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drawings/drawing1.xml" ContentType="application/vnd.openxmlformats-officedocument.drawing+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worksheets/sheet45.xml" ContentType="application/vnd.openxmlformats-officedocument.spreadsheetml.worksheet+xml"/>
  <Override PartName="/xl/worksheets/sheet1.xml" ContentType="application/vnd.openxmlformats-officedocument.spreadsheetml.worksheet+xml"/>
  <Override PartName="/xl/worksheets/sheet43.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22.xml" ContentType="application/vnd.openxmlformats-officedocument.spreadsheetml.worksheet+xml"/>
  <Override PartName="/xl/worksheets/sheet21.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33.xml" ContentType="application/vnd.openxmlformats-officedocument.spreadsheetml.worksheet+xml"/>
  <Override PartName="/xl/worksheets/sheet32.xml" ContentType="application/vnd.openxmlformats-officedocument.spreadsheetml.worksheet+xml"/>
  <Override PartName="/xl/worksheets/sheet31.xml" ContentType="application/vnd.openxmlformats-officedocument.spreadsheetml.worksheet+xml"/>
  <Override PartName="/xl/worksheets/sheet30.xml" ContentType="application/vnd.openxmlformats-officedocument.spreadsheetml.worksheet+xml"/>
  <Override PartName="/xl/worksheets/sheet29.xml" ContentType="application/vnd.openxmlformats-officedocument.spreadsheetml.worksheet+xml"/>
  <Override PartName="/xl/worksheets/sheet20.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worksheets/sheet34.xml" ContentType="application/vnd.openxmlformats-officedocument.spreadsheetml.worksheet+xml"/>
  <Override PartName="/xl/worksheets/sheet44.xml" ContentType="application/vnd.openxmlformats-officedocument.spreadsheetml.worksheet+xml"/>
  <Override PartName="/xl/worksheets/sheet35.xml" ContentType="application/vnd.openxmlformats-officedocument.spreadsheetml.worksheet+xml"/>
  <Override PartName="/xl/worksheets/sheet38.xml" ContentType="application/vnd.openxmlformats-officedocument.spreadsheetml.worksheet+xml"/>
  <Override PartName="/xl/worksheets/sheet42.xml" ContentType="application/vnd.openxmlformats-officedocument.spreadsheetml.worksheet+xml"/>
  <Override PartName="/xl/worksheets/sheet41.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37.xml" ContentType="application/vnd.openxmlformats-officedocument.spreadsheetml.worksheet+xml"/>
  <Override PartName="/xl/worksheets/sheet36.xml" ContentType="application/vnd.openxmlformats-officedocument.spreadsheetml.worksheet+xml"/>
  <Override PartName="/xl/comments1.xml" ContentType="application/vnd.openxmlformats-officedocument.spreadsheetml.comments+xml"/>
  <Override PartName="/xl/externalLinks/externalLink5.xml" ContentType="application/vnd.openxmlformats-officedocument.spreadsheetml.externalLink+xml"/>
  <Override PartName="/xl/comments2.xml" ContentType="application/vnd.openxmlformats-officedocument.spreadsheetml.comments+xml"/>
  <Override PartName="/xl/externalLinks/externalLink4.xml" ContentType="application/vnd.openxmlformats-officedocument.spreadsheetml.externalLink+xml"/>
  <Override PartName="/xl/externalLinks/externalLink3.xml" ContentType="application/vnd.openxmlformats-officedocument.spreadsheetml.externalLink+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xl/externalLinks/externalLink6.xml" ContentType="application/vnd.openxmlformats-officedocument.spreadsheetml.externalLink+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app.xml" ContentType="application/vnd.openxmlformats-officedocument.extended-properties+xml"/>
  <Override PartName="/docProps/custom.xml" ContentType="application/vnd.openxmlformats-officedocument.custom-properties+xml"/>
  <Override PartName="/xl/comments3.xml" ContentType="application/vnd.openxmlformats-officedocument.spreadsheetml.comments+xml"/>
  <Override PartName="/docProps/core.xml" ContentType="application/vnd.openxmlformats-package.core-properties+xml"/>
  <Override PartName="/customXml/itemProps3.xml" ContentType="application/vnd.openxmlformats-officedocument.customXml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https://home.utc.wa.gov/sites/ue-170033/Data Requests and Responses/"/>
    </mc:Choice>
  </mc:AlternateContent>
  <bookViews>
    <workbookView xWindow="0" yWindow="0" windowWidth="15360" windowHeight="7752" firstSheet="1" activeTab="4"/>
  </bookViews>
  <sheets>
    <sheet name="Review Checklist" sheetId="225" state="hidden" r:id="rId1"/>
    <sheet name="Exh. BAE-2 Compare" sheetId="379" r:id="rId2"/>
    <sheet name="Exh. BAE-3 ISWC" sheetId="374" r:id="rId3"/>
    <sheet name="Revised Accounts" sheetId="384" r:id="rId4"/>
    <sheet name="Storm" sheetId="383" r:id="rId5"/>
    <sheet name="Accounts" sheetId="378" r:id="rId6"/>
    <sheet name="Staff present of PSE #" sheetId="382" r:id="rId7"/>
    <sheet name="Summary Calc" sheetId="375" r:id="rId8"/>
    <sheet name="Summary Calc Staff" sheetId="376" r:id="rId9"/>
    <sheet name="ERB" sheetId="6" r:id="rId10"/>
    <sheet name="GRB" sheetId="19" r:id="rId11"/>
    <sheet name="BS" sheetId="7" r:id="rId12"/>
    <sheet name="PSE CWC" sheetId="14" r:id="rId13"/>
    <sheet name="NOL Spread" sheetId="367" r:id="rId14"/>
    <sheet name="summary NOL" sheetId="373" r:id="rId15"/>
    <sheet name="June16" sheetId="370" state="hidden" r:id="rId16"/>
    <sheet name="May16" sheetId="369" state="hidden" r:id="rId17"/>
    <sheet name="Apr16" sheetId="368" state="hidden" r:id="rId18"/>
    <sheet name="Mar16" sheetId="366" state="hidden" r:id="rId19"/>
    <sheet name="Feb16" sheetId="365" state="hidden" r:id="rId20"/>
    <sheet name="Jan16" sheetId="364" state="hidden" r:id="rId21"/>
    <sheet name="Dec15" sheetId="363" state="hidden" r:id="rId22"/>
    <sheet name="Nov15" sheetId="362" state="hidden" r:id="rId23"/>
    <sheet name="Oct15" sheetId="360" state="hidden" r:id="rId24"/>
    <sheet name="Sept15" sheetId="359" state="hidden" r:id="rId25"/>
    <sheet name="Aug15" sheetId="358" state="hidden" r:id="rId26"/>
    <sheet name="July15" sheetId="357" state="hidden" r:id="rId27"/>
    <sheet name="June15" sheetId="356" state="hidden" r:id="rId28"/>
    <sheet name="May15" sheetId="355" state="hidden" r:id="rId29"/>
    <sheet name="Apr15" sheetId="354" state="hidden" r:id="rId30"/>
    <sheet name="BS and CWC Recon, p1" sheetId="219" r:id="rId31"/>
    <sheet name="BS and CWC Recon, p2" sheetId="220" r:id="rId32"/>
    <sheet name="Coding Changes" sheetId="377" r:id="rId33"/>
    <sheet name="PPXLSaveData0" sheetId="191" state="veryHidden" r:id="rId34"/>
    <sheet name="Chg Code" sheetId="141" state="hidden" r:id="rId35"/>
    <sheet name="PPXLFunctions" sheetId="164" state="veryHidden" r:id="rId36"/>
    <sheet name="PPXLOpen" sheetId="171" state="veryHidden" r:id="rId37"/>
    <sheet name="June 2013 Code Changes" sheetId="330" state="hidden" r:id="rId38"/>
    <sheet name="Oct14" sheetId="344" state="hidden" r:id="rId39"/>
    <sheet name="Nov14" sheetId="349" state="hidden" r:id="rId40"/>
    <sheet name="Dec14" sheetId="350" state="hidden" r:id="rId41"/>
    <sheet name="Jan15" sheetId="351" state="hidden" r:id="rId42"/>
    <sheet name="Feb15" sheetId="352" state="hidden" r:id="rId43"/>
    <sheet name="summary" sheetId="347" state="hidden" r:id="rId44"/>
    <sheet name="NOL Allocation November 2013" sheetId="319" state="hidden" r:id="rId45"/>
    <sheet name="Mar15" sheetId="353" state="hidden" r:id="rId46"/>
  </sheets>
  <externalReferences>
    <externalReference r:id="rId47"/>
    <externalReference r:id="rId48"/>
    <externalReference r:id="rId49"/>
    <externalReference r:id="rId50"/>
    <externalReference r:id="rId51"/>
    <externalReference r:id="rId52"/>
  </externalReferences>
  <definedNames>
    <definedName name="__123Graph_D" localSheetId="32" hidden="1">#REF!</definedName>
    <definedName name="__123Graph_D" localSheetId="43" hidden="1">#REF!</definedName>
    <definedName name="__123Graph_D" localSheetId="8" hidden="1">#REF!</definedName>
    <definedName name="__123Graph_D" localSheetId="14" hidden="1">#REF!</definedName>
    <definedName name="__123Graph_D" hidden="1">#REF!</definedName>
    <definedName name="__123Graph_ECURRENT" localSheetId="32" hidden="1">[1]ConsolidatingPL!#REF!</definedName>
    <definedName name="__123Graph_ECURRENT" localSheetId="43" hidden="1">[1]ConsolidatingPL!#REF!</definedName>
    <definedName name="__123Graph_ECURRENT" localSheetId="8" hidden="1">[1]ConsolidatingPL!#REF!</definedName>
    <definedName name="__123Graph_ECURRENT" localSheetId="14" hidden="1">[1]ConsolidatingPL!#REF!</definedName>
    <definedName name="__123Graph_ECURRENT" hidden="1">[1]ConsolidatingPL!#REF!</definedName>
    <definedName name="_Apr10">'[2]182.3'!#REF!</definedName>
    <definedName name="_Apr11">'[2]182.3'!#REF!</definedName>
    <definedName name="_Apr12">'[2]182.3'!#REF!</definedName>
    <definedName name="_Apr16">BS!$K$8:$K$2406</definedName>
    <definedName name="_Aug10">'[2]182.3'!#REF!</definedName>
    <definedName name="_Aug11">'[2]182.3'!#REF!</definedName>
    <definedName name="_Aug12">'[2]182.3'!#REF!</definedName>
    <definedName name="_Aug16">BS!$O$8:$O$2406</definedName>
    <definedName name="_Dec09">'[2]182.3'!#REF!</definedName>
    <definedName name="_Dec10">'[2]182.3'!#REF!</definedName>
    <definedName name="_Dec11">'[2]182.3'!#REF!</definedName>
    <definedName name="_Dec13">[3]BS!$P$8:$P$2363</definedName>
    <definedName name="_Dec15">BS!$G$8:$G$2407</definedName>
    <definedName name="_End" localSheetId="32">'[2]182.3'!#REF!</definedName>
    <definedName name="_End">BS!$BE$2332</definedName>
    <definedName name="_Feb10">'[2]182.3'!#REF!</definedName>
    <definedName name="_Feb11">'[2]182.3'!#REF!</definedName>
    <definedName name="_Feb12">'[2]182.3'!#REF!</definedName>
    <definedName name="_Feb16">BS!$I$8:$I$2406</definedName>
    <definedName name="_Fill" localSheetId="32" hidden="1">#REF!</definedName>
    <definedName name="_Fill" localSheetId="43" hidden="1">#REF!</definedName>
    <definedName name="_Fill" localSheetId="8" hidden="1">#REF!</definedName>
    <definedName name="_Fill" localSheetId="14" hidden="1">#REF!</definedName>
    <definedName name="_Fill" hidden="1">#REF!</definedName>
    <definedName name="_Filter">BS!$A$7:$AJ$2408</definedName>
    <definedName name="_xlnm._FilterDatabase" localSheetId="11" hidden="1">BS!$A$7:$AH$2416</definedName>
    <definedName name="_xlnm._FilterDatabase" localSheetId="2" hidden="1">'Exh. BAE-3 ISWC'!$A$11:$P$2421</definedName>
    <definedName name="_Jan10">'[2]182.3'!#REF!</definedName>
    <definedName name="_Jan11">'[2]182.3'!#REF!</definedName>
    <definedName name="_Jan12">'[2]182.3'!#REF!</definedName>
    <definedName name="_Jan16">BS!$H$8:$H$2410</definedName>
    <definedName name="_Jul10">'[2]182.3'!#REF!</definedName>
    <definedName name="_Jul11" xml:space="preserve"> '[2]182.3'!#REF!</definedName>
    <definedName name="_Jul12">'[2]182.3'!#REF!</definedName>
    <definedName name="_July16">BS!$N$8:$N$2406</definedName>
    <definedName name="_Jun09">" BS!$AI$7:$AI$1643"</definedName>
    <definedName name="_Jun10">'[2]182.3'!#REF!</definedName>
    <definedName name="_Jun11">'[2]182.3'!#REF!</definedName>
    <definedName name="_Jun12">'[2]182.3'!#REF!</definedName>
    <definedName name="_Jun16">BS!$M$8:$M$2407</definedName>
    <definedName name="_Key1" localSheetId="32" hidden="1">#REF!</definedName>
    <definedName name="_Key1" localSheetId="43" hidden="1">#REF!</definedName>
    <definedName name="_Key1" localSheetId="8" hidden="1">#REF!</definedName>
    <definedName name="_Key1" localSheetId="14" hidden="1">#REF!</definedName>
    <definedName name="_Key1" hidden="1">#REF!</definedName>
    <definedName name="_Key2" localSheetId="43" hidden="1">#REF!</definedName>
    <definedName name="_Key2" localSheetId="8" hidden="1">#REF!</definedName>
    <definedName name="_Key2" localSheetId="14" hidden="1">#REF!</definedName>
    <definedName name="_Key2" hidden="1">#REF!</definedName>
    <definedName name="_Mar10">'[2]182.3'!#REF!</definedName>
    <definedName name="_Mar11">'[2]182.3'!#REF!</definedName>
    <definedName name="_Mar12">'[2]182.3'!#REF!</definedName>
    <definedName name="_Mar16">BS!$J$8:$J$2406</definedName>
    <definedName name="_May10">'[2]182.3'!#REF!</definedName>
    <definedName name="_May11">'[2]182.3'!#REF!</definedName>
    <definedName name="_May12">'[2]182.3'!#REF!</definedName>
    <definedName name="_May16">BS!$L$8:$L$2406</definedName>
    <definedName name="_Nov10">'[2]182.3'!#REF!</definedName>
    <definedName name="_Nov11">'[2]182.3'!#REF!</definedName>
    <definedName name="_Nov12">'[2]182.3'!#REF!</definedName>
    <definedName name="_Nov13">[3]BS!$O$8:$O$2362</definedName>
    <definedName name="_Nov15">BS!$F$8:$F$2406</definedName>
    <definedName name="_Oct10">'[2]182.3'!#REF!</definedName>
    <definedName name="_Oct11">'[2]182.3'!#REF!</definedName>
    <definedName name="_Oct12">'[2]182.3'!#REF!</definedName>
    <definedName name="_Oct15">BS!$E$8:$E$2410</definedName>
    <definedName name="_Order1" hidden="1">255</definedName>
    <definedName name="_Order2" hidden="1">255</definedName>
    <definedName name="_Sep10">'[2]182.3'!#REF!</definedName>
    <definedName name="_Sep11">'[2]182.3'!#REF!</definedName>
    <definedName name="_Sep12">'[2]182.3'!#REF!</definedName>
    <definedName name="_Sept15">BS!$D$8:$D$2406</definedName>
    <definedName name="_Sept16">BS!$P$8:$P$2410</definedName>
    <definedName name="_six6" localSheetId="32" hidden="1">{#N/A,#N/A,FALSE,"CRPT";#N/A,#N/A,FALSE,"TREND";#N/A,#N/A,FALSE,"%Curve"}</definedName>
    <definedName name="_six6" localSheetId="13" hidden="1">{#N/A,#N/A,FALSE,"CRPT";#N/A,#N/A,FALSE,"TREND";#N/A,#N/A,FALSE,"%Curve"}</definedName>
    <definedName name="_six6" localSheetId="43" hidden="1">{#N/A,#N/A,FALSE,"CRPT";#N/A,#N/A,FALSE,"TREND";#N/A,#N/A,FALSE,"%Curve"}</definedName>
    <definedName name="_six6" localSheetId="14" hidden="1">{#N/A,#N/A,FALSE,"CRPT";#N/A,#N/A,FALSE,"TREND";#N/A,#N/A,FALSE,"%Curve"}</definedName>
    <definedName name="_six6" hidden="1">{#N/A,#N/A,FALSE,"CRPT";#N/A,#N/A,FALSE,"TREND";#N/A,#N/A,FALSE,"%Curve"}</definedName>
    <definedName name="_Sort" localSheetId="32" hidden="1">#REF!</definedName>
    <definedName name="_Sort" localSheetId="43" hidden="1">#REF!</definedName>
    <definedName name="_Sort" localSheetId="8" hidden="1">#REF!</definedName>
    <definedName name="_Sort" localSheetId="14" hidden="1">#REF!</definedName>
    <definedName name="_Sort" hidden="1">#REF!</definedName>
    <definedName name="_www1" localSheetId="32" hidden="1">{#N/A,#N/A,FALSE,"schA"}</definedName>
    <definedName name="_www1" localSheetId="13" hidden="1">{#N/A,#N/A,FALSE,"schA"}</definedName>
    <definedName name="_www1" localSheetId="43" hidden="1">{#N/A,#N/A,FALSE,"schA"}</definedName>
    <definedName name="_www1" localSheetId="14" hidden="1">{#N/A,#N/A,FALSE,"schA"}</definedName>
    <definedName name="_www1" hidden="1">{#N/A,#N/A,FALSE,"schA"}</definedName>
    <definedName name="a" localSheetId="32" hidden="1">{#N/A,#N/A,FALSE,"Coversheet";#N/A,#N/A,FALSE,"QA"}</definedName>
    <definedName name="a" localSheetId="13" hidden="1">{#N/A,#N/A,FALSE,"Coversheet";#N/A,#N/A,FALSE,"QA"}</definedName>
    <definedName name="a" localSheetId="43" hidden="1">{#N/A,#N/A,FALSE,"Coversheet";#N/A,#N/A,FALSE,"QA"}</definedName>
    <definedName name="a" localSheetId="14" hidden="1">{#N/A,#N/A,FALSE,"Coversheet";#N/A,#N/A,FALSE,"QA"}</definedName>
    <definedName name="a" hidden="1">{#N/A,#N/A,FALSE,"Coversheet";#N/A,#N/A,FALSE,"QA"}</definedName>
    <definedName name="AccessDatabase" hidden="1">"I:\COMTREL\FINICLE\TradeSummary.mdb"</definedName>
    <definedName name="Apr11AMA">'[2]182.3'!#REF!</definedName>
    <definedName name="Apr12AMA">'[2]182.3'!#REF!</definedName>
    <definedName name="Apr14AMA">[3]BS!$AR$8:$AR$2363</definedName>
    <definedName name="Apr15AMA">[4]BS!$AO$8:$AO$2407</definedName>
    <definedName name="Apr16AMA">[4]BS!$BA$8:$BA$2407</definedName>
    <definedName name="AS2DocOpenMode" hidden="1">"AS2DocumentEdit"</definedName>
    <definedName name="Aug11AMA">'[2]182.3'!#REF!</definedName>
    <definedName name="Aug12AMA">'[2]182.3'!#REF!</definedName>
    <definedName name="Aug14AMA">[3]BS!$AV$8:$AV$2363</definedName>
    <definedName name="Aug15AMA">[4]BS!$AS$8:$AS$2406</definedName>
    <definedName name="Aug16AMA">[4]BS!$BE$8:$BE$2406</definedName>
    <definedName name="b" localSheetId="31" hidden="1">{#N/A,#N/A,FALSE,"Coversheet";#N/A,#N/A,FALSE,"QA"}</definedName>
    <definedName name="b" localSheetId="34" hidden="1">{#N/A,#N/A,FALSE,"Coversheet";#N/A,#N/A,FALSE,"QA"}</definedName>
    <definedName name="b" localSheetId="32" hidden="1">{#N/A,#N/A,FALSE,"Coversheet";#N/A,#N/A,FALSE,"QA"}</definedName>
    <definedName name="b" localSheetId="13" hidden="1">{#N/A,#N/A,FALSE,"Coversheet";#N/A,#N/A,FALSE,"QA"}</definedName>
    <definedName name="b" localSheetId="0" hidden="1">{#N/A,#N/A,FALSE,"Coversheet";#N/A,#N/A,FALSE,"QA"}</definedName>
    <definedName name="b" localSheetId="43" hidden="1">{#N/A,#N/A,FALSE,"Coversheet";#N/A,#N/A,FALSE,"QA"}</definedName>
    <definedName name="b" localSheetId="14" hidden="1">{#N/A,#N/A,FALSE,"Coversheet";#N/A,#N/A,FALSE,"QA"}</definedName>
    <definedName name="b" hidden="1">{#N/A,#N/A,FALSE,"Coversheet";#N/A,#N/A,FALSE,"QA"}</definedName>
    <definedName name="BS_Accounts">BS!$A$8:$A$3783</definedName>
    <definedName name="CBWorkbookPriority" hidden="1">-2060790043</definedName>
    <definedName name="CombWC_LineItem" localSheetId="32">'[2]182.3'!#REF!</definedName>
    <definedName name="CombWC_LineItem">BS!$T$8:$T$3783</definedName>
    <definedName name="Data">BS!$A$7:$AJ$3783</definedName>
    <definedName name="_xlnm.Database" localSheetId="11">BS!$A$31:$R$2408</definedName>
    <definedName name="Dec10AMA">'[2]182.3'!#REF!</definedName>
    <definedName name="Dec11AMA">'[2]182.3'!#REF!</definedName>
    <definedName name="Dec12AMA">'[2]182.3'!#REF!</definedName>
    <definedName name="Dec14AMA">[3]BS!$AZ$8:$AZ$2363</definedName>
    <definedName name="Dec15AMA">[4]BS!$AW$8:$AW$2407</definedName>
    <definedName name="DELETE01" localSheetId="31" hidden="1">{#N/A,#N/A,FALSE,"Coversheet";#N/A,#N/A,FALSE,"QA"}</definedName>
    <definedName name="DELETE01" localSheetId="34" hidden="1">{#N/A,#N/A,FALSE,"Coversheet";#N/A,#N/A,FALSE,"QA"}</definedName>
    <definedName name="DELETE01" localSheetId="32" hidden="1">{#N/A,#N/A,FALSE,"Coversheet";#N/A,#N/A,FALSE,"QA"}</definedName>
    <definedName name="DELETE01" localSheetId="13" hidden="1">{#N/A,#N/A,FALSE,"Coversheet";#N/A,#N/A,FALSE,"QA"}</definedName>
    <definedName name="DELETE01" localSheetId="0" hidden="1">{#N/A,#N/A,FALSE,"Coversheet";#N/A,#N/A,FALSE,"QA"}</definedName>
    <definedName name="DELETE01" localSheetId="43" hidden="1">{#N/A,#N/A,FALSE,"Coversheet";#N/A,#N/A,FALSE,"QA"}</definedName>
    <definedName name="DELETE01" localSheetId="14" hidden="1">{#N/A,#N/A,FALSE,"Coversheet";#N/A,#N/A,FALSE,"QA"}</definedName>
    <definedName name="DELETE01" hidden="1">{#N/A,#N/A,FALSE,"Coversheet";#N/A,#N/A,FALSE,"QA"}</definedName>
    <definedName name="DELETE02" localSheetId="31" hidden="1">{#N/A,#N/A,FALSE,"Schedule F";#N/A,#N/A,FALSE,"Schedule G"}</definedName>
    <definedName name="DELETE02" localSheetId="34" hidden="1">{#N/A,#N/A,FALSE,"Schedule F";#N/A,#N/A,FALSE,"Schedule G"}</definedName>
    <definedName name="DELETE02" localSheetId="32" hidden="1">{#N/A,#N/A,FALSE,"Schedule F";#N/A,#N/A,FALSE,"Schedule G"}</definedName>
    <definedName name="DELETE02" localSheetId="13" hidden="1">{#N/A,#N/A,FALSE,"Schedule F";#N/A,#N/A,FALSE,"Schedule G"}</definedName>
    <definedName name="DELETE02" localSheetId="0" hidden="1">{#N/A,#N/A,FALSE,"Schedule F";#N/A,#N/A,FALSE,"Schedule G"}</definedName>
    <definedName name="DELETE02" localSheetId="43" hidden="1">{#N/A,#N/A,FALSE,"Schedule F";#N/A,#N/A,FALSE,"Schedule G"}</definedName>
    <definedName name="DELETE02" localSheetId="14" hidden="1">{#N/A,#N/A,FALSE,"Schedule F";#N/A,#N/A,FALSE,"Schedule G"}</definedName>
    <definedName name="DELETE02" hidden="1">{#N/A,#N/A,FALSE,"Schedule F";#N/A,#N/A,FALSE,"Schedule G"}</definedName>
    <definedName name="Delete06" localSheetId="32" hidden="1">{#N/A,#N/A,FALSE,"Coversheet";#N/A,#N/A,FALSE,"QA"}</definedName>
    <definedName name="Delete06" localSheetId="13" hidden="1">{#N/A,#N/A,FALSE,"Coversheet";#N/A,#N/A,FALSE,"QA"}</definedName>
    <definedName name="Delete06" localSheetId="43" hidden="1">{#N/A,#N/A,FALSE,"Coversheet";#N/A,#N/A,FALSE,"QA"}</definedName>
    <definedName name="Delete06" localSheetId="14" hidden="1">{#N/A,#N/A,FALSE,"Coversheet";#N/A,#N/A,FALSE,"QA"}</definedName>
    <definedName name="Delete06" hidden="1">{#N/A,#N/A,FALSE,"Coversheet";#N/A,#N/A,FALSE,"QA"}</definedName>
    <definedName name="Delete09" localSheetId="32" hidden="1">{#N/A,#N/A,FALSE,"Coversheet";#N/A,#N/A,FALSE,"QA"}</definedName>
    <definedName name="Delete09" localSheetId="13" hidden="1">{#N/A,#N/A,FALSE,"Coversheet";#N/A,#N/A,FALSE,"QA"}</definedName>
    <definedName name="Delete09" localSheetId="43" hidden="1">{#N/A,#N/A,FALSE,"Coversheet";#N/A,#N/A,FALSE,"QA"}</definedName>
    <definedName name="Delete09" localSheetId="14" hidden="1">{#N/A,#N/A,FALSE,"Coversheet";#N/A,#N/A,FALSE,"QA"}</definedName>
    <definedName name="Delete09" hidden="1">{#N/A,#N/A,FALSE,"Coversheet";#N/A,#N/A,FALSE,"QA"}</definedName>
    <definedName name="Delete1" localSheetId="31" hidden="1">{#N/A,#N/A,FALSE,"Coversheet";#N/A,#N/A,FALSE,"QA"}</definedName>
    <definedName name="Delete1" localSheetId="34" hidden="1">{#N/A,#N/A,FALSE,"Coversheet";#N/A,#N/A,FALSE,"QA"}</definedName>
    <definedName name="Delete1" localSheetId="32" hidden="1">{#N/A,#N/A,FALSE,"Coversheet";#N/A,#N/A,FALSE,"QA"}</definedName>
    <definedName name="Delete1" localSheetId="13" hidden="1">{#N/A,#N/A,FALSE,"Coversheet";#N/A,#N/A,FALSE,"QA"}</definedName>
    <definedName name="Delete1" localSheetId="0" hidden="1">{#N/A,#N/A,FALSE,"Coversheet";#N/A,#N/A,FALSE,"QA"}</definedName>
    <definedName name="Delete1" localSheetId="43" hidden="1">{#N/A,#N/A,FALSE,"Coversheet";#N/A,#N/A,FALSE,"QA"}</definedName>
    <definedName name="Delete1" localSheetId="14" hidden="1">{#N/A,#N/A,FALSE,"Coversheet";#N/A,#N/A,FALSE,"QA"}</definedName>
    <definedName name="Delete1" hidden="1">{#N/A,#N/A,FALSE,"Coversheet";#N/A,#N/A,FALSE,"QA"}</definedName>
    <definedName name="Delete10" localSheetId="32" hidden="1">{#N/A,#N/A,FALSE,"Schedule F";#N/A,#N/A,FALSE,"Schedule G"}</definedName>
    <definedName name="Delete10" localSheetId="13" hidden="1">{#N/A,#N/A,FALSE,"Schedule F";#N/A,#N/A,FALSE,"Schedule G"}</definedName>
    <definedName name="Delete10" localSheetId="43" hidden="1">{#N/A,#N/A,FALSE,"Schedule F";#N/A,#N/A,FALSE,"Schedule G"}</definedName>
    <definedName name="Delete10" localSheetId="14" hidden="1">{#N/A,#N/A,FALSE,"Schedule F";#N/A,#N/A,FALSE,"Schedule G"}</definedName>
    <definedName name="Delete10" hidden="1">{#N/A,#N/A,FALSE,"Schedule F";#N/A,#N/A,FALSE,"Schedule G"}</definedName>
    <definedName name="Delete21" localSheetId="32" hidden="1">{#N/A,#N/A,FALSE,"Coversheet";#N/A,#N/A,FALSE,"QA"}</definedName>
    <definedName name="Delete21" localSheetId="13" hidden="1">{#N/A,#N/A,FALSE,"Coversheet";#N/A,#N/A,FALSE,"QA"}</definedName>
    <definedName name="Delete21" localSheetId="43" hidden="1">{#N/A,#N/A,FALSE,"Coversheet";#N/A,#N/A,FALSE,"QA"}</definedName>
    <definedName name="Delete21" localSheetId="14" hidden="1">{#N/A,#N/A,FALSE,"Coversheet";#N/A,#N/A,FALSE,"QA"}</definedName>
    <definedName name="Delete21" hidden="1">{#N/A,#N/A,FALSE,"Coversheet";#N/A,#N/A,FALSE,"QA"}</definedName>
    <definedName name="DFIT" localSheetId="32" hidden="1">{#N/A,#N/A,FALSE,"Coversheet";#N/A,#N/A,FALSE,"QA"}</definedName>
    <definedName name="DFIT" localSheetId="13" hidden="1">{#N/A,#N/A,FALSE,"Coversheet";#N/A,#N/A,FALSE,"QA"}</definedName>
    <definedName name="DFIT" localSheetId="43" hidden="1">{#N/A,#N/A,FALSE,"Coversheet";#N/A,#N/A,FALSE,"QA"}</definedName>
    <definedName name="DFIT" localSheetId="14" hidden="1">{#N/A,#N/A,FALSE,"Coversheet";#N/A,#N/A,FALSE,"QA"}</definedName>
    <definedName name="DFIT" hidden="1">{#N/A,#N/A,FALSE,"Coversheet";#N/A,#N/A,FALSE,"QA"}</definedName>
    <definedName name="ee" localSheetId="32" hidden="1">{#N/A,#N/A,FALSE,"Month ";#N/A,#N/A,FALSE,"YTD";#N/A,#N/A,FALSE,"12 mo ended"}</definedName>
    <definedName name="ee" localSheetId="13" hidden="1">{#N/A,#N/A,FALSE,"Month ";#N/A,#N/A,FALSE,"YTD";#N/A,#N/A,FALSE,"12 mo ended"}</definedName>
    <definedName name="ee" localSheetId="43" hidden="1">{#N/A,#N/A,FALSE,"Month ";#N/A,#N/A,FALSE,"YTD";#N/A,#N/A,FALSE,"12 mo ended"}</definedName>
    <definedName name="ee" localSheetId="14" hidden="1">{#N/A,#N/A,FALSE,"Month ";#N/A,#N/A,FALSE,"YTD";#N/A,#N/A,FALSE,"12 mo ended"}</definedName>
    <definedName name="ee" hidden="1">{#N/A,#N/A,FALSE,"Month ";#N/A,#N/A,FALSE,"YTD";#N/A,#N/A,FALSE,"12 mo ended"}</definedName>
    <definedName name="ElRBLine" localSheetId="32">'[2]182.3'!#REF!</definedName>
    <definedName name="ElRBLine">BS!$R$8:$R$3783</definedName>
    <definedName name="Estimate" localSheetId="32" hidden="1">{#N/A,#N/A,FALSE,"Summ";#N/A,#N/A,FALSE,"General"}</definedName>
    <definedName name="Estimate" localSheetId="13" hidden="1">{#N/A,#N/A,FALSE,"Summ";#N/A,#N/A,FALSE,"General"}</definedName>
    <definedName name="Estimate" localSheetId="43" hidden="1">{#N/A,#N/A,FALSE,"Summ";#N/A,#N/A,FALSE,"General"}</definedName>
    <definedName name="Estimate" localSheetId="14" hidden="1">{#N/A,#N/A,FALSE,"Summ";#N/A,#N/A,FALSE,"General"}</definedName>
    <definedName name="Estimate" hidden="1">{#N/A,#N/A,FALSE,"Summ";#N/A,#N/A,FALSE,"General"}</definedName>
    <definedName name="ex" localSheetId="32" hidden="1">{#N/A,#N/A,FALSE,"Summ";#N/A,#N/A,FALSE,"General"}</definedName>
    <definedName name="ex" localSheetId="13" hidden="1">{#N/A,#N/A,FALSE,"Summ";#N/A,#N/A,FALSE,"General"}</definedName>
    <definedName name="ex" localSheetId="43" hidden="1">{#N/A,#N/A,FALSE,"Summ";#N/A,#N/A,FALSE,"General"}</definedName>
    <definedName name="ex" localSheetId="14" hidden="1">{#N/A,#N/A,FALSE,"Summ";#N/A,#N/A,FALSE,"General"}</definedName>
    <definedName name="ex" hidden="1">{#N/A,#N/A,FALSE,"Summ";#N/A,#N/A,FALSE,"General"}</definedName>
    <definedName name="fdasfdas" localSheetId="3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1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4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1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3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4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fdasfdsa" localSheetId="32" hidden="1">{#N/A,#N/A,FALSE,"Month ";#N/A,#N/A,FALSE,"YTD";#N/A,#N/A,FALSE,"12 mo ended"}</definedName>
    <definedName name="fdsafdasfdsa" localSheetId="13" hidden="1">{#N/A,#N/A,FALSE,"Month ";#N/A,#N/A,FALSE,"YTD";#N/A,#N/A,FALSE,"12 mo ended"}</definedName>
    <definedName name="fdsafdasfdsa" localSheetId="43" hidden="1">{#N/A,#N/A,FALSE,"Month ";#N/A,#N/A,FALSE,"YTD";#N/A,#N/A,FALSE,"12 mo ended"}</definedName>
    <definedName name="fdsafdasfdsa" localSheetId="14" hidden="1">{#N/A,#N/A,FALSE,"Month ";#N/A,#N/A,FALSE,"YTD";#N/A,#N/A,FALSE,"12 mo ended"}</definedName>
    <definedName name="fdsafdasfdsa" hidden="1">{#N/A,#N/A,FALSE,"Month ";#N/A,#N/A,FALSE,"YTD";#N/A,#N/A,FALSE,"12 mo ended"}</definedName>
    <definedName name="Feb11AMA">'[2]182.3'!#REF!</definedName>
    <definedName name="Feb12AMA">'[2]182.3'!#REF!</definedName>
    <definedName name="Feb14AMA">[3]BS!$AP$8:$AP$2363</definedName>
    <definedName name="Feb16AMA">[4]BS!$AY$8:$AY$2406</definedName>
    <definedName name="GasRBLine" localSheetId="32">'[2]182.3'!#REF!</definedName>
    <definedName name="GasRBLine">BS!$S$8:$S$3783</definedName>
    <definedName name="Jan11AMA">'[2]182.3'!#REF!</definedName>
    <definedName name="Jan12AMA">'[2]182.3'!#REF!</definedName>
    <definedName name="Jan14AMA">[3]BS!$AO$8:$AO$2363</definedName>
    <definedName name="Jan16AMA">[4]BS!$AX$8:$AX$2408</definedName>
    <definedName name="Jane" localSheetId="32" hidden="1">{#N/A,#N/A,FALSE,"Expenditures";#N/A,#N/A,FALSE,"Property Placed In-Service";#N/A,#N/A,FALSE,"Removals";#N/A,#N/A,FALSE,"Retirements";#N/A,#N/A,FALSE,"CWIP Balances";#N/A,#N/A,FALSE,"CWIP_Expend_Ratios";#N/A,#N/A,FALSE,"CWIP_Yr_End"}</definedName>
    <definedName name="Jane" localSheetId="13" hidden="1">{#N/A,#N/A,FALSE,"Expenditures";#N/A,#N/A,FALSE,"Property Placed In-Service";#N/A,#N/A,FALSE,"Removals";#N/A,#N/A,FALSE,"Retirements";#N/A,#N/A,FALSE,"CWIP Balances";#N/A,#N/A,FALSE,"CWIP_Expend_Ratios";#N/A,#N/A,FALSE,"CWIP_Yr_End"}</definedName>
    <definedName name="Jane" localSheetId="43" hidden="1">{#N/A,#N/A,FALSE,"Expenditures";#N/A,#N/A,FALSE,"Property Placed In-Service";#N/A,#N/A,FALSE,"Removals";#N/A,#N/A,FALSE,"Retirements";#N/A,#N/A,FALSE,"CWIP Balances";#N/A,#N/A,FALSE,"CWIP_Expend_Ratios";#N/A,#N/A,FALSE,"CWIP_Yr_End"}</definedName>
    <definedName name="Jane" localSheetId="14" hidden="1">{#N/A,#N/A,FALSE,"Expenditures";#N/A,#N/A,FALSE,"Property Placed In-Service";#N/A,#N/A,FALSE,"Removals";#N/A,#N/A,FALSE,"Retirements";#N/A,#N/A,FALSE,"CWIP Balances";#N/A,#N/A,FALSE,"CWIP_Expend_Ratios";#N/A,#N/A,FALSE,"CWIP_Yr_End"}</definedName>
    <definedName name="Jane" hidden="1">{#N/A,#N/A,FALSE,"Expenditures";#N/A,#N/A,FALSE,"Property Placed In-Service";#N/A,#N/A,FALSE,"Removals";#N/A,#N/A,FALSE,"Retirements";#N/A,#N/A,FALSE,"CWIP Balances";#N/A,#N/A,FALSE,"CWIP_Expend_Ratios";#N/A,#N/A,FALSE,"CWIP_Yr_End"}</definedName>
    <definedName name="Jul11AMA">'[2]182.3'!#REF!</definedName>
    <definedName name="Jul12AMA">'[2]182.3'!#REF!</definedName>
    <definedName name="JULY14AMA">[3]BS!$AU$8:$AU$2363</definedName>
    <definedName name="July15AMA">[4]BS!$AR$8:$AR$2406</definedName>
    <definedName name="July16AMA">[4]BS!$BD$8:$BD$2406</definedName>
    <definedName name="Jun11AMA">'[2]182.3'!#REF!</definedName>
    <definedName name="Jun12AMA">'[2]182.3'!#REF!</definedName>
    <definedName name="June14AMA">[3]BS!$AT$8:$AT$2363</definedName>
    <definedName name="June15AMA">[4]BS!$AQ$8:$AQ$2407</definedName>
    <definedName name="June16AMA">[4]BS!$BC$8:$BC$2407</definedName>
    <definedName name="k" localSheetId="3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1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4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1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3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1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4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1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Mar11AMA">'[2]182.3'!#REF!</definedName>
    <definedName name="Mar12AMA">'[2]182.3'!#REF!</definedName>
    <definedName name="Mar14AMA">[3]BS!$AQ$8:$AQ$2363</definedName>
    <definedName name="Mar15AMA">[4]BS!$AN$8:$AN$2408</definedName>
    <definedName name="Mar16AMA">[4]BS!$AZ$8:$AZ$2406</definedName>
    <definedName name="May11AMA">'[2]182.3'!#REF!</definedName>
    <definedName name="May12AMA">'[2]182.3'!#REF!</definedName>
    <definedName name="May14AMA">[3]BS!$AS$8:$AS$2363</definedName>
    <definedName name="May15AMA">[4]BS!$AP$8:$AP$2408</definedName>
    <definedName name="May16AMA">[4]BS!$BB$8:$BB$2406</definedName>
    <definedName name="Miller" localSheetId="32" hidden="1">{#N/A,#N/A,FALSE,"Expenditures";#N/A,#N/A,FALSE,"Property Placed In-Service";#N/A,#N/A,FALSE,"CWIP Balances"}</definedName>
    <definedName name="Miller" localSheetId="13" hidden="1">{#N/A,#N/A,FALSE,"Expenditures";#N/A,#N/A,FALSE,"Property Placed In-Service";#N/A,#N/A,FALSE,"CWIP Balances"}</definedName>
    <definedName name="Miller" localSheetId="43" hidden="1">{#N/A,#N/A,FALSE,"Expenditures";#N/A,#N/A,FALSE,"Property Placed In-Service";#N/A,#N/A,FALSE,"CWIP Balances"}</definedName>
    <definedName name="Miller" localSheetId="14" hidden="1">{#N/A,#N/A,FALSE,"Expenditures";#N/A,#N/A,FALSE,"Property Placed In-Service";#N/A,#N/A,FALSE,"CWIP Balances"}</definedName>
    <definedName name="Miller" hidden="1">{#N/A,#N/A,FALSE,"Expenditures";#N/A,#N/A,FALSE,"Property Placed In-Service";#N/A,#N/A,FALSE,"CWIP Balances"}</definedName>
    <definedName name="new" localSheetId="32" hidden="1">{#N/A,#N/A,FALSE,"Summ";#N/A,#N/A,FALSE,"General"}</definedName>
    <definedName name="new" localSheetId="13" hidden="1">{#N/A,#N/A,FALSE,"Summ";#N/A,#N/A,FALSE,"General"}</definedName>
    <definedName name="new" localSheetId="43" hidden="1">{#N/A,#N/A,FALSE,"Summ";#N/A,#N/A,FALSE,"General"}</definedName>
    <definedName name="new" localSheetId="14" hidden="1">{#N/A,#N/A,FALSE,"Summ";#N/A,#N/A,FALSE,"General"}</definedName>
    <definedName name="new" hidden="1">{#N/A,#N/A,FALSE,"Summ";#N/A,#N/A,FALSE,"General"}</definedName>
    <definedName name="Nov11AMA">'[2]182.3'!#REF!</definedName>
    <definedName name="Nov12AMA">'[2]182.3'!#REF!</definedName>
    <definedName name="Nov14AMA">[3]BS!$AY$8:$AY$2363</definedName>
    <definedName name="Nov15AMA">[4]BS!$AV$8:$AV$2406</definedName>
    <definedName name="Oct11AMA">'[2]182.3'!#REF!</definedName>
    <definedName name="OCT12AMA">'[2]182.3'!#REF!</definedName>
    <definedName name="Oct14AMA">[3]BS!$AX$8:$AX$2363</definedName>
    <definedName name="Oct15AMA">[4]BS!$AU$8:$AU$2408</definedName>
    <definedName name="p" localSheetId="32"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13"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43"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14" hidden="1">{#N/A,#N/A,FALSE,"Pg 6a CustCount_Electric";#N/A,#N/A,FALSE,"QA";"monthly",#N/A,FALSE,"Elect_Cust#Avg";"Year To Date",#N/A,FALSE,"Elect_Cust#Avg";"Rollling 12 months ended",#N/A,FALSE,"Elect_Cust#Avg";"Budget Month",#N/A,FALSE,"Electric";"Budget YTD",#N/A,FALSE,"Electric";"Budget 12 months",#N/A,FALSE,"Electric"}</definedName>
    <definedName name="p" hidden="1">{#N/A,#N/A,FALSE,"Pg 6a CustCount_Electric";#N/A,#N/A,FALSE,"QA";"monthly",#N/A,FALSE,"Elect_Cust#Avg";"Year To Date",#N/A,FALSE,"Elect_Cust#Avg";"Rollling 12 months ended",#N/A,FALSE,"Elect_Cust#Avg";"Budget Month",#N/A,FALSE,"Electric";"Budget YTD",#N/A,FALSE,"Electric";"Budget 12 months",#N/A,FALSE,"Electric"}</definedName>
    <definedName name="_xlnm.Print_Area" localSheetId="11">BS!$A$2:$AH$2414</definedName>
    <definedName name="_xlnm.Print_Area" localSheetId="30">'BS and CWC Recon, p1'!$A$1:$M$25</definedName>
    <definedName name="_xlnm.Print_Area" localSheetId="31">'BS and CWC Recon, p2'!$A$1:$H$23</definedName>
    <definedName name="_xlnm.Print_Area" localSheetId="9">ERB!$A$1:$D$98</definedName>
    <definedName name="_xlnm.Print_Area" localSheetId="2">'Exh. BAE-3 ISWC'!$A$1:$M$2421</definedName>
    <definedName name="_xlnm.Print_Area" localSheetId="10">GRB!$A$1:$D$49</definedName>
    <definedName name="_xlnm.Print_Area" localSheetId="12">'PSE CWC'!$A$1:$D$121</definedName>
    <definedName name="_xlnm.Print_Area" localSheetId="0">'Review Checklist'!$A$1:$E$34</definedName>
    <definedName name="_xlnm.Print_Titles" localSheetId="5">Accounts!$A:$C,Accounts!$1:$7</definedName>
    <definedName name="_xlnm.Print_Titles" localSheetId="11">BS!$A:$C,BS!$2:$7</definedName>
    <definedName name="_xlnm.Print_Titles" localSheetId="34">'Chg Code'!$1:$4</definedName>
    <definedName name="_xlnm.Print_Titles" localSheetId="32">'Coding Changes'!$6:$6</definedName>
    <definedName name="_xlnm.Print_Titles" localSheetId="9">ERB!$A:$C,ERB!$1:$8</definedName>
    <definedName name="_xlnm.Print_Titles" localSheetId="2">'Exh. BAE-3 ISWC'!$5:$11</definedName>
    <definedName name="_xlnm.Print_Titles" localSheetId="10">GRB!$A:$B,GRB!$1:$9</definedName>
    <definedName name="_xlnm.Print_Titles" localSheetId="12">'PSE CWC'!$B:$C,'PSE CWC'!$1:$15</definedName>
    <definedName name="qqq" localSheetId="32" hidden="1">{#N/A,#N/A,FALSE,"schA"}</definedName>
    <definedName name="qqq" localSheetId="13" hidden="1">{#N/A,#N/A,FALSE,"schA"}</definedName>
    <definedName name="qqq" localSheetId="43" hidden="1">{#N/A,#N/A,FALSE,"schA"}</definedName>
    <definedName name="qqq" localSheetId="14" hidden="1">{#N/A,#N/A,FALSE,"schA"}</definedName>
    <definedName name="qqq" hidden="1">{#N/A,#N/A,FALSE,"schA"}</definedName>
    <definedName name="re" hidden="1">{#N/A,#N/A,FALSE,"Pg 6b CustCount_Gas";#N/A,#N/A,FALSE,"QA";#N/A,#N/A,FALSE,"Report";#N/A,#N/A,FALSE,"forecast"}</definedName>
    <definedName name="Sep11AMA">'[2]182.3'!#REF!</definedName>
    <definedName name="Sep12AMA">'[2]182.3'!#REF!</definedName>
    <definedName name="Sept14AMA">[3]BS!$AW$8:$AW$2363</definedName>
    <definedName name="Sept15AMA">[4]BS!$AT$8:$AT$2406</definedName>
    <definedName name="Sept16AMA">BS!$Q$8:$Q$2408</definedName>
    <definedName name="six" localSheetId="32" hidden="1">{#N/A,#N/A,FALSE,"Drill Sites";"WP 212",#N/A,FALSE,"MWAG EOR";"WP 213",#N/A,FALSE,"MWAG EOR";#N/A,#N/A,FALSE,"Misc. Facility";#N/A,#N/A,FALSE,"WWTP"}</definedName>
    <definedName name="six" localSheetId="13" hidden="1">{#N/A,#N/A,FALSE,"Drill Sites";"WP 212",#N/A,FALSE,"MWAG EOR";"WP 213",#N/A,FALSE,"MWAG EOR";#N/A,#N/A,FALSE,"Misc. Facility";#N/A,#N/A,FALSE,"WWTP"}</definedName>
    <definedName name="six" localSheetId="43" hidden="1">{#N/A,#N/A,FALSE,"Drill Sites";"WP 212",#N/A,FALSE,"MWAG EOR";"WP 213",#N/A,FALSE,"MWAG EOR";#N/A,#N/A,FALSE,"Misc. Facility";#N/A,#N/A,FALSE,"WWTP"}</definedName>
    <definedName name="six" localSheetId="14" hidden="1">{#N/A,#N/A,FALSE,"Drill Sites";"WP 212",#N/A,FALSE,"MWAG EOR";"WP 213",#N/A,FALSE,"MWAG EOR";#N/A,#N/A,FALSE,"Misc. Facility";#N/A,#N/A,FALSE,"WWTP"}</definedName>
    <definedName name="six" hidden="1">{#N/A,#N/A,FALSE,"Drill Sites";"WP 212",#N/A,FALSE,"MWAG EOR";"WP 213",#N/A,FALSE,"MWAG EOR";#N/A,#N/A,FALSE,"Misc. Facility";#N/A,#N/A,FALSE,"WWTP"}</definedName>
    <definedName name="t" localSheetId="32" hidden="1">{#N/A,#N/A,FALSE,"CESTSUM";#N/A,#N/A,FALSE,"est sum A";#N/A,#N/A,FALSE,"est detail A"}</definedName>
    <definedName name="t" localSheetId="13" hidden="1">{#N/A,#N/A,FALSE,"CESTSUM";#N/A,#N/A,FALSE,"est sum A";#N/A,#N/A,FALSE,"est detail A"}</definedName>
    <definedName name="t" localSheetId="43" hidden="1">{#N/A,#N/A,FALSE,"CESTSUM";#N/A,#N/A,FALSE,"est sum A";#N/A,#N/A,FALSE,"est detail A"}</definedName>
    <definedName name="t" localSheetId="14" hidden="1">{#N/A,#N/A,FALSE,"CESTSUM";#N/A,#N/A,FALSE,"est sum A";#N/A,#N/A,FALSE,"est detail A"}</definedName>
    <definedName name="t" hidden="1">{#N/A,#N/A,FALSE,"CESTSUM";#N/A,#N/A,FALSE,"est sum A";#N/A,#N/A,FALSE,"est detail A"}</definedName>
    <definedName name="TableName">"Dummy"</definedName>
    <definedName name="TEMP" localSheetId="32" hidden="1">{#N/A,#N/A,FALSE,"Summ";#N/A,#N/A,FALSE,"General"}</definedName>
    <definedName name="TEMP" localSheetId="13" hidden="1">{#N/A,#N/A,FALSE,"Summ";#N/A,#N/A,FALSE,"General"}</definedName>
    <definedName name="TEMP" localSheetId="43" hidden="1">{#N/A,#N/A,FALSE,"Summ";#N/A,#N/A,FALSE,"General"}</definedName>
    <definedName name="TEMP" localSheetId="14" hidden="1">{#N/A,#N/A,FALSE,"Summ";#N/A,#N/A,FALSE,"General"}</definedName>
    <definedName name="TEMP" hidden="1">{#N/A,#N/A,FALSE,"Summ";#N/A,#N/A,FALSE,"General"}</definedName>
    <definedName name="Temp1" localSheetId="32" hidden="1">{#N/A,#N/A,FALSE,"CESTSUM";#N/A,#N/A,FALSE,"est sum A";#N/A,#N/A,FALSE,"est detail A"}</definedName>
    <definedName name="Temp1" localSheetId="13" hidden="1">{#N/A,#N/A,FALSE,"CESTSUM";#N/A,#N/A,FALSE,"est sum A";#N/A,#N/A,FALSE,"est detail A"}</definedName>
    <definedName name="Temp1" localSheetId="43" hidden="1">{#N/A,#N/A,FALSE,"CESTSUM";#N/A,#N/A,FALSE,"est sum A";#N/A,#N/A,FALSE,"est detail A"}</definedName>
    <definedName name="Temp1" localSheetId="14" hidden="1">{#N/A,#N/A,FALSE,"CESTSUM";#N/A,#N/A,FALSE,"est sum A";#N/A,#N/A,FALSE,"est detail A"}</definedName>
    <definedName name="Temp1" hidden="1">{#N/A,#N/A,FALSE,"CESTSUM";#N/A,#N/A,FALSE,"est sum A";#N/A,#N/A,FALSE,"est detail A"}</definedName>
    <definedName name="Transfer" localSheetId="32" hidden="1">#REF!</definedName>
    <definedName name="Transfer" localSheetId="43" hidden="1">#REF!</definedName>
    <definedName name="Transfer" localSheetId="8" hidden="1">#REF!</definedName>
    <definedName name="Transfer" localSheetId="14" hidden="1">#REF!</definedName>
    <definedName name="Transfer" hidden="1">#REF!</definedName>
    <definedName name="Transfers" localSheetId="43" hidden="1">#REF!</definedName>
    <definedName name="Transfers" localSheetId="8" hidden="1">#REF!</definedName>
    <definedName name="Transfers" localSheetId="14" hidden="1">#REF!</definedName>
    <definedName name="Transfers" hidden="1">#REF!</definedName>
    <definedName name="u" localSheetId="32" hidden="1">{#N/A,#N/A,FALSE,"Summ";#N/A,#N/A,FALSE,"General"}</definedName>
    <definedName name="u" localSheetId="13" hidden="1">{#N/A,#N/A,FALSE,"Summ";#N/A,#N/A,FALSE,"General"}</definedName>
    <definedName name="u" localSheetId="43" hidden="1">{#N/A,#N/A,FALSE,"Summ";#N/A,#N/A,FALSE,"General"}</definedName>
    <definedName name="u" localSheetId="14" hidden="1">{#N/A,#N/A,FALSE,"Summ";#N/A,#N/A,FALSE,"General"}</definedName>
    <definedName name="u" hidden="1">{#N/A,#N/A,FALSE,"Summ";#N/A,#N/A,FALSE,"General"}</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we" localSheetId="32" hidden="1">{#N/A,#N/A,FALSE,"Pg 6b CustCount_Gas";#N/A,#N/A,FALSE,"QA";#N/A,#N/A,FALSE,"Report";#N/A,#N/A,FALSE,"forecast"}</definedName>
    <definedName name="we" localSheetId="13" hidden="1">{#N/A,#N/A,FALSE,"Pg 6b CustCount_Gas";#N/A,#N/A,FALSE,"QA";#N/A,#N/A,FALSE,"Report";#N/A,#N/A,FALSE,"forecast"}</definedName>
    <definedName name="we" localSheetId="43" hidden="1">{#N/A,#N/A,FALSE,"Pg 6b CustCount_Gas";#N/A,#N/A,FALSE,"QA";#N/A,#N/A,FALSE,"Report";#N/A,#N/A,FALSE,"forecast"}</definedName>
    <definedName name="we" localSheetId="14" hidden="1">{#N/A,#N/A,FALSE,"Pg 6b CustCount_Gas";#N/A,#N/A,FALSE,"QA";#N/A,#N/A,FALSE,"Report";#N/A,#N/A,FALSE,"forecast"}</definedName>
    <definedName name="we" hidden="1">{#N/A,#N/A,FALSE,"Pg 6b CustCount_Gas";#N/A,#N/A,FALSE,"QA";#N/A,#N/A,FALSE,"Report";#N/A,#N/A,FALSE,"forecast"}</definedName>
    <definedName name="wrn.1._.Bi._.Monthly._.CR." localSheetId="32" hidden="1">{#N/A,#N/A,FALSE,"Drill Sites";"WP 212",#N/A,FALSE,"MWAG EOR";"WP 213",#N/A,FALSE,"MWAG EOR";#N/A,#N/A,FALSE,"Misc. Facility";#N/A,#N/A,FALSE,"WWTP"}</definedName>
    <definedName name="wrn.1._.Bi._.Monthly._.CR." localSheetId="13" hidden="1">{#N/A,#N/A,FALSE,"Drill Sites";"WP 212",#N/A,FALSE,"MWAG EOR";"WP 213",#N/A,FALSE,"MWAG EOR";#N/A,#N/A,FALSE,"Misc. Facility";#N/A,#N/A,FALSE,"WWTP"}</definedName>
    <definedName name="wrn.1._.Bi._.Monthly._.CR." localSheetId="43" hidden="1">{#N/A,#N/A,FALSE,"Drill Sites";"WP 212",#N/A,FALSE,"MWAG EOR";"WP 213",#N/A,FALSE,"MWAG EOR";#N/A,#N/A,FALSE,"Misc. Facility";#N/A,#N/A,FALSE,"WWTP"}</definedName>
    <definedName name="wrn.1._.Bi._.Monthly._.CR." localSheetId="14" hidden="1">{#N/A,#N/A,FALSE,"Drill Sites";"WP 212",#N/A,FALSE,"MWAG EOR";"WP 213",#N/A,FALSE,"MWAG EOR";#N/A,#N/A,FALSE,"Misc. Facility";#N/A,#N/A,FALSE,"WWTP"}</definedName>
    <definedName name="wrn.1._.Bi._.Monthly._.CR." hidden="1">{#N/A,#N/A,FALSE,"Drill Sites";"WP 212",#N/A,FALSE,"MWAG EOR";"WP 213",#N/A,FALSE,"MWAG EOR";#N/A,#N/A,FALSE,"Misc. Facility";#N/A,#N/A,FALSE,"WWTP"}</definedName>
    <definedName name="wrn.AAI." localSheetId="32" hidden="1">{#N/A,#N/A,FALSE,"CRPT";#N/A,#N/A,FALSE,"TREND";#N/A,#N/A,FALSE,"%Curve"}</definedName>
    <definedName name="wrn.AAI." localSheetId="13" hidden="1">{#N/A,#N/A,FALSE,"CRPT";#N/A,#N/A,FALSE,"TREND";#N/A,#N/A,FALSE,"%Curve"}</definedName>
    <definedName name="wrn.AAI." localSheetId="43" hidden="1">{#N/A,#N/A,FALSE,"CRPT";#N/A,#N/A,FALSE,"TREND";#N/A,#N/A,FALSE,"%Curve"}</definedName>
    <definedName name="wrn.AAI." localSheetId="14" hidden="1">{#N/A,#N/A,FALSE,"CRPT";#N/A,#N/A,FALSE,"TREND";#N/A,#N/A,FALSE,"%Curve"}</definedName>
    <definedName name="wrn.AAI." hidden="1">{#N/A,#N/A,FALSE,"CRPT";#N/A,#N/A,FALSE,"TREND";#N/A,#N/A,FALSE,"%Curve"}</definedName>
    <definedName name="wrn.AAI._.Report." localSheetId="32" hidden="1">{#N/A,#N/A,FALSE,"CRPT";#N/A,#N/A,FALSE,"TREND";#N/A,#N/A,FALSE,"% CURVE"}</definedName>
    <definedName name="wrn.AAI._.Report." localSheetId="13" hidden="1">{#N/A,#N/A,FALSE,"CRPT";#N/A,#N/A,FALSE,"TREND";#N/A,#N/A,FALSE,"% CURVE"}</definedName>
    <definedName name="wrn.AAI._.Report." localSheetId="43" hidden="1">{#N/A,#N/A,FALSE,"CRPT";#N/A,#N/A,FALSE,"TREND";#N/A,#N/A,FALSE,"% CURVE"}</definedName>
    <definedName name="wrn.AAI._.Report." localSheetId="14" hidden="1">{#N/A,#N/A,FALSE,"CRPT";#N/A,#N/A,FALSE,"TREND";#N/A,#N/A,FALSE,"% CURVE"}</definedName>
    <definedName name="wrn.AAI._.Report." hidden="1">{#N/A,#N/A,FALSE,"CRPT";#N/A,#N/A,FALSE,"TREND";#N/A,#N/A,FALSE,"% CURVE"}</definedName>
    <definedName name="wrn.Anvil." localSheetId="32" hidden="1">{#N/A,#N/A,FALSE,"CRPT";#N/A,#N/A,FALSE,"PCS ";#N/A,#N/A,FALSE,"TREND";#N/A,#N/A,FALSE,"% CURVE";#N/A,#N/A,FALSE,"FWICALC";#N/A,#N/A,FALSE,"CONTINGENCY";#N/A,#N/A,FALSE,"7616 Fab";#N/A,#N/A,FALSE,"7616 NSK"}</definedName>
    <definedName name="wrn.Anvil." localSheetId="13" hidden="1">{#N/A,#N/A,FALSE,"CRPT";#N/A,#N/A,FALSE,"PCS ";#N/A,#N/A,FALSE,"TREND";#N/A,#N/A,FALSE,"% CURVE";#N/A,#N/A,FALSE,"FWICALC";#N/A,#N/A,FALSE,"CONTINGENCY";#N/A,#N/A,FALSE,"7616 Fab";#N/A,#N/A,FALSE,"7616 NSK"}</definedName>
    <definedName name="wrn.Anvil." localSheetId="43" hidden="1">{#N/A,#N/A,FALSE,"CRPT";#N/A,#N/A,FALSE,"PCS ";#N/A,#N/A,FALSE,"TREND";#N/A,#N/A,FALSE,"% CURVE";#N/A,#N/A,FALSE,"FWICALC";#N/A,#N/A,FALSE,"CONTINGENCY";#N/A,#N/A,FALSE,"7616 Fab";#N/A,#N/A,FALSE,"7616 NSK"}</definedName>
    <definedName name="wrn.Anvil." localSheetId="14" hidden="1">{#N/A,#N/A,FALSE,"CRPT";#N/A,#N/A,FALSE,"PCS ";#N/A,#N/A,FALSE,"TREND";#N/A,#N/A,FALSE,"% CURVE";#N/A,#N/A,FALSE,"FWICALC";#N/A,#N/A,FALSE,"CONTINGENCY";#N/A,#N/A,FALSE,"7616 Fab";#N/A,#N/A,FALSE,"7616 NSK"}</definedName>
    <definedName name="wrn.Anvil." hidden="1">{#N/A,#N/A,FALSE,"CRPT";#N/A,#N/A,FALSE,"PCS ";#N/A,#N/A,FALSE,"TREND";#N/A,#N/A,FALSE,"% CURVE";#N/A,#N/A,FALSE,"FWICALC";#N/A,#N/A,FALSE,"CONTINGENCY";#N/A,#N/A,FALSE,"7616 Fab";#N/A,#N/A,FALSE,"7616 NSK"}</definedName>
    <definedName name="wrn.Customer._.Counts._.Electric." localSheetId="32"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3"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43"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4"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Gas." localSheetId="32" hidden="1">{#N/A,#N/A,FALSE,"Pg 6b CustCount_Gas";#N/A,#N/A,FALSE,"QA";#N/A,#N/A,FALSE,"Report";#N/A,#N/A,FALSE,"forecast"}</definedName>
    <definedName name="wrn.Customer._.Counts._.Gas." localSheetId="13" hidden="1">{#N/A,#N/A,FALSE,"Pg 6b CustCount_Gas";#N/A,#N/A,FALSE,"QA";#N/A,#N/A,FALSE,"Report";#N/A,#N/A,FALSE,"forecast"}</definedName>
    <definedName name="wrn.Customer._.Counts._.Gas." localSheetId="43" hidden="1">{#N/A,#N/A,FALSE,"Pg 6b CustCount_Gas";#N/A,#N/A,FALSE,"QA";#N/A,#N/A,FALSE,"Report";#N/A,#N/A,FALSE,"forecast"}</definedName>
    <definedName name="wrn.Customer._.Counts._.Gas." localSheetId="14" hidden="1">{#N/A,#N/A,FALSE,"Pg 6b CustCount_Gas";#N/A,#N/A,FALSE,"QA";#N/A,#N/A,FALSE,"Report";#N/A,#N/A,FALSE,"forecast"}</definedName>
    <definedName name="wrn.Customer._.Counts._.Gas." hidden="1">{#N/A,#N/A,FALSE,"Pg 6b CustCount_Gas";#N/A,#N/A,FALSE,"QA";#N/A,#N/A,FALSE,"Report";#N/A,#N/A,FALSE,"forecast"}</definedName>
    <definedName name="wrn.ECR." localSheetId="32" hidden="1">{#N/A,#N/A,FALSE,"schA"}</definedName>
    <definedName name="wrn.ECR." localSheetId="13" hidden="1">{#N/A,#N/A,FALSE,"schA"}</definedName>
    <definedName name="wrn.ECR." localSheetId="43" hidden="1">{#N/A,#N/A,FALSE,"schA"}</definedName>
    <definedName name="wrn.ECR." localSheetId="14" hidden="1">{#N/A,#N/A,FALSE,"schA"}</definedName>
    <definedName name="wrn.ECR." hidden="1">{#N/A,#N/A,FALSE,"schA"}</definedName>
    <definedName name="wrn.ESTIMATE." localSheetId="32" hidden="1">{#N/A,#N/A,FALSE,"CESTSUM";#N/A,#N/A,FALSE,"est sum A";#N/A,#N/A,FALSE,"est detail A"}</definedName>
    <definedName name="wrn.ESTIMATE." localSheetId="13" hidden="1">{#N/A,#N/A,FALSE,"CESTSUM";#N/A,#N/A,FALSE,"est sum A";#N/A,#N/A,FALSE,"est detail A"}</definedName>
    <definedName name="wrn.ESTIMATE." localSheetId="43" hidden="1">{#N/A,#N/A,FALSE,"CESTSUM";#N/A,#N/A,FALSE,"est sum A";#N/A,#N/A,FALSE,"est detail A"}</definedName>
    <definedName name="wrn.ESTIMATE." localSheetId="14" hidden="1">{#N/A,#N/A,FALSE,"CESTSUM";#N/A,#N/A,FALSE,"est sum A";#N/A,#N/A,FALSE,"est detail A"}</definedName>
    <definedName name="wrn.ESTIMATE." hidden="1">{#N/A,#N/A,FALSE,"CESTSUM";#N/A,#N/A,FALSE,"est sum A";#N/A,#N/A,FALSE,"est detail A"}</definedName>
    <definedName name="wrn.Fundamental." localSheetId="32" hidden="1">{#N/A,#N/A,TRUE,"CoverPage";#N/A,#N/A,TRUE,"Gas";#N/A,#N/A,TRUE,"Power";#N/A,#N/A,TRUE,"Historical DJ Mthly Prices"}</definedName>
    <definedName name="wrn.Fundamental." localSheetId="13" hidden="1">{#N/A,#N/A,TRUE,"CoverPage";#N/A,#N/A,TRUE,"Gas";#N/A,#N/A,TRUE,"Power";#N/A,#N/A,TRUE,"Historical DJ Mthly Prices"}</definedName>
    <definedName name="wrn.Fundamental." localSheetId="43" hidden="1">{#N/A,#N/A,TRUE,"CoverPage";#N/A,#N/A,TRUE,"Gas";#N/A,#N/A,TRUE,"Power";#N/A,#N/A,TRUE,"Historical DJ Mthly Prices"}</definedName>
    <definedName name="wrn.Fundamental." localSheetId="14" hidden="1">{#N/A,#N/A,TRUE,"CoverPage";#N/A,#N/A,TRUE,"Gas";#N/A,#N/A,TRUE,"Power";#N/A,#N/A,TRUE,"Historical DJ Mthly Prices"}</definedName>
    <definedName name="wrn.Fundamental." hidden="1">{#N/A,#N/A,TRUE,"CoverPage";#N/A,#N/A,TRUE,"Gas";#N/A,#N/A,TRUE,"Power";#N/A,#N/A,TRUE,"Historical DJ Mthly Prices"}</definedName>
    <definedName name="wrn.IEO." localSheetId="32" hidden="1">{#N/A,#N/A,FALSE,"SUMMARY";#N/A,#N/A,FALSE,"AE7616";#N/A,#N/A,FALSE,"AE7617";#N/A,#N/A,FALSE,"AE7618";#N/A,#N/A,FALSE,"AE7619"}</definedName>
    <definedName name="wrn.IEO." localSheetId="13" hidden="1">{#N/A,#N/A,FALSE,"SUMMARY";#N/A,#N/A,FALSE,"AE7616";#N/A,#N/A,FALSE,"AE7617";#N/A,#N/A,FALSE,"AE7618";#N/A,#N/A,FALSE,"AE7619"}</definedName>
    <definedName name="wrn.IEO." localSheetId="43" hidden="1">{#N/A,#N/A,FALSE,"SUMMARY";#N/A,#N/A,FALSE,"AE7616";#N/A,#N/A,FALSE,"AE7617";#N/A,#N/A,FALSE,"AE7618";#N/A,#N/A,FALSE,"AE7619"}</definedName>
    <definedName name="wrn.IEO." localSheetId="14" hidden="1">{#N/A,#N/A,FALSE,"SUMMARY";#N/A,#N/A,FALSE,"AE7616";#N/A,#N/A,FALSE,"AE7617";#N/A,#N/A,FALSE,"AE7618";#N/A,#N/A,FALSE,"AE7619"}</definedName>
    <definedName name="wrn.IEO." hidden="1">{#N/A,#N/A,FALSE,"SUMMARY";#N/A,#N/A,FALSE,"AE7616";#N/A,#N/A,FALSE,"AE7617";#N/A,#N/A,FALSE,"AE7618";#N/A,#N/A,FALSE,"AE7619"}</definedName>
    <definedName name="wrn.Incentive._.Overhead." localSheetId="31" hidden="1">{#N/A,#N/A,FALSE,"Coversheet";#N/A,#N/A,FALSE,"QA"}</definedName>
    <definedName name="wrn.Incentive._.Overhead." localSheetId="34" hidden="1">{#N/A,#N/A,FALSE,"Coversheet";#N/A,#N/A,FALSE,"QA"}</definedName>
    <definedName name="wrn.Incentive._.Overhead." localSheetId="32" hidden="1">{#N/A,#N/A,FALSE,"Coversheet";#N/A,#N/A,FALSE,"QA"}</definedName>
    <definedName name="wrn.Incentive._.Overhead." localSheetId="13" hidden="1">{#N/A,#N/A,FALSE,"Coversheet";#N/A,#N/A,FALSE,"QA"}</definedName>
    <definedName name="wrn.Incentive._.Overhead." localSheetId="0" hidden="1">{#N/A,#N/A,FALSE,"Coversheet";#N/A,#N/A,FALSE,"QA"}</definedName>
    <definedName name="wrn.Incentive._.Overhead." localSheetId="43" hidden="1">{#N/A,#N/A,FALSE,"Coversheet";#N/A,#N/A,FALSE,"QA"}</definedName>
    <definedName name="wrn.Incentive._.Overhead." localSheetId="14" hidden="1">{#N/A,#N/A,FALSE,"Coversheet";#N/A,#N/A,FALSE,"QA"}</definedName>
    <definedName name="wrn.Incentive._.Overhead." hidden="1">{#N/A,#N/A,FALSE,"Coversheet";#N/A,#N/A,FALSE,"QA"}</definedName>
    <definedName name="wrn.limit_reports." localSheetId="31" hidden="1">{#N/A,#N/A,FALSE,"Schedule F";#N/A,#N/A,FALSE,"Schedule G"}</definedName>
    <definedName name="wrn.limit_reports." localSheetId="34" hidden="1">{#N/A,#N/A,FALSE,"Schedule F";#N/A,#N/A,FALSE,"Schedule G"}</definedName>
    <definedName name="wrn.limit_reports." localSheetId="32" hidden="1">{#N/A,#N/A,FALSE,"Schedule F";#N/A,#N/A,FALSE,"Schedule G"}</definedName>
    <definedName name="wrn.limit_reports." localSheetId="13" hidden="1">{#N/A,#N/A,FALSE,"Schedule F";#N/A,#N/A,FALSE,"Schedule G"}</definedName>
    <definedName name="wrn.limit_reports." localSheetId="0" hidden="1">{#N/A,#N/A,FALSE,"Schedule F";#N/A,#N/A,FALSE,"Schedule G"}</definedName>
    <definedName name="wrn.limit_reports." localSheetId="43" hidden="1">{#N/A,#N/A,FALSE,"Schedule F";#N/A,#N/A,FALSE,"Schedule G"}</definedName>
    <definedName name="wrn.limit_reports." localSheetId="14" hidden="1">{#N/A,#N/A,FALSE,"Schedule F";#N/A,#N/A,FALSE,"Schedule G"}</definedName>
    <definedName name="wrn.limit_reports." hidden="1">{#N/A,#N/A,FALSE,"Schedule F";#N/A,#N/A,FALSE,"Schedule G"}</definedName>
    <definedName name="wrn.MARGIN_WO_QTR." localSheetId="31" hidden="1">{#N/A,#N/A,FALSE,"Month ";#N/A,#N/A,FALSE,"YTD";#N/A,#N/A,FALSE,"12 mo ended"}</definedName>
    <definedName name="wrn.MARGIN_WO_QTR." localSheetId="34" hidden="1">{#N/A,#N/A,FALSE,"Month ";#N/A,#N/A,FALSE,"YTD";#N/A,#N/A,FALSE,"12 mo ended"}</definedName>
    <definedName name="wrn.MARGIN_WO_QTR." localSheetId="32" hidden="1">{#N/A,#N/A,FALSE,"Month ";#N/A,#N/A,FALSE,"YTD";#N/A,#N/A,FALSE,"12 mo ended"}</definedName>
    <definedName name="wrn.MARGIN_WO_QTR." localSheetId="13" hidden="1">{#N/A,#N/A,FALSE,"Month ";#N/A,#N/A,FALSE,"YTD";#N/A,#N/A,FALSE,"12 mo ended"}</definedName>
    <definedName name="wrn.MARGIN_WO_QTR." localSheetId="0" hidden="1">{#N/A,#N/A,FALSE,"Month ";#N/A,#N/A,FALSE,"YTD";#N/A,#N/A,FALSE,"12 mo ended"}</definedName>
    <definedName name="wrn.MARGIN_WO_QTR." localSheetId="43" hidden="1">{#N/A,#N/A,FALSE,"Month ";#N/A,#N/A,FALSE,"YTD";#N/A,#N/A,FALSE,"12 mo ended"}</definedName>
    <definedName name="wrn.MARGIN_WO_QTR." localSheetId="14" hidden="1">{#N/A,#N/A,FALSE,"Month ";#N/A,#N/A,FALSE,"YTD";#N/A,#N/A,FALSE,"12 mo ended"}</definedName>
    <definedName name="wrn.MARGIN_WO_QTR." hidden="1">{#N/A,#N/A,FALSE,"Month ";#N/A,#N/A,FALSE,"YTD";#N/A,#N/A,FALSE,"12 mo ended"}</definedName>
    <definedName name="wrn.Municipal._.Reports." localSheetId="3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4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Project._.Services." localSheetId="32" hidden="1">{#N/A,#N/A,FALSE,"BASE";#N/A,#N/A,FALSE,"LOOPS";#N/A,#N/A,FALSE,"PLC"}</definedName>
    <definedName name="wrn.Project._.Services." localSheetId="13" hidden="1">{#N/A,#N/A,FALSE,"BASE";#N/A,#N/A,FALSE,"LOOPS";#N/A,#N/A,FALSE,"PLC"}</definedName>
    <definedName name="wrn.Project._.Services." localSheetId="43" hidden="1">{#N/A,#N/A,FALSE,"BASE";#N/A,#N/A,FALSE,"LOOPS";#N/A,#N/A,FALSE,"PLC"}</definedName>
    <definedName name="wrn.Project._.Services." localSheetId="14" hidden="1">{#N/A,#N/A,FALSE,"BASE";#N/A,#N/A,FALSE,"LOOPS";#N/A,#N/A,FALSE,"PLC"}</definedName>
    <definedName name="wrn.Project._.Services." hidden="1">{#N/A,#N/A,FALSE,"BASE";#N/A,#N/A,FALSE,"LOOPS";#N/A,#N/A,FALSE,"PLC"}</definedName>
    <definedName name="wrn.SCHEDULE." localSheetId="32" hidden="1">{#N/A,#N/A,FALSE,"7617 Fab";#N/A,#N/A,FALSE,"7617 NSK"}</definedName>
    <definedName name="wrn.SCHEDULE." localSheetId="13" hidden="1">{#N/A,#N/A,FALSE,"7617 Fab";#N/A,#N/A,FALSE,"7617 NSK"}</definedName>
    <definedName name="wrn.SCHEDULE." localSheetId="43" hidden="1">{#N/A,#N/A,FALSE,"7617 Fab";#N/A,#N/A,FALSE,"7617 NSK"}</definedName>
    <definedName name="wrn.SCHEDULE." localSheetId="14" hidden="1">{#N/A,#N/A,FALSE,"7617 Fab";#N/A,#N/A,FALSE,"7617 NSK"}</definedName>
    <definedName name="wrn.SCHEDULE." hidden="1">{#N/A,#N/A,FALSE,"7617 Fab";#N/A,#N/A,FALSE,"7617 NSK"}</definedName>
    <definedName name="wrn.SLB." localSheetId="32" hidden="1">{#N/A,#N/A,FALSE,"SUMMARY";#N/A,#N/A,FALSE,"AE7616";#N/A,#N/A,FALSE,"AE7617";#N/A,#N/A,FALSE,"AE7618";#N/A,#N/A,FALSE,"AE7619";#N/A,#N/A,FALSE,"Target Materials"}</definedName>
    <definedName name="wrn.SLB." localSheetId="13" hidden="1">{#N/A,#N/A,FALSE,"SUMMARY";#N/A,#N/A,FALSE,"AE7616";#N/A,#N/A,FALSE,"AE7617";#N/A,#N/A,FALSE,"AE7618";#N/A,#N/A,FALSE,"AE7619";#N/A,#N/A,FALSE,"Target Materials"}</definedName>
    <definedName name="wrn.SLB." localSheetId="43" hidden="1">{#N/A,#N/A,FALSE,"SUMMARY";#N/A,#N/A,FALSE,"AE7616";#N/A,#N/A,FALSE,"AE7617";#N/A,#N/A,FALSE,"AE7618";#N/A,#N/A,FALSE,"AE7619";#N/A,#N/A,FALSE,"Target Materials"}</definedName>
    <definedName name="wrn.SLB." localSheetId="14" hidden="1">{#N/A,#N/A,FALSE,"SUMMARY";#N/A,#N/A,FALSE,"AE7616";#N/A,#N/A,FALSE,"AE7617";#N/A,#N/A,FALSE,"AE7618";#N/A,#N/A,FALSE,"AE7619";#N/A,#N/A,FALSE,"Target Materials"}</definedName>
    <definedName name="wrn.SLB." hidden="1">{#N/A,#N/A,FALSE,"SUMMARY";#N/A,#N/A,FALSE,"AE7616";#N/A,#N/A,FALSE,"AE7617";#N/A,#N/A,FALSE,"AE7618";#N/A,#N/A,FALSE,"AE7619";#N/A,#N/A,FALSE,"Target Materials"}</definedName>
    <definedName name="wrn.Small._.Tools._.Overhead." localSheetId="32" hidden="1">{#N/A,#N/A,FALSE,"2002 Small Tool OH";#N/A,#N/A,FALSE,"QA"}</definedName>
    <definedName name="wrn.Small._.Tools._.Overhead." localSheetId="13" hidden="1">{#N/A,#N/A,FALSE,"2002 Small Tool OH";#N/A,#N/A,FALSE,"QA"}</definedName>
    <definedName name="wrn.Small._.Tools._.Overhead." localSheetId="43" hidden="1">{#N/A,#N/A,FALSE,"2002 Small Tool OH";#N/A,#N/A,FALSE,"QA"}</definedName>
    <definedName name="wrn.Small._.Tools._.Overhead." localSheetId="14" hidden="1">{#N/A,#N/A,FALSE,"2002 Small Tool OH";#N/A,#N/A,FALSE,"QA"}</definedName>
    <definedName name="wrn.Small._.Tools._.Overhead." hidden="1">{#N/A,#N/A,FALSE,"2002 Small Tool OH";#N/A,#N/A,FALSE,"QA"}</definedName>
    <definedName name="wrn.Summary." localSheetId="32" hidden="1">{#N/A,#N/A,FALSE,"Summ";#N/A,#N/A,FALSE,"General"}</definedName>
    <definedName name="wrn.Summary." localSheetId="13" hidden="1">{#N/A,#N/A,FALSE,"Summ";#N/A,#N/A,FALSE,"General"}</definedName>
    <definedName name="wrn.Summary." localSheetId="43" hidden="1">{#N/A,#N/A,FALSE,"Summ";#N/A,#N/A,FALSE,"General"}</definedName>
    <definedName name="wrn.Summary." localSheetId="14" hidden="1">{#N/A,#N/A,FALSE,"Summ";#N/A,#N/A,FALSE,"General"}</definedName>
    <definedName name="wrn.Summary." hidden="1">{#N/A,#N/A,FALSE,"Summ";#N/A,#N/A,FALSE,"General"}</definedName>
    <definedName name="wrn.USIM_Data." localSheetId="32"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13"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43"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14"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Abbrev." localSheetId="32" hidden="1">{#N/A,#N/A,FALSE,"Expenditures";#N/A,#N/A,FALSE,"Property Placed In-Service";#N/A,#N/A,FALSE,"Removals";#N/A,#N/A,FALSE,"Retirements";#N/A,#N/A,FALSE,"CWIP Balances";#N/A,#N/A,FALSE,"CWIP_Expend_Ratios";#N/A,#N/A,FALSE,"CWIP_Yr_End"}</definedName>
    <definedName name="wrn.USIM_Data_Abbrev." localSheetId="13" hidden="1">{#N/A,#N/A,FALSE,"Expenditures";#N/A,#N/A,FALSE,"Property Placed In-Service";#N/A,#N/A,FALSE,"Removals";#N/A,#N/A,FALSE,"Retirements";#N/A,#N/A,FALSE,"CWIP Balances";#N/A,#N/A,FALSE,"CWIP_Expend_Ratios";#N/A,#N/A,FALSE,"CWIP_Yr_End"}</definedName>
    <definedName name="wrn.USIM_Data_Abbrev." localSheetId="43" hidden="1">{#N/A,#N/A,FALSE,"Expenditures";#N/A,#N/A,FALSE,"Property Placed In-Service";#N/A,#N/A,FALSE,"Removals";#N/A,#N/A,FALSE,"Retirements";#N/A,#N/A,FALSE,"CWIP Balances";#N/A,#N/A,FALSE,"CWIP_Expend_Ratios";#N/A,#N/A,FALSE,"CWIP_Yr_End"}</definedName>
    <definedName name="wrn.USIM_Data_Abbrev." localSheetId="14" hidden="1">{#N/A,#N/A,FALSE,"Expenditures";#N/A,#N/A,FALSE,"Property Placed In-Service";#N/A,#N/A,FALSE,"Removals";#N/A,#N/A,FALSE,"Retirements";#N/A,#N/A,FALSE,"CWIP Balances";#N/A,#N/A,FALSE,"CWIP_Expend_Ratios";#N/A,#N/A,FALSE,"CWIP_Yr_End"}</definedName>
    <definedName name="wrn.USIM_Data_Abbrev." hidden="1">{#N/A,#N/A,FALSE,"Expenditures";#N/A,#N/A,FALSE,"Property Placed In-Service";#N/A,#N/A,FALSE,"Removals";#N/A,#N/A,FALSE,"Retirements";#N/A,#N/A,FALSE,"CWIP Balances";#N/A,#N/A,FALSE,"CWIP_Expend_Ratios";#N/A,#N/A,FALSE,"CWIP_Yr_End"}</definedName>
    <definedName name="wrn.USIM_Data_Abbrev3." localSheetId="32" hidden="1">{#N/A,#N/A,FALSE,"Expenditures";#N/A,#N/A,FALSE,"Property Placed In-Service";#N/A,#N/A,FALSE,"CWIP Balances"}</definedName>
    <definedName name="wrn.USIM_Data_Abbrev3." localSheetId="13" hidden="1">{#N/A,#N/A,FALSE,"Expenditures";#N/A,#N/A,FALSE,"Property Placed In-Service";#N/A,#N/A,FALSE,"CWIP Balances"}</definedName>
    <definedName name="wrn.USIM_Data_Abbrev3." localSheetId="43" hidden="1">{#N/A,#N/A,FALSE,"Expenditures";#N/A,#N/A,FALSE,"Property Placed In-Service";#N/A,#N/A,FALSE,"CWIP Balances"}</definedName>
    <definedName name="wrn.USIM_Data_Abbrev3." localSheetId="14" hidden="1">{#N/A,#N/A,FALSE,"Expenditures";#N/A,#N/A,FALSE,"Property Placed In-Service";#N/A,#N/A,FALSE,"CWIP Balances"}</definedName>
    <definedName name="wrn.USIM_Data_Abbrev3." hidden="1">{#N/A,#N/A,FALSE,"Expenditures";#N/A,#N/A,FALSE,"Property Placed In-Service";#N/A,#N/A,FALSE,"CWIP Balances"}</definedName>
    <definedName name="www" localSheetId="32" hidden="1">{#N/A,#N/A,FALSE,"schA"}</definedName>
    <definedName name="www" localSheetId="13" hidden="1">{#N/A,#N/A,FALSE,"schA"}</definedName>
    <definedName name="www" localSheetId="43" hidden="1">{#N/A,#N/A,FALSE,"schA"}</definedName>
    <definedName name="www" localSheetId="14" hidden="1">{#N/A,#N/A,FALSE,"schA"}</definedName>
    <definedName name="www" hidden="1">{#N/A,#N/A,FALSE,"schA"}</definedName>
    <definedName name="XXXX" hidden="1">{#N/A,#N/A,FALSE,"2002 Small Tool OH";#N/A,#N/A,FALSE,"QA"}</definedName>
    <definedName name="y" localSheetId="32"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13"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43"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14" hidden="1">{#N/A,#N/A,FALSE,"Pg 6a CustCount_Electric";#N/A,#N/A,FALSE,"QA";"monthly",#N/A,FALSE,"Elect_Cust#Avg";"Year To Date",#N/A,FALSE,"Elect_Cust#Avg";"Rollling 12 months ended",#N/A,FALSE,"Elect_Cust#Avg";"Budget Month",#N/A,FALSE,"Electric";"Budget YTD",#N/A,FALSE,"Electric";"Budget 12 months",#N/A,FALSE,"Electric"}</definedName>
    <definedName name="y" hidden="1">{#N/A,#N/A,FALSE,"Pg 6a CustCount_Electric";#N/A,#N/A,FALSE,"QA";"monthly",#N/A,FALSE,"Elect_Cust#Avg";"Year To Date",#N/A,FALSE,"Elect_Cust#Avg";"Rollling 12 months ended",#N/A,FALSE,"Elect_Cust#Avg";"Budget Month",#N/A,FALSE,"Electric";"Budget YTD",#N/A,FALSE,"Electric";"Budget 12 months",#N/A,FALSE,"Electric"}</definedName>
  </definedNames>
  <calcPr calcId="152511"/>
</workbook>
</file>

<file path=xl/calcChain.xml><?xml version="1.0" encoding="utf-8"?>
<calcChain xmlns="http://schemas.openxmlformats.org/spreadsheetml/2006/main">
  <c r="I2309" i="374" l="1"/>
  <c r="K2413" i="374" l="1"/>
  <c r="G2380" i="374" l="1"/>
  <c r="G31" i="384"/>
  <c r="G2351" i="374"/>
  <c r="F926" i="374"/>
  <c r="F811" i="374"/>
  <c r="F780" i="374"/>
  <c r="F11" i="384"/>
  <c r="D780" i="374"/>
  <c r="M780" i="374"/>
  <c r="N780" i="374" s="1"/>
  <c r="O780" i="374" s="1"/>
  <c r="F778" i="374"/>
  <c r="F776" i="374"/>
  <c r="F1334" i="374"/>
  <c r="H2372" i="374" l="1"/>
  <c r="G1705" i="374"/>
  <c r="G22" i="384"/>
  <c r="G24" i="383" l="1"/>
  <c r="G26" i="383" s="1"/>
  <c r="F18" i="383"/>
  <c r="D152" i="378" l="1"/>
  <c r="G127" i="378" l="1"/>
  <c r="F111" i="378"/>
  <c r="G128" i="378"/>
  <c r="F60" i="378"/>
  <c r="I1158" i="374" l="1"/>
  <c r="G2349" i="374" l="1"/>
  <c r="J2409" i="382" l="1"/>
  <c r="F2407" i="382"/>
  <c r="N2406" i="382"/>
  <c r="O2406" i="382" s="1"/>
  <c r="D2406" i="382"/>
  <c r="D2405" i="382"/>
  <c r="I2405" i="382" s="1"/>
  <c r="K2405" i="382" s="1"/>
  <c r="N2405" i="382" s="1"/>
  <c r="O2405" i="382" s="1"/>
  <c r="N2404" i="382"/>
  <c r="O2404" i="382" s="1"/>
  <c r="D2404" i="382"/>
  <c r="G2404" i="382" s="1"/>
  <c r="N2403" i="382"/>
  <c r="O2403" i="382" s="1"/>
  <c r="D2403" i="382"/>
  <c r="N2402" i="382"/>
  <c r="O2402" i="382" s="1"/>
  <c r="D2402" i="382"/>
  <c r="G2402" i="382" s="1"/>
  <c r="N2401" i="382"/>
  <c r="O2401" i="382" s="1"/>
  <c r="D2401" i="382"/>
  <c r="D2400" i="382"/>
  <c r="I2400" i="382" s="1"/>
  <c r="K2400" i="382" s="1"/>
  <c r="N2400" i="382" s="1"/>
  <c r="O2400" i="382" s="1"/>
  <c r="D2399" i="382"/>
  <c r="I2399" i="382" s="1"/>
  <c r="L2399" i="382" s="1"/>
  <c r="N2399" i="382" s="1"/>
  <c r="O2399" i="382" s="1"/>
  <c r="D2398" i="382"/>
  <c r="I2398" i="382" s="1"/>
  <c r="K2398" i="382" s="1"/>
  <c r="N2398" i="382" s="1"/>
  <c r="O2398" i="382" s="1"/>
  <c r="D2397" i="382"/>
  <c r="I2397" i="382" s="1"/>
  <c r="L2397" i="382" s="1"/>
  <c r="N2397" i="382" s="1"/>
  <c r="O2397" i="382" s="1"/>
  <c r="D2396" i="382"/>
  <c r="I2396" i="382" s="1"/>
  <c r="K2396" i="382" s="1"/>
  <c r="N2396" i="382" s="1"/>
  <c r="O2396" i="382" s="1"/>
  <c r="D2395" i="382"/>
  <c r="I2395" i="382" s="1"/>
  <c r="L2395" i="382" s="1"/>
  <c r="N2395" i="382" s="1"/>
  <c r="O2395" i="382" s="1"/>
  <c r="D2394" i="382"/>
  <c r="I2394" i="382" s="1"/>
  <c r="K2394" i="382" s="1"/>
  <c r="N2394" i="382" s="1"/>
  <c r="O2394" i="382" s="1"/>
  <c r="D2393" i="382"/>
  <c r="I2393" i="382" s="1"/>
  <c r="M2393" i="382" s="1"/>
  <c r="N2393" i="382" s="1"/>
  <c r="O2393" i="382" s="1"/>
  <c r="N2392" i="382"/>
  <c r="D2392" i="382"/>
  <c r="I2392" i="382" s="1"/>
  <c r="D2391" i="382"/>
  <c r="I2391" i="382" s="1"/>
  <c r="K2391" i="382" s="1"/>
  <c r="N2391" i="382" s="1"/>
  <c r="O2391" i="382" s="1"/>
  <c r="D2390" i="382"/>
  <c r="I2390" i="382" s="1"/>
  <c r="K2390" i="382" s="1"/>
  <c r="N2390" i="382" s="1"/>
  <c r="O2390" i="382" s="1"/>
  <c r="D2389" i="382"/>
  <c r="I2389" i="382" s="1"/>
  <c r="K2389" i="382" s="1"/>
  <c r="N2389" i="382" s="1"/>
  <c r="O2389" i="382" s="1"/>
  <c r="N2388" i="382"/>
  <c r="D2388" i="382"/>
  <c r="I2388" i="382" s="1"/>
  <c r="O2388" i="382" s="1"/>
  <c r="N2387" i="382"/>
  <c r="D2387" i="382"/>
  <c r="I2387" i="382" s="1"/>
  <c r="O2387" i="382" s="1"/>
  <c r="N2386" i="382"/>
  <c r="D2386" i="382"/>
  <c r="I2386" i="382" s="1"/>
  <c r="N2385" i="382"/>
  <c r="D2385" i="382"/>
  <c r="I2385" i="382" s="1"/>
  <c r="O2385" i="382" s="1"/>
  <c r="D2384" i="382"/>
  <c r="I2384" i="382" s="1"/>
  <c r="K2384" i="382" s="1"/>
  <c r="N2384" i="382" s="1"/>
  <c r="O2384" i="382" s="1"/>
  <c r="D2383" i="382"/>
  <c r="I2383" i="382" s="1"/>
  <c r="K2383" i="382" s="1"/>
  <c r="N2383" i="382" s="1"/>
  <c r="O2383" i="382" s="1"/>
  <c r="N2382" i="382"/>
  <c r="D2382" i="382"/>
  <c r="I2382" i="382" s="1"/>
  <c r="O2382" i="382" s="1"/>
  <c r="N2381" i="382"/>
  <c r="D2381" i="382"/>
  <c r="I2381" i="382" s="1"/>
  <c r="N2380" i="382"/>
  <c r="D2380" i="382"/>
  <c r="I2380" i="382" s="1"/>
  <c r="O2380" i="382" s="1"/>
  <c r="N2379" i="382"/>
  <c r="D2379" i="382"/>
  <c r="I2379" i="382" s="1"/>
  <c r="N2378" i="382"/>
  <c r="D2378" i="382"/>
  <c r="I2378" i="382" s="1"/>
  <c r="O2378" i="382" s="1"/>
  <c r="N2377" i="382"/>
  <c r="D2377" i="382"/>
  <c r="I2377" i="382" s="1"/>
  <c r="D2376" i="382"/>
  <c r="I2376" i="382" s="1"/>
  <c r="M2376" i="382" s="1"/>
  <c r="N2376" i="382" s="1"/>
  <c r="O2376" i="382" s="1"/>
  <c r="N2375" i="382"/>
  <c r="D2375" i="382"/>
  <c r="I2375" i="382" s="1"/>
  <c r="D2374" i="382"/>
  <c r="I2374" i="382" s="1"/>
  <c r="K2374" i="382" s="1"/>
  <c r="N2374" i="382" s="1"/>
  <c r="O2374" i="382" s="1"/>
  <c r="N2373" i="382"/>
  <c r="D2373" i="382"/>
  <c r="I2373" i="382" s="1"/>
  <c r="O2373" i="382" s="1"/>
  <c r="N2372" i="382"/>
  <c r="D2372" i="382"/>
  <c r="I2372" i="382" s="1"/>
  <c r="O2372" i="382" s="1"/>
  <c r="N2371" i="382"/>
  <c r="D2371" i="382"/>
  <c r="I2371" i="382" s="1"/>
  <c r="N2370" i="382"/>
  <c r="D2370" i="382"/>
  <c r="I2370" i="382" s="1"/>
  <c r="O2370" i="382" s="1"/>
  <c r="D2369" i="382"/>
  <c r="I2369" i="382" s="1"/>
  <c r="K2369" i="382" s="1"/>
  <c r="N2369" i="382" s="1"/>
  <c r="O2369" i="382" s="1"/>
  <c r="N2368" i="382"/>
  <c r="O2368" i="382" s="1"/>
  <c r="D2368" i="382"/>
  <c r="H2368" i="382" s="1"/>
  <c r="D2367" i="382"/>
  <c r="I2367" i="382" s="1"/>
  <c r="N2366" i="382"/>
  <c r="O2366" i="382" s="1"/>
  <c r="D2366" i="382"/>
  <c r="N2365" i="382"/>
  <c r="O2365" i="382" s="1"/>
  <c r="D2365" i="382"/>
  <c r="N2364" i="382"/>
  <c r="O2364" i="382" s="1"/>
  <c r="D2364" i="382"/>
  <c r="N2363" i="382"/>
  <c r="O2363" i="382" s="1"/>
  <c r="D2363" i="382"/>
  <c r="N2362" i="382"/>
  <c r="O2362" i="382" s="1"/>
  <c r="D2362" i="382"/>
  <c r="N2361" i="382"/>
  <c r="O2361" i="382" s="1"/>
  <c r="D2361" i="382"/>
  <c r="N2360" i="382"/>
  <c r="O2360" i="382" s="1"/>
  <c r="D2360" i="382"/>
  <c r="N2359" i="382"/>
  <c r="O2359" i="382" s="1"/>
  <c r="D2359" i="382"/>
  <c r="G2359" i="382" s="1"/>
  <c r="D2358" i="382"/>
  <c r="I2358" i="382" s="1"/>
  <c r="K2358" i="382" s="1"/>
  <c r="N2358" i="382" s="1"/>
  <c r="O2358" i="382" s="1"/>
  <c r="N2357" i="382"/>
  <c r="O2357" i="382" s="1"/>
  <c r="D2357" i="382"/>
  <c r="N2356" i="382"/>
  <c r="O2356" i="382" s="1"/>
  <c r="D2356" i="382"/>
  <c r="N2355" i="382"/>
  <c r="O2355" i="382" s="1"/>
  <c r="D2355" i="382"/>
  <c r="D2354" i="382"/>
  <c r="I2354" i="382" s="1"/>
  <c r="M2354" i="382" s="1"/>
  <c r="N2354" i="382" s="1"/>
  <c r="O2354" i="382" s="1"/>
  <c r="D2353" i="382"/>
  <c r="I2353" i="382" s="1"/>
  <c r="M2353" i="382" s="1"/>
  <c r="N2353" i="382" s="1"/>
  <c r="O2353" i="382" s="1"/>
  <c r="N2352" i="382"/>
  <c r="O2352" i="382" s="1"/>
  <c r="D2352" i="382"/>
  <c r="N2351" i="382"/>
  <c r="O2351" i="382" s="1"/>
  <c r="D2351" i="382"/>
  <c r="N2350" i="382"/>
  <c r="O2350" i="382" s="1"/>
  <c r="D2350" i="382"/>
  <c r="N2349" i="382"/>
  <c r="O2349" i="382" s="1"/>
  <c r="D2349" i="382"/>
  <c r="G2349" i="382" s="1"/>
  <c r="N2348" i="382"/>
  <c r="O2348" i="382" s="1"/>
  <c r="D2348" i="382"/>
  <c r="D2347" i="382"/>
  <c r="I2347" i="382" s="1"/>
  <c r="M2347" i="382" s="1"/>
  <c r="N2347" i="382" s="1"/>
  <c r="O2347" i="382" s="1"/>
  <c r="N2346" i="382"/>
  <c r="D2346" i="382"/>
  <c r="I2346" i="382" s="1"/>
  <c r="D2345" i="382"/>
  <c r="I2345" i="382" s="1"/>
  <c r="M2345" i="382" s="1"/>
  <c r="N2345" i="382" s="1"/>
  <c r="O2345" i="382" s="1"/>
  <c r="N2344" i="382"/>
  <c r="D2344" i="382"/>
  <c r="I2344" i="382" s="1"/>
  <c r="N2343" i="382"/>
  <c r="D2343" i="382"/>
  <c r="I2343" i="382" s="1"/>
  <c r="N2342" i="382"/>
  <c r="D2342" i="382"/>
  <c r="I2342" i="382" s="1"/>
  <c r="O2342" i="382" s="1"/>
  <c r="D2341" i="382"/>
  <c r="I2341" i="382" s="1"/>
  <c r="M2341" i="382" s="1"/>
  <c r="N2341" i="382" s="1"/>
  <c r="O2341" i="382" s="1"/>
  <c r="N2340" i="382"/>
  <c r="O2340" i="382" s="1"/>
  <c r="D2340" i="382"/>
  <c r="N2339" i="382"/>
  <c r="O2339" i="382" s="1"/>
  <c r="D2339" i="382"/>
  <c r="G2339" i="382" s="1"/>
  <c r="N2338" i="382"/>
  <c r="O2338" i="382" s="1"/>
  <c r="D2338" i="382"/>
  <c r="G2338" i="382" s="1"/>
  <c r="N2337" i="382"/>
  <c r="O2337" i="382" s="1"/>
  <c r="D2337" i="382"/>
  <c r="N2336" i="382"/>
  <c r="O2336" i="382" s="1"/>
  <c r="D2336" i="382"/>
  <c r="N2335" i="382"/>
  <c r="O2335" i="382" s="1"/>
  <c r="D2335" i="382"/>
  <c r="N2334" i="382"/>
  <c r="O2334" i="382" s="1"/>
  <c r="D2334" i="382"/>
  <c r="N2333" i="382"/>
  <c r="O2333" i="382" s="1"/>
  <c r="D2333" i="382"/>
  <c r="N2332" i="382"/>
  <c r="O2332" i="382" s="1"/>
  <c r="D2332" i="382"/>
  <c r="N2331" i="382"/>
  <c r="O2331" i="382" s="1"/>
  <c r="D2331" i="382"/>
  <c r="D2330" i="382"/>
  <c r="I2330" i="382" s="1"/>
  <c r="M2330" i="382" s="1"/>
  <c r="N2330" i="382" s="1"/>
  <c r="O2330" i="382" s="1"/>
  <c r="N2329" i="382"/>
  <c r="D2329" i="382"/>
  <c r="I2329" i="382" s="1"/>
  <c r="D2328" i="382"/>
  <c r="I2328" i="382" s="1"/>
  <c r="M2328" i="382" s="1"/>
  <c r="N2328" i="382" s="1"/>
  <c r="O2328" i="382" s="1"/>
  <c r="N2327" i="382"/>
  <c r="D2327" i="382"/>
  <c r="I2327" i="382" s="1"/>
  <c r="N2326" i="382"/>
  <c r="D2326" i="382"/>
  <c r="I2326" i="382" s="1"/>
  <c r="N2325" i="382"/>
  <c r="D2325" i="382"/>
  <c r="I2325" i="382" s="1"/>
  <c r="N2324" i="382"/>
  <c r="D2324" i="382"/>
  <c r="I2324" i="382" s="1"/>
  <c r="N2323" i="382"/>
  <c r="D2323" i="382"/>
  <c r="I2323" i="382" s="1"/>
  <c r="N2322" i="382"/>
  <c r="D2322" i="382"/>
  <c r="I2322" i="382" s="1"/>
  <c r="N2321" i="382"/>
  <c r="D2321" i="382"/>
  <c r="I2321" i="382" s="1"/>
  <c r="D2320" i="382"/>
  <c r="I2320" i="382" s="1"/>
  <c r="K2320" i="382" s="1"/>
  <c r="N2320" i="382" s="1"/>
  <c r="O2320" i="382" s="1"/>
  <c r="N2319" i="382"/>
  <c r="D2319" i="382"/>
  <c r="I2319" i="382" s="1"/>
  <c r="D2318" i="382"/>
  <c r="I2318" i="382" s="1"/>
  <c r="K2318" i="382" s="1"/>
  <c r="N2318" i="382" s="1"/>
  <c r="O2318" i="382" s="1"/>
  <c r="N2317" i="382"/>
  <c r="O2317" i="382" s="1"/>
  <c r="D2317" i="382"/>
  <c r="N2316" i="382"/>
  <c r="O2316" i="382" s="1"/>
  <c r="D2316" i="382"/>
  <c r="N2315" i="382"/>
  <c r="O2315" i="382" s="1"/>
  <c r="D2315" i="382"/>
  <c r="N2314" i="382"/>
  <c r="O2314" i="382" s="1"/>
  <c r="D2314" i="382"/>
  <c r="N2313" i="382"/>
  <c r="O2313" i="382" s="1"/>
  <c r="D2313" i="382"/>
  <c r="N2312" i="382"/>
  <c r="O2312" i="382" s="1"/>
  <c r="D2312" i="382"/>
  <c r="N2311" i="382"/>
  <c r="O2311" i="382" s="1"/>
  <c r="D2311" i="382"/>
  <c r="N2310" i="382"/>
  <c r="O2310" i="382" s="1"/>
  <c r="D2310" i="382"/>
  <c r="H2310" i="382" s="1"/>
  <c r="N2309" i="382"/>
  <c r="O2309" i="382" s="1"/>
  <c r="D2309" i="382"/>
  <c r="D2308" i="382"/>
  <c r="I2308" i="382" s="1"/>
  <c r="M2308" i="382" s="1"/>
  <c r="N2308" i="382" s="1"/>
  <c r="O2308" i="382" s="1"/>
  <c r="D2307" i="382"/>
  <c r="I2307" i="382" s="1"/>
  <c r="M2307" i="382" s="1"/>
  <c r="N2307" i="382" s="1"/>
  <c r="O2307" i="382" s="1"/>
  <c r="N2306" i="382"/>
  <c r="D2306" i="382"/>
  <c r="I2306" i="382" s="1"/>
  <c r="D2305" i="382"/>
  <c r="I2305" i="382" s="1"/>
  <c r="M2305" i="382" s="1"/>
  <c r="N2305" i="382" s="1"/>
  <c r="O2305" i="382" s="1"/>
  <c r="N2304" i="382"/>
  <c r="D2304" i="382"/>
  <c r="I2304" i="382" s="1"/>
  <c r="N2303" i="382"/>
  <c r="D2303" i="382"/>
  <c r="I2303" i="382" s="1"/>
  <c r="N2302" i="382"/>
  <c r="D2302" i="382"/>
  <c r="I2302" i="382" s="1"/>
  <c r="N2301" i="382"/>
  <c r="D2301" i="382"/>
  <c r="I2301" i="382" s="1"/>
  <c r="N2300" i="382"/>
  <c r="D2300" i="382"/>
  <c r="I2300" i="382" s="1"/>
  <c r="N2299" i="382"/>
  <c r="D2299" i="382"/>
  <c r="I2299" i="382" s="1"/>
  <c r="N2298" i="382"/>
  <c r="D2298" i="382"/>
  <c r="I2298" i="382" s="1"/>
  <c r="N2297" i="382"/>
  <c r="D2297" i="382"/>
  <c r="I2297" i="382" s="1"/>
  <c r="N2296" i="382"/>
  <c r="D2296" i="382"/>
  <c r="I2296" i="382" s="1"/>
  <c r="N2295" i="382"/>
  <c r="D2295" i="382"/>
  <c r="I2295" i="382" s="1"/>
  <c r="N2294" i="382"/>
  <c r="D2294" i="382"/>
  <c r="I2294" i="382" s="1"/>
  <c r="N2293" i="382"/>
  <c r="D2293" i="382"/>
  <c r="I2293" i="382" s="1"/>
  <c r="N2292" i="382"/>
  <c r="D2292" i="382"/>
  <c r="I2292" i="382" s="1"/>
  <c r="D2291" i="382"/>
  <c r="I2291" i="382" s="1"/>
  <c r="K2291" i="382" s="1"/>
  <c r="N2291" i="382" s="1"/>
  <c r="O2291" i="382" s="1"/>
  <c r="N2290" i="382"/>
  <c r="D2290" i="382"/>
  <c r="I2290" i="382" s="1"/>
  <c r="N2289" i="382"/>
  <c r="D2289" i="382"/>
  <c r="I2289" i="382" s="1"/>
  <c r="N2288" i="382"/>
  <c r="D2288" i="382"/>
  <c r="I2288" i="382" s="1"/>
  <c r="D2287" i="382"/>
  <c r="I2287" i="382" s="1"/>
  <c r="D2286" i="382"/>
  <c r="I2286" i="382" s="1"/>
  <c r="L2286" i="382" s="1"/>
  <c r="N2286" i="382" s="1"/>
  <c r="O2286" i="382" s="1"/>
  <c r="N2285" i="382"/>
  <c r="O2285" i="382" s="1"/>
  <c r="D2285" i="382"/>
  <c r="H2285" i="382" s="1"/>
  <c r="N2284" i="382"/>
  <c r="O2284" i="382" s="1"/>
  <c r="D2284" i="382"/>
  <c r="H2284" i="382" s="1"/>
  <c r="N2283" i="382"/>
  <c r="O2283" i="382" s="1"/>
  <c r="D2283" i="382"/>
  <c r="H2283" i="382" s="1"/>
  <c r="N2282" i="382"/>
  <c r="O2282" i="382" s="1"/>
  <c r="D2282" i="382"/>
  <c r="H2282" i="382" s="1"/>
  <c r="N2281" i="382"/>
  <c r="O2281" i="382" s="1"/>
  <c r="D2281" i="382"/>
  <c r="G2281" i="382" s="1"/>
  <c r="N2280" i="382"/>
  <c r="O2280" i="382" s="1"/>
  <c r="D2280" i="382"/>
  <c r="G2280" i="382" s="1"/>
  <c r="N2279" i="382"/>
  <c r="O2279" i="382" s="1"/>
  <c r="D2279" i="382"/>
  <c r="G2279" i="382" s="1"/>
  <c r="N2278" i="382"/>
  <c r="O2278" i="382" s="1"/>
  <c r="D2278" i="382"/>
  <c r="G2278" i="382" s="1"/>
  <c r="N2277" i="382"/>
  <c r="O2277" i="382" s="1"/>
  <c r="D2277" i="382"/>
  <c r="G2277" i="382" s="1"/>
  <c r="O2276" i="382"/>
  <c r="N2276" i="382"/>
  <c r="D2276" i="382"/>
  <c r="G2276" i="382" s="1"/>
  <c r="N2275" i="382"/>
  <c r="O2275" i="382" s="1"/>
  <c r="D2275" i="382"/>
  <c r="N2274" i="382"/>
  <c r="O2274" i="382" s="1"/>
  <c r="D2274" i="382"/>
  <c r="N2273" i="382"/>
  <c r="O2273" i="382" s="1"/>
  <c r="D2273" i="382"/>
  <c r="N2272" i="382"/>
  <c r="O2272" i="382" s="1"/>
  <c r="D2272" i="382"/>
  <c r="N2271" i="382"/>
  <c r="O2271" i="382" s="1"/>
  <c r="D2271" i="382"/>
  <c r="N2270" i="382"/>
  <c r="O2270" i="382" s="1"/>
  <c r="D2270" i="382"/>
  <c r="H2270" i="382" s="1"/>
  <c r="N2269" i="382"/>
  <c r="O2269" i="382" s="1"/>
  <c r="D2269" i="382"/>
  <c r="H2269" i="382" s="1"/>
  <c r="D2268" i="382"/>
  <c r="I2268" i="382" s="1"/>
  <c r="K2268" i="382" s="1"/>
  <c r="N2268" i="382" s="1"/>
  <c r="O2268" i="382" s="1"/>
  <c r="D2267" i="382"/>
  <c r="I2267" i="382" s="1"/>
  <c r="M2267" i="382" s="1"/>
  <c r="N2267" i="382" s="1"/>
  <c r="O2267" i="382" s="1"/>
  <c r="D2266" i="382"/>
  <c r="I2266" i="382" s="1"/>
  <c r="K2266" i="382" s="1"/>
  <c r="N2266" i="382" s="1"/>
  <c r="O2266" i="382" s="1"/>
  <c r="D2265" i="382"/>
  <c r="I2265" i="382" s="1"/>
  <c r="K2265" i="382" s="1"/>
  <c r="N2265" i="382" s="1"/>
  <c r="O2265" i="382" s="1"/>
  <c r="D2264" i="382"/>
  <c r="I2264" i="382" s="1"/>
  <c r="K2264" i="382" s="1"/>
  <c r="N2264" i="382" s="1"/>
  <c r="O2264" i="382" s="1"/>
  <c r="D2263" i="382"/>
  <c r="I2263" i="382" s="1"/>
  <c r="K2263" i="382" s="1"/>
  <c r="N2263" i="382" s="1"/>
  <c r="O2263" i="382" s="1"/>
  <c r="N2262" i="382"/>
  <c r="D2262" i="382"/>
  <c r="I2262" i="382" s="1"/>
  <c r="N2261" i="382"/>
  <c r="D2261" i="382"/>
  <c r="I2261" i="382" s="1"/>
  <c r="D2260" i="382"/>
  <c r="I2260" i="382" s="1"/>
  <c r="M2260" i="382" s="1"/>
  <c r="N2260" i="382" s="1"/>
  <c r="O2260" i="382" s="1"/>
  <c r="D2259" i="382"/>
  <c r="I2259" i="382" s="1"/>
  <c r="M2259" i="382" s="1"/>
  <c r="N2259" i="382" s="1"/>
  <c r="O2259" i="382" s="1"/>
  <c r="N2258" i="382"/>
  <c r="D2258" i="382"/>
  <c r="I2258" i="382" s="1"/>
  <c r="N2257" i="382"/>
  <c r="D2257" i="382"/>
  <c r="I2257" i="382" s="1"/>
  <c r="D2256" i="382"/>
  <c r="I2256" i="382" s="1"/>
  <c r="K2256" i="382" s="1"/>
  <c r="N2256" i="382" s="1"/>
  <c r="O2256" i="382" s="1"/>
  <c r="D2255" i="382"/>
  <c r="I2255" i="382" s="1"/>
  <c r="L2255" i="382" s="1"/>
  <c r="N2255" i="382" s="1"/>
  <c r="O2255" i="382" s="1"/>
  <c r="D2254" i="382"/>
  <c r="I2254" i="382" s="1"/>
  <c r="K2254" i="382" s="1"/>
  <c r="N2254" i="382" s="1"/>
  <c r="O2254" i="382" s="1"/>
  <c r="D2253" i="382"/>
  <c r="I2253" i="382" s="1"/>
  <c r="K2253" i="382" s="1"/>
  <c r="N2253" i="382" s="1"/>
  <c r="O2253" i="382" s="1"/>
  <c r="N2252" i="382"/>
  <c r="D2252" i="382"/>
  <c r="I2252" i="382" s="1"/>
  <c r="O2252" i="382" s="1"/>
  <c r="N2251" i="382"/>
  <c r="D2251" i="382"/>
  <c r="I2251" i="382" s="1"/>
  <c r="N2250" i="382"/>
  <c r="D2250" i="382"/>
  <c r="I2250" i="382" s="1"/>
  <c r="N2249" i="382"/>
  <c r="D2249" i="382"/>
  <c r="I2249" i="382" s="1"/>
  <c r="D2248" i="382"/>
  <c r="I2248" i="382" s="1"/>
  <c r="L2248" i="382" s="1"/>
  <c r="N2248" i="382" s="1"/>
  <c r="O2248" i="382" s="1"/>
  <c r="N2247" i="382"/>
  <c r="D2247" i="382"/>
  <c r="I2247" i="382" s="1"/>
  <c r="N2246" i="382"/>
  <c r="D2246" i="382"/>
  <c r="I2246" i="382" s="1"/>
  <c r="D2245" i="382"/>
  <c r="I2245" i="382" s="1"/>
  <c r="K2245" i="382" s="1"/>
  <c r="N2245" i="382" s="1"/>
  <c r="O2245" i="382" s="1"/>
  <c r="D2244" i="382"/>
  <c r="I2244" i="382" s="1"/>
  <c r="M2244" i="382" s="1"/>
  <c r="N2244" i="382" s="1"/>
  <c r="O2244" i="382" s="1"/>
  <c r="D2243" i="382"/>
  <c r="I2243" i="382" s="1"/>
  <c r="M2243" i="382" s="1"/>
  <c r="N2243" i="382" s="1"/>
  <c r="O2243" i="382" s="1"/>
  <c r="D2242" i="382"/>
  <c r="I2242" i="382" s="1"/>
  <c r="K2242" i="382" s="1"/>
  <c r="N2242" i="382" s="1"/>
  <c r="O2242" i="382" s="1"/>
  <c r="D2241" i="382"/>
  <c r="I2241" i="382" s="1"/>
  <c r="K2241" i="382" s="1"/>
  <c r="N2241" i="382" s="1"/>
  <c r="O2241" i="382" s="1"/>
  <c r="D2240" i="382"/>
  <c r="I2240" i="382" s="1"/>
  <c r="K2240" i="382" s="1"/>
  <c r="N2240" i="382" s="1"/>
  <c r="O2240" i="382" s="1"/>
  <c r="N2239" i="382"/>
  <c r="D2239" i="382"/>
  <c r="I2239" i="382" s="1"/>
  <c r="N2238" i="382"/>
  <c r="D2238" i="382"/>
  <c r="I2238" i="382" s="1"/>
  <c r="D2237" i="382"/>
  <c r="I2237" i="382" s="1"/>
  <c r="K2237" i="382" s="1"/>
  <c r="N2237" i="382" s="1"/>
  <c r="O2237" i="382" s="1"/>
  <c r="N2236" i="382"/>
  <c r="D2236" i="382"/>
  <c r="I2236" i="382" s="1"/>
  <c r="N2235" i="382"/>
  <c r="D2235" i="382"/>
  <c r="I2235" i="382" s="1"/>
  <c r="N2234" i="382"/>
  <c r="D2234" i="382"/>
  <c r="I2234" i="382" s="1"/>
  <c r="O2234" i="382" s="1"/>
  <c r="N2233" i="382"/>
  <c r="D2233" i="382"/>
  <c r="I2233" i="382" s="1"/>
  <c r="N2232" i="382"/>
  <c r="D2232" i="382"/>
  <c r="I2232" i="382" s="1"/>
  <c r="D2231" i="382"/>
  <c r="I2231" i="382" s="1"/>
  <c r="K2231" i="382" s="1"/>
  <c r="N2231" i="382" s="1"/>
  <c r="O2231" i="382" s="1"/>
  <c r="N2230" i="382"/>
  <c r="D2230" i="382"/>
  <c r="I2230" i="382" s="1"/>
  <c r="N2229" i="382"/>
  <c r="D2229" i="382"/>
  <c r="I2229" i="382" s="1"/>
  <c r="N2228" i="382"/>
  <c r="D2228" i="382"/>
  <c r="I2228" i="382" s="1"/>
  <c r="D2227" i="382"/>
  <c r="I2227" i="382" s="1"/>
  <c r="K2227" i="382" s="1"/>
  <c r="N2227" i="382" s="1"/>
  <c r="O2227" i="382" s="1"/>
  <c r="D2226" i="382"/>
  <c r="I2226" i="382" s="1"/>
  <c r="K2226" i="382" s="1"/>
  <c r="N2226" i="382" s="1"/>
  <c r="O2226" i="382" s="1"/>
  <c r="N2225" i="382"/>
  <c r="O2225" i="382" s="1"/>
  <c r="D2225" i="382"/>
  <c r="G2225" i="382" s="1"/>
  <c r="N2224" i="382"/>
  <c r="O2224" i="382" s="1"/>
  <c r="D2224" i="382"/>
  <c r="G2224" i="382" s="1"/>
  <c r="N2223" i="382"/>
  <c r="O2223" i="382" s="1"/>
  <c r="D2223" i="382"/>
  <c r="N2222" i="382"/>
  <c r="O2222" i="382" s="1"/>
  <c r="D2222" i="382"/>
  <c r="N2221" i="382"/>
  <c r="O2221" i="382" s="1"/>
  <c r="D2221" i="382"/>
  <c r="N2220" i="382"/>
  <c r="O2220" i="382" s="1"/>
  <c r="D2220" i="382"/>
  <c r="N2219" i="382"/>
  <c r="O2219" i="382" s="1"/>
  <c r="D2219" i="382"/>
  <c r="N2218" i="382"/>
  <c r="O2218" i="382" s="1"/>
  <c r="D2218" i="382"/>
  <c r="N2217" i="382"/>
  <c r="O2217" i="382" s="1"/>
  <c r="D2217" i="382"/>
  <c r="N2216" i="382"/>
  <c r="O2216" i="382" s="1"/>
  <c r="D2216" i="382"/>
  <c r="G2216" i="382" s="1"/>
  <c r="N2215" i="382"/>
  <c r="O2215" i="382" s="1"/>
  <c r="D2215" i="382"/>
  <c r="G2215" i="382" s="1"/>
  <c r="N2214" i="382"/>
  <c r="O2214" i="382" s="1"/>
  <c r="D2214" i="382"/>
  <c r="N2213" i="382"/>
  <c r="O2213" i="382" s="1"/>
  <c r="D2213" i="382"/>
  <c r="N2212" i="382"/>
  <c r="O2212" i="382" s="1"/>
  <c r="D2212" i="382"/>
  <c r="N2211" i="382"/>
  <c r="O2211" i="382" s="1"/>
  <c r="D2211" i="382"/>
  <c r="N2210" i="382"/>
  <c r="O2210" i="382" s="1"/>
  <c r="D2210" i="382"/>
  <c r="N2209" i="382"/>
  <c r="O2209" i="382" s="1"/>
  <c r="D2209" i="382"/>
  <c r="N2208" i="382"/>
  <c r="O2208" i="382" s="1"/>
  <c r="D2208" i="382"/>
  <c r="N2207" i="382"/>
  <c r="O2207" i="382" s="1"/>
  <c r="D2207" i="382"/>
  <c r="N2206" i="382"/>
  <c r="O2206" i="382" s="1"/>
  <c r="D2206" i="382"/>
  <c r="N2205" i="382"/>
  <c r="O2205" i="382" s="1"/>
  <c r="D2205" i="382"/>
  <c r="N2204" i="382"/>
  <c r="O2204" i="382" s="1"/>
  <c r="D2204" i="382"/>
  <c r="N2203" i="382"/>
  <c r="O2203" i="382" s="1"/>
  <c r="D2203" i="382"/>
  <c r="N2202" i="382"/>
  <c r="O2202" i="382" s="1"/>
  <c r="D2202" i="382"/>
  <c r="D2201" i="382"/>
  <c r="I2201" i="382" s="1"/>
  <c r="M2201" i="382" s="1"/>
  <c r="N2201" i="382" s="1"/>
  <c r="O2201" i="382" s="1"/>
  <c r="N2200" i="382"/>
  <c r="O2200" i="382" s="1"/>
  <c r="D2200" i="382"/>
  <c r="G2200" i="382" s="1"/>
  <c r="N2199" i="382"/>
  <c r="O2199" i="382" s="1"/>
  <c r="D2199" i="382"/>
  <c r="G2199" i="382" s="1"/>
  <c r="N2198" i="382"/>
  <c r="O2198" i="382" s="1"/>
  <c r="D2198" i="382"/>
  <c r="N2197" i="382"/>
  <c r="O2197" i="382" s="1"/>
  <c r="D2197" i="382"/>
  <c r="N2196" i="382"/>
  <c r="O2196" i="382" s="1"/>
  <c r="D2196" i="382"/>
  <c r="N2195" i="382"/>
  <c r="O2195" i="382" s="1"/>
  <c r="D2195" i="382"/>
  <c r="N2194" i="382"/>
  <c r="O2194" i="382" s="1"/>
  <c r="D2194" i="382"/>
  <c r="N2193" i="382"/>
  <c r="O2193" i="382" s="1"/>
  <c r="D2193" i="382"/>
  <c r="N2192" i="382"/>
  <c r="O2192" i="382" s="1"/>
  <c r="D2192" i="382"/>
  <c r="N2191" i="382"/>
  <c r="O2191" i="382" s="1"/>
  <c r="D2191" i="382"/>
  <c r="N2190" i="382"/>
  <c r="O2190" i="382" s="1"/>
  <c r="D2190" i="382"/>
  <c r="N2189" i="382"/>
  <c r="O2189" i="382" s="1"/>
  <c r="D2189" i="382"/>
  <c r="N2188" i="382"/>
  <c r="O2188" i="382" s="1"/>
  <c r="D2188" i="382"/>
  <c r="N2187" i="382"/>
  <c r="O2187" i="382" s="1"/>
  <c r="D2187" i="382"/>
  <c r="N2186" i="382"/>
  <c r="O2186" i="382" s="1"/>
  <c r="D2186" i="382"/>
  <c r="N2185" i="382"/>
  <c r="O2185" i="382" s="1"/>
  <c r="D2185" i="382"/>
  <c r="D2184" i="382"/>
  <c r="I2184" i="382" s="1"/>
  <c r="D2183" i="382"/>
  <c r="I2183" i="382" s="1"/>
  <c r="N2182" i="382"/>
  <c r="D2182" i="382"/>
  <c r="I2182" i="382" s="1"/>
  <c r="D2181" i="382"/>
  <c r="I2181" i="382" s="1"/>
  <c r="M2181" i="382" s="1"/>
  <c r="N2181" i="382" s="1"/>
  <c r="O2181" i="382" s="1"/>
  <c r="N2180" i="382"/>
  <c r="O2180" i="382" s="1"/>
  <c r="D2180" i="382"/>
  <c r="N2179" i="382"/>
  <c r="O2179" i="382" s="1"/>
  <c r="D2179" i="382"/>
  <c r="N2178" i="382"/>
  <c r="O2178" i="382" s="1"/>
  <c r="D2178" i="382"/>
  <c r="G2178" i="382" s="1"/>
  <c r="N2177" i="382"/>
  <c r="O2177" i="382" s="1"/>
  <c r="D2177" i="382"/>
  <c r="N2176" i="382"/>
  <c r="O2176" i="382" s="1"/>
  <c r="D2176" i="382"/>
  <c r="N2175" i="382"/>
  <c r="O2175" i="382" s="1"/>
  <c r="D2175" i="382"/>
  <c r="N2174" i="382"/>
  <c r="O2174" i="382" s="1"/>
  <c r="D2174" i="382"/>
  <c r="N2173" i="382"/>
  <c r="O2173" i="382" s="1"/>
  <c r="D2173" i="382"/>
  <c r="N2172" i="382"/>
  <c r="O2172" i="382" s="1"/>
  <c r="D2172" i="382"/>
  <c r="N2171" i="382"/>
  <c r="O2171" i="382" s="1"/>
  <c r="D2171" i="382"/>
  <c r="N2170" i="382"/>
  <c r="O2170" i="382" s="1"/>
  <c r="D2170" i="382"/>
  <c r="N2169" i="382"/>
  <c r="O2169" i="382" s="1"/>
  <c r="D2169" i="382"/>
  <c r="N2168" i="382"/>
  <c r="O2168" i="382" s="1"/>
  <c r="D2168" i="382"/>
  <c r="N2167" i="382"/>
  <c r="O2167" i="382" s="1"/>
  <c r="D2167" i="382"/>
  <c r="N2166" i="382"/>
  <c r="O2166" i="382" s="1"/>
  <c r="D2166" i="382"/>
  <c r="N2165" i="382"/>
  <c r="O2165" i="382" s="1"/>
  <c r="D2165" i="382"/>
  <c r="N2164" i="382"/>
  <c r="O2164" i="382" s="1"/>
  <c r="D2164" i="382"/>
  <c r="N2163" i="382"/>
  <c r="O2163" i="382" s="1"/>
  <c r="D2163" i="382"/>
  <c r="N2162" i="382"/>
  <c r="O2162" i="382" s="1"/>
  <c r="D2162" i="382"/>
  <c r="N2161" i="382"/>
  <c r="O2161" i="382" s="1"/>
  <c r="D2161" i="382"/>
  <c r="N2160" i="382"/>
  <c r="O2160" i="382" s="1"/>
  <c r="D2160" i="382"/>
  <c r="N2159" i="382"/>
  <c r="O2159" i="382" s="1"/>
  <c r="D2159" i="382"/>
  <c r="D2158" i="382"/>
  <c r="I2158" i="382" s="1"/>
  <c r="L2158" i="382" s="1"/>
  <c r="N2158" i="382" s="1"/>
  <c r="O2158" i="382" s="1"/>
  <c r="D2157" i="382"/>
  <c r="I2157" i="382" s="1"/>
  <c r="K2157" i="382" s="1"/>
  <c r="N2157" i="382" s="1"/>
  <c r="O2157" i="382" s="1"/>
  <c r="N2156" i="382"/>
  <c r="O2156" i="382" s="1"/>
  <c r="D2156" i="382"/>
  <c r="G2156" i="382" s="1"/>
  <c r="D2155" i="382"/>
  <c r="I2155" i="382" s="1"/>
  <c r="M2155" i="382" s="1"/>
  <c r="N2155" i="382" s="1"/>
  <c r="O2155" i="382" s="1"/>
  <c r="D2154" i="382"/>
  <c r="I2154" i="382" s="1"/>
  <c r="M2154" i="382" s="1"/>
  <c r="N2154" i="382" s="1"/>
  <c r="O2154" i="382" s="1"/>
  <c r="N2153" i="382"/>
  <c r="O2153" i="382" s="1"/>
  <c r="D2153" i="382"/>
  <c r="G2153" i="382" s="1"/>
  <c r="N2152" i="382"/>
  <c r="O2152" i="382" s="1"/>
  <c r="D2152" i="382"/>
  <c r="N2151" i="382"/>
  <c r="O2151" i="382" s="1"/>
  <c r="D2151" i="382"/>
  <c r="G2151" i="382" s="1"/>
  <c r="N2150" i="382"/>
  <c r="O2150" i="382" s="1"/>
  <c r="D2150" i="382"/>
  <c r="N2149" i="382"/>
  <c r="O2149" i="382" s="1"/>
  <c r="D2149" i="382"/>
  <c r="D2148" i="382"/>
  <c r="I2148" i="382" s="1"/>
  <c r="N2147" i="382"/>
  <c r="D2147" i="382"/>
  <c r="I2147" i="382" s="1"/>
  <c r="D2146" i="382"/>
  <c r="I2146" i="382" s="1"/>
  <c r="M2146" i="382" s="1"/>
  <c r="N2146" i="382" s="1"/>
  <c r="O2146" i="382" s="1"/>
  <c r="D2145" i="382"/>
  <c r="I2145" i="382" s="1"/>
  <c r="M2145" i="382" s="1"/>
  <c r="N2145" i="382" s="1"/>
  <c r="O2145" i="382" s="1"/>
  <c r="N2144" i="382"/>
  <c r="O2144" i="382" s="1"/>
  <c r="D2144" i="382"/>
  <c r="N2143" i="382"/>
  <c r="O2143" i="382" s="1"/>
  <c r="D2143" i="382"/>
  <c r="D2142" i="382"/>
  <c r="I2142" i="382" s="1"/>
  <c r="M2142" i="382" s="1"/>
  <c r="N2142" i="382" s="1"/>
  <c r="O2142" i="382" s="1"/>
  <c r="N2141" i="382"/>
  <c r="O2141" i="382" s="1"/>
  <c r="D2141" i="382"/>
  <c r="D2140" i="382"/>
  <c r="I2140" i="382" s="1"/>
  <c r="M2140" i="382" s="1"/>
  <c r="N2140" i="382" s="1"/>
  <c r="O2140" i="382" s="1"/>
  <c r="N2139" i="382"/>
  <c r="O2139" i="382" s="1"/>
  <c r="D2139" i="382"/>
  <c r="N2138" i="382"/>
  <c r="O2138" i="382" s="1"/>
  <c r="D2138" i="382"/>
  <c r="N2137" i="382"/>
  <c r="O2137" i="382" s="1"/>
  <c r="D2137" i="382"/>
  <c r="N2136" i="382"/>
  <c r="O2136" i="382" s="1"/>
  <c r="D2136" i="382"/>
  <c r="G2136" i="382" s="1"/>
  <c r="N2135" i="382"/>
  <c r="O2135" i="382" s="1"/>
  <c r="D2135" i="382"/>
  <c r="G2135" i="382" s="1"/>
  <c r="N2134" i="382"/>
  <c r="O2134" i="382" s="1"/>
  <c r="D2134" i="382"/>
  <c r="G2134" i="382" s="1"/>
  <c r="N2133" i="382"/>
  <c r="O2133" i="382" s="1"/>
  <c r="D2133" i="382"/>
  <c r="G2133" i="382" s="1"/>
  <c r="N2132" i="382"/>
  <c r="O2132" i="382" s="1"/>
  <c r="D2132" i="382"/>
  <c r="G2132" i="382" s="1"/>
  <c r="N2131" i="382"/>
  <c r="O2131" i="382" s="1"/>
  <c r="D2131" i="382"/>
  <c r="N2130" i="382"/>
  <c r="O2130" i="382" s="1"/>
  <c r="D2130" i="382"/>
  <c r="N2129" i="382"/>
  <c r="O2129" i="382" s="1"/>
  <c r="D2129" i="382"/>
  <c r="D2128" i="382"/>
  <c r="I2128" i="382" s="1"/>
  <c r="M2128" i="382" s="1"/>
  <c r="N2128" i="382" s="1"/>
  <c r="O2128" i="382" s="1"/>
  <c r="N2127" i="382"/>
  <c r="O2127" i="382" s="1"/>
  <c r="D2127" i="382"/>
  <c r="G2127" i="382" s="1"/>
  <c r="N2126" i="382"/>
  <c r="O2126" i="382" s="1"/>
  <c r="D2126" i="382"/>
  <c r="N2125" i="382"/>
  <c r="O2125" i="382" s="1"/>
  <c r="D2125" i="382"/>
  <c r="D2124" i="382"/>
  <c r="I2124" i="382" s="1"/>
  <c r="K2124" i="382" s="1"/>
  <c r="N2124" i="382" s="1"/>
  <c r="O2124" i="382" s="1"/>
  <c r="N2123" i="382"/>
  <c r="O2123" i="382" s="1"/>
  <c r="D2123" i="382"/>
  <c r="N2122" i="382"/>
  <c r="O2122" i="382" s="1"/>
  <c r="D2122" i="382"/>
  <c r="N2121" i="382"/>
  <c r="O2121" i="382" s="1"/>
  <c r="D2121" i="382"/>
  <c r="N2120" i="382"/>
  <c r="O2120" i="382" s="1"/>
  <c r="D2120" i="382"/>
  <c r="N2119" i="382"/>
  <c r="O2119" i="382" s="1"/>
  <c r="D2119" i="382"/>
  <c r="G2119" i="382" s="1"/>
  <c r="D2118" i="382"/>
  <c r="I2118" i="382" s="1"/>
  <c r="N2117" i="382"/>
  <c r="O2117" i="382" s="1"/>
  <c r="D2117" i="382"/>
  <c r="N2116" i="382"/>
  <c r="O2116" i="382" s="1"/>
  <c r="D2116" i="382"/>
  <c r="N2115" i="382"/>
  <c r="O2115" i="382" s="1"/>
  <c r="D2115" i="382"/>
  <c r="D2114" i="382"/>
  <c r="I2114" i="382" s="1"/>
  <c r="N2113" i="382"/>
  <c r="O2113" i="382" s="1"/>
  <c r="D2113" i="382"/>
  <c r="N2112" i="382"/>
  <c r="O2112" i="382" s="1"/>
  <c r="D2112" i="382"/>
  <c r="N2111" i="382"/>
  <c r="O2111" i="382" s="1"/>
  <c r="D2111" i="382"/>
  <c r="N2110" i="382"/>
  <c r="O2110" i="382" s="1"/>
  <c r="D2110" i="382"/>
  <c r="G2110" i="382" s="1"/>
  <c r="D2109" i="382"/>
  <c r="I2109" i="382" s="1"/>
  <c r="D2108" i="382"/>
  <c r="I2108" i="382" s="1"/>
  <c r="N2107" i="382"/>
  <c r="O2107" i="382" s="1"/>
  <c r="D2107" i="382"/>
  <c r="G2107" i="382" s="1"/>
  <c r="N2106" i="382"/>
  <c r="O2106" i="382" s="1"/>
  <c r="D2106" i="382"/>
  <c r="G2106" i="382" s="1"/>
  <c r="N2105" i="382"/>
  <c r="O2105" i="382" s="1"/>
  <c r="D2105" i="382"/>
  <c r="N2104" i="382"/>
  <c r="O2104" i="382" s="1"/>
  <c r="D2104" i="382"/>
  <c r="G2104" i="382" s="1"/>
  <c r="N2103" i="382"/>
  <c r="O2103" i="382" s="1"/>
  <c r="D2103" i="382"/>
  <c r="D2102" i="382"/>
  <c r="I2102" i="382" s="1"/>
  <c r="M2102" i="382" s="1"/>
  <c r="N2102" i="382" s="1"/>
  <c r="O2102" i="382" s="1"/>
  <c r="D2101" i="382"/>
  <c r="I2101" i="382" s="1"/>
  <c r="K2101" i="382" s="1"/>
  <c r="N2101" i="382" s="1"/>
  <c r="O2101" i="382" s="1"/>
  <c r="D2100" i="382"/>
  <c r="I2100" i="382" s="1"/>
  <c r="M2100" i="382" s="1"/>
  <c r="N2100" i="382" s="1"/>
  <c r="O2100" i="382" s="1"/>
  <c r="N2099" i="382"/>
  <c r="D2099" i="382"/>
  <c r="I2099" i="382" s="1"/>
  <c r="N2098" i="382"/>
  <c r="D2098" i="382"/>
  <c r="I2098" i="382" s="1"/>
  <c r="N2097" i="382"/>
  <c r="D2097" i="382"/>
  <c r="I2097" i="382" s="1"/>
  <c r="N2096" i="382"/>
  <c r="D2096" i="382"/>
  <c r="I2096" i="382" s="1"/>
  <c r="N2095" i="382"/>
  <c r="D2095" i="382"/>
  <c r="I2095" i="382" s="1"/>
  <c r="N2094" i="382"/>
  <c r="D2094" i="382"/>
  <c r="I2094" i="382" s="1"/>
  <c r="N2093" i="382"/>
  <c r="D2093" i="382"/>
  <c r="I2093" i="382" s="1"/>
  <c r="D2092" i="382"/>
  <c r="I2092" i="382" s="1"/>
  <c r="L2092" i="382" s="1"/>
  <c r="N2092" i="382" s="1"/>
  <c r="O2092" i="382" s="1"/>
  <c r="N2091" i="382"/>
  <c r="D2091" i="382"/>
  <c r="I2091" i="382" s="1"/>
  <c r="D2090" i="382"/>
  <c r="I2090" i="382" s="1"/>
  <c r="M2090" i="382" s="1"/>
  <c r="N2090" i="382" s="1"/>
  <c r="O2090" i="382" s="1"/>
  <c r="N2089" i="382"/>
  <c r="D2089" i="382"/>
  <c r="I2089" i="382" s="1"/>
  <c r="D2088" i="382"/>
  <c r="I2088" i="382" s="1"/>
  <c r="K2088" i="382" s="1"/>
  <c r="N2088" i="382" s="1"/>
  <c r="O2088" i="382" s="1"/>
  <c r="N2087" i="382"/>
  <c r="O2087" i="382" s="1"/>
  <c r="D2087" i="382"/>
  <c r="N2086" i="382"/>
  <c r="O2086" i="382" s="1"/>
  <c r="D2086" i="382"/>
  <c r="N2085" i="382"/>
  <c r="O2085" i="382" s="1"/>
  <c r="D2085" i="382"/>
  <c r="G2085" i="382" s="1"/>
  <c r="N2084" i="382"/>
  <c r="O2084" i="382" s="1"/>
  <c r="D2084" i="382"/>
  <c r="G2084" i="382" s="1"/>
  <c r="N2083" i="382"/>
  <c r="O2083" i="382" s="1"/>
  <c r="D2083" i="382"/>
  <c r="G2083" i="382" s="1"/>
  <c r="N2082" i="382"/>
  <c r="O2082" i="382" s="1"/>
  <c r="D2082" i="382"/>
  <c r="G2082" i="382" s="1"/>
  <c r="N2081" i="382"/>
  <c r="O2081" i="382" s="1"/>
  <c r="D2081" i="382"/>
  <c r="G2081" i="382" s="1"/>
  <c r="N2080" i="382"/>
  <c r="O2080" i="382" s="1"/>
  <c r="D2080" i="382"/>
  <c r="D2079" i="382"/>
  <c r="I2079" i="382" s="1"/>
  <c r="M2079" i="382" s="1"/>
  <c r="N2079" i="382" s="1"/>
  <c r="O2079" i="382" s="1"/>
  <c r="D2078" i="382"/>
  <c r="I2078" i="382" s="1"/>
  <c r="M2078" i="382" s="1"/>
  <c r="N2078" i="382" s="1"/>
  <c r="O2078" i="382" s="1"/>
  <c r="N2077" i="382"/>
  <c r="O2077" i="382" s="1"/>
  <c r="D2077" i="382"/>
  <c r="G2077" i="382" s="1"/>
  <c r="D2076" i="382"/>
  <c r="I2076" i="382" s="1"/>
  <c r="K2076" i="382" s="1"/>
  <c r="N2076" i="382" s="1"/>
  <c r="O2076" i="382" s="1"/>
  <c r="N2075" i="382"/>
  <c r="O2075" i="382" s="1"/>
  <c r="D2075" i="382"/>
  <c r="N2074" i="382"/>
  <c r="O2074" i="382" s="1"/>
  <c r="D2074" i="382"/>
  <c r="N2073" i="382"/>
  <c r="O2073" i="382" s="1"/>
  <c r="D2073" i="382"/>
  <c r="N2072" i="382"/>
  <c r="O2072" i="382" s="1"/>
  <c r="D2072" i="382"/>
  <c r="G2072" i="382" s="1"/>
  <c r="N2071" i="382"/>
  <c r="O2071" i="382" s="1"/>
  <c r="D2071" i="382"/>
  <c r="G2071" i="382" s="1"/>
  <c r="N2070" i="382"/>
  <c r="O2070" i="382" s="1"/>
  <c r="D2070" i="382"/>
  <c r="G2070" i="382" s="1"/>
  <c r="N2069" i="382"/>
  <c r="O2069" i="382" s="1"/>
  <c r="D2069" i="382"/>
  <c r="G2069" i="382" s="1"/>
  <c r="N2068" i="382"/>
  <c r="O2068" i="382" s="1"/>
  <c r="D2068" i="382"/>
  <c r="G2068" i="382" s="1"/>
  <c r="N2067" i="382"/>
  <c r="O2067" i="382" s="1"/>
  <c r="D2067" i="382"/>
  <c r="G2067" i="382" s="1"/>
  <c r="N2066" i="382"/>
  <c r="O2066" i="382" s="1"/>
  <c r="D2066" i="382"/>
  <c r="D2065" i="382"/>
  <c r="I2065" i="382" s="1"/>
  <c r="L2065" i="382" s="1"/>
  <c r="N2065" i="382" s="1"/>
  <c r="O2065" i="382" s="1"/>
  <c r="N2064" i="382"/>
  <c r="D2064" i="382"/>
  <c r="I2064" i="382" s="1"/>
  <c r="D2063" i="382"/>
  <c r="I2063" i="382" s="1"/>
  <c r="L2063" i="382" s="1"/>
  <c r="N2063" i="382" s="1"/>
  <c r="O2063" i="382" s="1"/>
  <c r="N2062" i="382"/>
  <c r="D2062" i="382"/>
  <c r="I2062" i="382" s="1"/>
  <c r="N2061" i="382"/>
  <c r="D2061" i="382"/>
  <c r="I2061" i="382" s="1"/>
  <c r="D2060" i="382"/>
  <c r="I2060" i="382" s="1"/>
  <c r="L2060" i="382" s="1"/>
  <c r="N2060" i="382" s="1"/>
  <c r="O2060" i="382" s="1"/>
  <c r="N2059" i="382"/>
  <c r="D2059" i="382"/>
  <c r="I2059" i="382" s="1"/>
  <c r="N2058" i="382"/>
  <c r="D2058" i="382"/>
  <c r="I2058" i="382" s="1"/>
  <c r="D2057" i="382"/>
  <c r="I2057" i="382" s="1"/>
  <c r="K2057" i="382" s="1"/>
  <c r="N2057" i="382" s="1"/>
  <c r="O2057" i="382" s="1"/>
  <c r="D2056" i="382"/>
  <c r="I2056" i="382" s="1"/>
  <c r="K2056" i="382" s="1"/>
  <c r="N2056" i="382" s="1"/>
  <c r="O2056" i="382" s="1"/>
  <c r="D2055" i="382"/>
  <c r="I2055" i="382" s="1"/>
  <c r="K2055" i="382" s="1"/>
  <c r="N2055" i="382" s="1"/>
  <c r="O2055" i="382" s="1"/>
  <c r="D2054" i="382"/>
  <c r="I2054" i="382" s="1"/>
  <c r="L2054" i="382" s="1"/>
  <c r="N2054" i="382" s="1"/>
  <c r="O2054" i="382" s="1"/>
  <c r="N2053" i="382"/>
  <c r="D2053" i="382"/>
  <c r="I2053" i="382" s="1"/>
  <c r="N2052" i="382"/>
  <c r="D2052" i="382"/>
  <c r="I2052" i="382" s="1"/>
  <c r="N2051" i="382"/>
  <c r="D2051" i="382"/>
  <c r="I2051" i="382" s="1"/>
  <c r="N2050" i="382"/>
  <c r="D2050" i="382"/>
  <c r="I2050" i="382" s="1"/>
  <c r="N2049" i="382"/>
  <c r="D2049" i="382"/>
  <c r="I2049" i="382" s="1"/>
  <c r="O2049" i="382" s="1"/>
  <c r="D2048" i="382"/>
  <c r="I2048" i="382" s="1"/>
  <c r="K2048" i="382" s="1"/>
  <c r="N2048" i="382" s="1"/>
  <c r="O2048" i="382" s="1"/>
  <c r="N2047" i="382"/>
  <c r="O2047" i="382" s="1"/>
  <c r="D2047" i="382"/>
  <c r="N2046" i="382"/>
  <c r="O2046" i="382" s="1"/>
  <c r="D2046" i="382"/>
  <c r="N2045" i="382"/>
  <c r="O2045" i="382" s="1"/>
  <c r="D2045" i="382"/>
  <c r="N2044" i="382"/>
  <c r="O2044" i="382" s="1"/>
  <c r="D2044" i="382"/>
  <c r="N2043" i="382"/>
  <c r="O2043" i="382" s="1"/>
  <c r="D2043" i="382"/>
  <c r="N2042" i="382"/>
  <c r="O2042" i="382" s="1"/>
  <c r="D2042" i="382"/>
  <c r="N2041" i="382"/>
  <c r="O2041" i="382" s="1"/>
  <c r="D2041" i="382"/>
  <c r="N2040" i="382"/>
  <c r="O2040" i="382" s="1"/>
  <c r="D2040" i="382"/>
  <c r="N2039" i="382"/>
  <c r="O2039" i="382" s="1"/>
  <c r="D2039" i="382"/>
  <c r="N2038" i="382"/>
  <c r="O2038" i="382" s="1"/>
  <c r="D2038" i="382"/>
  <c r="N2037" i="382"/>
  <c r="O2037" i="382" s="1"/>
  <c r="D2037" i="382"/>
  <c r="N2036" i="382"/>
  <c r="O2036" i="382" s="1"/>
  <c r="D2036" i="382"/>
  <c r="N2035" i="382"/>
  <c r="O2035" i="382" s="1"/>
  <c r="D2035" i="382"/>
  <c r="N2034" i="382"/>
  <c r="O2034" i="382" s="1"/>
  <c r="D2034" i="382"/>
  <c r="N2033" i="382"/>
  <c r="O2033" i="382" s="1"/>
  <c r="D2033" i="382"/>
  <c r="N2032" i="382"/>
  <c r="O2032" i="382" s="1"/>
  <c r="D2032" i="382"/>
  <c r="N2031" i="382"/>
  <c r="O2031" i="382" s="1"/>
  <c r="D2031" i="382"/>
  <c r="N2030" i="382"/>
  <c r="O2030" i="382" s="1"/>
  <c r="D2030" i="382"/>
  <c r="N2029" i="382"/>
  <c r="O2029" i="382" s="1"/>
  <c r="D2029" i="382"/>
  <c r="N2028" i="382"/>
  <c r="O2028" i="382" s="1"/>
  <c r="D2028" i="382"/>
  <c r="N2027" i="382"/>
  <c r="O2027" i="382" s="1"/>
  <c r="D2027" i="382"/>
  <c r="N2026" i="382"/>
  <c r="O2026" i="382" s="1"/>
  <c r="D2026" i="382"/>
  <c r="N2025" i="382"/>
  <c r="O2025" i="382" s="1"/>
  <c r="D2025" i="382"/>
  <c r="N2024" i="382"/>
  <c r="O2024" i="382" s="1"/>
  <c r="D2024" i="382"/>
  <c r="N2023" i="382"/>
  <c r="O2023" i="382" s="1"/>
  <c r="D2023" i="382"/>
  <c r="N2022" i="382"/>
  <c r="O2022" i="382" s="1"/>
  <c r="D2022" i="382"/>
  <c r="N2021" i="382"/>
  <c r="O2021" i="382" s="1"/>
  <c r="D2021" i="382"/>
  <c r="D2020" i="382"/>
  <c r="I2020" i="382" s="1"/>
  <c r="M2020" i="382" s="1"/>
  <c r="N2020" i="382" s="1"/>
  <c r="O2020" i="382" s="1"/>
  <c r="D2019" i="382"/>
  <c r="I2019" i="382" s="1"/>
  <c r="M2019" i="382" s="1"/>
  <c r="N2019" i="382" s="1"/>
  <c r="O2019" i="382" s="1"/>
  <c r="D2018" i="382"/>
  <c r="I2018" i="382" s="1"/>
  <c r="M2018" i="382" s="1"/>
  <c r="N2018" i="382" s="1"/>
  <c r="O2018" i="382" s="1"/>
  <c r="D2017" i="382"/>
  <c r="I2017" i="382" s="1"/>
  <c r="M2017" i="382" s="1"/>
  <c r="N2017" i="382" s="1"/>
  <c r="O2017" i="382" s="1"/>
  <c r="D2016" i="382"/>
  <c r="I2016" i="382" s="1"/>
  <c r="M2016" i="382" s="1"/>
  <c r="N2016" i="382" s="1"/>
  <c r="O2016" i="382" s="1"/>
  <c r="D2015" i="382"/>
  <c r="I2015" i="382" s="1"/>
  <c r="M2015" i="382" s="1"/>
  <c r="N2015" i="382" s="1"/>
  <c r="O2015" i="382" s="1"/>
  <c r="N2014" i="382"/>
  <c r="O2014" i="382" s="1"/>
  <c r="D2014" i="382"/>
  <c r="N2013" i="382"/>
  <c r="O2013" i="382" s="1"/>
  <c r="D2013" i="382"/>
  <c r="N2012" i="382"/>
  <c r="O2012" i="382" s="1"/>
  <c r="D2012" i="382"/>
  <c r="N2011" i="382"/>
  <c r="O2011" i="382" s="1"/>
  <c r="D2011" i="382"/>
  <c r="G2011" i="382" s="1"/>
  <c r="N2010" i="382"/>
  <c r="O2010" i="382" s="1"/>
  <c r="D2010" i="382"/>
  <c r="G2010" i="382" s="1"/>
  <c r="N2009" i="382"/>
  <c r="O2009" i="382" s="1"/>
  <c r="D2009" i="382"/>
  <c r="G2009" i="382" s="1"/>
  <c r="N2008" i="382"/>
  <c r="O2008" i="382" s="1"/>
  <c r="D2008" i="382"/>
  <c r="G2008" i="382" s="1"/>
  <c r="N2007" i="382"/>
  <c r="O2007" i="382" s="1"/>
  <c r="D2007" i="382"/>
  <c r="G2007" i="382" s="1"/>
  <c r="N2006" i="382"/>
  <c r="O2006" i="382" s="1"/>
  <c r="D2006" i="382"/>
  <c r="G2006" i="382" s="1"/>
  <c r="N2005" i="382"/>
  <c r="O2005" i="382" s="1"/>
  <c r="D2005" i="382"/>
  <c r="G2005" i="382" s="1"/>
  <c r="N2004" i="382"/>
  <c r="O2004" i="382" s="1"/>
  <c r="D2004" i="382"/>
  <c r="G2004" i="382" s="1"/>
  <c r="N2003" i="382"/>
  <c r="O2003" i="382" s="1"/>
  <c r="D2003" i="382"/>
  <c r="G2003" i="382" s="1"/>
  <c r="N2002" i="382"/>
  <c r="O2002" i="382" s="1"/>
  <c r="D2002" i="382"/>
  <c r="G2002" i="382" s="1"/>
  <c r="N2001" i="382"/>
  <c r="O2001" i="382" s="1"/>
  <c r="D2001" i="382"/>
  <c r="G2001" i="382" s="1"/>
  <c r="N2000" i="382"/>
  <c r="O2000" i="382" s="1"/>
  <c r="D2000" i="382"/>
  <c r="G2000" i="382" s="1"/>
  <c r="N1999" i="382"/>
  <c r="O1999" i="382" s="1"/>
  <c r="D1999" i="382"/>
  <c r="G1999" i="382" s="1"/>
  <c r="N1998" i="382"/>
  <c r="O1998" i="382" s="1"/>
  <c r="D1998" i="382"/>
  <c r="G1998" i="382" s="1"/>
  <c r="N1997" i="382"/>
  <c r="O1997" i="382" s="1"/>
  <c r="D1997" i="382"/>
  <c r="G1997" i="382" s="1"/>
  <c r="N1996" i="382"/>
  <c r="O1996" i="382" s="1"/>
  <c r="D1996" i="382"/>
  <c r="G1996" i="382" s="1"/>
  <c r="N1995" i="382"/>
  <c r="O1995" i="382" s="1"/>
  <c r="D1995" i="382"/>
  <c r="G1995" i="382" s="1"/>
  <c r="N1994" i="382"/>
  <c r="O1994" i="382" s="1"/>
  <c r="D1994" i="382"/>
  <c r="G1994" i="382" s="1"/>
  <c r="N1993" i="382"/>
  <c r="O1993" i="382" s="1"/>
  <c r="D1993" i="382"/>
  <c r="G1993" i="382" s="1"/>
  <c r="N1992" i="382"/>
  <c r="O1992" i="382" s="1"/>
  <c r="D1992" i="382"/>
  <c r="G1992" i="382" s="1"/>
  <c r="N1991" i="382"/>
  <c r="O1991" i="382" s="1"/>
  <c r="D1991" i="382"/>
  <c r="G1991" i="382" s="1"/>
  <c r="N1990" i="382"/>
  <c r="O1990" i="382" s="1"/>
  <c r="D1990" i="382"/>
  <c r="G1990" i="382" s="1"/>
  <c r="N1989" i="382"/>
  <c r="O1989" i="382" s="1"/>
  <c r="D1989" i="382"/>
  <c r="G1989" i="382" s="1"/>
  <c r="N1988" i="382"/>
  <c r="O1988" i="382" s="1"/>
  <c r="D1988" i="382"/>
  <c r="G1988" i="382" s="1"/>
  <c r="N1987" i="382"/>
  <c r="O1987" i="382" s="1"/>
  <c r="D1987" i="382"/>
  <c r="G1987" i="382" s="1"/>
  <c r="N1986" i="382"/>
  <c r="O1986" i="382" s="1"/>
  <c r="D1986" i="382"/>
  <c r="G1986" i="382" s="1"/>
  <c r="N1985" i="382"/>
  <c r="O1985" i="382" s="1"/>
  <c r="D1985" i="382"/>
  <c r="G1985" i="382" s="1"/>
  <c r="N1984" i="382"/>
  <c r="O1984" i="382" s="1"/>
  <c r="D1984" i="382"/>
  <c r="G1984" i="382" s="1"/>
  <c r="N1983" i="382"/>
  <c r="O1983" i="382" s="1"/>
  <c r="D1983" i="382"/>
  <c r="G1983" i="382" s="1"/>
  <c r="N1982" i="382"/>
  <c r="O1982" i="382" s="1"/>
  <c r="D1982" i="382"/>
  <c r="G1982" i="382" s="1"/>
  <c r="N1981" i="382"/>
  <c r="O1981" i="382" s="1"/>
  <c r="D1981" i="382"/>
  <c r="G1981" i="382" s="1"/>
  <c r="N1980" i="382"/>
  <c r="O1980" i="382" s="1"/>
  <c r="D1980" i="382"/>
  <c r="G1980" i="382" s="1"/>
  <c r="N1979" i="382"/>
  <c r="O1979" i="382" s="1"/>
  <c r="D1979" i="382"/>
  <c r="G1979" i="382" s="1"/>
  <c r="N1978" i="382"/>
  <c r="O1978" i="382" s="1"/>
  <c r="D1978" i="382"/>
  <c r="G1978" i="382" s="1"/>
  <c r="N1977" i="382"/>
  <c r="O1977" i="382" s="1"/>
  <c r="D1977" i="382"/>
  <c r="G1977" i="382" s="1"/>
  <c r="N1976" i="382"/>
  <c r="O1976" i="382" s="1"/>
  <c r="D1976" i="382"/>
  <c r="G1976" i="382" s="1"/>
  <c r="N1975" i="382"/>
  <c r="O1975" i="382" s="1"/>
  <c r="D1975" i="382"/>
  <c r="G1975" i="382" s="1"/>
  <c r="N1974" i="382"/>
  <c r="O1974" i="382" s="1"/>
  <c r="D1974" i="382"/>
  <c r="G1974" i="382" s="1"/>
  <c r="N1973" i="382"/>
  <c r="O1973" i="382" s="1"/>
  <c r="D1973" i="382"/>
  <c r="G1973" i="382" s="1"/>
  <c r="N1972" i="382"/>
  <c r="O1972" i="382" s="1"/>
  <c r="D1972" i="382"/>
  <c r="D1971" i="382"/>
  <c r="I1971" i="382" s="1"/>
  <c r="M1971" i="382" s="1"/>
  <c r="N1971" i="382" s="1"/>
  <c r="O1971" i="382" s="1"/>
  <c r="N1970" i="382"/>
  <c r="O1970" i="382" s="1"/>
  <c r="D1970" i="382"/>
  <c r="N1969" i="382"/>
  <c r="O1969" i="382" s="1"/>
  <c r="D1969" i="382"/>
  <c r="G1969" i="382" s="1"/>
  <c r="D1968" i="382"/>
  <c r="I1968" i="382" s="1"/>
  <c r="M1968" i="382" s="1"/>
  <c r="N1968" i="382" s="1"/>
  <c r="O1968" i="382" s="1"/>
  <c r="N1967" i="382"/>
  <c r="O1967" i="382" s="1"/>
  <c r="D1967" i="382"/>
  <c r="G1967" i="382" s="1"/>
  <c r="N1966" i="382"/>
  <c r="O1966" i="382" s="1"/>
  <c r="D1966" i="382"/>
  <c r="G1966" i="382" s="1"/>
  <c r="N1965" i="382"/>
  <c r="O1965" i="382" s="1"/>
  <c r="D1965" i="382"/>
  <c r="G1965" i="382" s="1"/>
  <c r="N1964" i="382"/>
  <c r="O1964" i="382" s="1"/>
  <c r="D1964" i="382"/>
  <c r="G1964" i="382" s="1"/>
  <c r="N1963" i="382"/>
  <c r="O1963" i="382" s="1"/>
  <c r="D1963" i="382"/>
  <c r="G1963" i="382" s="1"/>
  <c r="N1962" i="382"/>
  <c r="O1962" i="382" s="1"/>
  <c r="D1962" i="382"/>
  <c r="G1962" i="382" s="1"/>
  <c r="N1961" i="382"/>
  <c r="O1961" i="382" s="1"/>
  <c r="D1961" i="382"/>
  <c r="G1961" i="382" s="1"/>
  <c r="N1960" i="382"/>
  <c r="O1960" i="382" s="1"/>
  <c r="D1960" i="382"/>
  <c r="G1960" i="382" s="1"/>
  <c r="N1959" i="382"/>
  <c r="O1959" i="382" s="1"/>
  <c r="D1959" i="382"/>
  <c r="G1959" i="382" s="1"/>
  <c r="N1958" i="382"/>
  <c r="O1958" i="382" s="1"/>
  <c r="D1958" i="382"/>
  <c r="G1958" i="382" s="1"/>
  <c r="N1957" i="382"/>
  <c r="O1957" i="382" s="1"/>
  <c r="D1957" i="382"/>
  <c r="G1957" i="382" s="1"/>
  <c r="N1956" i="382"/>
  <c r="O1956" i="382" s="1"/>
  <c r="D1956" i="382"/>
  <c r="G1956" i="382" s="1"/>
  <c r="N1955" i="382"/>
  <c r="O1955" i="382" s="1"/>
  <c r="D1955" i="382"/>
  <c r="G1955" i="382" s="1"/>
  <c r="N1954" i="382"/>
  <c r="O1954" i="382" s="1"/>
  <c r="D1954" i="382"/>
  <c r="G1954" i="382" s="1"/>
  <c r="N1953" i="382"/>
  <c r="O1953" i="382" s="1"/>
  <c r="D1953" i="382"/>
  <c r="N1952" i="382"/>
  <c r="O1952" i="382" s="1"/>
  <c r="D1952" i="382"/>
  <c r="D1951" i="382"/>
  <c r="I1951" i="382" s="1"/>
  <c r="M1951" i="382" s="1"/>
  <c r="N1951" i="382" s="1"/>
  <c r="O1951" i="382" s="1"/>
  <c r="N1950" i="382"/>
  <c r="O1950" i="382" s="1"/>
  <c r="D1950" i="382"/>
  <c r="D1949" i="382"/>
  <c r="I1949" i="382" s="1"/>
  <c r="M1949" i="382" s="1"/>
  <c r="N1949" i="382" s="1"/>
  <c r="O1949" i="382" s="1"/>
  <c r="N1948" i="382"/>
  <c r="O1948" i="382" s="1"/>
  <c r="D1948" i="382"/>
  <c r="N1947" i="382"/>
  <c r="O1947" i="382" s="1"/>
  <c r="D1947" i="382"/>
  <c r="G1947" i="382" s="1"/>
  <c r="N1946" i="382"/>
  <c r="O1946" i="382" s="1"/>
  <c r="D1946" i="382"/>
  <c r="N1945" i="382"/>
  <c r="O1945" i="382" s="1"/>
  <c r="D1945" i="382"/>
  <c r="G1945" i="382" s="1"/>
  <c r="N1944" i="382"/>
  <c r="O1944" i="382" s="1"/>
  <c r="D1944" i="382"/>
  <c r="N1943" i="382"/>
  <c r="O1943" i="382" s="1"/>
  <c r="D1943" i="382"/>
  <c r="G1943" i="382" s="1"/>
  <c r="N1942" i="382"/>
  <c r="O1942" i="382" s="1"/>
  <c r="D1942" i="382"/>
  <c r="D1941" i="382"/>
  <c r="I1941" i="382" s="1"/>
  <c r="M1941" i="382" s="1"/>
  <c r="N1941" i="382" s="1"/>
  <c r="O1941" i="382" s="1"/>
  <c r="D1940" i="382"/>
  <c r="I1940" i="382" s="1"/>
  <c r="M1940" i="382" s="1"/>
  <c r="N1940" i="382" s="1"/>
  <c r="O1940" i="382" s="1"/>
  <c r="N1939" i="382"/>
  <c r="O1939" i="382" s="1"/>
  <c r="D1939" i="382"/>
  <c r="N1938" i="382"/>
  <c r="O1938" i="382" s="1"/>
  <c r="D1938" i="382"/>
  <c r="N1937" i="382"/>
  <c r="O1937" i="382" s="1"/>
  <c r="D1937" i="382"/>
  <c r="N1936" i="382"/>
  <c r="O1936" i="382" s="1"/>
  <c r="D1936" i="382"/>
  <c r="N1935" i="382"/>
  <c r="O1935" i="382" s="1"/>
  <c r="D1935" i="382"/>
  <c r="G1935" i="382" s="1"/>
  <c r="N1934" i="382"/>
  <c r="O1934" i="382" s="1"/>
  <c r="D1934" i="382"/>
  <c r="G1934" i="382" s="1"/>
  <c r="N1933" i="382"/>
  <c r="O1933" i="382" s="1"/>
  <c r="D1933" i="382"/>
  <c r="G1933" i="382" s="1"/>
  <c r="N1932" i="382"/>
  <c r="O1932" i="382" s="1"/>
  <c r="D1932" i="382"/>
  <c r="G1932" i="382" s="1"/>
  <c r="N1931" i="382"/>
  <c r="O1931" i="382" s="1"/>
  <c r="D1931" i="382"/>
  <c r="G1931" i="382" s="1"/>
  <c r="N1930" i="382"/>
  <c r="O1930" i="382" s="1"/>
  <c r="D1930" i="382"/>
  <c r="G1930" i="382" s="1"/>
  <c r="N1929" i="382"/>
  <c r="O1929" i="382" s="1"/>
  <c r="D1929" i="382"/>
  <c r="G1929" i="382" s="1"/>
  <c r="N1928" i="382"/>
  <c r="O1928" i="382" s="1"/>
  <c r="D1928" i="382"/>
  <c r="G1928" i="382" s="1"/>
  <c r="N1927" i="382"/>
  <c r="O1927" i="382" s="1"/>
  <c r="D1927" i="382"/>
  <c r="G1927" i="382" s="1"/>
  <c r="N1926" i="382"/>
  <c r="O1926" i="382" s="1"/>
  <c r="D1926" i="382"/>
  <c r="G1926" i="382" s="1"/>
  <c r="N1925" i="382"/>
  <c r="O1925" i="382" s="1"/>
  <c r="D1925" i="382"/>
  <c r="G1925" i="382" s="1"/>
  <c r="N1924" i="382"/>
  <c r="O1924" i="382" s="1"/>
  <c r="D1924" i="382"/>
  <c r="G1924" i="382" s="1"/>
  <c r="N1923" i="382"/>
  <c r="O1923" i="382" s="1"/>
  <c r="D1923" i="382"/>
  <c r="G1923" i="382" s="1"/>
  <c r="N1922" i="382"/>
  <c r="O1922" i="382" s="1"/>
  <c r="D1922" i="382"/>
  <c r="G1922" i="382" s="1"/>
  <c r="N1921" i="382"/>
  <c r="O1921" i="382" s="1"/>
  <c r="D1921" i="382"/>
  <c r="G1921" i="382" s="1"/>
  <c r="N1920" i="382"/>
  <c r="O1920" i="382" s="1"/>
  <c r="D1920" i="382"/>
  <c r="G1920" i="382" s="1"/>
  <c r="N1919" i="382"/>
  <c r="O1919" i="382" s="1"/>
  <c r="D1919" i="382"/>
  <c r="G1919" i="382" s="1"/>
  <c r="N1918" i="382"/>
  <c r="O1918" i="382" s="1"/>
  <c r="D1918" i="382"/>
  <c r="G1918" i="382" s="1"/>
  <c r="N1917" i="382"/>
  <c r="O1917" i="382" s="1"/>
  <c r="D1917" i="382"/>
  <c r="G1917" i="382" s="1"/>
  <c r="N1916" i="382"/>
  <c r="O1916" i="382" s="1"/>
  <c r="D1916" i="382"/>
  <c r="G1916" i="382" s="1"/>
  <c r="N1915" i="382"/>
  <c r="O1915" i="382" s="1"/>
  <c r="D1915" i="382"/>
  <c r="G1915" i="382" s="1"/>
  <c r="N1914" i="382"/>
  <c r="O1914" i="382" s="1"/>
  <c r="D1914" i="382"/>
  <c r="G1914" i="382" s="1"/>
  <c r="N1913" i="382"/>
  <c r="O1913" i="382" s="1"/>
  <c r="D1913" i="382"/>
  <c r="G1913" i="382" s="1"/>
  <c r="N1912" i="382"/>
  <c r="O1912" i="382" s="1"/>
  <c r="D1912" i="382"/>
  <c r="G1912" i="382" s="1"/>
  <c r="N1911" i="382"/>
  <c r="O1911" i="382" s="1"/>
  <c r="D1911" i="382"/>
  <c r="G1911" i="382" s="1"/>
  <c r="N1910" i="382"/>
  <c r="O1910" i="382" s="1"/>
  <c r="D1910" i="382"/>
  <c r="G1910" i="382" s="1"/>
  <c r="N1909" i="382"/>
  <c r="O1909" i="382" s="1"/>
  <c r="D1909" i="382"/>
  <c r="G1909" i="382" s="1"/>
  <c r="N1908" i="382"/>
  <c r="O1908" i="382" s="1"/>
  <c r="D1908" i="382"/>
  <c r="G1908" i="382" s="1"/>
  <c r="N1907" i="382"/>
  <c r="O1907" i="382" s="1"/>
  <c r="D1907" i="382"/>
  <c r="G1907" i="382" s="1"/>
  <c r="N1906" i="382"/>
  <c r="O1906" i="382" s="1"/>
  <c r="D1906" i="382"/>
  <c r="G1906" i="382" s="1"/>
  <c r="N1905" i="382"/>
  <c r="O1905" i="382" s="1"/>
  <c r="D1905" i="382"/>
  <c r="G1905" i="382" s="1"/>
  <c r="N1904" i="382"/>
  <c r="O1904" i="382" s="1"/>
  <c r="D1904" i="382"/>
  <c r="G1904" i="382" s="1"/>
  <c r="N1903" i="382"/>
  <c r="O1903" i="382" s="1"/>
  <c r="D1903" i="382"/>
  <c r="G1903" i="382" s="1"/>
  <c r="N1902" i="382"/>
  <c r="O1902" i="382" s="1"/>
  <c r="D1902" i="382"/>
  <c r="G1902" i="382" s="1"/>
  <c r="N1901" i="382"/>
  <c r="O1901" i="382" s="1"/>
  <c r="D1901" i="382"/>
  <c r="G1901" i="382" s="1"/>
  <c r="N1900" i="382"/>
  <c r="O1900" i="382" s="1"/>
  <c r="D1900" i="382"/>
  <c r="G1900" i="382" s="1"/>
  <c r="N1899" i="382"/>
  <c r="O1899" i="382" s="1"/>
  <c r="D1899" i="382"/>
  <c r="G1899" i="382" s="1"/>
  <c r="N1898" i="382"/>
  <c r="O1898" i="382" s="1"/>
  <c r="D1898" i="382"/>
  <c r="G1898" i="382" s="1"/>
  <c r="O1897" i="382"/>
  <c r="N1897" i="382"/>
  <c r="D1897" i="382"/>
  <c r="G1897" i="382" s="1"/>
  <c r="N1896" i="382"/>
  <c r="O1896" i="382" s="1"/>
  <c r="D1896" i="382"/>
  <c r="G1896" i="382" s="1"/>
  <c r="N1895" i="382"/>
  <c r="O1895" i="382" s="1"/>
  <c r="D1895" i="382"/>
  <c r="G1895" i="382" s="1"/>
  <c r="N1894" i="382"/>
  <c r="O1894" i="382" s="1"/>
  <c r="D1894" i="382"/>
  <c r="G1894" i="382" s="1"/>
  <c r="N1893" i="382"/>
  <c r="O1893" i="382" s="1"/>
  <c r="D1893" i="382"/>
  <c r="G1893" i="382" s="1"/>
  <c r="N1892" i="382"/>
  <c r="O1892" i="382" s="1"/>
  <c r="D1892" i="382"/>
  <c r="G1892" i="382" s="1"/>
  <c r="N1891" i="382"/>
  <c r="O1891" i="382" s="1"/>
  <c r="D1891" i="382"/>
  <c r="G1891" i="382" s="1"/>
  <c r="N1890" i="382"/>
  <c r="O1890" i="382" s="1"/>
  <c r="D1890" i="382"/>
  <c r="G1890" i="382" s="1"/>
  <c r="N1889" i="382"/>
  <c r="O1889" i="382" s="1"/>
  <c r="D1889" i="382"/>
  <c r="G1889" i="382" s="1"/>
  <c r="N1888" i="382"/>
  <c r="O1888" i="382" s="1"/>
  <c r="D1888" i="382"/>
  <c r="G1888" i="382" s="1"/>
  <c r="N1887" i="382"/>
  <c r="O1887" i="382" s="1"/>
  <c r="D1887" i="382"/>
  <c r="G1887" i="382" s="1"/>
  <c r="N1886" i="382"/>
  <c r="O1886" i="382" s="1"/>
  <c r="D1886" i="382"/>
  <c r="G1886" i="382" s="1"/>
  <c r="N1885" i="382"/>
  <c r="O1885" i="382" s="1"/>
  <c r="D1885" i="382"/>
  <c r="G1885" i="382" s="1"/>
  <c r="N1884" i="382"/>
  <c r="O1884" i="382" s="1"/>
  <c r="D1884" i="382"/>
  <c r="G1884" i="382" s="1"/>
  <c r="N1883" i="382"/>
  <c r="O1883" i="382" s="1"/>
  <c r="D1883" i="382"/>
  <c r="G1883" i="382" s="1"/>
  <c r="N1882" i="382"/>
  <c r="O1882" i="382" s="1"/>
  <c r="D1882" i="382"/>
  <c r="G1882" i="382" s="1"/>
  <c r="N1881" i="382"/>
  <c r="O1881" i="382" s="1"/>
  <c r="D1881" i="382"/>
  <c r="G1881" i="382" s="1"/>
  <c r="N1880" i="382"/>
  <c r="O1880" i="382" s="1"/>
  <c r="D1880" i="382"/>
  <c r="G1880" i="382" s="1"/>
  <c r="N1879" i="382"/>
  <c r="O1879" i="382" s="1"/>
  <c r="D1879" i="382"/>
  <c r="G1879" i="382" s="1"/>
  <c r="N1878" i="382"/>
  <c r="O1878" i="382" s="1"/>
  <c r="D1878" i="382"/>
  <c r="G1878" i="382" s="1"/>
  <c r="O1877" i="382"/>
  <c r="N1877" i="382"/>
  <c r="D1877" i="382"/>
  <c r="G1877" i="382" s="1"/>
  <c r="N1876" i="382"/>
  <c r="O1876" i="382" s="1"/>
  <c r="D1876" i="382"/>
  <c r="G1876" i="382" s="1"/>
  <c r="N1875" i="382"/>
  <c r="O1875" i="382" s="1"/>
  <c r="D1875" i="382"/>
  <c r="G1875" i="382" s="1"/>
  <c r="N1874" i="382"/>
  <c r="O1874" i="382" s="1"/>
  <c r="D1874" i="382"/>
  <c r="G1874" i="382" s="1"/>
  <c r="N1873" i="382"/>
  <c r="O1873" i="382" s="1"/>
  <c r="D1873" i="382"/>
  <c r="G1873" i="382" s="1"/>
  <c r="N1872" i="382"/>
  <c r="O1872" i="382" s="1"/>
  <c r="D1872" i="382"/>
  <c r="G1872" i="382" s="1"/>
  <c r="N1871" i="382"/>
  <c r="O1871" i="382" s="1"/>
  <c r="D1871" i="382"/>
  <c r="G1871" i="382" s="1"/>
  <c r="N1870" i="382"/>
  <c r="O1870" i="382" s="1"/>
  <c r="D1870" i="382"/>
  <c r="G1870" i="382" s="1"/>
  <c r="N1869" i="382"/>
  <c r="O1869" i="382" s="1"/>
  <c r="D1869" i="382"/>
  <c r="G1869" i="382" s="1"/>
  <c r="N1868" i="382"/>
  <c r="O1868" i="382" s="1"/>
  <c r="D1868" i="382"/>
  <c r="G1868" i="382" s="1"/>
  <c r="N1867" i="382"/>
  <c r="O1867" i="382" s="1"/>
  <c r="D1867" i="382"/>
  <c r="N1866" i="382"/>
  <c r="O1866" i="382" s="1"/>
  <c r="D1866" i="382"/>
  <c r="G1866" i="382" s="1"/>
  <c r="N1865" i="382"/>
  <c r="O1865" i="382" s="1"/>
  <c r="D1865" i="382"/>
  <c r="N1864" i="382"/>
  <c r="O1864" i="382" s="1"/>
  <c r="D1864" i="382"/>
  <c r="N1863" i="382"/>
  <c r="O1863" i="382" s="1"/>
  <c r="D1863" i="382"/>
  <c r="N1862" i="382"/>
  <c r="O1862" i="382" s="1"/>
  <c r="D1862" i="382"/>
  <c r="N1861" i="382"/>
  <c r="O1861" i="382" s="1"/>
  <c r="D1861" i="382"/>
  <c r="N1860" i="382"/>
  <c r="O1860" i="382" s="1"/>
  <c r="D1860" i="382"/>
  <c r="N1859" i="382"/>
  <c r="O1859" i="382" s="1"/>
  <c r="D1859" i="382"/>
  <c r="N1858" i="382"/>
  <c r="O1858" i="382" s="1"/>
  <c r="D1858" i="382"/>
  <c r="N1857" i="382"/>
  <c r="O1857" i="382" s="1"/>
  <c r="D1857" i="382"/>
  <c r="N1856" i="382"/>
  <c r="O1856" i="382" s="1"/>
  <c r="D1856" i="382"/>
  <c r="N1855" i="382"/>
  <c r="O1855" i="382" s="1"/>
  <c r="D1855" i="382"/>
  <c r="N1854" i="382"/>
  <c r="O1854" i="382" s="1"/>
  <c r="D1854" i="382"/>
  <c r="N1853" i="382"/>
  <c r="O1853" i="382" s="1"/>
  <c r="D1853" i="382"/>
  <c r="N1852" i="382"/>
  <c r="O1852" i="382" s="1"/>
  <c r="D1852" i="382"/>
  <c r="N1851" i="382"/>
  <c r="O1851" i="382" s="1"/>
  <c r="D1851" i="382"/>
  <c r="N1850" i="382"/>
  <c r="O1850" i="382" s="1"/>
  <c r="D1850" i="382"/>
  <c r="N1849" i="382"/>
  <c r="O1849" i="382" s="1"/>
  <c r="D1849" i="382"/>
  <c r="N1848" i="382"/>
  <c r="O1848" i="382" s="1"/>
  <c r="D1848" i="382"/>
  <c r="N1847" i="382"/>
  <c r="O1847" i="382" s="1"/>
  <c r="D1847" i="382"/>
  <c r="N1846" i="382"/>
  <c r="O1846" i="382" s="1"/>
  <c r="D1846" i="382"/>
  <c r="G1846" i="382" s="1"/>
  <c r="N1845" i="382"/>
  <c r="O1845" i="382" s="1"/>
  <c r="D1845" i="382"/>
  <c r="G1845" i="382" s="1"/>
  <c r="N1844" i="382"/>
  <c r="O1844" i="382" s="1"/>
  <c r="D1844" i="382"/>
  <c r="G1844" i="382" s="1"/>
  <c r="N1843" i="382"/>
  <c r="O1843" i="382" s="1"/>
  <c r="D1843" i="382"/>
  <c r="G1843" i="382" s="1"/>
  <c r="N1842" i="382"/>
  <c r="O1842" i="382" s="1"/>
  <c r="D1842" i="382"/>
  <c r="G1842" i="382" s="1"/>
  <c r="N1841" i="382"/>
  <c r="O1841" i="382" s="1"/>
  <c r="D1841" i="382"/>
  <c r="G1841" i="382" s="1"/>
  <c r="N1840" i="382"/>
  <c r="O1840" i="382" s="1"/>
  <c r="D1840" i="382"/>
  <c r="G1840" i="382" s="1"/>
  <c r="N1839" i="382"/>
  <c r="O1839" i="382" s="1"/>
  <c r="D1839" i="382"/>
  <c r="G1839" i="382" s="1"/>
  <c r="N1838" i="382"/>
  <c r="O1838" i="382" s="1"/>
  <c r="D1838" i="382"/>
  <c r="G1838" i="382" s="1"/>
  <c r="N1837" i="382"/>
  <c r="O1837" i="382" s="1"/>
  <c r="D1837" i="382"/>
  <c r="G1837" i="382" s="1"/>
  <c r="N1836" i="382"/>
  <c r="O1836" i="382" s="1"/>
  <c r="D1836" i="382"/>
  <c r="G1836" i="382" s="1"/>
  <c r="N1835" i="382"/>
  <c r="O1835" i="382" s="1"/>
  <c r="D1835" i="382"/>
  <c r="G1835" i="382" s="1"/>
  <c r="N1834" i="382"/>
  <c r="O1834" i="382" s="1"/>
  <c r="D1834" i="382"/>
  <c r="G1834" i="382" s="1"/>
  <c r="N1833" i="382"/>
  <c r="O1833" i="382" s="1"/>
  <c r="D1833" i="382"/>
  <c r="G1833" i="382" s="1"/>
  <c r="O1832" i="382"/>
  <c r="N1832" i="382"/>
  <c r="D1832" i="382"/>
  <c r="G1832" i="382" s="1"/>
  <c r="N1831" i="382"/>
  <c r="O1831" i="382" s="1"/>
  <c r="D1831" i="382"/>
  <c r="G1831" i="382" s="1"/>
  <c r="N1830" i="382"/>
  <c r="O1830" i="382" s="1"/>
  <c r="D1830" i="382"/>
  <c r="G1830" i="382" s="1"/>
  <c r="N1829" i="382"/>
  <c r="O1829" i="382" s="1"/>
  <c r="D1829" i="382"/>
  <c r="G1829" i="382" s="1"/>
  <c r="N1828" i="382"/>
  <c r="O1828" i="382" s="1"/>
  <c r="D1828" i="382"/>
  <c r="G1828" i="382" s="1"/>
  <c r="N1827" i="382"/>
  <c r="O1827" i="382" s="1"/>
  <c r="D1827" i="382"/>
  <c r="G1827" i="382" s="1"/>
  <c r="N1826" i="382"/>
  <c r="O1826" i="382" s="1"/>
  <c r="D1826" i="382"/>
  <c r="G1826" i="382" s="1"/>
  <c r="N1825" i="382"/>
  <c r="O1825" i="382" s="1"/>
  <c r="D1825" i="382"/>
  <c r="G1825" i="382" s="1"/>
  <c r="N1824" i="382"/>
  <c r="O1824" i="382" s="1"/>
  <c r="D1824" i="382"/>
  <c r="G1824" i="382" s="1"/>
  <c r="N1823" i="382"/>
  <c r="O1823" i="382" s="1"/>
  <c r="D1823" i="382"/>
  <c r="G1823" i="382" s="1"/>
  <c r="N1822" i="382"/>
  <c r="O1822" i="382" s="1"/>
  <c r="D1822" i="382"/>
  <c r="G1822" i="382" s="1"/>
  <c r="N1821" i="382"/>
  <c r="O1821" i="382" s="1"/>
  <c r="D1821" i="382"/>
  <c r="G1821" i="382" s="1"/>
  <c r="N1820" i="382"/>
  <c r="O1820" i="382" s="1"/>
  <c r="D1820" i="382"/>
  <c r="G1820" i="382" s="1"/>
  <c r="N1819" i="382"/>
  <c r="O1819" i="382" s="1"/>
  <c r="D1819" i="382"/>
  <c r="G1819" i="382" s="1"/>
  <c r="N1818" i="382"/>
  <c r="O1818" i="382" s="1"/>
  <c r="D1818" i="382"/>
  <c r="G1818" i="382" s="1"/>
  <c r="N1817" i="382"/>
  <c r="O1817" i="382" s="1"/>
  <c r="D1817" i="382"/>
  <c r="G1817" i="382" s="1"/>
  <c r="N1816" i="382"/>
  <c r="O1816" i="382" s="1"/>
  <c r="D1816" i="382"/>
  <c r="G1816" i="382" s="1"/>
  <c r="N1815" i="382"/>
  <c r="O1815" i="382" s="1"/>
  <c r="D1815" i="382"/>
  <c r="G1815" i="382" s="1"/>
  <c r="N1814" i="382"/>
  <c r="O1814" i="382" s="1"/>
  <c r="D1814" i="382"/>
  <c r="G1814" i="382" s="1"/>
  <c r="N1813" i="382"/>
  <c r="O1813" i="382" s="1"/>
  <c r="D1813" i="382"/>
  <c r="G1813" i="382" s="1"/>
  <c r="N1812" i="382"/>
  <c r="O1812" i="382" s="1"/>
  <c r="D1812" i="382"/>
  <c r="G1812" i="382" s="1"/>
  <c r="N1811" i="382"/>
  <c r="O1811" i="382" s="1"/>
  <c r="D1811" i="382"/>
  <c r="G1811" i="382" s="1"/>
  <c r="N1810" i="382"/>
  <c r="O1810" i="382" s="1"/>
  <c r="D1810" i="382"/>
  <c r="G1810" i="382" s="1"/>
  <c r="N1809" i="382"/>
  <c r="O1809" i="382" s="1"/>
  <c r="D1809" i="382"/>
  <c r="G1809" i="382" s="1"/>
  <c r="N1808" i="382"/>
  <c r="O1808" i="382" s="1"/>
  <c r="D1808" i="382"/>
  <c r="G1808" i="382" s="1"/>
  <c r="O1807" i="382"/>
  <c r="N1807" i="382"/>
  <c r="D1807" i="382"/>
  <c r="N1806" i="382"/>
  <c r="O1806" i="382" s="1"/>
  <c r="D1806" i="382"/>
  <c r="N1805" i="382"/>
  <c r="O1805" i="382" s="1"/>
  <c r="D1805" i="382"/>
  <c r="N1804" i="382"/>
  <c r="O1804" i="382" s="1"/>
  <c r="D1804" i="382"/>
  <c r="N1803" i="382"/>
  <c r="O1803" i="382" s="1"/>
  <c r="D1803" i="382"/>
  <c r="N1802" i="382"/>
  <c r="O1802" i="382" s="1"/>
  <c r="D1802" i="382"/>
  <c r="N1801" i="382"/>
  <c r="O1801" i="382" s="1"/>
  <c r="D1801" i="382"/>
  <c r="N1800" i="382"/>
  <c r="O1800" i="382" s="1"/>
  <c r="D1800" i="382"/>
  <c r="N1799" i="382"/>
  <c r="O1799" i="382" s="1"/>
  <c r="D1799" i="382"/>
  <c r="D1798" i="382"/>
  <c r="I1798" i="382" s="1"/>
  <c r="K1798" i="382" s="1"/>
  <c r="N1798" i="382" s="1"/>
  <c r="O1798" i="382" s="1"/>
  <c r="D1797" i="382"/>
  <c r="I1797" i="382" s="1"/>
  <c r="N1796" i="382"/>
  <c r="O1796" i="382" s="1"/>
  <c r="D1796" i="382"/>
  <c r="N1795" i="382"/>
  <c r="O1795" i="382" s="1"/>
  <c r="D1795" i="382"/>
  <c r="N1794" i="382"/>
  <c r="O1794" i="382" s="1"/>
  <c r="D1794" i="382"/>
  <c r="N1793" i="382"/>
  <c r="O1793" i="382" s="1"/>
  <c r="D1793" i="382"/>
  <c r="N1792" i="382"/>
  <c r="O1792" i="382" s="1"/>
  <c r="D1792" i="382"/>
  <c r="G1792" i="382" s="1"/>
  <c r="N1791" i="382"/>
  <c r="O1791" i="382" s="1"/>
  <c r="D1791" i="382"/>
  <c r="G1791" i="382" s="1"/>
  <c r="N1790" i="382"/>
  <c r="O1790" i="382" s="1"/>
  <c r="D1790" i="382"/>
  <c r="G1790" i="382" s="1"/>
  <c r="N1789" i="382"/>
  <c r="O1789" i="382" s="1"/>
  <c r="D1789" i="382"/>
  <c r="G1789" i="382" s="1"/>
  <c r="N1788" i="382"/>
  <c r="O1788" i="382" s="1"/>
  <c r="D1788" i="382"/>
  <c r="G1788" i="382" s="1"/>
  <c r="N1787" i="382"/>
  <c r="O1787" i="382" s="1"/>
  <c r="D1787" i="382"/>
  <c r="G1787" i="382" s="1"/>
  <c r="N1786" i="382"/>
  <c r="O1786" i="382" s="1"/>
  <c r="D1786" i="382"/>
  <c r="G1786" i="382" s="1"/>
  <c r="N1785" i="382"/>
  <c r="O1785" i="382" s="1"/>
  <c r="D1785" i="382"/>
  <c r="G1785" i="382" s="1"/>
  <c r="N1784" i="382"/>
  <c r="O1784" i="382" s="1"/>
  <c r="D1784" i="382"/>
  <c r="G1784" i="382" s="1"/>
  <c r="N1783" i="382"/>
  <c r="O1783" i="382" s="1"/>
  <c r="D1783" i="382"/>
  <c r="G1783" i="382" s="1"/>
  <c r="N1782" i="382"/>
  <c r="O1782" i="382" s="1"/>
  <c r="D1782" i="382"/>
  <c r="G1782" i="382" s="1"/>
  <c r="N1781" i="382"/>
  <c r="O1781" i="382" s="1"/>
  <c r="D1781" i="382"/>
  <c r="G1781" i="382" s="1"/>
  <c r="N1780" i="382"/>
  <c r="O1780" i="382" s="1"/>
  <c r="D1780" i="382"/>
  <c r="G1780" i="382" s="1"/>
  <c r="N1779" i="382"/>
  <c r="O1779" i="382" s="1"/>
  <c r="D1779" i="382"/>
  <c r="G1779" i="382" s="1"/>
  <c r="N1778" i="382"/>
  <c r="O1778" i="382" s="1"/>
  <c r="D1778" i="382"/>
  <c r="G1778" i="382" s="1"/>
  <c r="N1777" i="382"/>
  <c r="O1777" i="382" s="1"/>
  <c r="D1777" i="382"/>
  <c r="G1777" i="382" s="1"/>
  <c r="N1776" i="382"/>
  <c r="O1776" i="382" s="1"/>
  <c r="D1776" i="382"/>
  <c r="G1776" i="382" s="1"/>
  <c r="N1775" i="382"/>
  <c r="O1775" i="382" s="1"/>
  <c r="D1775" i="382"/>
  <c r="G1775" i="382" s="1"/>
  <c r="N1774" i="382"/>
  <c r="O1774" i="382" s="1"/>
  <c r="D1774" i="382"/>
  <c r="G1774" i="382" s="1"/>
  <c r="N1773" i="382"/>
  <c r="O1773" i="382" s="1"/>
  <c r="D1773" i="382"/>
  <c r="G1773" i="382" s="1"/>
  <c r="N1772" i="382"/>
  <c r="O1772" i="382" s="1"/>
  <c r="D1772" i="382"/>
  <c r="G1772" i="382" s="1"/>
  <c r="N1771" i="382"/>
  <c r="O1771" i="382" s="1"/>
  <c r="D1771" i="382"/>
  <c r="G1771" i="382" s="1"/>
  <c r="N1770" i="382"/>
  <c r="O1770" i="382" s="1"/>
  <c r="D1770" i="382"/>
  <c r="G1770" i="382" s="1"/>
  <c r="N1769" i="382"/>
  <c r="O1769" i="382" s="1"/>
  <c r="D1769" i="382"/>
  <c r="G1769" i="382" s="1"/>
  <c r="N1768" i="382"/>
  <c r="O1768" i="382" s="1"/>
  <c r="D1768" i="382"/>
  <c r="G1768" i="382" s="1"/>
  <c r="N1767" i="382"/>
  <c r="O1767" i="382" s="1"/>
  <c r="D1767" i="382"/>
  <c r="G1767" i="382" s="1"/>
  <c r="N1766" i="382"/>
  <c r="O1766" i="382" s="1"/>
  <c r="D1766" i="382"/>
  <c r="G1766" i="382" s="1"/>
  <c r="N1765" i="382"/>
  <c r="O1765" i="382" s="1"/>
  <c r="D1765" i="382"/>
  <c r="G1765" i="382" s="1"/>
  <c r="N1764" i="382"/>
  <c r="O1764" i="382" s="1"/>
  <c r="D1764" i="382"/>
  <c r="N1763" i="382"/>
  <c r="O1763" i="382" s="1"/>
  <c r="D1763" i="382"/>
  <c r="N1762" i="382"/>
  <c r="O1762" i="382" s="1"/>
  <c r="D1762" i="382"/>
  <c r="D1761" i="382"/>
  <c r="I1761" i="382" s="1"/>
  <c r="M1761" i="382" s="1"/>
  <c r="N1761" i="382" s="1"/>
  <c r="O1761" i="382" s="1"/>
  <c r="N1760" i="382"/>
  <c r="O1760" i="382" s="1"/>
  <c r="D1760" i="382"/>
  <c r="G1760" i="382" s="1"/>
  <c r="N1759" i="382"/>
  <c r="O1759" i="382" s="1"/>
  <c r="D1759" i="382"/>
  <c r="G1759" i="382" s="1"/>
  <c r="N1758" i="382"/>
  <c r="O1758" i="382" s="1"/>
  <c r="D1758" i="382"/>
  <c r="G1758" i="382" s="1"/>
  <c r="N1757" i="382"/>
  <c r="O1757" i="382" s="1"/>
  <c r="D1757" i="382"/>
  <c r="N1756" i="382"/>
  <c r="O1756" i="382" s="1"/>
  <c r="D1756" i="382"/>
  <c r="N1755" i="382"/>
  <c r="O1755" i="382" s="1"/>
  <c r="D1755" i="382"/>
  <c r="N1754" i="382"/>
  <c r="O1754" i="382" s="1"/>
  <c r="D1754" i="382"/>
  <c r="G1754" i="382" s="1"/>
  <c r="N1753" i="382"/>
  <c r="O1753" i="382" s="1"/>
  <c r="D1753" i="382"/>
  <c r="G1753" i="382" s="1"/>
  <c r="N1752" i="382"/>
  <c r="O1752" i="382" s="1"/>
  <c r="D1752" i="382"/>
  <c r="G1752" i="382" s="1"/>
  <c r="N1751" i="382"/>
  <c r="O1751" i="382" s="1"/>
  <c r="D1751" i="382"/>
  <c r="G1751" i="382" s="1"/>
  <c r="N1750" i="382"/>
  <c r="O1750" i="382" s="1"/>
  <c r="D1750" i="382"/>
  <c r="G1750" i="382" s="1"/>
  <c r="N1749" i="382"/>
  <c r="O1749" i="382" s="1"/>
  <c r="D1749" i="382"/>
  <c r="G1749" i="382" s="1"/>
  <c r="N1748" i="382"/>
  <c r="O1748" i="382" s="1"/>
  <c r="D1748" i="382"/>
  <c r="G1748" i="382" s="1"/>
  <c r="N1747" i="382"/>
  <c r="O1747" i="382" s="1"/>
  <c r="D1747" i="382"/>
  <c r="G1747" i="382" s="1"/>
  <c r="N1746" i="382"/>
  <c r="O1746" i="382" s="1"/>
  <c r="D1746" i="382"/>
  <c r="G1746" i="382" s="1"/>
  <c r="N1745" i="382"/>
  <c r="O1745" i="382" s="1"/>
  <c r="D1745" i="382"/>
  <c r="G1745" i="382" s="1"/>
  <c r="N1744" i="382"/>
  <c r="O1744" i="382" s="1"/>
  <c r="D1744" i="382"/>
  <c r="G1744" i="382" s="1"/>
  <c r="N1743" i="382"/>
  <c r="O1743" i="382" s="1"/>
  <c r="D1743" i="382"/>
  <c r="G1743" i="382" s="1"/>
  <c r="N1742" i="382"/>
  <c r="O1742" i="382" s="1"/>
  <c r="D1742" i="382"/>
  <c r="G1742" i="382" s="1"/>
  <c r="N1741" i="382"/>
  <c r="O1741" i="382" s="1"/>
  <c r="D1741" i="382"/>
  <c r="G1741" i="382" s="1"/>
  <c r="N1740" i="382"/>
  <c r="O1740" i="382" s="1"/>
  <c r="D1740" i="382"/>
  <c r="G1740" i="382" s="1"/>
  <c r="N1739" i="382"/>
  <c r="O1739" i="382" s="1"/>
  <c r="D1739" i="382"/>
  <c r="G1739" i="382" s="1"/>
  <c r="N1738" i="382"/>
  <c r="O1738" i="382" s="1"/>
  <c r="D1738" i="382"/>
  <c r="G1738" i="382" s="1"/>
  <c r="N1737" i="382"/>
  <c r="O1737" i="382" s="1"/>
  <c r="D1737" i="382"/>
  <c r="G1737" i="382" s="1"/>
  <c r="N1736" i="382"/>
  <c r="O1736" i="382" s="1"/>
  <c r="D1736" i="382"/>
  <c r="G1736" i="382" s="1"/>
  <c r="N1735" i="382"/>
  <c r="O1735" i="382" s="1"/>
  <c r="D1735" i="382"/>
  <c r="G1735" i="382" s="1"/>
  <c r="N1734" i="382"/>
  <c r="O1734" i="382" s="1"/>
  <c r="D1734" i="382"/>
  <c r="G1734" i="382" s="1"/>
  <c r="N1733" i="382"/>
  <c r="O1733" i="382" s="1"/>
  <c r="D1733" i="382"/>
  <c r="G1733" i="382" s="1"/>
  <c r="N1732" i="382"/>
  <c r="O1732" i="382" s="1"/>
  <c r="D1732" i="382"/>
  <c r="G1732" i="382" s="1"/>
  <c r="N1731" i="382"/>
  <c r="O1731" i="382" s="1"/>
  <c r="D1731" i="382"/>
  <c r="G1731" i="382" s="1"/>
  <c r="N1730" i="382"/>
  <c r="O1730" i="382" s="1"/>
  <c r="D1730" i="382"/>
  <c r="G1730" i="382" s="1"/>
  <c r="N1729" i="382"/>
  <c r="O1729" i="382" s="1"/>
  <c r="D1729" i="382"/>
  <c r="G1729" i="382" s="1"/>
  <c r="N1728" i="382"/>
  <c r="O1728" i="382" s="1"/>
  <c r="D1728" i="382"/>
  <c r="G1728" i="382" s="1"/>
  <c r="N1727" i="382"/>
  <c r="O1727" i="382" s="1"/>
  <c r="D1727" i="382"/>
  <c r="G1727" i="382" s="1"/>
  <c r="N1726" i="382"/>
  <c r="O1726" i="382" s="1"/>
  <c r="D1726" i="382"/>
  <c r="G1726" i="382" s="1"/>
  <c r="N1725" i="382"/>
  <c r="O1725" i="382" s="1"/>
  <c r="D1725" i="382"/>
  <c r="G1725" i="382" s="1"/>
  <c r="N1724" i="382"/>
  <c r="O1724" i="382" s="1"/>
  <c r="D1724" i="382"/>
  <c r="G1724" i="382" s="1"/>
  <c r="N1723" i="382"/>
  <c r="O1723" i="382" s="1"/>
  <c r="D1723" i="382"/>
  <c r="G1723" i="382" s="1"/>
  <c r="N1722" i="382"/>
  <c r="O1722" i="382" s="1"/>
  <c r="D1722" i="382"/>
  <c r="G1722" i="382" s="1"/>
  <c r="N1721" i="382"/>
  <c r="O1721" i="382" s="1"/>
  <c r="D1721" i="382"/>
  <c r="G1721" i="382" s="1"/>
  <c r="N1720" i="382"/>
  <c r="O1720" i="382" s="1"/>
  <c r="D1720" i="382"/>
  <c r="G1720" i="382" s="1"/>
  <c r="N1719" i="382"/>
  <c r="O1719" i="382" s="1"/>
  <c r="D1719" i="382"/>
  <c r="G1719" i="382" s="1"/>
  <c r="N1718" i="382"/>
  <c r="O1718" i="382" s="1"/>
  <c r="D1718" i="382"/>
  <c r="G1718" i="382" s="1"/>
  <c r="N1717" i="382"/>
  <c r="O1717" i="382" s="1"/>
  <c r="D1717" i="382"/>
  <c r="G1717" i="382" s="1"/>
  <c r="N1716" i="382"/>
  <c r="O1716" i="382" s="1"/>
  <c r="D1716" i="382"/>
  <c r="G1716" i="382" s="1"/>
  <c r="N1715" i="382"/>
  <c r="O1715" i="382" s="1"/>
  <c r="D1715" i="382"/>
  <c r="G1715" i="382" s="1"/>
  <c r="N1714" i="382"/>
  <c r="O1714" i="382" s="1"/>
  <c r="D1714" i="382"/>
  <c r="G1714" i="382" s="1"/>
  <c r="N1713" i="382"/>
  <c r="O1713" i="382" s="1"/>
  <c r="D1713" i="382"/>
  <c r="G1713" i="382" s="1"/>
  <c r="N1712" i="382"/>
  <c r="O1712" i="382" s="1"/>
  <c r="D1712" i="382"/>
  <c r="G1712" i="382" s="1"/>
  <c r="N1711" i="382"/>
  <c r="O1711" i="382" s="1"/>
  <c r="D1711" i="382"/>
  <c r="G1711" i="382" s="1"/>
  <c r="N1710" i="382"/>
  <c r="O1710" i="382" s="1"/>
  <c r="D1710" i="382"/>
  <c r="G1710" i="382" s="1"/>
  <c r="N1709" i="382"/>
  <c r="O1709" i="382" s="1"/>
  <c r="D1709" i="382"/>
  <c r="G1709" i="382" s="1"/>
  <c r="N1708" i="382"/>
  <c r="O1708" i="382" s="1"/>
  <c r="D1708" i="382"/>
  <c r="G1708" i="382" s="1"/>
  <c r="N1707" i="382"/>
  <c r="O1707" i="382" s="1"/>
  <c r="D1707" i="382"/>
  <c r="G1707" i="382" s="1"/>
  <c r="N1706" i="382"/>
  <c r="O1706" i="382" s="1"/>
  <c r="D1706" i="382"/>
  <c r="G1706" i="382" s="1"/>
  <c r="N1705" i="382"/>
  <c r="O1705" i="382" s="1"/>
  <c r="D1705" i="382"/>
  <c r="G1705" i="382" s="1"/>
  <c r="N1704" i="382"/>
  <c r="O1704" i="382" s="1"/>
  <c r="D1704" i="382"/>
  <c r="G1704" i="382" s="1"/>
  <c r="N1703" i="382"/>
  <c r="O1703" i="382" s="1"/>
  <c r="D1703" i="382"/>
  <c r="G1703" i="382" s="1"/>
  <c r="N1702" i="382"/>
  <c r="O1702" i="382" s="1"/>
  <c r="D1702" i="382"/>
  <c r="G1702" i="382" s="1"/>
  <c r="N1701" i="382"/>
  <c r="O1701" i="382" s="1"/>
  <c r="D1701" i="382"/>
  <c r="G1701" i="382" s="1"/>
  <c r="N1700" i="382"/>
  <c r="O1700" i="382" s="1"/>
  <c r="D1700" i="382"/>
  <c r="G1700" i="382" s="1"/>
  <c r="N1699" i="382"/>
  <c r="O1699" i="382" s="1"/>
  <c r="D1699" i="382"/>
  <c r="G1699" i="382" s="1"/>
  <c r="N1698" i="382"/>
  <c r="O1698" i="382" s="1"/>
  <c r="D1698" i="382"/>
  <c r="G1698" i="382" s="1"/>
  <c r="N1697" i="382"/>
  <c r="O1697" i="382" s="1"/>
  <c r="D1697" i="382"/>
  <c r="G1697" i="382" s="1"/>
  <c r="N1696" i="382"/>
  <c r="O1696" i="382" s="1"/>
  <c r="D1696" i="382"/>
  <c r="G1696" i="382" s="1"/>
  <c r="N1695" i="382"/>
  <c r="O1695" i="382" s="1"/>
  <c r="D1695" i="382"/>
  <c r="G1695" i="382" s="1"/>
  <c r="N1694" i="382"/>
  <c r="O1694" i="382" s="1"/>
  <c r="D1694" i="382"/>
  <c r="G1694" i="382" s="1"/>
  <c r="N1693" i="382"/>
  <c r="O1693" i="382" s="1"/>
  <c r="D1693" i="382"/>
  <c r="G1693" i="382" s="1"/>
  <c r="N1692" i="382"/>
  <c r="O1692" i="382" s="1"/>
  <c r="D1692" i="382"/>
  <c r="G1692" i="382" s="1"/>
  <c r="N1691" i="382"/>
  <c r="O1691" i="382" s="1"/>
  <c r="D1691" i="382"/>
  <c r="G1691" i="382" s="1"/>
  <c r="N1690" i="382"/>
  <c r="O1690" i="382" s="1"/>
  <c r="D1690" i="382"/>
  <c r="G1690" i="382" s="1"/>
  <c r="N1689" i="382"/>
  <c r="O1689" i="382" s="1"/>
  <c r="D1689" i="382"/>
  <c r="G1689" i="382" s="1"/>
  <c r="N1688" i="382"/>
  <c r="O1688" i="382" s="1"/>
  <c r="D1688" i="382"/>
  <c r="N1687" i="382"/>
  <c r="O1687" i="382" s="1"/>
  <c r="D1687" i="382"/>
  <c r="N1686" i="382"/>
  <c r="O1686" i="382" s="1"/>
  <c r="D1686" i="382"/>
  <c r="N1685" i="382"/>
  <c r="O1685" i="382" s="1"/>
  <c r="D1685" i="382"/>
  <c r="N1684" i="382"/>
  <c r="O1684" i="382" s="1"/>
  <c r="D1684" i="382"/>
  <c r="N1683" i="382"/>
  <c r="O1683" i="382" s="1"/>
  <c r="D1683" i="382"/>
  <c r="H1683" i="382" s="1"/>
  <c r="N1682" i="382"/>
  <c r="O1682" i="382" s="1"/>
  <c r="D1682" i="382"/>
  <c r="H1682" i="382" s="1"/>
  <c r="N1681" i="382"/>
  <c r="O1681" i="382" s="1"/>
  <c r="D1681" i="382"/>
  <c r="H1681" i="382" s="1"/>
  <c r="N1680" i="382"/>
  <c r="O1680" i="382" s="1"/>
  <c r="D1680" i="382"/>
  <c r="H1680" i="382" s="1"/>
  <c r="N1679" i="382"/>
  <c r="O1679" i="382" s="1"/>
  <c r="D1679" i="382"/>
  <c r="H1679" i="382" s="1"/>
  <c r="N1678" i="382"/>
  <c r="O1678" i="382" s="1"/>
  <c r="D1678" i="382"/>
  <c r="H1678" i="382" s="1"/>
  <c r="N1677" i="382"/>
  <c r="O1677" i="382" s="1"/>
  <c r="D1677" i="382"/>
  <c r="H1677" i="382" s="1"/>
  <c r="N1676" i="382"/>
  <c r="O1676" i="382" s="1"/>
  <c r="D1676" i="382"/>
  <c r="H1676" i="382" s="1"/>
  <c r="N1675" i="382"/>
  <c r="O1675" i="382" s="1"/>
  <c r="D1675" i="382"/>
  <c r="H1675" i="382" s="1"/>
  <c r="N1674" i="382"/>
  <c r="O1674" i="382" s="1"/>
  <c r="D1674" i="382"/>
  <c r="N1673" i="382"/>
  <c r="O1673" i="382" s="1"/>
  <c r="D1673" i="382"/>
  <c r="N1672" i="382"/>
  <c r="O1672" i="382" s="1"/>
  <c r="D1672" i="382"/>
  <c r="D1671" i="382"/>
  <c r="I1671" i="382" s="1"/>
  <c r="L1671" i="382" s="1"/>
  <c r="N1671" i="382" s="1"/>
  <c r="O1671" i="382" s="1"/>
  <c r="N1670" i="382"/>
  <c r="D1670" i="382"/>
  <c r="I1670" i="382" s="1"/>
  <c r="D1669" i="382"/>
  <c r="I1669" i="382" s="1"/>
  <c r="K1669" i="382" s="1"/>
  <c r="N1669" i="382" s="1"/>
  <c r="O1669" i="382" s="1"/>
  <c r="N1668" i="382"/>
  <c r="D1668" i="382"/>
  <c r="I1668" i="382" s="1"/>
  <c r="D1667" i="382"/>
  <c r="I1667" i="382" s="1"/>
  <c r="L1667" i="382" s="1"/>
  <c r="N1667" i="382" s="1"/>
  <c r="O1667" i="382" s="1"/>
  <c r="D1666" i="382"/>
  <c r="I1666" i="382" s="1"/>
  <c r="K1666" i="382" s="1"/>
  <c r="N1666" i="382" s="1"/>
  <c r="O1666" i="382" s="1"/>
  <c r="N1665" i="382"/>
  <c r="D1665" i="382"/>
  <c r="I1665" i="382" s="1"/>
  <c r="N1664" i="382"/>
  <c r="D1664" i="382"/>
  <c r="I1664" i="382" s="1"/>
  <c r="D1663" i="382"/>
  <c r="I1663" i="382" s="1"/>
  <c r="K1663" i="382" s="1"/>
  <c r="N1663" i="382" s="1"/>
  <c r="O1663" i="382" s="1"/>
  <c r="N1662" i="382"/>
  <c r="D1662" i="382"/>
  <c r="I1662" i="382" s="1"/>
  <c r="D1661" i="382"/>
  <c r="I1661" i="382" s="1"/>
  <c r="K1661" i="382" s="1"/>
  <c r="N1661" i="382" s="1"/>
  <c r="O1661" i="382" s="1"/>
  <c r="N1660" i="382"/>
  <c r="D1660" i="382"/>
  <c r="I1660" i="382" s="1"/>
  <c r="N1659" i="382"/>
  <c r="D1659" i="382"/>
  <c r="I1659" i="382" s="1"/>
  <c r="N1658" i="382"/>
  <c r="D1658" i="382"/>
  <c r="I1658" i="382" s="1"/>
  <c r="N1657" i="382"/>
  <c r="D1657" i="382"/>
  <c r="I1657" i="382" s="1"/>
  <c r="D1656" i="382"/>
  <c r="I1656" i="382" s="1"/>
  <c r="K1656" i="382" s="1"/>
  <c r="N1656" i="382" s="1"/>
  <c r="O1656" i="382" s="1"/>
  <c r="N1655" i="382"/>
  <c r="D1655" i="382"/>
  <c r="I1655" i="382" s="1"/>
  <c r="N1654" i="382"/>
  <c r="D1654" i="382"/>
  <c r="I1654" i="382" s="1"/>
  <c r="D1653" i="382"/>
  <c r="I1653" i="382" s="1"/>
  <c r="K1653" i="382" s="1"/>
  <c r="N1653" i="382" s="1"/>
  <c r="O1653" i="382" s="1"/>
  <c r="N1652" i="382"/>
  <c r="D1652" i="382"/>
  <c r="I1652" i="382" s="1"/>
  <c r="N1651" i="382"/>
  <c r="D1651" i="382"/>
  <c r="I1651" i="382" s="1"/>
  <c r="D1650" i="382"/>
  <c r="I1650" i="382" s="1"/>
  <c r="K1650" i="382" s="1"/>
  <c r="N1650" i="382" s="1"/>
  <c r="O1650" i="382" s="1"/>
  <c r="D1649" i="382"/>
  <c r="I1649" i="382" s="1"/>
  <c r="K1649" i="382" s="1"/>
  <c r="N1649" i="382" s="1"/>
  <c r="O1649" i="382" s="1"/>
  <c r="D1648" i="382"/>
  <c r="I1648" i="382" s="1"/>
  <c r="K1648" i="382" s="1"/>
  <c r="N1648" i="382" s="1"/>
  <c r="O1648" i="382" s="1"/>
  <c r="N1647" i="382"/>
  <c r="D1647" i="382"/>
  <c r="I1647" i="382" s="1"/>
  <c r="N1646" i="382"/>
  <c r="D1646" i="382"/>
  <c r="I1646" i="382" s="1"/>
  <c r="D1645" i="382"/>
  <c r="I1645" i="382" s="1"/>
  <c r="L1645" i="382" s="1"/>
  <c r="N1644" i="382"/>
  <c r="D1644" i="382"/>
  <c r="I1644" i="382" s="1"/>
  <c r="N1643" i="382"/>
  <c r="D1643" i="382"/>
  <c r="I1643" i="382" s="1"/>
  <c r="N1642" i="382"/>
  <c r="D1642" i="382"/>
  <c r="I1642" i="382" s="1"/>
  <c r="D1641" i="382"/>
  <c r="I1641" i="382" s="1"/>
  <c r="K1641" i="382" s="1"/>
  <c r="N1641" i="382" s="1"/>
  <c r="O1641" i="382" s="1"/>
  <c r="D1640" i="382"/>
  <c r="I1640" i="382" s="1"/>
  <c r="K1640" i="382" s="1"/>
  <c r="N1640" i="382" s="1"/>
  <c r="O1640" i="382" s="1"/>
  <c r="D1639" i="382"/>
  <c r="I1639" i="382" s="1"/>
  <c r="K1639" i="382" s="1"/>
  <c r="N1639" i="382" s="1"/>
  <c r="O1639" i="382" s="1"/>
  <c r="N1638" i="382"/>
  <c r="D1638" i="382"/>
  <c r="I1638" i="382" s="1"/>
  <c r="D1637" i="382"/>
  <c r="I1637" i="382" s="1"/>
  <c r="K1637" i="382" s="1"/>
  <c r="N1637" i="382" s="1"/>
  <c r="O1637" i="382" s="1"/>
  <c r="D1636" i="382"/>
  <c r="I1636" i="382" s="1"/>
  <c r="K1636" i="382" s="1"/>
  <c r="N1636" i="382" s="1"/>
  <c r="O1636" i="382" s="1"/>
  <c r="N1635" i="382"/>
  <c r="D1635" i="382"/>
  <c r="I1635" i="382" s="1"/>
  <c r="D1634" i="382"/>
  <c r="I1634" i="382" s="1"/>
  <c r="K1634" i="382" s="1"/>
  <c r="N1634" i="382" s="1"/>
  <c r="O1634" i="382" s="1"/>
  <c r="N1633" i="382"/>
  <c r="O1633" i="382" s="1"/>
  <c r="D1633" i="382"/>
  <c r="N1632" i="382"/>
  <c r="O1632" i="382" s="1"/>
  <c r="D1632" i="382"/>
  <c r="N1631" i="382"/>
  <c r="O1631" i="382" s="1"/>
  <c r="D1631" i="382"/>
  <c r="N1630" i="382"/>
  <c r="O1630" i="382" s="1"/>
  <c r="D1630" i="382"/>
  <c r="N1629" i="382"/>
  <c r="O1629" i="382" s="1"/>
  <c r="D1629" i="382"/>
  <c r="N1628" i="382"/>
  <c r="O1628" i="382" s="1"/>
  <c r="D1628" i="382"/>
  <c r="G1628" i="382" s="1"/>
  <c r="N1627" i="382"/>
  <c r="O1627" i="382" s="1"/>
  <c r="D1627" i="382"/>
  <c r="D1626" i="382"/>
  <c r="I1626" i="382" s="1"/>
  <c r="M1626" i="382" s="1"/>
  <c r="N1626" i="382" s="1"/>
  <c r="O1626" i="382" s="1"/>
  <c r="D1625" i="382"/>
  <c r="I1625" i="382" s="1"/>
  <c r="K1625" i="382" s="1"/>
  <c r="N1625" i="382" s="1"/>
  <c r="O1625" i="382" s="1"/>
  <c r="D1624" i="382"/>
  <c r="I1624" i="382" s="1"/>
  <c r="M1624" i="382" s="1"/>
  <c r="N1624" i="382" s="1"/>
  <c r="O1624" i="382" s="1"/>
  <c r="D1623" i="382"/>
  <c r="I1623" i="382" s="1"/>
  <c r="K1623" i="382" s="1"/>
  <c r="D1622" i="382"/>
  <c r="I1622" i="382" s="1"/>
  <c r="M1622" i="382" s="1"/>
  <c r="N1622" i="382" s="1"/>
  <c r="O1622" i="382" s="1"/>
  <c r="D1621" i="382"/>
  <c r="I1621" i="382" s="1"/>
  <c r="M1621" i="382" s="1"/>
  <c r="N1621" i="382" s="1"/>
  <c r="O1621" i="382" s="1"/>
  <c r="D1620" i="382"/>
  <c r="I1620" i="382" s="1"/>
  <c r="M1620" i="382" s="1"/>
  <c r="N1620" i="382" s="1"/>
  <c r="O1620" i="382" s="1"/>
  <c r="N1619" i="382"/>
  <c r="D1619" i="382"/>
  <c r="I1619" i="382" s="1"/>
  <c r="D1618" i="382"/>
  <c r="I1618" i="382" s="1"/>
  <c r="M1618" i="382" s="1"/>
  <c r="N1618" i="382" s="1"/>
  <c r="O1618" i="382" s="1"/>
  <c r="N1617" i="382"/>
  <c r="D1617" i="382"/>
  <c r="I1617" i="382" s="1"/>
  <c r="D1616" i="382"/>
  <c r="I1616" i="382" s="1"/>
  <c r="M1616" i="382" s="1"/>
  <c r="N1616" i="382" s="1"/>
  <c r="O1616" i="382" s="1"/>
  <c r="N1615" i="382"/>
  <c r="D1615" i="382"/>
  <c r="I1615" i="382" s="1"/>
  <c r="O1615" i="382" s="1"/>
  <c r="D1614" i="382"/>
  <c r="I1614" i="382" s="1"/>
  <c r="M1614" i="382" s="1"/>
  <c r="N1614" i="382" s="1"/>
  <c r="O1614" i="382" s="1"/>
  <c r="D1613" i="382"/>
  <c r="I1613" i="382" s="1"/>
  <c r="M1613" i="382" s="1"/>
  <c r="N1613" i="382" s="1"/>
  <c r="O1613" i="382" s="1"/>
  <c r="N1612" i="382"/>
  <c r="D1612" i="382"/>
  <c r="I1612" i="382" s="1"/>
  <c r="N1611" i="382"/>
  <c r="D1611" i="382"/>
  <c r="I1611" i="382" s="1"/>
  <c r="D1610" i="382"/>
  <c r="I1610" i="382" s="1"/>
  <c r="M1610" i="382" s="1"/>
  <c r="N1610" i="382" s="1"/>
  <c r="O1610" i="382" s="1"/>
  <c r="D1609" i="382"/>
  <c r="I1609" i="382" s="1"/>
  <c r="M1609" i="382" s="1"/>
  <c r="N1609" i="382" s="1"/>
  <c r="O1609" i="382" s="1"/>
  <c r="N1608" i="382"/>
  <c r="O1608" i="382" s="1"/>
  <c r="D1608" i="382"/>
  <c r="G1608" i="382" s="1"/>
  <c r="D1607" i="382"/>
  <c r="I1607" i="382" s="1"/>
  <c r="M1607" i="382" s="1"/>
  <c r="N1607" i="382" s="1"/>
  <c r="O1607" i="382" s="1"/>
  <c r="D1606" i="382"/>
  <c r="I1606" i="382" s="1"/>
  <c r="M1606" i="382" s="1"/>
  <c r="N1606" i="382" s="1"/>
  <c r="O1606" i="382" s="1"/>
  <c r="N1605" i="382"/>
  <c r="D1605" i="382"/>
  <c r="I1605" i="382" s="1"/>
  <c r="N1604" i="382"/>
  <c r="D1604" i="382"/>
  <c r="I1604" i="382" s="1"/>
  <c r="D1603" i="382"/>
  <c r="I1603" i="382" s="1"/>
  <c r="M1603" i="382" s="1"/>
  <c r="N1603" i="382" s="1"/>
  <c r="O1603" i="382" s="1"/>
  <c r="D1602" i="382"/>
  <c r="I1602" i="382" s="1"/>
  <c r="M1602" i="382" s="1"/>
  <c r="N1602" i="382" s="1"/>
  <c r="O1602" i="382" s="1"/>
  <c r="D1601" i="382"/>
  <c r="I1601" i="382" s="1"/>
  <c r="M1601" i="382" s="1"/>
  <c r="N1601" i="382" s="1"/>
  <c r="O1601" i="382" s="1"/>
  <c r="N1600" i="382"/>
  <c r="D1600" i="382"/>
  <c r="I1600" i="382" s="1"/>
  <c r="D1599" i="382"/>
  <c r="I1599" i="382" s="1"/>
  <c r="M1599" i="382" s="1"/>
  <c r="N1599" i="382" s="1"/>
  <c r="O1599" i="382" s="1"/>
  <c r="N1598" i="382"/>
  <c r="O1598" i="382" s="1"/>
  <c r="D1598" i="382"/>
  <c r="G1598" i="382" s="1"/>
  <c r="D1597" i="382"/>
  <c r="I1597" i="382" s="1"/>
  <c r="M1597" i="382" s="1"/>
  <c r="N1597" i="382" s="1"/>
  <c r="O1597" i="382" s="1"/>
  <c r="N1596" i="382"/>
  <c r="O1596" i="382" s="1"/>
  <c r="D1596" i="382"/>
  <c r="D1595" i="382"/>
  <c r="I1595" i="382" s="1"/>
  <c r="M1595" i="382" s="1"/>
  <c r="N1595" i="382" s="1"/>
  <c r="O1595" i="382" s="1"/>
  <c r="N1594" i="382"/>
  <c r="O1594" i="382" s="1"/>
  <c r="D1594" i="382"/>
  <c r="D1593" i="382"/>
  <c r="I1593" i="382" s="1"/>
  <c r="M1593" i="382" s="1"/>
  <c r="N1593" i="382" s="1"/>
  <c r="O1593" i="382" s="1"/>
  <c r="N1592" i="382"/>
  <c r="O1592" i="382" s="1"/>
  <c r="D1592" i="382"/>
  <c r="G1592" i="382" s="1"/>
  <c r="N1591" i="382"/>
  <c r="O1591" i="382" s="1"/>
  <c r="D1591" i="382"/>
  <c r="N1590" i="382"/>
  <c r="O1590" i="382" s="1"/>
  <c r="D1590" i="382"/>
  <c r="D1589" i="382"/>
  <c r="I1589" i="382" s="1"/>
  <c r="M1589" i="382" s="1"/>
  <c r="N1589" i="382" s="1"/>
  <c r="O1589" i="382" s="1"/>
  <c r="N1588" i="382"/>
  <c r="O1588" i="382" s="1"/>
  <c r="D1588" i="382"/>
  <c r="N1587" i="382"/>
  <c r="O1587" i="382" s="1"/>
  <c r="D1587" i="382"/>
  <c r="D1586" i="382"/>
  <c r="I1586" i="382" s="1"/>
  <c r="M1586" i="382" s="1"/>
  <c r="N1586" i="382" s="1"/>
  <c r="O1586" i="382" s="1"/>
  <c r="D1585" i="382"/>
  <c r="I1585" i="382" s="1"/>
  <c r="M1585" i="382" s="1"/>
  <c r="N1585" i="382" s="1"/>
  <c r="O1585" i="382" s="1"/>
  <c r="N1584" i="382"/>
  <c r="O1584" i="382" s="1"/>
  <c r="D1584" i="382"/>
  <c r="D1583" i="382"/>
  <c r="I1583" i="382" s="1"/>
  <c r="M1583" i="382" s="1"/>
  <c r="N1583" i="382" s="1"/>
  <c r="O1583" i="382" s="1"/>
  <c r="N1582" i="382"/>
  <c r="O1582" i="382" s="1"/>
  <c r="D1582" i="382"/>
  <c r="G1582" i="382" s="1"/>
  <c r="D1581" i="382"/>
  <c r="I1581" i="382" s="1"/>
  <c r="M1581" i="382" s="1"/>
  <c r="N1581" i="382" s="1"/>
  <c r="O1581" i="382" s="1"/>
  <c r="D1580" i="382"/>
  <c r="I1580" i="382" s="1"/>
  <c r="M1580" i="382" s="1"/>
  <c r="N1580" i="382" s="1"/>
  <c r="O1580" i="382" s="1"/>
  <c r="D1579" i="382"/>
  <c r="I1579" i="382" s="1"/>
  <c r="M1579" i="382" s="1"/>
  <c r="N1579" i="382" s="1"/>
  <c r="O1579" i="382" s="1"/>
  <c r="N1578" i="382"/>
  <c r="O1578" i="382" s="1"/>
  <c r="D1578" i="382"/>
  <c r="N1577" i="382"/>
  <c r="O1577" i="382" s="1"/>
  <c r="D1577" i="382"/>
  <c r="N1576" i="382"/>
  <c r="O1576" i="382" s="1"/>
  <c r="D1576" i="382"/>
  <c r="G1576" i="382" s="1"/>
  <c r="N1575" i="382"/>
  <c r="O1575" i="382" s="1"/>
  <c r="D1575" i="382"/>
  <c r="G1575" i="382" s="1"/>
  <c r="N1574" i="382"/>
  <c r="O1574" i="382" s="1"/>
  <c r="D1574" i="382"/>
  <c r="G1574" i="382" s="1"/>
  <c r="N1573" i="382"/>
  <c r="O1573" i="382" s="1"/>
  <c r="D1573" i="382"/>
  <c r="G1573" i="382" s="1"/>
  <c r="N1572" i="382"/>
  <c r="O1572" i="382" s="1"/>
  <c r="D1572" i="382"/>
  <c r="G1572" i="382" s="1"/>
  <c r="D1571" i="382"/>
  <c r="I1571" i="382" s="1"/>
  <c r="M1571" i="382" s="1"/>
  <c r="N1571" i="382" s="1"/>
  <c r="O1571" i="382" s="1"/>
  <c r="D1570" i="382"/>
  <c r="I1570" i="382" s="1"/>
  <c r="M1570" i="382" s="1"/>
  <c r="N1570" i="382" s="1"/>
  <c r="O1570" i="382" s="1"/>
  <c r="D1569" i="382"/>
  <c r="I1569" i="382" s="1"/>
  <c r="M1569" i="382" s="1"/>
  <c r="N1569" i="382" s="1"/>
  <c r="O1569" i="382" s="1"/>
  <c r="N1568" i="382"/>
  <c r="O1568" i="382" s="1"/>
  <c r="D1568" i="382"/>
  <c r="G1568" i="382" s="1"/>
  <c r="N1567" i="382"/>
  <c r="O1567" i="382" s="1"/>
  <c r="D1567" i="382"/>
  <c r="G1567" i="382" s="1"/>
  <c r="N1566" i="382"/>
  <c r="O1566" i="382" s="1"/>
  <c r="D1566" i="382"/>
  <c r="N1565" i="382"/>
  <c r="O1565" i="382" s="1"/>
  <c r="D1565" i="382"/>
  <c r="N1564" i="382"/>
  <c r="O1564" i="382" s="1"/>
  <c r="D1564" i="382"/>
  <c r="N1563" i="382"/>
  <c r="O1563" i="382" s="1"/>
  <c r="D1563" i="382"/>
  <c r="H1563" i="382" s="1"/>
  <c r="N1562" i="382"/>
  <c r="O1562" i="382" s="1"/>
  <c r="D1562" i="382"/>
  <c r="H1562" i="382" s="1"/>
  <c r="N1561" i="382"/>
  <c r="O1561" i="382" s="1"/>
  <c r="D1561" i="382"/>
  <c r="H1561" i="382" s="1"/>
  <c r="N1560" i="382"/>
  <c r="O1560" i="382" s="1"/>
  <c r="D1560" i="382"/>
  <c r="H1560" i="382" s="1"/>
  <c r="N1559" i="382"/>
  <c r="O1559" i="382" s="1"/>
  <c r="D1559" i="382"/>
  <c r="H1559" i="382" s="1"/>
  <c r="N1558" i="382"/>
  <c r="O1558" i="382" s="1"/>
  <c r="D1558" i="382"/>
  <c r="H1558" i="382" s="1"/>
  <c r="N1557" i="382"/>
  <c r="O1557" i="382" s="1"/>
  <c r="D1557" i="382"/>
  <c r="H1557" i="382" s="1"/>
  <c r="N1556" i="382"/>
  <c r="O1556" i="382" s="1"/>
  <c r="D1556" i="382"/>
  <c r="H1556" i="382" s="1"/>
  <c r="N1555" i="382"/>
  <c r="O1555" i="382" s="1"/>
  <c r="D1555" i="382"/>
  <c r="H1555" i="382" s="1"/>
  <c r="N1554" i="382"/>
  <c r="O1554" i="382" s="1"/>
  <c r="D1554" i="382"/>
  <c r="H1554" i="382" s="1"/>
  <c r="N1553" i="382"/>
  <c r="O1553" i="382" s="1"/>
  <c r="D1553" i="382"/>
  <c r="H1553" i="382" s="1"/>
  <c r="N1552" i="382"/>
  <c r="O1552" i="382" s="1"/>
  <c r="D1552" i="382"/>
  <c r="H1552" i="382" s="1"/>
  <c r="N1551" i="382"/>
  <c r="O1551" i="382" s="1"/>
  <c r="D1551" i="382"/>
  <c r="H1551" i="382" s="1"/>
  <c r="N1550" i="382"/>
  <c r="O1550" i="382" s="1"/>
  <c r="D1550" i="382"/>
  <c r="H1550" i="382" s="1"/>
  <c r="N1549" i="382"/>
  <c r="O1549" i="382" s="1"/>
  <c r="D1549" i="382"/>
  <c r="H1549" i="382" s="1"/>
  <c r="N1548" i="382"/>
  <c r="O1548" i="382" s="1"/>
  <c r="D1548" i="382"/>
  <c r="H1548" i="382" s="1"/>
  <c r="N1547" i="382"/>
  <c r="O1547" i="382" s="1"/>
  <c r="D1547" i="382"/>
  <c r="H1547" i="382" s="1"/>
  <c r="N1546" i="382"/>
  <c r="O1546" i="382" s="1"/>
  <c r="D1546" i="382"/>
  <c r="H1546" i="382" s="1"/>
  <c r="N1545" i="382"/>
  <c r="O1545" i="382" s="1"/>
  <c r="D1545" i="382"/>
  <c r="H1545" i="382" s="1"/>
  <c r="N1544" i="382"/>
  <c r="O1544" i="382" s="1"/>
  <c r="D1544" i="382"/>
  <c r="H1544" i="382" s="1"/>
  <c r="N1543" i="382"/>
  <c r="O1543" i="382" s="1"/>
  <c r="D1543" i="382"/>
  <c r="H1543" i="382" s="1"/>
  <c r="N1542" i="382"/>
  <c r="O1542" i="382" s="1"/>
  <c r="D1542" i="382"/>
  <c r="H1542" i="382" s="1"/>
  <c r="N1541" i="382"/>
  <c r="O1541" i="382" s="1"/>
  <c r="D1541" i="382"/>
  <c r="H1541" i="382" s="1"/>
  <c r="N1540" i="382"/>
  <c r="O1540" i="382" s="1"/>
  <c r="D1540" i="382"/>
  <c r="H1540" i="382" s="1"/>
  <c r="N1539" i="382"/>
  <c r="O1539" i="382" s="1"/>
  <c r="D1539" i="382"/>
  <c r="H1539" i="382" s="1"/>
  <c r="N1538" i="382"/>
  <c r="O1538" i="382" s="1"/>
  <c r="D1538" i="382"/>
  <c r="H1538" i="382" s="1"/>
  <c r="N1537" i="382"/>
  <c r="O1537" i="382" s="1"/>
  <c r="D1537" i="382"/>
  <c r="H1537" i="382" s="1"/>
  <c r="N1536" i="382"/>
  <c r="O1536" i="382" s="1"/>
  <c r="D1536" i="382"/>
  <c r="H1536" i="382" s="1"/>
  <c r="N1535" i="382"/>
  <c r="O1535" i="382" s="1"/>
  <c r="D1535" i="382"/>
  <c r="H1535" i="382" s="1"/>
  <c r="N1534" i="382"/>
  <c r="O1534" i="382" s="1"/>
  <c r="D1534" i="382"/>
  <c r="H1534" i="382" s="1"/>
  <c r="N1533" i="382"/>
  <c r="O1533" i="382" s="1"/>
  <c r="D1533" i="382"/>
  <c r="H1533" i="382" s="1"/>
  <c r="N1532" i="382"/>
  <c r="O1532" i="382" s="1"/>
  <c r="D1532" i="382"/>
  <c r="H1532" i="382" s="1"/>
  <c r="N1531" i="382"/>
  <c r="O1531" i="382" s="1"/>
  <c r="D1531" i="382"/>
  <c r="H1531" i="382" s="1"/>
  <c r="N1530" i="382"/>
  <c r="O1530" i="382" s="1"/>
  <c r="D1530" i="382"/>
  <c r="H1530" i="382" s="1"/>
  <c r="N1529" i="382"/>
  <c r="O1529" i="382" s="1"/>
  <c r="D1529" i="382"/>
  <c r="H1529" i="382" s="1"/>
  <c r="N1528" i="382"/>
  <c r="O1528" i="382" s="1"/>
  <c r="D1528" i="382"/>
  <c r="H1528" i="382" s="1"/>
  <c r="N1527" i="382"/>
  <c r="O1527" i="382" s="1"/>
  <c r="D1527" i="382"/>
  <c r="H1527" i="382" s="1"/>
  <c r="N1526" i="382"/>
  <c r="O1526" i="382" s="1"/>
  <c r="D1526" i="382"/>
  <c r="H1526" i="382" s="1"/>
  <c r="N1525" i="382"/>
  <c r="O1525" i="382" s="1"/>
  <c r="D1525" i="382"/>
  <c r="H1525" i="382" s="1"/>
  <c r="N1524" i="382"/>
  <c r="O1524" i="382" s="1"/>
  <c r="D1524" i="382"/>
  <c r="H1524" i="382" s="1"/>
  <c r="N1523" i="382"/>
  <c r="O1523" i="382" s="1"/>
  <c r="D1523" i="382"/>
  <c r="H1523" i="382" s="1"/>
  <c r="N1522" i="382"/>
  <c r="O1522" i="382" s="1"/>
  <c r="D1522" i="382"/>
  <c r="H1522" i="382" s="1"/>
  <c r="N1521" i="382"/>
  <c r="O1521" i="382" s="1"/>
  <c r="D1521" i="382"/>
  <c r="H1521" i="382" s="1"/>
  <c r="N1520" i="382"/>
  <c r="O1520" i="382" s="1"/>
  <c r="D1520" i="382"/>
  <c r="H1520" i="382" s="1"/>
  <c r="N1519" i="382"/>
  <c r="O1519" i="382" s="1"/>
  <c r="D1519" i="382"/>
  <c r="H1519" i="382" s="1"/>
  <c r="N1518" i="382"/>
  <c r="O1518" i="382" s="1"/>
  <c r="D1518" i="382"/>
  <c r="H1518" i="382" s="1"/>
  <c r="N1517" i="382"/>
  <c r="O1517" i="382" s="1"/>
  <c r="D1517" i="382"/>
  <c r="H1517" i="382" s="1"/>
  <c r="N1516" i="382"/>
  <c r="O1516" i="382" s="1"/>
  <c r="D1516" i="382"/>
  <c r="H1516" i="382" s="1"/>
  <c r="N1515" i="382"/>
  <c r="O1515" i="382" s="1"/>
  <c r="D1515" i="382"/>
  <c r="H1515" i="382" s="1"/>
  <c r="N1514" i="382"/>
  <c r="O1514" i="382" s="1"/>
  <c r="D1514" i="382"/>
  <c r="H1514" i="382" s="1"/>
  <c r="N1513" i="382"/>
  <c r="O1513" i="382" s="1"/>
  <c r="D1513" i="382"/>
  <c r="H1513" i="382" s="1"/>
  <c r="N1512" i="382"/>
  <c r="O1512" i="382" s="1"/>
  <c r="D1512" i="382"/>
  <c r="H1512" i="382" s="1"/>
  <c r="N1511" i="382"/>
  <c r="O1511" i="382" s="1"/>
  <c r="D1511" i="382"/>
  <c r="H1511" i="382" s="1"/>
  <c r="N1510" i="382"/>
  <c r="O1510" i="382" s="1"/>
  <c r="D1510" i="382"/>
  <c r="H1510" i="382" s="1"/>
  <c r="N1509" i="382"/>
  <c r="O1509" i="382" s="1"/>
  <c r="D1509" i="382"/>
  <c r="H1509" i="382" s="1"/>
  <c r="N1508" i="382"/>
  <c r="O1508" i="382" s="1"/>
  <c r="D1508" i="382"/>
  <c r="H1508" i="382" s="1"/>
  <c r="N1507" i="382"/>
  <c r="O1507" i="382" s="1"/>
  <c r="D1507" i="382"/>
  <c r="H1507" i="382" s="1"/>
  <c r="N1506" i="382"/>
  <c r="O1506" i="382" s="1"/>
  <c r="D1506" i="382"/>
  <c r="H1506" i="382" s="1"/>
  <c r="N1505" i="382"/>
  <c r="O1505" i="382" s="1"/>
  <c r="D1505" i="382"/>
  <c r="H1505" i="382" s="1"/>
  <c r="N1504" i="382"/>
  <c r="O1504" i="382" s="1"/>
  <c r="D1504" i="382"/>
  <c r="H1504" i="382" s="1"/>
  <c r="N1503" i="382"/>
  <c r="O1503" i="382" s="1"/>
  <c r="D1503" i="382"/>
  <c r="H1503" i="382" s="1"/>
  <c r="N1502" i="382"/>
  <c r="O1502" i="382" s="1"/>
  <c r="D1502" i="382"/>
  <c r="H1502" i="382" s="1"/>
  <c r="N1501" i="382"/>
  <c r="O1501" i="382" s="1"/>
  <c r="D1501" i="382"/>
  <c r="H1501" i="382" s="1"/>
  <c r="N1500" i="382"/>
  <c r="O1500" i="382" s="1"/>
  <c r="D1500" i="382"/>
  <c r="H1500" i="382" s="1"/>
  <c r="N1499" i="382"/>
  <c r="O1499" i="382" s="1"/>
  <c r="D1499" i="382"/>
  <c r="H1499" i="382" s="1"/>
  <c r="N1498" i="382"/>
  <c r="O1498" i="382" s="1"/>
  <c r="D1498" i="382"/>
  <c r="H1498" i="382" s="1"/>
  <c r="N1497" i="382"/>
  <c r="O1497" i="382" s="1"/>
  <c r="D1497" i="382"/>
  <c r="H1497" i="382" s="1"/>
  <c r="N1496" i="382"/>
  <c r="O1496" i="382" s="1"/>
  <c r="D1496" i="382"/>
  <c r="H1496" i="382" s="1"/>
  <c r="N1495" i="382"/>
  <c r="O1495" i="382" s="1"/>
  <c r="D1495" i="382"/>
  <c r="H1495" i="382" s="1"/>
  <c r="N1494" i="382"/>
  <c r="O1494" i="382" s="1"/>
  <c r="D1494" i="382"/>
  <c r="H1494" i="382" s="1"/>
  <c r="D1493" i="382"/>
  <c r="I1493" i="382" s="1"/>
  <c r="M1493" i="382" s="1"/>
  <c r="N1493" i="382" s="1"/>
  <c r="O1493" i="382" s="1"/>
  <c r="D1492" i="382"/>
  <c r="I1492" i="382" s="1"/>
  <c r="M1492" i="382" s="1"/>
  <c r="N1492" i="382" s="1"/>
  <c r="O1492" i="382" s="1"/>
  <c r="D1491" i="382"/>
  <c r="I1491" i="382" s="1"/>
  <c r="M1491" i="382" s="1"/>
  <c r="N1491" i="382" s="1"/>
  <c r="O1491" i="382" s="1"/>
  <c r="D1490" i="382"/>
  <c r="I1490" i="382" s="1"/>
  <c r="M1490" i="382" s="1"/>
  <c r="N1490" i="382" s="1"/>
  <c r="O1490" i="382" s="1"/>
  <c r="D1489" i="382"/>
  <c r="I1489" i="382" s="1"/>
  <c r="M1489" i="382" s="1"/>
  <c r="N1489" i="382" s="1"/>
  <c r="O1489" i="382" s="1"/>
  <c r="D1488" i="382"/>
  <c r="I1488" i="382" s="1"/>
  <c r="M1488" i="382" s="1"/>
  <c r="N1488" i="382" s="1"/>
  <c r="O1488" i="382" s="1"/>
  <c r="N1487" i="382"/>
  <c r="O1487" i="382" s="1"/>
  <c r="D1487" i="382"/>
  <c r="H1487" i="382" s="1"/>
  <c r="N1486" i="382"/>
  <c r="O1486" i="382" s="1"/>
  <c r="D1486" i="382"/>
  <c r="H1486" i="382" s="1"/>
  <c r="N1485" i="382"/>
  <c r="O1485" i="382" s="1"/>
  <c r="D1485" i="382"/>
  <c r="H1485" i="382" s="1"/>
  <c r="N1484" i="382"/>
  <c r="O1484" i="382" s="1"/>
  <c r="D1484" i="382"/>
  <c r="H1484" i="382" s="1"/>
  <c r="N1483" i="382"/>
  <c r="O1483" i="382" s="1"/>
  <c r="D1483" i="382"/>
  <c r="H1483" i="382" s="1"/>
  <c r="N1482" i="382"/>
  <c r="O1482" i="382" s="1"/>
  <c r="D1482" i="382"/>
  <c r="H1482" i="382" s="1"/>
  <c r="N1481" i="382"/>
  <c r="O1481" i="382" s="1"/>
  <c r="D1481" i="382"/>
  <c r="H1481" i="382" s="1"/>
  <c r="N1480" i="382"/>
  <c r="O1480" i="382" s="1"/>
  <c r="D1480" i="382"/>
  <c r="H1480" i="382" s="1"/>
  <c r="N1479" i="382"/>
  <c r="O1479" i="382" s="1"/>
  <c r="D1479" i="382"/>
  <c r="H1479" i="382" s="1"/>
  <c r="N1478" i="382"/>
  <c r="O1478" i="382" s="1"/>
  <c r="D1478" i="382"/>
  <c r="H1478" i="382" s="1"/>
  <c r="N1477" i="382"/>
  <c r="O1477" i="382" s="1"/>
  <c r="D1477" i="382"/>
  <c r="H1477" i="382" s="1"/>
  <c r="N1476" i="382"/>
  <c r="O1476" i="382" s="1"/>
  <c r="D1476" i="382"/>
  <c r="H1476" i="382" s="1"/>
  <c r="N1475" i="382"/>
  <c r="O1475" i="382" s="1"/>
  <c r="D1475" i="382"/>
  <c r="H1475" i="382" s="1"/>
  <c r="N1474" i="382"/>
  <c r="O1474" i="382" s="1"/>
  <c r="D1474" i="382"/>
  <c r="H1474" i="382" s="1"/>
  <c r="N1473" i="382"/>
  <c r="O1473" i="382" s="1"/>
  <c r="D1473" i="382"/>
  <c r="H1473" i="382" s="1"/>
  <c r="N1472" i="382"/>
  <c r="O1472" i="382" s="1"/>
  <c r="D1472" i="382"/>
  <c r="H1472" i="382" s="1"/>
  <c r="N1471" i="382"/>
  <c r="O1471" i="382" s="1"/>
  <c r="D1471" i="382"/>
  <c r="H1471" i="382" s="1"/>
  <c r="N1470" i="382"/>
  <c r="O1470" i="382" s="1"/>
  <c r="D1470" i="382"/>
  <c r="H1470" i="382" s="1"/>
  <c r="N1469" i="382"/>
  <c r="O1469" i="382" s="1"/>
  <c r="D1469" i="382"/>
  <c r="H1469" i="382" s="1"/>
  <c r="D1468" i="382"/>
  <c r="I1468" i="382" s="1"/>
  <c r="M1468" i="382" s="1"/>
  <c r="N1468" i="382" s="1"/>
  <c r="O1468" i="382" s="1"/>
  <c r="D1467" i="382"/>
  <c r="I1467" i="382" s="1"/>
  <c r="M1467" i="382" s="1"/>
  <c r="N1467" i="382" s="1"/>
  <c r="O1467" i="382" s="1"/>
  <c r="N1466" i="382"/>
  <c r="O1466" i="382" s="1"/>
  <c r="D1466" i="382"/>
  <c r="H1466" i="382" s="1"/>
  <c r="N1465" i="382"/>
  <c r="O1465" i="382" s="1"/>
  <c r="D1465" i="382"/>
  <c r="H1465" i="382" s="1"/>
  <c r="N1464" i="382"/>
  <c r="O1464" i="382" s="1"/>
  <c r="D1464" i="382"/>
  <c r="H1464" i="382" s="1"/>
  <c r="N1463" i="382"/>
  <c r="O1463" i="382" s="1"/>
  <c r="D1463" i="382"/>
  <c r="H1463" i="382" s="1"/>
  <c r="N1462" i="382"/>
  <c r="O1462" i="382" s="1"/>
  <c r="D1462" i="382"/>
  <c r="H1462" i="382" s="1"/>
  <c r="N1461" i="382"/>
  <c r="O1461" i="382" s="1"/>
  <c r="D1461" i="382"/>
  <c r="H1461" i="382" s="1"/>
  <c r="N1460" i="382"/>
  <c r="O1460" i="382" s="1"/>
  <c r="D1460" i="382"/>
  <c r="H1460" i="382" s="1"/>
  <c r="N1459" i="382"/>
  <c r="O1459" i="382" s="1"/>
  <c r="D1459" i="382"/>
  <c r="H1459" i="382" s="1"/>
  <c r="N1458" i="382"/>
  <c r="O1458" i="382" s="1"/>
  <c r="D1458" i="382"/>
  <c r="H1458" i="382" s="1"/>
  <c r="N1457" i="382"/>
  <c r="O1457" i="382" s="1"/>
  <c r="D1457" i="382"/>
  <c r="H1457" i="382" s="1"/>
  <c r="N1456" i="382"/>
  <c r="O1456" i="382" s="1"/>
  <c r="D1456" i="382"/>
  <c r="H1456" i="382" s="1"/>
  <c r="N1455" i="382"/>
  <c r="O1455" i="382" s="1"/>
  <c r="D1455" i="382"/>
  <c r="H1455" i="382" s="1"/>
  <c r="N1454" i="382"/>
  <c r="O1454" i="382" s="1"/>
  <c r="D1454" i="382"/>
  <c r="H1454" i="382" s="1"/>
  <c r="N1453" i="382"/>
  <c r="O1453" i="382" s="1"/>
  <c r="D1453" i="382"/>
  <c r="H1453" i="382" s="1"/>
  <c r="N1452" i="382"/>
  <c r="O1452" i="382" s="1"/>
  <c r="D1452" i="382"/>
  <c r="H1452" i="382" s="1"/>
  <c r="N1451" i="382"/>
  <c r="O1451" i="382" s="1"/>
  <c r="D1451" i="382"/>
  <c r="H1451" i="382" s="1"/>
  <c r="N1450" i="382"/>
  <c r="O1450" i="382" s="1"/>
  <c r="D1450" i="382"/>
  <c r="H1450" i="382" s="1"/>
  <c r="D1449" i="382"/>
  <c r="I1449" i="382" s="1"/>
  <c r="N1448" i="382"/>
  <c r="O1448" i="382" s="1"/>
  <c r="D1448" i="382"/>
  <c r="H1448" i="382" s="1"/>
  <c r="N1447" i="382"/>
  <c r="O1447" i="382" s="1"/>
  <c r="D1447" i="382"/>
  <c r="H1447" i="382" s="1"/>
  <c r="N1446" i="382"/>
  <c r="O1446" i="382" s="1"/>
  <c r="D1446" i="382"/>
  <c r="H1446" i="382" s="1"/>
  <c r="N1445" i="382"/>
  <c r="O1445" i="382" s="1"/>
  <c r="D1445" i="382"/>
  <c r="H1445" i="382" s="1"/>
  <c r="N1444" i="382"/>
  <c r="O1444" i="382" s="1"/>
  <c r="D1444" i="382"/>
  <c r="H1444" i="382" s="1"/>
  <c r="N1443" i="382"/>
  <c r="O1443" i="382" s="1"/>
  <c r="D1443" i="382"/>
  <c r="H1443" i="382" s="1"/>
  <c r="N1442" i="382"/>
  <c r="O1442" i="382" s="1"/>
  <c r="D1442" i="382"/>
  <c r="H1442" i="382" s="1"/>
  <c r="N1441" i="382"/>
  <c r="O1441" i="382" s="1"/>
  <c r="D1441" i="382"/>
  <c r="H1441" i="382" s="1"/>
  <c r="N1440" i="382"/>
  <c r="O1440" i="382" s="1"/>
  <c r="D1440" i="382"/>
  <c r="H1440" i="382" s="1"/>
  <c r="N1439" i="382"/>
  <c r="O1439" i="382" s="1"/>
  <c r="D1439" i="382"/>
  <c r="H1439" i="382" s="1"/>
  <c r="G1438" i="382"/>
  <c r="N1437" i="382"/>
  <c r="O1437" i="382" s="1"/>
  <c r="D1437" i="382"/>
  <c r="N1436" i="382"/>
  <c r="O1436" i="382" s="1"/>
  <c r="D1436" i="382"/>
  <c r="D1435" i="382"/>
  <c r="I1435" i="382" s="1"/>
  <c r="L1435" i="382" s="1"/>
  <c r="N1435" i="382" s="1"/>
  <c r="O1435" i="382" s="1"/>
  <c r="D1434" i="382"/>
  <c r="I1434" i="382" s="1"/>
  <c r="L1434" i="382" s="1"/>
  <c r="N1434" i="382" s="1"/>
  <c r="O1434" i="382" s="1"/>
  <c r="D1433" i="382"/>
  <c r="I1433" i="382" s="1"/>
  <c r="L1433" i="382" s="1"/>
  <c r="N1433" i="382" s="1"/>
  <c r="O1433" i="382" s="1"/>
  <c r="D1432" i="382"/>
  <c r="I1432" i="382" s="1"/>
  <c r="L1432" i="382" s="1"/>
  <c r="N1432" i="382" s="1"/>
  <c r="O1432" i="382" s="1"/>
  <c r="D1431" i="382"/>
  <c r="I1431" i="382" s="1"/>
  <c r="L1431" i="382" s="1"/>
  <c r="N1431" i="382" s="1"/>
  <c r="O1431" i="382" s="1"/>
  <c r="D1430" i="382"/>
  <c r="I1430" i="382" s="1"/>
  <c r="L1430" i="382" s="1"/>
  <c r="N1430" i="382" s="1"/>
  <c r="O1430" i="382" s="1"/>
  <c r="D1429" i="382"/>
  <c r="I1429" i="382" s="1"/>
  <c r="L1429" i="382" s="1"/>
  <c r="N1429" i="382" s="1"/>
  <c r="O1429" i="382" s="1"/>
  <c r="D1428" i="382"/>
  <c r="I1428" i="382" s="1"/>
  <c r="K1428" i="382" s="1"/>
  <c r="N1428" i="382" s="1"/>
  <c r="O1428" i="382" s="1"/>
  <c r="D1427" i="382"/>
  <c r="I1427" i="382" s="1"/>
  <c r="M1427" i="382" s="1"/>
  <c r="N1427" i="382" s="1"/>
  <c r="O1427" i="382" s="1"/>
  <c r="D1426" i="382"/>
  <c r="I1426" i="382" s="1"/>
  <c r="M1426" i="382" s="1"/>
  <c r="N1426" i="382" s="1"/>
  <c r="O1426" i="382" s="1"/>
  <c r="D1425" i="382"/>
  <c r="I1425" i="382" s="1"/>
  <c r="K1425" i="382" s="1"/>
  <c r="N1425" i="382" s="1"/>
  <c r="O1425" i="382" s="1"/>
  <c r="D1424" i="382"/>
  <c r="I1424" i="382" s="1"/>
  <c r="K1424" i="382" s="1"/>
  <c r="N1424" i="382" s="1"/>
  <c r="O1424" i="382" s="1"/>
  <c r="N1423" i="382"/>
  <c r="D1423" i="382"/>
  <c r="I1423" i="382" s="1"/>
  <c r="L1422" i="382"/>
  <c r="K1422" i="382"/>
  <c r="D1422" i="382"/>
  <c r="I1422" i="382" s="1"/>
  <c r="D1421" i="382"/>
  <c r="I1421" i="382" s="1"/>
  <c r="M1421" i="382" s="1"/>
  <c r="N1421" i="382" s="1"/>
  <c r="O1421" i="382" s="1"/>
  <c r="D1420" i="382"/>
  <c r="I1420" i="382" s="1"/>
  <c r="M1420" i="382" s="1"/>
  <c r="N1420" i="382" s="1"/>
  <c r="O1420" i="382" s="1"/>
  <c r="D1419" i="382"/>
  <c r="I1419" i="382" s="1"/>
  <c r="M1419" i="382" s="1"/>
  <c r="N1419" i="382" s="1"/>
  <c r="O1419" i="382" s="1"/>
  <c r="D1418" i="382"/>
  <c r="I1418" i="382" s="1"/>
  <c r="M1418" i="382" s="1"/>
  <c r="N1418" i="382" s="1"/>
  <c r="O1418" i="382" s="1"/>
  <c r="D1417" i="382"/>
  <c r="I1417" i="382" s="1"/>
  <c r="M1417" i="382" s="1"/>
  <c r="N1417" i="382" s="1"/>
  <c r="O1417" i="382" s="1"/>
  <c r="D1416" i="382"/>
  <c r="I1416" i="382" s="1"/>
  <c r="M1416" i="382" s="1"/>
  <c r="N1416" i="382" s="1"/>
  <c r="O1416" i="382" s="1"/>
  <c r="D1415" i="382"/>
  <c r="I1415" i="382" s="1"/>
  <c r="K1415" i="382" s="1"/>
  <c r="N1415" i="382" s="1"/>
  <c r="O1415" i="382" s="1"/>
  <c r="D1414" i="382"/>
  <c r="I1414" i="382" s="1"/>
  <c r="K1414" i="382" s="1"/>
  <c r="N1414" i="382" s="1"/>
  <c r="O1414" i="382" s="1"/>
  <c r="D1413" i="382"/>
  <c r="I1413" i="382" s="1"/>
  <c r="K1413" i="382" s="1"/>
  <c r="N1413" i="382" s="1"/>
  <c r="O1413" i="382" s="1"/>
  <c r="N1412" i="382"/>
  <c r="O1412" i="382" s="1"/>
  <c r="D1412" i="382"/>
  <c r="F1412" i="382" s="1"/>
  <c r="N1411" i="382"/>
  <c r="O1411" i="382" s="1"/>
  <c r="D1411" i="382"/>
  <c r="N1410" i="382"/>
  <c r="O1410" i="382" s="1"/>
  <c r="D1410" i="382"/>
  <c r="N1409" i="382"/>
  <c r="O1409" i="382" s="1"/>
  <c r="D1409" i="382"/>
  <c r="F1409" i="382" s="1"/>
  <c r="N1408" i="382"/>
  <c r="O1408" i="382" s="1"/>
  <c r="D1408" i="382"/>
  <c r="F1408" i="382" s="1"/>
  <c r="D1407" i="382"/>
  <c r="I1407" i="382" s="1"/>
  <c r="K1407" i="382" s="1"/>
  <c r="N1407" i="382" s="1"/>
  <c r="O1407" i="382" s="1"/>
  <c r="D1406" i="382"/>
  <c r="I1406" i="382" s="1"/>
  <c r="M1406" i="382" s="1"/>
  <c r="N1406" i="382" s="1"/>
  <c r="O1406" i="382" s="1"/>
  <c r="D1405" i="382"/>
  <c r="I1405" i="382" s="1"/>
  <c r="M1405" i="382" s="1"/>
  <c r="N1405" i="382" s="1"/>
  <c r="O1405" i="382" s="1"/>
  <c r="N1404" i="382"/>
  <c r="O1404" i="382" s="1"/>
  <c r="D1404" i="382"/>
  <c r="F1404" i="382" s="1"/>
  <c r="D1403" i="382"/>
  <c r="I1403" i="382" s="1"/>
  <c r="K1403" i="382" s="1"/>
  <c r="N1403" i="382" s="1"/>
  <c r="O1403" i="382" s="1"/>
  <c r="N1402" i="382"/>
  <c r="O1402" i="382" s="1"/>
  <c r="D1402" i="382"/>
  <c r="N1401" i="382"/>
  <c r="O1401" i="382" s="1"/>
  <c r="D1401" i="382"/>
  <c r="N1400" i="382"/>
  <c r="O1400" i="382" s="1"/>
  <c r="D1400" i="382"/>
  <c r="F1400" i="382" s="1"/>
  <c r="N1399" i="382"/>
  <c r="O1399" i="382" s="1"/>
  <c r="D1399" i="382"/>
  <c r="F1399" i="382" s="1"/>
  <c r="N1398" i="382"/>
  <c r="O1398" i="382" s="1"/>
  <c r="D1398" i="382"/>
  <c r="N1397" i="382"/>
  <c r="O1397" i="382" s="1"/>
  <c r="D1397" i="382"/>
  <c r="D1396" i="382"/>
  <c r="I1396" i="382" s="1"/>
  <c r="K1396" i="382" s="1"/>
  <c r="N1396" i="382" s="1"/>
  <c r="O1396" i="382" s="1"/>
  <c r="N1395" i="382"/>
  <c r="D1395" i="382"/>
  <c r="I1395" i="382" s="1"/>
  <c r="N1394" i="382"/>
  <c r="D1394" i="382"/>
  <c r="I1394" i="382" s="1"/>
  <c r="N1393" i="382"/>
  <c r="D1393" i="382"/>
  <c r="I1393" i="382" s="1"/>
  <c r="N1392" i="382"/>
  <c r="D1392" i="382"/>
  <c r="I1392" i="382" s="1"/>
  <c r="N1391" i="382"/>
  <c r="D1391" i="382"/>
  <c r="I1391" i="382" s="1"/>
  <c r="D1390" i="382"/>
  <c r="I1390" i="382" s="1"/>
  <c r="K1390" i="382" s="1"/>
  <c r="N1390" i="382" s="1"/>
  <c r="O1390" i="382" s="1"/>
  <c r="N1389" i="382"/>
  <c r="D1389" i="382"/>
  <c r="I1389" i="382" s="1"/>
  <c r="N1388" i="382"/>
  <c r="D1388" i="382"/>
  <c r="I1388" i="382" s="1"/>
  <c r="N1387" i="382"/>
  <c r="D1387" i="382"/>
  <c r="I1387" i="382" s="1"/>
  <c r="D1386" i="382"/>
  <c r="I1386" i="382" s="1"/>
  <c r="K1386" i="382" s="1"/>
  <c r="N1386" i="382" s="1"/>
  <c r="O1386" i="382" s="1"/>
  <c r="N1385" i="382"/>
  <c r="D1385" i="382"/>
  <c r="I1385" i="382" s="1"/>
  <c r="N1384" i="382"/>
  <c r="D1384" i="382"/>
  <c r="I1384" i="382" s="1"/>
  <c r="N1383" i="382"/>
  <c r="D1383" i="382"/>
  <c r="I1383" i="382" s="1"/>
  <c r="N1382" i="382"/>
  <c r="D1382" i="382"/>
  <c r="I1382" i="382" s="1"/>
  <c r="D1381" i="382"/>
  <c r="I1381" i="382" s="1"/>
  <c r="K1381" i="382" s="1"/>
  <c r="N1381" i="382" s="1"/>
  <c r="O1381" i="382" s="1"/>
  <c r="N1380" i="382"/>
  <c r="O1380" i="382" s="1"/>
  <c r="D1380" i="382"/>
  <c r="D1379" i="382"/>
  <c r="I1379" i="382" s="1"/>
  <c r="L1379" i="382" s="1"/>
  <c r="N1379" i="382" s="1"/>
  <c r="O1379" i="382" s="1"/>
  <c r="N1378" i="382"/>
  <c r="O1378" i="382" s="1"/>
  <c r="D1378" i="382"/>
  <c r="D1377" i="382"/>
  <c r="I1377" i="382" s="1"/>
  <c r="M1377" i="382" s="1"/>
  <c r="N1377" i="382" s="1"/>
  <c r="O1377" i="382" s="1"/>
  <c r="D1376" i="382"/>
  <c r="I1376" i="382" s="1"/>
  <c r="N1375" i="382"/>
  <c r="O1375" i="382" s="1"/>
  <c r="D1375" i="382"/>
  <c r="F1375" i="382" s="1"/>
  <c r="N1374" i="382"/>
  <c r="O1374" i="382" s="1"/>
  <c r="D1374" i="382"/>
  <c r="N1373" i="382"/>
  <c r="O1373" i="382" s="1"/>
  <c r="D1373" i="382"/>
  <c r="F1373" i="382" s="1"/>
  <c r="N1372" i="382"/>
  <c r="O1372" i="382" s="1"/>
  <c r="D1372" i="382"/>
  <c r="F1372" i="382" s="1"/>
  <c r="N1371" i="382"/>
  <c r="O1371" i="382" s="1"/>
  <c r="D1371" i="382"/>
  <c r="D1370" i="382"/>
  <c r="I1370" i="382" s="1"/>
  <c r="N1369" i="382"/>
  <c r="O1369" i="382" s="1"/>
  <c r="D1369" i="382"/>
  <c r="F1369" i="382" s="1"/>
  <c r="D1368" i="382"/>
  <c r="I1368" i="382" s="1"/>
  <c r="K1368" i="382" s="1"/>
  <c r="N1368" i="382" s="1"/>
  <c r="O1368" i="382" s="1"/>
  <c r="N1367" i="382"/>
  <c r="O1367" i="382" s="1"/>
  <c r="D1367" i="382"/>
  <c r="N1366" i="382"/>
  <c r="O1366" i="382" s="1"/>
  <c r="D1366" i="382"/>
  <c r="N1365" i="382"/>
  <c r="O1365" i="382" s="1"/>
  <c r="D1365" i="382"/>
  <c r="N1364" i="382"/>
  <c r="O1364" i="382" s="1"/>
  <c r="D1364" i="382"/>
  <c r="N1363" i="382"/>
  <c r="O1363" i="382" s="1"/>
  <c r="D1363" i="382"/>
  <c r="D1362" i="382"/>
  <c r="I1362" i="382" s="1"/>
  <c r="M1362" i="382" s="1"/>
  <c r="N1362" i="382" s="1"/>
  <c r="O1362" i="382" s="1"/>
  <c r="N1361" i="382"/>
  <c r="O1361" i="382" s="1"/>
  <c r="D1361" i="382"/>
  <c r="N1360" i="382"/>
  <c r="O1360" i="382" s="1"/>
  <c r="D1360" i="382"/>
  <c r="N1359" i="382"/>
  <c r="O1359" i="382" s="1"/>
  <c r="D1359" i="382"/>
  <c r="F1359" i="382" s="1"/>
  <c r="N1358" i="382"/>
  <c r="O1358" i="382" s="1"/>
  <c r="D1358" i="382"/>
  <c r="F1358" i="382" s="1"/>
  <c r="D1357" i="382"/>
  <c r="I1357" i="382" s="1"/>
  <c r="M1357" i="382" s="1"/>
  <c r="N1357" i="382" s="1"/>
  <c r="O1357" i="382" s="1"/>
  <c r="N1356" i="382"/>
  <c r="D1356" i="382"/>
  <c r="I1356" i="382" s="1"/>
  <c r="D1355" i="382"/>
  <c r="I1355" i="382" s="1"/>
  <c r="M1355" i="382" s="1"/>
  <c r="N1355" i="382" s="1"/>
  <c r="O1355" i="382" s="1"/>
  <c r="N1354" i="382"/>
  <c r="D1354" i="382"/>
  <c r="I1354" i="382" s="1"/>
  <c r="D1353" i="382"/>
  <c r="I1353" i="382" s="1"/>
  <c r="M1353" i="382" s="1"/>
  <c r="N1353" i="382" s="1"/>
  <c r="O1353" i="382" s="1"/>
  <c r="D1352" i="382"/>
  <c r="I1352" i="382" s="1"/>
  <c r="K1352" i="382" s="1"/>
  <c r="N1352" i="382" s="1"/>
  <c r="O1352" i="382" s="1"/>
  <c r="N1351" i="382"/>
  <c r="O1351" i="382" s="1"/>
  <c r="D1351" i="382"/>
  <c r="N1350" i="382"/>
  <c r="O1350" i="382" s="1"/>
  <c r="D1350" i="382"/>
  <c r="N1349" i="382"/>
  <c r="O1349" i="382" s="1"/>
  <c r="D1349" i="382"/>
  <c r="N1348" i="382"/>
  <c r="O1348" i="382" s="1"/>
  <c r="D1348" i="382"/>
  <c r="N1347" i="382"/>
  <c r="O1347" i="382" s="1"/>
  <c r="D1347" i="382"/>
  <c r="H1347" i="382" s="1"/>
  <c r="N1346" i="382"/>
  <c r="O1346" i="382" s="1"/>
  <c r="D1346" i="382"/>
  <c r="N1345" i="382"/>
  <c r="O1345" i="382" s="1"/>
  <c r="D1345" i="382"/>
  <c r="O1344" i="382"/>
  <c r="N1344" i="382"/>
  <c r="D1344" i="382"/>
  <c r="N1343" i="382"/>
  <c r="O1343" i="382" s="1"/>
  <c r="D1343" i="382"/>
  <c r="N1342" i="382"/>
  <c r="O1342" i="382" s="1"/>
  <c r="D1342" i="382"/>
  <c r="F1342" i="382" s="1"/>
  <c r="N1341" i="382"/>
  <c r="O1341" i="382" s="1"/>
  <c r="D1341" i="382"/>
  <c r="F1341" i="382" s="1"/>
  <c r="N1340" i="382"/>
  <c r="O1340" i="382" s="1"/>
  <c r="D1340" i="382"/>
  <c r="N1339" i="382"/>
  <c r="O1339" i="382" s="1"/>
  <c r="D1339" i="382"/>
  <c r="N1338" i="382"/>
  <c r="O1338" i="382" s="1"/>
  <c r="D1338" i="382"/>
  <c r="N1337" i="382"/>
  <c r="O1337" i="382" s="1"/>
  <c r="D1337" i="382"/>
  <c r="N1336" i="382"/>
  <c r="O1336" i="382" s="1"/>
  <c r="D1336" i="382"/>
  <c r="N1335" i="382"/>
  <c r="O1335" i="382" s="1"/>
  <c r="D1335" i="382"/>
  <c r="D1334" i="382"/>
  <c r="I1334" i="382" s="1"/>
  <c r="M1334" i="382" s="1"/>
  <c r="N1334" i="382" s="1"/>
  <c r="O1334" i="382" s="1"/>
  <c r="N1333" i="382"/>
  <c r="O1333" i="382" s="1"/>
  <c r="D1333" i="382"/>
  <c r="N1332" i="382"/>
  <c r="O1332" i="382" s="1"/>
  <c r="D1332" i="382"/>
  <c r="N1331" i="382"/>
  <c r="O1331" i="382" s="1"/>
  <c r="D1331" i="382"/>
  <c r="D1330" i="382"/>
  <c r="I1330" i="382" s="1"/>
  <c r="K1330" i="382" s="1"/>
  <c r="N1330" i="382" s="1"/>
  <c r="O1330" i="382" s="1"/>
  <c r="N1329" i="382"/>
  <c r="O1329" i="382" s="1"/>
  <c r="D1329" i="382"/>
  <c r="N1328" i="382"/>
  <c r="O1328" i="382" s="1"/>
  <c r="D1328" i="382"/>
  <c r="N1327" i="382"/>
  <c r="O1327" i="382" s="1"/>
  <c r="D1327" i="382"/>
  <c r="N1326" i="382"/>
  <c r="O1326" i="382" s="1"/>
  <c r="D1326" i="382"/>
  <c r="N1325" i="382"/>
  <c r="O1325" i="382" s="1"/>
  <c r="D1325" i="382"/>
  <c r="N1324" i="382"/>
  <c r="O1324" i="382" s="1"/>
  <c r="D1324" i="382"/>
  <c r="F1324" i="382" s="1"/>
  <c r="N1323" i="382"/>
  <c r="O1323" i="382" s="1"/>
  <c r="D1323" i="382"/>
  <c r="N1322" i="382"/>
  <c r="O1322" i="382" s="1"/>
  <c r="D1322" i="382"/>
  <c r="F1322" i="382" s="1"/>
  <c r="N1321" i="382"/>
  <c r="O1321" i="382" s="1"/>
  <c r="D1321" i="382"/>
  <c r="N1320" i="382"/>
  <c r="O1320" i="382" s="1"/>
  <c r="D1320" i="382"/>
  <c r="N1319" i="382"/>
  <c r="O1319" i="382" s="1"/>
  <c r="D1319" i="382"/>
  <c r="N1318" i="382"/>
  <c r="O1318" i="382" s="1"/>
  <c r="D1318" i="382"/>
  <c r="D1317" i="382"/>
  <c r="I1317" i="382" s="1"/>
  <c r="K1317" i="382" s="1"/>
  <c r="N1317" i="382" s="1"/>
  <c r="O1317" i="382" s="1"/>
  <c r="N1316" i="382"/>
  <c r="O1316" i="382" s="1"/>
  <c r="D1316" i="382"/>
  <c r="D1315" i="382"/>
  <c r="I1315" i="382" s="1"/>
  <c r="M1315" i="382" s="1"/>
  <c r="N1315" i="382" s="1"/>
  <c r="O1315" i="382" s="1"/>
  <c r="N1314" i="382"/>
  <c r="O1314" i="382" s="1"/>
  <c r="D1314" i="382"/>
  <c r="N1313" i="382"/>
  <c r="O1313" i="382" s="1"/>
  <c r="D1313" i="382"/>
  <c r="N1312" i="382"/>
  <c r="O1312" i="382" s="1"/>
  <c r="D1312" i="382"/>
  <c r="F1312" i="382" s="1"/>
  <c r="N1311" i="382"/>
  <c r="O1311" i="382" s="1"/>
  <c r="D1311" i="382"/>
  <c r="N1310" i="382"/>
  <c r="O1310" i="382" s="1"/>
  <c r="D1310" i="382"/>
  <c r="D1309" i="382"/>
  <c r="I1309" i="382" s="1"/>
  <c r="L1309" i="382" s="1"/>
  <c r="N1309" i="382" s="1"/>
  <c r="O1309" i="382" s="1"/>
  <c r="N1308" i="382"/>
  <c r="O1308" i="382" s="1"/>
  <c r="D1308" i="382"/>
  <c r="F1308" i="382" s="1"/>
  <c r="N1307" i="382"/>
  <c r="O1307" i="382" s="1"/>
  <c r="D1307" i="382"/>
  <c r="F1307" i="382" s="1"/>
  <c r="N1306" i="382"/>
  <c r="O1306" i="382" s="1"/>
  <c r="D1306" i="382"/>
  <c r="F1306" i="382" s="1"/>
  <c r="N1305" i="382"/>
  <c r="O1305" i="382" s="1"/>
  <c r="D1305" i="382"/>
  <c r="D1304" i="382"/>
  <c r="I1304" i="382" s="1"/>
  <c r="M1304" i="382" s="1"/>
  <c r="N1304" i="382" s="1"/>
  <c r="O1304" i="382" s="1"/>
  <c r="N1303" i="382"/>
  <c r="O1303" i="382" s="1"/>
  <c r="D1303" i="382"/>
  <c r="N1302" i="382"/>
  <c r="O1302" i="382" s="1"/>
  <c r="D1302" i="382"/>
  <c r="D1301" i="382"/>
  <c r="I1301" i="382" s="1"/>
  <c r="M1301" i="382" s="1"/>
  <c r="N1301" i="382" s="1"/>
  <c r="O1301" i="382" s="1"/>
  <c r="N1300" i="382"/>
  <c r="O1300" i="382" s="1"/>
  <c r="D1300" i="382"/>
  <c r="N1299" i="382"/>
  <c r="O1299" i="382" s="1"/>
  <c r="D1299" i="382"/>
  <c r="N1298" i="382"/>
  <c r="O1298" i="382" s="1"/>
  <c r="D1298" i="382"/>
  <c r="N1297" i="382"/>
  <c r="O1297" i="382" s="1"/>
  <c r="D1297" i="382"/>
  <c r="N1296" i="382"/>
  <c r="O1296" i="382" s="1"/>
  <c r="D1296" i="382"/>
  <c r="N1295" i="382"/>
  <c r="O1295" i="382" s="1"/>
  <c r="D1295" i="382"/>
  <c r="N1294" i="382"/>
  <c r="O1294" i="382" s="1"/>
  <c r="D1294" i="382"/>
  <c r="N1293" i="382"/>
  <c r="O1293" i="382" s="1"/>
  <c r="D1293" i="382"/>
  <c r="H1293" i="382" s="1"/>
  <c r="D1292" i="382"/>
  <c r="I1292" i="382" s="1"/>
  <c r="M1292" i="382" s="1"/>
  <c r="N1292" i="382" s="1"/>
  <c r="O1292" i="382" s="1"/>
  <c r="D1291" i="382"/>
  <c r="I1291" i="382" s="1"/>
  <c r="M1291" i="382" s="1"/>
  <c r="N1291" i="382" s="1"/>
  <c r="O1291" i="382" s="1"/>
  <c r="D1290" i="382"/>
  <c r="I1290" i="382" s="1"/>
  <c r="M1290" i="382" s="1"/>
  <c r="N1290" i="382" s="1"/>
  <c r="O1290" i="382" s="1"/>
  <c r="D1289" i="382"/>
  <c r="I1289" i="382" s="1"/>
  <c r="M1289" i="382" s="1"/>
  <c r="N1289" i="382" s="1"/>
  <c r="O1289" i="382" s="1"/>
  <c r="D1288" i="382"/>
  <c r="I1288" i="382" s="1"/>
  <c r="M1288" i="382" s="1"/>
  <c r="N1288" i="382" s="1"/>
  <c r="O1288" i="382" s="1"/>
  <c r="D1287" i="382"/>
  <c r="I1287" i="382" s="1"/>
  <c r="M1287" i="382" s="1"/>
  <c r="N1287" i="382" s="1"/>
  <c r="O1287" i="382" s="1"/>
  <c r="D1286" i="382"/>
  <c r="I1286" i="382" s="1"/>
  <c r="M1286" i="382" s="1"/>
  <c r="N1286" i="382" s="1"/>
  <c r="O1286" i="382" s="1"/>
  <c r="D1285" i="382"/>
  <c r="I1285" i="382" s="1"/>
  <c r="M1285" i="382" s="1"/>
  <c r="N1285" i="382" s="1"/>
  <c r="O1285" i="382" s="1"/>
  <c r="N1284" i="382"/>
  <c r="O1284" i="382" s="1"/>
  <c r="D1284" i="382"/>
  <c r="N1283" i="382"/>
  <c r="O1283" i="382" s="1"/>
  <c r="D1283" i="382"/>
  <c r="N1282" i="382"/>
  <c r="O1282" i="382" s="1"/>
  <c r="D1282" i="382"/>
  <c r="F1282" i="382" s="1"/>
  <c r="N1281" i="382"/>
  <c r="O1281" i="382" s="1"/>
  <c r="D1281" i="382"/>
  <c r="H1281" i="382" s="1"/>
  <c r="N1280" i="382"/>
  <c r="O1280" i="382" s="1"/>
  <c r="D1280" i="382"/>
  <c r="H1280" i="382" s="1"/>
  <c r="N1279" i="382"/>
  <c r="O1279" i="382" s="1"/>
  <c r="D1279" i="382"/>
  <c r="H1279" i="382" s="1"/>
  <c r="N1278" i="382"/>
  <c r="O1278" i="382" s="1"/>
  <c r="D1278" i="382"/>
  <c r="H1278" i="382" s="1"/>
  <c r="N1277" i="382"/>
  <c r="O1277" i="382" s="1"/>
  <c r="D1277" i="382"/>
  <c r="H1277" i="382" s="1"/>
  <c r="N1276" i="382"/>
  <c r="O1276" i="382" s="1"/>
  <c r="D1276" i="382"/>
  <c r="H1276" i="382" s="1"/>
  <c r="N1275" i="382"/>
  <c r="O1275" i="382" s="1"/>
  <c r="D1275" i="382"/>
  <c r="H1275" i="382" s="1"/>
  <c r="N1274" i="382"/>
  <c r="O1274" i="382" s="1"/>
  <c r="D1274" i="382"/>
  <c r="H1274" i="382" s="1"/>
  <c r="N1273" i="382"/>
  <c r="O1273" i="382" s="1"/>
  <c r="D1273" i="382"/>
  <c r="H1273" i="382" s="1"/>
  <c r="N1272" i="382"/>
  <c r="O1272" i="382" s="1"/>
  <c r="D1272" i="382"/>
  <c r="H1272" i="382" s="1"/>
  <c r="N1271" i="382"/>
  <c r="O1271" i="382" s="1"/>
  <c r="D1271" i="382"/>
  <c r="H1271" i="382" s="1"/>
  <c r="N1270" i="382"/>
  <c r="O1270" i="382" s="1"/>
  <c r="D1270" i="382"/>
  <c r="H1270" i="382" s="1"/>
  <c r="N1269" i="382"/>
  <c r="O1269" i="382" s="1"/>
  <c r="D1269" i="382"/>
  <c r="H1269" i="382" s="1"/>
  <c r="N1268" i="382"/>
  <c r="O1268" i="382" s="1"/>
  <c r="D1268" i="382"/>
  <c r="H1268" i="382" s="1"/>
  <c r="N1267" i="382"/>
  <c r="O1267" i="382" s="1"/>
  <c r="D1267" i="382"/>
  <c r="H1267" i="382" s="1"/>
  <c r="N1266" i="382"/>
  <c r="O1266" i="382" s="1"/>
  <c r="D1266" i="382"/>
  <c r="H1266" i="382" s="1"/>
  <c r="N1265" i="382"/>
  <c r="O1265" i="382" s="1"/>
  <c r="D1265" i="382"/>
  <c r="H1265" i="382" s="1"/>
  <c r="N1264" i="382"/>
  <c r="O1264" i="382" s="1"/>
  <c r="D1264" i="382"/>
  <c r="H1264" i="382" s="1"/>
  <c r="N1263" i="382"/>
  <c r="O1263" i="382" s="1"/>
  <c r="D1263" i="382"/>
  <c r="H1263" i="382" s="1"/>
  <c r="N1262" i="382"/>
  <c r="O1262" i="382" s="1"/>
  <c r="D1262" i="382"/>
  <c r="H1262" i="382" s="1"/>
  <c r="N1261" i="382"/>
  <c r="O1261" i="382" s="1"/>
  <c r="D1261" i="382"/>
  <c r="H1261" i="382" s="1"/>
  <c r="N1260" i="382"/>
  <c r="O1260" i="382" s="1"/>
  <c r="D1260" i="382"/>
  <c r="H1260" i="382" s="1"/>
  <c r="N1259" i="382"/>
  <c r="O1259" i="382" s="1"/>
  <c r="D1259" i="382"/>
  <c r="H1259" i="382" s="1"/>
  <c r="N1258" i="382"/>
  <c r="O1258" i="382" s="1"/>
  <c r="D1258" i="382"/>
  <c r="H1258" i="382" s="1"/>
  <c r="N1257" i="382"/>
  <c r="O1257" i="382" s="1"/>
  <c r="D1257" i="382"/>
  <c r="H1257" i="382" s="1"/>
  <c r="N1256" i="382"/>
  <c r="O1256" i="382" s="1"/>
  <c r="D1256" i="382"/>
  <c r="H1256" i="382" s="1"/>
  <c r="N1255" i="382"/>
  <c r="O1255" i="382" s="1"/>
  <c r="D1255" i="382"/>
  <c r="H1255" i="382" s="1"/>
  <c r="N1254" i="382"/>
  <c r="O1254" i="382" s="1"/>
  <c r="D1254" i="382"/>
  <c r="H1254" i="382" s="1"/>
  <c r="N1253" i="382"/>
  <c r="O1253" i="382" s="1"/>
  <c r="D1253" i="382"/>
  <c r="H1253" i="382" s="1"/>
  <c r="N1252" i="382"/>
  <c r="O1252" i="382" s="1"/>
  <c r="D1252" i="382"/>
  <c r="H1252" i="382" s="1"/>
  <c r="N1251" i="382"/>
  <c r="O1251" i="382" s="1"/>
  <c r="D1251" i="382"/>
  <c r="H1251" i="382" s="1"/>
  <c r="N1250" i="382"/>
  <c r="O1250" i="382" s="1"/>
  <c r="D1250" i="382"/>
  <c r="H1250" i="382" s="1"/>
  <c r="N1249" i="382"/>
  <c r="O1249" i="382" s="1"/>
  <c r="D1249" i="382"/>
  <c r="H1249" i="382" s="1"/>
  <c r="N1248" i="382"/>
  <c r="O1248" i="382" s="1"/>
  <c r="D1248" i="382"/>
  <c r="H1248" i="382" s="1"/>
  <c r="N1247" i="382"/>
  <c r="O1247" i="382" s="1"/>
  <c r="D1247" i="382"/>
  <c r="N1246" i="382"/>
  <c r="O1246" i="382" s="1"/>
  <c r="D1246" i="382"/>
  <c r="F1246" i="382" s="1"/>
  <c r="N1245" i="382"/>
  <c r="O1245" i="382" s="1"/>
  <c r="D1245" i="382"/>
  <c r="F1245" i="382" s="1"/>
  <c r="N1244" i="382"/>
  <c r="O1244" i="382" s="1"/>
  <c r="D1244" i="382"/>
  <c r="F1244" i="382" s="1"/>
  <c r="N1243" i="382"/>
  <c r="O1243" i="382" s="1"/>
  <c r="D1243" i="382"/>
  <c r="F1243" i="382" s="1"/>
  <c r="N1242" i="382"/>
  <c r="O1242" i="382" s="1"/>
  <c r="D1242" i="382"/>
  <c r="F1242" i="382" s="1"/>
  <c r="N1241" i="382"/>
  <c r="O1241" i="382" s="1"/>
  <c r="D1241" i="382"/>
  <c r="F1241" i="382" s="1"/>
  <c r="N1240" i="382"/>
  <c r="O1240" i="382" s="1"/>
  <c r="D1240" i="382"/>
  <c r="F1240" i="382" s="1"/>
  <c r="N1239" i="382"/>
  <c r="O1239" i="382" s="1"/>
  <c r="D1239" i="382"/>
  <c r="F1239" i="382" s="1"/>
  <c r="N1238" i="382"/>
  <c r="O1238" i="382" s="1"/>
  <c r="D1238" i="382"/>
  <c r="F1238" i="382" s="1"/>
  <c r="N1237" i="382"/>
  <c r="O1237" i="382" s="1"/>
  <c r="D1237" i="382"/>
  <c r="F1237" i="382" s="1"/>
  <c r="N1236" i="382"/>
  <c r="O1236" i="382" s="1"/>
  <c r="D1236" i="382"/>
  <c r="F1236" i="382" s="1"/>
  <c r="N1235" i="382"/>
  <c r="O1235" i="382" s="1"/>
  <c r="D1235" i="382"/>
  <c r="F1235" i="382" s="1"/>
  <c r="N1234" i="382"/>
  <c r="O1234" i="382" s="1"/>
  <c r="D1234" i="382"/>
  <c r="N1233" i="382"/>
  <c r="O1233" i="382" s="1"/>
  <c r="D1233" i="382"/>
  <c r="D1232" i="382"/>
  <c r="I1232" i="382" s="1"/>
  <c r="M1232" i="382" s="1"/>
  <c r="N1232" i="382" s="1"/>
  <c r="O1232" i="382" s="1"/>
  <c r="N1231" i="382"/>
  <c r="O1231" i="382" s="1"/>
  <c r="D1231" i="382"/>
  <c r="N1230" i="382"/>
  <c r="O1230" i="382" s="1"/>
  <c r="D1230" i="382"/>
  <c r="F1230" i="382" s="1"/>
  <c r="N1229" i="382"/>
  <c r="O1229" i="382" s="1"/>
  <c r="D1229" i="382"/>
  <c r="F1229" i="382" s="1"/>
  <c r="N1228" i="382"/>
  <c r="O1228" i="382" s="1"/>
  <c r="D1228" i="382"/>
  <c r="F1228" i="382" s="1"/>
  <c r="N1227" i="382"/>
  <c r="O1227" i="382" s="1"/>
  <c r="D1227" i="382"/>
  <c r="F1227" i="382" s="1"/>
  <c r="D1226" i="382"/>
  <c r="I1226" i="382" s="1"/>
  <c r="M1226" i="382" s="1"/>
  <c r="N1226" i="382" s="1"/>
  <c r="O1226" i="382" s="1"/>
  <c r="D1225" i="382"/>
  <c r="I1225" i="382" s="1"/>
  <c r="M1225" i="382" s="1"/>
  <c r="N1225" i="382" s="1"/>
  <c r="O1225" i="382" s="1"/>
  <c r="D1224" i="382"/>
  <c r="I1224" i="382" s="1"/>
  <c r="M1224" i="382" s="1"/>
  <c r="N1224" i="382" s="1"/>
  <c r="O1224" i="382" s="1"/>
  <c r="D1223" i="382"/>
  <c r="I1223" i="382" s="1"/>
  <c r="M1223" i="382" s="1"/>
  <c r="N1223" i="382" s="1"/>
  <c r="O1223" i="382" s="1"/>
  <c r="D1222" i="382"/>
  <c r="I1222" i="382" s="1"/>
  <c r="M1222" i="382" s="1"/>
  <c r="N1222" i="382" s="1"/>
  <c r="O1222" i="382" s="1"/>
  <c r="D1221" i="382"/>
  <c r="I1221" i="382" s="1"/>
  <c r="M1221" i="382" s="1"/>
  <c r="N1221" i="382" s="1"/>
  <c r="O1221" i="382" s="1"/>
  <c r="N1220" i="382"/>
  <c r="D1220" i="382"/>
  <c r="I1220" i="382" s="1"/>
  <c r="D1219" i="382"/>
  <c r="I1219" i="382" s="1"/>
  <c r="M1219" i="382" s="1"/>
  <c r="N1219" i="382" s="1"/>
  <c r="O1219" i="382" s="1"/>
  <c r="N1218" i="382"/>
  <c r="D1218" i="382"/>
  <c r="I1218" i="382" s="1"/>
  <c r="D1217" i="382"/>
  <c r="I1217" i="382" s="1"/>
  <c r="M1217" i="382" s="1"/>
  <c r="N1217" i="382" s="1"/>
  <c r="O1217" i="382" s="1"/>
  <c r="D1216" i="382"/>
  <c r="I1216" i="382" s="1"/>
  <c r="M1216" i="382" s="1"/>
  <c r="N1216" i="382" s="1"/>
  <c r="O1216" i="382" s="1"/>
  <c r="D1215" i="382"/>
  <c r="I1215" i="382" s="1"/>
  <c r="M1215" i="382" s="1"/>
  <c r="N1215" i="382" s="1"/>
  <c r="O1215" i="382" s="1"/>
  <c r="D1214" i="382"/>
  <c r="I1214" i="382" s="1"/>
  <c r="M1214" i="382" s="1"/>
  <c r="N1214" i="382" s="1"/>
  <c r="O1214" i="382" s="1"/>
  <c r="N1213" i="382"/>
  <c r="D1213" i="382"/>
  <c r="I1213" i="382" s="1"/>
  <c r="N1212" i="382"/>
  <c r="D1212" i="382"/>
  <c r="I1212" i="382" s="1"/>
  <c r="D1211" i="382"/>
  <c r="I1211" i="382" s="1"/>
  <c r="M1211" i="382" s="1"/>
  <c r="N1211" i="382" s="1"/>
  <c r="O1211" i="382" s="1"/>
  <c r="D1210" i="382"/>
  <c r="I1210" i="382" s="1"/>
  <c r="M1210" i="382" s="1"/>
  <c r="N1210" i="382" s="1"/>
  <c r="O1210" i="382" s="1"/>
  <c r="N1209" i="382"/>
  <c r="D1209" i="382"/>
  <c r="I1209" i="382" s="1"/>
  <c r="D1208" i="382"/>
  <c r="I1208" i="382" s="1"/>
  <c r="M1208" i="382" s="1"/>
  <c r="N1208" i="382" s="1"/>
  <c r="O1208" i="382" s="1"/>
  <c r="D1207" i="382"/>
  <c r="I1207" i="382" s="1"/>
  <c r="M1207" i="382" s="1"/>
  <c r="N1207" i="382" s="1"/>
  <c r="O1207" i="382" s="1"/>
  <c r="D1206" i="382"/>
  <c r="I1206" i="382" s="1"/>
  <c r="M1206" i="382" s="1"/>
  <c r="N1206" i="382" s="1"/>
  <c r="O1206" i="382" s="1"/>
  <c r="D1205" i="382"/>
  <c r="I1205" i="382" s="1"/>
  <c r="M1205" i="382" s="1"/>
  <c r="N1205" i="382" s="1"/>
  <c r="O1205" i="382" s="1"/>
  <c r="N1204" i="382"/>
  <c r="O1204" i="382" s="1"/>
  <c r="D1204" i="382"/>
  <c r="N1203" i="382"/>
  <c r="O1203" i="382" s="1"/>
  <c r="D1203" i="382"/>
  <c r="N1202" i="382"/>
  <c r="O1202" i="382" s="1"/>
  <c r="D1202" i="382"/>
  <c r="N1201" i="382"/>
  <c r="O1201" i="382" s="1"/>
  <c r="D1201" i="382"/>
  <c r="N1200" i="382"/>
  <c r="O1200" i="382" s="1"/>
  <c r="D1200" i="382"/>
  <c r="N1199" i="382"/>
  <c r="O1199" i="382" s="1"/>
  <c r="D1199" i="382"/>
  <c r="N1198" i="382"/>
  <c r="O1198" i="382" s="1"/>
  <c r="D1198" i="382"/>
  <c r="N1197" i="382"/>
  <c r="O1197" i="382" s="1"/>
  <c r="D1197" i="382"/>
  <c r="N1196" i="382"/>
  <c r="O1196" i="382" s="1"/>
  <c r="D1196" i="382"/>
  <c r="N1195" i="382"/>
  <c r="O1195" i="382" s="1"/>
  <c r="D1195" i="382"/>
  <c r="D1194" i="382"/>
  <c r="I1194" i="382" s="1"/>
  <c r="M1194" i="382" s="1"/>
  <c r="N1194" i="382" s="1"/>
  <c r="O1194" i="382" s="1"/>
  <c r="D1193" i="382"/>
  <c r="I1193" i="382" s="1"/>
  <c r="M1193" i="382" s="1"/>
  <c r="N1193" i="382" s="1"/>
  <c r="O1193" i="382" s="1"/>
  <c r="D1192" i="382"/>
  <c r="I1192" i="382" s="1"/>
  <c r="M1192" i="382" s="1"/>
  <c r="N1192" i="382" s="1"/>
  <c r="O1192" i="382" s="1"/>
  <c r="N1191" i="382"/>
  <c r="O1191" i="382" s="1"/>
  <c r="D1191" i="382"/>
  <c r="N1190" i="382"/>
  <c r="O1190" i="382" s="1"/>
  <c r="D1190" i="382"/>
  <c r="F1190" i="382" s="1"/>
  <c r="N1189" i="382"/>
  <c r="O1189" i="382" s="1"/>
  <c r="D1189" i="382"/>
  <c r="D1188" i="382"/>
  <c r="I1188" i="382" s="1"/>
  <c r="M1188" i="382" s="1"/>
  <c r="N1188" i="382" s="1"/>
  <c r="O1188" i="382" s="1"/>
  <c r="D1187" i="382"/>
  <c r="I1187" i="382" s="1"/>
  <c r="M1187" i="382" s="1"/>
  <c r="N1187" i="382" s="1"/>
  <c r="O1187" i="382" s="1"/>
  <c r="N1186" i="382"/>
  <c r="O1186" i="382" s="1"/>
  <c r="D1186" i="382"/>
  <c r="D1185" i="382"/>
  <c r="I1185" i="382" s="1"/>
  <c r="M1185" i="382" s="1"/>
  <c r="N1185" i="382" s="1"/>
  <c r="O1185" i="382" s="1"/>
  <c r="N1184" i="382"/>
  <c r="O1184" i="382" s="1"/>
  <c r="D1184" i="382"/>
  <c r="N1183" i="382"/>
  <c r="O1183" i="382" s="1"/>
  <c r="D1183" i="382"/>
  <c r="N1182" i="382"/>
  <c r="O1182" i="382" s="1"/>
  <c r="D1182" i="382"/>
  <c r="N1181" i="382"/>
  <c r="O1181" i="382" s="1"/>
  <c r="D1181" i="382"/>
  <c r="D1180" i="382"/>
  <c r="I1180" i="382" s="1"/>
  <c r="M1180" i="382" s="1"/>
  <c r="N1180" i="382" s="1"/>
  <c r="O1180" i="382" s="1"/>
  <c r="D1179" i="382"/>
  <c r="I1179" i="382" s="1"/>
  <c r="M1179" i="382" s="1"/>
  <c r="N1179" i="382" s="1"/>
  <c r="O1179" i="382" s="1"/>
  <c r="N1178" i="382"/>
  <c r="O1178" i="382" s="1"/>
  <c r="D1178" i="382"/>
  <c r="F1178" i="382" s="1"/>
  <c r="N1177" i="382"/>
  <c r="O1177" i="382" s="1"/>
  <c r="D1177" i="382"/>
  <c r="D1176" i="382"/>
  <c r="I1176" i="382" s="1"/>
  <c r="M1176" i="382" s="1"/>
  <c r="N1176" i="382" s="1"/>
  <c r="O1176" i="382" s="1"/>
  <c r="N1175" i="382"/>
  <c r="O1175" i="382" s="1"/>
  <c r="D1175" i="382"/>
  <c r="F1175" i="382" s="1"/>
  <c r="D1174" i="382"/>
  <c r="I1174" i="382" s="1"/>
  <c r="M1174" i="382" s="1"/>
  <c r="N1174" i="382" s="1"/>
  <c r="O1174" i="382" s="1"/>
  <c r="D1173" i="382"/>
  <c r="I1173" i="382" s="1"/>
  <c r="M1173" i="382" s="1"/>
  <c r="N1173" i="382" s="1"/>
  <c r="O1173" i="382" s="1"/>
  <c r="N1172" i="382"/>
  <c r="O1172" i="382" s="1"/>
  <c r="D1172" i="382"/>
  <c r="F1172" i="382" s="1"/>
  <c r="N1171" i="382"/>
  <c r="O1171" i="382" s="1"/>
  <c r="D1171" i="382"/>
  <c r="N1170" i="382"/>
  <c r="O1170" i="382" s="1"/>
  <c r="D1170" i="382"/>
  <c r="F1170" i="382" s="1"/>
  <c r="D1169" i="382"/>
  <c r="I1169" i="382" s="1"/>
  <c r="M1169" i="382" s="1"/>
  <c r="N1169" i="382" s="1"/>
  <c r="O1169" i="382" s="1"/>
  <c r="N1168" i="382"/>
  <c r="O1168" i="382" s="1"/>
  <c r="D1168" i="382"/>
  <c r="F1168" i="382" s="1"/>
  <c r="N1167" i="382"/>
  <c r="O1167" i="382" s="1"/>
  <c r="D1167" i="382"/>
  <c r="N1166" i="382"/>
  <c r="O1166" i="382" s="1"/>
  <c r="D1166" i="382"/>
  <c r="D1165" i="382"/>
  <c r="I1165" i="382" s="1"/>
  <c r="M1165" i="382" s="1"/>
  <c r="N1165" i="382" s="1"/>
  <c r="O1165" i="382" s="1"/>
  <c r="N1164" i="382"/>
  <c r="O1164" i="382" s="1"/>
  <c r="D1164" i="382"/>
  <c r="N1163" i="382"/>
  <c r="O1163" i="382" s="1"/>
  <c r="D1163" i="382"/>
  <c r="F1163" i="382" s="1"/>
  <c r="N1162" i="382"/>
  <c r="O1162" i="382" s="1"/>
  <c r="D1162" i="382"/>
  <c r="N1161" i="382"/>
  <c r="O1161" i="382" s="1"/>
  <c r="D1161" i="382"/>
  <c r="D1160" i="382"/>
  <c r="I1160" i="382" s="1"/>
  <c r="M1160" i="382" s="1"/>
  <c r="N1160" i="382" s="1"/>
  <c r="O1160" i="382" s="1"/>
  <c r="D1159" i="382"/>
  <c r="I1159" i="382" s="1"/>
  <c r="M1159" i="382" s="1"/>
  <c r="N1159" i="382" s="1"/>
  <c r="O1159" i="382" s="1"/>
  <c r="N1158" i="382"/>
  <c r="O1158" i="382" s="1"/>
  <c r="D1158" i="382"/>
  <c r="N1157" i="382"/>
  <c r="O1157" i="382" s="1"/>
  <c r="D1157" i="382"/>
  <c r="N1156" i="382"/>
  <c r="O1156" i="382" s="1"/>
  <c r="D1156" i="382"/>
  <c r="F1156" i="382" s="1"/>
  <c r="N1155" i="382"/>
  <c r="O1155" i="382" s="1"/>
  <c r="D1155" i="382"/>
  <c r="D1154" i="382"/>
  <c r="I1154" i="382" s="1"/>
  <c r="M1154" i="382" s="1"/>
  <c r="N1154" i="382" s="1"/>
  <c r="O1154" i="382" s="1"/>
  <c r="N1153" i="382"/>
  <c r="D1153" i="382"/>
  <c r="I1153" i="382" s="1"/>
  <c r="D1152" i="382"/>
  <c r="I1152" i="382" s="1"/>
  <c r="M1152" i="382" s="1"/>
  <c r="N1152" i="382" s="1"/>
  <c r="O1152" i="382" s="1"/>
  <c r="N1151" i="382"/>
  <c r="O1151" i="382" s="1"/>
  <c r="D1151" i="382"/>
  <c r="F1151" i="382" s="1"/>
  <c r="N1150" i="382"/>
  <c r="O1150" i="382" s="1"/>
  <c r="D1150" i="382"/>
  <c r="F1150" i="382" s="1"/>
  <c r="N1149" i="382"/>
  <c r="O1149" i="382" s="1"/>
  <c r="D1149" i="382"/>
  <c r="N1148" i="382"/>
  <c r="O1148" i="382" s="1"/>
  <c r="D1148" i="382"/>
  <c r="F1148" i="382" s="1"/>
  <c r="D1147" i="382"/>
  <c r="I1147" i="382" s="1"/>
  <c r="M1147" i="382" s="1"/>
  <c r="N1147" i="382" s="1"/>
  <c r="O1147" i="382" s="1"/>
  <c r="D1146" i="382"/>
  <c r="I1146" i="382" s="1"/>
  <c r="M1146" i="382" s="1"/>
  <c r="N1146" i="382" s="1"/>
  <c r="O1146" i="382" s="1"/>
  <c r="D1145" i="382"/>
  <c r="I1145" i="382" s="1"/>
  <c r="M1145" i="382" s="1"/>
  <c r="N1145" i="382" s="1"/>
  <c r="O1145" i="382" s="1"/>
  <c r="N1144" i="382"/>
  <c r="O1144" i="382" s="1"/>
  <c r="D1144" i="382"/>
  <c r="F1144" i="382" s="1"/>
  <c r="N1143" i="382"/>
  <c r="O1143" i="382" s="1"/>
  <c r="D1143" i="382"/>
  <c r="F1143" i="382" s="1"/>
  <c r="N1142" i="382"/>
  <c r="O1142" i="382" s="1"/>
  <c r="D1142" i="382"/>
  <c r="F1142" i="382" s="1"/>
  <c r="N1141" i="382"/>
  <c r="O1141" i="382" s="1"/>
  <c r="D1141" i="382"/>
  <c r="F1141" i="382" s="1"/>
  <c r="N1140" i="382"/>
  <c r="O1140" i="382" s="1"/>
  <c r="D1140" i="382"/>
  <c r="F1140" i="382" s="1"/>
  <c r="N1139" i="382"/>
  <c r="O1139" i="382" s="1"/>
  <c r="D1139" i="382"/>
  <c r="F1139" i="382" s="1"/>
  <c r="N1138" i="382"/>
  <c r="O1138" i="382" s="1"/>
  <c r="D1138" i="382"/>
  <c r="F1138" i="382" s="1"/>
  <c r="N1137" i="382"/>
  <c r="O1137" i="382" s="1"/>
  <c r="D1137" i="382"/>
  <c r="F1137" i="382" s="1"/>
  <c r="N1136" i="382"/>
  <c r="O1136" i="382" s="1"/>
  <c r="D1136" i="382"/>
  <c r="F1136" i="382" s="1"/>
  <c r="N1135" i="382"/>
  <c r="O1135" i="382" s="1"/>
  <c r="D1135" i="382"/>
  <c r="F1135" i="382" s="1"/>
  <c r="N1134" i="382"/>
  <c r="O1134" i="382" s="1"/>
  <c r="D1134" i="382"/>
  <c r="F1134" i="382" s="1"/>
  <c r="N1133" i="382"/>
  <c r="O1133" i="382" s="1"/>
  <c r="D1133" i="382"/>
  <c r="F1133" i="382" s="1"/>
  <c r="N1132" i="382"/>
  <c r="O1132" i="382" s="1"/>
  <c r="D1132" i="382"/>
  <c r="F1132" i="382" s="1"/>
  <c r="N1131" i="382"/>
  <c r="O1131" i="382" s="1"/>
  <c r="D1131" i="382"/>
  <c r="F1131" i="382" s="1"/>
  <c r="N1130" i="382"/>
  <c r="O1130" i="382" s="1"/>
  <c r="D1130" i="382"/>
  <c r="F1130" i="382" s="1"/>
  <c r="N1129" i="382"/>
  <c r="O1129" i="382" s="1"/>
  <c r="D1129" i="382"/>
  <c r="F1129" i="382" s="1"/>
  <c r="N1128" i="382"/>
  <c r="O1128" i="382" s="1"/>
  <c r="D1128" i="382"/>
  <c r="F1128" i="382" s="1"/>
  <c r="N1127" i="382"/>
  <c r="O1127" i="382" s="1"/>
  <c r="D1127" i="382"/>
  <c r="F1127" i="382" s="1"/>
  <c r="N1126" i="382"/>
  <c r="O1126" i="382" s="1"/>
  <c r="D1126" i="382"/>
  <c r="H1126" i="382" s="1"/>
  <c r="N1125" i="382"/>
  <c r="O1125" i="382" s="1"/>
  <c r="D1125" i="382"/>
  <c r="F1125" i="382" s="1"/>
  <c r="N1124" i="382"/>
  <c r="O1124" i="382" s="1"/>
  <c r="D1124" i="382"/>
  <c r="F1124" i="382" s="1"/>
  <c r="N1123" i="382"/>
  <c r="O1123" i="382" s="1"/>
  <c r="D1123" i="382"/>
  <c r="D1122" i="382"/>
  <c r="I1122" i="382" s="1"/>
  <c r="M1122" i="382" s="1"/>
  <c r="N1122" i="382" s="1"/>
  <c r="O1122" i="382" s="1"/>
  <c r="D1121" i="382"/>
  <c r="I1121" i="382" s="1"/>
  <c r="L1121" i="382" s="1"/>
  <c r="N1121" i="382" s="1"/>
  <c r="O1121" i="382" s="1"/>
  <c r="N1120" i="382"/>
  <c r="O1120" i="382" s="1"/>
  <c r="D1120" i="382"/>
  <c r="H1120" i="382" s="1"/>
  <c r="N1119" i="382"/>
  <c r="O1119" i="382" s="1"/>
  <c r="D1119" i="382"/>
  <c r="N1118" i="382"/>
  <c r="O1118" i="382" s="1"/>
  <c r="D1118" i="382"/>
  <c r="N1117" i="382"/>
  <c r="O1117" i="382" s="1"/>
  <c r="D1117" i="382"/>
  <c r="N1116" i="382"/>
  <c r="O1116" i="382" s="1"/>
  <c r="D1116" i="382"/>
  <c r="N1115" i="382"/>
  <c r="O1115" i="382" s="1"/>
  <c r="D1115" i="382"/>
  <c r="N1114" i="382"/>
  <c r="O1114" i="382" s="1"/>
  <c r="D1114" i="382"/>
  <c r="N1113" i="382"/>
  <c r="O1113" i="382" s="1"/>
  <c r="D1113" i="382"/>
  <c r="N1112" i="382"/>
  <c r="O1112" i="382" s="1"/>
  <c r="D1112" i="382"/>
  <c r="N1111" i="382"/>
  <c r="O1111" i="382" s="1"/>
  <c r="D1111" i="382"/>
  <c r="F1111" i="382" s="1"/>
  <c r="N1110" i="382"/>
  <c r="O1110" i="382" s="1"/>
  <c r="D1110" i="382"/>
  <c r="F1110" i="382" s="1"/>
  <c r="N1109" i="382"/>
  <c r="O1109" i="382" s="1"/>
  <c r="D1109" i="382"/>
  <c r="F1109" i="382" s="1"/>
  <c r="N1108" i="382"/>
  <c r="O1108" i="382" s="1"/>
  <c r="D1108" i="382"/>
  <c r="F1108" i="382" s="1"/>
  <c r="N1107" i="382"/>
  <c r="O1107" i="382" s="1"/>
  <c r="D1107" i="382"/>
  <c r="F1107" i="382" s="1"/>
  <c r="N1106" i="382"/>
  <c r="O1106" i="382" s="1"/>
  <c r="D1106" i="382"/>
  <c r="F1106" i="382" s="1"/>
  <c r="N1105" i="382"/>
  <c r="O1105" i="382" s="1"/>
  <c r="D1105" i="382"/>
  <c r="F1105" i="382" s="1"/>
  <c r="N1104" i="382"/>
  <c r="O1104" i="382" s="1"/>
  <c r="D1104" i="382"/>
  <c r="F1104" i="382" s="1"/>
  <c r="N1103" i="382"/>
  <c r="O1103" i="382" s="1"/>
  <c r="D1103" i="382"/>
  <c r="F1103" i="382" s="1"/>
  <c r="N1102" i="382"/>
  <c r="O1102" i="382" s="1"/>
  <c r="D1102" i="382"/>
  <c r="H1102" i="382" s="1"/>
  <c r="N1101" i="382"/>
  <c r="O1101" i="382" s="1"/>
  <c r="D1101" i="382"/>
  <c r="N1100" i="382"/>
  <c r="O1100" i="382" s="1"/>
  <c r="D1100" i="382"/>
  <c r="N1099" i="382"/>
  <c r="O1099" i="382" s="1"/>
  <c r="D1099" i="382"/>
  <c r="F1099" i="382" s="1"/>
  <c r="N1098" i="382"/>
  <c r="O1098" i="382" s="1"/>
  <c r="D1098" i="382"/>
  <c r="F1098" i="382" s="1"/>
  <c r="N1097" i="382"/>
  <c r="O1097" i="382" s="1"/>
  <c r="D1097" i="382"/>
  <c r="F1097" i="382" s="1"/>
  <c r="N1096" i="382"/>
  <c r="O1096" i="382" s="1"/>
  <c r="D1096" i="382"/>
  <c r="F1096" i="382" s="1"/>
  <c r="N1095" i="382"/>
  <c r="O1095" i="382" s="1"/>
  <c r="D1095" i="382"/>
  <c r="F1095" i="382" s="1"/>
  <c r="N1094" i="382"/>
  <c r="O1094" i="382" s="1"/>
  <c r="D1094" i="382"/>
  <c r="F1094" i="382" s="1"/>
  <c r="N1093" i="382"/>
  <c r="O1093" i="382" s="1"/>
  <c r="D1093" i="382"/>
  <c r="F1093" i="382" s="1"/>
  <c r="N1092" i="382"/>
  <c r="O1092" i="382" s="1"/>
  <c r="D1092" i="382"/>
  <c r="F1092" i="382" s="1"/>
  <c r="N1091" i="382"/>
  <c r="O1091" i="382" s="1"/>
  <c r="D1091" i="382"/>
  <c r="F1091" i="382" s="1"/>
  <c r="N1090" i="382"/>
  <c r="O1090" i="382" s="1"/>
  <c r="D1090" i="382"/>
  <c r="F1090" i="382" s="1"/>
  <c r="N1089" i="382"/>
  <c r="O1089" i="382" s="1"/>
  <c r="D1089" i="382"/>
  <c r="F1089" i="382" s="1"/>
  <c r="N1088" i="382"/>
  <c r="O1088" i="382" s="1"/>
  <c r="D1088" i="382"/>
  <c r="F1088" i="382" s="1"/>
  <c r="N1087" i="382"/>
  <c r="O1087" i="382" s="1"/>
  <c r="D1087" i="382"/>
  <c r="F1087" i="382" s="1"/>
  <c r="N1086" i="382"/>
  <c r="O1086" i="382" s="1"/>
  <c r="D1086" i="382"/>
  <c r="N1085" i="382"/>
  <c r="O1085" i="382" s="1"/>
  <c r="D1085" i="382"/>
  <c r="N1084" i="382"/>
  <c r="O1084" i="382" s="1"/>
  <c r="D1084" i="382"/>
  <c r="N1083" i="382"/>
  <c r="O1083" i="382" s="1"/>
  <c r="D1083" i="382"/>
  <c r="N1082" i="382"/>
  <c r="O1082" i="382" s="1"/>
  <c r="D1082" i="382"/>
  <c r="N1081" i="382"/>
  <c r="O1081" i="382" s="1"/>
  <c r="D1081" i="382"/>
  <c r="N1080" i="382"/>
  <c r="O1080" i="382" s="1"/>
  <c r="D1080" i="382"/>
  <c r="N1079" i="382"/>
  <c r="O1079" i="382" s="1"/>
  <c r="D1079" i="382"/>
  <c r="N1078" i="382"/>
  <c r="O1078" i="382" s="1"/>
  <c r="D1078" i="382"/>
  <c r="N1077" i="382"/>
  <c r="O1077" i="382" s="1"/>
  <c r="D1077" i="382"/>
  <c r="N1076" i="382"/>
  <c r="O1076" i="382" s="1"/>
  <c r="D1076" i="382"/>
  <c r="N1075" i="382"/>
  <c r="O1075" i="382" s="1"/>
  <c r="D1075" i="382"/>
  <c r="N1074" i="382"/>
  <c r="O1074" i="382" s="1"/>
  <c r="D1074" i="382"/>
  <c r="N1073" i="382"/>
  <c r="O1073" i="382" s="1"/>
  <c r="D1073" i="382"/>
  <c r="N1072" i="382"/>
  <c r="O1072" i="382" s="1"/>
  <c r="D1072" i="382"/>
  <c r="N1071" i="382"/>
  <c r="O1071" i="382" s="1"/>
  <c r="D1071" i="382"/>
  <c r="N1070" i="382"/>
  <c r="O1070" i="382" s="1"/>
  <c r="D1070" i="382"/>
  <c r="N1069" i="382"/>
  <c r="O1069" i="382" s="1"/>
  <c r="D1069" i="382"/>
  <c r="N1068" i="382"/>
  <c r="O1068" i="382" s="1"/>
  <c r="D1068" i="382"/>
  <c r="N1067" i="382"/>
  <c r="O1067" i="382" s="1"/>
  <c r="D1067" i="382"/>
  <c r="N1066" i="382"/>
  <c r="O1066" i="382" s="1"/>
  <c r="D1066" i="382"/>
  <c r="N1065" i="382"/>
  <c r="O1065" i="382" s="1"/>
  <c r="D1065" i="382"/>
  <c r="N1064" i="382"/>
  <c r="O1064" i="382" s="1"/>
  <c r="D1064" i="382"/>
  <c r="N1063" i="382"/>
  <c r="O1063" i="382" s="1"/>
  <c r="D1063" i="382"/>
  <c r="N1062" i="382"/>
  <c r="O1062" i="382" s="1"/>
  <c r="D1062" i="382"/>
  <c r="D1061" i="382"/>
  <c r="I1061" i="382" s="1"/>
  <c r="M1061" i="382" s="1"/>
  <c r="N1061" i="382" s="1"/>
  <c r="O1061" i="382" s="1"/>
  <c r="D1060" i="382"/>
  <c r="I1060" i="382" s="1"/>
  <c r="M1060" i="382" s="1"/>
  <c r="N1060" i="382" s="1"/>
  <c r="O1060" i="382" s="1"/>
  <c r="D1059" i="382"/>
  <c r="I1059" i="382" s="1"/>
  <c r="M1059" i="382" s="1"/>
  <c r="N1059" i="382" s="1"/>
  <c r="O1059" i="382" s="1"/>
  <c r="N1058" i="382"/>
  <c r="D1058" i="382"/>
  <c r="I1058" i="382" s="1"/>
  <c r="N1057" i="382"/>
  <c r="D1057" i="382"/>
  <c r="I1057" i="382" s="1"/>
  <c r="N1056" i="382"/>
  <c r="D1056" i="382"/>
  <c r="I1056" i="382" s="1"/>
  <c r="N1055" i="382"/>
  <c r="D1055" i="382"/>
  <c r="I1055" i="382" s="1"/>
  <c r="D1054" i="382"/>
  <c r="I1054" i="382" s="1"/>
  <c r="M1054" i="382" s="1"/>
  <c r="N1054" i="382" s="1"/>
  <c r="O1054" i="382" s="1"/>
  <c r="N1053" i="382"/>
  <c r="O1053" i="382" s="1"/>
  <c r="D1053" i="382"/>
  <c r="O1052" i="382"/>
  <c r="N1052" i="382"/>
  <c r="D1052" i="382"/>
  <c r="N1051" i="382"/>
  <c r="O1051" i="382" s="1"/>
  <c r="D1051" i="382"/>
  <c r="N1050" i="382"/>
  <c r="O1050" i="382" s="1"/>
  <c r="D1050" i="382"/>
  <c r="N1049" i="382"/>
  <c r="O1049" i="382" s="1"/>
  <c r="D1049" i="382"/>
  <c r="N1048" i="382"/>
  <c r="O1048" i="382" s="1"/>
  <c r="D1048" i="382"/>
  <c r="N1047" i="382"/>
  <c r="O1047" i="382" s="1"/>
  <c r="D1047" i="382"/>
  <c r="N1046" i="382"/>
  <c r="O1046" i="382" s="1"/>
  <c r="D1046" i="382"/>
  <c r="F1046" i="382" s="1"/>
  <c r="N1045" i="382"/>
  <c r="O1045" i="382" s="1"/>
  <c r="D1045" i="382"/>
  <c r="N1044" i="382"/>
  <c r="O1044" i="382" s="1"/>
  <c r="D1044" i="382"/>
  <c r="N1043" i="382"/>
  <c r="O1043" i="382" s="1"/>
  <c r="D1043" i="382"/>
  <c r="N1042" i="382"/>
  <c r="O1042" i="382" s="1"/>
  <c r="D1042" i="382"/>
  <c r="N1041" i="382"/>
  <c r="O1041" i="382" s="1"/>
  <c r="D1041" i="382"/>
  <c r="N1040" i="382"/>
  <c r="O1040" i="382" s="1"/>
  <c r="D1040" i="382"/>
  <c r="O1039" i="382"/>
  <c r="N1039" i="382"/>
  <c r="D1039" i="382"/>
  <c r="N1038" i="382"/>
  <c r="O1038" i="382" s="1"/>
  <c r="D1038" i="382"/>
  <c r="N1037" i="382"/>
  <c r="O1037" i="382" s="1"/>
  <c r="D1037" i="382"/>
  <c r="N1036" i="382"/>
  <c r="O1036" i="382" s="1"/>
  <c r="D1036" i="382"/>
  <c r="N1035" i="382"/>
  <c r="O1035" i="382" s="1"/>
  <c r="D1035" i="382"/>
  <c r="N1034" i="382"/>
  <c r="O1034" i="382" s="1"/>
  <c r="D1034" i="382"/>
  <c r="N1033" i="382"/>
  <c r="O1033" i="382" s="1"/>
  <c r="D1033" i="382"/>
  <c r="N1032" i="382"/>
  <c r="O1032" i="382" s="1"/>
  <c r="D1032" i="382"/>
  <c r="N1031" i="382"/>
  <c r="O1031" i="382" s="1"/>
  <c r="D1031" i="382"/>
  <c r="N1030" i="382"/>
  <c r="O1030" i="382" s="1"/>
  <c r="D1030" i="382"/>
  <c r="N1029" i="382"/>
  <c r="O1029" i="382" s="1"/>
  <c r="D1029" i="382"/>
  <c r="N1028" i="382"/>
  <c r="O1028" i="382" s="1"/>
  <c r="D1028" i="382"/>
  <c r="N1027" i="382"/>
  <c r="O1027" i="382" s="1"/>
  <c r="D1027" i="382"/>
  <c r="D1026" i="382"/>
  <c r="I1026" i="382" s="1"/>
  <c r="M1026" i="382" s="1"/>
  <c r="N1026" i="382" s="1"/>
  <c r="O1026" i="382" s="1"/>
  <c r="N1025" i="382"/>
  <c r="O1025" i="382" s="1"/>
  <c r="D1025" i="382"/>
  <c r="F1025" i="382" s="1"/>
  <c r="N1024" i="382"/>
  <c r="O1024" i="382" s="1"/>
  <c r="D1024" i="382"/>
  <c r="N1023" i="382"/>
  <c r="O1023" i="382" s="1"/>
  <c r="D1023" i="382"/>
  <c r="D1022" i="382"/>
  <c r="I1022" i="382" s="1"/>
  <c r="M1022" i="382" s="1"/>
  <c r="N1022" i="382" s="1"/>
  <c r="O1022" i="382" s="1"/>
  <c r="N1021" i="382"/>
  <c r="D1021" i="382"/>
  <c r="I1021" i="382" s="1"/>
  <c r="N1020" i="382"/>
  <c r="D1020" i="382"/>
  <c r="I1020" i="382" s="1"/>
  <c r="N1019" i="382"/>
  <c r="D1019" i="382"/>
  <c r="I1019" i="382" s="1"/>
  <c r="D1018" i="382"/>
  <c r="I1018" i="382" s="1"/>
  <c r="M1018" i="382" s="1"/>
  <c r="N1018" i="382" s="1"/>
  <c r="O1018" i="382" s="1"/>
  <c r="D1017" i="382"/>
  <c r="I1017" i="382" s="1"/>
  <c r="M1017" i="382" s="1"/>
  <c r="N1017" i="382" s="1"/>
  <c r="O1017" i="382" s="1"/>
  <c r="D1016" i="382"/>
  <c r="I1016" i="382" s="1"/>
  <c r="M1016" i="382" s="1"/>
  <c r="N1016" i="382" s="1"/>
  <c r="O1016" i="382" s="1"/>
  <c r="D1015" i="382"/>
  <c r="I1015" i="382" s="1"/>
  <c r="M1015" i="382" s="1"/>
  <c r="N1015" i="382" s="1"/>
  <c r="O1015" i="382" s="1"/>
  <c r="D1014" i="382"/>
  <c r="I1014" i="382" s="1"/>
  <c r="M1014" i="382" s="1"/>
  <c r="N1014" i="382" s="1"/>
  <c r="O1014" i="382" s="1"/>
  <c r="D1013" i="382"/>
  <c r="I1013" i="382" s="1"/>
  <c r="M1013" i="382" s="1"/>
  <c r="N1013" i="382" s="1"/>
  <c r="O1013" i="382" s="1"/>
  <c r="D1012" i="382"/>
  <c r="I1012" i="382" s="1"/>
  <c r="M1012" i="382" s="1"/>
  <c r="N1012" i="382" s="1"/>
  <c r="O1012" i="382" s="1"/>
  <c r="D1011" i="382"/>
  <c r="I1011" i="382" s="1"/>
  <c r="M1011" i="382" s="1"/>
  <c r="N1011" i="382" s="1"/>
  <c r="O1011" i="382" s="1"/>
  <c r="N1010" i="382"/>
  <c r="O1010" i="382" s="1"/>
  <c r="D1010" i="382"/>
  <c r="N1009" i="382"/>
  <c r="O1009" i="382" s="1"/>
  <c r="D1009" i="382"/>
  <c r="N1008" i="382"/>
  <c r="O1008" i="382" s="1"/>
  <c r="D1008" i="382"/>
  <c r="N1007" i="382"/>
  <c r="O1007" i="382" s="1"/>
  <c r="D1007" i="382"/>
  <c r="N1006" i="382"/>
  <c r="O1006" i="382" s="1"/>
  <c r="D1006" i="382"/>
  <c r="F1006" i="382" s="1"/>
  <c r="N1005" i="382"/>
  <c r="O1005" i="382" s="1"/>
  <c r="D1005" i="382"/>
  <c r="N1004" i="382"/>
  <c r="O1004" i="382" s="1"/>
  <c r="D1004" i="382"/>
  <c r="D1003" i="382"/>
  <c r="I1003" i="382" s="1"/>
  <c r="M1003" i="382" s="1"/>
  <c r="N1003" i="382" s="1"/>
  <c r="O1003" i="382" s="1"/>
  <c r="D1002" i="382"/>
  <c r="I1002" i="382" s="1"/>
  <c r="M1002" i="382" s="1"/>
  <c r="N1002" i="382" s="1"/>
  <c r="O1002" i="382" s="1"/>
  <c r="N1001" i="382"/>
  <c r="O1001" i="382" s="1"/>
  <c r="D1001" i="382"/>
  <c r="N1000" i="382"/>
  <c r="O1000" i="382" s="1"/>
  <c r="D1000" i="382"/>
  <c r="N999" i="382"/>
  <c r="O999" i="382" s="1"/>
  <c r="D999" i="382"/>
  <c r="N998" i="382"/>
  <c r="O998" i="382" s="1"/>
  <c r="D998" i="382"/>
  <c r="N997" i="382"/>
  <c r="O997" i="382" s="1"/>
  <c r="D997" i="382"/>
  <c r="N996" i="382"/>
  <c r="O996" i="382" s="1"/>
  <c r="D996" i="382"/>
  <c r="N995" i="382"/>
  <c r="O995" i="382" s="1"/>
  <c r="D995" i="382"/>
  <c r="N994" i="382"/>
  <c r="O994" i="382" s="1"/>
  <c r="D994" i="382"/>
  <c r="N993" i="382"/>
  <c r="O993" i="382" s="1"/>
  <c r="D993" i="382"/>
  <c r="N992" i="382"/>
  <c r="O992" i="382" s="1"/>
  <c r="D992" i="382"/>
  <c r="D991" i="382"/>
  <c r="I991" i="382" s="1"/>
  <c r="M991" i="382" s="1"/>
  <c r="N991" i="382" s="1"/>
  <c r="O991" i="382" s="1"/>
  <c r="N990" i="382"/>
  <c r="O990" i="382" s="1"/>
  <c r="D990" i="382"/>
  <c r="N989" i="382"/>
  <c r="O989" i="382" s="1"/>
  <c r="D989" i="382"/>
  <c r="N988" i="382"/>
  <c r="O988" i="382" s="1"/>
  <c r="D988" i="382"/>
  <c r="N987" i="382"/>
  <c r="O987" i="382" s="1"/>
  <c r="D987" i="382"/>
  <c r="N986" i="382"/>
  <c r="O986" i="382" s="1"/>
  <c r="D986" i="382"/>
  <c r="N985" i="382"/>
  <c r="O985" i="382" s="1"/>
  <c r="D985" i="382"/>
  <c r="N984" i="382"/>
  <c r="O984" i="382" s="1"/>
  <c r="D984" i="382"/>
  <c r="N983" i="382"/>
  <c r="O983" i="382" s="1"/>
  <c r="D983" i="382"/>
  <c r="N982" i="382"/>
  <c r="O982" i="382" s="1"/>
  <c r="D982" i="382"/>
  <c r="N981" i="382"/>
  <c r="O981" i="382" s="1"/>
  <c r="D981" i="382"/>
  <c r="N980" i="382"/>
  <c r="O980" i="382" s="1"/>
  <c r="D980" i="382"/>
  <c r="N979" i="382"/>
  <c r="O979" i="382" s="1"/>
  <c r="D979" i="382"/>
  <c r="N978" i="382"/>
  <c r="O978" i="382" s="1"/>
  <c r="D978" i="382"/>
  <c r="N977" i="382"/>
  <c r="O977" i="382" s="1"/>
  <c r="D977" i="382"/>
  <c r="N976" i="382"/>
  <c r="O976" i="382" s="1"/>
  <c r="D976" i="382"/>
  <c r="N975" i="382"/>
  <c r="O975" i="382" s="1"/>
  <c r="D975" i="382"/>
  <c r="N974" i="382"/>
  <c r="O974" i="382" s="1"/>
  <c r="D974" i="382"/>
  <c r="N973" i="382"/>
  <c r="O973" i="382" s="1"/>
  <c r="D973" i="382"/>
  <c r="N972" i="382"/>
  <c r="O972" i="382" s="1"/>
  <c r="D972" i="382"/>
  <c r="N971" i="382"/>
  <c r="O971" i="382" s="1"/>
  <c r="D971" i="382"/>
  <c r="N970" i="382"/>
  <c r="O970" i="382" s="1"/>
  <c r="D970" i="382"/>
  <c r="N969" i="382"/>
  <c r="O969" i="382" s="1"/>
  <c r="D969" i="382"/>
  <c r="N968" i="382"/>
  <c r="O968" i="382" s="1"/>
  <c r="D968" i="382"/>
  <c r="N967" i="382"/>
  <c r="O967" i="382" s="1"/>
  <c r="D967" i="382"/>
  <c r="N966" i="382"/>
  <c r="O966" i="382" s="1"/>
  <c r="D966" i="382"/>
  <c r="N965" i="382"/>
  <c r="O965" i="382" s="1"/>
  <c r="D965" i="382"/>
  <c r="N964" i="382"/>
  <c r="O964" i="382" s="1"/>
  <c r="D964" i="382"/>
  <c r="N963" i="382"/>
  <c r="O963" i="382" s="1"/>
  <c r="D963" i="382"/>
  <c r="F963" i="382" s="1"/>
  <c r="N962" i="382"/>
  <c r="O962" i="382" s="1"/>
  <c r="D962" i="382"/>
  <c r="F962" i="382" s="1"/>
  <c r="N961" i="382"/>
  <c r="O961" i="382" s="1"/>
  <c r="D961" i="382"/>
  <c r="F961" i="382" s="1"/>
  <c r="N960" i="382"/>
  <c r="O960" i="382" s="1"/>
  <c r="D960" i="382"/>
  <c r="F960" i="382" s="1"/>
  <c r="N959" i="382"/>
  <c r="O959" i="382" s="1"/>
  <c r="D959" i="382"/>
  <c r="F959" i="382" s="1"/>
  <c r="N958" i="382"/>
  <c r="O958" i="382" s="1"/>
  <c r="D958" i="382"/>
  <c r="F958" i="382" s="1"/>
  <c r="N957" i="382"/>
  <c r="O957" i="382" s="1"/>
  <c r="D957" i="382"/>
  <c r="F957" i="382" s="1"/>
  <c r="N956" i="382"/>
  <c r="O956" i="382" s="1"/>
  <c r="D956" i="382"/>
  <c r="F956" i="382" s="1"/>
  <c r="N955" i="382"/>
  <c r="O955" i="382" s="1"/>
  <c r="D955" i="382"/>
  <c r="N954" i="382"/>
  <c r="O954" i="382" s="1"/>
  <c r="D954" i="382"/>
  <c r="N953" i="382"/>
  <c r="O953" i="382" s="1"/>
  <c r="D953" i="382"/>
  <c r="D952" i="382"/>
  <c r="I952" i="382" s="1"/>
  <c r="M952" i="382" s="1"/>
  <c r="N952" i="382" s="1"/>
  <c r="O952" i="382" s="1"/>
  <c r="D951" i="382"/>
  <c r="I951" i="382" s="1"/>
  <c r="M951" i="382" s="1"/>
  <c r="N951" i="382" s="1"/>
  <c r="O951" i="382" s="1"/>
  <c r="D950" i="382"/>
  <c r="I950" i="382" s="1"/>
  <c r="K950" i="382" s="1"/>
  <c r="N950" i="382" s="1"/>
  <c r="O950" i="382" s="1"/>
  <c r="D949" i="382"/>
  <c r="I949" i="382" s="1"/>
  <c r="K949" i="382" s="1"/>
  <c r="N949" i="382" s="1"/>
  <c r="O949" i="382" s="1"/>
  <c r="D948" i="382"/>
  <c r="I948" i="382" s="1"/>
  <c r="L948" i="382" s="1"/>
  <c r="N948" i="382" s="1"/>
  <c r="O948" i="382" s="1"/>
  <c r="D947" i="382"/>
  <c r="I947" i="382" s="1"/>
  <c r="K947" i="382" s="1"/>
  <c r="N947" i="382" s="1"/>
  <c r="O947" i="382" s="1"/>
  <c r="D946" i="382"/>
  <c r="I946" i="382" s="1"/>
  <c r="L946" i="382" s="1"/>
  <c r="N946" i="382" s="1"/>
  <c r="O946" i="382" s="1"/>
  <c r="D945" i="382"/>
  <c r="I945" i="382" s="1"/>
  <c r="K945" i="382" s="1"/>
  <c r="N945" i="382" s="1"/>
  <c r="O945" i="382" s="1"/>
  <c r="D944" i="382"/>
  <c r="I944" i="382" s="1"/>
  <c r="M944" i="382" s="1"/>
  <c r="N944" i="382" s="1"/>
  <c r="O944" i="382" s="1"/>
  <c r="D943" i="382"/>
  <c r="I943" i="382" s="1"/>
  <c r="K943" i="382" s="1"/>
  <c r="N943" i="382" s="1"/>
  <c r="O943" i="382" s="1"/>
  <c r="D942" i="382"/>
  <c r="I942" i="382" s="1"/>
  <c r="M942" i="382" s="1"/>
  <c r="N942" i="382" s="1"/>
  <c r="O942" i="382" s="1"/>
  <c r="D941" i="382"/>
  <c r="I941" i="382" s="1"/>
  <c r="N940" i="382"/>
  <c r="O940" i="382" s="1"/>
  <c r="D940" i="382"/>
  <c r="N939" i="382"/>
  <c r="O939" i="382" s="1"/>
  <c r="D939" i="382"/>
  <c r="F939" i="382" s="1"/>
  <c r="N938" i="382"/>
  <c r="O938" i="382" s="1"/>
  <c r="D938" i="382"/>
  <c r="F938" i="382" s="1"/>
  <c r="N937" i="382"/>
  <c r="O937" i="382" s="1"/>
  <c r="D937" i="382"/>
  <c r="F937" i="382" s="1"/>
  <c r="N936" i="382"/>
  <c r="O936" i="382" s="1"/>
  <c r="D936" i="382"/>
  <c r="F936" i="382" s="1"/>
  <c r="N935" i="382"/>
  <c r="O935" i="382" s="1"/>
  <c r="D935" i="382"/>
  <c r="F935" i="382" s="1"/>
  <c r="N934" i="382"/>
  <c r="O934" i="382" s="1"/>
  <c r="D934" i="382"/>
  <c r="F934" i="382" s="1"/>
  <c r="N933" i="382"/>
  <c r="O933" i="382" s="1"/>
  <c r="D933" i="382"/>
  <c r="F933" i="382" s="1"/>
  <c r="N932" i="382"/>
  <c r="O932" i="382" s="1"/>
  <c r="D932" i="382"/>
  <c r="F932" i="382" s="1"/>
  <c r="N931" i="382"/>
  <c r="O931" i="382" s="1"/>
  <c r="D931" i="382"/>
  <c r="F931" i="382" s="1"/>
  <c r="N930" i="382"/>
  <c r="O930" i="382" s="1"/>
  <c r="D930" i="382"/>
  <c r="F930" i="382" s="1"/>
  <c r="D929" i="382"/>
  <c r="I929" i="382" s="1"/>
  <c r="K929" i="382" s="1"/>
  <c r="N929" i="382" s="1"/>
  <c r="O929" i="382" s="1"/>
  <c r="D928" i="382"/>
  <c r="I928" i="382" s="1"/>
  <c r="K928" i="382" s="1"/>
  <c r="N928" i="382" s="1"/>
  <c r="O928" i="382" s="1"/>
  <c r="D927" i="382"/>
  <c r="I927" i="382" s="1"/>
  <c r="K927" i="382" s="1"/>
  <c r="N927" i="382" s="1"/>
  <c r="O927" i="382" s="1"/>
  <c r="N926" i="382"/>
  <c r="D926" i="382"/>
  <c r="I926" i="382" s="1"/>
  <c r="O926" i="382" s="1"/>
  <c r="D925" i="382"/>
  <c r="I925" i="382" s="1"/>
  <c r="K925" i="382" s="1"/>
  <c r="N925" i="382" s="1"/>
  <c r="O925" i="382" s="1"/>
  <c r="D924" i="382"/>
  <c r="I924" i="382" s="1"/>
  <c r="K924" i="382" s="1"/>
  <c r="N924" i="382" s="1"/>
  <c r="O924" i="382" s="1"/>
  <c r="N923" i="382"/>
  <c r="D923" i="382"/>
  <c r="I923" i="382" s="1"/>
  <c r="D922" i="382"/>
  <c r="I922" i="382" s="1"/>
  <c r="M922" i="382" s="1"/>
  <c r="N922" i="382" s="1"/>
  <c r="O922" i="382" s="1"/>
  <c r="D921" i="382"/>
  <c r="I921" i="382" s="1"/>
  <c r="K921" i="382" s="1"/>
  <c r="N921" i="382" s="1"/>
  <c r="O921" i="382" s="1"/>
  <c r="D920" i="382"/>
  <c r="I920" i="382" s="1"/>
  <c r="K920" i="382" s="1"/>
  <c r="N920" i="382" s="1"/>
  <c r="O920" i="382" s="1"/>
  <c r="D919" i="382"/>
  <c r="I919" i="382" s="1"/>
  <c r="L919" i="382" s="1"/>
  <c r="N919" i="382" s="1"/>
  <c r="O919" i="382" s="1"/>
  <c r="D918" i="382"/>
  <c r="I918" i="382" s="1"/>
  <c r="K918" i="382" s="1"/>
  <c r="N918" i="382" s="1"/>
  <c r="O918" i="382" s="1"/>
  <c r="D917" i="382"/>
  <c r="I917" i="382" s="1"/>
  <c r="L917" i="382" s="1"/>
  <c r="N917" i="382" s="1"/>
  <c r="O917" i="382" s="1"/>
  <c r="D916" i="382"/>
  <c r="I916" i="382" s="1"/>
  <c r="K916" i="382" s="1"/>
  <c r="N916" i="382" s="1"/>
  <c r="O916" i="382" s="1"/>
  <c r="D915" i="382"/>
  <c r="I915" i="382" s="1"/>
  <c r="L915" i="382" s="1"/>
  <c r="N915" i="382" s="1"/>
  <c r="O915" i="382" s="1"/>
  <c r="D914" i="382"/>
  <c r="I914" i="382" s="1"/>
  <c r="K914" i="382" s="1"/>
  <c r="N914" i="382" s="1"/>
  <c r="O914" i="382" s="1"/>
  <c r="D913" i="382"/>
  <c r="I913" i="382" s="1"/>
  <c r="L913" i="382" s="1"/>
  <c r="N913" i="382" s="1"/>
  <c r="O913" i="382" s="1"/>
  <c r="D912" i="382"/>
  <c r="I912" i="382" s="1"/>
  <c r="K912" i="382" s="1"/>
  <c r="N912" i="382" s="1"/>
  <c r="O912" i="382" s="1"/>
  <c r="D911" i="382"/>
  <c r="I911" i="382" s="1"/>
  <c r="L911" i="382" s="1"/>
  <c r="N911" i="382" s="1"/>
  <c r="O911" i="382" s="1"/>
  <c r="D910" i="382"/>
  <c r="I910" i="382" s="1"/>
  <c r="K910" i="382" s="1"/>
  <c r="N910" i="382" s="1"/>
  <c r="O910" i="382" s="1"/>
  <c r="D909" i="382"/>
  <c r="I909" i="382" s="1"/>
  <c r="L909" i="382" s="1"/>
  <c r="N909" i="382" s="1"/>
  <c r="O909" i="382" s="1"/>
  <c r="D908" i="382"/>
  <c r="I908" i="382" s="1"/>
  <c r="K908" i="382" s="1"/>
  <c r="N908" i="382" s="1"/>
  <c r="O908" i="382" s="1"/>
  <c r="N907" i="382"/>
  <c r="D907" i="382"/>
  <c r="I907" i="382" s="1"/>
  <c r="N906" i="382"/>
  <c r="D906" i="382"/>
  <c r="I906" i="382" s="1"/>
  <c r="N905" i="382"/>
  <c r="D905" i="382"/>
  <c r="I905" i="382" s="1"/>
  <c r="N904" i="382"/>
  <c r="D904" i="382"/>
  <c r="I904" i="382" s="1"/>
  <c r="N903" i="382"/>
  <c r="D903" i="382"/>
  <c r="I903" i="382" s="1"/>
  <c r="D902" i="382"/>
  <c r="I902" i="382" s="1"/>
  <c r="M902" i="382" s="1"/>
  <c r="N902" i="382" s="1"/>
  <c r="O902" i="382" s="1"/>
  <c r="D901" i="382"/>
  <c r="I901" i="382" s="1"/>
  <c r="M901" i="382" s="1"/>
  <c r="N901" i="382" s="1"/>
  <c r="O901" i="382" s="1"/>
  <c r="D900" i="382"/>
  <c r="I900" i="382" s="1"/>
  <c r="M900" i="382" s="1"/>
  <c r="N900" i="382" s="1"/>
  <c r="O900" i="382" s="1"/>
  <c r="D899" i="382"/>
  <c r="I899" i="382" s="1"/>
  <c r="M899" i="382" s="1"/>
  <c r="N899" i="382" s="1"/>
  <c r="O899" i="382" s="1"/>
  <c r="D898" i="382"/>
  <c r="I898" i="382" s="1"/>
  <c r="M898" i="382" s="1"/>
  <c r="N898" i="382" s="1"/>
  <c r="O898" i="382" s="1"/>
  <c r="N897" i="382"/>
  <c r="D897" i="382"/>
  <c r="I897" i="382" s="1"/>
  <c r="O897" i="382" s="1"/>
  <c r="N896" i="382"/>
  <c r="D896" i="382"/>
  <c r="I896" i="382" s="1"/>
  <c r="O896" i="382" s="1"/>
  <c r="D895" i="382"/>
  <c r="I895" i="382" s="1"/>
  <c r="K895" i="382" s="1"/>
  <c r="N895" i="382" s="1"/>
  <c r="O895" i="382" s="1"/>
  <c r="D894" i="382"/>
  <c r="I894" i="382" s="1"/>
  <c r="K894" i="382" s="1"/>
  <c r="N894" i="382" s="1"/>
  <c r="O894" i="382" s="1"/>
  <c r="D893" i="382"/>
  <c r="I893" i="382" s="1"/>
  <c r="K893" i="382" s="1"/>
  <c r="N893" i="382" s="1"/>
  <c r="O893" i="382" s="1"/>
  <c r="N892" i="382"/>
  <c r="D892" i="382"/>
  <c r="I892" i="382" s="1"/>
  <c r="D891" i="382"/>
  <c r="I891" i="382" s="1"/>
  <c r="K891" i="382" s="1"/>
  <c r="N891" i="382" s="1"/>
  <c r="O891" i="382" s="1"/>
  <c r="D890" i="382"/>
  <c r="I890" i="382" s="1"/>
  <c r="K890" i="382" s="1"/>
  <c r="N890" i="382" s="1"/>
  <c r="O890" i="382" s="1"/>
  <c r="D889" i="382"/>
  <c r="I889" i="382" s="1"/>
  <c r="K889" i="382" s="1"/>
  <c r="N889" i="382" s="1"/>
  <c r="O889" i="382" s="1"/>
  <c r="D888" i="382"/>
  <c r="I888" i="382" s="1"/>
  <c r="K888" i="382" s="1"/>
  <c r="N888" i="382" s="1"/>
  <c r="O888" i="382" s="1"/>
  <c r="D887" i="382"/>
  <c r="I887" i="382" s="1"/>
  <c r="K887" i="382" s="1"/>
  <c r="N887" i="382" s="1"/>
  <c r="O887" i="382" s="1"/>
  <c r="D886" i="382"/>
  <c r="I886" i="382" s="1"/>
  <c r="K886" i="382" s="1"/>
  <c r="N886" i="382" s="1"/>
  <c r="O886" i="382" s="1"/>
  <c r="D885" i="382"/>
  <c r="I885" i="382" s="1"/>
  <c r="K885" i="382" s="1"/>
  <c r="N885" i="382" s="1"/>
  <c r="O885" i="382" s="1"/>
  <c r="D884" i="382"/>
  <c r="I884" i="382" s="1"/>
  <c r="K884" i="382" s="1"/>
  <c r="N884" i="382" s="1"/>
  <c r="O884" i="382" s="1"/>
  <c r="D883" i="382"/>
  <c r="I883" i="382" s="1"/>
  <c r="K883" i="382" s="1"/>
  <c r="N883" i="382" s="1"/>
  <c r="O883" i="382" s="1"/>
  <c r="N882" i="382"/>
  <c r="O882" i="382" s="1"/>
  <c r="D882" i="382"/>
  <c r="N881" i="382"/>
  <c r="O881" i="382" s="1"/>
  <c r="D881" i="382"/>
  <c r="N880" i="382"/>
  <c r="O880" i="382" s="1"/>
  <c r="D880" i="382"/>
  <c r="N879" i="382"/>
  <c r="O879" i="382" s="1"/>
  <c r="D879" i="382"/>
  <c r="N878" i="382"/>
  <c r="O878" i="382" s="1"/>
  <c r="D878" i="382"/>
  <c r="N877" i="382"/>
  <c r="O877" i="382" s="1"/>
  <c r="D877" i="382"/>
  <c r="N876" i="382"/>
  <c r="O876" i="382" s="1"/>
  <c r="D876" i="382"/>
  <c r="N875" i="382"/>
  <c r="O875" i="382" s="1"/>
  <c r="D875" i="382"/>
  <c r="N874" i="382"/>
  <c r="O874" i="382" s="1"/>
  <c r="D874" i="382"/>
  <c r="N873" i="382"/>
  <c r="O873" i="382" s="1"/>
  <c r="D873" i="382"/>
  <c r="N872" i="382"/>
  <c r="O872" i="382" s="1"/>
  <c r="D872" i="382"/>
  <c r="F872" i="382" s="1"/>
  <c r="N871" i="382"/>
  <c r="O871" i="382" s="1"/>
  <c r="D871" i="382"/>
  <c r="N870" i="382"/>
  <c r="O870" i="382" s="1"/>
  <c r="D870" i="382"/>
  <c r="N869" i="382"/>
  <c r="O869" i="382" s="1"/>
  <c r="D869" i="382"/>
  <c r="F869" i="382" s="1"/>
  <c r="N868" i="382"/>
  <c r="O868" i="382" s="1"/>
  <c r="D868" i="382"/>
  <c r="N867" i="382"/>
  <c r="O867" i="382" s="1"/>
  <c r="D867" i="382"/>
  <c r="N866" i="382"/>
  <c r="O866" i="382" s="1"/>
  <c r="D866" i="382"/>
  <c r="D865" i="382"/>
  <c r="I865" i="382" s="1"/>
  <c r="K865" i="382" s="1"/>
  <c r="N865" i="382" s="1"/>
  <c r="O865" i="382" s="1"/>
  <c r="D864" i="382"/>
  <c r="I864" i="382" s="1"/>
  <c r="K864" i="382" s="1"/>
  <c r="N864" i="382" s="1"/>
  <c r="O864" i="382" s="1"/>
  <c r="D863" i="382"/>
  <c r="I863" i="382" s="1"/>
  <c r="K863" i="382" s="1"/>
  <c r="N863" i="382" s="1"/>
  <c r="O863" i="382" s="1"/>
  <c r="D862" i="382"/>
  <c r="I862" i="382" s="1"/>
  <c r="K862" i="382" s="1"/>
  <c r="N862" i="382" s="1"/>
  <c r="O862" i="382" s="1"/>
  <c r="N861" i="382"/>
  <c r="O861" i="382" s="1"/>
  <c r="D861" i="382"/>
  <c r="N860" i="382"/>
  <c r="O860" i="382" s="1"/>
  <c r="D860" i="382"/>
  <c r="N859" i="382"/>
  <c r="O859" i="382" s="1"/>
  <c r="D859" i="382"/>
  <c r="F859" i="382" s="1"/>
  <c r="D858" i="382"/>
  <c r="I858" i="382" s="1"/>
  <c r="M858" i="382" s="1"/>
  <c r="N858" i="382" s="1"/>
  <c r="O858" i="382" s="1"/>
  <c r="N857" i="382"/>
  <c r="O857" i="382" s="1"/>
  <c r="D857" i="382"/>
  <c r="F857" i="382" s="1"/>
  <c r="N856" i="382"/>
  <c r="O856" i="382" s="1"/>
  <c r="D856" i="382"/>
  <c r="D855" i="382"/>
  <c r="I855" i="382" s="1"/>
  <c r="M855" i="382" s="1"/>
  <c r="N855" i="382" s="1"/>
  <c r="O855" i="382" s="1"/>
  <c r="D854" i="382"/>
  <c r="I854" i="382" s="1"/>
  <c r="K854" i="382" s="1"/>
  <c r="N854" i="382" s="1"/>
  <c r="O854" i="382" s="1"/>
  <c r="D853" i="382"/>
  <c r="I853" i="382" s="1"/>
  <c r="M853" i="382" s="1"/>
  <c r="N853" i="382" s="1"/>
  <c r="O853" i="382" s="1"/>
  <c r="D852" i="382"/>
  <c r="I852" i="382" s="1"/>
  <c r="M852" i="382" s="1"/>
  <c r="N852" i="382" s="1"/>
  <c r="O852" i="382" s="1"/>
  <c r="D851" i="382"/>
  <c r="I851" i="382" s="1"/>
  <c r="M851" i="382" s="1"/>
  <c r="N851" i="382" s="1"/>
  <c r="O851" i="382" s="1"/>
  <c r="D850" i="382"/>
  <c r="I850" i="382" s="1"/>
  <c r="M850" i="382" s="1"/>
  <c r="N850" i="382" s="1"/>
  <c r="O850" i="382" s="1"/>
  <c r="D849" i="382"/>
  <c r="I849" i="382" s="1"/>
  <c r="M849" i="382" s="1"/>
  <c r="N849" i="382" s="1"/>
  <c r="O849" i="382" s="1"/>
  <c r="D848" i="382"/>
  <c r="I848" i="382" s="1"/>
  <c r="M848" i="382" s="1"/>
  <c r="N848" i="382" s="1"/>
  <c r="O848" i="382" s="1"/>
  <c r="D847" i="382"/>
  <c r="I847" i="382" s="1"/>
  <c r="M847" i="382" s="1"/>
  <c r="N847" i="382" s="1"/>
  <c r="O847" i="382" s="1"/>
  <c r="D846" i="382"/>
  <c r="I846" i="382" s="1"/>
  <c r="M846" i="382" s="1"/>
  <c r="N846" i="382" s="1"/>
  <c r="O846" i="382" s="1"/>
  <c r="D845" i="382"/>
  <c r="I845" i="382" s="1"/>
  <c r="M845" i="382" s="1"/>
  <c r="N845" i="382" s="1"/>
  <c r="O845" i="382" s="1"/>
  <c r="D844" i="382"/>
  <c r="I844" i="382" s="1"/>
  <c r="M844" i="382" s="1"/>
  <c r="N844" i="382" s="1"/>
  <c r="O844" i="382" s="1"/>
  <c r="D843" i="382"/>
  <c r="I843" i="382" s="1"/>
  <c r="M843" i="382" s="1"/>
  <c r="N843" i="382" s="1"/>
  <c r="O843" i="382" s="1"/>
  <c r="D842" i="382"/>
  <c r="I842" i="382" s="1"/>
  <c r="M842" i="382" s="1"/>
  <c r="N842" i="382" s="1"/>
  <c r="O842" i="382" s="1"/>
  <c r="N841" i="382"/>
  <c r="D841" i="382"/>
  <c r="I841" i="382" s="1"/>
  <c r="O841" i="382" s="1"/>
  <c r="N840" i="382"/>
  <c r="D840" i="382"/>
  <c r="I840" i="382" s="1"/>
  <c r="N839" i="382"/>
  <c r="D839" i="382"/>
  <c r="I839" i="382" s="1"/>
  <c r="O839" i="382" s="1"/>
  <c r="N838" i="382"/>
  <c r="D838" i="382"/>
  <c r="I838" i="382" s="1"/>
  <c r="N837" i="382"/>
  <c r="D837" i="382"/>
  <c r="I837" i="382" s="1"/>
  <c r="O837" i="382" s="1"/>
  <c r="D836" i="382"/>
  <c r="I836" i="382" s="1"/>
  <c r="M836" i="382" s="1"/>
  <c r="N836" i="382" s="1"/>
  <c r="O836" i="382" s="1"/>
  <c r="D835" i="382"/>
  <c r="I835" i="382" s="1"/>
  <c r="K835" i="382" s="1"/>
  <c r="N835" i="382" s="1"/>
  <c r="O835" i="382" s="1"/>
  <c r="N834" i="382"/>
  <c r="D834" i="382"/>
  <c r="I834" i="382" s="1"/>
  <c r="N833" i="382"/>
  <c r="D833" i="382"/>
  <c r="I833" i="382" s="1"/>
  <c r="N832" i="382"/>
  <c r="D832" i="382"/>
  <c r="I832" i="382" s="1"/>
  <c r="N831" i="382"/>
  <c r="D831" i="382"/>
  <c r="I831" i="382" s="1"/>
  <c r="N830" i="382"/>
  <c r="D830" i="382"/>
  <c r="I830" i="382" s="1"/>
  <c r="D829" i="382"/>
  <c r="I829" i="382" s="1"/>
  <c r="M829" i="382" s="1"/>
  <c r="N829" i="382" s="1"/>
  <c r="O829" i="382" s="1"/>
  <c r="D828" i="382"/>
  <c r="I828" i="382" s="1"/>
  <c r="M828" i="382" s="1"/>
  <c r="N828" i="382" s="1"/>
  <c r="O828" i="382" s="1"/>
  <c r="D827" i="382"/>
  <c r="I827" i="382" s="1"/>
  <c r="M827" i="382" s="1"/>
  <c r="N827" i="382" s="1"/>
  <c r="O827" i="382" s="1"/>
  <c r="D826" i="382"/>
  <c r="I826" i="382" s="1"/>
  <c r="M826" i="382" s="1"/>
  <c r="N826" i="382" s="1"/>
  <c r="O826" i="382" s="1"/>
  <c r="D825" i="382"/>
  <c r="I825" i="382" s="1"/>
  <c r="M825" i="382" s="1"/>
  <c r="N825" i="382" s="1"/>
  <c r="O825" i="382" s="1"/>
  <c r="D824" i="382"/>
  <c r="I824" i="382" s="1"/>
  <c r="M824" i="382" s="1"/>
  <c r="N824" i="382" s="1"/>
  <c r="O824" i="382" s="1"/>
  <c r="D823" i="382"/>
  <c r="I823" i="382" s="1"/>
  <c r="M823" i="382" s="1"/>
  <c r="N823" i="382" s="1"/>
  <c r="O823" i="382" s="1"/>
  <c r="D822" i="382"/>
  <c r="I822" i="382" s="1"/>
  <c r="M822" i="382" s="1"/>
  <c r="N822" i="382" s="1"/>
  <c r="O822" i="382" s="1"/>
  <c r="D821" i="382"/>
  <c r="I821" i="382" s="1"/>
  <c r="M821" i="382" s="1"/>
  <c r="N821" i="382" s="1"/>
  <c r="O821" i="382" s="1"/>
  <c r="N820" i="382"/>
  <c r="D820" i="382"/>
  <c r="I820" i="382" s="1"/>
  <c r="D819" i="382"/>
  <c r="I819" i="382" s="1"/>
  <c r="K819" i="382" s="1"/>
  <c r="N819" i="382" s="1"/>
  <c r="O819" i="382" s="1"/>
  <c r="D818" i="382"/>
  <c r="I818" i="382" s="1"/>
  <c r="M818" i="382" s="1"/>
  <c r="N818" i="382" s="1"/>
  <c r="O818" i="382" s="1"/>
  <c r="D817" i="382"/>
  <c r="I817" i="382" s="1"/>
  <c r="M817" i="382" s="1"/>
  <c r="N817" i="382" s="1"/>
  <c r="O817" i="382" s="1"/>
  <c r="D816" i="382"/>
  <c r="I816" i="382" s="1"/>
  <c r="M816" i="382" s="1"/>
  <c r="N816" i="382" s="1"/>
  <c r="O816" i="382" s="1"/>
  <c r="D815" i="382"/>
  <c r="I815" i="382" s="1"/>
  <c r="M815" i="382" s="1"/>
  <c r="N815" i="382" s="1"/>
  <c r="O815" i="382" s="1"/>
  <c r="D814" i="382"/>
  <c r="I814" i="382" s="1"/>
  <c r="M814" i="382" s="1"/>
  <c r="N814" i="382" s="1"/>
  <c r="O814" i="382" s="1"/>
  <c r="D813" i="382"/>
  <c r="I813" i="382" s="1"/>
  <c r="M813" i="382" s="1"/>
  <c r="N813" i="382" s="1"/>
  <c r="O813" i="382" s="1"/>
  <c r="D812" i="382"/>
  <c r="I812" i="382" s="1"/>
  <c r="M812" i="382" s="1"/>
  <c r="N812" i="382" s="1"/>
  <c r="O812" i="382" s="1"/>
  <c r="D811" i="382"/>
  <c r="I811" i="382" s="1"/>
  <c r="M811" i="382" s="1"/>
  <c r="N811" i="382" s="1"/>
  <c r="O811" i="382" s="1"/>
  <c r="D810" i="382"/>
  <c r="I810" i="382" s="1"/>
  <c r="K810" i="382" s="1"/>
  <c r="N810" i="382" s="1"/>
  <c r="O810" i="382" s="1"/>
  <c r="N809" i="382"/>
  <c r="O809" i="382" s="1"/>
  <c r="D809" i="382"/>
  <c r="D808" i="382"/>
  <c r="I808" i="382" s="1"/>
  <c r="M808" i="382" s="1"/>
  <c r="N808" i="382" s="1"/>
  <c r="O808" i="382" s="1"/>
  <c r="D807" i="382"/>
  <c r="I807" i="382" s="1"/>
  <c r="M807" i="382" s="1"/>
  <c r="N807" i="382" s="1"/>
  <c r="O807" i="382" s="1"/>
  <c r="N806" i="382"/>
  <c r="D806" i="382"/>
  <c r="I806" i="382" s="1"/>
  <c r="N805" i="382"/>
  <c r="D805" i="382"/>
  <c r="I805" i="382" s="1"/>
  <c r="N804" i="382"/>
  <c r="D804" i="382"/>
  <c r="I804" i="382" s="1"/>
  <c r="N803" i="382"/>
  <c r="D803" i="382"/>
  <c r="I803" i="382" s="1"/>
  <c r="N802" i="382"/>
  <c r="D802" i="382"/>
  <c r="I802" i="382" s="1"/>
  <c r="N801" i="382"/>
  <c r="D801" i="382"/>
  <c r="I801" i="382" s="1"/>
  <c r="D800" i="382"/>
  <c r="I800" i="382" s="1"/>
  <c r="K800" i="382" s="1"/>
  <c r="N800" i="382" s="1"/>
  <c r="O800" i="382" s="1"/>
  <c r="N799" i="382"/>
  <c r="D799" i="382"/>
  <c r="I799" i="382" s="1"/>
  <c r="N798" i="382"/>
  <c r="D798" i="382"/>
  <c r="I798" i="382" s="1"/>
  <c r="N797" i="382"/>
  <c r="D797" i="382"/>
  <c r="I797" i="382" s="1"/>
  <c r="N796" i="382"/>
  <c r="D796" i="382"/>
  <c r="I796" i="382" s="1"/>
  <c r="D795" i="382"/>
  <c r="I795" i="382" s="1"/>
  <c r="K795" i="382" s="1"/>
  <c r="N795" i="382" s="1"/>
  <c r="O795" i="382" s="1"/>
  <c r="N794" i="382"/>
  <c r="D794" i="382"/>
  <c r="I794" i="382" s="1"/>
  <c r="N793" i="382"/>
  <c r="D793" i="382"/>
  <c r="I793" i="382" s="1"/>
  <c r="D792" i="382"/>
  <c r="I792" i="382" s="1"/>
  <c r="M792" i="382" s="1"/>
  <c r="N792" i="382" s="1"/>
  <c r="O792" i="382" s="1"/>
  <c r="N791" i="382"/>
  <c r="D791" i="382"/>
  <c r="I791" i="382" s="1"/>
  <c r="D790" i="382"/>
  <c r="I790" i="382" s="1"/>
  <c r="M790" i="382" s="1"/>
  <c r="N790" i="382" s="1"/>
  <c r="O790" i="382" s="1"/>
  <c r="D789" i="382"/>
  <c r="I789" i="382" s="1"/>
  <c r="M789" i="382" s="1"/>
  <c r="N789" i="382" s="1"/>
  <c r="O789" i="382" s="1"/>
  <c r="N788" i="382"/>
  <c r="O788" i="382" s="1"/>
  <c r="D788" i="382"/>
  <c r="N787" i="382"/>
  <c r="O787" i="382" s="1"/>
  <c r="D787" i="382"/>
  <c r="N786" i="382"/>
  <c r="O786" i="382" s="1"/>
  <c r="D786" i="382"/>
  <c r="N785" i="382"/>
  <c r="O785" i="382" s="1"/>
  <c r="D785" i="382"/>
  <c r="N784" i="382"/>
  <c r="O784" i="382" s="1"/>
  <c r="D784" i="382"/>
  <c r="N783" i="382"/>
  <c r="O783" i="382" s="1"/>
  <c r="D783" i="382"/>
  <c r="N782" i="382"/>
  <c r="O782" i="382" s="1"/>
  <c r="D782" i="382"/>
  <c r="N781" i="382"/>
  <c r="O781" i="382" s="1"/>
  <c r="D781" i="382"/>
  <c r="D780" i="382"/>
  <c r="I780" i="382" s="1"/>
  <c r="K780" i="382" s="1"/>
  <c r="N780" i="382" s="1"/>
  <c r="O780" i="382" s="1"/>
  <c r="D779" i="382"/>
  <c r="I779" i="382" s="1"/>
  <c r="K779" i="382" s="1"/>
  <c r="N779" i="382" s="1"/>
  <c r="O779" i="382" s="1"/>
  <c r="D778" i="382"/>
  <c r="I778" i="382" s="1"/>
  <c r="K778" i="382" s="1"/>
  <c r="N778" i="382" s="1"/>
  <c r="O778" i="382" s="1"/>
  <c r="D777" i="382"/>
  <c r="I777" i="382" s="1"/>
  <c r="K777" i="382" s="1"/>
  <c r="N777" i="382" s="1"/>
  <c r="O777" i="382" s="1"/>
  <c r="D776" i="382"/>
  <c r="I776" i="382" s="1"/>
  <c r="M776" i="382" s="1"/>
  <c r="N776" i="382" s="1"/>
  <c r="O776" i="382" s="1"/>
  <c r="D775" i="382"/>
  <c r="I775" i="382" s="1"/>
  <c r="K775" i="382" s="1"/>
  <c r="N775" i="382" s="1"/>
  <c r="O775" i="382" s="1"/>
  <c r="D774" i="382"/>
  <c r="I774" i="382" s="1"/>
  <c r="M774" i="382" s="1"/>
  <c r="N774" i="382" s="1"/>
  <c r="O774" i="382" s="1"/>
  <c r="D773" i="382"/>
  <c r="I773" i="382" s="1"/>
  <c r="K773" i="382" s="1"/>
  <c r="N773" i="382" s="1"/>
  <c r="O773" i="382" s="1"/>
  <c r="D772" i="382"/>
  <c r="I772" i="382" s="1"/>
  <c r="M772" i="382" s="1"/>
  <c r="N772" i="382" s="1"/>
  <c r="O772" i="382" s="1"/>
  <c r="N771" i="382"/>
  <c r="D771" i="382"/>
  <c r="I771" i="382" s="1"/>
  <c r="D770" i="382"/>
  <c r="I770" i="382" s="1"/>
  <c r="M770" i="382" s="1"/>
  <c r="N770" i="382" s="1"/>
  <c r="O770" i="382" s="1"/>
  <c r="N769" i="382"/>
  <c r="D769" i="382"/>
  <c r="I769" i="382" s="1"/>
  <c r="D768" i="382"/>
  <c r="I768" i="382" s="1"/>
  <c r="K768" i="382" s="1"/>
  <c r="N768" i="382" s="1"/>
  <c r="O768" i="382" s="1"/>
  <c r="D767" i="382"/>
  <c r="I767" i="382" s="1"/>
  <c r="K767" i="382" s="1"/>
  <c r="N767" i="382" s="1"/>
  <c r="O767" i="382" s="1"/>
  <c r="D766" i="382"/>
  <c r="I766" i="382" s="1"/>
  <c r="K766" i="382" s="1"/>
  <c r="N766" i="382" s="1"/>
  <c r="O766" i="382" s="1"/>
  <c r="D765" i="382"/>
  <c r="I765" i="382" s="1"/>
  <c r="K765" i="382" s="1"/>
  <c r="N765" i="382" s="1"/>
  <c r="O765" i="382" s="1"/>
  <c r="D764" i="382"/>
  <c r="I764" i="382" s="1"/>
  <c r="K764" i="382" s="1"/>
  <c r="N764" i="382" s="1"/>
  <c r="O764" i="382" s="1"/>
  <c r="D763" i="382"/>
  <c r="I763" i="382" s="1"/>
  <c r="K763" i="382" s="1"/>
  <c r="N763" i="382" s="1"/>
  <c r="O763" i="382" s="1"/>
  <c r="D762" i="382"/>
  <c r="I762" i="382" s="1"/>
  <c r="K762" i="382" s="1"/>
  <c r="N762" i="382" s="1"/>
  <c r="O762" i="382" s="1"/>
  <c r="N761" i="382"/>
  <c r="D761" i="382"/>
  <c r="I761" i="382" s="1"/>
  <c r="N760" i="382"/>
  <c r="O760" i="382" s="1"/>
  <c r="D760" i="382"/>
  <c r="F760" i="382" s="1"/>
  <c r="N759" i="382"/>
  <c r="O759" i="382" s="1"/>
  <c r="D759" i="382"/>
  <c r="F759" i="382" s="1"/>
  <c r="N758" i="382"/>
  <c r="O758" i="382" s="1"/>
  <c r="D758" i="382"/>
  <c r="F758" i="382" s="1"/>
  <c r="N757" i="382"/>
  <c r="O757" i="382" s="1"/>
  <c r="D757" i="382"/>
  <c r="F757" i="382" s="1"/>
  <c r="O756" i="382"/>
  <c r="N756" i="382"/>
  <c r="D756" i="382"/>
  <c r="F756" i="382" s="1"/>
  <c r="N755" i="382"/>
  <c r="O755" i="382" s="1"/>
  <c r="D755" i="382"/>
  <c r="F755" i="382" s="1"/>
  <c r="N754" i="382"/>
  <c r="O754" i="382" s="1"/>
  <c r="D754" i="382"/>
  <c r="F754" i="382" s="1"/>
  <c r="N753" i="382"/>
  <c r="O753" i="382" s="1"/>
  <c r="D753" i="382"/>
  <c r="F753" i="382" s="1"/>
  <c r="N752" i="382"/>
  <c r="O752" i="382" s="1"/>
  <c r="D752" i="382"/>
  <c r="F752" i="382" s="1"/>
  <c r="N751" i="382"/>
  <c r="O751" i="382" s="1"/>
  <c r="D751" i="382"/>
  <c r="F751" i="382" s="1"/>
  <c r="N750" i="382"/>
  <c r="O750" i="382" s="1"/>
  <c r="D750" i="382"/>
  <c r="F750" i="382" s="1"/>
  <c r="N749" i="382"/>
  <c r="O749" i="382" s="1"/>
  <c r="D749" i="382"/>
  <c r="F749" i="382" s="1"/>
  <c r="N748" i="382"/>
  <c r="O748" i="382" s="1"/>
  <c r="D748" i="382"/>
  <c r="F748" i="382" s="1"/>
  <c r="N747" i="382"/>
  <c r="O747" i="382" s="1"/>
  <c r="D747" i="382"/>
  <c r="F747" i="382" s="1"/>
  <c r="N746" i="382"/>
  <c r="O746" i="382" s="1"/>
  <c r="D746" i="382"/>
  <c r="F746" i="382" s="1"/>
  <c r="N745" i="382"/>
  <c r="O745" i="382" s="1"/>
  <c r="D745" i="382"/>
  <c r="F745" i="382" s="1"/>
  <c r="N744" i="382"/>
  <c r="O744" i="382" s="1"/>
  <c r="D744" i="382"/>
  <c r="F744" i="382" s="1"/>
  <c r="N743" i="382"/>
  <c r="O743" i="382" s="1"/>
  <c r="D743" i="382"/>
  <c r="H743" i="382" s="1"/>
  <c r="N742" i="382"/>
  <c r="O742" i="382" s="1"/>
  <c r="D742" i="382"/>
  <c r="H742" i="382" s="1"/>
  <c r="N741" i="382"/>
  <c r="O741" i="382" s="1"/>
  <c r="D741" i="382"/>
  <c r="H741" i="382" s="1"/>
  <c r="N740" i="382"/>
  <c r="O740" i="382" s="1"/>
  <c r="D740" i="382"/>
  <c r="H740" i="382" s="1"/>
  <c r="N739" i="382"/>
  <c r="O739" i="382" s="1"/>
  <c r="D739" i="382"/>
  <c r="H739" i="382" s="1"/>
  <c r="N738" i="382"/>
  <c r="O738" i="382" s="1"/>
  <c r="D738" i="382"/>
  <c r="H738" i="382" s="1"/>
  <c r="N737" i="382"/>
  <c r="O737" i="382" s="1"/>
  <c r="D737" i="382"/>
  <c r="H737" i="382" s="1"/>
  <c r="N736" i="382"/>
  <c r="O736" i="382" s="1"/>
  <c r="D736" i="382"/>
  <c r="H736" i="382" s="1"/>
  <c r="N735" i="382"/>
  <c r="O735" i="382" s="1"/>
  <c r="D735" i="382"/>
  <c r="H735" i="382" s="1"/>
  <c r="N734" i="382"/>
  <c r="O734" i="382" s="1"/>
  <c r="D734" i="382"/>
  <c r="H734" i="382" s="1"/>
  <c r="N733" i="382"/>
  <c r="O733" i="382" s="1"/>
  <c r="D733" i="382"/>
  <c r="H733" i="382" s="1"/>
  <c r="N732" i="382"/>
  <c r="O732" i="382" s="1"/>
  <c r="D732" i="382"/>
  <c r="H732" i="382" s="1"/>
  <c r="N731" i="382"/>
  <c r="O731" i="382" s="1"/>
  <c r="D731" i="382"/>
  <c r="H731" i="382" s="1"/>
  <c r="N730" i="382"/>
  <c r="O730" i="382" s="1"/>
  <c r="D730" i="382"/>
  <c r="H730" i="382" s="1"/>
  <c r="O729" i="382"/>
  <c r="N729" i="382"/>
  <c r="D729" i="382"/>
  <c r="H729" i="382" s="1"/>
  <c r="N728" i="382"/>
  <c r="O728" i="382" s="1"/>
  <c r="D728" i="382"/>
  <c r="H728" i="382" s="1"/>
  <c r="N727" i="382"/>
  <c r="O727" i="382" s="1"/>
  <c r="D727" i="382"/>
  <c r="H727" i="382" s="1"/>
  <c r="N726" i="382"/>
  <c r="O726" i="382" s="1"/>
  <c r="D726" i="382"/>
  <c r="H726" i="382" s="1"/>
  <c r="N725" i="382"/>
  <c r="O725" i="382" s="1"/>
  <c r="D725" i="382"/>
  <c r="H725" i="382" s="1"/>
  <c r="N724" i="382"/>
  <c r="O724" i="382" s="1"/>
  <c r="D724" i="382"/>
  <c r="H724" i="382" s="1"/>
  <c r="N723" i="382"/>
  <c r="O723" i="382" s="1"/>
  <c r="D723" i="382"/>
  <c r="H723" i="382" s="1"/>
  <c r="N722" i="382"/>
  <c r="O722" i="382" s="1"/>
  <c r="D722" i="382"/>
  <c r="H722" i="382" s="1"/>
  <c r="N721" i="382"/>
  <c r="O721" i="382" s="1"/>
  <c r="D721" i="382"/>
  <c r="H721" i="382" s="1"/>
  <c r="N720" i="382"/>
  <c r="O720" i="382" s="1"/>
  <c r="D720" i="382"/>
  <c r="H720" i="382" s="1"/>
  <c r="N719" i="382"/>
  <c r="O719" i="382" s="1"/>
  <c r="D719" i="382"/>
  <c r="H719" i="382" s="1"/>
  <c r="N718" i="382"/>
  <c r="O718" i="382" s="1"/>
  <c r="D718" i="382"/>
  <c r="H718" i="382" s="1"/>
  <c r="N717" i="382"/>
  <c r="O717" i="382" s="1"/>
  <c r="D717" i="382"/>
  <c r="H717" i="382" s="1"/>
  <c r="N716" i="382"/>
  <c r="O716" i="382" s="1"/>
  <c r="D716" i="382"/>
  <c r="H716" i="382" s="1"/>
  <c r="N715" i="382"/>
  <c r="O715" i="382" s="1"/>
  <c r="D715" i="382"/>
  <c r="H715" i="382" s="1"/>
  <c r="N714" i="382"/>
  <c r="O714" i="382" s="1"/>
  <c r="D714" i="382"/>
  <c r="H714" i="382" s="1"/>
  <c r="N713" i="382"/>
  <c r="O713" i="382" s="1"/>
  <c r="D713" i="382"/>
  <c r="H713" i="382" s="1"/>
  <c r="N712" i="382"/>
  <c r="O712" i="382" s="1"/>
  <c r="D712" i="382"/>
  <c r="H712" i="382" s="1"/>
  <c r="N711" i="382"/>
  <c r="O711" i="382" s="1"/>
  <c r="D711" i="382"/>
  <c r="H711" i="382" s="1"/>
  <c r="N710" i="382"/>
  <c r="O710" i="382" s="1"/>
  <c r="D710" i="382"/>
  <c r="H710" i="382" s="1"/>
  <c r="N709" i="382"/>
  <c r="O709" i="382" s="1"/>
  <c r="D709" i="382"/>
  <c r="H709" i="382" s="1"/>
  <c r="N708" i="382"/>
  <c r="O708" i="382" s="1"/>
  <c r="D708" i="382"/>
  <c r="H708" i="382" s="1"/>
  <c r="N707" i="382"/>
  <c r="O707" i="382" s="1"/>
  <c r="D707" i="382"/>
  <c r="H707" i="382" s="1"/>
  <c r="N706" i="382"/>
  <c r="O706" i="382" s="1"/>
  <c r="D706" i="382"/>
  <c r="H706" i="382" s="1"/>
  <c r="N705" i="382"/>
  <c r="O705" i="382" s="1"/>
  <c r="D705" i="382"/>
  <c r="H705" i="382" s="1"/>
  <c r="N704" i="382"/>
  <c r="O704" i="382" s="1"/>
  <c r="D704" i="382"/>
  <c r="H704" i="382" s="1"/>
  <c r="N703" i="382"/>
  <c r="O703" i="382" s="1"/>
  <c r="D703" i="382"/>
  <c r="H703" i="382" s="1"/>
  <c r="N702" i="382"/>
  <c r="O702" i="382" s="1"/>
  <c r="D702" i="382"/>
  <c r="H702" i="382" s="1"/>
  <c r="N701" i="382"/>
  <c r="O701" i="382" s="1"/>
  <c r="D701" i="382"/>
  <c r="H701" i="382" s="1"/>
  <c r="N700" i="382"/>
  <c r="O700" i="382" s="1"/>
  <c r="D700" i="382"/>
  <c r="H700" i="382" s="1"/>
  <c r="N699" i="382"/>
  <c r="O699" i="382" s="1"/>
  <c r="D699" i="382"/>
  <c r="H699" i="382" s="1"/>
  <c r="N698" i="382"/>
  <c r="O698" i="382" s="1"/>
  <c r="D698" i="382"/>
  <c r="H698" i="382" s="1"/>
  <c r="N697" i="382"/>
  <c r="O697" i="382" s="1"/>
  <c r="D697" i="382"/>
  <c r="H697" i="382" s="1"/>
  <c r="N696" i="382"/>
  <c r="O696" i="382" s="1"/>
  <c r="D696" i="382"/>
  <c r="H696" i="382" s="1"/>
  <c r="N695" i="382"/>
  <c r="O695" i="382" s="1"/>
  <c r="D695" i="382"/>
  <c r="H695" i="382" s="1"/>
  <c r="N694" i="382"/>
  <c r="O694" i="382" s="1"/>
  <c r="D694" i="382"/>
  <c r="H694" i="382" s="1"/>
  <c r="N693" i="382"/>
  <c r="O693" i="382" s="1"/>
  <c r="D693" i="382"/>
  <c r="H693" i="382" s="1"/>
  <c r="N692" i="382"/>
  <c r="O692" i="382" s="1"/>
  <c r="D692" i="382"/>
  <c r="H692" i="382" s="1"/>
  <c r="N691" i="382"/>
  <c r="O691" i="382" s="1"/>
  <c r="D691" i="382"/>
  <c r="H691" i="382" s="1"/>
  <c r="N690" i="382"/>
  <c r="O690" i="382" s="1"/>
  <c r="D690" i="382"/>
  <c r="H690" i="382" s="1"/>
  <c r="N689" i="382"/>
  <c r="O689" i="382" s="1"/>
  <c r="D689" i="382"/>
  <c r="N688" i="382"/>
  <c r="O688" i="382" s="1"/>
  <c r="D688" i="382"/>
  <c r="N687" i="382"/>
  <c r="O687" i="382" s="1"/>
  <c r="D687" i="382"/>
  <c r="N686" i="382"/>
  <c r="O686" i="382" s="1"/>
  <c r="D686" i="382"/>
  <c r="N685" i="382"/>
  <c r="O685" i="382" s="1"/>
  <c r="D685" i="382"/>
  <c r="N684" i="382"/>
  <c r="O684" i="382" s="1"/>
  <c r="D684" i="382"/>
  <c r="N683" i="382"/>
  <c r="O683" i="382" s="1"/>
  <c r="D683" i="382"/>
  <c r="N682" i="382"/>
  <c r="O682" i="382" s="1"/>
  <c r="D682" i="382"/>
  <c r="N681" i="382"/>
  <c r="O681" i="382" s="1"/>
  <c r="D681" i="382"/>
  <c r="N680" i="382"/>
  <c r="O680" i="382" s="1"/>
  <c r="D680" i="382"/>
  <c r="N679" i="382"/>
  <c r="O679" i="382" s="1"/>
  <c r="D679" i="382"/>
  <c r="N678" i="382"/>
  <c r="O678" i="382" s="1"/>
  <c r="D678" i="382"/>
  <c r="N677" i="382"/>
  <c r="O677" i="382" s="1"/>
  <c r="D677" i="382"/>
  <c r="N676" i="382"/>
  <c r="O676" i="382" s="1"/>
  <c r="D676" i="382"/>
  <c r="N675" i="382"/>
  <c r="O675" i="382" s="1"/>
  <c r="D675" i="382"/>
  <c r="N674" i="382"/>
  <c r="O674" i="382" s="1"/>
  <c r="D674" i="382"/>
  <c r="N673" i="382"/>
  <c r="O673" i="382" s="1"/>
  <c r="D673" i="382"/>
  <c r="N672" i="382"/>
  <c r="O672" i="382" s="1"/>
  <c r="D672" i="382"/>
  <c r="N671" i="382"/>
  <c r="O671" i="382" s="1"/>
  <c r="D671" i="382"/>
  <c r="N670" i="382"/>
  <c r="O670" i="382" s="1"/>
  <c r="D670" i="382"/>
  <c r="N669" i="382"/>
  <c r="O669" i="382" s="1"/>
  <c r="D669" i="382"/>
  <c r="N668" i="382"/>
  <c r="O668" i="382" s="1"/>
  <c r="D668" i="382"/>
  <c r="N667" i="382"/>
  <c r="O667" i="382" s="1"/>
  <c r="D667" i="382"/>
  <c r="D666" i="382"/>
  <c r="I666" i="382" s="1"/>
  <c r="M666" i="382" s="1"/>
  <c r="N666" i="382" s="1"/>
  <c r="O666" i="382" s="1"/>
  <c r="D665" i="382"/>
  <c r="I665" i="382" s="1"/>
  <c r="M665" i="382" s="1"/>
  <c r="N665" i="382" s="1"/>
  <c r="O665" i="382" s="1"/>
  <c r="D664" i="382"/>
  <c r="I664" i="382" s="1"/>
  <c r="M664" i="382" s="1"/>
  <c r="N664" i="382" s="1"/>
  <c r="O664" i="382" s="1"/>
  <c r="D663" i="382"/>
  <c r="I663" i="382" s="1"/>
  <c r="M663" i="382" s="1"/>
  <c r="N663" i="382" s="1"/>
  <c r="O663" i="382" s="1"/>
  <c r="N662" i="382"/>
  <c r="O662" i="382" s="1"/>
  <c r="D662" i="382"/>
  <c r="F662" i="382" s="1"/>
  <c r="N661" i="382"/>
  <c r="O661" i="382" s="1"/>
  <c r="D661" i="382"/>
  <c r="F661" i="382" s="1"/>
  <c r="N660" i="382"/>
  <c r="O660" i="382" s="1"/>
  <c r="D660" i="382"/>
  <c r="F660" i="382" s="1"/>
  <c r="N659" i="382"/>
  <c r="O659" i="382" s="1"/>
  <c r="D659" i="382"/>
  <c r="F659" i="382" s="1"/>
  <c r="N658" i="382"/>
  <c r="O658" i="382" s="1"/>
  <c r="D658" i="382"/>
  <c r="F658" i="382" s="1"/>
  <c r="N657" i="382"/>
  <c r="O657" i="382" s="1"/>
  <c r="D657" i="382"/>
  <c r="F657" i="382" s="1"/>
  <c r="N656" i="382"/>
  <c r="O656" i="382" s="1"/>
  <c r="D656" i="382"/>
  <c r="F656" i="382" s="1"/>
  <c r="N655" i="382"/>
  <c r="O655" i="382" s="1"/>
  <c r="D655" i="382"/>
  <c r="F655" i="382" s="1"/>
  <c r="N654" i="382"/>
  <c r="O654" i="382" s="1"/>
  <c r="D654" i="382"/>
  <c r="F654" i="382" s="1"/>
  <c r="N653" i="382"/>
  <c r="O653" i="382" s="1"/>
  <c r="D653" i="382"/>
  <c r="F653" i="382" s="1"/>
  <c r="N652" i="382"/>
  <c r="O652" i="382" s="1"/>
  <c r="D652" i="382"/>
  <c r="F652" i="382" s="1"/>
  <c r="N651" i="382"/>
  <c r="O651" i="382" s="1"/>
  <c r="D651" i="382"/>
  <c r="F651" i="382" s="1"/>
  <c r="N650" i="382"/>
  <c r="O650" i="382" s="1"/>
  <c r="D650" i="382"/>
  <c r="F650" i="382" s="1"/>
  <c r="N649" i="382"/>
  <c r="O649" i="382" s="1"/>
  <c r="D649" i="382"/>
  <c r="F649" i="382" s="1"/>
  <c r="N648" i="382"/>
  <c r="O648" i="382" s="1"/>
  <c r="D648" i="382"/>
  <c r="F648" i="382" s="1"/>
  <c r="N647" i="382"/>
  <c r="O647" i="382" s="1"/>
  <c r="D647" i="382"/>
  <c r="F647" i="382" s="1"/>
  <c r="N646" i="382"/>
  <c r="O646" i="382" s="1"/>
  <c r="D646" i="382"/>
  <c r="F646" i="382" s="1"/>
  <c r="N645" i="382"/>
  <c r="O645" i="382" s="1"/>
  <c r="D645" i="382"/>
  <c r="F645" i="382" s="1"/>
  <c r="N644" i="382"/>
  <c r="O644" i="382" s="1"/>
  <c r="D644" i="382"/>
  <c r="F644" i="382" s="1"/>
  <c r="N643" i="382"/>
  <c r="O643" i="382" s="1"/>
  <c r="D643" i="382"/>
  <c r="F643" i="382" s="1"/>
  <c r="N642" i="382"/>
  <c r="O642" i="382" s="1"/>
  <c r="D642" i="382"/>
  <c r="F642" i="382" s="1"/>
  <c r="N641" i="382"/>
  <c r="O641" i="382" s="1"/>
  <c r="D641" i="382"/>
  <c r="F641" i="382" s="1"/>
  <c r="N640" i="382"/>
  <c r="O640" i="382" s="1"/>
  <c r="D640" i="382"/>
  <c r="F640" i="382" s="1"/>
  <c r="N639" i="382"/>
  <c r="O639" i="382" s="1"/>
  <c r="D639" i="382"/>
  <c r="F639" i="382" s="1"/>
  <c r="N638" i="382"/>
  <c r="O638" i="382" s="1"/>
  <c r="D638" i="382"/>
  <c r="F638" i="382" s="1"/>
  <c r="N637" i="382"/>
  <c r="O637" i="382" s="1"/>
  <c r="D637" i="382"/>
  <c r="F637" i="382" s="1"/>
  <c r="N636" i="382"/>
  <c r="O636" i="382" s="1"/>
  <c r="D636" i="382"/>
  <c r="F636" i="382" s="1"/>
  <c r="N635" i="382"/>
  <c r="O635" i="382" s="1"/>
  <c r="D635" i="382"/>
  <c r="F635" i="382" s="1"/>
  <c r="N634" i="382"/>
  <c r="O634" i="382" s="1"/>
  <c r="D634" i="382"/>
  <c r="F634" i="382" s="1"/>
  <c r="N633" i="382"/>
  <c r="O633" i="382" s="1"/>
  <c r="D633" i="382"/>
  <c r="F633" i="382" s="1"/>
  <c r="N632" i="382"/>
  <c r="O632" i="382" s="1"/>
  <c r="D632" i="382"/>
  <c r="F632" i="382" s="1"/>
  <c r="N631" i="382"/>
  <c r="O631" i="382" s="1"/>
  <c r="D631" i="382"/>
  <c r="F631" i="382" s="1"/>
  <c r="N630" i="382"/>
  <c r="O630" i="382" s="1"/>
  <c r="D630" i="382"/>
  <c r="F630" i="382" s="1"/>
  <c r="N629" i="382"/>
  <c r="O629" i="382" s="1"/>
  <c r="D629" i="382"/>
  <c r="F629" i="382" s="1"/>
  <c r="N628" i="382"/>
  <c r="O628" i="382" s="1"/>
  <c r="D628" i="382"/>
  <c r="F628" i="382" s="1"/>
  <c r="N627" i="382"/>
  <c r="O627" i="382" s="1"/>
  <c r="D627" i="382"/>
  <c r="F627" i="382" s="1"/>
  <c r="N626" i="382"/>
  <c r="O626" i="382" s="1"/>
  <c r="D626" i="382"/>
  <c r="F626" i="382" s="1"/>
  <c r="N625" i="382"/>
  <c r="O625" i="382" s="1"/>
  <c r="D625" i="382"/>
  <c r="F625" i="382" s="1"/>
  <c r="N624" i="382"/>
  <c r="O624" i="382" s="1"/>
  <c r="D624" i="382"/>
  <c r="F624" i="382" s="1"/>
  <c r="N623" i="382"/>
  <c r="O623" i="382" s="1"/>
  <c r="D623" i="382"/>
  <c r="F623" i="382" s="1"/>
  <c r="N622" i="382"/>
  <c r="O622" i="382" s="1"/>
  <c r="D622" i="382"/>
  <c r="F622" i="382" s="1"/>
  <c r="N621" i="382"/>
  <c r="O621" i="382" s="1"/>
  <c r="D621" i="382"/>
  <c r="F621" i="382" s="1"/>
  <c r="N620" i="382"/>
  <c r="O620" i="382" s="1"/>
  <c r="D620" i="382"/>
  <c r="F620" i="382" s="1"/>
  <c r="N619" i="382"/>
  <c r="O619" i="382" s="1"/>
  <c r="D619" i="382"/>
  <c r="F619" i="382" s="1"/>
  <c r="N618" i="382"/>
  <c r="O618" i="382" s="1"/>
  <c r="D618" i="382"/>
  <c r="F618" i="382" s="1"/>
  <c r="N617" i="382"/>
  <c r="O617" i="382" s="1"/>
  <c r="D617" i="382"/>
  <c r="F617" i="382" s="1"/>
  <c r="N616" i="382"/>
  <c r="O616" i="382" s="1"/>
  <c r="D616" i="382"/>
  <c r="F616" i="382" s="1"/>
  <c r="N615" i="382"/>
  <c r="O615" i="382" s="1"/>
  <c r="D615" i="382"/>
  <c r="F615" i="382" s="1"/>
  <c r="N614" i="382"/>
  <c r="O614" i="382" s="1"/>
  <c r="D614" i="382"/>
  <c r="F614" i="382" s="1"/>
  <c r="N613" i="382"/>
  <c r="O613" i="382" s="1"/>
  <c r="D613" i="382"/>
  <c r="F613" i="382" s="1"/>
  <c r="N612" i="382"/>
  <c r="O612" i="382" s="1"/>
  <c r="D612" i="382"/>
  <c r="F612" i="382" s="1"/>
  <c r="N611" i="382"/>
  <c r="O611" i="382" s="1"/>
  <c r="D611" i="382"/>
  <c r="F611" i="382" s="1"/>
  <c r="N610" i="382"/>
  <c r="O610" i="382" s="1"/>
  <c r="D610" i="382"/>
  <c r="F610" i="382" s="1"/>
  <c r="N609" i="382"/>
  <c r="O609" i="382" s="1"/>
  <c r="D609" i="382"/>
  <c r="F609" i="382" s="1"/>
  <c r="N608" i="382"/>
  <c r="O608" i="382" s="1"/>
  <c r="D608" i="382"/>
  <c r="F608" i="382" s="1"/>
  <c r="N607" i="382"/>
  <c r="O607" i="382" s="1"/>
  <c r="D607" i="382"/>
  <c r="F607" i="382" s="1"/>
  <c r="N606" i="382"/>
  <c r="O606" i="382" s="1"/>
  <c r="D606" i="382"/>
  <c r="F606" i="382" s="1"/>
  <c r="N605" i="382"/>
  <c r="O605" i="382" s="1"/>
  <c r="D605" i="382"/>
  <c r="F605" i="382" s="1"/>
  <c r="N604" i="382"/>
  <c r="O604" i="382" s="1"/>
  <c r="D604" i="382"/>
  <c r="F604" i="382" s="1"/>
  <c r="N603" i="382"/>
  <c r="O603" i="382" s="1"/>
  <c r="D603" i="382"/>
  <c r="F603" i="382" s="1"/>
  <c r="N602" i="382"/>
  <c r="O602" i="382" s="1"/>
  <c r="D602" i="382"/>
  <c r="F602" i="382" s="1"/>
  <c r="N601" i="382"/>
  <c r="O601" i="382" s="1"/>
  <c r="D601" i="382"/>
  <c r="F601" i="382" s="1"/>
  <c r="N600" i="382"/>
  <c r="O600" i="382" s="1"/>
  <c r="D600" i="382"/>
  <c r="F600" i="382" s="1"/>
  <c r="N599" i="382"/>
  <c r="O599" i="382" s="1"/>
  <c r="D599" i="382"/>
  <c r="F599" i="382" s="1"/>
  <c r="N598" i="382"/>
  <c r="O598" i="382" s="1"/>
  <c r="D598" i="382"/>
  <c r="F598" i="382" s="1"/>
  <c r="N597" i="382"/>
  <c r="O597" i="382" s="1"/>
  <c r="D597" i="382"/>
  <c r="F597" i="382" s="1"/>
  <c r="N596" i="382"/>
  <c r="O596" i="382" s="1"/>
  <c r="D596" i="382"/>
  <c r="F596" i="382" s="1"/>
  <c r="N595" i="382"/>
  <c r="O595" i="382" s="1"/>
  <c r="D595" i="382"/>
  <c r="F595" i="382" s="1"/>
  <c r="N594" i="382"/>
  <c r="O594" i="382" s="1"/>
  <c r="D594" i="382"/>
  <c r="F594" i="382" s="1"/>
  <c r="N593" i="382"/>
  <c r="O593" i="382" s="1"/>
  <c r="D593" i="382"/>
  <c r="F593" i="382" s="1"/>
  <c r="O592" i="382"/>
  <c r="N592" i="382"/>
  <c r="D592" i="382"/>
  <c r="F592" i="382" s="1"/>
  <c r="N591" i="382"/>
  <c r="O591" i="382" s="1"/>
  <c r="D591" i="382"/>
  <c r="F591" i="382" s="1"/>
  <c r="N590" i="382"/>
  <c r="O590" i="382" s="1"/>
  <c r="D590" i="382"/>
  <c r="F590" i="382" s="1"/>
  <c r="N589" i="382"/>
  <c r="O589" i="382" s="1"/>
  <c r="D589" i="382"/>
  <c r="F589" i="382" s="1"/>
  <c r="N588" i="382"/>
  <c r="O588" i="382" s="1"/>
  <c r="D588" i="382"/>
  <c r="F588" i="382" s="1"/>
  <c r="N587" i="382"/>
  <c r="O587" i="382" s="1"/>
  <c r="D587" i="382"/>
  <c r="F587" i="382" s="1"/>
  <c r="N586" i="382"/>
  <c r="O586" i="382" s="1"/>
  <c r="D586" i="382"/>
  <c r="F586" i="382" s="1"/>
  <c r="N585" i="382"/>
  <c r="O585" i="382" s="1"/>
  <c r="D585" i="382"/>
  <c r="F585" i="382" s="1"/>
  <c r="N584" i="382"/>
  <c r="O584" i="382" s="1"/>
  <c r="D584" i="382"/>
  <c r="F584" i="382" s="1"/>
  <c r="N583" i="382"/>
  <c r="O583" i="382" s="1"/>
  <c r="D583" i="382"/>
  <c r="F583" i="382" s="1"/>
  <c r="N582" i="382"/>
  <c r="O582" i="382" s="1"/>
  <c r="D582" i="382"/>
  <c r="F582" i="382" s="1"/>
  <c r="N581" i="382"/>
  <c r="O581" i="382" s="1"/>
  <c r="D581" i="382"/>
  <c r="F581" i="382" s="1"/>
  <c r="N580" i="382"/>
  <c r="O580" i="382" s="1"/>
  <c r="D580" i="382"/>
  <c r="F580" i="382" s="1"/>
  <c r="N579" i="382"/>
  <c r="O579" i="382" s="1"/>
  <c r="D579" i="382"/>
  <c r="F579" i="382" s="1"/>
  <c r="N578" i="382"/>
  <c r="O578" i="382" s="1"/>
  <c r="D578" i="382"/>
  <c r="F578" i="382" s="1"/>
  <c r="D577" i="382"/>
  <c r="I577" i="382" s="1"/>
  <c r="M577" i="382" s="1"/>
  <c r="N577" i="382" s="1"/>
  <c r="O577" i="382" s="1"/>
  <c r="N576" i="382"/>
  <c r="O576" i="382" s="1"/>
  <c r="D576" i="382"/>
  <c r="F576" i="382" s="1"/>
  <c r="N575" i="382"/>
  <c r="O575" i="382" s="1"/>
  <c r="D575" i="382"/>
  <c r="F575" i="382" s="1"/>
  <c r="D574" i="382"/>
  <c r="I574" i="382" s="1"/>
  <c r="M574" i="382" s="1"/>
  <c r="N574" i="382" s="1"/>
  <c r="O574" i="382" s="1"/>
  <c r="N573" i="382"/>
  <c r="O573" i="382" s="1"/>
  <c r="D573" i="382"/>
  <c r="F573" i="382" s="1"/>
  <c r="N572" i="382"/>
  <c r="O572" i="382" s="1"/>
  <c r="D572" i="382"/>
  <c r="F572" i="382" s="1"/>
  <c r="N571" i="382"/>
  <c r="O571" i="382" s="1"/>
  <c r="D571" i="382"/>
  <c r="F571" i="382" s="1"/>
  <c r="N570" i="382"/>
  <c r="O570" i="382" s="1"/>
  <c r="D570" i="382"/>
  <c r="F570" i="382" s="1"/>
  <c r="N569" i="382"/>
  <c r="O569" i="382" s="1"/>
  <c r="D569" i="382"/>
  <c r="F569" i="382" s="1"/>
  <c r="N568" i="382"/>
  <c r="O568" i="382" s="1"/>
  <c r="D568" i="382"/>
  <c r="F568" i="382" s="1"/>
  <c r="N567" i="382"/>
  <c r="O567" i="382" s="1"/>
  <c r="D567" i="382"/>
  <c r="F567" i="382" s="1"/>
  <c r="N566" i="382"/>
  <c r="O566" i="382" s="1"/>
  <c r="D566" i="382"/>
  <c r="F566" i="382" s="1"/>
  <c r="N565" i="382"/>
  <c r="O565" i="382" s="1"/>
  <c r="D565" i="382"/>
  <c r="F565" i="382" s="1"/>
  <c r="N564" i="382"/>
  <c r="O564" i="382" s="1"/>
  <c r="D564" i="382"/>
  <c r="F564" i="382" s="1"/>
  <c r="N563" i="382"/>
  <c r="O563" i="382" s="1"/>
  <c r="D563" i="382"/>
  <c r="F563" i="382" s="1"/>
  <c r="N562" i="382"/>
  <c r="O562" i="382" s="1"/>
  <c r="D562" i="382"/>
  <c r="F562" i="382" s="1"/>
  <c r="N561" i="382"/>
  <c r="O561" i="382" s="1"/>
  <c r="D561" i="382"/>
  <c r="F561" i="382" s="1"/>
  <c r="N560" i="382"/>
  <c r="O560" i="382" s="1"/>
  <c r="D560" i="382"/>
  <c r="F560" i="382" s="1"/>
  <c r="N559" i="382"/>
  <c r="O559" i="382" s="1"/>
  <c r="D559" i="382"/>
  <c r="F559" i="382" s="1"/>
  <c r="N558" i="382"/>
  <c r="O558" i="382" s="1"/>
  <c r="D558" i="382"/>
  <c r="F558" i="382" s="1"/>
  <c r="N557" i="382"/>
  <c r="O557" i="382" s="1"/>
  <c r="D557" i="382"/>
  <c r="F557" i="382" s="1"/>
  <c r="N556" i="382"/>
  <c r="O556" i="382" s="1"/>
  <c r="D556" i="382"/>
  <c r="F556" i="382" s="1"/>
  <c r="N555" i="382"/>
  <c r="O555" i="382" s="1"/>
  <c r="D555" i="382"/>
  <c r="F555" i="382" s="1"/>
  <c r="N554" i="382"/>
  <c r="O554" i="382" s="1"/>
  <c r="D554" i="382"/>
  <c r="F554" i="382" s="1"/>
  <c r="N553" i="382"/>
  <c r="O553" i="382" s="1"/>
  <c r="D553" i="382"/>
  <c r="F553" i="382" s="1"/>
  <c r="N552" i="382"/>
  <c r="O552" i="382" s="1"/>
  <c r="D552" i="382"/>
  <c r="F552" i="382" s="1"/>
  <c r="N551" i="382"/>
  <c r="O551" i="382" s="1"/>
  <c r="D551" i="382"/>
  <c r="F551" i="382" s="1"/>
  <c r="N550" i="382"/>
  <c r="O550" i="382" s="1"/>
  <c r="D550" i="382"/>
  <c r="D549" i="382"/>
  <c r="I549" i="382" s="1"/>
  <c r="K549" i="382" s="1"/>
  <c r="N549" i="382" s="1"/>
  <c r="O549" i="382" s="1"/>
  <c r="N548" i="382"/>
  <c r="O548" i="382" s="1"/>
  <c r="D548" i="382"/>
  <c r="F548" i="382" s="1"/>
  <c r="N547" i="382"/>
  <c r="O547" i="382" s="1"/>
  <c r="D547" i="382"/>
  <c r="F547" i="382" s="1"/>
  <c r="N546" i="382"/>
  <c r="O546" i="382" s="1"/>
  <c r="D546" i="382"/>
  <c r="F546" i="382" s="1"/>
  <c r="N545" i="382"/>
  <c r="O545" i="382" s="1"/>
  <c r="D545" i="382"/>
  <c r="F545" i="382" s="1"/>
  <c r="N544" i="382"/>
  <c r="O544" i="382" s="1"/>
  <c r="D544" i="382"/>
  <c r="N543" i="382"/>
  <c r="O543" i="382" s="1"/>
  <c r="D543" i="382"/>
  <c r="N542" i="382"/>
  <c r="O542" i="382" s="1"/>
  <c r="D542" i="382"/>
  <c r="N541" i="382"/>
  <c r="O541" i="382" s="1"/>
  <c r="D541" i="382"/>
  <c r="N540" i="382"/>
  <c r="O540" i="382" s="1"/>
  <c r="D540" i="382"/>
  <c r="N539" i="382"/>
  <c r="O539" i="382" s="1"/>
  <c r="D539" i="382"/>
  <c r="N538" i="382"/>
  <c r="O538" i="382" s="1"/>
  <c r="D538" i="382"/>
  <c r="N537" i="382"/>
  <c r="O537" i="382" s="1"/>
  <c r="D537" i="382"/>
  <c r="N536" i="382"/>
  <c r="O536" i="382" s="1"/>
  <c r="D536" i="382"/>
  <c r="N535" i="382"/>
  <c r="O535" i="382" s="1"/>
  <c r="D535" i="382"/>
  <c r="N534" i="382"/>
  <c r="O534" i="382" s="1"/>
  <c r="D534" i="382"/>
  <c r="N533" i="382"/>
  <c r="O533" i="382" s="1"/>
  <c r="D533" i="382"/>
  <c r="F533" i="382" s="1"/>
  <c r="N532" i="382"/>
  <c r="O532" i="382" s="1"/>
  <c r="D532" i="382"/>
  <c r="F532" i="382" s="1"/>
  <c r="N531" i="382"/>
  <c r="O531" i="382" s="1"/>
  <c r="D531" i="382"/>
  <c r="F531" i="382" s="1"/>
  <c r="N530" i="382"/>
  <c r="O530" i="382" s="1"/>
  <c r="D530" i="382"/>
  <c r="F530" i="382" s="1"/>
  <c r="N529" i="382"/>
  <c r="O529" i="382" s="1"/>
  <c r="D529" i="382"/>
  <c r="F529" i="382" s="1"/>
  <c r="N528" i="382"/>
  <c r="O528" i="382" s="1"/>
  <c r="D528" i="382"/>
  <c r="F528" i="382" s="1"/>
  <c r="N527" i="382"/>
  <c r="O527" i="382" s="1"/>
  <c r="D527" i="382"/>
  <c r="F527" i="382" s="1"/>
  <c r="N526" i="382"/>
  <c r="O526" i="382" s="1"/>
  <c r="D526" i="382"/>
  <c r="F526" i="382" s="1"/>
  <c r="N525" i="382"/>
  <c r="O525" i="382" s="1"/>
  <c r="D525" i="382"/>
  <c r="F525" i="382" s="1"/>
  <c r="N524" i="382"/>
  <c r="O524" i="382" s="1"/>
  <c r="D524" i="382"/>
  <c r="F524" i="382" s="1"/>
  <c r="N523" i="382"/>
  <c r="O523" i="382" s="1"/>
  <c r="D523" i="382"/>
  <c r="F523" i="382" s="1"/>
  <c r="N522" i="382"/>
  <c r="O522" i="382" s="1"/>
  <c r="D522" i="382"/>
  <c r="F522" i="382" s="1"/>
  <c r="N521" i="382"/>
  <c r="O521" i="382" s="1"/>
  <c r="D521" i="382"/>
  <c r="F521" i="382" s="1"/>
  <c r="N520" i="382"/>
  <c r="O520" i="382" s="1"/>
  <c r="D520" i="382"/>
  <c r="F520" i="382" s="1"/>
  <c r="N519" i="382"/>
  <c r="O519" i="382" s="1"/>
  <c r="D519" i="382"/>
  <c r="F519" i="382" s="1"/>
  <c r="N518" i="382"/>
  <c r="O518" i="382" s="1"/>
  <c r="D518" i="382"/>
  <c r="F518" i="382" s="1"/>
  <c r="N517" i="382"/>
  <c r="O517" i="382" s="1"/>
  <c r="D517" i="382"/>
  <c r="F517" i="382" s="1"/>
  <c r="N516" i="382"/>
  <c r="O516" i="382" s="1"/>
  <c r="D516" i="382"/>
  <c r="F516" i="382" s="1"/>
  <c r="N515" i="382"/>
  <c r="O515" i="382" s="1"/>
  <c r="D515" i="382"/>
  <c r="F515" i="382" s="1"/>
  <c r="N514" i="382"/>
  <c r="O514" i="382" s="1"/>
  <c r="D514" i="382"/>
  <c r="F514" i="382" s="1"/>
  <c r="N513" i="382"/>
  <c r="O513" i="382" s="1"/>
  <c r="D513" i="382"/>
  <c r="F513" i="382" s="1"/>
  <c r="N512" i="382"/>
  <c r="O512" i="382" s="1"/>
  <c r="D512" i="382"/>
  <c r="F512" i="382" s="1"/>
  <c r="N511" i="382"/>
  <c r="O511" i="382" s="1"/>
  <c r="D511" i="382"/>
  <c r="F511" i="382" s="1"/>
  <c r="N510" i="382"/>
  <c r="O510" i="382" s="1"/>
  <c r="D510" i="382"/>
  <c r="F510" i="382" s="1"/>
  <c r="N509" i="382"/>
  <c r="O509" i="382" s="1"/>
  <c r="D509" i="382"/>
  <c r="F509" i="382" s="1"/>
  <c r="N508" i="382"/>
  <c r="O508" i="382" s="1"/>
  <c r="D508" i="382"/>
  <c r="F508" i="382" s="1"/>
  <c r="N507" i="382"/>
  <c r="O507" i="382" s="1"/>
  <c r="D507" i="382"/>
  <c r="F507" i="382" s="1"/>
  <c r="N506" i="382"/>
  <c r="O506" i="382" s="1"/>
  <c r="D506" i="382"/>
  <c r="F506" i="382" s="1"/>
  <c r="N505" i="382"/>
  <c r="O505" i="382" s="1"/>
  <c r="D505" i="382"/>
  <c r="F505" i="382" s="1"/>
  <c r="N504" i="382"/>
  <c r="O504" i="382" s="1"/>
  <c r="D504" i="382"/>
  <c r="F504" i="382" s="1"/>
  <c r="N503" i="382"/>
  <c r="O503" i="382" s="1"/>
  <c r="D503" i="382"/>
  <c r="F503" i="382" s="1"/>
  <c r="N502" i="382"/>
  <c r="O502" i="382" s="1"/>
  <c r="D502" i="382"/>
  <c r="F502" i="382" s="1"/>
  <c r="N501" i="382"/>
  <c r="O501" i="382" s="1"/>
  <c r="D501" i="382"/>
  <c r="F501" i="382" s="1"/>
  <c r="N500" i="382"/>
  <c r="O500" i="382" s="1"/>
  <c r="D500" i="382"/>
  <c r="F500" i="382" s="1"/>
  <c r="N499" i="382"/>
  <c r="O499" i="382" s="1"/>
  <c r="D499" i="382"/>
  <c r="F499" i="382" s="1"/>
  <c r="N498" i="382"/>
  <c r="O498" i="382" s="1"/>
  <c r="D498" i="382"/>
  <c r="F498" i="382" s="1"/>
  <c r="N497" i="382"/>
  <c r="O497" i="382" s="1"/>
  <c r="D497" i="382"/>
  <c r="F497" i="382" s="1"/>
  <c r="N496" i="382"/>
  <c r="O496" i="382" s="1"/>
  <c r="D496" i="382"/>
  <c r="F496" i="382" s="1"/>
  <c r="N495" i="382"/>
  <c r="O495" i="382" s="1"/>
  <c r="D495" i="382"/>
  <c r="F495" i="382" s="1"/>
  <c r="N494" i="382"/>
  <c r="O494" i="382" s="1"/>
  <c r="D494" i="382"/>
  <c r="F494" i="382" s="1"/>
  <c r="N493" i="382"/>
  <c r="O493" i="382" s="1"/>
  <c r="D493" i="382"/>
  <c r="F493" i="382" s="1"/>
  <c r="N492" i="382"/>
  <c r="O492" i="382" s="1"/>
  <c r="D492" i="382"/>
  <c r="F492" i="382" s="1"/>
  <c r="N491" i="382"/>
  <c r="O491" i="382" s="1"/>
  <c r="D491" i="382"/>
  <c r="F491" i="382" s="1"/>
  <c r="N490" i="382"/>
  <c r="O490" i="382" s="1"/>
  <c r="D490" i="382"/>
  <c r="F490" i="382" s="1"/>
  <c r="N489" i="382"/>
  <c r="O489" i="382" s="1"/>
  <c r="D489" i="382"/>
  <c r="F489" i="382" s="1"/>
  <c r="N488" i="382"/>
  <c r="O488" i="382" s="1"/>
  <c r="D488" i="382"/>
  <c r="F488" i="382" s="1"/>
  <c r="N487" i="382"/>
  <c r="O487" i="382" s="1"/>
  <c r="D487" i="382"/>
  <c r="F487" i="382" s="1"/>
  <c r="N486" i="382"/>
  <c r="O486" i="382" s="1"/>
  <c r="D486" i="382"/>
  <c r="F486" i="382" s="1"/>
  <c r="N485" i="382"/>
  <c r="O485" i="382" s="1"/>
  <c r="D485" i="382"/>
  <c r="F485" i="382" s="1"/>
  <c r="N484" i="382"/>
  <c r="O484" i="382" s="1"/>
  <c r="D484" i="382"/>
  <c r="F484" i="382" s="1"/>
  <c r="N483" i="382"/>
  <c r="O483" i="382" s="1"/>
  <c r="D483" i="382"/>
  <c r="F483" i="382" s="1"/>
  <c r="N482" i="382"/>
  <c r="O482" i="382" s="1"/>
  <c r="D482" i="382"/>
  <c r="F482" i="382" s="1"/>
  <c r="N481" i="382"/>
  <c r="O481" i="382" s="1"/>
  <c r="D481" i="382"/>
  <c r="F481" i="382" s="1"/>
  <c r="N480" i="382"/>
  <c r="O480" i="382" s="1"/>
  <c r="D480" i="382"/>
  <c r="F480" i="382" s="1"/>
  <c r="N479" i="382"/>
  <c r="O479" i="382" s="1"/>
  <c r="D479" i="382"/>
  <c r="F479" i="382" s="1"/>
  <c r="N478" i="382"/>
  <c r="O478" i="382" s="1"/>
  <c r="D478" i="382"/>
  <c r="F478" i="382" s="1"/>
  <c r="N477" i="382"/>
  <c r="O477" i="382" s="1"/>
  <c r="D477" i="382"/>
  <c r="F477" i="382" s="1"/>
  <c r="N476" i="382"/>
  <c r="O476" i="382" s="1"/>
  <c r="D476" i="382"/>
  <c r="F476" i="382" s="1"/>
  <c r="N475" i="382"/>
  <c r="O475" i="382" s="1"/>
  <c r="D475" i="382"/>
  <c r="F475" i="382" s="1"/>
  <c r="N474" i="382"/>
  <c r="O474" i="382" s="1"/>
  <c r="D474" i="382"/>
  <c r="F474" i="382" s="1"/>
  <c r="N473" i="382"/>
  <c r="O473" i="382" s="1"/>
  <c r="D473" i="382"/>
  <c r="F473" i="382" s="1"/>
  <c r="N472" i="382"/>
  <c r="O472" i="382" s="1"/>
  <c r="D472" i="382"/>
  <c r="F472" i="382" s="1"/>
  <c r="N471" i="382"/>
  <c r="O471" i="382" s="1"/>
  <c r="D471" i="382"/>
  <c r="F471" i="382" s="1"/>
  <c r="N470" i="382"/>
  <c r="O470" i="382" s="1"/>
  <c r="D470" i="382"/>
  <c r="F470" i="382" s="1"/>
  <c r="N469" i="382"/>
  <c r="O469" i="382" s="1"/>
  <c r="D469" i="382"/>
  <c r="F469" i="382" s="1"/>
  <c r="N468" i="382"/>
  <c r="O468" i="382" s="1"/>
  <c r="D468" i="382"/>
  <c r="F468" i="382" s="1"/>
  <c r="N467" i="382"/>
  <c r="O467" i="382" s="1"/>
  <c r="D467" i="382"/>
  <c r="F467" i="382" s="1"/>
  <c r="N466" i="382"/>
  <c r="O466" i="382" s="1"/>
  <c r="D466" i="382"/>
  <c r="F466" i="382" s="1"/>
  <c r="N465" i="382"/>
  <c r="O465" i="382" s="1"/>
  <c r="D465" i="382"/>
  <c r="F465" i="382" s="1"/>
  <c r="N464" i="382"/>
  <c r="O464" i="382" s="1"/>
  <c r="D464" i="382"/>
  <c r="F464" i="382" s="1"/>
  <c r="N463" i="382"/>
  <c r="O463" i="382" s="1"/>
  <c r="D463" i="382"/>
  <c r="F463" i="382" s="1"/>
  <c r="N462" i="382"/>
  <c r="O462" i="382" s="1"/>
  <c r="D462" i="382"/>
  <c r="F462" i="382" s="1"/>
  <c r="N461" i="382"/>
  <c r="O461" i="382" s="1"/>
  <c r="D461" i="382"/>
  <c r="F461" i="382" s="1"/>
  <c r="N460" i="382"/>
  <c r="O460" i="382" s="1"/>
  <c r="D460" i="382"/>
  <c r="F460" i="382" s="1"/>
  <c r="N459" i="382"/>
  <c r="O459" i="382" s="1"/>
  <c r="D459" i="382"/>
  <c r="F459" i="382" s="1"/>
  <c r="N458" i="382"/>
  <c r="O458" i="382" s="1"/>
  <c r="D458" i="382"/>
  <c r="F458" i="382" s="1"/>
  <c r="N457" i="382"/>
  <c r="O457" i="382" s="1"/>
  <c r="D457" i="382"/>
  <c r="F457" i="382" s="1"/>
  <c r="N456" i="382"/>
  <c r="O456" i="382" s="1"/>
  <c r="D456" i="382"/>
  <c r="F456" i="382" s="1"/>
  <c r="N455" i="382"/>
  <c r="O455" i="382" s="1"/>
  <c r="D455" i="382"/>
  <c r="F455" i="382" s="1"/>
  <c r="N454" i="382"/>
  <c r="O454" i="382" s="1"/>
  <c r="D454" i="382"/>
  <c r="F454" i="382" s="1"/>
  <c r="N453" i="382"/>
  <c r="O453" i="382" s="1"/>
  <c r="D453" i="382"/>
  <c r="F453" i="382" s="1"/>
  <c r="N452" i="382"/>
  <c r="O452" i="382" s="1"/>
  <c r="D452" i="382"/>
  <c r="F452" i="382" s="1"/>
  <c r="N451" i="382"/>
  <c r="O451" i="382" s="1"/>
  <c r="D451" i="382"/>
  <c r="F451" i="382" s="1"/>
  <c r="N450" i="382"/>
  <c r="O450" i="382" s="1"/>
  <c r="D450" i="382"/>
  <c r="F450" i="382" s="1"/>
  <c r="N449" i="382"/>
  <c r="O449" i="382" s="1"/>
  <c r="D449" i="382"/>
  <c r="F449" i="382" s="1"/>
  <c r="N448" i="382"/>
  <c r="O448" i="382" s="1"/>
  <c r="D448" i="382"/>
  <c r="F448" i="382" s="1"/>
  <c r="N447" i="382"/>
  <c r="O447" i="382" s="1"/>
  <c r="D447" i="382"/>
  <c r="F447" i="382" s="1"/>
  <c r="N446" i="382"/>
  <c r="O446" i="382" s="1"/>
  <c r="D446" i="382"/>
  <c r="F446" i="382" s="1"/>
  <c r="N445" i="382"/>
  <c r="O445" i="382" s="1"/>
  <c r="D445" i="382"/>
  <c r="F445" i="382" s="1"/>
  <c r="N444" i="382"/>
  <c r="O444" i="382" s="1"/>
  <c r="D444" i="382"/>
  <c r="F444" i="382" s="1"/>
  <c r="N443" i="382"/>
  <c r="O443" i="382" s="1"/>
  <c r="D443" i="382"/>
  <c r="F443" i="382" s="1"/>
  <c r="N442" i="382"/>
  <c r="O442" i="382" s="1"/>
  <c r="D442" i="382"/>
  <c r="F442" i="382" s="1"/>
  <c r="N441" i="382"/>
  <c r="O441" i="382" s="1"/>
  <c r="D441" i="382"/>
  <c r="F441" i="382" s="1"/>
  <c r="N440" i="382"/>
  <c r="O440" i="382" s="1"/>
  <c r="D440" i="382"/>
  <c r="F440" i="382" s="1"/>
  <c r="N439" i="382"/>
  <c r="O439" i="382" s="1"/>
  <c r="D439" i="382"/>
  <c r="F439" i="382" s="1"/>
  <c r="N438" i="382"/>
  <c r="O438" i="382" s="1"/>
  <c r="D438" i="382"/>
  <c r="F438" i="382" s="1"/>
  <c r="N437" i="382"/>
  <c r="O437" i="382" s="1"/>
  <c r="D437" i="382"/>
  <c r="F437" i="382" s="1"/>
  <c r="N436" i="382"/>
  <c r="O436" i="382" s="1"/>
  <c r="D436" i="382"/>
  <c r="F436" i="382" s="1"/>
  <c r="N435" i="382"/>
  <c r="O435" i="382" s="1"/>
  <c r="D435" i="382"/>
  <c r="F435" i="382" s="1"/>
  <c r="N434" i="382"/>
  <c r="O434" i="382" s="1"/>
  <c r="D434" i="382"/>
  <c r="F434" i="382" s="1"/>
  <c r="N433" i="382"/>
  <c r="O433" i="382" s="1"/>
  <c r="D433" i="382"/>
  <c r="F433" i="382" s="1"/>
  <c r="N432" i="382"/>
  <c r="O432" i="382" s="1"/>
  <c r="D432" i="382"/>
  <c r="F432" i="382" s="1"/>
  <c r="N431" i="382"/>
  <c r="O431" i="382" s="1"/>
  <c r="D431" i="382"/>
  <c r="F431" i="382" s="1"/>
  <c r="N430" i="382"/>
  <c r="O430" i="382" s="1"/>
  <c r="D430" i="382"/>
  <c r="F430" i="382" s="1"/>
  <c r="N429" i="382"/>
  <c r="O429" i="382" s="1"/>
  <c r="D429" i="382"/>
  <c r="F429" i="382" s="1"/>
  <c r="N428" i="382"/>
  <c r="O428" i="382" s="1"/>
  <c r="D428" i="382"/>
  <c r="F428" i="382" s="1"/>
  <c r="N427" i="382"/>
  <c r="O427" i="382" s="1"/>
  <c r="D427" i="382"/>
  <c r="F427" i="382" s="1"/>
  <c r="N426" i="382"/>
  <c r="O426" i="382" s="1"/>
  <c r="D426" i="382"/>
  <c r="F426" i="382" s="1"/>
  <c r="N425" i="382"/>
  <c r="O425" i="382" s="1"/>
  <c r="D425" i="382"/>
  <c r="F425" i="382" s="1"/>
  <c r="N424" i="382"/>
  <c r="O424" i="382" s="1"/>
  <c r="D424" i="382"/>
  <c r="F424" i="382" s="1"/>
  <c r="N423" i="382"/>
  <c r="O423" i="382" s="1"/>
  <c r="D423" i="382"/>
  <c r="F423" i="382" s="1"/>
  <c r="N422" i="382"/>
  <c r="O422" i="382" s="1"/>
  <c r="D422" i="382"/>
  <c r="F422" i="382" s="1"/>
  <c r="N421" i="382"/>
  <c r="O421" i="382" s="1"/>
  <c r="D421" i="382"/>
  <c r="F421" i="382" s="1"/>
  <c r="N420" i="382"/>
  <c r="O420" i="382" s="1"/>
  <c r="D420" i="382"/>
  <c r="F420" i="382" s="1"/>
  <c r="D419" i="382"/>
  <c r="I419" i="382" s="1"/>
  <c r="M419" i="382" s="1"/>
  <c r="N419" i="382" s="1"/>
  <c r="O419" i="382" s="1"/>
  <c r="N418" i="382"/>
  <c r="O418" i="382" s="1"/>
  <c r="D418" i="382"/>
  <c r="N417" i="382"/>
  <c r="O417" i="382" s="1"/>
  <c r="D417" i="382"/>
  <c r="N416" i="382"/>
  <c r="O416" i="382" s="1"/>
  <c r="D416" i="382"/>
  <c r="N415" i="382"/>
  <c r="O415" i="382" s="1"/>
  <c r="D415" i="382"/>
  <c r="N414" i="382"/>
  <c r="O414" i="382" s="1"/>
  <c r="D414" i="382"/>
  <c r="F414" i="382" s="1"/>
  <c r="N413" i="382"/>
  <c r="O413" i="382" s="1"/>
  <c r="D413" i="382"/>
  <c r="N412" i="382"/>
  <c r="O412" i="382" s="1"/>
  <c r="D412" i="382"/>
  <c r="N411" i="382"/>
  <c r="O411" i="382" s="1"/>
  <c r="D411" i="382"/>
  <c r="N410" i="382"/>
  <c r="O410" i="382" s="1"/>
  <c r="D410" i="382"/>
  <c r="N409" i="382"/>
  <c r="O409" i="382" s="1"/>
  <c r="D409" i="382"/>
  <c r="N408" i="382"/>
  <c r="O408" i="382" s="1"/>
  <c r="D408" i="382"/>
  <c r="N407" i="382"/>
  <c r="O407" i="382" s="1"/>
  <c r="D407" i="382"/>
  <c r="N406" i="382"/>
  <c r="O406" i="382" s="1"/>
  <c r="D406" i="382"/>
  <c r="F406" i="382" s="1"/>
  <c r="N405" i="382"/>
  <c r="O405" i="382" s="1"/>
  <c r="D405" i="382"/>
  <c r="F405" i="382" s="1"/>
  <c r="N404" i="382"/>
  <c r="O404" i="382" s="1"/>
  <c r="D404" i="382"/>
  <c r="F404" i="382" s="1"/>
  <c r="N403" i="382"/>
  <c r="O403" i="382" s="1"/>
  <c r="D403" i="382"/>
  <c r="F403" i="382" s="1"/>
  <c r="N402" i="382"/>
  <c r="O402" i="382" s="1"/>
  <c r="D402" i="382"/>
  <c r="F402" i="382" s="1"/>
  <c r="N401" i="382"/>
  <c r="O401" i="382" s="1"/>
  <c r="D401" i="382"/>
  <c r="F401" i="382" s="1"/>
  <c r="N400" i="382"/>
  <c r="O400" i="382" s="1"/>
  <c r="D400" i="382"/>
  <c r="F400" i="382" s="1"/>
  <c r="N399" i="382"/>
  <c r="O399" i="382" s="1"/>
  <c r="D399" i="382"/>
  <c r="F399" i="382" s="1"/>
  <c r="N398" i="382"/>
  <c r="O398" i="382" s="1"/>
  <c r="D398" i="382"/>
  <c r="F398" i="382" s="1"/>
  <c r="N397" i="382"/>
  <c r="O397" i="382" s="1"/>
  <c r="D397" i="382"/>
  <c r="F397" i="382" s="1"/>
  <c r="N396" i="382"/>
  <c r="O396" i="382" s="1"/>
  <c r="D396" i="382"/>
  <c r="F396" i="382" s="1"/>
  <c r="N395" i="382"/>
  <c r="O395" i="382" s="1"/>
  <c r="D395" i="382"/>
  <c r="F395" i="382" s="1"/>
  <c r="N394" i="382"/>
  <c r="O394" i="382" s="1"/>
  <c r="D394" i="382"/>
  <c r="F394" i="382" s="1"/>
  <c r="N393" i="382"/>
  <c r="O393" i="382" s="1"/>
  <c r="D393" i="382"/>
  <c r="F393" i="382" s="1"/>
  <c r="N392" i="382"/>
  <c r="O392" i="382" s="1"/>
  <c r="D392" i="382"/>
  <c r="F392" i="382" s="1"/>
  <c r="N391" i="382"/>
  <c r="O391" i="382" s="1"/>
  <c r="D391" i="382"/>
  <c r="F391" i="382" s="1"/>
  <c r="N390" i="382"/>
  <c r="O390" i="382" s="1"/>
  <c r="D390" i="382"/>
  <c r="F390" i="382" s="1"/>
  <c r="N389" i="382"/>
  <c r="O389" i="382" s="1"/>
  <c r="D389" i="382"/>
  <c r="F389" i="382" s="1"/>
  <c r="N388" i="382"/>
  <c r="O388" i="382" s="1"/>
  <c r="D388" i="382"/>
  <c r="F388" i="382" s="1"/>
  <c r="N387" i="382"/>
  <c r="O387" i="382" s="1"/>
  <c r="D387" i="382"/>
  <c r="F387" i="382" s="1"/>
  <c r="N386" i="382"/>
  <c r="O386" i="382" s="1"/>
  <c r="D386" i="382"/>
  <c r="F386" i="382" s="1"/>
  <c r="N385" i="382"/>
  <c r="O385" i="382" s="1"/>
  <c r="D385" i="382"/>
  <c r="F385" i="382" s="1"/>
  <c r="N384" i="382"/>
  <c r="O384" i="382" s="1"/>
  <c r="D384" i="382"/>
  <c r="F384" i="382" s="1"/>
  <c r="N383" i="382"/>
  <c r="O383" i="382" s="1"/>
  <c r="D383" i="382"/>
  <c r="F383" i="382" s="1"/>
  <c r="N382" i="382"/>
  <c r="O382" i="382" s="1"/>
  <c r="D382" i="382"/>
  <c r="F382" i="382" s="1"/>
  <c r="N381" i="382"/>
  <c r="O381" i="382" s="1"/>
  <c r="D381" i="382"/>
  <c r="F381" i="382" s="1"/>
  <c r="N380" i="382"/>
  <c r="O380" i="382" s="1"/>
  <c r="D380" i="382"/>
  <c r="F380" i="382" s="1"/>
  <c r="N379" i="382"/>
  <c r="O379" i="382" s="1"/>
  <c r="D379" i="382"/>
  <c r="F379" i="382" s="1"/>
  <c r="N378" i="382"/>
  <c r="O378" i="382" s="1"/>
  <c r="D378" i="382"/>
  <c r="F378" i="382" s="1"/>
  <c r="N377" i="382"/>
  <c r="O377" i="382" s="1"/>
  <c r="D377" i="382"/>
  <c r="F377" i="382" s="1"/>
  <c r="N376" i="382"/>
  <c r="O376" i="382" s="1"/>
  <c r="D376" i="382"/>
  <c r="F376" i="382" s="1"/>
  <c r="N375" i="382"/>
  <c r="O375" i="382" s="1"/>
  <c r="D375" i="382"/>
  <c r="F375" i="382" s="1"/>
  <c r="N374" i="382"/>
  <c r="O374" i="382" s="1"/>
  <c r="D374" i="382"/>
  <c r="F374" i="382" s="1"/>
  <c r="N373" i="382"/>
  <c r="O373" i="382" s="1"/>
  <c r="D373" i="382"/>
  <c r="F373" i="382" s="1"/>
  <c r="N372" i="382"/>
  <c r="O372" i="382" s="1"/>
  <c r="D372" i="382"/>
  <c r="F372" i="382" s="1"/>
  <c r="N371" i="382"/>
  <c r="O371" i="382" s="1"/>
  <c r="D371" i="382"/>
  <c r="F371" i="382" s="1"/>
  <c r="N370" i="382"/>
  <c r="O370" i="382" s="1"/>
  <c r="D370" i="382"/>
  <c r="F370" i="382" s="1"/>
  <c r="N369" i="382"/>
  <c r="O369" i="382" s="1"/>
  <c r="D369" i="382"/>
  <c r="F369" i="382" s="1"/>
  <c r="N368" i="382"/>
  <c r="O368" i="382" s="1"/>
  <c r="D368" i="382"/>
  <c r="D367" i="382"/>
  <c r="I367" i="382" s="1"/>
  <c r="M367" i="382" s="1"/>
  <c r="N367" i="382" s="1"/>
  <c r="O367" i="382" s="1"/>
  <c r="N366" i="382"/>
  <c r="O366" i="382" s="1"/>
  <c r="D366" i="382"/>
  <c r="F366" i="382" s="1"/>
  <c r="N365" i="382"/>
  <c r="O365" i="382" s="1"/>
  <c r="D365" i="382"/>
  <c r="F365" i="382" s="1"/>
  <c r="N364" i="382"/>
  <c r="O364" i="382" s="1"/>
  <c r="D364" i="382"/>
  <c r="F364" i="382" s="1"/>
  <c r="N363" i="382"/>
  <c r="O363" i="382" s="1"/>
  <c r="D363" i="382"/>
  <c r="F363" i="382" s="1"/>
  <c r="N362" i="382"/>
  <c r="O362" i="382" s="1"/>
  <c r="D362" i="382"/>
  <c r="F362" i="382" s="1"/>
  <c r="N361" i="382"/>
  <c r="O361" i="382" s="1"/>
  <c r="D361" i="382"/>
  <c r="F361" i="382" s="1"/>
  <c r="N360" i="382"/>
  <c r="O360" i="382" s="1"/>
  <c r="D360" i="382"/>
  <c r="N359" i="382"/>
  <c r="O359" i="382" s="1"/>
  <c r="D359" i="382"/>
  <c r="N358" i="382"/>
  <c r="O358" i="382" s="1"/>
  <c r="D358" i="382"/>
  <c r="N357" i="382"/>
  <c r="O357" i="382" s="1"/>
  <c r="D357" i="382"/>
  <c r="N356" i="382"/>
  <c r="O356" i="382" s="1"/>
  <c r="D356" i="382"/>
  <c r="N355" i="382"/>
  <c r="O355" i="382" s="1"/>
  <c r="D355" i="382"/>
  <c r="N354" i="382"/>
  <c r="O354" i="382" s="1"/>
  <c r="D354" i="382"/>
  <c r="N353" i="382"/>
  <c r="O353" i="382" s="1"/>
  <c r="D353" i="382"/>
  <c r="N352" i="382"/>
  <c r="O352" i="382" s="1"/>
  <c r="D352" i="382"/>
  <c r="N351" i="382"/>
  <c r="O351" i="382" s="1"/>
  <c r="D351" i="382"/>
  <c r="N350" i="382"/>
  <c r="O350" i="382" s="1"/>
  <c r="D350" i="382"/>
  <c r="N349" i="382"/>
  <c r="O349" i="382" s="1"/>
  <c r="D349" i="382"/>
  <c r="N348" i="382"/>
  <c r="O348" i="382" s="1"/>
  <c r="D348" i="382"/>
  <c r="N347" i="382"/>
  <c r="O347" i="382" s="1"/>
  <c r="D347" i="382"/>
  <c r="N346" i="382"/>
  <c r="O346" i="382" s="1"/>
  <c r="D346" i="382"/>
  <c r="N345" i="382"/>
  <c r="O345" i="382" s="1"/>
  <c r="D345" i="382"/>
  <c r="D344" i="382"/>
  <c r="I344" i="382" s="1"/>
  <c r="M344" i="382" s="1"/>
  <c r="N344" i="382" s="1"/>
  <c r="O344" i="382" s="1"/>
  <c r="N343" i="382"/>
  <c r="O343" i="382" s="1"/>
  <c r="D343" i="382"/>
  <c r="N342" i="382"/>
  <c r="O342" i="382" s="1"/>
  <c r="D342" i="382"/>
  <c r="F342" i="382" s="1"/>
  <c r="N341" i="382"/>
  <c r="O341" i="382" s="1"/>
  <c r="D341" i="382"/>
  <c r="F341" i="382" s="1"/>
  <c r="N340" i="382"/>
  <c r="O340" i="382" s="1"/>
  <c r="D340" i="382"/>
  <c r="F340" i="382" s="1"/>
  <c r="N339" i="382"/>
  <c r="O339" i="382" s="1"/>
  <c r="D339" i="382"/>
  <c r="F339" i="382" s="1"/>
  <c r="N338" i="382"/>
  <c r="O338" i="382" s="1"/>
  <c r="D338" i="382"/>
  <c r="F338" i="382" s="1"/>
  <c r="N337" i="382"/>
  <c r="O337" i="382" s="1"/>
  <c r="D337" i="382"/>
  <c r="F337" i="382" s="1"/>
  <c r="N336" i="382"/>
  <c r="O336" i="382" s="1"/>
  <c r="D336" i="382"/>
  <c r="F336" i="382" s="1"/>
  <c r="N335" i="382"/>
  <c r="O335" i="382" s="1"/>
  <c r="D335" i="382"/>
  <c r="F335" i="382" s="1"/>
  <c r="N334" i="382"/>
  <c r="O334" i="382" s="1"/>
  <c r="D334" i="382"/>
  <c r="F334" i="382" s="1"/>
  <c r="N333" i="382"/>
  <c r="O333" i="382" s="1"/>
  <c r="D333" i="382"/>
  <c r="F333" i="382" s="1"/>
  <c r="N332" i="382"/>
  <c r="O332" i="382" s="1"/>
  <c r="D332" i="382"/>
  <c r="F332" i="382" s="1"/>
  <c r="N331" i="382"/>
  <c r="O331" i="382" s="1"/>
  <c r="D331" i="382"/>
  <c r="F331" i="382" s="1"/>
  <c r="N330" i="382"/>
  <c r="O330" i="382" s="1"/>
  <c r="D330" i="382"/>
  <c r="F330" i="382" s="1"/>
  <c r="N329" i="382"/>
  <c r="O329" i="382" s="1"/>
  <c r="D329" i="382"/>
  <c r="F329" i="382" s="1"/>
  <c r="N328" i="382"/>
  <c r="O328" i="382" s="1"/>
  <c r="D328" i="382"/>
  <c r="F328" i="382" s="1"/>
  <c r="N327" i="382"/>
  <c r="O327" i="382" s="1"/>
  <c r="D327" i="382"/>
  <c r="F327" i="382" s="1"/>
  <c r="N326" i="382"/>
  <c r="O326" i="382" s="1"/>
  <c r="D326" i="382"/>
  <c r="F326" i="382" s="1"/>
  <c r="N325" i="382"/>
  <c r="O325" i="382" s="1"/>
  <c r="D325" i="382"/>
  <c r="F325" i="382" s="1"/>
  <c r="N324" i="382"/>
  <c r="O324" i="382" s="1"/>
  <c r="D324" i="382"/>
  <c r="F324" i="382" s="1"/>
  <c r="N323" i="382"/>
  <c r="O323" i="382" s="1"/>
  <c r="D323" i="382"/>
  <c r="F323" i="382" s="1"/>
  <c r="N322" i="382"/>
  <c r="O322" i="382" s="1"/>
  <c r="D322" i="382"/>
  <c r="F322" i="382" s="1"/>
  <c r="N321" i="382"/>
  <c r="O321" i="382" s="1"/>
  <c r="D321" i="382"/>
  <c r="F321" i="382" s="1"/>
  <c r="N320" i="382"/>
  <c r="O320" i="382" s="1"/>
  <c r="D320" i="382"/>
  <c r="F320" i="382" s="1"/>
  <c r="N319" i="382"/>
  <c r="O319" i="382" s="1"/>
  <c r="D319" i="382"/>
  <c r="F319" i="382" s="1"/>
  <c r="N318" i="382"/>
  <c r="O318" i="382" s="1"/>
  <c r="D318" i="382"/>
  <c r="F318" i="382" s="1"/>
  <c r="N317" i="382"/>
  <c r="O317" i="382" s="1"/>
  <c r="D317" i="382"/>
  <c r="F317" i="382" s="1"/>
  <c r="N316" i="382"/>
  <c r="O316" i="382" s="1"/>
  <c r="D316" i="382"/>
  <c r="F316" i="382" s="1"/>
  <c r="N315" i="382"/>
  <c r="O315" i="382" s="1"/>
  <c r="D315" i="382"/>
  <c r="F315" i="382" s="1"/>
  <c r="N314" i="382"/>
  <c r="O314" i="382" s="1"/>
  <c r="D314" i="382"/>
  <c r="F314" i="382" s="1"/>
  <c r="N313" i="382"/>
  <c r="O313" i="382" s="1"/>
  <c r="D313" i="382"/>
  <c r="F313" i="382" s="1"/>
  <c r="N312" i="382"/>
  <c r="O312" i="382" s="1"/>
  <c r="D312" i="382"/>
  <c r="F312" i="382" s="1"/>
  <c r="N311" i="382"/>
  <c r="O311" i="382" s="1"/>
  <c r="D311" i="382"/>
  <c r="F311" i="382" s="1"/>
  <c r="N310" i="382"/>
  <c r="O310" i="382" s="1"/>
  <c r="D310" i="382"/>
  <c r="F310" i="382" s="1"/>
  <c r="N309" i="382"/>
  <c r="O309" i="382" s="1"/>
  <c r="D309" i="382"/>
  <c r="F309" i="382" s="1"/>
  <c r="N308" i="382"/>
  <c r="O308" i="382" s="1"/>
  <c r="D308" i="382"/>
  <c r="F308" i="382" s="1"/>
  <c r="N307" i="382"/>
  <c r="O307" i="382" s="1"/>
  <c r="D307" i="382"/>
  <c r="F307" i="382" s="1"/>
  <c r="N306" i="382"/>
  <c r="O306" i="382" s="1"/>
  <c r="D306" i="382"/>
  <c r="F306" i="382" s="1"/>
  <c r="N305" i="382"/>
  <c r="O305" i="382" s="1"/>
  <c r="D305" i="382"/>
  <c r="F305" i="382" s="1"/>
  <c r="N304" i="382"/>
  <c r="O304" i="382" s="1"/>
  <c r="D304" i="382"/>
  <c r="F304" i="382" s="1"/>
  <c r="N303" i="382"/>
  <c r="O303" i="382" s="1"/>
  <c r="D303" i="382"/>
  <c r="N302" i="382"/>
  <c r="O302" i="382" s="1"/>
  <c r="D302" i="382"/>
  <c r="N301" i="382"/>
  <c r="O301" i="382" s="1"/>
  <c r="D301" i="382"/>
  <c r="N300" i="382"/>
  <c r="O300" i="382" s="1"/>
  <c r="D300" i="382"/>
  <c r="N299" i="382"/>
  <c r="O299" i="382" s="1"/>
  <c r="D299" i="382"/>
  <c r="N298" i="382"/>
  <c r="O298" i="382" s="1"/>
  <c r="D298" i="382"/>
  <c r="D297" i="382"/>
  <c r="I297" i="382" s="1"/>
  <c r="K297" i="382" s="1"/>
  <c r="N297" i="382" s="1"/>
  <c r="O297" i="382" s="1"/>
  <c r="N296" i="382"/>
  <c r="O296" i="382" s="1"/>
  <c r="D296" i="382"/>
  <c r="N295" i="382"/>
  <c r="O295" i="382" s="1"/>
  <c r="D295" i="382"/>
  <c r="D294" i="382"/>
  <c r="I294" i="382" s="1"/>
  <c r="M294" i="382" s="1"/>
  <c r="N294" i="382" s="1"/>
  <c r="O294" i="382" s="1"/>
  <c r="N293" i="382"/>
  <c r="O293" i="382" s="1"/>
  <c r="D293" i="382"/>
  <c r="N292" i="382"/>
  <c r="O292" i="382" s="1"/>
  <c r="D292" i="382"/>
  <c r="N291" i="382"/>
  <c r="O291" i="382" s="1"/>
  <c r="D291" i="382"/>
  <c r="F291" i="382" s="1"/>
  <c r="N290" i="382"/>
  <c r="O290" i="382" s="1"/>
  <c r="D290" i="382"/>
  <c r="F290" i="382" s="1"/>
  <c r="N289" i="382"/>
  <c r="O289" i="382" s="1"/>
  <c r="D289" i="382"/>
  <c r="F289" i="382" s="1"/>
  <c r="N288" i="382"/>
  <c r="O288" i="382" s="1"/>
  <c r="D288" i="382"/>
  <c r="F288" i="382" s="1"/>
  <c r="N287" i="382"/>
  <c r="O287" i="382" s="1"/>
  <c r="D287" i="382"/>
  <c r="F287" i="382" s="1"/>
  <c r="N286" i="382"/>
  <c r="O286" i="382" s="1"/>
  <c r="D286" i="382"/>
  <c r="F286" i="382" s="1"/>
  <c r="N285" i="382"/>
  <c r="O285" i="382" s="1"/>
  <c r="D285" i="382"/>
  <c r="F285" i="382" s="1"/>
  <c r="N284" i="382"/>
  <c r="O284" i="382" s="1"/>
  <c r="D284" i="382"/>
  <c r="F284" i="382" s="1"/>
  <c r="N283" i="382"/>
  <c r="O283" i="382" s="1"/>
  <c r="D283" i="382"/>
  <c r="F283" i="382" s="1"/>
  <c r="N282" i="382"/>
  <c r="O282" i="382" s="1"/>
  <c r="D282" i="382"/>
  <c r="F282" i="382" s="1"/>
  <c r="N281" i="382"/>
  <c r="O281" i="382" s="1"/>
  <c r="D281" i="382"/>
  <c r="F281" i="382" s="1"/>
  <c r="N280" i="382"/>
  <c r="O280" i="382" s="1"/>
  <c r="D280" i="382"/>
  <c r="F280" i="382" s="1"/>
  <c r="N279" i="382"/>
  <c r="O279" i="382" s="1"/>
  <c r="D279" i="382"/>
  <c r="F279" i="382" s="1"/>
  <c r="N278" i="382"/>
  <c r="O278" i="382" s="1"/>
  <c r="D278" i="382"/>
  <c r="F278" i="382" s="1"/>
  <c r="N277" i="382"/>
  <c r="O277" i="382" s="1"/>
  <c r="D277" i="382"/>
  <c r="F277" i="382" s="1"/>
  <c r="N276" i="382"/>
  <c r="O276" i="382" s="1"/>
  <c r="D276" i="382"/>
  <c r="F276" i="382" s="1"/>
  <c r="N275" i="382"/>
  <c r="O275" i="382" s="1"/>
  <c r="D275" i="382"/>
  <c r="F275" i="382" s="1"/>
  <c r="N274" i="382"/>
  <c r="O274" i="382" s="1"/>
  <c r="D274" i="382"/>
  <c r="F274" i="382" s="1"/>
  <c r="N273" i="382"/>
  <c r="O273" i="382" s="1"/>
  <c r="D273" i="382"/>
  <c r="F273" i="382" s="1"/>
  <c r="N272" i="382"/>
  <c r="O272" i="382" s="1"/>
  <c r="D272" i="382"/>
  <c r="F272" i="382" s="1"/>
  <c r="N271" i="382"/>
  <c r="O271" i="382" s="1"/>
  <c r="D271" i="382"/>
  <c r="F271" i="382" s="1"/>
  <c r="N270" i="382"/>
  <c r="O270" i="382" s="1"/>
  <c r="D270" i="382"/>
  <c r="F270" i="382" s="1"/>
  <c r="N269" i="382"/>
  <c r="O269" i="382" s="1"/>
  <c r="D269" i="382"/>
  <c r="F269" i="382" s="1"/>
  <c r="N268" i="382"/>
  <c r="O268" i="382" s="1"/>
  <c r="D268" i="382"/>
  <c r="F268" i="382" s="1"/>
  <c r="N267" i="382"/>
  <c r="O267" i="382" s="1"/>
  <c r="D267" i="382"/>
  <c r="F267" i="382" s="1"/>
  <c r="N266" i="382"/>
  <c r="O266" i="382" s="1"/>
  <c r="D266" i="382"/>
  <c r="N265" i="382"/>
  <c r="O265" i="382" s="1"/>
  <c r="D265" i="382"/>
  <c r="O264" i="382"/>
  <c r="N264" i="382"/>
  <c r="D264" i="382"/>
  <c r="N263" i="382"/>
  <c r="O263" i="382" s="1"/>
  <c r="D263" i="382"/>
  <c r="N262" i="382"/>
  <c r="O262" i="382" s="1"/>
  <c r="D262" i="382"/>
  <c r="N261" i="382"/>
  <c r="O261" i="382" s="1"/>
  <c r="D261" i="382"/>
  <c r="N260" i="382"/>
  <c r="O260" i="382" s="1"/>
  <c r="D260" i="382"/>
  <c r="N259" i="382"/>
  <c r="O259" i="382" s="1"/>
  <c r="D259" i="382"/>
  <c r="N258" i="382"/>
  <c r="O258" i="382" s="1"/>
  <c r="D258" i="382"/>
  <c r="N257" i="382"/>
  <c r="O257" i="382" s="1"/>
  <c r="D257" i="382"/>
  <c r="N256" i="382"/>
  <c r="O256" i="382" s="1"/>
  <c r="D256" i="382"/>
  <c r="N255" i="382"/>
  <c r="O255" i="382" s="1"/>
  <c r="D255" i="382"/>
  <c r="N254" i="382"/>
  <c r="O254" i="382" s="1"/>
  <c r="D254" i="382"/>
  <c r="N253" i="382"/>
  <c r="O253" i="382" s="1"/>
  <c r="D253" i="382"/>
  <c r="F253" i="382" s="1"/>
  <c r="D252" i="382"/>
  <c r="I252" i="382" s="1"/>
  <c r="M252" i="382" s="1"/>
  <c r="N252" i="382" s="1"/>
  <c r="O252" i="382" s="1"/>
  <c r="N251" i="382"/>
  <c r="O251" i="382" s="1"/>
  <c r="D251" i="382"/>
  <c r="N250" i="382"/>
  <c r="O250" i="382" s="1"/>
  <c r="D250" i="382"/>
  <c r="N249" i="382"/>
  <c r="O249" i="382" s="1"/>
  <c r="D249" i="382"/>
  <c r="N248" i="382"/>
  <c r="O248" i="382" s="1"/>
  <c r="D248" i="382"/>
  <c r="N247" i="382"/>
  <c r="O247" i="382" s="1"/>
  <c r="D247" i="382"/>
  <c r="N246" i="382"/>
  <c r="O246" i="382" s="1"/>
  <c r="D246" i="382"/>
  <c r="D245" i="382"/>
  <c r="I245" i="382" s="1"/>
  <c r="N244" i="382"/>
  <c r="O244" i="382" s="1"/>
  <c r="D244" i="382"/>
  <c r="N243" i="382"/>
  <c r="O243" i="382" s="1"/>
  <c r="D243" i="382"/>
  <c r="N242" i="382"/>
  <c r="O242" i="382" s="1"/>
  <c r="D242" i="382"/>
  <c r="N241" i="382"/>
  <c r="O241" i="382" s="1"/>
  <c r="D241" i="382"/>
  <c r="F241" i="382" s="1"/>
  <c r="N240" i="382"/>
  <c r="O240" i="382" s="1"/>
  <c r="D240" i="382"/>
  <c r="F240" i="382" s="1"/>
  <c r="N239" i="382"/>
  <c r="O239" i="382" s="1"/>
  <c r="D239" i="382"/>
  <c r="F239" i="382" s="1"/>
  <c r="N238" i="382"/>
  <c r="O238" i="382" s="1"/>
  <c r="D238" i="382"/>
  <c r="F238" i="382" s="1"/>
  <c r="N237" i="382"/>
  <c r="O237" i="382" s="1"/>
  <c r="D237" i="382"/>
  <c r="F237" i="382" s="1"/>
  <c r="N236" i="382"/>
  <c r="O236" i="382" s="1"/>
  <c r="D236" i="382"/>
  <c r="F236" i="382" s="1"/>
  <c r="N235" i="382"/>
  <c r="O235" i="382" s="1"/>
  <c r="D235" i="382"/>
  <c r="F235" i="382" s="1"/>
  <c r="N234" i="382"/>
  <c r="O234" i="382" s="1"/>
  <c r="D234" i="382"/>
  <c r="F234" i="382" s="1"/>
  <c r="N233" i="382"/>
  <c r="O233" i="382" s="1"/>
  <c r="D233" i="382"/>
  <c r="F233" i="382" s="1"/>
  <c r="N232" i="382"/>
  <c r="O232" i="382" s="1"/>
  <c r="D232" i="382"/>
  <c r="F232" i="382" s="1"/>
  <c r="N231" i="382"/>
  <c r="O231" i="382" s="1"/>
  <c r="D231" i="382"/>
  <c r="F231" i="382" s="1"/>
  <c r="N230" i="382"/>
  <c r="O230" i="382" s="1"/>
  <c r="D230" i="382"/>
  <c r="F230" i="382" s="1"/>
  <c r="N229" i="382"/>
  <c r="O229" i="382" s="1"/>
  <c r="D229" i="382"/>
  <c r="F229" i="382" s="1"/>
  <c r="N228" i="382"/>
  <c r="O228" i="382" s="1"/>
  <c r="D228" i="382"/>
  <c r="F228" i="382" s="1"/>
  <c r="N227" i="382"/>
  <c r="O227" i="382" s="1"/>
  <c r="D227" i="382"/>
  <c r="F227" i="382" s="1"/>
  <c r="N226" i="382"/>
  <c r="O226" i="382" s="1"/>
  <c r="D226" i="382"/>
  <c r="F226" i="382" s="1"/>
  <c r="N225" i="382"/>
  <c r="O225" i="382" s="1"/>
  <c r="D225" i="382"/>
  <c r="F225" i="382" s="1"/>
  <c r="N224" i="382"/>
  <c r="O224" i="382" s="1"/>
  <c r="D224" i="382"/>
  <c r="D223" i="382"/>
  <c r="I223" i="382" s="1"/>
  <c r="K223" i="382" s="1"/>
  <c r="N223" i="382" s="1"/>
  <c r="O223" i="382" s="1"/>
  <c r="N222" i="382"/>
  <c r="O222" i="382" s="1"/>
  <c r="D222" i="382"/>
  <c r="F222" i="382" s="1"/>
  <c r="N221" i="382"/>
  <c r="O221" i="382" s="1"/>
  <c r="D221" i="382"/>
  <c r="F221" i="382" s="1"/>
  <c r="N220" i="382"/>
  <c r="O220" i="382" s="1"/>
  <c r="D220" i="382"/>
  <c r="F220" i="382" s="1"/>
  <c r="N219" i="382"/>
  <c r="O219" i="382" s="1"/>
  <c r="D219" i="382"/>
  <c r="F219" i="382" s="1"/>
  <c r="N218" i="382"/>
  <c r="O218" i="382" s="1"/>
  <c r="D218" i="382"/>
  <c r="F218" i="382" s="1"/>
  <c r="N217" i="382"/>
  <c r="O217" i="382" s="1"/>
  <c r="D217" i="382"/>
  <c r="F217" i="382" s="1"/>
  <c r="D216" i="382"/>
  <c r="I216" i="382" s="1"/>
  <c r="K216" i="382" s="1"/>
  <c r="N216" i="382" s="1"/>
  <c r="O216" i="382" s="1"/>
  <c r="N215" i="382"/>
  <c r="O215" i="382" s="1"/>
  <c r="D215" i="382"/>
  <c r="D214" i="382"/>
  <c r="I214" i="382" s="1"/>
  <c r="K214" i="382" s="1"/>
  <c r="N214" i="382" s="1"/>
  <c r="O214" i="382" s="1"/>
  <c r="N213" i="382"/>
  <c r="O213" i="382" s="1"/>
  <c r="D213" i="382"/>
  <c r="N212" i="382"/>
  <c r="O212" i="382" s="1"/>
  <c r="D212" i="382"/>
  <c r="F212" i="382" s="1"/>
  <c r="N211" i="382"/>
  <c r="O211" i="382" s="1"/>
  <c r="D211" i="382"/>
  <c r="N210" i="382"/>
  <c r="O210" i="382" s="1"/>
  <c r="D210" i="382"/>
  <c r="N209" i="382"/>
  <c r="O209" i="382" s="1"/>
  <c r="D209" i="382"/>
  <c r="N208" i="382"/>
  <c r="O208" i="382" s="1"/>
  <c r="D208" i="382"/>
  <c r="N207" i="382"/>
  <c r="O207" i="382" s="1"/>
  <c r="D207" i="382"/>
  <c r="N206" i="382"/>
  <c r="O206" i="382" s="1"/>
  <c r="D206" i="382"/>
  <c r="N205" i="382"/>
  <c r="O205" i="382" s="1"/>
  <c r="D205" i="382"/>
  <c r="N204" i="382"/>
  <c r="O204" i="382" s="1"/>
  <c r="D204" i="382"/>
  <c r="N203" i="382"/>
  <c r="O203" i="382" s="1"/>
  <c r="D203" i="382"/>
  <c r="D202" i="382"/>
  <c r="I202" i="382" s="1"/>
  <c r="N201" i="382"/>
  <c r="O201" i="382" s="1"/>
  <c r="D201" i="382"/>
  <c r="D200" i="382"/>
  <c r="I200" i="382" s="1"/>
  <c r="K200" i="382" s="1"/>
  <c r="N200" i="382" s="1"/>
  <c r="O200" i="382" s="1"/>
  <c r="N199" i="382"/>
  <c r="O199" i="382" s="1"/>
  <c r="D199" i="382"/>
  <c r="N198" i="382"/>
  <c r="O198" i="382" s="1"/>
  <c r="D198" i="382"/>
  <c r="N197" i="382"/>
  <c r="O197" i="382" s="1"/>
  <c r="D197" i="382"/>
  <c r="N196" i="382"/>
  <c r="O196" i="382" s="1"/>
  <c r="D196" i="382"/>
  <c r="N195" i="382"/>
  <c r="O195" i="382" s="1"/>
  <c r="D195" i="382"/>
  <c r="N194" i="382"/>
  <c r="O194" i="382" s="1"/>
  <c r="D194" i="382"/>
  <c r="D193" i="382"/>
  <c r="I193" i="382" s="1"/>
  <c r="M193" i="382" s="1"/>
  <c r="N193" i="382" s="1"/>
  <c r="O193" i="382" s="1"/>
  <c r="N192" i="382"/>
  <c r="O192" i="382" s="1"/>
  <c r="D192" i="382"/>
  <c r="N191" i="382"/>
  <c r="O191" i="382" s="1"/>
  <c r="D191" i="382"/>
  <c r="N190" i="382"/>
  <c r="O190" i="382" s="1"/>
  <c r="D190" i="382"/>
  <c r="N189" i="382"/>
  <c r="O189" i="382" s="1"/>
  <c r="D189" i="382"/>
  <c r="N188" i="382"/>
  <c r="O188" i="382" s="1"/>
  <c r="D188" i="382"/>
  <c r="D187" i="382"/>
  <c r="I187" i="382" s="1"/>
  <c r="K187" i="382" s="1"/>
  <c r="N187" i="382" s="1"/>
  <c r="O187" i="382" s="1"/>
  <c r="D186" i="382"/>
  <c r="I186" i="382" s="1"/>
  <c r="K186" i="382" s="1"/>
  <c r="N186" i="382" s="1"/>
  <c r="O186" i="382" s="1"/>
  <c r="N185" i="382"/>
  <c r="O185" i="382" s="1"/>
  <c r="D185" i="382"/>
  <c r="N184" i="382"/>
  <c r="O184" i="382" s="1"/>
  <c r="D184" i="382"/>
  <c r="N183" i="382"/>
  <c r="O183" i="382" s="1"/>
  <c r="D183" i="382"/>
  <c r="F183" i="382" s="1"/>
  <c r="N182" i="382"/>
  <c r="O182" i="382" s="1"/>
  <c r="D182" i="382"/>
  <c r="F182" i="382" s="1"/>
  <c r="N181" i="382"/>
  <c r="O181" i="382" s="1"/>
  <c r="D181" i="382"/>
  <c r="F181" i="382" s="1"/>
  <c r="N180" i="382"/>
  <c r="O180" i="382" s="1"/>
  <c r="D180" i="382"/>
  <c r="F180" i="382" s="1"/>
  <c r="N179" i="382"/>
  <c r="O179" i="382" s="1"/>
  <c r="D179" i="382"/>
  <c r="F179" i="382" s="1"/>
  <c r="N178" i="382"/>
  <c r="O178" i="382" s="1"/>
  <c r="D178" i="382"/>
  <c r="F178" i="382" s="1"/>
  <c r="N177" i="382"/>
  <c r="O177" i="382" s="1"/>
  <c r="D177" i="382"/>
  <c r="F177" i="382" s="1"/>
  <c r="N176" i="382"/>
  <c r="O176" i="382" s="1"/>
  <c r="D176" i="382"/>
  <c r="F176" i="382" s="1"/>
  <c r="N175" i="382"/>
  <c r="O175" i="382" s="1"/>
  <c r="D175" i="382"/>
  <c r="F175" i="382" s="1"/>
  <c r="N174" i="382"/>
  <c r="O174" i="382" s="1"/>
  <c r="D174" i="382"/>
  <c r="F174" i="382" s="1"/>
  <c r="N173" i="382"/>
  <c r="O173" i="382" s="1"/>
  <c r="D173" i="382"/>
  <c r="F173" i="382" s="1"/>
  <c r="N172" i="382"/>
  <c r="O172" i="382" s="1"/>
  <c r="D172" i="382"/>
  <c r="F172" i="382" s="1"/>
  <c r="N171" i="382"/>
  <c r="O171" i="382" s="1"/>
  <c r="D171" i="382"/>
  <c r="F171" i="382" s="1"/>
  <c r="N170" i="382"/>
  <c r="O170" i="382" s="1"/>
  <c r="D170" i="382"/>
  <c r="F170" i="382" s="1"/>
  <c r="N169" i="382"/>
  <c r="O169" i="382" s="1"/>
  <c r="D169" i="382"/>
  <c r="F169" i="382" s="1"/>
  <c r="N168" i="382"/>
  <c r="O168" i="382" s="1"/>
  <c r="D168" i="382"/>
  <c r="F168" i="382" s="1"/>
  <c r="N167" i="382"/>
  <c r="O167" i="382" s="1"/>
  <c r="D167" i="382"/>
  <c r="F167" i="382" s="1"/>
  <c r="N166" i="382"/>
  <c r="O166" i="382" s="1"/>
  <c r="D166" i="382"/>
  <c r="F166" i="382" s="1"/>
  <c r="N165" i="382"/>
  <c r="O165" i="382" s="1"/>
  <c r="D165" i="382"/>
  <c r="F165" i="382" s="1"/>
  <c r="N164" i="382"/>
  <c r="O164" i="382" s="1"/>
  <c r="D164" i="382"/>
  <c r="F164" i="382" s="1"/>
  <c r="N163" i="382"/>
  <c r="O163" i="382" s="1"/>
  <c r="D163" i="382"/>
  <c r="F163" i="382" s="1"/>
  <c r="N162" i="382"/>
  <c r="O162" i="382" s="1"/>
  <c r="D162" i="382"/>
  <c r="F162" i="382" s="1"/>
  <c r="N161" i="382"/>
  <c r="O161" i="382" s="1"/>
  <c r="D161" i="382"/>
  <c r="F161" i="382" s="1"/>
  <c r="N160" i="382"/>
  <c r="O160" i="382" s="1"/>
  <c r="D160" i="382"/>
  <c r="F160" i="382" s="1"/>
  <c r="N159" i="382"/>
  <c r="O159" i="382" s="1"/>
  <c r="D159" i="382"/>
  <c r="F159" i="382" s="1"/>
  <c r="N158" i="382"/>
  <c r="O158" i="382" s="1"/>
  <c r="D158" i="382"/>
  <c r="F158" i="382" s="1"/>
  <c r="N157" i="382"/>
  <c r="O157" i="382" s="1"/>
  <c r="D157" i="382"/>
  <c r="F157" i="382" s="1"/>
  <c r="N156" i="382"/>
  <c r="O156" i="382" s="1"/>
  <c r="D156" i="382"/>
  <c r="F156" i="382" s="1"/>
  <c r="N155" i="382"/>
  <c r="O155" i="382" s="1"/>
  <c r="D155" i="382"/>
  <c r="F155" i="382" s="1"/>
  <c r="N154" i="382"/>
  <c r="O154" i="382" s="1"/>
  <c r="D154" i="382"/>
  <c r="F154" i="382" s="1"/>
  <c r="N153" i="382"/>
  <c r="O153" i="382" s="1"/>
  <c r="D153" i="382"/>
  <c r="F153" i="382" s="1"/>
  <c r="N152" i="382"/>
  <c r="O152" i="382" s="1"/>
  <c r="D152" i="382"/>
  <c r="F152" i="382" s="1"/>
  <c r="N151" i="382"/>
  <c r="O151" i="382" s="1"/>
  <c r="D151" i="382"/>
  <c r="F151" i="382" s="1"/>
  <c r="N150" i="382"/>
  <c r="O150" i="382" s="1"/>
  <c r="D150" i="382"/>
  <c r="F150" i="382" s="1"/>
  <c r="N149" i="382"/>
  <c r="O149" i="382" s="1"/>
  <c r="D149" i="382"/>
  <c r="F149" i="382" s="1"/>
  <c r="N148" i="382"/>
  <c r="O148" i="382" s="1"/>
  <c r="D148" i="382"/>
  <c r="F148" i="382" s="1"/>
  <c r="N147" i="382"/>
  <c r="O147" i="382" s="1"/>
  <c r="D147" i="382"/>
  <c r="F147" i="382" s="1"/>
  <c r="N146" i="382"/>
  <c r="O146" i="382" s="1"/>
  <c r="D146" i="382"/>
  <c r="F146" i="382" s="1"/>
  <c r="N145" i="382"/>
  <c r="O145" i="382" s="1"/>
  <c r="D145" i="382"/>
  <c r="F145" i="382" s="1"/>
  <c r="N144" i="382"/>
  <c r="O144" i="382" s="1"/>
  <c r="D144" i="382"/>
  <c r="F144" i="382" s="1"/>
  <c r="D143" i="382"/>
  <c r="I143" i="382" s="1"/>
  <c r="K143" i="382" s="1"/>
  <c r="N143" i="382" s="1"/>
  <c r="O143" i="382" s="1"/>
  <c r="N142" i="382"/>
  <c r="D142" i="382"/>
  <c r="I142" i="382" s="1"/>
  <c r="D141" i="382"/>
  <c r="I141" i="382" s="1"/>
  <c r="K141" i="382" s="1"/>
  <c r="N141" i="382" s="1"/>
  <c r="O141" i="382" s="1"/>
  <c r="N140" i="382"/>
  <c r="D140" i="382"/>
  <c r="I140" i="382" s="1"/>
  <c r="N139" i="382"/>
  <c r="D139" i="382"/>
  <c r="I139" i="382" s="1"/>
  <c r="D138" i="382"/>
  <c r="I138" i="382" s="1"/>
  <c r="M138" i="382" s="1"/>
  <c r="N138" i="382" s="1"/>
  <c r="O138" i="382" s="1"/>
  <c r="N137" i="382"/>
  <c r="D137" i="382"/>
  <c r="I137" i="382" s="1"/>
  <c r="N136" i="382"/>
  <c r="D136" i="382"/>
  <c r="I136" i="382" s="1"/>
  <c r="N135" i="382"/>
  <c r="D135" i="382"/>
  <c r="I135" i="382" s="1"/>
  <c r="N134" i="382"/>
  <c r="D134" i="382"/>
  <c r="I134" i="382" s="1"/>
  <c r="N133" i="382"/>
  <c r="D133" i="382"/>
  <c r="I133" i="382" s="1"/>
  <c r="N132" i="382"/>
  <c r="D132" i="382"/>
  <c r="I132" i="382" s="1"/>
  <c r="N131" i="382"/>
  <c r="D131" i="382"/>
  <c r="I131" i="382" s="1"/>
  <c r="N130" i="382"/>
  <c r="D130" i="382"/>
  <c r="I130" i="382" s="1"/>
  <c r="D129" i="382"/>
  <c r="I129" i="382" s="1"/>
  <c r="M129" i="382" s="1"/>
  <c r="N129" i="382" s="1"/>
  <c r="O129" i="382" s="1"/>
  <c r="D128" i="382"/>
  <c r="I128" i="382" s="1"/>
  <c r="M128" i="382" s="1"/>
  <c r="N128" i="382" s="1"/>
  <c r="O128" i="382" s="1"/>
  <c r="D127" i="382"/>
  <c r="I127" i="382" s="1"/>
  <c r="M127" i="382" s="1"/>
  <c r="N127" i="382" s="1"/>
  <c r="O127" i="382" s="1"/>
  <c r="D126" i="382"/>
  <c r="I126" i="382" s="1"/>
  <c r="M126" i="382" s="1"/>
  <c r="N126" i="382" s="1"/>
  <c r="O126" i="382" s="1"/>
  <c r="D125" i="382"/>
  <c r="I125" i="382" s="1"/>
  <c r="M125" i="382" s="1"/>
  <c r="N125" i="382" s="1"/>
  <c r="O125" i="382" s="1"/>
  <c r="N124" i="382"/>
  <c r="D124" i="382"/>
  <c r="I124" i="382" s="1"/>
  <c r="N123" i="382"/>
  <c r="D123" i="382"/>
  <c r="I123" i="382" s="1"/>
  <c r="N122" i="382"/>
  <c r="D122" i="382"/>
  <c r="I122" i="382" s="1"/>
  <c r="N121" i="382"/>
  <c r="D121" i="382"/>
  <c r="I121" i="382" s="1"/>
  <c r="D120" i="382"/>
  <c r="I120" i="382" s="1"/>
  <c r="M120" i="382" s="1"/>
  <c r="N120" i="382" s="1"/>
  <c r="O120" i="382" s="1"/>
  <c r="D119" i="382"/>
  <c r="I119" i="382" s="1"/>
  <c r="M119" i="382" s="1"/>
  <c r="N119" i="382" s="1"/>
  <c r="O119" i="382" s="1"/>
  <c r="D118" i="382"/>
  <c r="I118" i="382" s="1"/>
  <c r="M118" i="382" s="1"/>
  <c r="N118" i="382" s="1"/>
  <c r="O118" i="382" s="1"/>
  <c r="D117" i="382"/>
  <c r="I117" i="382" s="1"/>
  <c r="M117" i="382" s="1"/>
  <c r="N117" i="382" s="1"/>
  <c r="O117" i="382" s="1"/>
  <c r="D116" i="382"/>
  <c r="I116" i="382" s="1"/>
  <c r="M116" i="382" s="1"/>
  <c r="N116" i="382" s="1"/>
  <c r="O116" i="382" s="1"/>
  <c r="N115" i="382"/>
  <c r="D115" i="382"/>
  <c r="I115" i="382" s="1"/>
  <c r="D114" i="382"/>
  <c r="I114" i="382" s="1"/>
  <c r="M114" i="382" s="1"/>
  <c r="N114" i="382" s="1"/>
  <c r="O114" i="382" s="1"/>
  <c r="D113" i="382"/>
  <c r="I113" i="382" s="1"/>
  <c r="M113" i="382" s="1"/>
  <c r="N113" i="382" s="1"/>
  <c r="O113" i="382" s="1"/>
  <c r="N112" i="382"/>
  <c r="D112" i="382"/>
  <c r="I112" i="382" s="1"/>
  <c r="N111" i="382"/>
  <c r="D111" i="382"/>
  <c r="I111" i="382" s="1"/>
  <c r="D110" i="382"/>
  <c r="I110" i="382" s="1"/>
  <c r="L110" i="382" s="1"/>
  <c r="N110" i="382" s="1"/>
  <c r="O110" i="382" s="1"/>
  <c r="N109" i="382"/>
  <c r="D109" i="382"/>
  <c r="I109" i="382" s="1"/>
  <c r="D108" i="382"/>
  <c r="I108" i="382" s="1"/>
  <c r="K108" i="382" s="1"/>
  <c r="N108" i="382" s="1"/>
  <c r="O108" i="382" s="1"/>
  <c r="D107" i="382"/>
  <c r="I107" i="382" s="1"/>
  <c r="K107" i="382" s="1"/>
  <c r="N107" i="382" s="1"/>
  <c r="O107" i="382" s="1"/>
  <c r="D106" i="382"/>
  <c r="I106" i="382" s="1"/>
  <c r="K106" i="382" s="1"/>
  <c r="N106" i="382" s="1"/>
  <c r="O106" i="382" s="1"/>
  <c r="D105" i="382"/>
  <c r="I105" i="382" s="1"/>
  <c r="K105" i="382" s="1"/>
  <c r="N105" i="382" s="1"/>
  <c r="O105" i="382" s="1"/>
  <c r="D104" i="382"/>
  <c r="I104" i="382" s="1"/>
  <c r="K104" i="382" s="1"/>
  <c r="N104" i="382" s="1"/>
  <c r="O104" i="382" s="1"/>
  <c r="D103" i="382"/>
  <c r="I103" i="382" s="1"/>
  <c r="K103" i="382" s="1"/>
  <c r="N103" i="382" s="1"/>
  <c r="O103" i="382" s="1"/>
  <c r="D102" i="382"/>
  <c r="I102" i="382" s="1"/>
  <c r="K102" i="382" s="1"/>
  <c r="N102" i="382" s="1"/>
  <c r="O102" i="382" s="1"/>
  <c r="D101" i="382"/>
  <c r="I101" i="382" s="1"/>
  <c r="K101" i="382" s="1"/>
  <c r="N101" i="382" s="1"/>
  <c r="O101" i="382" s="1"/>
  <c r="D100" i="382"/>
  <c r="I100" i="382" s="1"/>
  <c r="K100" i="382" s="1"/>
  <c r="N100" i="382" s="1"/>
  <c r="O100" i="382" s="1"/>
  <c r="D99" i="382"/>
  <c r="I99" i="382" s="1"/>
  <c r="K99" i="382" s="1"/>
  <c r="N99" i="382" s="1"/>
  <c r="O99" i="382" s="1"/>
  <c r="D98" i="382"/>
  <c r="I98" i="382" s="1"/>
  <c r="K98" i="382" s="1"/>
  <c r="N98" i="382" s="1"/>
  <c r="O98" i="382" s="1"/>
  <c r="D97" i="382"/>
  <c r="I97" i="382" s="1"/>
  <c r="K97" i="382" s="1"/>
  <c r="N97" i="382" s="1"/>
  <c r="O97" i="382" s="1"/>
  <c r="D96" i="382"/>
  <c r="I96" i="382" s="1"/>
  <c r="K96" i="382" s="1"/>
  <c r="N96" i="382" s="1"/>
  <c r="O96" i="382" s="1"/>
  <c r="D95" i="382"/>
  <c r="I95" i="382" s="1"/>
  <c r="K95" i="382" s="1"/>
  <c r="N95" i="382" s="1"/>
  <c r="O95" i="382" s="1"/>
  <c r="N94" i="382"/>
  <c r="D94" i="382"/>
  <c r="I94" i="382" s="1"/>
  <c r="O94" i="382" s="1"/>
  <c r="D93" i="382"/>
  <c r="I93" i="382" s="1"/>
  <c r="K93" i="382" s="1"/>
  <c r="N93" i="382" s="1"/>
  <c r="O93" i="382" s="1"/>
  <c r="D92" i="382"/>
  <c r="I92" i="382" s="1"/>
  <c r="D91" i="382"/>
  <c r="I91" i="382" s="1"/>
  <c r="L91" i="382" s="1"/>
  <c r="N91" i="382" s="1"/>
  <c r="O91" i="382" s="1"/>
  <c r="D90" i="382"/>
  <c r="I90" i="382" s="1"/>
  <c r="K90" i="382" s="1"/>
  <c r="N90" i="382" s="1"/>
  <c r="O90" i="382" s="1"/>
  <c r="N89" i="382"/>
  <c r="D89" i="382"/>
  <c r="I89" i="382" s="1"/>
  <c r="N88" i="382"/>
  <c r="D88" i="382"/>
  <c r="I88" i="382" s="1"/>
  <c r="N87" i="382"/>
  <c r="D87" i="382"/>
  <c r="I87" i="382" s="1"/>
  <c r="N86" i="382"/>
  <c r="D86" i="382"/>
  <c r="I86" i="382" s="1"/>
  <c r="N85" i="382"/>
  <c r="D85" i="382"/>
  <c r="I85" i="382" s="1"/>
  <c r="N84" i="382"/>
  <c r="D84" i="382"/>
  <c r="I84" i="382" s="1"/>
  <c r="N83" i="382"/>
  <c r="D83" i="382"/>
  <c r="I83" i="382" s="1"/>
  <c r="D82" i="382"/>
  <c r="I82" i="382" s="1"/>
  <c r="L82" i="382" s="1"/>
  <c r="N82" i="382" s="1"/>
  <c r="O82" i="382" s="1"/>
  <c r="D81" i="382"/>
  <c r="I81" i="382" s="1"/>
  <c r="K81" i="382" s="1"/>
  <c r="N81" i="382" s="1"/>
  <c r="O81" i="382" s="1"/>
  <c r="D80" i="382"/>
  <c r="I80" i="382" s="1"/>
  <c r="L80" i="382" s="1"/>
  <c r="N80" i="382" s="1"/>
  <c r="O80" i="382" s="1"/>
  <c r="D79" i="382"/>
  <c r="I79" i="382" s="1"/>
  <c r="D78" i="382"/>
  <c r="I78" i="382" s="1"/>
  <c r="K78" i="382" s="1"/>
  <c r="N78" i="382" s="1"/>
  <c r="O78" i="382" s="1"/>
  <c r="D77" i="382"/>
  <c r="I77" i="382" s="1"/>
  <c r="D76" i="382"/>
  <c r="I76" i="382" s="1"/>
  <c r="L76" i="382" s="1"/>
  <c r="N76" i="382" s="1"/>
  <c r="O76" i="382" s="1"/>
  <c r="D75" i="382"/>
  <c r="I75" i="382" s="1"/>
  <c r="K75" i="382" s="1"/>
  <c r="N75" i="382" s="1"/>
  <c r="O75" i="382" s="1"/>
  <c r="N74" i="382"/>
  <c r="D74" i="382"/>
  <c r="I74" i="382" s="1"/>
  <c r="N73" i="382"/>
  <c r="D73" i="382"/>
  <c r="I73" i="382" s="1"/>
  <c r="N72" i="382"/>
  <c r="D72" i="382"/>
  <c r="I72" i="382" s="1"/>
  <c r="D71" i="382"/>
  <c r="I71" i="382" s="1"/>
  <c r="L71" i="382" s="1"/>
  <c r="N71" i="382" s="1"/>
  <c r="O71" i="382" s="1"/>
  <c r="D70" i="382"/>
  <c r="I70" i="382" s="1"/>
  <c r="K70" i="382" s="1"/>
  <c r="N70" i="382" s="1"/>
  <c r="O70" i="382" s="1"/>
  <c r="D69" i="382"/>
  <c r="I69" i="382" s="1"/>
  <c r="L69" i="382" s="1"/>
  <c r="N69" i="382" s="1"/>
  <c r="O69" i="382" s="1"/>
  <c r="D68" i="382"/>
  <c r="I68" i="382" s="1"/>
  <c r="K68" i="382" s="1"/>
  <c r="N68" i="382" s="1"/>
  <c r="O68" i="382" s="1"/>
  <c r="N67" i="382"/>
  <c r="D67" i="382"/>
  <c r="I67" i="382" s="1"/>
  <c r="N66" i="382"/>
  <c r="D66" i="382"/>
  <c r="I66" i="382" s="1"/>
  <c r="N65" i="382"/>
  <c r="D65" i="382"/>
  <c r="I65" i="382" s="1"/>
  <c r="N64" i="382"/>
  <c r="D64" i="382"/>
  <c r="I64" i="382" s="1"/>
  <c r="N63" i="382"/>
  <c r="D63" i="382"/>
  <c r="I63" i="382" s="1"/>
  <c r="N62" i="382"/>
  <c r="D62" i="382"/>
  <c r="I62" i="382" s="1"/>
  <c r="N61" i="382"/>
  <c r="D61" i="382"/>
  <c r="I61" i="382" s="1"/>
  <c r="N60" i="382"/>
  <c r="D60" i="382"/>
  <c r="I60" i="382" s="1"/>
  <c r="N59" i="382"/>
  <c r="D59" i="382"/>
  <c r="I59" i="382" s="1"/>
  <c r="N58" i="382"/>
  <c r="D58" i="382"/>
  <c r="I58" i="382" s="1"/>
  <c r="D57" i="382"/>
  <c r="I57" i="382" s="1"/>
  <c r="M57" i="382" s="1"/>
  <c r="N57" i="382" s="1"/>
  <c r="O57" i="382" s="1"/>
  <c r="D56" i="382"/>
  <c r="I56" i="382" s="1"/>
  <c r="M56" i="382" s="1"/>
  <c r="N56" i="382" s="1"/>
  <c r="O56" i="382" s="1"/>
  <c r="D55" i="382"/>
  <c r="I55" i="382" s="1"/>
  <c r="M55" i="382" s="1"/>
  <c r="N55" i="382" s="1"/>
  <c r="O55" i="382" s="1"/>
  <c r="D54" i="382"/>
  <c r="I54" i="382" s="1"/>
  <c r="M54" i="382" s="1"/>
  <c r="N54" i="382" s="1"/>
  <c r="O54" i="382" s="1"/>
  <c r="D53" i="382"/>
  <c r="I53" i="382" s="1"/>
  <c r="M53" i="382" s="1"/>
  <c r="N53" i="382" s="1"/>
  <c r="O53" i="382" s="1"/>
  <c r="D52" i="382"/>
  <c r="I52" i="382" s="1"/>
  <c r="M52" i="382" s="1"/>
  <c r="N52" i="382" s="1"/>
  <c r="O52" i="382" s="1"/>
  <c r="N51" i="382"/>
  <c r="D51" i="382"/>
  <c r="I51" i="382" s="1"/>
  <c r="O51" i="382" s="1"/>
  <c r="N50" i="382"/>
  <c r="D50" i="382"/>
  <c r="I50" i="382" s="1"/>
  <c r="N49" i="382"/>
  <c r="D49" i="382"/>
  <c r="I49" i="382" s="1"/>
  <c r="O49" i="382" s="1"/>
  <c r="D48" i="382"/>
  <c r="I48" i="382" s="1"/>
  <c r="M48" i="382" s="1"/>
  <c r="N48" i="382" s="1"/>
  <c r="O48" i="382" s="1"/>
  <c r="N47" i="382"/>
  <c r="D47" i="382"/>
  <c r="I47" i="382" s="1"/>
  <c r="N46" i="382"/>
  <c r="D46" i="382"/>
  <c r="I46" i="382" s="1"/>
  <c r="D45" i="382"/>
  <c r="I45" i="382" s="1"/>
  <c r="M45" i="382" s="1"/>
  <c r="N45" i="382" s="1"/>
  <c r="O45" i="382" s="1"/>
  <c r="N44" i="382"/>
  <c r="D44" i="382"/>
  <c r="I44" i="382" s="1"/>
  <c r="N43" i="382"/>
  <c r="D43" i="382"/>
  <c r="I43" i="382" s="1"/>
  <c r="N42" i="382"/>
  <c r="D42" i="382"/>
  <c r="I42" i="382" s="1"/>
  <c r="D41" i="382"/>
  <c r="I41" i="382" s="1"/>
  <c r="N40" i="382"/>
  <c r="D40" i="382"/>
  <c r="I40" i="382" s="1"/>
  <c r="O40" i="382" s="1"/>
  <c r="N39" i="382"/>
  <c r="D39" i="382"/>
  <c r="I39" i="382" s="1"/>
  <c r="D38" i="382"/>
  <c r="I38" i="382" s="1"/>
  <c r="D37" i="382"/>
  <c r="I37" i="382" s="1"/>
  <c r="L37" i="382" s="1"/>
  <c r="N37" i="382" s="1"/>
  <c r="O37" i="382" s="1"/>
  <c r="D36" i="382"/>
  <c r="I36" i="382" s="1"/>
  <c r="K36" i="382" s="1"/>
  <c r="N36" i="382" s="1"/>
  <c r="O36" i="382" s="1"/>
  <c r="N35" i="382"/>
  <c r="D35" i="382"/>
  <c r="I35" i="382" s="1"/>
  <c r="O35" i="382" s="1"/>
  <c r="D34" i="382"/>
  <c r="I34" i="382" s="1"/>
  <c r="L34" i="382" s="1"/>
  <c r="N34" i="382" s="1"/>
  <c r="O34" i="382" s="1"/>
  <c r="D33" i="382"/>
  <c r="I33" i="382" s="1"/>
  <c r="K33" i="382" s="1"/>
  <c r="N33" i="382" s="1"/>
  <c r="O33" i="382" s="1"/>
  <c r="N32" i="382"/>
  <c r="D32" i="382"/>
  <c r="I32" i="382" s="1"/>
  <c r="N31" i="382"/>
  <c r="D31" i="382"/>
  <c r="I31" i="382" s="1"/>
  <c r="N30" i="382"/>
  <c r="D30" i="382"/>
  <c r="I30" i="382" s="1"/>
  <c r="N29" i="382"/>
  <c r="D29" i="382"/>
  <c r="I29" i="382" s="1"/>
  <c r="N28" i="382"/>
  <c r="D28" i="382"/>
  <c r="I28" i="382" s="1"/>
  <c r="N27" i="382"/>
  <c r="D27" i="382"/>
  <c r="I27" i="382" s="1"/>
  <c r="N26" i="382"/>
  <c r="D26" i="382"/>
  <c r="I26" i="382" s="1"/>
  <c r="D25" i="382"/>
  <c r="I25" i="382" s="1"/>
  <c r="M25" i="382" s="1"/>
  <c r="N24" i="382"/>
  <c r="D24" i="382"/>
  <c r="I24" i="382" s="1"/>
  <c r="N23" i="382"/>
  <c r="D23" i="382"/>
  <c r="I23" i="382" s="1"/>
  <c r="N22" i="382"/>
  <c r="D22" i="382"/>
  <c r="I22" i="382" s="1"/>
  <c r="D21" i="382"/>
  <c r="I21" i="382" s="1"/>
  <c r="K21" i="382" s="1"/>
  <c r="N21" i="382" s="1"/>
  <c r="O21" i="382" s="1"/>
  <c r="D20" i="382"/>
  <c r="I20" i="382" s="1"/>
  <c r="K20" i="382" s="1"/>
  <c r="N20" i="382" s="1"/>
  <c r="O20" i="382" s="1"/>
  <c r="D19" i="382"/>
  <c r="I19" i="382" s="1"/>
  <c r="L19" i="382" s="1"/>
  <c r="N19" i="382" s="1"/>
  <c r="O19" i="382" s="1"/>
  <c r="D18" i="382"/>
  <c r="I18" i="382" s="1"/>
  <c r="K18" i="382" s="1"/>
  <c r="N18" i="382" s="1"/>
  <c r="O18" i="382" s="1"/>
  <c r="D17" i="382"/>
  <c r="I17" i="382" s="1"/>
  <c r="D16" i="382"/>
  <c r="I16" i="382" s="1"/>
  <c r="L16" i="382" s="1"/>
  <c r="N16" i="382" s="1"/>
  <c r="O16" i="382" s="1"/>
  <c r="D15" i="382"/>
  <c r="I15" i="382" s="1"/>
  <c r="K15" i="382" s="1"/>
  <c r="N14" i="382"/>
  <c r="D14" i="382"/>
  <c r="I14" i="382" s="1"/>
  <c r="N13" i="382"/>
  <c r="D13" i="382"/>
  <c r="I13" i="382" s="1"/>
  <c r="N12" i="382"/>
  <c r="D12" i="382"/>
  <c r="I12" i="382" s="1"/>
  <c r="N11" i="382"/>
  <c r="D11" i="382"/>
  <c r="I11" i="382" s="1"/>
  <c r="N10" i="382"/>
  <c r="D10" i="382"/>
  <c r="I10" i="382" s="1"/>
  <c r="O10" i="382" s="1"/>
  <c r="N9" i="382"/>
  <c r="D9" i="382"/>
  <c r="I9" i="382" s="1"/>
  <c r="N8" i="382"/>
  <c r="D8" i="382"/>
  <c r="L3" i="382"/>
  <c r="L2" i="382"/>
  <c r="O2052" i="382" l="1"/>
  <c r="O2058" i="382"/>
  <c r="O2094" i="382"/>
  <c r="O2288" i="382"/>
  <c r="O2290" i="382"/>
  <c r="O2293" i="382"/>
  <c r="O2295" i="382"/>
  <c r="O2297" i="382"/>
  <c r="O2299" i="382"/>
  <c r="O2301" i="382"/>
  <c r="O2303" i="382"/>
  <c r="O1611" i="382"/>
  <c r="O11" i="382"/>
  <c r="O111" i="382"/>
  <c r="O39" i="382"/>
  <c r="O50" i="382"/>
  <c r="O769" i="382"/>
  <c r="O791" i="382"/>
  <c r="O1212" i="382"/>
  <c r="O1218" i="382"/>
  <c r="O1423" i="382"/>
  <c r="O1635" i="382"/>
  <c r="O1638" i="382"/>
  <c r="O1646" i="382"/>
  <c r="O2093" i="382"/>
  <c r="O2095" i="382"/>
  <c r="O2097" i="382"/>
  <c r="O2099" i="382"/>
  <c r="O1392" i="382"/>
  <c r="O12" i="382"/>
  <c r="O22" i="382"/>
  <c r="O1604" i="382"/>
  <c r="O1647" i="382"/>
  <c r="O1655" i="382"/>
  <c r="O1662" i="382"/>
  <c r="O2343" i="382"/>
  <c r="O2319" i="382"/>
  <c r="O23" i="382"/>
  <c r="O83" i="382"/>
  <c r="O85" i="382"/>
  <c r="O87" i="382"/>
  <c r="O89" i="382"/>
  <c r="O761" i="382"/>
  <c r="O838" i="382"/>
  <c r="O840" i="382"/>
  <c r="O907" i="382"/>
  <c r="O1393" i="382"/>
  <c r="O1395" i="382"/>
  <c r="O2233" i="382"/>
  <c r="O1354" i="382"/>
  <c r="O1382" i="382"/>
  <c r="O1384" i="382"/>
  <c r="O1619" i="382"/>
  <c r="O2053" i="382"/>
  <c r="O2059" i="382"/>
  <c r="O2089" i="382"/>
  <c r="O2239" i="382"/>
  <c r="O42" i="382"/>
  <c r="O1658" i="382"/>
  <c r="O1660" i="382"/>
  <c r="O2238" i="382"/>
  <c r="O2306" i="382"/>
  <c r="O43" i="382"/>
  <c r="O44" i="382"/>
  <c r="O9" i="382"/>
  <c r="O1153" i="382"/>
  <c r="O1612" i="382"/>
  <c r="O923" i="382"/>
  <c r="O14" i="382"/>
  <c r="O84" i="382"/>
  <c r="O86" i="382"/>
  <c r="O88" i="382"/>
  <c r="O112" i="382"/>
  <c r="O115" i="382"/>
  <c r="O131" i="382"/>
  <c r="O133" i="382"/>
  <c r="O135" i="382"/>
  <c r="O137" i="382"/>
  <c r="O771" i="382"/>
  <c r="O794" i="382"/>
  <c r="O906" i="382"/>
  <c r="O1057" i="382"/>
  <c r="O1213" i="382"/>
  <c r="O2235" i="382"/>
  <c r="O2250" i="382"/>
  <c r="O2257" i="382"/>
  <c r="O1220" i="382"/>
  <c r="O1643" i="382"/>
  <c r="O13" i="382"/>
  <c r="O130" i="382"/>
  <c r="O132" i="382"/>
  <c r="O134" i="382"/>
  <c r="O136" i="382"/>
  <c r="O140" i="382"/>
  <c r="O793" i="382"/>
  <c r="O892" i="382"/>
  <c r="O903" i="382"/>
  <c r="O1356" i="382"/>
  <c r="O1383" i="382"/>
  <c r="O1385" i="382"/>
  <c r="O1391" i="382"/>
  <c r="O1605" i="382"/>
  <c r="O2051" i="382"/>
  <c r="O2096" i="382"/>
  <c r="O2251" i="382"/>
  <c r="O2258" i="382"/>
  <c r="O2344" i="382"/>
  <c r="O1394" i="382"/>
  <c r="N1422" i="382"/>
  <c r="O1422" i="382" s="1"/>
  <c r="O1654" i="382"/>
  <c r="O1670" i="382"/>
  <c r="O2050" i="382"/>
  <c r="O2232" i="382"/>
  <c r="O2249" i="382"/>
  <c r="O2292" i="382"/>
  <c r="O2294" i="382"/>
  <c r="O2296" i="382"/>
  <c r="O2298" i="382"/>
  <c r="O2300" i="382"/>
  <c r="O2302" i="382"/>
  <c r="O2304" i="382"/>
  <c r="O2386" i="382"/>
  <c r="O2064" i="382"/>
  <c r="O2098" i="382"/>
  <c r="O2236" i="382"/>
  <c r="O2329" i="382"/>
  <c r="O2371" i="382"/>
  <c r="O2377" i="382"/>
  <c r="O2379" i="382"/>
  <c r="O2381" i="382"/>
  <c r="O30" i="382"/>
  <c r="O60" i="382"/>
  <c r="O29" i="382"/>
  <c r="O59" i="382"/>
  <c r="O63" i="382"/>
  <c r="O67" i="382"/>
  <c r="O799" i="382"/>
  <c r="O830" i="382"/>
  <c r="O834" i="382"/>
  <c r="O905" i="382"/>
  <c r="O1056" i="382"/>
  <c r="O796" i="382"/>
  <c r="O28" i="382"/>
  <c r="O32" i="382"/>
  <c r="O58" i="382"/>
  <c r="O62" i="382"/>
  <c r="O66" i="382"/>
  <c r="O74" i="382"/>
  <c r="O139" i="382"/>
  <c r="O142" i="382"/>
  <c r="O798" i="382"/>
  <c r="O802" i="382"/>
  <c r="O806" i="382"/>
  <c r="O833" i="382"/>
  <c r="O26" i="382"/>
  <c r="O64" i="382"/>
  <c r="O72" i="382"/>
  <c r="O24" i="382"/>
  <c r="O27" i="382"/>
  <c r="O31" i="382"/>
  <c r="O61" i="382"/>
  <c r="O65" i="382"/>
  <c r="O73" i="382"/>
  <c r="O123" i="382"/>
  <c r="O797" i="382"/>
  <c r="O801" i="382"/>
  <c r="O805" i="382"/>
  <c r="O820" i="382"/>
  <c r="O1019" i="382"/>
  <c r="O1387" i="382"/>
  <c r="O1668" i="382"/>
  <c r="O2182" i="382"/>
  <c r="O1642" i="382"/>
  <c r="O1644" i="382"/>
  <c r="O1657" i="382"/>
  <c r="O1659" i="382"/>
  <c r="O2346" i="382"/>
  <c r="O1600" i="382"/>
  <c r="O2322" i="382"/>
  <c r="O2324" i="382"/>
  <c r="O2326" i="382"/>
  <c r="N15" i="382"/>
  <c r="O15" i="382" s="1"/>
  <c r="O46" i="382"/>
  <c r="O109" i="382"/>
  <c r="O124" i="382"/>
  <c r="F1438" i="382"/>
  <c r="F2409" i="382" s="1"/>
  <c r="M1438" i="382"/>
  <c r="D1438" i="382"/>
  <c r="I8" i="382"/>
  <c r="I1438" i="382" s="1"/>
  <c r="N25" i="382"/>
  <c r="O25" i="382" s="1"/>
  <c r="O122" i="382"/>
  <c r="O47" i="382"/>
  <c r="O121" i="382"/>
  <c r="H1438" i="382"/>
  <c r="O804" i="382"/>
  <c r="O832" i="382"/>
  <c r="O1055" i="382"/>
  <c r="O803" i="382"/>
  <c r="O831" i="382"/>
  <c r="O1021" i="382"/>
  <c r="O904" i="382"/>
  <c r="O1020" i="382"/>
  <c r="O1058" i="382"/>
  <c r="O1209" i="382"/>
  <c r="O1389" i="382"/>
  <c r="O1617" i="382"/>
  <c r="N1645" i="382"/>
  <c r="O1645" i="382" s="1"/>
  <c r="O1652" i="382"/>
  <c r="O1665" i="382"/>
  <c r="O1388" i="382"/>
  <c r="H2407" i="382"/>
  <c r="I2407" i="382"/>
  <c r="G2407" i="382"/>
  <c r="G2409" i="382" s="1"/>
  <c r="M1449" i="382"/>
  <c r="N1623" i="382"/>
  <c r="O1623" i="382" s="1"/>
  <c r="O1651" i="382"/>
  <c r="O1664" i="382"/>
  <c r="D2407" i="382"/>
  <c r="O2228" i="382"/>
  <c r="O2062" i="382"/>
  <c r="O2061" i="382"/>
  <c r="O2091" i="382"/>
  <c r="O2247" i="382"/>
  <c r="O2147" i="382"/>
  <c r="O2230" i="382"/>
  <c r="O2229" i="382"/>
  <c r="O2246" i="382"/>
  <c r="O2262" i="382"/>
  <c r="O2261" i="382"/>
  <c r="O2289" i="382"/>
  <c r="O2321" i="382"/>
  <c r="O2323" i="382"/>
  <c r="O2325" i="382"/>
  <c r="O2327" i="382"/>
  <c r="O2375" i="382"/>
  <c r="O2392" i="382"/>
  <c r="G2410" i="382" l="1"/>
  <c r="I2409" i="382"/>
  <c r="M2407" i="382"/>
  <c r="M2409" i="382" s="1"/>
  <c r="N1449" i="382"/>
  <c r="O1449" i="382" s="1"/>
  <c r="H2409" i="382"/>
  <c r="O8" i="382"/>
  <c r="G2411" i="382" l="1"/>
  <c r="K3" i="382"/>
  <c r="K2" i="382"/>
  <c r="K79" i="382" l="1"/>
  <c r="K38" i="382"/>
  <c r="K941" i="382"/>
  <c r="K2184" i="382"/>
  <c r="K77" i="382"/>
  <c r="K92" i="382"/>
  <c r="K1370" i="382"/>
  <c r="K2109" i="382"/>
  <c r="K2114" i="382"/>
  <c r="K2183" i="382"/>
  <c r="K17" i="382"/>
  <c r="K1376" i="382"/>
  <c r="K2108" i="382"/>
  <c r="K202" i="382"/>
  <c r="K41" i="382"/>
  <c r="K245" i="382"/>
  <c r="K1797" i="382"/>
  <c r="K2148" i="382"/>
  <c r="K2367" i="382"/>
  <c r="K2118" i="382"/>
  <c r="K2287" i="382"/>
  <c r="L41" i="382"/>
  <c r="L77" i="382"/>
  <c r="L2109" i="382"/>
  <c r="L2114" i="382"/>
  <c r="L2367" i="382"/>
  <c r="L2183" i="382"/>
  <c r="L38" i="382"/>
  <c r="L941" i="382"/>
  <c r="L17" i="382"/>
  <c r="L1370" i="382"/>
  <c r="L2184" i="382"/>
  <c r="L92" i="382"/>
  <c r="L245" i="382"/>
  <c r="L1376" i="382"/>
  <c r="L2148" i="382"/>
  <c r="L2108" i="382"/>
  <c r="L2287" i="382"/>
  <c r="L202" i="382"/>
  <c r="L79" i="382"/>
  <c r="L1797" i="382"/>
  <c r="L2118" i="382"/>
  <c r="N2367" i="382" l="1"/>
  <c r="O2367" i="382" s="1"/>
  <c r="N41" i="382"/>
  <c r="O41" i="382" s="1"/>
  <c r="L2407" i="382"/>
  <c r="N2287" i="382"/>
  <c r="O2287" i="382" s="1"/>
  <c r="N79" i="382"/>
  <c r="O79" i="382" s="1"/>
  <c r="N2118" i="382"/>
  <c r="O2118" i="382" s="1"/>
  <c r="N245" i="382"/>
  <c r="O245" i="382" s="1"/>
  <c r="N1376" i="382"/>
  <c r="O1376" i="382" s="1"/>
  <c r="N2109" i="382"/>
  <c r="O2109" i="382" s="1"/>
  <c r="N2184" i="382"/>
  <c r="O2184" i="382" s="1"/>
  <c r="N17" i="382"/>
  <c r="O17" i="382" s="1"/>
  <c r="K1438" i="382"/>
  <c r="N1370" i="382"/>
  <c r="O1370" i="382" s="1"/>
  <c r="N941" i="382"/>
  <c r="O941" i="382" s="1"/>
  <c r="L1438" i="382"/>
  <c r="L2409" i="382" s="1"/>
  <c r="N2148" i="382"/>
  <c r="O2148" i="382" s="1"/>
  <c r="N202" i="382"/>
  <c r="O202" i="382" s="1"/>
  <c r="N2183" i="382"/>
  <c r="O2183" i="382" s="1"/>
  <c r="N92" i="382"/>
  <c r="O92" i="382" s="1"/>
  <c r="N38" i="382"/>
  <c r="O38" i="382" s="1"/>
  <c r="N1797" i="382"/>
  <c r="O1797" i="382" s="1"/>
  <c r="K2407" i="382"/>
  <c r="N2108" i="382"/>
  <c r="O2108" i="382" s="1"/>
  <c r="N2114" i="382"/>
  <c r="O2114" i="382" s="1"/>
  <c r="N77" i="382"/>
  <c r="O77" i="382" s="1"/>
  <c r="N2407" i="382" l="1"/>
  <c r="O2407" i="382" s="1"/>
  <c r="N1438" i="382"/>
  <c r="O1438" i="382" s="1"/>
  <c r="K2409" i="382"/>
  <c r="M2418" i="382"/>
  <c r="M2419" i="382" s="1"/>
  <c r="N2409" i="382" l="1"/>
  <c r="O2409" i="382" s="1"/>
  <c r="M2410" i="382"/>
  <c r="K2413" i="382" s="1"/>
  <c r="K2414" i="382" s="1"/>
  <c r="O2410" i="382" l="1"/>
  <c r="M2413" i="382"/>
  <c r="M2414" i="382" s="1"/>
  <c r="L2413" i="382"/>
  <c r="L2414" i="382" s="1"/>
  <c r="N2414" i="382" s="1"/>
  <c r="O2414" i="382" l="1"/>
  <c r="L2415" i="382"/>
  <c r="L2416" i="382" s="1"/>
  <c r="K2415" i="382"/>
  <c r="K2416" i="382" l="1"/>
  <c r="M2415" i="382"/>
  <c r="M2416" i="382" s="1"/>
  <c r="I77" i="378" l="1"/>
  <c r="M77" i="378" s="1"/>
  <c r="D1443" i="374"/>
  <c r="G1442" i="374" l="1"/>
  <c r="D1214" i="374" l="1"/>
  <c r="F1214" i="374" s="1"/>
  <c r="M1214" i="374"/>
  <c r="N1214" i="374" s="1"/>
  <c r="O1214" i="374" s="1"/>
  <c r="D2162" i="374" l="1"/>
  <c r="N2162" i="374" s="1"/>
  <c r="O2162" i="374" s="1"/>
  <c r="M76" i="378"/>
  <c r="G2162" i="374" l="1"/>
  <c r="D1372" i="374"/>
  <c r="I1372" i="374" s="1"/>
  <c r="M1372" i="374" s="1"/>
  <c r="N1372" i="374" s="1"/>
  <c r="O1372" i="374" s="1"/>
  <c r="M130" i="378" l="1"/>
  <c r="M129" i="378"/>
  <c r="M109" i="378"/>
  <c r="M108" i="378"/>
  <c r="M107" i="378"/>
  <c r="M106" i="378"/>
  <c r="D1385" i="374"/>
  <c r="I1385" i="374" s="1"/>
  <c r="M1385" i="374" s="1"/>
  <c r="N1385" i="374" s="1"/>
  <c r="O1385" i="374" s="1"/>
  <c r="I68" i="378" l="1"/>
  <c r="M68" i="378" s="1"/>
  <c r="D256" i="374" l="1"/>
  <c r="I256" i="374" s="1"/>
  <c r="M256" i="374" s="1"/>
  <c r="N256" i="374" s="1"/>
  <c r="O256" i="374" s="1"/>
  <c r="M1286" i="374" l="1"/>
  <c r="N12" i="374"/>
  <c r="D69" i="377" l="1"/>
  <c r="D3" i="377" l="1"/>
  <c r="D2" i="377"/>
  <c r="E67" i="377" l="1"/>
  <c r="E66" i="377"/>
  <c r="E65" i="377"/>
  <c r="E64" i="377"/>
  <c r="E63" i="377"/>
  <c r="E62" i="377"/>
  <c r="E61" i="377"/>
  <c r="E60" i="377"/>
  <c r="E59" i="377"/>
  <c r="E58" i="377"/>
  <c r="E57" i="377"/>
  <c r="E56" i="377"/>
  <c r="E55" i="377"/>
  <c r="E54" i="377"/>
  <c r="E53" i="377"/>
  <c r="E52" i="377"/>
  <c r="E51" i="377"/>
  <c r="E50" i="377"/>
  <c r="E49" i="377"/>
  <c r="E48" i="377"/>
  <c r="E47" i="377"/>
  <c r="E46" i="377"/>
  <c r="D46" i="377"/>
  <c r="D4" i="377"/>
  <c r="A3" i="376" l="1"/>
  <c r="A3" i="375"/>
  <c r="N13" i="374" l="1"/>
  <c r="N14" i="374"/>
  <c r="N15" i="374"/>
  <c r="N16" i="374"/>
  <c r="N17" i="374"/>
  <c r="N18" i="374"/>
  <c r="N26" i="374"/>
  <c r="N27" i="374"/>
  <c r="N28" i="374"/>
  <c r="N30" i="374"/>
  <c r="N31" i="374"/>
  <c r="N32" i="374"/>
  <c r="N33" i="374"/>
  <c r="N34" i="374"/>
  <c r="N35" i="374"/>
  <c r="N36" i="374"/>
  <c r="N39" i="374"/>
  <c r="N43" i="374"/>
  <c r="N44" i="374"/>
  <c r="N46" i="374"/>
  <c r="N47" i="374"/>
  <c r="N48" i="374"/>
  <c r="N50" i="374"/>
  <c r="N51" i="374"/>
  <c r="N53" i="374"/>
  <c r="N54" i="374"/>
  <c r="N55" i="374"/>
  <c r="N62" i="374"/>
  <c r="N63" i="374"/>
  <c r="N64" i="374"/>
  <c r="N65" i="374"/>
  <c r="N66" i="374"/>
  <c r="N67" i="374"/>
  <c r="N68" i="374"/>
  <c r="N69" i="374"/>
  <c r="N70" i="374"/>
  <c r="N71" i="374"/>
  <c r="N76" i="374"/>
  <c r="N77" i="374"/>
  <c r="N78" i="374"/>
  <c r="N87" i="374"/>
  <c r="N88" i="374"/>
  <c r="N89" i="374"/>
  <c r="N90" i="374"/>
  <c r="N91" i="374"/>
  <c r="N92" i="374"/>
  <c r="N93" i="374"/>
  <c r="N98" i="374"/>
  <c r="N113" i="374"/>
  <c r="N115" i="374"/>
  <c r="N116" i="374"/>
  <c r="N119" i="374"/>
  <c r="N125" i="374"/>
  <c r="N126" i="374"/>
  <c r="N127" i="374"/>
  <c r="N128" i="374"/>
  <c r="N134" i="374"/>
  <c r="N135" i="374"/>
  <c r="N136" i="374"/>
  <c r="N137" i="374"/>
  <c r="N138" i="374"/>
  <c r="N139" i="374"/>
  <c r="N140" i="374"/>
  <c r="N141" i="374"/>
  <c r="N143" i="374"/>
  <c r="N144" i="374"/>
  <c r="N146" i="374"/>
  <c r="N148" i="374"/>
  <c r="O148" i="374" s="1"/>
  <c r="N149" i="374"/>
  <c r="O149" i="374" s="1"/>
  <c r="N150" i="374"/>
  <c r="O150" i="374" s="1"/>
  <c r="N151" i="374"/>
  <c r="O151" i="374" s="1"/>
  <c r="N152" i="374"/>
  <c r="O152" i="374" s="1"/>
  <c r="N153" i="374"/>
  <c r="O153" i="374" s="1"/>
  <c r="N154" i="374"/>
  <c r="O154" i="374" s="1"/>
  <c r="N155" i="374"/>
  <c r="O155" i="374" s="1"/>
  <c r="N156" i="374"/>
  <c r="O156" i="374" s="1"/>
  <c r="N157" i="374"/>
  <c r="O157" i="374" s="1"/>
  <c r="N158" i="374"/>
  <c r="O158" i="374" s="1"/>
  <c r="N159" i="374"/>
  <c r="O159" i="374" s="1"/>
  <c r="N160" i="374"/>
  <c r="O160" i="374" s="1"/>
  <c r="N161" i="374"/>
  <c r="O161" i="374" s="1"/>
  <c r="N162" i="374"/>
  <c r="O162" i="374" s="1"/>
  <c r="N163" i="374"/>
  <c r="O163" i="374" s="1"/>
  <c r="N164" i="374"/>
  <c r="O164" i="374" s="1"/>
  <c r="N165" i="374"/>
  <c r="O165" i="374" s="1"/>
  <c r="N166" i="374"/>
  <c r="O166" i="374" s="1"/>
  <c r="N167" i="374"/>
  <c r="O167" i="374" s="1"/>
  <c r="N168" i="374"/>
  <c r="O168" i="374" s="1"/>
  <c r="N169" i="374"/>
  <c r="O169" i="374" s="1"/>
  <c r="N170" i="374"/>
  <c r="O170" i="374" s="1"/>
  <c r="N171" i="374"/>
  <c r="O171" i="374" s="1"/>
  <c r="N172" i="374"/>
  <c r="O172" i="374" s="1"/>
  <c r="N173" i="374"/>
  <c r="O173" i="374" s="1"/>
  <c r="N174" i="374"/>
  <c r="O174" i="374" s="1"/>
  <c r="N175" i="374"/>
  <c r="O175" i="374" s="1"/>
  <c r="N176" i="374"/>
  <c r="O176" i="374" s="1"/>
  <c r="N177" i="374"/>
  <c r="O177" i="374" s="1"/>
  <c r="N178" i="374"/>
  <c r="O178" i="374" s="1"/>
  <c r="N179" i="374"/>
  <c r="O179" i="374" s="1"/>
  <c r="N180" i="374"/>
  <c r="O180" i="374" s="1"/>
  <c r="N181" i="374"/>
  <c r="O181" i="374" s="1"/>
  <c r="N182" i="374"/>
  <c r="O182" i="374" s="1"/>
  <c r="N183" i="374"/>
  <c r="O183" i="374" s="1"/>
  <c r="N184" i="374"/>
  <c r="O184" i="374" s="1"/>
  <c r="N185" i="374"/>
  <c r="O185" i="374" s="1"/>
  <c r="N186" i="374"/>
  <c r="O186" i="374" s="1"/>
  <c r="N187" i="374"/>
  <c r="O187" i="374" s="1"/>
  <c r="N188" i="374"/>
  <c r="O188" i="374" s="1"/>
  <c r="N189" i="374"/>
  <c r="O189" i="374" s="1"/>
  <c r="N192" i="374"/>
  <c r="O192" i="374" s="1"/>
  <c r="N193" i="374"/>
  <c r="O193" i="374" s="1"/>
  <c r="N194" i="374"/>
  <c r="O194" i="374" s="1"/>
  <c r="N195" i="374"/>
  <c r="O195" i="374" s="1"/>
  <c r="N196" i="374"/>
  <c r="O196" i="374" s="1"/>
  <c r="N198" i="374"/>
  <c r="O198" i="374" s="1"/>
  <c r="N199" i="374"/>
  <c r="O199" i="374" s="1"/>
  <c r="N200" i="374"/>
  <c r="O200" i="374" s="1"/>
  <c r="N201" i="374"/>
  <c r="O201" i="374" s="1"/>
  <c r="N202" i="374"/>
  <c r="O202" i="374" s="1"/>
  <c r="N203" i="374"/>
  <c r="O203" i="374" s="1"/>
  <c r="N205" i="374"/>
  <c r="O205" i="374" s="1"/>
  <c r="N207" i="374"/>
  <c r="O207" i="374" s="1"/>
  <c r="N208" i="374"/>
  <c r="O208" i="374" s="1"/>
  <c r="N209" i="374"/>
  <c r="O209" i="374" s="1"/>
  <c r="N210" i="374"/>
  <c r="O210" i="374" s="1"/>
  <c r="N211" i="374"/>
  <c r="O211" i="374" s="1"/>
  <c r="N212" i="374"/>
  <c r="O212" i="374" s="1"/>
  <c r="N213" i="374"/>
  <c r="O213" i="374" s="1"/>
  <c r="N214" i="374"/>
  <c r="O214" i="374" s="1"/>
  <c r="N215" i="374"/>
  <c r="O215" i="374" s="1"/>
  <c r="N216" i="374"/>
  <c r="O216" i="374" s="1"/>
  <c r="N217" i="374"/>
  <c r="O217" i="374" s="1"/>
  <c r="N219" i="374"/>
  <c r="O219" i="374" s="1"/>
  <c r="N221" i="374"/>
  <c r="O221" i="374" s="1"/>
  <c r="N222" i="374"/>
  <c r="O222" i="374" s="1"/>
  <c r="N223" i="374"/>
  <c r="O223" i="374" s="1"/>
  <c r="N224" i="374"/>
  <c r="O224" i="374" s="1"/>
  <c r="N225" i="374"/>
  <c r="O225" i="374" s="1"/>
  <c r="N226" i="374"/>
  <c r="O226" i="374" s="1"/>
  <c r="N228" i="374"/>
  <c r="O228" i="374" s="1"/>
  <c r="N230" i="374"/>
  <c r="O230" i="374" s="1"/>
  <c r="N231" i="374"/>
  <c r="O231" i="374" s="1"/>
  <c r="N232" i="374"/>
  <c r="O232" i="374" s="1"/>
  <c r="N233" i="374"/>
  <c r="O233" i="374" s="1"/>
  <c r="N234" i="374"/>
  <c r="O234" i="374" s="1"/>
  <c r="N235" i="374"/>
  <c r="O235" i="374" s="1"/>
  <c r="N236" i="374"/>
  <c r="O236" i="374" s="1"/>
  <c r="N237" i="374"/>
  <c r="O237" i="374" s="1"/>
  <c r="N238" i="374"/>
  <c r="O238" i="374" s="1"/>
  <c r="N239" i="374"/>
  <c r="O239" i="374" s="1"/>
  <c r="N240" i="374"/>
  <c r="O240" i="374" s="1"/>
  <c r="N241" i="374"/>
  <c r="O241" i="374" s="1"/>
  <c r="N242" i="374"/>
  <c r="O242" i="374" s="1"/>
  <c r="N243" i="374"/>
  <c r="O243" i="374" s="1"/>
  <c r="N244" i="374"/>
  <c r="O244" i="374" s="1"/>
  <c r="N245" i="374"/>
  <c r="O245" i="374" s="1"/>
  <c r="N246" i="374"/>
  <c r="O246" i="374" s="1"/>
  <c r="N247" i="374"/>
  <c r="O247" i="374" s="1"/>
  <c r="N248" i="374"/>
  <c r="O248" i="374" s="1"/>
  <c r="N250" i="374"/>
  <c r="O250" i="374" s="1"/>
  <c r="N251" i="374"/>
  <c r="O251" i="374" s="1"/>
  <c r="N252" i="374"/>
  <c r="O252" i="374" s="1"/>
  <c r="N253" i="374"/>
  <c r="O253" i="374" s="1"/>
  <c r="N254" i="374"/>
  <c r="O254" i="374" s="1"/>
  <c r="N255" i="374"/>
  <c r="O255" i="374" s="1"/>
  <c r="N257" i="374"/>
  <c r="O257" i="374" s="1"/>
  <c r="N258" i="374"/>
  <c r="O258" i="374" s="1"/>
  <c r="N259" i="374"/>
  <c r="O259" i="374" s="1"/>
  <c r="N260" i="374"/>
  <c r="O260" i="374" s="1"/>
  <c r="N261" i="374"/>
  <c r="O261" i="374" s="1"/>
  <c r="N262" i="374"/>
  <c r="O262" i="374" s="1"/>
  <c r="N263" i="374"/>
  <c r="O263" i="374" s="1"/>
  <c r="N264" i="374"/>
  <c r="O264" i="374" s="1"/>
  <c r="N265" i="374"/>
  <c r="O265" i="374" s="1"/>
  <c r="N266" i="374"/>
  <c r="O266" i="374" s="1"/>
  <c r="N267" i="374"/>
  <c r="O267" i="374" s="1"/>
  <c r="N268" i="374"/>
  <c r="O268" i="374" s="1"/>
  <c r="N269" i="374"/>
  <c r="O269" i="374" s="1"/>
  <c r="N270" i="374"/>
  <c r="O270" i="374" s="1"/>
  <c r="N271" i="374"/>
  <c r="O271" i="374" s="1"/>
  <c r="N272" i="374"/>
  <c r="O272" i="374" s="1"/>
  <c r="N273" i="374"/>
  <c r="O273" i="374" s="1"/>
  <c r="N274" i="374"/>
  <c r="O274" i="374" s="1"/>
  <c r="N275" i="374"/>
  <c r="O275" i="374" s="1"/>
  <c r="N276" i="374"/>
  <c r="O276" i="374" s="1"/>
  <c r="N277" i="374"/>
  <c r="O277" i="374" s="1"/>
  <c r="N278" i="374"/>
  <c r="O278" i="374" s="1"/>
  <c r="N279" i="374"/>
  <c r="O279" i="374" s="1"/>
  <c r="N280" i="374"/>
  <c r="O280" i="374" s="1"/>
  <c r="N281" i="374"/>
  <c r="O281" i="374" s="1"/>
  <c r="N282" i="374"/>
  <c r="O282" i="374" s="1"/>
  <c r="N283" i="374"/>
  <c r="O283" i="374" s="1"/>
  <c r="N284" i="374"/>
  <c r="O284" i="374" s="1"/>
  <c r="N285" i="374"/>
  <c r="O285" i="374" s="1"/>
  <c r="N286" i="374"/>
  <c r="O286" i="374" s="1"/>
  <c r="N287" i="374"/>
  <c r="O287" i="374" s="1"/>
  <c r="N288" i="374"/>
  <c r="O288" i="374" s="1"/>
  <c r="N289" i="374"/>
  <c r="O289" i="374" s="1"/>
  <c r="N290" i="374"/>
  <c r="O290" i="374" s="1"/>
  <c r="N291" i="374"/>
  <c r="O291" i="374" s="1"/>
  <c r="N293" i="374"/>
  <c r="O293" i="374" s="1"/>
  <c r="N294" i="374"/>
  <c r="O294" i="374" s="1"/>
  <c r="N295" i="374"/>
  <c r="O295" i="374" s="1"/>
  <c r="N296" i="374"/>
  <c r="O296" i="374" s="1"/>
  <c r="N297" i="374"/>
  <c r="O297" i="374" s="1"/>
  <c r="N299" i="374"/>
  <c r="O299" i="374" s="1"/>
  <c r="N300" i="374"/>
  <c r="O300" i="374" s="1"/>
  <c r="N302" i="374"/>
  <c r="O302" i="374" s="1"/>
  <c r="N303" i="374"/>
  <c r="O303" i="374" s="1"/>
  <c r="N304" i="374"/>
  <c r="O304" i="374" s="1"/>
  <c r="N305" i="374"/>
  <c r="O305" i="374" s="1"/>
  <c r="N306" i="374"/>
  <c r="O306" i="374" s="1"/>
  <c r="N307" i="374"/>
  <c r="O307" i="374" s="1"/>
  <c r="N308" i="374"/>
  <c r="O308" i="374" s="1"/>
  <c r="N309" i="374"/>
  <c r="O309" i="374" s="1"/>
  <c r="N310" i="374"/>
  <c r="O310" i="374" s="1"/>
  <c r="N311" i="374"/>
  <c r="O311" i="374" s="1"/>
  <c r="N312" i="374"/>
  <c r="O312" i="374" s="1"/>
  <c r="N313" i="374"/>
  <c r="O313" i="374" s="1"/>
  <c r="N314" i="374"/>
  <c r="O314" i="374" s="1"/>
  <c r="N315" i="374"/>
  <c r="O315" i="374" s="1"/>
  <c r="N316" i="374"/>
  <c r="O316" i="374" s="1"/>
  <c r="N317" i="374"/>
  <c r="O317" i="374" s="1"/>
  <c r="N318" i="374"/>
  <c r="O318" i="374" s="1"/>
  <c r="N319" i="374"/>
  <c r="O319" i="374" s="1"/>
  <c r="N320" i="374"/>
  <c r="O320" i="374" s="1"/>
  <c r="N321" i="374"/>
  <c r="O321" i="374" s="1"/>
  <c r="N322" i="374"/>
  <c r="O322" i="374" s="1"/>
  <c r="N323" i="374"/>
  <c r="O323" i="374" s="1"/>
  <c r="N324" i="374"/>
  <c r="O324" i="374" s="1"/>
  <c r="N325" i="374"/>
  <c r="O325" i="374" s="1"/>
  <c r="N326" i="374"/>
  <c r="O326" i="374" s="1"/>
  <c r="N327" i="374"/>
  <c r="O327" i="374" s="1"/>
  <c r="N328" i="374"/>
  <c r="O328" i="374" s="1"/>
  <c r="N329" i="374"/>
  <c r="O329" i="374" s="1"/>
  <c r="N330" i="374"/>
  <c r="O330" i="374" s="1"/>
  <c r="N331" i="374"/>
  <c r="O331" i="374" s="1"/>
  <c r="N332" i="374"/>
  <c r="O332" i="374" s="1"/>
  <c r="N333" i="374"/>
  <c r="O333" i="374" s="1"/>
  <c r="N334" i="374"/>
  <c r="O334" i="374" s="1"/>
  <c r="N335" i="374"/>
  <c r="O335" i="374" s="1"/>
  <c r="N336" i="374"/>
  <c r="O336" i="374" s="1"/>
  <c r="N337" i="374"/>
  <c r="O337" i="374" s="1"/>
  <c r="N338" i="374"/>
  <c r="O338" i="374" s="1"/>
  <c r="N339" i="374"/>
  <c r="O339" i="374" s="1"/>
  <c r="N340" i="374"/>
  <c r="O340" i="374" s="1"/>
  <c r="N341" i="374"/>
  <c r="O341" i="374" s="1"/>
  <c r="N342" i="374"/>
  <c r="O342" i="374" s="1"/>
  <c r="N343" i="374"/>
  <c r="O343" i="374" s="1"/>
  <c r="N344" i="374"/>
  <c r="O344" i="374" s="1"/>
  <c r="N345" i="374"/>
  <c r="O345" i="374" s="1"/>
  <c r="N346" i="374"/>
  <c r="O346" i="374" s="1"/>
  <c r="N347" i="374"/>
  <c r="O347" i="374" s="1"/>
  <c r="N349" i="374"/>
  <c r="O349" i="374" s="1"/>
  <c r="N350" i="374"/>
  <c r="O350" i="374" s="1"/>
  <c r="N351" i="374"/>
  <c r="O351" i="374" s="1"/>
  <c r="N352" i="374"/>
  <c r="O352" i="374" s="1"/>
  <c r="N353" i="374"/>
  <c r="O353" i="374" s="1"/>
  <c r="N354" i="374"/>
  <c r="O354" i="374" s="1"/>
  <c r="N355" i="374"/>
  <c r="O355" i="374" s="1"/>
  <c r="N356" i="374"/>
  <c r="O356" i="374" s="1"/>
  <c r="N357" i="374"/>
  <c r="O357" i="374" s="1"/>
  <c r="N358" i="374"/>
  <c r="O358" i="374" s="1"/>
  <c r="N359" i="374"/>
  <c r="O359" i="374" s="1"/>
  <c r="N360" i="374"/>
  <c r="O360" i="374" s="1"/>
  <c r="N361" i="374"/>
  <c r="O361" i="374" s="1"/>
  <c r="N362" i="374"/>
  <c r="O362" i="374" s="1"/>
  <c r="N363" i="374"/>
  <c r="O363" i="374" s="1"/>
  <c r="N364" i="374"/>
  <c r="O364" i="374" s="1"/>
  <c r="N365" i="374"/>
  <c r="O365" i="374" s="1"/>
  <c r="N366" i="374"/>
  <c r="O366" i="374" s="1"/>
  <c r="N367" i="374"/>
  <c r="O367" i="374" s="1"/>
  <c r="N368" i="374"/>
  <c r="O368" i="374" s="1"/>
  <c r="N369" i="374"/>
  <c r="O369" i="374" s="1"/>
  <c r="N370" i="374"/>
  <c r="O370" i="374" s="1"/>
  <c r="N372" i="374"/>
  <c r="O372" i="374" s="1"/>
  <c r="N373" i="374"/>
  <c r="O373" i="374" s="1"/>
  <c r="N374" i="374"/>
  <c r="O374" i="374" s="1"/>
  <c r="N375" i="374"/>
  <c r="O375" i="374" s="1"/>
  <c r="N376" i="374"/>
  <c r="O376" i="374" s="1"/>
  <c r="N377" i="374"/>
  <c r="O377" i="374" s="1"/>
  <c r="N378" i="374"/>
  <c r="O378" i="374" s="1"/>
  <c r="N379" i="374"/>
  <c r="O379" i="374" s="1"/>
  <c r="N380" i="374"/>
  <c r="O380" i="374" s="1"/>
  <c r="N381" i="374"/>
  <c r="O381" i="374" s="1"/>
  <c r="N382" i="374"/>
  <c r="O382" i="374" s="1"/>
  <c r="N383" i="374"/>
  <c r="O383" i="374" s="1"/>
  <c r="N384" i="374"/>
  <c r="O384" i="374" s="1"/>
  <c r="N385" i="374"/>
  <c r="O385" i="374" s="1"/>
  <c r="N386" i="374"/>
  <c r="O386" i="374" s="1"/>
  <c r="N387" i="374"/>
  <c r="O387" i="374" s="1"/>
  <c r="N388" i="374"/>
  <c r="O388" i="374" s="1"/>
  <c r="N389" i="374"/>
  <c r="O389" i="374" s="1"/>
  <c r="N390" i="374"/>
  <c r="O390" i="374" s="1"/>
  <c r="N391" i="374"/>
  <c r="O391" i="374" s="1"/>
  <c r="N392" i="374"/>
  <c r="O392" i="374" s="1"/>
  <c r="N393" i="374"/>
  <c r="O393" i="374" s="1"/>
  <c r="N394" i="374"/>
  <c r="O394" i="374" s="1"/>
  <c r="N395" i="374"/>
  <c r="O395" i="374" s="1"/>
  <c r="N396" i="374"/>
  <c r="O396" i="374" s="1"/>
  <c r="N397" i="374"/>
  <c r="O397" i="374" s="1"/>
  <c r="N398" i="374"/>
  <c r="O398" i="374" s="1"/>
  <c r="N399" i="374"/>
  <c r="O399" i="374" s="1"/>
  <c r="N400" i="374"/>
  <c r="O400" i="374" s="1"/>
  <c r="N401" i="374"/>
  <c r="O401" i="374" s="1"/>
  <c r="N402" i="374"/>
  <c r="O402" i="374" s="1"/>
  <c r="N403" i="374"/>
  <c r="O403" i="374" s="1"/>
  <c r="N404" i="374"/>
  <c r="O404" i="374" s="1"/>
  <c r="N405" i="374"/>
  <c r="O405" i="374" s="1"/>
  <c r="N406" i="374"/>
  <c r="O406" i="374" s="1"/>
  <c r="N407" i="374"/>
  <c r="O407" i="374" s="1"/>
  <c r="N408" i="374"/>
  <c r="O408" i="374" s="1"/>
  <c r="N409" i="374"/>
  <c r="O409" i="374" s="1"/>
  <c r="N410" i="374"/>
  <c r="O410" i="374" s="1"/>
  <c r="N411" i="374"/>
  <c r="O411" i="374" s="1"/>
  <c r="N412" i="374"/>
  <c r="O412" i="374" s="1"/>
  <c r="N413" i="374"/>
  <c r="O413" i="374" s="1"/>
  <c r="N414" i="374"/>
  <c r="O414" i="374" s="1"/>
  <c r="N415" i="374"/>
  <c r="O415" i="374" s="1"/>
  <c r="N416" i="374"/>
  <c r="O416" i="374" s="1"/>
  <c r="N417" i="374"/>
  <c r="O417" i="374" s="1"/>
  <c r="N418" i="374"/>
  <c r="O418" i="374" s="1"/>
  <c r="N419" i="374"/>
  <c r="O419" i="374" s="1"/>
  <c r="N420" i="374"/>
  <c r="O420" i="374" s="1"/>
  <c r="N421" i="374"/>
  <c r="O421" i="374" s="1"/>
  <c r="N422" i="374"/>
  <c r="O422" i="374" s="1"/>
  <c r="N424" i="374"/>
  <c r="O424" i="374" s="1"/>
  <c r="N425" i="374"/>
  <c r="O425" i="374" s="1"/>
  <c r="N426" i="374"/>
  <c r="O426" i="374" s="1"/>
  <c r="N427" i="374"/>
  <c r="O427" i="374" s="1"/>
  <c r="N428" i="374"/>
  <c r="O428" i="374" s="1"/>
  <c r="N429" i="374"/>
  <c r="O429" i="374" s="1"/>
  <c r="N430" i="374"/>
  <c r="O430" i="374" s="1"/>
  <c r="N431" i="374"/>
  <c r="O431" i="374" s="1"/>
  <c r="N432" i="374"/>
  <c r="O432" i="374" s="1"/>
  <c r="N433" i="374"/>
  <c r="O433" i="374" s="1"/>
  <c r="N434" i="374"/>
  <c r="O434" i="374" s="1"/>
  <c r="N435" i="374"/>
  <c r="O435" i="374" s="1"/>
  <c r="N436" i="374"/>
  <c r="O436" i="374" s="1"/>
  <c r="N437" i="374"/>
  <c r="O437" i="374" s="1"/>
  <c r="N438" i="374"/>
  <c r="O438" i="374" s="1"/>
  <c r="N439" i="374"/>
  <c r="O439" i="374" s="1"/>
  <c r="N440" i="374"/>
  <c r="O440" i="374" s="1"/>
  <c r="N441" i="374"/>
  <c r="O441" i="374" s="1"/>
  <c r="N442" i="374"/>
  <c r="O442" i="374" s="1"/>
  <c r="N443" i="374"/>
  <c r="O443" i="374" s="1"/>
  <c r="N444" i="374"/>
  <c r="O444" i="374" s="1"/>
  <c r="N445" i="374"/>
  <c r="O445" i="374" s="1"/>
  <c r="N446" i="374"/>
  <c r="O446" i="374" s="1"/>
  <c r="N447" i="374"/>
  <c r="O447" i="374" s="1"/>
  <c r="N448" i="374"/>
  <c r="O448" i="374" s="1"/>
  <c r="N449" i="374"/>
  <c r="O449" i="374" s="1"/>
  <c r="N450" i="374"/>
  <c r="O450" i="374" s="1"/>
  <c r="N451" i="374"/>
  <c r="O451" i="374" s="1"/>
  <c r="N452" i="374"/>
  <c r="O452" i="374" s="1"/>
  <c r="N453" i="374"/>
  <c r="O453" i="374" s="1"/>
  <c r="N454" i="374"/>
  <c r="O454" i="374" s="1"/>
  <c r="N455" i="374"/>
  <c r="O455" i="374" s="1"/>
  <c r="N456" i="374"/>
  <c r="O456" i="374" s="1"/>
  <c r="N457" i="374"/>
  <c r="O457" i="374" s="1"/>
  <c r="N458" i="374"/>
  <c r="O458" i="374" s="1"/>
  <c r="N459" i="374"/>
  <c r="O459" i="374" s="1"/>
  <c r="N460" i="374"/>
  <c r="O460" i="374" s="1"/>
  <c r="N461" i="374"/>
  <c r="O461" i="374" s="1"/>
  <c r="N462" i="374"/>
  <c r="O462" i="374" s="1"/>
  <c r="N463" i="374"/>
  <c r="O463" i="374" s="1"/>
  <c r="N464" i="374"/>
  <c r="O464" i="374" s="1"/>
  <c r="N465" i="374"/>
  <c r="O465" i="374" s="1"/>
  <c r="N466" i="374"/>
  <c r="O466" i="374" s="1"/>
  <c r="N467" i="374"/>
  <c r="O467" i="374" s="1"/>
  <c r="N468" i="374"/>
  <c r="O468" i="374" s="1"/>
  <c r="N469" i="374"/>
  <c r="O469" i="374" s="1"/>
  <c r="N470" i="374"/>
  <c r="O470" i="374" s="1"/>
  <c r="N471" i="374"/>
  <c r="O471" i="374" s="1"/>
  <c r="N472" i="374"/>
  <c r="O472" i="374" s="1"/>
  <c r="N473" i="374"/>
  <c r="O473" i="374" s="1"/>
  <c r="N474" i="374"/>
  <c r="O474" i="374" s="1"/>
  <c r="N475" i="374"/>
  <c r="O475" i="374" s="1"/>
  <c r="N476" i="374"/>
  <c r="O476" i="374" s="1"/>
  <c r="N477" i="374"/>
  <c r="O477" i="374" s="1"/>
  <c r="N478" i="374"/>
  <c r="O478" i="374" s="1"/>
  <c r="N479" i="374"/>
  <c r="O479" i="374" s="1"/>
  <c r="N480" i="374"/>
  <c r="O480" i="374" s="1"/>
  <c r="N481" i="374"/>
  <c r="O481" i="374" s="1"/>
  <c r="N482" i="374"/>
  <c r="O482" i="374" s="1"/>
  <c r="N483" i="374"/>
  <c r="O483" i="374" s="1"/>
  <c r="N484" i="374"/>
  <c r="O484" i="374" s="1"/>
  <c r="N485" i="374"/>
  <c r="O485" i="374" s="1"/>
  <c r="N486" i="374"/>
  <c r="O486" i="374" s="1"/>
  <c r="N487" i="374"/>
  <c r="O487" i="374" s="1"/>
  <c r="N488" i="374"/>
  <c r="O488" i="374" s="1"/>
  <c r="N489" i="374"/>
  <c r="O489" i="374" s="1"/>
  <c r="N490" i="374"/>
  <c r="O490" i="374" s="1"/>
  <c r="N491" i="374"/>
  <c r="O491" i="374" s="1"/>
  <c r="N492" i="374"/>
  <c r="O492" i="374" s="1"/>
  <c r="N493" i="374"/>
  <c r="O493" i="374" s="1"/>
  <c r="N494" i="374"/>
  <c r="O494" i="374" s="1"/>
  <c r="N495" i="374"/>
  <c r="O495" i="374" s="1"/>
  <c r="N496" i="374"/>
  <c r="O496" i="374" s="1"/>
  <c r="N497" i="374"/>
  <c r="O497" i="374" s="1"/>
  <c r="N498" i="374"/>
  <c r="O498" i="374" s="1"/>
  <c r="N499" i="374"/>
  <c r="O499" i="374" s="1"/>
  <c r="N500" i="374"/>
  <c r="O500" i="374" s="1"/>
  <c r="N501" i="374"/>
  <c r="O501" i="374" s="1"/>
  <c r="N502" i="374"/>
  <c r="O502" i="374" s="1"/>
  <c r="N503" i="374"/>
  <c r="O503" i="374" s="1"/>
  <c r="N504" i="374"/>
  <c r="O504" i="374" s="1"/>
  <c r="N505" i="374"/>
  <c r="O505" i="374" s="1"/>
  <c r="N506" i="374"/>
  <c r="O506" i="374" s="1"/>
  <c r="N507" i="374"/>
  <c r="O507" i="374" s="1"/>
  <c r="N508" i="374"/>
  <c r="O508" i="374" s="1"/>
  <c r="N509" i="374"/>
  <c r="O509" i="374" s="1"/>
  <c r="N510" i="374"/>
  <c r="O510" i="374" s="1"/>
  <c r="N511" i="374"/>
  <c r="O511" i="374" s="1"/>
  <c r="N512" i="374"/>
  <c r="O512" i="374" s="1"/>
  <c r="N513" i="374"/>
  <c r="O513" i="374" s="1"/>
  <c r="N514" i="374"/>
  <c r="O514" i="374" s="1"/>
  <c r="N515" i="374"/>
  <c r="O515" i="374" s="1"/>
  <c r="N516" i="374"/>
  <c r="O516" i="374" s="1"/>
  <c r="N517" i="374"/>
  <c r="O517" i="374" s="1"/>
  <c r="N518" i="374"/>
  <c r="O518" i="374" s="1"/>
  <c r="N519" i="374"/>
  <c r="O519" i="374" s="1"/>
  <c r="N520" i="374"/>
  <c r="O520" i="374" s="1"/>
  <c r="N521" i="374"/>
  <c r="O521" i="374" s="1"/>
  <c r="N522" i="374"/>
  <c r="O522" i="374" s="1"/>
  <c r="N523" i="374"/>
  <c r="O523" i="374" s="1"/>
  <c r="N524" i="374"/>
  <c r="O524" i="374" s="1"/>
  <c r="N525" i="374"/>
  <c r="O525" i="374" s="1"/>
  <c r="N526" i="374"/>
  <c r="O526" i="374" s="1"/>
  <c r="N527" i="374"/>
  <c r="O527" i="374" s="1"/>
  <c r="N528" i="374"/>
  <c r="O528" i="374" s="1"/>
  <c r="N529" i="374"/>
  <c r="O529" i="374" s="1"/>
  <c r="N530" i="374"/>
  <c r="O530" i="374" s="1"/>
  <c r="N531" i="374"/>
  <c r="O531" i="374" s="1"/>
  <c r="N532" i="374"/>
  <c r="O532" i="374" s="1"/>
  <c r="N533" i="374"/>
  <c r="O533" i="374" s="1"/>
  <c r="N534" i="374"/>
  <c r="O534" i="374" s="1"/>
  <c r="N535" i="374"/>
  <c r="O535" i="374" s="1"/>
  <c r="N536" i="374"/>
  <c r="O536" i="374" s="1"/>
  <c r="N537" i="374"/>
  <c r="O537" i="374" s="1"/>
  <c r="N538" i="374"/>
  <c r="O538" i="374" s="1"/>
  <c r="N539" i="374"/>
  <c r="O539" i="374" s="1"/>
  <c r="N540" i="374"/>
  <c r="O540" i="374" s="1"/>
  <c r="N541" i="374"/>
  <c r="O541" i="374" s="1"/>
  <c r="N542" i="374"/>
  <c r="O542" i="374" s="1"/>
  <c r="N543" i="374"/>
  <c r="O543" i="374" s="1"/>
  <c r="N544" i="374"/>
  <c r="O544" i="374" s="1"/>
  <c r="N545" i="374"/>
  <c r="O545" i="374" s="1"/>
  <c r="N546" i="374"/>
  <c r="O546" i="374" s="1"/>
  <c r="N547" i="374"/>
  <c r="O547" i="374" s="1"/>
  <c r="N548" i="374"/>
  <c r="O548" i="374" s="1"/>
  <c r="N549" i="374"/>
  <c r="O549" i="374" s="1"/>
  <c r="N550" i="374"/>
  <c r="O550" i="374" s="1"/>
  <c r="N551" i="374"/>
  <c r="O551" i="374" s="1"/>
  <c r="N552" i="374"/>
  <c r="O552" i="374" s="1"/>
  <c r="N554" i="374"/>
  <c r="O554" i="374" s="1"/>
  <c r="N555" i="374"/>
  <c r="O555" i="374" s="1"/>
  <c r="N556" i="374"/>
  <c r="O556" i="374" s="1"/>
  <c r="N557" i="374"/>
  <c r="O557" i="374" s="1"/>
  <c r="N558" i="374"/>
  <c r="O558" i="374" s="1"/>
  <c r="N559" i="374"/>
  <c r="O559" i="374" s="1"/>
  <c r="N560" i="374"/>
  <c r="O560" i="374" s="1"/>
  <c r="N561" i="374"/>
  <c r="O561" i="374" s="1"/>
  <c r="N562" i="374"/>
  <c r="O562" i="374" s="1"/>
  <c r="N563" i="374"/>
  <c r="O563" i="374" s="1"/>
  <c r="N564" i="374"/>
  <c r="O564" i="374" s="1"/>
  <c r="N565" i="374"/>
  <c r="O565" i="374" s="1"/>
  <c r="N566" i="374"/>
  <c r="O566" i="374" s="1"/>
  <c r="N567" i="374"/>
  <c r="O567" i="374" s="1"/>
  <c r="N568" i="374"/>
  <c r="O568" i="374" s="1"/>
  <c r="N569" i="374"/>
  <c r="O569" i="374" s="1"/>
  <c r="N570" i="374"/>
  <c r="O570" i="374" s="1"/>
  <c r="N571" i="374"/>
  <c r="O571" i="374" s="1"/>
  <c r="N572" i="374"/>
  <c r="O572" i="374" s="1"/>
  <c r="N573" i="374"/>
  <c r="O573" i="374" s="1"/>
  <c r="N574" i="374"/>
  <c r="O574" i="374" s="1"/>
  <c r="N575" i="374"/>
  <c r="O575" i="374" s="1"/>
  <c r="N576" i="374"/>
  <c r="O576" i="374" s="1"/>
  <c r="N577" i="374"/>
  <c r="O577" i="374" s="1"/>
  <c r="N579" i="374"/>
  <c r="O579" i="374" s="1"/>
  <c r="N580" i="374"/>
  <c r="O580" i="374" s="1"/>
  <c r="N582" i="374"/>
  <c r="O582" i="374" s="1"/>
  <c r="N583" i="374"/>
  <c r="O583" i="374" s="1"/>
  <c r="N584" i="374"/>
  <c r="O584" i="374" s="1"/>
  <c r="N585" i="374"/>
  <c r="O585" i="374" s="1"/>
  <c r="N586" i="374"/>
  <c r="O586" i="374" s="1"/>
  <c r="N587" i="374"/>
  <c r="O587" i="374" s="1"/>
  <c r="N588" i="374"/>
  <c r="O588" i="374" s="1"/>
  <c r="N589" i="374"/>
  <c r="O589" i="374" s="1"/>
  <c r="N590" i="374"/>
  <c r="O590" i="374" s="1"/>
  <c r="N591" i="374"/>
  <c r="O591" i="374" s="1"/>
  <c r="N592" i="374"/>
  <c r="O592" i="374" s="1"/>
  <c r="N593" i="374"/>
  <c r="O593" i="374" s="1"/>
  <c r="N594" i="374"/>
  <c r="O594" i="374" s="1"/>
  <c r="N595" i="374"/>
  <c r="O595" i="374" s="1"/>
  <c r="N596" i="374"/>
  <c r="O596" i="374" s="1"/>
  <c r="N597" i="374"/>
  <c r="O597" i="374" s="1"/>
  <c r="N598" i="374"/>
  <c r="O598" i="374" s="1"/>
  <c r="N599" i="374"/>
  <c r="O599" i="374" s="1"/>
  <c r="N600" i="374"/>
  <c r="O600" i="374" s="1"/>
  <c r="N601" i="374"/>
  <c r="O601" i="374" s="1"/>
  <c r="N602" i="374"/>
  <c r="O602" i="374" s="1"/>
  <c r="N603" i="374"/>
  <c r="O603" i="374" s="1"/>
  <c r="N604" i="374"/>
  <c r="O604" i="374" s="1"/>
  <c r="N605" i="374"/>
  <c r="O605" i="374" s="1"/>
  <c r="N606" i="374"/>
  <c r="O606" i="374" s="1"/>
  <c r="N607" i="374"/>
  <c r="O607" i="374" s="1"/>
  <c r="N608" i="374"/>
  <c r="O608" i="374" s="1"/>
  <c r="N610" i="374"/>
  <c r="O610" i="374" s="1"/>
  <c r="N611" i="374"/>
  <c r="O611" i="374" s="1"/>
  <c r="N612" i="374"/>
  <c r="O612" i="374" s="1"/>
  <c r="N613" i="374"/>
  <c r="O613" i="374" s="1"/>
  <c r="N614" i="374"/>
  <c r="O614" i="374" s="1"/>
  <c r="N615" i="374"/>
  <c r="O615" i="374" s="1"/>
  <c r="N616" i="374"/>
  <c r="O616" i="374" s="1"/>
  <c r="N617" i="374"/>
  <c r="O617" i="374" s="1"/>
  <c r="N618" i="374"/>
  <c r="O618" i="374" s="1"/>
  <c r="N619" i="374"/>
  <c r="O619" i="374" s="1"/>
  <c r="N620" i="374"/>
  <c r="O620" i="374" s="1"/>
  <c r="N621" i="374"/>
  <c r="O621" i="374" s="1"/>
  <c r="N622" i="374"/>
  <c r="O622" i="374" s="1"/>
  <c r="N623" i="374"/>
  <c r="O623" i="374" s="1"/>
  <c r="N624" i="374"/>
  <c r="O624" i="374" s="1"/>
  <c r="N625" i="374"/>
  <c r="O625" i="374" s="1"/>
  <c r="N626" i="374"/>
  <c r="O626" i="374" s="1"/>
  <c r="N627" i="374"/>
  <c r="O627" i="374" s="1"/>
  <c r="N628" i="374"/>
  <c r="O628" i="374" s="1"/>
  <c r="N629" i="374"/>
  <c r="O629" i="374" s="1"/>
  <c r="N630" i="374"/>
  <c r="O630" i="374" s="1"/>
  <c r="N631" i="374"/>
  <c r="O631" i="374" s="1"/>
  <c r="N633" i="374"/>
  <c r="O633" i="374" s="1"/>
  <c r="N634" i="374"/>
  <c r="O634" i="374" s="1"/>
  <c r="N635" i="374"/>
  <c r="O635" i="374" s="1"/>
  <c r="N636" i="374"/>
  <c r="O636" i="374" s="1"/>
  <c r="N637" i="374"/>
  <c r="O637" i="374" s="1"/>
  <c r="N638" i="374"/>
  <c r="O638" i="374" s="1"/>
  <c r="N639" i="374"/>
  <c r="O639" i="374" s="1"/>
  <c r="N640" i="374"/>
  <c r="O640" i="374" s="1"/>
  <c r="N641" i="374"/>
  <c r="O641" i="374" s="1"/>
  <c r="N642" i="374"/>
  <c r="O642" i="374" s="1"/>
  <c r="N643" i="374"/>
  <c r="O643" i="374" s="1"/>
  <c r="N644" i="374"/>
  <c r="O644" i="374" s="1"/>
  <c r="N645" i="374"/>
  <c r="O645" i="374" s="1"/>
  <c r="N646" i="374"/>
  <c r="O646" i="374" s="1"/>
  <c r="N647" i="374"/>
  <c r="O647" i="374" s="1"/>
  <c r="N648" i="374"/>
  <c r="O648" i="374" s="1"/>
  <c r="N649" i="374"/>
  <c r="O649" i="374" s="1"/>
  <c r="N650" i="374"/>
  <c r="O650" i="374" s="1"/>
  <c r="N651" i="374"/>
  <c r="O651" i="374" s="1"/>
  <c r="N652" i="374"/>
  <c r="O652" i="374" s="1"/>
  <c r="N653" i="374"/>
  <c r="O653" i="374" s="1"/>
  <c r="N654" i="374"/>
  <c r="O654" i="374" s="1"/>
  <c r="N655" i="374"/>
  <c r="O655" i="374" s="1"/>
  <c r="N656" i="374"/>
  <c r="O656" i="374" s="1"/>
  <c r="N657" i="374"/>
  <c r="O657" i="374" s="1"/>
  <c r="N658" i="374"/>
  <c r="O658" i="374" s="1"/>
  <c r="N659" i="374"/>
  <c r="O659" i="374" s="1"/>
  <c r="N660" i="374"/>
  <c r="O660" i="374" s="1"/>
  <c r="N661" i="374"/>
  <c r="O661" i="374" s="1"/>
  <c r="N662" i="374"/>
  <c r="O662" i="374" s="1"/>
  <c r="N663" i="374"/>
  <c r="O663" i="374" s="1"/>
  <c r="N664" i="374"/>
  <c r="O664" i="374" s="1"/>
  <c r="N665" i="374"/>
  <c r="O665" i="374" s="1"/>
  <c r="N666" i="374"/>
  <c r="O666" i="374" s="1"/>
  <c r="N671" i="374"/>
  <c r="O671" i="374" s="1"/>
  <c r="N672" i="374"/>
  <c r="O672" i="374" s="1"/>
  <c r="N673" i="374"/>
  <c r="O673" i="374" s="1"/>
  <c r="N674" i="374"/>
  <c r="O674" i="374" s="1"/>
  <c r="N675" i="374"/>
  <c r="O675" i="374" s="1"/>
  <c r="N676" i="374"/>
  <c r="O676" i="374" s="1"/>
  <c r="N677" i="374"/>
  <c r="O677" i="374" s="1"/>
  <c r="N678" i="374"/>
  <c r="O678" i="374" s="1"/>
  <c r="N679" i="374"/>
  <c r="O679" i="374" s="1"/>
  <c r="N680" i="374"/>
  <c r="O680" i="374" s="1"/>
  <c r="N681" i="374"/>
  <c r="O681" i="374" s="1"/>
  <c r="N682" i="374"/>
  <c r="O682" i="374" s="1"/>
  <c r="N683" i="374"/>
  <c r="O683" i="374" s="1"/>
  <c r="N684" i="374"/>
  <c r="O684" i="374" s="1"/>
  <c r="N685" i="374"/>
  <c r="O685" i="374" s="1"/>
  <c r="N686" i="374"/>
  <c r="O686" i="374" s="1"/>
  <c r="N687" i="374"/>
  <c r="O687" i="374" s="1"/>
  <c r="N688" i="374"/>
  <c r="O688" i="374" s="1"/>
  <c r="N689" i="374"/>
  <c r="O689" i="374" s="1"/>
  <c r="N690" i="374"/>
  <c r="O690" i="374" s="1"/>
  <c r="N691" i="374"/>
  <c r="O691" i="374" s="1"/>
  <c r="N692" i="374"/>
  <c r="O692" i="374" s="1"/>
  <c r="N693" i="374"/>
  <c r="O693" i="374" s="1"/>
  <c r="N694" i="374"/>
  <c r="O694" i="374" s="1"/>
  <c r="N695" i="374"/>
  <c r="O695" i="374" s="1"/>
  <c r="N696" i="374"/>
  <c r="O696" i="374" s="1"/>
  <c r="N697" i="374"/>
  <c r="O697" i="374" s="1"/>
  <c r="N698" i="374"/>
  <c r="O698" i="374" s="1"/>
  <c r="N699" i="374"/>
  <c r="O699" i="374" s="1"/>
  <c r="N700" i="374"/>
  <c r="O700" i="374" s="1"/>
  <c r="N701" i="374"/>
  <c r="O701" i="374" s="1"/>
  <c r="N702" i="374"/>
  <c r="O702" i="374" s="1"/>
  <c r="N703" i="374"/>
  <c r="O703" i="374" s="1"/>
  <c r="N704" i="374"/>
  <c r="O704" i="374" s="1"/>
  <c r="N705" i="374"/>
  <c r="O705" i="374" s="1"/>
  <c r="N706" i="374"/>
  <c r="O706" i="374" s="1"/>
  <c r="N707" i="374"/>
  <c r="O707" i="374" s="1"/>
  <c r="N708" i="374"/>
  <c r="O708" i="374" s="1"/>
  <c r="N709" i="374"/>
  <c r="O709" i="374" s="1"/>
  <c r="N710" i="374"/>
  <c r="O710" i="374" s="1"/>
  <c r="N711" i="374"/>
  <c r="O711" i="374" s="1"/>
  <c r="N712" i="374"/>
  <c r="O712" i="374" s="1"/>
  <c r="N713" i="374"/>
  <c r="O713" i="374" s="1"/>
  <c r="N714" i="374"/>
  <c r="O714" i="374" s="1"/>
  <c r="N715" i="374"/>
  <c r="O715" i="374" s="1"/>
  <c r="N716" i="374"/>
  <c r="O716" i="374" s="1"/>
  <c r="N717" i="374"/>
  <c r="O717" i="374" s="1"/>
  <c r="N718" i="374"/>
  <c r="O718" i="374" s="1"/>
  <c r="N719" i="374"/>
  <c r="O719" i="374" s="1"/>
  <c r="N720" i="374"/>
  <c r="O720" i="374" s="1"/>
  <c r="N721" i="374"/>
  <c r="O721" i="374" s="1"/>
  <c r="N722" i="374"/>
  <c r="O722" i="374" s="1"/>
  <c r="N723" i="374"/>
  <c r="O723" i="374" s="1"/>
  <c r="N724" i="374"/>
  <c r="O724" i="374" s="1"/>
  <c r="N725" i="374"/>
  <c r="O725" i="374" s="1"/>
  <c r="N726" i="374"/>
  <c r="O726" i="374" s="1"/>
  <c r="N727" i="374"/>
  <c r="O727" i="374" s="1"/>
  <c r="N728" i="374"/>
  <c r="O728" i="374" s="1"/>
  <c r="N729" i="374"/>
  <c r="O729" i="374" s="1"/>
  <c r="N730" i="374"/>
  <c r="O730" i="374" s="1"/>
  <c r="N731" i="374"/>
  <c r="O731" i="374" s="1"/>
  <c r="N732" i="374"/>
  <c r="O732" i="374" s="1"/>
  <c r="N733" i="374"/>
  <c r="O733" i="374" s="1"/>
  <c r="N734" i="374"/>
  <c r="O734" i="374" s="1"/>
  <c r="N735" i="374"/>
  <c r="O735" i="374" s="1"/>
  <c r="N736" i="374"/>
  <c r="O736" i="374" s="1"/>
  <c r="N737" i="374"/>
  <c r="O737" i="374" s="1"/>
  <c r="N738" i="374"/>
  <c r="O738" i="374" s="1"/>
  <c r="N739" i="374"/>
  <c r="O739" i="374" s="1"/>
  <c r="N740" i="374"/>
  <c r="O740" i="374" s="1"/>
  <c r="N741" i="374"/>
  <c r="O741" i="374" s="1"/>
  <c r="N742" i="374"/>
  <c r="O742" i="374" s="1"/>
  <c r="N743" i="374"/>
  <c r="O743" i="374" s="1"/>
  <c r="N744" i="374"/>
  <c r="O744" i="374" s="1"/>
  <c r="N745" i="374"/>
  <c r="O745" i="374" s="1"/>
  <c r="N746" i="374"/>
  <c r="O746" i="374" s="1"/>
  <c r="N747" i="374"/>
  <c r="O747" i="374" s="1"/>
  <c r="N748" i="374"/>
  <c r="O748" i="374" s="1"/>
  <c r="N749" i="374"/>
  <c r="O749" i="374" s="1"/>
  <c r="N750" i="374"/>
  <c r="O750" i="374" s="1"/>
  <c r="N751" i="374"/>
  <c r="O751" i="374" s="1"/>
  <c r="N752" i="374"/>
  <c r="O752" i="374" s="1"/>
  <c r="N753" i="374"/>
  <c r="O753" i="374" s="1"/>
  <c r="N754" i="374"/>
  <c r="O754" i="374" s="1"/>
  <c r="N755" i="374"/>
  <c r="O755" i="374" s="1"/>
  <c r="N756" i="374"/>
  <c r="O756" i="374" s="1"/>
  <c r="N757" i="374"/>
  <c r="O757" i="374" s="1"/>
  <c r="N758" i="374"/>
  <c r="O758" i="374" s="1"/>
  <c r="N759" i="374"/>
  <c r="O759" i="374" s="1"/>
  <c r="N760" i="374"/>
  <c r="O760" i="374" s="1"/>
  <c r="N761" i="374"/>
  <c r="O761" i="374" s="1"/>
  <c r="N762" i="374"/>
  <c r="O762" i="374" s="1"/>
  <c r="N763" i="374"/>
  <c r="O763" i="374" s="1"/>
  <c r="N764" i="374"/>
  <c r="O764" i="374" s="1"/>
  <c r="N765" i="374"/>
  <c r="N773" i="374"/>
  <c r="N775" i="374"/>
  <c r="N785" i="374"/>
  <c r="O785" i="374" s="1"/>
  <c r="N786" i="374"/>
  <c r="O786" i="374" s="1"/>
  <c r="N787" i="374"/>
  <c r="O787" i="374" s="1"/>
  <c r="N788" i="374"/>
  <c r="O788" i="374" s="1"/>
  <c r="N789" i="374"/>
  <c r="O789" i="374" s="1"/>
  <c r="N790" i="374"/>
  <c r="O790" i="374" s="1"/>
  <c r="N791" i="374"/>
  <c r="O791" i="374" s="1"/>
  <c r="N792" i="374"/>
  <c r="O792" i="374" s="1"/>
  <c r="N795" i="374"/>
  <c r="N797" i="374"/>
  <c r="N798" i="374"/>
  <c r="N800" i="374"/>
  <c r="N801" i="374"/>
  <c r="N802" i="374"/>
  <c r="N803" i="374"/>
  <c r="N805" i="374"/>
  <c r="N806" i="374"/>
  <c r="N807" i="374"/>
  <c r="N808" i="374"/>
  <c r="N809" i="374"/>
  <c r="N810" i="374"/>
  <c r="N813" i="374"/>
  <c r="O813" i="374" s="1"/>
  <c r="N824" i="374"/>
  <c r="N834" i="374"/>
  <c r="N835" i="374"/>
  <c r="N836" i="374"/>
  <c r="N837" i="374"/>
  <c r="N838" i="374"/>
  <c r="N841" i="374"/>
  <c r="N842" i="374"/>
  <c r="N843" i="374"/>
  <c r="N844" i="374"/>
  <c r="N845" i="374"/>
  <c r="N860" i="374"/>
  <c r="O860" i="374" s="1"/>
  <c r="N861" i="374"/>
  <c r="O861" i="374" s="1"/>
  <c r="N863" i="374"/>
  <c r="O863" i="374" s="1"/>
  <c r="N864" i="374"/>
  <c r="O864" i="374" s="1"/>
  <c r="N865" i="374"/>
  <c r="O865" i="374" s="1"/>
  <c r="N870" i="374"/>
  <c r="O870" i="374" s="1"/>
  <c r="N871" i="374"/>
  <c r="O871" i="374" s="1"/>
  <c r="N872" i="374"/>
  <c r="O872" i="374" s="1"/>
  <c r="N873" i="374"/>
  <c r="O873" i="374" s="1"/>
  <c r="N874" i="374"/>
  <c r="O874" i="374" s="1"/>
  <c r="N875" i="374"/>
  <c r="O875" i="374" s="1"/>
  <c r="N876" i="374"/>
  <c r="O876" i="374" s="1"/>
  <c r="N877" i="374"/>
  <c r="O877" i="374" s="1"/>
  <c r="N878" i="374"/>
  <c r="O878" i="374" s="1"/>
  <c r="N879" i="374"/>
  <c r="O879" i="374" s="1"/>
  <c r="N880" i="374"/>
  <c r="O880" i="374" s="1"/>
  <c r="N881" i="374"/>
  <c r="O881" i="374" s="1"/>
  <c r="N882" i="374"/>
  <c r="O882" i="374" s="1"/>
  <c r="N883" i="374"/>
  <c r="O883" i="374" s="1"/>
  <c r="N884" i="374"/>
  <c r="O884" i="374" s="1"/>
  <c r="N885" i="374"/>
  <c r="O885" i="374" s="1"/>
  <c r="N886" i="374"/>
  <c r="O886" i="374" s="1"/>
  <c r="N896" i="374"/>
  <c r="N900" i="374"/>
  <c r="N901" i="374"/>
  <c r="N907" i="374"/>
  <c r="N908" i="374"/>
  <c r="N909" i="374"/>
  <c r="N910" i="374"/>
  <c r="N911" i="374"/>
  <c r="N927" i="374"/>
  <c r="N930" i="374"/>
  <c r="N934" i="374"/>
  <c r="O934" i="374" s="1"/>
  <c r="N935" i="374"/>
  <c r="O935" i="374" s="1"/>
  <c r="N936" i="374"/>
  <c r="O936" i="374" s="1"/>
  <c r="N937" i="374"/>
  <c r="O937" i="374" s="1"/>
  <c r="N938" i="374"/>
  <c r="O938" i="374" s="1"/>
  <c r="N939" i="374"/>
  <c r="O939" i="374" s="1"/>
  <c r="N940" i="374"/>
  <c r="O940" i="374" s="1"/>
  <c r="N941" i="374"/>
  <c r="O941" i="374" s="1"/>
  <c r="N942" i="374"/>
  <c r="O942" i="374" s="1"/>
  <c r="N943" i="374"/>
  <c r="O943" i="374" s="1"/>
  <c r="N944" i="374"/>
  <c r="O944" i="374" s="1"/>
  <c r="N957" i="374"/>
  <c r="O957" i="374" s="1"/>
  <c r="N958" i="374"/>
  <c r="O958" i="374" s="1"/>
  <c r="N959" i="374"/>
  <c r="O959" i="374" s="1"/>
  <c r="N960" i="374"/>
  <c r="O960" i="374" s="1"/>
  <c r="N961" i="374"/>
  <c r="O961" i="374" s="1"/>
  <c r="N962" i="374"/>
  <c r="O962" i="374" s="1"/>
  <c r="N963" i="374"/>
  <c r="O963" i="374" s="1"/>
  <c r="N964" i="374"/>
  <c r="O964" i="374" s="1"/>
  <c r="N965" i="374"/>
  <c r="O965" i="374" s="1"/>
  <c r="N966" i="374"/>
  <c r="O966" i="374" s="1"/>
  <c r="N967" i="374"/>
  <c r="O967" i="374" s="1"/>
  <c r="N968" i="374"/>
  <c r="O968" i="374" s="1"/>
  <c r="N969" i="374"/>
  <c r="O969" i="374" s="1"/>
  <c r="N970" i="374"/>
  <c r="O970" i="374" s="1"/>
  <c r="N971" i="374"/>
  <c r="O971" i="374" s="1"/>
  <c r="N972" i="374"/>
  <c r="O972" i="374" s="1"/>
  <c r="N973" i="374"/>
  <c r="O973" i="374" s="1"/>
  <c r="N974" i="374"/>
  <c r="O974" i="374" s="1"/>
  <c r="N975" i="374"/>
  <c r="O975" i="374" s="1"/>
  <c r="N976" i="374"/>
  <c r="O976" i="374" s="1"/>
  <c r="N977" i="374"/>
  <c r="O977" i="374" s="1"/>
  <c r="N978" i="374"/>
  <c r="O978" i="374" s="1"/>
  <c r="N979" i="374"/>
  <c r="O979" i="374" s="1"/>
  <c r="N980" i="374"/>
  <c r="O980" i="374" s="1"/>
  <c r="N981" i="374"/>
  <c r="O981" i="374" s="1"/>
  <c r="N982" i="374"/>
  <c r="O982" i="374" s="1"/>
  <c r="N983" i="374"/>
  <c r="O983" i="374" s="1"/>
  <c r="N984" i="374"/>
  <c r="O984" i="374" s="1"/>
  <c r="N985" i="374"/>
  <c r="O985" i="374" s="1"/>
  <c r="N986" i="374"/>
  <c r="O986" i="374" s="1"/>
  <c r="N987" i="374"/>
  <c r="O987" i="374" s="1"/>
  <c r="N988" i="374"/>
  <c r="O988" i="374" s="1"/>
  <c r="N989" i="374"/>
  <c r="O989" i="374" s="1"/>
  <c r="N990" i="374"/>
  <c r="O990" i="374" s="1"/>
  <c r="N991" i="374"/>
  <c r="O991" i="374" s="1"/>
  <c r="N992" i="374"/>
  <c r="O992" i="374" s="1"/>
  <c r="N993" i="374"/>
  <c r="O993" i="374" s="1"/>
  <c r="N994" i="374"/>
  <c r="O994" i="374" s="1"/>
  <c r="N996" i="374"/>
  <c r="O996" i="374" s="1"/>
  <c r="N997" i="374"/>
  <c r="O997" i="374" s="1"/>
  <c r="N998" i="374"/>
  <c r="O998" i="374" s="1"/>
  <c r="N999" i="374"/>
  <c r="O999" i="374" s="1"/>
  <c r="N1000" i="374"/>
  <c r="O1000" i="374" s="1"/>
  <c r="N1001" i="374"/>
  <c r="O1001" i="374" s="1"/>
  <c r="N1002" i="374"/>
  <c r="O1002" i="374" s="1"/>
  <c r="N1003" i="374"/>
  <c r="O1003" i="374" s="1"/>
  <c r="N1004" i="374"/>
  <c r="O1004" i="374" s="1"/>
  <c r="N1005" i="374"/>
  <c r="O1005" i="374" s="1"/>
  <c r="N1008" i="374"/>
  <c r="O1008" i="374" s="1"/>
  <c r="N1009" i="374"/>
  <c r="O1009" i="374" s="1"/>
  <c r="N1010" i="374"/>
  <c r="O1010" i="374" s="1"/>
  <c r="N1011" i="374"/>
  <c r="O1011" i="374" s="1"/>
  <c r="N1012" i="374"/>
  <c r="O1012" i="374" s="1"/>
  <c r="N1013" i="374"/>
  <c r="O1013" i="374" s="1"/>
  <c r="N1014" i="374"/>
  <c r="O1014" i="374" s="1"/>
  <c r="N1023" i="374"/>
  <c r="N1024" i="374"/>
  <c r="N1025" i="374"/>
  <c r="N1027" i="374"/>
  <c r="O1027" i="374" s="1"/>
  <c r="N1028" i="374"/>
  <c r="O1028" i="374" s="1"/>
  <c r="N1029" i="374"/>
  <c r="O1029" i="374" s="1"/>
  <c r="N1031" i="374"/>
  <c r="O1031" i="374" s="1"/>
  <c r="N1032" i="374"/>
  <c r="O1032" i="374" s="1"/>
  <c r="N1033" i="374"/>
  <c r="O1033" i="374" s="1"/>
  <c r="N1034" i="374"/>
  <c r="O1034" i="374" s="1"/>
  <c r="N1035" i="374"/>
  <c r="O1035" i="374" s="1"/>
  <c r="N1036" i="374"/>
  <c r="O1036" i="374" s="1"/>
  <c r="N1037" i="374"/>
  <c r="O1037" i="374" s="1"/>
  <c r="N1038" i="374"/>
  <c r="O1038" i="374" s="1"/>
  <c r="N1039" i="374"/>
  <c r="O1039" i="374" s="1"/>
  <c r="N1040" i="374"/>
  <c r="O1040" i="374" s="1"/>
  <c r="N1041" i="374"/>
  <c r="O1041" i="374" s="1"/>
  <c r="N1042" i="374"/>
  <c r="O1042" i="374" s="1"/>
  <c r="N1043" i="374"/>
  <c r="O1043" i="374" s="1"/>
  <c r="N1044" i="374"/>
  <c r="O1044" i="374" s="1"/>
  <c r="N1045" i="374"/>
  <c r="O1045" i="374" s="1"/>
  <c r="N1046" i="374"/>
  <c r="O1046" i="374" s="1"/>
  <c r="N1047" i="374"/>
  <c r="O1047" i="374" s="1"/>
  <c r="N1048" i="374"/>
  <c r="O1048" i="374" s="1"/>
  <c r="N1049" i="374"/>
  <c r="O1049" i="374" s="1"/>
  <c r="N1050" i="374"/>
  <c r="O1050" i="374" s="1"/>
  <c r="N1051" i="374"/>
  <c r="O1051" i="374" s="1"/>
  <c r="N1052" i="374"/>
  <c r="O1052" i="374" s="1"/>
  <c r="N1053" i="374"/>
  <c r="O1053" i="374" s="1"/>
  <c r="N1054" i="374"/>
  <c r="O1054" i="374" s="1"/>
  <c r="N1055" i="374"/>
  <c r="O1055" i="374" s="1"/>
  <c r="N1056" i="374"/>
  <c r="O1056" i="374" s="1"/>
  <c r="N1057" i="374"/>
  <c r="O1057" i="374" s="1"/>
  <c r="N1059" i="374"/>
  <c r="N1060" i="374"/>
  <c r="N1061" i="374"/>
  <c r="N1062" i="374"/>
  <c r="N1066" i="374"/>
  <c r="O1066" i="374" s="1"/>
  <c r="N1067" i="374"/>
  <c r="O1067" i="374" s="1"/>
  <c r="N1068" i="374"/>
  <c r="O1068" i="374" s="1"/>
  <c r="N1069" i="374"/>
  <c r="O1069" i="374" s="1"/>
  <c r="N1070" i="374"/>
  <c r="O1070" i="374" s="1"/>
  <c r="N1071" i="374"/>
  <c r="O1071" i="374" s="1"/>
  <c r="N1072" i="374"/>
  <c r="O1072" i="374" s="1"/>
  <c r="N1073" i="374"/>
  <c r="O1073" i="374" s="1"/>
  <c r="N1074" i="374"/>
  <c r="O1074" i="374" s="1"/>
  <c r="N1075" i="374"/>
  <c r="O1075" i="374" s="1"/>
  <c r="N1076" i="374"/>
  <c r="O1076" i="374" s="1"/>
  <c r="N1077" i="374"/>
  <c r="O1077" i="374" s="1"/>
  <c r="N1078" i="374"/>
  <c r="O1078" i="374" s="1"/>
  <c r="N1079" i="374"/>
  <c r="O1079" i="374" s="1"/>
  <c r="N1080" i="374"/>
  <c r="O1080" i="374" s="1"/>
  <c r="N1081" i="374"/>
  <c r="O1081" i="374" s="1"/>
  <c r="N1082" i="374"/>
  <c r="O1082" i="374" s="1"/>
  <c r="N1083" i="374"/>
  <c r="O1083" i="374" s="1"/>
  <c r="N1084" i="374"/>
  <c r="O1084" i="374" s="1"/>
  <c r="N1085" i="374"/>
  <c r="O1085" i="374" s="1"/>
  <c r="N1086" i="374"/>
  <c r="O1086" i="374" s="1"/>
  <c r="N1087" i="374"/>
  <c r="O1087" i="374" s="1"/>
  <c r="N1088" i="374"/>
  <c r="O1088" i="374" s="1"/>
  <c r="N1089" i="374"/>
  <c r="O1089" i="374" s="1"/>
  <c r="N1090" i="374"/>
  <c r="O1090" i="374" s="1"/>
  <c r="N1091" i="374"/>
  <c r="O1091" i="374" s="1"/>
  <c r="N1092" i="374"/>
  <c r="O1092" i="374" s="1"/>
  <c r="N1093" i="374"/>
  <c r="O1093" i="374" s="1"/>
  <c r="N1094" i="374"/>
  <c r="O1094" i="374" s="1"/>
  <c r="N1095" i="374"/>
  <c r="O1095" i="374" s="1"/>
  <c r="N1096" i="374"/>
  <c r="O1096" i="374" s="1"/>
  <c r="N1097" i="374"/>
  <c r="O1097" i="374" s="1"/>
  <c r="N1098" i="374"/>
  <c r="O1098" i="374" s="1"/>
  <c r="N1099" i="374"/>
  <c r="O1099" i="374" s="1"/>
  <c r="N1100" i="374"/>
  <c r="O1100" i="374" s="1"/>
  <c r="N1101" i="374"/>
  <c r="O1101" i="374" s="1"/>
  <c r="N1102" i="374"/>
  <c r="O1102" i="374" s="1"/>
  <c r="N1103" i="374"/>
  <c r="O1103" i="374" s="1"/>
  <c r="N1104" i="374"/>
  <c r="O1104" i="374" s="1"/>
  <c r="N1105" i="374"/>
  <c r="O1105" i="374" s="1"/>
  <c r="N1106" i="374"/>
  <c r="O1106" i="374" s="1"/>
  <c r="N1107" i="374"/>
  <c r="O1107" i="374" s="1"/>
  <c r="N1108" i="374"/>
  <c r="O1108" i="374" s="1"/>
  <c r="N1109" i="374"/>
  <c r="O1109" i="374" s="1"/>
  <c r="N1110" i="374"/>
  <c r="O1110" i="374" s="1"/>
  <c r="N1111" i="374"/>
  <c r="O1111" i="374" s="1"/>
  <c r="N1112" i="374"/>
  <c r="O1112" i="374" s="1"/>
  <c r="N1113" i="374"/>
  <c r="O1113" i="374" s="1"/>
  <c r="N1114" i="374"/>
  <c r="O1114" i="374" s="1"/>
  <c r="N1115" i="374"/>
  <c r="O1115" i="374" s="1"/>
  <c r="N1116" i="374"/>
  <c r="O1116" i="374" s="1"/>
  <c r="N1117" i="374"/>
  <c r="O1117" i="374" s="1"/>
  <c r="N1118" i="374"/>
  <c r="O1118" i="374" s="1"/>
  <c r="N1119" i="374"/>
  <c r="O1119" i="374" s="1"/>
  <c r="N1120" i="374"/>
  <c r="O1120" i="374" s="1"/>
  <c r="N1121" i="374"/>
  <c r="O1121" i="374" s="1"/>
  <c r="N1122" i="374"/>
  <c r="O1122" i="374" s="1"/>
  <c r="N1123" i="374"/>
  <c r="O1123" i="374" s="1"/>
  <c r="N1124" i="374"/>
  <c r="O1124" i="374" s="1"/>
  <c r="N1127" i="374"/>
  <c r="O1127" i="374" s="1"/>
  <c r="N1128" i="374"/>
  <c r="O1128" i="374" s="1"/>
  <c r="N1129" i="374"/>
  <c r="O1129" i="374" s="1"/>
  <c r="N1130" i="374"/>
  <c r="O1130" i="374" s="1"/>
  <c r="N1131" i="374"/>
  <c r="O1131" i="374" s="1"/>
  <c r="N1132" i="374"/>
  <c r="O1132" i="374" s="1"/>
  <c r="N1133" i="374"/>
  <c r="O1133" i="374" s="1"/>
  <c r="N1134" i="374"/>
  <c r="O1134" i="374" s="1"/>
  <c r="N1135" i="374"/>
  <c r="O1135" i="374" s="1"/>
  <c r="N1136" i="374"/>
  <c r="O1136" i="374" s="1"/>
  <c r="N1138" i="374"/>
  <c r="O1138" i="374" s="1"/>
  <c r="N1139" i="374"/>
  <c r="O1139" i="374" s="1"/>
  <c r="N1140" i="374"/>
  <c r="O1140" i="374" s="1"/>
  <c r="N1141" i="374"/>
  <c r="O1141" i="374" s="1"/>
  <c r="N1142" i="374"/>
  <c r="O1142" i="374" s="1"/>
  <c r="N1143" i="374"/>
  <c r="O1143" i="374" s="1"/>
  <c r="N1144" i="374"/>
  <c r="O1144" i="374" s="1"/>
  <c r="N1145" i="374"/>
  <c r="O1145" i="374" s="1"/>
  <c r="N1146" i="374"/>
  <c r="O1146" i="374" s="1"/>
  <c r="N1147" i="374"/>
  <c r="O1147" i="374" s="1"/>
  <c r="N1148" i="374"/>
  <c r="O1148" i="374" s="1"/>
  <c r="N1152" i="374"/>
  <c r="O1152" i="374" s="1"/>
  <c r="N1153" i="374"/>
  <c r="O1153" i="374" s="1"/>
  <c r="N1154" i="374"/>
  <c r="O1154" i="374" s="1"/>
  <c r="N1155" i="374"/>
  <c r="O1155" i="374" s="1"/>
  <c r="N1157" i="374"/>
  <c r="N1159" i="374"/>
  <c r="O1159" i="374" s="1"/>
  <c r="N1160" i="374"/>
  <c r="O1160" i="374" s="1"/>
  <c r="N1161" i="374"/>
  <c r="O1161" i="374" s="1"/>
  <c r="N1162" i="374"/>
  <c r="O1162" i="374" s="1"/>
  <c r="N1165" i="374"/>
  <c r="O1165" i="374" s="1"/>
  <c r="N1166" i="374"/>
  <c r="O1166" i="374" s="1"/>
  <c r="N1167" i="374"/>
  <c r="O1167" i="374" s="1"/>
  <c r="N1168" i="374"/>
  <c r="O1168" i="374" s="1"/>
  <c r="N1170" i="374"/>
  <c r="O1170" i="374" s="1"/>
  <c r="N1171" i="374"/>
  <c r="O1171" i="374" s="1"/>
  <c r="N1172" i="374"/>
  <c r="O1172" i="374" s="1"/>
  <c r="N1174" i="374"/>
  <c r="O1174" i="374" s="1"/>
  <c r="N1175" i="374"/>
  <c r="O1175" i="374" s="1"/>
  <c r="N1176" i="374"/>
  <c r="O1176" i="374" s="1"/>
  <c r="N1179" i="374"/>
  <c r="O1179" i="374" s="1"/>
  <c r="N1181" i="374"/>
  <c r="O1181" i="374" s="1"/>
  <c r="N1182" i="374"/>
  <c r="O1182" i="374" s="1"/>
  <c r="N1185" i="374"/>
  <c r="O1185" i="374" s="1"/>
  <c r="N1186" i="374"/>
  <c r="O1186" i="374" s="1"/>
  <c r="N1187" i="374"/>
  <c r="O1187" i="374" s="1"/>
  <c r="N1188" i="374"/>
  <c r="O1188" i="374" s="1"/>
  <c r="N1190" i="374"/>
  <c r="O1190" i="374" s="1"/>
  <c r="N1193" i="374"/>
  <c r="O1193" i="374" s="1"/>
  <c r="N1194" i="374"/>
  <c r="O1194" i="374" s="1"/>
  <c r="N1195" i="374"/>
  <c r="O1195" i="374" s="1"/>
  <c r="N1199" i="374"/>
  <c r="O1199" i="374" s="1"/>
  <c r="N1200" i="374"/>
  <c r="O1200" i="374" s="1"/>
  <c r="N1201" i="374"/>
  <c r="O1201" i="374" s="1"/>
  <c r="N1202" i="374"/>
  <c r="O1202" i="374" s="1"/>
  <c r="N1203" i="374"/>
  <c r="O1203" i="374" s="1"/>
  <c r="N1204" i="374"/>
  <c r="O1204" i="374" s="1"/>
  <c r="N1205" i="374"/>
  <c r="O1205" i="374" s="1"/>
  <c r="N1206" i="374"/>
  <c r="O1206" i="374" s="1"/>
  <c r="N1207" i="374"/>
  <c r="O1207" i="374" s="1"/>
  <c r="N1208" i="374"/>
  <c r="O1208" i="374" s="1"/>
  <c r="N1213" i="374"/>
  <c r="N1216" i="374"/>
  <c r="N1217" i="374"/>
  <c r="N1222" i="374"/>
  <c r="N1224" i="374"/>
  <c r="N1235" i="374"/>
  <c r="O1235" i="374" s="1"/>
  <c r="N1237" i="374"/>
  <c r="O1237" i="374" s="1"/>
  <c r="N1238" i="374"/>
  <c r="O1238" i="374" s="1"/>
  <c r="N1239" i="374"/>
  <c r="O1239" i="374" s="1"/>
  <c r="N1240" i="374"/>
  <c r="O1240" i="374" s="1"/>
  <c r="N1241" i="374"/>
  <c r="O1241" i="374" s="1"/>
  <c r="N1242" i="374"/>
  <c r="O1242" i="374" s="1"/>
  <c r="N1243" i="374"/>
  <c r="O1243" i="374" s="1"/>
  <c r="N1244" i="374"/>
  <c r="O1244" i="374" s="1"/>
  <c r="N1245" i="374"/>
  <c r="O1245" i="374" s="1"/>
  <c r="N1246" i="374"/>
  <c r="O1246" i="374" s="1"/>
  <c r="N1247" i="374"/>
  <c r="O1247" i="374" s="1"/>
  <c r="N1248" i="374"/>
  <c r="O1248" i="374" s="1"/>
  <c r="N1249" i="374"/>
  <c r="O1249" i="374" s="1"/>
  <c r="N1250" i="374"/>
  <c r="O1250" i="374" s="1"/>
  <c r="N1251" i="374"/>
  <c r="O1251" i="374" s="1"/>
  <c r="N1252" i="374"/>
  <c r="O1252" i="374" s="1"/>
  <c r="N1253" i="374"/>
  <c r="O1253" i="374" s="1"/>
  <c r="N1254" i="374"/>
  <c r="O1254" i="374" s="1"/>
  <c r="N1255" i="374"/>
  <c r="O1255" i="374" s="1"/>
  <c r="N1256" i="374"/>
  <c r="O1256" i="374" s="1"/>
  <c r="N1257" i="374"/>
  <c r="O1257" i="374" s="1"/>
  <c r="N1258" i="374"/>
  <c r="O1258" i="374" s="1"/>
  <c r="N1259" i="374"/>
  <c r="O1259" i="374" s="1"/>
  <c r="N1260" i="374"/>
  <c r="O1260" i="374" s="1"/>
  <c r="N1261" i="374"/>
  <c r="O1261" i="374" s="1"/>
  <c r="N1262" i="374"/>
  <c r="O1262" i="374" s="1"/>
  <c r="N1263" i="374"/>
  <c r="O1263" i="374" s="1"/>
  <c r="N1264" i="374"/>
  <c r="O1264" i="374" s="1"/>
  <c r="N1265" i="374"/>
  <c r="O1265" i="374" s="1"/>
  <c r="N1266" i="374"/>
  <c r="O1266" i="374" s="1"/>
  <c r="N1267" i="374"/>
  <c r="O1267" i="374" s="1"/>
  <c r="N1268" i="374"/>
  <c r="O1268" i="374" s="1"/>
  <c r="N1269" i="374"/>
  <c r="O1269" i="374" s="1"/>
  <c r="N1270" i="374"/>
  <c r="O1270" i="374" s="1"/>
  <c r="N1271" i="374"/>
  <c r="O1271" i="374" s="1"/>
  <c r="N1272" i="374"/>
  <c r="O1272" i="374" s="1"/>
  <c r="N1273" i="374"/>
  <c r="O1273" i="374" s="1"/>
  <c r="N1274" i="374"/>
  <c r="O1274" i="374" s="1"/>
  <c r="N1275" i="374"/>
  <c r="O1275" i="374" s="1"/>
  <c r="N1276" i="374"/>
  <c r="O1276" i="374" s="1"/>
  <c r="N1277" i="374"/>
  <c r="O1277" i="374" s="1"/>
  <c r="N1278" i="374"/>
  <c r="O1278" i="374" s="1"/>
  <c r="N1279" i="374"/>
  <c r="O1279" i="374" s="1"/>
  <c r="N1280" i="374"/>
  <c r="O1280" i="374" s="1"/>
  <c r="N1281" i="374"/>
  <c r="O1281" i="374" s="1"/>
  <c r="N1282" i="374"/>
  <c r="O1282" i="374" s="1"/>
  <c r="N1283" i="374"/>
  <c r="O1283" i="374" s="1"/>
  <c r="N1284" i="374"/>
  <c r="O1284" i="374" s="1"/>
  <c r="N1285" i="374"/>
  <c r="O1285" i="374" s="1"/>
  <c r="N1286" i="374"/>
  <c r="O1286" i="374" s="1"/>
  <c r="N1287" i="374"/>
  <c r="O1287" i="374" s="1"/>
  <c r="N1288" i="374"/>
  <c r="O1288" i="374" s="1"/>
  <c r="N1297" i="374"/>
  <c r="O1297" i="374" s="1"/>
  <c r="N1298" i="374"/>
  <c r="O1298" i="374" s="1"/>
  <c r="N1299" i="374"/>
  <c r="O1299" i="374" s="1"/>
  <c r="N1300" i="374"/>
  <c r="O1300" i="374" s="1"/>
  <c r="N1301" i="374"/>
  <c r="O1301" i="374" s="1"/>
  <c r="N1302" i="374"/>
  <c r="O1302" i="374" s="1"/>
  <c r="N1303" i="374"/>
  <c r="O1303" i="374" s="1"/>
  <c r="N1304" i="374"/>
  <c r="O1304" i="374" s="1"/>
  <c r="N1306" i="374"/>
  <c r="O1306" i="374" s="1"/>
  <c r="N1307" i="374"/>
  <c r="O1307" i="374" s="1"/>
  <c r="N1309" i="374"/>
  <c r="O1309" i="374" s="1"/>
  <c r="N1310" i="374"/>
  <c r="O1310" i="374" s="1"/>
  <c r="N1311" i="374"/>
  <c r="O1311" i="374" s="1"/>
  <c r="N1312" i="374"/>
  <c r="O1312" i="374" s="1"/>
  <c r="N1314" i="374"/>
  <c r="O1314" i="374" s="1"/>
  <c r="N1315" i="374"/>
  <c r="O1315" i="374" s="1"/>
  <c r="N1316" i="374"/>
  <c r="O1316" i="374" s="1"/>
  <c r="N1317" i="374"/>
  <c r="O1317" i="374" s="1"/>
  <c r="N1318" i="374"/>
  <c r="O1318" i="374" s="1"/>
  <c r="N1320" i="374"/>
  <c r="O1320" i="374" s="1"/>
  <c r="N1322" i="374"/>
  <c r="O1322" i="374" s="1"/>
  <c r="N1323" i="374"/>
  <c r="O1323" i="374" s="1"/>
  <c r="N1324" i="374"/>
  <c r="O1324" i="374" s="1"/>
  <c r="N1325" i="374"/>
  <c r="O1325" i="374" s="1"/>
  <c r="N1326" i="374"/>
  <c r="O1326" i="374" s="1"/>
  <c r="N1327" i="374"/>
  <c r="O1327" i="374" s="1"/>
  <c r="N1329" i="374"/>
  <c r="O1329" i="374" s="1"/>
  <c r="N1330" i="374"/>
  <c r="O1330" i="374" s="1"/>
  <c r="N1331" i="374"/>
  <c r="O1331" i="374" s="1"/>
  <c r="N1332" i="374"/>
  <c r="O1332" i="374" s="1"/>
  <c r="N1333" i="374"/>
  <c r="O1333" i="374" s="1"/>
  <c r="N1335" i="374"/>
  <c r="O1335" i="374" s="1"/>
  <c r="N1336" i="374"/>
  <c r="O1336" i="374" s="1"/>
  <c r="N1337" i="374"/>
  <c r="O1337" i="374" s="1"/>
  <c r="N1339" i="374"/>
  <c r="O1339" i="374" s="1"/>
  <c r="N1340" i="374"/>
  <c r="O1340" i="374" s="1"/>
  <c r="N1341" i="374"/>
  <c r="O1341" i="374" s="1"/>
  <c r="N1342" i="374"/>
  <c r="O1342" i="374" s="1"/>
  <c r="N1343" i="374"/>
  <c r="O1343" i="374" s="1"/>
  <c r="N1344" i="374"/>
  <c r="O1344" i="374" s="1"/>
  <c r="N1345" i="374"/>
  <c r="O1345" i="374" s="1"/>
  <c r="N1346" i="374"/>
  <c r="O1346" i="374" s="1"/>
  <c r="N1347" i="374"/>
  <c r="O1347" i="374" s="1"/>
  <c r="N1348" i="374"/>
  <c r="O1348" i="374" s="1"/>
  <c r="N1349" i="374"/>
  <c r="O1349" i="374" s="1"/>
  <c r="N1350" i="374"/>
  <c r="O1350" i="374" s="1"/>
  <c r="N1351" i="374"/>
  <c r="O1351" i="374" s="1"/>
  <c r="N1352" i="374"/>
  <c r="O1352" i="374" s="1"/>
  <c r="N1353" i="374"/>
  <c r="O1353" i="374" s="1"/>
  <c r="N1354" i="374"/>
  <c r="O1354" i="374" s="1"/>
  <c r="N1355" i="374"/>
  <c r="O1355" i="374" s="1"/>
  <c r="N1358" i="374"/>
  <c r="N1360" i="374"/>
  <c r="N1362" i="374"/>
  <c r="O1362" i="374" s="1"/>
  <c r="N1363" i="374"/>
  <c r="O1363" i="374" s="1"/>
  <c r="N1364" i="374"/>
  <c r="O1364" i="374" s="1"/>
  <c r="N1365" i="374"/>
  <c r="O1365" i="374" s="1"/>
  <c r="N1367" i="374"/>
  <c r="O1367" i="374" s="1"/>
  <c r="N1368" i="374"/>
  <c r="O1368" i="374" s="1"/>
  <c r="N1369" i="374"/>
  <c r="O1369" i="374" s="1"/>
  <c r="N1370" i="374"/>
  <c r="O1370" i="374" s="1"/>
  <c r="N1371" i="374"/>
  <c r="O1371" i="374" s="1"/>
  <c r="N1373" i="374"/>
  <c r="O1373" i="374" s="1"/>
  <c r="N1375" i="374"/>
  <c r="O1375" i="374" s="1"/>
  <c r="N1376" i="374"/>
  <c r="O1376" i="374" s="1"/>
  <c r="N1377" i="374"/>
  <c r="O1377" i="374" s="1"/>
  <c r="N1378" i="374"/>
  <c r="O1378" i="374" s="1"/>
  <c r="N1379" i="374"/>
  <c r="O1379" i="374" s="1"/>
  <c r="N1382" i="374"/>
  <c r="O1382" i="374" s="1"/>
  <c r="N1384" i="374"/>
  <c r="O1384" i="374" s="1"/>
  <c r="N1386" i="374"/>
  <c r="N1387" i="374"/>
  <c r="N1388" i="374"/>
  <c r="N1389" i="374"/>
  <c r="N1391" i="374"/>
  <c r="N1392" i="374"/>
  <c r="N1393" i="374"/>
  <c r="N1395" i="374"/>
  <c r="N1396" i="374"/>
  <c r="N1397" i="374"/>
  <c r="N1398" i="374"/>
  <c r="N1399" i="374"/>
  <c r="N1401" i="374"/>
  <c r="O1401" i="374" s="1"/>
  <c r="N1402" i="374"/>
  <c r="O1402" i="374" s="1"/>
  <c r="N1403" i="374"/>
  <c r="O1403" i="374" s="1"/>
  <c r="N1404" i="374"/>
  <c r="O1404" i="374" s="1"/>
  <c r="N1405" i="374"/>
  <c r="O1405" i="374" s="1"/>
  <c r="N1406" i="374"/>
  <c r="O1406" i="374" s="1"/>
  <c r="N1408" i="374"/>
  <c r="O1408" i="374" s="1"/>
  <c r="N1412" i="374"/>
  <c r="O1412" i="374" s="1"/>
  <c r="N1413" i="374"/>
  <c r="O1413" i="374" s="1"/>
  <c r="N1414" i="374"/>
  <c r="O1414" i="374" s="1"/>
  <c r="N1415" i="374"/>
  <c r="O1415" i="374" s="1"/>
  <c r="N1416" i="374"/>
  <c r="O1416" i="374" s="1"/>
  <c r="N1427" i="374"/>
  <c r="N1440" i="374"/>
  <c r="O1440" i="374" s="1"/>
  <c r="N1441" i="374"/>
  <c r="O1441" i="374" s="1"/>
  <c r="N1443" i="374"/>
  <c r="N1444" i="374"/>
  <c r="O1444" i="374" s="1"/>
  <c r="N1445" i="374"/>
  <c r="O1445" i="374" s="1"/>
  <c r="N1446" i="374"/>
  <c r="O1446" i="374" s="1"/>
  <c r="N1447" i="374"/>
  <c r="O1447" i="374" s="1"/>
  <c r="N1448" i="374"/>
  <c r="O1448" i="374" s="1"/>
  <c r="N1449" i="374"/>
  <c r="O1449" i="374" s="1"/>
  <c r="N1450" i="374"/>
  <c r="O1450" i="374" s="1"/>
  <c r="N1451" i="374"/>
  <c r="O1451" i="374" s="1"/>
  <c r="N1452" i="374"/>
  <c r="O1452" i="374" s="1"/>
  <c r="N1454" i="374"/>
  <c r="O1454" i="374" s="1"/>
  <c r="N1455" i="374"/>
  <c r="O1455" i="374" s="1"/>
  <c r="N1456" i="374"/>
  <c r="O1456" i="374" s="1"/>
  <c r="N1457" i="374"/>
  <c r="O1457" i="374" s="1"/>
  <c r="N1458" i="374"/>
  <c r="O1458" i="374" s="1"/>
  <c r="N1459" i="374"/>
  <c r="O1459" i="374" s="1"/>
  <c r="N1460" i="374"/>
  <c r="O1460" i="374" s="1"/>
  <c r="N1461" i="374"/>
  <c r="O1461" i="374" s="1"/>
  <c r="N1462" i="374"/>
  <c r="O1462" i="374" s="1"/>
  <c r="N1463" i="374"/>
  <c r="O1463" i="374" s="1"/>
  <c r="N1464" i="374"/>
  <c r="O1464" i="374" s="1"/>
  <c r="N1465" i="374"/>
  <c r="O1465" i="374" s="1"/>
  <c r="N1466" i="374"/>
  <c r="O1466" i="374" s="1"/>
  <c r="N1467" i="374"/>
  <c r="O1467" i="374" s="1"/>
  <c r="N1468" i="374"/>
  <c r="O1468" i="374" s="1"/>
  <c r="N1469" i="374"/>
  <c r="O1469" i="374" s="1"/>
  <c r="N1470" i="374"/>
  <c r="O1470" i="374" s="1"/>
  <c r="N1473" i="374"/>
  <c r="O1473" i="374" s="1"/>
  <c r="N1474" i="374"/>
  <c r="O1474" i="374" s="1"/>
  <c r="N1475" i="374"/>
  <c r="O1475" i="374" s="1"/>
  <c r="N1476" i="374"/>
  <c r="O1476" i="374" s="1"/>
  <c r="N1477" i="374"/>
  <c r="O1477" i="374" s="1"/>
  <c r="N1478" i="374"/>
  <c r="O1478" i="374" s="1"/>
  <c r="N1479" i="374"/>
  <c r="O1479" i="374" s="1"/>
  <c r="N1480" i="374"/>
  <c r="O1480" i="374" s="1"/>
  <c r="N1481" i="374"/>
  <c r="O1481" i="374" s="1"/>
  <c r="N1482" i="374"/>
  <c r="O1482" i="374" s="1"/>
  <c r="N1483" i="374"/>
  <c r="O1483" i="374" s="1"/>
  <c r="N1484" i="374"/>
  <c r="O1484" i="374" s="1"/>
  <c r="N1485" i="374"/>
  <c r="O1485" i="374" s="1"/>
  <c r="N1486" i="374"/>
  <c r="O1486" i="374" s="1"/>
  <c r="N1487" i="374"/>
  <c r="O1487" i="374" s="1"/>
  <c r="N1488" i="374"/>
  <c r="O1488" i="374" s="1"/>
  <c r="N1489" i="374"/>
  <c r="O1489" i="374" s="1"/>
  <c r="N1490" i="374"/>
  <c r="O1490" i="374" s="1"/>
  <c r="N1491" i="374"/>
  <c r="O1491" i="374" s="1"/>
  <c r="N1498" i="374"/>
  <c r="O1498" i="374" s="1"/>
  <c r="N1499" i="374"/>
  <c r="O1499" i="374" s="1"/>
  <c r="N1500" i="374"/>
  <c r="O1500" i="374" s="1"/>
  <c r="N1501" i="374"/>
  <c r="O1501" i="374" s="1"/>
  <c r="N1502" i="374"/>
  <c r="O1502" i="374" s="1"/>
  <c r="N1503" i="374"/>
  <c r="O1503" i="374" s="1"/>
  <c r="N1504" i="374"/>
  <c r="O1504" i="374" s="1"/>
  <c r="N1505" i="374"/>
  <c r="O1505" i="374" s="1"/>
  <c r="N1506" i="374"/>
  <c r="O1506" i="374" s="1"/>
  <c r="N1507" i="374"/>
  <c r="O1507" i="374" s="1"/>
  <c r="N1508" i="374"/>
  <c r="O1508" i="374" s="1"/>
  <c r="N1509" i="374"/>
  <c r="O1509" i="374" s="1"/>
  <c r="N1510" i="374"/>
  <c r="O1510" i="374" s="1"/>
  <c r="N1511" i="374"/>
  <c r="O1511" i="374" s="1"/>
  <c r="N1512" i="374"/>
  <c r="O1512" i="374" s="1"/>
  <c r="N1513" i="374"/>
  <c r="O1513" i="374" s="1"/>
  <c r="N1514" i="374"/>
  <c r="O1514" i="374" s="1"/>
  <c r="N1515" i="374"/>
  <c r="O1515" i="374" s="1"/>
  <c r="N1516" i="374"/>
  <c r="O1516" i="374" s="1"/>
  <c r="N1517" i="374"/>
  <c r="O1517" i="374" s="1"/>
  <c r="N1518" i="374"/>
  <c r="O1518" i="374" s="1"/>
  <c r="N1519" i="374"/>
  <c r="O1519" i="374" s="1"/>
  <c r="N1520" i="374"/>
  <c r="O1520" i="374" s="1"/>
  <c r="N1521" i="374"/>
  <c r="O1521" i="374" s="1"/>
  <c r="N1522" i="374"/>
  <c r="O1522" i="374" s="1"/>
  <c r="N1523" i="374"/>
  <c r="O1523" i="374" s="1"/>
  <c r="N1524" i="374"/>
  <c r="O1524" i="374" s="1"/>
  <c r="N1525" i="374"/>
  <c r="O1525" i="374" s="1"/>
  <c r="N1526" i="374"/>
  <c r="O1526" i="374" s="1"/>
  <c r="N1527" i="374"/>
  <c r="O1527" i="374" s="1"/>
  <c r="N1528" i="374"/>
  <c r="O1528" i="374" s="1"/>
  <c r="N1529" i="374"/>
  <c r="O1529" i="374" s="1"/>
  <c r="N1530" i="374"/>
  <c r="O1530" i="374" s="1"/>
  <c r="N1531" i="374"/>
  <c r="O1531" i="374" s="1"/>
  <c r="N1532" i="374"/>
  <c r="O1532" i="374" s="1"/>
  <c r="N1533" i="374"/>
  <c r="O1533" i="374" s="1"/>
  <c r="N1534" i="374"/>
  <c r="O1534" i="374" s="1"/>
  <c r="N1535" i="374"/>
  <c r="O1535" i="374" s="1"/>
  <c r="N1536" i="374"/>
  <c r="O1536" i="374" s="1"/>
  <c r="N1537" i="374"/>
  <c r="O1537" i="374" s="1"/>
  <c r="N1538" i="374"/>
  <c r="O1538" i="374" s="1"/>
  <c r="N1539" i="374"/>
  <c r="O1539" i="374" s="1"/>
  <c r="N1540" i="374"/>
  <c r="O1540" i="374" s="1"/>
  <c r="N1541" i="374"/>
  <c r="O1541" i="374" s="1"/>
  <c r="N1542" i="374"/>
  <c r="O1542" i="374" s="1"/>
  <c r="N1543" i="374"/>
  <c r="O1543" i="374" s="1"/>
  <c r="N1544" i="374"/>
  <c r="O1544" i="374" s="1"/>
  <c r="N1545" i="374"/>
  <c r="O1545" i="374" s="1"/>
  <c r="N1546" i="374"/>
  <c r="O1546" i="374" s="1"/>
  <c r="N1547" i="374"/>
  <c r="O1547" i="374" s="1"/>
  <c r="N1548" i="374"/>
  <c r="O1548" i="374" s="1"/>
  <c r="N1549" i="374"/>
  <c r="O1549" i="374" s="1"/>
  <c r="N1550" i="374"/>
  <c r="O1550" i="374" s="1"/>
  <c r="N1551" i="374"/>
  <c r="O1551" i="374" s="1"/>
  <c r="N1552" i="374"/>
  <c r="O1552" i="374" s="1"/>
  <c r="N1553" i="374"/>
  <c r="O1553" i="374" s="1"/>
  <c r="N1554" i="374"/>
  <c r="O1554" i="374" s="1"/>
  <c r="N1555" i="374"/>
  <c r="O1555" i="374" s="1"/>
  <c r="N1556" i="374"/>
  <c r="O1556" i="374" s="1"/>
  <c r="N1557" i="374"/>
  <c r="O1557" i="374" s="1"/>
  <c r="N1558" i="374"/>
  <c r="O1558" i="374" s="1"/>
  <c r="N1559" i="374"/>
  <c r="O1559" i="374" s="1"/>
  <c r="N1560" i="374"/>
  <c r="O1560" i="374" s="1"/>
  <c r="N1561" i="374"/>
  <c r="O1561" i="374" s="1"/>
  <c r="N1562" i="374"/>
  <c r="O1562" i="374" s="1"/>
  <c r="N1563" i="374"/>
  <c r="O1563" i="374" s="1"/>
  <c r="N1564" i="374"/>
  <c r="O1564" i="374" s="1"/>
  <c r="N1565" i="374"/>
  <c r="O1565" i="374" s="1"/>
  <c r="N1566" i="374"/>
  <c r="O1566" i="374" s="1"/>
  <c r="N1567" i="374"/>
  <c r="O1567" i="374" s="1"/>
  <c r="N1568" i="374"/>
  <c r="O1568" i="374" s="1"/>
  <c r="N1569" i="374"/>
  <c r="O1569" i="374" s="1"/>
  <c r="N1570" i="374"/>
  <c r="O1570" i="374" s="1"/>
  <c r="N1571" i="374"/>
  <c r="O1571" i="374" s="1"/>
  <c r="N1572" i="374"/>
  <c r="O1572" i="374" s="1"/>
  <c r="N1576" i="374"/>
  <c r="O1576" i="374" s="1"/>
  <c r="N1577" i="374"/>
  <c r="O1577" i="374" s="1"/>
  <c r="N1578" i="374"/>
  <c r="O1578" i="374" s="1"/>
  <c r="N1579" i="374"/>
  <c r="O1579" i="374" s="1"/>
  <c r="N1580" i="374"/>
  <c r="O1580" i="374" s="1"/>
  <c r="N1581" i="374"/>
  <c r="O1581" i="374" s="1"/>
  <c r="N1582" i="374"/>
  <c r="O1582" i="374" s="1"/>
  <c r="N1586" i="374"/>
  <c r="O1586" i="374" s="1"/>
  <c r="N1588" i="374"/>
  <c r="O1588" i="374" s="1"/>
  <c r="N1591" i="374"/>
  <c r="O1591" i="374" s="1"/>
  <c r="N1592" i="374"/>
  <c r="O1592" i="374" s="1"/>
  <c r="N1594" i="374"/>
  <c r="O1594" i="374" s="1"/>
  <c r="N1595" i="374"/>
  <c r="O1595" i="374" s="1"/>
  <c r="N1596" i="374"/>
  <c r="O1596" i="374" s="1"/>
  <c r="N1598" i="374"/>
  <c r="O1598" i="374" s="1"/>
  <c r="N1600" i="374"/>
  <c r="O1600" i="374" s="1"/>
  <c r="N1602" i="374"/>
  <c r="O1602" i="374" s="1"/>
  <c r="N1604" i="374"/>
  <c r="N1608" i="374"/>
  <c r="N1609" i="374"/>
  <c r="N1612" i="374"/>
  <c r="O1612" i="374" s="1"/>
  <c r="N1615" i="374"/>
  <c r="N1616" i="374"/>
  <c r="N1619" i="374"/>
  <c r="N1621" i="374"/>
  <c r="N1623" i="374"/>
  <c r="N1631" i="374"/>
  <c r="O1631" i="374" s="1"/>
  <c r="N1632" i="374"/>
  <c r="O1632" i="374" s="1"/>
  <c r="N1633" i="374"/>
  <c r="O1633" i="374" s="1"/>
  <c r="N1634" i="374"/>
  <c r="O1634" i="374" s="1"/>
  <c r="N1635" i="374"/>
  <c r="O1635" i="374" s="1"/>
  <c r="N1636" i="374"/>
  <c r="O1636" i="374" s="1"/>
  <c r="N1637" i="374"/>
  <c r="O1637" i="374" s="1"/>
  <c r="N1639" i="374"/>
  <c r="N1642" i="374"/>
  <c r="N1646" i="374"/>
  <c r="N1647" i="374"/>
  <c r="N1648" i="374"/>
  <c r="N1650" i="374"/>
  <c r="N1651" i="374"/>
  <c r="N1655" i="374"/>
  <c r="N1656" i="374"/>
  <c r="N1658" i="374"/>
  <c r="N1659" i="374"/>
  <c r="N1661" i="374"/>
  <c r="N1662" i="374"/>
  <c r="N1663" i="374"/>
  <c r="N1664" i="374"/>
  <c r="N1666" i="374"/>
  <c r="N1668" i="374"/>
  <c r="N1669" i="374"/>
  <c r="N1672" i="374"/>
  <c r="N1674" i="374"/>
  <c r="N1676" i="374"/>
  <c r="O1676" i="374" s="1"/>
  <c r="N1677" i="374"/>
  <c r="O1677" i="374" s="1"/>
  <c r="N1678" i="374"/>
  <c r="O1678" i="374" s="1"/>
  <c r="N1679" i="374"/>
  <c r="O1679" i="374" s="1"/>
  <c r="N1680" i="374"/>
  <c r="O1680" i="374" s="1"/>
  <c r="N1681" i="374"/>
  <c r="O1681" i="374" s="1"/>
  <c r="N1682" i="374"/>
  <c r="O1682" i="374" s="1"/>
  <c r="N1683" i="374"/>
  <c r="O1683" i="374" s="1"/>
  <c r="N1684" i="374"/>
  <c r="O1684" i="374" s="1"/>
  <c r="N1685" i="374"/>
  <c r="O1685" i="374" s="1"/>
  <c r="N1686" i="374"/>
  <c r="O1686" i="374" s="1"/>
  <c r="N1687" i="374"/>
  <c r="O1687" i="374" s="1"/>
  <c r="N1688" i="374"/>
  <c r="O1688" i="374" s="1"/>
  <c r="N1689" i="374"/>
  <c r="O1689" i="374" s="1"/>
  <c r="N1690" i="374"/>
  <c r="O1690" i="374" s="1"/>
  <c r="N1691" i="374"/>
  <c r="O1691" i="374" s="1"/>
  <c r="N1692" i="374"/>
  <c r="O1692" i="374" s="1"/>
  <c r="N1693" i="374"/>
  <c r="O1693" i="374" s="1"/>
  <c r="N1694" i="374"/>
  <c r="O1694" i="374" s="1"/>
  <c r="N1695" i="374"/>
  <c r="O1695" i="374" s="1"/>
  <c r="N1696" i="374"/>
  <c r="O1696" i="374" s="1"/>
  <c r="N1697" i="374"/>
  <c r="O1697" i="374" s="1"/>
  <c r="N1698" i="374"/>
  <c r="O1698" i="374" s="1"/>
  <c r="N1699" i="374"/>
  <c r="O1699" i="374" s="1"/>
  <c r="N1700" i="374"/>
  <c r="O1700" i="374" s="1"/>
  <c r="N1701" i="374"/>
  <c r="O1701" i="374" s="1"/>
  <c r="N1702" i="374"/>
  <c r="O1702" i="374" s="1"/>
  <c r="N1703" i="374"/>
  <c r="O1703" i="374" s="1"/>
  <c r="N1704" i="374"/>
  <c r="O1704" i="374" s="1"/>
  <c r="N1706" i="374"/>
  <c r="O1706" i="374" s="1"/>
  <c r="N1707" i="374"/>
  <c r="O1707" i="374" s="1"/>
  <c r="N1708" i="374"/>
  <c r="O1708" i="374" s="1"/>
  <c r="N1709" i="374"/>
  <c r="O1709" i="374" s="1"/>
  <c r="N1710" i="374"/>
  <c r="O1710" i="374" s="1"/>
  <c r="N1711" i="374"/>
  <c r="O1711" i="374" s="1"/>
  <c r="N1712" i="374"/>
  <c r="O1712" i="374" s="1"/>
  <c r="N1713" i="374"/>
  <c r="O1713" i="374" s="1"/>
  <c r="N1714" i="374"/>
  <c r="O1714" i="374" s="1"/>
  <c r="N1715" i="374"/>
  <c r="O1715" i="374" s="1"/>
  <c r="N1716" i="374"/>
  <c r="O1716" i="374" s="1"/>
  <c r="N1717" i="374"/>
  <c r="O1717" i="374" s="1"/>
  <c r="N1718" i="374"/>
  <c r="O1718" i="374" s="1"/>
  <c r="N1719" i="374"/>
  <c r="O1719" i="374" s="1"/>
  <c r="N1720" i="374"/>
  <c r="O1720" i="374" s="1"/>
  <c r="N1721" i="374"/>
  <c r="O1721" i="374" s="1"/>
  <c r="N1722" i="374"/>
  <c r="O1722" i="374" s="1"/>
  <c r="N1723" i="374"/>
  <c r="O1723" i="374" s="1"/>
  <c r="N1724" i="374"/>
  <c r="O1724" i="374" s="1"/>
  <c r="N1725" i="374"/>
  <c r="O1725" i="374" s="1"/>
  <c r="N1726" i="374"/>
  <c r="O1726" i="374" s="1"/>
  <c r="N1727" i="374"/>
  <c r="O1727" i="374" s="1"/>
  <c r="N1728" i="374"/>
  <c r="O1728" i="374" s="1"/>
  <c r="N1729" i="374"/>
  <c r="O1729" i="374" s="1"/>
  <c r="N1730" i="374"/>
  <c r="O1730" i="374" s="1"/>
  <c r="N1731" i="374"/>
  <c r="O1731" i="374" s="1"/>
  <c r="N1732" i="374"/>
  <c r="O1732" i="374" s="1"/>
  <c r="N1733" i="374"/>
  <c r="O1733" i="374" s="1"/>
  <c r="N1734" i="374"/>
  <c r="O1734" i="374" s="1"/>
  <c r="N1735" i="374"/>
  <c r="O1735" i="374" s="1"/>
  <c r="N1736" i="374"/>
  <c r="O1736" i="374" s="1"/>
  <c r="N1737" i="374"/>
  <c r="O1737" i="374" s="1"/>
  <c r="N1738" i="374"/>
  <c r="O1738" i="374" s="1"/>
  <c r="N1739" i="374"/>
  <c r="O1739" i="374" s="1"/>
  <c r="N1740" i="374"/>
  <c r="O1740" i="374" s="1"/>
  <c r="N1741" i="374"/>
  <c r="O1741" i="374" s="1"/>
  <c r="N1742" i="374"/>
  <c r="O1742" i="374" s="1"/>
  <c r="N1743" i="374"/>
  <c r="O1743" i="374" s="1"/>
  <c r="N1744" i="374"/>
  <c r="O1744" i="374" s="1"/>
  <c r="N1745" i="374"/>
  <c r="O1745" i="374" s="1"/>
  <c r="N1746" i="374"/>
  <c r="O1746" i="374" s="1"/>
  <c r="N1747" i="374"/>
  <c r="O1747" i="374" s="1"/>
  <c r="N1748" i="374"/>
  <c r="O1748" i="374" s="1"/>
  <c r="N1749" i="374"/>
  <c r="O1749" i="374" s="1"/>
  <c r="N1750" i="374"/>
  <c r="O1750" i="374" s="1"/>
  <c r="N1751" i="374"/>
  <c r="O1751" i="374" s="1"/>
  <c r="N1752" i="374"/>
  <c r="O1752" i="374" s="1"/>
  <c r="N1753" i="374"/>
  <c r="O1753" i="374" s="1"/>
  <c r="N1754" i="374"/>
  <c r="O1754" i="374" s="1"/>
  <c r="N1755" i="374"/>
  <c r="O1755" i="374" s="1"/>
  <c r="N1756" i="374"/>
  <c r="O1756" i="374" s="1"/>
  <c r="N1757" i="374"/>
  <c r="O1757" i="374" s="1"/>
  <c r="N1758" i="374"/>
  <c r="O1758" i="374" s="1"/>
  <c r="N1759" i="374"/>
  <c r="O1759" i="374" s="1"/>
  <c r="N1760" i="374"/>
  <c r="O1760" i="374" s="1"/>
  <c r="N1761" i="374"/>
  <c r="O1761" i="374" s="1"/>
  <c r="N1762" i="374"/>
  <c r="O1762" i="374" s="1"/>
  <c r="N1763" i="374"/>
  <c r="O1763" i="374" s="1"/>
  <c r="N1764" i="374"/>
  <c r="O1764" i="374" s="1"/>
  <c r="N1766" i="374"/>
  <c r="O1766" i="374" s="1"/>
  <c r="N1767" i="374"/>
  <c r="O1767" i="374" s="1"/>
  <c r="N1768" i="374"/>
  <c r="O1768" i="374" s="1"/>
  <c r="N1769" i="374"/>
  <c r="O1769" i="374" s="1"/>
  <c r="N1770" i="374"/>
  <c r="O1770" i="374" s="1"/>
  <c r="N1771" i="374"/>
  <c r="O1771" i="374" s="1"/>
  <c r="N1772" i="374"/>
  <c r="O1772" i="374" s="1"/>
  <c r="N1773" i="374"/>
  <c r="O1773" i="374" s="1"/>
  <c r="N1774" i="374"/>
  <c r="O1774" i="374" s="1"/>
  <c r="N1775" i="374"/>
  <c r="O1775" i="374" s="1"/>
  <c r="N1776" i="374"/>
  <c r="O1776" i="374" s="1"/>
  <c r="N1777" i="374"/>
  <c r="O1777" i="374" s="1"/>
  <c r="N1778" i="374"/>
  <c r="O1778" i="374" s="1"/>
  <c r="N1779" i="374"/>
  <c r="O1779" i="374" s="1"/>
  <c r="N1780" i="374"/>
  <c r="O1780" i="374" s="1"/>
  <c r="N1781" i="374"/>
  <c r="O1781" i="374" s="1"/>
  <c r="N1782" i="374"/>
  <c r="O1782" i="374" s="1"/>
  <c r="N1783" i="374"/>
  <c r="O1783" i="374" s="1"/>
  <c r="N1784" i="374"/>
  <c r="O1784" i="374" s="1"/>
  <c r="N1785" i="374"/>
  <c r="O1785" i="374" s="1"/>
  <c r="N1786" i="374"/>
  <c r="O1786" i="374" s="1"/>
  <c r="N1787" i="374"/>
  <c r="O1787" i="374" s="1"/>
  <c r="N1788" i="374"/>
  <c r="O1788" i="374" s="1"/>
  <c r="N1789" i="374"/>
  <c r="O1789" i="374" s="1"/>
  <c r="N1790" i="374"/>
  <c r="O1790" i="374" s="1"/>
  <c r="N1791" i="374"/>
  <c r="O1791" i="374" s="1"/>
  <c r="N1792" i="374"/>
  <c r="O1792" i="374" s="1"/>
  <c r="N1793" i="374"/>
  <c r="O1793" i="374" s="1"/>
  <c r="N1794" i="374"/>
  <c r="O1794" i="374" s="1"/>
  <c r="N1795" i="374"/>
  <c r="O1795" i="374" s="1"/>
  <c r="N1796" i="374"/>
  <c r="O1796" i="374" s="1"/>
  <c r="N1797" i="374"/>
  <c r="O1797" i="374" s="1"/>
  <c r="N1798" i="374"/>
  <c r="O1798" i="374" s="1"/>
  <c r="N1799" i="374"/>
  <c r="O1799" i="374" s="1"/>
  <c r="N1800" i="374"/>
  <c r="O1800" i="374" s="1"/>
  <c r="N1803" i="374"/>
  <c r="O1803" i="374" s="1"/>
  <c r="N1804" i="374"/>
  <c r="O1804" i="374" s="1"/>
  <c r="N1805" i="374"/>
  <c r="O1805" i="374" s="1"/>
  <c r="N1806" i="374"/>
  <c r="O1806" i="374" s="1"/>
  <c r="N1807" i="374"/>
  <c r="O1807" i="374" s="1"/>
  <c r="N1808" i="374"/>
  <c r="O1808" i="374" s="1"/>
  <c r="N1809" i="374"/>
  <c r="O1809" i="374" s="1"/>
  <c r="N1810" i="374"/>
  <c r="O1810" i="374" s="1"/>
  <c r="N1811" i="374"/>
  <c r="O1811" i="374" s="1"/>
  <c r="N1812" i="374"/>
  <c r="O1812" i="374" s="1"/>
  <c r="N1813" i="374"/>
  <c r="O1813" i="374" s="1"/>
  <c r="N1814" i="374"/>
  <c r="O1814" i="374" s="1"/>
  <c r="N1815" i="374"/>
  <c r="O1815" i="374" s="1"/>
  <c r="N1816" i="374"/>
  <c r="O1816" i="374" s="1"/>
  <c r="N1817" i="374"/>
  <c r="O1817" i="374" s="1"/>
  <c r="N1818" i="374"/>
  <c r="O1818" i="374" s="1"/>
  <c r="N1819" i="374"/>
  <c r="O1819" i="374" s="1"/>
  <c r="N1820" i="374"/>
  <c r="O1820" i="374" s="1"/>
  <c r="N1821" i="374"/>
  <c r="O1821" i="374" s="1"/>
  <c r="N1822" i="374"/>
  <c r="O1822" i="374" s="1"/>
  <c r="N1823" i="374"/>
  <c r="O1823" i="374" s="1"/>
  <c r="N1824" i="374"/>
  <c r="O1824" i="374" s="1"/>
  <c r="N1825" i="374"/>
  <c r="O1825" i="374" s="1"/>
  <c r="N1826" i="374"/>
  <c r="O1826" i="374" s="1"/>
  <c r="N1827" i="374"/>
  <c r="O1827" i="374" s="1"/>
  <c r="N1828" i="374"/>
  <c r="O1828" i="374" s="1"/>
  <c r="N1829" i="374"/>
  <c r="O1829" i="374" s="1"/>
  <c r="N1830" i="374"/>
  <c r="O1830" i="374" s="1"/>
  <c r="N1831" i="374"/>
  <c r="O1831" i="374" s="1"/>
  <c r="N1832" i="374"/>
  <c r="O1832" i="374" s="1"/>
  <c r="N1833" i="374"/>
  <c r="O1833" i="374" s="1"/>
  <c r="N1834" i="374"/>
  <c r="O1834" i="374" s="1"/>
  <c r="N1835" i="374"/>
  <c r="O1835" i="374" s="1"/>
  <c r="N1836" i="374"/>
  <c r="O1836" i="374" s="1"/>
  <c r="N1837" i="374"/>
  <c r="O1837" i="374" s="1"/>
  <c r="N1838" i="374"/>
  <c r="O1838" i="374" s="1"/>
  <c r="N1839" i="374"/>
  <c r="O1839" i="374" s="1"/>
  <c r="N1840" i="374"/>
  <c r="O1840" i="374" s="1"/>
  <c r="N1841" i="374"/>
  <c r="O1841" i="374" s="1"/>
  <c r="N1842" i="374"/>
  <c r="O1842" i="374" s="1"/>
  <c r="N1843" i="374"/>
  <c r="O1843" i="374" s="1"/>
  <c r="N1844" i="374"/>
  <c r="O1844" i="374" s="1"/>
  <c r="N1845" i="374"/>
  <c r="O1845" i="374" s="1"/>
  <c r="N1846" i="374"/>
  <c r="O1846" i="374" s="1"/>
  <c r="N1847" i="374"/>
  <c r="O1847" i="374" s="1"/>
  <c r="N1848" i="374"/>
  <c r="O1848" i="374" s="1"/>
  <c r="N1849" i="374"/>
  <c r="O1849" i="374" s="1"/>
  <c r="N1850" i="374"/>
  <c r="O1850" i="374" s="1"/>
  <c r="N1851" i="374"/>
  <c r="O1851" i="374" s="1"/>
  <c r="N1852" i="374"/>
  <c r="O1852" i="374" s="1"/>
  <c r="N1853" i="374"/>
  <c r="O1853" i="374" s="1"/>
  <c r="N1854" i="374"/>
  <c r="O1854" i="374" s="1"/>
  <c r="N1855" i="374"/>
  <c r="O1855" i="374" s="1"/>
  <c r="N1856" i="374"/>
  <c r="O1856" i="374" s="1"/>
  <c r="N1857" i="374"/>
  <c r="O1857" i="374" s="1"/>
  <c r="N1858" i="374"/>
  <c r="O1858" i="374" s="1"/>
  <c r="N1859" i="374"/>
  <c r="O1859" i="374" s="1"/>
  <c r="N1860" i="374"/>
  <c r="O1860" i="374" s="1"/>
  <c r="N1861" i="374"/>
  <c r="O1861" i="374" s="1"/>
  <c r="N1862" i="374"/>
  <c r="O1862" i="374" s="1"/>
  <c r="N1863" i="374"/>
  <c r="O1863" i="374" s="1"/>
  <c r="N1864" i="374"/>
  <c r="O1864" i="374" s="1"/>
  <c r="N1865" i="374"/>
  <c r="O1865" i="374" s="1"/>
  <c r="N1866" i="374"/>
  <c r="O1866" i="374" s="1"/>
  <c r="N1867" i="374"/>
  <c r="O1867" i="374" s="1"/>
  <c r="N1868" i="374"/>
  <c r="O1868" i="374" s="1"/>
  <c r="N1869" i="374"/>
  <c r="O1869" i="374" s="1"/>
  <c r="N1870" i="374"/>
  <c r="O1870" i="374" s="1"/>
  <c r="N1871" i="374"/>
  <c r="O1871" i="374" s="1"/>
  <c r="N1872" i="374"/>
  <c r="O1872" i="374" s="1"/>
  <c r="N1873" i="374"/>
  <c r="O1873" i="374" s="1"/>
  <c r="N1874" i="374"/>
  <c r="O1874" i="374" s="1"/>
  <c r="N1875" i="374"/>
  <c r="O1875" i="374" s="1"/>
  <c r="N1876" i="374"/>
  <c r="O1876" i="374" s="1"/>
  <c r="N1877" i="374"/>
  <c r="O1877" i="374" s="1"/>
  <c r="N1878" i="374"/>
  <c r="O1878" i="374" s="1"/>
  <c r="N1879" i="374"/>
  <c r="O1879" i="374" s="1"/>
  <c r="N1880" i="374"/>
  <c r="O1880" i="374" s="1"/>
  <c r="N1881" i="374"/>
  <c r="O1881" i="374" s="1"/>
  <c r="N1882" i="374"/>
  <c r="O1882" i="374" s="1"/>
  <c r="N1883" i="374"/>
  <c r="O1883" i="374" s="1"/>
  <c r="N1884" i="374"/>
  <c r="O1884" i="374" s="1"/>
  <c r="N1885" i="374"/>
  <c r="O1885" i="374" s="1"/>
  <c r="N1886" i="374"/>
  <c r="O1886" i="374" s="1"/>
  <c r="N1887" i="374"/>
  <c r="O1887" i="374" s="1"/>
  <c r="N1888" i="374"/>
  <c r="O1888" i="374" s="1"/>
  <c r="N1889" i="374"/>
  <c r="O1889" i="374" s="1"/>
  <c r="N1890" i="374"/>
  <c r="O1890" i="374" s="1"/>
  <c r="N1891" i="374"/>
  <c r="O1891" i="374" s="1"/>
  <c r="N1892" i="374"/>
  <c r="O1892" i="374" s="1"/>
  <c r="N1893" i="374"/>
  <c r="O1893" i="374" s="1"/>
  <c r="N1894" i="374"/>
  <c r="O1894" i="374" s="1"/>
  <c r="N1895" i="374"/>
  <c r="O1895" i="374" s="1"/>
  <c r="N1896" i="374"/>
  <c r="O1896" i="374" s="1"/>
  <c r="N1897" i="374"/>
  <c r="O1897" i="374" s="1"/>
  <c r="N1898" i="374"/>
  <c r="O1898" i="374" s="1"/>
  <c r="N1899" i="374"/>
  <c r="O1899" i="374" s="1"/>
  <c r="N1900" i="374"/>
  <c r="O1900" i="374" s="1"/>
  <c r="N1901" i="374"/>
  <c r="O1901" i="374" s="1"/>
  <c r="N1902" i="374"/>
  <c r="O1902" i="374" s="1"/>
  <c r="N1903" i="374"/>
  <c r="O1903" i="374" s="1"/>
  <c r="N1904" i="374"/>
  <c r="O1904" i="374" s="1"/>
  <c r="N1905" i="374"/>
  <c r="O1905" i="374" s="1"/>
  <c r="N1906" i="374"/>
  <c r="O1906" i="374" s="1"/>
  <c r="N1907" i="374"/>
  <c r="O1907" i="374" s="1"/>
  <c r="N1908" i="374"/>
  <c r="O1908" i="374" s="1"/>
  <c r="N1909" i="374"/>
  <c r="O1909" i="374" s="1"/>
  <c r="N1910" i="374"/>
  <c r="O1910" i="374" s="1"/>
  <c r="N1911" i="374"/>
  <c r="O1911" i="374" s="1"/>
  <c r="N1912" i="374"/>
  <c r="O1912" i="374" s="1"/>
  <c r="N1913" i="374"/>
  <c r="O1913" i="374" s="1"/>
  <c r="N1914" i="374"/>
  <c r="O1914" i="374" s="1"/>
  <c r="N1915" i="374"/>
  <c r="O1915" i="374" s="1"/>
  <c r="N1916" i="374"/>
  <c r="O1916" i="374" s="1"/>
  <c r="N1917" i="374"/>
  <c r="O1917" i="374" s="1"/>
  <c r="N1918" i="374"/>
  <c r="O1918" i="374" s="1"/>
  <c r="N1919" i="374"/>
  <c r="O1919" i="374" s="1"/>
  <c r="N1920" i="374"/>
  <c r="O1920" i="374" s="1"/>
  <c r="N1921" i="374"/>
  <c r="O1921" i="374" s="1"/>
  <c r="N1922" i="374"/>
  <c r="O1922" i="374" s="1"/>
  <c r="N1923" i="374"/>
  <c r="O1923" i="374" s="1"/>
  <c r="N1924" i="374"/>
  <c r="O1924" i="374" s="1"/>
  <c r="N1925" i="374"/>
  <c r="O1925" i="374" s="1"/>
  <c r="N1926" i="374"/>
  <c r="O1926" i="374" s="1"/>
  <c r="N1927" i="374"/>
  <c r="O1927" i="374" s="1"/>
  <c r="N1928" i="374"/>
  <c r="O1928" i="374" s="1"/>
  <c r="N1929" i="374"/>
  <c r="O1929" i="374" s="1"/>
  <c r="N1930" i="374"/>
  <c r="O1930" i="374" s="1"/>
  <c r="N1931" i="374"/>
  <c r="O1931" i="374" s="1"/>
  <c r="N1932" i="374"/>
  <c r="O1932" i="374" s="1"/>
  <c r="N1933" i="374"/>
  <c r="O1933" i="374" s="1"/>
  <c r="N1934" i="374"/>
  <c r="O1934" i="374" s="1"/>
  <c r="N1935" i="374"/>
  <c r="O1935" i="374" s="1"/>
  <c r="N1936" i="374"/>
  <c r="O1936" i="374" s="1"/>
  <c r="N1937" i="374"/>
  <c r="O1937" i="374" s="1"/>
  <c r="N1938" i="374"/>
  <c r="O1938" i="374" s="1"/>
  <c r="N1939" i="374"/>
  <c r="O1939" i="374" s="1"/>
  <c r="N1940" i="374"/>
  <c r="O1940" i="374" s="1"/>
  <c r="N1941" i="374"/>
  <c r="O1941" i="374" s="1"/>
  <c r="N1942" i="374"/>
  <c r="O1942" i="374" s="1"/>
  <c r="N1943" i="374"/>
  <c r="O1943" i="374" s="1"/>
  <c r="N1946" i="374"/>
  <c r="O1946" i="374" s="1"/>
  <c r="N1947" i="374"/>
  <c r="O1947" i="374" s="1"/>
  <c r="N1948" i="374"/>
  <c r="O1948" i="374" s="1"/>
  <c r="N1949" i="374"/>
  <c r="O1949" i="374" s="1"/>
  <c r="N1950" i="374"/>
  <c r="O1950" i="374" s="1"/>
  <c r="N1951" i="374"/>
  <c r="O1951" i="374" s="1"/>
  <c r="N1952" i="374"/>
  <c r="O1952" i="374" s="1"/>
  <c r="N1954" i="374"/>
  <c r="O1954" i="374" s="1"/>
  <c r="N1956" i="374"/>
  <c r="O1956" i="374" s="1"/>
  <c r="N1957" i="374"/>
  <c r="O1957" i="374" s="1"/>
  <c r="N1958" i="374"/>
  <c r="O1958" i="374" s="1"/>
  <c r="N1959" i="374"/>
  <c r="O1959" i="374" s="1"/>
  <c r="N1960" i="374"/>
  <c r="O1960" i="374" s="1"/>
  <c r="N1961" i="374"/>
  <c r="O1961" i="374" s="1"/>
  <c r="N1962" i="374"/>
  <c r="O1962" i="374" s="1"/>
  <c r="N1963" i="374"/>
  <c r="O1963" i="374" s="1"/>
  <c r="N1964" i="374"/>
  <c r="O1964" i="374" s="1"/>
  <c r="N1965" i="374"/>
  <c r="O1965" i="374" s="1"/>
  <c r="N1966" i="374"/>
  <c r="O1966" i="374" s="1"/>
  <c r="N1967" i="374"/>
  <c r="O1967" i="374" s="1"/>
  <c r="N1968" i="374"/>
  <c r="O1968" i="374" s="1"/>
  <c r="N1969" i="374"/>
  <c r="O1969" i="374" s="1"/>
  <c r="N1970" i="374"/>
  <c r="O1970" i="374" s="1"/>
  <c r="N1971" i="374"/>
  <c r="O1971" i="374" s="1"/>
  <c r="N1973" i="374"/>
  <c r="O1973" i="374" s="1"/>
  <c r="N1974" i="374"/>
  <c r="O1974" i="374" s="1"/>
  <c r="N1976" i="374"/>
  <c r="O1976" i="374" s="1"/>
  <c r="N1977" i="374"/>
  <c r="O1977" i="374" s="1"/>
  <c r="N1978" i="374"/>
  <c r="O1978" i="374" s="1"/>
  <c r="N1979" i="374"/>
  <c r="O1979" i="374" s="1"/>
  <c r="N1980" i="374"/>
  <c r="O1980" i="374" s="1"/>
  <c r="N1981" i="374"/>
  <c r="O1981" i="374" s="1"/>
  <c r="N1982" i="374"/>
  <c r="O1982" i="374" s="1"/>
  <c r="N1983" i="374"/>
  <c r="O1983" i="374" s="1"/>
  <c r="N1984" i="374"/>
  <c r="O1984" i="374" s="1"/>
  <c r="N1985" i="374"/>
  <c r="O1985" i="374" s="1"/>
  <c r="N1986" i="374"/>
  <c r="O1986" i="374" s="1"/>
  <c r="N1987" i="374"/>
  <c r="O1987" i="374" s="1"/>
  <c r="N1988" i="374"/>
  <c r="O1988" i="374" s="1"/>
  <c r="N1989" i="374"/>
  <c r="O1989" i="374" s="1"/>
  <c r="N1990" i="374"/>
  <c r="O1990" i="374" s="1"/>
  <c r="N1991" i="374"/>
  <c r="O1991" i="374" s="1"/>
  <c r="N1992" i="374"/>
  <c r="O1992" i="374" s="1"/>
  <c r="N2016" i="374"/>
  <c r="O2016" i="374" s="1"/>
  <c r="N2017" i="374"/>
  <c r="O2017" i="374" s="1"/>
  <c r="N2018" i="374"/>
  <c r="O2018" i="374" s="1"/>
  <c r="N2025" i="374"/>
  <c r="O2025" i="374" s="1"/>
  <c r="N2026" i="374"/>
  <c r="O2026" i="374" s="1"/>
  <c r="N2027" i="374"/>
  <c r="O2027" i="374" s="1"/>
  <c r="N2028" i="374"/>
  <c r="O2028" i="374" s="1"/>
  <c r="N2029" i="374"/>
  <c r="O2029" i="374" s="1"/>
  <c r="N2030" i="374"/>
  <c r="O2030" i="374" s="1"/>
  <c r="N2031" i="374"/>
  <c r="O2031" i="374" s="1"/>
  <c r="N2032" i="374"/>
  <c r="O2032" i="374" s="1"/>
  <c r="N2033" i="374"/>
  <c r="O2033" i="374" s="1"/>
  <c r="N2034" i="374"/>
  <c r="O2034" i="374" s="1"/>
  <c r="N2035" i="374"/>
  <c r="O2035" i="374" s="1"/>
  <c r="N2036" i="374"/>
  <c r="O2036" i="374" s="1"/>
  <c r="N2037" i="374"/>
  <c r="O2037" i="374" s="1"/>
  <c r="N2038" i="374"/>
  <c r="O2038" i="374" s="1"/>
  <c r="N2039" i="374"/>
  <c r="O2039" i="374" s="1"/>
  <c r="N2040" i="374"/>
  <c r="O2040" i="374" s="1"/>
  <c r="N2041" i="374"/>
  <c r="O2041" i="374" s="1"/>
  <c r="N2042" i="374"/>
  <c r="O2042" i="374" s="1"/>
  <c r="N2043" i="374"/>
  <c r="O2043" i="374" s="1"/>
  <c r="N2044" i="374"/>
  <c r="O2044" i="374" s="1"/>
  <c r="N2045" i="374"/>
  <c r="O2045" i="374" s="1"/>
  <c r="N2046" i="374"/>
  <c r="O2046" i="374" s="1"/>
  <c r="N2047" i="374"/>
  <c r="O2047" i="374" s="1"/>
  <c r="N2048" i="374"/>
  <c r="O2048" i="374" s="1"/>
  <c r="N2049" i="374"/>
  <c r="O2049" i="374" s="1"/>
  <c r="N2050" i="374"/>
  <c r="O2050" i="374" s="1"/>
  <c r="N2051" i="374"/>
  <c r="O2051" i="374" s="1"/>
  <c r="N2053" i="374"/>
  <c r="N2054" i="374"/>
  <c r="N2055" i="374"/>
  <c r="N2056" i="374"/>
  <c r="N2057" i="374"/>
  <c r="N2062" i="374"/>
  <c r="N2063" i="374"/>
  <c r="N2065" i="374"/>
  <c r="N2066" i="374"/>
  <c r="N2068" i="374"/>
  <c r="N2070" i="374"/>
  <c r="O2070" i="374" s="1"/>
  <c r="N2071" i="374"/>
  <c r="O2071" i="374" s="1"/>
  <c r="N2072" i="374"/>
  <c r="O2072" i="374" s="1"/>
  <c r="N2073" i="374"/>
  <c r="O2073" i="374" s="1"/>
  <c r="N2074" i="374"/>
  <c r="O2074" i="374" s="1"/>
  <c r="N2075" i="374"/>
  <c r="O2075" i="374" s="1"/>
  <c r="N2076" i="374"/>
  <c r="O2076" i="374" s="1"/>
  <c r="N2077" i="374"/>
  <c r="O2077" i="374" s="1"/>
  <c r="N2078" i="374"/>
  <c r="O2078" i="374" s="1"/>
  <c r="N2079" i="374"/>
  <c r="O2079" i="374" s="1"/>
  <c r="N2081" i="374"/>
  <c r="O2081" i="374" s="1"/>
  <c r="N2084" i="374"/>
  <c r="O2084" i="374" s="1"/>
  <c r="N2085" i="374"/>
  <c r="O2085" i="374" s="1"/>
  <c r="N2086" i="374"/>
  <c r="O2086" i="374" s="1"/>
  <c r="N2087" i="374"/>
  <c r="O2087" i="374" s="1"/>
  <c r="N2088" i="374"/>
  <c r="O2088" i="374" s="1"/>
  <c r="N2089" i="374"/>
  <c r="O2089" i="374" s="1"/>
  <c r="N2090" i="374"/>
  <c r="O2090" i="374" s="1"/>
  <c r="N2091" i="374"/>
  <c r="O2091" i="374" s="1"/>
  <c r="N2093" i="374"/>
  <c r="N2095" i="374"/>
  <c r="N2097" i="374"/>
  <c r="N2098" i="374"/>
  <c r="N2099" i="374"/>
  <c r="N2100" i="374"/>
  <c r="N2101" i="374"/>
  <c r="N2102" i="374"/>
  <c r="N2103" i="374"/>
  <c r="N2107" i="374"/>
  <c r="O2107" i="374" s="1"/>
  <c r="N2108" i="374"/>
  <c r="O2108" i="374" s="1"/>
  <c r="N2109" i="374"/>
  <c r="O2109" i="374" s="1"/>
  <c r="N2110" i="374"/>
  <c r="O2110" i="374" s="1"/>
  <c r="N2111" i="374"/>
  <c r="O2111" i="374" s="1"/>
  <c r="N2114" i="374"/>
  <c r="O2114" i="374" s="1"/>
  <c r="N2115" i="374"/>
  <c r="O2115" i="374" s="1"/>
  <c r="N2116" i="374"/>
  <c r="O2116" i="374" s="1"/>
  <c r="N2117" i="374"/>
  <c r="O2117" i="374" s="1"/>
  <c r="N2119" i="374"/>
  <c r="O2119" i="374" s="1"/>
  <c r="N2120" i="374"/>
  <c r="O2120" i="374" s="1"/>
  <c r="N2121" i="374"/>
  <c r="O2121" i="374" s="1"/>
  <c r="N2123" i="374"/>
  <c r="O2123" i="374" s="1"/>
  <c r="N2124" i="374"/>
  <c r="O2124" i="374" s="1"/>
  <c r="N2125" i="374"/>
  <c r="O2125" i="374" s="1"/>
  <c r="N2126" i="374"/>
  <c r="O2126" i="374" s="1"/>
  <c r="N2127" i="374"/>
  <c r="O2127" i="374" s="1"/>
  <c r="N2129" i="374"/>
  <c r="O2129" i="374" s="1"/>
  <c r="N2130" i="374"/>
  <c r="O2130" i="374" s="1"/>
  <c r="N2131" i="374"/>
  <c r="O2131" i="374" s="1"/>
  <c r="N2133" i="374"/>
  <c r="O2133" i="374" s="1"/>
  <c r="N2134" i="374"/>
  <c r="O2134" i="374" s="1"/>
  <c r="N2135" i="374"/>
  <c r="O2135" i="374" s="1"/>
  <c r="N2136" i="374"/>
  <c r="O2136" i="374" s="1"/>
  <c r="N2137" i="374"/>
  <c r="O2137" i="374" s="1"/>
  <c r="N2138" i="374"/>
  <c r="O2138" i="374" s="1"/>
  <c r="N2139" i="374"/>
  <c r="O2139" i="374" s="1"/>
  <c r="N2140" i="374"/>
  <c r="O2140" i="374" s="1"/>
  <c r="N2141" i="374"/>
  <c r="O2141" i="374" s="1"/>
  <c r="N2142" i="374"/>
  <c r="O2142" i="374" s="1"/>
  <c r="N2143" i="374"/>
  <c r="O2143" i="374" s="1"/>
  <c r="N2145" i="374"/>
  <c r="O2145" i="374" s="1"/>
  <c r="N2147" i="374"/>
  <c r="O2147" i="374" s="1"/>
  <c r="N2148" i="374"/>
  <c r="O2148" i="374" s="1"/>
  <c r="N2151" i="374"/>
  <c r="N2153" i="374"/>
  <c r="O2153" i="374" s="1"/>
  <c r="N2154" i="374"/>
  <c r="O2154" i="374" s="1"/>
  <c r="N2155" i="374"/>
  <c r="O2155" i="374" s="1"/>
  <c r="N2156" i="374"/>
  <c r="O2156" i="374" s="1"/>
  <c r="N2157" i="374"/>
  <c r="O2157" i="374" s="1"/>
  <c r="N2160" i="374"/>
  <c r="O2160" i="374" s="1"/>
  <c r="N2163" i="374"/>
  <c r="O2163" i="374" s="1"/>
  <c r="N2164" i="374"/>
  <c r="O2164" i="374" s="1"/>
  <c r="N2165" i="374"/>
  <c r="O2165" i="374" s="1"/>
  <c r="N2166" i="374"/>
  <c r="O2166" i="374" s="1"/>
  <c r="N2167" i="374"/>
  <c r="O2167" i="374" s="1"/>
  <c r="N2168" i="374"/>
  <c r="O2168" i="374" s="1"/>
  <c r="N2169" i="374"/>
  <c r="O2169" i="374" s="1"/>
  <c r="N2170" i="374"/>
  <c r="O2170" i="374" s="1"/>
  <c r="N2171" i="374"/>
  <c r="O2171" i="374" s="1"/>
  <c r="N2172" i="374"/>
  <c r="O2172" i="374" s="1"/>
  <c r="N2173" i="374"/>
  <c r="O2173" i="374" s="1"/>
  <c r="N2174" i="374"/>
  <c r="O2174" i="374" s="1"/>
  <c r="N2175" i="374"/>
  <c r="O2175" i="374" s="1"/>
  <c r="N2176" i="374"/>
  <c r="O2176" i="374" s="1"/>
  <c r="N2177" i="374"/>
  <c r="O2177" i="374" s="1"/>
  <c r="N2178" i="374"/>
  <c r="O2178" i="374" s="1"/>
  <c r="N2179" i="374"/>
  <c r="O2179" i="374" s="1"/>
  <c r="N2180" i="374"/>
  <c r="O2180" i="374" s="1"/>
  <c r="N2181" i="374"/>
  <c r="O2181" i="374" s="1"/>
  <c r="N2182" i="374"/>
  <c r="O2182" i="374" s="1"/>
  <c r="N2183" i="374"/>
  <c r="O2183" i="374" s="1"/>
  <c r="N2184" i="374"/>
  <c r="O2184" i="374" s="1"/>
  <c r="N2186" i="374"/>
  <c r="N2189" i="374"/>
  <c r="O2189" i="374" s="1"/>
  <c r="N2190" i="374"/>
  <c r="O2190" i="374" s="1"/>
  <c r="N2191" i="374"/>
  <c r="O2191" i="374" s="1"/>
  <c r="N2192" i="374"/>
  <c r="O2192" i="374" s="1"/>
  <c r="N2193" i="374"/>
  <c r="O2193" i="374" s="1"/>
  <c r="N2194" i="374"/>
  <c r="O2194" i="374" s="1"/>
  <c r="N2195" i="374"/>
  <c r="O2195" i="374" s="1"/>
  <c r="N2196" i="374"/>
  <c r="O2196" i="374" s="1"/>
  <c r="N2197" i="374"/>
  <c r="O2197" i="374" s="1"/>
  <c r="N2198" i="374"/>
  <c r="O2198" i="374" s="1"/>
  <c r="N2199" i="374"/>
  <c r="O2199" i="374" s="1"/>
  <c r="N2200" i="374"/>
  <c r="O2200" i="374" s="1"/>
  <c r="N2201" i="374"/>
  <c r="O2201" i="374" s="1"/>
  <c r="N2202" i="374"/>
  <c r="O2202" i="374" s="1"/>
  <c r="N2203" i="374"/>
  <c r="O2203" i="374" s="1"/>
  <c r="N2204" i="374"/>
  <c r="O2204" i="374" s="1"/>
  <c r="N2206" i="374"/>
  <c r="O2206" i="374" s="1"/>
  <c r="N2207" i="374"/>
  <c r="O2207" i="374" s="1"/>
  <c r="N2208" i="374"/>
  <c r="O2208" i="374" s="1"/>
  <c r="N2209" i="374"/>
  <c r="O2209" i="374" s="1"/>
  <c r="N2210" i="374"/>
  <c r="O2210" i="374" s="1"/>
  <c r="N2211" i="374"/>
  <c r="O2211" i="374" s="1"/>
  <c r="N2212" i="374"/>
  <c r="O2212" i="374" s="1"/>
  <c r="N2213" i="374"/>
  <c r="O2213" i="374" s="1"/>
  <c r="N2214" i="374"/>
  <c r="O2214" i="374" s="1"/>
  <c r="N2215" i="374"/>
  <c r="O2215" i="374" s="1"/>
  <c r="N2216" i="374"/>
  <c r="O2216" i="374" s="1"/>
  <c r="N2217" i="374"/>
  <c r="O2217" i="374" s="1"/>
  <c r="N2218" i="374"/>
  <c r="O2218" i="374" s="1"/>
  <c r="N2219" i="374"/>
  <c r="O2219" i="374" s="1"/>
  <c r="N2220" i="374"/>
  <c r="O2220" i="374" s="1"/>
  <c r="N2221" i="374"/>
  <c r="O2221" i="374" s="1"/>
  <c r="N2222" i="374"/>
  <c r="O2222" i="374" s="1"/>
  <c r="N2223" i="374"/>
  <c r="O2223" i="374" s="1"/>
  <c r="N2224" i="374"/>
  <c r="O2224" i="374" s="1"/>
  <c r="N2225" i="374"/>
  <c r="O2225" i="374" s="1"/>
  <c r="N2226" i="374"/>
  <c r="O2226" i="374" s="1"/>
  <c r="N2227" i="374"/>
  <c r="O2227" i="374" s="1"/>
  <c r="N2228" i="374"/>
  <c r="O2228" i="374" s="1"/>
  <c r="N2229" i="374"/>
  <c r="O2229" i="374" s="1"/>
  <c r="N2232" i="374"/>
  <c r="N2233" i="374"/>
  <c r="N2234" i="374"/>
  <c r="N2236" i="374"/>
  <c r="N2237" i="374"/>
  <c r="N2238" i="374"/>
  <c r="N2239" i="374"/>
  <c r="N2240" i="374"/>
  <c r="N2242" i="374"/>
  <c r="N2243" i="374"/>
  <c r="N2273" i="374"/>
  <c r="O2273" i="374" s="1"/>
  <c r="N2274" i="374"/>
  <c r="O2274" i="374" s="1"/>
  <c r="N2275" i="374"/>
  <c r="O2275" i="374" s="1"/>
  <c r="N2276" i="374"/>
  <c r="O2276" i="374" s="1"/>
  <c r="N2277" i="374"/>
  <c r="O2277" i="374" s="1"/>
  <c r="N2278" i="374"/>
  <c r="O2278" i="374" s="1"/>
  <c r="N2279" i="374"/>
  <c r="O2279" i="374" s="1"/>
  <c r="N2280" i="374"/>
  <c r="O2280" i="374" s="1"/>
  <c r="N2281" i="374"/>
  <c r="O2281" i="374" s="1"/>
  <c r="N2282" i="374"/>
  <c r="O2282" i="374" s="1"/>
  <c r="N2283" i="374"/>
  <c r="O2283" i="374" s="1"/>
  <c r="N2284" i="374"/>
  <c r="O2284" i="374" s="1"/>
  <c r="N2285" i="374"/>
  <c r="O2285" i="374" s="1"/>
  <c r="N2286" i="374"/>
  <c r="O2286" i="374" s="1"/>
  <c r="N2287" i="374"/>
  <c r="O2287" i="374" s="1"/>
  <c r="N2288" i="374"/>
  <c r="O2288" i="374" s="1"/>
  <c r="N2289" i="374"/>
  <c r="O2289" i="374" s="1"/>
  <c r="N2292" i="374"/>
  <c r="N2293" i="374"/>
  <c r="N2294" i="374"/>
  <c r="N2296" i="374"/>
  <c r="N2297" i="374"/>
  <c r="N2298" i="374"/>
  <c r="N2299" i="374"/>
  <c r="N2300" i="374"/>
  <c r="N2301" i="374"/>
  <c r="N2302" i="374"/>
  <c r="N2303" i="374"/>
  <c r="N2304" i="374"/>
  <c r="N2305" i="374"/>
  <c r="N2306" i="374"/>
  <c r="N2307" i="374"/>
  <c r="N2308" i="374"/>
  <c r="N2310" i="374"/>
  <c r="N2313" i="374"/>
  <c r="O2313" i="374" s="1"/>
  <c r="N2314" i="374"/>
  <c r="O2314" i="374" s="1"/>
  <c r="N2315" i="374"/>
  <c r="O2315" i="374" s="1"/>
  <c r="N2316" i="374"/>
  <c r="O2316" i="374" s="1"/>
  <c r="N2317" i="374"/>
  <c r="O2317" i="374" s="1"/>
  <c r="N2318" i="374"/>
  <c r="O2318" i="374" s="1"/>
  <c r="N2319" i="374"/>
  <c r="O2319" i="374" s="1"/>
  <c r="N2320" i="374"/>
  <c r="O2320" i="374" s="1"/>
  <c r="N2321" i="374"/>
  <c r="O2321" i="374" s="1"/>
  <c r="N2323" i="374"/>
  <c r="N2325" i="374"/>
  <c r="N2326" i="374"/>
  <c r="N2327" i="374"/>
  <c r="N2328" i="374"/>
  <c r="N2329" i="374"/>
  <c r="N2330" i="374"/>
  <c r="N2331" i="374"/>
  <c r="N2333" i="374"/>
  <c r="N2335" i="374"/>
  <c r="O2335" i="374" s="1"/>
  <c r="N2336" i="374"/>
  <c r="O2336" i="374" s="1"/>
  <c r="N2337" i="374"/>
  <c r="O2337" i="374" s="1"/>
  <c r="N2338" i="374"/>
  <c r="O2338" i="374" s="1"/>
  <c r="N2339" i="374"/>
  <c r="O2339" i="374" s="1"/>
  <c r="N2340" i="374"/>
  <c r="O2340" i="374" s="1"/>
  <c r="N2341" i="374"/>
  <c r="O2341" i="374" s="1"/>
  <c r="N2342" i="374"/>
  <c r="O2342" i="374" s="1"/>
  <c r="N2343" i="374"/>
  <c r="O2343" i="374" s="1"/>
  <c r="N2344" i="374"/>
  <c r="O2344" i="374" s="1"/>
  <c r="N2346" i="374"/>
  <c r="N2347" i="374"/>
  <c r="N2348" i="374"/>
  <c r="N2350" i="374"/>
  <c r="N2352" i="374"/>
  <c r="O2352" i="374" s="1"/>
  <c r="N2353" i="374"/>
  <c r="O2353" i="374" s="1"/>
  <c r="N2354" i="374"/>
  <c r="O2354" i="374" s="1"/>
  <c r="N2355" i="374"/>
  <c r="O2355" i="374" s="1"/>
  <c r="N2356" i="374"/>
  <c r="O2356" i="374" s="1"/>
  <c r="N2359" i="374"/>
  <c r="O2359" i="374" s="1"/>
  <c r="N2360" i="374"/>
  <c r="O2360" i="374" s="1"/>
  <c r="N2361" i="374"/>
  <c r="O2361" i="374" s="1"/>
  <c r="N2363" i="374"/>
  <c r="O2363" i="374" s="1"/>
  <c r="N2364" i="374"/>
  <c r="O2364" i="374" s="1"/>
  <c r="N2365" i="374"/>
  <c r="O2365" i="374" s="1"/>
  <c r="N2366" i="374"/>
  <c r="O2366" i="374" s="1"/>
  <c r="N2367" i="374"/>
  <c r="O2367" i="374" s="1"/>
  <c r="N2368" i="374"/>
  <c r="O2368" i="374" s="1"/>
  <c r="N2369" i="374"/>
  <c r="O2369" i="374" s="1"/>
  <c r="N2370" i="374"/>
  <c r="O2370" i="374" s="1"/>
  <c r="N2374" i="374"/>
  <c r="N2375" i="374"/>
  <c r="N2376" i="374"/>
  <c r="N2377" i="374"/>
  <c r="N2379" i="374"/>
  <c r="N2381" i="374"/>
  <c r="N2382" i="374"/>
  <c r="N2383" i="374"/>
  <c r="N2384" i="374"/>
  <c r="N2385" i="374"/>
  <c r="N2386" i="374"/>
  <c r="N2389" i="374"/>
  <c r="N2390" i="374"/>
  <c r="N2391" i="374"/>
  <c r="N2392" i="374"/>
  <c r="N2396" i="374"/>
  <c r="N2405" i="374"/>
  <c r="O2405" i="374" s="1"/>
  <c r="N2406" i="374"/>
  <c r="O2406" i="374" s="1"/>
  <c r="N2407" i="374"/>
  <c r="O2407" i="374" s="1"/>
  <c r="N2408" i="374"/>
  <c r="O2408" i="374" s="1"/>
  <c r="N2410" i="374"/>
  <c r="O2410" i="374" s="1"/>
  <c r="F2411" i="374" l="1"/>
  <c r="J2413" i="374"/>
  <c r="L7" i="374" l="1"/>
  <c r="L6" i="374"/>
  <c r="D250" i="374" l="1"/>
  <c r="D251" i="374"/>
  <c r="B3" i="6" l="1"/>
  <c r="A5" i="19"/>
  <c r="J21" i="367"/>
  <c r="J22" i="367"/>
  <c r="J23" i="367"/>
  <c r="I21" i="367"/>
  <c r="I22" i="367"/>
  <c r="I23" i="367"/>
  <c r="C14" i="373" l="1"/>
  <c r="D14" i="373"/>
  <c r="E14" i="373"/>
  <c r="F14" i="373"/>
  <c r="G14" i="373"/>
  <c r="H14" i="373"/>
  <c r="I14" i="373"/>
  <c r="J14" i="373"/>
  <c r="K12" i="373"/>
  <c r="L12" i="373" s="1"/>
  <c r="M12" i="373" s="1"/>
  <c r="K11" i="373"/>
  <c r="L11" i="373" s="1"/>
  <c r="M11" i="373" s="1"/>
  <c r="K10" i="373"/>
  <c r="L10" i="373" s="1"/>
  <c r="M10" i="373" s="1"/>
  <c r="K9" i="373"/>
  <c r="L9" i="373" s="1"/>
  <c r="B14" i="373"/>
  <c r="L14" i="373" l="1"/>
  <c r="M9" i="373"/>
  <c r="S12" i="373"/>
  <c r="R12" i="373"/>
  <c r="Q12" i="373"/>
  <c r="Q10" i="373"/>
  <c r="S10" i="373"/>
  <c r="R10" i="373"/>
  <c r="S11" i="373"/>
  <c r="R11" i="373"/>
  <c r="Q11" i="373"/>
  <c r="K14" i="373"/>
  <c r="T10" i="373" l="1"/>
  <c r="T12" i="373"/>
  <c r="S9" i="373"/>
  <c r="S14" i="373" s="1"/>
  <c r="Q9" i="373"/>
  <c r="M14" i="373"/>
  <c r="R9" i="373"/>
  <c r="R14" i="373" s="1"/>
  <c r="T11" i="373"/>
  <c r="Q14" i="373" l="1"/>
  <c r="T9" i="373"/>
  <c r="T14" i="373" s="1"/>
  <c r="J19" i="373" s="1"/>
  <c r="B11" i="367" s="1"/>
  <c r="C8" i="14" s="1"/>
  <c r="J20" i="373" l="1"/>
  <c r="Q644" i="7"/>
  <c r="AD483" i="7"/>
  <c r="Q483" i="7"/>
  <c r="AD571" i="7"/>
  <c r="Q630" i="7"/>
  <c r="Q603" i="7"/>
  <c r="Q604" i="7"/>
  <c r="AD21" i="7"/>
  <c r="AD20" i="7"/>
  <c r="Q20" i="7"/>
  <c r="D24" i="374" s="1"/>
  <c r="I24" i="374" s="1"/>
  <c r="K24" i="374" s="1"/>
  <c r="N24" i="374" s="1"/>
  <c r="O24" i="374" s="1"/>
  <c r="AD1940" i="7"/>
  <c r="Q941" i="7"/>
  <c r="AH604" i="7" l="1"/>
  <c r="AJ604" i="7" s="1"/>
  <c r="D608" i="374"/>
  <c r="F608" i="374" s="1"/>
  <c r="AH483" i="7"/>
  <c r="AJ483" i="7" s="1"/>
  <c r="D487" i="374"/>
  <c r="F487" i="374" s="1"/>
  <c r="AH603" i="7"/>
  <c r="AJ603" i="7" s="1"/>
  <c r="D607" i="374"/>
  <c r="F607" i="374" s="1"/>
  <c r="AH630" i="7"/>
  <c r="AJ630" i="7" s="1"/>
  <c r="D634" i="374"/>
  <c r="F634" i="374" s="1"/>
  <c r="AH644" i="7"/>
  <c r="AJ644" i="7" s="1"/>
  <c r="D648" i="374"/>
  <c r="F648" i="374" s="1"/>
  <c r="AB941" i="7"/>
  <c r="AD941" i="7" s="1"/>
  <c r="AJ941" i="7" s="1"/>
  <c r="D945" i="374"/>
  <c r="I945" i="374" s="1"/>
  <c r="M945" i="374" s="1"/>
  <c r="J21" i="373"/>
  <c r="C11" i="367"/>
  <c r="C9" i="14" s="1"/>
  <c r="Q616" i="7"/>
  <c r="D620" i="374" s="1"/>
  <c r="F620" i="374" s="1"/>
  <c r="Q571" i="7"/>
  <c r="Q608" i="7"/>
  <c r="Q631" i="7"/>
  <c r="Q629" i="7"/>
  <c r="Q602" i="7"/>
  <c r="Q606" i="7"/>
  <c r="AA20" i="7"/>
  <c r="AJ20" i="7" s="1"/>
  <c r="Y20" i="7"/>
  <c r="Q21" i="7"/>
  <c r="D25" i="374" s="1"/>
  <c r="I25" i="374" s="1"/>
  <c r="K25" i="374" s="1"/>
  <c r="N25" i="374" s="1"/>
  <c r="O25" i="374" s="1"/>
  <c r="Q1940" i="7"/>
  <c r="D65" i="6"/>
  <c r="D54" i="6"/>
  <c r="D83" i="14"/>
  <c r="D82" i="14"/>
  <c r="D27" i="14"/>
  <c r="D23" i="14"/>
  <c r="D19" i="14"/>
  <c r="N37" i="367"/>
  <c r="N39" i="367" s="1"/>
  <c r="N33" i="367"/>
  <c r="N35" i="367" s="1"/>
  <c r="AH629" i="7" l="1"/>
  <c r="AJ629" i="7" s="1"/>
  <c r="D633" i="374"/>
  <c r="F633" i="374" s="1"/>
  <c r="AH631" i="7"/>
  <c r="AJ631" i="7" s="1"/>
  <c r="D635" i="374"/>
  <c r="F635" i="374" s="1"/>
  <c r="AG1940" i="7"/>
  <c r="D1944" i="374"/>
  <c r="I1944" i="374" s="1"/>
  <c r="M1944" i="374" s="1"/>
  <c r="N1944" i="374" s="1"/>
  <c r="O1944" i="374" s="1"/>
  <c r="AH606" i="7"/>
  <c r="AJ606" i="7" s="1"/>
  <c r="D610" i="374"/>
  <c r="F610" i="374" s="1"/>
  <c r="AH608" i="7"/>
  <c r="AJ608" i="7" s="1"/>
  <c r="D612" i="374"/>
  <c r="F612" i="374" s="1"/>
  <c r="AH602" i="7"/>
  <c r="AJ602" i="7" s="1"/>
  <c r="D606" i="374"/>
  <c r="F606" i="374" s="1"/>
  <c r="AH571" i="7"/>
  <c r="AJ571" i="7" s="1"/>
  <c r="D575" i="374"/>
  <c r="F575" i="374" s="1"/>
  <c r="Y21" i="7"/>
  <c r="AE2410" i="7"/>
  <c r="AH616" i="7"/>
  <c r="AJ616" i="7" s="1"/>
  <c r="AF1940" i="7"/>
  <c r="AA21" i="7"/>
  <c r="AJ21" i="7" s="1"/>
  <c r="AE1940" i="7"/>
  <c r="AJ1940" i="7"/>
  <c r="N43" i="367"/>
  <c r="M23" i="367"/>
  <c r="N41" i="367"/>
  <c r="N34" i="367"/>
  <c r="N38" i="367"/>
  <c r="O23" i="367" l="1"/>
  <c r="N23" i="367"/>
  <c r="N42" i="367"/>
  <c r="N40" i="367" s="1"/>
  <c r="M37" i="367" l="1"/>
  <c r="R23" i="367"/>
  <c r="S23" i="367" s="1"/>
  <c r="T23" i="367" s="1"/>
  <c r="M33" i="367"/>
  <c r="M38" i="367" l="1"/>
  <c r="M39" i="367"/>
  <c r="M34" i="367"/>
  <c r="M41" i="367"/>
  <c r="M35" i="367"/>
  <c r="E23" i="367" l="1"/>
  <c r="M42" i="367"/>
  <c r="M43" i="367"/>
  <c r="D23" i="367" l="1"/>
  <c r="M40" i="367"/>
  <c r="R22" i="367" l="1"/>
  <c r="S22" i="367" s="1"/>
  <c r="T22" i="367" s="1"/>
  <c r="M22" i="367"/>
  <c r="N22" i="367" l="1"/>
  <c r="O22" i="367"/>
  <c r="L37" i="367"/>
  <c r="R21" i="367"/>
  <c r="S21" i="367" s="1"/>
  <c r="T21" i="367" s="1"/>
  <c r="L33" i="367"/>
  <c r="Q632" i="7" l="1"/>
  <c r="Q573" i="7"/>
  <c r="D22" i="367"/>
  <c r="L38" i="367"/>
  <c r="L39" i="367"/>
  <c r="L41" i="367"/>
  <c r="L34" i="367"/>
  <c r="L35" i="367"/>
  <c r="M21" i="367"/>
  <c r="AH632" i="7" l="1"/>
  <c r="AJ632" i="7" s="1"/>
  <c r="D636" i="374"/>
  <c r="F636" i="374" s="1"/>
  <c r="AH573" i="7"/>
  <c r="AJ573" i="7" s="1"/>
  <c r="D577" i="374"/>
  <c r="F577" i="374" s="1"/>
  <c r="L43" i="367"/>
  <c r="N21" i="367"/>
  <c r="O21" i="367"/>
  <c r="L42" i="367"/>
  <c r="L40" i="367" l="1"/>
  <c r="H19" i="367"/>
  <c r="H20" i="367"/>
  <c r="D21" i="367"/>
  <c r="E21" i="367"/>
  <c r="E22" i="367"/>
  <c r="Q2285" i="7"/>
  <c r="D2289" i="374" s="1"/>
  <c r="H2289" i="374" s="1"/>
  <c r="K37" i="367"/>
  <c r="K33" i="367"/>
  <c r="Q1142" i="7"/>
  <c r="Q615" i="7"/>
  <c r="AD2285" i="7"/>
  <c r="AH615" i="7" l="1"/>
  <c r="AJ615" i="7" s="1"/>
  <c r="D619" i="374"/>
  <c r="F619" i="374" s="1"/>
  <c r="AH1142" i="7"/>
  <c r="AJ1142" i="7" s="1"/>
  <c r="D1146" i="374"/>
  <c r="F1146" i="374" s="1"/>
  <c r="J20" i="367"/>
  <c r="I20" i="367"/>
  <c r="I19" i="367"/>
  <c r="J19" i="367"/>
  <c r="W2285" i="7"/>
  <c r="V2285" i="7"/>
  <c r="X2285" i="7"/>
  <c r="AJ2285" i="7" s="1"/>
  <c r="K38" i="367"/>
  <c r="K39" i="367"/>
  <c r="K34" i="367"/>
  <c r="K35" i="367"/>
  <c r="K41" i="367"/>
  <c r="M20" i="367"/>
  <c r="O20" i="367" l="1"/>
  <c r="N20" i="367"/>
  <c r="K42" i="367"/>
  <c r="K43" i="367"/>
  <c r="K40" i="367" l="1"/>
  <c r="D9" i="19" l="1"/>
  <c r="C5" i="6"/>
  <c r="H18" i="367"/>
  <c r="J18" i="367" l="1"/>
  <c r="I18" i="367"/>
  <c r="C6" i="6"/>
  <c r="D8" i="19"/>
  <c r="Q950" i="7" l="1"/>
  <c r="J37" i="367"/>
  <c r="J33" i="367"/>
  <c r="Q613" i="7"/>
  <c r="G33" i="367"/>
  <c r="H33" i="367"/>
  <c r="I33" i="367"/>
  <c r="AH613" i="7" l="1"/>
  <c r="AJ613" i="7" s="1"/>
  <c r="D617" i="374"/>
  <c r="F617" i="374" s="1"/>
  <c r="AB950" i="7"/>
  <c r="D954" i="374"/>
  <c r="I954" i="374" s="1"/>
  <c r="M954" i="374" s="1"/>
  <c r="Q642" i="7"/>
  <c r="Q334" i="7"/>
  <c r="Q853" i="7"/>
  <c r="D857" i="374" s="1"/>
  <c r="I857" i="374" s="1"/>
  <c r="M857" i="374" s="1"/>
  <c r="N857" i="374" s="1"/>
  <c r="O857" i="374" s="1"/>
  <c r="Q643" i="7"/>
  <c r="Q328" i="7"/>
  <c r="Q1143" i="7"/>
  <c r="Q854" i="7"/>
  <c r="D858" i="374" s="1"/>
  <c r="I858" i="374" s="1"/>
  <c r="M858" i="374" s="1"/>
  <c r="Q760" i="7"/>
  <c r="D764" i="374" s="1"/>
  <c r="F764" i="374" s="1"/>
  <c r="Q619" i="7"/>
  <c r="J35" i="367"/>
  <c r="J34" i="367"/>
  <c r="J41" i="367"/>
  <c r="I34" i="367"/>
  <c r="I35" i="367"/>
  <c r="H35" i="367"/>
  <c r="H34" i="367"/>
  <c r="G34" i="367"/>
  <c r="G35" i="367"/>
  <c r="J38" i="367"/>
  <c r="J39" i="367"/>
  <c r="R20" i="367"/>
  <c r="S20" i="367" s="1"/>
  <c r="T20" i="367" s="1"/>
  <c r="R19" i="367"/>
  <c r="S19" i="367" s="1"/>
  <c r="T19" i="367" s="1"/>
  <c r="M19" i="367"/>
  <c r="B4" i="219"/>
  <c r="B4" i="220" s="1"/>
  <c r="AA5" i="7"/>
  <c r="N954" i="374" l="1"/>
  <c r="O954" i="374" s="1"/>
  <c r="N858" i="374"/>
  <c r="O858" i="374" s="1"/>
  <c r="AH619" i="7"/>
  <c r="AJ619" i="7" s="1"/>
  <c r="D623" i="374"/>
  <c r="F623" i="374" s="1"/>
  <c r="AH643" i="7"/>
  <c r="AJ643" i="7" s="1"/>
  <c r="D647" i="374"/>
  <c r="F647" i="374" s="1"/>
  <c r="AH1143" i="7"/>
  <c r="AJ1143" i="7" s="1"/>
  <c r="D1147" i="374"/>
  <c r="F1147" i="374" s="1"/>
  <c r="AH334" i="7"/>
  <c r="D338" i="374"/>
  <c r="F338" i="374" s="1"/>
  <c r="AH328" i="7"/>
  <c r="D332" i="374"/>
  <c r="F332" i="374" s="1"/>
  <c r="AH642" i="7"/>
  <c r="AJ642" i="7" s="1"/>
  <c r="D646" i="374"/>
  <c r="F646" i="374" s="1"/>
  <c r="O19" i="367"/>
  <c r="N19" i="367"/>
  <c r="AB854" i="7"/>
  <c r="AD854" i="7"/>
  <c r="AJ854" i="7" s="1"/>
  <c r="AH760" i="7"/>
  <c r="AJ760" i="7" s="1"/>
  <c r="AG853" i="7"/>
  <c r="AJ853" i="7" s="1"/>
  <c r="AE853" i="7"/>
  <c r="AF853" i="7"/>
  <c r="J42" i="367"/>
  <c r="J43" i="367"/>
  <c r="AD950" i="7"/>
  <c r="AJ950" i="7" s="1"/>
  <c r="J40" i="367" l="1"/>
  <c r="D20" i="367"/>
  <c r="E20" i="367"/>
  <c r="R17" i="367" l="1"/>
  <c r="S17" i="367" s="1"/>
  <c r="T17" i="367" s="1"/>
  <c r="H17" i="367"/>
  <c r="R16" i="367"/>
  <c r="S16" i="367" s="1"/>
  <c r="T16" i="367" s="1"/>
  <c r="J17" i="367" l="1"/>
  <c r="I17" i="367"/>
  <c r="I37" i="367" l="1"/>
  <c r="I39" i="367" l="1"/>
  <c r="I43" i="367" s="1"/>
  <c r="I38" i="367"/>
  <c r="I41" i="367"/>
  <c r="M18" i="367"/>
  <c r="R18" i="367"/>
  <c r="S18" i="367" s="1"/>
  <c r="T18" i="367" s="1"/>
  <c r="D945" i="368"/>
  <c r="D944" i="368"/>
  <c r="D943" i="368"/>
  <c r="D942" i="368"/>
  <c r="D941" i="368"/>
  <c r="D940" i="368"/>
  <c r="D939" i="368"/>
  <c r="D938" i="368"/>
  <c r="D937" i="368"/>
  <c r="D936" i="368"/>
  <c r="D935" i="368"/>
  <c r="D934" i="368"/>
  <c r="D933" i="368"/>
  <c r="D932" i="368"/>
  <c r="D931" i="368"/>
  <c r="D930" i="368"/>
  <c r="D929" i="368"/>
  <c r="D928" i="368"/>
  <c r="D927" i="368"/>
  <c r="D926" i="368"/>
  <c r="D925" i="368"/>
  <c r="D924" i="368"/>
  <c r="D923" i="368"/>
  <c r="D922" i="368"/>
  <c r="D921" i="368"/>
  <c r="D920" i="368"/>
  <c r="D919" i="368"/>
  <c r="D918" i="368"/>
  <c r="D917" i="368"/>
  <c r="D916" i="368"/>
  <c r="D915" i="368"/>
  <c r="D914" i="368"/>
  <c r="D913" i="368"/>
  <c r="D912" i="368"/>
  <c r="D911" i="368"/>
  <c r="D910" i="368"/>
  <c r="D909" i="368"/>
  <c r="D908" i="368"/>
  <c r="D907" i="368"/>
  <c r="D906" i="368"/>
  <c r="D905" i="368"/>
  <c r="D904" i="368"/>
  <c r="D903" i="368"/>
  <c r="D902" i="368"/>
  <c r="D901" i="368"/>
  <c r="D900" i="368"/>
  <c r="D899" i="368"/>
  <c r="D898" i="368"/>
  <c r="D897" i="368"/>
  <c r="D896" i="368"/>
  <c r="D895" i="368"/>
  <c r="D894" i="368"/>
  <c r="D893" i="368"/>
  <c r="D892" i="368"/>
  <c r="D891" i="368"/>
  <c r="D890" i="368"/>
  <c r="D889" i="368"/>
  <c r="D888" i="368"/>
  <c r="D887" i="368"/>
  <c r="D886" i="368"/>
  <c r="D885" i="368"/>
  <c r="D884" i="368"/>
  <c r="D883" i="368"/>
  <c r="D882" i="368"/>
  <c r="D881" i="368"/>
  <c r="D880" i="368"/>
  <c r="D879" i="368"/>
  <c r="D878" i="368"/>
  <c r="D877" i="368"/>
  <c r="D876" i="368"/>
  <c r="D875" i="368"/>
  <c r="D874" i="368"/>
  <c r="D873" i="368"/>
  <c r="D872" i="368"/>
  <c r="D871" i="368"/>
  <c r="D870" i="368"/>
  <c r="D869" i="368"/>
  <c r="D868" i="368"/>
  <c r="D867" i="368"/>
  <c r="D866" i="368"/>
  <c r="D865" i="368"/>
  <c r="D864" i="368"/>
  <c r="D863" i="368"/>
  <c r="D862" i="368"/>
  <c r="D861" i="368"/>
  <c r="D860" i="368"/>
  <c r="D859" i="368"/>
  <c r="D858" i="368"/>
  <c r="D857" i="368"/>
  <c r="D856" i="368"/>
  <c r="D855" i="368"/>
  <c r="D854" i="368"/>
  <c r="D853" i="368"/>
  <c r="D852" i="368"/>
  <c r="D851" i="368"/>
  <c r="D850" i="368"/>
  <c r="D849" i="368"/>
  <c r="D848" i="368"/>
  <c r="D847" i="368"/>
  <c r="D846" i="368"/>
  <c r="D845" i="368"/>
  <c r="D844" i="368"/>
  <c r="D843" i="368"/>
  <c r="D842" i="368"/>
  <c r="D841" i="368"/>
  <c r="D840" i="368"/>
  <c r="D839" i="368"/>
  <c r="D838" i="368"/>
  <c r="D837" i="368"/>
  <c r="D836" i="368"/>
  <c r="D835" i="368"/>
  <c r="D834" i="368"/>
  <c r="D833" i="368"/>
  <c r="D832" i="368"/>
  <c r="D831" i="368"/>
  <c r="D830" i="368"/>
  <c r="D829" i="368"/>
  <c r="D828" i="368"/>
  <c r="D827" i="368"/>
  <c r="D826" i="368"/>
  <c r="D825" i="368"/>
  <c r="D824" i="368"/>
  <c r="D823" i="368"/>
  <c r="D822" i="368"/>
  <c r="D821" i="368"/>
  <c r="D820" i="368"/>
  <c r="D819" i="368"/>
  <c r="D818" i="368"/>
  <c r="D817" i="368"/>
  <c r="D816" i="368"/>
  <c r="D815" i="368"/>
  <c r="D814" i="368"/>
  <c r="D813" i="368"/>
  <c r="D812" i="368"/>
  <c r="D811" i="368"/>
  <c r="D810" i="368"/>
  <c r="D809" i="368"/>
  <c r="D808" i="368"/>
  <c r="D807" i="368"/>
  <c r="D806" i="368"/>
  <c r="D805" i="368"/>
  <c r="D804" i="368"/>
  <c r="D803" i="368"/>
  <c r="D802" i="368"/>
  <c r="D801" i="368"/>
  <c r="D800" i="368"/>
  <c r="D799" i="368"/>
  <c r="D798" i="368"/>
  <c r="D797" i="368"/>
  <c r="D796" i="368"/>
  <c r="D795" i="368"/>
  <c r="D794" i="368"/>
  <c r="D793" i="368"/>
  <c r="D792" i="368"/>
  <c r="D791" i="368"/>
  <c r="D790" i="368"/>
  <c r="D789" i="368"/>
  <c r="D788" i="368"/>
  <c r="D787" i="368"/>
  <c r="D786" i="368"/>
  <c r="D785" i="368"/>
  <c r="D784" i="368"/>
  <c r="D783" i="368"/>
  <c r="D782" i="368"/>
  <c r="D781" i="368"/>
  <c r="D780" i="368"/>
  <c r="D779" i="368"/>
  <c r="D778" i="368"/>
  <c r="D777" i="368"/>
  <c r="D776" i="368"/>
  <c r="D775" i="368"/>
  <c r="D774" i="368"/>
  <c r="D773" i="368"/>
  <c r="D772" i="368"/>
  <c r="D771" i="368"/>
  <c r="D770" i="368"/>
  <c r="D769" i="368"/>
  <c r="D768" i="368"/>
  <c r="D767" i="368"/>
  <c r="D766" i="368"/>
  <c r="D765" i="368"/>
  <c r="D764" i="368"/>
  <c r="D763" i="368"/>
  <c r="D762" i="368"/>
  <c r="D761" i="368"/>
  <c r="D760" i="368"/>
  <c r="D759" i="368"/>
  <c r="D758" i="368"/>
  <c r="D757" i="368"/>
  <c r="D756" i="368"/>
  <c r="D755" i="368"/>
  <c r="D754" i="368"/>
  <c r="D753" i="368"/>
  <c r="D752" i="368"/>
  <c r="D751" i="368"/>
  <c r="D750" i="368"/>
  <c r="D749" i="368"/>
  <c r="D748" i="368"/>
  <c r="D747" i="368"/>
  <c r="D746" i="368"/>
  <c r="D745" i="368"/>
  <c r="D744" i="368"/>
  <c r="D743" i="368"/>
  <c r="D742" i="368"/>
  <c r="D741" i="368"/>
  <c r="D740" i="368"/>
  <c r="D739" i="368"/>
  <c r="D738" i="368"/>
  <c r="D737" i="368"/>
  <c r="D736" i="368"/>
  <c r="D735" i="368"/>
  <c r="D734" i="368"/>
  <c r="D733" i="368"/>
  <c r="D732" i="368"/>
  <c r="D731" i="368"/>
  <c r="D730" i="368"/>
  <c r="D729" i="368"/>
  <c r="D728" i="368"/>
  <c r="D727" i="368"/>
  <c r="D726" i="368"/>
  <c r="D725" i="368"/>
  <c r="D724" i="368"/>
  <c r="D723" i="368"/>
  <c r="D722" i="368"/>
  <c r="D721" i="368"/>
  <c r="D720" i="368"/>
  <c r="D719" i="368"/>
  <c r="D718" i="368"/>
  <c r="D717" i="368"/>
  <c r="D716" i="368"/>
  <c r="D715" i="368"/>
  <c r="D714" i="368"/>
  <c r="D713" i="368"/>
  <c r="D712" i="368"/>
  <c r="D711" i="368"/>
  <c r="D710" i="368"/>
  <c r="D709" i="368"/>
  <c r="D708" i="368"/>
  <c r="D707" i="368"/>
  <c r="D706" i="368"/>
  <c r="D705" i="368"/>
  <c r="D704" i="368"/>
  <c r="D703" i="368"/>
  <c r="D702" i="368"/>
  <c r="D701" i="368"/>
  <c r="D700" i="368"/>
  <c r="D699" i="368"/>
  <c r="D698" i="368"/>
  <c r="D697" i="368"/>
  <c r="D696" i="368"/>
  <c r="D695" i="368"/>
  <c r="D694" i="368"/>
  <c r="D693" i="368"/>
  <c r="D692" i="368"/>
  <c r="D691" i="368"/>
  <c r="D690" i="368"/>
  <c r="D689" i="368"/>
  <c r="D688" i="368"/>
  <c r="D687" i="368"/>
  <c r="D686" i="368"/>
  <c r="D685" i="368"/>
  <c r="D684" i="368"/>
  <c r="D683" i="368"/>
  <c r="D682" i="368"/>
  <c r="D681" i="368"/>
  <c r="D680" i="368"/>
  <c r="D679" i="368"/>
  <c r="D678" i="368"/>
  <c r="D677" i="368"/>
  <c r="D676" i="368"/>
  <c r="D675" i="368"/>
  <c r="D674" i="368"/>
  <c r="D673" i="368"/>
  <c r="D672" i="368"/>
  <c r="D671" i="368"/>
  <c r="D670" i="368"/>
  <c r="D669" i="368"/>
  <c r="D668" i="368"/>
  <c r="D667" i="368"/>
  <c r="D666" i="368"/>
  <c r="D665" i="368"/>
  <c r="D664" i="368"/>
  <c r="D663" i="368"/>
  <c r="D662" i="368"/>
  <c r="D661" i="368"/>
  <c r="D660" i="368"/>
  <c r="D659" i="368"/>
  <c r="D658" i="368"/>
  <c r="D657" i="368"/>
  <c r="D656" i="368"/>
  <c r="D655" i="368"/>
  <c r="D654" i="368"/>
  <c r="D653" i="368"/>
  <c r="D652" i="368"/>
  <c r="D651" i="368"/>
  <c r="D650" i="368"/>
  <c r="D649" i="368"/>
  <c r="D648" i="368"/>
  <c r="D647" i="368"/>
  <c r="D646" i="368"/>
  <c r="D645" i="368"/>
  <c r="D644" i="368"/>
  <c r="D643" i="368"/>
  <c r="D642" i="368"/>
  <c r="D641" i="368"/>
  <c r="D640" i="368"/>
  <c r="D639" i="368"/>
  <c r="D638" i="368"/>
  <c r="D637" i="368"/>
  <c r="D636" i="368"/>
  <c r="D635" i="368"/>
  <c r="D634" i="368"/>
  <c r="D633" i="368"/>
  <c r="D632" i="368"/>
  <c r="D631" i="368"/>
  <c r="D630" i="368"/>
  <c r="D629" i="368"/>
  <c r="D628" i="368"/>
  <c r="D627" i="368"/>
  <c r="D626" i="368"/>
  <c r="D625" i="368"/>
  <c r="D624" i="368"/>
  <c r="D623" i="368"/>
  <c r="D622" i="368"/>
  <c r="D621" i="368"/>
  <c r="D620" i="368"/>
  <c r="D619" i="368"/>
  <c r="D618" i="368"/>
  <c r="D617" i="368"/>
  <c r="D616" i="368"/>
  <c r="D615" i="368"/>
  <c r="D614" i="368"/>
  <c r="D613" i="368"/>
  <c r="D612" i="368"/>
  <c r="D611" i="368"/>
  <c r="D610" i="368"/>
  <c r="D609" i="368"/>
  <c r="D608" i="368"/>
  <c r="D607" i="368"/>
  <c r="D606" i="368"/>
  <c r="D605" i="368"/>
  <c r="D604" i="368"/>
  <c r="D603" i="368"/>
  <c r="D602" i="368"/>
  <c r="D601" i="368"/>
  <c r="D600" i="368"/>
  <c r="D599" i="368"/>
  <c r="D598" i="368"/>
  <c r="D597" i="368"/>
  <c r="D596" i="368"/>
  <c r="D595" i="368"/>
  <c r="D594" i="368"/>
  <c r="D593" i="368"/>
  <c r="D592" i="368"/>
  <c r="D591" i="368"/>
  <c r="D590" i="368"/>
  <c r="D589" i="368"/>
  <c r="D588" i="368"/>
  <c r="D587" i="368"/>
  <c r="D586" i="368"/>
  <c r="D585" i="368"/>
  <c r="D584" i="368"/>
  <c r="D583" i="368"/>
  <c r="D582" i="368"/>
  <c r="D581" i="368"/>
  <c r="D580" i="368"/>
  <c r="D579" i="368"/>
  <c r="D578" i="368"/>
  <c r="D577" i="368"/>
  <c r="D576" i="368"/>
  <c r="D575" i="368"/>
  <c r="D574" i="368"/>
  <c r="D573" i="368"/>
  <c r="D572" i="368"/>
  <c r="D571" i="368"/>
  <c r="D570" i="368"/>
  <c r="D569" i="368"/>
  <c r="D568" i="368"/>
  <c r="D567" i="368"/>
  <c r="D566" i="368"/>
  <c r="D565" i="368"/>
  <c r="D564" i="368"/>
  <c r="D563" i="368"/>
  <c r="D562" i="368"/>
  <c r="D561" i="368"/>
  <c r="D560" i="368"/>
  <c r="D559" i="368"/>
  <c r="D558" i="368"/>
  <c r="D557" i="368"/>
  <c r="D556" i="368"/>
  <c r="D555" i="368"/>
  <c r="D554" i="368"/>
  <c r="D553" i="368"/>
  <c r="D552" i="368"/>
  <c r="D551" i="368"/>
  <c r="D550" i="368"/>
  <c r="D549" i="368"/>
  <c r="D548" i="368"/>
  <c r="D547" i="368"/>
  <c r="D546" i="368"/>
  <c r="D545" i="368"/>
  <c r="D544" i="368"/>
  <c r="D543" i="368"/>
  <c r="D542" i="368"/>
  <c r="D541" i="368"/>
  <c r="D540" i="368"/>
  <c r="D539" i="368"/>
  <c r="D538" i="368"/>
  <c r="D537" i="368"/>
  <c r="D536" i="368"/>
  <c r="D535" i="368"/>
  <c r="D534" i="368"/>
  <c r="D533" i="368"/>
  <c r="D532" i="368"/>
  <c r="D531" i="368"/>
  <c r="D530" i="368"/>
  <c r="D529" i="368"/>
  <c r="D528" i="368"/>
  <c r="D527" i="368"/>
  <c r="D526" i="368"/>
  <c r="D525" i="368"/>
  <c r="D524" i="368"/>
  <c r="D523" i="368"/>
  <c r="D522" i="368"/>
  <c r="D521" i="368"/>
  <c r="D520" i="368"/>
  <c r="D519" i="368"/>
  <c r="D518" i="368"/>
  <c r="D517" i="368"/>
  <c r="D516" i="368"/>
  <c r="D515" i="368"/>
  <c r="D514" i="368"/>
  <c r="D513" i="368"/>
  <c r="D512" i="368"/>
  <c r="D511" i="368"/>
  <c r="D510" i="368"/>
  <c r="D509" i="368"/>
  <c r="D508" i="368"/>
  <c r="D507" i="368"/>
  <c r="D506" i="368"/>
  <c r="D505" i="368"/>
  <c r="D504" i="368"/>
  <c r="D503" i="368"/>
  <c r="D502" i="368"/>
  <c r="D501" i="368"/>
  <c r="D500" i="368"/>
  <c r="D499" i="368"/>
  <c r="D498" i="368"/>
  <c r="D497" i="368"/>
  <c r="D496" i="368"/>
  <c r="D495" i="368"/>
  <c r="D494" i="368"/>
  <c r="D493" i="368"/>
  <c r="D492" i="368"/>
  <c r="D491" i="368"/>
  <c r="D490" i="368"/>
  <c r="D489" i="368"/>
  <c r="D488" i="368"/>
  <c r="D487" i="368"/>
  <c r="D486" i="368"/>
  <c r="D485" i="368"/>
  <c r="D484" i="368"/>
  <c r="D483" i="368"/>
  <c r="D482" i="368"/>
  <c r="D481" i="368"/>
  <c r="D480" i="368"/>
  <c r="D479" i="368"/>
  <c r="D478" i="368"/>
  <c r="D477" i="368"/>
  <c r="D476" i="368"/>
  <c r="D475" i="368"/>
  <c r="D474" i="368"/>
  <c r="D473" i="368"/>
  <c r="D472" i="368"/>
  <c r="D471" i="368"/>
  <c r="D470" i="368"/>
  <c r="D469" i="368"/>
  <c r="D468" i="368"/>
  <c r="D467" i="368"/>
  <c r="D466" i="368"/>
  <c r="D465" i="368"/>
  <c r="D464" i="368"/>
  <c r="D463" i="368"/>
  <c r="D462" i="368"/>
  <c r="D461" i="368"/>
  <c r="D460" i="368"/>
  <c r="D459" i="368"/>
  <c r="D458" i="368"/>
  <c r="D457" i="368"/>
  <c r="D456" i="368"/>
  <c r="D455" i="368"/>
  <c r="D454" i="368"/>
  <c r="D453" i="368"/>
  <c r="D452" i="368"/>
  <c r="D451" i="368"/>
  <c r="D450" i="368"/>
  <c r="D449" i="368"/>
  <c r="D448" i="368"/>
  <c r="D447" i="368"/>
  <c r="D446" i="368"/>
  <c r="D445" i="368"/>
  <c r="D444" i="368"/>
  <c r="D443" i="368"/>
  <c r="D442" i="368"/>
  <c r="D441" i="368"/>
  <c r="D440" i="368"/>
  <c r="D439" i="368"/>
  <c r="D438" i="368"/>
  <c r="D437" i="368"/>
  <c r="D436" i="368"/>
  <c r="D435" i="368"/>
  <c r="D434" i="368"/>
  <c r="D433" i="368"/>
  <c r="D432" i="368"/>
  <c r="D431" i="368"/>
  <c r="D430" i="368"/>
  <c r="D429" i="368"/>
  <c r="D428" i="368"/>
  <c r="D427" i="368"/>
  <c r="D426" i="368"/>
  <c r="D425" i="368"/>
  <c r="D424" i="368"/>
  <c r="D423" i="368"/>
  <c r="D422" i="368"/>
  <c r="D421" i="368"/>
  <c r="D420" i="368"/>
  <c r="D419" i="368"/>
  <c r="D418" i="368"/>
  <c r="D417" i="368"/>
  <c r="D416" i="368"/>
  <c r="D415" i="368"/>
  <c r="D414" i="368"/>
  <c r="D413" i="368"/>
  <c r="D412" i="368"/>
  <c r="D411" i="368"/>
  <c r="D410" i="368"/>
  <c r="D409" i="368"/>
  <c r="D408" i="368"/>
  <c r="D407" i="368"/>
  <c r="D406" i="368"/>
  <c r="D405" i="368"/>
  <c r="D404" i="368"/>
  <c r="D403" i="368"/>
  <c r="D402" i="368"/>
  <c r="D401" i="368"/>
  <c r="D400" i="368"/>
  <c r="D399" i="368"/>
  <c r="D398" i="368"/>
  <c r="D397" i="368"/>
  <c r="D396" i="368"/>
  <c r="D395" i="368"/>
  <c r="D394" i="368"/>
  <c r="D393" i="368"/>
  <c r="D392" i="368"/>
  <c r="D391" i="368"/>
  <c r="D390" i="368"/>
  <c r="D389" i="368"/>
  <c r="D388" i="368"/>
  <c r="D387" i="368"/>
  <c r="D386" i="368"/>
  <c r="D385" i="368"/>
  <c r="D384" i="368"/>
  <c r="D383" i="368"/>
  <c r="D382" i="368"/>
  <c r="D381" i="368"/>
  <c r="D380" i="368"/>
  <c r="D379" i="368"/>
  <c r="D378" i="368"/>
  <c r="D377" i="368"/>
  <c r="D376" i="368"/>
  <c r="D375" i="368"/>
  <c r="D374" i="368"/>
  <c r="D373" i="368"/>
  <c r="D372" i="368"/>
  <c r="D371" i="368"/>
  <c r="D370" i="368"/>
  <c r="D369" i="368"/>
  <c r="D368" i="368"/>
  <c r="D367" i="368"/>
  <c r="D366" i="368"/>
  <c r="D365" i="368"/>
  <c r="D364" i="368"/>
  <c r="D363" i="368"/>
  <c r="D362" i="368"/>
  <c r="D361" i="368"/>
  <c r="D360" i="368"/>
  <c r="D359" i="368"/>
  <c r="D358" i="368"/>
  <c r="D357" i="368"/>
  <c r="D356" i="368"/>
  <c r="D355" i="368"/>
  <c r="D354" i="368"/>
  <c r="D353" i="368"/>
  <c r="D352" i="368"/>
  <c r="D351" i="368"/>
  <c r="D350" i="368"/>
  <c r="D349" i="368"/>
  <c r="D348" i="368"/>
  <c r="D347" i="368"/>
  <c r="D346" i="368"/>
  <c r="D345" i="368"/>
  <c r="D344" i="368"/>
  <c r="D343" i="368"/>
  <c r="D342" i="368"/>
  <c r="D341" i="368"/>
  <c r="D340" i="368"/>
  <c r="D339" i="368"/>
  <c r="D338" i="368"/>
  <c r="D337" i="368"/>
  <c r="D336" i="368"/>
  <c r="D335" i="368"/>
  <c r="D334" i="368"/>
  <c r="D333" i="368"/>
  <c r="D332" i="368"/>
  <c r="D331" i="368"/>
  <c r="D330" i="368"/>
  <c r="D329" i="368"/>
  <c r="D328" i="368"/>
  <c r="D327" i="368"/>
  <c r="D326" i="368"/>
  <c r="D325" i="368"/>
  <c r="D324" i="368"/>
  <c r="D323" i="368"/>
  <c r="D322" i="368"/>
  <c r="D321" i="368"/>
  <c r="D320" i="368"/>
  <c r="D319" i="368"/>
  <c r="D318" i="368"/>
  <c r="D317" i="368"/>
  <c r="D316" i="368"/>
  <c r="D315" i="368"/>
  <c r="D314" i="368"/>
  <c r="D313" i="368"/>
  <c r="D312" i="368"/>
  <c r="D311" i="368"/>
  <c r="D310" i="368"/>
  <c r="D309" i="368"/>
  <c r="D308" i="368"/>
  <c r="D307" i="368"/>
  <c r="D306" i="368"/>
  <c r="D305" i="368"/>
  <c r="D304" i="368"/>
  <c r="D303" i="368"/>
  <c r="D302" i="368"/>
  <c r="D301" i="368"/>
  <c r="D300" i="368"/>
  <c r="D299" i="368"/>
  <c r="D298" i="368"/>
  <c r="D297" i="368"/>
  <c r="D296" i="368"/>
  <c r="D295" i="368"/>
  <c r="D294" i="368"/>
  <c r="D293" i="368"/>
  <c r="D292" i="368"/>
  <c r="D291" i="368"/>
  <c r="D290" i="368"/>
  <c r="D289" i="368"/>
  <c r="D288" i="368"/>
  <c r="D287" i="368"/>
  <c r="D286" i="368"/>
  <c r="D285" i="368"/>
  <c r="D284" i="368"/>
  <c r="D283" i="368"/>
  <c r="D282" i="368"/>
  <c r="D281" i="368"/>
  <c r="D280" i="368"/>
  <c r="D279" i="368"/>
  <c r="D278" i="368"/>
  <c r="D277" i="368"/>
  <c r="D276" i="368"/>
  <c r="D275" i="368"/>
  <c r="D274" i="368"/>
  <c r="D273" i="368"/>
  <c r="D272" i="368"/>
  <c r="D271" i="368"/>
  <c r="D270" i="368"/>
  <c r="D269" i="368"/>
  <c r="D268" i="368"/>
  <c r="D267" i="368"/>
  <c r="D266" i="368"/>
  <c r="D265" i="368"/>
  <c r="D264" i="368"/>
  <c r="D263" i="368"/>
  <c r="D262" i="368"/>
  <c r="D261" i="368"/>
  <c r="D260" i="368"/>
  <c r="D259" i="368"/>
  <c r="D258" i="368"/>
  <c r="D257" i="368"/>
  <c r="D256" i="368"/>
  <c r="D255" i="368"/>
  <c r="D254" i="368"/>
  <c r="D253" i="368"/>
  <c r="D252" i="368"/>
  <c r="D251" i="368"/>
  <c r="D250" i="368"/>
  <c r="D249" i="368"/>
  <c r="D248" i="368"/>
  <c r="D247" i="368"/>
  <c r="D246" i="368"/>
  <c r="D245" i="368"/>
  <c r="D244" i="368"/>
  <c r="D243" i="368"/>
  <c r="D242" i="368"/>
  <c r="D241" i="368"/>
  <c r="D240" i="368"/>
  <c r="D239" i="368"/>
  <c r="D238" i="368"/>
  <c r="D237" i="368"/>
  <c r="D236" i="368"/>
  <c r="D235" i="368"/>
  <c r="D234" i="368"/>
  <c r="D233" i="368"/>
  <c r="D232" i="368"/>
  <c r="D231" i="368"/>
  <c r="D230" i="368"/>
  <c r="D229" i="368"/>
  <c r="D228" i="368"/>
  <c r="D227" i="368"/>
  <c r="D226" i="368"/>
  <c r="D225" i="368"/>
  <c r="D224" i="368"/>
  <c r="D223" i="368"/>
  <c r="D222" i="368"/>
  <c r="D221" i="368"/>
  <c r="D220" i="368"/>
  <c r="D219" i="368"/>
  <c r="D218" i="368"/>
  <c r="D217" i="368"/>
  <c r="D216" i="368"/>
  <c r="D215" i="368"/>
  <c r="D214" i="368"/>
  <c r="D213" i="368"/>
  <c r="D212" i="368"/>
  <c r="D211" i="368"/>
  <c r="D210" i="368"/>
  <c r="D209" i="368"/>
  <c r="D208" i="368"/>
  <c r="D207" i="368"/>
  <c r="D206" i="368"/>
  <c r="D205" i="368"/>
  <c r="D204" i="368"/>
  <c r="D203" i="368"/>
  <c r="D202" i="368"/>
  <c r="D201" i="368"/>
  <c r="D200" i="368"/>
  <c r="D199" i="368"/>
  <c r="D198" i="368"/>
  <c r="D197" i="368"/>
  <c r="D196" i="368"/>
  <c r="D195" i="368"/>
  <c r="D194" i="368"/>
  <c r="D193" i="368"/>
  <c r="D192" i="368"/>
  <c r="D191" i="368"/>
  <c r="D190" i="368"/>
  <c r="D189" i="368"/>
  <c r="D188" i="368"/>
  <c r="D187" i="368"/>
  <c r="D186" i="368"/>
  <c r="D185" i="368"/>
  <c r="D184" i="368"/>
  <c r="D183" i="368"/>
  <c r="D182" i="368"/>
  <c r="D181" i="368"/>
  <c r="D180" i="368"/>
  <c r="D179" i="368"/>
  <c r="D178" i="368"/>
  <c r="D177" i="368"/>
  <c r="D176" i="368"/>
  <c r="D175" i="368"/>
  <c r="D174" i="368"/>
  <c r="D173" i="368"/>
  <c r="D172" i="368"/>
  <c r="D171" i="368"/>
  <c r="D170" i="368"/>
  <c r="D169" i="368"/>
  <c r="D168" i="368"/>
  <c r="D167" i="368"/>
  <c r="D166" i="368"/>
  <c r="D165" i="368"/>
  <c r="D164" i="368"/>
  <c r="D163" i="368"/>
  <c r="D162" i="368"/>
  <c r="D161" i="368"/>
  <c r="D160" i="368"/>
  <c r="D159" i="368"/>
  <c r="D158" i="368"/>
  <c r="D157" i="368"/>
  <c r="D156" i="368"/>
  <c r="D155" i="368"/>
  <c r="D154" i="368"/>
  <c r="D153" i="368"/>
  <c r="D152" i="368"/>
  <c r="D151" i="368"/>
  <c r="D150" i="368"/>
  <c r="D149" i="368"/>
  <c r="D148" i="368"/>
  <c r="D147" i="368"/>
  <c r="D146" i="368"/>
  <c r="D145" i="368"/>
  <c r="D144" i="368"/>
  <c r="D143" i="368"/>
  <c r="D142" i="368"/>
  <c r="D141" i="368"/>
  <c r="D140" i="368"/>
  <c r="D139" i="368"/>
  <c r="D138" i="368"/>
  <c r="D137" i="368"/>
  <c r="D136" i="368"/>
  <c r="D135" i="368"/>
  <c r="D134" i="368"/>
  <c r="D133" i="368"/>
  <c r="D132" i="368"/>
  <c r="D131" i="368"/>
  <c r="D130" i="368"/>
  <c r="D129" i="368"/>
  <c r="D128" i="368"/>
  <c r="D127" i="368"/>
  <c r="D126" i="368"/>
  <c r="D125" i="368"/>
  <c r="D124" i="368"/>
  <c r="D123" i="368"/>
  <c r="D122" i="368"/>
  <c r="D121" i="368"/>
  <c r="D120" i="368"/>
  <c r="D119" i="368"/>
  <c r="D118" i="368"/>
  <c r="D117" i="368"/>
  <c r="D116" i="368"/>
  <c r="D115" i="368"/>
  <c r="D114" i="368"/>
  <c r="D113" i="368"/>
  <c r="D112" i="368"/>
  <c r="D111" i="368"/>
  <c r="D110" i="368"/>
  <c r="D109" i="368"/>
  <c r="D108" i="368"/>
  <c r="D107" i="368"/>
  <c r="D106" i="368"/>
  <c r="D105" i="368"/>
  <c r="D104" i="368"/>
  <c r="D103" i="368"/>
  <c r="D102" i="368"/>
  <c r="D101" i="368"/>
  <c r="D100" i="368"/>
  <c r="D99" i="368"/>
  <c r="D98" i="368"/>
  <c r="D97" i="368"/>
  <c r="D96" i="368"/>
  <c r="D95" i="368"/>
  <c r="D94" i="368"/>
  <c r="D93" i="368"/>
  <c r="D92" i="368"/>
  <c r="D91" i="368"/>
  <c r="D90" i="368"/>
  <c r="D89" i="368"/>
  <c r="D88" i="368"/>
  <c r="D87" i="368"/>
  <c r="D86" i="368"/>
  <c r="D85" i="368"/>
  <c r="D84" i="368"/>
  <c r="D83" i="368"/>
  <c r="D82" i="368"/>
  <c r="D81" i="368"/>
  <c r="D80" i="368"/>
  <c r="D79" i="368"/>
  <c r="D78" i="368"/>
  <c r="D77" i="368"/>
  <c r="D76" i="368"/>
  <c r="D75" i="368"/>
  <c r="D74" i="368"/>
  <c r="D73" i="368"/>
  <c r="D72" i="368"/>
  <c r="D71" i="368"/>
  <c r="D70" i="368"/>
  <c r="D69" i="368"/>
  <c r="D68" i="368"/>
  <c r="D67" i="368"/>
  <c r="D66" i="368"/>
  <c r="D65" i="368"/>
  <c r="D64" i="368"/>
  <c r="D63" i="368"/>
  <c r="D62" i="368"/>
  <c r="D61" i="368"/>
  <c r="D60" i="368"/>
  <c r="D59" i="368"/>
  <c r="D58" i="368"/>
  <c r="D57" i="368"/>
  <c r="D56" i="368"/>
  <c r="D55" i="368"/>
  <c r="D54" i="368"/>
  <c r="D53" i="368"/>
  <c r="D52" i="368"/>
  <c r="D51" i="368"/>
  <c r="D50" i="368"/>
  <c r="D49" i="368"/>
  <c r="D48" i="368"/>
  <c r="D47" i="368"/>
  <c r="D46" i="368"/>
  <c r="D45" i="368"/>
  <c r="D44" i="368"/>
  <c r="D43" i="368"/>
  <c r="D42" i="368"/>
  <c r="D41" i="368"/>
  <c r="D40" i="368"/>
  <c r="D39" i="368"/>
  <c r="D38" i="368"/>
  <c r="D37" i="368"/>
  <c r="D36" i="368"/>
  <c r="D35" i="368"/>
  <c r="D34" i="368"/>
  <c r="D33" i="368"/>
  <c r="D32" i="368"/>
  <c r="D31" i="368"/>
  <c r="D30" i="368"/>
  <c r="D29" i="368"/>
  <c r="D28" i="368"/>
  <c r="D27" i="368"/>
  <c r="D26" i="368"/>
  <c r="D25" i="368"/>
  <c r="D24" i="368"/>
  <c r="D23" i="368"/>
  <c r="D22" i="368"/>
  <c r="D21" i="368"/>
  <c r="D20" i="368"/>
  <c r="D19" i="368"/>
  <c r="D18" i="368"/>
  <c r="D17" i="368"/>
  <c r="D16" i="368"/>
  <c r="D15" i="368"/>
  <c r="D14" i="368"/>
  <c r="D13" i="368"/>
  <c r="D12" i="368"/>
  <c r="D11" i="368"/>
  <c r="D10" i="368"/>
  <c r="D9" i="368"/>
  <c r="D8" i="368"/>
  <c r="D7" i="368"/>
  <c r="D6" i="368"/>
  <c r="D5" i="368"/>
  <c r="D4" i="368"/>
  <c r="D3" i="368"/>
  <c r="D2" i="368"/>
  <c r="D1" i="368"/>
  <c r="O18" i="367" l="1"/>
  <c r="N18" i="367"/>
  <c r="I42" i="367"/>
  <c r="I40" i="367" s="1"/>
  <c r="F11" i="367" l="1"/>
  <c r="G11" i="367"/>
  <c r="F12" i="367"/>
  <c r="G12" i="367"/>
  <c r="F13" i="367"/>
  <c r="G13" i="367"/>
  <c r="F14" i="367"/>
  <c r="G14" i="367"/>
  <c r="F15" i="367"/>
  <c r="G15" i="367"/>
  <c r="H16" i="367" l="1"/>
  <c r="R15" i="367"/>
  <c r="S15" i="367" s="1"/>
  <c r="T15" i="367" s="1"/>
  <c r="H15" i="367"/>
  <c r="R14" i="367"/>
  <c r="S14" i="367" s="1"/>
  <c r="T14" i="367" s="1"/>
  <c r="H14" i="367"/>
  <c r="R13" i="367"/>
  <c r="S13" i="367" s="1"/>
  <c r="T13" i="367" s="1"/>
  <c r="H13" i="367"/>
  <c r="R12" i="367"/>
  <c r="S12" i="367" s="1"/>
  <c r="T12" i="367" s="1"/>
  <c r="H12" i="367"/>
  <c r="R11" i="367"/>
  <c r="S11" i="367" s="1"/>
  <c r="T11" i="367" s="1"/>
  <c r="H11" i="367"/>
  <c r="J13" i="367" l="1"/>
  <c r="I13" i="367"/>
  <c r="J11" i="367"/>
  <c r="I11" i="367"/>
  <c r="I15" i="367"/>
  <c r="J15" i="367"/>
  <c r="J12" i="367"/>
  <c r="I12" i="367"/>
  <c r="J14" i="367"/>
  <c r="I14" i="367"/>
  <c r="J16" i="367"/>
  <c r="I16" i="367"/>
  <c r="D19" i="367"/>
  <c r="E19" i="367"/>
  <c r="D18" i="367"/>
  <c r="E18" i="367"/>
  <c r="U23" i="367" l="1"/>
  <c r="U12" i="367"/>
  <c r="V12" i="367"/>
  <c r="U15" i="367"/>
  <c r="V15" i="367"/>
  <c r="U11" i="367"/>
  <c r="U13" i="367"/>
  <c r="V13" i="367"/>
  <c r="U16" i="367"/>
  <c r="V16" i="367"/>
  <c r="U14" i="367"/>
  <c r="V14" i="367"/>
  <c r="V11" i="367" l="1"/>
  <c r="V23" i="367"/>
  <c r="Q1626" i="7" l="1"/>
  <c r="D1630" i="374" s="1"/>
  <c r="I1630" i="374" s="1"/>
  <c r="M1630" i="374" s="1"/>
  <c r="N1630" i="374" s="1"/>
  <c r="O1630" i="374" s="1"/>
  <c r="Q2359" i="7"/>
  <c r="D2" i="366"/>
  <c r="D3" i="366"/>
  <c r="D4" i="366"/>
  <c r="D5" i="366"/>
  <c r="D6" i="366"/>
  <c r="D7" i="366"/>
  <c r="D8" i="366"/>
  <c r="D9" i="366"/>
  <c r="D10" i="366"/>
  <c r="D11" i="366"/>
  <c r="D12" i="366"/>
  <c r="D13" i="366"/>
  <c r="D14" i="366"/>
  <c r="D15" i="366"/>
  <c r="D16" i="366"/>
  <c r="D17" i="366"/>
  <c r="D18" i="366"/>
  <c r="D19" i="366"/>
  <c r="D20" i="366"/>
  <c r="D21" i="366"/>
  <c r="D22" i="366"/>
  <c r="D23" i="366"/>
  <c r="D24" i="366"/>
  <c r="D25" i="366"/>
  <c r="D26" i="366"/>
  <c r="D27" i="366"/>
  <c r="D28" i="366"/>
  <c r="D29" i="366"/>
  <c r="D30" i="366"/>
  <c r="D31" i="366"/>
  <c r="D32" i="366"/>
  <c r="D33" i="366"/>
  <c r="D34" i="366"/>
  <c r="D35" i="366"/>
  <c r="D36" i="366"/>
  <c r="D37" i="366"/>
  <c r="D38" i="366"/>
  <c r="D39" i="366"/>
  <c r="D40" i="366"/>
  <c r="D41" i="366"/>
  <c r="D42" i="366"/>
  <c r="D43" i="366"/>
  <c r="D44" i="366"/>
  <c r="D45" i="366"/>
  <c r="D46" i="366"/>
  <c r="D47" i="366"/>
  <c r="D48" i="366"/>
  <c r="D49" i="366"/>
  <c r="D50" i="366"/>
  <c r="D51" i="366"/>
  <c r="D52" i="366"/>
  <c r="D53" i="366"/>
  <c r="D54" i="366"/>
  <c r="D55" i="366"/>
  <c r="D56" i="366"/>
  <c r="D57" i="366"/>
  <c r="D58" i="366"/>
  <c r="D59" i="366"/>
  <c r="D60" i="366"/>
  <c r="D61" i="366"/>
  <c r="D62" i="366"/>
  <c r="D63" i="366"/>
  <c r="D64" i="366"/>
  <c r="D65" i="366"/>
  <c r="D66" i="366"/>
  <c r="D67" i="366"/>
  <c r="D68" i="366"/>
  <c r="D69" i="366"/>
  <c r="D70" i="366"/>
  <c r="D71" i="366"/>
  <c r="D72" i="366"/>
  <c r="D73" i="366"/>
  <c r="D74" i="366"/>
  <c r="D75" i="366"/>
  <c r="D76" i="366"/>
  <c r="D77" i="366"/>
  <c r="D78" i="366"/>
  <c r="D79" i="366"/>
  <c r="D80" i="366"/>
  <c r="D81" i="366"/>
  <c r="D82" i="366"/>
  <c r="D83" i="366"/>
  <c r="D84" i="366"/>
  <c r="D85" i="366"/>
  <c r="D86" i="366"/>
  <c r="D87" i="366"/>
  <c r="D88" i="366"/>
  <c r="D89" i="366"/>
  <c r="D90" i="366"/>
  <c r="D91" i="366"/>
  <c r="D92" i="366"/>
  <c r="D93" i="366"/>
  <c r="D94" i="366"/>
  <c r="D95" i="366"/>
  <c r="D96" i="366"/>
  <c r="D97" i="366"/>
  <c r="D98" i="366"/>
  <c r="D99" i="366"/>
  <c r="D100" i="366"/>
  <c r="D101" i="366"/>
  <c r="D102" i="366"/>
  <c r="D103" i="366"/>
  <c r="D104" i="366"/>
  <c r="D105" i="366"/>
  <c r="D106" i="366"/>
  <c r="D107" i="366"/>
  <c r="D108" i="366"/>
  <c r="D109" i="366"/>
  <c r="D110" i="366"/>
  <c r="D111" i="366"/>
  <c r="D112" i="366"/>
  <c r="D113" i="366"/>
  <c r="D114" i="366"/>
  <c r="D115" i="366"/>
  <c r="D116" i="366"/>
  <c r="D117" i="366"/>
  <c r="D118" i="366"/>
  <c r="D119" i="366"/>
  <c r="D120" i="366"/>
  <c r="D121" i="366"/>
  <c r="D122" i="366"/>
  <c r="D123" i="366"/>
  <c r="D124" i="366"/>
  <c r="D125" i="366"/>
  <c r="D126" i="366"/>
  <c r="D127" i="366"/>
  <c r="D128" i="366"/>
  <c r="D129" i="366"/>
  <c r="D130" i="366"/>
  <c r="D131" i="366"/>
  <c r="D132" i="366"/>
  <c r="D133" i="366"/>
  <c r="D134" i="366"/>
  <c r="D135" i="366"/>
  <c r="D136" i="366"/>
  <c r="D137" i="366"/>
  <c r="D138" i="366"/>
  <c r="D139" i="366"/>
  <c r="D140" i="366"/>
  <c r="D141" i="366"/>
  <c r="D142" i="366"/>
  <c r="D143" i="366"/>
  <c r="D144" i="366"/>
  <c r="D145" i="366"/>
  <c r="D146" i="366"/>
  <c r="D147" i="366"/>
  <c r="D148" i="366"/>
  <c r="D149" i="366"/>
  <c r="D150" i="366"/>
  <c r="D151" i="366"/>
  <c r="D152" i="366"/>
  <c r="D153" i="366"/>
  <c r="D154" i="366"/>
  <c r="D155" i="366"/>
  <c r="D156" i="366"/>
  <c r="D157" i="366"/>
  <c r="D158" i="366"/>
  <c r="D159" i="366"/>
  <c r="D160" i="366"/>
  <c r="D161" i="366"/>
  <c r="D162" i="366"/>
  <c r="D163" i="366"/>
  <c r="D164" i="366"/>
  <c r="D165" i="366"/>
  <c r="D166" i="366"/>
  <c r="D167" i="366"/>
  <c r="D168" i="366"/>
  <c r="D169" i="366"/>
  <c r="D170" i="366"/>
  <c r="D171" i="366"/>
  <c r="D172" i="366"/>
  <c r="D173" i="366"/>
  <c r="D174" i="366"/>
  <c r="D175" i="366"/>
  <c r="D176" i="366"/>
  <c r="D177" i="366"/>
  <c r="D178" i="366"/>
  <c r="D179" i="366"/>
  <c r="D180" i="366"/>
  <c r="D181" i="366"/>
  <c r="D182" i="366"/>
  <c r="D183" i="366"/>
  <c r="D184" i="366"/>
  <c r="D185" i="366"/>
  <c r="D186" i="366"/>
  <c r="D187" i="366"/>
  <c r="D188" i="366"/>
  <c r="D189" i="366"/>
  <c r="D190" i="366"/>
  <c r="D191" i="366"/>
  <c r="D192" i="366"/>
  <c r="D193" i="366"/>
  <c r="D194" i="366"/>
  <c r="D195" i="366"/>
  <c r="D196" i="366"/>
  <c r="D197" i="366"/>
  <c r="D198" i="366"/>
  <c r="D199" i="366"/>
  <c r="D200" i="366"/>
  <c r="D201" i="366"/>
  <c r="D202" i="366"/>
  <c r="D203" i="366"/>
  <c r="D204" i="366"/>
  <c r="D205" i="366"/>
  <c r="D206" i="366"/>
  <c r="D207" i="366"/>
  <c r="D208" i="366"/>
  <c r="D209" i="366"/>
  <c r="D210" i="366"/>
  <c r="D211" i="366"/>
  <c r="D212" i="366"/>
  <c r="D213" i="366"/>
  <c r="D214" i="366"/>
  <c r="D215" i="366"/>
  <c r="D216" i="366"/>
  <c r="D217" i="366"/>
  <c r="D218" i="366"/>
  <c r="D219" i="366"/>
  <c r="D220" i="366"/>
  <c r="D221" i="366"/>
  <c r="D222" i="366"/>
  <c r="D223" i="366"/>
  <c r="D224" i="366"/>
  <c r="D225" i="366"/>
  <c r="D226" i="366"/>
  <c r="D227" i="366"/>
  <c r="D228" i="366"/>
  <c r="D229" i="366"/>
  <c r="D230" i="366"/>
  <c r="D231" i="366"/>
  <c r="D232" i="366"/>
  <c r="D233" i="366"/>
  <c r="D234" i="366"/>
  <c r="D235" i="366"/>
  <c r="D236" i="366"/>
  <c r="D237" i="366"/>
  <c r="D238" i="366"/>
  <c r="D239" i="366"/>
  <c r="D240" i="366"/>
  <c r="D241" i="366"/>
  <c r="D242" i="366"/>
  <c r="D243" i="366"/>
  <c r="D244" i="366"/>
  <c r="D245" i="366"/>
  <c r="D246" i="366"/>
  <c r="D247" i="366"/>
  <c r="D248" i="366"/>
  <c r="D249" i="366"/>
  <c r="D250" i="366"/>
  <c r="D251" i="366"/>
  <c r="D252" i="366"/>
  <c r="D253" i="366"/>
  <c r="D254" i="366"/>
  <c r="D255" i="366"/>
  <c r="D256" i="366"/>
  <c r="D257" i="366"/>
  <c r="D258" i="366"/>
  <c r="D259" i="366"/>
  <c r="D260" i="366"/>
  <c r="D261" i="366"/>
  <c r="D262" i="366"/>
  <c r="D263" i="366"/>
  <c r="D264" i="366"/>
  <c r="D265" i="366"/>
  <c r="D266" i="366"/>
  <c r="D267" i="366"/>
  <c r="D268" i="366"/>
  <c r="D269" i="366"/>
  <c r="D270" i="366"/>
  <c r="D271" i="366"/>
  <c r="D272" i="366"/>
  <c r="D273" i="366"/>
  <c r="D274" i="366"/>
  <c r="D275" i="366"/>
  <c r="D276" i="366"/>
  <c r="D277" i="366"/>
  <c r="D278" i="366"/>
  <c r="D279" i="366"/>
  <c r="D280" i="366"/>
  <c r="D281" i="366"/>
  <c r="D282" i="366"/>
  <c r="D283" i="366"/>
  <c r="D284" i="366"/>
  <c r="D285" i="366"/>
  <c r="D286" i="366"/>
  <c r="D287" i="366"/>
  <c r="D288" i="366"/>
  <c r="D289" i="366"/>
  <c r="D290" i="366"/>
  <c r="D291" i="366"/>
  <c r="D292" i="366"/>
  <c r="D293" i="366"/>
  <c r="D294" i="366"/>
  <c r="D295" i="366"/>
  <c r="D296" i="366"/>
  <c r="D297" i="366"/>
  <c r="D298" i="366"/>
  <c r="D299" i="366"/>
  <c r="D300" i="366"/>
  <c r="D301" i="366"/>
  <c r="D302" i="366"/>
  <c r="D303" i="366"/>
  <c r="D304" i="366"/>
  <c r="D305" i="366"/>
  <c r="D306" i="366"/>
  <c r="D307" i="366"/>
  <c r="D308" i="366"/>
  <c r="D309" i="366"/>
  <c r="D310" i="366"/>
  <c r="D311" i="366"/>
  <c r="D312" i="366"/>
  <c r="D313" i="366"/>
  <c r="D314" i="366"/>
  <c r="D315" i="366"/>
  <c r="D316" i="366"/>
  <c r="D317" i="366"/>
  <c r="D318" i="366"/>
  <c r="D319" i="366"/>
  <c r="D320" i="366"/>
  <c r="D321" i="366"/>
  <c r="D322" i="366"/>
  <c r="D323" i="366"/>
  <c r="D324" i="366"/>
  <c r="D325" i="366"/>
  <c r="D326" i="366"/>
  <c r="D327" i="366"/>
  <c r="D328" i="366"/>
  <c r="D329" i="366"/>
  <c r="D330" i="366"/>
  <c r="D331" i="366"/>
  <c r="D332" i="366"/>
  <c r="D333" i="366"/>
  <c r="D334" i="366"/>
  <c r="D335" i="366"/>
  <c r="D336" i="366"/>
  <c r="D337" i="366"/>
  <c r="D338" i="366"/>
  <c r="D339" i="366"/>
  <c r="D340" i="366"/>
  <c r="D341" i="366"/>
  <c r="D342" i="366"/>
  <c r="D343" i="366"/>
  <c r="D344" i="366"/>
  <c r="D345" i="366"/>
  <c r="D346" i="366"/>
  <c r="D347" i="366"/>
  <c r="D348" i="366"/>
  <c r="D349" i="366"/>
  <c r="D350" i="366"/>
  <c r="D351" i="366"/>
  <c r="D352" i="366"/>
  <c r="D353" i="366"/>
  <c r="D354" i="366"/>
  <c r="D355" i="366"/>
  <c r="D356" i="366"/>
  <c r="D357" i="366"/>
  <c r="D358" i="366"/>
  <c r="D359" i="366"/>
  <c r="D360" i="366"/>
  <c r="D361" i="366"/>
  <c r="D362" i="366"/>
  <c r="D363" i="366"/>
  <c r="D364" i="366"/>
  <c r="D365" i="366"/>
  <c r="D366" i="366"/>
  <c r="D367" i="366"/>
  <c r="D368" i="366"/>
  <c r="D369" i="366"/>
  <c r="D370" i="366"/>
  <c r="D371" i="366"/>
  <c r="D372" i="366"/>
  <c r="D373" i="366"/>
  <c r="D374" i="366"/>
  <c r="D375" i="366"/>
  <c r="D376" i="366"/>
  <c r="D377" i="366"/>
  <c r="D378" i="366"/>
  <c r="D379" i="366"/>
  <c r="D380" i="366"/>
  <c r="D381" i="366"/>
  <c r="D382" i="366"/>
  <c r="D383" i="366"/>
  <c r="D384" i="366"/>
  <c r="D385" i="366"/>
  <c r="D386" i="366"/>
  <c r="D387" i="366"/>
  <c r="D388" i="366"/>
  <c r="D389" i="366"/>
  <c r="D390" i="366"/>
  <c r="D391" i="366"/>
  <c r="D392" i="366"/>
  <c r="D393" i="366"/>
  <c r="D394" i="366"/>
  <c r="D395" i="366"/>
  <c r="D396" i="366"/>
  <c r="D397" i="366"/>
  <c r="D398" i="366"/>
  <c r="D399" i="366"/>
  <c r="D400" i="366"/>
  <c r="D401" i="366"/>
  <c r="D402" i="366"/>
  <c r="D403" i="366"/>
  <c r="D404" i="366"/>
  <c r="D405" i="366"/>
  <c r="D406" i="366"/>
  <c r="D407" i="366"/>
  <c r="D408" i="366"/>
  <c r="D409" i="366"/>
  <c r="D410" i="366"/>
  <c r="D411" i="366"/>
  <c r="D412" i="366"/>
  <c r="D413" i="366"/>
  <c r="D414" i="366"/>
  <c r="D415" i="366"/>
  <c r="D416" i="366"/>
  <c r="D417" i="366"/>
  <c r="D418" i="366"/>
  <c r="D419" i="366"/>
  <c r="D420" i="366"/>
  <c r="D421" i="366"/>
  <c r="D422" i="366"/>
  <c r="D423" i="366"/>
  <c r="D424" i="366"/>
  <c r="D425" i="366"/>
  <c r="D426" i="366"/>
  <c r="D427" i="366"/>
  <c r="D428" i="366"/>
  <c r="D429" i="366"/>
  <c r="D430" i="366"/>
  <c r="D431" i="366"/>
  <c r="D432" i="366"/>
  <c r="D433" i="366"/>
  <c r="D434" i="366"/>
  <c r="D435" i="366"/>
  <c r="D436" i="366"/>
  <c r="D437" i="366"/>
  <c r="D438" i="366"/>
  <c r="D439" i="366"/>
  <c r="D440" i="366"/>
  <c r="D441" i="366"/>
  <c r="D442" i="366"/>
  <c r="D443" i="366"/>
  <c r="D444" i="366"/>
  <c r="D445" i="366"/>
  <c r="D446" i="366"/>
  <c r="D447" i="366"/>
  <c r="D448" i="366"/>
  <c r="D449" i="366"/>
  <c r="D450" i="366"/>
  <c r="D451" i="366"/>
  <c r="D452" i="366"/>
  <c r="D453" i="366"/>
  <c r="D454" i="366"/>
  <c r="D455" i="366"/>
  <c r="D456" i="366"/>
  <c r="D457" i="366"/>
  <c r="D458" i="366"/>
  <c r="D459" i="366"/>
  <c r="D460" i="366"/>
  <c r="D461" i="366"/>
  <c r="D462" i="366"/>
  <c r="D463" i="366"/>
  <c r="D464" i="366"/>
  <c r="D465" i="366"/>
  <c r="D466" i="366"/>
  <c r="D467" i="366"/>
  <c r="D468" i="366"/>
  <c r="D469" i="366"/>
  <c r="D470" i="366"/>
  <c r="D471" i="366"/>
  <c r="D472" i="366"/>
  <c r="D473" i="366"/>
  <c r="D474" i="366"/>
  <c r="D475" i="366"/>
  <c r="D476" i="366"/>
  <c r="D477" i="366"/>
  <c r="D478" i="366"/>
  <c r="D479" i="366"/>
  <c r="D480" i="366"/>
  <c r="D481" i="366"/>
  <c r="D482" i="366"/>
  <c r="D483" i="366"/>
  <c r="D484" i="366"/>
  <c r="D485" i="366"/>
  <c r="D486" i="366"/>
  <c r="D487" i="366"/>
  <c r="D488" i="366"/>
  <c r="D489" i="366"/>
  <c r="D490" i="366"/>
  <c r="D491" i="366"/>
  <c r="D492" i="366"/>
  <c r="D493" i="366"/>
  <c r="D494" i="366"/>
  <c r="D495" i="366"/>
  <c r="D496" i="366"/>
  <c r="D497" i="366"/>
  <c r="D498" i="366"/>
  <c r="D499" i="366"/>
  <c r="D500" i="366"/>
  <c r="D501" i="366"/>
  <c r="D502" i="366"/>
  <c r="D503" i="366"/>
  <c r="D504" i="366"/>
  <c r="D505" i="366"/>
  <c r="D506" i="366"/>
  <c r="D507" i="366"/>
  <c r="D508" i="366"/>
  <c r="D509" i="366"/>
  <c r="D510" i="366"/>
  <c r="D511" i="366"/>
  <c r="D512" i="366"/>
  <c r="D513" i="366"/>
  <c r="D514" i="366"/>
  <c r="D515" i="366"/>
  <c r="D516" i="366"/>
  <c r="D517" i="366"/>
  <c r="D518" i="366"/>
  <c r="D519" i="366"/>
  <c r="D520" i="366"/>
  <c r="D521" i="366"/>
  <c r="D522" i="366"/>
  <c r="D523" i="366"/>
  <c r="D524" i="366"/>
  <c r="D525" i="366"/>
  <c r="D526" i="366"/>
  <c r="D527" i="366"/>
  <c r="D528" i="366"/>
  <c r="D529" i="366"/>
  <c r="D530" i="366"/>
  <c r="D531" i="366"/>
  <c r="D532" i="366"/>
  <c r="D533" i="366"/>
  <c r="D534" i="366"/>
  <c r="D535" i="366"/>
  <c r="D536" i="366"/>
  <c r="D537" i="366"/>
  <c r="D538" i="366"/>
  <c r="D539" i="366"/>
  <c r="D540" i="366"/>
  <c r="D541" i="366"/>
  <c r="D542" i="366"/>
  <c r="D543" i="366"/>
  <c r="D544" i="366"/>
  <c r="D545" i="366"/>
  <c r="D546" i="366"/>
  <c r="D547" i="366"/>
  <c r="D548" i="366"/>
  <c r="D549" i="366"/>
  <c r="D550" i="366"/>
  <c r="D551" i="366"/>
  <c r="D552" i="366"/>
  <c r="D553" i="366"/>
  <c r="D554" i="366"/>
  <c r="D555" i="366"/>
  <c r="D556" i="366"/>
  <c r="D557" i="366"/>
  <c r="D558" i="366"/>
  <c r="D559" i="366"/>
  <c r="D560" i="366"/>
  <c r="D561" i="366"/>
  <c r="D562" i="366"/>
  <c r="D563" i="366"/>
  <c r="D564" i="366"/>
  <c r="D565" i="366"/>
  <c r="D566" i="366"/>
  <c r="D567" i="366"/>
  <c r="D568" i="366"/>
  <c r="D569" i="366"/>
  <c r="D570" i="366"/>
  <c r="D571" i="366"/>
  <c r="D572" i="366"/>
  <c r="D573" i="366"/>
  <c r="D574" i="366"/>
  <c r="D575" i="366"/>
  <c r="D576" i="366"/>
  <c r="D577" i="366"/>
  <c r="D578" i="366"/>
  <c r="D579" i="366"/>
  <c r="D580" i="366"/>
  <c r="D581" i="366"/>
  <c r="D582" i="366"/>
  <c r="D583" i="366"/>
  <c r="D584" i="366"/>
  <c r="D585" i="366"/>
  <c r="D586" i="366"/>
  <c r="D587" i="366"/>
  <c r="D588" i="366"/>
  <c r="D589" i="366"/>
  <c r="D590" i="366"/>
  <c r="D591" i="366"/>
  <c r="D592" i="366"/>
  <c r="D593" i="366"/>
  <c r="D594" i="366"/>
  <c r="D595" i="366"/>
  <c r="D596" i="366"/>
  <c r="D597" i="366"/>
  <c r="D598" i="366"/>
  <c r="D599" i="366"/>
  <c r="D600" i="366"/>
  <c r="D601" i="366"/>
  <c r="D602" i="366"/>
  <c r="D603" i="366"/>
  <c r="D604" i="366"/>
  <c r="D605" i="366"/>
  <c r="D606" i="366"/>
  <c r="D607" i="366"/>
  <c r="D608" i="366"/>
  <c r="D609" i="366"/>
  <c r="D610" i="366"/>
  <c r="D611" i="366"/>
  <c r="D612" i="366"/>
  <c r="D613" i="366"/>
  <c r="D614" i="366"/>
  <c r="D615" i="366"/>
  <c r="D616" i="366"/>
  <c r="D617" i="366"/>
  <c r="D618" i="366"/>
  <c r="D619" i="366"/>
  <c r="D620" i="366"/>
  <c r="D621" i="366"/>
  <c r="D622" i="366"/>
  <c r="D623" i="366"/>
  <c r="D624" i="366"/>
  <c r="D625" i="366"/>
  <c r="D626" i="366"/>
  <c r="D627" i="366"/>
  <c r="D628" i="366"/>
  <c r="D629" i="366"/>
  <c r="D630" i="366"/>
  <c r="D631" i="366"/>
  <c r="D632" i="366"/>
  <c r="D633" i="366"/>
  <c r="D634" i="366"/>
  <c r="D635" i="366"/>
  <c r="D636" i="366"/>
  <c r="D637" i="366"/>
  <c r="D638" i="366"/>
  <c r="D639" i="366"/>
  <c r="D640" i="366"/>
  <c r="D641" i="366"/>
  <c r="D642" i="366"/>
  <c r="D643" i="366"/>
  <c r="D644" i="366"/>
  <c r="D645" i="366"/>
  <c r="D646" i="366"/>
  <c r="D647" i="366"/>
  <c r="D648" i="366"/>
  <c r="D649" i="366"/>
  <c r="D650" i="366"/>
  <c r="D651" i="366"/>
  <c r="D652" i="366"/>
  <c r="D653" i="366"/>
  <c r="D654" i="366"/>
  <c r="D655" i="366"/>
  <c r="D656" i="366"/>
  <c r="D657" i="366"/>
  <c r="D658" i="366"/>
  <c r="D659" i="366"/>
  <c r="D660" i="366"/>
  <c r="D661" i="366"/>
  <c r="D662" i="366"/>
  <c r="D663" i="366"/>
  <c r="D664" i="366"/>
  <c r="D665" i="366"/>
  <c r="D666" i="366"/>
  <c r="D667" i="366"/>
  <c r="D668" i="366"/>
  <c r="D669" i="366"/>
  <c r="D670" i="366"/>
  <c r="D671" i="366"/>
  <c r="D672" i="366"/>
  <c r="D673" i="366"/>
  <c r="D674" i="366"/>
  <c r="D675" i="366"/>
  <c r="D676" i="366"/>
  <c r="D677" i="366"/>
  <c r="D678" i="366"/>
  <c r="D679" i="366"/>
  <c r="D680" i="366"/>
  <c r="D681" i="366"/>
  <c r="D682" i="366"/>
  <c r="D683" i="366"/>
  <c r="D684" i="366"/>
  <c r="D685" i="366"/>
  <c r="D686" i="366"/>
  <c r="D687" i="366"/>
  <c r="D688" i="366"/>
  <c r="D689" i="366"/>
  <c r="D690" i="366"/>
  <c r="D691" i="366"/>
  <c r="D692" i="366"/>
  <c r="D693" i="366"/>
  <c r="D694" i="366"/>
  <c r="D695" i="366"/>
  <c r="D696" i="366"/>
  <c r="D697" i="366"/>
  <c r="D698" i="366"/>
  <c r="D699" i="366"/>
  <c r="D700" i="366"/>
  <c r="D701" i="366"/>
  <c r="D702" i="366"/>
  <c r="D703" i="366"/>
  <c r="D704" i="366"/>
  <c r="D705" i="366"/>
  <c r="D706" i="366"/>
  <c r="D707" i="366"/>
  <c r="D708" i="366"/>
  <c r="D709" i="366"/>
  <c r="D710" i="366"/>
  <c r="D711" i="366"/>
  <c r="D712" i="366"/>
  <c r="D713" i="366"/>
  <c r="D714" i="366"/>
  <c r="D715" i="366"/>
  <c r="D716" i="366"/>
  <c r="D717" i="366"/>
  <c r="D718" i="366"/>
  <c r="D719" i="366"/>
  <c r="D720" i="366"/>
  <c r="D721" i="366"/>
  <c r="D722" i="366"/>
  <c r="D723" i="366"/>
  <c r="D724" i="366"/>
  <c r="D725" i="366"/>
  <c r="D726" i="366"/>
  <c r="D727" i="366"/>
  <c r="D728" i="366"/>
  <c r="D729" i="366"/>
  <c r="D730" i="366"/>
  <c r="D731" i="366"/>
  <c r="D732" i="366"/>
  <c r="D733" i="366"/>
  <c r="D734" i="366"/>
  <c r="D735" i="366"/>
  <c r="D736" i="366"/>
  <c r="D737" i="366"/>
  <c r="D738" i="366"/>
  <c r="D739" i="366"/>
  <c r="D740" i="366"/>
  <c r="D741" i="366"/>
  <c r="D742" i="366"/>
  <c r="D743" i="366"/>
  <c r="D744" i="366"/>
  <c r="D745" i="366"/>
  <c r="D746" i="366"/>
  <c r="D747" i="366"/>
  <c r="D748" i="366"/>
  <c r="D749" i="366"/>
  <c r="D750" i="366"/>
  <c r="D751" i="366"/>
  <c r="D752" i="366"/>
  <c r="D753" i="366"/>
  <c r="D754" i="366"/>
  <c r="D755" i="366"/>
  <c r="D756" i="366"/>
  <c r="D757" i="366"/>
  <c r="D758" i="366"/>
  <c r="D759" i="366"/>
  <c r="D760" i="366"/>
  <c r="D761" i="366"/>
  <c r="D762" i="366"/>
  <c r="D763" i="366"/>
  <c r="D764" i="366"/>
  <c r="D765" i="366"/>
  <c r="D766" i="366"/>
  <c r="D767" i="366"/>
  <c r="D768" i="366"/>
  <c r="D769" i="366"/>
  <c r="D770" i="366"/>
  <c r="D771" i="366"/>
  <c r="D772" i="366"/>
  <c r="D773" i="366"/>
  <c r="D774" i="366"/>
  <c r="D775" i="366"/>
  <c r="D776" i="366"/>
  <c r="D777" i="366"/>
  <c r="D778" i="366"/>
  <c r="D779" i="366"/>
  <c r="D780" i="366"/>
  <c r="D781" i="366"/>
  <c r="D782" i="366"/>
  <c r="D783" i="366"/>
  <c r="D784" i="366"/>
  <c r="D785" i="366"/>
  <c r="D786" i="366"/>
  <c r="D787" i="366"/>
  <c r="D788" i="366"/>
  <c r="D789" i="366"/>
  <c r="D790" i="366"/>
  <c r="D791" i="366"/>
  <c r="D792" i="366"/>
  <c r="D793" i="366"/>
  <c r="D794" i="366"/>
  <c r="D795" i="366"/>
  <c r="D796" i="366"/>
  <c r="D797" i="366"/>
  <c r="D798" i="366"/>
  <c r="D799" i="366"/>
  <c r="D800" i="366"/>
  <c r="D801" i="366"/>
  <c r="D802" i="366"/>
  <c r="D803" i="366"/>
  <c r="D804" i="366"/>
  <c r="D805" i="366"/>
  <c r="D806" i="366"/>
  <c r="D807" i="366"/>
  <c r="D808" i="366"/>
  <c r="D809" i="366"/>
  <c r="D810" i="366"/>
  <c r="D811" i="366"/>
  <c r="D812" i="366"/>
  <c r="D813" i="366"/>
  <c r="D814" i="366"/>
  <c r="D815" i="366"/>
  <c r="D816" i="366"/>
  <c r="D817" i="366"/>
  <c r="D818" i="366"/>
  <c r="D819" i="366"/>
  <c r="D820" i="366"/>
  <c r="D821" i="366"/>
  <c r="D822" i="366"/>
  <c r="D823" i="366"/>
  <c r="D824" i="366"/>
  <c r="D825" i="366"/>
  <c r="D826" i="366"/>
  <c r="D827" i="366"/>
  <c r="D828" i="366"/>
  <c r="D829" i="366"/>
  <c r="D830" i="366"/>
  <c r="D831" i="366"/>
  <c r="D832" i="366"/>
  <c r="D833" i="366"/>
  <c r="D834" i="366"/>
  <c r="D835" i="366"/>
  <c r="D836" i="366"/>
  <c r="D837" i="366"/>
  <c r="D838" i="366"/>
  <c r="D839" i="366"/>
  <c r="D840" i="366"/>
  <c r="D841" i="366"/>
  <c r="D842" i="366"/>
  <c r="D843" i="366"/>
  <c r="D844" i="366"/>
  <c r="D845" i="366"/>
  <c r="D846" i="366"/>
  <c r="D847" i="366"/>
  <c r="D848" i="366"/>
  <c r="D849" i="366"/>
  <c r="D850" i="366"/>
  <c r="D851" i="366"/>
  <c r="D852" i="366"/>
  <c r="D853" i="366"/>
  <c r="D854" i="366"/>
  <c r="D855" i="366"/>
  <c r="D856" i="366"/>
  <c r="D857" i="366"/>
  <c r="D858" i="366"/>
  <c r="D859" i="366"/>
  <c r="D860" i="366"/>
  <c r="D861" i="366"/>
  <c r="D862" i="366"/>
  <c r="D863" i="366"/>
  <c r="D864" i="366"/>
  <c r="D865" i="366"/>
  <c r="D866" i="366"/>
  <c r="D867" i="366"/>
  <c r="D868" i="366"/>
  <c r="D869" i="366"/>
  <c r="D870" i="366"/>
  <c r="D871" i="366"/>
  <c r="D872" i="366"/>
  <c r="D873" i="366"/>
  <c r="D874" i="366"/>
  <c r="D875" i="366"/>
  <c r="D876" i="366"/>
  <c r="D877" i="366"/>
  <c r="D878" i="366"/>
  <c r="D879" i="366"/>
  <c r="D880" i="366"/>
  <c r="D881" i="366"/>
  <c r="D882" i="366"/>
  <c r="D883" i="366"/>
  <c r="D884" i="366"/>
  <c r="D885" i="366"/>
  <c r="D886" i="366"/>
  <c r="D887" i="366"/>
  <c r="D888" i="366"/>
  <c r="D889" i="366"/>
  <c r="D890" i="366"/>
  <c r="D891" i="366"/>
  <c r="D892" i="366"/>
  <c r="D893" i="366"/>
  <c r="D894" i="366"/>
  <c r="D895" i="366"/>
  <c r="D896" i="366"/>
  <c r="D897" i="366"/>
  <c r="D898" i="366"/>
  <c r="D899" i="366"/>
  <c r="D900" i="366"/>
  <c r="D901" i="366"/>
  <c r="D902" i="366"/>
  <c r="D903" i="366"/>
  <c r="D904" i="366"/>
  <c r="D905" i="366"/>
  <c r="D906" i="366"/>
  <c r="D907" i="366"/>
  <c r="D908" i="366"/>
  <c r="D909" i="366"/>
  <c r="D910" i="366"/>
  <c r="D911" i="366"/>
  <c r="D912" i="366"/>
  <c r="D913" i="366"/>
  <c r="D914" i="366"/>
  <c r="D915" i="366"/>
  <c r="D916" i="366"/>
  <c r="D917" i="366"/>
  <c r="D918" i="366"/>
  <c r="D919" i="366"/>
  <c r="D920" i="366"/>
  <c r="D921" i="366"/>
  <c r="D922" i="366"/>
  <c r="D923" i="366"/>
  <c r="D924" i="366"/>
  <c r="D925" i="366"/>
  <c r="D926" i="366"/>
  <c r="D927" i="366"/>
  <c r="D928" i="366"/>
  <c r="D929" i="366"/>
  <c r="D930" i="366"/>
  <c r="D931" i="366"/>
  <c r="D932" i="366"/>
  <c r="D933" i="366"/>
  <c r="D934" i="366"/>
  <c r="D935" i="366"/>
  <c r="D936" i="366"/>
  <c r="D937" i="366"/>
  <c r="D938" i="366"/>
  <c r="D939" i="366"/>
  <c r="D940" i="366"/>
  <c r="D941" i="366"/>
  <c r="D942" i="366"/>
  <c r="D943" i="366"/>
  <c r="D944" i="366"/>
  <c r="D945" i="366"/>
  <c r="D1" i="366"/>
  <c r="H37" i="367"/>
  <c r="AH2359" i="7" l="1"/>
  <c r="AJ2359" i="7" s="1"/>
  <c r="D2363" i="374"/>
  <c r="G2363" i="374" s="1"/>
  <c r="AE1626" i="7"/>
  <c r="AF1626" i="7"/>
  <c r="AG1626" i="7"/>
  <c r="AJ1626" i="7" s="1"/>
  <c r="H38" i="367"/>
  <c r="H39" i="367"/>
  <c r="H43" i="367" s="1"/>
  <c r="H41" i="367"/>
  <c r="M17" i="367"/>
  <c r="N17" i="367" l="1"/>
  <c r="D17" i="367" s="1"/>
  <c r="O17" i="367"/>
  <c r="H42" i="367"/>
  <c r="H40" i="367" s="1"/>
  <c r="E17" i="367" l="1"/>
  <c r="Q636" i="7" l="1"/>
  <c r="Q634" i="7"/>
  <c r="Q614" i="7"/>
  <c r="Q612" i="7"/>
  <c r="Q468" i="7"/>
  <c r="D137" i="365"/>
  <c r="D138" i="365"/>
  <c r="D2" i="365"/>
  <c r="D3" i="365"/>
  <c r="D4" i="365"/>
  <c r="D5" i="365"/>
  <c r="D6" i="365"/>
  <c r="D7" i="365"/>
  <c r="D8" i="365"/>
  <c r="D9" i="365"/>
  <c r="D10" i="365"/>
  <c r="D11" i="365"/>
  <c r="D12" i="365"/>
  <c r="D13" i="365"/>
  <c r="D14" i="365"/>
  <c r="D15" i="365"/>
  <c r="D16" i="365"/>
  <c r="D17" i="365"/>
  <c r="D18" i="365"/>
  <c r="D19" i="365"/>
  <c r="D20" i="365"/>
  <c r="D21" i="365"/>
  <c r="D22" i="365"/>
  <c r="D23" i="365"/>
  <c r="D24" i="365"/>
  <c r="D25" i="365"/>
  <c r="D26" i="365"/>
  <c r="D27" i="365"/>
  <c r="D28" i="365"/>
  <c r="D29" i="365"/>
  <c r="D30" i="365"/>
  <c r="D31" i="365"/>
  <c r="D32" i="365"/>
  <c r="D33" i="365"/>
  <c r="D34" i="365"/>
  <c r="D35" i="365"/>
  <c r="D36" i="365"/>
  <c r="D37" i="365"/>
  <c r="D38" i="365"/>
  <c r="D39" i="365"/>
  <c r="D40" i="365"/>
  <c r="D41" i="365"/>
  <c r="D42" i="365"/>
  <c r="D43" i="365"/>
  <c r="D44" i="365"/>
  <c r="D45" i="365"/>
  <c r="D46" i="365"/>
  <c r="D47" i="365"/>
  <c r="D48" i="365"/>
  <c r="D49" i="365"/>
  <c r="D50" i="365"/>
  <c r="D51" i="365"/>
  <c r="D52" i="365"/>
  <c r="D53" i="365"/>
  <c r="D54" i="365"/>
  <c r="D55" i="365"/>
  <c r="D56" i="365"/>
  <c r="D57" i="365"/>
  <c r="D58" i="365"/>
  <c r="D59" i="365"/>
  <c r="D60" i="365"/>
  <c r="D61" i="365"/>
  <c r="D62" i="365"/>
  <c r="D63" i="365"/>
  <c r="D64" i="365"/>
  <c r="D65" i="365"/>
  <c r="D66" i="365"/>
  <c r="D67" i="365"/>
  <c r="D68" i="365"/>
  <c r="D69" i="365"/>
  <c r="D70" i="365"/>
  <c r="D71" i="365"/>
  <c r="D72" i="365"/>
  <c r="D73" i="365"/>
  <c r="D74" i="365"/>
  <c r="D75" i="365"/>
  <c r="D76" i="365"/>
  <c r="D77" i="365"/>
  <c r="D78" i="365"/>
  <c r="D79" i="365"/>
  <c r="D80" i="365"/>
  <c r="D81" i="365"/>
  <c r="D82" i="365"/>
  <c r="D83" i="365"/>
  <c r="D84" i="365"/>
  <c r="D85" i="365"/>
  <c r="D86" i="365"/>
  <c r="D87" i="365"/>
  <c r="D88" i="365"/>
  <c r="D89" i="365"/>
  <c r="D90" i="365"/>
  <c r="D91" i="365"/>
  <c r="D92" i="365"/>
  <c r="D93" i="365"/>
  <c r="D94" i="365"/>
  <c r="D95" i="365"/>
  <c r="D96" i="365"/>
  <c r="D97" i="365"/>
  <c r="D98" i="365"/>
  <c r="D99" i="365"/>
  <c r="D100" i="365"/>
  <c r="D101" i="365"/>
  <c r="D102" i="365"/>
  <c r="D103" i="365"/>
  <c r="D104" i="365"/>
  <c r="D105" i="365"/>
  <c r="D106" i="365"/>
  <c r="D107" i="365"/>
  <c r="D108" i="365"/>
  <c r="D109" i="365"/>
  <c r="D110" i="365"/>
  <c r="D111" i="365"/>
  <c r="D112" i="365"/>
  <c r="D113" i="365"/>
  <c r="D114" i="365"/>
  <c r="D115" i="365"/>
  <c r="D116" i="365"/>
  <c r="D117" i="365"/>
  <c r="D118" i="365"/>
  <c r="D119" i="365"/>
  <c r="D120" i="365"/>
  <c r="D121" i="365"/>
  <c r="D122" i="365"/>
  <c r="D123" i="365"/>
  <c r="D124" i="365"/>
  <c r="D125" i="365"/>
  <c r="D126" i="365"/>
  <c r="D127" i="365"/>
  <c r="D128" i="365"/>
  <c r="D129" i="365"/>
  <c r="D130" i="365"/>
  <c r="D131" i="365"/>
  <c r="D132" i="365"/>
  <c r="D133" i="365"/>
  <c r="D134" i="365"/>
  <c r="D135" i="365"/>
  <c r="D136" i="365"/>
  <c r="D139" i="365"/>
  <c r="D140" i="365"/>
  <c r="D141" i="365"/>
  <c r="D142" i="365"/>
  <c r="D143" i="365"/>
  <c r="D144" i="365"/>
  <c r="D145" i="365"/>
  <c r="D146" i="365"/>
  <c r="D147" i="365"/>
  <c r="D148" i="365"/>
  <c r="D149" i="365"/>
  <c r="D150" i="365"/>
  <c r="D151" i="365"/>
  <c r="D152" i="365"/>
  <c r="D153" i="365"/>
  <c r="D154" i="365"/>
  <c r="D155" i="365"/>
  <c r="D156" i="365"/>
  <c r="D157" i="365"/>
  <c r="D158" i="365"/>
  <c r="D159" i="365"/>
  <c r="D160" i="365"/>
  <c r="D161" i="365"/>
  <c r="D162" i="365"/>
  <c r="D163" i="365"/>
  <c r="D164" i="365"/>
  <c r="D165" i="365"/>
  <c r="D166" i="365"/>
  <c r="D167" i="365"/>
  <c r="D168" i="365"/>
  <c r="D169" i="365"/>
  <c r="D170" i="365"/>
  <c r="D171" i="365"/>
  <c r="D172" i="365"/>
  <c r="D173" i="365"/>
  <c r="D174" i="365"/>
  <c r="D175" i="365"/>
  <c r="D176" i="365"/>
  <c r="D177" i="365"/>
  <c r="D178" i="365"/>
  <c r="D179" i="365"/>
  <c r="D180" i="365"/>
  <c r="D181" i="365"/>
  <c r="D182" i="365"/>
  <c r="D183" i="365"/>
  <c r="D184" i="365"/>
  <c r="D185" i="365"/>
  <c r="D186" i="365"/>
  <c r="D187" i="365"/>
  <c r="D188" i="365"/>
  <c r="D189" i="365"/>
  <c r="D190" i="365"/>
  <c r="D191" i="365"/>
  <c r="D192" i="365"/>
  <c r="D193" i="365"/>
  <c r="D194" i="365"/>
  <c r="D195" i="365"/>
  <c r="D196" i="365"/>
  <c r="D197" i="365"/>
  <c r="D198" i="365"/>
  <c r="D199" i="365"/>
  <c r="D200" i="365"/>
  <c r="D201" i="365"/>
  <c r="D202" i="365"/>
  <c r="D203" i="365"/>
  <c r="D204" i="365"/>
  <c r="D205" i="365"/>
  <c r="D206" i="365"/>
  <c r="D207" i="365"/>
  <c r="D208" i="365"/>
  <c r="D209" i="365"/>
  <c r="D210" i="365"/>
  <c r="D211" i="365"/>
  <c r="D212" i="365"/>
  <c r="D213" i="365"/>
  <c r="D214" i="365"/>
  <c r="D215" i="365"/>
  <c r="D216" i="365"/>
  <c r="D217" i="365"/>
  <c r="D218" i="365"/>
  <c r="D219" i="365"/>
  <c r="D220" i="365"/>
  <c r="D221" i="365"/>
  <c r="D222" i="365"/>
  <c r="D223" i="365"/>
  <c r="D224" i="365"/>
  <c r="D225" i="365"/>
  <c r="D226" i="365"/>
  <c r="D227" i="365"/>
  <c r="D228" i="365"/>
  <c r="D229" i="365"/>
  <c r="D230" i="365"/>
  <c r="D231" i="365"/>
  <c r="D232" i="365"/>
  <c r="D233" i="365"/>
  <c r="D234" i="365"/>
  <c r="D235" i="365"/>
  <c r="D236" i="365"/>
  <c r="D237" i="365"/>
  <c r="D238" i="365"/>
  <c r="D239" i="365"/>
  <c r="D240" i="365"/>
  <c r="D241" i="365"/>
  <c r="D242" i="365"/>
  <c r="D243" i="365"/>
  <c r="D244" i="365"/>
  <c r="D245" i="365"/>
  <c r="D246" i="365"/>
  <c r="D247" i="365"/>
  <c r="D248" i="365"/>
  <c r="D249" i="365"/>
  <c r="D250" i="365"/>
  <c r="D251" i="365"/>
  <c r="D252" i="365"/>
  <c r="D253" i="365"/>
  <c r="D254" i="365"/>
  <c r="D255" i="365"/>
  <c r="D256" i="365"/>
  <c r="D257" i="365"/>
  <c r="D258" i="365"/>
  <c r="D259" i="365"/>
  <c r="D260" i="365"/>
  <c r="D261" i="365"/>
  <c r="D262" i="365"/>
  <c r="D263" i="365"/>
  <c r="D264" i="365"/>
  <c r="D265" i="365"/>
  <c r="D266" i="365"/>
  <c r="D267" i="365"/>
  <c r="D268" i="365"/>
  <c r="D269" i="365"/>
  <c r="D270" i="365"/>
  <c r="D271" i="365"/>
  <c r="D272" i="365"/>
  <c r="D273" i="365"/>
  <c r="D274" i="365"/>
  <c r="D275" i="365"/>
  <c r="D276" i="365"/>
  <c r="D277" i="365"/>
  <c r="D278" i="365"/>
  <c r="D279" i="365"/>
  <c r="D280" i="365"/>
  <c r="D281" i="365"/>
  <c r="D282" i="365"/>
  <c r="D283" i="365"/>
  <c r="D284" i="365"/>
  <c r="D285" i="365"/>
  <c r="D286" i="365"/>
  <c r="D287" i="365"/>
  <c r="D288" i="365"/>
  <c r="D289" i="365"/>
  <c r="D290" i="365"/>
  <c r="D291" i="365"/>
  <c r="D292" i="365"/>
  <c r="D293" i="365"/>
  <c r="D294" i="365"/>
  <c r="D295" i="365"/>
  <c r="D296" i="365"/>
  <c r="D297" i="365"/>
  <c r="D298" i="365"/>
  <c r="D299" i="365"/>
  <c r="D300" i="365"/>
  <c r="D301" i="365"/>
  <c r="D302" i="365"/>
  <c r="D303" i="365"/>
  <c r="D304" i="365"/>
  <c r="D305" i="365"/>
  <c r="D306" i="365"/>
  <c r="D307" i="365"/>
  <c r="D308" i="365"/>
  <c r="D309" i="365"/>
  <c r="D310" i="365"/>
  <c r="D311" i="365"/>
  <c r="D312" i="365"/>
  <c r="D313" i="365"/>
  <c r="D314" i="365"/>
  <c r="D315" i="365"/>
  <c r="D316" i="365"/>
  <c r="D317" i="365"/>
  <c r="D318" i="365"/>
  <c r="D319" i="365"/>
  <c r="D320" i="365"/>
  <c r="D321" i="365"/>
  <c r="D322" i="365"/>
  <c r="D323" i="365"/>
  <c r="D324" i="365"/>
  <c r="D325" i="365"/>
  <c r="D326" i="365"/>
  <c r="D327" i="365"/>
  <c r="D328" i="365"/>
  <c r="D329" i="365"/>
  <c r="D330" i="365"/>
  <c r="D331" i="365"/>
  <c r="D332" i="365"/>
  <c r="D333" i="365"/>
  <c r="D334" i="365"/>
  <c r="D335" i="365"/>
  <c r="D336" i="365"/>
  <c r="D337" i="365"/>
  <c r="D338" i="365"/>
  <c r="D339" i="365"/>
  <c r="D340" i="365"/>
  <c r="D341" i="365"/>
  <c r="D342" i="365"/>
  <c r="D343" i="365"/>
  <c r="D344" i="365"/>
  <c r="D345" i="365"/>
  <c r="D346" i="365"/>
  <c r="D347" i="365"/>
  <c r="D348" i="365"/>
  <c r="D349" i="365"/>
  <c r="D350" i="365"/>
  <c r="D351" i="365"/>
  <c r="D352" i="365"/>
  <c r="D353" i="365"/>
  <c r="D354" i="365"/>
  <c r="D355" i="365"/>
  <c r="D356" i="365"/>
  <c r="D357" i="365"/>
  <c r="D358" i="365"/>
  <c r="D359" i="365"/>
  <c r="D360" i="365"/>
  <c r="D361" i="365"/>
  <c r="D362" i="365"/>
  <c r="D363" i="365"/>
  <c r="D364" i="365"/>
  <c r="D365" i="365"/>
  <c r="D366" i="365"/>
  <c r="D367" i="365"/>
  <c r="D368" i="365"/>
  <c r="D369" i="365"/>
  <c r="D370" i="365"/>
  <c r="D371" i="365"/>
  <c r="D372" i="365"/>
  <c r="D373" i="365"/>
  <c r="D374" i="365"/>
  <c r="D375" i="365"/>
  <c r="D376" i="365"/>
  <c r="D377" i="365"/>
  <c r="D378" i="365"/>
  <c r="D379" i="365"/>
  <c r="D380" i="365"/>
  <c r="D381" i="365"/>
  <c r="D382" i="365"/>
  <c r="D383" i="365"/>
  <c r="D384" i="365"/>
  <c r="D385" i="365"/>
  <c r="D386" i="365"/>
  <c r="D387" i="365"/>
  <c r="D388" i="365"/>
  <c r="D389" i="365"/>
  <c r="D390" i="365"/>
  <c r="D391" i="365"/>
  <c r="D392" i="365"/>
  <c r="D393" i="365"/>
  <c r="D394" i="365"/>
  <c r="D395" i="365"/>
  <c r="D396" i="365"/>
  <c r="D397" i="365"/>
  <c r="D398" i="365"/>
  <c r="D399" i="365"/>
  <c r="D400" i="365"/>
  <c r="D401" i="365"/>
  <c r="D402" i="365"/>
  <c r="D403" i="365"/>
  <c r="D404" i="365"/>
  <c r="D405" i="365"/>
  <c r="D406" i="365"/>
  <c r="D407" i="365"/>
  <c r="D408" i="365"/>
  <c r="D409" i="365"/>
  <c r="D410" i="365"/>
  <c r="D411" i="365"/>
  <c r="D412" i="365"/>
  <c r="D413" i="365"/>
  <c r="D414" i="365"/>
  <c r="D415" i="365"/>
  <c r="D416" i="365"/>
  <c r="D417" i="365"/>
  <c r="D418" i="365"/>
  <c r="D419" i="365"/>
  <c r="D420" i="365"/>
  <c r="D421" i="365"/>
  <c r="D422" i="365"/>
  <c r="D423" i="365"/>
  <c r="D424" i="365"/>
  <c r="D425" i="365"/>
  <c r="D426" i="365"/>
  <c r="D427" i="365"/>
  <c r="D428" i="365"/>
  <c r="D429" i="365"/>
  <c r="D430" i="365"/>
  <c r="D431" i="365"/>
  <c r="D432" i="365"/>
  <c r="D433" i="365"/>
  <c r="D434" i="365"/>
  <c r="D435" i="365"/>
  <c r="D436" i="365"/>
  <c r="D437" i="365"/>
  <c r="D438" i="365"/>
  <c r="D439" i="365"/>
  <c r="D440" i="365"/>
  <c r="D441" i="365"/>
  <c r="D442" i="365"/>
  <c r="D443" i="365"/>
  <c r="D444" i="365"/>
  <c r="D445" i="365"/>
  <c r="D446" i="365"/>
  <c r="D447" i="365"/>
  <c r="D448" i="365"/>
  <c r="D449" i="365"/>
  <c r="D450" i="365"/>
  <c r="D451" i="365"/>
  <c r="D452" i="365"/>
  <c r="D453" i="365"/>
  <c r="D454" i="365"/>
  <c r="D455" i="365"/>
  <c r="D456" i="365"/>
  <c r="D457" i="365"/>
  <c r="D458" i="365"/>
  <c r="D459" i="365"/>
  <c r="D460" i="365"/>
  <c r="D461" i="365"/>
  <c r="D462" i="365"/>
  <c r="D463" i="365"/>
  <c r="D464" i="365"/>
  <c r="D465" i="365"/>
  <c r="D466" i="365"/>
  <c r="D467" i="365"/>
  <c r="D468" i="365"/>
  <c r="D469" i="365"/>
  <c r="D470" i="365"/>
  <c r="D471" i="365"/>
  <c r="D472" i="365"/>
  <c r="D473" i="365"/>
  <c r="D474" i="365"/>
  <c r="D475" i="365"/>
  <c r="D476" i="365"/>
  <c r="D477" i="365"/>
  <c r="D478" i="365"/>
  <c r="D479" i="365"/>
  <c r="D480" i="365"/>
  <c r="D481" i="365"/>
  <c r="D482" i="365"/>
  <c r="D483" i="365"/>
  <c r="D484" i="365"/>
  <c r="D485" i="365"/>
  <c r="D486" i="365"/>
  <c r="D487" i="365"/>
  <c r="D488" i="365"/>
  <c r="D489" i="365"/>
  <c r="D490" i="365"/>
  <c r="D491" i="365"/>
  <c r="D492" i="365"/>
  <c r="D493" i="365"/>
  <c r="D494" i="365"/>
  <c r="D495" i="365"/>
  <c r="D496" i="365"/>
  <c r="D497" i="365"/>
  <c r="D498" i="365"/>
  <c r="D499" i="365"/>
  <c r="D500" i="365"/>
  <c r="D501" i="365"/>
  <c r="D502" i="365"/>
  <c r="D503" i="365"/>
  <c r="D504" i="365"/>
  <c r="D505" i="365"/>
  <c r="D506" i="365"/>
  <c r="D507" i="365"/>
  <c r="D508" i="365"/>
  <c r="D509" i="365"/>
  <c r="D510" i="365"/>
  <c r="D511" i="365"/>
  <c r="D512" i="365"/>
  <c r="D513" i="365"/>
  <c r="D514" i="365"/>
  <c r="D515" i="365"/>
  <c r="D516" i="365"/>
  <c r="D517" i="365"/>
  <c r="D518" i="365"/>
  <c r="D519" i="365"/>
  <c r="D520" i="365"/>
  <c r="D521" i="365"/>
  <c r="D522" i="365"/>
  <c r="D523" i="365"/>
  <c r="D524" i="365"/>
  <c r="D525" i="365"/>
  <c r="D526" i="365"/>
  <c r="D527" i="365"/>
  <c r="D528" i="365"/>
  <c r="D529" i="365"/>
  <c r="D530" i="365"/>
  <c r="D531" i="365"/>
  <c r="D532" i="365"/>
  <c r="D533" i="365"/>
  <c r="D534" i="365"/>
  <c r="D535" i="365"/>
  <c r="D536" i="365"/>
  <c r="D537" i="365"/>
  <c r="D538" i="365"/>
  <c r="D539" i="365"/>
  <c r="D540" i="365"/>
  <c r="D541" i="365"/>
  <c r="D542" i="365"/>
  <c r="D543" i="365"/>
  <c r="D544" i="365"/>
  <c r="D545" i="365"/>
  <c r="D546" i="365"/>
  <c r="D547" i="365"/>
  <c r="D548" i="365"/>
  <c r="D549" i="365"/>
  <c r="D550" i="365"/>
  <c r="D551" i="365"/>
  <c r="D552" i="365"/>
  <c r="D553" i="365"/>
  <c r="D554" i="365"/>
  <c r="D555" i="365"/>
  <c r="D556" i="365"/>
  <c r="D557" i="365"/>
  <c r="D558" i="365"/>
  <c r="D559" i="365"/>
  <c r="D560" i="365"/>
  <c r="D561" i="365"/>
  <c r="D562" i="365"/>
  <c r="D563" i="365"/>
  <c r="D564" i="365"/>
  <c r="D565" i="365"/>
  <c r="D566" i="365"/>
  <c r="D567" i="365"/>
  <c r="D568" i="365"/>
  <c r="D569" i="365"/>
  <c r="D570" i="365"/>
  <c r="D571" i="365"/>
  <c r="D572" i="365"/>
  <c r="D573" i="365"/>
  <c r="D574" i="365"/>
  <c r="D575" i="365"/>
  <c r="D576" i="365"/>
  <c r="D577" i="365"/>
  <c r="D578" i="365"/>
  <c r="D579" i="365"/>
  <c r="D580" i="365"/>
  <c r="D581" i="365"/>
  <c r="D582" i="365"/>
  <c r="D583" i="365"/>
  <c r="D584" i="365"/>
  <c r="D585" i="365"/>
  <c r="D586" i="365"/>
  <c r="D587" i="365"/>
  <c r="D588" i="365"/>
  <c r="D589" i="365"/>
  <c r="D590" i="365"/>
  <c r="D591" i="365"/>
  <c r="D592" i="365"/>
  <c r="D593" i="365"/>
  <c r="D594" i="365"/>
  <c r="D595" i="365"/>
  <c r="D596" i="365"/>
  <c r="D597" i="365"/>
  <c r="D598" i="365"/>
  <c r="D599" i="365"/>
  <c r="D600" i="365"/>
  <c r="D601" i="365"/>
  <c r="D602" i="365"/>
  <c r="D603" i="365"/>
  <c r="D604" i="365"/>
  <c r="D605" i="365"/>
  <c r="D606" i="365"/>
  <c r="D607" i="365"/>
  <c r="D608" i="365"/>
  <c r="D609" i="365"/>
  <c r="D610" i="365"/>
  <c r="D611" i="365"/>
  <c r="D612" i="365"/>
  <c r="D613" i="365"/>
  <c r="D614" i="365"/>
  <c r="D615" i="365"/>
  <c r="D616" i="365"/>
  <c r="D617" i="365"/>
  <c r="D618" i="365"/>
  <c r="D619" i="365"/>
  <c r="D620" i="365"/>
  <c r="D621" i="365"/>
  <c r="D622" i="365"/>
  <c r="D623" i="365"/>
  <c r="D624" i="365"/>
  <c r="D625" i="365"/>
  <c r="D626" i="365"/>
  <c r="D627" i="365"/>
  <c r="D628" i="365"/>
  <c r="D629" i="365"/>
  <c r="D630" i="365"/>
  <c r="D631" i="365"/>
  <c r="D632" i="365"/>
  <c r="D633" i="365"/>
  <c r="D634" i="365"/>
  <c r="D635" i="365"/>
  <c r="D636" i="365"/>
  <c r="D637" i="365"/>
  <c r="D638" i="365"/>
  <c r="D639" i="365"/>
  <c r="D640" i="365"/>
  <c r="D641" i="365"/>
  <c r="D642" i="365"/>
  <c r="D643" i="365"/>
  <c r="D644" i="365"/>
  <c r="D645" i="365"/>
  <c r="D646" i="365"/>
  <c r="D647" i="365"/>
  <c r="D648" i="365"/>
  <c r="D649" i="365"/>
  <c r="D650" i="365"/>
  <c r="D651" i="365"/>
  <c r="D652" i="365"/>
  <c r="D653" i="365"/>
  <c r="D654" i="365"/>
  <c r="D655" i="365"/>
  <c r="D656" i="365"/>
  <c r="D657" i="365"/>
  <c r="D658" i="365"/>
  <c r="D659" i="365"/>
  <c r="D660" i="365"/>
  <c r="D661" i="365"/>
  <c r="D662" i="365"/>
  <c r="D663" i="365"/>
  <c r="D664" i="365"/>
  <c r="D665" i="365"/>
  <c r="D666" i="365"/>
  <c r="D667" i="365"/>
  <c r="D668" i="365"/>
  <c r="D669" i="365"/>
  <c r="D670" i="365"/>
  <c r="D671" i="365"/>
  <c r="D672" i="365"/>
  <c r="D673" i="365"/>
  <c r="D674" i="365"/>
  <c r="D675" i="365"/>
  <c r="D676" i="365"/>
  <c r="D677" i="365"/>
  <c r="D678" i="365"/>
  <c r="D679" i="365"/>
  <c r="D680" i="365"/>
  <c r="D681" i="365"/>
  <c r="D682" i="365"/>
  <c r="D683" i="365"/>
  <c r="D684" i="365"/>
  <c r="D685" i="365"/>
  <c r="D686" i="365"/>
  <c r="D687" i="365"/>
  <c r="D688" i="365"/>
  <c r="D689" i="365"/>
  <c r="D690" i="365"/>
  <c r="D691" i="365"/>
  <c r="D692" i="365"/>
  <c r="D693" i="365"/>
  <c r="D694" i="365"/>
  <c r="D695" i="365"/>
  <c r="D696" i="365"/>
  <c r="D697" i="365"/>
  <c r="D698" i="365"/>
  <c r="D699" i="365"/>
  <c r="D700" i="365"/>
  <c r="D701" i="365"/>
  <c r="D702" i="365"/>
  <c r="D703" i="365"/>
  <c r="D704" i="365"/>
  <c r="D705" i="365"/>
  <c r="D706" i="365"/>
  <c r="D707" i="365"/>
  <c r="D708" i="365"/>
  <c r="D709" i="365"/>
  <c r="D710" i="365"/>
  <c r="D711" i="365"/>
  <c r="D712" i="365"/>
  <c r="D713" i="365"/>
  <c r="D714" i="365"/>
  <c r="D715" i="365"/>
  <c r="D716" i="365"/>
  <c r="D717" i="365"/>
  <c r="D718" i="365"/>
  <c r="D719" i="365"/>
  <c r="D720" i="365"/>
  <c r="D721" i="365"/>
  <c r="D722" i="365"/>
  <c r="D723" i="365"/>
  <c r="D724" i="365"/>
  <c r="D725" i="365"/>
  <c r="D726" i="365"/>
  <c r="D727" i="365"/>
  <c r="D728" i="365"/>
  <c r="D729" i="365"/>
  <c r="D730" i="365"/>
  <c r="D731" i="365"/>
  <c r="D732" i="365"/>
  <c r="D733" i="365"/>
  <c r="D734" i="365"/>
  <c r="D735" i="365"/>
  <c r="D736" i="365"/>
  <c r="D737" i="365"/>
  <c r="D738" i="365"/>
  <c r="D739" i="365"/>
  <c r="D740" i="365"/>
  <c r="D741" i="365"/>
  <c r="D742" i="365"/>
  <c r="D743" i="365"/>
  <c r="D744" i="365"/>
  <c r="D745" i="365"/>
  <c r="D746" i="365"/>
  <c r="D747" i="365"/>
  <c r="D748" i="365"/>
  <c r="D749" i="365"/>
  <c r="D750" i="365"/>
  <c r="D751" i="365"/>
  <c r="D752" i="365"/>
  <c r="D753" i="365"/>
  <c r="D754" i="365"/>
  <c r="D755" i="365"/>
  <c r="D756" i="365"/>
  <c r="D757" i="365"/>
  <c r="D758" i="365"/>
  <c r="D759" i="365"/>
  <c r="D760" i="365"/>
  <c r="D761" i="365"/>
  <c r="D762" i="365"/>
  <c r="D763" i="365"/>
  <c r="D764" i="365"/>
  <c r="D765" i="365"/>
  <c r="D766" i="365"/>
  <c r="D767" i="365"/>
  <c r="D768" i="365"/>
  <c r="D769" i="365"/>
  <c r="D770" i="365"/>
  <c r="D771" i="365"/>
  <c r="D772" i="365"/>
  <c r="D773" i="365"/>
  <c r="D774" i="365"/>
  <c r="D775" i="365"/>
  <c r="D776" i="365"/>
  <c r="D777" i="365"/>
  <c r="D778" i="365"/>
  <c r="D779" i="365"/>
  <c r="D780" i="365"/>
  <c r="D781" i="365"/>
  <c r="D782" i="365"/>
  <c r="D783" i="365"/>
  <c r="D784" i="365"/>
  <c r="D785" i="365"/>
  <c r="D786" i="365"/>
  <c r="D787" i="365"/>
  <c r="D788" i="365"/>
  <c r="D789" i="365"/>
  <c r="D790" i="365"/>
  <c r="D791" i="365"/>
  <c r="D792" i="365"/>
  <c r="D793" i="365"/>
  <c r="D794" i="365"/>
  <c r="D795" i="365"/>
  <c r="D796" i="365"/>
  <c r="D797" i="365"/>
  <c r="D798" i="365"/>
  <c r="D799" i="365"/>
  <c r="D800" i="365"/>
  <c r="D801" i="365"/>
  <c r="D802" i="365"/>
  <c r="D803" i="365"/>
  <c r="D804" i="365"/>
  <c r="D805" i="365"/>
  <c r="D806" i="365"/>
  <c r="D807" i="365"/>
  <c r="D808" i="365"/>
  <c r="D809" i="365"/>
  <c r="D810" i="365"/>
  <c r="D811" i="365"/>
  <c r="D812" i="365"/>
  <c r="D813" i="365"/>
  <c r="D814" i="365"/>
  <c r="D815" i="365"/>
  <c r="D816" i="365"/>
  <c r="D817" i="365"/>
  <c r="D818" i="365"/>
  <c r="D819" i="365"/>
  <c r="D820" i="365"/>
  <c r="D821" i="365"/>
  <c r="D822" i="365"/>
  <c r="D823" i="365"/>
  <c r="D824" i="365"/>
  <c r="D825" i="365"/>
  <c r="D826" i="365"/>
  <c r="D827" i="365"/>
  <c r="D828" i="365"/>
  <c r="D829" i="365"/>
  <c r="D830" i="365"/>
  <c r="D831" i="365"/>
  <c r="D832" i="365"/>
  <c r="D833" i="365"/>
  <c r="D834" i="365"/>
  <c r="D835" i="365"/>
  <c r="D836" i="365"/>
  <c r="D837" i="365"/>
  <c r="D838" i="365"/>
  <c r="D839" i="365"/>
  <c r="D840" i="365"/>
  <c r="D841" i="365"/>
  <c r="D842" i="365"/>
  <c r="D843" i="365"/>
  <c r="D844" i="365"/>
  <c r="D845" i="365"/>
  <c r="D846" i="365"/>
  <c r="D847" i="365"/>
  <c r="D848" i="365"/>
  <c r="D849" i="365"/>
  <c r="D850" i="365"/>
  <c r="D851" i="365"/>
  <c r="D852" i="365"/>
  <c r="D853" i="365"/>
  <c r="D854" i="365"/>
  <c r="D855" i="365"/>
  <c r="D856" i="365"/>
  <c r="D857" i="365"/>
  <c r="D858" i="365"/>
  <c r="D859" i="365"/>
  <c r="D860" i="365"/>
  <c r="D861" i="365"/>
  <c r="D862" i="365"/>
  <c r="D863" i="365"/>
  <c r="D864" i="365"/>
  <c r="D865" i="365"/>
  <c r="D866" i="365"/>
  <c r="D867" i="365"/>
  <c r="D868" i="365"/>
  <c r="D869" i="365"/>
  <c r="D870" i="365"/>
  <c r="D871" i="365"/>
  <c r="D872" i="365"/>
  <c r="D873" i="365"/>
  <c r="D874" i="365"/>
  <c r="D875" i="365"/>
  <c r="D876" i="365"/>
  <c r="D877" i="365"/>
  <c r="D878" i="365"/>
  <c r="D879" i="365"/>
  <c r="D880" i="365"/>
  <c r="D881" i="365"/>
  <c r="D882" i="365"/>
  <c r="D883" i="365"/>
  <c r="D884" i="365"/>
  <c r="D885" i="365"/>
  <c r="D886" i="365"/>
  <c r="D887" i="365"/>
  <c r="D888" i="365"/>
  <c r="D889" i="365"/>
  <c r="D890" i="365"/>
  <c r="D891" i="365"/>
  <c r="D892" i="365"/>
  <c r="D893" i="365"/>
  <c r="D894" i="365"/>
  <c r="D895" i="365"/>
  <c r="D896" i="365"/>
  <c r="D897" i="365"/>
  <c r="D898" i="365"/>
  <c r="D899" i="365"/>
  <c r="D900" i="365"/>
  <c r="D901" i="365"/>
  <c r="D902" i="365"/>
  <c r="D903" i="365"/>
  <c r="D904" i="365"/>
  <c r="D905" i="365"/>
  <c r="D906" i="365"/>
  <c r="D907" i="365"/>
  <c r="D908" i="365"/>
  <c r="D909" i="365"/>
  <c r="D910" i="365"/>
  <c r="D911" i="365"/>
  <c r="D912" i="365"/>
  <c r="D913" i="365"/>
  <c r="D914" i="365"/>
  <c r="D915" i="365"/>
  <c r="D916" i="365"/>
  <c r="D917" i="365"/>
  <c r="D918" i="365"/>
  <c r="D919" i="365"/>
  <c r="D920" i="365"/>
  <c r="D921" i="365"/>
  <c r="D922" i="365"/>
  <c r="D923" i="365"/>
  <c r="D924" i="365"/>
  <c r="D925" i="365"/>
  <c r="D926" i="365"/>
  <c r="D927" i="365"/>
  <c r="D928" i="365"/>
  <c r="D929" i="365"/>
  <c r="D930" i="365"/>
  <c r="D931" i="365"/>
  <c r="D932" i="365"/>
  <c r="D933" i="365"/>
  <c r="D934" i="365"/>
  <c r="D935" i="365"/>
  <c r="D936" i="365"/>
  <c r="D937" i="365"/>
  <c r="D938" i="365"/>
  <c r="D939" i="365"/>
  <c r="D940" i="365"/>
  <c r="D941" i="365"/>
  <c r="D942" i="365"/>
  <c r="D943" i="365"/>
  <c r="D944" i="365"/>
  <c r="D945" i="365"/>
  <c r="D946" i="365"/>
  <c r="D947" i="365"/>
  <c r="D948" i="365"/>
  <c r="D1" i="365"/>
  <c r="AH612" i="7" l="1"/>
  <c r="AJ612" i="7" s="1"/>
  <c r="D616" i="374"/>
  <c r="F616" i="374" s="1"/>
  <c r="AH614" i="7"/>
  <c r="AJ614" i="7" s="1"/>
  <c r="D618" i="374"/>
  <c r="F618" i="374" s="1"/>
  <c r="AH634" i="7"/>
  <c r="AJ634" i="7" s="1"/>
  <c r="D638" i="374"/>
  <c r="F638" i="374" s="1"/>
  <c r="AH468" i="7"/>
  <c r="AJ468" i="7" s="1"/>
  <c r="D472" i="374"/>
  <c r="F472" i="374" s="1"/>
  <c r="AH636" i="7"/>
  <c r="AJ636" i="7" s="1"/>
  <c r="D640" i="374"/>
  <c r="F640" i="374" s="1"/>
  <c r="M16" i="367"/>
  <c r="G37" i="367"/>
  <c r="AD952" i="7"/>
  <c r="AD951" i="7"/>
  <c r="Q951" i="7"/>
  <c r="D955" i="374" s="1"/>
  <c r="I955" i="374" s="1"/>
  <c r="M955" i="374" s="1"/>
  <c r="N955" i="374" s="1"/>
  <c r="O955" i="374" s="1"/>
  <c r="Q952" i="7"/>
  <c r="D956" i="374" s="1"/>
  <c r="I956" i="374" s="1"/>
  <c r="M956" i="374" s="1"/>
  <c r="N956" i="374" s="1"/>
  <c r="O956" i="374" s="1"/>
  <c r="AD463" i="7"/>
  <c r="AD464" i="7"/>
  <c r="D2" i="364"/>
  <c r="D3" i="364"/>
  <c r="D4" i="364"/>
  <c r="D5" i="364"/>
  <c r="D6" i="364"/>
  <c r="D7" i="364"/>
  <c r="D8" i="364"/>
  <c r="D9" i="364"/>
  <c r="D10" i="364"/>
  <c r="D11" i="364"/>
  <c r="D12" i="364"/>
  <c r="D13" i="364"/>
  <c r="D14" i="364"/>
  <c r="D15" i="364"/>
  <c r="D16" i="364"/>
  <c r="D17" i="364"/>
  <c r="D18" i="364"/>
  <c r="D19" i="364"/>
  <c r="D20" i="364"/>
  <c r="D21" i="364"/>
  <c r="D22" i="364"/>
  <c r="D23" i="364"/>
  <c r="D24" i="364"/>
  <c r="D25" i="364"/>
  <c r="D26" i="364"/>
  <c r="D27" i="364"/>
  <c r="D28" i="364"/>
  <c r="D29" i="364"/>
  <c r="D30" i="364"/>
  <c r="D31" i="364"/>
  <c r="D32" i="364"/>
  <c r="D33" i="364"/>
  <c r="D34" i="364"/>
  <c r="D35" i="364"/>
  <c r="D36" i="364"/>
  <c r="D37" i="364"/>
  <c r="D38" i="364"/>
  <c r="D39" i="364"/>
  <c r="D40" i="364"/>
  <c r="D41" i="364"/>
  <c r="D42" i="364"/>
  <c r="D43" i="364"/>
  <c r="D44" i="364"/>
  <c r="D45" i="364"/>
  <c r="D46" i="364"/>
  <c r="D47" i="364"/>
  <c r="D48" i="364"/>
  <c r="D49" i="364"/>
  <c r="D50" i="364"/>
  <c r="D51" i="364"/>
  <c r="D52" i="364"/>
  <c r="D53" i="364"/>
  <c r="D54" i="364"/>
  <c r="D55" i="364"/>
  <c r="D56" i="364"/>
  <c r="D57" i="364"/>
  <c r="D58" i="364"/>
  <c r="D59" i="364"/>
  <c r="D60" i="364"/>
  <c r="D61" i="364"/>
  <c r="D62" i="364"/>
  <c r="D63" i="364"/>
  <c r="D64" i="364"/>
  <c r="D65" i="364"/>
  <c r="D66" i="364"/>
  <c r="D67" i="364"/>
  <c r="D68" i="364"/>
  <c r="D69" i="364"/>
  <c r="D70" i="364"/>
  <c r="D71" i="364"/>
  <c r="D72" i="364"/>
  <c r="D73" i="364"/>
  <c r="D74" i="364"/>
  <c r="D75" i="364"/>
  <c r="D76" i="364"/>
  <c r="D77" i="364"/>
  <c r="D78" i="364"/>
  <c r="D79" i="364"/>
  <c r="D80" i="364"/>
  <c r="D81" i="364"/>
  <c r="D82" i="364"/>
  <c r="D83" i="364"/>
  <c r="D84" i="364"/>
  <c r="D85" i="364"/>
  <c r="D86" i="364"/>
  <c r="D87" i="364"/>
  <c r="D88" i="364"/>
  <c r="D89" i="364"/>
  <c r="D90" i="364"/>
  <c r="D91" i="364"/>
  <c r="D92" i="364"/>
  <c r="D93" i="364"/>
  <c r="D94" i="364"/>
  <c r="D95" i="364"/>
  <c r="D96" i="364"/>
  <c r="D97" i="364"/>
  <c r="D98" i="364"/>
  <c r="D99" i="364"/>
  <c r="D100" i="364"/>
  <c r="D101" i="364"/>
  <c r="D102" i="364"/>
  <c r="D103" i="364"/>
  <c r="D104" i="364"/>
  <c r="D105" i="364"/>
  <c r="D106" i="364"/>
  <c r="D107" i="364"/>
  <c r="D108" i="364"/>
  <c r="D109" i="364"/>
  <c r="D110" i="364"/>
  <c r="D111" i="364"/>
  <c r="D112" i="364"/>
  <c r="D113" i="364"/>
  <c r="D114" i="364"/>
  <c r="D115" i="364"/>
  <c r="D116" i="364"/>
  <c r="D117" i="364"/>
  <c r="D118" i="364"/>
  <c r="D119" i="364"/>
  <c r="D120" i="364"/>
  <c r="D121" i="364"/>
  <c r="D122" i="364"/>
  <c r="D123" i="364"/>
  <c r="D124" i="364"/>
  <c r="D125" i="364"/>
  <c r="D126" i="364"/>
  <c r="D127" i="364"/>
  <c r="D128" i="364"/>
  <c r="D129" i="364"/>
  <c r="D130" i="364"/>
  <c r="D131" i="364"/>
  <c r="D132" i="364"/>
  <c r="D133" i="364"/>
  <c r="D134" i="364"/>
  <c r="D135" i="364"/>
  <c r="D136" i="364"/>
  <c r="D137" i="364"/>
  <c r="D138" i="364"/>
  <c r="D139" i="364"/>
  <c r="D140" i="364"/>
  <c r="D141" i="364"/>
  <c r="D142" i="364"/>
  <c r="D143" i="364"/>
  <c r="D144" i="364"/>
  <c r="D145" i="364"/>
  <c r="D146" i="364"/>
  <c r="D147" i="364"/>
  <c r="D148" i="364"/>
  <c r="D149" i="364"/>
  <c r="D150" i="364"/>
  <c r="D151" i="364"/>
  <c r="D152" i="364"/>
  <c r="D153" i="364"/>
  <c r="D154" i="364"/>
  <c r="D155" i="364"/>
  <c r="D156" i="364"/>
  <c r="D157" i="364"/>
  <c r="D158" i="364"/>
  <c r="D159" i="364"/>
  <c r="D160" i="364"/>
  <c r="D161" i="364"/>
  <c r="D162" i="364"/>
  <c r="D163" i="364"/>
  <c r="D164" i="364"/>
  <c r="D165" i="364"/>
  <c r="D166" i="364"/>
  <c r="D167" i="364"/>
  <c r="D168" i="364"/>
  <c r="D169" i="364"/>
  <c r="D170" i="364"/>
  <c r="D171" i="364"/>
  <c r="D172" i="364"/>
  <c r="D173" i="364"/>
  <c r="D174" i="364"/>
  <c r="D175" i="364"/>
  <c r="D176" i="364"/>
  <c r="D177" i="364"/>
  <c r="D178" i="364"/>
  <c r="D179" i="364"/>
  <c r="D180" i="364"/>
  <c r="D181" i="364"/>
  <c r="D182" i="364"/>
  <c r="D183" i="364"/>
  <c r="D184" i="364"/>
  <c r="D185" i="364"/>
  <c r="D186" i="364"/>
  <c r="D187" i="364"/>
  <c r="D188" i="364"/>
  <c r="D189" i="364"/>
  <c r="D190" i="364"/>
  <c r="D191" i="364"/>
  <c r="D192" i="364"/>
  <c r="D193" i="364"/>
  <c r="D194" i="364"/>
  <c r="D195" i="364"/>
  <c r="D196" i="364"/>
  <c r="D197" i="364"/>
  <c r="D198" i="364"/>
  <c r="D199" i="364"/>
  <c r="D200" i="364"/>
  <c r="D201" i="364"/>
  <c r="D202" i="364"/>
  <c r="D203" i="364"/>
  <c r="D204" i="364"/>
  <c r="D205" i="364"/>
  <c r="D206" i="364"/>
  <c r="D207" i="364"/>
  <c r="D208" i="364"/>
  <c r="D209" i="364"/>
  <c r="D210" i="364"/>
  <c r="D211" i="364"/>
  <c r="D212" i="364"/>
  <c r="D213" i="364"/>
  <c r="D214" i="364"/>
  <c r="D215" i="364"/>
  <c r="D216" i="364"/>
  <c r="D217" i="364"/>
  <c r="D218" i="364"/>
  <c r="D219" i="364"/>
  <c r="D220" i="364"/>
  <c r="D221" i="364"/>
  <c r="D222" i="364"/>
  <c r="D223" i="364"/>
  <c r="D224" i="364"/>
  <c r="D225" i="364"/>
  <c r="D226" i="364"/>
  <c r="D227" i="364"/>
  <c r="D228" i="364"/>
  <c r="D229" i="364"/>
  <c r="D230" i="364"/>
  <c r="D231" i="364"/>
  <c r="D232" i="364"/>
  <c r="D233" i="364"/>
  <c r="D234" i="364"/>
  <c r="D235" i="364"/>
  <c r="D236" i="364"/>
  <c r="D237" i="364"/>
  <c r="D238" i="364"/>
  <c r="D239" i="364"/>
  <c r="D240" i="364"/>
  <c r="D241" i="364"/>
  <c r="D242" i="364"/>
  <c r="D243" i="364"/>
  <c r="D244" i="364"/>
  <c r="D245" i="364"/>
  <c r="D246" i="364"/>
  <c r="D247" i="364"/>
  <c r="D248" i="364"/>
  <c r="D249" i="364"/>
  <c r="D250" i="364"/>
  <c r="D251" i="364"/>
  <c r="D252" i="364"/>
  <c r="D253" i="364"/>
  <c r="D254" i="364"/>
  <c r="D255" i="364"/>
  <c r="D256" i="364"/>
  <c r="D257" i="364"/>
  <c r="D258" i="364"/>
  <c r="D259" i="364"/>
  <c r="D260" i="364"/>
  <c r="D261" i="364"/>
  <c r="D262" i="364"/>
  <c r="D263" i="364"/>
  <c r="D264" i="364"/>
  <c r="D265" i="364"/>
  <c r="D266" i="364"/>
  <c r="D267" i="364"/>
  <c r="D268" i="364"/>
  <c r="D269" i="364"/>
  <c r="D270" i="364"/>
  <c r="D271" i="364"/>
  <c r="D272" i="364"/>
  <c r="D273" i="364"/>
  <c r="D274" i="364"/>
  <c r="D275" i="364"/>
  <c r="D276" i="364"/>
  <c r="D277" i="364"/>
  <c r="D278" i="364"/>
  <c r="D279" i="364"/>
  <c r="D280" i="364"/>
  <c r="D281" i="364"/>
  <c r="D282" i="364"/>
  <c r="D283" i="364"/>
  <c r="D284" i="364"/>
  <c r="D285" i="364"/>
  <c r="D286" i="364"/>
  <c r="D287" i="364"/>
  <c r="D288" i="364"/>
  <c r="D289" i="364"/>
  <c r="D290" i="364"/>
  <c r="D291" i="364"/>
  <c r="D292" i="364"/>
  <c r="D293" i="364"/>
  <c r="D294" i="364"/>
  <c r="D295" i="364"/>
  <c r="D296" i="364"/>
  <c r="D297" i="364"/>
  <c r="D298" i="364"/>
  <c r="D299" i="364"/>
  <c r="D300" i="364"/>
  <c r="D301" i="364"/>
  <c r="D302" i="364"/>
  <c r="D303" i="364"/>
  <c r="D304" i="364"/>
  <c r="D305" i="364"/>
  <c r="D306" i="364"/>
  <c r="D307" i="364"/>
  <c r="D308" i="364"/>
  <c r="D309" i="364"/>
  <c r="D310" i="364"/>
  <c r="D311" i="364"/>
  <c r="D312" i="364"/>
  <c r="D313" i="364"/>
  <c r="D314" i="364"/>
  <c r="D315" i="364"/>
  <c r="D316" i="364"/>
  <c r="D317" i="364"/>
  <c r="D318" i="364"/>
  <c r="D319" i="364"/>
  <c r="D320" i="364"/>
  <c r="D321" i="364"/>
  <c r="D322" i="364"/>
  <c r="D323" i="364"/>
  <c r="D324" i="364"/>
  <c r="D325" i="364"/>
  <c r="D326" i="364"/>
  <c r="D327" i="364"/>
  <c r="D328" i="364"/>
  <c r="D329" i="364"/>
  <c r="D330" i="364"/>
  <c r="D331" i="364"/>
  <c r="D332" i="364"/>
  <c r="D333" i="364"/>
  <c r="D334" i="364"/>
  <c r="D335" i="364"/>
  <c r="D336" i="364"/>
  <c r="D337" i="364"/>
  <c r="D338" i="364"/>
  <c r="D339" i="364"/>
  <c r="D340" i="364"/>
  <c r="D341" i="364"/>
  <c r="D342" i="364"/>
  <c r="D343" i="364"/>
  <c r="D344" i="364"/>
  <c r="D345" i="364"/>
  <c r="D346" i="364"/>
  <c r="D347" i="364"/>
  <c r="D348" i="364"/>
  <c r="D349" i="364"/>
  <c r="D350" i="364"/>
  <c r="D351" i="364"/>
  <c r="D352" i="364"/>
  <c r="D353" i="364"/>
  <c r="D354" i="364"/>
  <c r="D355" i="364"/>
  <c r="D356" i="364"/>
  <c r="D357" i="364"/>
  <c r="D358" i="364"/>
  <c r="D359" i="364"/>
  <c r="D360" i="364"/>
  <c r="D361" i="364"/>
  <c r="D362" i="364"/>
  <c r="D363" i="364"/>
  <c r="D364" i="364"/>
  <c r="D365" i="364"/>
  <c r="D366" i="364"/>
  <c r="D367" i="364"/>
  <c r="D368" i="364"/>
  <c r="D369" i="364"/>
  <c r="D370" i="364"/>
  <c r="D371" i="364"/>
  <c r="D372" i="364"/>
  <c r="D373" i="364"/>
  <c r="D374" i="364"/>
  <c r="D375" i="364"/>
  <c r="D376" i="364"/>
  <c r="D377" i="364"/>
  <c r="D378" i="364"/>
  <c r="D379" i="364"/>
  <c r="D380" i="364"/>
  <c r="D381" i="364"/>
  <c r="D382" i="364"/>
  <c r="D383" i="364"/>
  <c r="D384" i="364"/>
  <c r="D385" i="364"/>
  <c r="D386" i="364"/>
  <c r="D387" i="364"/>
  <c r="D388" i="364"/>
  <c r="D389" i="364"/>
  <c r="D390" i="364"/>
  <c r="D391" i="364"/>
  <c r="D392" i="364"/>
  <c r="D393" i="364"/>
  <c r="D394" i="364"/>
  <c r="D395" i="364"/>
  <c r="D396" i="364"/>
  <c r="D397" i="364"/>
  <c r="D398" i="364"/>
  <c r="D399" i="364"/>
  <c r="D400" i="364"/>
  <c r="D401" i="364"/>
  <c r="D402" i="364"/>
  <c r="D403" i="364"/>
  <c r="D404" i="364"/>
  <c r="D405" i="364"/>
  <c r="D406" i="364"/>
  <c r="D407" i="364"/>
  <c r="D408" i="364"/>
  <c r="D409" i="364"/>
  <c r="D410" i="364"/>
  <c r="D411" i="364"/>
  <c r="D412" i="364"/>
  <c r="D413" i="364"/>
  <c r="D414" i="364"/>
  <c r="D415" i="364"/>
  <c r="D416" i="364"/>
  <c r="D417" i="364"/>
  <c r="D418" i="364"/>
  <c r="D419" i="364"/>
  <c r="D420" i="364"/>
  <c r="D421" i="364"/>
  <c r="D422" i="364"/>
  <c r="D423" i="364"/>
  <c r="D424" i="364"/>
  <c r="D425" i="364"/>
  <c r="D426" i="364"/>
  <c r="D427" i="364"/>
  <c r="D428" i="364"/>
  <c r="D429" i="364"/>
  <c r="D430" i="364"/>
  <c r="D431" i="364"/>
  <c r="D432" i="364"/>
  <c r="D433" i="364"/>
  <c r="D434" i="364"/>
  <c r="D435" i="364"/>
  <c r="D436" i="364"/>
  <c r="D437" i="364"/>
  <c r="D438" i="364"/>
  <c r="D439" i="364"/>
  <c r="D440" i="364"/>
  <c r="D441" i="364"/>
  <c r="D442" i="364"/>
  <c r="D443" i="364"/>
  <c r="D444" i="364"/>
  <c r="D445" i="364"/>
  <c r="D446" i="364"/>
  <c r="D447" i="364"/>
  <c r="D448" i="364"/>
  <c r="D449" i="364"/>
  <c r="D450" i="364"/>
  <c r="D451" i="364"/>
  <c r="D452" i="364"/>
  <c r="D453" i="364"/>
  <c r="D454" i="364"/>
  <c r="D455" i="364"/>
  <c r="D456" i="364"/>
  <c r="D457" i="364"/>
  <c r="D458" i="364"/>
  <c r="D459" i="364"/>
  <c r="D460" i="364"/>
  <c r="D461" i="364"/>
  <c r="D462" i="364"/>
  <c r="D463" i="364"/>
  <c r="D464" i="364"/>
  <c r="D465" i="364"/>
  <c r="D466" i="364"/>
  <c r="D467" i="364"/>
  <c r="D468" i="364"/>
  <c r="D469" i="364"/>
  <c r="D470" i="364"/>
  <c r="D471" i="364"/>
  <c r="D472" i="364"/>
  <c r="D473" i="364"/>
  <c r="D474" i="364"/>
  <c r="D475" i="364"/>
  <c r="D476" i="364"/>
  <c r="D477" i="364"/>
  <c r="D478" i="364"/>
  <c r="D479" i="364"/>
  <c r="D480" i="364"/>
  <c r="D481" i="364"/>
  <c r="D482" i="364"/>
  <c r="D483" i="364"/>
  <c r="D484" i="364"/>
  <c r="D485" i="364"/>
  <c r="D486" i="364"/>
  <c r="D487" i="364"/>
  <c r="D488" i="364"/>
  <c r="D489" i="364"/>
  <c r="D490" i="364"/>
  <c r="D491" i="364"/>
  <c r="D492" i="364"/>
  <c r="D493" i="364"/>
  <c r="D494" i="364"/>
  <c r="D495" i="364"/>
  <c r="D496" i="364"/>
  <c r="D497" i="364"/>
  <c r="D498" i="364"/>
  <c r="D499" i="364"/>
  <c r="D500" i="364"/>
  <c r="D501" i="364"/>
  <c r="D502" i="364"/>
  <c r="D503" i="364"/>
  <c r="D504" i="364"/>
  <c r="D505" i="364"/>
  <c r="D506" i="364"/>
  <c r="D507" i="364"/>
  <c r="D508" i="364"/>
  <c r="D509" i="364"/>
  <c r="D510" i="364"/>
  <c r="D511" i="364"/>
  <c r="D512" i="364"/>
  <c r="D513" i="364"/>
  <c r="D514" i="364"/>
  <c r="D515" i="364"/>
  <c r="D516" i="364"/>
  <c r="D517" i="364"/>
  <c r="D518" i="364"/>
  <c r="D519" i="364"/>
  <c r="D520" i="364"/>
  <c r="D521" i="364"/>
  <c r="D522" i="364"/>
  <c r="D523" i="364"/>
  <c r="D524" i="364"/>
  <c r="D525" i="364"/>
  <c r="D526" i="364"/>
  <c r="D527" i="364"/>
  <c r="D528" i="364"/>
  <c r="D529" i="364"/>
  <c r="D530" i="364"/>
  <c r="D531" i="364"/>
  <c r="D532" i="364"/>
  <c r="D533" i="364"/>
  <c r="D534" i="364"/>
  <c r="D535" i="364"/>
  <c r="D536" i="364"/>
  <c r="D537" i="364"/>
  <c r="D538" i="364"/>
  <c r="D539" i="364"/>
  <c r="D540" i="364"/>
  <c r="D541" i="364"/>
  <c r="D542" i="364"/>
  <c r="D543" i="364"/>
  <c r="D544" i="364"/>
  <c r="D545" i="364"/>
  <c r="D546" i="364"/>
  <c r="D547" i="364"/>
  <c r="D548" i="364"/>
  <c r="D549" i="364"/>
  <c r="D550" i="364"/>
  <c r="D551" i="364"/>
  <c r="D552" i="364"/>
  <c r="D553" i="364"/>
  <c r="D554" i="364"/>
  <c r="D555" i="364"/>
  <c r="D556" i="364"/>
  <c r="D557" i="364"/>
  <c r="D558" i="364"/>
  <c r="D559" i="364"/>
  <c r="D560" i="364"/>
  <c r="D561" i="364"/>
  <c r="D562" i="364"/>
  <c r="D563" i="364"/>
  <c r="D564" i="364"/>
  <c r="D565" i="364"/>
  <c r="D566" i="364"/>
  <c r="D567" i="364"/>
  <c r="D568" i="364"/>
  <c r="D569" i="364"/>
  <c r="D570" i="364"/>
  <c r="D571" i="364"/>
  <c r="D572" i="364"/>
  <c r="D573" i="364"/>
  <c r="D574" i="364"/>
  <c r="D575" i="364"/>
  <c r="D576" i="364"/>
  <c r="D577" i="364"/>
  <c r="D578" i="364"/>
  <c r="D579" i="364"/>
  <c r="D580" i="364"/>
  <c r="D581" i="364"/>
  <c r="D582" i="364"/>
  <c r="D583" i="364"/>
  <c r="D584" i="364"/>
  <c r="D585" i="364"/>
  <c r="D586" i="364"/>
  <c r="D587" i="364"/>
  <c r="D588" i="364"/>
  <c r="D589" i="364"/>
  <c r="D590" i="364"/>
  <c r="D591" i="364"/>
  <c r="D592" i="364"/>
  <c r="D593" i="364"/>
  <c r="D594" i="364"/>
  <c r="D595" i="364"/>
  <c r="D596" i="364"/>
  <c r="D597" i="364"/>
  <c r="D598" i="364"/>
  <c r="D599" i="364"/>
  <c r="D600" i="364"/>
  <c r="D601" i="364"/>
  <c r="D602" i="364"/>
  <c r="D603" i="364"/>
  <c r="D604" i="364"/>
  <c r="D605" i="364"/>
  <c r="D606" i="364"/>
  <c r="D607" i="364"/>
  <c r="D608" i="364"/>
  <c r="D609" i="364"/>
  <c r="D610" i="364"/>
  <c r="D611" i="364"/>
  <c r="D612" i="364"/>
  <c r="D613" i="364"/>
  <c r="D614" i="364"/>
  <c r="D615" i="364"/>
  <c r="D616" i="364"/>
  <c r="D617" i="364"/>
  <c r="D618" i="364"/>
  <c r="D619" i="364"/>
  <c r="D620" i="364"/>
  <c r="D621" i="364"/>
  <c r="D622" i="364"/>
  <c r="D623" i="364"/>
  <c r="D624" i="364"/>
  <c r="D625" i="364"/>
  <c r="D626" i="364"/>
  <c r="D627" i="364"/>
  <c r="D628" i="364"/>
  <c r="D629" i="364"/>
  <c r="D630" i="364"/>
  <c r="D631" i="364"/>
  <c r="D632" i="364"/>
  <c r="D633" i="364"/>
  <c r="D634" i="364"/>
  <c r="D635" i="364"/>
  <c r="D636" i="364"/>
  <c r="D637" i="364"/>
  <c r="D638" i="364"/>
  <c r="D639" i="364"/>
  <c r="D640" i="364"/>
  <c r="D641" i="364"/>
  <c r="D642" i="364"/>
  <c r="D643" i="364"/>
  <c r="D644" i="364"/>
  <c r="D645" i="364"/>
  <c r="D646" i="364"/>
  <c r="D647" i="364"/>
  <c r="D648" i="364"/>
  <c r="D649" i="364"/>
  <c r="D650" i="364"/>
  <c r="D651" i="364"/>
  <c r="D652" i="364"/>
  <c r="D653" i="364"/>
  <c r="D654" i="364"/>
  <c r="D655" i="364"/>
  <c r="D656" i="364"/>
  <c r="D657" i="364"/>
  <c r="D658" i="364"/>
  <c r="D659" i="364"/>
  <c r="D660" i="364"/>
  <c r="D661" i="364"/>
  <c r="D662" i="364"/>
  <c r="D663" i="364"/>
  <c r="D664" i="364"/>
  <c r="D665" i="364"/>
  <c r="D666" i="364"/>
  <c r="D667" i="364"/>
  <c r="D668" i="364"/>
  <c r="D669" i="364"/>
  <c r="D670" i="364"/>
  <c r="D671" i="364"/>
  <c r="D672" i="364"/>
  <c r="D673" i="364"/>
  <c r="D674" i="364"/>
  <c r="D675" i="364"/>
  <c r="D676" i="364"/>
  <c r="D677" i="364"/>
  <c r="D678" i="364"/>
  <c r="D679" i="364"/>
  <c r="D680" i="364"/>
  <c r="D681" i="364"/>
  <c r="D682" i="364"/>
  <c r="D683" i="364"/>
  <c r="D684" i="364"/>
  <c r="D685" i="364"/>
  <c r="D686" i="364"/>
  <c r="D687" i="364"/>
  <c r="D688" i="364"/>
  <c r="D689" i="364"/>
  <c r="D690" i="364"/>
  <c r="D691" i="364"/>
  <c r="D692" i="364"/>
  <c r="D693" i="364"/>
  <c r="D694" i="364"/>
  <c r="D695" i="364"/>
  <c r="D696" i="364"/>
  <c r="D697" i="364"/>
  <c r="D698" i="364"/>
  <c r="D699" i="364"/>
  <c r="D700" i="364"/>
  <c r="D701" i="364"/>
  <c r="D702" i="364"/>
  <c r="D703" i="364"/>
  <c r="D704" i="364"/>
  <c r="D705" i="364"/>
  <c r="D706" i="364"/>
  <c r="D707" i="364"/>
  <c r="D708" i="364"/>
  <c r="D709" i="364"/>
  <c r="D710" i="364"/>
  <c r="D711" i="364"/>
  <c r="D712" i="364"/>
  <c r="D713" i="364"/>
  <c r="D714" i="364"/>
  <c r="D715" i="364"/>
  <c r="D716" i="364"/>
  <c r="D717" i="364"/>
  <c r="D718" i="364"/>
  <c r="D719" i="364"/>
  <c r="D720" i="364"/>
  <c r="D721" i="364"/>
  <c r="D722" i="364"/>
  <c r="D723" i="364"/>
  <c r="D724" i="364"/>
  <c r="D725" i="364"/>
  <c r="D726" i="364"/>
  <c r="D727" i="364"/>
  <c r="D728" i="364"/>
  <c r="D729" i="364"/>
  <c r="D730" i="364"/>
  <c r="D731" i="364"/>
  <c r="D732" i="364"/>
  <c r="D733" i="364"/>
  <c r="D734" i="364"/>
  <c r="D735" i="364"/>
  <c r="D736" i="364"/>
  <c r="D737" i="364"/>
  <c r="D738" i="364"/>
  <c r="D739" i="364"/>
  <c r="D740" i="364"/>
  <c r="D741" i="364"/>
  <c r="D742" i="364"/>
  <c r="D743" i="364"/>
  <c r="D744" i="364"/>
  <c r="D745" i="364"/>
  <c r="D746" i="364"/>
  <c r="D747" i="364"/>
  <c r="D748" i="364"/>
  <c r="D749" i="364"/>
  <c r="D750" i="364"/>
  <c r="D751" i="364"/>
  <c r="D752" i="364"/>
  <c r="D753" i="364"/>
  <c r="D754" i="364"/>
  <c r="D755" i="364"/>
  <c r="D756" i="364"/>
  <c r="D757" i="364"/>
  <c r="D758" i="364"/>
  <c r="D759" i="364"/>
  <c r="D760" i="364"/>
  <c r="D761" i="364"/>
  <c r="D762" i="364"/>
  <c r="D763" i="364"/>
  <c r="D764" i="364"/>
  <c r="D765" i="364"/>
  <c r="D766" i="364"/>
  <c r="D767" i="364"/>
  <c r="D768" i="364"/>
  <c r="D769" i="364"/>
  <c r="D770" i="364"/>
  <c r="D771" i="364"/>
  <c r="D772" i="364"/>
  <c r="D773" i="364"/>
  <c r="D774" i="364"/>
  <c r="D775" i="364"/>
  <c r="D776" i="364"/>
  <c r="D777" i="364"/>
  <c r="D778" i="364"/>
  <c r="D779" i="364"/>
  <c r="D780" i="364"/>
  <c r="D781" i="364"/>
  <c r="D782" i="364"/>
  <c r="D783" i="364"/>
  <c r="D784" i="364"/>
  <c r="D785" i="364"/>
  <c r="D786" i="364"/>
  <c r="D787" i="364"/>
  <c r="D788" i="364"/>
  <c r="D789" i="364"/>
  <c r="D790" i="364"/>
  <c r="D791" i="364"/>
  <c r="D792" i="364"/>
  <c r="D793" i="364"/>
  <c r="D794" i="364"/>
  <c r="D795" i="364"/>
  <c r="D796" i="364"/>
  <c r="D797" i="364"/>
  <c r="D798" i="364"/>
  <c r="D799" i="364"/>
  <c r="D800" i="364"/>
  <c r="D801" i="364"/>
  <c r="D802" i="364"/>
  <c r="D803" i="364"/>
  <c r="D804" i="364"/>
  <c r="D805" i="364"/>
  <c r="D806" i="364"/>
  <c r="D807" i="364"/>
  <c r="D808" i="364"/>
  <c r="D809" i="364"/>
  <c r="D810" i="364"/>
  <c r="D811" i="364"/>
  <c r="D812" i="364"/>
  <c r="D813" i="364"/>
  <c r="D814" i="364"/>
  <c r="D815" i="364"/>
  <c r="D816" i="364"/>
  <c r="D817" i="364"/>
  <c r="D818" i="364"/>
  <c r="D819" i="364"/>
  <c r="D820" i="364"/>
  <c r="D821" i="364"/>
  <c r="D822" i="364"/>
  <c r="D823" i="364"/>
  <c r="D824" i="364"/>
  <c r="D825" i="364"/>
  <c r="D826" i="364"/>
  <c r="D827" i="364"/>
  <c r="D828" i="364"/>
  <c r="D829" i="364"/>
  <c r="D830" i="364"/>
  <c r="D831" i="364"/>
  <c r="D832" i="364"/>
  <c r="D833" i="364"/>
  <c r="D834" i="364"/>
  <c r="D835" i="364"/>
  <c r="D836" i="364"/>
  <c r="D837" i="364"/>
  <c r="D838" i="364"/>
  <c r="D839" i="364"/>
  <c r="D840" i="364"/>
  <c r="D841" i="364"/>
  <c r="D842" i="364"/>
  <c r="D843" i="364"/>
  <c r="D844" i="364"/>
  <c r="D845" i="364"/>
  <c r="D846" i="364"/>
  <c r="D847" i="364"/>
  <c r="D848" i="364"/>
  <c r="D849" i="364"/>
  <c r="D850" i="364"/>
  <c r="D851" i="364"/>
  <c r="D852" i="364"/>
  <c r="D853" i="364"/>
  <c r="D854" i="364"/>
  <c r="D855" i="364"/>
  <c r="D856" i="364"/>
  <c r="D857" i="364"/>
  <c r="D858" i="364"/>
  <c r="D859" i="364"/>
  <c r="D860" i="364"/>
  <c r="D861" i="364"/>
  <c r="D862" i="364"/>
  <c r="D863" i="364"/>
  <c r="D864" i="364"/>
  <c r="D865" i="364"/>
  <c r="D866" i="364"/>
  <c r="D867" i="364"/>
  <c r="D868" i="364"/>
  <c r="D869" i="364"/>
  <c r="D870" i="364"/>
  <c r="D871" i="364"/>
  <c r="D872" i="364"/>
  <c r="D873" i="364"/>
  <c r="D874" i="364"/>
  <c r="D875" i="364"/>
  <c r="D876" i="364"/>
  <c r="D877" i="364"/>
  <c r="D878" i="364"/>
  <c r="D879" i="364"/>
  <c r="D880" i="364"/>
  <c r="D881" i="364"/>
  <c r="D882" i="364"/>
  <c r="D883" i="364"/>
  <c r="D884" i="364"/>
  <c r="D885" i="364"/>
  <c r="D886" i="364"/>
  <c r="D887" i="364"/>
  <c r="D888" i="364"/>
  <c r="D889" i="364"/>
  <c r="D890" i="364"/>
  <c r="D891" i="364"/>
  <c r="D892" i="364"/>
  <c r="D893" i="364"/>
  <c r="D894" i="364"/>
  <c r="D895" i="364"/>
  <c r="D896" i="364"/>
  <c r="D897" i="364"/>
  <c r="D898" i="364"/>
  <c r="D899" i="364"/>
  <c r="D900" i="364"/>
  <c r="D901" i="364"/>
  <c r="D902" i="364"/>
  <c r="D903" i="364"/>
  <c r="D904" i="364"/>
  <c r="D905" i="364"/>
  <c r="D906" i="364"/>
  <c r="D907" i="364"/>
  <c r="D908" i="364"/>
  <c r="D909" i="364"/>
  <c r="D910" i="364"/>
  <c r="D911" i="364"/>
  <c r="D912" i="364"/>
  <c r="D913" i="364"/>
  <c r="D914" i="364"/>
  <c r="D915" i="364"/>
  <c r="D916" i="364"/>
  <c r="D917" i="364"/>
  <c r="D918" i="364"/>
  <c r="D919" i="364"/>
  <c r="D920" i="364"/>
  <c r="D921" i="364"/>
  <c r="D922" i="364"/>
  <c r="D923" i="364"/>
  <c r="D924" i="364"/>
  <c r="D925" i="364"/>
  <c r="D926" i="364"/>
  <c r="D927" i="364"/>
  <c r="D928" i="364"/>
  <c r="D929" i="364"/>
  <c r="D930" i="364"/>
  <c r="D931" i="364"/>
  <c r="D932" i="364"/>
  <c r="D933" i="364"/>
  <c r="D934" i="364"/>
  <c r="D935" i="364"/>
  <c r="D936" i="364"/>
  <c r="D937" i="364"/>
  <c r="D1" i="364"/>
  <c r="I1" i="364"/>
  <c r="F33" i="367"/>
  <c r="O16" i="367" l="1"/>
  <c r="E16" i="367" s="1"/>
  <c r="N16" i="367"/>
  <c r="D16" i="367" s="1"/>
  <c r="AG951" i="7"/>
  <c r="AJ951" i="7" s="1"/>
  <c r="AF951" i="7"/>
  <c r="AE951" i="7"/>
  <c r="Q464" i="7"/>
  <c r="Q1141" i="7"/>
  <c r="Q463" i="7"/>
  <c r="Q1760" i="7"/>
  <c r="AG952" i="7"/>
  <c r="AJ952" i="7" s="1"/>
  <c r="AE952" i="7"/>
  <c r="AF952" i="7"/>
  <c r="M15" i="367"/>
  <c r="F37" i="367"/>
  <c r="F41" i="367" s="1"/>
  <c r="F34" i="367"/>
  <c r="F35" i="367"/>
  <c r="G39" i="367"/>
  <c r="G43" i="367" s="1"/>
  <c r="G38" i="367"/>
  <c r="G41" i="367"/>
  <c r="AH1141" i="7" l="1"/>
  <c r="AJ1141" i="7" s="1"/>
  <c r="D1145" i="374"/>
  <c r="F1145" i="374" s="1"/>
  <c r="AH464" i="7"/>
  <c r="AJ464" i="7" s="1"/>
  <c r="D468" i="374"/>
  <c r="F468" i="374" s="1"/>
  <c r="AH1760" i="7"/>
  <c r="AJ1760" i="7" s="1"/>
  <c r="D1764" i="374"/>
  <c r="G1764" i="374" s="1"/>
  <c r="AH463" i="7"/>
  <c r="AJ463" i="7" s="1"/>
  <c r="D467" i="374"/>
  <c r="F467" i="374" s="1"/>
  <c r="N15" i="367"/>
  <c r="D15" i="367" s="1"/>
  <c r="O15" i="367"/>
  <c r="E15" i="367" s="1"/>
  <c r="G42" i="367"/>
  <c r="G40" i="367" s="1"/>
  <c r="F38" i="367"/>
  <c r="F39" i="367"/>
  <c r="F43" i="367" s="1"/>
  <c r="F42" i="367" l="1"/>
  <c r="F40" i="367" s="1"/>
  <c r="Q624" i="7" l="1"/>
  <c r="Q625" i="7"/>
  <c r="Q627" i="7"/>
  <c r="Q628" i="7"/>
  <c r="Q637" i="7"/>
  <c r="Q638" i="7"/>
  <c r="Q639" i="7"/>
  <c r="Q640" i="7"/>
  <c r="Q641" i="7"/>
  <c r="Q645" i="7"/>
  <c r="Q646" i="7"/>
  <c r="Q648" i="7"/>
  <c r="Q649" i="7"/>
  <c r="Q650" i="7"/>
  <c r="Q599" i="7"/>
  <c r="Q607" i="7"/>
  <c r="E33" i="367"/>
  <c r="D191" i="363"/>
  <c r="D918" i="363"/>
  <c r="D2" i="363"/>
  <c r="D3" i="363"/>
  <c r="D4" i="363"/>
  <c r="D5" i="363"/>
  <c r="D6" i="363"/>
  <c r="D7" i="363"/>
  <c r="D8" i="363"/>
  <c r="D9" i="363"/>
  <c r="D10" i="363"/>
  <c r="D11" i="363"/>
  <c r="D12" i="363"/>
  <c r="D13" i="363"/>
  <c r="D14" i="363"/>
  <c r="D15" i="363"/>
  <c r="D16" i="363"/>
  <c r="D17" i="363"/>
  <c r="D18" i="363"/>
  <c r="D19" i="363"/>
  <c r="D20" i="363"/>
  <c r="D21" i="363"/>
  <c r="D22" i="363"/>
  <c r="D23" i="363"/>
  <c r="D24" i="363"/>
  <c r="D25" i="363"/>
  <c r="D26" i="363"/>
  <c r="D27" i="363"/>
  <c r="D28" i="363"/>
  <c r="D29" i="363"/>
  <c r="D30" i="363"/>
  <c r="D31" i="363"/>
  <c r="D32" i="363"/>
  <c r="D33" i="363"/>
  <c r="D34" i="363"/>
  <c r="D35" i="363"/>
  <c r="D36" i="363"/>
  <c r="D37" i="363"/>
  <c r="D38" i="363"/>
  <c r="D39" i="363"/>
  <c r="D40" i="363"/>
  <c r="D41" i="363"/>
  <c r="D42" i="363"/>
  <c r="D43" i="363"/>
  <c r="D44" i="363"/>
  <c r="D45" i="363"/>
  <c r="D46" i="363"/>
  <c r="D47" i="363"/>
  <c r="D48" i="363"/>
  <c r="D49" i="363"/>
  <c r="D50" i="363"/>
  <c r="D51" i="363"/>
  <c r="D52" i="363"/>
  <c r="D53" i="363"/>
  <c r="D54" i="363"/>
  <c r="D55" i="363"/>
  <c r="D56" i="363"/>
  <c r="D57" i="363"/>
  <c r="D58" i="363"/>
  <c r="D59" i="363"/>
  <c r="D60" i="363"/>
  <c r="D61" i="363"/>
  <c r="D62" i="363"/>
  <c r="D63" i="363"/>
  <c r="D64" i="363"/>
  <c r="D65" i="363"/>
  <c r="D66" i="363"/>
  <c r="D67" i="363"/>
  <c r="D68" i="363"/>
  <c r="D69" i="363"/>
  <c r="D70" i="363"/>
  <c r="D71" i="363"/>
  <c r="D72" i="363"/>
  <c r="D73" i="363"/>
  <c r="D74" i="363"/>
  <c r="D75" i="363"/>
  <c r="D76" i="363"/>
  <c r="D77" i="363"/>
  <c r="D78" i="363"/>
  <c r="D79" i="363"/>
  <c r="D80" i="363"/>
  <c r="D81" i="363"/>
  <c r="D82" i="363"/>
  <c r="D83" i="363"/>
  <c r="D84" i="363"/>
  <c r="D85" i="363"/>
  <c r="D86" i="363"/>
  <c r="D87" i="363"/>
  <c r="D88" i="363"/>
  <c r="D89" i="363"/>
  <c r="D90" i="363"/>
  <c r="D91" i="363"/>
  <c r="D92" i="363"/>
  <c r="D93" i="363"/>
  <c r="D94" i="363"/>
  <c r="D95" i="363"/>
  <c r="D96" i="363"/>
  <c r="D97" i="363"/>
  <c r="D98" i="363"/>
  <c r="D99" i="363"/>
  <c r="D100" i="363"/>
  <c r="D101" i="363"/>
  <c r="D102" i="363"/>
  <c r="D103" i="363"/>
  <c r="D104" i="363"/>
  <c r="D105" i="363"/>
  <c r="D106" i="363"/>
  <c r="D107" i="363"/>
  <c r="D108" i="363"/>
  <c r="D109" i="363"/>
  <c r="D110" i="363"/>
  <c r="D111" i="363"/>
  <c r="D112" i="363"/>
  <c r="D113" i="363"/>
  <c r="D114" i="363"/>
  <c r="D115" i="363"/>
  <c r="D116" i="363"/>
  <c r="D117" i="363"/>
  <c r="D118" i="363"/>
  <c r="D119" i="363"/>
  <c r="D120" i="363"/>
  <c r="D121" i="363"/>
  <c r="D122" i="363"/>
  <c r="D123" i="363"/>
  <c r="D124" i="363"/>
  <c r="D125" i="363"/>
  <c r="D126" i="363"/>
  <c r="D127" i="363"/>
  <c r="D128" i="363"/>
  <c r="D129" i="363"/>
  <c r="D130" i="363"/>
  <c r="D131" i="363"/>
  <c r="D132" i="363"/>
  <c r="D133" i="363"/>
  <c r="D134" i="363"/>
  <c r="D135" i="363"/>
  <c r="D136" i="363"/>
  <c r="D137" i="363"/>
  <c r="D138" i="363"/>
  <c r="D139" i="363"/>
  <c r="D140" i="363"/>
  <c r="D141" i="363"/>
  <c r="D142" i="363"/>
  <c r="D143" i="363"/>
  <c r="D144" i="363"/>
  <c r="D145" i="363"/>
  <c r="D146" i="363"/>
  <c r="D147" i="363"/>
  <c r="D148" i="363"/>
  <c r="D149" i="363"/>
  <c r="D150" i="363"/>
  <c r="D151" i="363"/>
  <c r="D152" i="363"/>
  <c r="D153" i="363"/>
  <c r="D154" i="363"/>
  <c r="D155" i="363"/>
  <c r="D156" i="363"/>
  <c r="D157" i="363"/>
  <c r="D158" i="363"/>
  <c r="D159" i="363"/>
  <c r="D160" i="363"/>
  <c r="D161" i="363"/>
  <c r="D162" i="363"/>
  <c r="D163" i="363"/>
  <c r="D164" i="363"/>
  <c r="D165" i="363"/>
  <c r="D166" i="363"/>
  <c r="D167" i="363"/>
  <c r="D168" i="363"/>
  <c r="D169" i="363"/>
  <c r="D170" i="363"/>
  <c r="D171" i="363"/>
  <c r="D172" i="363"/>
  <c r="D173" i="363"/>
  <c r="D174" i="363"/>
  <c r="D175" i="363"/>
  <c r="D176" i="363"/>
  <c r="D177" i="363"/>
  <c r="D178" i="363"/>
  <c r="D179" i="363"/>
  <c r="D180" i="363"/>
  <c r="D181" i="363"/>
  <c r="D182" i="363"/>
  <c r="D183" i="363"/>
  <c r="D184" i="363"/>
  <c r="D185" i="363"/>
  <c r="D186" i="363"/>
  <c r="D187" i="363"/>
  <c r="D188" i="363"/>
  <c r="D189" i="363"/>
  <c r="D190" i="363"/>
  <c r="D192" i="363"/>
  <c r="D193" i="363"/>
  <c r="D194" i="363"/>
  <c r="D195" i="363"/>
  <c r="D196" i="363"/>
  <c r="D197" i="363"/>
  <c r="D198" i="363"/>
  <c r="D199" i="363"/>
  <c r="D200" i="363"/>
  <c r="D201" i="363"/>
  <c r="D202" i="363"/>
  <c r="D203" i="363"/>
  <c r="D204" i="363"/>
  <c r="D205" i="363"/>
  <c r="D206" i="363"/>
  <c r="D207" i="363"/>
  <c r="D208" i="363"/>
  <c r="D209" i="363"/>
  <c r="D210" i="363"/>
  <c r="D211" i="363"/>
  <c r="D212" i="363"/>
  <c r="D213" i="363"/>
  <c r="D214" i="363"/>
  <c r="D215" i="363"/>
  <c r="D216" i="363"/>
  <c r="D217" i="363"/>
  <c r="D218" i="363"/>
  <c r="D219" i="363"/>
  <c r="D220" i="363"/>
  <c r="D221" i="363"/>
  <c r="D222" i="363"/>
  <c r="D223" i="363"/>
  <c r="D224" i="363"/>
  <c r="D225" i="363"/>
  <c r="D226" i="363"/>
  <c r="D227" i="363"/>
  <c r="D228" i="363"/>
  <c r="D229" i="363"/>
  <c r="D230" i="363"/>
  <c r="D231" i="363"/>
  <c r="D232" i="363"/>
  <c r="D233" i="363"/>
  <c r="D234" i="363"/>
  <c r="D235" i="363"/>
  <c r="D236" i="363"/>
  <c r="D237" i="363"/>
  <c r="D238" i="363"/>
  <c r="D239" i="363"/>
  <c r="D240" i="363"/>
  <c r="D241" i="363"/>
  <c r="D242" i="363"/>
  <c r="D243" i="363"/>
  <c r="D244" i="363"/>
  <c r="D245" i="363"/>
  <c r="D246" i="363"/>
  <c r="D247" i="363"/>
  <c r="D248" i="363"/>
  <c r="D249" i="363"/>
  <c r="D250" i="363"/>
  <c r="D251" i="363"/>
  <c r="D252" i="363"/>
  <c r="D253" i="363"/>
  <c r="D254" i="363"/>
  <c r="D255" i="363"/>
  <c r="D256" i="363"/>
  <c r="D257" i="363"/>
  <c r="D258" i="363"/>
  <c r="D259" i="363"/>
  <c r="D260" i="363"/>
  <c r="D261" i="363"/>
  <c r="D262" i="363"/>
  <c r="D263" i="363"/>
  <c r="D264" i="363"/>
  <c r="D265" i="363"/>
  <c r="D266" i="363"/>
  <c r="D267" i="363"/>
  <c r="D268" i="363"/>
  <c r="D269" i="363"/>
  <c r="D270" i="363"/>
  <c r="D271" i="363"/>
  <c r="D272" i="363"/>
  <c r="D273" i="363"/>
  <c r="D274" i="363"/>
  <c r="D275" i="363"/>
  <c r="D276" i="363"/>
  <c r="D277" i="363"/>
  <c r="D278" i="363"/>
  <c r="D279" i="363"/>
  <c r="D280" i="363"/>
  <c r="D281" i="363"/>
  <c r="D282" i="363"/>
  <c r="D283" i="363"/>
  <c r="D284" i="363"/>
  <c r="D285" i="363"/>
  <c r="D286" i="363"/>
  <c r="D287" i="363"/>
  <c r="D288" i="363"/>
  <c r="D289" i="363"/>
  <c r="D290" i="363"/>
  <c r="D291" i="363"/>
  <c r="D292" i="363"/>
  <c r="D293" i="363"/>
  <c r="D294" i="363"/>
  <c r="D295" i="363"/>
  <c r="D296" i="363"/>
  <c r="D297" i="363"/>
  <c r="D298" i="363"/>
  <c r="D299" i="363"/>
  <c r="D300" i="363"/>
  <c r="D301" i="363"/>
  <c r="D302" i="363"/>
  <c r="D303" i="363"/>
  <c r="D304" i="363"/>
  <c r="D305" i="363"/>
  <c r="D306" i="363"/>
  <c r="D307" i="363"/>
  <c r="D308" i="363"/>
  <c r="D309" i="363"/>
  <c r="D310" i="363"/>
  <c r="D311" i="363"/>
  <c r="D312" i="363"/>
  <c r="D313" i="363"/>
  <c r="D314" i="363"/>
  <c r="D315" i="363"/>
  <c r="D316" i="363"/>
  <c r="D317" i="363"/>
  <c r="D318" i="363"/>
  <c r="D319" i="363"/>
  <c r="D320" i="363"/>
  <c r="D321" i="363"/>
  <c r="D322" i="363"/>
  <c r="D323" i="363"/>
  <c r="D324" i="363"/>
  <c r="D325" i="363"/>
  <c r="D326" i="363"/>
  <c r="D327" i="363"/>
  <c r="D328" i="363"/>
  <c r="D329" i="363"/>
  <c r="D330" i="363"/>
  <c r="D331" i="363"/>
  <c r="D332" i="363"/>
  <c r="D333" i="363"/>
  <c r="D334" i="363"/>
  <c r="D335" i="363"/>
  <c r="D336" i="363"/>
  <c r="D337" i="363"/>
  <c r="D338" i="363"/>
  <c r="D339" i="363"/>
  <c r="D340" i="363"/>
  <c r="D341" i="363"/>
  <c r="D342" i="363"/>
  <c r="D343" i="363"/>
  <c r="D344" i="363"/>
  <c r="D345" i="363"/>
  <c r="D346" i="363"/>
  <c r="D347" i="363"/>
  <c r="D348" i="363"/>
  <c r="D349" i="363"/>
  <c r="D350" i="363"/>
  <c r="D351" i="363"/>
  <c r="D352" i="363"/>
  <c r="D353" i="363"/>
  <c r="D354" i="363"/>
  <c r="D355" i="363"/>
  <c r="D356" i="363"/>
  <c r="D357" i="363"/>
  <c r="D358" i="363"/>
  <c r="D359" i="363"/>
  <c r="D360" i="363"/>
  <c r="D361" i="363"/>
  <c r="D362" i="363"/>
  <c r="D363" i="363"/>
  <c r="D364" i="363"/>
  <c r="D365" i="363"/>
  <c r="D366" i="363"/>
  <c r="D367" i="363"/>
  <c r="D368" i="363"/>
  <c r="D369" i="363"/>
  <c r="D370" i="363"/>
  <c r="D371" i="363"/>
  <c r="D372" i="363"/>
  <c r="D373" i="363"/>
  <c r="D374" i="363"/>
  <c r="D375" i="363"/>
  <c r="D376" i="363"/>
  <c r="D377" i="363"/>
  <c r="D378" i="363"/>
  <c r="D379" i="363"/>
  <c r="D380" i="363"/>
  <c r="D381" i="363"/>
  <c r="D382" i="363"/>
  <c r="D383" i="363"/>
  <c r="D384" i="363"/>
  <c r="D385" i="363"/>
  <c r="D386" i="363"/>
  <c r="D387" i="363"/>
  <c r="D388" i="363"/>
  <c r="D389" i="363"/>
  <c r="D390" i="363"/>
  <c r="D391" i="363"/>
  <c r="D392" i="363"/>
  <c r="D393" i="363"/>
  <c r="D394" i="363"/>
  <c r="D395" i="363"/>
  <c r="D396" i="363"/>
  <c r="D397" i="363"/>
  <c r="D398" i="363"/>
  <c r="D399" i="363"/>
  <c r="D400" i="363"/>
  <c r="D401" i="363"/>
  <c r="D402" i="363"/>
  <c r="D403" i="363"/>
  <c r="D404" i="363"/>
  <c r="D405" i="363"/>
  <c r="D406" i="363"/>
  <c r="D407" i="363"/>
  <c r="D408" i="363"/>
  <c r="D409" i="363"/>
  <c r="D410" i="363"/>
  <c r="D411" i="363"/>
  <c r="D412" i="363"/>
  <c r="D413" i="363"/>
  <c r="D414" i="363"/>
  <c r="D415" i="363"/>
  <c r="D416" i="363"/>
  <c r="D417" i="363"/>
  <c r="D418" i="363"/>
  <c r="D419" i="363"/>
  <c r="D420" i="363"/>
  <c r="D421" i="363"/>
  <c r="D422" i="363"/>
  <c r="D423" i="363"/>
  <c r="D424" i="363"/>
  <c r="D425" i="363"/>
  <c r="D426" i="363"/>
  <c r="D427" i="363"/>
  <c r="D428" i="363"/>
  <c r="D429" i="363"/>
  <c r="D430" i="363"/>
  <c r="D431" i="363"/>
  <c r="D432" i="363"/>
  <c r="D433" i="363"/>
  <c r="D434" i="363"/>
  <c r="D435" i="363"/>
  <c r="D436" i="363"/>
  <c r="D437" i="363"/>
  <c r="D438" i="363"/>
  <c r="D439" i="363"/>
  <c r="D440" i="363"/>
  <c r="D441" i="363"/>
  <c r="D442" i="363"/>
  <c r="D443" i="363"/>
  <c r="D444" i="363"/>
  <c r="D445" i="363"/>
  <c r="D446" i="363"/>
  <c r="D447" i="363"/>
  <c r="D448" i="363"/>
  <c r="D449" i="363"/>
  <c r="D450" i="363"/>
  <c r="D451" i="363"/>
  <c r="D452" i="363"/>
  <c r="D453" i="363"/>
  <c r="D454" i="363"/>
  <c r="D455" i="363"/>
  <c r="D456" i="363"/>
  <c r="D457" i="363"/>
  <c r="D458" i="363"/>
  <c r="D459" i="363"/>
  <c r="D460" i="363"/>
  <c r="D461" i="363"/>
  <c r="D462" i="363"/>
  <c r="D463" i="363"/>
  <c r="D464" i="363"/>
  <c r="D465" i="363"/>
  <c r="D466" i="363"/>
  <c r="D467" i="363"/>
  <c r="D468" i="363"/>
  <c r="D469" i="363"/>
  <c r="D470" i="363"/>
  <c r="D471" i="363"/>
  <c r="D472" i="363"/>
  <c r="D473" i="363"/>
  <c r="D474" i="363"/>
  <c r="D475" i="363"/>
  <c r="D476" i="363"/>
  <c r="D477" i="363"/>
  <c r="D478" i="363"/>
  <c r="D479" i="363"/>
  <c r="D480" i="363"/>
  <c r="D481" i="363"/>
  <c r="D482" i="363"/>
  <c r="D483" i="363"/>
  <c r="D484" i="363"/>
  <c r="D485" i="363"/>
  <c r="D486" i="363"/>
  <c r="D487" i="363"/>
  <c r="D488" i="363"/>
  <c r="D489" i="363"/>
  <c r="D490" i="363"/>
  <c r="D491" i="363"/>
  <c r="D492" i="363"/>
  <c r="D493" i="363"/>
  <c r="D494" i="363"/>
  <c r="D495" i="363"/>
  <c r="D496" i="363"/>
  <c r="D497" i="363"/>
  <c r="D498" i="363"/>
  <c r="D499" i="363"/>
  <c r="D500" i="363"/>
  <c r="D501" i="363"/>
  <c r="D502" i="363"/>
  <c r="D503" i="363"/>
  <c r="D504" i="363"/>
  <c r="D505" i="363"/>
  <c r="D506" i="363"/>
  <c r="D507" i="363"/>
  <c r="D508" i="363"/>
  <c r="D509" i="363"/>
  <c r="D510" i="363"/>
  <c r="D511" i="363"/>
  <c r="D512" i="363"/>
  <c r="D513" i="363"/>
  <c r="D514" i="363"/>
  <c r="D515" i="363"/>
  <c r="D516" i="363"/>
  <c r="D517" i="363"/>
  <c r="D518" i="363"/>
  <c r="D519" i="363"/>
  <c r="D520" i="363"/>
  <c r="D521" i="363"/>
  <c r="D522" i="363"/>
  <c r="D523" i="363"/>
  <c r="D524" i="363"/>
  <c r="D525" i="363"/>
  <c r="D526" i="363"/>
  <c r="D527" i="363"/>
  <c r="D528" i="363"/>
  <c r="D529" i="363"/>
  <c r="D530" i="363"/>
  <c r="D531" i="363"/>
  <c r="D532" i="363"/>
  <c r="D533" i="363"/>
  <c r="D534" i="363"/>
  <c r="D535" i="363"/>
  <c r="D536" i="363"/>
  <c r="D537" i="363"/>
  <c r="D538" i="363"/>
  <c r="D539" i="363"/>
  <c r="D540" i="363"/>
  <c r="D541" i="363"/>
  <c r="D542" i="363"/>
  <c r="D543" i="363"/>
  <c r="D544" i="363"/>
  <c r="D545" i="363"/>
  <c r="D546" i="363"/>
  <c r="D547" i="363"/>
  <c r="D548" i="363"/>
  <c r="D549" i="363"/>
  <c r="D550" i="363"/>
  <c r="D551" i="363"/>
  <c r="D552" i="363"/>
  <c r="D553" i="363"/>
  <c r="D554" i="363"/>
  <c r="D555" i="363"/>
  <c r="D556" i="363"/>
  <c r="D557" i="363"/>
  <c r="D558" i="363"/>
  <c r="D559" i="363"/>
  <c r="D560" i="363"/>
  <c r="D561" i="363"/>
  <c r="D562" i="363"/>
  <c r="D563" i="363"/>
  <c r="D564" i="363"/>
  <c r="D565" i="363"/>
  <c r="D566" i="363"/>
  <c r="D567" i="363"/>
  <c r="D568" i="363"/>
  <c r="D569" i="363"/>
  <c r="D570" i="363"/>
  <c r="D571" i="363"/>
  <c r="D572" i="363"/>
  <c r="D573" i="363"/>
  <c r="D574" i="363"/>
  <c r="D575" i="363"/>
  <c r="D576" i="363"/>
  <c r="D577" i="363"/>
  <c r="D578" i="363"/>
  <c r="D579" i="363"/>
  <c r="D580" i="363"/>
  <c r="D581" i="363"/>
  <c r="D582" i="363"/>
  <c r="D583" i="363"/>
  <c r="D584" i="363"/>
  <c r="D585" i="363"/>
  <c r="D586" i="363"/>
  <c r="D587" i="363"/>
  <c r="D588" i="363"/>
  <c r="D589" i="363"/>
  <c r="D590" i="363"/>
  <c r="D591" i="363"/>
  <c r="D592" i="363"/>
  <c r="D593" i="363"/>
  <c r="D594" i="363"/>
  <c r="D595" i="363"/>
  <c r="D596" i="363"/>
  <c r="D597" i="363"/>
  <c r="D598" i="363"/>
  <c r="D599" i="363"/>
  <c r="D600" i="363"/>
  <c r="D601" i="363"/>
  <c r="D602" i="363"/>
  <c r="D603" i="363"/>
  <c r="D604" i="363"/>
  <c r="D605" i="363"/>
  <c r="D606" i="363"/>
  <c r="D607" i="363"/>
  <c r="D608" i="363"/>
  <c r="D609" i="363"/>
  <c r="D610" i="363"/>
  <c r="D611" i="363"/>
  <c r="D612" i="363"/>
  <c r="D613" i="363"/>
  <c r="D614" i="363"/>
  <c r="D615" i="363"/>
  <c r="D616" i="363"/>
  <c r="D617" i="363"/>
  <c r="D618" i="363"/>
  <c r="D619" i="363"/>
  <c r="D620" i="363"/>
  <c r="D621" i="363"/>
  <c r="D622" i="363"/>
  <c r="D623" i="363"/>
  <c r="D624" i="363"/>
  <c r="D625" i="363"/>
  <c r="D626" i="363"/>
  <c r="D627" i="363"/>
  <c r="D628" i="363"/>
  <c r="D629" i="363"/>
  <c r="D630" i="363"/>
  <c r="D631" i="363"/>
  <c r="D632" i="363"/>
  <c r="D633" i="363"/>
  <c r="D634" i="363"/>
  <c r="D635" i="363"/>
  <c r="D636" i="363"/>
  <c r="D637" i="363"/>
  <c r="D638" i="363"/>
  <c r="D639" i="363"/>
  <c r="D640" i="363"/>
  <c r="D641" i="363"/>
  <c r="D642" i="363"/>
  <c r="D643" i="363"/>
  <c r="D644" i="363"/>
  <c r="D645" i="363"/>
  <c r="D646" i="363"/>
  <c r="D647" i="363"/>
  <c r="D648" i="363"/>
  <c r="D649" i="363"/>
  <c r="D650" i="363"/>
  <c r="D651" i="363"/>
  <c r="D652" i="363"/>
  <c r="D653" i="363"/>
  <c r="D654" i="363"/>
  <c r="D655" i="363"/>
  <c r="D656" i="363"/>
  <c r="D657" i="363"/>
  <c r="D658" i="363"/>
  <c r="D659" i="363"/>
  <c r="D660" i="363"/>
  <c r="D661" i="363"/>
  <c r="D662" i="363"/>
  <c r="D663" i="363"/>
  <c r="D664" i="363"/>
  <c r="D665" i="363"/>
  <c r="D666" i="363"/>
  <c r="D667" i="363"/>
  <c r="D668" i="363"/>
  <c r="D669" i="363"/>
  <c r="D670" i="363"/>
  <c r="D671" i="363"/>
  <c r="D672" i="363"/>
  <c r="D673" i="363"/>
  <c r="D674" i="363"/>
  <c r="D675" i="363"/>
  <c r="D676" i="363"/>
  <c r="D677" i="363"/>
  <c r="D678" i="363"/>
  <c r="D679" i="363"/>
  <c r="D680" i="363"/>
  <c r="D681" i="363"/>
  <c r="D682" i="363"/>
  <c r="D683" i="363"/>
  <c r="D684" i="363"/>
  <c r="D685" i="363"/>
  <c r="D686" i="363"/>
  <c r="D687" i="363"/>
  <c r="D688" i="363"/>
  <c r="D689" i="363"/>
  <c r="D690" i="363"/>
  <c r="D691" i="363"/>
  <c r="D692" i="363"/>
  <c r="D693" i="363"/>
  <c r="D694" i="363"/>
  <c r="D695" i="363"/>
  <c r="D696" i="363"/>
  <c r="D697" i="363"/>
  <c r="D698" i="363"/>
  <c r="D699" i="363"/>
  <c r="D700" i="363"/>
  <c r="D701" i="363"/>
  <c r="D702" i="363"/>
  <c r="D703" i="363"/>
  <c r="D704" i="363"/>
  <c r="D705" i="363"/>
  <c r="D706" i="363"/>
  <c r="D707" i="363"/>
  <c r="D708" i="363"/>
  <c r="D709" i="363"/>
  <c r="D710" i="363"/>
  <c r="D711" i="363"/>
  <c r="D712" i="363"/>
  <c r="D713" i="363"/>
  <c r="D714" i="363"/>
  <c r="D715" i="363"/>
  <c r="D716" i="363"/>
  <c r="D717" i="363"/>
  <c r="D718" i="363"/>
  <c r="D719" i="363"/>
  <c r="D720" i="363"/>
  <c r="D721" i="363"/>
  <c r="D722" i="363"/>
  <c r="D723" i="363"/>
  <c r="D724" i="363"/>
  <c r="D725" i="363"/>
  <c r="D726" i="363"/>
  <c r="D727" i="363"/>
  <c r="D728" i="363"/>
  <c r="D729" i="363"/>
  <c r="D730" i="363"/>
  <c r="D731" i="363"/>
  <c r="D732" i="363"/>
  <c r="D733" i="363"/>
  <c r="D734" i="363"/>
  <c r="D735" i="363"/>
  <c r="D736" i="363"/>
  <c r="D737" i="363"/>
  <c r="D738" i="363"/>
  <c r="D739" i="363"/>
  <c r="D740" i="363"/>
  <c r="D741" i="363"/>
  <c r="D742" i="363"/>
  <c r="D743" i="363"/>
  <c r="D744" i="363"/>
  <c r="D745" i="363"/>
  <c r="D746" i="363"/>
  <c r="D747" i="363"/>
  <c r="D748" i="363"/>
  <c r="D749" i="363"/>
  <c r="D750" i="363"/>
  <c r="D751" i="363"/>
  <c r="D752" i="363"/>
  <c r="D753" i="363"/>
  <c r="D754" i="363"/>
  <c r="D755" i="363"/>
  <c r="D756" i="363"/>
  <c r="D757" i="363"/>
  <c r="D758" i="363"/>
  <c r="D759" i="363"/>
  <c r="D760" i="363"/>
  <c r="D761" i="363"/>
  <c r="D762" i="363"/>
  <c r="D763" i="363"/>
  <c r="D764" i="363"/>
  <c r="D765" i="363"/>
  <c r="D766" i="363"/>
  <c r="D767" i="363"/>
  <c r="D768" i="363"/>
  <c r="D769" i="363"/>
  <c r="D770" i="363"/>
  <c r="D771" i="363"/>
  <c r="D772" i="363"/>
  <c r="D773" i="363"/>
  <c r="D774" i="363"/>
  <c r="D775" i="363"/>
  <c r="D776" i="363"/>
  <c r="D777" i="363"/>
  <c r="D778" i="363"/>
  <c r="D779" i="363"/>
  <c r="D780" i="363"/>
  <c r="D781" i="363"/>
  <c r="D782" i="363"/>
  <c r="D783" i="363"/>
  <c r="D784" i="363"/>
  <c r="D785" i="363"/>
  <c r="D786" i="363"/>
  <c r="D787" i="363"/>
  <c r="D788" i="363"/>
  <c r="D789" i="363"/>
  <c r="D790" i="363"/>
  <c r="D791" i="363"/>
  <c r="D792" i="363"/>
  <c r="D793" i="363"/>
  <c r="D794" i="363"/>
  <c r="D795" i="363"/>
  <c r="D796" i="363"/>
  <c r="D797" i="363"/>
  <c r="D798" i="363"/>
  <c r="D799" i="363"/>
  <c r="D800" i="363"/>
  <c r="D801" i="363"/>
  <c r="D802" i="363"/>
  <c r="D803" i="363"/>
  <c r="D804" i="363"/>
  <c r="D805" i="363"/>
  <c r="D806" i="363"/>
  <c r="D807" i="363"/>
  <c r="D808" i="363"/>
  <c r="D809" i="363"/>
  <c r="D810" i="363"/>
  <c r="D811" i="363"/>
  <c r="D812" i="363"/>
  <c r="D813" i="363"/>
  <c r="D814" i="363"/>
  <c r="D815" i="363"/>
  <c r="D816" i="363"/>
  <c r="D817" i="363"/>
  <c r="D818" i="363"/>
  <c r="D819" i="363"/>
  <c r="D820" i="363"/>
  <c r="D821" i="363"/>
  <c r="D822" i="363"/>
  <c r="D823" i="363"/>
  <c r="D824" i="363"/>
  <c r="D825" i="363"/>
  <c r="D826" i="363"/>
  <c r="D827" i="363"/>
  <c r="D828" i="363"/>
  <c r="D829" i="363"/>
  <c r="D830" i="363"/>
  <c r="D831" i="363"/>
  <c r="D832" i="363"/>
  <c r="D833" i="363"/>
  <c r="D834" i="363"/>
  <c r="D835" i="363"/>
  <c r="D836" i="363"/>
  <c r="D837" i="363"/>
  <c r="D838" i="363"/>
  <c r="D839" i="363"/>
  <c r="D840" i="363"/>
  <c r="D841" i="363"/>
  <c r="D842" i="363"/>
  <c r="D843" i="363"/>
  <c r="D844" i="363"/>
  <c r="D845" i="363"/>
  <c r="D846" i="363"/>
  <c r="D847" i="363"/>
  <c r="D848" i="363"/>
  <c r="D849" i="363"/>
  <c r="D850" i="363"/>
  <c r="D851" i="363"/>
  <c r="D852" i="363"/>
  <c r="D853" i="363"/>
  <c r="D854" i="363"/>
  <c r="D855" i="363"/>
  <c r="D856" i="363"/>
  <c r="D857" i="363"/>
  <c r="D858" i="363"/>
  <c r="D859" i="363"/>
  <c r="D860" i="363"/>
  <c r="D861" i="363"/>
  <c r="D862" i="363"/>
  <c r="D863" i="363"/>
  <c r="D864" i="363"/>
  <c r="D865" i="363"/>
  <c r="D866" i="363"/>
  <c r="D867" i="363"/>
  <c r="D868" i="363"/>
  <c r="D869" i="363"/>
  <c r="D870" i="363"/>
  <c r="D871" i="363"/>
  <c r="D872" i="363"/>
  <c r="D873" i="363"/>
  <c r="D874" i="363"/>
  <c r="D875" i="363"/>
  <c r="D876" i="363"/>
  <c r="D877" i="363"/>
  <c r="D878" i="363"/>
  <c r="D879" i="363"/>
  <c r="D880" i="363"/>
  <c r="D881" i="363"/>
  <c r="D882" i="363"/>
  <c r="D883" i="363"/>
  <c r="D884" i="363"/>
  <c r="D885" i="363"/>
  <c r="D886" i="363"/>
  <c r="D887" i="363"/>
  <c r="D888" i="363"/>
  <c r="D889" i="363"/>
  <c r="D890" i="363"/>
  <c r="D891" i="363"/>
  <c r="D892" i="363"/>
  <c r="D893" i="363"/>
  <c r="D894" i="363"/>
  <c r="D895" i="363"/>
  <c r="D896" i="363"/>
  <c r="D897" i="363"/>
  <c r="D898" i="363"/>
  <c r="D899" i="363"/>
  <c r="D900" i="363"/>
  <c r="D901" i="363"/>
  <c r="D902" i="363"/>
  <c r="D903" i="363"/>
  <c r="D904" i="363"/>
  <c r="D905" i="363"/>
  <c r="D906" i="363"/>
  <c r="D907" i="363"/>
  <c r="D908" i="363"/>
  <c r="D909" i="363"/>
  <c r="D910" i="363"/>
  <c r="D911" i="363"/>
  <c r="D912" i="363"/>
  <c r="D913" i="363"/>
  <c r="D914" i="363"/>
  <c r="D915" i="363"/>
  <c r="D916" i="363"/>
  <c r="D917" i="363"/>
  <c r="D1" i="363"/>
  <c r="AH607" i="7" l="1"/>
  <c r="AJ607" i="7" s="1"/>
  <c r="D611" i="374"/>
  <c r="F611" i="374" s="1"/>
  <c r="AH648" i="7"/>
  <c r="AJ648" i="7" s="1"/>
  <c r="D652" i="374"/>
  <c r="F652" i="374" s="1"/>
  <c r="AH640" i="7"/>
  <c r="AJ640" i="7" s="1"/>
  <c r="D644" i="374"/>
  <c r="F644" i="374" s="1"/>
  <c r="AH628" i="7"/>
  <c r="AJ628" i="7" s="1"/>
  <c r="D632" i="374"/>
  <c r="I632" i="374" s="1"/>
  <c r="M632" i="374" s="1"/>
  <c r="N632" i="374" s="1"/>
  <c r="O632" i="374" s="1"/>
  <c r="AH599" i="7"/>
  <c r="AJ599" i="7" s="1"/>
  <c r="D603" i="374"/>
  <c r="F603" i="374" s="1"/>
  <c r="AH646" i="7"/>
  <c r="AJ646" i="7" s="1"/>
  <c r="D650" i="374"/>
  <c r="F650" i="374" s="1"/>
  <c r="AH639" i="7"/>
  <c r="AJ639" i="7" s="1"/>
  <c r="D643" i="374"/>
  <c r="F643" i="374" s="1"/>
  <c r="AH627" i="7"/>
  <c r="AJ627" i="7" s="1"/>
  <c r="D631" i="374"/>
  <c r="F631" i="374" s="1"/>
  <c r="AH650" i="7"/>
  <c r="AJ650" i="7" s="1"/>
  <c r="D654" i="374"/>
  <c r="F654" i="374" s="1"/>
  <c r="AH645" i="7"/>
  <c r="AJ645" i="7" s="1"/>
  <c r="D649" i="374"/>
  <c r="F649" i="374" s="1"/>
  <c r="AH638" i="7"/>
  <c r="AJ638" i="7" s="1"/>
  <c r="D642" i="374"/>
  <c r="F642" i="374" s="1"/>
  <c r="AH625" i="7"/>
  <c r="AJ625" i="7" s="1"/>
  <c r="D629" i="374"/>
  <c r="F629" i="374" s="1"/>
  <c r="AH649" i="7"/>
  <c r="AJ649" i="7" s="1"/>
  <c r="D653" i="374"/>
  <c r="F653" i="374" s="1"/>
  <c r="AH641" i="7"/>
  <c r="AJ641" i="7" s="1"/>
  <c r="D645" i="374"/>
  <c r="F645" i="374" s="1"/>
  <c r="AH637" i="7"/>
  <c r="AJ637" i="7" s="1"/>
  <c r="D641" i="374"/>
  <c r="F641" i="374" s="1"/>
  <c r="AH624" i="7"/>
  <c r="AJ624" i="7" s="1"/>
  <c r="D628" i="374"/>
  <c r="F628" i="374" s="1"/>
  <c r="Q611" i="7"/>
  <c r="Q605" i="7"/>
  <c r="Q598" i="7"/>
  <c r="Q594" i="7"/>
  <c r="Q610" i="7"/>
  <c r="Q601" i="7"/>
  <c r="Q597" i="7"/>
  <c r="Q623" i="7"/>
  <c r="Q647" i="7"/>
  <c r="Q635" i="7"/>
  <c r="Q626" i="7"/>
  <c r="Q609" i="7"/>
  <c r="Q600" i="7"/>
  <c r="Q596" i="7"/>
  <c r="Q633" i="7"/>
  <c r="Q595" i="7"/>
  <c r="M14" i="367"/>
  <c r="E37" i="367"/>
  <c r="E41" i="367" s="1"/>
  <c r="E34" i="367"/>
  <c r="E35" i="367"/>
  <c r="AH601" i="7" l="1"/>
  <c r="AJ601" i="7" s="1"/>
  <c r="D605" i="374"/>
  <c r="F605" i="374" s="1"/>
  <c r="AH595" i="7"/>
  <c r="AJ595" i="7" s="1"/>
  <c r="D599" i="374"/>
  <c r="F599" i="374" s="1"/>
  <c r="AH609" i="7"/>
  <c r="AJ609" i="7" s="1"/>
  <c r="D613" i="374"/>
  <c r="F613" i="374" s="1"/>
  <c r="AH623" i="7"/>
  <c r="AJ623" i="7" s="1"/>
  <c r="D627" i="374"/>
  <c r="F627" i="374" s="1"/>
  <c r="AH594" i="7"/>
  <c r="AJ594" i="7" s="1"/>
  <c r="D598" i="374"/>
  <c r="F598" i="374" s="1"/>
  <c r="AH635" i="7"/>
  <c r="AJ635" i="7" s="1"/>
  <c r="D639" i="374"/>
  <c r="F639" i="374" s="1"/>
  <c r="AH633" i="7"/>
  <c r="AJ633" i="7" s="1"/>
  <c r="D637" i="374"/>
  <c r="F637" i="374" s="1"/>
  <c r="AH626" i="7"/>
  <c r="AJ626" i="7" s="1"/>
  <c r="D630" i="374"/>
  <c r="F630" i="374" s="1"/>
  <c r="AH597" i="7"/>
  <c r="AJ597" i="7" s="1"/>
  <c r="D601" i="374"/>
  <c r="F601" i="374" s="1"/>
  <c r="AH598" i="7"/>
  <c r="AJ598" i="7" s="1"/>
  <c r="D602" i="374"/>
  <c r="F602" i="374" s="1"/>
  <c r="AH596" i="7"/>
  <c r="AJ596" i="7" s="1"/>
  <c r="D600" i="374"/>
  <c r="F600" i="374" s="1"/>
  <c r="AH605" i="7"/>
  <c r="AJ605" i="7" s="1"/>
  <c r="D609" i="374"/>
  <c r="I609" i="374" s="1"/>
  <c r="M609" i="374" s="1"/>
  <c r="N609" i="374" s="1"/>
  <c r="O609" i="374" s="1"/>
  <c r="AH600" i="7"/>
  <c r="AJ600" i="7" s="1"/>
  <c r="D604" i="374"/>
  <c r="F604" i="374" s="1"/>
  <c r="AH647" i="7"/>
  <c r="AJ647" i="7" s="1"/>
  <c r="D651" i="374"/>
  <c r="F651" i="374" s="1"/>
  <c r="AH610" i="7"/>
  <c r="AJ610" i="7" s="1"/>
  <c r="D614" i="374"/>
  <c r="F614" i="374" s="1"/>
  <c r="AH611" i="7"/>
  <c r="AJ611" i="7" s="1"/>
  <c r="D615" i="374"/>
  <c r="F615" i="374" s="1"/>
  <c r="O14" i="367"/>
  <c r="E14" i="367" s="1"/>
  <c r="N14" i="367"/>
  <c r="D14" i="367" s="1"/>
  <c r="E38" i="367"/>
  <c r="E42" i="367" s="1"/>
  <c r="E39" i="367"/>
  <c r="E43" i="367" l="1"/>
  <c r="E40" i="367" s="1"/>
  <c r="D1022" i="362" l="1"/>
  <c r="D1021" i="362"/>
  <c r="D2" i="362"/>
  <c r="D3" i="362"/>
  <c r="D4" i="362"/>
  <c r="D5" i="362"/>
  <c r="D6" i="362"/>
  <c r="D7" i="362"/>
  <c r="D8" i="362"/>
  <c r="D9" i="362"/>
  <c r="D10" i="362"/>
  <c r="D11" i="362"/>
  <c r="D12" i="362"/>
  <c r="D13" i="362"/>
  <c r="D14" i="362"/>
  <c r="D15" i="362"/>
  <c r="D16" i="362"/>
  <c r="D17" i="362"/>
  <c r="D18" i="362"/>
  <c r="D19" i="362"/>
  <c r="D20" i="362"/>
  <c r="D21" i="362"/>
  <c r="D22" i="362"/>
  <c r="D23" i="362"/>
  <c r="D24" i="362"/>
  <c r="D25" i="362"/>
  <c r="D26" i="362"/>
  <c r="D27" i="362"/>
  <c r="D28" i="362"/>
  <c r="D29" i="362"/>
  <c r="D30" i="362"/>
  <c r="D31" i="362"/>
  <c r="D32" i="362"/>
  <c r="D33" i="362"/>
  <c r="D34" i="362"/>
  <c r="D35" i="362"/>
  <c r="D36" i="362"/>
  <c r="D37" i="362"/>
  <c r="D38" i="362"/>
  <c r="D39" i="362"/>
  <c r="D40" i="362"/>
  <c r="D41" i="362"/>
  <c r="D42" i="362"/>
  <c r="D43" i="362"/>
  <c r="D44" i="362"/>
  <c r="D45" i="362"/>
  <c r="D46" i="362"/>
  <c r="D47" i="362"/>
  <c r="D48" i="362"/>
  <c r="D49" i="362"/>
  <c r="D50" i="362"/>
  <c r="D51" i="362"/>
  <c r="D52" i="362"/>
  <c r="D53" i="362"/>
  <c r="D54" i="362"/>
  <c r="D55" i="362"/>
  <c r="D56" i="362"/>
  <c r="D57" i="362"/>
  <c r="D58" i="362"/>
  <c r="D59" i="362"/>
  <c r="D60" i="362"/>
  <c r="D61" i="362"/>
  <c r="D62" i="362"/>
  <c r="D63" i="362"/>
  <c r="D64" i="362"/>
  <c r="D65" i="362"/>
  <c r="D66" i="362"/>
  <c r="D67" i="362"/>
  <c r="D68" i="362"/>
  <c r="D69" i="362"/>
  <c r="D70" i="362"/>
  <c r="D71" i="362"/>
  <c r="D72" i="362"/>
  <c r="D73" i="362"/>
  <c r="D74" i="362"/>
  <c r="D75" i="362"/>
  <c r="D76" i="362"/>
  <c r="D77" i="362"/>
  <c r="D78" i="362"/>
  <c r="D79" i="362"/>
  <c r="D80" i="362"/>
  <c r="D81" i="362"/>
  <c r="D82" i="362"/>
  <c r="D83" i="362"/>
  <c r="D84" i="362"/>
  <c r="D85" i="362"/>
  <c r="D86" i="362"/>
  <c r="D87" i="362"/>
  <c r="D88" i="362"/>
  <c r="D89" i="362"/>
  <c r="D90" i="362"/>
  <c r="D91" i="362"/>
  <c r="D92" i="362"/>
  <c r="D93" i="362"/>
  <c r="D94" i="362"/>
  <c r="D95" i="362"/>
  <c r="D96" i="362"/>
  <c r="D97" i="362"/>
  <c r="D98" i="362"/>
  <c r="D99" i="362"/>
  <c r="D100" i="362"/>
  <c r="D101" i="362"/>
  <c r="D102" i="362"/>
  <c r="D103" i="362"/>
  <c r="D104" i="362"/>
  <c r="D105" i="362"/>
  <c r="D106" i="362"/>
  <c r="D107" i="362"/>
  <c r="D108" i="362"/>
  <c r="D109" i="362"/>
  <c r="D110" i="362"/>
  <c r="D111" i="362"/>
  <c r="D112" i="362"/>
  <c r="D113" i="362"/>
  <c r="D114" i="362"/>
  <c r="D115" i="362"/>
  <c r="D116" i="362"/>
  <c r="D117" i="362"/>
  <c r="D118" i="362"/>
  <c r="D119" i="362"/>
  <c r="D120" i="362"/>
  <c r="D121" i="362"/>
  <c r="D122" i="362"/>
  <c r="D123" i="362"/>
  <c r="D124" i="362"/>
  <c r="D125" i="362"/>
  <c r="D126" i="362"/>
  <c r="D127" i="362"/>
  <c r="D128" i="362"/>
  <c r="D129" i="362"/>
  <c r="D130" i="362"/>
  <c r="D131" i="362"/>
  <c r="D132" i="362"/>
  <c r="D133" i="362"/>
  <c r="D134" i="362"/>
  <c r="D135" i="362"/>
  <c r="D136" i="362"/>
  <c r="D137" i="362"/>
  <c r="D138" i="362"/>
  <c r="D139" i="362"/>
  <c r="D140" i="362"/>
  <c r="D141" i="362"/>
  <c r="D142" i="362"/>
  <c r="D143" i="362"/>
  <c r="D144" i="362"/>
  <c r="D145" i="362"/>
  <c r="D146" i="362"/>
  <c r="D147" i="362"/>
  <c r="D148" i="362"/>
  <c r="D149" i="362"/>
  <c r="D150" i="362"/>
  <c r="D151" i="362"/>
  <c r="D152" i="362"/>
  <c r="D153" i="362"/>
  <c r="D154" i="362"/>
  <c r="D155" i="362"/>
  <c r="D156" i="362"/>
  <c r="D157" i="362"/>
  <c r="D158" i="362"/>
  <c r="D159" i="362"/>
  <c r="D160" i="362"/>
  <c r="D161" i="362"/>
  <c r="D162" i="362"/>
  <c r="D163" i="362"/>
  <c r="D164" i="362"/>
  <c r="D165" i="362"/>
  <c r="D166" i="362"/>
  <c r="D167" i="362"/>
  <c r="D168" i="362"/>
  <c r="D169" i="362"/>
  <c r="D170" i="362"/>
  <c r="D171" i="362"/>
  <c r="D172" i="362"/>
  <c r="D173" i="362"/>
  <c r="D174" i="362"/>
  <c r="D175" i="362"/>
  <c r="D176" i="362"/>
  <c r="D177" i="362"/>
  <c r="D178" i="362"/>
  <c r="D179" i="362"/>
  <c r="D180" i="362"/>
  <c r="D181" i="362"/>
  <c r="D182" i="362"/>
  <c r="D183" i="362"/>
  <c r="D184" i="362"/>
  <c r="D185" i="362"/>
  <c r="D186" i="362"/>
  <c r="D187" i="362"/>
  <c r="D188" i="362"/>
  <c r="D189" i="362"/>
  <c r="D190" i="362"/>
  <c r="D191" i="362"/>
  <c r="D192" i="362"/>
  <c r="D193" i="362"/>
  <c r="D194" i="362"/>
  <c r="D195" i="362"/>
  <c r="D196" i="362"/>
  <c r="D197" i="362"/>
  <c r="D198" i="362"/>
  <c r="D199" i="362"/>
  <c r="D200" i="362"/>
  <c r="D201" i="362"/>
  <c r="D202" i="362"/>
  <c r="D203" i="362"/>
  <c r="D204" i="362"/>
  <c r="D205" i="362"/>
  <c r="D206" i="362"/>
  <c r="D207" i="362"/>
  <c r="D208" i="362"/>
  <c r="D209" i="362"/>
  <c r="D210" i="362"/>
  <c r="D211" i="362"/>
  <c r="D212" i="362"/>
  <c r="D213" i="362"/>
  <c r="D214" i="362"/>
  <c r="D215" i="362"/>
  <c r="D216" i="362"/>
  <c r="D217" i="362"/>
  <c r="D218" i="362"/>
  <c r="D219" i="362"/>
  <c r="D220" i="362"/>
  <c r="D221" i="362"/>
  <c r="D222" i="362"/>
  <c r="D223" i="362"/>
  <c r="D224" i="362"/>
  <c r="D225" i="362"/>
  <c r="D226" i="362"/>
  <c r="D227" i="362"/>
  <c r="D228" i="362"/>
  <c r="D229" i="362"/>
  <c r="D230" i="362"/>
  <c r="D231" i="362"/>
  <c r="D232" i="362"/>
  <c r="D233" i="362"/>
  <c r="D234" i="362"/>
  <c r="D235" i="362"/>
  <c r="D236" i="362"/>
  <c r="D237" i="362"/>
  <c r="D238" i="362"/>
  <c r="D239" i="362"/>
  <c r="D240" i="362"/>
  <c r="D241" i="362"/>
  <c r="D242" i="362"/>
  <c r="D243" i="362"/>
  <c r="D244" i="362"/>
  <c r="D245" i="362"/>
  <c r="D246" i="362"/>
  <c r="D247" i="362"/>
  <c r="D248" i="362"/>
  <c r="D249" i="362"/>
  <c r="D250" i="362"/>
  <c r="D251" i="362"/>
  <c r="D252" i="362"/>
  <c r="D253" i="362"/>
  <c r="D254" i="362"/>
  <c r="D255" i="362"/>
  <c r="D256" i="362"/>
  <c r="D257" i="362"/>
  <c r="D258" i="362"/>
  <c r="D259" i="362"/>
  <c r="D260" i="362"/>
  <c r="D261" i="362"/>
  <c r="D262" i="362"/>
  <c r="D263" i="362"/>
  <c r="D264" i="362"/>
  <c r="D265" i="362"/>
  <c r="D266" i="362"/>
  <c r="D267" i="362"/>
  <c r="D268" i="362"/>
  <c r="D269" i="362"/>
  <c r="D270" i="362"/>
  <c r="D271" i="362"/>
  <c r="D272" i="362"/>
  <c r="D273" i="362"/>
  <c r="D274" i="362"/>
  <c r="D275" i="362"/>
  <c r="D276" i="362"/>
  <c r="D277" i="362"/>
  <c r="D278" i="362"/>
  <c r="D279" i="362"/>
  <c r="D280" i="362"/>
  <c r="D281" i="362"/>
  <c r="D282" i="362"/>
  <c r="D283" i="362"/>
  <c r="D284" i="362"/>
  <c r="D285" i="362"/>
  <c r="D286" i="362"/>
  <c r="D287" i="362"/>
  <c r="D288" i="362"/>
  <c r="D289" i="362"/>
  <c r="D290" i="362"/>
  <c r="D291" i="362"/>
  <c r="D292" i="362"/>
  <c r="D293" i="362"/>
  <c r="D294" i="362"/>
  <c r="D295" i="362"/>
  <c r="D296" i="362"/>
  <c r="D297" i="362"/>
  <c r="D298" i="362"/>
  <c r="D299" i="362"/>
  <c r="D300" i="362"/>
  <c r="D301" i="362"/>
  <c r="D302" i="362"/>
  <c r="D303" i="362"/>
  <c r="D304" i="362"/>
  <c r="D305" i="362"/>
  <c r="D306" i="362"/>
  <c r="D307" i="362"/>
  <c r="D308" i="362"/>
  <c r="D309" i="362"/>
  <c r="D310" i="362"/>
  <c r="D311" i="362"/>
  <c r="D312" i="362"/>
  <c r="D313" i="362"/>
  <c r="D314" i="362"/>
  <c r="D315" i="362"/>
  <c r="D316" i="362"/>
  <c r="D317" i="362"/>
  <c r="D318" i="362"/>
  <c r="D319" i="362"/>
  <c r="D320" i="362"/>
  <c r="D321" i="362"/>
  <c r="D322" i="362"/>
  <c r="D323" i="362"/>
  <c r="D324" i="362"/>
  <c r="D325" i="362"/>
  <c r="D326" i="362"/>
  <c r="D327" i="362"/>
  <c r="D328" i="362"/>
  <c r="D329" i="362"/>
  <c r="D330" i="362"/>
  <c r="D331" i="362"/>
  <c r="D332" i="362"/>
  <c r="D333" i="362"/>
  <c r="D334" i="362"/>
  <c r="D335" i="362"/>
  <c r="D336" i="362"/>
  <c r="D337" i="362"/>
  <c r="D338" i="362"/>
  <c r="D339" i="362"/>
  <c r="D340" i="362"/>
  <c r="D341" i="362"/>
  <c r="D342" i="362"/>
  <c r="D343" i="362"/>
  <c r="D344" i="362"/>
  <c r="D345" i="362"/>
  <c r="D346" i="362"/>
  <c r="D347" i="362"/>
  <c r="D348" i="362"/>
  <c r="D349" i="362"/>
  <c r="D350" i="362"/>
  <c r="D351" i="362"/>
  <c r="D352" i="362"/>
  <c r="D353" i="362"/>
  <c r="D354" i="362"/>
  <c r="D355" i="362"/>
  <c r="D356" i="362"/>
  <c r="D357" i="362"/>
  <c r="D358" i="362"/>
  <c r="D359" i="362"/>
  <c r="D360" i="362"/>
  <c r="D361" i="362"/>
  <c r="D362" i="362"/>
  <c r="D363" i="362"/>
  <c r="D364" i="362"/>
  <c r="D365" i="362"/>
  <c r="D366" i="362"/>
  <c r="D367" i="362"/>
  <c r="D368" i="362"/>
  <c r="D369" i="362"/>
  <c r="D370" i="362"/>
  <c r="D371" i="362"/>
  <c r="D372" i="362"/>
  <c r="D373" i="362"/>
  <c r="D374" i="362"/>
  <c r="D375" i="362"/>
  <c r="D376" i="362"/>
  <c r="D377" i="362"/>
  <c r="D378" i="362"/>
  <c r="D379" i="362"/>
  <c r="D380" i="362"/>
  <c r="D381" i="362"/>
  <c r="D382" i="362"/>
  <c r="D383" i="362"/>
  <c r="D384" i="362"/>
  <c r="D385" i="362"/>
  <c r="D386" i="362"/>
  <c r="D387" i="362"/>
  <c r="D388" i="362"/>
  <c r="D389" i="362"/>
  <c r="D390" i="362"/>
  <c r="D391" i="362"/>
  <c r="D392" i="362"/>
  <c r="D393" i="362"/>
  <c r="D394" i="362"/>
  <c r="D395" i="362"/>
  <c r="D396" i="362"/>
  <c r="D397" i="362"/>
  <c r="D398" i="362"/>
  <c r="D399" i="362"/>
  <c r="D400" i="362"/>
  <c r="D401" i="362"/>
  <c r="D402" i="362"/>
  <c r="D403" i="362"/>
  <c r="D404" i="362"/>
  <c r="D405" i="362"/>
  <c r="D406" i="362"/>
  <c r="D407" i="362"/>
  <c r="D408" i="362"/>
  <c r="D409" i="362"/>
  <c r="D410" i="362"/>
  <c r="D411" i="362"/>
  <c r="D412" i="362"/>
  <c r="D413" i="362"/>
  <c r="D414" i="362"/>
  <c r="D415" i="362"/>
  <c r="D416" i="362"/>
  <c r="D417" i="362"/>
  <c r="D418" i="362"/>
  <c r="D419" i="362"/>
  <c r="D420" i="362"/>
  <c r="D421" i="362"/>
  <c r="D422" i="362"/>
  <c r="D423" i="362"/>
  <c r="D424" i="362"/>
  <c r="D425" i="362"/>
  <c r="D426" i="362"/>
  <c r="D427" i="362"/>
  <c r="D428" i="362"/>
  <c r="D429" i="362"/>
  <c r="D430" i="362"/>
  <c r="D431" i="362"/>
  <c r="D432" i="362"/>
  <c r="D433" i="362"/>
  <c r="D434" i="362"/>
  <c r="D435" i="362"/>
  <c r="D436" i="362"/>
  <c r="D437" i="362"/>
  <c r="D438" i="362"/>
  <c r="D439" i="362"/>
  <c r="D440" i="362"/>
  <c r="D441" i="362"/>
  <c r="D442" i="362"/>
  <c r="D443" i="362"/>
  <c r="D444" i="362"/>
  <c r="D445" i="362"/>
  <c r="D446" i="362"/>
  <c r="D447" i="362"/>
  <c r="D448" i="362"/>
  <c r="D449" i="362"/>
  <c r="D450" i="362"/>
  <c r="D451" i="362"/>
  <c r="D452" i="362"/>
  <c r="D453" i="362"/>
  <c r="D454" i="362"/>
  <c r="D455" i="362"/>
  <c r="D456" i="362"/>
  <c r="D457" i="362"/>
  <c r="D458" i="362"/>
  <c r="D459" i="362"/>
  <c r="D460" i="362"/>
  <c r="D461" i="362"/>
  <c r="D462" i="362"/>
  <c r="D463" i="362"/>
  <c r="D464" i="362"/>
  <c r="D465" i="362"/>
  <c r="D466" i="362"/>
  <c r="D467" i="362"/>
  <c r="D468" i="362"/>
  <c r="D469" i="362"/>
  <c r="D470" i="362"/>
  <c r="D471" i="362"/>
  <c r="D472" i="362"/>
  <c r="D473" i="362"/>
  <c r="D474" i="362"/>
  <c r="D475" i="362"/>
  <c r="D476" i="362"/>
  <c r="D477" i="362"/>
  <c r="D478" i="362"/>
  <c r="D479" i="362"/>
  <c r="D480" i="362"/>
  <c r="D481" i="362"/>
  <c r="D482" i="362"/>
  <c r="D483" i="362"/>
  <c r="D484" i="362"/>
  <c r="D485" i="362"/>
  <c r="D486" i="362"/>
  <c r="D487" i="362"/>
  <c r="D488" i="362"/>
  <c r="D489" i="362"/>
  <c r="D490" i="362"/>
  <c r="D491" i="362"/>
  <c r="D492" i="362"/>
  <c r="D493" i="362"/>
  <c r="D494" i="362"/>
  <c r="D495" i="362"/>
  <c r="D496" i="362"/>
  <c r="D497" i="362"/>
  <c r="D498" i="362"/>
  <c r="D499" i="362"/>
  <c r="D500" i="362"/>
  <c r="D501" i="362"/>
  <c r="D502" i="362"/>
  <c r="D503" i="362"/>
  <c r="D504" i="362"/>
  <c r="D505" i="362"/>
  <c r="D506" i="362"/>
  <c r="D507" i="362"/>
  <c r="D508" i="362"/>
  <c r="D509" i="362"/>
  <c r="D510" i="362"/>
  <c r="D511" i="362"/>
  <c r="D512" i="362"/>
  <c r="D513" i="362"/>
  <c r="D514" i="362"/>
  <c r="D515" i="362"/>
  <c r="D516" i="362"/>
  <c r="D517" i="362"/>
  <c r="D518" i="362"/>
  <c r="D519" i="362"/>
  <c r="D520" i="362"/>
  <c r="D521" i="362"/>
  <c r="D522" i="362"/>
  <c r="D523" i="362"/>
  <c r="D524" i="362"/>
  <c r="D525" i="362"/>
  <c r="D526" i="362"/>
  <c r="D527" i="362"/>
  <c r="D528" i="362"/>
  <c r="D529" i="362"/>
  <c r="D530" i="362"/>
  <c r="D531" i="362"/>
  <c r="D532" i="362"/>
  <c r="D533" i="362"/>
  <c r="D534" i="362"/>
  <c r="D535" i="362"/>
  <c r="D536" i="362"/>
  <c r="D537" i="362"/>
  <c r="D538" i="362"/>
  <c r="D539" i="362"/>
  <c r="D540" i="362"/>
  <c r="D541" i="362"/>
  <c r="D542" i="362"/>
  <c r="D543" i="362"/>
  <c r="D544" i="362"/>
  <c r="D545" i="362"/>
  <c r="D546" i="362"/>
  <c r="D547" i="362"/>
  <c r="D548" i="362"/>
  <c r="D549" i="362"/>
  <c r="D550" i="362"/>
  <c r="D551" i="362"/>
  <c r="D552" i="362"/>
  <c r="D553" i="362"/>
  <c r="D554" i="362"/>
  <c r="D555" i="362"/>
  <c r="D556" i="362"/>
  <c r="D557" i="362"/>
  <c r="D558" i="362"/>
  <c r="D559" i="362"/>
  <c r="D560" i="362"/>
  <c r="D561" i="362"/>
  <c r="D562" i="362"/>
  <c r="D563" i="362"/>
  <c r="D564" i="362"/>
  <c r="D565" i="362"/>
  <c r="D566" i="362"/>
  <c r="D567" i="362"/>
  <c r="D568" i="362"/>
  <c r="D569" i="362"/>
  <c r="D570" i="362"/>
  <c r="D571" i="362"/>
  <c r="D572" i="362"/>
  <c r="D573" i="362"/>
  <c r="D574" i="362"/>
  <c r="D575" i="362"/>
  <c r="D576" i="362"/>
  <c r="D577" i="362"/>
  <c r="D578" i="362"/>
  <c r="D579" i="362"/>
  <c r="D580" i="362"/>
  <c r="D581" i="362"/>
  <c r="D582" i="362"/>
  <c r="D583" i="362"/>
  <c r="D584" i="362"/>
  <c r="D585" i="362"/>
  <c r="D586" i="362"/>
  <c r="D587" i="362"/>
  <c r="D588" i="362"/>
  <c r="D589" i="362"/>
  <c r="D590" i="362"/>
  <c r="D591" i="362"/>
  <c r="D592" i="362"/>
  <c r="D593" i="362"/>
  <c r="D594" i="362"/>
  <c r="D595" i="362"/>
  <c r="D596" i="362"/>
  <c r="D597" i="362"/>
  <c r="D598" i="362"/>
  <c r="D599" i="362"/>
  <c r="D600" i="362"/>
  <c r="D601" i="362"/>
  <c r="D602" i="362"/>
  <c r="D603" i="362"/>
  <c r="D604" i="362"/>
  <c r="D605" i="362"/>
  <c r="D606" i="362"/>
  <c r="D607" i="362"/>
  <c r="D608" i="362"/>
  <c r="D609" i="362"/>
  <c r="D610" i="362"/>
  <c r="D611" i="362"/>
  <c r="D612" i="362"/>
  <c r="D613" i="362"/>
  <c r="D614" i="362"/>
  <c r="D615" i="362"/>
  <c r="D616" i="362"/>
  <c r="D617" i="362"/>
  <c r="D618" i="362"/>
  <c r="D619" i="362"/>
  <c r="D620" i="362"/>
  <c r="D621" i="362"/>
  <c r="D622" i="362"/>
  <c r="D623" i="362"/>
  <c r="D624" i="362"/>
  <c r="D625" i="362"/>
  <c r="D626" i="362"/>
  <c r="D627" i="362"/>
  <c r="D628" i="362"/>
  <c r="D629" i="362"/>
  <c r="D630" i="362"/>
  <c r="D631" i="362"/>
  <c r="D632" i="362"/>
  <c r="D633" i="362"/>
  <c r="D634" i="362"/>
  <c r="D635" i="362"/>
  <c r="D636" i="362"/>
  <c r="D637" i="362"/>
  <c r="D638" i="362"/>
  <c r="D639" i="362"/>
  <c r="D640" i="362"/>
  <c r="D641" i="362"/>
  <c r="D642" i="362"/>
  <c r="D643" i="362"/>
  <c r="D644" i="362"/>
  <c r="D645" i="362"/>
  <c r="D646" i="362"/>
  <c r="D647" i="362"/>
  <c r="D648" i="362"/>
  <c r="D649" i="362"/>
  <c r="D650" i="362"/>
  <c r="D651" i="362"/>
  <c r="D652" i="362"/>
  <c r="D653" i="362"/>
  <c r="D654" i="362"/>
  <c r="D655" i="362"/>
  <c r="D656" i="362"/>
  <c r="D657" i="362"/>
  <c r="D658" i="362"/>
  <c r="D659" i="362"/>
  <c r="D660" i="362"/>
  <c r="D661" i="362"/>
  <c r="D662" i="362"/>
  <c r="D663" i="362"/>
  <c r="D664" i="362"/>
  <c r="D665" i="362"/>
  <c r="D666" i="362"/>
  <c r="D667" i="362"/>
  <c r="D668" i="362"/>
  <c r="D669" i="362"/>
  <c r="D670" i="362"/>
  <c r="D671" i="362"/>
  <c r="D672" i="362"/>
  <c r="D673" i="362"/>
  <c r="D674" i="362"/>
  <c r="D675" i="362"/>
  <c r="D676" i="362"/>
  <c r="D677" i="362"/>
  <c r="D678" i="362"/>
  <c r="D679" i="362"/>
  <c r="D680" i="362"/>
  <c r="D681" i="362"/>
  <c r="D682" i="362"/>
  <c r="D683" i="362"/>
  <c r="D684" i="362"/>
  <c r="D685" i="362"/>
  <c r="D686" i="362"/>
  <c r="D687" i="362"/>
  <c r="D688" i="362"/>
  <c r="D689" i="362"/>
  <c r="D690" i="362"/>
  <c r="D691" i="362"/>
  <c r="D692" i="362"/>
  <c r="D693" i="362"/>
  <c r="D694" i="362"/>
  <c r="D695" i="362"/>
  <c r="D696" i="362"/>
  <c r="D697" i="362"/>
  <c r="D698" i="362"/>
  <c r="D699" i="362"/>
  <c r="D700" i="362"/>
  <c r="D701" i="362"/>
  <c r="D702" i="362"/>
  <c r="D703" i="362"/>
  <c r="D704" i="362"/>
  <c r="D705" i="362"/>
  <c r="D706" i="362"/>
  <c r="D707" i="362"/>
  <c r="D708" i="362"/>
  <c r="D709" i="362"/>
  <c r="D710" i="362"/>
  <c r="D711" i="362"/>
  <c r="D712" i="362"/>
  <c r="D713" i="362"/>
  <c r="D714" i="362"/>
  <c r="D715" i="362"/>
  <c r="D716" i="362"/>
  <c r="D717" i="362"/>
  <c r="D718" i="362"/>
  <c r="D719" i="362"/>
  <c r="D720" i="362"/>
  <c r="D721" i="362"/>
  <c r="D722" i="362"/>
  <c r="D723" i="362"/>
  <c r="D724" i="362"/>
  <c r="D725" i="362"/>
  <c r="D726" i="362"/>
  <c r="D727" i="362"/>
  <c r="D728" i="362"/>
  <c r="D729" i="362"/>
  <c r="D730" i="362"/>
  <c r="D731" i="362"/>
  <c r="D732" i="362"/>
  <c r="D733" i="362"/>
  <c r="D734" i="362"/>
  <c r="D735" i="362"/>
  <c r="D736" i="362"/>
  <c r="D737" i="362"/>
  <c r="D738" i="362"/>
  <c r="D739" i="362"/>
  <c r="D740" i="362"/>
  <c r="D741" i="362"/>
  <c r="D742" i="362"/>
  <c r="D743" i="362"/>
  <c r="D744" i="362"/>
  <c r="D745" i="362"/>
  <c r="D746" i="362"/>
  <c r="D747" i="362"/>
  <c r="D748" i="362"/>
  <c r="D749" i="362"/>
  <c r="D750" i="362"/>
  <c r="D751" i="362"/>
  <c r="D752" i="362"/>
  <c r="D753" i="362"/>
  <c r="D754" i="362"/>
  <c r="D755" i="362"/>
  <c r="D756" i="362"/>
  <c r="D757" i="362"/>
  <c r="D758" i="362"/>
  <c r="D759" i="362"/>
  <c r="D760" i="362"/>
  <c r="D761" i="362"/>
  <c r="D762" i="362"/>
  <c r="D763" i="362"/>
  <c r="D764" i="362"/>
  <c r="D765" i="362"/>
  <c r="D766" i="362"/>
  <c r="D767" i="362"/>
  <c r="D768" i="362"/>
  <c r="D769" i="362"/>
  <c r="D770" i="362"/>
  <c r="D771" i="362"/>
  <c r="D772" i="362"/>
  <c r="D773" i="362"/>
  <c r="D774" i="362"/>
  <c r="D775" i="362"/>
  <c r="D776" i="362"/>
  <c r="D777" i="362"/>
  <c r="D778" i="362"/>
  <c r="D779" i="362"/>
  <c r="D780" i="362"/>
  <c r="D781" i="362"/>
  <c r="D782" i="362"/>
  <c r="D783" i="362"/>
  <c r="D784" i="362"/>
  <c r="D785" i="362"/>
  <c r="D786" i="362"/>
  <c r="D787" i="362"/>
  <c r="D788" i="362"/>
  <c r="D789" i="362"/>
  <c r="D790" i="362"/>
  <c r="D791" i="362"/>
  <c r="D792" i="362"/>
  <c r="D793" i="362"/>
  <c r="D794" i="362"/>
  <c r="D795" i="362"/>
  <c r="D796" i="362"/>
  <c r="D797" i="362"/>
  <c r="D798" i="362"/>
  <c r="D799" i="362"/>
  <c r="D800" i="362"/>
  <c r="D801" i="362"/>
  <c r="D802" i="362"/>
  <c r="D803" i="362"/>
  <c r="D804" i="362"/>
  <c r="D805" i="362"/>
  <c r="D806" i="362"/>
  <c r="D807" i="362"/>
  <c r="D808" i="362"/>
  <c r="D809" i="362"/>
  <c r="D810" i="362"/>
  <c r="D811" i="362"/>
  <c r="D812" i="362"/>
  <c r="D813" i="362"/>
  <c r="D814" i="362"/>
  <c r="D815" i="362"/>
  <c r="D816" i="362"/>
  <c r="D817" i="362"/>
  <c r="D818" i="362"/>
  <c r="D819" i="362"/>
  <c r="D820" i="362"/>
  <c r="D821" i="362"/>
  <c r="D822" i="362"/>
  <c r="D823" i="362"/>
  <c r="D824" i="362"/>
  <c r="D825" i="362"/>
  <c r="D826" i="362"/>
  <c r="D827" i="362"/>
  <c r="D828" i="362"/>
  <c r="D829" i="362"/>
  <c r="D830" i="362"/>
  <c r="D831" i="362"/>
  <c r="D832" i="362"/>
  <c r="D833" i="362"/>
  <c r="D834" i="362"/>
  <c r="D835" i="362"/>
  <c r="D836" i="362"/>
  <c r="D837" i="362"/>
  <c r="D838" i="362"/>
  <c r="D839" i="362"/>
  <c r="D840" i="362"/>
  <c r="D841" i="362"/>
  <c r="D842" i="362"/>
  <c r="D843" i="362"/>
  <c r="D844" i="362"/>
  <c r="D845" i="362"/>
  <c r="D846" i="362"/>
  <c r="D847" i="362"/>
  <c r="D848" i="362"/>
  <c r="D849" i="362"/>
  <c r="D850" i="362"/>
  <c r="D851" i="362"/>
  <c r="D852" i="362"/>
  <c r="D853" i="362"/>
  <c r="D854" i="362"/>
  <c r="D855" i="362"/>
  <c r="D856" i="362"/>
  <c r="D857" i="362"/>
  <c r="D858" i="362"/>
  <c r="D859" i="362"/>
  <c r="D860" i="362"/>
  <c r="D861" i="362"/>
  <c r="D862" i="362"/>
  <c r="D863" i="362"/>
  <c r="D864" i="362"/>
  <c r="D865" i="362"/>
  <c r="D866" i="362"/>
  <c r="D867" i="362"/>
  <c r="D868" i="362"/>
  <c r="D869" i="362"/>
  <c r="D870" i="362"/>
  <c r="D871" i="362"/>
  <c r="D872" i="362"/>
  <c r="D873" i="362"/>
  <c r="D874" i="362"/>
  <c r="D875" i="362"/>
  <c r="D876" i="362"/>
  <c r="D877" i="362"/>
  <c r="D878" i="362"/>
  <c r="D879" i="362"/>
  <c r="D880" i="362"/>
  <c r="D881" i="362"/>
  <c r="D882" i="362"/>
  <c r="D883" i="362"/>
  <c r="D884" i="362"/>
  <c r="D885" i="362"/>
  <c r="D886" i="362"/>
  <c r="D887" i="362"/>
  <c r="D888" i="362"/>
  <c r="D889" i="362"/>
  <c r="D890" i="362"/>
  <c r="D891" i="362"/>
  <c r="D892" i="362"/>
  <c r="D893" i="362"/>
  <c r="D894" i="362"/>
  <c r="D895" i="362"/>
  <c r="D896" i="362"/>
  <c r="D897" i="362"/>
  <c r="D898" i="362"/>
  <c r="D899" i="362"/>
  <c r="D900" i="362"/>
  <c r="D901" i="362"/>
  <c r="D902" i="362"/>
  <c r="D903" i="362"/>
  <c r="D904" i="362"/>
  <c r="D905" i="362"/>
  <c r="D906" i="362"/>
  <c r="D907" i="362"/>
  <c r="D908" i="362"/>
  <c r="D909" i="362"/>
  <c r="D910" i="362"/>
  <c r="D911" i="362"/>
  <c r="D912" i="362"/>
  <c r="D913" i="362"/>
  <c r="D914" i="362"/>
  <c r="D915" i="362"/>
  <c r="D916" i="362"/>
  <c r="D917" i="362"/>
  <c r="D918" i="362"/>
  <c r="D919" i="362"/>
  <c r="D920" i="362"/>
  <c r="D921" i="362"/>
  <c r="D922" i="362"/>
  <c r="D923" i="362"/>
  <c r="D924" i="362"/>
  <c r="D925" i="362"/>
  <c r="D926" i="362"/>
  <c r="D927" i="362"/>
  <c r="D928" i="362"/>
  <c r="D929" i="362"/>
  <c r="D930" i="362"/>
  <c r="D931" i="362"/>
  <c r="D932" i="362"/>
  <c r="D933" i="362"/>
  <c r="D934" i="362"/>
  <c r="D935" i="362"/>
  <c r="D936" i="362"/>
  <c r="D937" i="362"/>
  <c r="D938" i="362"/>
  <c r="D939" i="362"/>
  <c r="D940" i="362"/>
  <c r="D941" i="362"/>
  <c r="D942" i="362"/>
  <c r="D943" i="362"/>
  <c r="D944" i="362"/>
  <c r="D945" i="362"/>
  <c r="D946" i="362"/>
  <c r="D947" i="362"/>
  <c r="D948" i="362"/>
  <c r="D949" i="362"/>
  <c r="D950" i="362"/>
  <c r="D951" i="362"/>
  <c r="D952" i="362"/>
  <c r="D953" i="362"/>
  <c r="D954" i="362"/>
  <c r="D955" i="362"/>
  <c r="D956" i="362"/>
  <c r="D957" i="362"/>
  <c r="D958" i="362"/>
  <c r="D959" i="362"/>
  <c r="D960" i="362"/>
  <c r="D961" i="362"/>
  <c r="D962" i="362"/>
  <c r="D963" i="362"/>
  <c r="D964" i="362"/>
  <c r="D965" i="362"/>
  <c r="D966" i="362"/>
  <c r="D967" i="362"/>
  <c r="D968" i="362"/>
  <c r="D969" i="362"/>
  <c r="D970" i="362"/>
  <c r="D971" i="362"/>
  <c r="D972" i="362"/>
  <c r="D973" i="362"/>
  <c r="D974" i="362"/>
  <c r="D975" i="362"/>
  <c r="D976" i="362"/>
  <c r="D977" i="362"/>
  <c r="D978" i="362"/>
  <c r="D979" i="362"/>
  <c r="D980" i="362"/>
  <c r="D981" i="362"/>
  <c r="D982" i="362"/>
  <c r="D983" i="362"/>
  <c r="D984" i="362"/>
  <c r="D985" i="362"/>
  <c r="D986" i="362"/>
  <c r="D987" i="362"/>
  <c r="D988" i="362"/>
  <c r="D989" i="362"/>
  <c r="D990" i="362"/>
  <c r="D991" i="362"/>
  <c r="D992" i="362"/>
  <c r="D993" i="362"/>
  <c r="D994" i="362"/>
  <c r="D995" i="362"/>
  <c r="D996" i="362"/>
  <c r="D997" i="362"/>
  <c r="D998" i="362"/>
  <c r="D999" i="362"/>
  <c r="D1000" i="362"/>
  <c r="D1001" i="362"/>
  <c r="D1002" i="362"/>
  <c r="D1003" i="362"/>
  <c r="D1004" i="362"/>
  <c r="D1005" i="362"/>
  <c r="D1006" i="362"/>
  <c r="D1007" i="362"/>
  <c r="D1008" i="362"/>
  <c r="D1009" i="362"/>
  <c r="D1010" i="362"/>
  <c r="D1011" i="362"/>
  <c r="D1012" i="362"/>
  <c r="D1013" i="362"/>
  <c r="D1014" i="362"/>
  <c r="D1015" i="362"/>
  <c r="D1016" i="362"/>
  <c r="D1017" i="362"/>
  <c r="D1018" i="362"/>
  <c r="D1019" i="362"/>
  <c r="D1020" i="362"/>
  <c r="D1" i="362"/>
  <c r="D33" i="367"/>
  <c r="Q391" i="7" l="1"/>
  <c r="M13" i="367"/>
  <c r="D37" i="367"/>
  <c r="D35" i="367"/>
  <c r="D34" i="367"/>
  <c r="AH391" i="7" l="1"/>
  <c r="AJ391" i="7" s="1"/>
  <c r="D395" i="374"/>
  <c r="F395" i="374" s="1"/>
  <c r="O13" i="367"/>
  <c r="E13" i="367" s="1"/>
  <c r="N13" i="367"/>
  <c r="D13" i="367" s="1"/>
  <c r="D39" i="367"/>
  <c r="D43" i="367" s="1"/>
  <c r="D38" i="367"/>
  <c r="D41" i="367"/>
  <c r="D42" i="367" l="1"/>
  <c r="D40" i="367" s="1"/>
  <c r="Q1188" i="7" l="1"/>
  <c r="D1192" i="374" s="1"/>
  <c r="Q593" i="7"/>
  <c r="C33" i="367"/>
  <c r="M1192" i="374" l="1"/>
  <c r="N1192" i="374" s="1"/>
  <c r="O1192" i="374" s="1"/>
  <c r="F1192" i="374"/>
  <c r="AH593" i="7"/>
  <c r="AJ593" i="7" s="1"/>
  <c r="D597" i="374"/>
  <c r="F597" i="374" s="1"/>
  <c r="AF1188" i="7"/>
  <c r="AE1188" i="7"/>
  <c r="AG1188" i="7"/>
  <c r="AJ1188" i="7" s="1"/>
  <c r="C35" i="367"/>
  <c r="C34" i="367"/>
  <c r="M12" i="367"/>
  <c r="C37" i="367"/>
  <c r="C41" i="367" s="1"/>
  <c r="O12" i="367" l="1"/>
  <c r="E12" i="367" s="1"/>
  <c r="N12" i="367"/>
  <c r="D12" i="367" s="1"/>
  <c r="C38" i="367"/>
  <c r="C39" i="367"/>
  <c r="C43" i="367" s="1"/>
  <c r="C42" i="367" l="1"/>
  <c r="C40" i="367" s="1"/>
  <c r="AD1126" i="7"/>
  <c r="Q1428" i="7"/>
  <c r="Q127" i="7"/>
  <c r="D131" i="374" s="1"/>
  <c r="I131" i="374" s="1"/>
  <c r="M131" i="374" s="1"/>
  <c r="N131" i="374" s="1"/>
  <c r="O131" i="374" s="1"/>
  <c r="Q2406" i="7"/>
  <c r="Q2405" i="7"/>
  <c r="D2409" i="374" s="1"/>
  <c r="I2409" i="374" s="1"/>
  <c r="K2409" i="374" s="1"/>
  <c r="N2409" i="374" s="1"/>
  <c r="O2409" i="374" s="1"/>
  <c r="Q2404" i="7"/>
  <c r="Q2403" i="7"/>
  <c r="Q2402" i="7"/>
  <c r="Q2401" i="7"/>
  <c r="Q2400" i="7"/>
  <c r="Q2399" i="7"/>
  <c r="Q2398" i="7"/>
  <c r="Q2397" i="7"/>
  <c r="Q2396" i="7"/>
  <c r="Q2395" i="7"/>
  <c r="Q2394" i="7"/>
  <c r="Q2393" i="7"/>
  <c r="D2397" i="374" s="1"/>
  <c r="I2397" i="374" s="1"/>
  <c r="M2397" i="374" s="1"/>
  <c r="N2397" i="374" s="1"/>
  <c r="O2397" i="374" s="1"/>
  <c r="Q2392" i="7"/>
  <c r="Q2391" i="7"/>
  <c r="D2395" i="374" s="1"/>
  <c r="I2395" i="374" s="1"/>
  <c r="K2395" i="374" s="1"/>
  <c r="N2395" i="374" s="1"/>
  <c r="O2395" i="374" s="1"/>
  <c r="Q2390" i="7"/>
  <c r="D2394" i="374" s="1"/>
  <c r="I2394" i="374" s="1"/>
  <c r="K2394" i="374" s="1"/>
  <c r="N2394" i="374" s="1"/>
  <c r="O2394" i="374" s="1"/>
  <c r="Q2389" i="7"/>
  <c r="D2393" i="374" s="1"/>
  <c r="I2393" i="374" s="1"/>
  <c r="K2393" i="374" s="1"/>
  <c r="N2393" i="374" s="1"/>
  <c r="O2393" i="374" s="1"/>
  <c r="Q2388" i="7"/>
  <c r="D2392" i="374" s="1"/>
  <c r="I2392" i="374" s="1"/>
  <c r="O2392" i="374" s="1"/>
  <c r="Q2387" i="7"/>
  <c r="Q2386" i="7"/>
  <c r="Q2385" i="7"/>
  <c r="D2389" i="374" s="1"/>
  <c r="I2389" i="374" s="1"/>
  <c r="O2389" i="374" s="1"/>
  <c r="Q2384" i="7"/>
  <c r="D2388" i="374" s="1"/>
  <c r="I2388" i="374" s="1"/>
  <c r="K2388" i="374" s="1"/>
  <c r="N2388" i="374" s="1"/>
  <c r="O2388" i="374" s="1"/>
  <c r="Q2383" i="7"/>
  <c r="D2387" i="374" s="1"/>
  <c r="I2387" i="374" s="1"/>
  <c r="K2387" i="374" s="1"/>
  <c r="N2387" i="374" s="1"/>
  <c r="O2387" i="374" s="1"/>
  <c r="Q2382" i="7"/>
  <c r="D2386" i="374" s="1"/>
  <c r="I2386" i="374" s="1"/>
  <c r="O2386" i="374" s="1"/>
  <c r="Q2381" i="7"/>
  <c r="D2385" i="374" s="1"/>
  <c r="I2385" i="374" s="1"/>
  <c r="O2385" i="374" s="1"/>
  <c r="Q2380" i="7"/>
  <c r="Q2379" i="7"/>
  <c r="D2383" i="374" s="1"/>
  <c r="I2383" i="374" s="1"/>
  <c r="O2383" i="374" s="1"/>
  <c r="Q2378" i="7"/>
  <c r="D2382" i="374" s="1"/>
  <c r="I2382" i="374" s="1"/>
  <c r="O2382" i="374" s="1"/>
  <c r="Q2377" i="7"/>
  <c r="Q2376" i="7"/>
  <c r="D2380" i="374" s="1"/>
  <c r="M2380" i="374" s="1"/>
  <c r="N2380" i="374" s="1"/>
  <c r="O2380" i="374" s="1"/>
  <c r="Q2375" i="7"/>
  <c r="D2379" i="374" s="1"/>
  <c r="I2379" i="374" s="1"/>
  <c r="O2379" i="374" s="1"/>
  <c r="Q2374" i="7"/>
  <c r="D2378" i="374" s="1"/>
  <c r="I2378" i="374" s="1"/>
  <c r="K2378" i="374" s="1"/>
  <c r="N2378" i="374" s="1"/>
  <c r="O2378" i="374" s="1"/>
  <c r="Q2373" i="7"/>
  <c r="D2377" i="374" s="1"/>
  <c r="I2377" i="374" s="1"/>
  <c r="O2377" i="374" s="1"/>
  <c r="Q2372" i="7"/>
  <c r="D2376" i="374" s="1"/>
  <c r="I2376" i="374" s="1"/>
  <c r="O2376" i="374" s="1"/>
  <c r="Q2371" i="7"/>
  <c r="Q2370" i="7"/>
  <c r="D2374" i="374" s="1"/>
  <c r="I2374" i="374" s="1"/>
  <c r="O2374" i="374" s="1"/>
  <c r="Q2369" i="7"/>
  <c r="Q2368" i="7"/>
  <c r="D2372" i="374" s="1"/>
  <c r="N2372" i="374" s="1"/>
  <c r="O2372" i="374" s="1"/>
  <c r="Q2367" i="7"/>
  <c r="D2371" i="374" s="1"/>
  <c r="I2371" i="374" s="1"/>
  <c r="Q2366" i="7"/>
  <c r="D2370" i="374" s="1"/>
  <c r="Q2365" i="7"/>
  <c r="Q2364" i="7"/>
  <c r="Q2363" i="7"/>
  <c r="D2367" i="374" s="1"/>
  <c r="Q2362" i="7"/>
  <c r="D2366" i="374" s="1"/>
  <c r="Q2361" i="7"/>
  <c r="D2365" i="374" s="1"/>
  <c r="Q2360" i="7"/>
  <c r="D2364" i="374" s="1"/>
  <c r="Q2358" i="7"/>
  <c r="D2362" i="374" s="1"/>
  <c r="I2362" i="374" s="1"/>
  <c r="K2362" i="374" s="1"/>
  <c r="N2362" i="374" s="1"/>
  <c r="O2362" i="374" s="1"/>
  <c r="Q2357" i="7"/>
  <c r="Q2356" i="7"/>
  <c r="Q2355" i="7"/>
  <c r="D2359" i="374" s="1"/>
  <c r="Q2354" i="7"/>
  <c r="D2358" i="374" s="1"/>
  <c r="I2358" i="374" s="1"/>
  <c r="M2358" i="374" s="1"/>
  <c r="N2358" i="374" s="1"/>
  <c r="O2358" i="374" s="1"/>
  <c r="Q2353" i="7"/>
  <c r="D2357" i="374" s="1"/>
  <c r="I2357" i="374" s="1"/>
  <c r="M2357" i="374" s="1"/>
  <c r="N2357" i="374" s="1"/>
  <c r="O2357" i="374" s="1"/>
  <c r="Q2352" i="7"/>
  <c r="D2356" i="374" s="1"/>
  <c r="Q2351" i="7"/>
  <c r="D2355" i="374" s="1"/>
  <c r="Q2350" i="7"/>
  <c r="D2354" i="374" s="1"/>
  <c r="Q2349" i="7"/>
  <c r="Q2348" i="7"/>
  <c r="Q2347" i="7"/>
  <c r="D2351" i="374" s="1"/>
  <c r="M2351" i="374" s="1"/>
  <c r="N2351" i="374" s="1"/>
  <c r="O2351" i="374" s="1"/>
  <c r="Q2346" i="7"/>
  <c r="D2350" i="374" s="1"/>
  <c r="I2350" i="374" s="1"/>
  <c r="O2350" i="374" s="1"/>
  <c r="Q2345" i="7"/>
  <c r="D2349" i="374" s="1"/>
  <c r="Q2344" i="7"/>
  <c r="Q2343" i="7"/>
  <c r="Q2342" i="7"/>
  <c r="Q2341" i="7"/>
  <c r="D2345" i="374" s="1"/>
  <c r="I2345" i="374" s="1"/>
  <c r="M2345" i="374" s="1"/>
  <c r="N2345" i="374" s="1"/>
  <c r="O2345" i="374" s="1"/>
  <c r="Q2340" i="7"/>
  <c r="Q2339" i="7"/>
  <c r="Q2338" i="7"/>
  <c r="Q2337" i="7"/>
  <c r="D2341" i="374" s="1"/>
  <c r="Q2336" i="7"/>
  <c r="D2340" i="374" s="1"/>
  <c r="Q2335" i="7"/>
  <c r="D2339" i="374" s="1"/>
  <c r="Q2334" i="7"/>
  <c r="Q2333" i="7"/>
  <c r="D2337" i="374" s="1"/>
  <c r="Q2332" i="7"/>
  <c r="D2336" i="374" s="1"/>
  <c r="Q2331" i="7"/>
  <c r="Q2330" i="7"/>
  <c r="D2334" i="374" s="1"/>
  <c r="I2334" i="374" s="1"/>
  <c r="M2334" i="374" s="1"/>
  <c r="N2334" i="374" s="1"/>
  <c r="O2334" i="374" s="1"/>
  <c r="Q2329" i="7"/>
  <c r="D2333" i="374" s="1"/>
  <c r="I2333" i="374" s="1"/>
  <c r="O2333" i="374" s="1"/>
  <c r="Q2328" i="7"/>
  <c r="D2332" i="374" s="1"/>
  <c r="I2332" i="374" s="1"/>
  <c r="M2332" i="374" s="1"/>
  <c r="N2332" i="374" s="1"/>
  <c r="O2332" i="374" s="1"/>
  <c r="Q2327" i="7"/>
  <c r="D2331" i="374" s="1"/>
  <c r="I2331" i="374" s="1"/>
  <c r="O2331" i="374" s="1"/>
  <c r="Q2326" i="7"/>
  <c r="D2330" i="374" s="1"/>
  <c r="I2330" i="374" s="1"/>
  <c r="O2330" i="374" s="1"/>
  <c r="Q2325" i="7"/>
  <c r="D2329" i="374" s="1"/>
  <c r="I2329" i="374" s="1"/>
  <c r="O2329" i="374" s="1"/>
  <c r="Q2324" i="7"/>
  <c r="D2328" i="374" s="1"/>
  <c r="I2328" i="374" s="1"/>
  <c r="O2328" i="374" s="1"/>
  <c r="Q2323" i="7"/>
  <c r="D2327" i="374" s="1"/>
  <c r="I2327" i="374" s="1"/>
  <c r="O2327" i="374" s="1"/>
  <c r="Q2322" i="7"/>
  <c r="D2326" i="374" s="1"/>
  <c r="I2326" i="374" s="1"/>
  <c r="O2326" i="374" s="1"/>
  <c r="Q2321" i="7"/>
  <c r="D2325" i="374" s="1"/>
  <c r="I2325" i="374" s="1"/>
  <c r="O2325" i="374" s="1"/>
  <c r="Q2320" i="7"/>
  <c r="D2324" i="374" s="1"/>
  <c r="I2324" i="374" s="1"/>
  <c r="K2324" i="374" s="1"/>
  <c r="N2324" i="374" s="1"/>
  <c r="O2324" i="374" s="1"/>
  <c r="Q2319" i="7"/>
  <c r="D2323" i="374" s="1"/>
  <c r="I2323" i="374" s="1"/>
  <c r="O2323" i="374" s="1"/>
  <c r="Q2318" i="7"/>
  <c r="D2322" i="374" s="1"/>
  <c r="I2322" i="374" s="1"/>
  <c r="K2322" i="374" s="1"/>
  <c r="N2322" i="374" s="1"/>
  <c r="O2322" i="374" s="1"/>
  <c r="Q2317" i="7"/>
  <c r="D2321" i="374" s="1"/>
  <c r="Q2316" i="7"/>
  <c r="D2320" i="374" s="1"/>
  <c r="Q2315" i="7"/>
  <c r="D2319" i="374" s="1"/>
  <c r="Q2314" i="7"/>
  <c r="D2318" i="374" s="1"/>
  <c r="Q2313" i="7"/>
  <c r="D2317" i="374" s="1"/>
  <c r="Q2312" i="7"/>
  <c r="D2316" i="374" s="1"/>
  <c r="Q2311" i="7"/>
  <c r="D2315" i="374" s="1"/>
  <c r="Q2310" i="7"/>
  <c r="D2314" i="374" s="1"/>
  <c r="H2314" i="374" s="1"/>
  <c r="Q2309" i="7"/>
  <c r="D2313" i="374" s="1"/>
  <c r="Q2308" i="7"/>
  <c r="D2312" i="374" s="1"/>
  <c r="I2312" i="374" s="1"/>
  <c r="M2312" i="374" s="1"/>
  <c r="N2312" i="374" s="1"/>
  <c r="O2312" i="374" s="1"/>
  <c r="Q2307" i="7"/>
  <c r="D2311" i="374" s="1"/>
  <c r="I2311" i="374" s="1"/>
  <c r="M2311" i="374" s="1"/>
  <c r="N2311" i="374" s="1"/>
  <c r="O2311" i="374" s="1"/>
  <c r="Q2306" i="7"/>
  <c r="D2310" i="374" s="1"/>
  <c r="I2310" i="374" s="1"/>
  <c r="O2310" i="374" s="1"/>
  <c r="Q2305" i="7"/>
  <c r="D2309" i="374" s="1"/>
  <c r="Q2304" i="7"/>
  <c r="D2308" i="374" s="1"/>
  <c r="I2308" i="374" s="1"/>
  <c r="O2308" i="374" s="1"/>
  <c r="Q2303" i="7"/>
  <c r="D2307" i="374" s="1"/>
  <c r="I2307" i="374" s="1"/>
  <c r="O2307" i="374" s="1"/>
  <c r="Q2302" i="7"/>
  <c r="Q2301" i="7"/>
  <c r="D2305" i="374" s="1"/>
  <c r="I2305" i="374" s="1"/>
  <c r="O2305" i="374" s="1"/>
  <c r="Q2300" i="7"/>
  <c r="D2304" i="374" s="1"/>
  <c r="I2304" i="374" s="1"/>
  <c r="O2304" i="374" s="1"/>
  <c r="Q2299" i="7"/>
  <c r="D2303" i="374" s="1"/>
  <c r="I2303" i="374" s="1"/>
  <c r="O2303" i="374" s="1"/>
  <c r="Q2298" i="7"/>
  <c r="D2302" i="374" s="1"/>
  <c r="I2302" i="374" s="1"/>
  <c r="O2302" i="374" s="1"/>
  <c r="Q2297" i="7"/>
  <c r="D2301" i="374" s="1"/>
  <c r="I2301" i="374" s="1"/>
  <c r="O2301" i="374" s="1"/>
  <c r="Q2296" i="7"/>
  <c r="Q2295" i="7"/>
  <c r="Q2294" i="7"/>
  <c r="D2298" i="374" s="1"/>
  <c r="I2298" i="374" s="1"/>
  <c r="O2298" i="374" s="1"/>
  <c r="Q2293" i="7"/>
  <c r="D2297" i="374" s="1"/>
  <c r="I2297" i="374" s="1"/>
  <c r="O2297" i="374" s="1"/>
  <c r="Q2292" i="7"/>
  <c r="D2296" i="374" s="1"/>
  <c r="I2296" i="374" s="1"/>
  <c r="O2296" i="374" s="1"/>
  <c r="Q2291" i="7"/>
  <c r="D2295" i="374" s="1"/>
  <c r="Q2290" i="7"/>
  <c r="D2294" i="374" s="1"/>
  <c r="I2294" i="374" s="1"/>
  <c r="O2294" i="374" s="1"/>
  <c r="Q2289" i="7"/>
  <c r="D2293" i="374" s="1"/>
  <c r="I2293" i="374" s="1"/>
  <c r="O2293" i="374" s="1"/>
  <c r="Q2288" i="7"/>
  <c r="D2292" i="374" s="1"/>
  <c r="I2292" i="374" s="1"/>
  <c r="O2292" i="374" s="1"/>
  <c r="Q2287" i="7"/>
  <c r="D2291" i="374" s="1"/>
  <c r="I2291" i="374" s="1"/>
  <c r="Q2286" i="7"/>
  <c r="D2290" i="374" s="1"/>
  <c r="I2290" i="374" s="1"/>
  <c r="L2290" i="374" s="1"/>
  <c r="N2290" i="374" s="1"/>
  <c r="O2290" i="374" s="1"/>
  <c r="Q2284" i="7"/>
  <c r="D2288" i="374" s="1"/>
  <c r="H2288" i="374" s="1"/>
  <c r="Q2283" i="7"/>
  <c r="D2287" i="374" s="1"/>
  <c r="H2287" i="374" s="1"/>
  <c r="Q2282" i="7"/>
  <c r="D2286" i="374" s="1"/>
  <c r="H2286" i="374" s="1"/>
  <c r="Q2281" i="7"/>
  <c r="Q2280" i="7"/>
  <c r="Q2279" i="7"/>
  <c r="Q2278" i="7"/>
  <c r="Q2277" i="7"/>
  <c r="Q2276" i="7"/>
  <c r="Q2275" i="7"/>
  <c r="Q2274" i="7"/>
  <c r="Q2273" i="7"/>
  <c r="Q2272" i="7"/>
  <c r="Q2271" i="7"/>
  <c r="Q2270" i="7"/>
  <c r="D2274" i="374" s="1"/>
  <c r="H2274" i="374" s="1"/>
  <c r="Q2269" i="7"/>
  <c r="D2273" i="374" s="1"/>
  <c r="H2273" i="374" s="1"/>
  <c r="Q2268" i="7"/>
  <c r="Q2267" i="7"/>
  <c r="D2271" i="374" s="1"/>
  <c r="I2271" i="374" s="1"/>
  <c r="M2271" i="374" s="1"/>
  <c r="N2271" i="374" s="1"/>
  <c r="O2271" i="374" s="1"/>
  <c r="Q2266" i="7"/>
  <c r="D2270" i="374" s="1"/>
  <c r="I2270" i="374" s="1"/>
  <c r="K2270" i="374" s="1"/>
  <c r="N2270" i="374" s="1"/>
  <c r="O2270" i="374" s="1"/>
  <c r="Q2265" i="7"/>
  <c r="D2269" i="374" s="1"/>
  <c r="I2269" i="374" s="1"/>
  <c r="K2269" i="374" s="1"/>
  <c r="N2269" i="374" s="1"/>
  <c r="O2269" i="374" s="1"/>
  <c r="Q2264" i="7"/>
  <c r="Q2263" i="7"/>
  <c r="Q2262" i="7"/>
  <c r="Q2261" i="7"/>
  <c r="Q2260" i="7"/>
  <c r="D2264" i="374" s="1"/>
  <c r="I2264" i="374" s="1"/>
  <c r="M2264" i="374" s="1"/>
  <c r="N2264" i="374" s="1"/>
  <c r="O2264" i="374" s="1"/>
  <c r="Q2259" i="7"/>
  <c r="D2263" i="374" s="1"/>
  <c r="I2263" i="374" s="1"/>
  <c r="M2263" i="374" s="1"/>
  <c r="N2263" i="374" s="1"/>
  <c r="O2263" i="374" s="1"/>
  <c r="Q2258" i="7"/>
  <c r="Q2257" i="7"/>
  <c r="Q2256" i="7"/>
  <c r="Q2255" i="7"/>
  <c r="Q2254" i="7"/>
  <c r="Q2253" i="7"/>
  <c r="Q2252" i="7"/>
  <c r="Q2251" i="7"/>
  <c r="Q2250" i="7"/>
  <c r="Q2249" i="7"/>
  <c r="Q2248" i="7"/>
  <c r="Q2247" i="7"/>
  <c r="Q2246" i="7"/>
  <c r="Q2245" i="7"/>
  <c r="Q2244" i="7"/>
  <c r="D2248" i="374" s="1"/>
  <c r="I2248" i="374" s="1"/>
  <c r="M2248" i="374" s="1"/>
  <c r="N2248" i="374" s="1"/>
  <c r="O2248" i="374" s="1"/>
  <c r="Q2243" i="7"/>
  <c r="D2247" i="374" s="1"/>
  <c r="I2247" i="374" s="1"/>
  <c r="M2247" i="374" s="1"/>
  <c r="N2247" i="374" s="1"/>
  <c r="O2247" i="374" s="1"/>
  <c r="Q2242" i="7"/>
  <c r="Q2241" i="7"/>
  <c r="Q2240" i="7"/>
  <c r="Q2239" i="7"/>
  <c r="Q2238" i="7"/>
  <c r="Q2237" i="7"/>
  <c r="Q2236" i="7"/>
  <c r="Q2235" i="7"/>
  <c r="Q2234" i="7"/>
  <c r="Q2233" i="7"/>
  <c r="Q2232" i="7"/>
  <c r="Q2231" i="7"/>
  <c r="Q2230" i="7"/>
  <c r="Q2229" i="7"/>
  <c r="Q2228" i="7"/>
  <c r="Q2227" i="7"/>
  <c r="Q2226" i="7"/>
  <c r="Q2225" i="7"/>
  <c r="Q2224" i="7"/>
  <c r="Q2223" i="7"/>
  <c r="D2227" i="374" s="1"/>
  <c r="Q2222" i="7"/>
  <c r="Q2221" i="7"/>
  <c r="Q2220" i="7"/>
  <c r="Q2219" i="7"/>
  <c r="Q2218" i="7"/>
  <c r="Q2217" i="7"/>
  <c r="D2221" i="374" s="1"/>
  <c r="Q2216" i="7"/>
  <c r="Q2215" i="7"/>
  <c r="Q2214" i="7"/>
  <c r="D2218" i="374" s="1"/>
  <c r="Q2213" i="7"/>
  <c r="Q2212" i="7"/>
  <c r="Q2211" i="7"/>
  <c r="Q2210" i="7"/>
  <c r="Q2209" i="7"/>
  <c r="D2213" i="374" s="1"/>
  <c r="Q2208" i="7"/>
  <c r="D2212" i="374" s="1"/>
  <c r="Q2207" i="7"/>
  <c r="Q2206" i="7"/>
  <c r="Q2205" i="7"/>
  <c r="D2209" i="374" s="1"/>
  <c r="Q2204" i="7"/>
  <c r="D2208" i="374" s="1"/>
  <c r="Q2203" i="7"/>
  <c r="Q2202" i="7"/>
  <c r="Q2201" i="7"/>
  <c r="D2205" i="374" s="1"/>
  <c r="I2205" i="374" s="1"/>
  <c r="M2205" i="374" s="1"/>
  <c r="N2205" i="374" s="1"/>
  <c r="O2205" i="374" s="1"/>
  <c r="Q2200" i="7"/>
  <c r="Q2199" i="7"/>
  <c r="Q2198" i="7"/>
  <c r="Q2197" i="7"/>
  <c r="D2201" i="374" s="1"/>
  <c r="Q2196" i="7"/>
  <c r="Q2195" i="7"/>
  <c r="Q2194" i="7"/>
  <c r="D2198" i="374" s="1"/>
  <c r="Q2193" i="7"/>
  <c r="Q2192" i="7"/>
  <c r="D2196" i="374" s="1"/>
  <c r="Q2191" i="7"/>
  <c r="Q2190" i="7"/>
  <c r="Q2189" i="7"/>
  <c r="Q2188" i="7"/>
  <c r="Q2187" i="7"/>
  <c r="Q2186" i="7"/>
  <c r="Q2185" i="7"/>
  <c r="Q2184" i="7"/>
  <c r="D2188" i="374" s="1"/>
  <c r="I2188" i="374" s="1"/>
  <c r="Q2183" i="7"/>
  <c r="D2187" i="374" s="1"/>
  <c r="I2187" i="374" s="1"/>
  <c r="Q2182" i="7"/>
  <c r="D2186" i="374" s="1"/>
  <c r="I2186" i="374" s="1"/>
  <c r="O2186" i="374" s="1"/>
  <c r="Q2181" i="7"/>
  <c r="D2185" i="374" s="1"/>
  <c r="Q2180" i="7"/>
  <c r="Q2179" i="7"/>
  <c r="D2183" i="374" s="1"/>
  <c r="Q2178" i="7"/>
  <c r="Q2177" i="7"/>
  <c r="D2181" i="374" s="1"/>
  <c r="Q2176" i="7"/>
  <c r="Q2175" i="7"/>
  <c r="Q2174" i="7"/>
  <c r="Q2173" i="7"/>
  <c r="D2177" i="374" s="1"/>
  <c r="Q2172" i="7"/>
  <c r="Q2171" i="7"/>
  <c r="Q2170" i="7"/>
  <c r="Q2169" i="7"/>
  <c r="Q2168" i="7"/>
  <c r="Q2167" i="7"/>
  <c r="Q2166" i="7"/>
  <c r="Q2165" i="7"/>
  <c r="Q2164" i="7"/>
  <c r="Q2163" i="7"/>
  <c r="D2167" i="374" s="1"/>
  <c r="Q2162" i="7"/>
  <c r="Q2161" i="7"/>
  <c r="D2165" i="374" s="1"/>
  <c r="Q2160" i="7"/>
  <c r="D2164" i="374" s="1"/>
  <c r="Q2159" i="7"/>
  <c r="Q2158" i="7"/>
  <c r="Q2157" i="7"/>
  <c r="Q2156" i="7"/>
  <c r="Q2155" i="7"/>
  <c r="D2159" i="374" s="1"/>
  <c r="I2159" i="374" s="1"/>
  <c r="M2159" i="374" s="1"/>
  <c r="N2159" i="374" s="1"/>
  <c r="O2159" i="374" s="1"/>
  <c r="Q2154" i="7"/>
  <c r="D2158" i="374" s="1"/>
  <c r="I2158" i="374" s="1"/>
  <c r="M2158" i="374" s="1"/>
  <c r="N2158" i="374" s="1"/>
  <c r="O2158" i="374" s="1"/>
  <c r="Q2153" i="7"/>
  <c r="Q2152" i="7"/>
  <c r="D2156" i="374" s="1"/>
  <c r="Q2151" i="7"/>
  <c r="Q2150" i="7"/>
  <c r="Q2149" i="7"/>
  <c r="D2153" i="374" s="1"/>
  <c r="Q2148" i="7"/>
  <c r="D2152" i="374" s="1"/>
  <c r="I2152" i="374" s="1"/>
  <c r="Q2147" i="7"/>
  <c r="Q2146" i="7"/>
  <c r="D2150" i="374" s="1"/>
  <c r="I2150" i="374" s="1"/>
  <c r="M2150" i="374" s="1"/>
  <c r="N2150" i="374" s="1"/>
  <c r="O2150" i="374" s="1"/>
  <c r="Q2145" i="7"/>
  <c r="D2149" i="374" s="1"/>
  <c r="I2149" i="374" s="1"/>
  <c r="M2149" i="374" s="1"/>
  <c r="N2149" i="374" s="1"/>
  <c r="O2149" i="374" s="1"/>
  <c r="Q2144" i="7"/>
  <c r="D2148" i="374" s="1"/>
  <c r="Q2143" i="7"/>
  <c r="D2147" i="374" s="1"/>
  <c r="Q2142" i="7"/>
  <c r="D2146" i="374" s="1"/>
  <c r="Q2141" i="7"/>
  <c r="D2145" i="374" s="1"/>
  <c r="Q2140" i="7"/>
  <c r="D2144" i="374" s="1"/>
  <c r="Q2139" i="7"/>
  <c r="D2143" i="374" s="1"/>
  <c r="Q2138" i="7"/>
  <c r="D2142" i="374" s="1"/>
  <c r="Q2137" i="7"/>
  <c r="D2141" i="374" s="1"/>
  <c r="Q2136" i="7"/>
  <c r="Q2135" i="7"/>
  <c r="Q2134" i="7"/>
  <c r="Q2133" i="7"/>
  <c r="Q2132" i="7"/>
  <c r="Q2131" i="7"/>
  <c r="D2135" i="374" s="1"/>
  <c r="Q2130" i="7"/>
  <c r="Q2129" i="7"/>
  <c r="Q2128" i="7"/>
  <c r="D2132" i="374" s="1"/>
  <c r="Q2127" i="7"/>
  <c r="Q2126" i="7"/>
  <c r="D2130" i="374" s="1"/>
  <c r="Q2125" i="7"/>
  <c r="Q2124" i="7"/>
  <c r="Q2123" i="7"/>
  <c r="D2127" i="374" s="1"/>
  <c r="Q2122" i="7"/>
  <c r="Q2121" i="7"/>
  <c r="D2125" i="374" s="1"/>
  <c r="Q2120" i="7"/>
  <c r="D2124" i="374" s="1"/>
  <c r="Q2119" i="7"/>
  <c r="D2123" i="374" s="1"/>
  <c r="G2123" i="374" s="1"/>
  <c r="Q2118" i="7"/>
  <c r="D2122" i="374" s="1"/>
  <c r="I2122" i="374" s="1"/>
  <c r="Q2117" i="7"/>
  <c r="D2121" i="374" s="1"/>
  <c r="Q2116" i="7"/>
  <c r="Q2115" i="7"/>
  <c r="Q2114" i="7"/>
  <c r="D2118" i="374" s="1"/>
  <c r="I2118" i="374" s="1"/>
  <c r="Q2113" i="7"/>
  <c r="D2117" i="374" s="1"/>
  <c r="Q2112" i="7"/>
  <c r="Q2111" i="7"/>
  <c r="D2115" i="374" s="1"/>
  <c r="Q2110" i="7"/>
  <c r="Q2109" i="7"/>
  <c r="D2113" i="374" s="1"/>
  <c r="I2113" i="374" s="1"/>
  <c r="Q2108" i="7"/>
  <c r="D2112" i="374" s="1"/>
  <c r="I2112" i="374" s="1"/>
  <c r="Q2107" i="7"/>
  <c r="Q2106" i="7"/>
  <c r="Q2105" i="7"/>
  <c r="D2109" i="374" s="1"/>
  <c r="Q2104" i="7"/>
  <c r="Q2103" i="7"/>
  <c r="Q2102" i="7"/>
  <c r="D2106" i="374" s="1"/>
  <c r="I2106" i="374" s="1"/>
  <c r="M2106" i="374" s="1"/>
  <c r="N2106" i="374" s="1"/>
  <c r="O2106" i="374" s="1"/>
  <c r="Q2101" i="7"/>
  <c r="Q2100" i="7"/>
  <c r="D2104" i="374" s="1"/>
  <c r="Q2099" i="7"/>
  <c r="D2103" i="374" s="1"/>
  <c r="I2103" i="374" s="1"/>
  <c r="O2103" i="374" s="1"/>
  <c r="Q2098" i="7"/>
  <c r="D2102" i="374" s="1"/>
  <c r="I2102" i="374" s="1"/>
  <c r="O2102" i="374" s="1"/>
  <c r="Q2097" i="7"/>
  <c r="D2101" i="374" s="1"/>
  <c r="I2101" i="374" s="1"/>
  <c r="O2101" i="374" s="1"/>
  <c r="Q2096" i="7"/>
  <c r="D2100" i="374" s="1"/>
  <c r="I2100" i="374" s="1"/>
  <c r="O2100" i="374" s="1"/>
  <c r="Q2095" i="7"/>
  <c r="D2099" i="374" s="1"/>
  <c r="I2099" i="374" s="1"/>
  <c r="O2099" i="374" s="1"/>
  <c r="Q2094" i="7"/>
  <c r="D2098" i="374" s="1"/>
  <c r="I2098" i="374" s="1"/>
  <c r="O2098" i="374" s="1"/>
  <c r="Q2093" i="7"/>
  <c r="D2097" i="374" s="1"/>
  <c r="I2097" i="374" s="1"/>
  <c r="O2097" i="374" s="1"/>
  <c r="Q2092" i="7"/>
  <c r="Q2091" i="7"/>
  <c r="D2095" i="374" s="1"/>
  <c r="I2095" i="374" s="1"/>
  <c r="O2095" i="374" s="1"/>
  <c r="Q2090" i="7"/>
  <c r="D2094" i="374" s="1"/>
  <c r="I2094" i="374" s="1"/>
  <c r="Q2089" i="7"/>
  <c r="D2093" i="374" s="1"/>
  <c r="I2093" i="374" s="1"/>
  <c r="O2093" i="374" s="1"/>
  <c r="Q2088" i="7"/>
  <c r="Q2087" i="7"/>
  <c r="D2091" i="374" s="1"/>
  <c r="Q2086" i="7"/>
  <c r="D2090" i="374" s="1"/>
  <c r="Q2085" i="7"/>
  <c r="Q2084" i="7"/>
  <c r="Q2083" i="7"/>
  <c r="Q2082" i="7"/>
  <c r="Q2081" i="7"/>
  <c r="Q2080" i="7"/>
  <c r="Q2079" i="7"/>
  <c r="D2083" i="374" s="1"/>
  <c r="I2083" i="374" s="1"/>
  <c r="Q2078" i="7"/>
  <c r="D2082" i="374" s="1"/>
  <c r="I2082" i="374" s="1"/>
  <c r="Q2077" i="7"/>
  <c r="D2081" i="374" s="1"/>
  <c r="G2081" i="374" s="1"/>
  <c r="Q2076" i="7"/>
  <c r="Q2075" i="7"/>
  <c r="D2079" i="374" s="1"/>
  <c r="Q2074" i="7"/>
  <c r="D2078" i="374" s="1"/>
  <c r="Q2073" i="7"/>
  <c r="D2077" i="374" s="1"/>
  <c r="Q2072" i="7"/>
  <c r="Q2071" i="7"/>
  <c r="Q2070" i="7"/>
  <c r="Q2069" i="7"/>
  <c r="Q2068" i="7"/>
  <c r="Q2067" i="7"/>
  <c r="D2071" i="374" s="1"/>
  <c r="G2071" i="374" s="1"/>
  <c r="Q2066" i="7"/>
  <c r="D2070" i="374" s="1"/>
  <c r="Q2065" i="7"/>
  <c r="D2069" i="374" s="1"/>
  <c r="I2069" i="374" s="1"/>
  <c r="L2069" i="374" s="1"/>
  <c r="N2069" i="374" s="1"/>
  <c r="O2069" i="374" s="1"/>
  <c r="Q2064" i="7"/>
  <c r="Q2063" i="7"/>
  <c r="D2067" i="374" s="1"/>
  <c r="I2067" i="374" s="1"/>
  <c r="L2067" i="374" s="1"/>
  <c r="N2067" i="374" s="1"/>
  <c r="O2067" i="374" s="1"/>
  <c r="Q2062" i="7"/>
  <c r="D2066" i="374" s="1"/>
  <c r="I2066" i="374" s="1"/>
  <c r="O2066" i="374" s="1"/>
  <c r="Q2061" i="7"/>
  <c r="D2065" i="374" s="1"/>
  <c r="I2065" i="374" s="1"/>
  <c r="O2065" i="374" s="1"/>
  <c r="Q2060" i="7"/>
  <c r="D2064" i="374" s="1"/>
  <c r="I2064" i="374" s="1"/>
  <c r="L2064" i="374" s="1"/>
  <c r="N2064" i="374" s="1"/>
  <c r="O2064" i="374" s="1"/>
  <c r="Q2059" i="7"/>
  <c r="D2063" i="374" s="1"/>
  <c r="I2063" i="374" s="1"/>
  <c r="O2063" i="374" s="1"/>
  <c r="Q2058" i="7"/>
  <c r="D2062" i="374" s="1"/>
  <c r="I2062" i="374" s="1"/>
  <c r="O2062" i="374" s="1"/>
  <c r="Q2057" i="7"/>
  <c r="D2061" i="374" s="1"/>
  <c r="I2061" i="374" s="1"/>
  <c r="K2061" i="374" s="1"/>
  <c r="N2061" i="374" s="1"/>
  <c r="O2061" i="374" s="1"/>
  <c r="Q2056" i="7"/>
  <c r="D2060" i="374" s="1"/>
  <c r="I2060" i="374" s="1"/>
  <c r="K2060" i="374" s="1"/>
  <c r="N2060" i="374" s="1"/>
  <c r="O2060" i="374" s="1"/>
  <c r="Q2055" i="7"/>
  <c r="D2059" i="374" s="1"/>
  <c r="I2059" i="374" s="1"/>
  <c r="K2059" i="374" s="1"/>
  <c r="N2059" i="374" s="1"/>
  <c r="O2059" i="374" s="1"/>
  <c r="Q2054" i="7"/>
  <c r="D2058" i="374" s="1"/>
  <c r="I2058" i="374" s="1"/>
  <c r="L2058" i="374" s="1"/>
  <c r="N2058" i="374" s="1"/>
  <c r="O2058" i="374" s="1"/>
  <c r="Q2053" i="7"/>
  <c r="D2057" i="374" s="1"/>
  <c r="I2057" i="374" s="1"/>
  <c r="O2057" i="374" s="1"/>
  <c r="Q2052" i="7"/>
  <c r="D2056" i="374" s="1"/>
  <c r="I2056" i="374" s="1"/>
  <c r="O2056" i="374" s="1"/>
  <c r="Q2051" i="7"/>
  <c r="D2055" i="374" s="1"/>
  <c r="I2055" i="374" s="1"/>
  <c r="O2055" i="374" s="1"/>
  <c r="Q2050" i="7"/>
  <c r="D2054" i="374" s="1"/>
  <c r="I2054" i="374" s="1"/>
  <c r="O2054" i="374" s="1"/>
  <c r="Q2049" i="7"/>
  <c r="D2053" i="374" s="1"/>
  <c r="I2053" i="374" s="1"/>
  <c r="O2053" i="374" s="1"/>
  <c r="Q2048" i="7"/>
  <c r="D2052" i="374" s="1"/>
  <c r="I2052" i="374" s="1"/>
  <c r="K2052" i="374" s="1"/>
  <c r="N2052" i="374" s="1"/>
  <c r="O2052" i="374" s="1"/>
  <c r="Q2047" i="7"/>
  <c r="D2051" i="374" s="1"/>
  <c r="Q2046" i="7"/>
  <c r="D2050" i="374" s="1"/>
  <c r="Q2045" i="7"/>
  <c r="D2049" i="374" s="1"/>
  <c r="Q2044" i="7"/>
  <c r="D2048" i="374" s="1"/>
  <c r="Q2043" i="7"/>
  <c r="D2047" i="374" s="1"/>
  <c r="Q2042" i="7"/>
  <c r="D2046" i="374" s="1"/>
  <c r="Q2041" i="7"/>
  <c r="D2045" i="374" s="1"/>
  <c r="Q2040" i="7"/>
  <c r="D2044" i="374" s="1"/>
  <c r="Q2039" i="7"/>
  <c r="D2043" i="374" s="1"/>
  <c r="Q2038" i="7"/>
  <c r="D2042" i="374" s="1"/>
  <c r="Q2037" i="7"/>
  <c r="D2041" i="374" s="1"/>
  <c r="Q2036" i="7"/>
  <c r="D2040" i="374" s="1"/>
  <c r="Q2035" i="7"/>
  <c r="D2039" i="374" s="1"/>
  <c r="Q2034" i="7"/>
  <c r="D2038" i="374" s="1"/>
  <c r="Q2033" i="7"/>
  <c r="D2037" i="374" s="1"/>
  <c r="Q2032" i="7"/>
  <c r="D2036" i="374" s="1"/>
  <c r="Q2031" i="7"/>
  <c r="D2035" i="374" s="1"/>
  <c r="Q2030" i="7"/>
  <c r="D2034" i="374" s="1"/>
  <c r="Q2029" i="7"/>
  <c r="D2033" i="374" s="1"/>
  <c r="Q2028" i="7"/>
  <c r="D2032" i="374" s="1"/>
  <c r="Q2027" i="7"/>
  <c r="D2031" i="374" s="1"/>
  <c r="Q2026" i="7"/>
  <c r="D2030" i="374" s="1"/>
  <c r="Q2025" i="7"/>
  <c r="D2029" i="374" s="1"/>
  <c r="Q2024" i="7"/>
  <c r="D2028" i="374" s="1"/>
  <c r="Q2023" i="7"/>
  <c r="D2027" i="374" s="1"/>
  <c r="Q2022" i="7"/>
  <c r="D2026" i="374" s="1"/>
  <c r="Q2021" i="7"/>
  <c r="D2025" i="374" s="1"/>
  <c r="Q2020" i="7"/>
  <c r="D2024" i="374" s="1"/>
  <c r="I2024" i="374" s="1"/>
  <c r="M2024" i="374" s="1"/>
  <c r="N2024" i="374" s="1"/>
  <c r="O2024" i="374" s="1"/>
  <c r="Q2019" i="7"/>
  <c r="D2023" i="374" s="1"/>
  <c r="I2023" i="374" s="1"/>
  <c r="M2023" i="374" s="1"/>
  <c r="N2023" i="374" s="1"/>
  <c r="O2023" i="374" s="1"/>
  <c r="Q2018" i="7"/>
  <c r="D2022" i="374" s="1"/>
  <c r="I2022" i="374" s="1"/>
  <c r="M2022" i="374" s="1"/>
  <c r="N2022" i="374" s="1"/>
  <c r="O2022" i="374" s="1"/>
  <c r="Q2017" i="7"/>
  <c r="D2021" i="374" s="1"/>
  <c r="I2021" i="374" s="1"/>
  <c r="M2021" i="374" s="1"/>
  <c r="N2021" i="374" s="1"/>
  <c r="O2021" i="374" s="1"/>
  <c r="Q2016" i="7"/>
  <c r="D2020" i="374" s="1"/>
  <c r="I2020" i="374" s="1"/>
  <c r="M2020" i="374" s="1"/>
  <c r="N2020" i="374" s="1"/>
  <c r="O2020" i="374" s="1"/>
  <c r="Q2015" i="7"/>
  <c r="D2019" i="374" s="1"/>
  <c r="I2019" i="374" s="1"/>
  <c r="M2019" i="374" s="1"/>
  <c r="N2019" i="374" s="1"/>
  <c r="O2019" i="374" s="1"/>
  <c r="Q2014" i="7"/>
  <c r="D2018" i="374" s="1"/>
  <c r="Q2013" i="7"/>
  <c r="D2017" i="374" s="1"/>
  <c r="Q2012" i="7"/>
  <c r="D2016" i="374" s="1"/>
  <c r="Q2011" i="7"/>
  <c r="D2015" i="374" s="1"/>
  <c r="I2015" i="374" s="1"/>
  <c r="M2015" i="374" s="1"/>
  <c r="N2015" i="374" s="1"/>
  <c r="O2015" i="374" s="1"/>
  <c r="Q2010" i="7"/>
  <c r="Q2009" i="7"/>
  <c r="Q2008" i="7"/>
  <c r="D2012" i="374" s="1"/>
  <c r="I2012" i="374" s="1"/>
  <c r="M2012" i="374" s="1"/>
  <c r="N2012" i="374" s="1"/>
  <c r="O2012" i="374" s="1"/>
  <c r="Q2007" i="7"/>
  <c r="D2011" i="374" s="1"/>
  <c r="I2011" i="374" s="1"/>
  <c r="M2011" i="374" s="1"/>
  <c r="N2011" i="374" s="1"/>
  <c r="O2011" i="374" s="1"/>
  <c r="Q2006" i="7"/>
  <c r="D2010" i="374" s="1"/>
  <c r="I2010" i="374" s="1"/>
  <c r="M2010" i="374" s="1"/>
  <c r="N2010" i="374" s="1"/>
  <c r="O2010" i="374" s="1"/>
  <c r="Q2005" i="7"/>
  <c r="Q2004" i="7"/>
  <c r="Q2003" i="7"/>
  <c r="Q2002" i="7"/>
  <c r="Q2001" i="7"/>
  <c r="Q2000" i="7"/>
  <c r="Q1999" i="7"/>
  <c r="D2003" i="374" s="1"/>
  <c r="I2003" i="374" s="1"/>
  <c r="M2003" i="374" s="1"/>
  <c r="N2003" i="374" s="1"/>
  <c r="O2003" i="374" s="1"/>
  <c r="Q1998" i="7"/>
  <c r="Q1997" i="7"/>
  <c r="Q1996" i="7"/>
  <c r="Q1995" i="7"/>
  <c r="Q1994" i="7"/>
  <c r="Q1993" i="7"/>
  <c r="Q1992" i="7"/>
  <c r="D1996" i="374" s="1"/>
  <c r="I1996" i="374" s="1"/>
  <c r="M1996" i="374" s="1"/>
  <c r="N1996" i="374" s="1"/>
  <c r="O1996" i="374" s="1"/>
  <c r="Q1991" i="7"/>
  <c r="D1995" i="374" s="1"/>
  <c r="I1995" i="374" s="1"/>
  <c r="M1995" i="374" s="1"/>
  <c r="N1995" i="374" s="1"/>
  <c r="O1995" i="374" s="1"/>
  <c r="Q1990" i="7"/>
  <c r="D1994" i="374" s="1"/>
  <c r="I1994" i="374" s="1"/>
  <c r="M1994" i="374" s="1"/>
  <c r="N1994" i="374" s="1"/>
  <c r="O1994" i="374" s="1"/>
  <c r="Q1989" i="7"/>
  <c r="Q1988" i="7"/>
  <c r="Q1987" i="7"/>
  <c r="Q1986" i="7"/>
  <c r="D1990" i="374" s="1"/>
  <c r="G1990" i="374" s="1"/>
  <c r="Q1985" i="7"/>
  <c r="Q1984" i="7"/>
  <c r="D1988" i="374" s="1"/>
  <c r="G1988" i="374" s="1"/>
  <c r="Q1983" i="7"/>
  <c r="D1987" i="374" s="1"/>
  <c r="G1987" i="374" s="1"/>
  <c r="Q1982" i="7"/>
  <c r="Q1981" i="7"/>
  <c r="D1985" i="374" s="1"/>
  <c r="G1985" i="374" s="1"/>
  <c r="Q1980" i="7"/>
  <c r="D1984" i="374" s="1"/>
  <c r="G1984" i="374" s="1"/>
  <c r="Q1979" i="7"/>
  <c r="D1983" i="374" s="1"/>
  <c r="G1983" i="374" s="1"/>
  <c r="Q1978" i="7"/>
  <c r="D1982" i="374" s="1"/>
  <c r="G1982" i="374" s="1"/>
  <c r="Q1977" i="7"/>
  <c r="D1981" i="374" s="1"/>
  <c r="G1981" i="374" s="1"/>
  <c r="Q1976" i="7"/>
  <c r="Q1975" i="7"/>
  <c r="Q1974" i="7"/>
  <c r="Q1973" i="7"/>
  <c r="D1977" i="374" s="1"/>
  <c r="G1977" i="374" s="1"/>
  <c r="Q1972" i="7"/>
  <c r="Q1971" i="7"/>
  <c r="D1975" i="374" s="1"/>
  <c r="I1975" i="374" s="1"/>
  <c r="M1975" i="374" s="1"/>
  <c r="N1975" i="374" s="1"/>
  <c r="O1975" i="374" s="1"/>
  <c r="Q1970" i="7"/>
  <c r="Q1969" i="7"/>
  <c r="D1973" i="374" s="1"/>
  <c r="G1973" i="374" s="1"/>
  <c r="Q1968" i="7"/>
  <c r="D1972" i="374" s="1"/>
  <c r="I1972" i="374" s="1"/>
  <c r="M1972" i="374" s="1"/>
  <c r="N1972" i="374" s="1"/>
  <c r="O1972" i="374" s="1"/>
  <c r="Q1967" i="7"/>
  <c r="Q1966" i="7"/>
  <c r="Q1965" i="7"/>
  <c r="D1969" i="374" s="1"/>
  <c r="G1969" i="374" s="1"/>
  <c r="Q1964" i="7"/>
  <c r="Q1963" i="7"/>
  <c r="Q1962" i="7"/>
  <c r="Q1961" i="7"/>
  <c r="Q1960" i="7"/>
  <c r="Q1959" i="7"/>
  <c r="Q1958" i="7"/>
  <c r="Q1957" i="7"/>
  <c r="Q1956" i="7"/>
  <c r="D1960" i="374" s="1"/>
  <c r="G1960" i="374" s="1"/>
  <c r="Q1955" i="7"/>
  <c r="D1959" i="374" s="1"/>
  <c r="G1959" i="374" s="1"/>
  <c r="Q1954" i="7"/>
  <c r="Q1953" i="7"/>
  <c r="D1957" i="374" s="1"/>
  <c r="Q1952" i="7"/>
  <c r="Q1951" i="7"/>
  <c r="D1955" i="374" s="1"/>
  <c r="I1955" i="374" s="1"/>
  <c r="Q1950" i="7"/>
  <c r="D1954" i="374" s="1"/>
  <c r="Q1949" i="7"/>
  <c r="D1953" i="374" s="1"/>
  <c r="I1953" i="374" s="1"/>
  <c r="Q1948" i="7"/>
  <c r="Q1947" i="7"/>
  <c r="Q1946" i="7"/>
  <c r="D1950" i="374" s="1"/>
  <c r="Q1945" i="7"/>
  <c r="Q1944" i="7"/>
  <c r="Q1943" i="7"/>
  <c r="Q1942" i="7"/>
  <c r="D1946" i="374" s="1"/>
  <c r="Q1941" i="7"/>
  <c r="D1945" i="374" s="1"/>
  <c r="I1945" i="374" s="1"/>
  <c r="M1945" i="374" s="1"/>
  <c r="N1945" i="374" s="1"/>
  <c r="O1945" i="374" s="1"/>
  <c r="Q1939" i="7"/>
  <c r="Q1938" i="7"/>
  <c r="D1942" i="374" s="1"/>
  <c r="Q1937" i="7"/>
  <c r="Q1936" i="7"/>
  <c r="D1940" i="374" s="1"/>
  <c r="Q1935" i="7"/>
  <c r="Q1934" i="7"/>
  <c r="D1938" i="374" s="1"/>
  <c r="G1938" i="374" s="1"/>
  <c r="Q1933" i="7"/>
  <c r="Q1932" i="7"/>
  <c r="Q1931" i="7"/>
  <c r="Q1930" i="7"/>
  <c r="Q1929" i="7"/>
  <c r="Q1928" i="7"/>
  <c r="D1932" i="374" s="1"/>
  <c r="G1932" i="374" s="1"/>
  <c r="Q1927" i="7"/>
  <c r="D1931" i="374" s="1"/>
  <c r="G1931" i="374" s="1"/>
  <c r="Q1926" i="7"/>
  <c r="Q1925" i="7"/>
  <c r="Q1924" i="7"/>
  <c r="Q1923" i="7"/>
  <c r="Q1922" i="7"/>
  <c r="Q1921" i="7"/>
  <c r="D1925" i="374" s="1"/>
  <c r="G1925" i="374" s="1"/>
  <c r="Q1920" i="7"/>
  <c r="D1924" i="374" s="1"/>
  <c r="G1924" i="374" s="1"/>
  <c r="Q1919" i="7"/>
  <c r="Q1918" i="7"/>
  <c r="Q1917" i="7"/>
  <c r="D1921" i="374" s="1"/>
  <c r="G1921" i="374" s="1"/>
  <c r="Q1916" i="7"/>
  <c r="Q1915" i="7"/>
  <c r="Q1914" i="7"/>
  <c r="Q1913" i="7"/>
  <c r="Q1912" i="7"/>
  <c r="D1916" i="374" s="1"/>
  <c r="G1916" i="374" s="1"/>
  <c r="Q1911" i="7"/>
  <c r="D1915" i="374" s="1"/>
  <c r="G1915" i="374" s="1"/>
  <c r="Q1910" i="7"/>
  <c r="Q1909" i="7"/>
  <c r="D1913" i="374" s="1"/>
  <c r="G1913" i="374" s="1"/>
  <c r="Q1908" i="7"/>
  <c r="Q1907" i="7"/>
  <c r="Q1906" i="7"/>
  <c r="Q1905" i="7"/>
  <c r="Q1904" i="7"/>
  <c r="D1908" i="374" s="1"/>
  <c r="G1908" i="374" s="1"/>
  <c r="Q1903" i="7"/>
  <c r="Q1902" i="7"/>
  <c r="Q1901" i="7"/>
  <c r="D1905" i="374" s="1"/>
  <c r="G1905" i="374" s="1"/>
  <c r="Q1900" i="7"/>
  <c r="Q1899" i="7"/>
  <c r="D1903" i="374" s="1"/>
  <c r="G1903" i="374" s="1"/>
  <c r="Q1898" i="7"/>
  <c r="Q1897" i="7"/>
  <c r="Q1896" i="7"/>
  <c r="Q1895" i="7"/>
  <c r="Q1894" i="7"/>
  <c r="Q1893" i="7"/>
  <c r="Q1892" i="7"/>
  <c r="Q1891" i="7"/>
  <c r="Q1890" i="7"/>
  <c r="Q1889" i="7"/>
  <c r="Q1888" i="7"/>
  <c r="Q1887" i="7"/>
  <c r="Q1886" i="7"/>
  <c r="Q1885" i="7"/>
  <c r="Q1884" i="7"/>
  <c r="Q1883" i="7"/>
  <c r="D1887" i="374" s="1"/>
  <c r="G1887" i="374" s="1"/>
  <c r="Q1882" i="7"/>
  <c r="Q1881" i="7"/>
  <c r="Q1880" i="7"/>
  <c r="D1884" i="374" s="1"/>
  <c r="G1884" i="374" s="1"/>
  <c r="Q1879" i="7"/>
  <c r="D1883" i="374" s="1"/>
  <c r="G1883" i="374" s="1"/>
  <c r="Q1878" i="7"/>
  <c r="Q1877" i="7"/>
  <c r="Q1876" i="7"/>
  <c r="Q1875" i="7"/>
  <c r="Q1874" i="7"/>
  <c r="Q1873" i="7"/>
  <c r="Q1872" i="7"/>
  <c r="Q1871" i="7"/>
  <c r="Q1870" i="7"/>
  <c r="Q1869" i="7"/>
  <c r="Q1868" i="7"/>
  <c r="Q1867" i="7"/>
  <c r="Q1866" i="7"/>
  <c r="Q1865" i="7"/>
  <c r="Q1864" i="7"/>
  <c r="Q1863" i="7"/>
  <c r="D1867" i="374" s="1"/>
  <c r="Q1862" i="7"/>
  <c r="Q1861" i="7"/>
  <c r="Q1860" i="7"/>
  <c r="Q1859" i="7"/>
  <c r="Q1858" i="7"/>
  <c r="Q1857" i="7"/>
  <c r="Q1856" i="7"/>
  <c r="Q1855" i="7"/>
  <c r="Q1854" i="7"/>
  <c r="Q1853" i="7"/>
  <c r="Q1852" i="7"/>
  <c r="Q1851" i="7"/>
  <c r="Q1850" i="7"/>
  <c r="Q1849" i="7"/>
  <c r="Q1848" i="7"/>
  <c r="Q1847" i="7"/>
  <c r="D1851" i="374" s="1"/>
  <c r="Q1846" i="7"/>
  <c r="Q1845" i="7"/>
  <c r="Q1844" i="7"/>
  <c r="Q1843" i="7"/>
  <c r="Q1842" i="7"/>
  <c r="Q1841" i="7"/>
  <c r="Q1840" i="7"/>
  <c r="Q1839" i="7"/>
  <c r="Q1838" i="7"/>
  <c r="Q1837" i="7"/>
  <c r="Q1836" i="7"/>
  <c r="Q1835" i="7"/>
  <c r="Q1834" i="7"/>
  <c r="Q1833" i="7"/>
  <c r="Q1832" i="7"/>
  <c r="Q1831" i="7"/>
  <c r="D1835" i="374" s="1"/>
  <c r="G1835" i="374" s="1"/>
  <c r="Q1830" i="7"/>
  <c r="Q1829" i="7"/>
  <c r="Q1828" i="7"/>
  <c r="Q1827" i="7"/>
  <c r="Q1826" i="7"/>
  <c r="D1830" i="374" s="1"/>
  <c r="G1830" i="374" s="1"/>
  <c r="Q1825" i="7"/>
  <c r="Q1824" i="7"/>
  <c r="Q1823" i="7"/>
  <c r="Q1822" i="7"/>
  <c r="D1826" i="374" s="1"/>
  <c r="G1826" i="374" s="1"/>
  <c r="Q1821" i="7"/>
  <c r="Q1820" i="7"/>
  <c r="Q1819" i="7"/>
  <c r="Q1818" i="7"/>
  <c r="D1822" i="374" s="1"/>
  <c r="G1822" i="374" s="1"/>
  <c r="Q1817" i="7"/>
  <c r="D1821" i="374" s="1"/>
  <c r="G1821" i="374" s="1"/>
  <c r="Q1816" i="7"/>
  <c r="Q1815" i="7"/>
  <c r="D1819" i="374" s="1"/>
  <c r="G1819" i="374" s="1"/>
  <c r="Q1814" i="7"/>
  <c r="D1818" i="374" s="1"/>
  <c r="G1818" i="374" s="1"/>
  <c r="Q1813" i="7"/>
  <c r="Q1812" i="7"/>
  <c r="D1816" i="374" s="1"/>
  <c r="G1816" i="374" s="1"/>
  <c r="Q1811" i="7"/>
  <c r="Q1810" i="7"/>
  <c r="Q1809" i="7"/>
  <c r="Q1808" i="7"/>
  <c r="Q1807" i="7"/>
  <c r="Q1806" i="7"/>
  <c r="Q1805" i="7"/>
  <c r="Q1804" i="7"/>
  <c r="D1808" i="374" s="1"/>
  <c r="Q1803" i="7"/>
  <c r="D1807" i="374" s="1"/>
  <c r="Q1802" i="7"/>
  <c r="D1806" i="374" s="1"/>
  <c r="Q1801" i="7"/>
  <c r="Q1800" i="7"/>
  <c r="D1804" i="374" s="1"/>
  <c r="Q1799" i="7"/>
  <c r="Q1798" i="7"/>
  <c r="D1802" i="374" s="1"/>
  <c r="I1802" i="374" s="1"/>
  <c r="K1802" i="374" s="1"/>
  <c r="N1802" i="374" s="1"/>
  <c r="O1802" i="374" s="1"/>
  <c r="Q1797" i="7"/>
  <c r="D1801" i="374" s="1"/>
  <c r="I1801" i="374" s="1"/>
  <c r="Q1796" i="7"/>
  <c r="D1800" i="374" s="1"/>
  <c r="Q1795" i="7"/>
  <c r="D1799" i="374" s="1"/>
  <c r="Q1794" i="7"/>
  <c r="D1798" i="374" s="1"/>
  <c r="Q1793" i="7"/>
  <c r="D1797" i="374" s="1"/>
  <c r="Q1792" i="7"/>
  <c r="Q1791" i="7"/>
  <c r="Q1790" i="7"/>
  <c r="Q1789" i="7"/>
  <c r="D1793" i="374" s="1"/>
  <c r="G1793" i="374" s="1"/>
  <c r="Q1788" i="7"/>
  <c r="Q1787" i="7"/>
  <c r="Q1786" i="7"/>
  <c r="Q1785" i="7"/>
  <c r="Q1784" i="7"/>
  <c r="Q1783" i="7"/>
  <c r="Q1782" i="7"/>
  <c r="Q1781" i="7"/>
  <c r="Q1780" i="7"/>
  <c r="Q1779" i="7"/>
  <c r="Q1778" i="7"/>
  <c r="Q1777" i="7"/>
  <c r="Q1776" i="7"/>
  <c r="Q1775" i="7"/>
  <c r="Q1774" i="7"/>
  <c r="Q1773" i="7"/>
  <c r="Q1772" i="7"/>
  <c r="Q1771" i="7"/>
  <c r="Q1770" i="7"/>
  <c r="Q1769" i="7"/>
  <c r="Q1768" i="7"/>
  <c r="Q1767" i="7"/>
  <c r="Q1766" i="7"/>
  <c r="Q1765" i="7"/>
  <c r="Q1764" i="7"/>
  <c r="Q1763" i="7"/>
  <c r="Q1762" i="7"/>
  <c r="Q1761" i="7"/>
  <c r="D1765" i="374" s="1"/>
  <c r="I1765" i="374" s="1"/>
  <c r="M1765" i="374" s="1"/>
  <c r="N1765" i="374" s="1"/>
  <c r="O1765" i="374" s="1"/>
  <c r="Q1759" i="7"/>
  <c r="Q1758" i="7"/>
  <c r="Q1757" i="7"/>
  <c r="Q1756" i="7"/>
  <c r="Q1755" i="7"/>
  <c r="Q1754" i="7"/>
  <c r="Q1753" i="7"/>
  <c r="Q1752" i="7"/>
  <c r="Q1751" i="7"/>
  <c r="Q1750" i="7"/>
  <c r="Q1749" i="7"/>
  <c r="Q1748" i="7"/>
  <c r="Q1747" i="7"/>
  <c r="Q1746" i="7"/>
  <c r="Q1745" i="7"/>
  <c r="Q1744" i="7"/>
  <c r="Q1743" i="7"/>
  <c r="Q1742" i="7"/>
  <c r="Q1741" i="7"/>
  <c r="Q1740" i="7"/>
  <c r="Q1739" i="7"/>
  <c r="Q1738" i="7"/>
  <c r="Q1737" i="7"/>
  <c r="Q1736" i="7"/>
  <c r="Q1735" i="7"/>
  <c r="Q1734" i="7"/>
  <c r="Q1733" i="7"/>
  <c r="Q1732" i="7"/>
  <c r="Q1731" i="7"/>
  <c r="Q1730" i="7"/>
  <c r="Q1729" i="7"/>
  <c r="D1733" i="374" s="1"/>
  <c r="G1733" i="374" s="1"/>
  <c r="Q1728" i="7"/>
  <c r="D1732" i="374" s="1"/>
  <c r="G1732" i="374" s="1"/>
  <c r="Q1727" i="7"/>
  <c r="Q1726" i="7"/>
  <c r="Q1725" i="7"/>
  <c r="Q1724" i="7"/>
  <c r="Q1723" i="7"/>
  <c r="Q1722" i="7"/>
  <c r="Q1721" i="7"/>
  <c r="Q1720" i="7"/>
  <c r="Q1719" i="7"/>
  <c r="Q1718" i="7"/>
  <c r="Q1717" i="7"/>
  <c r="Q1716" i="7"/>
  <c r="Q1715" i="7"/>
  <c r="Q1714" i="7"/>
  <c r="Q1713" i="7"/>
  <c r="Q1712" i="7"/>
  <c r="Q1711" i="7"/>
  <c r="Q1710" i="7"/>
  <c r="Q1709" i="7"/>
  <c r="Q1708" i="7"/>
  <c r="Q1707" i="7"/>
  <c r="Q1706" i="7"/>
  <c r="D1710" i="374" s="1"/>
  <c r="G1710" i="374" s="1"/>
  <c r="Q1705" i="7"/>
  <c r="Q1704" i="7"/>
  <c r="Q1703" i="7"/>
  <c r="Q1702" i="7"/>
  <c r="Q1701" i="7"/>
  <c r="Q1700" i="7"/>
  <c r="Q1699" i="7"/>
  <c r="Q1698" i="7"/>
  <c r="Q1697" i="7"/>
  <c r="Q1696" i="7"/>
  <c r="Q1695" i="7"/>
  <c r="Q1694" i="7"/>
  <c r="Q1693" i="7"/>
  <c r="Q1692" i="7"/>
  <c r="Q1691" i="7"/>
  <c r="Q1690" i="7"/>
  <c r="Q1689" i="7"/>
  <c r="Q1688" i="7"/>
  <c r="D1692" i="374" s="1"/>
  <c r="Q1687" i="7"/>
  <c r="D1691" i="374" s="1"/>
  <c r="Q1686" i="7"/>
  <c r="D1690" i="374" s="1"/>
  <c r="Q1685" i="7"/>
  <c r="D1689" i="374" s="1"/>
  <c r="Q1684" i="7"/>
  <c r="D1688" i="374" s="1"/>
  <c r="Q1683" i="7"/>
  <c r="D1687" i="374" s="1"/>
  <c r="H1687" i="374" s="1"/>
  <c r="Q1682" i="7"/>
  <c r="D1686" i="374" s="1"/>
  <c r="H1686" i="374" s="1"/>
  <c r="Q1681" i="7"/>
  <c r="D1685" i="374" s="1"/>
  <c r="H1685" i="374" s="1"/>
  <c r="Q1680" i="7"/>
  <c r="D1684" i="374" s="1"/>
  <c r="H1684" i="374" s="1"/>
  <c r="Q1679" i="7"/>
  <c r="D1683" i="374" s="1"/>
  <c r="H1683" i="374" s="1"/>
  <c r="Q1678" i="7"/>
  <c r="D1682" i="374" s="1"/>
  <c r="H1682" i="374" s="1"/>
  <c r="Q1677" i="7"/>
  <c r="D1681" i="374" s="1"/>
  <c r="H1681" i="374" s="1"/>
  <c r="Q1676" i="7"/>
  <c r="D1680" i="374" s="1"/>
  <c r="H1680" i="374" s="1"/>
  <c r="Q1675" i="7"/>
  <c r="D1679" i="374" s="1"/>
  <c r="H1679" i="374" s="1"/>
  <c r="Q1674" i="7"/>
  <c r="D1678" i="374" s="1"/>
  <c r="Q1673" i="7"/>
  <c r="D1677" i="374" s="1"/>
  <c r="Q1672" i="7"/>
  <c r="D1676" i="374" s="1"/>
  <c r="Q1671" i="7"/>
  <c r="D1675" i="374" s="1"/>
  <c r="I1675" i="374" s="1"/>
  <c r="L1675" i="374" s="1"/>
  <c r="N1675" i="374" s="1"/>
  <c r="O1675" i="374" s="1"/>
  <c r="Q1670" i="7"/>
  <c r="Q1669" i="7"/>
  <c r="D1673" i="374" s="1"/>
  <c r="I1673" i="374" s="1"/>
  <c r="K1673" i="374" s="1"/>
  <c r="N1673" i="374" s="1"/>
  <c r="O1673" i="374" s="1"/>
  <c r="Q1668" i="7"/>
  <c r="D1672" i="374" s="1"/>
  <c r="I1672" i="374" s="1"/>
  <c r="O1672" i="374" s="1"/>
  <c r="Q1667" i="7"/>
  <c r="D1671" i="374" s="1"/>
  <c r="I1671" i="374" s="1"/>
  <c r="L1671" i="374" s="1"/>
  <c r="N1671" i="374" s="1"/>
  <c r="O1671" i="374" s="1"/>
  <c r="Q1666" i="7"/>
  <c r="D1670" i="374" s="1"/>
  <c r="I1670" i="374" s="1"/>
  <c r="K1670" i="374" s="1"/>
  <c r="N1670" i="374" s="1"/>
  <c r="O1670" i="374" s="1"/>
  <c r="Q1665" i="7"/>
  <c r="D1669" i="374" s="1"/>
  <c r="I1669" i="374" s="1"/>
  <c r="O1669" i="374" s="1"/>
  <c r="Q1664" i="7"/>
  <c r="D1668" i="374" s="1"/>
  <c r="I1668" i="374" s="1"/>
  <c r="O1668" i="374" s="1"/>
  <c r="Q1663" i="7"/>
  <c r="D1667" i="374" s="1"/>
  <c r="I1667" i="374" s="1"/>
  <c r="K1667" i="374" s="1"/>
  <c r="N1667" i="374" s="1"/>
  <c r="O1667" i="374" s="1"/>
  <c r="Q1662" i="7"/>
  <c r="Q1661" i="7"/>
  <c r="D1665" i="374" s="1"/>
  <c r="I1665" i="374" s="1"/>
  <c r="K1665" i="374" s="1"/>
  <c r="N1665" i="374" s="1"/>
  <c r="O1665" i="374" s="1"/>
  <c r="Q1660" i="7"/>
  <c r="D1664" i="374" s="1"/>
  <c r="I1664" i="374" s="1"/>
  <c r="O1664" i="374" s="1"/>
  <c r="Q1659" i="7"/>
  <c r="D1663" i="374" s="1"/>
  <c r="I1663" i="374" s="1"/>
  <c r="O1663" i="374" s="1"/>
  <c r="Q1658" i="7"/>
  <c r="D1662" i="374" s="1"/>
  <c r="I1662" i="374" s="1"/>
  <c r="O1662" i="374" s="1"/>
  <c r="Q1657" i="7"/>
  <c r="Q1656" i="7"/>
  <c r="D1660" i="374" s="1"/>
  <c r="I1660" i="374" s="1"/>
  <c r="K1660" i="374" s="1"/>
  <c r="N1660" i="374" s="1"/>
  <c r="O1660" i="374" s="1"/>
  <c r="Q1655" i="7"/>
  <c r="D1659" i="374" s="1"/>
  <c r="I1659" i="374" s="1"/>
  <c r="O1659" i="374" s="1"/>
  <c r="Q1654" i="7"/>
  <c r="D1658" i="374" s="1"/>
  <c r="I1658" i="374" s="1"/>
  <c r="O1658" i="374" s="1"/>
  <c r="Q1653" i="7"/>
  <c r="D1657" i="374" s="1"/>
  <c r="I1657" i="374" s="1"/>
  <c r="K1657" i="374" s="1"/>
  <c r="N1657" i="374" s="1"/>
  <c r="O1657" i="374" s="1"/>
  <c r="Q1652" i="7"/>
  <c r="D1656" i="374" s="1"/>
  <c r="I1656" i="374" s="1"/>
  <c r="O1656" i="374" s="1"/>
  <c r="Q1651" i="7"/>
  <c r="D1655" i="374" s="1"/>
  <c r="I1655" i="374" s="1"/>
  <c r="O1655" i="374" s="1"/>
  <c r="Q1650" i="7"/>
  <c r="D1654" i="374" s="1"/>
  <c r="I1654" i="374" s="1"/>
  <c r="K1654" i="374" s="1"/>
  <c r="N1654" i="374" s="1"/>
  <c r="O1654" i="374" s="1"/>
  <c r="Q1649" i="7"/>
  <c r="D1653" i="374" s="1"/>
  <c r="I1653" i="374" s="1"/>
  <c r="K1653" i="374" s="1"/>
  <c r="N1653" i="374" s="1"/>
  <c r="O1653" i="374" s="1"/>
  <c r="Q1648" i="7"/>
  <c r="D1652" i="374" s="1"/>
  <c r="I1652" i="374" s="1"/>
  <c r="K1652" i="374" s="1"/>
  <c r="N1652" i="374" s="1"/>
  <c r="O1652" i="374" s="1"/>
  <c r="Q1647" i="7"/>
  <c r="D1651" i="374" s="1"/>
  <c r="I1651" i="374" s="1"/>
  <c r="O1651" i="374" s="1"/>
  <c r="Q1646" i="7"/>
  <c r="D1650" i="374" s="1"/>
  <c r="I1650" i="374" s="1"/>
  <c r="O1650" i="374" s="1"/>
  <c r="Q1645" i="7"/>
  <c r="D1649" i="374" s="1"/>
  <c r="I1649" i="374" s="1"/>
  <c r="L1649" i="374" s="1"/>
  <c r="N1649" i="374" s="1"/>
  <c r="O1649" i="374" s="1"/>
  <c r="Q1644" i="7"/>
  <c r="Q1643" i="7"/>
  <c r="D1647" i="374" s="1"/>
  <c r="I1647" i="374" s="1"/>
  <c r="O1647" i="374" s="1"/>
  <c r="Q1642" i="7"/>
  <c r="D1646" i="374" s="1"/>
  <c r="I1646" i="374" s="1"/>
  <c r="O1646" i="374" s="1"/>
  <c r="Q1641" i="7"/>
  <c r="D1645" i="374" s="1"/>
  <c r="I1645" i="374" s="1"/>
  <c r="K1645" i="374" s="1"/>
  <c r="N1645" i="374" s="1"/>
  <c r="O1645" i="374" s="1"/>
  <c r="Q1640" i="7"/>
  <c r="D1644" i="374" s="1"/>
  <c r="I1644" i="374" s="1"/>
  <c r="K1644" i="374" s="1"/>
  <c r="N1644" i="374" s="1"/>
  <c r="O1644" i="374" s="1"/>
  <c r="Q1639" i="7"/>
  <c r="D1643" i="374" s="1"/>
  <c r="I1643" i="374" s="1"/>
  <c r="Q1638" i="7"/>
  <c r="Q1637" i="7"/>
  <c r="D1641" i="374" s="1"/>
  <c r="I1641" i="374" s="1"/>
  <c r="K1641" i="374" s="1"/>
  <c r="N1641" i="374" s="1"/>
  <c r="O1641" i="374" s="1"/>
  <c r="Q1636" i="7"/>
  <c r="D1640" i="374" s="1"/>
  <c r="I1640" i="374" s="1"/>
  <c r="K1640" i="374" s="1"/>
  <c r="N1640" i="374" s="1"/>
  <c r="O1640" i="374" s="1"/>
  <c r="Q1635" i="7"/>
  <c r="D1639" i="374" s="1"/>
  <c r="I1639" i="374" s="1"/>
  <c r="O1639" i="374" s="1"/>
  <c r="Q1634" i="7"/>
  <c r="D1638" i="374" s="1"/>
  <c r="I1638" i="374" s="1"/>
  <c r="K1638" i="374" s="1"/>
  <c r="N1638" i="374" s="1"/>
  <c r="O1638" i="374" s="1"/>
  <c r="Q1633" i="7"/>
  <c r="D1637" i="374" s="1"/>
  <c r="Q1632" i="7"/>
  <c r="D1636" i="374" s="1"/>
  <c r="Q1631" i="7"/>
  <c r="Q1630" i="7"/>
  <c r="D1634" i="374" s="1"/>
  <c r="Q1629" i="7"/>
  <c r="Q1628" i="7"/>
  <c r="Q1627" i="7"/>
  <c r="Q1625" i="7"/>
  <c r="D1629" i="374" s="1"/>
  <c r="I1629" i="374" s="1"/>
  <c r="K1629" i="374" s="1"/>
  <c r="N1629" i="374" s="1"/>
  <c r="O1629" i="374" s="1"/>
  <c r="Q1624" i="7"/>
  <c r="D1628" i="374" s="1"/>
  <c r="Q1623" i="7"/>
  <c r="D1627" i="374" s="1"/>
  <c r="I1627" i="374" s="1"/>
  <c r="K1627" i="374" s="1"/>
  <c r="N1627" i="374" s="1"/>
  <c r="O1627" i="374" s="1"/>
  <c r="Q1622" i="7"/>
  <c r="D1626" i="374" s="1"/>
  <c r="I1626" i="374" s="1"/>
  <c r="Q1621" i="7"/>
  <c r="D1625" i="374" s="1"/>
  <c r="I1625" i="374" s="1"/>
  <c r="M1625" i="374" s="1"/>
  <c r="N1625" i="374" s="1"/>
  <c r="O1625" i="374" s="1"/>
  <c r="Q1620" i="7"/>
  <c r="D1624" i="374" s="1"/>
  <c r="I1624" i="374" s="1"/>
  <c r="M1624" i="374" s="1"/>
  <c r="N1624" i="374" s="1"/>
  <c r="O1624" i="374" s="1"/>
  <c r="Q1619" i="7"/>
  <c r="D1623" i="374" s="1"/>
  <c r="I1623" i="374" s="1"/>
  <c r="O1623" i="374" s="1"/>
  <c r="Q1618" i="7"/>
  <c r="D1622" i="374" s="1"/>
  <c r="I1622" i="374" s="1"/>
  <c r="M1622" i="374" s="1"/>
  <c r="N1622" i="374" s="1"/>
  <c r="O1622" i="374" s="1"/>
  <c r="Q1617" i="7"/>
  <c r="D1621" i="374" s="1"/>
  <c r="I1621" i="374" s="1"/>
  <c r="O1621" i="374" s="1"/>
  <c r="Q1616" i="7"/>
  <c r="D1620" i="374" s="1"/>
  <c r="I1620" i="374" s="1"/>
  <c r="Q1615" i="7"/>
  <c r="D1619" i="374" s="1"/>
  <c r="I1619" i="374" s="1"/>
  <c r="O1619" i="374" s="1"/>
  <c r="Q1614" i="7"/>
  <c r="D1618" i="374" s="1"/>
  <c r="I1618" i="374" s="1"/>
  <c r="M1618" i="374" s="1"/>
  <c r="N1618" i="374" s="1"/>
  <c r="O1618" i="374" s="1"/>
  <c r="Q1613" i="7"/>
  <c r="D1617" i="374" s="1"/>
  <c r="I1617" i="374" s="1"/>
  <c r="M1617" i="374" s="1"/>
  <c r="N1617" i="374" s="1"/>
  <c r="O1617" i="374" s="1"/>
  <c r="Q1612" i="7"/>
  <c r="Q1611" i="7"/>
  <c r="Q1610" i="7"/>
  <c r="D1614" i="374" s="1"/>
  <c r="I1614" i="374" s="1"/>
  <c r="M1614" i="374" s="1"/>
  <c r="N1614" i="374" s="1"/>
  <c r="O1614" i="374" s="1"/>
  <c r="Q1609" i="7"/>
  <c r="D1613" i="374" s="1"/>
  <c r="I1613" i="374" s="1"/>
  <c r="M1613" i="374" s="1"/>
  <c r="N1613" i="374" s="1"/>
  <c r="O1613" i="374" s="1"/>
  <c r="Q1608" i="7"/>
  <c r="Q1607" i="7"/>
  <c r="D1611" i="374" s="1"/>
  <c r="I1611" i="374" s="1"/>
  <c r="M1611" i="374" s="1"/>
  <c r="N1611" i="374" s="1"/>
  <c r="O1611" i="374" s="1"/>
  <c r="Q1606" i="7"/>
  <c r="D1610" i="374" s="1"/>
  <c r="Q1605" i="7"/>
  <c r="Q1604" i="7"/>
  <c r="Q1603" i="7"/>
  <c r="D1607" i="374" s="1"/>
  <c r="I1607" i="374" s="1"/>
  <c r="M1607" i="374" s="1"/>
  <c r="N1607" i="374" s="1"/>
  <c r="O1607" i="374" s="1"/>
  <c r="Q1602" i="7"/>
  <c r="D1606" i="374" s="1"/>
  <c r="I1606" i="374" s="1"/>
  <c r="M1606" i="374" s="1"/>
  <c r="N1606" i="374" s="1"/>
  <c r="O1606" i="374" s="1"/>
  <c r="Q1601" i="7"/>
  <c r="D1605" i="374" s="1"/>
  <c r="I1605" i="374" s="1"/>
  <c r="M1605" i="374" s="1"/>
  <c r="N1605" i="374" s="1"/>
  <c r="O1605" i="374" s="1"/>
  <c r="Q1600" i="7"/>
  <c r="Q1599" i="7"/>
  <c r="D1603" i="374" s="1"/>
  <c r="I1603" i="374" s="1"/>
  <c r="M1603" i="374" s="1"/>
  <c r="N1603" i="374" s="1"/>
  <c r="O1603" i="374" s="1"/>
  <c r="Q1598" i="7"/>
  <c r="Q1597" i="7"/>
  <c r="D1601" i="374" s="1"/>
  <c r="I1601" i="374" s="1"/>
  <c r="M1601" i="374" s="1"/>
  <c r="N1601" i="374" s="1"/>
  <c r="O1601" i="374" s="1"/>
  <c r="Q1596" i="7"/>
  <c r="Q1595" i="7"/>
  <c r="D1599" i="374" s="1"/>
  <c r="I1599" i="374" s="1"/>
  <c r="M1599" i="374" s="1"/>
  <c r="N1599" i="374" s="1"/>
  <c r="O1599" i="374" s="1"/>
  <c r="Q1594" i="7"/>
  <c r="Q1593" i="7"/>
  <c r="D1597" i="374" s="1"/>
  <c r="I1597" i="374" s="1"/>
  <c r="M1597" i="374" s="1"/>
  <c r="N1597" i="374" s="1"/>
  <c r="O1597" i="374" s="1"/>
  <c r="Q1592" i="7"/>
  <c r="Q1591" i="7"/>
  <c r="D1595" i="374" s="1"/>
  <c r="Q1590" i="7"/>
  <c r="Q1589" i="7"/>
  <c r="D1593" i="374" s="1"/>
  <c r="I1593" i="374" s="1"/>
  <c r="M1593" i="374" s="1"/>
  <c r="N1593" i="374" s="1"/>
  <c r="O1593" i="374" s="1"/>
  <c r="Q1588" i="7"/>
  <c r="D1592" i="374" s="1"/>
  <c r="Q1587" i="7"/>
  <c r="D1591" i="374" s="1"/>
  <c r="Q1586" i="7"/>
  <c r="D1590" i="374" s="1"/>
  <c r="I1590" i="374" s="1"/>
  <c r="M1590" i="374" s="1"/>
  <c r="N1590" i="374" s="1"/>
  <c r="O1590" i="374" s="1"/>
  <c r="Q1585" i="7"/>
  <c r="D1589" i="374" s="1"/>
  <c r="I1589" i="374" s="1"/>
  <c r="M1589" i="374" s="1"/>
  <c r="N1589" i="374" s="1"/>
  <c r="O1589" i="374" s="1"/>
  <c r="Q1584" i="7"/>
  <c r="Q1583" i="7"/>
  <c r="D1587" i="374" s="1"/>
  <c r="I1587" i="374" s="1"/>
  <c r="M1587" i="374" s="1"/>
  <c r="N1587" i="374" s="1"/>
  <c r="O1587" i="374" s="1"/>
  <c r="Q1582" i="7"/>
  <c r="Q1581" i="7"/>
  <c r="D1585" i="374" s="1"/>
  <c r="I1585" i="374" s="1"/>
  <c r="M1585" i="374" s="1"/>
  <c r="N1585" i="374" s="1"/>
  <c r="O1585" i="374" s="1"/>
  <c r="Q1580" i="7"/>
  <c r="D1584" i="374" s="1"/>
  <c r="I1584" i="374" s="1"/>
  <c r="M1584" i="374" s="1"/>
  <c r="N1584" i="374" s="1"/>
  <c r="O1584" i="374" s="1"/>
  <c r="Q1579" i="7"/>
  <c r="D1583" i="374" s="1"/>
  <c r="I1583" i="374" s="1"/>
  <c r="M1583" i="374" s="1"/>
  <c r="N1583" i="374" s="1"/>
  <c r="O1583" i="374" s="1"/>
  <c r="Q1578" i="7"/>
  <c r="Q1577" i="7"/>
  <c r="D1581" i="374" s="1"/>
  <c r="Q1576" i="7"/>
  <c r="Q1575" i="7"/>
  <c r="Q1574" i="7"/>
  <c r="Q1573" i="7"/>
  <c r="Q1572" i="7"/>
  <c r="Q1571" i="7"/>
  <c r="D1575" i="374" s="1"/>
  <c r="Q1570" i="7"/>
  <c r="D1574" i="374" s="1"/>
  <c r="Q1569" i="7"/>
  <c r="D1573" i="374" s="1"/>
  <c r="I1573" i="374" s="1"/>
  <c r="M1573" i="374" s="1"/>
  <c r="N1573" i="374" s="1"/>
  <c r="O1573" i="374" s="1"/>
  <c r="Q1568" i="7"/>
  <c r="Q1567" i="7"/>
  <c r="Q1566" i="7"/>
  <c r="D1570" i="374" s="1"/>
  <c r="Q1565" i="7"/>
  <c r="D1569" i="374" s="1"/>
  <c r="Q1564" i="7"/>
  <c r="D1568" i="374" s="1"/>
  <c r="Q1563" i="7"/>
  <c r="D1567" i="374" s="1"/>
  <c r="H1567" i="374" s="1"/>
  <c r="Q1562" i="7"/>
  <c r="D1566" i="374" s="1"/>
  <c r="H1566" i="374" s="1"/>
  <c r="Q1561" i="7"/>
  <c r="D1565" i="374" s="1"/>
  <c r="H1565" i="374" s="1"/>
  <c r="Q1560" i="7"/>
  <c r="D1564" i="374" s="1"/>
  <c r="H1564" i="374" s="1"/>
  <c r="Q1559" i="7"/>
  <c r="D1563" i="374" s="1"/>
  <c r="H1563" i="374" s="1"/>
  <c r="Q1558" i="7"/>
  <c r="D1562" i="374" s="1"/>
  <c r="H1562" i="374" s="1"/>
  <c r="Q1557" i="7"/>
  <c r="D1561" i="374" s="1"/>
  <c r="H1561" i="374" s="1"/>
  <c r="Q1556" i="7"/>
  <c r="D1560" i="374" s="1"/>
  <c r="H1560" i="374" s="1"/>
  <c r="Q1555" i="7"/>
  <c r="D1559" i="374" s="1"/>
  <c r="H1559" i="374" s="1"/>
  <c r="Q1554" i="7"/>
  <c r="D1558" i="374" s="1"/>
  <c r="H1558" i="374" s="1"/>
  <c r="Q1553" i="7"/>
  <c r="D1557" i="374" s="1"/>
  <c r="H1557" i="374" s="1"/>
  <c r="Q1552" i="7"/>
  <c r="D1556" i="374" s="1"/>
  <c r="H1556" i="374" s="1"/>
  <c r="Q1551" i="7"/>
  <c r="D1555" i="374" s="1"/>
  <c r="H1555" i="374" s="1"/>
  <c r="Q1550" i="7"/>
  <c r="D1554" i="374" s="1"/>
  <c r="H1554" i="374" s="1"/>
  <c r="Q1549" i="7"/>
  <c r="D1553" i="374" s="1"/>
  <c r="H1553" i="374" s="1"/>
  <c r="Q1548" i="7"/>
  <c r="D1552" i="374" s="1"/>
  <c r="H1552" i="374" s="1"/>
  <c r="Q1547" i="7"/>
  <c r="D1551" i="374" s="1"/>
  <c r="H1551" i="374" s="1"/>
  <c r="Q1546" i="7"/>
  <c r="D1550" i="374" s="1"/>
  <c r="H1550" i="374" s="1"/>
  <c r="Q1545" i="7"/>
  <c r="D1549" i="374" s="1"/>
  <c r="H1549" i="374" s="1"/>
  <c r="Q1544" i="7"/>
  <c r="D1548" i="374" s="1"/>
  <c r="H1548" i="374" s="1"/>
  <c r="Q1543" i="7"/>
  <c r="D1547" i="374" s="1"/>
  <c r="H1547" i="374" s="1"/>
  <c r="Q1542" i="7"/>
  <c r="D1546" i="374" s="1"/>
  <c r="H1546" i="374" s="1"/>
  <c r="Q1541" i="7"/>
  <c r="D1545" i="374" s="1"/>
  <c r="H1545" i="374" s="1"/>
  <c r="Q1540" i="7"/>
  <c r="D1544" i="374" s="1"/>
  <c r="H1544" i="374" s="1"/>
  <c r="Q1539" i="7"/>
  <c r="D1543" i="374" s="1"/>
  <c r="H1543" i="374" s="1"/>
  <c r="Q1538" i="7"/>
  <c r="D1542" i="374" s="1"/>
  <c r="H1542" i="374" s="1"/>
  <c r="Q1537" i="7"/>
  <c r="D1541" i="374" s="1"/>
  <c r="H1541" i="374" s="1"/>
  <c r="Q1536" i="7"/>
  <c r="D1540" i="374" s="1"/>
  <c r="H1540" i="374" s="1"/>
  <c r="Q1535" i="7"/>
  <c r="D1539" i="374" s="1"/>
  <c r="H1539" i="374" s="1"/>
  <c r="Q1534" i="7"/>
  <c r="D1538" i="374" s="1"/>
  <c r="H1538" i="374" s="1"/>
  <c r="Q1533" i="7"/>
  <c r="D1537" i="374" s="1"/>
  <c r="H1537" i="374" s="1"/>
  <c r="Q1532" i="7"/>
  <c r="D1536" i="374" s="1"/>
  <c r="H1536" i="374" s="1"/>
  <c r="Q1531" i="7"/>
  <c r="D1535" i="374" s="1"/>
  <c r="H1535" i="374" s="1"/>
  <c r="Q1530" i="7"/>
  <c r="D1534" i="374" s="1"/>
  <c r="H1534" i="374" s="1"/>
  <c r="Q1529" i="7"/>
  <c r="D1533" i="374" s="1"/>
  <c r="H1533" i="374" s="1"/>
  <c r="Q1528" i="7"/>
  <c r="D1532" i="374" s="1"/>
  <c r="H1532" i="374" s="1"/>
  <c r="Q1527" i="7"/>
  <c r="D1531" i="374" s="1"/>
  <c r="H1531" i="374" s="1"/>
  <c r="Q1526" i="7"/>
  <c r="D1530" i="374" s="1"/>
  <c r="H1530" i="374" s="1"/>
  <c r="Q1525" i="7"/>
  <c r="D1529" i="374" s="1"/>
  <c r="H1529" i="374" s="1"/>
  <c r="Q1524" i="7"/>
  <c r="D1528" i="374" s="1"/>
  <c r="H1528" i="374" s="1"/>
  <c r="Q1523" i="7"/>
  <c r="D1527" i="374" s="1"/>
  <c r="H1527" i="374" s="1"/>
  <c r="Q1522" i="7"/>
  <c r="D1526" i="374" s="1"/>
  <c r="H1526" i="374" s="1"/>
  <c r="Q1521" i="7"/>
  <c r="D1525" i="374" s="1"/>
  <c r="H1525" i="374" s="1"/>
  <c r="Q1520" i="7"/>
  <c r="D1524" i="374" s="1"/>
  <c r="H1524" i="374" s="1"/>
  <c r="Q1519" i="7"/>
  <c r="D1523" i="374" s="1"/>
  <c r="H1523" i="374" s="1"/>
  <c r="Q1518" i="7"/>
  <c r="D1522" i="374" s="1"/>
  <c r="H1522" i="374" s="1"/>
  <c r="Q1517" i="7"/>
  <c r="D1521" i="374" s="1"/>
  <c r="H1521" i="374" s="1"/>
  <c r="Q1516" i="7"/>
  <c r="D1520" i="374" s="1"/>
  <c r="H1520" i="374" s="1"/>
  <c r="Q1515" i="7"/>
  <c r="D1519" i="374" s="1"/>
  <c r="H1519" i="374" s="1"/>
  <c r="Q1514" i="7"/>
  <c r="D1518" i="374" s="1"/>
  <c r="H1518" i="374" s="1"/>
  <c r="Q1513" i="7"/>
  <c r="D1517" i="374" s="1"/>
  <c r="H1517" i="374" s="1"/>
  <c r="Q1512" i="7"/>
  <c r="D1516" i="374" s="1"/>
  <c r="H1516" i="374" s="1"/>
  <c r="Q1511" i="7"/>
  <c r="D1515" i="374" s="1"/>
  <c r="H1515" i="374" s="1"/>
  <c r="Q1510" i="7"/>
  <c r="D1514" i="374" s="1"/>
  <c r="H1514" i="374" s="1"/>
  <c r="Q1509" i="7"/>
  <c r="D1513" i="374" s="1"/>
  <c r="H1513" i="374" s="1"/>
  <c r="Q1508" i="7"/>
  <c r="D1512" i="374" s="1"/>
  <c r="H1512" i="374" s="1"/>
  <c r="Q1507" i="7"/>
  <c r="D1511" i="374" s="1"/>
  <c r="H1511" i="374" s="1"/>
  <c r="Q1506" i="7"/>
  <c r="D1510" i="374" s="1"/>
  <c r="H1510" i="374" s="1"/>
  <c r="Q1505" i="7"/>
  <c r="D1509" i="374" s="1"/>
  <c r="H1509" i="374" s="1"/>
  <c r="Q1504" i="7"/>
  <c r="D1508" i="374" s="1"/>
  <c r="H1508" i="374" s="1"/>
  <c r="Q1503" i="7"/>
  <c r="D1507" i="374" s="1"/>
  <c r="H1507" i="374" s="1"/>
  <c r="Q1502" i="7"/>
  <c r="D1506" i="374" s="1"/>
  <c r="H1506" i="374" s="1"/>
  <c r="Q1501" i="7"/>
  <c r="D1505" i="374" s="1"/>
  <c r="H1505" i="374" s="1"/>
  <c r="Q1500" i="7"/>
  <c r="D1504" i="374" s="1"/>
  <c r="H1504" i="374" s="1"/>
  <c r="Q1499" i="7"/>
  <c r="D1503" i="374" s="1"/>
  <c r="H1503" i="374" s="1"/>
  <c r="Q1498" i="7"/>
  <c r="D1502" i="374" s="1"/>
  <c r="H1502" i="374" s="1"/>
  <c r="Q1497" i="7"/>
  <c r="D1501" i="374" s="1"/>
  <c r="H1501" i="374" s="1"/>
  <c r="Q1496" i="7"/>
  <c r="D1500" i="374" s="1"/>
  <c r="H1500" i="374" s="1"/>
  <c r="Q1495" i="7"/>
  <c r="D1499" i="374" s="1"/>
  <c r="H1499" i="374" s="1"/>
  <c r="Q1494" i="7"/>
  <c r="D1498" i="374" s="1"/>
  <c r="H1498" i="374" s="1"/>
  <c r="Q1493" i="7"/>
  <c r="D1497" i="374" s="1"/>
  <c r="I1497" i="374" s="1"/>
  <c r="M1497" i="374" s="1"/>
  <c r="N1497" i="374" s="1"/>
  <c r="O1497" i="374" s="1"/>
  <c r="Q1492" i="7"/>
  <c r="D1496" i="374" s="1"/>
  <c r="I1496" i="374" s="1"/>
  <c r="M1496" i="374" s="1"/>
  <c r="N1496" i="374" s="1"/>
  <c r="O1496" i="374" s="1"/>
  <c r="Q1491" i="7"/>
  <c r="D1495" i="374" s="1"/>
  <c r="I1495" i="374" s="1"/>
  <c r="M1495" i="374" s="1"/>
  <c r="N1495" i="374" s="1"/>
  <c r="O1495" i="374" s="1"/>
  <c r="Q1490" i="7"/>
  <c r="D1494" i="374" s="1"/>
  <c r="I1494" i="374" s="1"/>
  <c r="M1494" i="374" s="1"/>
  <c r="N1494" i="374" s="1"/>
  <c r="O1494" i="374" s="1"/>
  <c r="Q1489" i="7"/>
  <c r="D1493" i="374" s="1"/>
  <c r="I1493" i="374" s="1"/>
  <c r="M1493" i="374" s="1"/>
  <c r="N1493" i="374" s="1"/>
  <c r="O1493" i="374" s="1"/>
  <c r="Q1488" i="7"/>
  <c r="D1492" i="374" s="1"/>
  <c r="I1492" i="374" s="1"/>
  <c r="M1492" i="374" s="1"/>
  <c r="N1492" i="374" s="1"/>
  <c r="O1492" i="374" s="1"/>
  <c r="Q1487" i="7"/>
  <c r="D1491" i="374" s="1"/>
  <c r="H1491" i="374" s="1"/>
  <c r="Q1486" i="7"/>
  <c r="D1490" i="374" s="1"/>
  <c r="H1490" i="374" s="1"/>
  <c r="Q1485" i="7"/>
  <c r="D1489" i="374" s="1"/>
  <c r="H1489" i="374" s="1"/>
  <c r="Q1484" i="7"/>
  <c r="D1488" i="374" s="1"/>
  <c r="H1488" i="374" s="1"/>
  <c r="Q1483" i="7"/>
  <c r="D1487" i="374" s="1"/>
  <c r="H1487" i="374" s="1"/>
  <c r="Q1482" i="7"/>
  <c r="D1486" i="374" s="1"/>
  <c r="H1486" i="374" s="1"/>
  <c r="Q1481" i="7"/>
  <c r="D1485" i="374" s="1"/>
  <c r="H1485" i="374" s="1"/>
  <c r="Q1480" i="7"/>
  <c r="D1484" i="374" s="1"/>
  <c r="H1484" i="374" s="1"/>
  <c r="Q1479" i="7"/>
  <c r="D1483" i="374" s="1"/>
  <c r="H1483" i="374" s="1"/>
  <c r="Q1478" i="7"/>
  <c r="D1482" i="374" s="1"/>
  <c r="H1482" i="374" s="1"/>
  <c r="Q1477" i="7"/>
  <c r="D1481" i="374" s="1"/>
  <c r="H1481" i="374" s="1"/>
  <c r="Q1476" i="7"/>
  <c r="D1480" i="374" s="1"/>
  <c r="H1480" i="374" s="1"/>
  <c r="Q1475" i="7"/>
  <c r="D1479" i="374" s="1"/>
  <c r="H1479" i="374" s="1"/>
  <c r="Q1474" i="7"/>
  <c r="D1478" i="374" s="1"/>
  <c r="H1478" i="374" s="1"/>
  <c r="Q1473" i="7"/>
  <c r="D1477" i="374" s="1"/>
  <c r="H1477" i="374" s="1"/>
  <c r="Q1472" i="7"/>
  <c r="D1476" i="374" s="1"/>
  <c r="H1476" i="374" s="1"/>
  <c r="Q1471" i="7"/>
  <c r="D1475" i="374" s="1"/>
  <c r="H1475" i="374" s="1"/>
  <c r="Q1470" i="7"/>
  <c r="D1474" i="374" s="1"/>
  <c r="H1474" i="374" s="1"/>
  <c r="Q1469" i="7"/>
  <c r="D1473" i="374" s="1"/>
  <c r="H1473" i="374" s="1"/>
  <c r="Q1468" i="7"/>
  <c r="D1472" i="374" s="1"/>
  <c r="Q1467" i="7"/>
  <c r="D1471" i="374" s="1"/>
  <c r="Q1466" i="7"/>
  <c r="D1470" i="374" s="1"/>
  <c r="H1470" i="374" s="1"/>
  <c r="Q1465" i="7"/>
  <c r="D1469" i="374" s="1"/>
  <c r="H1469" i="374" s="1"/>
  <c r="Q1464" i="7"/>
  <c r="D1468" i="374" s="1"/>
  <c r="H1468" i="374" s="1"/>
  <c r="Q1463" i="7"/>
  <c r="D1467" i="374" s="1"/>
  <c r="H1467" i="374" s="1"/>
  <c r="Q1462" i="7"/>
  <c r="D1466" i="374" s="1"/>
  <c r="H1466" i="374" s="1"/>
  <c r="Q1461" i="7"/>
  <c r="D1465" i="374" s="1"/>
  <c r="H1465" i="374" s="1"/>
  <c r="Q1460" i="7"/>
  <c r="D1464" i="374" s="1"/>
  <c r="H1464" i="374" s="1"/>
  <c r="Q1459" i="7"/>
  <c r="D1463" i="374" s="1"/>
  <c r="H1463" i="374" s="1"/>
  <c r="Q1458" i="7"/>
  <c r="D1462" i="374" s="1"/>
  <c r="H1462" i="374" s="1"/>
  <c r="Q1457" i="7"/>
  <c r="D1461" i="374" s="1"/>
  <c r="H1461" i="374" s="1"/>
  <c r="Q1456" i="7"/>
  <c r="D1460" i="374" s="1"/>
  <c r="H1460" i="374" s="1"/>
  <c r="Q1455" i="7"/>
  <c r="D1459" i="374" s="1"/>
  <c r="H1459" i="374" s="1"/>
  <c r="Q1454" i="7"/>
  <c r="D1458" i="374" s="1"/>
  <c r="H1458" i="374" s="1"/>
  <c r="Q1453" i="7"/>
  <c r="D1457" i="374" s="1"/>
  <c r="H1457" i="374" s="1"/>
  <c r="Q1452" i="7"/>
  <c r="D1456" i="374" s="1"/>
  <c r="H1456" i="374" s="1"/>
  <c r="Q1451" i="7"/>
  <c r="D1455" i="374" s="1"/>
  <c r="H1455" i="374" s="1"/>
  <c r="Q1450" i="7"/>
  <c r="D1454" i="374" s="1"/>
  <c r="H1454" i="374" s="1"/>
  <c r="Q1449" i="7"/>
  <c r="D1453" i="374" s="1"/>
  <c r="I1453" i="374" s="1"/>
  <c r="Q1448" i="7"/>
  <c r="D1452" i="374" s="1"/>
  <c r="H1452" i="374" s="1"/>
  <c r="Q1447" i="7"/>
  <c r="D1451" i="374" s="1"/>
  <c r="H1451" i="374" s="1"/>
  <c r="Q1446" i="7"/>
  <c r="D1450" i="374" s="1"/>
  <c r="H1450" i="374" s="1"/>
  <c r="Q1445" i="7"/>
  <c r="D1449" i="374" s="1"/>
  <c r="H1449" i="374" s="1"/>
  <c r="Q1444" i="7"/>
  <c r="D1448" i="374" s="1"/>
  <c r="H1448" i="374" s="1"/>
  <c r="Q1443" i="7"/>
  <c r="D1447" i="374" s="1"/>
  <c r="H1447" i="374" s="1"/>
  <c r="Q1442" i="7"/>
  <c r="D1446" i="374" s="1"/>
  <c r="H1446" i="374" s="1"/>
  <c r="Q1441" i="7"/>
  <c r="D1445" i="374" s="1"/>
  <c r="H1445" i="374" s="1"/>
  <c r="Q1440" i="7"/>
  <c r="D1444" i="374" s="1"/>
  <c r="H1444" i="374" s="1"/>
  <c r="Q1439" i="7"/>
  <c r="Q1437" i="7"/>
  <c r="Q1436" i="7"/>
  <c r="Q1435" i="7"/>
  <c r="Q1434" i="7"/>
  <c r="Q1433" i="7"/>
  <c r="Q1432" i="7"/>
  <c r="Q1431" i="7"/>
  <c r="Q1430" i="7"/>
  <c r="D1434" i="374" s="1"/>
  <c r="I1434" i="374" s="1"/>
  <c r="M1434" i="374" s="1"/>
  <c r="Q1429" i="7"/>
  <c r="Q1427" i="7"/>
  <c r="D1431" i="374" s="1"/>
  <c r="I1431" i="374" s="1"/>
  <c r="M1431" i="374" s="1"/>
  <c r="N1431" i="374" s="1"/>
  <c r="O1431" i="374" s="1"/>
  <c r="Q1426" i="7"/>
  <c r="D1430" i="374" s="1"/>
  <c r="I1430" i="374" s="1"/>
  <c r="M1430" i="374" s="1"/>
  <c r="N1430" i="374" s="1"/>
  <c r="O1430" i="374" s="1"/>
  <c r="Q1425" i="7"/>
  <c r="D1429" i="374" s="1"/>
  <c r="I1429" i="374" s="1"/>
  <c r="K1429" i="374" s="1"/>
  <c r="N1429" i="374" s="1"/>
  <c r="O1429" i="374" s="1"/>
  <c r="Q1424" i="7"/>
  <c r="D1428" i="374" s="1"/>
  <c r="I1428" i="374" s="1"/>
  <c r="K1428" i="374" s="1"/>
  <c r="N1428" i="374" s="1"/>
  <c r="O1428" i="374" s="1"/>
  <c r="Q1423" i="7"/>
  <c r="Q1422" i="7"/>
  <c r="D1426" i="374" s="1"/>
  <c r="I1426" i="374" s="1"/>
  <c r="Q1421" i="7"/>
  <c r="D1425" i="374" s="1"/>
  <c r="I1425" i="374" s="1"/>
  <c r="M1425" i="374" s="1"/>
  <c r="N1425" i="374" s="1"/>
  <c r="O1425" i="374" s="1"/>
  <c r="Q1420" i="7"/>
  <c r="D1424" i="374" s="1"/>
  <c r="Q1419" i="7"/>
  <c r="D1423" i="374" s="1"/>
  <c r="Q1418" i="7"/>
  <c r="D1422" i="374" s="1"/>
  <c r="I1422" i="374" s="1"/>
  <c r="M1422" i="374" s="1"/>
  <c r="N1422" i="374" s="1"/>
  <c r="O1422" i="374" s="1"/>
  <c r="Q1417" i="7"/>
  <c r="D1421" i="374" s="1"/>
  <c r="Q1416" i="7"/>
  <c r="D1420" i="374" s="1"/>
  <c r="Q1415" i="7"/>
  <c r="Q1414" i="7"/>
  <c r="Q1413" i="7"/>
  <c r="Q1412" i="7"/>
  <c r="Q1411" i="7"/>
  <c r="D1415" i="374" s="1"/>
  <c r="Q1410" i="7"/>
  <c r="D1414" i="374" s="1"/>
  <c r="Q1409" i="7"/>
  <c r="Q1408" i="7"/>
  <c r="Q1407" i="7"/>
  <c r="Q1406" i="7"/>
  <c r="D1410" i="374" s="1"/>
  <c r="I1410" i="374" s="1"/>
  <c r="M1410" i="374" s="1"/>
  <c r="N1410" i="374" s="1"/>
  <c r="O1410" i="374" s="1"/>
  <c r="Q1405" i="7"/>
  <c r="D1409" i="374" s="1"/>
  <c r="I1409" i="374" s="1"/>
  <c r="M1409" i="374" s="1"/>
  <c r="N1409" i="374" s="1"/>
  <c r="O1409" i="374" s="1"/>
  <c r="Q1404" i="7"/>
  <c r="D1408" i="374" s="1"/>
  <c r="F1408" i="374" s="1"/>
  <c r="Q1403" i="7"/>
  <c r="D1407" i="374" s="1"/>
  <c r="Q1402" i="7"/>
  <c r="D1406" i="374" s="1"/>
  <c r="Q1401" i="7"/>
  <c r="D1405" i="374" s="1"/>
  <c r="Q1400" i="7"/>
  <c r="Q1399" i="7"/>
  <c r="D1403" i="374" s="1"/>
  <c r="F1403" i="374" s="1"/>
  <c r="Q1398" i="7"/>
  <c r="Q1397" i="7"/>
  <c r="D1401" i="374" s="1"/>
  <c r="Q1396" i="7"/>
  <c r="Q1395" i="7"/>
  <c r="Q1394" i="7"/>
  <c r="D1398" i="374" s="1"/>
  <c r="I1398" i="374" s="1"/>
  <c r="O1398" i="374" s="1"/>
  <c r="Q1393" i="7"/>
  <c r="D1397" i="374" s="1"/>
  <c r="I1397" i="374" s="1"/>
  <c r="O1397" i="374" s="1"/>
  <c r="Q1392" i="7"/>
  <c r="Q1391" i="7"/>
  <c r="D1395" i="374" s="1"/>
  <c r="I1395" i="374" s="1"/>
  <c r="O1395" i="374" s="1"/>
  <c r="Q1390" i="7"/>
  <c r="Q1389" i="7"/>
  <c r="Q1388" i="7"/>
  <c r="Q1387" i="7"/>
  <c r="D1391" i="374" s="1"/>
  <c r="I1391" i="374" s="1"/>
  <c r="O1391" i="374" s="1"/>
  <c r="Q1386" i="7"/>
  <c r="Q1385" i="7"/>
  <c r="Q1384" i="7"/>
  <c r="D1388" i="374" s="1"/>
  <c r="I1388" i="374" s="1"/>
  <c r="O1388" i="374" s="1"/>
  <c r="Q1383" i="7"/>
  <c r="D1387" i="374" s="1"/>
  <c r="I1387" i="374" s="1"/>
  <c r="O1387" i="374" s="1"/>
  <c r="Q1382" i="7"/>
  <c r="D1386" i="374" s="1"/>
  <c r="I1386" i="374" s="1"/>
  <c r="O1386" i="374" s="1"/>
  <c r="Q1381" i="7"/>
  <c r="Q1380" i="7"/>
  <c r="D1384" i="374" s="1"/>
  <c r="Q1379" i="7"/>
  <c r="D1383" i="374" s="1"/>
  <c r="I1383" i="374" s="1"/>
  <c r="L1383" i="374" s="1"/>
  <c r="N1383" i="374" s="1"/>
  <c r="O1383" i="374" s="1"/>
  <c r="Q1378" i="7"/>
  <c r="Q1377" i="7"/>
  <c r="D1381" i="374" s="1"/>
  <c r="I1381" i="374" s="1"/>
  <c r="M1381" i="374" s="1"/>
  <c r="N1381" i="374" s="1"/>
  <c r="O1381" i="374" s="1"/>
  <c r="Q1376" i="7"/>
  <c r="D1380" i="374" s="1"/>
  <c r="I1380" i="374" s="1"/>
  <c r="Q1375" i="7"/>
  <c r="Q1374" i="7"/>
  <c r="Q1373" i="7"/>
  <c r="Q1372" i="7"/>
  <c r="Q1371" i="7"/>
  <c r="D1375" i="374" s="1"/>
  <c r="Q1370" i="7"/>
  <c r="D1374" i="374" s="1"/>
  <c r="I1374" i="374" s="1"/>
  <c r="Q1369" i="7"/>
  <c r="Q1368" i="7"/>
  <c r="Q1367" i="7"/>
  <c r="D1371" i="374" s="1"/>
  <c r="Q1366" i="7"/>
  <c r="Q1365" i="7"/>
  <c r="D1369" i="374" s="1"/>
  <c r="Q1364" i="7"/>
  <c r="D1368" i="374" s="1"/>
  <c r="Q1363" i="7"/>
  <c r="Q1362" i="7"/>
  <c r="D1366" i="374" s="1"/>
  <c r="I1366" i="374" s="1"/>
  <c r="M1366" i="374" s="1"/>
  <c r="N1366" i="374" s="1"/>
  <c r="O1366" i="374" s="1"/>
  <c r="Q1361" i="7"/>
  <c r="Q1360" i="7"/>
  <c r="D1364" i="374" s="1"/>
  <c r="Q1359" i="7"/>
  <c r="Q1358" i="7"/>
  <c r="D1362" i="374" s="1"/>
  <c r="F1362" i="374" s="1"/>
  <c r="Q1357" i="7"/>
  <c r="D1361" i="374" s="1"/>
  <c r="I1361" i="374" s="1"/>
  <c r="M1361" i="374" s="1"/>
  <c r="N1361" i="374" s="1"/>
  <c r="O1361" i="374" s="1"/>
  <c r="Q1356" i="7"/>
  <c r="D1360" i="374" s="1"/>
  <c r="I1360" i="374" s="1"/>
  <c r="O1360" i="374" s="1"/>
  <c r="Q1355" i="7"/>
  <c r="D1359" i="374" s="1"/>
  <c r="I1359" i="374" s="1"/>
  <c r="M1359" i="374" s="1"/>
  <c r="N1359" i="374" s="1"/>
  <c r="O1359" i="374" s="1"/>
  <c r="Q1354" i="7"/>
  <c r="D1358" i="374" s="1"/>
  <c r="I1358" i="374" s="1"/>
  <c r="O1358" i="374" s="1"/>
  <c r="Q1353" i="7"/>
  <c r="D1357" i="374" s="1"/>
  <c r="I1357" i="374" s="1"/>
  <c r="M1357" i="374" s="1"/>
  <c r="N1357" i="374" s="1"/>
  <c r="O1357" i="374" s="1"/>
  <c r="Q1352" i="7"/>
  <c r="D1356" i="374" s="1"/>
  <c r="I1356" i="374" s="1"/>
  <c r="K1356" i="374" s="1"/>
  <c r="N1356" i="374" s="1"/>
  <c r="O1356" i="374" s="1"/>
  <c r="Q1350" i="7"/>
  <c r="Q1349" i="7"/>
  <c r="D1353" i="374" s="1"/>
  <c r="Q1348" i="7"/>
  <c r="D1352" i="374" s="1"/>
  <c r="Q1347" i="7"/>
  <c r="D1351" i="374" s="1"/>
  <c r="H1351" i="374" s="1"/>
  <c r="Q1346" i="7"/>
  <c r="D1350" i="374" s="1"/>
  <c r="Q1345" i="7"/>
  <c r="D1349" i="374" s="1"/>
  <c r="Q1344" i="7"/>
  <c r="Q1343" i="7"/>
  <c r="Q1342" i="7"/>
  <c r="Q1341" i="7"/>
  <c r="Q1340" i="7"/>
  <c r="D1344" i="374" s="1"/>
  <c r="Q1339" i="7"/>
  <c r="D1343" i="374" s="1"/>
  <c r="Q1338" i="7"/>
  <c r="D1342" i="374" s="1"/>
  <c r="Q1337" i="7"/>
  <c r="D1341" i="374" s="1"/>
  <c r="Q1336" i="7"/>
  <c r="D1340" i="374" s="1"/>
  <c r="Q1335" i="7"/>
  <c r="Q1334" i="7"/>
  <c r="D1338" i="374" s="1"/>
  <c r="I1338" i="374" s="1"/>
  <c r="M1338" i="374" s="1"/>
  <c r="N1338" i="374" s="1"/>
  <c r="O1338" i="374" s="1"/>
  <c r="Q1333" i="7"/>
  <c r="Q1332" i="7"/>
  <c r="Q1331" i="7"/>
  <c r="Q1330" i="7"/>
  <c r="Q1329" i="7"/>
  <c r="Q1328" i="7"/>
  <c r="D1332" i="374" s="1"/>
  <c r="Q1327" i="7"/>
  <c r="D1331" i="374" s="1"/>
  <c r="Q1326" i="7"/>
  <c r="D1330" i="374" s="1"/>
  <c r="Q1325" i="7"/>
  <c r="Q1324" i="7"/>
  <c r="Q1323" i="7"/>
  <c r="D1327" i="374" s="1"/>
  <c r="Q1322" i="7"/>
  <c r="Q1321" i="7"/>
  <c r="D1325" i="374" s="1"/>
  <c r="Q1320" i="7"/>
  <c r="D1324" i="374" s="1"/>
  <c r="Q1319" i="7"/>
  <c r="Q1318" i="7"/>
  <c r="D1322" i="374" s="1"/>
  <c r="Q1317" i="7"/>
  <c r="D1321" i="374" s="1"/>
  <c r="Q1316" i="7"/>
  <c r="Q1315" i="7"/>
  <c r="D1319" i="374" s="1"/>
  <c r="I1319" i="374" s="1"/>
  <c r="M1319" i="374" s="1"/>
  <c r="N1319" i="374" s="1"/>
  <c r="O1319" i="374" s="1"/>
  <c r="Q1314" i="7"/>
  <c r="D1318" i="374" s="1"/>
  <c r="Q1313" i="7"/>
  <c r="Q1312" i="7"/>
  <c r="Q1311" i="7"/>
  <c r="Q1310" i="7"/>
  <c r="D1314" i="374" s="1"/>
  <c r="Q1309" i="7"/>
  <c r="Q1308" i="7"/>
  <c r="Q1307" i="7"/>
  <c r="Q1306" i="7"/>
  <c r="Q1305" i="7"/>
  <c r="D1309" i="374" s="1"/>
  <c r="Q1304" i="7"/>
  <c r="D1308" i="374" s="1"/>
  <c r="I1308" i="374" s="1"/>
  <c r="M1308" i="374" s="1"/>
  <c r="N1308" i="374" s="1"/>
  <c r="O1308" i="374" s="1"/>
  <c r="Q1303" i="7"/>
  <c r="D1307" i="374" s="1"/>
  <c r="Q1302" i="7"/>
  <c r="D1306" i="374" s="1"/>
  <c r="Q1301" i="7"/>
  <c r="D1305" i="374" s="1"/>
  <c r="I1305" i="374" s="1"/>
  <c r="M1305" i="374" s="1"/>
  <c r="N1305" i="374" s="1"/>
  <c r="O1305" i="374" s="1"/>
  <c r="Q1300" i="7"/>
  <c r="Q1299" i="7"/>
  <c r="D1303" i="374" s="1"/>
  <c r="Q1298" i="7"/>
  <c r="Q1297" i="7"/>
  <c r="D1301" i="374" s="1"/>
  <c r="Q1296" i="7"/>
  <c r="D1300" i="374" s="1"/>
  <c r="Q1295" i="7"/>
  <c r="D1299" i="374" s="1"/>
  <c r="Q1294" i="7"/>
  <c r="D1298" i="374" s="1"/>
  <c r="Q1293" i="7"/>
  <c r="D1297" i="374" s="1"/>
  <c r="H1297" i="374" s="1"/>
  <c r="Q1292" i="7"/>
  <c r="D1296" i="374" s="1"/>
  <c r="I1296" i="374" s="1"/>
  <c r="M1296" i="374" s="1"/>
  <c r="N1296" i="374" s="1"/>
  <c r="O1296" i="374" s="1"/>
  <c r="Q1291" i="7"/>
  <c r="D1295" i="374" s="1"/>
  <c r="I1295" i="374" s="1"/>
  <c r="M1295" i="374" s="1"/>
  <c r="N1295" i="374" s="1"/>
  <c r="O1295" i="374" s="1"/>
  <c r="Q1290" i="7"/>
  <c r="D1294" i="374" s="1"/>
  <c r="I1294" i="374" s="1"/>
  <c r="M1294" i="374" s="1"/>
  <c r="N1294" i="374" s="1"/>
  <c r="O1294" i="374" s="1"/>
  <c r="Q1289" i="7"/>
  <c r="D1293" i="374" s="1"/>
  <c r="I1293" i="374" s="1"/>
  <c r="M1293" i="374" s="1"/>
  <c r="N1293" i="374" s="1"/>
  <c r="O1293" i="374" s="1"/>
  <c r="Q1288" i="7"/>
  <c r="Q1287" i="7"/>
  <c r="D1291" i="374" s="1"/>
  <c r="I1291" i="374" s="1"/>
  <c r="M1291" i="374" s="1"/>
  <c r="N1291" i="374" s="1"/>
  <c r="O1291" i="374" s="1"/>
  <c r="Q1286" i="7"/>
  <c r="D1290" i="374" s="1"/>
  <c r="I1290" i="374" s="1"/>
  <c r="M1290" i="374" s="1"/>
  <c r="N1290" i="374" s="1"/>
  <c r="O1290" i="374" s="1"/>
  <c r="Q1285" i="7"/>
  <c r="D1289" i="374" s="1"/>
  <c r="I1289" i="374" s="1"/>
  <c r="M1289" i="374" s="1"/>
  <c r="N1289" i="374" s="1"/>
  <c r="O1289" i="374" s="1"/>
  <c r="Q1284" i="7"/>
  <c r="D1288" i="374" s="1"/>
  <c r="Q1283" i="7"/>
  <c r="D1287" i="374" s="1"/>
  <c r="Q1282" i="7"/>
  <c r="Q1281" i="7"/>
  <c r="D1285" i="374" s="1"/>
  <c r="H1285" i="374" s="1"/>
  <c r="Q1280" i="7"/>
  <c r="D1284" i="374" s="1"/>
  <c r="H1284" i="374" s="1"/>
  <c r="Q1279" i="7"/>
  <c r="D1283" i="374" s="1"/>
  <c r="H1283" i="374" s="1"/>
  <c r="Q1278" i="7"/>
  <c r="D1282" i="374" s="1"/>
  <c r="H1282" i="374" s="1"/>
  <c r="Q1277" i="7"/>
  <c r="D1281" i="374" s="1"/>
  <c r="H1281" i="374" s="1"/>
  <c r="Q1276" i="7"/>
  <c r="D1280" i="374" s="1"/>
  <c r="H1280" i="374" s="1"/>
  <c r="Q1275" i="7"/>
  <c r="D1279" i="374" s="1"/>
  <c r="H1279" i="374" s="1"/>
  <c r="Q1274" i="7"/>
  <c r="D1278" i="374" s="1"/>
  <c r="H1278" i="374" s="1"/>
  <c r="Q1273" i="7"/>
  <c r="D1277" i="374" s="1"/>
  <c r="H1277" i="374" s="1"/>
  <c r="Q1272" i="7"/>
  <c r="D1276" i="374" s="1"/>
  <c r="H1276" i="374" s="1"/>
  <c r="Q1271" i="7"/>
  <c r="D1275" i="374" s="1"/>
  <c r="H1275" i="374" s="1"/>
  <c r="Q1270" i="7"/>
  <c r="D1274" i="374" s="1"/>
  <c r="H1274" i="374" s="1"/>
  <c r="Q1269" i="7"/>
  <c r="D1273" i="374" s="1"/>
  <c r="H1273" i="374" s="1"/>
  <c r="Q1268" i="7"/>
  <c r="D1272" i="374" s="1"/>
  <c r="H1272" i="374" s="1"/>
  <c r="Q1267" i="7"/>
  <c r="D1271" i="374" s="1"/>
  <c r="H1271" i="374" s="1"/>
  <c r="Q1266" i="7"/>
  <c r="D1270" i="374" s="1"/>
  <c r="H1270" i="374" s="1"/>
  <c r="Q1265" i="7"/>
  <c r="D1269" i="374" s="1"/>
  <c r="H1269" i="374" s="1"/>
  <c r="Q1264" i="7"/>
  <c r="D1268" i="374" s="1"/>
  <c r="H1268" i="374" s="1"/>
  <c r="Q1263" i="7"/>
  <c r="D1267" i="374" s="1"/>
  <c r="H1267" i="374" s="1"/>
  <c r="Q1262" i="7"/>
  <c r="D1266" i="374" s="1"/>
  <c r="H1266" i="374" s="1"/>
  <c r="Q1261" i="7"/>
  <c r="D1265" i="374" s="1"/>
  <c r="H1265" i="374" s="1"/>
  <c r="Q1260" i="7"/>
  <c r="D1264" i="374" s="1"/>
  <c r="H1264" i="374" s="1"/>
  <c r="Q1259" i="7"/>
  <c r="D1263" i="374" s="1"/>
  <c r="H1263" i="374" s="1"/>
  <c r="Q1258" i="7"/>
  <c r="D1262" i="374" s="1"/>
  <c r="H1262" i="374" s="1"/>
  <c r="Q1257" i="7"/>
  <c r="D1261" i="374" s="1"/>
  <c r="H1261" i="374" s="1"/>
  <c r="Q1256" i="7"/>
  <c r="D1260" i="374" s="1"/>
  <c r="H1260" i="374" s="1"/>
  <c r="Q1255" i="7"/>
  <c r="D1259" i="374" s="1"/>
  <c r="H1259" i="374" s="1"/>
  <c r="Q1254" i="7"/>
  <c r="D1258" i="374" s="1"/>
  <c r="H1258" i="374" s="1"/>
  <c r="Q1253" i="7"/>
  <c r="D1257" i="374" s="1"/>
  <c r="H1257" i="374" s="1"/>
  <c r="Q1252" i="7"/>
  <c r="D1256" i="374" s="1"/>
  <c r="H1256" i="374" s="1"/>
  <c r="Q1251" i="7"/>
  <c r="D1255" i="374" s="1"/>
  <c r="H1255" i="374" s="1"/>
  <c r="Q1250" i="7"/>
  <c r="D1254" i="374" s="1"/>
  <c r="H1254" i="374" s="1"/>
  <c r="Q1249" i="7"/>
  <c r="D1253" i="374" s="1"/>
  <c r="H1253" i="374" s="1"/>
  <c r="Q1248" i="7"/>
  <c r="D1252" i="374" s="1"/>
  <c r="H1252" i="374" s="1"/>
  <c r="Q1247" i="7"/>
  <c r="Q1246" i="7"/>
  <c r="Q1245" i="7"/>
  <c r="Q1244" i="7"/>
  <c r="Q1243" i="7"/>
  <c r="Q1242" i="7"/>
  <c r="Q1241" i="7"/>
  <c r="D1245" i="374" s="1"/>
  <c r="F1245" i="374" s="1"/>
  <c r="Q1240" i="7"/>
  <c r="Q1239" i="7"/>
  <c r="Q1238" i="7"/>
  <c r="Q1237" i="7"/>
  <c r="D1241" i="374" s="1"/>
  <c r="F1241" i="374" s="1"/>
  <c r="Q1236" i="7"/>
  <c r="Q1235" i="7"/>
  <c r="Q1234" i="7"/>
  <c r="Q1233" i="7"/>
  <c r="Q1232" i="7"/>
  <c r="D1236" i="374" s="1"/>
  <c r="I1236" i="374" s="1"/>
  <c r="M1236" i="374" s="1"/>
  <c r="N1236" i="374" s="1"/>
  <c r="O1236" i="374" s="1"/>
  <c r="Q1231" i="7"/>
  <c r="Q1230" i="7"/>
  <c r="D1234" i="374" s="1"/>
  <c r="Q1229" i="7"/>
  <c r="Q1228" i="7"/>
  <c r="Q1227" i="7"/>
  <c r="Q1226" i="7"/>
  <c r="D1230" i="374" s="1"/>
  <c r="I1230" i="374" s="1"/>
  <c r="M1230" i="374" s="1"/>
  <c r="N1230" i="374" s="1"/>
  <c r="O1230" i="374" s="1"/>
  <c r="Q1225" i="7"/>
  <c r="D1229" i="374" s="1"/>
  <c r="I1229" i="374" s="1"/>
  <c r="M1229" i="374" s="1"/>
  <c r="N1229" i="374" s="1"/>
  <c r="O1229" i="374" s="1"/>
  <c r="Q1224" i="7"/>
  <c r="D1228" i="374" s="1"/>
  <c r="I1228" i="374" s="1"/>
  <c r="M1228" i="374" s="1"/>
  <c r="N1228" i="374" s="1"/>
  <c r="O1228" i="374" s="1"/>
  <c r="Q1223" i="7"/>
  <c r="D1227" i="374" s="1"/>
  <c r="I1227" i="374" s="1"/>
  <c r="M1227" i="374" s="1"/>
  <c r="N1227" i="374" s="1"/>
  <c r="O1227" i="374" s="1"/>
  <c r="Q1222" i="7"/>
  <c r="D1226" i="374" s="1"/>
  <c r="I1226" i="374" s="1"/>
  <c r="M1226" i="374" s="1"/>
  <c r="N1226" i="374" s="1"/>
  <c r="O1226" i="374" s="1"/>
  <c r="Q1221" i="7"/>
  <c r="D1225" i="374" s="1"/>
  <c r="I1225" i="374" s="1"/>
  <c r="M1225" i="374" s="1"/>
  <c r="N1225" i="374" s="1"/>
  <c r="O1225" i="374" s="1"/>
  <c r="Q1220" i="7"/>
  <c r="D1224" i="374" s="1"/>
  <c r="I1224" i="374" s="1"/>
  <c r="O1224" i="374" s="1"/>
  <c r="Q1219" i="7"/>
  <c r="D1223" i="374" s="1"/>
  <c r="I1223" i="374" s="1"/>
  <c r="M1223" i="374" s="1"/>
  <c r="N1223" i="374" s="1"/>
  <c r="O1223" i="374" s="1"/>
  <c r="Q1218" i="7"/>
  <c r="D1222" i="374" s="1"/>
  <c r="I1222" i="374" s="1"/>
  <c r="O1222" i="374" s="1"/>
  <c r="Q1217" i="7"/>
  <c r="D1221" i="374" s="1"/>
  <c r="I1221" i="374" s="1"/>
  <c r="M1221" i="374" s="1"/>
  <c r="N1221" i="374" s="1"/>
  <c r="O1221" i="374" s="1"/>
  <c r="Q1216" i="7"/>
  <c r="D1220" i="374" s="1"/>
  <c r="I1220" i="374" s="1"/>
  <c r="M1220" i="374" s="1"/>
  <c r="N1220" i="374" s="1"/>
  <c r="O1220" i="374" s="1"/>
  <c r="Q1215" i="7"/>
  <c r="D1219" i="374" s="1"/>
  <c r="I1219" i="374" s="1"/>
  <c r="M1219" i="374" s="1"/>
  <c r="N1219" i="374" s="1"/>
  <c r="O1219" i="374" s="1"/>
  <c r="Q1214" i="7"/>
  <c r="D1218" i="374" s="1"/>
  <c r="I1218" i="374" s="1"/>
  <c r="M1218" i="374" s="1"/>
  <c r="N1218" i="374" s="1"/>
  <c r="O1218" i="374" s="1"/>
  <c r="Q1213" i="7"/>
  <c r="D1217" i="374" s="1"/>
  <c r="I1217" i="374" s="1"/>
  <c r="O1217" i="374" s="1"/>
  <c r="Q1212" i="7"/>
  <c r="D1216" i="374" s="1"/>
  <c r="I1216" i="374" s="1"/>
  <c r="O1216" i="374" s="1"/>
  <c r="Q1211" i="7"/>
  <c r="D1215" i="374" s="1"/>
  <c r="Q1210" i="7"/>
  <c r="Q1209" i="7"/>
  <c r="D1213" i="374" s="1"/>
  <c r="I1213" i="374" s="1"/>
  <c r="O1213" i="374" s="1"/>
  <c r="Q1208" i="7"/>
  <c r="D1212" i="374" s="1"/>
  <c r="Q1207" i="7"/>
  <c r="D1211" i="374" s="1"/>
  <c r="Q1206" i="7"/>
  <c r="D1210" i="374" s="1"/>
  <c r="I1210" i="374" s="1"/>
  <c r="M1210" i="374" s="1"/>
  <c r="N1210" i="374" s="1"/>
  <c r="O1210" i="374" s="1"/>
  <c r="Q1205" i="7"/>
  <c r="D1209" i="374" s="1"/>
  <c r="Q1204" i="7"/>
  <c r="D1208" i="374" s="1"/>
  <c r="Q1203" i="7"/>
  <c r="D1207" i="374" s="1"/>
  <c r="Q1202" i="7"/>
  <c r="D1206" i="374" s="1"/>
  <c r="Q1201" i="7"/>
  <c r="D1205" i="374" s="1"/>
  <c r="Q1200" i="7"/>
  <c r="D1204" i="374" s="1"/>
  <c r="Q1199" i="7"/>
  <c r="D1203" i="374" s="1"/>
  <c r="Q1198" i="7"/>
  <c r="D1202" i="374" s="1"/>
  <c r="Q1197" i="7"/>
  <c r="D1201" i="374" s="1"/>
  <c r="Q1196" i="7"/>
  <c r="D1200" i="374" s="1"/>
  <c r="Q1195" i="7"/>
  <c r="D1199" i="374" s="1"/>
  <c r="Q1194" i="7"/>
  <c r="D1198" i="374" s="1"/>
  <c r="Q1193" i="7"/>
  <c r="D1197" i="374" s="1"/>
  <c r="Q1192" i="7"/>
  <c r="D1196" i="374" s="1"/>
  <c r="Q1191" i="7"/>
  <c r="Q1190" i="7"/>
  <c r="Q1189" i="7"/>
  <c r="D1193" i="374" s="1"/>
  <c r="Q1187" i="7"/>
  <c r="D1191" i="374" s="1"/>
  <c r="Q1186" i="7"/>
  <c r="D1190" i="374" s="1"/>
  <c r="Q1185" i="7"/>
  <c r="D1189" i="374" s="1"/>
  <c r="Q1184" i="7"/>
  <c r="D1188" i="374" s="1"/>
  <c r="Q1183" i="7"/>
  <c r="D1187" i="374" s="1"/>
  <c r="Q1182" i="7"/>
  <c r="D1186" i="374" s="1"/>
  <c r="Q1181" i="7"/>
  <c r="D1185" i="374" s="1"/>
  <c r="Q1180" i="7"/>
  <c r="D1184" i="374" s="1"/>
  <c r="Q1179" i="7"/>
  <c r="D1183" i="374" s="1"/>
  <c r="Q1178" i="7"/>
  <c r="Q1177" i="7"/>
  <c r="D1181" i="374" s="1"/>
  <c r="Q1176" i="7"/>
  <c r="D1180" i="374" s="1"/>
  <c r="I1180" i="374" s="1"/>
  <c r="M1180" i="374" s="1"/>
  <c r="N1180" i="374" s="1"/>
  <c r="O1180" i="374" s="1"/>
  <c r="Q1175" i="7"/>
  <c r="Q1174" i="7"/>
  <c r="D1178" i="374" s="1"/>
  <c r="I1178" i="374" s="1"/>
  <c r="M1178" i="374" s="1"/>
  <c r="N1178" i="374" s="1"/>
  <c r="O1178" i="374" s="1"/>
  <c r="Q1173" i="7"/>
  <c r="D1177" i="374" s="1"/>
  <c r="Q1172" i="7"/>
  <c r="D1176" i="374" s="1"/>
  <c r="F1176" i="374" s="1"/>
  <c r="Q1171" i="7"/>
  <c r="D1175" i="374" s="1"/>
  <c r="Q1170" i="7"/>
  <c r="Q1169" i="7"/>
  <c r="D1173" i="374" s="1"/>
  <c r="I1173" i="374" s="1"/>
  <c r="M1173" i="374" s="1"/>
  <c r="N1173" i="374" s="1"/>
  <c r="O1173" i="374" s="1"/>
  <c r="Q1168" i="7"/>
  <c r="Q1167" i="7"/>
  <c r="D1171" i="374" s="1"/>
  <c r="Q1166" i="7"/>
  <c r="D1170" i="374" s="1"/>
  <c r="Q1165" i="7"/>
  <c r="D1169" i="374" s="1"/>
  <c r="I1169" i="374" s="1"/>
  <c r="M1169" i="374" s="1"/>
  <c r="N1169" i="374" s="1"/>
  <c r="O1169" i="374" s="1"/>
  <c r="Q1164" i="7"/>
  <c r="D1168" i="374" s="1"/>
  <c r="Q1163" i="7"/>
  <c r="Q1162" i="7"/>
  <c r="Q1161" i="7"/>
  <c r="Q1160" i="7"/>
  <c r="D1164" i="374" s="1"/>
  <c r="I1164" i="374" s="1"/>
  <c r="M1164" i="374" s="1"/>
  <c r="N1164" i="374" s="1"/>
  <c r="O1164" i="374" s="1"/>
  <c r="Q1159" i="7"/>
  <c r="D1163" i="374" s="1"/>
  <c r="Q1158" i="7"/>
  <c r="Q1157" i="7"/>
  <c r="Q1156" i="7"/>
  <c r="Q1155" i="7"/>
  <c r="Q1154" i="7"/>
  <c r="D1158" i="374" s="1"/>
  <c r="F1158" i="374" s="1"/>
  <c r="Q1153" i="7"/>
  <c r="Q1152" i="7"/>
  <c r="D1156" i="374" s="1"/>
  <c r="I1156" i="374" s="1"/>
  <c r="M1156" i="374" s="1"/>
  <c r="N1156" i="374" s="1"/>
  <c r="O1156" i="374" s="1"/>
  <c r="Q1151" i="7"/>
  <c r="Q1150" i="7"/>
  <c r="D1154" i="374" s="1"/>
  <c r="F1154" i="374" s="1"/>
  <c r="Q1149" i="7"/>
  <c r="D1153" i="374" s="1"/>
  <c r="Q1148" i="7"/>
  <c r="Q1147" i="7"/>
  <c r="D1151" i="374" s="1"/>
  <c r="I1151" i="374" s="1"/>
  <c r="M1151" i="374" s="1"/>
  <c r="N1151" i="374" s="1"/>
  <c r="O1151" i="374" s="1"/>
  <c r="Q1146" i="7"/>
  <c r="D1150" i="374" s="1"/>
  <c r="I1150" i="374" s="1"/>
  <c r="M1150" i="374" s="1"/>
  <c r="N1150" i="374" s="1"/>
  <c r="O1150" i="374" s="1"/>
  <c r="Q1145" i="7"/>
  <c r="D1149" i="374" s="1"/>
  <c r="Q1144" i="7"/>
  <c r="Q1140" i="7"/>
  <c r="Q1139" i="7"/>
  <c r="Q1138" i="7"/>
  <c r="Q1137" i="7"/>
  <c r="Q1136" i="7"/>
  <c r="Q1135" i="7"/>
  <c r="Q1134" i="7"/>
  <c r="Q1133" i="7"/>
  <c r="Q1132" i="7"/>
  <c r="Q1131" i="7"/>
  <c r="Q1130" i="7"/>
  <c r="Q1129" i="7"/>
  <c r="Q1128" i="7"/>
  <c r="Q1127" i="7"/>
  <c r="Q1125" i="7"/>
  <c r="Q1124" i="7"/>
  <c r="Q1123" i="7"/>
  <c r="D1127" i="374" s="1"/>
  <c r="Q1122" i="7"/>
  <c r="D1126" i="374" s="1"/>
  <c r="I1126" i="374" s="1"/>
  <c r="M1126" i="374" s="1"/>
  <c r="N1126" i="374" s="1"/>
  <c r="O1126" i="374" s="1"/>
  <c r="Q1121" i="7"/>
  <c r="Q1120" i="7"/>
  <c r="D1124" i="374" s="1"/>
  <c r="H1124" i="374" s="1"/>
  <c r="Q1119" i="7"/>
  <c r="D1123" i="374" s="1"/>
  <c r="Q1118" i="7"/>
  <c r="D1122" i="374" s="1"/>
  <c r="Q1117" i="7"/>
  <c r="D1121" i="374" s="1"/>
  <c r="Q1116" i="7"/>
  <c r="D1120" i="374" s="1"/>
  <c r="Q1115" i="7"/>
  <c r="D1119" i="374" s="1"/>
  <c r="Q1114" i="7"/>
  <c r="D1118" i="374" s="1"/>
  <c r="Q1113" i="7"/>
  <c r="D1117" i="374" s="1"/>
  <c r="Q1112" i="7"/>
  <c r="D1116" i="374" s="1"/>
  <c r="Q1111" i="7"/>
  <c r="D1115" i="374" s="1"/>
  <c r="F1115" i="374" s="1"/>
  <c r="Q1110" i="7"/>
  <c r="Q1109" i="7"/>
  <c r="D1113" i="374" s="1"/>
  <c r="F1113" i="374" s="1"/>
  <c r="Q1108" i="7"/>
  <c r="D1112" i="374" s="1"/>
  <c r="F1112" i="374" s="1"/>
  <c r="Q1107" i="7"/>
  <c r="D1111" i="374" s="1"/>
  <c r="F1111" i="374" s="1"/>
  <c r="Q1106" i="7"/>
  <c r="D1110" i="374" s="1"/>
  <c r="F1110" i="374" s="1"/>
  <c r="Q1105" i="7"/>
  <c r="D1109" i="374" s="1"/>
  <c r="F1109" i="374" s="1"/>
  <c r="Q1104" i="7"/>
  <c r="Q1103" i="7"/>
  <c r="D1107" i="374" s="1"/>
  <c r="F1107" i="374" s="1"/>
  <c r="Q1102" i="7"/>
  <c r="D1106" i="374" s="1"/>
  <c r="H1106" i="374" s="1"/>
  <c r="Q1101" i="7"/>
  <c r="D1105" i="374" s="1"/>
  <c r="Q1100" i="7"/>
  <c r="D1104" i="374" s="1"/>
  <c r="Q1099" i="7"/>
  <c r="D1103" i="374" s="1"/>
  <c r="F1103" i="374" s="1"/>
  <c r="Q1098" i="7"/>
  <c r="Q1097" i="7"/>
  <c r="Q1096" i="7"/>
  <c r="D1100" i="374" s="1"/>
  <c r="F1100" i="374" s="1"/>
  <c r="Q1095" i="7"/>
  <c r="D1099" i="374" s="1"/>
  <c r="F1099" i="374" s="1"/>
  <c r="Q1094" i="7"/>
  <c r="Q1093" i="7"/>
  <c r="Q1092" i="7"/>
  <c r="Q1091" i="7"/>
  <c r="Q1090" i="7"/>
  <c r="Q1089" i="7"/>
  <c r="Q1088" i="7"/>
  <c r="Q1087" i="7"/>
  <c r="Q1086" i="7"/>
  <c r="D1090" i="374" s="1"/>
  <c r="Q1085" i="7"/>
  <c r="D1089" i="374" s="1"/>
  <c r="Q1084" i="7"/>
  <c r="D1088" i="374" s="1"/>
  <c r="Q1083" i="7"/>
  <c r="D1087" i="374" s="1"/>
  <c r="Q1082" i="7"/>
  <c r="D1086" i="374" s="1"/>
  <c r="Q1081" i="7"/>
  <c r="D1085" i="374" s="1"/>
  <c r="Q1080" i="7"/>
  <c r="D1084" i="374" s="1"/>
  <c r="Q1079" i="7"/>
  <c r="Q1078" i="7"/>
  <c r="D1082" i="374" s="1"/>
  <c r="Q1077" i="7"/>
  <c r="Q1076" i="7"/>
  <c r="D1080" i="374" s="1"/>
  <c r="Q1075" i="7"/>
  <c r="Q1074" i="7"/>
  <c r="D1078" i="374" s="1"/>
  <c r="Q1073" i="7"/>
  <c r="D1077" i="374" s="1"/>
  <c r="Q1072" i="7"/>
  <c r="D1076" i="374" s="1"/>
  <c r="Q1071" i="7"/>
  <c r="D1075" i="374" s="1"/>
  <c r="Q1070" i="7"/>
  <c r="D1074" i="374" s="1"/>
  <c r="Q1069" i="7"/>
  <c r="Q1068" i="7"/>
  <c r="Q1067" i="7"/>
  <c r="D1071" i="374" s="1"/>
  <c r="Q1066" i="7"/>
  <c r="Q1065" i="7"/>
  <c r="D1069" i="374" s="1"/>
  <c r="Q1064" i="7"/>
  <c r="D1068" i="374" s="1"/>
  <c r="Q1063" i="7"/>
  <c r="D1067" i="374" s="1"/>
  <c r="Q1062" i="7"/>
  <c r="D1066" i="374" s="1"/>
  <c r="Q1061" i="7"/>
  <c r="D1065" i="374" s="1"/>
  <c r="I1065" i="374" s="1"/>
  <c r="M1065" i="374" s="1"/>
  <c r="N1065" i="374" s="1"/>
  <c r="O1065" i="374" s="1"/>
  <c r="Q1060" i="7"/>
  <c r="D1064" i="374" s="1"/>
  <c r="Q1059" i="7"/>
  <c r="D1063" i="374" s="1"/>
  <c r="Q1058" i="7"/>
  <c r="Q1057" i="7"/>
  <c r="D1061" i="374" s="1"/>
  <c r="I1061" i="374" s="1"/>
  <c r="O1061" i="374" s="1"/>
  <c r="Q1056" i="7"/>
  <c r="Q1055" i="7"/>
  <c r="Q1054" i="7"/>
  <c r="D1058" i="374" s="1"/>
  <c r="I1058" i="374" s="1"/>
  <c r="M1058" i="374" s="1"/>
  <c r="N1058" i="374" s="1"/>
  <c r="O1058" i="374" s="1"/>
  <c r="Q1053" i="7"/>
  <c r="D1057" i="374" s="1"/>
  <c r="Q1052" i="7"/>
  <c r="D1056" i="374" s="1"/>
  <c r="Q1051" i="7"/>
  <c r="D1055" i="374" s="1"/>
  <c r="Q1050" i="7"/>
  <c r="D1054" i="374" s="1"/>
  <c r="Q1049" i="7"/>
  <c r="D1053" i="374" s="1"/>
  <c r="Q1048" i="7"/>
  <c r="D1052" i="374" s="1"/>
  <c r="Q1047" i="7"/>
  <c r="D1051" i="374" s="1"/>
  <c r="Q1046" i="7"/>
  <c r="Q1045" i="7"/>
  <c r="D1049" i="374" s="1"/>
  <c r="Q1044" i="7"/>
  <c r="D1048" i="374" s="1"/>
  <c r="Q1043" i="7"/>
  <c r="D1047" i="374" s="1"/>
  <c r="Q1042" i="7"/>
  <c r="D1046" i="374" s="1"/>
  <c r="Q1041" i="7"/>
  <c r="D1045" i="374" s="1"/>
  <c r="Q1040" i="7"/>
  <c r="D1044" i="374" s="1"/>
  <c r="Q1039" i="7"/>
  <c r="Q1038" i="7"/>
  <c r="D1042" i="374" s="1"/>
  <c r="Q1037" i="7"/>
  <c r="Q1036" i="7"/>
  <c r="D1040" i="374" s="1"/>
  <c r="Q1035" i="7"/>
  <c r="Q1034" i="7"/>
  <c r="D1038" i="374" s="1"/>
  <c r="Q1033" i="7"/>
  <c r="D1037" i="374" s="1"/>
  <c r="Q1032" i="7"/>
  <c r="D1036" i="374" s="1"/>
  <c r="Q1031" i="7"/>
  <c r="D1035" i="374" s="1"/>
  <c r="Q1030" i="7"/>
  <c r="D1034" i="374" s="1"/>
  <c r="Q1029" i="7"/>
  <c r="D1033" i="374" s="1"/>
  <c r="Q1028" i="7"/>
  <c r="D1032" i="374" s="1"/>
  <c r="Q1027" i="7"/>
  <c r="D1031" i="374" s="1"/>
  <c r="Q1026" i="7"/>
  <c r="D1030" i="374" s="1"/>
  <c r="F1030" i="374" s="1"/>
  <c r="Q1025" i="7"/>
  <c r="Q1024" i="7"/>
  <c r="D1028" i="374" s="1"/>
  <c r="Q1023" i="7"/>
  <c r="D1027" i="374" s="1"/>
  <c r="Q1022" i="7"/>
  <c r="D1026" i="374" s="1"/>
  <c r="F1026" i="374" s="1"/>
  <c r="Q1021" i="7"/>
  <c r="D1025" i="374" s="1"/>
  <c r="I1025" i="374" s="1"/>
  <c r="O1025" i="374" s="1"/>
  <c r="Q1020" i="7"/>
  <c r="D1024" i="374" s="1"/>
  <c r="I1024" i="374" s="1"/>
  <c r="O1024" i="374" s="1"/>
  <c r="Q1019" i="7"/>
  <c r="D1023" i="374" s="1"/>
  <c r="I1023" i="374" s="1"/>
  <c r="O1023" i="374" s="1"/>
  <c r="Q1018" i="7"/>
  <c r="D1022" i="374" s="1"/>
  <c r="I1022" i="374" s="1"/>
  <c r="M1022" i="374" s="1"/>
  <c r="N1022" i="374" s="1"/>
  <c r="O1022" i="374" s="1"/>
  <c r="Q1017" i="7"/>
  <c r="D1021" i="374" s="1"/>
  <c r="I1021" i="374" s="1"/>
  <c r="M1021" i="374" s="1"/>
  <c r="N1021" i="374" s="1"/>
  <c r="O1021" i="374" s="1"/>
  <c r="Q1016" i="7"/>
  <c r="D1020" i="374" s="1"/>
  <c r="I1020" i="374" s="1"/>
  <c r="M1020" i="374" s="1"/>
  <c r="N1020" i="374" s="1"/>
  <c r="O1020" i="374" s="1"/>
  <c r="Q1015" i="7"/>
  <c r="D1019" i="374" s="1"/>
  <c r="F1019" i="374" s="1"/>
  <c r="Q1014" i="7"/>
  <c r="D1018" i="374" s="1"/>
  <c r="Q1013" i="7"/>
  <c r="D1017" i="374" s="1"/>
  <c r="I1017" i="374" s="1"/>
  <c r="M1017" i="374" s="1"/>
  <c r="N1017" i="374" s="1"/>
  <c r="O1017" i="374" s="1"/>
  <c r="Q1012" i="7"/>
  <c r="D1016" i="374" s="1"/>
  <c r="I1016" i="374" s="1"/>
  <c r="M1016" i="374" s="1"/>
  <c r="N1016" i="374" s="1"/>
  <c r="O1016" i="374" s="1"/>
  <c r="Q1011" i="7"/>
  <c r="D1015" i="374" s="1"/>
  <c r="Q1010" i="7"/>
  <c r="D1014" i="374" s="1"/>
  <c r="Q1009" i="7"/>
  <c r="D1013" i="374" s="1"/>
  <c r="Q1008" i="7"/>
  <c r="D1012" i="374" s="1"/>
  <c r="Q1007" i="7"/>
  <c r="D1011" i="374" s="1"/>
  <c r="Q1006" i="7"/>
  <c r="Q1005" i="7"/>
  <c r="D1009" i="374" s="1"/>
  <c r="Q1004" i="7"/>
  <c r="D1008" i="374" s="1"/>
  <c r="Q1003" i="7"/>
  <c r="D1007" i="374" s="1"/>
  <c r="I1007" i="374" s="1"/>
  <c r="M1007" i="374" s="1"/>
  <c r="N1007" i="374" s="1"/>
  <c r="O1007" i="374" s="1"/>
  <c r="Q1002" i="7"/>
  <c r="D1006" i="374" s="1"/>
  <c r="I1006" i="374" s="1"/>
  <c r="M1006" i="374" s="1"/>
  <c r="N1006" i="374" s="1"/>
  <c r="O1006" i="374" s="1"/>
  <c r="Q1001" i="7"/>
  <c r="D1005" i="374" s="1"/>
  <c r="Q1000" i="7"/>
  <c r="D1004" i="374" s="1"/>
  <c r="Q999" i="7"/>
  <c r="Q998" i="7"/>
  <c r="Q997" i="7"/>
  <c r="Q996" i="7"/>
  <c r="Q995" i="7"/>
  <c r="Q994" i="7"/>
  <c r="Q993" i="7"/>
  <c r="Q992" i="7"/>
  <c r="Q991" i="7"/>
  <c r="D995" i="374" s="1"/>
  <c r="I995" i="374" s="1"/>
  <c r="M995" i="374" s="1"/>
  <c r="N995" i="374" s="1"/>
  <c r="O995" i="374" s="1"/>
  <c r="Q990" i="7"/>
  <c r="Q989" i="7"/>
  <c r="Q988" i="7"/>
  <c r="Q987" i="7"/>
  <c r="Q986" i="7"/>
  <c r="Q985" i="7"/>
  <c r="D989" i="374" s="1"/>
  <c r="Q984" i="7"/>
  <c r="Q983" i="7"/>
  <c r="Q982" i="7"/>
  <c r="Q981" i="7"/>
  <c r="Q980" i="7"/>
  <c r="Q979" i="7"/>
  <c r="Q978" i="7"/>
  <c r="Q977" i="7"/>
  <c r="Q976" i="7"/>
  <c r="Q975" i="7"/>
  <c r="Q974" i="7"/>
  <c r="Q973" i="7"/>
  <c r="Q972" i="7"/>
  <c r="Q971" i="7"/>
  <c r="Q970" i="7"/>
  <c r="Q969" i="7"/>
  <c r="Q968" i="7"/>
  <c r="Q967" i="7"/>
  <c r="Q966" i="7"/>
  <c r="D970" i="374" s="1"/>
  <c r="Q965" i="7"/>
  <c r="Q964" i="7"/>
  <c r="Q963" i="7"/>
  <c r="Q962" i="7"/>
  <c r="Q961" i="7"/>
  <c r="Q960" i="7"/>
  <c r="Q959" i="7"/>
  <c r="Q958" i="7"/>
  <c r="Q957" i="7"/>
  <c r="Q956" i="7"/>
  <c r="Q955" i="7"/>
  <c r="D959" i="374" s="1"/>
  <c r="Q954" i="7"/>
  <c r="D958" i="374" s="1"/>
  <c r="Q953" i="7"/>
  <c r="D957" i="374" s="1"/>
  <c r="Q949" i="7"/>
  <c r="Q948" i="7"/>
  <c r="Q947" i="7"/>
  <c r="Q946" i="7"/>
  <c r="Q945" i="7"/>
  <c r="Q944" i="7"/>
  <c r="D948" i="374" s="1"/>
  <c r="I948" i="374" s="1"/>
  <c r="M948" i="374" s="1"/>
  <c r="N948" i="374" s="1"/>
  <c r="O948" i="374" s="1"/>
  <c r="Q943" i="7"/>
  <c r="Q942" i="7"/>
  <c r="Q940" i="7"/>
  <c r="Q939" i="7"/>
  <c r="Q938" i="7"/>
  <c r="Q937" i="7"/>
  <c r="Q936" i="7"/>
  <c r="Q935" i="7"/>
  <c r="Q934" i="7"/>
  <c r="Q933" i="7"/>
  <c r="Q932" i="7"/>
  <c r="Q931" i="7"/>
  <c r="Q930" i="7"/>
  <c r="Q929" i="7"/>
  <c r="D933" i="374" s="1"/>
  <c r="I933" i="374" s="1"/>
  <c r="K933" i="374" s="1"/>
  <c r="N933" i="374" s="1"/>
  <c r="O933" i="374" s="1"/>
  <c r="Q928" i="7"/>
  <c r="D932" i="374" s="1"/>
  <c r="I932" i="374" s="1"/>
  <c r="K932" i="374" s="1"/>
  <c r="N932" i="374" s="1"/>
  <c r="O932" i="374" s="1"/>
  <c r="Q927" i="7"/>
  <c r="D931" i="374" s="1"/>
  <c r="I931" i="374" s="1"/>
  <c r="K931" i="374" s="1"/>
  <c r="N931" i="374" s="1"/>
  <c r="O931" i="374" s="1"/>
  <c r="Q926" i="7"/>
  <c r="Q925" i="7"/>
  <c r="Q924" i="7"/>
  <c r="Q923" i="7"/>
  <c r="D927" i="374" s="1"/>
  <c r="I927" i="374" s="1"/>
  <c r="O927" i="374" s="1"/>
  <c r="Q922" i="7"/>
  <c r="D926" i="374" s="1"/>
  <c r="M926" i="374" s="1"/>
  <c r="N926" i="374" s="1"/>
  <c r="O926" i="374" s="1"/>
  <c r="Q921" i="7"/>
  <c r="Q920" i="7"/>
  <c r="Q919" i="7"/>
  <c r="Q918" i="7"/>
  <c r="Q917" i="7"/>
  <c r="Q916" i="7"/>
  <c r="Q915" i="7"/>
  <c r="Q914" i="7"/>
  <c r="Q913" i="7"/>
  <c r="Q912" i="7"/>
  <c r="Q911" i="7"/>
  <c r="Q910" i="7"/>
  <c r="Q909" i="7"/>
  <c r="Q908" i="7"/>
  <c r="Q907" i="7"/>
  <c r="Q906" i="7"/>
  <c r="Q905" i="7"/>
  <c r="D909" i="374" s="1"/>
  <c r="I909" i="374" s="1"/>
  <c r="O909" i="374" s="1"/>
  <c r="Q904" i="7"/>
  <c r="D908" i="374" s="1"/>
  <c r="I908" i="374" s="1"/>
  <c r="O908" i="374" s="1"/>
  <c r="Q903" i="7"/>
  <c r="D907" i="374" s="1"/>
  <c r="I907" i="374" s="1"/>
  <c r="O907" i="374" s="1"/>
  <c r="Q902" i="7"/>
  <c r="D906" i="374" s="1"/>
  <c r="Q901" i="7"/>
  <c r="D905" i="374" s="1"/>
  <c r="Q900" i="7"/>
  <c r="D904" i="374" s="1"/>
  <c r="Q899" i="7"/>
  <c r="D903" i="374" s="1"/>
  <c r="Q898" i="7"/>
  <c r="D902" i="374" s="1"/>
  <c r="Q897" i="7"/>
  <c r="D901" i="374" s="1"/>
  <c r="I901" i="374" s="1"/>
  <c r="O901" i="374" s="1"/>
  <c r="Q896" i="7"/>
  <c r="D900" i="374" s="1"/>
  <c r="I900" i="374" s="1"/>
  <c r="O900" i="374" s="1"/>
  <c r="Q895" i="7"/>
  <c r="D899" i="374" s="1"/>
  <c r="I899" i="374" s="1"/>
  <c r="K899" i="374" s="1"/>
  <c r="N899" i="374" s="1"/>
  <c r="O899" i="374" s="1"/>
  <c r="Q894" i="7"/>
  <c r="D898" i="374" s="1"/>
  <c r="I898" i="374" s="1"/>
  <c r="K898" i="374" s="1"/>
  <c r="N898" i="374" s="1"/>
  <c r="O898" i="374" s="1"/>
  <c r="Q893" i="7"/>
  <c r="D897" i="374" s="1"/>
  <c r="I897" i="374" s="1"/>
  <c r="K897" i="374" s="1"/>
  <c r="N897" i="374" s="1"/>
  <c r="O897" i="374" s="1"/>
  <c r="Q892" i="7"/>
  <c r="D896" i="374" s="1"/>
  <c r="I896" i="374" s="1"/>
  <c r="O896" i="374" s="1"/>
  <c r="Q891" i="7"/>
  <c r="D895" i="374" s="1"/>
  <c r="I895" i="374" s="1"/>
  <c r="K895" i="374" s="1"/>
  <c r="N895" i="374" s="1"/>
  <c r="O895" i="374" s="1"/>
  <c r="Q890" i="7"/>
  <c r="D894" i="374" s="1"/>
  <c r="I894" i="374" s="1"/>
  <c r="K894" i="374" s="1"/>
  <c r="N894" i="374" s="1"/>
  <c r="O894" i="374" s="1"/>
  <c r="Q889" i="7"/>
  <c r="D893" i="374" s="1"/>
  <c r="I893" i="374" s="1"/>
  <c r="K893" i="374" s="1"/>
  <c r="N893" i="374" s="1"/>
  <c r="O893" i="374" s="1"/>
  <c r="Q888" i="7"/>
  <c r="D892" i="374" s="1"/>
  <c r="I892" i="374" s="1"/>
  <c r="K892" i="374" s="1"/>
  <c r="N892" i="374" s="1"/>
  <c r="O892" i="374" s="1"/>
  <c r="Q887" i="7"/>
  <c r="D891" i="374" s="1"/>
  <c r="I891" i="374" s="1"/>
  <c r="K891" i="374" s="1"/>
  <c r="N891" i="374" s="1"/>
  <c r="O891" i="374" s="1"/>
  <c r="Q886" i="7"/>
  <c r="D890" i="374" s="1"/>
  <c r="I890" i="374" s="1"/>
  <c r="K890" i="374" s="1"/>
  <c r="N890" i="374" s="1"/>
  <c r="O890" i="374" s="1"/>
  <c r="Q885" i="7"/>
  <c r="D889" i="374" s="1"/>
  <c r="I889" i="374" s="1"/>
  <c r="K889" i="374" s="1"/>
  <c r="N889" i="374" s="1"/>
  <c r="O889" i="374" s="1"/>
  <c r="Q884" i="7"/>
  <c r="D888" i="374" s="1"/>
  <c r="I888" i="374" s="1"/>
  <c r="K888" i="374" s="1"/>
  <c r="N888" i="374" s="1"/>
  <c r="O888" i="374" s="1"/>
  <c r="Q883" i="7"/>
  <c r="D887" i="374" s="1"/>
  <c r="I887" i="374" s="1"/>
  <c r="K887" i="374" s="1"/>
  <c r="N887" i="374" s="1"/>
  <c r="O887" i="374" s="1"/>
  <c r="Q882" i="7"/>
  <c r="Q881" i="7"/>
  <c r="Q880" i="7"/>
  <c r="Q879" i="7"/>
  <c r="Q878" i="7"/>
  <c r="Q877" i="7"/>
  <c r="D881" i="374" s="1"/>
  <c r="Q876" i="7"/>
  <c r="D880" i="374" s="1"/>
  <c r="Q875" i="7"/>
  <c r="Q874" i="7"/>
  <c r="Q873" i="7"/>
  <c r="Q872" i="7"/>
  <c r="Q871" i="7"/>
  <c r="Q870" i="7"/>
  <c r="Q869" i="7"/>
  <c r="Q868" i="7"/>
  <c r="Q867" i="7"/>
  <c r="D871" i="374" s="1"/>
  <c r="Q866" i="7"/>
  <c r="D870" i="374" s="1"/>
  <c r="Q865" i="7"/>
  <c r="D869" i="374" s="1"/>
  <c r="I869" i="374" s="1"/>
  <c r="K869" i="374" s="1"/>
  <c r="N869" i="374" s="1"/>
  <c r="O869" i="374" s="1"/>
  <c r="Q864" i="7"/>
  <c r="D868" i="374" s="1"/>
  <c r="I868" i="374" s="1"/>
  <c r="K868" i="374" s="1"/>
  <c r="N868" i="374" s="1"/>
  <c r="O868" i="374" s="1"/>
  <c r="Q863" i="7"/>
  <c r="D867" i="374" s="1"/>
  <c r="I867" i="374" s="1"/>
  <c r="Q862" i="7"/>
  <c r="D866" i="374" s="1"/>
  <c r="I866" i="374" s="1"/>
  <c r="Q861" i="7"/>
  <c r="Q860" i="7"/>
  <c r="Q859" i="7"/>
  <c r="Q858" i="7"/>
  <c r="D862" i="374" s="1"/>
  <c r="I862" i="374" s="1"/>
  <c r="M862" i="374" s="1"/>
  <c r="N862" i="374" s="1"/>
  <c r="O862" i="374" s="1"/>
  <c r="Q857" i="7"/>
  <c r="Q856" i="7"/>
  <c r="Q855" i="7"/>
  <c r="D859" i="374" s="1"/>
  <c r="I859" i="374" s="1"/>
  <c r="M859" i="374" s="1"/>
  <c r="N859" i="374" s="1"/>
  <c r="O859" i="374" s="1"/>
  <c r="Q852" i="7"/>
  <c r="D856" i="374" s="1"/>
  <c r="I856" i="374" s="1"/>
  <c r="M856" i="374" s="1"/>
  <c r="N856" i="374" s="1"/>
  <c r="O856" i="374" s="1"/>
  <c r="Q851" i="7"/>
  <c r="D855" i="374" s="1"/>
  <c r="I855" i="374" s="1"/>
  <c r="M855" i="374" s="1"/>
  <c r="N855" i="374" s="1"/>
  <c r="O855" i="374" s="1"/>
  <c r="Q850" i="7"/>
  <c r="D854" i="374" s="1"/>
  <c r="I854" i="374" s="1"/>
  <c r="M854" i="374" s="1"/>
  <c r="N854" i="374" s="1"/>
  <c r="O854" i="374" s="1"/>
  <c r="Q849" i="7"/>
  <c r="D853" i="374" s="1"/>
  <c r="I853" i="374" s="1"/>
  <c r="M853" i="374" s="1"/>
  <c r="N853" i="374" s="1"/>
  <c r="O853" i="374" s="1"/>
  <c r="Q848" i="7"/>
  <c r="D852" i="374" s="1"/>
  <c r="I852" i="374" s="1"/>
  <c r="M852" i="374" s="1"/>
  <c r="N852" i="374" s="1"/>
  <c r="O852" i="374" s="1"/>
  <c r="Q847" i="7"/>
  <c r="D851" i="374" s="1"/>
  <c r="I851" i="374" s="1"/>
  <c r="M851" i="374" s="1"/>
  <c r="N851" i="374" s="1"/>
  <c r="O851" i="374" s="1"/>
  <c r="Q846" i="7"/>
  <c r="D850" i="374" s="1"/>
  <c r="I850" i="374" s="1"/>
  <c r="M850" i="374" s="1"/>
  <c r="N850" i="374" s="1"/>
  <c r="O850" i="374" s="1"/>
  <c r="Q845" i="7"/>
  <c r="D849" i="374" s="1"/>
  <c r="I849" i="374" s="1"/>
  <c r="M849" i="374" s="1"/>
  <c r="N849" i="374" s="1"/>
  <c r="O849" i="374" s="1"/>
  <c r="Q844" i="7"/>
  <c r="Q843" i="7"/>
  <c r="D847" i="374" s="1"/>
  <c r="I847" i="374" s="1"/>
  <c r="M847" i="374" s="1"/>
  <c r="N847" i="374" s="1"/>
  <c r="O847" i="374" s="1"/>
  <c r="Q842" i="7"/>
  <c r="D846" i="374" s="1"/>
  <c r="I846" i="374" s="1"/>
  <c r="M846" i="374" s="1"/>
  <c r="N846" i="374" s="1"/>
  <c r="O846" i="374" s="1"/>
  <c r="Q841" i="7"/>
  <c r="Q840" i="7"/>
  <c r="Q839" i="7"/>
  <c r="D843" i="374" s="1"/>
  <c r="I843" i="374" s="1"/>
  <c r="O843" i="374" s="1"/>
  <c r="Q838" i="7"/>
  <c r="Q837" i="7"/>
  <c r="Q836" i="7"/>
  <c r="D840" i="374" s="1"/>
  <c r="I840" i="374" s="1"/>
  <c r="M840" i="374" s="1"/>
  <c r="N840" i="374" s="1"/>
  <c r="O840" i="374" s="1"/>
  <c r="Q835" i="7"/>
  <c r="D839" i="374" s="1"/>
  <c r="I839" i="374" s="1"/>
  <c r="K839" i="374" s="1"/>
  <c r="N839" i="374" s="1"/>
  <c r="O839" i="374" s="1"/>
  <c r="Q834" i="7"/>
  <c r="D838" i="374" s="1"/>
  <c r="I838" i="374" s="1"/>
  <c r="O838" i="374" s="1"/>
  <c r="Q833" i="7"/>
  <c r="D837" i="374" s="1"/>
  <c r="I837" i="374" s="1"/>
  <c r="O837" i="374" s="1"/>
  <c r="Q832" i="7"/>
  <c r="D836" i="374" s="1"/>
  <c r="I836" i="374" s="1"/>
  <c r="O836" i="374" s="1"/>
  <c r="Q831" i="7"/>
  <c r="Q830" i="7"/>
  <c r="D834" i="374" s="1"/>
  <c r="I834" i="374" s="1"/>
  <c r="O834" i="374" s="1"/>
  <c r="Q829" i="7"/>
  <c r="D833" i="374" s="1"/>
  <c r="I833" i="374" s="1"/>
  <c r="Q828" i="7"/>
  <c r="D832" i="374" s="1"/>
  <c r="I832" i="374" s="1"/>
  <c r="M832" i="374" s="1"/>
  <c r="N832" i="374" s="1"/>
  <c r="O832" i="374" s="1"/>
  <c r="Q827" i="7"/>
  <c r="D831" i="374" s="1"/>
  <c r="I831" i="374" s="1"/>
  <c r="M831" i="374" s="1"/>
  <c r="N831" i="374" s="1"/>
  <c r="O831" i="374" s="1"/>
  <c r="Q826" i="7"/>
  <c r="D830" i="374" s="1"/>
  <c r="I830" i="374" s="1"/>
  <c r="M830" i="374" s="1"/>
  <c r="N830" i="374" s="1"/>
  <c r="O830" i="374" s="1"/>
  <c r="Q825" i="7"/>
  <c r="D829" i="374" s="1"/>
  <c r="I829" i="374" s="1"/>
  <c r="M829" i="374" s="1"/>
  <c r="N829" i="374" s="1"/>
  <c r="O829" i="374" s="1"/>
  <c r="Q824" i="7"/>
  <c r="D828" i="374" s="1"/>
  <c r="I828" i="374" s="1"/>
  <c r="M828" i="374" s="1"/>
  <c r="N828" i="374" s="1"/>
  <c r="O828" i="374" s="1"/>
  <c r="Q823" i="7"/>
  <c r="D827" i="374" s="1"/>
  <c r="I827" i="374" s="1"/>
  <c r="M827" i="374" s="1"/>
  <c r="N827" i="374" s="1"/>
  <c r="O827" i="374" s="1"/>
  <c r="Q822" i="7"/>
  <c r="D826" i="374" s="1"/>
  <c r="I826" i="374" s="1"/>
  <c r="M826" i="374" s="1"/>
  <c r="N826" i="374" s="1"/>
  <c r="O826" i="374" s="1"/>
  <c r="Q821" i="7"/>
  <c r="D825" i="374" s="1"/>
  <c r="I825" i="374" s="1"/>
  <c r="M825" i="374" s="1"/>
  <c r="N825" i="374" s="1"/>
  <c r="O825" i="374" s="1"/>
  <c r="Q820" i="7"/>
  <c r="Q819" i="7"/>
  <c r="Q818" i="7"/>
  <c r="D822" i="374" s="1"/>
  <c r="I822" i="374" s="1"/>
  <c r="M822" i="374" s="1"/>
  <c r="N822" i="374" s="1"/>
  <c r="O822" i="374" s="1"/>
  <c r="Q817" i="7"/>
  <c r="D821" i="374" s="1"/>
  <c r="I821" i="374" s="1"/>
  <c r="M821" i="374" s="1"/>
  <c r="N821" i="374" s="1"/>
  <c r="O821" i="374" s="1"/>
  <c r="Q816" i="7"/>
  <c r="D820" i="374" s="1"/>
  <c r="I820" i="374" s="1"/>
  <c r="M820" i="374" s="1"/>
  <c r="N820" i="374" s="1"/>
  <c r="O820" i="374" s="1"/>
  <c r="Q815" i="7"/>
  <c r="D819" i="374" s="1"/>
  <c r="I819" i="374" s="1"/>
  <c r="M819" i="374" s="1"/>
  <c r="N819" i="374" s="1"/>
  <c r="O819" i="374" s="1"/>
  <c r="Q814" i="7"/>
  <c r="D818" i="374" s="1"/>
  <c r="I818" i="374" s="1"/>
  <c r="M818" i="374" s="1"/>
  <c r="N818" i="374" s="1"/>
  <c r="O818" i="374" s="1"/>
  <c r="Q813" i="7"/>
  <c r="D817" i="374" s="1"/>
  <c r="I817" i="374" s="1"/>
  <c r="M817" i="374" s="1"/>
  <c r="N817" i="374" s="1"/>
  <c r="O817" i="374" s="1"/>
  <c r="Q812" i="7"/>
  <c r="D816" i="374" s="1"/>
  <c r="I816" i="374" s="1"/>
  <c r="M816" i="374" s="1"/>
  <c r="N816" i="374" s="1"/>
  <c r="O816" i="374" s="1"/>
  <c r="Q811" i="7"/>
  <c r="D815" i="374" s="1"/>
  <c r="I815" i="374" s="1"/>
  <c r="M815" i="374" s="1"/>
  <c r="N815" i="374" s="1"/>
  <c r="O815" i="374" s="1"/>
  <c r="Q810" i="7"/>
  <c r="D814" i="374" s="1"/>
  <c r="I814" i="374" s="1"/>
  <c r="K814" i="374" s="1"/>
  <c r="N814" i="374" s="1"/>
  <c r="O814" i="374" s="1"/>
  <c r="Q809" i="7"/>
  <c r="D813" i="374" s="1"/>
  <c r="Q808" i="7"/>
  <c r="D812" i="374" s="1"/>
  <c r="I812" i="374" s="1"/>
  <c r="M812" i="374" s="1"/>
  <c r="N812" i="374" s="1"/>
  <c r="O812" i="374" s="1"/>
  <c r="Q807" i="7"/>
  <c r="D811" i="374" s="1"/>
  <c r="M811" i="374" s="1"/>
  <c r="N811" i="374" s="1"/>
  <c r="O811" i="374" s="1"/>
  <c r="Q806" i="7"/>
  <c r="Q805" i="7"/>
  <c r="Q804" i="7"/>
  <c r="D808" i="374" s="1"/>
  <c r="I808" i="374" s="1"/>
  <c r="O808" i="374" s="1"/>
  <c r="Q803" i="7"/>
  <c r="D807" i="374" s="1"/>
  <c r="I807" i="374" s="1"/>
  <c r="O807" i="374" s="1"/>
  <c r="Q802" i="7"/>
  <c r="D806" i="374" s="1"/>
  <c r="I806" i="374" s="1"/>
  <c r="O806" i="374" s="1"/>
  <c r="Q801" i="7"/>
  <c r="D805" i="374" s="1"/>
  <c r="I805" i="374" s="1"/>
  <c r="O805" i="374" s="1"/>
  <c r="Q800" i="7"/>
  <c r="D804" i="374" s="1"/>
  <c r="I804" i="374" s="1"/>
  <c r="K804" i="374" s="1"/>
  <c r="N804" i="374" s="1"/>
  <c r="O804" i="374" s="1"/>
  <c r="Q799" i="7"/>
  <c r="D803" i="374" s="1"/>
  <c r="I803" i="374" s="1"/>
  <c r="O803" i="374" s="1"/>
  <c r="Q798" i="7"/>
  <c r="D802" i="374" s="1"/>
  <c r="I802" i="374" s="1"/>
  <c r="O802" i="374" s="1"/>
  <c r="Q797" i="7"/>
  <c r="D801" i="374" s="1"/>
  <c r="I801" i="374" s="1"/>
  <c r="O801" i="374" s="1"/>
  <c r="Q796" i="7"/>
  <c r="Q795" i="7"/>
  <c r="D799" i="374" s="1"/>
  <c r="I799" i="374" s="1"/>
  <c r="K799" i="374" s="1"/>
  <c r="N799" i="374" s="1"/>
  <c r="O799" i="374" s="1"/>
  <c r="Q794" i="7"/>
  <c r="Q793" i="7"/>
  <c r="D797" i="374" s="1"/>
  <c r="I797" i="374" s="1"/>
  <c r="O797" i="374" s="1"/>
  <c r="Q792" i="7"/>
  <c r="D796" i="374" s="1"/>
  <c r="I796" i="374" s="1"/>
  <c r="M796" i="374" s="1"/>
  <c r="N796" i="374" s="1"/>
  <c r="O796" i="374" s="1"/>
  <c r="Q791" i="7"/>
  <c r="Q790" i="7"/>
  <c r="D794" i="374" s="1"/>
  <c r="I794" i="374" s="1"/>
  <c r="M794" i="374" s="1"/>
  <c r="N794" i="374" s="1"/>
  <c r="O794" i="374" s="1"/>
  <c r="Q789" i="7"/>
  <c r="D793" i="374" s="1"/>
  <c r="I793" i="374" s="1"/>
  <c r="M793" i="374" s="1"/>
  <c r="N793" i="374" s="1"/>
  <c r="O793" i="374" s="1"/>
  <c r="Q788" i="7"/>
  <c r="Q787" i="7"/>
  <c r="D791" i="374" s="1"/>
  <c r="Q786" i="7"/>
  <c r="D790" i="374" s="1"/>
  <c r="Q785" i="7"/>
  <c r="D789" i="374" s="1"/>
  <c r="Q784" i="7"/>
  <c r="Q783" i="7"/>
  <c r="D787" i="374" s="1"/>
  <c r="Q782" i="7"/>
  <c r="D786" i="374" s="1"/>
  <c r="Q781" i="7"/>
  <c r="Q780" i="7"/>
  <c r="D784" i="374" s="1"/>
  <c r="I784" i="374" s="1"/>
  <c r="K784" i="374" s="1"/>
  <c r="N784" i="374" s="1"/>
  <c r="O784" i="374" s="1"/>
  <c r="Q779" i="7"/>
  <c r="D783" i="374" s="1"/>
  <c r="I783" i="374" s="1"/>
  <c r="K783" i="374" s="1"/>
  <c r="N783" i="374" s="1"/>
  <c r="O783" i="374" s="1"/>
  <c r="Q778" i="7"/>
  <c r="D782" i="374" s="1"/>
  <c r="I782" i="374" s="1"/>
  <c r="K782" i="374" s="1"/>
  <c r="N782" i="374" s="1"/>
  <c r="O782" i="374" s="1"/>
  <c r="Q777" i="7"/>
  <c r="D781" i="374" s="1"/>
  <c r="I781" i="374" s="1"/>
  <c r="K781" i="374" s="1"/>
  <c r="N781" i="374" s="1"/>
  <c r="O781" i="374" s="1"/>
  <c r="Q776" i="7"/>
  <c r="Q775" i="7"/>
  <c r="D779" i="374" s="1"/>
  <c r="I779" i="374" s="1"/>
  <c r="K779" i="374" s="1"/>
  <c r="N779" i="374" s="1"/>
  <c r="O779" i="374" s="1"/>
  <c r="Q774" i="7"/>
  <c r="D778" i="374" s="1"/>
  <c r="M778" i="374" s="1"/>
  <c r="N778" i="374" s="1"/>
  <c r="O778" i="374" s="1"/>
  <c r="Q773" i="7"/>
  <c r="D777" i="374" s="1"/>
  <c r="I777" i="374" s="1"/>
  <c r="K777" i="374" s="1"/>
  <c r="N777" i="374" s="1"/>
  <c r="O777" i="374" s="1"/>
  <c r="Q772" i="7"/>
  <c r="D776" i="374" s="1"/>
  <c r="M776" i="374" s="1"/>
  <c r="N776" i="374" s="1"/>
  <c r="O776" i="374" s="1"/>
  <c r="Q771" i="7"/>
  <c r="D775" i="374" s="1"/>
  <c r="I775" i="374" s="1"/>
  <c r="O775" i="374" s="1"/>
  <c r="Q770" i="7"/>
  <c r="D774" i="374" s="1"/>
  <c r="I774" i="374" s="1"/>
  <c r="M774" i="374" s="1"/>
  <c r="N774" i="374" s="1"/>
  <c r="O774" i="374" s="1"/>
  <c r="Q769" i="7"/>
  <c r="D773" i="374" s="1"/>
  <c r="I773" i="374" s="1"/>
  <c r="O773" i="374" s="1"/>
  <c r="Q768" i="7"/>
  <c r="D772" i="374" s="1"/>
  <c r="I772" i="374" s="1"/>
  <c r="K772" i="374" s="1"/>
  <c r="N772" i="374" s="1"/>
  <c r="O772" i="374" s="1"/>
  <c r="Q767" i="7"/>
  <c r="D771" i="374" s="1"/>
  <c r="I771" i="374" s="1"/>
  <c r="K771" i="374" s="1"/>
  <c r="N771" i="374" s="1"/>
  <c r="O771" i="374" s="1"/>
  <c r="Q766" i="7"/>
  <c r="D770" i="374" s="1"/>
  <c r="I770" i="374" s="1"/>
  <c r="K770" i="374" s="1"/>
  <c r="N770" i="374" s="1"/>
  <c r="O770" i="374" s="1"/>
  <c r="Q765" i="7"/>
  <c r="D769" i="374" s="1"/>
  <c r="I769" i="374" s="1"/>
  <c r="K769" i="374" s="1"/>
  <c r="N769" i="374" s="1"/>
  <c r="O769" i="374" s="1"/>
  <c r="Q764" i="7"/>
  <c r="D768" i="374" s="1"/>
  <c r="I768" i="374" s="1"/>
  <c r="K768" i="374" s="1"/>
  <c r="N768" i="374" s="1"/>
  <c r="O768" i="374" s="1"/>
  <c r="Q763" i="7"/>
  <c r="D767" i="374" s="1"/>
  <c r="I767" i="374" s="1"/>
  <c r="K767" i="374" s="1"/>
  <c r="N767" i="374" s="1"/>
  <c r="O767" i="374" s="1"/>
  <c r="Q762" i="7"/>
  <c r="Q761" i="7"/>
  <c r="D765" i="374" s="1"/>
  <c r="I765" i="374" s="1"/>
  <c r="O765" i="374" s="1"/>
  <c r="Q759" i="7"/>
  <c r="Q758" i="7"/>
  <c r="Q757" i="7"/>
  <c r="D761" i="374" s="1"/>
  <c r="F761" i="374" s="1"/>
  <c r="Q756" i="7"/>
  <c r="D760" i="374" s="1"/>
  <c r="F760" i="374" s="1"/>
  <c r="Q755" i="7"/>
  <c r="D759" i="374" s="1"/>
  <c r="F759" i="374" s="1"/>
  <c r="Q754" i="7"/>
  <c r="Q753" i="7"/>
  <c r="D757" i="374" s="1"/>
  <c r="F757" i="374" s="1"/>
  <c r="Q752" i="7"/>
  <c r="D756" i="374" s="1"/>
  <c r="F756" i="374" s="1"/>
  <c r="Q751" i="7"/>
  <c r="Q750" i="7"/>
  <c r="D754" i="374" s="1"/>
  <c r="F754" i="374" s="1"/>
  <c r="Q749" i="7"/>
  <c r="D753" i="374" s="1"/>
  <c r="F753" i="374" s="1"/>
  <c r="Q748" i="7"/>
  <c r="D752" i="374" s="1"/>
  <c r="F752" i="374" s="1"/>
  <c r="Q747" i="7"/>
  <c r="D751" i="374" s="1"/>
  <c r="F751" i="374" s="1"/>
  <c r="Q746" i="7"/>
  <c r="Q745" i="7"/>
  <c r="Q744" i="7"/>
  <c r="D748" i="374" s="1"/>
  <c r="F748" i="374" s="1"/>
  <c r="Q743" i="7"/>
  <c r="D747" i="374" s="1"/>
  <c r="H747" i="374" s="1"/>
  <c r="Q742" i="7"/>
  <c r="D746" i="374" s="1"/>
  <c r="H746" i="374" s="1"/>
  <c r="Q741" i="7"/>
  <c r="D745" i="374" s="1"/>
  <c r="H745" i="374" s="1"/>
  <c r="Q740" i="7"/>
  <c r="D744" i="374" s="1"/>
  <c r="H744" i="374" s="1"/>
  <c r="Q739" i="7"/>
  <c r="D743" i="374" s="1"/>
  <c r="H743" i="374" s="1"/>
  <c r="Q738" i="7"/>
  <c r="D742" i="374" s="1"/>
  <c r="H742" i="374" s="1"/>
  <c r="Q737" i="7"/>
  <c r="D741" i="374" s="1"/>
  <c r="H741" i="374" s="1"/>
  <c r="Q736" i="7"/>
  <c r="D740" i="374" s="1"/>
  <c r="H740" i="374" s="1"/>
  <c r="Q735" i="7"/>
  <c r="D739" i="374" s="1"/>
  <c r="H739" i="374" s="1"/>
  <c r="Q734" i="7"/>
  <c r="D738" i="374" s="1"/>
  <c r="H738" i="374" s="1"/>
  <c r="Q733" i="7"/>
  <c r="D737" i="374" s="1"/>
  <c r="H737" i="374" s="1"/>
  <c r="Q732" i="7"/>
  <c r="D736" i="374" s="1"/>
  <c r="H736" i="374" s="1"/>
  <c r="Q731" i="7"/>
  <c r="D735" i="374" s="1"/>
  <c r="H735" i="374" s="1"/>
  <c r="Q730" i="7"/>
  <c r="D734" i="374" s="1"/>
  <c r="H734" i="374" s="1"/>
  <c r="Q729" i="7"/>
  <c r="D733" i="374" s="1"/>
  <c r="H733" i="374" s="1"/>
  <c r="Q728" i="7"/>
  <c r="D732" i="374" s="1"/>
  <c r="H732" i="374" s="1"/>
  <c r="Q727" i="7"/>
  <c r="D731" i="374" s="1"/>
  <c r="H731" i="374" s="1"/>
  <c r="Q726" i="7"/>
  <c r="D730" i="374" s="1"/>
  <c r="H730" i="374" s="1"/>
  <c r="Q725" i="7"/>
  <c r="D729" i="374" s="1"/>
  <c r="H729" i="374" s="1"/>
  <c r="Q724" i="7"/>
  <c r="D728" i="374" s="1"/>
  <c r="H728" i="374" s="1"/>
  <c r="Q723" i="7"/>
  <c r="D727" i="374" s="1"/>
  <c r="H727" i="374" s="1"/>
  <c r="Q722" i="7"/>
  <c r="D726" i="374" s="1"/>
  <c r="H726" i="374" s="1"/>
  <c r="Q721" i="7"/>
  <c r="D725" i="374" s="1"/>
  <c r="H725" i="374" s="1"/>
  <c r="Q720" i="7"/>
  <c r="D724" i="374" s="1"/>
  <c r="H724" i="374" s="1"/>
  <c r="Q719" i="7"/>
  <c r="D723" i="374" s="1"/>
  <c r="H723" i="374" s="1"/>
  <c r="Q718" i="7"/>
  <c r="D722" i="374" s="1"/>
  <c r="H722" i="374" s="1"/>
  <c r="Q717" i="7"/>
  <c r="D721" i="374" s="1"/>
  <c r="H721" i="374" s="1"/>
  <c r="Q716" i="7"/>
  <c r="D720" i="374" s="1"/>
  <c r="H720" i="374" s="1"/>
  <c r="Q715" i="7"/>
  <c r="D719" i="374" s="1"/>
  <c r="H719" i="374" s="1"/>
  <c r="Q714" i="7"/>
  <c r="D718" i="374" s="1"/>
  <c r="H718" i="374" s="1"/>
  <c r="Q713" i="7"/>
  <c r="D717" i="374" s="1"/>
  <c r="H717" i="374" s="1"/>
  <c r="Q712" i="7"/>
  <c r="D716" i="374" s="1"/>
  <c r="H716" i="374" s="1"/>
  <c r="Q711" i="7"/>
  <c r="D715" i="374" s="1"/>
  <c r="H715" i="374" s="1"/>
  <c r="Q710" i="7"/>
  <c r="D714" i="374" s="1"/>
  <c r="H714" i="374" s="1"/>
  <c r="Q709" i="7"/>
  <c r="D713" i="374" s="1"/>
  <c r="H713" i="374" s="1"/>
  <c r="Q708" i="7"/>
  <c r="D712" i="374" s="1"/>
  <c r="H712" i="374" s="1"/>
  <c r="Q707" i="7"/>
  <c r="D711" i="374" s="1"/>
  <c r="H711" i="374" s="1"/>
  <c r="Q706" i="7"/>
  <c r="D710" i="374" s="1"/>
  <c r="H710" i="374" s="1"/>
  <c r="Q705" i="7"/>
  <c r="D709" i="374" s="1"/>
  <c r="H709" i="374" s="1"/>
  <c r="Q704" i="7"/>
  <c r="D708" i="374" s="1"/>
  <c r="H708" i="374" s="1"/>
  <c r="Q703" i="7"/>
  <c r="D707" i="374" s="1"/>
  <c r="H707" i="374" s="1"/>
  <c r="Q702" i="7"/>
  <c r="D706" i="374" s="1"/>
  <c r="H706" i="374" s="1"/>
  <c r="Q701" i="7"/>
  <c r="D705" i="374" s="1"/>
  <c r="H705" i="374" s="1"/>
  <c r="Q700" i="7"/>
  <c r="D704" i="374" s="1"/>
  <c r="H704" i="374" s="1"/>
  <c r="Q699" i="7"/>
  <c r="D703" i="374" s="1"/>
  <c r="H703" i="374" s="1"/>
  <c r="Q698" i="7"/>
  <c r="D702" i="374" s="1"/>
  <c r="H702" i="374" s="1"/>
  <c r="Q697" i="7"/>
  <c r="D701" i="374" s="1"/>
  <c r="H701" i="374" s="1"/>
  <c r="Q696" i="7"/>
  <c r="D700" i="374" s="1"/>
  <c r="H700" i="374" s="1"/>
  <c r="Q695" i="7"/>
  <c r="D699" i="374" s="1"/>
  <c r="H699" i="374" s="1"/>
  <c r="Q694" i="7"/>
  <c r="D698" i="374" s="1"/>
  <c r="H698" i="374" s="1"/>
  <c r="Q693" i="7"/>
  <c r="D697" i="374" s="1"/>
  <c r="H697" i="374" s="1"/>
  <c r="Q692" i="7"/>
  <c r="D696" i="374" s="1"/>
  <c r="H696" i="374" s="1"/>
  <c r="Q691" i="7"/>
  <c r="D695" i="374" s="1"/>
  <c r="H695" i="374" s="1"/>
  <c r="Q690" i="7"/>
  <c r="D694" i="374" s="1"/>
  <c r="H694" i="374" s="1"/>
  <c r="Q689" i="7"/>
  <c r="D693" i="374" s="1"/>
  <c r="Q688" i="7"/>
  <c r="D692" i="374" s="1"/>
  <c r="Q687" i="7"/>
  <c r="D691" i="374" s="1"/>
  <c r="Q686" i="7"/>
  <c r="D690" i="374" s="1"/>
  <c r="Q685" i="7"/>
  <c r="D689" i="374" s="1"/>
  <c r="Q684" i="7"/>
  <c r="D688" i="374" s="1"/>
  <c r="Q683" i="7"/>
  <c r="D687" i="374" s="1"/>
  <c r="Q682" i="7"/>
  <c r="D686" i="374" s="1"/>
  <c r="Q681" i="7"/>
  <c r="D685" i="374" s="1"/>
  <c r="Q680" i="7"/>
  <c r="D684" i="374" s="1"/>
  <c r="Q679" i="7"/>
  <c r="D683" i="374" s="1"/>
  <c r="Q678" i="7"/>
  <c r="D682" i="374" s="1"/>
  <c r="Q677" i="7"/>
  <c r="D681" i="374" s="1"/>
  <c r="Q676" i="7"/>
  <c r="D680" i="374" s="1"/>
  <c r="Q675" i="7"/>
  <c r="D679" i="374" s="1"/>
  <c r="Q674" i="7"/>
  <c r="D678" i="374" s="1"/>
  <c r="Q673" i="7"/>
  <c r="D677" i="374" s="1"/>
  <c r="Q672" i="7"/>
  <c r="D676" i="374" s="1"/>
  <c r="Q671" i="7"/>
  <c r="D675" i="374" s="1"/>
  <c r="Q670" i="7"/>
  <c r="D674" i="374" s="1"/>
  <c r="Q669" i="7"/>
  <c r="D673" i="374" s="1"/>
  <c r="Q668" i="7"/>
  <c r="D672" i="374" s="1"/>
  <c r="Q667" i="7"/>
  <c r="D671" i="374" s="1"/>
  <c r="Q666" i="7"/>
  <c r="D670" i="374" s="1"/>
  <c r="I670" i="374" s="1"/>
  <c r="M670" i="374" s="1"/>
  <c r="N670" i="374" s="1"/>
  <c r="O670" i="374" s="1"/>
  <c r="Q665" i="7"/>
  <c r="D669" i="374" s="1"/>
  <c r="I669" i="374" s="1"/>
  <c r="M669" i="374" s="1"/>
  <c r="N669" i="374" s="1"/>
  <c r="O669" i="374" s="1"/>
  <c r="Q664" i="7"/>
  <c r="D668" i="374" s="1"/>
  <c r="I668" i="374" s="1"/>
  <c r="M668" i="374" s="1"/>
  <c r="N668" i="374" s="1"/>
  <c r="O668" i="374" s="1"/>
  <c r="Q663" i="7"/>
  <c r="D667" i="374" s="1"/>
  <c r="I667" i="374" s="1"/>
  <c r="M667" i="374" s="1"/>
  <c r="N667" i="374" s="1"/>
  <c r="O667" i="374" s="1"/>
  <c r="Q662" i="7"/>
  <c r="Q661" i="7"/>
  <c r="D665" i="374" s="1"/>
  <c r="F665" i="374" s="1"/>
  <c r="Q660" i="7"/>
  <c r="D664" i="374" s="1"/>
  <c r="F664" i="374" s="1"/>
  <c r="Q659" i="7"/>
  <c r="D663" i="374" s="1"/>
  <c r="F663" i="374" s="1"/>
  <c r="Q658" i="7"/>
  <c r="Q657" i="7"/>
  <c r="Q656" i="7"/>
  <c r="D660" i="374" s="1"/>
  <c r="F660" i="374" s="1"/>
  <c r="Q655" i="7"/>
  <c r="D659" i="374" s="1"/>
  <c r="F659" i="374" s="1"/>
  <c r="Q654" i="7"/>
  <c r="D658" i="374" s="1"/>
  <c r="F658" i="374" s="1"/>
  <c r="Q653" i="7"/>
  <c r="D657" i="374" s="1"/>
  <c r="F657" i="374" s="1"/>
  <c r="Q652" i="7"/>
  <c r="D656" i="374" s="1"/>
  <c r="F656" i="374" s="1"/>
  <c r="Q651" i="7"/>
  <c r="D655" i="374" s="1"/>
  <c r="F655" i="374" s="1"/>
  <c r="Q622" i="7"/>
  <c r="Q621" i="7"/>
  <c r="Q620" i="7"/>
  <c r="Q618" i="7"/>
  <c r="Q617" i="7"/>
  <c r="Q591" i="7"/>
  <c r="Q590" i="7"/>
  <c r="Q589" i="7"/>
  <c r="Q588" i="7"/>
  <c r="Q587" i="7"/>
  <c r="Q586" i="7"/>
  <c r="Q585" i="7"/>
  <c r="Q584" i="7"/>
  <c r="Q583" i="7"/>
  <c r="Q582" i="7"/>
  <c r="Q581" i="7"/>
  <c r="Q580" i="7"/>
  <c r="Q579" i="7"/>
  <c r="Q578" i="7"/>
  <c r="Q577" i="7"/>
  <c r="D581" i="374" s="1"/>
  <c r="I581" i="374" s="1"/>
  <c r="M581" i="374" s="1"/>
  <c r="N581" i="374" s="1"/>
  <c r="O581" i="374" s="1"/>
  <c r="Q576" i="7"/>
  <c r="D580" i="374" s="1"/>
  <c r="F580" i="374" s="1"/>
  <c r="Q575" i="7"/>
  <c r="Q574" i="7"/>
  <c r="D578" i="374" s="1"/>
  <c r="I578" i="374" s="1"/>
  <c r="M578" i="374" s="1"/>
  <c r="N578" i="374" s="1"/>
  <c r="O578" i="374" s="1"/>
  <c r="Q572" i="7"/>
  <c r="Q570" i="7"/>
  <c r="Q569" i="7"/>
  <c r="Q568" i="7"/>
  <c r="Q567" i="7"/>
  <c r="Q566" i="7"/>
  <c r="Q565" i="7"/>
  <c r="Q564" i="7"/>
  <c r="Q563" i="7"/>
  <c r="Q562" i="7"/>
  <c r="D566" i="374" s="1"/>
  <c r="F566" i="374" s="1"/>
  <c r="Q561" i="7"/>
  <c r="Q560" i="7"/>
  <c r="D564" i="374" s="1"/>
  <c r="F564" i="374" s="1"/>
  <c r="Q559" i="7"/>
  <c r="Q558" i="7"/>
  <c r="Q557" i="7"/>
  <c r="Q556" i="7"/>
  <c r="Q555" i="7"/>
  <c r="Q554" i="7"/>
  <c r="Q553" i="7"/>
  <c r="Q552" i="7"/>
  <c r="Q551" i="7"/>
  <c r="Q550" i="7"/>
  <c r="Q549" i="7"/>
  <c r="Q548" i="7"/>
  <c r="Q547" i="7"/>
  <c r="Q546" i="7"/>
  <c r="Q545" i="7"/>
  <c r="Q544" i="7"/>
  <c r="D548" i="374" s="1"/>
  <c r="Q543" i="7"/>
  <c r="Q542" i="7"/>
  <c r="Q541" i="7"/>
  <c r="Q540" i="7"/>
  <c r="Q539" i="7"/>
  <c r="Q538" i="7"/>
  <c r="Q537" i="7"/>
  <c r="Q536" i="7"/>
  <c r="Q535" i="7"/>
  <c r="Q534" i="7"/>
  <c r="Q533" i="7"/>
  <c r="Q532" i="7"/>
  <c r="Q531" i="7"/>
  <c r="Q530" i="7"/>
  <c r="Q529" i="7"/>
  <c r="Q528" i="7"/>
  <c r="Q527" i="7"/>
  <c r="Q526" i="7"/>
  <c r="Q525" i="7"/>
  <c r="Q524" i="7"/>
  <c r="Q523" i="7"/>
  <c r="Q522" i="7"/>
  <c r="Q521" i="7"/>
  <c r="Q520" i="7"/>
  <c r="Q519" i="7"/>
  <c r="Q518" i="7"/>
  <c r="Q517" i="7"/>
  <c r="Q516" i="7"/>
  <c r="Q515" i="7"/>
  <c r="Q514" i="7"/>
  <c r="Q513" i="7"/>
  <c r="Q512" i="7"/>
  <c r="Q511" i="7"/>
  <c r="Q510" i="7"/>
  <c r="Q509" i="7"/>
  <c r="Q508" i="7"/>
  <c r="Q507" i="7"/>
  <c r="Q506" i="7"/>
  <c r="Q505" i="7"/>
  <c r="Q504" i="7"/>
  <c r="Q503" i="7"/>
  <c r="Q502" i="7"/>
  <c r="Q501" i="7"/>
  <c r="Q500" i="7"/>
  <c r="Q499" i="7"/>
  <c r="Q498" i="7"/>
  <c r="Q497" i="7"/>
  <c r="Q496" i="7"/>
  <c r="Q495" i="7"/>
  <c r="Q494" i="7"/>
  <c r="Q493" i="7"/>
  <c r="Q492" i="7"/>
  <c r="Q491" i="7"/>
  <c r="Q490" i="7"/>
  <c r="Q489" i="7"/>
  <c r="Q488" i="7"/>
  <c r="Q487" i="7"/>
  <c r="Q486" i="7"/>
  <c r="Q485" i="7"/>
  <c r="Q484" i="7"/>
  <c r="Q482" i="7"/>
  <c r="Q481" i="7"/>
  <c r="Q480" i="7"/>
  <c r="Q479" i="7"/>
  <c r="Q478" i="7"/>
  <c r="Q477" i="7"/>
  <c r="Q476" i="7"/>
  <c r="Q475" i="7"/>
  <c r="Q474" i="7"/>
  <c r="Q473" i="7"/>
  <c r="Q472" i="7"/>
  <c r="Q471" i="7"/>
  <c r="Q470" i="7"/>
  <c r="Q469" i="7"/>
  <c r="Q467" i="7"/>
  <c r="Q466" i="7"/>
  <c r="Q465" i="7"/>
  <c r="Q462" i="7"/>
  <c r="Q461" i="7"/>
  <c r="Q460" i="7"/>
  <c r="Q459" i="7"/>
  <c r="Q458" i="7"/>
  <c r="Q457" i="7"/>
  <c r="Q456" i="7"/>
  <c r="Q455" i="7"/>
  <c r="Q454" i="7"/>
  <c r="Q453" i="7"/>
  <c r="Q452" i="7"/>
  <c r="Q451" i="7"/>
  <c r="Q450" i="7"/>
  <c r="Q449" i="7"/>
  <c r="Q448" i="7"/>
  <c r="Q447" i="7"/>
  <c r="Q446" i="7"/>
  <c r="Q445" i="7"/>
  <c r="Q444" i="7"/>
  <c r="Q443" i="7"/>
  <c r="Q442" i="7"/>
  <c r="Q441" i="7"/>
  <c r="Q440" i="7"/>
  <c r="Q439" i="7"/>
  <c r="Q438" i="7"/>
  <c r="Q437" i="7"/>
  <c r="Q436" i="7"/>
  <c r="Q435" i="7"/>
  <c r="Q434" i="7"/>
  <c r="Q433" i="7"/>
  <c r="Q432" i="7"/>
  <c r="Q431" i="7"/>
  <c r="Q430" i="7"/>
  <c r="Q429" i="7"/>
  <c r="Q428" i="7"/>
  <c r="Q427" i="7"/>
  <c r="Q426" i="7"/>
  <c r="Q425" i="7"/>
  <c r="Q424" i="7"/>
  <c r="Q423" i="7"/>
  <c r="Q422" i="7"/>
  <c r="Q421" i="7"/>
  <c r="Q420" i="7"/>
  <c r="Q419" i="7"/>
  <c r="D423" i="374" s="1"/>
  <c r="I423" i="374" s="1"/>
  <c r="M423" i="374" s="1"/>
  <c r="N423" i="374" s="1"/>
  <c r="O423" i="374" s="1"/>
  <c r="Q418" i="7"/>
  <c r="Q417" i="7"/>
  <c r="Q416" i="7"/>
  <c r="Q415" i="7"/>
  <c r="Q414" i="7"/>
  <c r="Q413" i="7"/>
  <c r="Q412" i="7"/>
  <c r="Q411" i="7"/>
  <c r="Q410" i="7"/>
  <c r="Q409" i="7"/>
  <c r="Q408" i="7"/>
  <c r="Q407" i="7"/>
  <c r="Q406" i="7"/>
  <c r="Q405" i="7"/>
  <c r="Q404" i="7"/>
  <c r="Q403" i="7"/>
  <c r="Q402" i="7"/>
  <c r="Q401" i="7"/>
  <c r="Q400" i="7"/>
  <c r="Q399" i="7"/>
  <c r="Q398" i="7"/>
  <c r="Q397" i="7"/>
  <c r="Q396" i="7"/>
  <c r="Q395" i="7"/>
  <c r="Q394" i="7"/>
  <c r="Q393" i="7"/>
  <c r="Q392" i="7"/>
  <c r="Q390" i="7"/>
  <c r="Q389" i="7"/>
  <c r="Q388" i="7"/>
  <c r="Q387" i="7"/>
  <c r="Q386" i="7"/>
  <c r="Q385" i="7"/>
  <c r="Q384" i="7"/>
  <c r="Q383" i="7"/>
  <c r="Q382" i="7"/>
  <c r="Q381" i="7"/>
  <c r="Q380" i="7"/>
  <c r="Q379" i="7"/>
  <c r="Q378" i="7"/>
  <c r="Q377" i="7"/>
  <c r="Q376" i="7"/>
  <c r="Q375" i="7"/>
  <c r="Q374" i="7"/>
  <c r="Q373" i="7"/>
  <c r="Q372" i="7"/>
  <c r="Q371" i="7"/>
  <c r="Q370" i="7"/>
  <c r="Q369" i="7"/>
  <c r="Q368" i="7"/>
  <c r="D372" i="374" s="1"/>
  <c r="Q367" i="7"/>
  <c r="D371" i="374" s="1"/>
  <c r="I371" i="374" s="1"/>
  <c r="M371" i="374" s="1"/>
  <c r="N371" i="374" s="1"/>
  <c r="O371" i="374" s="1"/>
  <c r="Q366" i="7"/>
  <c r="Q365" i="7"/>
  <c r="Q364" i="7"/>
  <c r="Q363" i="7"/>
  <c r="Q362" i="7"/>
  <c r="Q361" i="7"/>
  <c r="Q360" i="7"/>
  <c r="Q359" i="7"/>
  <c r="Q358" i="7"/>
  <c r="Q357" i="7"/>
  <c r="Q356" i="7"/>
  <c r="Q355" i="7"/>
  <c r="Q354" i="7"/>
  <c r="Q353" i="7"/>
  <c r="Q352" i="7"/>
  <c r="Q351" i="7"/>
  <c r="Q350" i="7"/>
  <c r="Q349" i="7"/>
  <c r="D353" i="374" s="1"/>
  <c r="Q348" i="7"/>
  <c r="D352" i="374" s="1"/>
  <c r="Q347" i="7"/>
  <c r="D351" i="374" s="1"/>
  <c r="Q346" i="7"/>
  <c r="Q345" i="7"/>
  <c r="Q344" i="7"/>
  <c r="D348" i="374" s="1"/>
  <c r="I348" i="374" s="1"/>
  <c r="M348" i="374" s="1"/>
  <c r="N348" i="374" s="1"/>
  <c r="O348" i="374" s="1"/>
  <c r="Q343" i="7"/>
  <c r="Q342" i="7"/>
  <c r="Q341" i="7"/>
  <c r="Q340" i="7"/>
  <c r="Q339" i="7"/>
  <c r="Q338" i="7"/>
  <c r="Q337" i="7"/>
  <c r="Q336" i="7"/>
  <c r="Q335" i="7"/>
  <c r="Q333" i="7"/>
  <c r="Q332" i="7"/>
  <c r="Q331" i="7"/>
  <c r="Q330" i="7"/>
  <c r="Q329" i="7"/>
  <c r="Q327" i="7"/>
  <c r="Q326" i="7"/>
  <c r="Q325" i="7"/>
  <c r="Q324" i="7"/>
  <c r="Q323" i="7"/>
  <c r="Q322" i="7"/>
  <c r="Q321" i="7"/>
  <c r="Q320" i="7"/>
  <c r="Q319" i="7"/>
  <c r="Q318" i="7"/>
  <c r="Q317" i="7"/>
  <c r="Q316" i="7"/>
  <c r="Q315" i="7"/>
  <c r="Q314" i="7"/>
  <c r="D318" i="374" s="1"/>
  <c r="F318" i="374" s="1"/>
  <c r="Q313" i="7"/>
  <c r="Q312" i="7"/>
  <c r="Q311" i="7"/>
  <c r="Q310" i="7"/>
  <c r="Q309" i="7"/>
  <c r="Q308" i="7"/>
  <c r="Q307" i="7"/>
  <c r="Q306" i="7"/>
  <c r="D310" i="374" s="1"/>
  <c r="F310" i="374" s="1"/>
  <c r="Q305" i="7"/>
  <c r="Q304" i="7"/>
  <c r="Q303" i="7"/>
  <c r="Q302" i="7"/>
  <c r="Q301" i="7"/>
  <c r="Q300" i="7"/>
  <c r="Q299" i="7"/>
  <c r="Q298" i="7"/>
  <c r="D302" i="374" s="1"/>
  <c r="Q297" i="7"/>
  <c r="Q296" i="7"/>
  <c r="Q295" i="7"/>
  <c r="Q294" i="7"/>
  <c r="D298" i="374" s="1"/>
  <c r="I298" i="374" s="1"/>
  <c r="M298" i="374" s="1"/>
  <c r="N298" i="374" s="1"/>
  <c r="O298" i="374" s="1"/>
  <c r="Q293" i="7"/>
  <c r="D297" i="374" s="1"/>
  <c r="Q292" i="7"/>
  <c r="Q291" i="7"/>
  <c r="Q290" i="7"/>
  <c r="D294" i="374" s="1"/>
  <c r="F294" i="374" s="1"/>
  <c r="Q289" i="7"/>
  <c r="Q288" i="7"/>
  <c r="Q287" i="7"/>
  <c r="Q286" i="7"/>
  <c r="D290" i="374" s="1"/>
  <c r="F290" i="374" s="1"/>
  <c r="Q285" i="7"/>
  <c r="Q284" i="7"/>
  <c r="Q283" i="7"/>
  <c r="Q282" i="7"/>
  <c r="D286" i="374" s="1"/>
  <c r="F286" i="374" s="1"/>
  <c r="Q281" i="7"/>
  <c r="Q280" i="7"/>
  <c r="Q279" i="7"/>
  <c r="Q278" i="7"/>
  <c r="Q277" i="7"/>
  <c r="D281" i="374" s="1"/>
  <c r="F281" i="374" s="1"/>
  <c r="Q276" i="7"/>
  <c r="Q275" i="7"/>
  <c r="Q274" i="7"/>
  <c r="Q273" i="7"/>
  <c r="Q272" i="7"/>
  <c r="Q271" i="7"/>
  <c r="Q270" i="7"/>
  <c r="Q269" i="7"/>
  <c r="Q268" i="7"/>
  <c r="Q267" i="7"/>
  <c r="Q266" i="7"/>
  <c r="D270" i="374" s="1"/>
  <c r="Q265" i="7"/>
  <c r="D269" i="374" s="1"/>
  <c r="Q264" i="7"/>
  <c r="D268" i="374" s="1"/>
  <c r="Q263" i="7"/>
  <c r="D267" i="374" s="1"/>
  <c r="Q262" i="7"/>
  <c r="D266" i="374" s="1"/>
  <c r="Q261" i="7"/>
  <c r="D265" i="374" s="1"/>
  <c r="Q260" i="7"/>
  <c r="Q259" i="7"/>
  <c r="D263" i="374" s="1"/>
  <c r="Q258" i="7"/>
  <c r="D262" i="374" s="1"/>
  <c r="Q257" i="7"/>
  <c r="D261" i="374" s="1"/>
  <c r="Q256" i="7"/>
  <c r="Q255" i="7"/>
  <c r="Q254" i="7"/>
  <c r="D258" i="374" s="1"/>
  <c r="Q253" i="7"/>
  <c r="Q252" i="7"/>
  <c r="Q251" i="7"/>
  <c r="D255" i="374" s="1"/>
  <c r="Q250" i="7"/>
  <c r="D254" i="374" s="1"/>
  <c r="Q249" i="7"/>
  <c r="D253" i="374" s="1"/>
  <c r="Q248" i="7"/>
  <c r="D252" i="374" s="1"/>
  <c r="Q245" i="7"/>
  <c r="D249" i="374" s="1"/>
  <c r="I249" i="374" s="1"/>
  <c r="M249" i="374" s="1"/>
  <c r="Q244" i="7"/>
  <c r="D248" i="374" s="1"/>
  <c r="Q243" i="7"/>
  <c r="Q242" i="7"/>
  <c r="Q241" i="7"/>
  <c r="Q240" i="7"/>
  <c r="Q239" i="7"/>
  <c r="Q238" i="7"/>
  <c r="Q237" i="7"/>
  <c r="Q236" i="7"/>
  <c r="Q235" i="7"/>
  <c r="Q234" i="7"/>
  <c r="Q233" i="7"/>
  <c r="Q232" i="7"/>
  <c r="Q231" i="7"/>
  <c r="Q230" i="7"/>
  <c r="Q229" i="7"/>
  <c r="Q228" i="7"/>
  <c r="Q227" i="7"/>
  <c r="Q226" i="7"/>
  <c r="Q225" i="7"/>
  <c r="Q224" i="7"/>
  <c r="Q223" i="7"/>
  <c r="D227" i="374" s="1"/>
  <c r="I227" i="374" s="1"/>
  <c r="K227" i="374" s="1"/>
  <c r="N227" i="374" s="1"/>
  <c r="O227" i="374" s="1"/>
  <c r="Q222" i="7"/>
  <c r="Q221" i="7"/>
  <c r="Q220" i="7"/>
  <c r="D224" i="374" s="1"/>
  <c r="F224" i="374" s="1"/>
  <c r="Q219" i="7"/>
  <c r="Q218" i="7"/>
  <c r="Q217" i="7"/>
  <c r="Q216" i="7"/>
  <c r="D220" i="374" s="1"/>
  <c r="I220" i="374" s="1"/>
  <c r="K220" i="374" s="1"/>
  <c r="N220" i="374" s="1"/>
  <c r="O220" i="374" s="1"/>
  <c r="Q215" i="7"/>
  <c r="Q214" i="7"/>
  <c r="D218" i="374" s="1"/>
  <c r="I218" i="374" s="1"/>
  <c r="K218" i="374" s="1"/>
  <c r="N218" i="374" s="1"/>
  <c r="O218" i="374" s="1"/>
  <c r="Q213" i="7"/>
  <c r="D217" i="374" s="1"/>
  <c r="Q212" i="7"/>
  <c r="D216" i="374" s="1"/>
  <c r="F216" i="374" s="1"/>
  <c r="Q211" i="7"/>
  <c r="D215" i="374" s="1"/>
  <c r="Q210" i="7"/>
  <c r="D214" i="374" s="1"/>
  <c r="Q209" i="7"/>
  <c r="D213" i="374" s="1"/>
  <c r="Q208" i="7"/>
  <c r="D212" i="374" s="1"/>
  <c r="Q207" i="7"/>
  <c r="D211" i="374" s="1"/>
  <c r="Q206" i="7"/>
  <c r="D210" i="374" s="1"/>
  <c r="Q205" i="7"/>
  <c r="D209" i="374" s="1"/>
  <c r="Q204" i="7"/>
  <c r="D208" i="374" s="1"/>
  <c r="Q203" i="7"/>
  <c r="D207" i="374" s="1"/>
  <c r="Q202" i="7"/>
  <c r="D206" i="374" s="1"/>
  <c r="I206" i="374" s="1"/>
  <c r="M206" i="374" s="1"/>
  <c r="Q201" i="7"/>
  <c r="D205" i="374" s="1"/>
  <c r="Q200" i="7"/>
  <c r="D204" i="374" s="1"/>
  <c r="I204" i="374" s="1"/>
  <c r="K204" i="374" s="1"/>
  <c r="N204" i="374" s="1"/>
  <c r="O204" i="374" s="1"/>
  <c r="Q199" i="7"/>
  <c r="D203" i="374" s="1"/>
  <c r="Q198" i="7"/>
  <c r="D202" i="374" s="1"/>
  <c r="Q197" i="7"/>
  <c r="D201" i="374" s="1"/>
  <c r="Q196" i="7"/>
  <c r="D200" i="374" s="1"/>
  <c r="Q195" i="7"/>
  <c r="Q194" i="7"/>
  <c r="D198" i="374" s="1"/>
  <c r="Q193" i="7"/>
  <c r="D197" i="374" s="1"/>
  <c r="I197" i="374" s="1"/>
  <c r="M197" i="374" s="1"/>
  <c r="N197" i="374" s="1"/>
  <c r="O197" i="374" s="1"/>
  <c r="Q192" i="7"/>
  <c r="D196" i="374" s="1"/>
  <c r="Q191" i="7"/>
  <c r="Q190" i="7"/>
  <c r="D194" i="374" s="1"/>
  <c r="Q189" i="7"/>
  <c r="D193" i="374" s="1"/>
  <c r="Q188" i="7"/>
  <c r="D192" i="374" s="1"/>
  <c r="Q187" i="7"/>
  <c r="D191" i="374" s="1"/>
  <c r="I191" i="374" s="1"/>
  <c r="K191" i="374" s="1"/>
  <c r="N191" i="374" s="1"/>
  <c r="O191" i="374" s="1"/>
  <c r="Q186" i="7"/>
  <c r="D190" i="374" s="1"/>
  <c r="I190" i="374" s="1"/>
  <c r="K190" i="374" s="1"/>
  <c r="N190" i="374" s="1"/>
  <c r="O190" i="374" s="1"/>
  <c r="Q185" i="7"/>
  <c r="Q184" i="7"/>
  <c r="D188" i="374" s="1"/>
  <c r="Q183" i="7"/>
  <c r="Q182" i="7"/>
  <c r="D186" i="374" s="1"/>
  <c r="F186" i="374" s="1"/>
  <c r="Q181" i="7"/>
  <c r="Q180" i="7"/>
  <c r="D184" i="374" s="1"/>
  <c r="F184" i="374" s="1"/>
  <c r="Q179" i="7"/>
  <c r="Q178" i="7"/>
  <c r="Q177" i="7"/>
  <c r="Q176" i="7"/>
  <c r="D180" i="374" s="1"/>
  <c r="F180" i="374" s="1"/>
  <c r="Q175" i="7"/>
  <c r="Q174" i="7"/>
  <c r="D178" i="374" s="1"/>
  <c r="F178" i="374" s="1"/>
  <c r="Q173" i="7"/>
  <c r="Q172" i="7"/>
  <c r="D176" i="374" s="1"/>
  <c r="F176" i="374" s="1"/>
  <c r="Q171" i="7"/>
  <c r="Q170" i="7"/>
  <c r="Q169" i="7"/>
  <c r="Q168" i="7"/>
  <c r="D172" i="374" s="1"/>
  <c r="F172" i="374" s="1"/>
  <c r="Q167" i="7"/>
  <c r="Q166" i="7"/>
  <c r="Q165" i="7"/>
  <c r="Q164" i="7"/>
  <c r="D168" i="374" s="1"/>
  <c r="F168" i="374" s="1"/>
  <c r="Q163" i="7"/>
  <c r="D167" i="374" s="1"/>
  <c r="F167" i="374" s="1"/>
  <c r="Q162" i="7"/>
  <c r="Q161" i="7"/>
  <c r="Q160" i="7"/>
  <c r="D164" i="374" s="1"/>
  <c r="F164" i="374" s="1"/>
  <c r="Q159" i="7"/>
  <c r="Q158" i="7"/>
  <c r="Q157" i="7"/>
  <c r="Q156" i="7"/>
  <c r="D160" i="374" s="1"/>
  <c r="F160" i="374" s="1"/>
  <c r="Q155" i="7"/>
  <c r="Q154" i="7"/>
  <c r="Q153" i="7"/>
  <c r="Q152" i="7"/>
  <c r="Q151" i="7"/>
  <c r="D155" i="374" s="1"/>
  <c r="F155" i="374" s="1"/>
  <c r="Q150" i="7"/>
  <c r="Q149" i="7"/>
  <c r="Q148" i="7"/>
  <c r="Q147" i="7"/>
  <c r="Q146" i="7"/>
  <c r="Q145" i="7"/>
  <c r="Q144" i="7"/>
  <c r="D148" i="374" s="1"/>
  <c r="F148" i="374" s="1"/>
  <c r="Q143" i="7"/>
  <c r="Q142" i="7"/>
  <c r="D146" i="374" s="1"/>
  <c r="I146" i="374" s="1"/>
  <c r="O146" i="374" s="1"/>
  <c r="Q141" i="7"/>
  <c r="D145" i="374" s="1"/>
  <c r="I145" i="374" s="1"/>
  <c r="K145" i="374" s="1"/>
  <c r="N145" i="374" s="1"/>
  <c r="O145" i="374" s="1"/>
  <c r="Q140" i="7"/>
  <c r="D144" i="374" s="1"/>
  <c r="I144" i="374" s="1"/>
  <c r="O144" i="374" s="1"/>
  <c r="Q139" i="7"/>
  <c r="D143" i="374" s="1"/>
  <c r="I143" i="374" s="1"/>
  <c r="O143" i="374" s="1"/>
  <c r="Q138" i="7"/>
  <c r="D142" i="374" s="1"/>
  <c r="I142" i="374" s="1"/>
  <c r="M142" i="374" s="1"/>
  <c r="N142" i="374" s="1"/>
  <c r="O142" i="374" s="1"/>
  <c r="Q137" i="7"/>
  <c r="D141" i="374" s="1"/>
  <c r="I141" i="374" s="1"/>
  <c r="O141" i="374" s="1"/>
  <c r="Q136" i="7"/>
  <c r="D140" i="374" s="1"/>
  <c r="I140" i="374" s="1"/>
  <c r="O140" i="374" s="1"/>
  <c r="Q135" i="7"/>
  <c r="D139" i="374" s="1"/>
  <c r="I139" i="374" s="1"/>
  <c r="O139" i="374" s="1"/>
  <c r="Q134" i="7"/>
  <c r="D138" i="374" s="1"/>
  <c r="I138" i="374" s="1"/>
  <c r="O138" i="374" s="1"/>
  <c r="Q133" i="7"/>
  <c r="D137" i="374" s="1"/>
  <c r="I137" i="374" s="1"/>
  <c r="O137" i="374" s="1"/>
  <c r="Q132" i="7"/>
  <c r="D136" i="374" s="1"/>
  <c r="I136" i="374" s="1"/>
  <c r="O136" i="374" s="1"/>
  <c r="Q131" i="7"/>
  <c r="D135" i="374" s="1"/>
  <c r="I135" i="374" s="1"/>
  <c r="O135" i="374" s="1"/>
  <c r="Q130" i="7"/>
  <c r="D134" i="374" s="1"/>
  <c r="I134" i="374" s="1"/>
  <c r="O134" i="374" s="1"/>
  <c r="Q129" i="7"/>
  <c r="D133" i="374" s="1"/>
  <c r="I133" i="374" s="1"/>
  <c r="M133" i="374" s="1"/>
  <c r="N133" i="374" s="1"/>
  <c r="O133" i="374" s="1"/>
  <c r="Q125" i="7"/>
  <c r="D129" i="374" s="1"/>
  <c r="I129" i="374" s="1"/>
  <c r="M129" i="374" s="1"/>
  <c r="N129" i="374" s="1"/>
  <c r="O129" i="374" s="1"/>
  <c r="Q124" i="7"/>
  <c r="D128" i="374" s="1"/>
  <c r="I128" i="374" s="1"/>
  <c r="O128" i="374" s="1"/>
  <c r="Q123" i="7"/>
  <c r="D127" i="374" s="1"/>
  <c r="I127" i="374" s="1"/>
  <c r="O127" i="374" s="1"/>
  <c r="Q122" i="7"/>
  <c r="D126" i="374" s="1"/>
  <c r="I126" i="374" s="1"/>
  <c r="O126" i="374" s="1"/>
  <c r="Q121" i="7"/>
  <c r="D125" i="374" s="1"/>
  <c r="I125" i="374" s="1"/>
  <c r="O125" i="374" s="1"/>
  <c r="Q120" i="7"/>
  <c r="D124" i="374" s="1"/>
  <c r="I124" i="374" s="1"/>
  <c r="M124" i="374" s="1"/>
  <c r="N124" i="374" s="1"/>
  <c r="O124" i="374" s="1"/>
  <c r="Q119" i="7"/>
  <c r="D123" i="374" s="1"/>
  <c r="I123" i="374" s="1"/>
  <c r="M123" i="374" s="1"/>
  <c r="N123" i="374" s="1"/>
  <c r="O123" i="374" s="1"/>
  <c r="Q118" i="7"/>
  <c r="D122" i="374" s="1"/>
  <c r="I122" i="374" s="1"/>
  <c r="M122" i="374" s="1"/>
  <c r="N122" i="374" s="1"/>
  <c r="O122" i="374" s="1"/>
  <c r="Q117" i="7"/>
  <c r="D121" i="374" s="1"/>
  <c r="I121" i="374" s="1"/>
  <c r="M121" i="374" s="1"/>
  <c r="N121" i="374" s="1"/>
  <c r="O121" i="374" s="1"/>
  <c r="Q116" i="7"/>
  <c r="D120" i="374" s="1"/>
  <c r="I120" i="374" s="1"/>
  <c r="M120" i="374" s="1"/>
  <c r="N120" i="374" s="1"/>
  <c r="O120" i="374" s="1"/>
  <c r="Q115" i="7"/>
  <c r="D119" i="374" s="1"/>
  <c r="I119" i="374" s="1"/>
  <c r="O119" i="374" s="1"/>
  <c r="Q114" i="7"/>
  <c r="D118" i="374" s="1"/>
  <c r="I118" i="374" s="1"/>
  <c r="M118" i="374" s="1"/>
  <c r="N118" i="374" s="1"/>
  <c r="O118" i="374" s="1"/>
  <c r="Q113" i="7"/>
  <c r="D117" i="374" s="1"/>
  <c r="I117" i="374" s="1"/>
  <c r="M117" i="374" s="1"/>
  <c r="N117" i="374" s="1"/>
  <c r="O117" i="374" s="1"/>
  <c r="Q112" i="7"/>
  <c r="D116" i="374" s="1"/>
  <c r="I116" i="374" s="1"/>
  <c r="O116" i="374" s="1"/>
  <c r="Q111" i="7"/>
  <c r="D115" i="374" s="1"/>
  <c r="I115" i="374" s="1"/>
  <c r="O115" i="374" s="1"/>
  <c r="Q110" i="7"/>
  <c r="D114" i="374" s="1"/>
  <c r="I114" i="374" s="1"/>
  <c r="L114" i="374" s="1"/>
  <c r="N114" i="374" s="1"/>
  <c r="O114" i="374" s="1"/>
  <c r="Q109" i="7"/>
  <c r="D113" i="374" s="1"/>
  <c r="I113" i="374" s="1"/>
  <c r="O113" i="374" s="1"/>
  <c r="Q108" i="7"/>
  <c r="D112" i="374" s="1"/>
  <c r="I112" i="374" s="1"/>
  <c r="K112" i="374" s="1"/>
  <c r="N112" i="374" s="1"/>
  <c r="O112" i="374" s="1"/>
  <c r="Q107" i="7"/>
  <c r="D111" i="374" s="1"/>
  <c r="I111" i="374" s="1"/>
  <c r="K111" i="374" s="1"/>
  <c r="N111" i="374" s="1"/>
  <c r="O111" i="374" s="1"/>
  <c r="Q106" i="7"/>
  <c r="D110" i="374" s="1"/>
  <c r="I110" i="374" s="1"/>
  <c r="K110" i="374" s="1"/>
  <c r="N110" i="374" s="1"/>
  <c r="O110" i="374" s="1"/>
  <c r="Q105" i="7"/>
  <c r="D109" i="374" s="1"/>
  <c r="I109" i="374" s="1"/>
  <c r="K109" i="374" s="1"/>
  <c r="N109" i="374" s="1"/>
  <c r="O109" i="374" s="1"/>
  <c r="Q104" i="7"/>
  <c r="D108" i="374" s="1"/>
  <c r="I108" i="374" s="1"/>
  <c r="K108" i="374" s="1"/>
  <c r="N108" i="374" s="1"/>
  <c r="O108" i="374" s="1"/>
  <c r="Q103" i="7"/>
  <c r="D107" i="374" s="1"/>
  <c r="I107" i="374" s="1"/>
  <c r="K107" i="374" s="1"/>
  <c r="N107" i="374" s="1"/>
  <c r="O107" i="374" s="1"/>
  <c r="Q102" i="7"/>
  <c r="D106" i="374" s="1"/>
  <c r="I106" i="374" s="1"/>
  <c r="K106" i="374" s="1"/>
  <c r="N106" i="374" s="1"/>
  <c r="O106" i="374" s="1"/>
  <c r="Q101" i="7"/>
  <c r="D105" i="374" s="1"/>
  <c r="I105" i="374" s="1"/>
  <c r="K105" i="374" s="1"/>
  <c r="N105" i="374" s="1"/>
  <c r="O105" i="374" s="1"/>
  <c r="Q100" i="7"/>
  <c r="D104" i="374" s="1"/>
  <c r="I104" i="374" s="1"/>
  <c r="K104" i="374" s="1"/>
  <c r="N104" i="374" s="1"/>
  <c r="O104" i="374" s="1"/>
  <c r="Q99" i="7"/>
  <c r="D103" i="374" s="1"/>
  <c r="I103" i="374" s="1"/>
  <c r="K103" i="374" s="1"/>
  <c r="N103" i="374" s="1"/>
  <c r="O103" i="374" s="1"/>
  <c r="Q98" i="7"/>
  <c r="D102" i="374" s="1"/>
  <c r="I102" i="374" s="1"/>
  <c r="K102" i="374" s="1"/>
  <c r="N102" i="374" s="1"/>
  <c r="O102" i="374" s="1"/>
  <c r="Q97" i="7"/>
  <c r="D101" i="374" s="1"/>
  <c r="I101" i="374" s="1"/>
  <c r="K101" i="374" s="1"/>
  <c r="N101" i="374" s="1"/>
  <c r="O101" i="374" s="1"/>
  <c r="Q96" i="7"/>
  <c r="D100" i="374" s="1"/>
  <c r="I100" i="374" s="1"/>
  <c r="K100" i="374" s="1"/>
  <c r="N100" i="374" s="1"/>
  <c r="O100" i="374" s="1"/>
  <c r="Q95" i="7"/>
  <c r="D99" i="374" s="1"/>
  <c r="I99" i="374" s="1"/>
  <c r="K99" i="374" s="1"/>
  <c r="N99" i="374" s="1"/>
  <c r="O99" i="374" s="1"/>
  <c r="Q94" i="7"/>
  <c r="D98" i="374" s="1"/>
  <c r="I98" i="374" s="1"/>
  <c r="O98" i="374" s="1"/>
  <c r="Q93" i="7"/>
  <c r="D97" i="374" s="1"/>
  <c r="I97" i="374" s="1"/>
  <c r="K97" i="374" s="1"/>
  <c r="N97" i="374" s="1"/>
  <c r="O97" i="374" s="1"/>
  <c r="Q92" i="7"/>
  <c r="D96" i="374" s="1"/>
  <c r="I96" i="374" s="1"/>
  <c r="Q91" i="7"/>
  <c r="D95" i="374" s="1"/>
  <c r="I95" i="374" s="1"/>
  <c r="L95" i="374" s="1"/>
  <c r="N95" i="374" s="1"/>
  <c r="O95" i="374" s="1"/>
  <c r="Q90" i="7"/>
  <c r="D94" i="374" s="1"/>
  <c r="I94" i="374" s="1"/>
  <c r="K94" i="374" s="1"/>
  <c r="N94" i="374" s="1"/>
  <c r="O94" i="374" s="1"/>
  <c r="Q89" i="7"/>
  <c r="D93" i="374" s="1"/>
  <c r="I93" i="374" s="1"/>
  <c r="O93" i="374" s="1"/>
  <c r="Q88" i="7"/>
  <c r="D92" i="374" s="1"/>
  <c r="I92" i="374" s="1"/>
  <c r="O92" i="374" s="1"/>
  <c r="Q87" i="7"/>
  <c r="D91" i="374" s="1"/>
  <c r="I91" i="374" s="1"/>
  <c r="O91" i="374" s="1"/>
  <c r="Q86" i="7"/>
  <c r="D90" i="374" s="1"/>
  <c r="I90" i="374" s="1"/>
  <c r="O90" i="374" s="1"/>
  <c r="Q85" i="7"/>
  <c r="D89" i="374" s="1"/>
  <c r="I89" i="374" s="1"/>
  <c r="O89" i="374" s="1"/>
  <c r="Q84" i="7"/>
  <c r="D88" i="374" s="1"/>
  <c r="I88" i="374" s="1"/>
  <c r="O88" i="374" s="1"/>
  <c r="Q83" i="7"/>
  <c r="D87" i="374" s="1"/>
  <c r="I87" i="374" s="1"/>
  <c r="O87" i="374" s="1"/>
  <c r="Q82" i="7"/>
  <c r="D86" i="374" s="1"/>
  <c r="I86" i="374" s="1"/>
  <c r="L86" i="374" s="1"/>
  <c r="N86" i="374" s="1"/>
  <c r="O86" i="374" s="1"/>
  <c r="Q81" i="7"/>
  <c r="D85" i="374" s="1"/>
  <c r="I85" i="374" s="1"/>
  <c r="K85" i="374" s="1"/>
  <c r="N85" i="374" s="1"/>
  <c r="O85" i="374" s="1"/>
  <c r="Q80" i="7"/>
  <c r="D84" i="374" s="1"/>
  <c r="I84" i="374" s="1"/>
  <c r="L84" i="374" s="1"/>
  <c r="N84" i="374" s="1"/>
  <c r="O84" i="374" s="1"/>
  <c r="Q79" i="7"/>
  <c r="D83" i="374" s="1"/>
  <c r="I83" i="374" s="1"/>
  <c r="Q78" i="7"/>
  <c r="D82" i="374" s="1"/>
  <c r="I82" i="374" s="1"/>
  <c r="K82" i="374" s="1"/>
  <c r="N82" i="374" s="1"/>
  <c r="O82" i="374" s="1"/>
  <c r="Q77" i="7"/>
  <c r="D81" i="374" s="1"/>
  <c r="I81" i="374" s="1"/>
  <c r="Q76" i="7"/>
  <c r="D80" i="374" s="1"/>
  <c r="I80" i="374" s="1"/>
  <c r="L80" i="374" s="1"/>
  <c r="N80" i="374" s="1"/>
  <c r="O80" i="374" s="1"/>
  <c r="Q75" i="7"/>
  <c r="D79" i="374" s="1"/>
  <c r="I79" i="374" s="1"/>
  <c r="K79" i="374" s="1"/>
  <c r="N79" i="374" s="1"/>
  <c r="O79" i="374" s="1"/>
  <c r="Q74" i="7"/>
  <c r="D78" i="374" s="1"/>
  <c r="I78" i="374" s="1"/>
  <c r="O78" i="374" s="1"/>
  <c r="Q73" i="7"/>
  <c r="D77" i="374" s="1"/>
  <c r="I77" i="374" s="1"/>
  <c r="O77" i="374" s="1"/>
  <c r="Q72" i="7"/>
  <c r="D76" i="374" s="1"/>
  <c r="I76" i="374" s="1"/>
  <c r="O76" i="374" s="1"/>
  <c r="Q71" i="7"/>
  <c r="D75" i="374" s="1"/>
  <c r="I75" i="374" s="1"/>
  <c r="L75" i="374" s="1"/>
  <c r="N75" i="374" s="1"/>
  <c r="O75" i="374" s="1"/>
  <c r="Q70" i="7"/>
  <c r="D74" i="374" s="1"/>
  <c r="I74" i="374" s="1"/>
  <c r="K74" i="374" s="1"/>
  <c r="N74" i="374" s="1"/>
  <c r="O74" i="374" s="1"/>
  <c r="Q69" i="7"/>
  <c r="D73" i="374" s="1"/>
  <c r="I73" i="374" s="1"/>
  <c r="L73" i="374" s="1"/>
  <c r="N73" i="374" s="1"/>
  <c r="O73" i="374" s="1"/>
  <c r="Q68" i="7"/>
  <c r="D72" i="374" s="1"/>
  <c r="I72" i="374" s="1"/>
  <c r="K72" i="374" s="1"/>
  <c r="N72" i="374" s="1"/>
  <c r="O72" i="374" s="1"/>
  <c r="Q67" i="7"/>
  <c r="D71" i="374" s="1"/>
  <c r="I71" i="374" s="1"/>
  <c r="O71" i="374" s="1"/>
  <c r="Q66" i="7"/>
  <c r="D70" i="374" s="1"/>
  <c r="I70" i="374" s="1"/>
  <c r="O70" i="374" s="1"/>
  <c r="Q65" i="7"/>
  <c r="D69" i="374" s="1"/>
  <c r="I69" i="374" s="1"/>
  <c r="O69" i="374" s="1"/>
  <c r="Q64" i="7"/>
  <c r="D68" i="374" s="1"/>
  <c r="I68" i="374" s="1"/>
  <c r="O68" i="374" s="1"/>
  <c r="Q63" i="7"/>
  <c r="D67" i="374" s="1"/>
  <c r="I67" i="374" s="1"/>
  <c r="O67" i="374" s="1"/>
  <c r="Q62" i="7"/>
  <c r="D66" i="374" s="1"/>
  <c r="I66" i="374" s="1"/>
  <c r="O66" i="374" s="1"/>
  <c r="Q61" i="7"/>
  <c r="D65" i="374" s="1"/>
  <c r="I65" i="374" s="1"/>
  <c r="O65" i="374" s="1"/>
  <c r="Q60" i="7"/>
  <c r="D64" i="374" s="1"/>
  <c r="I64" i="374" s="1"/>
  <c r="O64" i="374" s="1"/>
  <c r="Q59" i="7"/>
  <c r="D63" i="374" s="1"/>
  <c r="I63" i="374" s="1"/>
  <c r="O63" i="374" s="1"/>
  <c r="Q58" i="7"/>
  <c r="D62" i="374" s="1"/>
  <c r="I62" i="374" s="1"/>
  <c r="O62" i="374" s="1"/>
  <c r="Q57" i="7"/>
  <c r="D61" i="374" s="1"/>
  <c r="I61" i="374" s="1"/>
  <c r="M61" i="374" s="1"/>
  <c r="N61" i="374" s="1"/>
  <c r="O61" i="374" s="1"/>
  <c r="Q56" i="7"/>
  <c r="D60" i="374" s="1"/>
  <c r="I60" i="374" s="1"/>
  <c r="M60" i="374" s="1"/>
  <c r="N60" i="374" s="1"/>
  <c r="O60" i="374" s="1"/>
  <c r="Q55" i="7"/>
  <c r="D59" i="374" s="1"/>
  <c r="I59" i="374" s="1"/>
  <c r="M59" i="374" s="1"/>
  <c r="N59" i="374" s="1"/>
  <c r="O59" i="374" s="1"/>
  <c r="Q54" i="7"/>
  <c r="D58" i="374" s="1"/>
  <c r="I58" i="374" s="1"/>
  <c r="M58" i="374" s="1"/>
  <c r="N58" i="374" s="1"/>
  <c r="O58" i="374" s="1"/>
  <c r="Q53" i="7"/>
  <c r="D57" i="374" s="1"/>
  <c r="I57" i="374" s="1"/>
  <c r="M57" i="374" s="1"/>
  <c r="N57" i="374" s="1"/>
  <c r="O57" i="374" s="1"/>
  <c r="Q52" i="7"/>
  <c r="D56" i="374" s="1"/>
  <c r="I56" i="374" s="1"/>
  <c r="M56" i="374" s="1"/>
  <c r="N56" i="374" s="1"/>
  <c r="O56" i="374" s="1"/>
  <c r="Q51" i="7"/>
  <c r="D55" i="374" s="1"/>
  <c r="I55" i="374" s="1"/>
  <c r="O55" i="374" s="1"/>
  <c r="Q50" i="7"/>
  <c r="D54" i="374" s="1"/>
  <c r="I54" i="374" s="1"/>
  <c r="O54" i="374" s="1"/>
  <c r="Q49" i="7"/>
  <c r="D53" i="374" s="1"/>
  <c r="I53" i="374" s="1"/>
  <c r="O53" i="374" s="1"/>
  <c r="Q48" i="7"/>
  <c r="D52" i="374" s="1"/>
  <c r="I52" i="374" s="1"/>
  <c r="M52" i="374" s="1"/>
  <c r="N52" i="374" s="1"/>
  <c r="O52" i="374" s="1"/>
  <c r="Q47" i="7"/>
  <c r="D51" i="374" s="1"/>
  <c r="I51" i="374" s="1"/>
  <c r="O51" i="374" s="1"/>
  <c r="Q46" i="7"/>
  <c r="D50" i="374" s="1"/>
  <c r="I50" i="374" s="1"/>
  <c r="O50" i="374" s="1"/>
  <c r="Q45" i="7"/>
  <c r="D49" i="374" s="1"/>
  <c r="I49" i="374" s="1"/>
  <c r="M49" i="374" s="1"/>
  <c r="N49" i="374" s="1"/>
  <c r="O49" i="374" s="1"/>
  <c r="Q44" i="7"/>
  <c r="D48" i="374" s="1"/>
  <c r="I48" i="374" s="1"/>
  <c r="O48" i="374" s="1"/>
  <c r="Q43" i="7"/>
  <c r="D47" i="374" s="1"/>
  <c r="I47" i="374" s="1"/>
  <c r="O47" i="374" s="1"/>
  <c r="Q42" i="7"/>
  <c r="D46" i="374" s="1"/>
  <c r="I46" i="374" s="1"/>
  <c r="O46" i="374" s="1"/>
  <c r="Q41" i="7"/>
  <c r="D45" i="374" s="1"/>
  <c r="I45" i="374" s="1"/>
  <c r="Q40" i="7"/>
  <c r="D44" i="374" s="1"/>
  <c r="I44" i="374" s="1"/>
  <c r="O44" i="374" s="1"/>
  <c r="Q39" i="7"/>
  <c r="D43" i="374" s="1"/>
  <c r="I43" i="374" s="1"/>
  <c r="O43" i="374" s="1"/>
  <c r="Q38" i="7"/>
  <c r="D42" i="374" s="1"/>
  <c r="I42" i="374" s="1"/>
  <c r="Q37" i="7"/>
  <c r="D41" i="374" s="1"/>
  <c r="I41" i="374" s="1"/>
  <c r="L41" i="374" s="1"/>
  <c r="N41" i="374" s="1"/>
  <c r="O41" i="374" s="1"/>
  <c r="Q36" i="7"/>
  <c r="D40" i="374" s="1"/>
  <c r="I40" i="374" s="1"/>
  <c r="K40" i="374" s="1"/>
  <c r="N40" i="374" s="1"/>
  <c r="O40" i="374" s="1"/>
  <c r="Q35" i="7"/>
  <c r="D39" i="374" s="1"/>
  <c r="I39" i="374" s="1"/>
  <c r="O39" i="374" s="1"/>
  <c r="Q34" i="7"/>
  <c r="D38" i="374" s="1"/>
  <c r="I38" i="374" s="1"/>
  <c r="L38" i="374" s="1"/>
  <c r="N38" i="374" s="1"/>
  <c r="O38" i="374" s="1"/>
  <c r="Q33" i="7"/>
  <c r="D37" i="374" s="1"/>
  <c r="I37" i="374" s="1"/>
  <c r="K37" i="374" s="1"/>
  <c r="N37" i="374" s="1"/>
  <c r="O37" i="374" s="1"/>
  <c r="Q32" i="7"/>
  <c r="D36" i="374" s="1"/>
  <c r="I36" i="374" s="1"/>
  <c r="O36" i="374" s="1"/>
  <c r="Q31" i="7"/>
  <c r="D35" i="374" s="1"/>
  <c r="I35" i="374" s="1"/>
  <c r="O35" i="374" s="1"/>
  <c r="Q30" i="7"/>
  <c r="D34" i="374" s="1"/>
  <c r="I34" i="374" s="1"/>
  <c r="O34" i="374" s="1"/>
  <c r="Q29" i="7"/>
  <c r="D33" i="374" s="1"/>
  <c r="I33" i="374" s="1"/>
  <c r="O33" i="374" s="1"/>
  <c r="Q28" i="7"/>
  <c r="D32" i="374" s="1"/>
  <c r="I32" i="374" s="1"/>
  <c r="O32" i="374" s="1"/>
  <c r="Q27" i="7"/>
  <c r="D31" i="374" s="1"/>
  <c r="I31" i="374" s="1"/>
  <c r="O31" i="374" s="1"/>
  <c r="Q26" i="7"/>
  <c r="D30" i="374" s="1"/>
  <c r="I30" i="374" s="1"/>
  <c r="O30" i="374" s="1"/>
  <c r="Q25" i="7"/>
  <c r="D29" i="374" s="1"/>
  <c r="I29" i="374" s="1"/>
  <c r="M29" i="374" s="1"/>
  <c r="N29" i="374" s="1"/>
  <c r="O29" i="374" s="1"/>
  <c r="Q24" i="7"/>
  <c r="D28" i="374" s="1"/>
  <c r="I28" i="374" s="1"/>
  <c r="O28" i="374" s="1"/>
  <c r="Q23" i="7"/>
  <c r="D27" i="374" s="1"/>
  <c r="I27" i="374" s="1"/>
  <c r="O27" i="374" s="1"/>
  <c r="Q22" i="7"/>
  <c r="D26" i="374" s="1"/>
  <c r="I26" i="374" s="1"/>
  <c r="O26" i="374" s="1"/>
  <c r="Q19" i="7"/>
  <c r="D23" i="374" s="1"/>
  <c r="I23" i="374" s="1"/>
  <c r="L23" i="374" s="1"/>
  <c r="N23" i="374" s="1"/>
  <c r="O23" i="374" s="1"/>
  <c r="Q18" i="7"/>
  <c r="D22" i="374" s="1"/>
  <c r="I22" i="374" s="1"/>
  <c r="K22" i="374" s="1"/>
  <c r="N22" i="374" s="1"/>
  <c r="O22" i="374" s="1"/>
  <c r="Q17" i="7"/>
  <c r="D21" i="374" s="1"/>
  <c r="I21" i="374" s="1"/>
  <c r="Q16" i="7"/>
  <c r="D20" i="374" s="1"/>
  <c r="I20" i="374" s="1"/>
  <c r="L20" i="374" s="1"/>
  <c r="N20" i="374" s="1"/>
  <c r="O20" i="374" s="1"/>
  <c r="Q15" i="7"/>
  <c r="D19" i="374" s="1"/>
  <c r="I19" i="374" s="1"/>
  <c r="K19" i="374" s="1"/>
  <c r="N19" i="374" s="1"/>
  <c r="O19" i="374" s="1"/>
  <c r="Q14" i="7"/>
  <c r="D18" i="374" s="1"/>
  <c r="I18" i="374" s="1"/>
  <c r="O18" i="374" s="1"/>
  <c r="Q13" i="7"/>
  <c r="D17" i="374" s="1"/>
  <c r="I17" i="374" s="1"/>
  <c r="O17" i="374" s="1"/>
  <c r="Q12" i="7"/>
  <c r="D16" i="374" s="1"/>
  <c r="I16" i="374" s="1"/>
  <c r="O16" i="374" s="1"/>
  <c r="Q11" i="7"/>
  <c r="D15" i="374" s="1"/>
  <c r="I15" i="374" s="1"/>
  <c r="O15" i="374" s="1"/>
  <c r="Q10" i="7"/>
  <c r="D14" i="374" s="1"/>
  <c r="I14" i="374" s="1"/>
  <c r="O14" i="374" s="1"/>
  <c r="Q9" i="7"/>
  <c r="D13" i="374" s="1"/>
  <c r="I13" i="374" s="1"/>
  <c r="O13" i="374" s="1"/>
  <c r="Q8" i="7"/>
  <c r="D12" i="374" s="1"/>
  <c r="I1321" i="374" l="1"/>
  <c r="K1321" i="374" s="1"/>
  <c r="N1321" i="374" s="1"/>
  <c r="O1321" i="374" s="1"/>
  <c r="I1407" i="374"/>
  <c r="K1407" i="374" s="1"/>
  <c r="N1407" i="374" s="1"/>
  <c r="O1407" i="374" s="1"/>
  <c r="M2309" i="374"/>
  <c r="N2309" i="374" s="1"/>
  <c r="O2309" i="374" s="1"/>
  <c r="I2349" i="374"/>
  <c r="M2349" i="374" s="1"/>
  <c r="N2349" i="374" s="1"/>
  <c r="O2349" i="374" s="1"/>
  <c r="I2185" i="374"/>
  <c r="M2185" i="374" s="1"/>
  <c r="N2185" i="374" s="1"/>
  <c r="O2185" i="374" s="1"/>
  <c r="I1420" i="374"/>
  <c r="M1420" i="374" s="1"/>
  <c r="N1420" i="374" s="1"/>
  <c r="O1420" i="374" s="1"/>
  <c r="I1424" i="374"/>
  <c r="M1424" i="374" s="1"/>
  <c r="N1424" i="374" s="1"/>
  <c r="O1424" i="374" s="1"/>
  <c r="I1421" i="374"/>
  <c r="M1421" i="374" s="1"/>
  <c r="N1421" i="374" s="1"/>
  <c r="O1421" i="374" s="1"/>
  <c r="I2146" i="374"/>
  <c r="M2146" i="374" s="1"/>
  <c r="N2146" i="374" s="1"/>
  <c r="O2146" i="374" s="1"/>
  <c r="I1423" i="374"/>
  <c r="M1423" i="374" s="1"/>
  <c r="N1423" i="374" s="1"/>
  <c r="O1423" i="374" s="1"/>
  <c r="I2104" i="374"/>
  <c r="M2104" i="374" s="1"/>
  <c r="N2104" i="374" s="1"/>
  <c r="O2104" i="374" s="1"/>
  <c r="I2132" i="374"/>
  <c r="M2132" i="374" s="1"/>
  <c r="N2132" i="374" s="1"/>
  <c r="O2132" i="374" s="1"/>
  <c r="I2144" i="374"/>
  <c r="M2144" i="374" s="1"/>
  <c r="N2144" i="374" s="1"/>
  <c r="O2144" i="374" s="1"/>
  <c r="K866" i="374"/>
  <c r="N866" i="374" s="1"/>
  <c r="O866" i="374" s="1"/>
  <c r="M902" i="374"/>
  <c r="N902" i="374" s="1"/>
  <c r="O902" i="374" s="1"/>
  <c r="F902" i="374"/>
  <c r="M906" i="374"/>
  <c r="N906" i="374" s="1"/>
  <c r="O906" i="374" s="1"/>
  <c r="F906" i="374"/>
  <c r="N1018" i="374"/>
  <c r="O1018" i="374" s="1"/>
  <c r="F1018" i="374"/>
  <c r="M1158" i="374"/>
  <c r="N1158" i="374" s="1"/>
  <c r="O1158" i="374" s="1"/>
  <c r="M1211" i="374"/>
  <c r="N1211" i="374" s="1"/>
  <c r="O1211" i="374" s="1"/>
  <c r="F1211" i="374"/>
  <c r="M1215" i="374"/>
  <c r="N1215" i="374" s="1"/>
  <c r="O1215" i="374" s="1"/>
  <c r="F1215" i="374"/>
  <c r="M1953" i="374"/>
  <c r="N1953" i="374" s="1"/>
  <c r="O1953" i="374" s="1"/>
  <c r="K867" i="374"/>
  <c r="N867" i="374" s="1"/>
  <c r="O867" i="374" s="1"/>
  <c r="M903" i="374"/>
  <c r="N903" i="374" s="1"/>
  <c r="O903" i="374" s="1"/>
  <c r="F903" i="374"/>
  <c r="N1015" i="374"/>
  <c r="O1015" i="374" s="1"/>
  <c r="F1015" i="374"/>
  <c r="I1063" i="374"/>
  <c r="M1063" i="374" s="1"/>
  <c r="N1063" i="374" s="1"/>
  <c r="O1063" i="374" s="1"/>
  <c r="I1163" i="374"/>
  <c r="M1163" i="374" s="1"/>
  <c r="N1163" i="374" s="1"/>
  <c r="O1163" i="374" s="1"/>
  <c r="M1183" i="374"/>
  <c r="N1183" i="374" s="1"/>
  <c r="O1183" i="374" s="1"/>
  <c r="F1183" i="374"/>
  <c r="M1191" i="374"/>
  <c r="N1191" i="374" s="1"/>
  <c r="O1191" i="374" s="1"/>
  <c r="F1191" i="374"/>
  <c r="N1196" i="374"/>
  <c r="O1196" i="374" s="1"/>
  <c r="F1196" i="374"/>
  <c r="M1212" i="374"/>
  <c r="N1212" i="374" s="1"/>
  <c r="O1212" i="374" s="1"/>
  <c r="F1212" i="374"/>
  <c r="I1471" i="374"/>
  <c r="M1471" i="374" s="1"/>
  <c r="N1471" i="374" s="1"/>
  <c r="O1471" i="374" s="1"/>
  <c r="I1575" i="374"/>
  <c r="M1575" i="374" s="1"/>
  <c r="N1575" i="374" s="1"/>
  <c r="O1575" i="374" s="1"/>
  <c r="M2082" i="374"/>
  <c r="N2082" i="374" s="1"/>
  <c r="O2082" i="374" s="1"/>
  <c r="M2094" i="374"/>
  <c r="N2094" i="374" s="1"/>
  <c r="O2094" i="374" s="1"/>
  <c r="I2295" i="374"/>
  <c r="K2295" i="374" s="1"/>
  <c r="N2295" i="374" s="1"/>
  <c r="O2295" i="374" s="1"/>
  <c r="M905" i="374"/>
  <c r="N905" i="374" s="1"/>
  <c r="O905" i="374" s="1"/>
  <c r="F905" i="374"/>
  <c r="M1149" i="374"/>
  <c r="N1149" i="374" s="1"/>
  <c r="O1149" i="374" s="1"/>
  <c r="F1149" i="374"/>
  <c r="M1177" i="374"/>
  <c r="N1177" i="374" s="1"/>
  <c r="O1177" i="374" s="1"/>
  <c r="F1177" i="374"/>
  <c r="M1189" i="374"/>
  <c r="N1189" i="374" s="1"/>
  <c r="O1189" i="374" s="1"/>
  <c r="F1189" i="374"/>
  <c r="M1198" i="374"/>
  <c r="N1198" i="374" s="1"/>
  <c r="O1198" i="374" s="1"/>
  <c r="F1198" i="374"/>
  <c r="I1234" i="374"/>
  <c r="M1234" i="374"/>
  <c r="N1234" i="374" s="1"/>
  <c r="I1574" i="374"/>
  <c r="M1574" i="374" s="1"/>
  <c r="N1574" i="374" s="1"/>
  <c r="O1574" i="374" s="1"/>
  <c r="I1610" i="374"/>
  <c r="M1610" i="374" s="1"/>
  <c r="N1610" i="374" s="1"/>
  <c r="O1610" i="374" s="1"/>
  <c r="M1626" i="374"/>
  <c r="N1626" i="374" s="1"/>
  <c r="O1626" i="374" s="1"/>
  <c r="M904" i="374"/>
  <c r="N904" i="374" s="1"/>
  <c r="O904" i="374" s="1"/>
  <c r="F904" i="374"/>
  <c r="I1064" i="374"/>
  <c r="M1064" i="374" s="1"/>
  <c r="N1064" i="374" s="1"/>
  <c r="O1064" i="374" s="1"/>
  <c r="M1184" i="374"/>
  <c r="N1184" i="374" s="1"/>
  <c r="O1184" i="374" s="1"/>
  <c r="F1184" i="374"/>
  <c r="M1197" i="374"/>
  <c r="N1197" i="374" s="1"/>
  <c r="O1197" i="374" s="1"/>
  <c r="F1197" i="374"/>
  <c r="M1209" i="374"/>
  <c r="N1209" i="374" s="1"/>
  <c r="O1209" i="374" s="1"/>
  <c r="F1209" i="374"/>
  <c r="I1472" i="374"/>
  <c r="M1472" i="374" s="1"/>
  <c r="N1472" i="374" s="1"/>
  <c r="O1472" i="374" s="1"/>
  <c r="M1620" i="374"/>
  <c r="N1620" i="374" s="1"/>
  <c r="O1620" i="374" s="1"/>
  <c r="I1628" i="374"/>
  <c r="M1628" i="374" s="1"/>
  <c r="N1628" i="374" s="1"/>
  <c r="O1628" i="374" s="1"/>
  <c r="M1955" i="374"/>
  <c r="N1955" i="374" s="1"/>
  <c r="O1955" i="374" s="1"/>
  <c r="M2083" i="374"/>
  <c r="N2083" i="374" s="1"/>
  <c r="O2083" i="374" s="1"/>
  <c r="D766" i="374"/>
  <c r="I766" i="374" s="1"/>
  <c r="K766" i="374" s="1"/>
  <c r="N766" i="374" s="1"/>
  <c r="O766" i="374" s="1"/>
  <c r="Q6" i="7"/>
  <c r="Q5" i="7"/>
  <c r="Q2419" i="7"/>
  <c r="M833" i="374"/>
  <c r="N833" i="374" s="1"/>
  <c r="O833" i="374" s="1"/>
  <c r="N1434" i="374"/>
  <c r="O1434" i="374" s="1"/>
  <c r="AH1747" i="7"/>
  <c r="D1751" i="374"/>
  <c r="G1751" i="374" s="1"/>
  <c r="AH1751" i="7"/>
  <c r="D1755" i="374"/>
  <c r="G1755" i="374" s="1"/>
  <c r="AH1755" i="7"/>
  <c r="D1759" i="374"/>
  <c r="AH1759" i="7"/>
  <c r="AJ1759" i="7" s="1"/>
  <c r="D1763" i="374"/>
  <c r="G1763" i="374" s="1"/>
  <c r="AH1764" i="7"/>
  <c r="D1768" i="374"/>
  <c r="AH1768" i="7"/>
  <c r="D1772" i="374"/>
  <c r="G1772" i="374" s="1"/>
  <c r="AH1772" i="7"/>
  <c r="D1776" i="374"/>
  <c r="G1776" i="374" s="1"/>
  <c r="AH1776" i="7"/>
  <c r="D1780" i="374"/>
  <c r="G1780" i="374" s="1"/>
  <c r="AH1780" i="7"/>
  <c r="D1784" i="374"/>
  <c r="G1784" i="374" s="1"/>
  <c r="AH1784" i="7"/>
  <c r="D1788" i="374"/>
  <c r="G1788" i="374" s="1"/>
  <c r="AH1788" i="7"/>
  <c r="D1792" i="374"/>
  <c r="G1792" i="374" s="1"/>
  <c r="AH1792" i="7"/>
  <c r="AJ1792" i="7" s="1"/>
  <c r="D1796" i="374"/>
  <c r="G1796" i="374" s="1"/>
  <c r="AH1808" i="7"/>
  <c r="D1812" i="374"/>
  <c r="G1812" i="374" s="1"/>
  <c r="AH1816" i="7"/>
  <c r="D1820" i="374"/>
  <c r="G1820" i="374" s="1"/>
  <c r="AH1820" i="7"/>
  <c r="D1824" i="374"/>
  <c r="G1824" i="374" s="1"/>
  <c r="AH1824" i="7"/>
  <c r="D1828" i="374"/>
  <c r="G1828" i="374" s="1"/>
  <c r="AH1828" i="7"/>
  <c r="D1832" i="374"/>
  <c r="G1832" i="374" s="1"/>
  <c r="AH1832" i="7"/>
  <c r="D1836" i="374"/>
  <c r="G1836" i="374" s="1"/>
  <c r="AH1836" i="7"/>
  <c r="D1840" i="374"/>
  <c r="G1840" i="374" s="1"/>
  <c r="AH1840" i="7"/>
  <c r="D1844" i="374"/>
  <c r="G1844" i="374" s="1"/>
  <c r="AH1844" i="7"/>
  <c r="D1848" i="374"/>
  <c r="G1848" i="374" s="1"/>
  <c r="AH1848" i="7"/>
  <c r="D1852" i="374"/>
  <c r="AH1852" i="7"/>
  <c r="D1856" i="374"/>
  <c r="AH1856" i="7"/>
  <c r="D1860" i="374"/>
  <c r="AH1860" i="7"/>
  <c r="D1864" i="374"/>
  <c r="AH1864" i="7"/>
  <c r="D1868" i="374"/>
  <c r="AH1868" i="7"/>
  <c r="D1872" i="374"/>
  <c r="G1872" i="374" s="1"/>
  <c r="AH1872" i="7"/>
  <c r="D1876" i="374"/>
  <c r="G1876" i="374" s="1"/>
  <c r="AH1876" i="7"/>
  <c r="D1880" i="374"/>
  <c r="G1880" i="374" s="1"/>
  <c r="AH1884" i="7"/>
  <c r="D1888" i="374"/>
  <c r="G1888" i="374" s="1"/>
  <c r="AH1888" i="7"/>
  <c r="D1892" i="374"/>
  <c r="G1892" i="374" s="1"/>
  <c r="AH1892" i="7"/>
  <c r="D1896" i="374"/>
  <c r="G1896" i="374" s="1"/>
  <c r="AH1896" i="7"/>
  <c r="D1900" i="374"/>
  <c r="G1900" i="374" s="1"/>
  <c r="AH1900" i="7"/>
  <c r="D1904" i="374"/>
  <c r="G1904" i="374" s="1"/>
  <c r="AH1908" i="7"/>
  <c r="D1912" i="374"/>
  <c r="G1912" i="374" s="1"/>
  <c r="AH1916" i="7"/>
  <c r="D1920" i="374"/>
  <c r="G1920" i="374" s="1"/>
  <c r="AH1924" i="7"/>
  <c r="D1928" i="374"/>
  <c r="G1928" i="374" s="1"/>
  <c r="AH1932" i="7"/>
  <c r="D1936" i="374"/>
  <c r="G1936" i="374" s="1"/>
  <c r="AH1945" i="7"/>
  <c r="D1949" i="374"/>
  <c r="G1949" i="374" s="1"/>
  <c r="AH1957" i="7"/>
  <c r="D1961" i="374"/>
  <c r="G1961" i="374" s="1"/>
  <c r="AH1961" i="7"/>
  <c r="D1965" i="374"/>
  <c r="G1965" i="374" s="1"/>
  <c r="AH1985" i="7"/>
  <c r="D1989" i="374"/>
  <c r="G1989" i="374" s="1"/>
  <c r="AH1989" i="7"/>
  <c r="D1993" i="374"/>
  <c r="I1993" i="374" s="1"/>
  <c r="M1993" i="374" s="1"/>
  <c r="N1993" i="374" s="1"/>
  <c r="O1993" i="374" s="1"/>
  <c r="AH1993" i="7"/>
  <c r="D1997" i="374"/>
  <c r="I1997" i="374" s="1"/>
  <c r="M1997" i="374" s="1"/>
  <c r="N1997" i="374" s="1"/>
  <c r="O1997" i="374" s="1"/>
  <c r="AH1997" i="7"/>
  <c r="D2001" i="374"/>
  <c r="I2001" i="374" s="1"/>
  <c r="M2001" i="374" s="1"/>
  <c r="N2001" i="374" s="1"/>
  <c r="O2001" i="374" s="1"/>
  <c r="AH2001" i="7"/>
  <c r="D2005" i="374"/>
  <c r="I2005" i="374" s="1"/>
  <c r="M2005" i="374" s="1"/>
  <c r="N2005" i="374" s="1"/>
  <c r="O2005" i="374" s="1"/>
  <c r="AH2005" i="7"/>
  <c r="D2009" i="374"/>
  <c r="I2009" i="374" s="1"/>
  <c r="M2009" i="374" s="1"/>
  <c r="N2009" i="374" s="1"/>
  <c r="O2009" i="374" s="1"/>
  <c r="AH2009" i="7"/>
  <c r="D2013" i="374"/>
  <c r="I2013" i="374" s="1"/>
  <c r="M2013" i="374" s="1"/>
  <c r="N2013" i="374" s="1"/>
  <c r="O2013" i="374" s="1"/>
  <c r="AH2069" i="7"/>
  <c r="D2073" i="374"/>
  <c r="G2073" i="374" s="1"/>
  <c r="AH2081" i="7"/>
  <c r="D2085" i="374"/>
  <c r="G2085" i="374" s="1"/>
  <c r="AH2085" i="7"/>
  <c r="D2089" i="374"/>
  <c r="G2089" i="374" s="1"/>
  <c r="AB2101" i="7"/>
  <c r="D2105" i="374"/>
  <c r="I2105" i="374" s="1"/>
  <c r="M2105" i="374" s="1"/>
  <c r="AH2125" i="7"/>
  <c r="D2129" i="374"/>
  <c r="AH2129" i="7"/>
  <c r="D2133" i="374"/>
  <c r="AH2133" i="7"/>
  <c r="D2137" i="374"/>
  <c r="G2137" i="374" s="1"/>
  <c r="AH2153" i="7"/>
  <c r="D2157" i="374"/>
  <c r="G2157" i="374" s="1"/>
  <c r="AB2157" i="7"/>
  <c r="D2161" i="374"/>
  <c r="G2161" i="374" s="1"/>
  <c r="AB2165" i="7"/>
  <c r="D2169" i="374"/>
  <c r="AH2169" i="7"/>
  <c r="D2173" i="374"/>
  <c r="AH2185" i="7"/>
  <c r="D2189" i="374"/>
  <c r="AH2189" i="7"/>
  <c r="D2193" i="374"/>
  <c r="AH2193" i="7"/>
  <c r="D2197" i="374"/>
  <c r="AH2213" i="7"/>
  <c r="D2217" i="374"/>
  <c r="AH2221" i="7"/>
  <c r="D2225" i="374"/>
  <c r="AH2225" i="7"/>
  <c r="D2229" i="374"/>
  <c r="G2229" i="374" s="1"/>
  <c r="AB2229" i="7"/>
  <c r="D2233" i="374"/>
  <c r="I2233" i="374" s="1"/>
  <c r="O2233" i="374" s="1"/>
  <c r="AB2233" i="7"/>
  <c r="D2237" i="374"/>
  <c r="I2237" i="374" s="1"/>
  <c r="O2237" i="374" s="1"/>
  <c r="AB2237" i="7"/>
  <c r="D2241" i="374"/>
  <c r="I2241" i="374" s="1"/>
  <c r="M2241" i="374" s="1"/>
  <c r="AB2241" i="7"/>
  <c r="D2245" i="374"/>
  <c r="I2245" i="374" s="1"/>
  <c r="M2245" i="374" s="1"/>
  <c r="AB2245" i="7"/>
  <c r="D2249" i="374"/>
  <c r="I2249" i="374" s="1"/>
  <c r="M2249" i="374" s="1"/>
  <c r="AB2249" i="7"/>
  <c r="D2253" i="374"/>
  <c r="I2253" i="374" s="1"/>
  <c r="AB2253" i="7"/>
  <c r="D2257" i="374"/>
  <c r="I2257" i="374" s="1"/>
  <c r="M2257" i="374" s="1"/>
  <c r="AC2257" i="7"/>
  <c r="D2261" i="374"/>
  <c r="I2261" i="374" s="1"/>
  <c r="AB2261" i="7"/>
  <c r="D2265" i="374"/>
  <c r="I2265" i="374" s="1"/>
  <c r="AH2273" i="7"/>
  <c r="D2277" i="374"/>
  <c r="AH2277" i="7"/>
  <c r="D2281" i="374"/>
  <c r="G2281" i="374" s="1"/>
  <c r="AH2281" i="7"/>
  <c r="D2285" i="374"/>
  <c r="G2285" i="374" s="1"/>
  <c r="AH2302" i="7"/>
  <c r="D2306" i="374"/>
  <c r="I2306" i="374" s="1"/>
  <c r="O2306" i="374" s="1"/>
  <c r="AH2334" i="7"/>
  <c r="D2338" i="374"/>
  <c r="AH2338" i="7"/>
  <c r="D2342" i="374"/>
  <c r="G2342" i="374" s="1"/>
  <c r="AH2342" i="7"/>
  <c r="D2346" i="374"/>
  <c r="I2346" i="374" s="1"/>
  <c r="O2346" i="374" s="1"/>
  <c r="AH2371" i="7"/>
  <c r="D2375" i="374"/>
  <c r="I2375" i="374" s="1"/>
  <c r="O2375" i="374" s="1"/>
  <c r="AB2387" i="7"/>
  <c r="D2391" i="374"/>
  <c r="I2391" i="374" s="1"/>
  <c r="O2391" i="374" s="1"/>
  <c r="AC2395" i="7"/>
  <c r="D2399" i="374"/>
  <c r="I2399" i="374" s="1"/>
  <c r="M2399" i="374" s="1"/>
  <c r="AC2399" i="7"/>
  <c r="D2403" i="374"/>
  <c r="AC2403" i="7"/>
  <c r="D2407" i="374"/>
  <c r="AH154" i="7"/>
  <c r="D158" i="374"/>
  <c r="F158" i="374" s="1"/>
  <c r="AH166" i="7"/>
  <c r="D170" i="374"/>
  <c r="F170" i="374" s="1"/>
  <c r="AH222" i="7"/>
  <c r="D226" i="374"/>
  <c r="F226" i="374" s="1"/>
  <c r="AH234" i="7"/>
  <c r="D238" i="374"/>
  <c r="F238" i="374" s="1"/>
  <c r="AH260" i="7"/>
  <c r="D264" i="374"/>
  <c r="AH272" i="7"/>
  <c r="D276" i="374"/>
  <c r="F276" i="374" s="1"/>
  <c r="AB284" i="7"/>
  <c r="D288" i="374"/>
  <c r="F288" i="374" s="1"/>
  <c r="AH296" i="7"/>
  <c r="D300" i="374"/>
  <c r="AB308" i="7"/>
  <c r="D312" i="374"/>
  <c r="F312" i="374" s="1"/>
  <c r="AH324" i="7"/>
  <c r="D328" i="374"/>
  <c r="F328" i="374" s="1"/>
  <c r="AH338" i="7"/>
  <c r="D342" i="374"/>
  <c r="F342" i="374" s="1"/>
  <c r="AH354" i="7"/>
  <c r="D358" i="374"/>
  <c r="AH366" i="7"/>
  <c r="D370" i="374"/>
  <c r="F370" i="374" s="1"/>
  <c r="AH382" i="7"/>
  <c r="D386" i="374"/>
  <c r="F386" i="374" s="1"/>
  <c r="AH395" i="7"/>
  <c r="D399" i="374"/>
  <c r="F399" i="374" s="1"/>
  <c r="AH427" i="7"/>
  <c r="D431" i="374"/>
  <c r="F431" i="374" s="1"/>
  <c r="AH439" i="7"/>
  <c r="D443" i="374"/>
  <c r="F443" i="374" s="1"/>
  <c r="AH447" i="7"/>
  <c r="D451" i="374"/>
  <c r="F451" i="374" s="1"/>
  <c r="AH455" i="7"/>
  <c r="D459" i="374"/>
  <c r="F459" i="374" s="1"/>
  <c r="AH465" i="7"/>
  <c r="D469" i="374"/>
  <c r="F469" i="374" s="1"/>
  <c r="AH474" i="7"/>
  <c r="D478" i="374"/>
  <c r="F478" i="374" s="1"/>
  <c r="AH482" i="7"/>
  <c r="D486" i="374"/>
  <c r="F486" i="374" s="1"/>
  <c r="AH491" i="7"/>
  <c r="D495" i="374"/>
  <c r="F495" i="374" s="1"/>
  <c r="AH499" i="7"/>
  <c r="D503" i="374"/>
  <c r="F503" i="374" s="1"/>
  <c r="AH511" i="7"/>
  <c r="D515" i="374"/>
  <c r="F515" i="374" s="1"/>
  <c r="AH519" i="7"/>
  <c r="D523" i="374"/>
  <c r="F523" i="374" s="1"/>
  <c r="AH527" i="7"/>
  <c r="D531" i="374"/>
  <c r="F531" i="374" s="1"/>
  <c r="AH535" i="7"/>
  <c r="D539" i="374"/>
  <c r="AB543" i="7"/>
  <c r="D547" i="374"/>
  <c r="AH555" i="7"/>
  <c r="D559" i="374"/>
  <c r="F559" i="374" s="1"/>
  <c r="AH563" i="7"/>
  <c r="D567" i="374"/>
  <c r="F567" i="374" s="1"/>
  <c r="AH585" i="7"/>
  <c r="D589" i="374"/>
  <c r="F589" i="374" s="1"/>
  <c r="AH618" i="7"/>
  <c r="D622" i="374"/>
  <c r="F622" i="374" s="1"/>
  <c r="AH788" i="7"/>
  <c r="D792" i="374"/>
  <c r="AH840" i="7"/>
  <c r="D844" i="374"/>
  <c r="I844" i="374" s="1"/>
  <c r="O844" i="374" s="1"/>
  <c r="AH874" i="7"/>
  <c r="D878" i="374"/>
  <c r="Y1066" i="7"/>
  <c r="D1070" i="374"/>
  <c r="AH1090" i="7"/>
  <c r="D1094" i="374"/>
  <c r="F1094" i="374" s="1"/>
  <c r="AH1131" i="7"/>
  <c r="AJ1131" i="7" s="1"/>
  <c r="D1135" i="374"/>
  <c r="F1135" i="374" s="1"/>
  <c r="AH1158" i="7"/>
  <c r="D1162" i="374"/>
  <c r="AH1235" i="7"/>
  <c r="D1239" i="374"/>
  <c r="F1239" i="374" s="1"/>
  <c r="AH1247" i="7"/>
  <c r="D1251" i="374"/>
  <c r="AH1307" i="7"/>
  <c r="D1311" i="374"/>
  <c r="F1311" i="374" s="1"/>
  <c r="AH1319" i="7"/>
  <c r="D1323" i="374"/>
  <c r="AH1331" i="7"/>
  <c r="D1335" i="374"/>
  <c r="AH1343" i="7"/>
  <c r="D1347" i="374"/>
  <c r="AB1368" i="7"/>
  <c r="AB1396" i="7"/>
  <c r="D1400" i="374"/>
  <c r="I1400" i="374" s="1"/>
  <c r="M1400" i="374" s="1"/>
  <c r="AH1408" i="7"/>
  <c r="D1412" i="374"/>
  <c r="F1412" i="374" s="1"/>
  <c r="AC1433" i="7"/>
  <c r="D1437" i="374"/>
  <c r="I1437" i="374" s="1"/>
  <c r="M1437" i="374" s="1"/>
  <c r="AC1437" i="7"/>
  <c r="D1441" i="374"/>
  <c r="AH1582" i="7"/>
  <c r="D1586" i="374"/>
  <c r="G1586" i="374" s="1"/>
  <c r="AH1691" i="7"/>
  <c r="D1695" i="374"/>
  <c r="G1695" i="374" s="1"/>
  <c r="AH1739" i="7"/>
  <c r="D1743" i="374"/>
  <c r="G1743" i="374" s="1"/>
  <c r="AB143" i="7"/>
  <c r="D147" i="374"/>
  <c r="I147" i="374" s="1"/>
  <c r="M147" i="374" s="1"/>
  <c r="AH147" i="7"/>
  <c r="D151" i="374"/>
  <c r="F151" i="374" s="1"/>
  <c r="AH155" i="7"/>
  <c r="D159" i="374"/>
  <c r="F159" i="374" s="1"/>
  <c r="AH159" i="7"/>
  <c r="D163" i="374"/>
  <c r="F163" i="374" s="1"/>
  <c r="AH167" i="7"/>
  <c r="D171" i="374"/>
  <c r="F171" i="374" s="1"/>
  <c r="AH171" i="7"/>
  <c r="D175" i="374"/>
  <c r="F175" i="374" s="1"/>
  <c r="AH175" i="7"/>
  <c r="D179" i="374"/>
  <c r="F179" i="374" s="1"/>
  <c r="AH179" i="7"/>
  <c r="D183" i="374"/>
  <c r="F183" i="374" s="1"/>
  <c r="AH183" i="7"/>
  <c r="D187" i="374"/>
  <c r="F187" i="374" s="1"/>
  <c r="AH191" i="7"/>
  <c r="D195" i="374"/>
  <c r="AH195" i="7"/>
  <c r="D199" i="374"/>
  <c r="AB215" i="7"/>
  <c r="D219" i="374"/>
  <c r="AH219" i="7"/>
  <c r="D223" i="374"/>
  <c r="F223" i="374" s="1"/>
  <c r="AH227" i="7"/>
  <c r="D231" i="374"/>
  <c r="F231" i="374" s="1"/>
  <c r="AH231" i="7"/>
  <c r="D235" i="374"/>
  <c r="F235" i="374" s="1"/>
  <c r="AH235" i="7"/>
  <c r="D239" i="374"/>
  <c r="F239" i="374" s="1"/>
  <c r="AH239" i="7"/>
  <c r="D243" i="374"/>
  <c r="F243" i="374" s="1"/>
  <c r="AH243" i="7"/>
  <c r="D247" i="374"/>
  <c r="AH253" i="7"/>
  <c r="D257" i="374"/>
  <c r="F257" i="374" s="1"/>
  <c r="AH269" i="7"/>
  <c r="D273" i="374"/>
  <c r="F273" i="374" s="1"/>
  <c r="AH273" i="7"/>
  <c r="D277" i="374"/>
  <c r="F277" i="374" s="1"/>
  <c r="AH281" i="7"/>
  <c r="D285" i="374"/>
  <c r="F285" i="374" s="1"/>
  <c r="AH285" i="7"/>
  <c r="D289" i="374"/>
  <c r="F289" i="374" s="1"/>
  <c r="AH289" i="7"/>
  <c r="D293" i="374"/>
  <c r="F293" i="374" s="1"/>
  <c r="AB297" i="7"/>
  <c r="D301" i="374"/>
  <c r="I301" i="374" s="1"/>
  <c r="M301" i="374" s="1"/>
  <c r="AH301" i="7"/>
  <c r="D305" i="374"/>
  <c r="AH305" i="7"/>
  <c r="D309" i="374"/>
  <c r="F309" i="374" s="1"/>
  <c r="AH309" i="7"/>
  <c r="D313" i="374"/>
  <c r="F313" i="374" s="1"/>
  <c r="AH313" i="7"/>
  <c r="D317" i="374"/>
  <c r="F317" i="374" s="1"/>
  <c r="AH317" i="7"/>
  <c r="D321" i="374"/>
  <c r="F321" i="374" s="1"/>
  <c r="AH321" i="7"/>
  <c r="D325" i="374"/>
  <c r="F325" i="374" s="1"/>
  <c r="AH325" i="7"/>
  <c r="D329" i="374"/>
  <c r="F329" i="374" s="1"/>
  <c r="AH330" i="7"/>
  <c r="D334" i="374"/>
  <c r="F334" i="374" s="1"/>
  <c r="AH335" i="7"/>
  <c r="D339" i="374"/>
  <c r="F339" i="374" s="1"/>
  <c r="AH339" i="7"/>
  <c r="D343" i="374"/>
  <c r="F343" i="374" s="1"/>
  <c r="AH343" i="7"/>
  <c r="D347" i="374"/>
  <c r="AH351" i="7"/>
  <c r="D355" i="374"/>
  <c r="AH355" i="7"/>
  <c r="D359" i="374"/>
  <c r="AH359" i="7"/>
  <c r="D363" i="374"/>
  <c r="AH363" i="7"/>
  <c r="D367" i="374"/>
  <c r="F367" i="374" s="1"/>
  <c r="AH371" i="7"/>
  <c r="D375" i="374"/>
  <c r="F375" i="374" s="1"/>
  <c r="AH375" i="7"/>
  <c r="D379" i="374"/>
  <c r="F379" i="374" s="1"/>
  <c r="AH379" i="7"/>
  <c r="D383" i="374"/>
  <c r="F383" i="374" s="1"/>
  <c r="AH383" i="7"/>
  <c r="D387" i="374"/>
  <c r="F387" i="374" s="1"/>
  <c r="AH387" i="7"/>
  <c r="D391" i="374"/>
  <c r="F391" i="374" s="1"/>
  <c r="AH392" i="7"/>
  <c r="D396" i="374"/>
  <c r="F396" i="374" s="1"/>
  <c r="AH396" i="7"/>
  <c r="D400" i="374"/>
  <c r="F400" i="374" s="1"/>
  <c r="AH400" i="7"/>
  <c r="D404" i="374"/>
  <c r="F404" i="374" s="1"/>
  <c r="AH404" i="7"/>
  <c r="D408" i="374"/>
  <c r="F408" i="374" s="1"/>
  <c r="AH408" i="7"/>
  <c r="D412" i="374"/>
  <c r="AH412" i="7"/>
  <c r="D416" i="374"/>
  <c r="AH416" i="7"/>
  <c r="D420" i="374"/>
  <c r="AH420" i="7"/>
  <c r="D424" i="374"/>
  <c r="F424" i="374" s="1"/>
  <c r="AH424" i="7"/>
  <c r="D428" i="374"/>
  <c r="F428" i="374" s="1"/>
  <c r="AH428" i="7"/>
  <c r="D432" i="374"/>
  <c r="F432" i="374" s="1"/>
  <c r="AH432" i="7"/>
  <c r="D436" i="374"/>
  <c r="F436" i="374" s="1"/>
  <c r="AH436" i="7"/>
  <c r="D440" i="374"/>
  <c r="F440" i="374" s="1"/>
  <c r="AH440" i="7"/>
  <c r="D444" i="374"/>
  <c r="F444" i="374" s="1"/>
  <c r="AH444" i="7"/>
  <c r="D448" i="374"/>
  <c r="F448" i="374" s="1"/>
  <c r="AH448" i="7"/>
  <c r="D452" i="374"/>
  <c r="F452" i="374" s="1"/>
  <c r="AH452" i="7"/>
  <c r="D456" i="374"/>
  <c r="F456" i="374" s="1"/>
  <c r="AH456" i="7"/>
  <c r="D460" i="374"/>
  <c r="F460" i="374" s="1"/>
  <c r="AH460" i="7"/>
  <c r="D464" i="374"/>
  <c r="F464" i="374" s="1"/>
  <c r="AH466" i="7"/>
  <c r="D470" i="374"/>
  <c r="F470" i="374" s="1"/>
  <c r="AH471" i="7"/>
  <c r="D475" i="374"/>
  <c r="F475" i="374" s="1"/>
  <c r="AH475" i="7"/>
  <c r="D479" i="374"/>
  <c r="F479" i="374" s="1"/>
  <c r="AH479" i="7"/>
  <c r="D483" i="374"/>
  <c r="F483" i="374" s="1"/>
  <c r="AH484" i="7"/>
  <c r="D488" i="374"/>
  <c r="F488" i="374" s="1"/>
  <c r="AH488" i="7"/>
  <c r="D492" i="374"/>
  <c r="F492" i="374" s="1"/>
  <c r="AH492" i="7"/>
  <c r="D496" i="374"/>
  <c r="F496" i="374" s="1"/>
  <c r="AH496" i="7"/>
  <c r="D500" i="374"/>
  <c r="F500" i="374" s="1"/>
  <c r="AH500" i="7"/>
  <c r="D504" i="374"/>
  <c r="F504" i="374" s="1"/>
  <c r="AH504" i="7"/>
  <c r="D508" i="374"/>
  <c r="F508" i="374" s="1"/>
  <c r="AH508" i="7"/>
  <c r="D512" i="374"/>
  <c r="F512" i="374" s="1"/>
  <c r="AH512" i="7"/>
  <c r="D516" i="374"/>
  <c r="F516" i="374" s="1"/>
  <c r="AH516" i="7"/>
  <c r="D520" i="374"/>
  <c r="F520" i="374" s="1"/>
  <c r="AH520" i="7"/>
  <c r="D524" i="374"/>
  <c r="F524" i="374" s="1"/>
  <c r="AH524" i="7"/>
  <c r="D528" i="374"/>
  <c r="F528" i="374" s="1"/>
  <c r="AH528" i="7"/>
  <c r="D532" i="374"/>
  <c r="F532" i="374" s="1"/>
  <c r="AH532" i="7"/>
  <c r="D536" i="374"/>
  <c r="F536" i="374" s="1"/>
  <c r="AH536" i="7"/>
  <c r="D540" i="374"/>
  <c r="AH540" i="7"/>
  <c r="D544" i="374"/>
  <c r="AH548" i="7"/>
  <c r="D552" i="374"/>
  <c r="F552" i="374" s="1"/>
  <c r="AH552" i="7"/>
  <c r="D556" i="374"/>
  <c r="F556" i="374" s="1"/>
  <c r="AH556" i="7"/>
  <c r="D560" i="374"/>
  <c r="F560" i="374" s="1"/>
  <c r="AH564" i="7"/>
  <c r="D568" i="374"/>
  <c r="F568" i="374" s="1"/>
  <c r="AH568" i="7"/>
  <c r="D572" i="374"/>
  <c r="F572" i="374" s="1"/>
  <c r="AH578" i="7"/>
  <c r="D582" i="374"/>
  <c r="F582" i="374" s="1"/>
  <c r="AH582" i="7"/>
  <c r="D586" i="374"/>
  <c r="F586" i="374" s="1"/>
  <c r="AH586" i="7"/>
  <c r="D590" i="374"/>
  <c r="F590" i="374" s="1"/>
  <c r="AH590" i="7"/>
  <c r="AJ590" i="7" s="1"/>
  <c r="D594" i="374"/>
  <c r="F594" i="374" s="1"/>
  <c r="AH620" i="7"/>
  <c r="D624" i="374"/>
  <c r="F624" i="374" s="1"/>
  <c r="AH781" i="7"/>
  <c r="D785" i="374"/>
  <c r="AB805" i="7"/>
  <c r="D809" i="374"/>
  <c r="I809" i="374" s="1"/>
  <c r="O809" i="374" s="1"/>
  <c r="AH837" i="7"/>
  <c r="D841" i="374"/>
  <c r="I841" i="374" s="1"/>
  <c r="O841" i="374" s="1"/>
  <c r="Y841" i="7"/>
  <c r="D845" i="374"/>
  <c r="I845" i="374" s="1"/>
  <c r="O845" i="374" s="1"/>
  <c r="AH859" i="7"/>
  <c r="D863" i="374"/>
  <c r="F863" i="374" s="1"/>
  <c r="AH871" i="7"/>
  <c r="D875" i="374"/>
  <c r="AH875" i="7"/>
  <c r="D879" i="374"/>
  <c r="AH879" i="7"/>
  <c r="D883" i="374"/>
  <c r="AH907" i="7"/>
  <c r="D911" i="374"/>
  <c r="I911" i="374" s="1"/>
  <c r="O911" i="374" s="1"/>
  <c r="AC911" i="7"/>
  <c r="D915" i="374"/>
  <c r="AC915" i="7"/>
  <c r="D919" i="374"/>
  <c r="I919" i="374" s="1"/>
  <c r="M919" i="374" s="1"/>
  <c r="AC919" i="7"/>
  <c r="D923" i="374"/>
  <c r="I923" i="374" s="1"/>
  <c r="M923" i="374" s="1"/>
  <c r="AH931" i="7"/>
  <c r="D935" i="374"/>
  <c r="F935" i="374" s="1"/>
  <c r="AH935" i="7"/>
  <c r="D939" i="374"/>
  <c r="F939" i="374" s="1"/>
  <c r="AH939" i="7"/>
  <c r="D943" i="374"/>
  <c r="F943" i="374" s="1"/>
  <c r="AC948" i="7"/>
  <c r="D952" i="374"/>
  <c r="I952" i="374" s="1"/>
  <c r="M952" i="374" s="1"/>
  <c r="AH959" i="7"/>
  <c r="D963" i="374"/>
  <c r="F963" i="374" s="1"/>
  <c r="AH963" i="7"/>
  <c r="D967" i="374"/>
  <c r="F967" i="374" s="1"/>
  <c r="AH967" i="7"/>
  <c r="D971" i="374"/>
  <c r="AH971" i="7"/>
  <c r="D975" i="374"/>
  <c r="AH975" i="7"/>
  <c r="D979" i="374"/>
  <c r="AH979" i="7"/>
  <c r="D983" i="374"/>
  <c r="AH983" i="7"/>
  <c r="D987" i="374"/>
  <c r="AH987" i="7"/>
  <c r="D991" i="374"/>
  <c r="AH995" i="7"/>
  <c r="D999" i="374"/>
  <c r="AH999" i="7"/>
  <c r="D1003" i="374"/>
  <c r="Y1035" i="7"/>
  <c r="D1039" i="374"/>
  <c r="Y1039" i="7"/>
  <c r="D1043" i="374"/>
  <c r="Y1055" i="7"/>
  <c r="D1059" i="374"/>
  <c r="I1059" i="374" s="1"/>
  <c r="O1059" i="374" s="1"/>
  <c r="AB1075" i="7"/>
  <c r="D1079" i="374"/>
  <c r="Y1079" i="7"/>
  <c r="D1083" i="374"/>
  <c r="AH1087" i="7"/>
  <c r="D1091" i="374"/>
  <c r="F1091" i="374" s="1"/>
  <c r="Y1091" i="7"/>
  <c r="D1095" i="374"/>
  <c r="F1095" i="374" s="1"/>
  <c r="AH1128" i="7"/>
  <c r="D1132" i="374"/>
  <c r="F1132" i="374" s="1"/>
  <c r="AH1132" i="7"/>
  <c r="AJ1132" i="7" s="1"/>
  <c r="D1136" i="374"/>
  <c r="F1136" i="374" s="1"/>
  <c r="AB1136" i="7"/>
  <c r="D1140" i="374"/>
  <c r="F1140" i="374" s="1"/>
  <c r="AH1140" i="7"/>
  <c r="AJ1140" i="7" s="1"/>
  <c r="D1144" i="374"/>
  <c r="F1144" i="374" s="1"/>
  <c r="AH1151" i="7"/>
  <c r="D1155" i="374"/>
  <c r="F1155" i="374" s="1"/>
  <c r="AH1155" i="7"/>
  <c r="D1159" i="374"/>
  <c r="AH1163" i="7"/>
  <c r="D1167" i="374"/>
  <c r="F1167" i="374" s="1"/>
  <c r="AH1175" i="7"/>
  <c r="D1179" i="374"/>
  <c r="F1179" i="374" s="1"/>
  <c r="AH1228" i="7"/>
  <c r="D1232" i="374"/>
  <c r="AH1236" i="7"/>
  <c r="D1240" i="374"/>
  <c r="F1240" i="374" s="1"/>
  <c r="AH1240" i="7"/>
  <c r="D1244" i="374"/>
  <c r="F1244" i="374" s="1"/>
  <c r="AH1244" i="7"/>
  <c r="D1248" i="374"/>
  <c r="F1248" i="374" s="1"/>
  <c r="AH1288" i="7"/>
  <c r="D1292" i="374"/>
  <c r="I1292" i="374" s="1"/>
  <c r="M1292" i="374" s="1"/>
  <c r="N1292" i="374" s="1"/>
  <c r="O1292" i="374" s="1"/>
  <c r="AH1300" i="7"/>
  <c r="D1304" i="374"/>
  <c r="AH1308" i="7"/>
  <c r="D1312" i="374"/>
  <c r="F1312" i="374" s="1"/>
  <c r="AH1312" i="7"/>
  <c r="D1316" i="374"/>
  <c r="F1316" i="374" s="1"/>
  <c r="AH1316" i="7"/>
  <c r="D1320" i="374"/>
  <c r="AH1324" i="7"/>
  <c r="D1328" i="374"/>
  <c r="I1328" i="374" s="1"/>
  <c r="M1328" i="374" s="1"/>
  <c r="N1328" i="374" s="1"/>
  <c r="O1328" i="374" s="1"/>
  <c r="AH1332" i="7"/>
  <c r="D1336" i="374"/>
  <c r="AH1344" i="7"/>
  <c r="D1348" i="374"/>
  <c r="AA1361" i="7"/>
  <c r="D1365" i="374"/>
  <c r="AH1369" i="7"/>
  <c r="AJ1369" i="7" s="1"/>
  <c r="D1373" i="374"/>
  <c r="F1373" i="374" s="1"/>
  <c r="AH1373" i="7"/>
  <c r="D1377" i="374"/>
  <c r="F1377" i="374" s="1"/>
  <c r="AB1381" i="7"/>
  <c r="AC1385" i="7"/>
  <c r="D1389" i="374"/>
  <c r="I1389" i="374" s="1"/>
  <c r="O1389" i="374" s="1"/>
  <c r="AC1389" i="7"/>
  <c r="D1393" i="374"/>
  <c r="I1393" i="374" s="1"/>
  <c r="O1393" i="374" s="1"/>
  <c r="AH1409" i="7"/>
  <c r="D1413" i="374"/>
  <c r="F1413" i="374" s="1"/>
  <c r="AB1413" i="7"/>
  <c r="D1417" i="374"/>
  <c r="I1417" i="374" s="1"/>
  <c r="M1417" i="374" s="1"/>
  <c r="AC1434" i="7"/>
  <c r="D1438" i="374"/>
  <c r="I1438" i="374" s="1"/>
  <c r="M1438" i="374" s="1"/>
  <c r="H1443" i="374"/>
  <c r="AH1567" i="7"/>
  <c r="D1571" i="374"/>
  <c r="G1571" i="374" s="1"/>
  <c r="AH1575" i="7"/>
  <c r="D1579" i="374"/>
  <c r="G1579" i="374" s="1"/>
  <c r="AH1611" i="7"/>
  <c r="D1615" i="374"/>
  <c r="I1615" i="374" s="1"/>
  <c r="O1615" i="374" s="1"/>
  <c r="AH1628" i="7"/>
  <c r="D1632" i="374"/>
  <c r="G1632" i="374" s="1"/>
  <c r="AB1644" i="7"/>
  <c r="D1648" i="374"/>
  <c r="I1648" i="374" s="1"/>
  <c r="O1648" i="374" s="1"/>
  <c r="AH1692" i="7"/>
  <c r="D1696" i="374"/>
  <c r="G1696" i="374" s="1"/>
  <c r="AH1696" i="7"/>
  <c r="D1700" i="374"/>
  <c r="G1700" i="374" s="1"/>
  <c r="AH1700" i="7"/>
  <c r="D1704" i="374"/>
  <c r="G1704" i="374" s="1"/>
  <c r="AH1704" i="7"/>
  <c r="D1708" i="374"/>
  <c r="G1708" i="374" s="1"/>
  <c r="AH1708" i="7"/>
  <c r="D1712" i="374"/>
  <c r="G1712" i="374" s="1"/>
  <c r="AH1712" i="7"/>
  <c r="D1716" i="374"/>
  <c r="G1716" i="374" s="1"/>
  <c r="AH1716" i="7"/>
  <c r="D1720" i="374"/>
  <c r="G1720" i="374" s="1"/>
  <c r="AH1720" i="7"/>
  <c r="D1724" i="374"/>
  <c r="G1724" i="374" s="1"/>
  <c r="AH1724" i="7"/>
  <c r="D1728" i="374"/>
  <c r="G1728" i="374" s="1"/>
  <c r="AH1732" i="7"/>
  <c r="D1736" i="374"/>
  <c r="G1736" i="374" s="1"/>
  <c r="AH1736" i="7"/>
  <c r="D1740" i="374"/>
  <c r="G1740" i="374" s="1"/>
  <c r="AH1740" i="7"/>
  <c r="D1744" i="374"/>
  <c r="G1744" i="374" s="1"/>
  <c r="AH1744" i="7"/>
  <c r="D1748" i="374"/>
  <c r="G1748" i="374" s="1"/>
  <c r="AH1748" i="7"/>
  <c r="D1752" i="374"/>
  <c r="G1752" i="374" s="1"/>
  <c r="AH1752" i="7"/>
  <c r="D1756" i="374"/>
  <c r="G1756" i="374" s="1"/>
  <c r="AH1756" i="7"/>
  <c r="D1760" i="374"/>
  <c r="AH1765" i="7"/>
  <c r="D1769" i="374"/>
  <c r="G1769" i="374" s="1"/>
  <c r="AH1769" i="7"/>
  <c r="D1773" i="374"/>
  <c r="G1773" i="374" s="1"/>
  <c r="AH1773" i="7"/>
  <c r="D1777" i="374"/>
  <c r="G1777" i="374" s="1"/>
  <c r="AH1777" i="7"/>
  <c r="D1781" i="374"/>
  <c r="G1781" i="374" s="1"/>
  <c r="AH1781" i="7"/>
  <c r="D1785" i="374"/>
  <c r="G1785" i="374" s="1"/>
  <c r="AH1785" i="7"/>
  <c r="D1789" i="374"/>
  <c r="G1789" i="374" s="1"/>
  <c r="AH1801" i="7"/>
  <c r="D1805" i="374"/>
  <c r="AH1805" i="7"/>
  <c r="D1809" i="374"/>
  <c r="AH1809" i="7"/>
  <c r="D1813" i="374"/>
  <c r="G1813" i="374" s="1"/>
  <c r="AH1813" i="7"/>
  <c r="D1817" i="374"/>
  <c r="G1817" i="374" s="1"/>
  <c r="AH1821" i="7"/>
  <c r="D1825" i="374"/>
  <c r="G1825" i="374" s="1"/>
  <c r="AH1825" i="7"/>
  <c r="D1829" i="374"/>
  <c r="G1829" i="374" s="1"/>
  <c r="AH1829" i="7"/>
  <c r="D1833" i="374"/>
  <c r="G1833" i="374" s="1"/>
  <c r="AH1833" i="7"/>
  <c r="D1837" i="374"/>
  <c r="G1837" i="374" s="1"/>
  <c r="AH1837" i="7"/>
  <c r="D1841" i="374"/>
  <c r="G1841" i="374" s="1"/>
  <c r="AH1841" i="7"/>
  <c r="D1845" i="374"/>
  <c r="G1845" i="374" s="1"/>
  <c r="AH1845" i="7"/>
  <c r="D1849" i="374"/>
  <c r="G1849" i="374" s="1"/>
  <c r="AH1849" i="7"/>
  <c r="D1853" i="374"/>
  <c r="AH1853" i="7"/>
  <c r="D1857" i="374"/>
  <c r="AH1857" i="7"/>
  <c r="D1861" i="374"/>
  <c r="AH1861" i="7"/>
  <c r="D1865" i="374"/>
  <c r="AH1865" i="7"/>
  <c r="D1869" i="374"/>
  <c r="AH1869" i="7"/>
  <c r="D1873" i="374"/>
  <c r="G1873" i="374" s="1"/>
  <c r="AH1873" i="7"/>
  <c r="D1877" i="374"/>
  <c r="G1877" i="374" s="1"/>
  <c r="AH1877" i="7"/>
  <c r="D1881" i="374"/>
  <c r="G1881" i="374" s="1"/>
  <c r="AH1881" i="7"/>
  <c r="D1885" i="374"/>
  <c r="G1885" i="374" s="1"/>
  <c r="AH1885" i="7"/>
  <c r="D1889" i="374"/>
  <c r="G1889" i="374" s="1"/>
  <c r="AH1889" i="7"/>
  <c r="D1893" i="374"/>
  <c r="G1893" i="374" s="1"/>
  <c r="AH1893" i="7"/>
  <c r="D1897" i="374"/>
  <c r="G1897" i="374" s="1"/>
  <c r="AH1897" i="7"/>
  <c r="D1901" i="374"/>
  <c r="G1901" i="374" s="1"/>
  <c r="AH1905" i="7"/>
  <c r="D1909" i="374"/>
  <c r="G1909" i="374" s="1"/>
  <c r="AH1913" i="7"/>
  <c r="D1917" i="374"/>
  <c r="G1917" i="374" s="1"/>
  <c r="AH1925" i="7"/>
  <c r="D1929" i="374"/>
  <c r="G1929" i="374" s="1"/>
  <c r="AH1929" i="7"/>
  <c r="D1933" i="374"/>
  <c r="G1933" i="374" s="1"/>
  <c r="AH1933" i="7"/>
  <c r="D1937" i="374"/>
  <c r="G1937" i="374" s="1"/>
  <c r="AH1937" i="7"/>
  <c r="D1941" i="374"/>
  <c r="AH1954" i="7"/>
  <c r="D1958" i="374"/>
  <c r="G1958" i="374" s="1"/>
  <c r="AH1958" i="7"/>
  <c r="D1962" i="374"/>
  <c r="G1962" i="374" s="1"/>
  <c r="AH1962" i="7"/>
  <c r="D1966" i="374"/>
  <c r="G1966" i="374" s="1"/>
  <c r="AH1966" i="7"/>
  <c r="D1970" i="374"/>
  <c r="G1970" i="374" s="1"/>
  <c r="AH1970" i="7"/>
  <c r="D1974" i="374"/>
  <c r="AH1974" i="7"/>
  <c r="D1978" i="374"/>
  <c r="G1978" i="374" s="1"/>
  <c r="AH1982" i="7"/>
  <c r="D1986" i="374"/>
  <c r="G1986" i="374" s="1"/>
  <c r="AH1994" i="7"/>
  <c r="D1998" i="374"/>
  <c r="I1998" i="374" s="1"/>
  <c r="M1998" i="374" s="1"/>
  <c r="N1998" i="374" s="1"/>
  <c r="O1998" i="374" s="1"/>
  <c r="AH1998" i="7"/>
  <c r="D2002" i="374"/>
  <c r="I2002" i="374" s="1"/>
  <c r="M2002" i="374" s="1"/>
  <c r="N2002" i="374" s="1"/>
  <c r="O2002" i="374" s="1"/>
  <c r="AH2002" i="7"/>
  <c r="D2006" i="374"/>
  <c r="I2006" i="374" s="1"/>
  <c r="M2006" i="374" s="1"/>
  <c r="N2006" i="374" s="1"/>
  <c r="O2006" i="374" s="1"/>
  <c r="AH2010" i="7"/>
  <c r="D2014" i="374"/>
  <c r="I2014" i="374" s="1"/>
  <c r="M2014" i="374" s="1"/>
  <c r="N2014" i="374" s="1"/>
  <c r="O2014" i="374" s="1"/>
  <c r="AH2070" i="7"/>
  <c r="D2074" i="374"/>
  <c r="G2074" i="374" s="1"/>
  <c r="AH2082" i="7"/>
  <c r="D2086" i="374"/>
  <c r="G2086" i="374" s="1"/>
  <c r="AH2106" i="7"/>
  <c r="D2110" i="374"/>
  <c r="G2110" i="374" s="1"/>
  <c r="AH2110" i="7"/>
  <c r="D2114" i="374"/>
  <c r="G2114" i="374" s="1"/>
  <c r="AH2122" i="7"/>
  <c r="D2126" i="374"/>
  <c r="AH2130" i="7"/>
  <c r="D2134" i="374"/>
  <c r="AH2134" i="7"/>
  <c r="D2138" i="374"/>
  <c r="G2138" i="374" s="1"/>
  <c r="AH2150" i="7"/>
  <c r="D2154" i="374"/>
  <c r="AB2158" i="7"/>
  <c r="AH2162" i="7"/>
  <c r="D2166" i="374"/>
  <c r="AB2166" i="7"/>
  <c r="D2170" i="374"/>
  <c r="AH2170" i="7"/>
  <c r="D2174" i="374"/>
  <c r="AH2174" i="7"/>
  <c r="D2178" i="374"/>
  <c r="AH2178" i="7"/>
  <c r="D2182" i="374"/>
  <c r="G2182" i="374" s="1"/>
  <c r="AH2186" i="7"/>
  <c r="D2190" i="374"/>
  <c r="AH2190" i="7"/>
  <c r="D2194" i="374"/>
  <c r="AH2198" i="7"/>
  <c r="D2202" i="374"/>
  <c r="AH2202" i="7"/>
  <c r="D2206" i="374"/>
  <c r="AB2206" i="7"/>
  <c r="D2210" i="374"/>
  <c r="AH2210" i="7"/>
  <c r="D2214" i="374"/>
  <c r="AH2218" i="7"/>
  <c r="D2222" i="374"/>
  <c r="AH2222" i="7"/>
  <c r="D2226" i="374"/>
  <c r="Y2226" i="7"/>
  <c r="D2230" i="374"/>
  <c r="I2230" i="374" s="1"/>
  <c r="AH2230" i="7"/>
  <c r="D2234" i="374"/>
  <c r="I2234" i="374" s="1"/>
  <c r="O2234" i="374" s="1"/>
  <c r="AH2234" i="7"/>
  <c r="D2238" i="374"/>
  <c r="I2238" i="374" s="1"/>
  <c r="O2238" i="374" s="1"/>
  <c r="AB2238" i="7"/>
  <c r="D2242" i="374"/>
  <c r="I2242" i="374" s="1"/>
  <c r="O2242" i="374" s="1"/>
  <c r="AB2242" i="7"/>
  <c r="D2246" i="374"/>
  <c r="I2246" i="374" s="1"/>
  <c r="M2246" i="374" s="1"/>
  <c r="AC2246" i="7"/>
  <c r="D2250" i="374"/>
  <c r="I2250" i="374" s="1"/>
  <c r="AC2250" i="7"/>
  <c r="D2254" i="374"/>
  <c r="I2254" i="374" s="1"/>
  <c r="AB2254" i="7"/>
  <c r="D2258" i="374"/>
  <c r="I2258" i="374" s="1"/>
  <c r="M2258" i="374" s="1"/>
  <c r="AB2258" i="7"/>
  <c r="D2262" i="374"/>
  <c r="I2262" i="374" s="1"/>
  <c r="AB2262" i="7"/>
  <c r="D2266" i="374"/>
  <c r="I2266" i="374" s="1"/>
  <c r="AH2274" i="7"/>
  <c r="D2278" i="374"/>
  <c r="AH2278" i="7"/>
  <c r="D2282" i="374"/>
  <c r="G2282" i="374" s="1"/>
  <c r="AB2295" i="7"/>
  <c r="D2299" i="374"/>
  <c r="I2299" i="374" s="1"/>
  <c r="O2299" i="374" s="1"/>
  <c r="AH2331" i="7"/>
  <c r="D2335" i="374"/>
  <c r="AH2339" i="7"/>
  <c r="D2343" i="374"/>
  <c r="G2343" i="374" s="1"/>
  <c r="AH2343" i="7"/>
  <c r="D2347" i="374"/>
  <c r="I2347" i="374" s="1"/>
  <c r="O2347" i="374" s="1"/>
  <c r="AH2364" i="7"/>
  <c r="D2368" i="374"/>
  <c r="AH2380" i="7"/>
  <c r="D2384" i="374"/>
  <c r="I2384" i="374" s="1"/>
  <c r="O2384" i="374" s="1"/>
  <c r="AB2392" i="7"/>
  <c r="D2396" i="374"/>
  <c r="I2396" i="374" s="1"/>
  <c r="O2396" i="374" s="1"/>
  <c r="AB2396" i="7"/>
  <c r="D2400" i="374"/>
  <c r="I2400" i="374" s="1"/>
  <c r="M2400" i="374" s="1"/>
  <c r="AB2400" i="7"/>
  <c r="D2404" i="374"/>
  <c r="I2404" i="374" s="1"/>
  <c r="M2404" i="374" s="1"/>
  <c r="AH2404" i="7"/>
  <c r="AJ2404" i="7" s="1"/>
  <c r="D2408" i="374"/>
  <c r="G2408" i="374" s="1"/>
  <c r="AB1428" i="7"/>
  <c r="D1432" i="374"/>
  <c r="I1432" i="374" s="1"/>
  <c r="M1432" i="374" s="1"/>
  <c r="AH146" i="7"/>
  <c r="D150" i="374"/>
  <c r="F150" i="374" s="1"/>
  <c r="AH158" i="7"/>
  <c r="D162" i="374"/>
  <c r="F162" i="374" s="1"/>
  <c r="AH218" i="7"/>
  <c r="D222" i="374"/>
  <c r="F222" i="374" s="1"/>
  <c r="AH230" i="7"/>
  <c r="D234" i="374"/>
  <c r="F234" i="374" s="1"/>
  <c r="AH280" i="7"/>
  <c r="D284" i="374"/>
  <c r="F284" i="374" s="1"/>
  <c r="AH292" i="7"/>
  <c r="D296" i="374"/>
  <c r="AH304" i="7"/>
  <c r="D308" i="374"/>
  <c r="F308" i="374" s="1"/>
  <c r="AH316" i="7"/>
  <c r="D320" i="374"/>
  <c r="F320" i="374" s="1"/>
  <c r="AH329" i="7"/>
  <c r="D333" i="374"/>
  <c r="F333" i="374" s="1"/>
  <c r="AH342" i="7"/>
  <c r="D346" i="374"/>
  <c r="F346" i="374" s="1"/>
  <c r="AH350" i="7"/>
  <c r="D354" i="374"/>
  <c r="AH362" i="7"/>
  <c r="D366" i="374"/>
  <c r="F366" i="374" s="1"/>
  <c r="AH374" i="7"/>
  <c r="D378" i="374"/>
  <c r="F378" i="374" s="1"/>
  <c r="AH386" i="7"/>
  <c r="D390" i="374"/>
  <c r="F390" i="374" s="1"/>
  <c r="AH399" i="7"/>
  <c r="D403" i="374"/>
  <c r="F403" i="374" s="1"/>
  <c r="AH411" i="7"/>
  <c r="AJ411" i="7" s="1"/>
  <c r="D415" i="374"/>
  <c r="AH431" i="7"/>
  <c r="D435" i="374"/>
  <c r="F435" i="374" s="1"/>
  <c r="AH751" i="7"/>
  <c r="AJ751" i="7" s="1"/>
  <c r="D755" i="374"/>
  <c r="F755" i="374" s="1"/>
  <c r="AB796" i="7"/>
  <c r="D800" i="374"/>
  <c r="I800" i="374" s="1"/>
  <c r="O800" i="374" s="1"/>
  <c r="AH844" i="7"/>
  <c r="D848" i="374"/>
  <c r="I848" i="374" s="1"/>
  <c r="M848" i="374" s="1"/>
  <c r="N848" i="374" s="1"/>
  <c r="O848" i="374" s="1"/>
  <c r="AH878" i="7"/>
  <c r="D882" i="374"/>
  <c r="AB910" i="7"/>
  <c r="D914" i="374"/>
  <c r="AB918" i="7"/>
  <c r="D922" i="374"/>
  <c r="I922" i="374" s="1"/>
  <c r="M922" i="374" s="1"/>
  <c r="AC926" i="7"/>
  <c r="D930" i="374"/>
  <c r="I930" i="374" s="1"/>
  <c r="O930" i="374" s="1"/>
  <c r="AH934" i="7"/>
  <c r="D938" i="374"/>
  <c r="F938" i="374" s="1"/>
  <c r="AB943" i="7"/>
  <c r="D947" i="374"/>
  <c r="I947" i="374" s="1"/>
  <c r="M947" i="374" s="1"/>
  <c r="AH962" i="7"/>
  <c r="D966" i="374"/>
  <c r="F966" i="374" s="1"/>
  <c r="AH970" i="7"/>
  <c r="D974" i="374"/>
  <c r="AH978" i="7"/>
  <c r="D982" i="374"/>
  <c r="AH986" i="7"/>
  <c r="D990" i="374"/>
  <c r="AH994" i="7"/>
  <c r="D998" i="374"/>
  <c r="AH998" i="7"/>
  <c r="D1002" i="374"/>
  <c r="AH1006" i="7"/>
  <c r="D1010" i="374"/>
  <c r="F1010" i="374" s="1"/>
  <c r="AH1046" i="7"/>
  <c r="D1050" i="374"/>
  <c r="F1050" i="374" s="1"/>
  <c r="AH1058" i="7"/>
  <c r="D1062" i="374"/>
  <c r="I1062" i="374" s="1"/>
  <c r="O1062" i="374" s="1"/>
  <c r="Y1094" i="7"/>
  <c r="D1098" i="374"/>
  <c r="F1098" i="374" s="1"/>
  <c r="AH1127" i="7"/>
  <c r="D1131" i="374"/>
  <c r="F1131" i="374" s="1"/>
  <c r="AH1139" i="7"/>
  <c r="D1143" i="374"/>
  <c r="F1143" i="374" s="1"/>
  <c r="AH1227" i="7"/>
  <c r="D1231" i="374"/>
  <c r="AH1239" i="7"/>
  <c r="D1243" i="374"/>
  <c r="F1243" i="374" s="1"/>
  <c r="AB1388" i="7"/>
  <c r="D1392" i="374"/>
  <c r="I1392" i="374" s="1"/>
  <c r="O1392" i="374" s="1"/>
  <c r="AC1429" i="7"/>
  <c r="D1433" i="374"/>
  <c r="I1433" i="374" s="1"/>
  <c r="M1433" i="374" s="1"/>
  <c r="AH1574" i="7"/>
  <c r="D1578" i="374"/>
  <c r="G1578" i="374" s="1"/>
  <c r="AH1594" i="7"/>
  <c r="D1598" i="374"/>
  <c r="AH1598" i="7"/>
  <c r="D1602" i="374"/>
  <c r="G1602" i="374" s="1"/>
  <c r="AH1627" i="7"/>
  <c r="D1631" i="374"/>
  <c r="AH1699" i="7"/>
  <c r="D1703" i="374"/>
  <c r="G1703" i="374" s="1"/>
  <c r="AH1703" i="7"/>
  <c r="D1707" i="374"/>
  <c r="G1707" i="374" s="1"/>
  <c r="AH1711" i="7"/>
  <c r="D1715" i="374"/>
  <c r="G1715" i="374" s="1"/>
  <c r="AH1719" i="7"/>
  <c r="D1723" i="374"/>
  <c r="G1723" i="374" s="1"/>
  <c r="AH1727" i="7"/>
  <c r="D1731" i="374"/>
  <c r="G1731" i="374" s="1"/>
  <c r="AH1743" i="7"/>
  <c r="D1747" i="374"/>
  <c r="G1747" i="374" s="1"/>
  <c r="AH152" i="7"/>
  <c r="D156" i="374"/>
  <c r="F156" i="374" s="1"/>
  <c r="AH224" i="7"/>
  <c r="D228" i="374"/>
  <c r="AH232" i="7"/>
  <c r="D236" i="374"/>
  <c r="F236" i="374" s="1"/>
  <c r="AH240" i="7"/>
  <c r="D244" i="374"/>
  <c r="F244" i="374" s="1"/>
  <c r="AH274" i="7"/>
  <c r="D278" i="374"/>
  <c r="F278" i="374" s="1"/>
  <c r="AH278" i="7"/>
  <c r="D282" i="374"/>
  <c r="F282" i="374" s="1"/>
  <c r="AH310" i="7"/>
  <c r="D314" i="374"/>
  <c r="F314" i="374" s="1"/>
  <c r="AH318" i="7"/>
  <c r="D322" i="374"/>
  <c r="F322" i="374" s="1"/>
  <c r="AH326" i="7"/>
  <c r="D330" i="374"/>
  <c r="F330" i="374" s="1"/>
  <c r="AH336" i="7"/>
  <c r="D340" i="374"/>
  <c r="F340" i="374" s="1"/>
  <c r="AH340" i="7"/>
  <c r="D344" i="374"/>
  <c r="F344" i="374" s="1"/>
  <c r="AH356" i="7"/>
  <c r="D360" i="374"/>
  <c r="AH364" i="7"/>
  <c r="D368" i="374"/>
  <c r="F368" i="374" s="1"/>
  <c r="AH372" i="7"/>
  <c r="D376" i="374"/>
  <c r="F376" i="374" s="1"/>
  <c r="AH380" i="7"/>
  <c r="D384" i="374"/>
  <c r="F384" i="374" s="1"/>
  <c r="AH388" i="7"/>
  <c r="D392" i="374"/>
  <c r="F392" i="374" s="1"/>
  <c r="AH397" i="7"/>
  <c r="D401" i="374"/>
  <c r="F401" i="374" s="1"/>
  <c r="AH405" i="7"/>
  <c r="D409" i="374"/>
  <c r="F409" i="374" s="1"/>
  <c r="AH413" i="7"/>
  <c r="D417" i="374"/>
  <c r="AH421" i="7"/>
  <c r="D425" i="374"/>
  <c r="F425" i="374" s="1"/>
  <c r="AH429" i="7"/>
  <c r="D433" i="374"/>
  <c r="F433" i="374" s="1"/>
  <c r="AH437" i="7"/>
  <c r="D441" i="374"/>
  <c r="F441" i="374" s="1"/>
  <c r="AH445" i="7"/>
  <c r="D449" i="374"/>
  <c r="F449" i="374" s="1"/>
  <c r="AH453" i="7"/>
  <c r="D457" i="374"/>
  <c r="F457" i="374" s="1"/>
  <c r="AH461" i="7"/>
  <c r="D465" i="374"/>
  <c r="F465" i="374" s="1"/>
  <c r="AH472" i="7"/>
  <c r="D476" i="374"/>
  <c r="F476" i="374" s="1"/>
  <c r="AH480" i="7"/>
  <c r="D484" i="374"/>
  <c r="F484" i="374" s="1"/>
  <c r="AH489" i="7"/>
  <c r="D493" i="374"/>
  <c r="F493" i="374" s="1"/>
  <c r="AH497" i="7"/>
  <c r="D501" i="374"/>
  <c r="F501" i="374" s="1"/>
  <c r="AH505" i="7"/>
  <c r="D509" i="374"/>
  <c r="F509" i="374" s="1"/>
  <c r="AH513" i="7"/>
  <c r="D517" i="374"/>
  <c r="F517" i="374" s="1"/>
  <c r="AH525" i="7"/>
  <c r="D529" i="374"/>
  <c r="F529" i="374" s="1"/>
  <c r="AH533" i="7"/>
  <c r="D537" i="374"/>
  <c r="F537" i="374" s="1"/>
  <c r="AH537" i="7"/>
  <c r="D541" i="374"/>
  <c r="AH545" i="7"/>
  <c r="D549" i="374"/>
  <c r="F549" i="374" s="1"/>
  <c r="AH553" i="7"/>
  <c r="D557" i="374"/>
  <c r="F557" i="374" s="1"/>
  <c r="AH561" i="7"/>
  <c r="D565" i="374"/>
  <c r="F565" i="374" s="1"/>
  <c r="AH569" i="7"/>
  <c r="D573" i="374"/>
  <c r="F573" i="374" s="1"/>
  <c r="AH579" i="7"/>
  <c r="D583" i="374"/>
  <c r="F583" i="374" s="1"/>
  <c r="AH587" i="7"/>
  <c r="D591" i="374"/>
  <c r="F591" i="374" s="1"/>
  <c r="AH621" i="7"/>
  <c r="D625" i="374"/>
  <c r="F625" i="374" s="1"/>
  <c r="AH657" i="7"/>
  <c r="D661" i="374"/>
  <c r="F661" i="374" s="1"/>
  <c r="AH745" i="7"/>
  <c r="AJ745" i="7" s="1"/>
  <c r="D749" i="374"/>
  <c r="F749" i="374" s="1"/>
  <c r="AH794" i="7"/>
  <c r="D798" i="374"/>
  <c r="I798" i="374" s="1"/>
  <c r="O798" i="374" s="1"/>
  <c r="AH806" i="7"/>
  <c r="D810" i="374"/>
  <c r="I810" i="374" s="1"/>
  <c r="O810" i="374" s="1"/>
  <c r="AH838" i="7"/>
  <c r="D842" i="374"/>
  <c r="I842" i="374" s="1"/>
  <c r="O842" i="374" s="1"/>
  <c r="AH856" i="7"/>
  <c r="D860" i="374"/>
  <c r="AH860" i="7"/>
  <c r="D864" i="374"/>
  <c r="AH868" i="7"/>
  <c r="D872" i="374"/>
  <c r="AH872" i="7"/>
  <c r="D876" i="374"/>
  <c r="F876" i="374" s="1"/>
  <c r="AH880" i="7"/>
  <c r="D884" i="374"/>
  <c r="AB908" i="7"/>
  <c r="D912" i="374"/>
  <c r="AB912" i="7"/>
  <c r="D916" i="374"/>
  <c r="I916" i="374" s="1"/>
  <c r="M916" i="374" s="1"/>
  <c r="AB916" i="7"/>
  <c r="D920" i="374"/>
  <c r="I920" i="374" s="1"/>
  <c r="M920" i="374" s="1"/>
  <c r="AB920" i="7"/>
  <c r="D924" i="374"/>
  <c r="I924" i="374" s="1"/>
  <c r="M924" i="374" s="1"/>
  <c r="AB924" i="7"/>
  <c r="D928" i="374"/>
  <c r="I928" i="374" s="1"/>
  <c r="M928" i="374" s="1"/>
  <c r="AH932" i="7"/>
  <c r="D936" i="374"/>
  <c r="F936" i="374" s="1"/>
  <c r="AH936" i="7"/>
  <c r="D940" i="374"/>
  <c r="F940" i="374" s="1"/>
  <c r="AH940" i="7"/>
  <c r="D944" i="374"/>
  <c r="AB945" i="7"/>
  <c r="D949" i="374"/>
  <c r="I949" i="374" s="1"/>
  <c r="M949" i="374" s="1"/>
  <c r="AB949" i="7"/>
  <c r="D953" i="374"/>
  <c r="I953" i="374" s="1"/>
  <c r="M953" i="374" s="1"/>
  <c r="AH956" i="7"/>
  <c r="D960" i="374"/>
  <c r="F960" i="374" s="1"/>
  <c r="AH960" i="7"/>
  <c r="D964" i="374"/>
  <c r="F964" i="374" s="1"/>
  <c r="AH964" i="7"/>
  <c r="D968" i="374"/>
  <c r="AH968" i="7"/>
  <c r="D972" i="374"/>
  <c r="AH972" i="7"/>
  <c r="AJ972" i="7" s="1"/>
  <c r="D976" i="374"/>
  <c r="AH976" i="7"/>
  <c r="D980" i="374"/>
  <c r="AH980" i="7"/>
  <c r="D984" i="374"/>
  <c r="AH984" i="7"/>
  <c r="D988" i="374"/>
  <c r="AH988" i="7"/>
  <c r="D992" i="374"/>
  <c r="AH992" i="7"/>
  <c r="D996" i="374"/>
  <c r="AH996" i="7"/>
  <c r="D1000" i="374"/>
  <c r="Y1056" i="7"/>
  <c r="D1060" i="374"/>
  <c r="I1060" i="374" s="1"/>
  <c r="O1060" i="374" s="1"/>
  <c r="Y1068" i="7"/>
  <c r="D1072" i="374"/>
  <c r="AH1088" i="7"/>
  <c r="D1092" i="374"/>
  <c r="F1092" i="374" s="1"/>
  <c r="Y1092" i="7"/>
  <c r="D1096" i="374"/>
  <c r="F1096" i="374" s="1"/>
  <c r="AH1104" i="7"/>
  <c r="D1108" i="374"/>
  <c r="F1108" i="374" s="1"/>
  <c r="AH1124" i="7"/>
  <c r="D1128" i="374"/>
  <c r="F1128" i="374" s="1"/>
  <c r="AH1129" i="7"/>
  <c r="D1133" i="374"/>
  <c r="F1133" i="374" s="1"/>
  <c r="AH1133" i="7"/>
  <c r="AJ1133" i="7" s="1"/>
  <c r="D1137" i="374"/>
  <c r="I1137" i="374" s="1"/>
  <c r="M1137" i="374" s="1"/>
  <c r="N1137" i="374" s="1"/>
  <c r="O1137" i="374" s="1"/>
  <c r="AH1137" i="7"/>
  <c r="D1141" i="374"/>
  <c r="F1141" i="374" s="1"/>
  <c r="AH1144" i="7"/>
  <c r="D1148" i="374"/>
  <c r="F1148" i="374" s="1"/>
  <c r="AH1148" i="7"/>
  <c r="D1152" i="374"/>
  <c r="F1152" i="374" s="1"/>
  <c r="AH1156" i="7"/>
  <c r="D1160" i="374"/>
  <c r="F1160" i="374" s="1"/>
  <c r="AH1168" i="7"/>
  <c r="D1172" i="374"/>
  <c r="F1172" i="374" s="1"/>
  <c r="AH1229" i="7"/>
  <c r="D1233" i="374"/>
  <c r="AH1233" i="7"/>
  <c r="D1237" i="374"/>
  <c r="AH1245" i="7"/>
  <c r="D1249" i="374"/>
  <c r="F1249" i="374" s="1"/>
  <c r="Z1309" i="7"/>
  <c r="D1313" i="374"/>
  <c r="I1313" i="374" s="1"/>
  <c r="L1313" i="374" s="1"/>
  <c r="N1313" i="374" s="1"/>
  <c r="O1313" i="374" s="1"/>
  <c r="AH1313" i="7"/>
  <c r="D1317" i="374"/>
  <c r="AH1325" i="7"/>
  <c r="D1329" i="374"/>
  <c r="AH1329" i="7"/>
  <c r="D1333" i="374"/>
  <c r="AC1333" i="7"/>
  <c r="D1337" i="374"/>
  <c r="AH1341" i="7"/>
  <c r="D1345" i="374"/>
  <c r="F1345" i="374" s="1"/>
  <c r="AH1366" i="7"/>
  <c r="D1370" i="374"/>
  <c r="AH1374" i="7"/>
  <c r="AJ1374" i="7" s="1"/>
  <c r="D1378" i="374"/>
  <c r="AH1378" i="7"/>
  <c r="D1382" i="374"/>
  <c r="AB1386" i="7"/>
  <c r="D1390" i="374"/>
  <c r="I1390" i="374" s="1"/>
  <c r="M1390" i="374" s="1"/>
  <c r="AB1390" i="7"/>
  <c r="D1394" i="374"/>
  <c r="I1394" i="374" s="1"/>
  <c r="M1394" i="374" s="1"/>
  <c r="AC1398" i="7"/>
  <c r="D1402" i="374"/>
  <c r="AB1414" i="7"/>
  <c r="D1418" i="374"/>
  <c r="I1418" i="374" s="1"/>
  <c r="M1418" i="374" s="1"/>
  <c r="AC1431" i="7"/>
  <c r="D1435" i="374"/>
  <c r="I1435" i="374" s="1"/>
  <c r="M1435" i="374" s="1"/>
  <c r="AC1435" i="7"/>
  <c r="D1439" i="374"/>
  <c r="I1439" i="374" s="1"/>
  <c r="M1439" i="374" s="1"/>
  <c r="AH1568" i="7"/>
  <c r="D1572" i="374"/>
  <c r="G1572" i="374" s="1"/>
  <c r="AH1572" i="7"/>
  <c r="D1576" i="374"/>
  <c r="G1576" i="374" s="1"/>
  <c r="AH1576" i="7"/>
  <c r="D1580" i="374"/>
  <c r="G1580" i="374" s="1"/>
  <c r="AH1584" i="7"/>
  <c r="D1588" i="374"/>
  <c r="AH1592" i="7"/>
  <c r="D1596" i="374"/>
  <c r="G1596" i="374" s="1"/>
  <c r="AH1596" i="7"/>
  <c r="D1600" i="374"/>
  <c r="AH1600" i="7"/>
  <c r="D1604" i="374"/>
  <c r="I1604" i="374" s="1"/>
  <c r="O1604" i="374" s="1"/>
  <c r="AH1604" i="7"/>
  <c r="D1608" i="374"/>
  <c r="I1608" i="374" s="1"/>
  <c r="O1608" i="374" s="1"/>
  <c r="AH1608" i="7"/>
  <c r="D1612" i="374"/>
  <c r="G1612" i="374" s="1"/>
  <c r="AH1612" i="7"/>
  <c r="D1616" i="374"/>
  <c r="I1616" i="374" s="1"/>
  <c r="O1616" i="374" s="1"/>
  <c r="AH1629" i="7"/>
  <c r="D1633" i="374"/>
  <c r="AB1657" i="7"/>
  <c r="D1661" i="374"/>
  <c r="I1661" i="374" s="1"/>
  <c r="O1661" i="374" s="1"/>
  <c r="AH1689" i="7"/>
  <c r="D1693" i="374"/>
  <c r="G1693" i="374" s="1"/>
  <c r="AH1693" i="7"/>
  <c r="D1697" i="374"/>
  <c r="G1697" i="374" s="1"/>
  <c r="AH1697" i="7"/>
  <c r="D1701" i="374"/>
  <c r="G1701" i="374" s="1"/>
  <c r="AH1701" i="7"/>
  <c r="D1705" i="374"/>
  <c r="AH1705" i="7"/>
  <c r="D1709" i="374"/>
  <c r="G1709" i="374" s="1"/>
  <c r="AH1709" i="7"/>
  <c r="D1713" i="374"/>
  <c r="G1713" i="374" s="1"/>
  <c r="AH1713" i="7"/>
  <c r="AJ1713" i="7" s="1"/>
  <c r="D1717" i="374"/>
  <c r="G1717" i="374" s="1"/>
  <c r="AH1717" i="7"/>
  <c r="D1721" i="374"/>
  <c r="G1721" i="374" s="1"/>
  <c r="AH1721" i="7"/>
  <c r="D1725" i="374"/>
  <c r="G1725" i="374" s="1"/>
  <c r="AH1725" i="7"/>
  <c r="D1729" i="374"/>
  <c r="G1729" i="374" s="1"/>
  <c r="AH1733" i="7"/>
  <c r="D1737" i="374"/>
  <c r="G1737" i="374" s="1"/>
  <c r="AH1737" i="7"/>
  <c r="D1741" i="374"/>
  <c r="G1741" i="374" s="1"/>
  <c r="AH1741" i="7"/>
  <c r="D1745" i="374"/>
  <c r="G1745" i="374" s="1"/>
  <c r="AH1745" i="7"/>
  <c r="D1749" i="374"/>
  <c r="G1749" i="374" s="1"/>
  <c r="AH1749" i="7"/>
  <c r="D1753" i="374"/>
  <c r="G1753" i="374" s="1"/>
  <c r="AH1753" i="7"/>
  <c r="D1757" i="374"/>
  <c r="G1757" i="374" s="1"/>
  <c r="AH1757" i="7"/>
  <c r="D1761" i="374"/>
  <c r="AH1762" i="7"/>
  <c r="D1766" i="374"/>
  <c r="AH1766" i="7"/>
  <c r="D1770" i="374"/>
  <c r="G1770" i="374" s="1"/>
  <c r="AH1770" i="7"/>
  <c r="D1774" i="374"/>
  <c r="G1774" i="374" s="1"/>
  <c r="AH1774" i="7"/>
  <c r="D1778" i="374"/>
  <c r="G1778" i="374" s="1"/>
  <c r="AH1778" i="7"/>
  <c r="D1782" i="374"/>
  <c r="G1782" i="374" s="1"/>
  <c r="AH1782" i="7"/>
  <c r="D1786" i="374"/>
  <c r="G1786" i="374" s="1"/>
  <c r="AH1786" i="7"/>
  <c r="D1790" i="374"/>
  <c r="G1790" i="374" s="1"/>
  <c r="AH1790" i="7"/>
  <c r="D1794" i="374"/>
  <c r="G1794" i="374" s="1"/>
  <c r="AH1806" i="7"/>
  <c r="D1810" i="374"/>
  <c r="AH1810" i="7"/>
  <c r="D1814" i="374"/>
  <c r="G1814" i="374" s="1"/>
  <c r="AH1830" i="7"/>
  <c r="D1834" i="374"/>
  <c r="G1834" i="374" s="1"/>
  <c r="AH1834" i="7"/>
  <c r="D1838" i="374"/>
  <c r="G1838" i="374" s="1"/>
  <c r="AH1838" i="7"/>
  <c r="D1842" i="374"/>
  <c r="G1842" i="374" s="1"/>
  <c r="AH1842" i="7"/>
  <c r="D1846" i="374"/>
  <c r="G1846" i="374" s="1"/>
  <c r="AH1846" i="7"/>
  <c r="D1850" i="374"/>
  <c r="G1850" i="374" s="1"/>
  <c r="AH1850" i="7"/>
  <c r="D1854" i="374"/>
  <c r="AH1854" i="7"/>
  <c r="D1858" i="374"/>
  <c r="AH1858" i="7"/>
  <c r="D1862" i="374"/>
  <c r="AH1862" i="7"/>
  <c r="D1866" i="374"/>
  <c r="AH1866" i="7"/>
  <c r="D1870" i="374"/>
  <c r="G1870" i="374" s="1"/>
  <c r="AH1870" i="7"/>
  <c r="D1874" i="374"/>
  <c r="G1874" i="374" s="1"/>
  <c r="AH1874" i="7"/>
  <c r="D1878" i="374"/>
  <c r="G1878" i="374" s="1"/>
  <c r="AH1878" i="7"/>
  <c r="D1882" i="374"/>
  <c r="G1882" i="374" s="1"/>
  <c r="AH1882" i="7"/>
  <c r="D1886" i="374"/>
  <c r="G1886" i="374" s="1"/>
  <c r="AH1886" i="7"/>
  <c r="D1890" i="374"/>
  <c r="G1890" i="374" s="1"/>
  <c r="AH1890" i="7"/>
  <c r="D1894" i="374"/>
  <c r="G1894" i="374" s="1"/>
  <c r="AH1894" i="7"/>
  <c r="D1898" i="374"/>
  <c r="G1898" i="374" s="1"/>
  <c r="AH1898" i="7"/>
  <c r="D1902" i="374"/>
  <c r="G1902" i="374" s="1"/>
  <c r="AH1902" i="7"/>
  <c r="D1906" i="374"/>
  <c r="G1906" i="374" s="1"/>
  <c r="AH1906" i="7"/>
  <c r="D1910" i="374"/>
  <c r="G1910" i="374" s="1"/>
  <c r="AH1910" i="7"/>
  <c r="D1914" i="374"/>
  <c r="G1914" i="374" s="1"/>
  <c r="AH1914" i="7"/>
  <c r="D1918" i="374"/>
  <c r="G1918" i="374" s="1"/>
  <c r="AH1918" i="7"/>
  <c r="D1922" i="374"/>
  <c r="G1922" i="374" s="1"/>
  <c r="AH1922" i="7"/>
  <c r="AJ1922" i="7" s="1"/>
  <c r="D1926" i="374"/>
  <c r="G1926" i="374" s="1"/>
  <c r="AH1926" i="7"/>
  <c r="D1930" i="374"/>
  <c r="G1930" i="374" s="1"/>
  <c r="AH1930" i="7"/>
  <c r="D1934" i="374"/>
  <c r="G1934" i="374" s="1"/>
  <c r="AH1943" i="7"/>
  <c r="D1947" i="374"/>
  <c r="G1947" i="374" s="1"/>
  <c r="AH1947" i="7"/>
  <c r="D1951" i="374"/>
  <c r="G1951" i="374" s="1"/>
  <c r="AH1959" i="7"/>
  <c r="D1963" i="374"/>
  <c r="G1963" i="374" s="1"/>
  <c r="AH1963" i="7"/>
  <c r="D1967" i="374"/>
  <c r="G1967" i="374" s="1"/>
  <c r="AH1967" i="7"/>
  <c r="D1971" i="374"/>
  <c r="G1971" i="374" s="1"/>
  <c r="AH1975" i="7"/>
  <c r="D1979" i="374"/>
  <c r="G1979" i="374" s="1"/>
  <c r="AH1987" i="7"/>
  <c r="D1991" i="374"/>
  <c r="G1991" i="374" s="1"/>
  <c r="AH1995" i="7"/>
  <c r="D1999" i="374"/>
  <c r="I1999" i="374" s="1"/>
  <c r="M1999" i="374" s="1"/>
  <c r="N1999" i="374" s="1"/>
  <c r="O1999" i="374" s="1"/>
  <c r="AH2003" i="7"/>
  <c r="D2007" i="374"/>
  <c r="I2007" i="374" s="1"/>
  <c r="M2007" i="374" s="1"/>
  <c r="N2007" i="374" s="1"/>
  <c r="O2007" i="374" s="1"/>
  <c r="AH2071" i="7"/>
  <c r="D2075" i="374"/>
  <c r="G2075" i="374" s="1"/>
  <c r="AH2083" i="7"/>
  <c r="D2087" i="374"/>
  <c r="G2087" i="374" s="1"/>
  <c r="AH2103" i="7"/>
  <c r="D2107" i="374"/>
  <c r="AH2107" i="7"/>
  <c r="D2111" i="374"/>
  <c r="G2111" i="374" s="1"/>
  <c r="AH2115" i="7"/>
  <c r="D2119" i="374"/>
  <c r="AH2127" i="7"/>
  <c r="D2131" i="374"/>
  <c r="G2131" i="374" s="1"/>
  <c r="AH2135" i="7"/>
  <c r="D2139" i="374"/>
  <c r="G2139" i="374" s="1"/>
  <c r="AB2147" i="7"/>
  <c r="D2151" i="374"/>
  <c r="I2151" i="374" s="1"/>
  <c r="O2151" i="374" s="1"/>
  <c r="AH2151" i="7"/>
  <c r="D2155" i="374"/>
  <c r="G2155" i="374" s="1"/>
  <c r="AB2159" i="7"/>
  <c r="D2163" i="374"/>
  <c r="AH2167" i="7"/>
  <c r="D2171" i="374"/>
  <c r="AH2171" i="7"/>
  <c r="D2175" i="374"/>
  <c r="AH2175" i="7"/>
  <c r="D2179" i="374"/>
  <c r="AH2187" i="7"/>
  <c r="D2191" i="374"/>
  <c r="AH2191" i="7"/>
  <c r="D2195" i="374"/>
  <c r="AH2195" i="7"/>
  <c r="D2199" i="374"/>
  <c r="AH2199" i="7"/>
  <c r="D2203" i="374"/>
  <c r="G2203" i="374" s="1"/>
  <c r="AH2203" i="7"/>
  <c r="D2207" i="374"/>
  <c r="AB2207" i="7"/>
  <c r="D2211" i="374"/>
  <c r="AH2211" i="7"/>
  <c r="D2215" i="374"/>
  <c r="AH2215" i="7"/>
  <c r="D2219" i="374"/>
  <c r="G2219" i="374" s="1"/>
  <c r="AH2219" i="7"/>
  <c r="D2223" i="374"/>
  <c r="Y2227" i="7"/>
  <c r="D2231" i="374"/>
  <c r="I2231" i="374" s="1"/>
  <c r="AB2231" i="7"/>
  <c r="D2235" i="374"/>
  <c r="I2235" i="374" s="1"/>
  <c r="M2235" i="374" s="1"/>
  <c r="AB2235" i="7"/>
  <c r="D2239" i="374"/>
  <c r="I2239" i="374" s="1"/>
  <c r="O2239" i="374" s="1"/>
  <c r="AB2239" i="7"/>
  <c r="D2243" i="374"/>
  <c r="I2243" i="374" s="1"/>
  <c r="O2243" i="374" s="1"/>
  <c r="AB2247" i="7"/>
  <c r="D2251" i="374"/>
  <c r="I2251" i="374" s="1"/>
  <c r="AB2251" i="7"/>
  <c r="D2255" i="374"/>
  <c r="I2255" i="374" s="1"/>
  <c r="AC2255" i="7"/>
  <c r="D2259" i="374"/>
  <c r="I2259" i="374" s="1"/>
  <c r="M2259" i="374" s="1"/>
  <c r="AB2263" i="7"/>
  <c r="D2267" i="374"/>
  <c r="I2267" i="374" s="1"/>
  <c r="M2267" i="374" s="1"/>
  <c r="AH2271" i="7"/>
  <c r="D2275" i="374"/>
  <c r="AH2275" i="7"/>
  <c r="D2279" i="374"/>
  <c r="AH2279" i="7"/>
  <c r="D2283" i="374"/>
  <c r="G2283" i="374" s="1"/>
  <c r="AC2296" i="7"/>
  <c r="D2300" i="374"/>
  <c r="I2300" i="374" s="1"/>
  <c r="O2300" i="374" s="1"/>
  <c r="AB2340" i="7"/>
  <c r="D2344" i="374"/>
  <c r="AH2344" i="7"/>
  <c r="D2348" i="374"/>
  <c r="I2348" i="374" s="1"/>
  <c r="O2348" i="374" s="1"/>
  <c r="AH2348" i="7"/>
  <c r="D2352" i="374"/>
  <c r="AH2356" i="7"/>
  <c r="D2360" i="374"/>
  <c r="AH2365" i="7"/>
  <c r="D2369" i="374"/>
  <c r="AB2369" i="7"/>
  <c r="D2373" i="374"/>
  <c r="I2373" i="374" s="1"/>
  <c r="M2373" i="374" s="1"/>
  <c r="N2373" i="374" s="1"/>
  <c r="AH2377" i="7"/>
  <c r="AJ2377" i="7" s="1"/>
  <c r="D2381" i="374"/>
  <c r="I2381" i="374" s="1"/>
  <c r="O2381" i="374" s="1"/>
  <c r="AC2397" i="7"/>
  <c r="D2401" i="374"/>
  <c r="I2401" i="374" s="1"/>
  <c r="M2401" i="374" s="1"/>
  <c r="AC2401" i="7"/>
  <c r="D2405" i="374"/>
  <c r="AH150" i="7"/>
  <c r="D154" i="374"/>
  <c r="F154" i="374" s="1"/>
  <c r="AH162" i="7"/>
  <c r="D166" i="374"/>
  <c r="F166" i="374" s="1"/>
  <c r="AH170" i="7"/>
  <c r="D174" i="374"/>
  <c r="F174" i="374" s="1"/>
  <c r="AH178" i="7"/>
  <c r="D182" i="374"/>
  <c r="F182" i="374" s="1"/>
  <c r="AH226" i="7"/>
  <c r="D230" i="374"/>
  <c r="F230" i="374" s="1"/>
  <c r="AH238" i="7"/>
  <c r="D242" i="374"/>
  <c r="F242" i="374" s="1"/>
  <c r="AH242" i="7"/>
  <c r="D246" i="374"/>
  <c r="AH256" i="7"/>
  <c r="D260" i="374"/>
  <c r="AH268" i="7"/>
  <c r="D272" i="374"/>
  <c r="F272" i="374" s="1"/>
  <c r="AH276" i="7"/>
  <c r="D280" i="374"/>
  <c r="F280" i="374" s="1"/>
  <c r="AH288" i="7"/>
  <c r="D292" i="374"/>
  <c r="AH300" i="7"/>
  <c r="D304" i="374"/>
  <c r="AH312" i="7"/>
  <c r="D316" i="374"/>
  <c r="F316" i="374" s="1"/>
  <c r="AH320" i="7"/>
  <c r="D324" i="374"/>
  <c r="F324" i="374" s="1"/>
  <c r="AH333" i="7"/>
  <c r="D337" i="374"/>
  <c r="F337" i="374" s="1"/>
  <c r="AH346" i="7"/>
  <c r="D350" i="374"/>
  <c r="AH358" i="7"/>
  <c r="D362" i="374"/>
  <c r="AH370" i="7"/>
  <c r="D374" i="374"/>
  <c r="F374" i="374" s="1"/>
  <c r="AH378" i="7"/>
  <c r="D382" i="374"/>
  <c r="F382" i="374" s="1"/>
  <c r="AH390" i="7"/>
  <c r="D394" i="374"/>
  <c r="F394" i="374" s="1"/>
  <c r="AH403" i="7"/>
  <c r="D407" i="374"/>
  <c r="F407" i="374" s="1"/>
  <c r="AH407" i="7"/>
  <c r="D411" i="374"/>
  <c r="AH415" i="7"/>
  <c r="D419" i="374"/>
  <c r="AH423" i="7"/>
  <c r="D427" i="374"/>
  <c r="F427" i="374" s="1"/>
  <c r="AH435" i="7"/>
  <c r="D439" i="374"/>
  <c r="F439" i="374" s="1"/>
  <c r="AH443" i="7"/>
  <c r="D447" i="374"/>
  <c r="F447" i="374" s="1"/>
  <c r="AH451" i="7"/>
  <c r="D455" i="374"/>
  <c r="F455" i="374" s="1"/>
  <c r="AH459" i="7"/>
  <c r="D463" i="374"/>
  <c r="F463" i="374" s="1"/>
  <c r="AH470" i="7"/>
  <c r="D474" i="374"/>
  <c r="F474" i="374" s="1"/>
  <c r="AH478" i="7"/>
  <c r="D482" i="374"/>
  <c r="F482" i="374" s="1"/>
  <c r="AH487" i="7"/>
  <c r="D491" i="374"/>
  <c r="F491" i="374" s="1"/>
  <c r="AH495" i="7"/>
  <c r="AJ495" i="7" s="1"/>
  <c r="D499" i="374"/>
  <c r="F499" i="374" s="1"/>
  <c r="AH503" i="7"/>
  <c r="D507" i="374"/>
  <c r="F507" i="374" s="1"/>
  <c r="AH507" i="7"/>
  <c r="D511" i="374"/>
  <c r="F511" i="374" s="1"/>
  <c r="AH515" i="7"/>
  <c r="D519" i="374"/>
  <c r="F519" i="374" s="1"/>
  <c r="AH523" i="7"/>
  <c r="D527" i="374"/>
  <c r="F527" i="374" s="1"/>
  <c r="AH531" i="7"/>
  <c r="D535" i="374"/>
  <c r="F535" i="374" s="1"/>
  <c r="AH539" i="7"/>
  <c r="D543" i="374"/>
  <c r="AH547" i="7"/>
  <c r="D551" i="374"/>
  <c r="F551" i="374" s="1"/>
  <c r="AH551" i="7"/>
  <c r="D555" i="374"/>
  <c r="F555" i="374" s="1"/>
  <c r="AH559" i="7"/>
  <c r="D563" i="374"/>
  <c r="F563" i="374" s="1"/>
  <c r="AH567" i="7"/>
  <c r="D571" i="374"/>
  <c r="F571" i="374" s="1"/>
  <c r="AH572" i="7"/>
  <c r="D576" i="374"/>
  <c r="F576" i="374" s="1"/>
  <c r="AH581" i="7"/>
  <c r="D585" i="374"/>
  <c r="F585" i="374" s="1"/>
  <c r="AH589" i="7"/>
  <c r="D593" i="374"/>
  <c r="F593" i="374" s="1"/>
  <c r="AH759" i="7"/>
  <c r="AJ759" i="7" s="1"/>
  <c r="D763" i="374"/>
  <c r="F763" i="374" s="1"/>
  <c r="AB784" i="7"/>
  <c r="D788" i="374"/>
  <c r="AB820" i="7"/>
  <c r="D824" i="374"/>
  <c r="I824" i="374" s="1"/>
  <c r="O824" i="374" s="1"/>
  <c r="AH870" i="7"/>
  <c r="D874" i="374"/>
  <c r="AH882" i="7"/>
  <c r="D886" i="374"/>
  <c r="AH906" i="7"/>
  <c r="D910" i="374"/>
  <c r="I910" i="374" s="1"/>
  <c r="O910" i="374" s="1"/>
  <c r="AB914" i="7"/>
  <c r="D918" i="374"/>
  <c r="I918" i="374" s="1"/>
  <c r="M918" i="374" s="1"/>
  <c r="AH930" i="7"/>
  <c r="D934" i="374"/>
  <c r="F934" i="374" s="1"/>
  <c r="AH938" i="7"/>
  <c r="D942" i="374"/>
  <c r="F942" i="374" s="1"/>
  <c r="AB947" i="7"/>
  <c r="D951" i="374"/>
  <c r="I951" i="374" s="1"/>
  <c r="M951" i="374" s="1"/>
  <c r="AH958" i="7"/>
  <c r="D962" i="374"/>
  <c r="F962" i="374" s="1"/>
  <c r="AH974" i="7"/>
  <c r="AJ974" i="7" s="1"/>
  <c r="D978" i="374"/>
  <c r="AH982" i="7"/>
  <c r="D986" i="374"/>
  <c r="AH990" i="7"/>
  <c r="D994" i="374"/>
  <c r="Y1098" i="7"/>
  <c r="D1102" i="374"/>
  <c r="F1102" i="374" s="1"/>
  <c r="AH1110" i="7"/>
  <c r="AJ1110" i="7" s="1"/>
  <c r="D1114" i="374"/>
  <c r="F1114" i="374" s="1"/>
  <c r="AH1135" i="7"/>
  <c r="AJ1135" i="7" s="1"/>
  <c r="D1139" i="374"/>
  <c r="F1139" i="374" s="1"/>
  <c r="AH1162" i="7"/>
  <c r="D1166" i="374"/>
  <c r="AH1170" i="7"/>
  <c r="D1174" i="374"/>
  <c r="F1174" i="374" s="1"/>
  <c r="AH1178" i="7"/>
  <c r="AJ1178" i="7" s="1"/>
  <c r="D1182" i="374"/>
  <c r="F1182" i="374" s="1"/>
  <c r="AH1191" i="7"/>
  <c r="D1195" i="374"/>
  <c r="AH1231" i="7"/>
  <c r="D1235" i="374"/>
  <c r="AH1243" i="7"/>
  <c r="D1247" i="374"/>
  <c r="F1247" i="374" s="1"/>
  <c r="AH1311" i="7"/>
  <c r="D1315" i="374"/>
  <c r="AH1335" i="7"/>
  <c r="D1339" i="374"/>
  <c r="AH1372" i="7"/>
  <c r="D1376" i="374"/>
  <c r="F1376" i="374" s="1"/>
  <c r="AB1392" i="7"/>
  <c r="D1396" i="374"/>
  <c r="I1396" i="374" s="1"/>
  <c r="O1396" i="374" s="1"/>
  <c r="AH1400" i="7"/>
  <c r="D1404" i="374"/>
  <c r="F1404" i="374" s="1"/>
  <c r="AH1412" i="7"/>
  <c r="D1416" i="374"/>
  <c r="F1416" i="374" s="1"/>
  <c r="AH1578" i="7"/>
  <c r="D1582" i="374"/>
  <c r="AH1590" i="7"/>
  <c r="D1594" i="374"/>
  <c r="AB1631" i="7"/>
  <c r="D1635" i="374"/>
  <c r="AH1695" i="7"/>
  <c r="D1699" i="374"/>
  <c r="G1699" i="374" s="1"/>
  <c r="AH1707" i="7"/>
  <c r="D1711" i="374"/>
  <c r="G1711" i="374" s="1"/>
  <c r="AH1715" i="7"/>
  <c r="D1719" i="374"/>
  <c r="G1719" i="374" s="1"/>
  <c r="AH1723" i="7"/>
  <c r="D1727" i="374"/>
  <c r="G1727" i="374" s="1"/>
  <c r="AH1731" i="7"/>
  <c r="D1735" i="374"/>
  <c r="G1735" i="374" s="1"/>
  <c r="AH1735" i="7"/>
  <c r="D1739" i="374"/>
  <c r="G1739" i="374" s="1"/>
  <c r="AH148" i="7"/>
  <c r="D152" i="374"/>
  <c r="F152" i="374" s="1"/>
  <c r="AH228" i="7"/>
  <c r="D232" i="374"/>
  <c r="F232" i="374" s="1"/>
  <c r="AH236" i="7"/>
  <c r="D240" i="374"/>
  <c r="F240" i="374" s="1"/>
  <c r="AH270" i="7"/>
  <c r="D274" i="374"/>
  <c r="F274" i="374" s="1"/>
  <c r="AB302" i="7"/>
  <c r="D306" i="374"/>
  <c r="AH322" i="7"/>
  <c r="D326" i="374"/>
  <c r="F326" i="374" s="1"/>
  <c r="AH331" i="7"/>
  <c r="D335" i="374"/>
  <c r="F335" i="374" s="1"/>
  <c r="AH352" i="7"/>
  <c r="D356" i="374"/>
  <c r="AH360" i="7"/>
  <c r="D364" i="374"/>
  <c r="AH376" i="7"/>
  <c r="D380" i="374"/>
  <c r="F380" i="374" s="1"/>
  <c r="AH384" i="7"/>
  <c r="D388" i="374"/>
  <c r="F388" i="374" s="1"/>
  <c r="AH393" i="7"/>
  <c r="D397" i="374"/>
  <c r="F397" i="374" s="1"/>
  <c r="AH401" i="7"/>
  <c r="D405" i="374"/>
  <c r="F405" i="374" s="1"/>
  <c r="AH409" i="7"/>
  <c r="D413" i="374"/>
  <c r="AH417" i="7"/>
  <c r="D421" i="374"/>
  <c r="AH425" i="7"/>
  <c r="D429" i="374"/>
  <c r="F429" i="374" s="1"/>
  <c r="AH433" i="7"/>
  <c r="D437" i="374"/>
  <c r="F437" i="374" s="1"/>
  <c r="AH441" i="7"/>
  <c r="D445" i="374"/>
  <c r="F445" i="374" s="1"/>
  <c r="AH449" i="7"/>
  <c r="D453" i="374"/>
  <c r="F453" i="374" s="1"/>
  <c r="AH457" i="7"/>
  <c r="D461" i="374"/>
  <c r="F461" i="374" s="1"/>
  <c r="AH467" i="7"/>
  <c r="D471" i="374"/>
  <c r="F471" i="374" s="1"/>
  <c r="AH476" i="7"/>
  <c r="D480" i="374"/>
  <c r="F480" i="374" s="1"/>
  <c r="AH485" i="7"/>
  <c r="D489" i="374"/>
  <c r="F489" i="374" s="1"/>
  <c r="AH493" i="7"/>
  <c r="D497" i="374"/>
  <c r="F497" i="374" s="1"/>
  <c r="AH501" i="7"/>
  <c r="D505" i="374"/>
  <c r="F505" i="374" s="1"/>
  <c r="AH509" i="7"/>
  <c r="D513" i="374"/>
  <c r="F513" i="374" s="1"/>
  <c r="AH517" i="7"/>
  <c r="D521" i="374"/>
  <c r="F521" i="374" s="1"/>
  <c r="AH521" i="7"/>
  <c r="D525" i="374"/>
  <c r="F525" i="374" s="1"/>
  <c r="AH529" i="7"/>
  <c r="D533" i="374"/>
  <c r="F533" i="374" s="1"/>
  <c r="AH541" i="7"/>
  <c r="D545" i="374"/>
  <c r="AB549" i="7"/>
  <c r="D553" i="374"/>
  <c r="I553" i="374" s="1"/>
  <c r="M553" i="374" s="1"/>
  <c r="AH557" i="7"/>
  <c r="D561" i="374"/>
  <c r="F561" i="374" s="1"/>
  <c r="AH565" i="7"/>
  <c r="D569" i="374"/>
  <c r="F569" i="374" s="1"/>
  <c r="AH575" i="7"/>
  <c r="D579" i="374"/>
  <c r="F579" i="374" s="1"/>
  <c r="AH583" i="7"/>
  <c r="D587" i="374"/>
  <c r="F587" i="374" s="1"/>
  <c r="AH591" i="7"/>
  <c r="AJ591" i="7" s="1"/>
  <c r="D595" i="374"/>
  <c r="F595" i="374" s="1"/>
  <c r="I12" i="374"/>
  <c r="AH145" i="7"/>
  <c r="D149" i="374"/>
  <c r="F149" i="374" s="1"/>
  <c r="AH149" i="7"/>
  <c r="D153" i="374"/>
  <c r="F153" i="374" s="1"/>
  <c r="AH153" i="7"/>
  <c r="D157" i="374"/>
  <c r="F157" i="374" s="1"/>
  <c r="AH157" i="7"/>
  <c r="D161" i="374"/>
  <c r="F161" i="374" s="1"/>
  <c r="AH161" i="7"/>
  <c r="D165" i="374"/>
  <c r="F165" i="374" s="1"/>
  <c r="AH165" i="7"/>
  <c r="D169" i="374"/>
  <c r="F169" i="374" s="1"/>
  <c r="AH169" i="7"/>
  <c r="D173" i="374"/>
  <c r="F173" i="374" s="1"/>
  <c r="AH173" i="7"/>
  <c r="D177" i="374"/>
  <c r="F177" i="374" s="1"/>
  <c r="AH177" i="7"/>
  <c r="D181" i="374"/>
  <c r="F181" i="374" s="1"/>
  <c r="AH181" i="7"/>
  <c r="D185" i="374"/>
  <c r="F185" i="374" s="1"/>
  <c r="AH185" i="7"/>
  <c r="D189" i="374"/>
  <c r="AH217" i="7"/>
  <c r="D221" i="374"/>
  <c r="F221" i="374" s="1"/>
  <c r="AH221" i="7"/>
  <c r="D225" i="374"/>
  <c r="F225" i="374" s="1"/>
  <c r="AH225" i="7"/>
  <c r="AJ225" i="7" s="1"/>
  <c r="D229" i="374"/>
  <c r="I229" i="374" s="1"/>
  <c r="M229" i="374" s="1"/>
  <c r="N229" i="374" s="1"/>
  <c r="O229" i="374" s="1"/>
  <c r="AH229" i="7"/>
  <c r="D233" i="374"/>
  <c r="F233" i="374" s="1"/>
  <c r="AH233" i="7"/>
  <c r="D237" i="374"/>
  <c r="F237" i="374" s="1"/>
  <c r="AH237" i="7"/>
  <c r="D241" i="374"/>
  <c r="F241" i="374" s="1"/>
  <c r="AH241" i="7"/>
  <c r="D245" i="374"/>
  <c r="F245" i="374" s="1"/>
  <c r="AH255" i="7"/>
  <c r="D259" i="374"/>
  <c r="AH267" i="7"/>
  <c r="D271" i="374"/>
  <c r="F271" i="374" s="1"/>
  <c r="AH271" i="7"/>
  <c r="D275" i="374"/>
  <c r="F275" i="374" s="1"/>
  <c r="AH275" i="7"/>
  <c r="D279" i="374"/>
  <c r="F279" i="374" s="1"/>
  <c r="AB279" i="7"/>
  <c r="D283" i="374"/>
  <c r="F283" i="374" s="1"/>
  <c r="AH283" i="7"/>
  <c r="D287" i="374"/>
  <c r="F287" i="374" s="1"/>
  <c r="AH287" i="7"/>
  <c r="D291" i="374"/>
  <c r="F291" i="374" s="1"/>
  <c r="AH291" i="7"/>
  <c r="D295" i="374"/>
  <c r="F295" i="374" s="1"/>
  <c r="AH295" i="7"/>
  <c r="D299" i="374"/>
  <c r="AH299" i="7"/>
  <c r="D303" i="374"/>
  <c r="AH303" i="7"/>
  <c r="D307" i="374"/>
  <c r="AH307" i="7"/>
  <c r="D311" i="374"/>
  <c r="F311" i="374" s="1"/>
  <c r="AH311" i="7"/>
  <c r="D315" i="374"/>
  <c r="F315" i="374" s="1"/>
  <c r="AH315" i="7"/>
  <c r="D319" i="374"/>
  <c r="F319" i="374" s="1"/>
  <c r="AH319" i="7"/>
  <c r="D323" i="374"/>
  <c r="F323" i="374" s="1"/>
  <c r="AH323" i="7"/>
  <c r="D327" i="374"/>
  <c r="F327" i="374" s="1"/>
  <c r="AH327" i="7"/>
  <c r="D331" i="374"/>
  <c r="F331" i="374" s="1"/>
  <c r="AH332" i="7"/>
  <c r="D336" i="374"/>
  <c r="F336" i="374" s="1"/>
  <c r="AB337" i="7"/>
  <c r="D341" i="374"/>
  <c r="F341" i="374" s="1"/>
  <c r="AH341" i="7"/>
  <c r="D345" i="374"/>
  <c r="F345" i="374" s="1"/>
  <c r="AH345" i="7"/>
  <c r="D349" i="374"/>
  <c r="AH353" i="7"/>
  <c r="D357" i="374"/>
  <c r="AH357" i="7"/>
  <c r="D361" i="374"/>
  <c r="AH361" i="7"/>
  <c r="D365" i="374"/>
  <c r="F365" i="374" s="1"/>
  <c r="AH365" i="7"/>
  <c r="D369" i="374"/>
  <c r="F369" i="374" s="1"/>
  <c r="AH369" i="7"/>
  <c r="D373" i="374"/>
  <c r="F373" i="374" s="1"/>
  <c r="AH373" i="7"/>
  <c r="D377" i="374"/>
  <c r="F377" i="374" s="1"/>
  <c r="AH377" i="7"/>
  <c r="D381" i="374"/>
  <c r="F381" i="374" s="1"/>
  <c r="AH381" i="7"/>
  <c r="D385" i="374"/>
  <c r="F385" i="374" s="1"/>
  <c r="AH385" i="7"/>
  <c r="D389" i="374"/>
  <c r="F389" i="374" s="1"/>
  <c r="AH389" i="7"/>
  <c r="D393" i="374"/>
  <c r="F393" i="374" s="1"/>
  <c r="AH394" i="7"/>
  <c r="D398" i="374"/>
  <c r="F398" i="374" s="1"/>
  <c r="AH398" i="7"/>
  <c r="D402" i="374"/>
  <c r="F402" i="374" s="1"/>
  <c r="AH402" i="7"/>
  <c r="D406" i="374"/>
  <c r="F406" i="374" s="1"/>
  <c r="AH406" i="7"/>
  <c r="D410" i="374"/>
  <c r="F410" i="374" s="1"/>
  <c r="AH410" i="7"/>
  <c r="D414" i="374"/>
  <c r="AH414" i="7"/>
  <c r="D418" i="374"/>
  <c r="F418" i="374" s="1"/>
  <c r="AH418" i="7"/>
  <c r="D422" i="374"/>
  <c r="AH422" i="7"/>
  <c r="D426" i="374"/>
  <c r="F426" i="374" s="1"/>
  <c r="AH426" i="7"/>
  <c r="D430" i="374"/>
  <c r="F430" i="374" s="1"/>
  <c r="AH430" i="7"/>
  <c r="D434" i="374"/>
  <c r="F434" i="374" s="1"/>
  <c r="AH434" i="7"/>
  <c r="D438" i="374"/>
  <c r="F438" i="374" s="1"/>
  <c r="AH438" i="7"/>
  <c r="D442" i="374"/>
  <c r="F442" i="374" s="1"/>
  <c r="AH442" i="7"/>
  <c r="D446" i="374"/>
  <c r="F446" i="374" s="1"/>
  <c r="AH446" i="7"/>
  <c r="D450" i="374"/>
  <c r="F450" i="374" s="1"/>
  <c r="AH450" i="7"/>
  <c r="D454" i="374"/>
  <c r="F454" i="374" s="1"/>
  <c r="AH454" i="7"/>
  <c r="D458" i="374"/>
  <c r="F458" i="374" s="1"/>
  <c r="AH458" i="7"/>
  <c r="D462" i="374"/>
  <c r="F462" i="374" s="1"/>
  <c r="AH462" i="7"/>
  <c r="D466" i="374"/>
  <c r="F466" i="374" s="1"/>
  <c r="AH469" i="7"/>
  <c r="D473" i="374"/>
  <c r="F473" i="374" s="1"/>
  <c r="AH473" i="7"/>
  <c r="D477" i="374"/>
  <c r="F477" i="374" s="1"/>
  <c r="AH477" i="7"/>
  <c r="D481" i="374"/>
  <c r="F481" i="374" s="1"/>
  <c r="AH481" i="7"/>
  <c r="D485" i="374"/>
  <c r="F485" i="374" s="1"/>
  <c r="AH486" i="7"/>
  <c r="D490" i="374"/>
  <c r="F490" i="374" s="1"/>
  <c r="AH490" i="7"/>
  <c r="D494" i="374"/>
  <c r="F494" i="374" s="1"/>
  <c r="AH494" i="7"/>
  <c r="D498" i="374"/>
  <c r="F498" i="374" s="1"/>
  <c r="AB498" i="7"/>
  <c r="D502" i="374"/>
  <c r="F502" i="374" s="1"/>
  <c r="AH502" i="7"/>
  <c r="D506" i="374"/>
  <c r="F506" i="374" s="1"/>
  <c r="AH506" i="7"/>
  <c r="D510" i="374"/>
  <c r="F510" i="374" s="1"/>
  <c r="AH510" i="7"/>
  <c r="D514" i="374"/>
  <c r="F514" i="374" s="1"/>
  <c r="AH514" i="7"/>
  <c r="D518" i="374"/>
  <c r="F518" i="374" s="1"/>
  <c r="AH518" i="7"/>
  <c r="D522" i="374"/>
  <c r="F522" i="374" s="1"/>
  <c r="AH522" i="7"/>
  <c r="D526" i="374"/>
  <c r="F526" i="374" s="1"/>
  <c r="AH526" i="7"/>
  <c r="D530" i="374"/>
  <c r="F530" i="374" s="1"/>
  <c r="AH530" i="7"/>
  <c r="D534" i="374"/>
  <c r="F534" i="374" s="1"/>
  <c r="AH534" i="7"/>
  <c r="D538" i="374"/>
  <c r="AH538" i="7"/>
  <c r="D542" i="374"/>
  <c r="AH542" i="7"/>
  <c r="D546" i="374"/>
  <c r="AH546" i="7"/>
  <c r="D550" i="374"/>
  <c r="F550" i="374" s="1"/>
  <c r="AH550" i="7"/>
  <c r="D554" i="374"/>
  <c r="AH554" i="7"/>
  <c r="D558" i="374"/>
  <c r="F558" i="374" s="1"/>
  <c r="AH558" i="7"/>
  <c r="D562" i="374"/>
  <c r="F562" i="374" s="1"/>
  <c r="AH566" i="7"/>
  <c r="D570" i="374"/>
  <c r="F570" i="374" s="1"/>
  <c r="AH570" i="7"/>
  <c r="D574" i="374"/>
  <c r="F574" i="374" s="1"/>
  <c r="AH580" i="7"/>
  <c r="D584" i="374"/>
  <c r="F584" i="374" s="1"/>
  <c r="AH584" i="7"/>
  <c r="D588" i="374"/>
  <c r="F588" i="374" s="1"/>
  <c r="AH588" i="7"/>
  <c r="D592" i="374"/>
  <c r="F592" i="374" s="1"/>
  <c r="AH617" i="7"/>
  <c r="D621" i="374"/>
  <c r="F621" i="374" s="1"/>
  <c r="AH622" i="7"/>
  <c r="AJ622" i="7" s="1"/>
  <c r="D626" i="374"/>
  <c r="F626" i="374" s="1"/>
  <c r="AH658" i="7"/>
  <c r="D662" i="374"/>
  <c r="F662" i="374" s="1"/>
  <c r="AH662" i="7"/>
  <c r="D666" i="374"/>
  <c r="F666" i="374" s="1"/>
  <c r="AH746" i="7"/>
  <c r="AJ746" i="7" s="1"/>
  <c r="D750" i="374"/>
  <c r="F750" i="374" s="1"/>
  <c r="AH754" i="7"/>
  <c r="AJ754" i="7" s="1"/>
  <c r="D758" i="374"/>
  <c r="F758" i="374" s="1"/>
  <c r="AH758" i="7"/>
  <c r="AJ758" i="7" s="1"/>
  <c r="D762" i="374"/>
  <c r="F762" i="374" s="1"/>
  <c r="AB791" i="7"/>
  <c r="D795" i="374"/>
  <c r="I795" i="374" s="1"/>
  <c r="O795" i="374" s="1"/>
  <c r="AB819" i="7"/>
  <c r="D823" i="374"/>
  <c r="I823" i="374" s="1"/>
  <c r="M823" i="374" s="1"/>
  <c r="AH831" i="7"/>
  <c r="D835" i="374"/>
  <c r="I835" i="374" s="1"/>
  <c r="O835" i="374" s="1"/>
  <c r="AH857" i="7"/>
  <c r="D861" i="374"/>
  <c r="F861" i="374" s="1"/>
  <c r="AH861" i="7"/>
  <c r="D865" i="374"/>
  <c r="AH869" i="7"/>
  <c r="D873" i="374"/>
  <c r="F873" i="374" s="1"/>
  <c r="AH873" i="7"/>
  <c r="D877" i="374"/>
  <c r="AH881" i="7"/>
  <c r="D885" i="374"/>
  <c r="AC909" i="7"/>
  <c r="D913" i="374"/>
  <c r="AC913" i="7"/>
  <c r="D917" i="374"/>
  <c r="I917" i="374" s="1"/>
  <c r="M917" i="374" s="1"/>
  <c r="AC917" i="7"/>
  <c r="D921" i="374"/>
  <c r="I921" i="374" s="1"/>
  <c r="M921" i="374" s="1"/>
  <c r="AB921" i="7"/>
  <c r="D925" i="374"/>
  <c r="I925" i="374" s="1"/>
  <c r="M925" i="374" s="1"/>
  <c r="AB925" i="7"/>
  <c r="D929" i="374"/>
  <c r="I929" i="374" s="1"/>
  <c r="M929" i="374" s="1"/>
  <c r="AH933" i="7"/>
  <c r="D937" i="374"/>
  <c r="F937" i="374" s="1"/>
  <c r="AH937" i="7"/>
  <c r="D941" i="374"/>
  <c r="F941" i="374" s="1"/>
  <c r="AH942" i="7"/>
  <c r="D946" i="374"/>
  <c r="I946" i="374" s="1"/>
  <c r="M946" i="374" s="1"/>
  <c r="N946" i="374" s="1"/>
  <c r="O946" i="374" s="1"/>
  <c r="AC946" i="7"/>
  <c r="D950" i="374"/>
  <c r="I950" i="374" s="1"/>
  <c r="M950" i="374" s="1"/>
  <c r="AH957" i="7"/>
  <c r="D961" i="374"/>
  <c r="F961" i="374" s="1"/>
  <c r="AH961" i="7"/>
  <c r="D965" i="374"/>
  <c r="F965" i="374" s="1"/>
  <c r="AH965" i="7"/>
  <c r="D969" i="374"/>
  <c r="AH969" i="7"/>
  <c r="D973" i="374"/>
  <c r="AH973" i="7"/>
  <c r="AJ973" i="7" s="1"/>
  <c r="D977" i="374"/>
  <c r="AH977" i="7"/>
  <c r="D981" i="374"/>
  <c r="AH981" i="7"/>
  <c r="D985" i="374"/>
  <c r="AH989" i="7"/>
  <c r="D993" i="374"/>
  <c r="AH993" i="7"/>
  <c r="D997" i="374"/>
  <c r="AH997" i="7"/>
  <c r="D1001" i="374"/>
  <c r="AH1025" i="7"/>
  <c r="D1029" i="374"/>
  <c r="F1029" i="374" s="1"/>
  <c r="Y1037" i="7"/>
  <c r="D1041" i="374"/>
  <c r="Y1069" i="7"/>
  <c r="D1073" i="374"/>
  <c r="Y1077" i="7"/>
  <c r="D1081" i="374"/>
  <c r="AH1089" i="7"/>
  <c r="D1093" i="374"/>
  <c r="F1093" i="374" s="1"/>
  <c r="Y1093" i="7"/>
  <c r="D1097" i="374"/>
  <c r="F1097" i="374" s="1"/>
  <c r="Y1097" i="7"/>
  <c r="D1101" i="374"/>
  <c r="F1101" i="374" s="1"/>
  <c r="AB1121" i="7"/>
  <c r="D1125" i="374"/>
  <c r="F1125" i="374" s="1"/>
  <c r="AH1125" i="7"/>
  <c r="D1129" i="374"/>
  <c r="F1129" i="374" s="1"/>
  <c r="AH1130" i="7"/>
  <c r="D1134" i="374"/>
  <c r="F1134" i="374" s="1"/>
  <c r="AH1134" i="7"/>
  <c r="AJ1134" i="7" s="1"/>
  <c r="D1138" i="374"/>
  <c r="F1138" i="374" s="1"/>
  <c r="AH1138" i="7"/>
  <c r="AJ1138" i="7" s="1"/>
  <c r="D1142" i="374"/>
  <c r="F1142" i="374" s="1"/>
  <c r="AH1153" i="7"/>
  <c r="D1157" i="374"/>
  <c r="I1157" i="374" s="1"/>
  <c r="O1157" i="374" s="1"/>
  <c r="AH1157" i="7"/>
  <c r="D1161" i="374"/>
  <c r="AH1161" i="7"/>
  <c r="D1165" i="374"/>
  <c r="AH1190" i="7"/>
  <c r="D1194" i="374"/>
  <c r="F1194" i="374" s="1"/>
  <c r="AH1234" i="7"/>
  <c r="D1238" i="374"/>
  <c r="AH1238" i="7"/>
  <c r="D1242" i="374"/>
  <c r="F1242" i="374" s="1"/>
  <c r="AH1242" i="7"/>
  <c r="D1246" i="374"/>
  <c r="F1246" i="374" s="1"/>
  <c r="AH1246" i="7"/>
  <c r="D1250" i="374"/>
  <c r="F1250" i="374" s="1"/>
  <c r="AH1282" i="7"/>
  <c r="D1286" i="374"/>
  <c r="F1286" i="374" s="1"/>
  <c r="AH1298" i="7"/>
  <c r="D1302" i="374"/>
  <c r="AH1306" i="7"/>
  <c r="D1310" i="374"/>
  <c r="F1310" i="374" s="1"/>
  <c r="AH1322" i="7"/>
  <c r="D1326" i="374"/>
  <c r="F1326" i="374" s="1"/>
  <c r="AB1330" i="7"/>
  <c r="D1334" i="374"/>
  <c r="AH1342" i="7"/>
  <c r="D1346" i="374"/>
  <c r="F1346" i="374" s="1"/>
  <c r="AH1350" i="7"/>
  <c r="D1354" i="374"/>
  <c r="AH1359" i="7"/>
  <c r="D1363" i="374"/>
  <c r="F1363" i="374" s="1"/>
  <c r="AH1363" i="7"/>
  <c r="D1367" i="374"/>
  <c r="AH1375" i="7"/>
  <c r="D1379" i="374"/>
  <c r="F1379" i="374" s="1"/>
  <c r="Z1395" i="7"/>
  <c r="D1399" i="374"/>
  <c r="I1399" i="374" s="1"/>
  <c r="O1399" i="374" s="1"/>
  <c r="AB1407" i="7"/>
  <c r="D1411" i="374"/>
  <c r="F1411" i="374" s="1"/>
  <c r="AB1415" i="7"/>
  <c r="D1419" i="374"/>
  <c r="I1419" i="374" s="1"/>
  <c r="M1419" i="374" s="1"/>
  <c r="AB1423" i="7"/>
  <c r="D1427" i="374"/>
  <c r="I1427" i="374" s="1"/>
  <c r="O1427" i="374" s="1"/>
  <c r="AC1432" i="7"/>
  <c r="D1436" i="374"/>
  <c r="I1436" i="374" s="1"/>
  <c r="M1436" i="374" s="1"/>
  <c r="AC1436" i="7"/>
  <c r="D1440" i="374"/>
  <c r="M1453" i="374"/>
  <c r="N1453" i="374" s="1"/>
  <c r="O1453" i="374" s="1"/>
  <c r="AH1573" i="7"/>
  <c r="D1577" i="374"/>
  <c r="G1577" i="374" s="1"/>
  <c r="AH1605" i="7"/>
  <c r="D1609" i="374"/>
  <c r="I1609" i="374" s="1"/>
  <c r="O1609" i="374" s="1"/>
  <c r="AB1638" i="7"/>
  <c r="D1642" i="374"/>
  <c r="I1642" i="374" s="1"/>
  <c r="O1642" i="374" s="1"/>
  <c r="AB1662" i="7"/>
  <c r="D1666" i="374"/>
  <c r="I1666" i="374" s="1"/>
  <c r="O1666" i="374" s="1"/>
  <c r="AB1670" i="7"/>
  <c r="D1674" i="374"/>
  <c r="I1674" i="374" s="1"/>
  <c r="O1674" i="374" s="1"/>
  <c r="AH1690" i="7"/>
  <c r="D1694" i="374"/>
  <c r="G1694" i="374" s="1"/>
  <c r="AH1694" i="7"/>
  <c r="D1698" i="374"/>
  <c r="G1698" i="374" s="1"/>
  <c r="AH1698" i="7"/>
  <c r="D1702" i="374"/>
  <c r="G1702" i="374" s="1"/>
  <c r="AH1702" i="7"/>
  <c r="D1706" i="374"/>
  <c r="G1706" i="374" s="1"/>
  <c r="AH1710" i="7"/>
  <c r="D1714" i="374"/>
  <c r="G1714" i="374" s="1"/>
  <c r="AH1714" i="7"/>
  <c r="D1718" i="374"/>
  <c r="G1718" i="374" s="1"/>
  <c r="AH1718" i="7"/>
  <c r="D1722" i="374"/>
  <c r="G1722" i="374" s="1"/>
  <c r="AH1722" i="7"/>
  <c r="D1726" i="374"/>
  <c r="G1726" i="374" s="1"/>
  <c r="AH1726" i="7"/>
  <c r="D1730" i="374"/>
  <c r="G1730" i="374" s="1"/>
  <c r="AH1730" i="7"/>
  <c r="D1734" i="374"/>
  <c r="G1734" i="374" s="1"/>
  <c r="AH1734" i="7"/>
  <c r="D1738" i="374"/>
  <c r="G1738" i="374" s="1"/>
  <c r="AH1738" i="7"/>
  <c r="D1742" i="374"/>
  <c r="G1742" i="374" s="1"/>
  <c r="AH1742" i="7"/>
  <c r="D1746" i="374"/>
  <c r="G1746" i="374" s="1"/>
  <c r="AH1746" i="7"/>
  <c r="D1750" i="374"/>
  <c r="G1750" i="374" s="1"/>
  <c r="AH1750" i="7"/>
  <c r="D1754" i="374"/>
  <c r="G1754" i="374" s="1"/>
  <c r="AH1754" i="7"/>
  <c r="D1758" i="374"/>
  <c r="G1758" i="374" s="1"/>
  <c r="AH1758" i="7"/>
  <c r="D1762" i="374"/>
  <c r="G1762" i="374" s="1"/>
  <c r="AH1763" i="7"/>
  <c r="D1767" i="374"/>
  <c r="AH1767" i="7"/>
  <c r="D1771" i="374"/>
  <c r="G1771" i="374" s="1"/>
  <c r="AH1771" i="7"/>
  <c r="D1775" i="374"/>
  <c r="G1775" i="374" s="1"/>
  <c r="AH1775" i="7"/>
  <c r="D1779" i="374"/>
  <c r="G1779" i="374" s="1"/>
  <c r="AH1779" i="7"/>
  <c r="D1783" i="374"/>
  <c r="G1783" i="374" s="1"/>
  <c r="AH1783" i="7"/>
  <c r="D1787" i="374"/>
  <c r="G1787" i="374" s="1"/>
  <c r="AH1787" i="7"/>
  <c r="D1791" i="374"/>
  <c r="G1791" i="374" s="1"/>
  <c r="AH1791" i="7"/>
  <c r="AJ1791" i="7" s="1"/>
  <c r="D1795" i="374"/>
  <c r="G1795" i="374" s="1"/>
  <c r="AH1799" i="7"/>
  <c r="D1803" i="374"/>
  <c r="AH1807" i="7"/>
  <c r="D1811" i="374"/>
  <c r="AH1811" i="7"/>
  <c r="D1815" i="374"/>
  <c r="G1815" i="374" s="1"/>
  <c r="AH1819" i="7"/>
  <c r="AJ1819" i="7" s="1"/>
  <c r="D1823" i="374"/>
  <c r="G1823" i="374" s="1"/>
  <c r="AH1823" i="7"/>
  <c r="D1827" i="374"/>
  <c r="G1827" i="374" s="1"/>
  <c r="AH1827" i="7"/>
  <c r="D1831" i="374"/>
  <c r="G1831" i="374" s="1"/>
  <c r="AH1835" i="7"/>
  <c r="D1839" i="374"/>
  <c r="G1839" i="374" s="1"/>
  <c r="AH1839" i="7"/>
  <c r="D1843" i="374"/>
  <c r="G1843" i="374" s="1"/>
  <c r="AH1843" i="7"/>
  <c r="D1847" i="374"/>
  <c r="G1847" i="374" s="1"/>
  <c r="AH1851" i="7"/>
  <c r="D1855" i="374"/>
  <c r="AH1855" i="7"/>
  <c r="D1859" i="374"/>
  <c r="AH1859" i="7"/>
  <c r="D1863" i="374"/>
  <c r="AH1867" i="7"/>
  <c r="D1871" i="374"/>
  <c r="AH1871" i="7"/>
  <c r="D1875" i="374"/>
  <c r="G1875" i="374" s="1"/>
  <c r="AH1875" i="7"/>
  <c r="D1879" i="374"/>
  <c r="G1879" i="374" s="1"/>
  <c r="AB1887" i="7"/>
  <c r="D1891" i="374"/>
  <c r="G1891" i="374" s="1"/>
  <c r="AH1891" i="7"/>
  <c r="D1895" i="374"/>
  <c r="G1895" i="374" s="1"/>
  <c r="AH1895" i="7"/>
  <c r="D1899" i="374"/>
  <c r="G1899" i="374" s="1"/>
  <c r="AH1903" i="7"/>
  <c r="D1907" i="374"/>
  <c r="G1907" i="374" s="1"/>
  <c r="AH1907" i="7"/>
  <c r="D1911" i="374"/>
  <c r="G1911" i="374" s="1"/>
  <c r="AH1915" i="7"/>
  <c r="D1919" i="374"/>
  <c r="G1919" i="374" s="1"/>
  <c r="AH1919" i="7"/>
  <c r="D1923" i="374"/>
  <c r="G1923" i="374" s="1"/>
  <c r="AH1923" i="7"/>
  <c r="D1927" i="374"/>
  <c r="G1927" i="374" s="1"/>
  <c r="AH1931" i="7"/>
  <c r="D1935" i="374"/>
  <c r="G1935" i="374" s="1"/>
  <c r="AH1935" i="7"/>
  <c r="D1939" i="374"/>
  <c r="G1939" i="374" s="1"/>
  <c r="AH1939" i="7"/>
  <c r="D1943" i="374"/>
  <c r="AH1944" i="7"/>
  <c r="D1948" i="374"/>
  <c r="AH1948" i="7"/>
  <c r="D1952" i="374"/>
  <c r="AH1952" i="7"/>
  <c r="D1956" i="374"/>
  <c r="AH1960" i="7"/>
  <c r="D1964" i="374"/>
  <c r="G1964" i="374" s="1"/>
  <c r="AH1964" i="7"/>
  <c r="D1968" i="374"/>
  <c r="G1968" i="374" s="1"/>
  <c r="AH1972" i="7"/>
  <c r="D1976" i="374"/>
  <c r="AH1976" i="7"/>
  <c r="D1980" i="374"/>
  <c r="G1980" i="374" s="1"/>
  <c r="AH1988" i="7"/>
  <c r="D1992" i="374"/>
  <c r="G1992" i="374" s="1"/>
  <c r="AH1996" i="7"/>
  <c r="D2000" i="374"/>
  <c r="I2000" i="374" s="1"/>
  <c r="M2000" i="374" s="1"/>
  <c r="N2000" i="374" s="1"/>
  <c r="O2000" i="374" s="1"/>
  <c r="AH2000" i="7"/>
  <c r="D2004" i="374"/>
  <c r="I2004" i="374" s="1"/>
  <c r="M2004" i="374" s="1"/>
  <c r="N2004" i="374" s="1"/>
  <c r="O2004" i="374" s="1"/>
  <c r="AH2004" i="7"/>
  <c r="D2008" i="374"/>
  <c r="I2008" i="374" s="1"/>
  <c r="M2008" i="374" s="1"/>
  <c r="N2008" i="374" s="1"/>
  <c r="O2008" i="374" s="1"/>
  <c r="AC2064" i="7"/>
  <c r="D2068" i="374"/>
  <c r="I2068" i="374" s="1"/>
  <c r="O2068" i="374" s="1"/>
  <c r="AC2068" i="7"/>
  <c r="D2072" i="374"/>
  <c r="G2072" i="374" s="1"/>
  <c r="AH2072" i="7"/>
  <c r="D2076" i="374"/>
  <c r="G2076" i="374" s="1"/>
  <c r="AB2076" i="7"/>
  <c r="D2080" i="374"/>
  <c r="I2080" i="374" s="1"/>
  <c r="M2080" i="374" s="1"/>
  <c r="AH2080" i="7"/>
  <c r="D2084" i="374"/>
  <c r="AH2084" i="7"/>
  <c r="D2088" i="374"/>
  <c r="G2088" i="374" s="1"/>
  <c r="AB2088" i="7"/>
  <c r="D2092" i="374"/>
  <c r="I2092" i="374" s="1"/>
  <c r="M2092" i="374" s="1"/>
  <c r="Z2092" i="7"/>
  <c r="D2096" i="374"/>
  <c r="I2096" i="374" s="1"/>
  <c r="L2096" i="374" s="1"/>
  <c r="N2096" i="374" s="1"/>
  <c r="O2096" i="374" s="1"/>
  <c r="AH2104" i="7"/>
  <c r="D2108" i="374"/>
  <c r="G2108" i="374" s="1"/>
  <c r="AH2112" i="7"/>
  <c r="D2116" i="374"/>
  <c r="AH2116" i="7"/>
  <c r="D2120" i="374"/>
  <c r="AB2124" i="7"/>
  <c r="D2128" i="374"/>
  <c r="G2128" i="374" s="1"/>
  <c r="AH2132" i="7"/>
  <c r="D2136" i="374"/>
  <c r="G2136" i="374" s="1"/>
  <c r="AH2136" i="7"/>
  <c r="D2140" i="374"/>
  <c r="G2140" i="374" s="1"/>
  <c r="AH2156" i="7"/>
  <c r="D2160" i="374"/>
  <c r="G2160" i="374" s="1"/>
  <c r="AB2164" i="7"/>
  <c r="D2168" i="374"/>
  <c r="AH2168" i="7"/>
  <c r="D2172" i="374"/>
  <c r="AH2172" i="7"/>
  <c r="D2176" i="374"/>
  <c r="AH2176" i="7"/>
  <c r="D2180" i="374"/>
  <c r="AB2180" i="7"/>
  <c r="D2184" i="374"/>
  <c r="AH2188" i="7"/>
  <c r="D2192" i="374"/>
  <c r="Y2196" i="7"/>
  <c r="D2200" i="374"/>
  <c r="AH2200" i="7"/>
  <c r="D2204" i="374"/>
  <c r="G2204" i="374" s="1"/>
  <c r="AH2212" i="7"/>
  <c r="D2216" i="374"/>
  <c r="AH2216" i="7"/>
  <c r="D2220" i="374"/>
  <c r="G2220" i="374" s="1"/>
  <c r="AH2220" i="7"/>
  <c r="D2224" i="374"/>
  <c r="AH2224" i="7"/>
  <c r="D2228" i="374"/>
  <c r="G2228" i="374" s="1"/>
  <c r="AH2228" i="7"/>
  <c r="D2232" i="374"/>
  <c r="I2232" i="374" s="1"/>
  <c r="O2232" i="374" s="1"/>
  <c r="AH2232" i="7"/>
  <c r="D2236" i="374"/>
  <c r="I2236" i="374" s="1"/>
  <c r="O2236" i="374" s="1"/>
  <c r="AB2236" i="7"/>
  <c r="D2240" i="374"/>
  <c r="I2240" i="374" s="1"/>
  <c r="O2240" i="374" s="1"/>
  <c r="AB2240" i="7"/>
  <c r="D2244" i="374"/>
  <c r="I2244" i="374" s="1"/>
  <c r="M2244" i="374" s="1"/>
  <c r="AC2248" i="7"/>
  <c r="D2252" i="374"/>
  <c r="I2252" i="374" s="1"/>
  <c r="M2252" i="374" s="1"/>
  <c r="AC2252" i="7"/>
  <c r="D2256" i="374"/>
  <c r="I2256" i="374" s="1"/>
  <c r="AB2256" i="7"/>
  <c r="D2260" i="374"/>
  <c r="I2260" i="374" s="1"/>
  <c r="M2260" i="374" s="1"/>
  <c r="AB2264" i="7"/>
  <c r="D2268" i="374"/>
  <c r="I2268" i="374" s="1"/>
  <c r="M2268" i="374" s="1"/>
  <c r="AB2268" i="7"/>
  <c r="D2272" i="374"/>
  <c r="I2272" i="374" s="1"/>
  <c r="M2272" i="374" s="1"/>
  <c r="AH2272" i="7"/>
  <c r="D2276" i="374"/>
  <c r="AH2276" i="7"/>
  <c r="D2280" i="374"/>
  <c r="G2280" i="374" s="1"/>
  <c r="AH2280" i="7"/>
  <c r="D2284" i="374"/>
  <c r="G2284" i="374" s="1"/>
  <c r="AH2349" i="7"/>
  <c r="AJ2349" i="7" s="1"/>
  <c r="D2353" i="374"/>
  <c r="G2353" i="374" s="1"/>
  <c r="AH2357" i="7"/>
  <c r="D2361" i="374"/>
  <c r="AB2386" i="7"/>
  <c r="D2390" i="374"/>
  <c r="I2390" i="374" s="1"/>
  <c r="O2390" i="374" s="1"/>
  <c r="AB2394" i="7"/>
  <c r="D2398" i="374"/>
  <c r="I2398" i="374" s="1"/>
  <c r="M2398" i="374" s="1"/>
  <c r="AB2398" i="7"/>
  <c r="D2402" i="374"/>
  <c r="AH2402" i="7"/>
  <c r="AJ2402" i="7" s="1"/>
  <c r="D2406" i="374"/>
  <c r="G2406" i="374" s="1"/>
  <c r="AB2406" i="7"/>
  <c r="D2410" i="374"/>
  <c r="AB9" i="7"/>
  <c r="AB59" i="7"/>
  <c r="Y99" i="7"/>
  <c r="Y107" i="7"/>
  <c r="Y100" i="7"/>
  <c r="Y108" i="7"/>
  <c r="Y1656" i="7"/>
  <c r="Y101" i="7"/>
  <c r="Y1637" i="7"/>
  <c r="Y1661" i="7"/>
  <c r="Y1673" i="7"/>
  <c r="Y98" i="7"/>
  <c r="Y106" i="7"/>
  <c r="AF25" i="7"/>
  <c r="AE25" i="7"/>
  <c r="AG25" i="7"/>
  <c r="AA29" i="7"/>
  <c r="AB29" i="7"/>
  <c r="Y29" i="7"/>
  <c r="Y33" i="7"/>
  <c r="AA33" i="7"/>
  <c r="Z37" i="7"/>
  <c r="AA37" i="7"/>
  <c r="AA41" i="7"/>
  <c r="AG45" i="7"/>
  <c r="AF45" i="7"/>
  <c r="AE45" i="7"/>
  <c r="AF49" i="7"/>
  <c r="AG49" i="7"/>
  <c r="AE49" i="7"/>
  <c r="AE53" i="7"/>
  <c r="AG53" i="7"/>
  <c r="AF53" i="7"/>
  <c r="AG57" i="7"/>
  <c r="AF57" i="7"/>
  <c r="AE57" i="7"/>
  <c r="AA61" i="7"/>
  <c r="AA65" i="7"/>
  <c r="AA69" i="7"/>
  <c r="Z69" i="7"/>
  <c r="AA73" i="7"/>
  <c r="Z73" i="7"/>
  <c r="AA77" i="7"/>
  <c r="AA81" i="7"/>
  <c r="Y81" i="7"/>
  <c r="AA85" i="7"/>
  <c r="D42" i="6"/>
  <c r="Y85" i="7"/>
  <c r="AA89" i="7"/>
  <c r="AC89" i="7"/>
  <c r="Z89" i="7"/>
  <c r="Y93" i="7"/>
  <c r="D12" i="6"/>
  <c r="AA93" i="7"/>
  <c r="AA97" i="7"/>
  <c r="AB97" i="7"/>
  <c r="Y97" i="7"/>
  <c r="AA105" i="7"/>
  <c r="Y105" i="7"/>
  <c r="Y109" i="7"/>
  <c r="AB109" i="7"/>
  <c r="AA109" i="7"/>
  <c r="AF113" i="7"/>
  <c r="AG113" i="7"/>
  <c r="AE113" i="7"/>
  <c r="AF117" i="7"/>
  <c r="AE117" i="7"/>
  <c r="AG117" i="7"/>
  <c r="AF121" i="7"/>
  <c r="AG121" i="7"/>
  <c r="AE121" i="7"/>
  <c r="AE125" i="7"/>
  <c r="AG125" i="7"/>
  <c r="AF125" i="7"/>
  <c r="AG132" i="7"/>
  <c r="AE132" i="7"/>
  <c r="AF132" i="7"/>
  <c r="AG136" i="7"/>
  <c r="AE136" i="7"/>
  <c r="AF136" i="7"/>
  <c r="AG140" i="7"/>
  <c r="AE140" i="7"/>
  <c r="AF140" i="7"/>
  <c r="AH144" i="7"/>
  <c r="AG156" i="7"/>
  <c r="AF156" i="7"/>
  <c r="AE156" i="7"/>
  <c r="AH160" i="7"/>
  <c r="AH164" i="7"/>
  <c r="AH168" i="7"/>
  <c r="AH172" i="7"/>
  <c r="AH176" i="7"/>
  <c r="AH180" i="7"/>
  <c r="AH184" i="7"/>
  <c r="Y188" i="7"/>
  <c r="AA188" i="7"/>
  <c r="AA192" i="7"/>
  <c r="Y192" i="7"/>
  <c r="AA196" i="7"/>
  <c r="Y196" i="7"/>
  <c r="AA200" i="7"/>
  <c r="Y200" i="7"/>
  <c r="AA204" i="7"/>
  <c r="Y204" i="7"/>
  <c r="Y208" i="7"/>
  <c r="AA208" i="7"/>
  <c r="AH212" i="7"/>
  <c r="AA216" i="7"/>
  <c r="Y216" i="7"/>
  <c r="AE220" i="7"/>
  <c r="AG220" i="7"/>
  <c r="AF220" i="7"/>
  <c r="AF252" i="7"/>
  <c r="AG252" i="7"/>
  <c r="AE252" i="7"/>
  <c r="D25" i="14"/>
  <c r="AF419" i="7"/>
  <c r="AG419" i="7"/>
  <c r="AE419" i="7"/>
  <c r="AE577" i="7"/>
  <c r="AF577" i="7"/>
  <c r="Y651" i="7"/>
  <c r="AA651" i="7"/>
  <c r="AF655" i="7"/>
  <c r="AG655" i="7"/>
  <c r="AE655" i="7"/>
  <c r="AH659" i="7"/>
  <c r="AE663" i="7"/>
  <c r="AF663" i="7"/>
  <c r="AG663" i="7"/>
  <c r="AE667" i="7"/>
  <c r="AF667" i="7"/>
  <c r="AG667" i="7"/>
  <c r="AG671" i="7"/>
  <c r="AE671" i="7"/>
  <c r="AF671" i="7"/>
  <c r="AF675" i="7"/>
  <c r="AE675" i="7"/>
  <c r="AG675" i="7"/>
  <c r="AG679" i="7"/>
  <c r="AE679" i="7"/>
  <c r="AF679" i="7"/>
  <c r="AE683" i="7"/>
  <c r="AF683" i="7"/>
  <c r="AG683" i="7"/>
  <c r="AG687" i="7"/>
  <c r="AE687" i="7"/>
  <c r="AF687" i="7"/>
  <c r="X691" i="7"/>
  <c r="W691" i="7"/>
  <c r="V691" i="7"/>
  <c r="V695" i="7"/>
  <c r="X695" i="7"/>
  <c r="W695" i="7"/>
  <c r="W699" i="7"/>
  <c r="X699" i="7"/>
  <c r="V699" i="7"/>
  <c r="X703" i="7"/>
  <c r="V703" i="7"/>
  <c r="W703" i="7"/>
  <c r="W707" i="7"/>
  <c r="X707" i="7"/>
  <c r="V707" i="7"/>
  <c r="X711" i="7"/>
  <c r="V711" i="7"/>
  <c r="W711" i="7"/>
  <c r="V715" i="7"/>
  <c r="X715" i="7"/>
  <c r="W715" i="7"/>
  <c r="X719" i="7"/>
  <c r="V719" i="7"/>
  <c r="W719" i="7"/>
  <c r="X723" i="7"/>
  <c r="V723" i="7"/>
  <c r="W723" i="7"/>
  <c r="V727" i="7"/>
  <c r="X727" i="7"/>
  <c r="W727" i="7"/>
  <c r="X731" i="7"/>
  <c r="V731" i="7"/>
  <c r="W731" i="7"/>
  <c r="X735" i="7"/>
  <c r="V735" i="7"/>
  <c r="W735" i="7"/>
  <c r="V739" i="7"/>
  <c r="X739" i="7"/>
  <c r="W739" i="7"/>
  <c r="V743" i="7"/>
  <c r="X743" i="7"/>
  <c r="W743" i="7"/>
  <c r="AH747" i="7"/>
  <c r="AJ747" i="7" s="1"/>
  <c r="AH755" i="7"/>
  <c r="AJ755" i="7" s="1"/>
  <c r="Y764" i="7"/>
  <c r="AA764" i="7"/>
  <c r="AA768" i="7"/>
  <c r="D28" i="6"/>
  <c r="Y768" i="7"/>
  <c r="AF772" i="7"/>
  <c r="AE772" i="7"/>
  <c r="AG772" i="7"/>
  <c r="AF776" i="7"/>
  <c r="AE776" i="7"/>
  <c r="AG776" i="7"/>
  <c r="AA780" i="7"/>
  <c r="Y780" i="7"/>
  <c r="AF792" i="7"/>
  <c r="AE792" i="7"/>
  <c r="AG792" i="7"/>
  <c r="AA800" i="7"/>
  <c r="Y800" i="7"/>
  <c r="Z804" i="7"/>
  <c r="AA804" i="7"/>
  <c r="AE808" i="7"/>
  <c r="AG808" i="7"/>
  <c r="AF808" i="7"/>
  <c r="AE812" i="7"/>
  <c r="AG812" i="7"/>
  <c r="AF812" i="7"/>
  <c r="AG816" i="7"/>
  <c r="AE816" i="7"/>
  <c r="AF816" i="7"/>
  <c r="AF824" i="7"/>
  <c r="AG824" i="7"/>
  <c r="AE824" i="7"/>
  <c r="AF828" i="7"/>
  <c r="AE828" i="7"/>
  <c r="AG828" i="7"/>
  <c r="AG832" i="7"/>
  <c r="AF832" i="7"/>
  <c r="AE832" i="7"/>
  <c r="AF836" i="7"/>
  <c r="AE836" i="7"/>
  <c r="AG836" i="7"/>
  <c r="AF848" i="7"/>
  <c r="AE848" i="7"/>
  <c r="AG848" i="7"/>
  <c r="AG852" i="7"/>
  <c r="AF852" i="7"/>
  <c r="AE852" i="7"/>
  <c r="AE858" i="7"/>
  <c r="AG858" i="7"/>
  <c r="AF858" i="7"/>
  <c r="D27" i="6"/>
  <c r="Y862" i="7"/>
  <c r="AA862" i="7"/>
  <c r="AG866" i="7"/>
  <c r="AF866" i="7"/>
  <c r="AE866" i="7"/>
  <c r="AF886" i="7"/>
  <c r="AE886" i="7"/>
  <c r="AG886" i="7"/>
  <c r="AA890" i="7"/>
  <c r="Y890" i="7"/>
  <c r="AA894" i="7"/>
  <c r="Y894" i="7"/>
  <c r="AG898" i="7"/>
  <c r="AF898" i="7"/>
  <c r="AE898" i="7"/>
  <c r="AG902" i="7"/>
  <c r="AE902" i="7"/>
  <c r="AF902" i="7"/>
  <c r="AE922" i="7"/>
  <c r="AG922" i="7"/>
  <c r="AF922" i="7"/>
  <c r="AE954" i="7"/>
  <c r="AG954" i="7"/>
  <c r="AF954" i="7"/>
  <c r="AH966" i="7"/>
  <c r="AE1002" i="7"/>
  <c r="AG1002" i="7"/>
  <c r="AF1002" i="7"/>
  <c r="AG1010" i="7"/>
  <c r="AE1010" i="7"/>
  <c r="AF1010" i="7"/>
  <c r="AE1014" i="7"/>
  <c r="AG1014" i="7"/>
  <c r="AF1014" i="7"/>
  <c r="AG1018" i="7"/>
  <c r="AE1018" i="7"/>
  <c r="AF1018" i="7"/>
  <c r="AF1022" i="7"/>
  <c r="AE1022" i="7"/>
  <c r="AG1022" i="7"/>
  <c r="AF1026" i="7"/>
  <c r="AE1026" i="7"/>
  <c r="AG1026" i="7"/>
  <c r="W1030" i="7"/>
  <c r="V1030" i="7"/>
  <c r="AE1030" i="7"/>
  <c r="AF1030" i="7"/>
  <c r="X1030" i="7"/>
  <c r="AG1030" i="7"/>
  <c r="X1034" i="7"/>
  <c r="W1034" i="7"/>
  <c r="V1034" i="7"/>
  <c r="W1038" i="7"/>
  <c r="V1038" i="7"/>
  <c r="X1038" i="7"/>
  <c r="W1042" i="7"/>
  <c r="X1042" i="7"/>
  <c r="V1042" i="7"/>
  <c r="AA1050" i="7"/>
  <c r="Y1050" i="7"/>
  <c r="AE1054" i="7"/>
  <c r="AG1054" i="7"/>
  <c r="AF1054" i="7"/>
  <c r="AA1062" i="7"/>
  <c r="Y1062" i="7"/>
  <c r="X1070" i="7"/>
  <c r="W1070" i="7"/>
  <c r="V1070" i="7"/>
  <c r="W1074" i="7"/>
  <c r="X1074" i="7"/>
  <c r="V1074" i="7"/>
  <c r="AG1078" i="7"/>
  <c r="AF1078" i="7"/>
  <c r="AE1078" i="7"/>
  <c r="AG1082" i="7"/>
  <c r="AE1082" i="7"/>
  <c r="AF1082" i="7"/>
  <c r="AE1086" i="7"/>
  <c r="AG1086" i="7"/>
  <c r="AF1086" i="7"/>
  <c r="W1102" i="7"/>
  <c r="X1102" i="7"/>
  <c r="V1102" i="7"/>
  <c r="AG1106" i="7"/>
  <c r="AF1106" i="7"/>
  <c r="AE1106" i="7"/>
  <c r="V1106" i="7"/>
  <c r="X1106" i="7"/>
  <c r="W1106" i="7"/>
  <c r="AG1114" i="7"/>
  <c r="AE1114" i="7"/>
  <c r="AF1114" i="7"/>
  <c r="V1118" i="7"/>
  <c r="W1118" i="7"/>
  <c r="X1118" i="7"/>
  <c r="AE1122" i="7"/>
  <c r="AG1122" i="7"/>
  <c r="AF1122" i="7"/>
  <c r="AG1146" i="7"/>
  <c r="AF1146" i="7"/>
  <c r="AE1146" i="7"/>
  <c r="AH1150" i="7"/>
  <c r="AG1154" i="7"/>
  <c r="AE1154" i="7"/>
  <c r="AF1154" i="7"/>
  <c r="AE1166" i="7"/>
  <c r="AF1166" i="7"/>
  <c r="AG1166" i="7"/>
  <c r="AE1174" i="7"/>
  <c r="AF1174" i="7"/>
  <c r="AG1174" i="7"/>
  <c r="AE1182" i="7"/>
  <c r="AG1182" i="7"/>
  <c r="AF1182" i="7"/>
  <c r="AG1186" i="7"/>
  <c r="AF1186" i="7"/>
  <c r="AE1186" i="7"/>
  <c r="AE1195" i="7"/>
  <c r="AF1195" i="7"/>
  <c r="AG1195" i="7"/>
  <c r="AF1199" i="7"/>
  <c r="AG1199" i="7"/>
  <c r="AE1199" i="7"/>
  <c r="AF1203" i="7"/>
  <c r="AG1203" i="7"/>
  <c r="AE1203" i="7"/>
  <c r="AG1207" i="7"/>
  <c r="AE1207" i="7"/>
  <c r="AF1207" i="7"/>
  <c r="AE1211" i="7"/>
  <c r="AF1211" i="7"/>
  <c r="AG1211" i="7"/>
  <c r="AF1215" i="7"/>
  <c r="AG1215" i="7"/>
  <c r="AJ1215" i="7" s="1"/>
  <c r="AE1215" i="7"/>
  <c r="AF1219" i="7"/>
  <c r="AG1219" i="7"/>
  <c r="AJ1219" i="7" s="1"/>
  <c r="AE1219" i="7"/>
  <c r="AG1223" i="7"/>
  <c r="AJ1223" i="7" s="1"/>
  <c r="AE1223" i="7"/>
  <c r="AF1223" i="7"/>
  <c r="W1251" i="7"/>
  <c r="X1251" i="7"/>
  <c r="V1251" i="7"/>
  <c r="X1255" i="7"/>
  <c r="AJ1255" i="7" s="1"/>
  <c r="V1255" i="7"/>
  <c r="W1255" i="7"/>
  <c r="X1259" i="7"/>
  <c r="V1259" i="7"/>
  <c r="W1259" i="7"/>
  <c r="V1263" i="7"/>
  <c r="W1263" i="7"/>
  <c r="X1263" i="7"/>
  <c r="W1267" i="7"/>
  <c r="X1267" i="7"/>
  <c r="V1267" i="7"/>
  <c r="X1271" i="7"/>
  <c r="V1271" i="7"/>
  <c r="W1271" i="7"/>
  <c r="X1275" i="7"/>
  <c r="V1275" i="7"/>
  <c r="W1275" i="7"/>
  <c r="V1279" i="7"/>
  <c r="W1279" i="7"/>
  <c r="X1279" i="7"/>
  <c r="AE1283" i="7"/>
  <c r="AG1283" i="7"/>
  <c r="AF1283" i="7"/>
  <c r="AE1287" i="7"/>
  <c r="AG1287" i="7"/>
  <c r="AF1287" i="7"/>
  <c r="AA1291" i="7"/>
  <c r="Y1291" i="7"/>
  <c r="AE1295" i="7"/>
  <c r="AF1295" i="7"/>
  <c r="AG1295" i="7"/>
  <c r="AG1299" i="7"/>
  <c r="AF1299" i="7"/>
  <c r="AE1299" i="7"/>
  <c r="AG1303" i="7"/>
  <c r="AE1303" i="7"/>
  <c r="AF1303" i="7"/>
  <c r="AF1315" i="7"/>
  <c r="AE1315" i="7"/>
  <c r="AG1315" i="7"/>
  <c r="AE1323" i="7"/>
  <c r="AF1323" i="7"/>
  <c r="AG1323" i="7"/>
  <c r="AH1327" i="7"/>
  <c r="AF1339" i="7"/>
  <c r="AE1339" i="7"/>
  <c r="AH1339" i="7"/>
  <c r="AG1339" i="7"/>
  <c r="V1347" i="7"/>
  <c r="W1347" i="7"/>
  <c r="X1347" i="7"/>
  <c r="B33" i="367"/>
  <c r="B35" i="367" s="1"/>
  <c r="Q1351" i="7"/>
  <c r="D1355" i="374" s="1"/>
  <c r="AG1355" i="7"/>
  <c r="AF1355" i="7"/>
  <c r="AE1355" i="7"/>
  <c r="AH1367" i="7"/>
  <c r="D77" i="6"/>
  <c r="Y1371" i="7"/>
  <c r="AA1371" i="7"/>
  <c r="Z1379" i="7"/>
  <c r="AA1379" i="7"/>
  <c r="AC1383" i="7"/>
  <c r="AH1383" i="7"/>
  <c r="D24" i="19"/>
  <c r="Z1387" i="7"/>
  <c r="AA1387" i="7"/>
  <c r="AG1391" i="7"/>
  <c r="AJ1391" i="7" s="1"/>
  <c r="AF1391" i="7"/>
  <c r="AE1391" i="7"/>
  <c r="AH1399" i="7"/>
  <c r="Y1403" i="7"/>
  <c r="D52" i="6"/>
  <c r="AE1411" i="7"/>
  <c r="AG1411" i="7"/>
  <c r="AF1411" i="7"/>
  <c r="AG1419" i="7"/>
  <c r="AE1419" i="7"/>
  <c r="AF1419" i="7"/>
  <c r="AG1427" i="7"/>
  <c r="AJ1427" i="7" s="1"/>
  <c r="AF1427" i="7"/>
  <c r="AE1427" i="7"/>
  <c r="AG1441" i="7"/>
  <c r="AE1441" i="7"/>
  <c r="AF1441" i="7"/>
  <c r="V1445" i="7"/>
  <c r="X1445" i="7"/>
  <c r="W1445" i="7"/>
  <c r="AG1449" i="7"/>
  <c r="AE1449" i="7"/>
  <c r="AF1449" i="7"/>
  <c r="V1453" i="7"/>
  <c r="X1453" i="7"/>
  <c r="W1453" i="7"/>
  <c r="V1457" i="7"/>
  <c r="X1457" i="7"/>
  <c r="W1457" i="7"/>
  <c r="W1461" i="7"/>
  <c r="V1461" i="7"/>
  <c r="X1461" i="7"/>
  <c r="V1465" i="7"/>
  <c r="W1465" i="7"/>
  <c r="X1465" i="7"/>
  <c r="W1469" i="7"/>
  <c r="X1469" i="7"/>
  <c r="V1469" i="7"/>
  <c r="W1473" i="7"/>
  <c r="X1473" i="7"/>
  <c r="V1473" i="7"/>
  <c r="AG1477" i="7"/>
  <c r="AF1477" i="7"/>
  <c r="AE1477" i="7"/>
  <c r="AF1481" i="7"/>
  <c r="AG1481" i="7"/>
  <c r="AE1481" i="7"/>
  <c r="X1485" i="7"/>
  <c r="V1485" i="7"/>
  <c r="W1485" i="7"/>
  <c r="AG1489" i="7"/>
  <c r="AE1489" i="7"/>
  <c r="AF1489" i="7"/>
  <c r="AE1493" i="7"/>
  <c r="AF1493" i="7"/>
  <c r="AG1493" i="7"/>
  <c r="V1497" i="7"/>
  <c r="X1497" i="7"/>
  <c r="W1497" i="7"/>
  <c r="X1501" i="7"/>
  <c r="V1501" i="7"/>
  <c r="W1501" i="7"/>
  <c r="X1505" i="7"/>
  <c r="V1505" i="7"/>
  <c r="W1505" i="7"/>
  <c r="W1509" i="7"/>
  <c r="X1509" i="7"/>
  <c r="V1509" i="7"/>
  <c r="W1513" i="7"/>
  <c r="X1513" i="7"/>
  <c r="V1513" i="7"/>
  <c r="X1517" i="7"/>
  <c r="V1517" i="7"/>
  <c r="W1517" i="7"/>
  <c r="V1521" i="7"/>
  <c r="W1521" i="7"/>
  <c r="X1521" i="7"/>
  <c r="X1525" i="7"/>
  <c r="W1525" i="7"/>
  <c r="V1525" i="7"/>
  <c r="W1529" i="7"/>
  <c r="V1529" i="7"/>
  <c r="X1529" i="7"/>
  <c r="X1533" i="7"/>
  <c r="W1533" i="7"/>
  <c r="V1533" i="7"/>
  <c r="X1537" i="7"/>
  <c r="V1537" i="7"/>
  <c r="W1537" i="7"/>
  <c r="V1541" i="7"/>
  <c r="X1541" i="7"/>
  <c r="W1541" i="7"/>
  <c r="V1545" i="7"/>
  <c r="X1545" i="7"/>
  <c r="W1545" i="7"/>
  <c r="W1549" i="7"/>
  <c r="V1549" i="7"/>
  <c r="X1549" i="7"/>
  <c r="V1553" i="7"/>
  <c r="W1553" i="7"/>
  <c r="X1553" i="7"/>
  <c r="V1557" i="7"/>
  <c r="W1557" i="7"/>
  <c r="X1557" i="7"/>
  <c r="V1561" i="7"/>
  <c r="X1561" i="7"/>
  <c r="W1561" i="7"/>
  <c r="AF1565" i="7"/>
  <c r="AE1565" i="7"/>
  <c r="AG1565" i="7"/>
  <c r="AG1569" i="7"/>
  <c r="AF1569" i="7"/>
  <c r="AE1569" i="7"/>
  <c r="AE1577" i="7"/>
  <c r="AG1577" i="7"/>
  <c r="AF1577" i="7"/>
  <c r="AE1581" i="7"/>
  <c r="AG1581" i="7"/>
  <c r="AF1581" i="7"/>
  <c r="AF1585" i="7"/>
  <c r="AE1585" i="7"/>
  <c r="AG1585" i="7"/>
  <c r="AF1589" i="7"/>
  <c r="AE1589" i="7"/>
  <c r="AG1589" i="7"/>
  <c r="AE1593" i="7"/>
  <c r="AF1593" i="7"/>
  <c r="AG1593" i="7"/>
  <c r="AF1597" i="7"/>
  <c r="AG1597" i="7"/>
  <c r="AE1597" i="7"/>
  <c r="AF1601" i="7"/>
  <c r="AE1601" i="7"/>
  <c r="AG1601" i="7"/>
  <c r="AG1609" i="7"/>
  <c r="AE1609" i="7"/>
  <c r="AF1609" i="7"/>
  <c r="AF1613" i="7"/>
  <c r="AG1613" i="7"/>
  <c r="AE1613" i="7"/>
  <c r="AF1617" i="7"/>
  <c r="AG1617" i="7"/>
  <c r="AE1617" i="7"/>
  <c r="AE1621" i="7"/>
  <c r="AG1621" i="7"/>
  <c r="AF1621" i="7"/>
  <c r="Y1625" i="7"/>
  <c r="AA1625" i="7"/>
  <c r="Y1630" i="7"/>
  <c r="AA1630" i="7"/>
  <c r="Y1634" i="7"/>
  <c r="AA1634" i="7"/>
  <c r="Y1642" i="7"/>
  <c r="AA1642" i="7"/>
  <c r="Y1646" i="7"/>
  <c r="AA1646" i="7"/>
  <c r="AJ1646" i="7" s="1"/>
  <c r="AA1650" i="7"/>
  <c r="AJ1650" i="7" s="1"/>
  <c r="Y1650" i="7"/>
  <c r="Y1654" i="7"/>
  <c r="AA1654" i="7"/>
  <c r="Z1658" i="7"/>
  <c r="AA1658" i="7"/>
  <c r="Y1666" i="7"/>
  <c r="AA1666" i="7"/>
  <c r="X1678" i="7"/>
  <c r="W1678" i="7"/>
  <c r="V1678" i="7"/>
  <c r="W1682" i="7"/>
  <c r="V1682" i="7"/>
  <c r="X1682" i="7"/>
  <c r="X1686" i="7"/>
  <c r="V1686" i="7"/>
  <c r="W1686" i="7"/>
  <c r="AG1706" i="7"/>
  <c r="AF1706" i="7"/>
  <c r="AE1706" i="7"/>
  <c r="AG1795" i="7"/>
  <c r="AE1795" i="7"/>
  <c r="AF1795" i="7"/>
  <c r="AA1803" i="7"/>
  <c r="Y1803" i="7"/>
  <c r="AH1815" i="7"/>
  <c r="AH1831" i="7"/>
  <c r="AH1847" i="7"/>
  <c r="AH1863" i="7"/>
  <c r="AG1879" i="7"/>
  <c r="AF1879" i="7"/>
  <c r="AE1879" i="7"/>
  <c r="AH1883" i="7"/>
  <c r="AH1899" i="7"/>
  <c r="AH1911" i="7"/>
  <c r="AH1927" i="7"/>
  <c r="AH1956" i="7"/>
  <c r="AE1968" i="7"/>
  <c r="AF1968" i="7"/>
  <c r="AG1968" i="7"/>
  <c r="AH1980" i="7"/>
  <c r="AF1984" i="7"/>
  <c r="AG1984" i="7"/>
  <c r="AE1984" i="7"/>
  <c r="AH1992" i="7"/>
  <c r="AH2008" i="7"/>
  <c r="AG2012" i="7"/>
  <c r="AE2012" i="7"/>
  <c r="AF2012" i="7"/>
  <c r="AG2016" i="7"/>
  <c r="AE2016" i="7"/>
  <c r="AF2016" i="7"/>
  <c r="AE2020" i="7"/>
  <c r="AF2020" i="7"/>
  <c r="AG2020" i="7"/>
  <c r="AF2024" i="7"/>
  <c r="AG2024" i="7"/>
  <c r="AE2024" i="7"/>
  <c r="AG2028" i="7"/>
  <c r="AJ2028" i="7" s="1"/>
  <c r="AE2028" i="7"/>
  <c r="AF2028" i="7"/>
  <c r="AG2032" i="7"/>
  <c r="AE2032" i="7"/>
  <c r="AF2032" i="7"/>
  <c r="AE2036" i="7"/>
  <c r="AF2036" i="7"/>
  <c r="AG2036" i="7"/>
  <c r="AF2040" i="7"/>
  <c r="AG2040" i="7"/>
  <c r="AE2040" i="7"/>
  <c r="D54" i="14"/>
  <c r="AA2044" i="7"/>
  <c r="AC2044" i="7"/>
  <c r="Z2044" i="7"/>
  <c r="D23" i="19"/>
  <c r="Y2048" i="7"/>
  <c r="AA2048" i="7"/>
  <c r="Z2052" i="7"/>
  <c r="AA2052" i="7"/>
  <c r="AA2056" i="7"/>
  <c r="Y2056" i="7"/>
  <c r="Z2060" i="7"/>
  <c r="AA2060" i="7"/>
  <c r="AE2096" i="7"/>
  <c r="AG2096" i="7"/>
  <c r="AF2096" i="7"/>
  <c r="AE2100" i="7"/>
  <c r="AG2100" i="7"/>
  <c r="AF2100" i="7"/>
  <c r="AA2108" i="7"/>
  <c r="AH2120" i="7"/>
  <c r="AF2128" i="7"/>
  <c r="AE2128" i="7"/>
  <c r="AG2128" i="7"/>
  <c r="AG2140" i="7"/>
  <c r="AE2140" i="7"/>
  <c r="AF2140" i="7"/>
  <c r="AE2144" i="7"/>
  <c r="AF2144" i="7"/>
  <c r="AG2144" i="7"/>
  <c r="AJ2144" i="7" s="1"/>
  <c r="AA2148" i="7"/>
  <c r="AH2152" i="7"/>
  <c r="AF2160" i="7"/>
  <c r="AG2160" i="7"/>
  <c r="AJ2160" i="7" s="1"/>
  <c r="AE2160" i="7"/>
  <c r="AA2184" i="7"/>
  <c r="AH2192" i="7"/>
  <c r="AF2204" i="7"/>
  <c r="AE2204" i="7"/>
  <c r="AG2204" i="7"/>
  <c r="Y2208" i="7"/>
  <c r="AA2208" i="7"/>
  <c r="AE2244" i="7"/>
  <c r="AF2244" i="7"/>
  <c r="AG2244" i="7"/>
  <c r="AE2260" i="7"/>
  <c r="AF2260" i="7"/>
  <c r="AG2260" i="7"/>
  <c r="W2284" i="7"/>
  <c r="X2284" i="7"/>
  <c r="V2284" i="7"/>
  <c r="Y2289" i="7"/>
  <c r="AA2289" i="7"/>
  <c r="Y2293" i="7"/>
  <c r="AA2293" i="7"/>
  <c r="Y2297" i="7"/>
  <c r="AA2297" i="7"/>
  <c r="AA2301" i="7"/>
  <c r="AG2305" i="7"/>
  <c r="AF2305" i="7"/>
  <c r="AE2305" i="7"/>
  <c r="AG2309" i="7"/>
  <c r="AE2309" i="7"/>
  <c r="AF2309" i="7"/>
  <c r="V2313" i="7"/>
  <c r="X2313" i="7"/>
  <c r="W2313" i="7"/>
  <c r="AE2317" i="7"/>
  <c r="AF2317" i="7"/>
  <c r="AG2317" i="7"/>
  <c r="AF2321" i="7"/>
  <c r="AG2321" i="7"/>
  <c r="AE2321" i="7"/>
  <c r="AF2325" i="7"/>
  <c r="AE2325" i="7"/>
  <c r="AG2325" i="7"/>
  <c r="AE2329" i="7"/>
  <c r="AG2329" i="7"/>
  <c r="AF2329" i="7"/>
  <c r="AG2333" i="7"/>
  <c r="AF2333" i="7"/>
  <c r="AE2333" i="7"/>
  <c r="AG2337" i="7"/>
  <c r="AF2337" i="7"/>
  <c r="AE2337" i="7"/>
  <c r="AF2341" i="7"/>
  <c r="AG2341" i="7"/>
  <c r="AE2341" i="7"/>
  <c r="AE2345" i="7"/>
  <c r="AG2345" i="7"/>
  <c r="AF2345" i="7"/>
  <c r="AE2353" i="7"/>
  <c r="AG2353" i="7"/>
  <c r="AF2353" i="7"/>
  <c r="AH2362" i="7"/>
  <c r="AG2366" i="7"/>
  <c r="AF2366" i="7"/>
  <c r="AE2366" i="7"/>
  <c r="AA2370" i="7"/>
  <c r="AJ2370" i="7" s="1"/>
  <c r="AA2374" i="7"/>
  <c r="AJ2374" i="7" s="1"/>
  <c r="Y2374" i="7"/>
  <c r="D81" i="6"/>
  <c r="Y2378" i="7"/>
  <c r="AA2378" i="7"/>
  <c r="AJ2378" i="7" s="1"/>
  <c r="AA2382" i="7"/>
  <c r="AJ2382" i="7" s="1"/>
  <c r="Y2382" i="7"/>
  <c r="AA2390" i="7"/>
  <c r="AJ2390" i="7" s="1"/>
  <c r="Y2390" i="7"/>
  <c r="Q592" i="7"/>
  <c r="Y15" i="7"/>
  <c r="AA15" i="7"/>
  <c r="AA12" i="7"/>
  <c r="AC12" i="7"/>
  <c r="Z12" i="7"/>
  <c r="AG26" i="7"/>
  <c r="AE26" i="7"/>
  <c r="AF26" i="7"/>
  <c r="AA38" i="7"/>
  <c r="AE50" i="7"/>
  <c r="AF50" i="7"/>
  <c r="AG50" i="7"/>
  <c r="AE54" i="7"/>
  <c r="AF54" i="7"/>
  <c r="AG54" i="7"/>
  <c r="Y58" i="7"/>
  <c r="D40" i="14"/>
  <c r="D40" i="6"/>
  <c r="AA58" i="7"/>
  <c r="Y66" i="7"/>
  <c r="AA66" i="7"/>
  <c r="AA70" i="7"/>
  <c r="Y70" i="7"/>
  <c r="AA74" i="7"/>
  <c r="AA78" i="7"/>
  <c r="Y78" i="7"/>
  <c r="AA82" i="7"/>
  <c r="Z82" i="7"/>
  <c r="AA86" i="7"/>
  <c r="Z86" i="7"/>
  <c r="Y90" i="7"/>
  <c r="AA90" i="7"/>
  <c r="AA94" i="7"/>
  <c r="Z94" i="7"/>
  <c r="AC94" i="7"/>
  <c r="Y102" i="7"/>
  <c r="AA102" i="7"/>
  <c r="D44" i="6"/>
  <c r="AA110" i="7"/>
  <c r="D18" i="19"/>
  <c r="Z110" i="7"/>
  <c r="D52" i="14"/>
  <c r="AG114" i="7"/>
  <c r="AE114" i="7"/>
  <c r="AF114" i="7"/>
  <c r="AE118" i="7"/>
  <c r="AG118" i="7"/>
  <c r="AF118" i="7"/>
  <c r="AE122" i="7"/>
  <c r="AF122" i="7"/>
  <c r="AG122" i="7"/>
  <c r="AG129" i="7"/>
  <c r="AE129" i="7"/>
  <c r="AF129" i="7"/>
  <c r="AG133" i="7"/>
  <c r="AE133" i="7"/>
  <c r="AF133" i="7"/>
  <c r="AF137" i="7"/>
  <c r="AG137" i="7"/>
  <c r="AE137" i="7"/>
  <c r="Y141" i="7"/>
  <c r="AA141" i="7"/>
  <c r="D25" i="6"/>
  <c r="Y189" i="7"/>
  <c r="AA189" i="7"/>
  <c r="AG193" i="7"/>
  <c r="D81" i="14"/>
  <c r="AF193" i="7"/>
  <c r="AE193" i="7"/>
  <c r="AH197" i="7"/>
  <c r="AA201" i="7"/>
  <c r="Y201" i="7"/>
  <c r="AA205" i="7"/>
  <c r="Y205" i="7"/>
  <c r="AE209" i="7"/>
  <c r="AG209" i="7"/>
  <c r="AF209" i="7"/>
  <c r="Y213" i="7"/>
  <c r="AA213" i="7"/>
  <c r="AG257" i="7"/>
  <c r="AF257" i="7"/>
  <c r="AE257" i="7"/>
  <c r="AE261" i="7"/>
  <c r="AF261" i="7"/>
  <c r="AG261" i="7"/>
  <c r="AF265" i="7"/>
  <c r="AE265" i="7"/>
  <c r="AG265" i="7"/>
  <c r="AA277" i="7"/>
  <c r="Y277" i="7"/>
  <c r="AB277" i="7"/>
  <c r="D17" i="6"/>
  <c r="AH293" i="7"/>
  <c r="AE347" i="7"/>
  <c r="AG347" i="7"/>
  <c r="AF347" i="7"/>
  <c r="AF367" i="7"/>
  <c r="AE367" i="7"/>
  <c r="AG367" i="7"/>
  <c r="AG544" i="7"/>
  <c r="AF544" i="7"/>
  <c r="AE544" i="7"/>
  <c r="AF560" i="7"/>
  <c r="AG560" i="7"/>
  <c r="AE560" i="7"/>
  <c r="AE574" i="7"/>
  <c r="AF574" i="7"/>
  <c r="AF652" i="7"/>
  <c r="AG652" i="7"/>
  <c r="AE652" i="7"/>
  <c r="AG656" i="7"/>
  <c r="AF656" i="7"/>
  <c r="AE656" i="7"/>
  <c r="AE660" i="7"/>
  <c r="AF660" i="7"/>
  <c r="AG660" i="7"/>
  <c r="AF664" i="7"/>
  <c r="AG664" i="7"/>
  <c r="AE664" i="7"/>
  <c r="AF668" i="7"/>
  <c r="AG668" i="7"/>
  <c r="AE668" i="7"/>
  <c r="AF672" i="7"/>
  <c r="AE672" i="7"/>
  <c r="AG672" i="7"/>
  <c r="AF676" i="7"/>
  <c r="AE676" i="7"/>
  <c r="AG676" i="7"/>
  <c r="AE680" i="7"/>
  <c r="AG680" i="7"/>
  <c r="AF680" i="7"/>
  <c r="AE684" i="7"/>
  <c r="AG684" i="7"/>
  <c r="AF684" i="7"/>
  <c r="AE688" i="7"/>
  <c r="AG688" i="7"/>
  <c r="AF688" i="7"/>
  <c r="V692" i="7"/>
  <c r="X692" i="7"/>
  <c r="W692" i="7"/>
  <c r="W696" i="7"/>
  <c r="X696" i="7"/>
  <c r="V696" i="7"/>
  <c r="X700" i="7"/>
  <c r="W700" i="7"/>
  <c r="V700" i="7"/>
  <c r="V704" i="7"/>
  <c r="X704" i="7"/>
  <c r="W704" i="7"/>
  <c r="X708" i="7"/>
  <c r="V708" i="7"/>
  <c r="W708" i="7"/>
  <c r="X712" i="7"/>
  <c r="W712" i="7"/>
  <c r="V712" i="7"/>
  <c r="X716" i="7"/>
  <c r="V716" i="7"/>
  <c r="W716" i="7"/>
  <c r="W720" i="7"/>
  <c r="V720" i="7"/>
  <c r="X720" i="7"/>
  <c r="V724" i="7"/>
  <c r="X724" i="7"/>
  <c r="W724" i="7"/>
  <c r="X728" i="7"/>
  <c r="W728" i="7"/>
  <c r="V728" i="7"/>
  <c r="W732" i="7"/>
  <c r="X732" i="7"/>
  <c r="V732" i="7"/>
  <c r="V736" i="7"/>
  <c r="X736" i="7"/>
  <c r="W736" i="7"/>
  <c r="X740" i="7"/>
  <c r="V740" i="7"/>
  <c r="W740" i="7"/>
  <c r="AH744" i="7"/>
  <c r="AH748" i="7"/>
  <c r="AJ748" i="7" s="1"/>
  <c r="AH752" i="7"/>
  <c r="AJ752" i="7" s="1"/>
  <c r="AH756" i="7"/>
  <c r="AJ756" i="7" s="1"/>
  <c r="D15" i="6"/>
  <c r="Y761" i="7"/>
  <c r="AA761" i="7"/>
  <c r="Y765" i="7"/>
  <c r="AA765" i="7"/>
  <c r="Y769" i="7"/>
  <c r="D13" i="6"/>
  <c r="AA769" i="7"/>
  <c r="Y773" i="7"/>
  <c r="D30" i="6"/>
  <c r="Y777" i="7"/>
  <c r="AA777" i="7"/>
  <c r="AC785" i="7"/>
  <c r="AF789" i="7"/>
  <c r="AE789" i="7"/>
  <c r="AG789" i="7"/>
  <c r="AE793" i="7"/>
  <c r="AF793" i="7"/>
  <c r="AG793" i="7"/>
  <c r="Y797" i="7"/>
  <c r="AA797" i="7"/>
  <c r="AG801" i="7"/>
  <c r="AF801" i="7"/>
  <c r="AE801" i="7"/>
  <c r="AA809" i="7"/>
  <c r="Y809" i="7"/>
  <c r="AB809" i="7"/>
  <c r="AE813" i="7"/>
  <c r="AG813" i="7"/>
  <c r="AF813" i="7"/>
  <c r="AG817" i="7"/>
  <c r="AF817" i="7"/>
  <c r="AE817" i="7"/>
  <c r="AE821" i="7"/>
  <c r="AF821" i="7"/>
  <c r="AG821" i="7"/>
  <c r="AE825" i="7"/>
  <c r="AG825" i="7"/>
  <c r="AF825" i="7"/>
  <c r="AF829" i="7"/>
  <c r="AG829" i="7"/>
  <c r="AE829" i="7"/>
  <c r="AF833" i="7"/>
  <c r="AG833" i="7"/>
  <c r="AE833" i="7"/>
  <c r="AG845" i="7"/>
  <c r="AE845" i="7"/>
  <c r="AF845" i="7"/>
  <c r="AG849" i="7"/>
  <c r="AF849" i="7"/>
  <c r="AE849" i="7"/>
  <c r="AE855" i="7"/>
  <c r="AG855" i="7"/>
  <c r="AF855" i="7"/>
  <c r="Y863" i="7"/>
  <c r="AA863" i="7"/>
  <c r="AF867" i="7"/>
  <c r="AE867" i="7"/>
  <c r="AG867" i="7"/>
  <c r="Y883" i="7"/>
  <c r="D21" i="6"/>
  <c r="Y887" i="7"/>
  <c r="AA887" i="7"/>
  <c r="AA891" i="7"/>
  <c r="Y891" i="7"/>
  <c r="Y895" i="7"/>
  <c r="AA895" i="7"/>
  <c r="AF899" i="7"/>
  <c r="AE899" i="7"/>
  <c r="AG899" i="7"/>
  <c r="AE903" i="7"/>
  <c r="AF903" i="7"/>
  <c r="AG903" i="7"/>
  <c r="AG923" i="7"/>
  <c r="AE923" i="7"/>
  <c r="AF923" i="7"/>
  <c r="AA927" i="7"/>
  <c r="Y927" i="7"/>
  <c r="AE944" i="7"/>
  <c r="AG944" i="7"/>
  <c r="AF944" i="7"/>
  <c r="AG955" i="7"/>
  <c r="AF955" i="7"/>
  <c r="AE955" i="7"/>
  <c r="D70" i="14"/>
  <c r="AG991" i="7"/>
  <c r="AF991" i="7"/>
  <c r="AE991" i="7"/>
  <c r="AF1003" i="7"/>
  <c r="AE1003" i="7"/>
  <c r="AG1003" i="7"/>
  <c r="AG1007" i="7"/>
  <c r="AF1007" i="7"/>
  <c r="AE1007" i="7"/>
  <c r="AG1011" i="7"/>
  <c r="AE1011" i="7"/>
  <c r="AF1011" i="7"/>
  <c r="AG1015" i="7"/>
  <c r="AE1015" i="7"/>
  <c r="AF1015" i="7"/>
  <c r="AF1019" i="7"/>
  <c r="AG1019" i="7"/>
  <c r="AE1019" i="7"/>
  <c r="V1023" i="7"/>
  <c r="X1023" i="7"/>
  <c r="W1023" i="7"/>
  <c r="AE1027" i="7"/>
  <c r="AG1027" i="7"/>
  <c r="AF1027" i="7"/>
  <c r="AA1031" i="7"/>
  <c r="Y1031" i="7"/>
  <c r="Y1043" i="7"/>
  <c r="AA1043" i="7"/>
  <c r="AG1047" i="7"/>
  <c r="AF1047" i="7"/>
  <c r="AE1047" i="7"/>
  <c r="Y1051" i="7"/>
  <c r="AA1051" i="7"/>
  <c r="AF1059" i="7"/>
  <c r="AG1059" i="7"/>
  <c r="AE1059" i="7"/>
  <c r="AA1063" i="7"/>
  <c r="Y1063" i="7"/>
  <c r="V1067" i="7"/>
  <c r="X1067" i="7"/>
  <c r="AE1067" i="7"/>
  <c r="AG1067" i="7"/>
  <c r="W1067" i="7"/>
  <c r="AF1067" i="7"/>
  <c r="AG1071" i="7"/>
  <c r="AF1071" i="7"/>
  <c r="AE1071" i="7"/>
  <c r="D20" i="14"/>
  <c r="AG1083" i="7"/>
  <c r="AE1083" i="7"/>
  <c r="W1083" i="7"/>
  <c r="X1083" i="7"/>
  <c r="AF1083" i="7"/>
  <c r="V1083" i="7"/>
  <c r="V1095" i="7"/>
  <c r="AG1095" i="7"/>
  <c r="AE1095" i="7"/>
  <c r="X1095" i="7"/>
  <c r="AF1095" i="7"/>
  <c r="W1095" i="7"/>
  <c r="AG1099" i="7"/>
  <c r="AF1099" i="7"/>
  <c r="AE1099" i="7"/>
  <c r="X1103" i="7"/>
  <c r="W1103" i="7"/>
  <c r="V1103" i="7"/>
  <c r="AF1107" i="7"/>
  <c r="V1107" i="7"/>
  <c r="AG1107" i="7"/>
  <c r="X1107" i="7"/>
  <c r="W1107" i="7"/>
  <c r="AE1107" i="7"/>
  <c r="AH1111" i="7"/>
  <c r="X1115" i="7"/>
  <c r="W1115" i="7"/>
  <c r="V1115" i="7"/>
  <c r="W1119" i="7"/>
  <c r="X1119" i="7"/>
  <c r="V1119" i="7"/>
  <c r="AG1123" i="7"/>
  <c r="AE1123" i="7"/>
  <c r="AF1123" i="7"/>
  <c r="AF1147" i="7"/>
  <c r="AG1147" i="7"/>
  <c r="AE1147" i="7"/>
  <c r="AE1159" i="7"/>
  <c r="AF1159" i="7"/>
  <c r="AG1159" i="7"/>
  <c r="AF1167" i="7"/>
  <c r="AG1167" i="7"/>
  <c r="AE1167" i="7"/>
  <c r="AE1171" i="7"/>
  <c r="AG1171" i="7"/>
  <c r="AF1171" i="7"/>
  <c r="AF1179" i="7"/>
  <c r="AG1179" i="7"/>
  <c r="AE1179" i="7"/>
  <c r="AG1183" i="7"/>
  <c r="AE1183" i="7"/>
  <c r="AF1183" i="7"/>
  <c r="AG1187" i="7"/>
  <c r="AF1187" i="7"/>
  <c r="AE1187" i="7"/>
  <c r="AG1192" i="7"/>
  <c r="AE1192" i="7"/>
  <c r="AF1192" i="7"/>
  <c r="AF1196" i="7"/>
  <c r="AG1196" i="7"/>
  <c r="AE1196" i="7"/>
  <c r="AG1200" i="7"/>
  <c r="AF1200" i="7"/>
  <c r="AE1200" i="7"/>
  <c r="AE1204" i="7"/>
  <c r="AF1204" i="7"/>
  <c r="AG1204" i="7"/>
  <c r="AF1208" i="7"/>
  <c r="AG1208" i="7"/>
  <c r="AJ1208" i="7" s="1"/>
  <c r="AE1208" i="7"/>
  <c r="AF1212" i="7"/>
  <c r="AE1212" i="7"/>
  <c r="AG1212" i="7"/>
  <c r="AJ1212" i="7" s="1"/>
  <c r="AG1216" i="7"/>
  <c r="AJ1216" i="7" s="1"/>
  <c r="AF1216" i="7"/>
  <c r="AE1216" i="7"/>
  <c r="AE1220" i="7"/>
  <c r="AG1220" i="7"/>
  <c r="AJ1220" i="7" s="1"/>
  <c r="AF1220" i="7"/>
  <c r="AF1224" i="7"/>
  <c r="AG1224" i="7"/>
  <c r="AJ1224" i="7" s="1"/>
  <c r="AE1224" i="7"/>
  <c r="AF1232" i="7"/>
  <c r="AE1232" i="7"/>
  <c r="AG1232" i="7"/>
  <c r="X1248" i="7"/>
  <c r="W1248" i="7"/>
  <c r="V1248" i="7"/>
  <c r="D29" i="14"/>
  <c r="X1252" i="7"/>
  <c r="W1252" i="7"/>
  <c r="V1252" i="7"/>
  <c r="V1256" i="7"/>
  <c r="W1256" i="7"/>
  <c r="X1256" i="7"/>
  <c r="W1260" i="7"/>
  <c r="X1260" i="7"/>
  <c r="V1260" i="7"/>
  <c r="X1264" i="7"/>
  <c r="V1264" i="7"/>
  <c r="W1264" i="7"/>
  <c r="X1268" i="7"/>
  <c r="W1268" i="7"/>
  <c r="V1268" i="7"/>
  <c r="X1272" i="7"/>
  <c r="V1272" i="7"/>
  <c r="W1272" i="7"/>
  <c r="W1276" i="7"/>
  <c r="X1276" i="7"/>
  <c r="V1276" i="7"/>
  <c r="X1280" i="7"/>
  <c r="W1280" i="7"/>
  <c r="V1280" i="7"/>
  <c r="AC1284" i="7"/>
  <c r="AA1284" i="7"/>
  <c r="Z1284" i="7"/>
  <c r="D56" i="14"/>
  <c r="AF1292" i="7"/>
  <c r="AE1292" i="7"/>
  <c r="AG1292" i="7"/>
  <c r="AE1296" i="7"/>
  <c r="AG1296" i="7"/>
  <c r="AF1296" i="7"/>
  <c r="AG1304" i="7"/>
  <c r="AF1304" i="7"/>
  <c r="AE1304" i="7"/>
  <c r="AF1320" i="7"/>
  <c r="AE1320" i="7"/>
  <c r="AG1320" i="7"/>
  <c r="AG1328" i="7"/>
  <c r="AE1328" i="7"/>
  <c r="AF1328" i="7"/>
  <c r="AE1336" i="7"/>
  <c r="AF1336" i="7"/>
  <c r="AG1336" i="7"/>
  <c r="AG1340" i="7"/>
  <c r="AH1340" i="7"/>
  <c r="AE1340" i="7"/>
  <c r="AF1340" i="7"/>
  <c r="AG1348" i="7"/>
  <c r="AF1348" i="7"/>
  <c r="AH1348" i="7"/>
  <c r="AE1348" i="7"/>
  <c r="Y1352" i="7"/>
  <c r="D75" i="6"/>
  <c r="AH1356" i="7"/>
  <c r="AF1360" i="7"/>
  <c r="AE1360" i="7"/>
  <c r="AG1360" i="7"/>
  <c r="Y1364" i="7"/>
  <c r="AA1376" i="7"/>
  <c r="AF1380" i="7"/>
  <c r="AG1380" i="7"/>
  <c r="AJ1380" i="7" s="1"/>
  <c r="AE1380" i="7"/>
  <c r="AG1384" i="7"/>
  <c r="AJ1384" i="7" s="1"/>
  <c r="AE1384" i="7"/>
  <c r="AF1384" i="7"/>
  <c r="AH1404" i="7"/>
  <c r="AG1416" i="7"/>
  <c r="AE1416" i="7"/>
  <c r="AF1416" i="7"/>
  <c r="AF1420" i="7"/>
  <c r="AE1420" i="7"/>
  <c r="AG1420" i="7"/>
  <c r="AA1424" i="7"/>
  <c r="Y1424" i="7"/>
  <c r="W1442" i="7"/>
  <c r="X1442" i="7"/>
  <c r="V1442" i="7"/>
  <c r="X1446" i="7"/>
  <c r="W1446" i="7"/>
  <c r="V1446" i="7"/>
  <c r="AE1450" i="7"/>
  <c r="AF1450" i="7"/>
  <c r="AG1450" i="7"/>
  <c r="X1454" i="7"/>
  <c r="V1454" i="7"/>
  <c r="W1454" i="7"/>
  <c r="W1458" i="7"/>
  <c r="X1458" i="7"/>
  <c r="V1458" i="7"/>
  <c r="W1466" i="7"/>
  <c r="X1466" i="7"/>
  <c r="V1466" i="7"/>
  <c r="X1470" i="7"/>
  <c r="V1470" i="7"/>
  <c r="W1470" i="7"/>
  <c r="W1474" i="7"/>
  <c r="X1474" i="7"/>
  <c r="V1474" i="7"/>
  <c r="AE1478" i="7"/>
  <c r="AG1478" i="7"/>
  <c r="AF1478" i="7"/>
  <c r="AF1482" i="7"/>
  <c r="AG1482" i="7"/>
  <c r="AE1482" i="7"/>
  <c r="X1486" i="7"/>
  <c r="V1486" i="7"/>
  <c r="W1486" i="7"/>
  <c r="AF1490" i="7"/>
  <c r="AE1490" i="7"/>
  <c r="AG1490" i="7"/>
  <c r="AF1494" i="7"/>
  <c r="AG1494" i="7"/>
  <c r="AE1494" i="7"/>
  <c r="V1498" i="7"/>
  <c r="X1498" i="7"/>
  <c r="W1498" i="7"/>
  <c r="W1502" i="7"/>
  <c r="X1502" i="7"/>
  <c r="V1502" i="7"/>
  <c r="X1506" i="7"/>
  <c r="V1506" i="7"/>
  <c r="W1506" i="7"/>
  <c r="X1510" i="7"/>
  <c r="V1510" i="7"/>
  <c r="W1510" i="7"/>
  <c r="W1514" i="7"/>
  <c r="X1514" i="7"/>
  <c r="V1514" i="7"/>
  <c r="V1518" i="7"/>
  <c r="X1518" i="7"/>
  <c r="W1518" i="7"/>
  <c r="W1522" i="7"/>
  <c r="X1522" i="7"/>
  <c r="V1522" i="7"/>
  <c r="V1526" i="7"/>
  <c r="X1526" i="7"/>
  <c r="W1526" i="7"/>
  <c r="V1530" i="7"/>
  <c r="X1530" i="7"/>
  <c r="W1530" i="7"/>
  <c r="V1534" i="7"/>
  <c r="W1534" i="7"/>
  <c r="X1534" i="7"/>
  <c r="V1538" i="7"/>
  <c r="W1538" i="7"/>
  <c r="X1538" i="7"/>
  <c r="W1542" i="7"/>
  <c r="V1542" i="7"/>
  <c r="X1542" i="7"/>
  <c r="V1546" i="7"/>
  <c r="W1546" i="7"/>
  <c r="X1546" i="7"/>
  <c r="V1550" i="7"/>
  <c r="W1550" i="7"/>
  <c r="X1550" i="7"/>
  <c r="W1554" i="7"/>
  <c r="X1554" i="7"/>
  <c r="V1554" i="7"/>
  <c r="X1558" i="7"/>
  <c r="V1558" i="7"/>
  <c r="W1558" i="7"/>
  <c r="W1562" i="7"/>
  <c r="V1562" i="7"/>
  <c r="X1562" i="7"/>
  <c r="AE1566" i="7"/>
  <c r="AG1566" i="7"/>
  <c r="AF1566" i="7"/>
  <c r="AF1570" i="7"/>
  <c r="AG1570" i="7"/>
  <c r="AE1570" i="7"/>
  <c r="AG1586" i="7"/>
  <c r="AE1586" i="7"/>
  <c r="AF1586" i="7"/>
  <c r="AF1602" i="7"/>
  <c r="AG1602" i="7"/>
  <c r="AE1602" i="7"/>
  <c r="AE1606" i="7"/>
  <c r="AG1606" i="7"/>
  <c r="AF1606" i="7"/>
  <c r="AG1610" i="7"/>
  <c r="AE1610" i="7"/>
  <c r="AF1610" i="7"/>
  <c r="AG1614" i="7"/>
  <c r="AE1614" i="7"/>
  <c r="AF1614" i="7"/>
  <c r="AF1618" i="7"/>
  <c r="AE1618" i="7"/>
  <c r="AG1618" i="7"/>
  <c r="AG1622" i="7"/>
  <c r="AE1622" i="7"/>
  <c r="AF1622" i="7"/>
  <c r="Y1643" i="7"/>
  <c r="AA1643" i="7"/>
  <c r="AJ1643" i="7" s="1"/>
  <c r="AA1647" i="7"/>
  <c r="AJ1647" i="7" s="1"/>
  <c r="Y1647" i="7"/>
  <c r="AA1651" i="7"/>
  <c r="AJ1651" i="7" s="1"/>
  <c r="Y1651" i="7"/>
  <c r="Z1655" i="7"/>
  <c r="AA1655" i="7"/>
  <c r="AA1659" i="7"/>
  <c r="Z1659" i="7"/>
  <c r="AA1663" i="7"/>
  <c r="Y1663" i="7"/>
  <c r="Z1667" i="7"/>
  <c r="AA1667" i="7"/>
  <c r="AA1671" i="7"/>
  <c r="Z1671" i="7"/>
  <c r="V1675" i="7"/>
  <c r="X1675" i="7"/>
  <c r="W1675" i="7"/>
  <c r="X1679" i="7"/>
  <c r="W1679" i="7"/>
  <c r="V1679" i="7"/>
  <c r="X1683" i="7"/>
  <c r="W1683" i="7"/>
  <c r="V1683" i="7"/>
  <c r="X1687" i="7"/>
  <c r="W1687" i="7"/>
  <c r="V1687" i="7"/>
  <c r="AF1796" i="7"/>
  <c r="AG1796" i="7"/>
  <c r="AE1796" i="7"/>
  <c r="AB1800" i="7"/>
  <c r="AA1800" i="7"/>
  <c r="Y1800" i="7"/>
  <c r="Y1804" i="7"/>
  <c r="AA1804" i="7"/>
  <c r="AE1880" i="7"/>
  <c r="AG1880" i="7"/>
  <c r="AF1880" i="7"/>
  <c r="AH1904" i="7"/>
  <c r="AH1912" i="7"/>
  <c r="AH1920" i="7"/>
  <c r="AH1928" i="7"/>
  <c r="AH1936" i="7"/>
  <c r="AE1941" i="7"/>
  <c r="AG1941" i="7"/>
  <c r="AF1941" i="7"/>
  <c r="AG1949" i="7"/>
  <c r="AF1949" i="7"/>
  <c r="AE1949" i="7"/>
  <c r="AH1953" i="7"/>
  <c r="AG1965" i="7"/>
  <c r="AE1965" i="7"/>
  <c r="AF1965" i="7"/>
  <c r="AH1969" i="7"/>
  <c r="AH1973" i="7"/>
  <c r="AH1977" i="7"/>
  <c r="AF1981" i="7"/>
  <c r="AE1981" i="7"/>
  <c r="AG1981" i="7"/>
  <c r="AE2013" i="7"/>
  <c r="AG2013" i="7"/>
  <c r="AF2013" i="7"/>
  <c r="AF2017" i="7"/>
  <c r="AG2017" i="7"/>
  <c r="AE2017" i="7"/>
  <c r="AG2021" i="7"/>
  <c r="AE2021" i="7"/>
  <c r="AF2021" i="7"/>
  <c r="AE2025" i="7"/>
  <c r="AF2025" i="7"/>
  <c r="AG2025" i="7"/>
  <c r="AF2029" i="7"/>
  <c r="AG2029" i="7"/>
  <c r="AE2029" i="7"/>
  <c r="AG2033" i="7"/>
  <c r="AE2033" i="7"/>
  <c r="AF2033" i="7"/>
  <c r="AG2037" i="7"/>
  <c r="AE2037" i="7"/>
  <c r="AF2037" i="7"/>
  <c r="AE2041" i="7"/>
  <c r="AF2041" i="7"/>
  <c r="AG2041" i="7"/>
  <c r="AA2045" i="7"/>
  <c r="AC2045" i="7"/>
  <c r="Z2045" i="7"/>
  <c r="AA2049" i="7"/>
  <c r="Z2049" i="7"/>
  <c r="Y2053" i="7"/>
  <c r="AA2053" i="7"/>
  <c r="AA2057" i="7"/>
  <c r="Y2057" i="7"/>
  <c r="Y2061" i="7"/>
  <c r="AA2061" i="7"/>
  <c r="Z2065" i="7"/>
  <c r="AA2065" i="7"/>
  <c r="AE2073" i="7"/>
  <c r="AG2073" i="7"/>
  <c r="AF2073" i="7"/>
  <c r="AH2077" i="7"/>
  <c r="AJ2077" i="7" s="1"/>
  <c r="AH2089" i="7"/>
  <c r="AG2093" i="7"/>
  <c r="AF2093" i="7"/>
  <c r="AE2093" i="7"/>
  <c r="AF2097" i="7"/>
  <c r="AE2097" i="7"/>
  <c r="AG2097" i="7"/>
  <c r="AF2105" i="7"/>
  <c r="AG2105" i="7"/>
  <c r="AE2105" i="7"/>
  <c r="AA2109" i="7"/>
  <c r="AH2113" i="7"/>
  <c r="AH2117" i="7"/>
  <c r="AH2121" i="7"/>
  <c r="AE2137" i="7"/>
  <c r="AG2137" i="7"/>
  <c r="AF2137" i="7"/>
  <c r="AG2141" i="7"/>
  <c r="AJ2141" i="7" s="1"/>
  <c r="AE2141" i="7"/>
  <c r="AF2141" i="7"/>
  <c r="AE2145" i="7"/>
  <c r="AF2145" i="7"/>
  <c r="AG2145" i="7"/>
  <c r="AJ2145" i="7" s="1"/>
  <c r="AG2149" i="7"/>
  <c r="AJ2149" i="7" s="1"/>
  <c r="AE2149" i="7"/>
  <c r="AF2149" i="7"/>
  <c r="AF2161" i="7"/>
  <c r="AE2161" i="7"/>
  <c r="AG2161" i="7"/>
  <c r="AH2173" i="7"/>
  <c r="AH2177" i="7"/>
  <c r="AF2181" i="7"/>
  <c r="AG2181" i="7"/>
  <c r="AE2181" i="7"/>
  <c r="AH2197" i="7"/>
  <c r="AF2201" i="7"/>
  <c r="AG2201" i="7"/>
  <c r="AE2201" i="7"/>
  <c r="Y2205" i="7"/>
  <c r="AA2205" i="7"/>
  <c r="AH2209" i="7"/>
  <c r="AH2217" i="7"/>
  <c r="AA2265" i="7"/>
  <c r="Y2265" i="7"/>
  <c r="V2269" i="7"/>
  <c r="D26" i="14"/>
  <c r="W2269" i="7"/>
  <c r="X2269" i="7"/>
  <c r="Z2286" i="7"/>
  <c r="AA2286" i="7"/>
  <c r="AA2290" i="7"/>
  <c r="Y2290" i="7"/>
  <c r="AC2294" i="7"/>
  <c r="AA2294" i="7"/>
  <c r="Z2294" i="7"/>
  <c r="AA2298" i="7"/>
  <c r="Y2298" i="7"/>
  <c r="AE2306" i="7"/>
  <c r="AF2306" i="7"/>
  <c r="AG2306" i="7"/>
  <c r="X2310" i="7"/>
  <c r="W2310" i="7"/>
  <c r="V2310" i="7"/>
  <c r="AE2314" i="7"/>
  <c r="AF2314" i="7"/>
  <c r="AG2314" i="7"/>
  <c r="AA2318" i="7"/>
  <c r="Y2318" i="7"/>
  <c r="D82" i="6"/>
  <c r="AF2322" i="7"/>
  <c r="AE2322" i="7"/>
  <c r="AG2322" i="7"/>
  <c r="AE2326" i="7"/>
  <c r="AF2326" i="7"/>
  <c r="AG2326" i="7"/>
  <c r="AG2330" i="7"/>
  <c r="AE2330" i="7"/>
  <c r="AF2330" i="7"/>
  <c r="Y2346" i="7"/>
  <c r="AA2346" i="7"/>
  <c r="AB2346" i="7"/>
  <c r="AE2350" i="7"/>
  <c r="AF2350" i="7"/>
  <c r="AG2350" i="7"/>
  <c r="AG2354" i="7"/>
  <c r="AE2354" i="7"/>
  <c r="AF2354" i="7"/>
  <c r="Y2358" i="7"/>
  <c r="AA2358" i="7"/>
  <c r="D74" i="6"/>
  <c r="D71" i="6"/>
  <c r="Y2363" i="7"/>
  <c r="AA2363" i="7"/>
  <c r="AA2367" i="7"/>
  <c r="Y2375" i="7"/>
  <c r="D79" i="6"/>
  <c r="AA2379" i="7"/>
  <c r="AJ2379" i="7" s="1"/>
  <c r="Y2379" i="7"/>
  <c r="Y2383" i="7"/>
  <c r="AA2383" i="7"/>
  <c r="Y2391" i="7"/>
  <c r="AA2391" i="7"/>
  <c r="AJ2391" i="7" s="1"/>
  <c r="Q126" i="7"/>
  <c r="D130" i="374" s="1"/>
  <c r="I130" i="374" s="1"/>
  <c r="M130" i="374" s="1"/>
  <c r="N130" i="374" s="1"/>
  <c r="O130" i="374" s="1"/>
  <c r="Z19" i="7"/>
  <c r="AA19" i="7"/>
  <c r="AA16" i="7"/>
  <c r="Z16" i="7"/>
  <c r="Y30" i="7"/>
  <c r="AA30" i="7"/>
  <c r="AE42" i="7"/>
  <c r="AG42" i="7"/>
  <c r="AF42" i="7"/>
  <c r="AA13" i="7"/>
  <c r="AA27" i="7"/>
  <c r="Y27" i="7"/>
  <c r="AB27" i="7"/>
  <c r="AA35" i="7"/>
  <c r="AA39" i="7"/>
  <c r="Y39" i="7"/>
  <c r="AF43" i="7"/>
  <c r="AE43" i="7"/>
  <c r="AG43" i="7"/>
  <c r="AF47" i="7"/>
  <c r="AE47" i="7"/>
  <c r="AG47" i="7"/>
  <c r="AF51" i="7"/>
  <c r="AG51" i="7"/>
  <c r="AE51" i="7"/>
  <c r="AF55" i="7"/>
  <c r="AG55" i="7"/>
  <c r="AE55" i="7"/>
  <c r="AA63" i="7"/>
  <c r="Y63" i="7"/>
  <c r="AA67" i="7"/>
  <c r="Z67" i="7"/>
  <c r="Z71" i="7"/>
  <c r="AA71" i="7"/>
  <c r="Y75" i="7"/>
  <c r="AA75" i="7"/>
  <c r="AA79" i="7"/>
  <c r="AA83" i="7"/>
  <c r="AA87" i="7"/>
  <c r="Z91" i="7"/>
  <c r="AA91" i="7"/>
  <c r="AA95" i="7"/>
  <c r="Y95" i="7"/>
  <c r="AA103" i="7"/>
  <c r="AC103" i="7"/>
  <c r="Z103" i="7"/>
  <c r="AF111" i="7"/>
  <c r="D76" i="14"/>
  <c r="AG111" i="7"/>
  <c r="AE111" i="7"/>
  <c r="AE115" i="7"/>
  <c r="AF115" i="7"/>
  <c r="AG115" i="7"/>
  <c r="AF119" i="7"/>
  <c r="AE119" i="7"/>
  <c r="AG119" i="7"/>
  <c r="AF123" i="7"/>
  <c r="AG123" i="7"/>
  <c r="AE123" i="7"/>
  <c r="AE130" i="7"/>
  <c r="AG130" i="7"/>
  <c r="AF130" i="7"/>
  <c r="AE134" i="7"/>
  <c r="AF134" i="7"/>
  <c r="AG134" i="7"/>
  <c r="AE138" i="7"/>
  <c r="AF138" i="7"/>
  <c r="AG138" i="7"/>
  <c r="AE142" i="7"/>
  <c r="AF142" i="7"/>
  <c r="AG142" i="7"/>
  <c r="AH174" i="7"/>
  <c r="AH182" i="7"/>
  <c r="AA186" i="7"/>
  <c r="D22" i="6"/>
  <c r="Y186" i="7"/>
  <c r="Y190" i="7"/>
  <c r="AA190" i="7"/>
  <c r="AA194" i="7"/>
  <c r="Y194" i="7"/>
  <c r="AA198" i="7"/>
  <c r="Y198" i="7"/>
  <c r="AA206" i="7"/>
  <c r="Y206" i="7"/>
  <c r="AH210" i="7"/>
  <c r="AA214" i="7"/>
  <c r="Y214" i="7"/>
  <c r="AE250" i="7"/>
  <c r="AF250" i="7"/>
  <c r="AG250" i="7"/>
  <c r="AE254" i="7"/>
  <c r="AF254" i="7"/>
  <c r="AG254" i="7"/>
  <c r="AF262" i="7"/>
  <c r="AG262" i="7"/>
  <c r="AE262" i="7"/>
  <c r="AF266" i="7"/>
  <c r="AE266" i="7"/>
  <c r="AG266" i="7"/>
  <c r="AH282" i="7"/>
  <c r="AH286" i="7"/>
  <c r="AJ286" i="7" s="1"/>
  <c r="AF290" i="7"/>
  <c r="AG290" i="7"/>
  <c r="AE290" i="7"/>
  <c r="AE294" i="7"/>
  <c r="AF294" i="7"/>
  <c r="AG294" i="7"/>
  <c r="AH298" i="7"/>
  <c r="AH306" i="7"/>
  <c r="AF314" i="7"/>
  <c r="AG314" i="7"/>
  <c r="AE314" i="7"/>
  <c r="AF344" i="7"/>
  <c r="AE344" i="7"/>
  <c r="AG344" i="7"/>
  <c r="AJ344" i="7" s="1"/>
  <c r="AF348" i="7"/>
  <c r="AG348" i="7"/>
  <c r="AE348" i="7"/>
  <c r="AE368" i="7"/>
  <c r="AF368" i="7"/>
  <c r="AG368" i="7"/>
  <c r="AF653" i="7"/>
  <c r="AG653" i="7"/>
  <c r="AE653" i="7"/>
  <c r="AE661" i="7"/>
  <c r="AG661" i="7"/>
  <c r="AF661" i="7"/>
  <c r="AE665" i="7"/>
  <c r="AF665" i="7"/>
  <c r="AG665" i="7"/>
  <c r="AE669" i="7"/>
  <c r="AF669" i="7"/>
  <c r="AG669" i="7"/>
  <c r="AE673" i="7"/>
  <c r="AF673" i="7"/>
  <c r="AG673" i="7"/>
  <c r="AE677" i="7"/>
  <c r="AF677" i="7"/>
  <c r="AG677" i="7"/>
  <c r="AE681" i="7"/>
  <c r="AF681" i="7"/>
  <c r="AG681" i="7"/>
  <c r="AE685" i="7"/>
  <c r="AF685" i="7"/>
  <c r="AG685" i="7"/>
  <c r="AE689" i="7"/>
  <c r="AF689" i="7"/>
  <c r="AG689" i="7"/>
  <c r="V693" i="7"/>
  <c r="W693" i="7"/>
  <c r="X693" i="7"/>
  <c r="V697" i="7"/>
  <c r="W697" i="7"/>
  <c r="X697" i="7"/>
  <c r="V701" i="7"/>
  <c r="W701" i="7"/>
  <c r="X701" i="7"/>
  <c r="V705" i="7"/>
  <c r="W705" i="7"/>
  <c r="X705" i="7"/>
  <c r="V709" i="7"/>
  <c r="W709" i="7"/>
  <c r="X709" i="7"/>
  <c r="V713" i="7"/>
  <c r="W713" i="7"/>
  <c r="X713" i="7"/>
  <c r="V717" i="7"/>
  <c r="W717" i="7"/>
  <c r="X717" i="7"/>
  <c r="V721" i="7"/>
  <c r="W721" i="7"/>
  <c r="X721" i="7"/>
  <c r="V725" i="7"/>
  <c r="W725" i="7"/>
  <c r="X725" i="7"/>
  <c r="V729" i="7"/>
  <c r="W729" i="7"/>
  <c r="X729" i="7"/>
  <c r="V733" i="7"/>
  <c r="W733" i="7"/>
  <c r="X733" i="7"/>
  <c r="V737" i="7"/>
  <c r="W737" i="7"/>
  <c r="X737" i="7"/>
  <c r="X741" i="7"/>
  <c r="W741" i="7"/>
  <c r="V741" i="7"/>
  <c r="AH749" i="7"/>
  <c r="AJ749" i="7" s="1"/>
  <c r="AH753" i="7"/>
  <c r="AJ753" i="7" s="1"/>
  <c r="AH757" i="7"/>
  <c r="AJ757" i="7" s="1"/>
  <c r="Y762" i="7"/>
  <c r="AA762" i="7"/>
  <c r="D16" i="6"/>
  <c r="AA766" i="7"/>
  <c r="Y766" i="7"/>
  <c r="AF770" i="7"/>
  <c r="D80" i="14"/>
  <c r="AG770" i="7"/>
  <c r="AE770" i="7"/>
  <c r="AF774" i="7"/>
  <c r="AE774" i="7"/>
  <c r="AG774" i="7"/>
  <c r="D31" i="6"/>
  <c r="Y778" i="7"/>
  <c r="AA778" i="7"/>
  <c r="D14" i="6"/>
  <c r="Y782" i="7"/>
  <c r="AA782" i="7"/>
  <c r="D41" i="14"/>
  <c r="Y786" i="7"/>
  <c r="AA786" i="7"/>
  <c r="AB786" i="7"/>
  <c r="AG790" i="7"/>
  <c r="AF790" i="7"/>
  <c r="AE790" i="7"/>
  <c r="D20" i="6"/>
  <c r="AA798" i="7"/>
  <c r="AJ798" i="7" s="1"/>
  <c r="Y798" i="7"/>
  <c r="AF802" i="7"/>
  <c r="AE802" i="7"/>
  <c r="AG802" i="7"/>
  <c r="AA810" i="7"/>
  <c r="Y810" i="7"/>
  <c r="AF814" i="7"/>
  <c r="AG814" i="7"/>
  <c r="AE814" i="7"/>
  <c r="AG818" i="7"/>
  <c r="AE818" i="7"/>
  <c r="AF818" i="7"/>
  <c r="AG822" i="7"/>
  <c r="AF822" i="7"/>
  <c r="AE822" i="7"/>
  <c r="AF826" i="7"/>
  <c r="AE826" i="7"/>
  <c r="AG826" i="7"/>
  <c r="AE830" i="7"/>
  <c r="AG830" i="7"/>
  <c r="AF830" i="7"/>
  <c r="AE834" i="7"/>
  <c r="AG834" i="7"/>
  <c r="AF834" i="7"/>
  <c r="AG842" i="7"/>
  <c r="AF842" i="7"/>
  <c r="AE842" i="7"/>
  <c r="AE846" i="7"/>
  <c r="AG846" i="7"/>
  <c r="AF846" i="7"/>
  <c r="AG850" i="7"/>
  <c r="AF850" i="7"/>
  <c r="AE850" i="7"/>
  <c r="AA864" i="7"/>
  <c r="Y864" i="7"/>
  <c r="AG876" i="7"/>
  <c r="AF876" i="7"/>
  <c r="AE876" i="7"/>
  <c r="Y884" i="7"/>
  <c r="D23" i="6"/>
  <c r="AA888" i="7"/>
  <c r="Y888" i="7"/>
  <c r="AE892" i="7"/>
  <c r="AF892" i="7"/>
  <c r="AG892" i="7"/>
  <c r="AG896" i="7"/>
  <c r="AE896" i="7"/>
  <c r="AF896" i="7"/>
  <c r="AF900" i="7"/>
  <c r="AE900" i="7"/>
  <c r="AG900" i="7"/>
  <c r="AF904" i="7"/>
  <c r="AG904" i="7"/>
  <c r="AE904" i="7"/>
  <c r="AA928" i="7"/>
  <c r="Y928" i="7"/>
  <c r="Y1000" i="7"/>
  <c r="AA1000" i="7"/>
  <c r="AF1004" i="7"/>
  <c r="AE1004" i="7"/>
  <c r="AG1004" i="7"/>
  <c r="AF1008" i="7"/>
  <c r="AG1008" i="7"/>
  <c r="AE1008" i="7"/>
  <c r="AF1012" i="7"/>
  <c r="AE1012" i="7"/>
  <c r="AG1012" i="7"/>
  <c r="AF1016" i="7"/>
  <c r="AE1016" i="7"/>
  <c r="AG1016" i="7"/>
  <c r="AH1020" i="7"/>
  <c r="W1024" i="7"/>
  <c r="X1024" i="7"/>
  <c r="V1024" i="7"/>
  <c r="Y1028" i="7"/>
  <c r="AA1028" i="7"/>
  <c r="AF1032" i="7"/>
  <c r="AG1032" i="7"/>
  <c r="AE1032" i="7"/>
  <c r="X1036" i="7"/>
  <c r="W1036" i="7"/>
  <c r="V1036" i="7"/>
  <c r="W1040" i="7"/>
  <c r="V1040" i="7"/>
  <c r="X1040" i="7"/>
  <c r="AF1044" i="7"/>
  <c r="AG1044" i="7"/>
  <c r="AE1044" i="7"/>
  <c r="V1048" i="7"/>
  <c r="X1048" i="7"/>
  <c r="W1048" i="7"/>
  <c r="AG1052" i="7"/>
  <c r="AF1052" i="7"/>
  <c r="AE1052" i="7"/>
  <c r="AG1060" i="7"/>
  <c r="AF1060" i="7"/>
  <c r="AE1060" i="7"/>
  <c r="AF1064" i="7"/>
  <c r="AG1064" i="7"/>
  <c r="AE1064" i="7"/>
  <c r="W1072" i="7"/>
  <c r="X1072" i="7"/>
  <c r="V1072" i="7"/>
  <c r="X1076" i="7"/>
  <c r="W1076" i="7"/>
  <c r="V1076" i="7"/>
  <c r="AF1080" i="7"/>
  <c r="AG1080" i="7"/>
  <c r="AE1080" i="7"/>
  <c r="AG1084" i="7"/>
  <c r="AE1084" i="7"/>
  <c r="AF1084" i="7"/>
  <c r="X1096" i="7"/>
  <c r="AE1096" i="7"/>
  <c r="AG1096" i="7"/>
  <c r="W1096" i="7"/>
  <c r="AF1096" i="7"/>
  <c r="V1096" i="7"/>
  <c r="V1100" i="7"/>
  <c r="X1100" i="7"/>
  <c r="W1100" i="7"/>
  <c r="V1108" i="7"/>
  <c r="W1108" i="7"/>
  <c r="AF1108" i="7"/>
  <c r="AE1108" i="7"/>
  <c r="AG1108" i="7"/>
  <c r="X1108" i="7"/>
  <c r="W1112" i="7"/>
  <c r="AE1112" i="7"/>
  <c r="V1112" i="7"/>
  <c r="AF1112" i="7"/>
  <c r="X1112" i="7"/>
  <c r="AG1112" i="7"/>
  <c r="X1116" i="7"/>
  <c r="W1116" i="7"/>
  <c r="V1116" i="7"/>
  <c r="V1120" i="7"/>
  <c r="X1120" i="7"/>
  <c r="W1120" i="7"/>
  <c r="AE1152" i="7"/>
  <c r="AG1152" i="7"/>
  <c r="AF1152" i="7"/>
  <c r="AG1160" i="7"/>
  <c r="AE1160" i="7"/>
  <c r="AF1160" i="7"/>
  <c r="AE1164" i="7"/>
  <c r="AF1164" i="7"/>
  <c r="AG1164" i="7"/>
  <c r="AH1172" i="7"/>
  <c r="AF1176" i="7"/>
  <c r="AG1176" i="7"/>
  <c r="AE1176" i="7"/>
  <c r="AE1180" i="7"/>
  <c r="AG1180" i="7"/>
  <c r="AF1180" i="7"/>
  <c r="AG1184" i="7"/>
  <c r="AF1184" i="7"/>
  <c r="AE1184" i="7"/>
  <c r="AE1189" i="7"/>
  <c r="AG1189" i="7"/>
  <c r="AF1189" i="7"/>
  <c r="AF1193" i="7"/>
  <c r="AE1193" i="7"/>
  <c r="AG1193" i="7"/>
  <c r="AF1197" i="7"/>
  <c r="AE1197" i="7"/>
  <c r="AG1197" i="7"/>
  <c r="AG1201" i="7"/>
  <c r="AF1201" i="7"/>
  <c r="AE1201" i="7"/>
  <c r="AE1205" i="7"/>
  <c r="AF1205" i="7"/>
  <c r="AG1205" i="7"/>
  <c r="AG1209" i="7"/>
  <c r="AE1209" i="7"/>
  <c r="AF1209" i="7"/>
  <c r="AF1213" i="7"/>
  <c r="AE1213" i="7"/>
  <c r="AG1213" i="7"/>
  <c r="AJ1213" i="7" s="1"/>
  <c r="AE1217" i="7"/>
  <c r="AF1217" i="7"/>
  <c r="AG1217" i="7"/>
  <c r="AJ1217" i="7" s="1"/>
  <c r="AE1221" i="7"/>
  <c r="AF1221" i="7"/>
  <c r="AG1221" i="7"/>
  <c r="AJ1221" i="7" s="1"/>
  <c r="AE1225" i="7"/>
  <c r="AF1225" i="7"/>
  <c r="AG1225" i="7"/>
  <c r="AJ1225" i="7" s="1"/>
  <c r="AH1237" i="7"/>
  <c r="AH1241" i="7"/>
  <c r="V1249" i="7"/>
  <c r="X1249" i="7"/>
  <c r="W1249" i="7"/>
  <c r="V1253" i="7"/>
  <c r="X1253" i="7"/>
  <c r="W1253" i="7"/>
  <c r="X1257" i="7"/>
  <c r="W1257" i="7"/>
  <c r="V1257" i="7"/>
  <c r="V1261" i="7"/>
  <c r="X1261" i="7"/>
  <c r="W1261" i="7"/>
  <c r="X1265" i="7"/>
  <c r="W1265" i="7"/>
  <c r="V1265" i="7"/>
  <c r="W1269" i="7"/>
  <c r="V1269" i="7"/>
  <c r="X1269" i="7"/>
  <c r="X1273" i="7"/>
  <c r="W1273" i="7"/>
  <c r="V1273" i="7"/>
  <c r="W1277" i="7"/>
  <c r="V1277" i="7"/>
  <c r="X1277" i="7"/>
  <c r="W1281" i="7"/>
  <c r="V1281" i="7"/>
  <c r="X1281" i="7"/>
  <c r="AE1285" i="7"/>
  <c r="AG1285" i="7"/>
  <c r="AF1285" i="7"/>
  <c r="AG1289" i="7"/>
  <c r="AE1289" i="7"/>
  <c r="AF1289" i="7"/>
  <c r="V1293" i="7"/>
  <c r="W1293" i="7"/>
  <c r="X1293" i="7"/>
  <c r="AA1297" i="7"/>
  <c r="Y1297" i="7"/>
  <c r="AF1301" i="7"/>
  <c r="AG1301" i="7"/>
  <c r="AE1301" i="7"/>
  <c r="AF1305" i="7"/>
  <c r="AG1305" i="7"/>
  <c r="AE1305" i="7"/>
  <c r="Y1317" i="7"/>
  <c r="D51" i="6"/>
  <c r="AE1321" i="7"/>
  <c r="AG1321" i="7"/>
  <c r="AF1321" i="7"/>
  <c r="AE1337" i="7"/>
  <c r="AF1337" i="7"/>
  <c r="AG1337" i="7"/>
  <c r="V1345" i="7"/>
  <c r="X1345" i="7"/>
  <c r="W1345" i="7"/>
  <c r="AF1349" i="7"/>
  <c r="AG1349" i="7"/>
  <c r="AE1349" i="7"/>
  <c r="AG1353" i="7"/>
  <c r="AE1353" i="7"/>
  <c r="AF1353" i="7"/>
  <c r="AE1357" i="7"/>
  <c r="AF1357" i="7"/>
  <c r="AG1357" i="7"/>
  <c r="AH1365" i="7"/>
  <c r="AE1377" i="7"/>
  <c r="AG1377" i="7"/>
  <c r="AF1377" i="7"/>
  <c r="AF1393" i="7"/>
  <c r="AE1393" i="7"/>
  <c r="AG1393" i="7"/>
  <c r="AE1397" i="7"/>
  <c r="AG1397" i="7"/>
  <c r="AJ1397" i="7" s="1"/>
  <c r="AF1397" i="7"/>
  <c r="AG1401" i="7"/>
  <c r="AF1401" i="7"/>
  <c r="AE1401" i="7"/>
  <c r="AF1405" i="7"/>
  <c r="AG1405" i="7"/>
  <c r="AE1405" i="7"/>
  <c r="AG1417" i="7"/>
  <c r="AF1417" i="7"/>
  <c r="AE1417" i="7"/>
  <c r="AG1421" i="7"/>
  <c r="AJ1421" i="7" s="1"/>
  <c r="AE1421" i="7"/>
  <c r="AF1421" i="7"/>
  <c r="Y1425" i="7"/>
  <c r="AA1425" i="7"/>
  <c r="AC1430" i="7"/>
  <c r="D57" i="14"/>
  <c r="D18" i="14"/>
  <c r="X1439" i="7"/>
  <c r="V1439" i="7"/>
  <c r="W1439" i="7"/>
  <c r="V1443" i="7"/>
  <c r="X1443" i="7"/>
  <c r="W1443" i="7"/>
  <c r="AE1447" i="7"/>
  <c r="AF1447" i="7"/>
  <c r="AG1447" i="7"/>
  <c r="AG1451" i="7"/>
  <c r="AF1451" i="7"/>
  <c r="AE1451" i="7"/>
  <c r="X1455" i="7"/>
  <c r="V1455" i="7"/>
  <c r="W1455" i="7"/>
  <c r="V1459" i="7"/>
  <c r="X1459" i="7"/>
  <c r="W1459" i="7"/>
  <c r="X1463" i="7"/>
  <c r="V1463" i="7"/>
  <c r="W1463" i="7"/>
  <c r="AE1467" i="7"/>
  <c r="AF1467" i="7"/>
  <c r="AG1467" i="7"/>
  <c r="W1471" i="7"/>
  <c r="X1471" i="7"/>
  <c r="V1471" i="7"/>
  <c r="X1475" i="7"/>
  <c r="V1475" i="7"/>
  <c r="W1475" i="7"/>
  <c r="AG1479" i="7"/>
  <c r="AE1479" i="7"/>
  <c r="AF1479" i="7"/>
  <c r="V1483" i="7"/>
  <c r="W1483" i="7"/>
  <c r="X1483" i="7"/>
  <c r="W1487" i="7"/>
  <c r="X1487" i="7"/>
  <c r="V1487" i="7"/>
  <c r="AG1491" i="7"/>
  <c r="AE1491" i="7"/>
  <c r="AF1491" i="7"/>
  <c r="AG1495" i="7"/>
  <c r="AE1495" i="7"/>
  <c r="AF1495" i="7"/>
  <c r="D24" i="14"/>
  <c r="V1499" i="7"/>
  <c r="W1499" i="7"/>
  <c r="X1499" i="7"/>
  <c r="W1503" i="7"/>
  <c r="X1503" i="7"/>
  <c r="V1503" i="7"/>
  <c r="X1507" i="7"/>
  <c r="V1507" i="7"/>
  <c r="W1507" i="7"/>
  <c r="X1511" i="7"/>
  <c r="V1511" i="7"/>
  <c r="W1511" i="7"/>
  <c r="V1515" i="7"/>
  <c r="W1515" i="7"/>
  <c r="X1515" i="7"/>
  <c r="W1519" i="7"/>
  <c r="X1519" i="7"/>
  <c r="V1519" i="7"/>
  <c r="X1523" i="7"/>
  <c r="V1523" i="7"/>
  <c r="W1523" i="7"/>
  <c r="X1527" i="7"/>
  <c r="W1527" i="7"/>
  <c r="V1527" i="7"/>
  <c r="V1531" i="7"/>
  <c r="W1531" i="7"/>
  <c r="X1531" i="7"/>
  <c r="V1535" i="7"/>
  <c r="X1535" i="7"/>
  <c r="W1535" i="7"/>
  <c r="X1539" i="7"/>
  <c r="V1539" i="7"/>
  <c r="W1539" i="7"/>
  <c r="X1543" i="7"/>
  <c r="W1543" i="7"/>
  <c r="V1543" i="7"/>
  <c r="V1547" i="7"/>
  <c r="W1547" i="7"/>
  <c r="X1547" i="7"/>
  <c r="V1551" i="7"/>
  <c r="X1551" i="7"/>
  <c r="W1551" i="7"/>
  <c r="X1555" i="7"/>
  <c r="W1555" i="7"/>
  <c r="V1555" i="7"/>
  <c r="X1559" i="7"/>
  <c r="W1559" i="7"/>
  <c r="V1559" i="7"/>
  <c r="W1563" i="7"/>
  <c r="V1563" i="7"/>
  <c r="X1563" i="7"/>
  <c r="AJ1563" i="7" s="1"/>
  <c r="AE1571" i="7"/>
  <c r="AG1571" i="7"/>
  <c r="AF1571" i="7"/>
  <c r="AG1579" i="7"/>
  <c r="AF1579" i="7"/>
  <c r="AE1579" i="7"/>
  <c r="AF1583" i="7"/>
  <c r="AE1583" i="7"/>
  <c r="AG1583" i="7"/>
  <c r="AF1587" i="7"/>
  <c r="AE1587" i="7"/>
  <c r="AG1587" i="7"/>
  <c r="AG1591" i="7"/>
  <c r="AF1591" i="7"/>
  <c r="AE1591" i="7"/>
  <c r="AF1595" i="7"/>
  <c r="AE1595" i="7"/>
  <c r="AG1595" i="7"/>
  <c r="AF1599" i="7"/>
  <c r="AE1599" i="7"/>
  <c r="AG1599" i="7"/>
  <c r="AF1603" i="7"/>
  <c r="AE1603" i="7"/>
  <c r="AG1603" i="7"/>
  <c r="AE1607" i="7"/>
  <c r="AG1607" i="7"/>
  <c r="AF1607" i="7"/>
  <c r="AF1615" i="7"/>
  <c r="AE1615" i="7"/>
  <c r="AG1615" i="7"/>
  <c r="AF1619" i="7"/>
  <c r="AE1619" i="7"/>
  <c r="AG1619" i="7"/>
  <c r="Y1623" i="7"/>
  <c r="AA1623" i="7"/>
  <c r="AA1636" i="7"/>
  <c r="Y1636" i="7"/>
  <c r="AA1640" i="7"/>
  <c r="Y1640" i="7"/>
  <c r="AA1648" i="7"/>
  <c r="AJ1648" i="7" s="1"/>
  <c r="Y1648" i="7"/>
  <c r="AA1652" i="7"/>
  <c r="AJ1652" i="7" s="1"/>
  <c r="Y1652" i="7"/>
  <c r="Z1660" i="7"/>
  <c r="AA1660" i="7"/>
  <c r="Z1664" i="7"/>
  <c r="AA1664" i="7"/>
  <c r="AA1668" i="7"/>
  <c r="Y1668" i="7"/>
  <c r="W1676" i="7"/>
  <c r="X1676" i="7"/>
  <c r="V1676" i="7"/>
  <c r="W1680" i="7"/>
  <c r="X1680" i="7"/>
  <c r="V1680" i="7"/>
  <c r="X1684" i="7"/>
  <c r="W1684" i="7"/>
  <c r="V1684" i="7"/>
  <c r="V1688" i="7"/>
  <c r="W1688" i="7"/>
  <c r="X1688" i="7"/>
  <c r="AG1728" i="7"/>
  <c r="AF1728" i="7"/>
  <c r="AE1728" i="7"/>
  <c r="AE1761" i="7"/>
  <c r="AG1761" i="7"/>
  <c r="AJ1761" i="7" s="1"/>
  <c r="AF1761" i="7"/>
  <c r="AE1789" i="7"/>
  <c r="AG1789" i="7"/>
  <c r="AF1789" i="7"/>
  <c r="AE1793" i="7"/>
  <c r="AF1793" i="7"/>
  <c r="AG1793" i="7"/>
  <c r="AA1797" i="7"/>
  <c r="AH1817" i="7"/>
  <c r="AF1901" i="7"/>
  <c r="AG1901" i="7"/>
  <c r="AE1901" i="7"/>
  <c r="AH1909" i="7"/>
  <c r="AH1917" i="7"/>
  <c r="AH1921" i="7"/>
  <c r="AH1942" i="7"/>
  <c r="AF1946" i="7"/>
  <c r="AE1946" i="7"/>
  <c r="AG1946" i="7"/>
  <c r="AH1950" i="7"/>
  <c r="AG1978" i="7"/>
  <c r="AE1978" i="7"/>
  <c r="AF1978" i="7"/>
  <c r="AE1986" i="7"/>
  <c r="AF1986" i="7"/>
  <c r="AG1986" i="7"/>
  <c r="AH1990" i="7"/>
  <c r="AH2006" i="7"/>
  <c r="AG2014" i="7"/>
  <c r="AF2014" i="7"/>
  <c r="AE2014" i="7"/>
  <c r="AE2018" i="7"/>
  <c r="AF2018" i="7"/>
  <c r="AG2018" i="7"/>
  <c r="AE2022" i="7"/>
  <c r="AG2022" i="7"/>
  <c r="AF2022" i="7"/>
  <c r="AF2026" i="7"/>
  <c r="AG2026" i="7"/>
  <c r="AE2026" i="7"/>
  <c r="AE2030" i="7"/>
  <c r="AG2030" i="7"/>
  <c r="AF2030" i="7"/>
  <c r="AF2034" i="7"/>
  <c r="AE2034" i="7"/>
  <c r="AG2034" i="7"/>
  <c r="AG2038" i="7"/>
  <c r="AF2038" i="7"/>
  <c r="AE2038" i="7"/>
  <c r="AG2042" i="7"/>
  <c r="AE2042" i="7"/>
  <c r="AF2042" i="7"/>
  <c r="Z2046" i="7"/>
  <c r="AA2046" i="7"/>
  <c r="AA2050" i="7"/>
  <c r="Z2050" i="7"/>
  <c r="AA2054" i="7"/>
  <c r="Z2054" i="7"/>
  <c r="Y2058" i="7"/>
  <c r="AA2058" i="7"/>
  <c r="AA2062" i="7"/>
  <c r="Z2062" i="7"/>
  <c r="Z2066" i="7"/>
  <c r="AA2066" i="7"/>
  <c r="AH2074" i="7"/>
  <c r="AJ2074" i="7" s="1"/>
  <c r="AE2078" i="7"/>
  <c r="AF2078" i="7"/>
  <c r="AG2078" i="7"/>
  <c r="AF2090" i="7"/>
  <c r="AE2090" i="7"/>
  <c r="AG2090" i="7"/>
  <c r="AG2094" i="7"/>
  <c r="AE2094" i="7"/>
  <c r="AF2094" i="7"/>
  <c r="AE2098" i="7"/>
  <c r="AG2098" i="7"/>
  <c r="AF2098" i="7"/>
  <c r="AF2102" i="7"/>
  <c r="AE2102" i="7"/>
  <c r="AG2102" i="7"/>
  <c r="AA2114" i="7"/>
  <c r="AA2118" i="7"/>
  <c r="AH2126" i="7"/>
  <c r="Y2138" i="7"/>
  <c r="D58" i="6"/>
  <c r="AE2142" i="7"/>
  <c r="AF2142" i="7"/>
  <c r="AG2142" i="7"/>
  <c r="AJ2142" i="7" s="1"/>
  <c r="AE2146" i="7"/>
  <c r="AF2146" i="7"/>
  <c r="AG2146" i="7"/>
  <c r="AJ2146" i="7" s="1"/>
  <c r="AF2154" i="7"/>
  <c r="AE2154" i="7"/>
  <c r="AG2154" i="7"/>
  <c r="AJ2154" i="7" s="1"/>
  <c r="AE2182" i="7"/>
  <c r="AF2182" i="7"/>
  <c r="AG2182" i="7"/>
  <c r="AG2194" i="7"/>
  <c r="AF2194" i="7"/>
  <c r="AE2194" i="7"/>
  <c r="AH2214" i="7"/>
  <c r="Y2266" i="7"/>
  <c r="AA2266" i="7"/>
  <c r="W2270" i="7"/>
  <c r="X2270" i="7"/>
  <c r="V2270" i="7"/>
  <c r="V2282" i="7"/>
  <c r="W2282" i="7"/>
  <c r="X2282" i="7"/>
  <c r="AA2287" i="7"/>
  <c r="AA2291" i="7"/>
  <c r="Y2291" i="7"/>
  <c r="Y2299" i="7"/>
  <c r="AA2299" i="7"/>
  <c r="AG2303" i="7"/>
  <c r="AF2303" i="7"/>
  <c r="AE2303" i="7"/>
  <c r="AE2307" i="7"/>
  <c r="AF2307" i="7"/>
  <c r="AG2307" i="7"/>
  <c r="AE2311" i="7"/>
  <c r="AG2311" i="7"/>
  <c r="AF2311" i="7"/>
  <c r="AF2315" i="7"/>
  <c r="AG2315" i="7"/>
  <c r="AE2315" i="7"/>
  <c r="AG2319" i="7"/>
  <c r="AF2319" i="7"/>
  <c r="AE2319" i="7"/>
  <c r="AF2323" i="7"/>
  <c r="AG2323" i="7"/>
  <c r="AE2323" i="7"/>
  <c r="AE2327" i="7"/>
  <c r="AG2327" i="7"/>
  <c r="AF2327" i="7"/>
  <c r="AF2335" i="7"/>
  <c r="AG2335" i="7"/>
  <c r="AE2335" i="7"/>
  <c r="AG2347" i="7"/>
  <c r="AE2347" i="7"/>
  <c r="AF2347" i="7"/>
  <c r="AF2351" i="7"/>
  <c r="AE2351" i="7"/>
  <c r="AG2351" i="7"/>
  <c r="AH2355" i="7"/>
  <c r="AC2360" i="7"/>
  <c r="Z2360" i="7"/>
  <c r="AA2360" i="7"/>
  <c r="V2368" i="7"/>
  <c r="X2368" i="7"/>
  <c r="W2368" i="7"/>
  <c r="D78" i="6"/>
  <c r="AA2372" i="7"/>
  <c r="AJ2372" i="7" s="1"/>
  <c r="Y2372" i="7"/>
  <c r="AE2376" i="7"/>
  <c r="AF2376" i="7"/>
  <c r="AG2376" i="7"/>
  <c r="AJ2376" i="7" s="1"/>
  <c r="Y2384" i="7"/>
  <c r="AA2384" i="7"/>
  <c r="AJ2384" i="7" s="1"/>
  <c r="AE2388" i="7"/>
  <c r="AF2388" i="7"/>
  <c r="AG2388" i="7"/>
  <c r="AJ2388" i="7" s="1"/>
  <c r="Q128" i="7"/>
  <c r="D132" i="374" s="1"/>
  <c r="I132" i="374" s="1"/>
  <c r="M132" i="374" s="1"/>
  <c r="N132" i="374" s="1"/>
  <c r="O132" i="374" s="1"/>
  <c r="Q1126" i="7"/>
  <c r="Z11" i="7"/>
  <c r="AA11" i="7"/>
  <c r="D50" i="14"/>
  <c r="D16" i="19"/>
  <c r="Y8" i="7"/>
  <c r="AA8" i="7"/>
  <c r="D34" i="14"/>
  <c r="AG22" i="7"/>
  <c r="AF22" i="7"/>
  <c r="D77" i="14"/>
  <c r="AE22" i="7"/>
  <c r="Z34" i="7"/>
  <c r="AA34" i="7"/>
  <c r="AE46" i="7"/>
  <c r="AG46" i="7"/>
  <c r="AF46" i="7"/>
  <c r="AA17" i="7"/>
  <c r="AG23" i="7"/>
  <c r="AE23" i="7"/>
  <c r="D79" i="14"/>
  <c r="AF23" i="7"/>
  <c r="Y31" i="7"/>
  <c r="AA31" i="7"/>
  <c r="D35" i="14"/>
  <c r="AA10" i="7"/>
  <c r="AJ10" i="7" s="1"/>
  <c r="Y10" i="7"/>
  <c r="Y18" i="7"/>
  <c r="AA18" i="7"/>
  <c r="AE24" i="7"/>
  <c r="AF24" i="7"/>
  <c r="AG24" i="7"/>
  <c r="Y28" i="7"/>
  <c r="AA28" i="7"/>
  <c r="AB28" i="7"/>
  <c r="AA32" i="7"/>
  <c r="Z32" i="7"/>
  <c r="Y36" i="7"/>
  <c r="D38" i="6"/>
  <c r="AA36" i="7"/>
  <c r="AA40" i="7"/>
  <c r="Z40" i="7"/>
  <c r="AG44" i="7"/>
  <c r="AF44" i="7"/>
  <c r="AE44" i="7"/>
  <c r="AG48" i="7"/>
  <c r="AF48" i="7"/>
  <c r="AE48" i="7"/>
  <c r="AG52" i="7"/>
  <c r="AF52" i="7"/>
  <c r="AE52" i="7"/>
  <c r="AG56" i="7"/>
  <c r="AF56" i="7"/>
  <c r="AE56" i="7"/>
  <c r="Z60" i="7"/>
  <c r="D53" i="14"/>
  <c r="D21" i="19"/>
  <c r="AA60" i="7"/>
  <c r="AA64" i="7"/>
  <c r="Z64" i="7"/>
  <c r="AA68" i="7"/>
  <c r="Y68" i="7"/>
  <c r="AA72" i="7"/>
  <c r="Y72" i="7"/>
  <c r="AA76" i="7"/>
  <c r="Z76" i="7"/>
  <c r="Z80" i="7"/>
  <c r="AA80" i="7"/>
  <c r="AB84" i="7"/>
  <c r="AA84" i="7"/>
  <c r="Y84" i="7"/>
  <c r="AB88" i="7"/>
  <c r="Y88" i="7"/>
  <c r="AA88" i="7"/>
  <c r="AA92" i="7"/>
  <c r="AA96" i="7"/>
  <c r="Y96" i="7"/>
  <c r="Y104" i="7"/>
  <c r="AA104" i="7"/>
  <c r="AE112" i="7"/>
  <c r="AF112" i="7"/>
  <c r="AG112" i="7"/>
  <c r="AE116" i="7"/>
  <c r="AG116" i="7"/>
  <c r="AF116" i="7"/>
  <c r="AG120" i="7"/>
  <c r="AE120" i="7"/>
  <c r="AF120" i="7"/>
  <c r="AG124" i="7"/>
  <c r="AF124" i="7"/>
  <c r="AE124" i="7"/>
  <c r="AF131" i="7"/>
  <c r="AE131" i="7"/>
  <c r="AG131" i="7"/>
  <c r="AF135" i="7"/>
  <c r="AE135" i="7"/>
  <c r="AG135" i="7"/>
  <c r="AF139" i="7"/>
  <c r="AG139" i="7"/>
  <c r="AE139" i="7"/>
  <c r="AH151" i="7"/>
  <c r="AH163" i="7"/>
  <c r="AA187" i="7"/>
  <c r="Y187" i="7"/>
  <c r="AE199" i="7"/>
  <c r="AF199" i="7"/>
  <c r="AG199" i="7"/>
  <c r="AA203" i="7"/>
  <c r="Y203" i="7"/>
  <c r="Y207" i="7"/>
  <c r="AA207" i="7"/>
  <c r="AF211" i="7"/>
  <c r="AG211" i="7"/>
  <c r="AE211" i="7"/>
  <c r="Y223" i="7"/>
  <c r="AA223" i="7"/>
  <c r="AG251" i="7"/>
  <c r="AE251" i="7"/>
  <c r="AF251" i="7"/>
  <c r="AG263" i="7"/>
  <c r="AE263" i="7"/>
  <c r="AF263" i="7"/>
  <c r="AG349" i="7"/>
  <c r="AE349" i="7"/>
  <c r="AF349" i="7"/>
  <c r="AE562" i="7"/>
  <c r="AG562" i="7"/>
  <c r="AF562" i="7"/>
  <c r="AH576" i="7"/>
  <c r="AF654" i="7"/>
  <c r="AE654" i="7"/>
  <c r="AG654" i="7"/>
  <c r="AE666" i="7"/>
  <c r="AG666" i="7"/>
  <c r="AF666" i="7"/>
  <c r="AE670" i="7"/>
  <c r="AG670" i="7"/>
  <c r="AF670" i="7"/>
  <c r="AE674" i="7"/>
  <c r="AG674" i="7"/>
  <c r="AF674" i="7"/>
  <c r="AF678" i="7"/>
  <c r="AE678" i="7"/>
  <c r="AG678" i="7"/>
  <c r="AG682" i="7"/>
  <c r="AE682" i="7"/>
  <c r="AF682" i="7"/>
  <c r="AG686" i="7"/>
  <c r="AF686" i="7"/>
  <c r="AE686" i="7"/>
  <c r="V690" i="7"/>
  <c r="W690" i="7"/>
  <c r="X690" i="7"/>
  <c r="X694" i="7"/>
  <c r="W694" i="7"/>
  <c r="V694" i="7"/>
  <c r="V698" i="7"/>
  <c r="X698" i="7"/>
  <c r="W698" i="7"/>
  <c r="V702" i="7"/>
  <c r="X702" i="7"/>
  <c r="W702" i="7"/>
  <c r="V706" i="7"/>
  <c r="X706" i="7"/>
  <c r="W706" i="7"/>
  <c r="W710" i="7"/>
  <c r="V710" i="7"/>
  <c r="X710" i="7"/>
  <c r="V714" i="7"/>
  <c r="X714" i="7"/>
  <c r="W714" i="7"/>
  <c r="X718" i="7"/>
  <c r="W718" i="7"/>
  <c r="V718" i="7"/>
  <c r="V722" i="7"/>
  <c r="W722" i="7"/>
  <c r="X722" i="7"/>
  <c r="X726" i="7"/>
  <c r="W726" i="7"/>
  <c r="V726" i="7"/>
  <c r="V730" i="7"/>
  <c r="X730" i="7"/>
  <c r="W730" i="7"/>
  <c r="V734" i="7"/>
  <c r="X734" i="7"/>
  <c r="W734" i="7"/>
  <c r="W738" i="7"/>
  <c r="X738" i="7"/>
  <c r="V738" i="7"/>
  <c r="W742" i="7"/>
  <c r="V742" i="7"/>
  <c r="X742" i="7"/>
  <c r="AH750" i="7"/>
  <c r="AJ750" i="7" s="1"/>
  <c r="Y763" i="7"/>
  <c r="AA763" i="7"/>
  <c r="AA767" i="7"/>
  <c r="Y767" i="7"/>
  <c r="D26" i="6"/>
  <c r="AE771" i="7"/>
  <c r="AG771" i="7"/>
  <c r="AF771" i="7"/>
  <c r="Y775" i="7"/>
  <c r="AA775" i="7"/>
  <c r="D29" i="6"/>
  <c r="Y779" i="7"/>
  <c r="AA779" i="7"/>
  <c r="Y783" i="7"/>
  <c r="AA783" i="7"/>
  <c r="AB783" i="7"/>
  <c r="D84" i="6"/>
  <c r="AH783" i="7"/>
  <c r="AA787" i="7"/>
  <c r="D18" i="6"/>
  <c r="Y787" i="7"/>
  <c r="AA795" i="7"/>
  <c r="Y795" i="7"/>
  <c r="AA799" i="7"/>
  <c r="AJ799" i="7" s="1"/>
  <c r="Y799" i="7"/>
  <c r="AA803" i="7"/>
  <c r="Z803" i="7"/>
  <c r="AG807" i="7"/>
  <c r="AF807" i="7"/>
  <c r="AE807" i="7"/>
  <c r="AF811" i="7"/>
  <c r="AG811" i="7"/>
  <c r="AE811" i="7"/>
  <c r="AF815" i="7"/>
  <c r="AE815" i="7"/>
  <c r="AG815" i="7"/>
  <c r="AE823" i="7"/>
  <c r="AG823" i="7"/>
  <c r="AF823" i="7"/>
  <c r="AE827" i="7"/>
  <c r="AG827" i="7"/>
  <c r="AF827" i="7"/>
  <c r="Y835" i="7"/>
  <c r="AA835" i="7"/>
  <c r="D24" i="6"/>
  <c r="Y839" i="7"/>
  <c r="AE843" i="7"/>
  <c r="AG843" i="7"/>
  <c r="AF843" i="7"/>
  <c r="AE847" i="7"/>
  <c r="AF847" i="7"/>
  <c r="AG847" i="7"/>
  <c r="AF851" i="7"/>
  <c r="AG851" i="7"/>
  <c r="AE851" i="7"/>
  <c r="AA865" i="7"/>
  <c r="Y865" i="7"/>
  <c r="AH877" i="7"/>
  <c r="AA885" i="7"/>
  <c r="Y885" i="7"/>
  <c r="AA889" i="7"/>
  <c r="Y889" i="7"/>
  <c r="AA893" i="7"/>
  <c r="Y893" i="7"/>
  <c r="AG897" i="7"/>
  <c r="AF897" i="7"/>
  <c r="AE897" i="7"/>
  <c r="AE901" i="7"/>
  <c r="AG901" i="7"/>
  <c r="AF901" i="7"/>
  <c r="AF905" i="7"/>
  <c r="AE905" i="7"/>
  <c r="AG905" i="7"/>
  <c r="AA929" i="7"/>
  <c r="Y929" i="7"/>
  <c r="AG953" i="7"/>
  <c r="AE953" i="7"/>
  <c r="D71" i="14"/>
  <c r="AF953" i="7"/>
  <c r="AF985" i="7"/>
  <c r="AG985" i="7"/>
  <c r="AE985" i="7"/>
  <c r="D28" i="14"/>
  <c r="X1001" i="7"/>
  <c r="W1001" i="7"/>
  <c r="V1001" i="7"/>
  <c r="AF1005" i="7"/>
  <c r="AE1005" i="7"/>
  <c r="AG1005" i="7"/>
  <c r="AE1009" i="7"/>
  <c r="AG1009" i="7"/>
  <c r="AF1009" i="7"/>
  <c r="AG1013" i="7"/>
  <c r="AE1013" i="7"/>
  <c r="AF1013" i="7"/>
  <c r="AG1017" i="7"/>
  <c r="AE1017" i="7"/>
  <c r="AF1017" i="7"/>
  <c r="X1021" i="7"/>
  <c r="W1021" i="7"/>
  <c r="V1021" i="7"/>
  <c r="AG1029" i="7"/>
  <c r="AF1029" i="7"/>
  <c r="AE1029" i="7"/>
  <c r="AG1033" i="7"/>
  <c r="AF1033" i="7"/>
  <c r="AE1033" i="7"/>
  <c r="AE1041" i="7"/>
  <c r="AG1041" i="7"/>
  <c r="AF1041" i="7"/>
  <c r="AF1045" i="7"/>
  <c r="AE1045" i="7"/>
  <c r="AG1045" i="7"/>
  <c r="AH1049" i="7"/>
  <c r="AF1053" i="7"/>
  <c r="AG1053" i="7"/>
  <c r="AE1053" i="7"/>
  <c r="AG1057" i="7"/>
  <c r="AJ1057" i="7" s="1"/>
  <c r="AF1057" i="7"/>
  <c r="AE1057" i="7"/>
  <c r="AG1061" i="7"/>
  <c r="AE1061" i="7"/>
  <c r="AF1061" i="7"/>
  <c r="AG1065" i="7"/>
  <c r="AF1065" i="7"/>
  <c r="AE1065" i="7"/>
  <c r="AE1073" i="7"/>
  <c r="AG1073" i="7"/>
  <c r="AF1073" i="7"/>
  <c r="V1081" i="7"/>
  <c r="X1081" i="7"/>
  <c r="W1081" i="7"/>
  <c r="AG1085" i="7"/>
  <c r="AF1085" i="7"/>
  <c r="AE1085" i="7"/>
  <c r="V1101" i="7"/>
  <c r="X1101" i="7"/>
  <c r="W1101" i="7"/>
  <c r="AH1105" i="7"/>
  <c r="W1109" i="7"/>
  <c r="X1109" i="7"/>
  <c r="AF1109" i="7"/>
  <c r="V1109" i="7"/>
  <c r="AE1109" i="7"/>
  <c r="AG1109" i="7"/>
  <c r="AE1113" i="7"/>
  <c r="AF1113" i="7"/>
  <c r="AG1113" i="7"/>
  <c r="W1117" i="7"/>
  <c r="X1117" i="7"/>
  <c r="V1117" i="7"/>
  <c r="AG1145" i="7"/>
  <c r="AE1145" i="7"/>
  <c r="AF1145" i="7"/>
  <c r="AG1149" i="7"/>
  <c r="AE1149" i="7"/>
  <c r="AF1149" i="7"/>
  <c r="AG1165" i="7"/>
  <c r="AF1165" i="7"/>
  <c r="AE1165" i="7"/>
  <c r="AF1169" i="7"/>
  <c r="AE1169" i="7"/>
  <c r="AG1169" i="7"/>
  <c r="AF1173" i="7"/>
  <c r="AE1173" i="7"/>
  <c r="AG1173" i="7"/>
  <c r="AF1177" i="7"/>
  <c r="AG1177" i="7"/>
  <c r="AE1177" i="7"/>
  <c r="AG1181" i="7"/>
  <c r="AF1181" i="7"/>
  <c r="AE1181" i="7"/>
  <c r="AG1185" i="7"/>
  <c r="AE1185" i="7"/>
  <c r="AF1185" i="7"/>
  <c r="AF1194" i="7"/>
  <c r="AE1194" i="7"/>
  <c r="AG1194" i="7"/>
  <c r="AF1198" i="7"/>
  <c r="AE1198" i="7"/>
  <c r="AG1198" i="7"/>
  <c r="AF1202" i="7"/>
  <c r="AE1202" i="7"/>
  <c r="AG1202" i="7"/>
  <c r="AF1206" i="7"/>
  <c r="AE1206" i="7"/>
  <c r="AG1206" i="7"/>
  <c r="AF1210" i="7"/>
  <c r="AE1210" i="7"/>
  <c r="AG1210" i="7"/>
  <c r="AF1214" i="7"/>
  <c r="AE1214" i="7"/>
  <c r="AG1214" i="7"/>
  <c r="AJ1214" i="7" s="1"/>
  <c r="AF1218" i="7"/>
  <c r="AE1218" i="7"/>
  <c r="AG1218" i="7"/>
  <c r="AJ1218" i="7" s="1"/>
  <c r="AF1222" i="7"/>
  <c r="AE1222" i="7"/>
  <c r="AG1222" i="7"/>
  <c r="AJ1222" i="7" s="1"/>
  <c r="AF1226" i="7"/>
  <c r="AE1226" i="7"/>
  <c r="AG1226" i="7"/>
  <c r="AJ1226" i="7" s="1"/>
  <c r="AH1230" i="7"/>
  <c r="X1250" i="7"/>
  <c r="W1250" i="7"/>
  <c r="V1250" i="7"/>
  <c r="W1254" i="7"/>
  <c r="X1254" i="7"/>
  <c r="AJ1254" i="7" s="1"/>
  <c r="V1254" i="7"/>
  <c r="X1258" i="7"/>
  <c r="W1258" i="7"/>
  <c r="V1258" i="7"/>
  <c r="V1262" i="7"/>
  <c r="W1262" i="7"/>
  <c r="X1262" i="7"/>
  <c r="W1266" i="7"/>
  <c r="V1266" i="7"/>
  <c r="X1266" i="7"/>
  <c r="V1270" i="7"/>
  <c r="W1270" i="7"/>
  <c r="X1270" i="7"/>
  <c r="V1274" i="7"/>
  <c r="W1274" i="7"/>
  <c r="X1274" i="7"/>
  <c r="V1278" i="7"/>
  <c r="W1278" i="7"/>
  <c r="X1278" i="7"/>
  <c r="D72" i="6"/>
  <c r="AA1286" i="7"/>
  <c r="D38" i="14"/>
  <c r="Y1286" i="7"/>
  <c r="W1290" i="7"/>
  <c r="X1290" i="7"/>
  <c r="V1290" i="7"/>
  <c r="AA1294" i="7"/>
  <c r="Y1294" i="7"/>
  <c r="AE1302" i="7"/>
  <c r="AF1302" i="7"/>
  <c r="AG1302" i="7"/>
  <c r="D50" i="6"/>
  <c r="AA1310" i="7"/>
  <c r="Y1310" i="7"/>
  <c r="AG1314" i="7"/>
  <c r="AF1314" i="7"/>
  <c r="AE1314" i="7"/>
  <c r="AG1318" i="7"/>
  <c r="AF1318" i="7"/>
  <c r="AE1318" i="7"/>
  <c r="AG1326" i="7"/>
  <c r="AF1326" i="7"/>
  <c r="AE1326" i="7"/>
  <c r="AF1334" i="7"/>
  <c r="AG1334" i="7"/>
  <c r="AE1334" i="7"/>
  <c r="AF1338" i="7"/>
  <c r="AE1338" i="7"/>
  <c r="AG1338" i="7"/>
  <c r="AG1346" i="7"/>
  <c r="AE1346" i="7"/>
  <c r="AF1346" i="7"/>
  <c r="D73" i="6"/>
  <c r="AH1358" i="7"/>
  <c r="AE1362" i="7"/>
  <c r="AG1362" i="7"/>
  <c r="AF1362" i="7"/>
  <c r="AA1370" i="7"/>
  <c r="AG1382" i="7"/>
  <c r="AJ1382" i="7" s="1"/>
  <c r="AE1382" i="7"/>
  <c r="AF1382" i="7"/>
  <c r="AF1394" i="7"/>
  <c r="AG1394" i="7"/>
  <c r="AJ1394" i="7" s="1"/>
  <c r="AE1394" i="7"/>
  <c r="AE1402" i="7"/>
  <c r="AG1402" i="7"/>
  <c r="AF1402" i="7"/>
  <c r="AE1406" i="7"/>
  <c r="AF1406" i="7"/>
  <c r="AG1406" i="7"/>
  <c r="AE1410" i="7"/>
  <c r="AF1410" i="7"/>
  <c r="AG1410" i="7"/>
  <c r="AE1418" i="7"/>
  <c r="AF1418" i="7"/>
  <c r="AG1418" i="7"/>
  <c r="AA1422" i="7"/>
  <c r="N51" i="367"/>
  <c r="AG1426" i="7"/>
  <c r="AJ1426" i="7" s="1"/>
  <c r="AF1426" i="7"/>
  <c r="AE1426" i="7"/>
  <c r="W1440" i="7"/>
  <c r="V1440" i="7"/>
  <c r="X1440" i="7"/>
  <c r="W1444" i="7"/>
  <c r="X1444" i="7"/>
  <c r="V1444" i="7"/>
  <c r="AE1448" i="7"/>
  <c r="AF1448" i="7"/>
  <c r="AG1448" i="7"/>
  <c r="V1452" i="7"/>
  <c r="W1452" i="7"/>
  <c r="X1452" i="7"/>
  <c r="X1456" i="7"/>
  <c r="W1456" i="7"/>
  <c r="V1456" i="7"/>
  <c r="D22" i="14"/>
  <c r="W1460" i="7"/>
  <c r="X1460" i="7"/>
  <c r="V1460" i="7"/>
  <c r="W1464" i="7"/>
  <c r="V1464" i="7"/>
  <c r="X1464" i="7"/>
  <c r="AE1468" i="7"/>
  <c r="AG1468" i="7"/>
  <c r="AF1468" i="7"/>
  <c r="W1472" i="7"/>
  <c r="V1472" i="7"/>
  <c r="X1472" i="7"/>
  <c r="AG1476" i="7"/>
  <c r="AF1476" i="7"/>
  <c r="AE1476" i="7"/>
  <c r="AF1480" i="7"/>
  <c r="AG1480" i="7"/>
  <c r="AE1480" i="7"/>
  <c r="V1484" i="7"/>
  <c r="X1484" i="7"/>
  <c r="W1484" i="7"/>
  <c r="AG1488" i="7"/>
  <c r="AF1488" i="7"/>
  <c r="AE1488" i="7"/>
  <c r="AG1492" i="7"/>
  <c r="AE1492" i="7"/>
  <c r="AF1492" i="7"/>
  <c r="W1496" i="7"/>
  <c r="X1496" i="7"/>
  <c r="V1496" i="7"/>
  <c r="V1500" i="7"/>
  <c r="W1500" i="7"/>
  <c r="X1500" i="7"/>
  <c r="X1504" i="7"/>
  <c r="W1504" i="7"/>
  <c r="V1504" i="7"/>
  <c r="X1508" i="7"/>
  <c r="W1508" i="7"/>
  <c r="V1508" i="7"/>
  <c r="W1512" i="7"/>
  <c r="X1512" i="7"/>
  <c r="V1512" i="7"/>
  <c r="V1516" i="7"/>
  <c r="X1516" i="7"/>
  <c r="W1516" i="7"/>
  <c r="V1520" i="7"/>
  <c r="X1520" i="7"/>
  <c r="W1520" i="7"/>
  <c r="AH1524" i="7"/>
  <c r="V1524" i="7"/>
  <c r="V1528" i="7"/>
  <c r="W1528" i="7"/>
  <c r="X1528" i="7"/>
  <c r="V1532" i="7"/>
  <c r="X1532" i="7"/>
  <c r="W1532" i="7"/>
  <c r="W1536" i="7"/>
  <c r="X1536" i="7"/>
  <c r="V1536" i="7"/>
  <c r="V1540" i="7"/>
  <c r="X1540" i="7"/>
  <c r="W1540" i="7"/>
  <c r="V1544" i="7"/>
  <c r="X1544" i="7"/>
  <c r="W1544" i="7"/>
  <c r="V1548" i="7"/>
  <c r="X1548" i="7"/>
  <c r="W1548" i="7"/>
  <c r="W1552" i="7"/>
  <c r="X1552" i="7"/>
  <c r="V1552" i="7"/>
  <c r="X1556" i="7"/>
  <c r="V1556" i="7"/>
  <c r="W1556" i="7"/>
  <c r="W1560" i="7"/>
  <c r="V1560" i="7"/>
  <c r="X1560" i="7"/>
  <c r="AF1564" i="7"/>
  <c r="AE1564" i="7"/>
  <c r="AG1564" i="7"/>
  <c r="AE1580" i="7"/>
  <c r="AG1580" i="7"/>
  <c r="AF1580" i="7"/>
  <c r="AG1588" i="7"/>
  <c r="AF1588" i="7"/>
  <c r="AE1588" i="7"/>
  <c r="AE1616" i="7"/>
  <c r="AG1616" i="7"/>
  <c r="AF1616" i="7"/>
  <c r="AF1620" i="7"/>
  <c r="AE1620" i="7"/>
  <c r="AG1620" i="7"/>
  <c r="AG1624" i="7"/>
  <c r="AF1624" i="7"/>
  <c r="AE1624" i="7"/>
  <c r="AA1641" i="7"/>
  <c r="Y1641" i="7"/>
  <c r="Z1645" i="7"/>
  <c r="AA1645" i="7"/>
  <c r="AA1649" i="7"/>
  <c r="AJ1649" i="7" s="1"/>
  <c r="Y1649" i="7"/>
  <c r="AA1653" i="7"/>
  <c r="AJ1653" i="7" s="1"/>
  <c r="Y1653" i="7"/>
  <c r="Z1665" i="7"/>
  <c r="AA1665" i="7"/>
  <c r="Y1669" i="7"/>
  <c r="AA1669" i="7"/>
  <c r="W1677" i="7"/>
  <c r="V1677" i="7"/>
  <c r="X1677" i="7"/>
  <c r="X1681" i="7"/>
  <c r="W1681" i="7"/>
  <c r="V1681" i="7"/>
  <c r="X1685" i="7"/>
  <c r="W1685" i="7"/>
  <c r="V1685" i="7"/>
  <c r="AG1729" i="7"/>
  <c r="AE1729" i="7"/>
  <c r="AF1729" i="7"/>
  <c r="X1794" i="7"/>
  <c r="W1794" i="7"/>
  <c r="V1794" i="7"/>
  <c r="AA1798" i="7"/>
  <c r="Y1798" i="7"/>
  <c r="AA1802" i="7"/>
  <c r="Z1802" i="7"/>
  <c r="AH1814" i="7"/>
  <c r="AH1818" i="7"/>
  <c r="AH1822" i="7"/>
  <c r="AH1826" i="7"/>
  <c r="AE1934" i="7"/>
  <c r="AF1934" i="7"/>
  <c r="AG1934" i="7"/>
  <c r="AF1938" i="7"/>
  <c r="AE1938" i="7"/>
  <c r="AG1938" i="7"/>
  <c r="AG1951" i="7"/>
  <c r="AF1951" i="7"/>
  <c r="AE1951" i="7"/>
  <c r="AG1955" i="7"/>
  <c r="AF1955" i="7"/>
  <c r="AE1955" i="7"/>
  <c r="AE1971" i="7"/>
  <c r="AG1971" i="7"/>
  <c r="AF1971" i="7"/>
  <c r="AG1979" i="7"/>
  <c r="AE1979" i="7"/>
  <c r="AF1979" i="7"/>
  <c r="AH1983" i="7"/>
  <c r="AH1991" i="7"/>
  <c r="AH1999" i="7"/>
  <c r="AH2007" i="7"/>
  <c r="AH2011" i="7"/>
  <c r="AE2015" i="7"/>
  <c r="AG2015" i="7"/>
  <c r="AF2015" i="7"/>
  <c r="AE2019" i="7"/>
  <c r="AF2019" i="7"/>
  <c r="AG2019" i="7"/>
  <c r="AG2023" i="7"/>
  <c r="AF2023" i="7"/>
  <c r="AE2023" i="7"/>
  <c r="AF2027" i="7"/>
  <c r="AG2027" i="7"/>
  <c r="AJ2027" i="7" s="1"/>
  <c r="AE2027" i="7"/>
  <c r="AE2031" i="7"/>
  <c r="AF2031" i="7"/>
  <c r="AG2031" i="7"/>
  <c r="AG2035" i="7"/>
  <c r="AE2035" i="7"/>
  <c r="AF2035" i="7"/>
  <c r="AF2039" i="7"/>
  <c r="AG2039" i="7"/>
  <c r="AE2039" i="7"/>
  <c r="Y2043" i="7"/>
  <c r="D36" i="14"/>
  <c r="AB2047" i="7"/>
  <c r="AA2047" i="7"/>
  <c r="Y2047" i="7"/>
  <c r="AB2051" i="7"/>
  <c r="Y2051" i="7"/>
  <c r="AA2051" i="7"/>
  <c r="Y2055" i="7"/>
  <c r="AA2055" i="7"/>
  <c r="Y2059" i="7"/>
  <c r="AA2059" i="7"/>
  <c r="AA2063" i="7"/>
  <c r="Z2063" i="7"/>
  <c r="AH2067" i="7"/>
  <c r="AF2075" i="7"/>
  <c r="AG2075" i="7"/>
  <c r="AE2075" i="7"/>
  <c r="AG2079" i="7"/>
  <c r="AE2079" i="7"/>
  <c r="AF2079" i="7"/>
  <c r="AE2087" i="7"/>
  <c r="AF2087" i="7"/>
  <c r="AG2087" i="7"/>
  <c r="AE2091" i="7"/>
  <c r="AG2091" i="7"/>
  <c r="AF2091" i="7"/>
  <c r="AG2095" i="7"/>
  <c r="AF2095" i="7"/>
  <c r="AE2095" i="7"/>
  <c r="AF2099" i="7"/>
  <c r="AE2099" i="7"/>
  <c r="AG2099" i="7"/>
  <c r="AF2111" i="7"/>
  <c r="AE2111" i="7"/>
  <c r="AG2111" i="7"/>
  <c r="AH2119" i="7"/>
  <c r="AE2123" i="7"/>
  <c r="AF2123" i="7"/>
  <c r="AG2123" i="7"/>
  <c r="AH2131" i="7"/>
  <c r="AG2139" i="7"/>
  <c r="AJ2139" i="7" s="1"/>
  <c r="AF2139" i="7"/>
  <c r="AE2139" i="7"/>
  <c r="AF2143" i="7"/>
  <c r="AG2143" i="7"/>
  <c r="AJ2143" i="7" s="1"/>
  <c r="AE2143" i="7"/>
  <c r="AF2155" i="7"/>
  <c r="AG2155" i="7"/>
  <c r="AJ2155" i="7" s="1"/>
  <c r="AE2155" i="7"/>
  <c r="D19" i="6"/>
  <c r="Y2163" i="7"/>
  <c r="AA2163" i="7"/>
  <c r="AA2179" i="7"/>
  <c r="Y2179" i="7"/>
  <c r="AA2183" i="7"/>
  <c r="Y2223" i="7"/>
  <c r="AA2223" i="7"/>
  <c r="AG2243" i="7"/>
  <c r="AE2243" i="7"/>
  <c r="AF2243" i="7"/>
  <c r="AF2259" i="7"/>
  <c r="AG2259" i="7"/>
  <c r="AE2259" i="7"/>
  <c r="AF2267" i="7"/>
  <c r="AG2267" i="7"/>
  <c r="AE2267" i="7"/>
  <c r="W2283" i="7"/>
  <c r="V2283" i="7"/>
  <c r="X2283" i="7"/>
  <c r="AA2288" i="7"/>
  <c r="Z2288" i="7"/>
  <c r="Y2292" i="7"/>
  <c r="AA2292" i="7"/>
  <c r="AG2300" i="7"/>
  <c r="AE2300" i="7"/>
  <c r="AF2300" i="7"/>
  <c r="AA2304" i="7"/>
  <c r="AF2308" i="7"/>
  <c r="AG2308" i="7"/>
  <c r="AE2308" i="7"/>
  <c r="AE2312" i="7"/>
  <c r="AG2312" i="7"/>
  <c r="AF2312" i="7"/>
  <c r="AE2316" i="7"/>
  <c r="AG2316" i="7"/>
  <c r="AJ2316" i="7" s="1"/>
  <c r="AF2316" i="7"/>
  <c r="AA2320" i="7"/>
  <c r="Y2320" i="7"/>
  <c r="D70" i="6"/>
  <c r="AF2324" i="7"/>
  <c r="AG2324" i="7"/>
  <c r="AE2324" i="7"/>
  <c r="AF2328" i="7"/>
  <c r="AG2328" i="7"/>
  <c r="AE2328" i="7"/>
  <c r="AG2332" i="7"/>
  <c r="AF2332" i="7"/>
  <c r="AE2332" i="7"/>
  <c r="AA2336" i="7"/>
  <c r="AA2352" i="7"/>
  <c r="Y2352" i="7"/>
  <c r="Y2361" i="7"/>
  <c r="AA2361" i="7"/>
  <c r="AA2373" i="7"/>
  <c r="AJ2373" i="7" s="1"/>
  <c r="Y2373" i="7"/>
  <c r="D80" i="6"/>
  <c r="AA2381" i="7"/>
  <c r="AJ2381" i="7" s="1"/>
  <c r="Y2381" i="7"/>
  <c r="AA2385" i="7"/>
  <c r="AJ2385" i="7" s="1"/>
  <c r="Y2385" i="7"/>
  <c r="Y2389" i="7"/>
  <c r="AA2389" i="7"/>
  <c r="AJ2389" i="7" s="1"/>
  <c r="AE2393" i="7"/>
  <c r="AF2393" i="7"/>
  <c r="AG2393" i="7"/>
  <c r="AJ2393" i="7" s="1"/>
  <c r="Y2405" i="7"/>
  <c r="AA2405" i="7"/>
  <c r="AJ2405" i="7" s="1"/>
  <c r="AF127" i="7"/>
  <c r="AE127" i="7"/>
  <c r="AG127" i="7"/>
  <c r="M11" i="367"/>
  <c r="B37" i="367"/>
  <c r="Q2407" i="7"/>
  <c r="Q1438" i="7"/>
  <c r="D16" i="219" s="1"/>
  <c r="N1705" i="374" l="1"/>
  <c r="O1705" i="374" s="1"/>
  <c r="H2411" i="374"/>
  <c r="M2402" i="374"/>
  <c r="G2402" i="374"/>
  <c r="M912" i="374"/>
  <c r="N912" i="374" s="1"/>
  <c r="O912" i="374" s="1"/>
  <c r="F912" i="374"/>
  <c r="M915" i="374"/>
  <c r="F915" i="374"/>
  <c r="M913" i="374"/>
  <c r="N913" i="374" s="1"/>
  <c r="O913" i="374" s="1"/>
  <c r="F913" i="374"/>
  <c r="M914" i="374"/>
  <c r="F914" i="374"/>
  <c r="M292" i="374"/>
  <c r="N292" i="374" s="1"/>
  <c r="O292" i="374" s="1"/>
  <c r="F292" i="374"/>
  <c r="M2403" i="374"/>
  <c r="N2403" i="374" s="1"/>
  <c r="O2403" i="374" s="1"/>
  <c r="G2403" i="374"/>
  <c r="I2411" i="374"/>
  <c r="O1234" i="374"/>
  <c r="M2251" i="374"/>
  <c r="N2251" i="374" s="1"/>
  <c r="O2251" i="374" s="1"/>
  <c r="K2231" i="374"/>
  <c r="N2231" i="374" s="1"/>
  <c r="O2231" i="374" s="1"/>
  <c r="I1233" i="374"/>
  <c r="M1233" i="374"/>
  <c r="N1233" i="374" s="1"/>
  <c r="M2262" i="374"/>
  <c r="N2262" i="374" s="1"/>
  <c r="O2262" i="374" s="1"/>
  <c r="M2254" i="374"/>
  <c r="N2254" i="374" s="1"/>
  <c r="O2254" i="374" s="1"/>
  <c r="K2230" i="374"/>
  <c r="N2230" i="374" s="1"/>
  <c r="O2230" i="374" s="1"/>
  <c r="M2265" i="374"/>
  <c r="N2265" i="374" s="1"/>
  <c r="O2265" i="374" s="1"/>
  <c r="M2256" i="374"/>
  <c r="N2256" i="374" s="1"/>
  <c r="O2256" i="374" s="1"/>
  <c r="M2255" i="374"/>
  <c r="N2255" i="374" s="1"/>
  <c r="O2255" i="374" s="1"/>
  <c r="I1231" i="374"/>
  <c r="M1231" i="374"/>
  <c r="N1231" i="374" s="1"/>
  <c r="M2266" i="374"/>
  <c r="N2266" i="374" s="1"/>
  <c r="O2266" i="374" s="1"/>
  <c r="M2250" i="374"/>
  <c r="N2250" i="374" s="1"/>
  <c r="O2250" i="374" s="1"/>
  <c r="M2261" i="374"/>
  <c r="N2261" i="374" s="1"/>
  <c r="O2261" i="374" s="1"/>
  <c r="M2253" i="374"/>
  <c r="N2253" i="374" s="1"/>
  <c r="O2253" i="374" s="1"/>
  <c r="O12" i="374"/>
  <c r="I1232" i="374"/>
  <c r="M1232" i="374"/>
  <c r="N1232" i="374" s="1"/>
  <c r="N1411" i="374"/>
  <c r="O1411" i="374" s="1"/>
  <c r="N1125" i="374"/>
  <c r="O1125" i="374" s="1"/>
  <c r="N950" i="374"/>
  <c r="O950" i="374" s="1"/>
  <c r="N929" i="374"/>
  <c r="O929" i="374" s="1"/>
  <c r="N921" i="374"/>
  <c r="O921" i="374" s="1"/>
  <c r="N1438" i="374"/>
  <c r="O1438" i="374" s="1"/>
  <c r="N952" i="374"/>
  <c r="O952" i="374" s="1"/>
  <c r="N923" i="374"/>
  <c r="O923" i="374" s="1"/>
  <c r="N915" i="374"/>
  <c r="O915" i="374" s="1"/>
  <c r="N1437" i="374"/>
  <c r="O1437" i="374" s="1"/>
  <c r="N1400" i="374"/>
  <c r="O1400" i="374" s="1"/>
  <c r="N2399" i="374"/>
  <c r="O2399" i="374" s="1"/>
  <c r="N2257" i="374"/>
  <c r="O2257" i="374" s="1"/>
  <c r="N2249" i="374"/>
  <c r="O2249" i="374" s="1"/>
  <c r="N2241" i="374"/>
  <c r="O2241" i="374" s="1"/>
  <c r="N2105" i="374"/>
  <c r="O2105" i="374" s="1"/>
  <c r="N2402" i="374"/>
  <c r="O2402" i="374" s="1"/>
  <c r="N2272" i="374"/>
  <c r="O2272" i="374" s="1"/>
  <c r="N2260" i="374"/>
  <c r="O2260" i="374" s="1"/>
  <c r="N2252" i="374"/>
  <c r="O2252" i="374" s="1"/>
  <c r="N2128" i="374"/>
  <c r="O2128" i="374" s="1"/>
  <c r="N2080" i="374"/>
  <c r="O2080" i="374" s="1"/>
  <c r="N553" i="374"/>
  <c r="O553" i="374" s="1"/>
  <c r="N918" i="374"/>
  <c r="O918" i="374" s="1"/>
  <c r="N2259" i="374"/>
  <c r="O2259" i="374" s="1"/>
  <c r="N1435" i="374"/>
  <c r="O1435" i="374" s="1"/>
  <c r="N1390" i="374"/>
  <c r="O1390" i="374" s="1"/>
  <c r="N949" i="374"/>
  <c r="O949" i="374" s="1"/>
  <c r="N928" i="374"/>
  <c r="O928" i="374" s="1"/>
  <c r="N920" i="374"/>
  <c r="O920" i="374" s="1"/>
  <c r="N1433" i="374"/>
  <c r="O1433" i="374" s="1"/>
  <c r="N947" i="374"/>
  <c r="O947" i="374" s="1"/>
  <c r="N914" i="374"/>
  <c r="O914" i="374" s="1"/>
  <c r="N1432" i="374"/>
  <c r="O1432" i="374" s="1"/>
  <c r="N2404" i="374"/>
  <c r="O2404" i="374" s="1"/>
  <c r="N2246" i="374"/>
  <c r="O2246" i="374" s="1"/>
  <c r="N1436" i="374"/>
  <c r="O1436" i="374" s="1"/>
  <c r="N1419" i="374"/>
  <c r="O1419" i="374" s="1"/>
  <c r="N1334" i="374"/>
  <c r="O1334" i="374" s="1"/>
  <c r="N925" i="374"/>
  <c r="O925" i="374" s="1"/>
  <c r="N917" i="374"/>
  <c r="O917" i="374" s="1"/>
  <c r="N823" i="374"/>
  <c r="O823" i="374" s="1"/>
  <c r="N1417" i="374"/>
  <c r="O1417" i="374" s="1"/>
  <c r="N919" i="374"/>
  <c r="O919" i="374" s="1"/>
  <c r="N301" i="374"/>
  <c r="O301" i="374" s="1"/>
  <c r="N147" i="374"/>
  <c r="O147" i="374" s="1"/>
  <c r="N2245" i="374"/>
  <c r="O2245" i="374" s="1"/>
  <c r="N2161" i="374"/>
  <c r="O2161" i="374" s="1"/>
  <c r="N2398" i="374"/>
  <c r="O2398" i="374" s="1"/>
  <c r="N2268" i="374"/>
  <c r="O2268" i="374" s="1"/>
  <c r="N2244" i="374"/>
  <c r="O2244" i="374" s="1"/>
  <c r="N2092" i="374"/>
  <c r="O2092" i="374" s="1"/>
  <c r="N951" i="374"/>
  <c r="O951" i="374" s="1"/>
  <c r="N2401" i="374"/>
  <c r="O2401" i="374" s="1"/>
  <c r="O2373" i="374"/>
  <c r="N2267" i="374"/>
  <c r="O2267" i="374" s="1"/>
  <c r="N2235" i="374"/>
  <c r="O2235" i="374" s="1"/>
  <c r="N1439" i="374"/>
  <c r="O1439" i="374" s="1"/>
  <c r="N1418" i="374"/>
  <c r="O1418" i="374" s="1"/>
  <c r="N1394" i="374"/>
  <c r="O1394" i="374" s="1"/>
  <c r="N953" i="374"/>
  <c r="O953" i="374" s="1"/>
  <c r="N924" i="374"/>
  <c r="O924" i="374" s="1"/>
  <c r="N916" i="374"/>
  <c r="O916" i="374" s="1"/>
  <c r="N922" i="374"/>
  <c r="O922" i="374" s="1"/>
  <c r="N2400" i="374"/>
  <c r="O2400" i="374" s="1"/>
  <c r="N2258" i="374"/>
  <c r="O2258" i="374" s="1"/>
  <c r="D2411" i="374"/>
  <c r="AH592" i="7"/>
  <c r="AJ592" i="7" s="1"/>
  <c r="D596" i="374"/>
  <c r="F596" i="374" s="1"/>
  <c r="D21" i="14"/>
  <c r="D30" i="14" s="1"/>
  <c r="D1130" i="374"/>
  <c r="H1130" i="374" s="1"/>
  <c r="B41" i="367"/>
  <c r="B34" i="367"/>
  <c r="D78" i="14"/>
  <c r="D85" i="14" s="1"/>
  <c r="N11" i="367"/>
  <c r="P23" i="367" s="1"/>
  <c r="F23" i="367" s="1"/>
  <c r="O11" i="367"/>
  <c r="E11" i="367" s="1"/>
  <c r="AJ2407" i="7"/>
  <c r="D18" i="219"/>
  <c r="D101" i="14"/>
  <c r="D100" i="14"/>
  <c r="AG128" i="7"/>
  <c r="AJ128" i="7" s="1"/>
  <c r="AE128" i="7"/>
  <c r="AF128" i="7"/>
  <c r="AE126" i="7"/>
  <c r="AF126" i="7"/>
  <c r="AG126" i="7"/>
  <c r="AJ126" i="7" s="1"/>
  <c r="AA1351" i="7"/>
  <c r="N47" i="367"/>
  <c r="N53" i="367"/>
  <c r="N52" i="367"/>
  <c r="K1426" i="374" s="1"/>
  <c r="W1126" i="7"/>
  <c r="V1126" i="7"/>
  <c r="X1126" i="7"/>
  <c r="AJ1126" i="7" s="1"/>
  <c r="B39" i="367"/>
  <c r="B43" i="367" s="1"/>
  <c r="B38" i="367"/>
  <c r="AD1428" i="7"/>
  <c r="AJ1428" i="7" s="1"/>
  <c r="Q2408" i="7"/>
  <c r="F1442" i="374" l="1"/>
  <c r="F2413" i="374" s="1"/>
  <c r="G2411" i="374"/>
  <c r="D2412" i="374" s="1"/>
  <c r="M2411" i="374"/>
  <c r="M2413" i="374" s="1"/>
  <c r="M2414" i="374" s="1"/>
  <c r="I1442" i="374"/>
  <c r="I2413" i="374" s="1"/>
  <c r="O1233" i="374"/>
  <c r="H1442" i="374"/>
  <c r="H2413" i="374" s="1"/>
  <c r="M1442" i="374"/>
  <c r="D1442" i="374"/>
  <c r="O1232" i="374"/>
  <c r="O1231" i="374"/>
  <c r="C20" i="379"/>
  <c r="D10" i="375"/>
  <c r="D31" i="375" s="1"/>
  <c r="D14" i="375"/>
  <c r="D35" i="375" s="1"/>
  <c r="D10" i="376"/>
  <c r="AH2409" i="7"/>
  <c r="Z1422" i="7"/>
  <c r="L1426" i="374"/>
  <c r="N1426" i="374" s="1"/>
  <c r="O1426" i="374" s="1"/>
  <c r="D11" i="367"/>
  <c r="Q23" i="367"/>
  <c r="G23" i="367" s="1"/>
  <c r="D26" i="19" s="1"/>
  <c r="D113" i="14"/>
  <c r="D114" i="14"/>
  <c r="D45" i="14"/>
  <c r="D67" i="6"/>
  <c r="N49" i="367"/>
  <c r="N57" i="367" s="1"/>
  <c r="N48" i="367"/>
  <c r="N55" i="367"/>
  <c r="Y1422" i="7"/>
  <c r="X2415" i="7"/>
  <c r="E30" i="14" s="1"/>
  <c r="F30" i="14" s="1"/>
  <c r="W2415" i="7"/>
  <c r="V2415" i="7"/>
  <c r="B42" i="367"/>
  <c r="B40" i="367" s="1"/>
  <c r="G2416" i="374" l="1"/>
  <c r="G2413" i="374"/>
  <c r="G2414" i="374" s="1"/>
  <c r="E20" i="379"/>
  <c r="D20" i="379" s="1"/>
  <c r="O1443" i="374"/>
  <c r="D31" i="376"/>
  <c r="D61" i="14"/>
  <c r="N56" i="367"/>
  <c r="E31" i="379" l="1"/>
  <c r="AG574" i="7"/>
  <c r="AJ574" i="7" s="1"/>
  <c r="AG577" i="7"/>
  <c r="AJ577" i="7" s="1"/>
  <c r="M53" i="367" l="1"/>
  <c r="M52" i="367"/>
  <c r="L48" i="367"/>
  <c r="L49" i="367"/>
  <c r="L55" i="367"/>
  <c r="L52" i="367"/>
  <c r="L53" i="367"/>
  <c r="M48" i="367"/>
  <c r="M55" i="367"/>
  <c r="M49" i="367"/>
  <c r="L57" i="367" l="1"/>
  <c r="M56" i="367"/>
  <c r="L56" i="367"/>
  <c r="M57" i="367"/>
  <c r="G34" i="347" l="1"/>
  <c r="G33" i="347"/>
  <c r="G32" i="347"/>
  <c r="G31" i="347"/>
  <c r="C35" i="347"/>
  <c r="B35" i="347"/>
  <c r="E34" i="347"/>
  <c r="F34" i="347" s="1"/>
  <c r="F33" i="347"/>
  <c r="E33" i="347"/>
  <c r="D32" i="347"/>
  <c r="E32" i="347" s="1"/>
  <c r="F32" i="347" s="1"/>
  <c r="E31" i="347"/>
  <c r="E35" i="347" s="1"/>
  <c r="D10" i="347"/>
  <c r="E10" i="347" s="1"/>
  <c r="F10" i="347"/>
  <c r="D11" i="347"/>
  <c r="D14" i="347" s="1"/>
  <c r="E11" i="347"/>
  <c r="J11" i="347" s="1"/>
  <c r="F11" i="347"/>
  <c r="D12" i="347"/>
  <c r="E12" i="347" s="1"/>
  <c r="F12" i="347"/>
  <c r="D13" i="347"/>
  <c r="E13" i="347"/>
  <c r="J13" i="347" s="1"/>
  <c r="F13" i="347"/>
  <c r="B14" i="347"/>
  <c r="C14" i="347"/>
  <c r="F31" i="347" l="1"/>
  <c r="F35" i="347" s="1"/>
  <c r="K13" i="347"/>
  <c r="I11" i="347"/>
  <c r="L11" i="347" s="1"/>
  <c r="K11" i="347"/>
  <c r="I13" i="347"/>
  <c r="L13" i="347" s="1"/>
  <c r="L33" i="347"/>
  <c r="K32" i="347"/>
  <c r="L32" i="347"/>
  <c r="J32" i="347"/>
  <c r="K34" i="347"/>
  <c r="L34" i="347"/>
  <c r="J34" i="347"/>
  <c r="K31" i="347"/>
  <c r="K33" i="347"/>
  <c r="J31" i="347"/>
  <c r="L31" i="347"/>
  <c r="J33" i="347"/>
  <c r="J12" i="347"/>
  <c r="I12" i="347"/>
  <c r="K12" i="347"/>
  <c r="J10" i="347"/>
  <c r="I10" i="347"/>
  <c r="K10" i="347"/>
  <c r="E14" i="347"/>
  <c r="K14" i="347" l="1"/>
  <c r="L35" i="347"/>
  <c r="J35" i="347"/>
  <c r="M33" i="347"/>
  <c r="M34" i="347"/>
  <c r="K35" i="347"/>
  <c r="M31" i="347"/>
  <c r="M32" i="347"/>
  <c r="L10" i="347"/>
  <c r="J14" i="347"/>
  <c r="I14" i="347"/>
  <c r="L12" i="347"/>
  <c r="M35" i="347" l="1"/>
  <c r="J41" i="347" s="1"/>
  <c r="L14" i="347"/>
  <c r="I21" i="347" s="1"/>
  <c r="J42" i="347" l="1"/>
  <c r="J43" i="347" s="1"/>
  <c r="I20" i="347"/>
  <c r="AD1762" i="7" l="1"/>
  <c r="AJ1762" i="7" s="1"/>
  <c r="I8" i="356" l="1"/>
  <c r="I7" i="356"/>
  <c r="I6" i="356"/>
  <c r="I5" i="356"/>
  <c r="I4" i="356"/>
  <c r="I3" i="356"/>
  <c r="I2" i="356"/>
  <c r="I1" i="356"/>
  <c r="D2" i="356"/>
  <c r="D3" i="356"/>
  <c r="D4" i="356"/>
  <c r="D5" i="356"/>
  <c r="D6" i="356"/>
  <c r="D7" i="356"/>
  <c r="D8" i="356"/>
  <c r="D9" i="356"/>
  <c r="D10" i="356"/>
  <c r="D11" i="356"/>
  <c r="D12" i="356"/>
  <c r="D13" i="356"/>
  <c r="D14" i="356"/>
  <c r="D15" i="356"/>
  <c r="D16" i="356"/>
  <c r="D17" i="356"/>
  <c r="D18" i="356"/>
  <c r="D19" i="356"/>
  <c r="D20" i="356"/>
  <c r="D21" i="356"/>
  <c r="D22" i="356"/>
  <c r="D23" i="356"/>
  <c r="D24" i="356"/>
  <c r="D25" i="356"/>
  <c r="D26" i="356"/>
  <c r="D27" i="356"/>
  <c r="D28" i="356"/>
  <c r="D29" i="356"/>
  <c r="D30" i="356"/>
  <c r="D31" i="356"/>
  <c r="D32" i="356"/>
  <c r="D33" i="356"/>
  <c r="D34" i="356"/>
  <c r="D35" i="356"/>
  <c r="D36" i="356"/>
  <c r="D37" i="356"/>
  <c r="D38" i="356"/>
  <c r="D39" i="356"/>
  <c r="D40" i="356"/>
  <c r="D41" i="356"/>
  <c r="D42" i="356"/>
  <c r="D43" i="356"/>
  <c r="D44" i="356"/>
  <c r="D45" i="356"/>
  <c r="D46" i="356"/>
  <c r="D47" i="356"/>
  <c r="D48" i="356"/>
  <c r="D49" i="356"/>
  <c r="D50" i="356"/>
  <c r="D51" i="356"/>
  <c r="D52" i="356"/>
  <c r="D53" i="356"/>
  <c r="D54" i="356"/>
  <c r="D55" i="356"/>
  <c r="D56" i="356"/>
  <c r="D57" i="356"/>
  <c r="D58" i="356"/>
  <c r="D59" i="356"/>
  <c r="D60" i="356"/>
  <c r="D61" i="356"/>
  <c r="D62" i="356"/>
  <c r="D63" i="356"/>
  <c r="D64" i="356"/>
  <c r="D65" i="356"/>
  <c r="D66" i="356"/>
  <c r="D67" i="356"/>
  <c r="D68" i="356"/>
  <c r="D69" i="356"/>
  <c r="D70" i="356"/>
  <c r="D71" i="356"/>
  <c r="D72" i="356"/>
  <c r="D73" i="356"/>
  <c r="D74" i="356"/>
  <c r="D75" i="356"/>
  <c r="D76" i="356"/>
  <c r="D77" i="356"/>
  <c r="D78" i="356"/>
  <c r="D79" i="356"/>
  <c r="D80" i="356"/>
  <c r="D81" i="356"/>
  <c r="D82" i="356"/>
  <c r="D83" i="356"/>
  <c r="D84" i="356"/>
  <c r="D85" i="356"/>
  <c r="D86" i="356"/>
  <c r="D87" i="356"/>
  <c r="D88" i="356"/>
  <c r="D89" i="356"/>
  <c r="D90" i="356"/>
  <c r="D91" i="356"/>
  <c r="D92" i="356"/>
  <c r="D93" i="356"/>
  <c r="D94" i="356"/>
  <c r="D95" i="356"/>
  <c r="D96" i="356"/>
  <c r="D97" i="356"/>
  <c r="D98" i="356"/>
  <c r="D99" i="356"/>
  <c r="D100" i="356"/>
  <c r="D101" i="356"/>
  <c r="D102" i="356"/>
  <c r="D103" i="356"/>
  <c r="D104" i="356"/>
  <c r="D105" i="356"/>
  <c r="D106" i="356"/>
  <c r="D107" i="356"/>
  <c r="D108" i="356"/>
  <c r="D109" i="356"/>
  <c r="D110" i="356"/>
  <c r="D111" i="356"/>
  <c r="D112" i="356"/>
  <c r="D113" i="356"/>
  <c r="D114" i="356"/>
  <c r="D115" i="356"/>
  <c r="D116" i="356"/>
  <c r="D117" i="356"/>
  <c r="D118" i="356"/>
  <c r="D119" i="356"/>
  <c r="D120" i="356"/>
  <c r="D121" i="356"/>
  <c r="D122" i="356"/>
  <c r="D123" i="356"/>
  <c r="D124" i="356"/>
  <c r="D125" i="356"/>
  <c r="D126" i="356"/>
  <c r="D127" i="356"/>
  <c r="D128" i="356"/>
  <c r="D129" i="356"/>
  <c r="D130" i="356"/>
  <c r="D131" i="356"/>
  <c r="D132" i="356"/>
  <c r="D133" i="356"/>
  <c r="D134" i="356"/>
  <c r="D135" i="356"/>
  <c r="D136" i="356"/>
  <c r="D137" i="356"/>
  <c r="D138" i="356"/>
  <c r="D139" i="356"/>
  <c r="D140" i="356"/>
  <c r="D141" i="356"/>
  <c r="D142" i="356"/>
  <c r="D143" i="356"/>
  <c r="D144" i="356"/>
  <c r="D145" i="356"/>
  <c r="D146" i="356"/>
  <c r="D147" i="356"/>
  <c r="D148" i="356"/>
  <c r="D149" i="356"/>
  <c r="D150" i="356"/>
  <c r="D151" i="356"/>
  <c r="D152" i="356"/>
  <c r="D153" i="356"/>
  <c r="D154" i="356"/>
  <c r="D155" i="356"/>
  <c r="D156" i="356"/>
  <c r="D157" i="356"/>
  <c r="D158" i="356"/>
  <c r="D159" i="356"/>
  <c r="D160" i="356"/>
  <c r="D161" i="356"/>
  <c r="D162" i="356"/>
  <c r="D163" i="356"/>
  <c r="D164" i="356"/>
  <c r="D165" i="356"/>
  <c r="D166" i="356"/>
  <c r="D167" i="356"/>
  <c r="D168" i="356"/>
  <c r="D169" i="356"/>
  <c r="D170" i="356"/>
  <c r="D171" i="356"/>
  <c r="D172" i="356"/>
  <c r="D173" i="356"/>
  <c r="D174" i="356"/>
  <c r="D175" i="356"/>
  <c r="D176" i="356"/>
  <c r="D177" i="356"/>
  <c r="D178" i="356"/>
  <c r="D179" i="356"/>
  <c r="D180" i="356"/>
  <c r="D181" i="356"/>
  <c r="D182" i="356"/>
  <c r="D183" i="356"/>
  <c r="D184" i="356"/>
  <c r="D185" i="356"/>
  <c r="D186" i="356"/>
  <c r="D187" i="356"/>
  <c r="D188" i="356"/>
  <c r="D189" i="356"/>
  <c r="D190" i="356"/>
  <c r="D191" i="356"/>
  <c r="D192" i="356"/>
  <c r="D193" i="356"/>
  <c r="D194" i="356"/>
  <c r="D195" i="356"/>
  <c r="D196" i="356"/>
  <c r="D197" i="356"/>
  <c r="D198" i="356"/>
  <c r="D199" i="356"/>
  <c r="D200" i="356"/>
  <c r="D201" i="356"/>
  <c r="D202" i="356"/>
  <c r="D203" i="356"/>
  <c r="D204" i="356"/>
  <c r="D205" i="356"/>
  <c r="D206" i="356"/>
  <c r="D207" i="356"/>
  <c r="D208" i="356"/>
  <c r="D209" i="356"/>
  <c r="D210" i="356"/>
  <c r="D211" i="356"/>
  <c r="D212" i="356"/>
  <c r="D213" i="356"/>
  <c r="D214" i="356"/>
  <c r="D215" i="356"/>
  <c r="D216" i="356"/>
  <c r="D217" i="356"/>
  <c r="D218" i="356"/>
  <c r="D219" i="356"/>
  <c r="D220" i="356"/>
  <c r="D221" i="356"/>
  <c r="D222" i="356"/>
  <c r="D223" i="356"/>
  <c r="D224" i="356"/>
  <c r="D225" i="356"/>
  <c r="D226" i="356"/>
  <c r="D227" i="356"/>
  <c r="D228" i="356"/>
  <c r="D229" i="356"/>
  <c r="D230" i="356"/>
  <c r="D231" i="356"/>
  <c r="D232" i="356"/>
  <c r="D233" i="356"/>
  <c r="D234" i="356"/>
  <c r="D235" i="356"/>
  <c r="D236" i="356"/>
  <c r="D237" i="356"/>
  <c r="D238" i="356"/>
  <c r="D239" i="356"/>
  <c r="D240" i="356"/>
  <c r="D241" i="356"/>
  <c r="D242" i="356"/>
  <c r="D243" i="356"/>
  <c r="D244" i="356"/>
  <c r="D245" i="356"/>
  <c r="D246" i="356"/>
  <c r="D247" i="356"/>
  <c r="D248" i="356"/>
  <c r="D249" i="356"/>
  <c r="D250" i="356"/>
  <c r="D251" i="356"/>
  <c r="D252" i="356"/>
  <c r="D253" i="356"/>
  <c r="D254" i="356"/>
  <c r="D255" i="356"/>
  <c r="D256" i="356"/>
  <c r="D257" i="356"/>
  <c r="D258" i="356"/>
  <c r="D259" i="356"/>
  <c r="D260" i="356"/>
  <c r="D261" i="356"/>
  <c r="D262" i="356"/>
  <c r="D263" i="356"/>
  <c r="D264" i="356"/>
  <c r="D265" i="356"/>
  <c r="D266" i="356"/>
  <c r="D267" i="356"/>
  <c r="D268" i="356"/>
  <c r="D269" i="356"/>
  <c r="D270" i="356"/>
  <c r="D271" i="356"/>
  <c r="D272" i="356"/>
  <c r="D273" i="356"/>
  <c r="D274" i="356"/>
  <c r="D275" i="356"/>
  <c r="D276" i="356"/>
  <c r="D277" i="356"/>
  <c r="D278" i="356"/>
  <c r="D279" i="356"/>
  <c r="D280" i="356"/>
  <c r="D281" i="356"/>
  <c r="D282" i="356"/>
  <c r="D283" i="356"/>
  <c r="D284" i="356"/>
  <c r="D285" i="356"/>
  <c r="D286" i="356"/>
  <c r="D287" i="356"/>
  <c r="D288" i="356"/>
  <c r="D289" i="356"/>
  <c r="D290" i="356"/>
  <c r="D291" i="356"/>
  <c r="D292" i="356"/>
  <c r="D293" i="356"/>
  <c r="D294" i="356"/>
  <c r="D295" i="356"/>
  <c r="D296" i="356"/>
  <c r="D297" i="356"/>
  <c r="D298" i="356"/>
  <c r="D299" i="356"/>
  <c r="D300" i="356"/>
  <c r="D301" i="356"/>
  <c r="D302" i="356"/>
  <c r="D303" i="356"/>
  <c r="D304" i="356"/>
  <c r="D305" i="356"/>
  <c r="D306" i="356"/>
  <c r="D307" i="356"/>
  <c r="D308" i="356"/>
  <c r="D309" i="356"/>
  <c r="D310" i="356"/>
  <c r="D311" i="356"/>
  <c r="D312" i="356"/>
  <c r="D313" i="356"/>
  <c r="D314" i="356"/>
  <c r="D315" i="356"/>
  <c r="D316" i="356"/>
  <c r="D317" i="356"/>
  <c r="D318" i="356"/>
  <c r="D319" i="356"/>
  <c r="D320" i="356"/>
  <c r="D321" i="356"/>
  <c r="D322" i="356"/>
  <c r="D323" i="356"/>
  <c r="D324" i="356"/>
  <c r="D325" i="356"/>
  <c r="D326" i="356"/>
  <c r="D327" i="356"/>
  <c r="D328" i="356"/>
  <c r="D329" i="356"/>
  <c r="D330" i="356"/>
  <c r="D331" i="356"/>
  <c r="D332" i="356"/>
  <c r="D333" i="356"/>
  <c r="D334" i="356"/>
  <c r="D335" i="356"/>
  <c r="D336" i="356"/>
  <c r="D337" i="356"/>
  <c r="D338" i="356"/>
  <c r="D339" i="356"/>
  <c r="D340" i="356"/>
  <c r="D341" i="356"/>
  <c r="D342" i="356"/>
  <c r="D343" i="356"/>
  <c r="D344" i="356"/>
  <c r="D345" i="356"/>
  <c r="D346" i="356"/>
  <c r="D347" i="356"/>
  <c r="D348" i="356"/>
  <c r="D349" i="356"/>
  <c r="D350" i="356"/>
  <c r="D351" i="356"/>
  <c r="D352" i="356"/>
  <c r="D353" i="356"/>
  <c r="D354" i="356"/>
  <c r="D355" i="356"/>
  <c r="D356" i="356"/>
  <c r="D357" i="356"/>
  <c r="D358" i="356"/>
  <c r="D359" i="356"/>
  <c r="D360" i="356"/>
  <c r="D361" i="356"/>
  <c r="D362" i="356"/>
  <c r="D363" i="356"/>
  <c r="D364" i="356"/>
  <c r="D365" i="356"/>
  <c r="D366" i="356"/>
  <c r="D367" i="356"/>
  <c r="D368" i="356"/>
  <c r="D369" i="356"/>
  <c r="D370" i="356"/>
  <c r="D371" i="356"/>
  <c r="D372" i="356"/>
  <c r="D373" i="356"/>
  <c r="D374" i="356"/>
  <c r="D375" i="356"/>
  <c r="D376" i="356"/>
  <c r="D377" i="356"/>
  <c r="D378" i="356"/>
  <c r="D379" i="356"/>
  <c r="D380" i="356"/>
  <c r="D381" i="356"/>
  <c r="D382" i="356"/>
  <c r="D383" i="356"/>
  <c r="D384" i="356"/>
  <c r="D385" i="356"/>
  <c r="D386" i="356"/>
  <c r="D387" i="356"/>
  <c r="D388" i="356"/>
  <c r="D389" i="356"/>
  <c r="D390" i="356"/>
  <c r="D391" i="356"/>
  <c r="D392" i="356"/>
  <c r="D393" i="356"/>
  <c r="D394" i="356"/>
  <c r="D395" i="356"/>
  <c r="D396" i="356"/>
  <c r="D397" i="356"/>
  <c r="D398" i="356"/>
  <c r="D399" i="356"/>
  <c r="D400" i="356"/>
  <c r="D401" i="356"/>
  <c r="D402" i="356"/>
  <c r="D403" i="356"/>
  <c r="D404" i="356"/>
  <c r="D405" i="356"/>
  <c r="D406" i="356"/>
  <c r="D407" i="356"/>
  <c r="D408" i="356"/>
  <c r="D409" i="356"/>
  <c r="D410" i="356"/>
  <c r="D411" i="356"/>
  <c r="D412" i="356"/>
  <c r="D413" i="356"/>
  <c r="D414" i="356"/>
  <c r="D415" i="356"/>
  <c r="D416" i="356"/>
  <c r="D417" i="356"/>
  <c r="D418" i="356"/>
  <c r="D419" i="356"/>
  <c r="D420" i="356"/>
  <c r="D421" i="356"/>
  <c r="D422" i="356"/>
  <c r="D423" i="356"/>
  <c r="D424" i="356"/>
  <c r="D425" i="356"/>
  <c r="D426" i="356"/>
  <c r="D427" i="356"/>
  <c r="D428" i="356"/>
  <c r="D429" i="356"/>
  <c r="D430" i="356"/>
  <c r="D431" i="356"/>
  <c r="D432" i="356"/>
  <c r="D433" i="356"/>
  <c r="D434" i="356"/>
  <c r="D435" i="356"/>
  <c r="D436" i="356"/>
  <c r="D437" i="356"/>
  <c r="D438" i="356"/>
  <c r="D439" i="356"/>
  <c r="D440" i="356"/>
  <c r="D441" i="356"/>
  <c r="D442" i="356"/>
  <c r="D443" i="356"/>
  <c r="D444" i="356"/>
  <c r="D445" i="356"/>
  <c r="D446" i="356"/>
  <c r="D447" i="356"/>
  <c r="D448" i="356"/>
  <c r="D449" i="356"/>
  <c r="D450" i="356"/>
  <c r="D451" i="356"/>
  <c r="D452" i="356"/>
  <c r="D453" i="356"/>
  <c r="D454" i="356"/>
  <c r="D455" i="356"/>
  <c r="D456" i="356"/>
  <c r="D457" i="356"/>
  <c r="D458" i="356"/>
  <c r="D459" i="356"/>
  <c r="D460" i="356"/>
  <c r="D461" i="356"/>
  <c r="D462" i="356"/>
  <c r="D463" i="356"/>
  <c r="D464" i="356"/>
  <c r="D465" i="356"/>
  <c r="D466" i="356"/>
  <c r="D467" i="356"/>
  <c r="D468" i="356"/>
  <c r="D469" i="356"/>
  <c r="D470" i="356"/>
  <c r="D471" i="356"/>
  <c r="D472" i="356"/>
  <c r="D473" i="356"/>
  <c r="D474" i="356"/>
  <c r="D475" i="356"/>
  <c r="D476" i="356"/>
  <c r="D477" i="356"/>
  <c r="D478" i="356"/>
  <c r="D479" i="356"/>
  <c r="D480" i="356"/>
  <c r="D481" i="356"/>
  <c r="D482" i="356"/>
  <c r="D483" i="356"/>
  <c r="D484" i="356"/>
  <c r="D485" i="356"/>
  <c r="D486" i="356"/>
  <c r="D487" i="356"/>
  <c r="D488" i="356"/>
  <c r="D489" i="356"/>
  <c r="D490" i="356"/>
  <c r="D491" i="356"/>
  <c r="D492" i="356"/>
  <c r="D493" i="356"/>
  <c r="D494" i="356"/>
  <c r="D495" i="356"/>
  <c r="D496" i="356"/>
  <c r="D497" i="356"/>
  <c r="D498" i="356"/>
  <c r="D499" i="356"/>
  <c r="D500" i="356"/>
  <c r="D501" i="356"/>
  <c r="D502" i="356"/>
  <c r="D503" i="356"/>
  <c r="D504" i="356"/>
  <c r="D505" i="356"/>
  <c r="D506" i="356"/>
  <c r="D507" i="356"/>
  <c r="D508" i="356"/>
  <c r="D509" i="356"/>
  <c r="D510" i="356"/>
  <c r="D511" i="356"/>
  <c r="D512" i="356"/>
  <c r="D513" i="356"/>
  <c r="D514" i="356"/>
  <c r="D515" i="356"/>
  <c r="D516" i="356"/>
  <c r="D517" i="356"/>
  <c r="D518" i="356"/>
  <c r="D519" i="356"/>
  <c r="D520" i="356"/>
  <c r="D521" i="356"/>
  <c r="D522" i="356"/>
  <c r="D523" i="356"/>
  <c r="D524" i="356"/>
  <c r="D525" i="356"/>
  <c r="D526" i="356"/>
  <c r="D527" i="356"/>
  <c r="D528" i="356"/>
  <c r="D529" i="356"/>
  <c r="D530" i="356"/>
  <c r="D531" i="356"/>
  <c r="D532" i="356"/>
  <c r="D533" i="356"/>
  <c r="D534" i="356"/>
  <c r="D535" i="356"/>
  <c r="D536" i="356"/>
  <c r="D537" i="356"/>
  <c r="D538" i="356"/>
  <c r="D539" i="356"/>
  <c r="D540" i="356"/>
  <c r="D541" i="356"/>
  <c r="D542" i="356"/>
  <c r="D543" i="356"/>
  <c r="D544" i="356"/>
  <c r="D545" i="356"/>
  <c r="D546" i="356"/>
  <c r="D547" i="356"/>
  <c r="D548" i="356"/>
  <c r="D549" i="356"/>
  <c r="D550" i="356"/>
  <c r="D551" i="356"/>
  <c r="D552" i="356"/>
  <c r="D553" i="356"/>
  <c r="D554" i="356"/>
  <c r="D555" i="356"/>
  <c r="D556" i="356"/>
  <c r="D557" i="356"/>
  <c r="D558" i="356"/>
  <c r="D559" i="356"/>
  <c r="D560" i="356"/>
  <c r="D561" i="356"/>
  <c r="D562" i="356"/>
  <c r="D563" i="356"/>
  <c r="D564" i="356"/>
  <c r="D565" i="356"/>
  <c r="D566" i="356"/>
  <c r="D567" i="356"/>
  <c r="D568" i="356"/>
  <c r="D569" i="356"/>
  <c r="D570" i="356"/>
  <c r="D571" i="356"/>
  <c r="D572" i="356"/>
  <c r="D573" i="356"/>
  <c r="D574" i="356"/>
  <c r="D575" i="356"/>
  <c r="D576" i="356"/>
  <c r="D577" i="356"/>
  <c r="D578" i="356"/>
  <c r="D579" i="356"/>
  <c r="D580" i="356"/>
  <c r="D581" i="356"/>
  <c r="D582" i="356"/>
  <c r="D583" i="356"/>
  <c r="D584" i="356"/>
  <c r="D585" i="356"/>
  <c r="D586" i="356"/>
  <c r="D587" i="356"/>
  <c r="D588" i="356"/>
  <c r="D589" i="356"/>
  <c r="D590" i="356"/>
  <c r="D591" i="356"/>
  <c r="D592" i="356"/>
  <c r="D593" i="356"/>
  <c r="D594" i="356"/>
  <c r="D595" i="356"/>
  <c r="D596" i="356"/>
  <c r="D597" i="356"/>
  <c r="D598" i="356"/>
  <c r="D599" i="356"/>
  <c r="D600" i="356"/>
  <c r="D601" i="356"/>
  <c r="D602" i="356"/>
  <c r="D603" i="356"/>
  <c r="D604" i="356"/>
  <c r="D605" i="356"/>
  <c r="D606" i="356"/>
  <c r="D607" i="356"/>
  <c r="D608" i="356"/>
  <c r="D609" i="356"/>
  <c r="D610" i="356"/>
  <c r="D611" i="356"/>
  <c r="D612" i="356"/>
  <c r="D613" i="356"/>
  <c r="D614" i="356"/>
  <c r="D615" i="356"/>
  <c r="D616" i="356"/>
  <c r="D617" i="356"/>
  <c r="D618" i="356"/>
  <c r="D619" i="356"/>
  <c r="D620" i="356"/>
  <c r="D621" i="356"/>
  <c r="D622" i="356"/>
  <c r="D623" i="356"/>
  <c r="D624" i="356"/>
  <c r="D625" i="356"/>
  <c r="D626" i="356"/>
  <c r="D627" i="356"/>
  <c r="D628" i="356"/>
  <c r="D629" i="356"/>
  <c r="D630" i="356"/>
  <c r="D631" i="356"/>
  <c r="D632" i="356"/>
  <c r="D633" i="356"/>
  <c r="D634" i="356"/>
  <c r="D635" i="356"/>
  <c r="D636" i="356"/>
  <c r="D637" i="356"/>
  <c r="D638" i="356"/>
  <c r="D639" i="356"/>
  <c r="D640" i="356"/>
  <c r="D641" i="356"/>
  <c r="D642" i="356"/>
  <c r="D643" i="356"/>
  <c r="D644" i="356"/>
  <c r="D645" i="356"/>
  <c r="D646" i="356"/>
  <c r="D647" i="356"/>
  <c r="D648" i="356"/>
  <c r="D649" i="356"/>
  <c r="D650" i="356"/>
  <c r="D651" i="356"/>
  <c r="D652" i="356"/>
  <c r="D653" i="356"/>
  <c r="D654" i="356"/>
  <c r="D655" i="356"/>
  <c r="D656" i="356"/>
  <c r="D657" i="356"/>
  <c r="D658" i="356"/>
  <c r="D659" i="356"/>
  <c r="D660" i="356"/>
  <c r="D661" i="356"/>
  <c r="D662" i="356"/>
  <c r="D663" i="356"/>
  <c r="D664" i="356"/>
  <c r="D665" i="356"/>
  <c r="D666" i="356"/>
  <c r="D667" i="356"/>
  <c r="D668" i="356"/>
  <c r="D669" i="356"/>
  <c r="D670" i="356"/>
  <c r="D671" i="356"/>
  <c r="D672" i="356"/>
  <c r="D673" i="356"/>
  <c r="D674" i="356"/>
  <c r="D675" i="356"/>
  <c r="D676" i="356"/>
  <c r="D677" i="356"/>
  <c r="D678" i="356"/>
  <c r="D679" i="356"/>
  <c r="D680" i="356"/>
  <c r="D681" i="356"/>
  <c r="D682" i="356"/>
  <c r="D683" i="356"/>
  <c r="D684" i="356"/>
  <c r="D685" i="356"/>
  <c r="D686" i="356"/>
  <c r="D687" i="356"/>
  <c r="D688" i="356"/>
  <c r="D689" i="356"/>
  <c r="D690" i="356"/>
  <c r="D691" i="356"/>
  <c r="D692" i="356"/>
  <c r="D693" i="356"/>
  <c r="D694" i="356"/>
  <c r="D695" i="356"/>
  <c r="D696" i="356"/>
  <c r="D697" i="356"/>
  <c r="D698" i="356"/>
  <c r="D699" i="356"/>
  <c r="D700" i="356"/>
  <c r="D701" i="356"/>
  <c r="D702" i="356"/>
  <c r="D703" i="356"/>
  <c r="D704" i="356"/>
  <c r="D705" i="356"/>
  <c r="D706" i="356"/>
  <c r="D707" i="356"/>
  <c r="D708" i="356"/>
  <c r="D709" i="356"/>
  <c r="D710" i="356"/>
  <c r="D711" i="356"/>
  <c r="D712" i="356"/>
  <c r="D713" i="356"/>
  <c r="D714" i="356"/>
  <c r="D715" i="356"/>
  <c r="D716" i="356"/>
  <c r="D717" i="356"/>
  <c r="D718" i="356"/>
  <c r="D719" i="356"/>
  <c r="D720" i="356"/>
  <c r="D721" i="356"/>
  <c r="D722" i="356"/>
  <c r="D723" i="356"/>
  <c r="D724" i="356"/>
  <c r="D725" i="356"/>
  <c r="D726" i="356"/>
  <c r="D727" i="356"/>
  <c r="D728" i="356"/>
  <c r="D729" i="356"/>
  <c r="D730" i="356"/>
  <c r="D731" i="356"/>
  <c r="D732" i="356"/>
  <c r="D733" i="356"/>
  <c r="D734" i="356"/>
  <c r="D735" i="356"/>
  <c r="D736" i="356"/>
  <c r="D737" i="356"/>
  <c r="D738" i="356"/>
  <c r="D739" i="356"/>
  <c r="D740" i="356"/>
  <c r="D741" i="356"/>
  <c r="D742" i="356"/>
  <c r="D743" i="356"/>
  <c r="D744" i="356"/>
  <c r="D745" i="356"/>
  <c r="D746" i="356"/>
  <c r="D747" i="356"/>
  <c r="D748" i="356"/>
  <c r="D749" i="356"/>
  <c r="D750" i="356"/>
  <c r="D751" i="356"/>
  <c r="D752" i="356"/>
  <c r="D753" i="356"/>
  <c r="D754" i="356"/>
  <c r="D755" i="356"/>
  <c r="D756" i="356"/>
  <c r="D757" i="356"/>
  <c r="D758" i="356"/>
  <c r="D759" i="356"/>
  <c r="D760" i="356"/>
  <c r="D761" i="356"/>
  <c r="D762" i="356"/>
  <c r="D763" i="356"/>
  <c r="D764" i="356"/>
  <c r="D765" i="356"/>
  <c r="D766" i="356"/>
  <c r="D767" i="356"/>
  <c r="D768" i="356"/>
  <c r="D769" i="356"/>
  <c r="D770" i="356"/>
  <c r="D771" i="356"/>
  <c r="D772" i="356"/>
  <c r="D773" i="356"/>
  <c r="D774" i="356"/>
  <c r="D775" i="356"/>
  <c r="D776" i="356"/>
  <c r="D777" i="356"/>
  <c r="D778" i="356"/>
  <c r="D779" i="356"/>
  <c r="D780" i="356"/>
  <c r="D781" i="356"/>
  <c r="D782" i="356"/>
  <c r="D783" i="356"/>
  <c r="D784" i="356"/>
  <c r="D785" i="356"/>
  <c r="D786" i="356"/>
  <c r="D787" i="356"/>
  <c r="D788" i="356"/>
  <c r="D789" i="356"/>
  <c r="D790" i="356"/>
  <c r="D791" i="356"/>
  <c r="D792" i="356"/>
  <c r="D793" i="356"/>
  <c r="D794" i="356"/>
  <c r="D795" i="356"/>
  <c r="D796" i="356"/>
  <c r="D797" i="356"/>
  <c r="D798" i="356"/>
  <c r="D799" i="356"/>
  <c r="D800" i="356"/>
  <c r="D801" i="356"/>
  <c r="D802" i="356"/>
  <c r="D803" i="356"/>
  <c r="D804" i="356"/>
  <c r="D805" i="356"/>
  <c r="D806" i="356"/>
  <c r="D807" i="356"/>
  <c r="D808" i="356"/>
  <c r="D809" i="356"/>
  <c r="D810" i="356"/>
  <c r="D811" i="356"/>
  <c r="D812" i="356"/>
  <c r="D813" i="356"/>
  <c r="D814" i="356"/>
  <c r="D815" i="356"/>
  <c r="D816" i="356"/>
  <c r="D817" i="356"/>
  <c r="D818" i="356"/>
  <c r="D819" i="356"/>
  <c r="D820" i="356"/>
  <c r="D821" i="356"/>
  <c r="D822" i="356"/>
  <c r="D823" i="356"/>
  <c r="D824" i="356"/>
  <c r="D825" i="356"/>
  <c r="D826" i="356"/>
  <c r="D827" i="356"/>
  <c r="D828" i="356"/>
  <c r="D829" i="356"/>
  <c r="D830" i="356"/>
  <c r="D831" i="356"/>
  <c r="D832" i="356"/>
  <c r="D833" i="356"/>
  <c r="D834" i="356"/>
  <c r="D835" i="356"/>
  <c r="D836" i="356"/>
  <c r="D837" i="356"/>
  <c r="D838" i="356"/>
  <c r="D839" i="356"/>
  <c r="D840" i="356"/>
  <c r="D841" i="356"/>
  <c r="D842" i="356"/>
  <c r="D843" i="356"/>
  <c r="D844" i="356"/>
  <c r="D845" i="356"/>
  <c r="D846" i="356"/>
  <c r="D847" i="356"/>
  <c r="D848" i="356"/>
  <c r="D849" i="356"/>
  <c r="D850" i="356"/>
  <c r="D851" i="356"/>
  <c r="D852" i="356"/>
  <c r="D853" i="356"/>
  <c r="D854" i="356"/>
  <c r="D855" i="356"/>
  <c r="D856" i="356"/>
  <c r="D857" i="356"/>
  <c r="D858" i="356"/>
  <c r="D859" i="356"/>
  <c r="D860" i="356"/>
  <c r="D861" i="356"/>
  <c r="D862" i="356"/>
  <c r="D863" i="356"/>
  <c r="D864" i="356"/>
  <c r="D865" i="356"/>
  <c r="D866" i="356"/>
  <c r="D867" i="356"/>
  <c r="D868" i="356"/>
  <c r="D869" i="356"/>
  <c r="D870" i="356"/>
  <c r="D871" i="356"/>
  <c r="D872" i="356"/>
  <c r="D873" i="356"/>
  <c r="D874" i="356"/>
  <c r="D875" i="356"/>
  <c r="D876" i="356"/>
  <c r="D877" i="356"/>
  <c r="D878" i="356"/>
  <c r="D879" i="356"/>
  <c r="D880" i="356"/>
  <c r="D881" i="356"/>
  <c r="D882" i="356"/>
  <c r="D883" i="356"/>
  <c r="D884" i="356"/>
  <c r="D885" i="356"/>
  <c r="D886" i="356"/>
  <c r="D887" i="356"/>
  <c r="D888" i="356"/>
  <c r="D889" i="356"/>
  <c r="D890" i="356"/>
  <c r="D891" i="356"/>
  <c r="D892" i="356"/>
  <c r="D893" i="356"/>
  <c r="D894" i="356"/>
  <c r="D895" i="356"/>
  <c r="D896" i="356"/>
  <c r="D897" i="356"/>
  <c r="D898" i="356"/>
  <c r="D899" i="356"/>
  <c r="D900" i="356"/>
  <c r="D901" i="356"/>
  <c r="D902" i="356"/>
  <c r="D903" i="356"/>
  <c r="D904" i="356"/>
  <c r="D905" i="356"/>
  <c r="D906" i="356"/>
  <c r="D907" i="356"/>
  <c r="D908" i="356"/>
  <c r="D909" i="356"/>
  <c r="D910" i="356"/>
  <c r="D911" i="356"/>
  <c r="D912" i="356"/>
  <c r="D913" i="356"/>
  <c r="D914" i="356"/>
  <c r="D915" i="356"/>
  <c r="D916" i="356"/>
  <c r="D917" i="356"/>
  <c r="D918" i="356"/>
  <c r="D919" i="356"/>
  <c r="D920" i="356"/>
  <c r="D921" i="356"/>
  <c r="D922" i="356"/>
  <c r="D923" i="356"/>
  <c r="D924" i="356"/>
  <c r="D925" i="356"/>
  <c r="D926" i="356"/>
  <c r="D927" i="356"/>
  <c r="D928" i="356"/>
  <c r="D929" i="356"/>
  <c r="D930" i="356"/>
  <c r="D931" i="356"/>
  <c r="D932" i="356"/>
  <c r="D933" i="356"/>
  <c r="D934" i="356"/>
  <c r="D935" i="356"/>
  <c r="D936" i="356"/>
  <c r="D937" i="356"/>
  <c r="D938" i="356"/>
  <c r="D939" i="356"/>
  <c r="D940" i="356"/>
  <c r="D941" i="356"/>
  <c r="D942" i="356"/>
  <c r="D1" i="356"/>
  <c r="AD1429" i="7" l="1"/>
  <c r="AJ1429" i="7" s="1"/>
  <c r="K48" i="367" l="1"/>
  <c r="K55" i="367"/>
  <c r="K49" i="367"/>
  <c r="K52" i="367"/>
  <c r="K53" i="367"/>
  <c r="K57" i="367" l="1"/>
  <c r="K56" i="367"/>
  <c r="CX870" i="355" l="1"/>
  <c r="CX868" i="355"/>
  <c r="CX866" i="355"/>
  <c r="AD1540" i="7" l="1"/>
  <c r="AJ1540" i="7" s="1"/>
  <c r="AD1139" i="7"/>
  <c r="AJ1139" i="7" s="1"/>
  <c r="AD944" i="7"/>
  <c r="AJ944" i="7" s="1"/>
  <c r="X948" i="7"/>
  <c r="AD698" i="7"/>
  <c r="AJ698" i="7" s="1"/>
  <c r="H11" i="355"/>
  <c r="D388" i="355"/>
  <c r="D2" i="355"/>
  <c r="D3" i="355"/>
  <c r="D4" i="355"/>
  <c r="D5" i="355"/>
  <c r="D6" i="355"/>
  <c r="D7" i="355"/>
  <c r="D8" i="355"/>
  <c r="D9" i="355"/>
  <c r="D10" i="355"/>
  <c r="D11" i="355"/>
  <c r="D12" i="355"/>
  <c r="D13" i="355"/>
  <c r="D14" i="355"/>
  <c r="D15" i="355"/>
  <c r="D16" i="355"/>
  <c r="D17" i="355"/>
  <c r="D18" i="355"/>
  <c r="D19" i="355"/>
  <c r="D20" i="355"/>
  <c r="D21" i="355"/>
  <c r="D22" i="355"/>
  <c r="D23" i="355"/>
  <c r="D24" i="355"/>
  <c r="D25" i="355"/>
  <c r="D26" i="355"/>
  <c r="D27" i="355"/>
  <c r="D28" i="355"/>
  <c r="D29" i="355"/>
  <c r="D30" i="355"/>
  <c r="D31" i="355"/>
  <c r="D32" i="355"/>
  <c r="D33" i="355"/>
  <c r="D34" i="355"/>
  <c r="D35" i="355"/>
  <c r="D36" i="355"/>
  <c r="D37" i="355"/>
  <c r="D38" i="355"/>
  <c r="D39" i="355"/>
  <c r="D40" i="355"/>
  <c r="D41" i="355"/>
  <c r="D42" i="355"/>
  <c r="D43" i="355"/>
  <c r="D44" i="355"/>
  <c r="D45" i="355"/>
  <c r="D46" i="355"/>
  <c r="D47" i="355"/>
  <c r="D48" i="355"/>
  <c r="D49" i="355"/>
  <c r="D50" i="355"/>
  <c r="D51" i="355"/>
  <c r="D52" i="355"/>
  <c r="D53" i="355"/>
  <c r="D54" i="355"/>
  <c r="D55" i="355"/>
  <c r="D56" i="355"/>
  <c r="D57" i="355"/>
  <c r="D58" i="355"/>
  <c r="D59" i="355"/>
  <c r="D60" i="355"/>
  <c r="D61" i="355"/>
  <c r="D62" i="355"/>
  <c r="D63" i="355"/>
  <c r="D64" i="355"/>
  <c r="D65" i="355"/>
  <c r="D66" i="355"/>
  <c r="D67" i="355"/>
  <c r="D68" i="355"/>
  <c r="D69" i="355"/>
  <c r="D70" i="355"/>
  <c r="D71" i="355"/>
  <c r="D72" i="355"/>
  <c r="D73" i="355"/>
  <c r="D74" i="355"/>
  <c r="D75" i="355"/>
  <c r="D76" i="355"/>
  <c r="D77" i="355"/>
  <c r="D78" i="355"/>
  <c r="D79" i="355"/>
  <c r="D80" i="355"/>
  <c r="D81" i="355"/>
  <c r="D82" i="355"/>
  <c r="D83" i="355"/>
  <c r="D84" i="355"/>
  <c r="D85" i="355"/>
  <c r="D86" i="355"/>
  <c r="D87" i="355"/>
  <c r="D88" i="355"/>
  <c r="D89" i="355"/>
  <c r="D90" i="355"/>
  <c r="D91" i="355"/>
  <c r="D92" i="355"/>
  <c r="D93" i="355"/>
  <c r="D94" i="355"/>
  <c r="D95" i="355"/>
  <c r="D96" i="355"/>
  <c r="D97" i="355"/>
  <c r="D98" i="355"/>
  <c r="D99" i="355"/>
  <c r="D100" i="355"/>
  <c r="D101" i="355"/>
  <c r="D102" i="355"/>
  <c r="D103" i="355"/>
  <c r="D104" i="355"/>
  <c r="D105" i="355"/>
  <c r="D106" i="355"/>
  <c r="D107" i="355"/>
  <c r="D108" i="355"/>
  <c r="D109" i="355"/>
  <c r="D110" i="355"/>
  <c r="D111" i="355"/>
  <c r="D112" i="355"/>
  <c r="D113" i="355"/>
  <c r="D114" i="355"/>
  <c r="D115" i="355"/>
  <c r="D116" i="355"/>
  <c r="D117" i="355"/>
  <c r="D118" i="355"/>
  <c r="D119" i="355"/>
  <c r="D120" i="355"/>
  <c r="D121" i="355"/>
  <c r="D122" i="355"/>
  <c r="D123" i="355"/>
  <c r="D124" i="355"/>
  <c r="D125" i="355"/>
  <c r="D126" i="355"/>
  <c r="D127" i="355"/>
  <c r="D128" i="355"/>
  <c r="D129" i="355"/>
  <c r="D130" i="355"/>
  <c r="D131" i="355"/>
  <c r="D132" i="355"/>
  <c r="D133" i="355"/>
  <c r="D134" i="355"/>
  <c r="D135" i="355"/>
  <c r="D136" i="355"/>
  <c r="D137" i="355"/>
  <c r="D138" i="355"/>
  <c r="D139" i="355"/>
  <c r="D140" i="355"/>
  <c r="D141" i="355"/>
  <c r="D142" i="355"/>
  <c r="D143" i="355"/>
  <c r="D144" i="355"/>
  <c r="D145" i="355"/>
  <c r="D146" i="355"/>
  <c r="D147" i="355"/>
  <c r="D148" i="355"/>
  <c r="D149" i="355"/>
  <c r="D150" i="355"/>
  <c r="D151" i="355"/>
  <c r="D152" i="355"/>
  <c r="D153" i="355"/>
  <c r="D154" i="355"/>
  <c r="D155" i="355"/>
  <c r="D156" i="355"/>
  <c r="D157" i="355"/>
  <c r="D158" i="355"/>
  <c r="D159" i="355"/>
  <c r="D160" i="355"/>
  <c r="D161" i="355"/>
  <c r="D162" i="355"/>
  <c r="D163" i="355"/>
  <c r="D164" i="355"/>
  <c r="D165" i="355"/>
  <c r="D166" i="355"/>
  <c r="D167" i="355"/>
  <c r="D168" i="355"/>
  <c r="D169" i="355"/>
  <c r="D170" i="355"/>
  <c r="D171" i="355"/>
  <c r="D172" i="355"/>
  <c r="D173" i="355"/>
  <c r="D174" i="355"/>
  <c r="D175" i="355"/>
  <c r="D176" i="355"/>
  <c r="D177" i="355"/>
  <c r="D178" i="355"/>
  <c r="D179" i="355"/>
  <c r="D180" i="355"/>
  <c r="D181" i="355"/>
  <c r="D182" i="355"/>
  <c r="D183" i="355"/>
  <c r="D184" i="355"/>
  <c r="D185" i="355"/>
  <c r="D186" i="355"/>
  <c r="D187" i="355"/>
  <c r="D188" i="355"/>
  <c r="D189" i="355"/>
  <c r="D190" i="355"/>
  <c r="D191" i="355"/>
  <c r="D192" i="355"/>
  <c r="D193" i="355"/>
  <c r="D194" i="355"/>
  <c r="D195" i="355"/>
  <c r="D196" i="355"/>
  <c r="D197" i="355"/>
  <c r="D198" i="355"/>
  <c r="D199" i="355"/>
  <c r="D200" i="355"/>
  <c r="D201" i="355"/>
  <c r="D202" i="355"/>
  <c r="D203" i="355"/>
  <c r="D204" i="355"/>
  <c r="D205" i="355"/>
  <c r="D206" i="355"/>
  <c r="D207" i="355"/>
  <c r="D208" i="355"/>
  <c r="D209" i="355"/>
  <c r="D210" i="355"/>
  <c r="D211" i="355"/>
  <c r="D212" i="355"/>
  <c r="D213" i="355"/>
  <c r="D214" i="355"/>
  <c r="D215" i="355"/>
  <c r="D216" i="355"/>
  <c r="D217" i="355"/>
  <c r="D218" i="355"/>
  <c r="D219" i="355"/>
  <c r="D220" i="355"/>
  <c r="D221" i="355"/>
  <c r="D222" i="355"/>
  <c r="D223" i="355"/>
  <c r="D224" i="355"/>
  <c r="D225" i="355"/>
  <c r="D226" i="355"/>
  <c r="D227" i="355"/>
  <c r="D228" i="355"/>
  <c r="D229" i="355"/>
  <c r="D230" i="355"/>
  <c r="D231" i="355"/>
  <c r="D232" i="355"/>
  <c r="D233" i="355"/>
  <c r="D234" i="355"/>
  <c r="D235" i="355"/>
  <c r="D236" i="355"/>
  <c r="D237" i="355"/>
  <c r="D238" i="355"/>
  <c r="D239" i="355"/>
  <c r="D240" i="355"/>
  <c r="D241" i="355"/>
  <c r="D242" i="355"/>
  <c r="D243" i="355"/>
  <c r="D244" i="355"/>
  <c r="D245" i="355"/>
  <c r="D246" i="355"/>
  <c r="D247" i="355"/>
  <c r="D248" i="355"/>
  <c r="D249" i="355"/>
  <c r="D250" i="355"/>
  <c r="D251" i="355"/>
  <c r="D252" i="355"/>
  <c r="D253" i="355"/>
  <c r="D254" i="355"/>
  <c r="D255" i="355"/>
  <c r="D256" i="355"/>
  <c r="D257" i="355"/>
  <c r="D258" i="355"/>
  <c r="D259" i="355"/>
  <c r="D260" i="355"/>
  <c r="D261" i="355"/>
  <c r="D262" i="355"/>
  <c r="D263" i="355"/>
  <c r="D264" i="355"/>
  <c r="D265" i="355"/>
  <c r="D266" i="355"/>
  <c r="D267" i="355"/>
  <c r="D268" i="355"/>
  <c r="D269" i="355"/>
  <c r="D270" i="355"/>
  <c r="D271" i="355"/>
  <c r="D272" i="355"/>
  <c r="D273" i="355"/>
  <c r="D274" i="355"/>
  <c r="D275" i="355"/>
  <c r="D276" i="355"/>
  <c r="D277" i="355"/>
  <c r="D278" i="355"/>
  <c r="D279" i="355"/>
  <c r="D280" i="355"/>
  <c r="D281" i="355"/>
  <c r="D282" i="355"/>
  <c r="D283" i="355"/>
  <c r="D284" i="355"/>
  <c r="D285" i="355"/>
  <c r="D286" i="355"/>
  <c r="D287" i="355"/>
  <c r="D288" i="355"/>
  <c r="D289" i="355"/>
  <c r="D290" i="355"/>
  <c r="D291" i="355"/>
  <c r="D292" i="355"/>
  <c r="D293" i="355"/>
  <c r="D294" i="355"/>
  <c r="D295" i="355"/>
  <c r="D296" i="355"/>
  <c r="D297" i="355"/>
  <c r="D298" i="355"/>
  <c r="D299" i="355"/>
  <c r="D300" i="355"/>
  <c r="D301" i="355"/>
  <c r="D302" i="355"/>
  <c r="D303" i="355"/>
  <c r="D304" i="355"/>
  <c r="D305" i="355"/>
  <c r="D306" i="355"/>
  <c r="D307" i="355"/>
  <c r="D308" i="355"/>
  <c r="D309" i="355"/>
  <c r="D310" i="355"/>
  <c r="D311" i="355"/>
  <c r="D312" i="355"/>
  <c r="D313" i="355"/>
  <c r="D314" i="355"/>
  <c r="D315" i="355"/>
  <c r="D316" i="355"/>
  <c r="D317" i="355"/>
  <c r="D318" i="355"/>
  <c r="D319" i="355"/>
  <c r="D320" i="355"/>
  <c r="D321" i="355"/>
  <c r="D322" i="355"/>
  <c r="D323" i="355"/>
  <c r="D324" i="355"/>
  <c r="D325" i="355"/>
  <c r="D326" i="355"/>
  <c r="D327" i="355"/>
  <c r="D328" i="355"/>
  <c r="D329" i="355"/>
  <c r="D330" i="355"/>
  <c r="D331" i="355"/>
  <c r="D332" i="355"/>
  <c r="D333" i="355"/>
  <c r="D334" i="355"/>
  <c r="D335" i="355"/>
  <c r="D336" i="355"/>
  <c r="D337" i="355"/>
  <c r="D338" i="355"/>
  <c r="D339" i="355"/>
  <c r="D340" i="355"/>
  <c r="D341" i="355"/>
  <c r="D342" i="355"/>
  <c r="D343" i="355"/>
  <c r="D344" i="355"/>
  <c r="D345" i="355"/>
  <c r="D346" i="355"/>
  <c r="D347" i="355"/>
  <c r="D348" i="355"/>
  <c r="D349" i="355"/>
  <c r="D350" i="355"/>
  <c r="D351" i="355"/>
  <c r="D352" i="355"/>
  <c r="D353" i="355"/>
  <c r="D354" i="355"/>
  <c r="D355" i="355"/>
  <c r="D356" i="355"/>
  <c r="D357" i="355"/>
  <c r="D358" i="355"/>
  <c r="D359" i="355"/>
  <c r="D360" i="355"/>
  <c r="D361" i="355"/>
  <c r="D362" i="355"/>
  <c r="D363" i="355"/>
  <c r="D364" i="355"/>
  <c r="D365" i="355"/>
  <c r="D366" i="355"/>
  <c r="D367" i="355"/>
  <c r="D368" i="355"/>
  <c r="D369" i="355"/>
  <c r="D370" i="355"/>
  <c r="D371" i="355"/>
  <c r="D372" i="355"/>
  <c r="D373" i="355"/>
  <c r="D374" i="355"/>
  <c r="D375" i="355"/>
  <c r="D376" i="355"/>
  <c r="D377" i="355"/>
  <c r="D378" i="355"/>
  <c r="D379" i="355"/>
  <c r="D380" i="355"/>
  <c r="D381" i="355"/>
  <c r="D382" i="355"/>
  <c r="D383" i="355"/>
  <c r="D384" i="355"/>
  <c r="D385" i="355"/>
  <c r="D386" i="355"/>
  <c r="D387" i="355"/>
  <c r="D389" i="355"/>
  <c r="D390" i="355"/>
  <c r="D391" i="355"/>
  <c r="D392" i="355"/>
  <c r="D393" i="355"/>
  <c r="D394" i="355"/>
  <c r="D395" i="355"/>
  <c r="D396" i="355"/>
  <c r="D397" i="355"/>
  <c r="D398" i="355"/>
  <c r="D399" i="355"/>
  <c r="D400" i="355"/>
  <c r="D401" i="355"/>
  <c r="D402" i="355"/>
  <c r="D403" i="355"/>
  <c r="D404" i="355"/>
  <c r="D405" i="355"/>
  <c r="D406" i="355"/>
  <c r="D407" i="355"/>
  <c r="D408" i="355"/>
  <c r="D409" i="355"/>
  <c r="D410" i="355"/>
  <c r="D411" i="355"/>
  <c r="D412" i="355"/>
  <c r="D413" i="355"/>
  <c r="D414" i="355"/>
  <c r="D415" i="355"/>
  <c r="D416" i="355"/>
  <c r="D417" i="355"/>
  <c r="D418" i="355"/>
  <c r="D419" i="355"/>
  <c r="D420" i="355"/>
  <c r="D421" i="355"/>
  <c r="D422" i="355"/>
  <c r="D423" i="355"/>
  <c r="D424" i="355"/>
  <c r="D425" i="355"/>
  <c r="D426" i="355"/>
  <c r="D427" i="355"/>
  <c r="D428" i="355"/>
  <c r="D429" i="355"/>
  <c r="D430" i="355"/>
  <c r="D431" i="355"/>
  <c r="D432" i="355"/>
  <c r="D433" i="355"/>
  <c r="D434" i="355"/>
  <c r="D435" i="355"/>
  <c r="D436" i="355"/>
  <c r="D437" i="355"/>
  <c r="D438" i="355"/>
  <c r="D439" i="355"/>
  <c r="D440" i="355"/>
  <c r="D441" i="355"/>
  <c r="D442" i="355"/>
  <c r="D443" i="355"/>
  <c r="D444" i="355"/>
  <c r="D445" i="355"/>
  <c r="D446" i="355"/>
  <c r="D447" i="355"/>
  <c r="D448" i="355"/>
  <c r="D449" i="355"/>
  <c r="D450" i="355"/>
  <c r="D451" i="355"/>
  <c r="D452" i="355"/>
  <c r="D453" i="355"/>
  <c r="D454" i="355"/>
  <c r="D455" i="355"/>
  <c r="D456" i="355"/>
  <c r="D457" i="355"/>
  <c r="D458" i="355"/>
  <c r="D459" i="355"/>
  <c r="D460" i="355"/>
  <c r="D461" i="355"/>
  <c r="D462" i="355"/>
  <c r="D463" i="355"/>
  <c r="D464" i="355"/>
  <c r="D465" i="355"/>
  <c r="D466" i="355"/>
  <c r="D467" i="355"/>
  <c r="D468" i="355"/>
  <c r="D469" i="355"/>
  <c r="D470" i="355"/>
  <c r="D471" i="355"/>
  <c r="D472" i="355"/>
  <c r="D473" i="355"/>
  <c r="D474" i="355"/>
  <c r="D475" i="355"/>
  <c r="D476" i="355"/>
  <c r="D477" i="355"/>
  <c r="D478" i="355"/>
  <c r="D479" i="355"/>
  <c r="D480" i="355"/>
  <c r="D481" i="355"/>
  <c r="D482" i="355"/>
  <c r="D483" i="355"/>
  <c r="D484" i="355"/>
  <c r="D485" i="355"/>
  <c r="D486" i="355"/>
  <c r="D487" i="355"/>
  <c r="D488" i="355"/>
  <c r="D489" i="355"/>
  <c r="D490" i="355"/>
  <c r="D491" i="355"/>
  <c r="D492" i="355"/>
  <c r="D493" i="355"/>
  <c r="D494" i="355"/>
  <c r="D495" i="355"/>
  <c r="D496" i="355"/>
  <c r="D497" i="355"/>
  <c r="D498" i="355"/>
  <c r="D499" i="355"/>
  <c r="D500" i="355"/>
  <c r="D501" i="355"/>
  <c r="D502" i="355"/>
  <c r="D503" i="355"/>
  <c r="D504" i="355"/>
  <c r="D505" i="355"/>
  <c r="D506" i="355"/>
  <c r="D507" i="355"/>
  <c r="D508" i="355"/>
  <c r="D509" i="355"/>
  <c r="D510" i="355"/>
  <c r="D511" i="355"/>
  <c r="D512" i="355"/>
  <c r="D513" i="355"/>
  <c r="D514" i="355"/>
  <c r="D515" i="355"/>
  <c r="D516" i="355"/>
  <c r="D517" i="355"/>
  <c r="D518" i="355"/>
  <c r="D519" i="355"/>
  <c r="D520" i="355"/>
  <c r="D521" i="355"/>
  <c r="D522" i="355"/>
  <c r="D523" i="355"/>
  <c r="D524" i="355"/>
  <c r="D525" i="355"/>
  <c r="D526" i="355"/>
  <c r="D527" i="355"/>
  <c r="D528" i="355"/>
  <c r="D529" i="355"/>
  <c r="D530" i="355"/>
  <c r="D531" i="355"/>
  <c r="D532" i="355"/>
  <c r="D533" i="355"/>
  <c r="D534" i="355"/>
  <c r="D535" i="355"/>
  <c r="D536" i="355"/>
  <c r="D537" i="355"/>
  <c r="D538" i="355"/>
  <c r="D539" i="355"/>
  <c r="D540" i="355"/>
  <c r="D541" i="355"/>
  <c r="D542" i="355"/>
  <c r="D543" i="355"/>
  <c r="D544" i="355"/>
  <c r="D545" i="355"/>
  <c r="D546" i="355"/>
  <c r="D547" i="355"/>
  <c r="D548" i="355"/>
  <c r="D549" i="355"/>
  <c r="D550" i="355"/>
  <c r="D551" i="355"/>
  <c r="D552" i="355"/>
  <c r="D553" i="355"/>
  <c r="D554" i="355"/>
  <c r="D555" i="355"/>
  <c r="D556" i="355"/>
  <c r="D557" i="355"/>
  <c r="D558" i="355"/>
  <c r="D559" i="355"/>
  <c r="D560" i="355"/>
  <c r="D561" i="355"/>
  <c r="D562" i="355"/>
  <c r="D563" i="355"/>
  <c r="D564" i="355"/>
  <c r="D565" i="355"/>
  <c r="D566" i="355"/>
  <c r="D567" i="355"/>
  <c r="D568" i="355"/>
  <c r="D569" i="355"/>
  <c r="D570" i="355"/>
  <c r="D571" i="355"/>
  <c r="D572" i="355"/>
  <c r="D573" i="355"/>
  <c r="D574" i="355"/>
  <c r="D575" i="355"/>
  <c r="D576" i="355"/>
  <c r="D577" i="355"/>
  <c r="D578" i="355"/>
  <c r="D579" i="355"/>
  <c r="D580" i="355"/>
  <c r="D581" i="355"/>
  <c r="D582" i="355"/>
  <c r="D583" i="355"/>
  <c r="D584" i="355"/>
  <c r="D585" i="355"/>
  <c r="D586" i="355"/>
  <c r="D587" i="355"/>
  <c r="D588" i="355"/>
  <c r="D589" i="355"/>
  <c r="D590" i="355"/>
  <c r="D591" i="355"/>
  <c r="D592" i="355"/>
  <c r="D593" i="355"/>
  <c r="D594" i="355"/>
  <c r="D595" i="355"/>
  <c r="D596" i="355"/>
  <c r="D597" i="355"/>
  <c r="D598" i="355"/>
  <c r="D599" i="355"/>
  <c r="D600" i="355"/>
  <c r="D601" i="355"/>
  <c r="D602" i="355"/>
  <c r="D603" i="355"/>
  <c r="D604" i="355"/>
  <c r="D605" i="355"/>
  <c r="D606" i="355"/>
  <c r="D607" i="355"/>
  <c r="D608" i="355"/>
  <c r="D609" i="355"/>
  <c r="D610" i="355"/>
  <c r="D611" i="355"/>
  <c r="D612" i="355"/>
  <c r="D613" i="355"/>
  <c r="D614" i="355"/>
  <c r="D615" i="355"/>
  <c r="D616" i="355"/>
  <c r="D617" i="355"/>
  <c r="D618" i="355"/>
  <c r="D619" i="355"/>
  <c r="D620" i="355"/>
  <c r="D621" i="355"/>
  <c r="D622" i="355"/>
  <c r="D623" i="355"/>
  <c r="D624" i="355"/>
  <c r="D625" i="355"/>
  <c r="D626" i="355"/>
  <c r="D627" i="355"/>
  <c r="D628" i="355"/>
  <c r="D629" i="355"/>
  <c r="D630" i="355"/>
  <c r="D631" i="355"/>
  <c r="D632" i="355"/>
  <c r="D633" i="355"/>
  <c r="D634" i="355"/>
  <c r="D635" i="355"/>
  <c r="D636" i="355"/>
  <c r="D637" i="355"/>
  <c r="D638" i="355"/>
  <c r="D639" i="355"/>
  <c r="D640" i="355"/>
  <c r="D641" i="355"/>
  <c r="D642" i="355"/>
  <c r="D643" i="355"/>
  <c r="D644" i="355"/>
  <c r="D645" i="355"/>
  <c r="D646" i="355"/>
  <c r="D647" i="355"/>
  <c r="D648" i="355"/>
  <c r="D649" i="355"/>
  <c r="D650" i="355"/>
  <c r="D651" i="355"/>
  <c r="D652" i="355"/>
  <c r="D653" i="355"/>
  <c r="D654" i="355"/>
  <c r="D655" i="355"/>
  <c r="D656" i="355"/>
  <c r="D657" i="355"/>
  <c r="D658" i="355"/>
  <c r="D659" i="355"/>
  <c r="D660" i="355"/>
  <c r="D661" i="355"/>
  <c r="D662" i="355"/>
  <c r="D663" i="355"/>
  <c r="D664" i="355"/>
  <c r="D665" i="355"/>
  <c r="D666" i="355"/>
  <c r="D667" i="355"/>
  <c r="D668" i="355"/>
  <c r="D669" i="355"/>
  <c r="D670" i="355"/>
  <c r="D671" i="355"/>
  <c r="D672" i="355"/>
  <c r="D673" i="355"/>
  <c r="D674" i="355"/>
  <c r="D675" i="355"/>
  <c r="D676" i="355"/>
  <c r="D677" i="355"/>
  <c r="D678" i="355"/>
  <c r="D679" i="355"/>
  <c r="D680" i="355"/>
  <c r="D681" i="355"/>
  <c r="D682" i="355"/>
  <c r="D683" i="355"/>
  <c r="D684" i="355"/>
  <c r="D685" i="355"/>
  <c r="D686" i="355"/>
  <c r="D687" i="355"/>
  <c r="D688" i="355"/>
  <c r="D689" i="355"/>
  <c r="D690" i="355"/>
  <c r="D691" i="355"/>
  <c r="D692" i="355"/>
  <c r="D693" i="355"/>
  <c r="D694" i="355"/>
  <c r="D695" i="355"/>
  <c r="D696" i="355"/>
  <c r="D697" i="355"/>
  <c r="D698" i="355"/>
  <c r="D699" i="355"/>
  <c r="D700" i="355"/>
  <c r="D701" i="355"/>
  <c r="D702" i="355"/>
  <c r="D703" i="355"/>
  <c r="D704" i="355"/>
  <c r="D705" i="355"/>
  <c r="D706" i="355"/>
  <c r="D707" i="355"/>
  <c r="D708" i="355"/>
  <c r="D709" i="355"/>
  <c r="D710" i="355"/>
  <c r="D711" i="355"/>
  <c r="D712" i="355"/>
  <c r="D713" i="355"/>
  <c r="D714" i="355"/>
  <c r="D715" i="355"/>
  <c r="D716" i="355"/>
  <c r="D717" i="355"/>
  <c r="D718" i="355"/>
  <c r="D719" i="355"/>
  <c r="D720" i="355"/>
  <c r="D721" i="355"/>
  <c r="D722" i="355"/>
  <c r="D723" i="355"/>
  <c r="D724" i="355"/>
  <c r="D725" i="355"/>
  <c r="D726" i="355"/>
  <c r="D727" i="355"/>
  <c r="D728" i="355"/>
  <c r="D729" i="355"/>
  <c r="D730" i="355"/>
  <c r="D731" i="355"/>
  <c r="D732" i="355"/>
  <c r="D733" i="355"/>
  <c r="D734" i="355"/>
  <c r="D735" i="355"/>
  <c r="D736" i="355"/>
  <c r="D737" i="355"/>
  <c r="D738" i="355"/>
  <c r="D739" i="355"/>
  <c r="D740" i="355"/>
  <c r="D741" i="355"/>
  <c r="D742" i="355"/>
  <c r="D743" i="355"/>
  <c r="D744" i="355"/>
  <c r="D745" i="355"/>
  <c r="D746" i="355"/>
  <c r="D747" i="355"/>
  <c r="D748" i="355"/>
  <c r="D749" i="355"/>
  <c r="D750" i="355"/>
  <c r="D751" i="355"/>
  <c r="D752" i="355"/>
  <c r="D753" i="355"/>
  <c r="D754" i="355"/>
  <c r="D755" i="355"/>
  <c r="D756" i="355"/>
  <c r="D757" i="355"/>
  <c r="D758" i="355"/>
  <c r="D759" i="355"/>
  <c r="D760" i="355"/>
  <c r="D761" i="355"/>
  <c r="D762" i="355"/>
  <c r="D763" i="355"/>
  <c r="D764" i="355"/>
  <c r="D765" i="355"/>
  <c r="D766" i="355"/>
  <c r="D767" i="355"/>
  <c r="D768" i="355"/>
  <c r="D769" i="355"/>
  <c r="D770" i="355"/>
  <c r="D771" i="355"/>
  <c r="D772" i="355"/>
  <c r="D773" i="355"/>
  <c r="D774" i="355"/>
  <c r="D775" i="355"/>
  <c r="D776" i="355"/>
  <c r="D777" i="355"/>
  <c r="D778" i="355"/>
  <c r="D779" i="355"/>
  <c r="D780" i="355"/>
  <c r="D781" i="355"/>
  <c r="D782" i="355"/>
  <c r="D783" i="355"/>
  <c r="D784" i="355"/>
  <c r="D785" i="355"/>
  <c r="D786" i="355"/>
  <c r="D787" i="355"/>
  <c r="D788" i="355"/>
  <c r="D789" i="355"/>
  <c r="D790" i="355"/>
  <c r="D791" i="355"/>
  <c r="D792" i="355"/>
  <c r="D793" i="355"/>
  <c r="D794" i="355"/>
  <c r="D795" i="355"/>
  <c r="D796" i="355"/>
  <c r="D797" i="355"/>
  <c r="D798" i="355"/>
  <c r="D799" i="355"/>
  <c r="D800" i="355"/>
  <c r="D801" i="355"/>
  <c r="D802" i="355"/>
  <c r="D803" i="355"/>
  <c r="D804" i="355"/>
  <c r="D805" i="355"/>
  <c r="D806" i="355"/>
  <c r="D807" i="355"/>
  <c r="D808" i="355"/>
  <c r="D809" i="355"/>
  <c r="D810" i="355"/>
  <c r="D811" i="355"/>
  <c r="D812" i="355"/>
  <c r="D813" i="355"/>
  <c r="D814" i="355"/>
  <c r="D815" i="355"/>
  <c r="D816" i="355"/>
  <c r="D817" i="355"/>
  <c r="D818" i="355"/>
  <c r="D819" i="355"/>
  <c r="D820" i="355"/>
  <c r="D821" i="355"/>
  <c r="D822" i="355"/>
  <c r="D823" i="355"/>
  <c r="D824" i="355"/>
  <c r="D825" i="355"/>
  <c r="D826" i="355"/>
  <c r="D827" i="355"/>
  <c r="D828" i="355"/>
  <c r="D829" i="355"/>
  <c r="D830" i="355"/>
  <c r="D831" i="355"/>
  <c r="D832" i="355"/>
  <c r="D833" i="355"/>
  <c r="D834" i="355"/>
  <c r="D835" i="355"/>
  <c r="D836" i="355"/>
  <c r="D837" i="355"/>
  <c r="D838" i="355"/>
  <c r="D839" i="355"/>
  <c r="D840" i="355"/>
  <c r="D841" i="355"/>
  <c r="D842" i="355"/>
  <c r="D843" i="355"/>
  <c r="D844" i="355"/>
  <c r="D845" i="355"/>
  <c r="D846" i="355"/>
  <c r="D847" i="355"/>
  <c r="D848" i="355"/>
  <c r="D849" i="355"/>
  <c r="D850" i="355"/>
  <c r="D851" i="355"/>
  <c r="D852" i="355"/>
  <c r="D853" i="355"/>
  <c r="D854" i="355"/>
  <c r="D855" i="355"/>
  <c r="D856" i="355"/>
  <c r="D857" i="355"/>
  <c r="D858" i="355"/>
  <c r="D859" i="355"/>
  <c r="D860" i="355"/>
  <c r="D861" i="355"/>
  <c r="D862" i="355"/>
  <c r="D863" i="355"/>
  <c r="D864" i="355"/>
  <c r="D865" i="355"/>
  <c r="D866" i="355"/>
  <c r="D867" i="355"/>
  <c r="D868" i="355"/>
  <c r="D869" i="355"/>
  <c r="D870" i="355"/>
  <c r="D871" i="355"/>
  <c r="D872" i="355"/>
  <c r="D873" i="355"/>
  <c r="D874" i="355"/>
  <c r="D875" i="355"/>
  <c r="D876" i="355"/>
  <c r="D877" i="355"/>
  <c r="D878" i="355"/>
  <c r="D879" i="355"/>
  <c r="D880" i="355"/>
  <c r="D881" i="355"/>
  <c r="D882" i="355"/>
  <c r="D883" i="355"/>
  <c r="D884" i="355"/>
  <c r="D885" i="355"/>
  <c r="D886" i="355"/>
  <c r="D887" i="355"/>
  <c r="D888" i="355"/>
  <c r="D889" i="355"/>
  <c r="D890" i="355"/>
  <c r="D891" i="355"/>
  <c r="D892" i="355"/>
  <c r="D893" i="355"/>
  <c r="D894" i="355"/>
  <c r="D895" i="355"/>
  <c r="D896" i="355"/>
  <c r="D897" i="355"/>
  <c r="D898" i="355"/>
  <c r="D899" i="355"/>
  <c r="D900" i="355"/>
  <c r="D901" i="355"/>
  <c r="D902" i="355"/>
  <c r="D903" i="355"/>
  <c r="D904" i="355"/>
  <c r="D905" i="355"/>
  <c r="D906" i="355"/>
  <c r="D907" i="355"/>
  <c r="D908" i="355"/>
  <c r="D909" i="355"/>
  <c r="D910" i="355"/>
  <c r="D911" i="355"/>
  <c r="D912" i="355"/>
  <c r="D913" i="355"/>
  <c r="D914" i="355"/>
  <c r="D915" i="355"/>
  <c r="D916" i="355"/>
  <c r="D917" i="355"/>
  <c r="D918" i="355"/>
  <c r="D919" i="355"/>
  <c r="D920" i="355"/>
  <c r="D921" i="355"/>
  <c r="D922" i="355"/>
  <c r="D923" i="355"/>
  <c r="D924" i="355"/>
  <c r="D925" i="355"/>
  <c r="D926" i="355"/>
  <c r="D927" i="355"/>
  <c r="D928" i="355"/>
  <c r="D929" i="355"/>
  <c r="D930" i="355"/>
  <c r="D931" i="355"/>
  <c r="D932" i="355"/>
  <c r="D933" i="355"/>
  <c r="D934" i="355"/>
  <c r="D935" i="355"/>
  <c r="D936" i="355"/>
  <c r="D937" i="355"/>
  <c r="D938" i="355"/>
  <c r="D939" i="355"/>
  <c r="D940" i="355"/>
  <c r="D941" i="355"/>
  <c r="D942" i="355"/>
  <c r="D943" i="355"/>
  <c r="D944" i="355"/>
  <c r="D945" i="355"/>
  <c r="D946" i="355"/>
  <c r="D947" i="355"/>
  <c r="D948" i="355"/>
  <c r="D949" i="355"/>
  <c r="D950" i="355"/>
  <c r="D951" i="355"/>
  <c r="D952" i="355"/>
  <c r="D953" i="355"/>
  <c r="D954" i="355"/>
  <c r="D955" i="355"/>
  <c r="D956" i="355"/>
  <c r="D957" i="355"/>
  <c r="D958" i="355"/>
  <c r="D959" i="355"/>
  <c r="D960" i="355"/>
  <c r="D961" i="355"/>
  <c r="D962" i="355"/>
  <c r="D963" i="355"/>
  <c r="D964" i="355"/>
  <c r="D965" i="355"/>
  <c r="D966" i="355"/>
  <c r="D967" i="355"/>
  <c r="D968" i="355"/>
  <c r="D969" i="355"/>
  <c r="D970" i="355"/>
  <c r="D971" i="355"/>
  <c r="D972" i="355"/>
  <c r="D973" i="355"/>
  <c r="D974" i="355"/>
  <c r="D975" i="355"/>
  <c r="D976" i="355"/>
  <c r="D977" i="355"/>
  <c r="D978" i="355"/>
  <c r="D979" i="355"/>
  <c r="D980" i="355"/>
  <c r="D981" i="355"/>
  <c r="D982" i="355"/>
  <c r="D983" i="355"/>
  <c r="D984" i="355"/>
  <c r="D985" i="355"/>
  <c r="D986" i="355"/>
  <c r="D987" i="355"/>
  <c r="D988" i="355"/>
  <c r="D989" i="355"/>
  <c r="D990" i="355"/>
  <c r="D991" i="355"/>
  <c r="D992" i="355"/>
  <c r="D993" i="355"/>
  <c r="D994" i="355"/>
  <c r="D995" i="355"/>
  <c r="D996" i="355"/>
  <c r="D997" i="355"/>
  <c r="D998" i="355"/>
  <c r="D999" i="355"/>
  <c r="D1000" i="355"/>
  <c r="D1" i="355"/>
  <c r="J48" i="367" l="1"/>
  <c r="J49" i="367"/>
  <c r="J55" i="367"/>
  <c r="J52" i="367"/>
  <c r="J53" i="367"/>
  <c r="AD945" i="7"/>
  <c r="AD946" i="7"/>
  <c r="AD947" i="7"/>
  <c r="AD949" i="7"/>
  <c r="X947" i="7"/>
  <c r="X946" i="7"/>
  <c r="X945" i="7"/>
  <c r="X949" i="7"/>
  <c r="AJ945" i="7" l="1"/>
  <c r="AJ946" i="7"/>
  <c r="AJ947" i="7"/>
  <c r="AJ949" i="7"/>
  <c r="J56" i="367"/>
  <c r="J57" i="367"/>
  <c r="AD556" i="7" l="1"/>
  <c r="AJ556" i="7" s="1"/>
  <c r="I48" i="367" l="1"/>
  <c r="I55" i="367"/>
  <c r="I49" i="367"/>
  <c r="I52" i="367"/>
  <c r="I53" i="367"/>
  <c r="I57" i="367" l="1"/>
  <c r="I56" i="367"/>
  <c r="G48" i="367" l="1"/>
  <c r="G49" i="367"/>
  <c r="H52" i="367"/>
  <c r="H53" i="367"/>
  <c r="H49" i="367"/>
  <c r="H48" i="367"/>
  <c r="H55" i="367"/>
  <c r="F49" i="367"/>
  <c r="F48" i="367"/>
  <c r="H56" i="367" l="1"/>
  <c r="H57" i="367"/>
  <c r="AD851" i="7"/>
  <c r="AJ851" i="7" s="1"/>
  <c r="AD852" i="7"/>
  <c r="AJ852" i="7" s="1"/>
  <c r="D971" i="352" l="1"/>
  <c r="D970" i="352"/>
  <c r="D969" i="352"/>
  <c r="D968" i="352"/>
  <c r="D967" i="352"/>
  <c r="D966" i="352"/>
  <c r="D965" i="352"/>
  <c r="D964" i="352"/>
  <c r="D963" i="352"/>
  <c r="D962" i="352"/>
  <c r="D3" i="352"/>
  <c r="D4" i="352"/>
  <c r="D5" i="352"/>
  <c r="D961" i="352"/>
  <c r="D960" i="352"/>
  <c r="D959" i="352"/>
  <c r="D958" i="352"/>
  <c r="D957" i="352"/>
  <c r="D956" i="352"/>
  <c r="D955" i="352"/>
  <c r="D954" i="352"/>
  <c r="D953" i="352"/>
  <c r="D952" i="352"/>
  <c r="D951" i="352"/>
  <c r="D950" i="352"/>
  <c r="D949" i="352"/>
  <c r="D948" i="352"/>
  <c r="D947" i="352"/>
  <c r="D946" i="352"/>
  <c r="D945" i="352"/>
  <c r="D944" i="352"/>
  <c r="D943" i="352"/>
  <c r="D942" i="352"/>
  <c r="D941" i="352"/>
  <c r="D940" i="352"/>
  <c r="D939" i="352"/>
  <c r="D938" i="352"/>
  <c r="D937" i="352"/>
  <c r="D936" i="352"/>
  <c r="D935" i="352"/>
  <c r="D934" i="352"/>
  <c r="D933" i="352"/>
  <c r="D932" i="352"/>
  <c r="D931" i="352"/>
  <c r="D930" i="352"/>
  <c r="D929" i="352"/>
  <c r="D928" i="352"/>
  <c r="D927" i="352"/>
  <c r="D926" i="352"/>
  <c r="D925" i="352"/>
  <c r="D924" i="352"/>
  <c r="D923" i="352"/>
  <c r="D922" i="352"/>
  <c r="D921" i="352"/>
  <c r="D920" i="352"/>
  <c r="D919" i="352"/>
  <c r="D918" i="352"/>
  <c r="D917" i="352"/>
  <c r="D916" i="352"/>
  <c r="D915" i="352"/>
  <c r="D914" i="352"/>
  <c r="D913" i="352"/>
  <c r="D912" i="352"/>
  <c r="D911" i="352"/>
  <c r="D910" i="352"/>
  <c r="D909" i="352"/>
  <c r="D908" i="352"/>
  <c r="D907" i="352"/>
  <c r="D906" i="352"/>
  <c r="D905" i="352"/>
  <c r="D904" i="352"/>
  <c r="D903" i="352"/>
  <c r="D902" i="352"/>
  <c r="D901" i="352"/>
  <c r="D900" i="352"/>
  <c r="D899" i="352"/>
  <c r="D898" i="352"/>
  <c r="D897" i="352"/>
  <c r="D896" i="352"/>
  <c r="D895" i="352"/>
  <c r="D894" i="352"/>
  <c r="D893" i="352"/>
  <c r="D892" i="352"/>
  <c r="D891" i="352"/>
  <c r="D890" i="352"/>
  <c r="D889" i="352"/>
  <c r="D888" i="352"/>
  <c r="D887" i="352"/>
  <c r="D886" i="352"/>
  <c r="D885" i="352"/>
  <c r="D884" i="352"/>
  <c r="D883" i="352"/>
  <c r="D882" i="352"/>
  <c r="D881" i="352"/>
  <c r="D880" i="352"/>
  <c r="D879" i="352"/>
  <c r="D878" i="352"/>
  <c r="D877" i="352"/>
  <c r="D876" i="352"/>
  <c r="D875" i="352"/>
  <c r="D874" i="352"/>
  <c r="D873" i="352"/>
  <c r="D872" i="352"/>
  <c r="D871" i="352"/>
  <c r="D870" i="352"/>
  <c r="D869" i="352"/>
  <c r="D868" i="352"/>
  <c r="D867" i="352"/>
  <c r="D866" i="352"/>
  <c r="D865" i="352"/>
  <c r="D864" i="352"/>
  <c r="D863" i="352"/>
  <c r="D862" i="352"/>
  <c r="D861" i="352"/>
  <c r="D860" i="352"/>
  <c r="D859" i="352"/>
  <c r="D858" i="352"/>
  <c r="D857" i="352"/>
  <c r="D856" i="352"/>
  <c r="D855" i="352"/>
  <c r="D854" i="352"/>
  <c r="D853" i="352"/>
  <c r="D852" i="352"/>
  <c r="D851" i="352"/>
  <c r="D850" i="352"/>
  <c r="D849" i="352"/>
  <c r="D848" i="352"/>
  <c r="D847" i="352"/>
  <c r="D846" i="352"/>
  <c r="D845" i="352"/>
  <c r="D844" i="352"/>
  <c r="D843" i="352"/>
  <c r="D842" i="352"/>
  <c r="D841" i="352"/>
  <c r="D840" i="352"/>
  <c r="D839" i="352"/>
  <c r="D838" i="352"/>
  <c r="D837" i="352"/>
  <c r="D836" i="352"/>
  <c r="D835" i="352"/>
  <c r="D834" i="352"/>
  <c r="D833" i="352"/>
  <c r="D832" i="352"/>
  <c r="D831" i="352"/>
  <c r="D830" i="352"/>
  <c r="D829" i="352"/>
  <c r="D828" i="352"/>
  <c r="D827" i="352"/>
  <c r="D826" i="352"/>
  <c r="D825" i="352"/>
  <c r="D824" i="352"/>
  <c r="D823" i="352"/>
  <c r="D822" i="352"/>
  <c r="D821" i="352"/>
  <c r="D820" i="352"/>
  <c r="D819" i="352"/>
  <c r="D818" i="352"/>
  <c r="D817" i="352"/>
  <c r="D816" i="352"/>
  <c r="D815" i="352"/>
  <c r="D814" i="352"/>
  <c r="D813" i="352"/>
  <c r="D812" i="352"/>
  <c r="D811" i="352"/>
  <c r="D810" i="352"/>
  <c r="D809" i="352"/>
  <c r="D808" i="352"/>
  <c r="D807" i="352"/>
  <c r="D806" i="352"/>
  <c r="D805" i="352"/>
  <c r="D804" i="352"/>
  <c r="D803" i="352"/>
  <c r="D802" i="352"/>
  <c r="D801" i="352"/>
  <c r="D800" i="352"/>
  <c r="D799" i="352"/>
  <c r="D798" i="352"/>
  <c r="D797" i="352"/>
  <c r="D796" i="352"/>
  <c r="D795" i="352"/>
  <c r="D794" i="352"/>
  <c r="D793" i="352"/>
  <c r="D792" i="352"/>
  <c r="D791" i="352"/>
  <c r="D790" i="352"/>
  <c r="D789" i="352"/>
  <c r="D788" i="352"/>
  <c r="D787" i="352"/>
  <c r="D786" i="352"/>
  <c r="D785" i="352"/>
  <c r="D784" i="352"/>
  <c r="D783" i="352"/>
  <c r="D782" i="352"/>
  <c r="D781" i="352"/>
  <c r="D780" i="352"/>
  <c r="D779" i="352"/>
  <c r="D778" i="352"/>
  <c r="D777" i="352"/>
  <c r="D776" i="352"/>
  <c r="D775" i="352"/>
  <c r="D774" i="352"/>
  <c r="D773" i="352"/>
  <c r="D772" i="352"/>
  <c r="D771" i="352"/>
  <c r="D770" i="352"/>
  <c r="D769" i="352"/>
  <c r="D768" i="352"/>
  <c r="D767" i="352"/>
  <c r="D766" i="352"/>
  <c r="D765" i="352"/>
  <c r="D764" i="352"/>
  <c r="D763" i="352"/>
  <c r="D762" i="352"/>
  <c r="D761" i="352"/>
  <c r="D760" i="352"/>
  <c r="D759" i="352"/>
  <c r="D758" i="352"/>
  <c r="D757" i="352"/>
  <c r="D756" i="352"/>
  <c r="D755" i="352"/>
  <c r="D754" i="352"/>
  <c r="D753" i="352"/>
  <c r="D752" i="352"/>
  <c r="D751" i="352"/>
  <c r="D750" i="352"/>
  <c r="D749" i="352"/>
  <c r="D748" i="352"/>
  <c r="D747" i="352"/>
  <c r="D746" i="352"/>
  <c r="D745" i="352"/>
  <c r="D744" i="352"/>
  <c r="D743" i="352"/>
  <c r="D742" i="352"/>
  <c r="D741" i="352"/>
  <c r="D740" i="352"/>
  <c r="D739" i="352"/>
  <c r="D738" i="352"/>
  <c r="D737" i="352"/>
  <c r="D736" i="352"/>
  <c r="D735" i="352"/>
  <c r="D734" i="352"/>
  <c r="D733" i="352"/>
  <c r="D732" i="352"/>
  <c r="D731" i="352"/>
  <c r="D730" i="352"/>
  <c r="D729" i="352"/>
  <c r="D728" i="352"/>
  <c r="D727" i="352"/>
  <c r="D726" i="352"/>
  <c r="D725" i="352"/>
  <c r="D724" i="352"/>
  <c r="D723" i="352"/>
  <c r="D722" i="352"/>
  <c r="D721" i="352"/>
  <c r="D720" i="352"/>
  <c r="D719" i="352"/>
  <c r="D718" i="352"/>
  <c r="D717" i="352"/>
  <c r="D716" i="352"/>
  <c r="D715" i="352"/>
  <c r="D714" i="352"/>
  <c r="D713" i="352"/>
  <c r="D712" i="352"/>
  <c r="D711" i="352"/>
  <c r="D710" i="352"/>
  <c r="D709" i="352"/>
  <c r="D708" i="352"/>
  <c r="D707" i="352"/>
  <c r="D706" i="352"/>
  <c r="D705" i="352"/>
  <c r="D704" i="352"/>
  <c r="D703" i="352"/>
  <c r="D702" i="352"/>
  <c r="D701" i="352"/>
  <c r="D700" i="352"/>
  <c r="D699" i="352"/>
  <c r="D698" i="352"/>
  <c r="D697" i="352"/>
  <c r="D696" i="352"/>
  <c r="D695" i="352"/>
  <c r="D694" i="352"/>
  <c r="D693" i="352"/>
  <c r="D692" i="352"/>
  <c r="D691" i="352"/>
  <c r="D690" i="352"/>
  <c r="D689" i="352"/>
  <c r="D688" i="352"/>
  <c r="D687" i="352"/>
  <c r="D686" i="352"/>
  <c r="D685" i="352"/>
  <c r="D684" i="352"/>
  <c r="D683" i="352"/>
  <c r="D682" i="352"/>
  <c r="D681" i="352"/>
  <c r="D680" i="352"/>
  <c r="D679" i="352"/>
  <c r="D678" i="352"/>
  <c r="D677" i="352"/>
  <c r="D676" i="352"/>
  <c r="D675" i="352"/>
  <c r="D674" i="352"/>
  <c r="D673" i="352"/>
  <c r="D672" i="352"/>
  <c r="D671" i="352"/>
  <c r="D670" i="352"/>
  <c r="D669" i="352"/>
  <c r="D668" i="352"/>
  <c r="D667" i="352"/>
  <c r="D666" i="352"/>
  <c r="D665" i="352"/>
  <c r="D664" i="352"/>
  <c r="D663" i="352"/>
  <c r="D662" i="352"/>
  <c r="D661" i="352"/>
  <c r="D660" i="352"/>
  <c r="D659" i="352"/>
  <c r="D658" i="352"/>
  <c r="D657" i="352"/>
  <c r="D6" i="352"/>
  <c r="D7" i="352"/>
  <c r="D656" i="352"/>
  <c r="D655" i="352"/>
  <c r="D654" i="352"/>
  <c r="D653" i="352"/>
  <c r="D652" i="352"/>
  <c r="D651" i="352"/>
  <c r="D650" i="352"/>
  <c r="D649" i="352"/>
  <c r="D648" i="352"/>
  <c r="D647" i="352"/>
  <c r="D646" i="352"/>
  <c r="D645" i="352"/>
  <c r="D644" i="352"/>
  <c r="D643" i="352"/>
  <c r="D642" i="352"/>
  <c r="D641" i="352"/>
  <c r="D640" i="352"/>
  <c r="D639" i="352"/>
  <c r="D638" i="352"/>
  <c r="D637" i="352"/>
  <c r="D636" i="352"/>
  <c r="D635" i="352"/>
  <c r="D634" i="352"/>
  <c r="D633" i="352"/>
  <c r="D632" i="352"/>
  <c r="D631" i="352"/>
  <c r="D630" i="352"/>
  <c r="D629" i="352"/>
  <c r="D628" i="352"/>
  <c r="D627" i="352"/>
  <c r="D626" i="352"/>
  <c r="D625" i="352"/>
  <c r="D624" i="352"/>
  <c r="D623" i="352"/>
  <c r="D622" i="352"/>
  <c r="D621" i="352"/>
  <c r="D620" i="352"/>
  <c r="D619" i="352"/>
  <c r="D618" i="352"/>
  <c r="D617" i="352"/>
  <c r="D616" i="352"/>
  <c r="D615" i="352"/>
  <c r="D614" i="352"/>
  <c r="D613" i="352"/>
  <c r="D612" i="352"/>
  <c r="D611" i="352"/>
  <c r="D610" i="352"/>
  <c r="D609" i="352"/>
  <c r="D608" i="352"/>
  <c r="D607" i="352"/>
  <c r="D606" i="352"/>
  <c r="D605" i="352"/>
  <c r="D604" i="352"/>
  <c r="D603" i="352"/>
  <c r="D602" i="352"/>
  <c r="D601" i="352"/>
  <c r="D600" i="352"/>
  <c r="D599" i="352"/>
  <c r="D598" i="352"/>
  <c r="D597" i="352"/>
  <c r="D596" i="352"/>
  <c r="D595" i="352"/>
  <c r="D594" i="352"/>
  <c r="D593" i="352"/>
  <c r="D592" i="352"/>
  <c r="D591" i="352"/>
  <c r="D590" i="352"/>
  <c r="D589" i="352"/>
  <c r="D588" i="352"/>
  <c r="D587" i="352"/>
  <c r="D586" i="352"/>
  <c r="D585" i="352"/>
  <c r="D584" i="352"/>
  <c r="D583" i="352"/>
  <c r="D582" i="352"/>
  <c r="D581" i="352"/>
  <c r="D580" i="352"/>
  <c r="D579" i="352"/>
  <c r="D578" i="352"/>
  <c r="D577" i="352"/>
  <c r="D576" i="352"/>
  <c r="D575" i="352"/>
  <c r="D574" i="352"/>
  <c r="D573" i="352"/>
  <c r="D572" i="352"/>
  <c r="D8" i="352"/>
  <c r="D571" i="352"/>
  <c r="D570" i="352"/>
  <c r="D569" i="352"/>
  <c r="D568" i="352"/>
  <c r="D567" i="352"/>
  <c r="D566" i="352"/>
  <c r="D565" i="352"/>
  <c r="D564" i="352"/>
  <c r="D563" i="352"/>
  <c r="D562" i="352"/>
  <c r="D9" i="352"/>
  <c r="D561" i="352"/>
  <c r="D560" i="352"/>
  <c r="D559" i="352"/>
  <c r="D558" i="352"/>
  <c r="D557" i="352"/>
  <c r="D556" i="352"/>
  <c r="D555" i="352"/>
  <c r="D554" i="352"/>
  <c r="D553" i="352"/>
  <c r="D552" i="352"/>
  <c r="D551" i="352"/>
  <c r="D550" i="352"/>
  <c r="D549" i="352"/>
  <c r="D548" i="352"/>
  <c r="D547" i="352"/>
  <c r="D546" i="352"/>
  <c r="D545" i="352"/>
  <c r="D544" i="352"/>
  <c r="D543" i="352"/>
  <c r="D542" i="352"/>
  <c r="D541" i="352"/>
  <c r="D540" i="352"/>
  <c r="D539" i="352"/>
  <c r="D538" i="352"/>
  <c r="D537" i="352"/>
  <c r="D536" i="352"/>
  <c r="D535" i="352"/>
  <c r="D534" i="352"/>
  <c r="D533" i="352"/>
  <c r="D532" i="352"/>
  <c r="D531" i="352"/>
  <c r="D530" i="352"/>
  <c r="D529" i="352"/>
  <c r="D528" i="352"/>
  <c r="D527" i="352"/>
  <c r="D526" i="352"/>
  <c r="D525" i="352"/>
  <c r="D524" i="352"/>
  <c r="D523" i="352"/>
  <c r="D522" i="352"/>
  <c r="D521" i="352"/>
  <c r="D520" i="352"/>
  <c r="D519" i="352"/>
  <c r="D518" i="352"/>
  <c r="D517" i="352"/>
  <c r="D516" i="352"/>
  <c r="D515" i="352"/>
  <c r="D514" i="352"/>
  <c r="D513" i="352"/>
  <c r="D512" i="352"/>
  <c r="D511" i="352"/>
  <c r="D510" i="352"/>
  <c r="D509" i="352"/>
  <c r="D508" i="352"/>
  <c r="D507" i="352"/>
  <c r="D506" i="352"/>
  <c r="D505" i="352"/>
  <c r="D504" i="352"/>
  <c r="D503" i="352"/>
  <c r="D502" i="352"/>
  <c r="D501" i="352"/>
  <c r="D500" i="352"/>
  <c r="D499" i="352"/>
  <c r="D498" i="352"/>
  <c r="D497" i="352"/>
  <c r="D496" i="352"/>
  <c r="D495" i="352"/>
  <c r="D494" i="352"/>
  <c r="D493" i="352"/>
  <c r="D492" i="352"/>
  <c r="D491" i="352"/>
  <c r="D490" i="352"/>
  <c r="D489" i="352"/>
  <c r="D488" i="352"/>
  <c r="D487" i="352"/>
  <c r="D486" i="352"/>
  <c r="D485" i="352"/>
  <c r="D484" i="352"/>
  <c r="D483" i="352"/>
  <c r="D482" i="352"/>
  <c r="D481" i="352"/>
  <c r="D480" i="352"/>
  <c r="D479" i="352"/>
  <c r="D478" i="352"/>
  <c r="D477" i="352"/>
  <c r="D476" i="352"/>
  <c r="D475" i="352"/>
  <c r="D474" i="352"/>
  <c r="D473" i="352"/>
  <c r="D472" i="352"/>
  <c r="D471" i="352"/>
  <c r="D470" i="352"/>
  <c r="D469" i="352"/>
  <c r="D468" i="352"/>
  <c r="D467" i="352"/>
  <c r="D466" i="352"/>
  <c r="D465" i="352"/>
  <c r="D464" i="352"/>
  <c r="D463" i="352"/>
  <c r="D462" i="352"/>
  <c r="D461" i="352"/>
  <c r="D460" i="352"/>
  <c r="D459" i="352"/>
  <c r="D458" i="352"/>
  <c r="D457" i="352"/>
  <c r="D456" i="352"/>
  <c r="D455" i="352"/>
  <c r="D454" i="352"/>
  <c r="D453" i="352"/>
  <c r="D452" i="352"/>
  <c r="D451" i="352"/>
  <c r="D450" i="352"/>
  <c r="D449" i="352"/>
  <c r="D448" i="352"/>
  <c r="D447" i="352"/>
  <c r="D446" i="352"/>
  <c r="D445" i="352"/>
  <c r="D444" i="352"/>
  <c r="D443" i="352"/>
  <c r="D442" i="352"/>
  <c r="D441" i="352"/>
  <c r="D440" i="352"/>
  <c r="D439" i="352"/>
  <c r="D438" i="352"/>
  <c r="D437" i="352"/>
  <c r="D436" i="352"/>
  <c r="D435" i="352"/>
  <c r="D434" i="352"/>
  <c r="D433" i="352"/>
  <c r="D432" i="352"/>
  <c r="D431" i="352"/>
  <c r="D430" i="352"/>
  <c r="D429" i="352"/>
  <c r="D428" i="352"/>
  <c r="D427" i="352"/>
  <c r="D426" i="352"/>
  <c r="D425" i="352"/>
  <c r="D424" i="352"/>
  <c r="D423" i="352"/>
  <c r="D422" i="352"/>
  <c r="D421" i="352"/>
  <c r="D420" i="352"/>
  <c r="D419" i="352"/>
  <c r="D418" i="352"/>
  <c r="D417" i="352"/>
  <c r="D416" i="352"/>
  <c r="D415" i="352"/>
  <c r="D414" i="352"/>
  <c r="D413" i="352"/>
  <c r="D412" i="352"/>
  <c r="D411" i="352"/>
  <c r="D410" i="352"/>
  <c r="D409" i="352"/>
  <c r="D408" i="352"/>
  <c r="D407" i="352"/>
  <c r="D406" i="352"/>
  <c r="D405" i="352"/>
  <c r="D404" i="352"/>
  <c r="D403" i="352"/>
  <c r="D402" i="352"/>
  <c r="D401" i="352"/>
  <c r="D400" i="352"/>
  <c r="D399" i="352"/>
  <c r="D398" i="352"/>
  <c r="D397" i="352"/>
  <c r="D396" i="352"/>
  <c r="D395" i="352"/>
  <c r="D394" i="352"/>
  <c r="D393" i="352"/>
  <c r="D392" i="352"/>
  <c r="D391" i="352"/>
  <c r="D390" i="352"/>
  <c r="D389" i="352"/>
  <c r="D388" i="352"/>
  <c r="D387" i="352"/>
  <c r="D386" i="352"/>
  <c r="D385" i="352"/>
  <c r="D384" i="352"/>
  <c r="D383" i="352"/>
  <c r="D382" i="352"/>
  <c r="D381" i="352"/>
  <c r="D380" i="352"/>
  <c r="D379" i="352"/>
  <c r="D378" i="352"/>
  <c r="D377" i="352"/>
  <c r="D376" i="352"/>
  <c r="D375" i="352"/>
  <c r="D374" i="352"/>
  <c r="D373" i="352"/>
  <c r="D372" i="352"/>
  <c r="D371" i="352"/>
  <c r="D370" i="352"/>
  <c r="D369" i="352"/>
  <c r="D368" i="352"/>
  <c r="D367" i="352"/>
  <c r="D366" i="352"/>
  <c r="D365" i="352"/>
  <c r="D364" i="352"/>
  <c r="D363" i="352"/>
  <c r="D362" i="352"/>
  <c r="D361" i="352"/>
  <c r="D360" i="352"/>
  <c r="D359" i="352"/>
  <c r="D358" i="352"/>
  <c r="D357" i="352"/>
  <c r="D356" i="352"/>
  <c r="D355" i="352"/>
  <c r="D354" i="352"/>
  <c r="D353" i="352"/>
  <c r="D352" i="352"/>
  <c r="D351" i="352"/>
  <c r="D350" i="352"/>
  <c r="D349" i="352"/>
  <c r="D348" i="352"/>
  <c r="D347" i="352"/>
  <c r="D346" i="352"/>
  <c r="D345" i="352"/>
  <c r="D344" i="352"/>
  <c r="D343" i="352"/>
  <c r="D342" i="352"/>
  <c r="D341" i="352"/>
  <c r="D340" i="352"/>
  <c r="D339" i="352"/>
  <c r="D338" i="352"/>
  <c r="D337" i="352"/>
  <c r="D336" i="352"/>
  <c r="D335" i="352"/>
  <c r="D334" i="352"/>
  <c r="D333" i="352"/>
  <c r="D332" i="352"/>
  <c r="D331" i="352"/>
  <c r="D330" i="352"/>
  <c r="D329" i="352"/>
  <c r="D328" i="352"/>
  <c r="D327" i="352"/>
  <c r="D326" i="352"/>
  <c r="D325" i="352"/>
  <c r="D324" i="352"/>
  <c r="D323" i="352"/>
  <c r="D322" i="352"/>
  <c r="D321" i="352"/>
  <c r="D320" i="352"/>
  <c r="D319" i="352"/>
  <c r="D318" i="352"/>
  <c r="D317" i="352"/>
  <c r="D316" i="352"/>
  <c r="D315" i="352"/>
  <c r="D314" i="352"/>
  <c r="D313" i="352"/>
  <c r="D312" i="352"/>
  <c r="D311" i="352"/>
  <c r="D310" i="352"/>
  <c r="D309" i="352"/>
  <c r="D308" i="352"/>
  <c r="D307" i="352"/>
  <c r="D306" i="352"/>
  <c r="D305" i="352"/>
  <c r="D304" i="352"/>
  <c r="D303" i="352"/>
  <c r="D302" i="352"/>
  <c r="D301" i="352"/>
  <c r="D300" i="352"/>
  <c r="D299" i="352"/>
  <c r="D298" i="352"/>
  <c r="D297" i="352"/>
  <c r="D296" i="352"/>
  <c r="D295" i="352"/>
  <c r="D294" i="352"/>
  <c r="D293" i="352"/>
  <c r="D292" i="352"/>
  <c r="D291" i="352"/>
  <c r="D290" i="352"/>
  <c r="D289" i="352"/>
  <c r="D288" i="352"/>
  <c r="D287" i="352"/>
  <c r="D286" i="352"/>
  <c r="D285" i="352"/>
  <c r="D284" i="352"/>
  <c r="D283" i="352"/>
  <c r="D282" i="352"/>
  <c r="D281" i="352"/>
  <c r="D280" i="352"/>
  <c r="D279" i="352"/>
  <c r="D278" i="352"/>
  <c r="D277" i="352"/>
  <c r="D276" i="352"/>
  <c r="D275" i="352"/>
  <c r="D274" i="352"/>
  <c r="D273" i="352"/>
  <c r="D272" i="352"/>
  <c r="D271" i="352"/>
  <c r="D270" i="352"/>
  <c r="D269" i="352"/>
  <c r="D268" i="352"/>
  <c r="D267" i="352"/>
  <c r="D266" i="352"/>
  <c r="D265" i="352"/>
  <c r="D10" i="352"/>
  <c r="D264" i="352"/>
  <c r="D263" i="352"/>
  <c r="D262" i="352"/>
  <c r="D261" i="352"/>
  <c r="D260" i="352"/>
  <c r="D259" i="352"/>
  <c r="D258" i="352"/>
  <c r="D257" i="352"/>
  <c r="D256" i="352"/>
  <c r="D255" i="352"/>
  <c r="D254" i="352"/>
  <c r="D253" i="352"/>
  <c r="D252" i="352"/>
  <c r="D251" i="352"/>
  <c r="D250" i="352"/>
  <c r="D249" i="352"/>
  <c r="D248" i="352"/>
  <c r="D247" i="352"/>
  <c r="D246" i="352"/>
  <c r="D245" i="352"/>
  <c r="D244" i="352"/>
  <c r="D243" i="352"/>
  <c r="D242" i="352"/>
  <c r="D241" i="352"/>
  <c r="D240" i="352"/>
  <c r="D239" i="352"/>
  <c r="D238" i="352"/>
  <c r="D237" i="352"/>
  <c r="D236" i="352"/>
  <c r="D235" i="352"/>
  <c r="D234" i="352"/>
  <c r="D233" i="352"/>
  <c r="D232" i="352"/>
  <c r="D231" i="352"/>
  <c r="D230" i="352"/>
  <c r="D229" i="352"/>
  <c r="D228" i="352"/>
  <c r="D227" i="352"/>
  <c r="D226" i="352"/>
  <c r="D225" i="352"/>
  <c r="D224" i="352"/>
  <c r="D223" i="352"/>
  <c r="D222" i="352"/>
  <c r="D221" i="352"/>
  <c r="D220" i="352"/>
  <c r="D219" i="352"/>
  <c r="D218" i="352"/>
  <c r="D217" i="352"/>
  <c r="D216" i="352"/>
  <c r="D215" i="352"/>
  <c r="D214" i="352"/>
  <c r="D213" i="352"/>
  <c r="D212" i="352"/>
  <c r="D211" i="352"/>
  <c r="D210" i="352"/>
  <c r="D209" i="352"/>
  <c r="D208" i="352"/>
  <c r="D207" i="352"/>
  <c r="D206" i="352"/>
  <c r="D205" i="352"/>
  <c r="D204" i="352"/>
  <c r="D203" i="352"/>
  <c r="D202" i="352"/>
  <c r="D201" i="352"/>
  <c r="D200" i="352"/>
  <c r="D199" i="352"/>
  <c r="D198" i="352"/>
  <c r="D197" i="352"/>
  <c r="D196" i="352"/>
  <c r="D195" i="352"/>
  <c r="D194" i="352"/>
  <c r="D193" i="352"/>
  <c r="D192" i="352"/>
  <c r="D191" i="352"/>
  <c r="D190" i="352"/>
  <c r="D189" i="352"/>
  <c r="D188" i="352"/>
  <c r="D187" i="352"/>
  <c r="D186" i="352"/>
  <c r="D185" i="352"/>
  <c r="D184" i="352"/>
  <c r="D183" i="352"/>
  <c r="D182" i="352"/>
  <c r="D181" i="352"/>
  <c r="D180" i="352"/>
  <c r="D179" i="352"/>
  <c r="D178" i="352"/>
  <c r="D177" i="352"/>
  <c r="D176" i="352"/>
  <c r="D175" i="352"/>
  <c r="D174" i="352"/>
  <c r="D173" i="352"/>
  <c r="D172" i="352"/>
  <c r="D171" i="352"/>
  <c r="D170" i="352"/>
  <c r="D169" i="352"/>
  <c r="D168" i="352"/>
  <c r="D167" i="352"/>
  <c r="D166" i="352"/>
  <c r="D165" i="352"/>
  <c r="D164" i="352"/>
  <c r="D163" i="352"/>
  <c r="D162" i="352"/>
  <c r="D161" i="352"/>
  <c r="D160" i="352"/>
  <c r="D159" i="352"/>
  <c r="D158" i="352"/>
  <c r="D157" i="352"/>
  <c r="D156" i="352"/>
  <c r="D155" i="352"/>
  <c r="D154" i="352"/>
  <c r="D153" i="352"/>
  <c r="D152" i="352"/>
  <c r="D151" i="352"/>
  <c r="D150" i="352"/>
  <c r="D149" i="352"/>
  <c r="D148" i="352"/>
  <c r="D147" i="352"/>
  <c r="D146" i="352"/>
  <c r="D145" i="352"/>
  <c r="D144" i="352"/>
  <c r="D143" i="352"/>
  <c r="D142" i="352"/>
  <c r="D141" i="352"/>
  <c r="D140" i="352"/>
  <c r="D139" i="352"/>
  <c r="D138" i="352"/>
  <c r="D137" i="352"/>
  <c r="D136" i="352"/>
  <c r="D135" i="352"/>
  <c r="D134" i="352"/>
  <c r="D133" i="352"/>
  <c r="D132" i="352"/>
  <c r="D131" i="352"/>
  <c r="D130" i="352"/>
  <c r="D129" i="352"/>
  <c r="D128" i="352"/>
  <c r="D127" i="352"/>
  <c r="D126" i="352"/>
  <c r="D125" i="352"/>
  <c r="D124" i="352"/>
  <c r="D123" i="352"/>
  <c r="D122" i="352"/>
  <c r="D121" i="352"/>
  <c r="D120" i="352"/>
  <c r="D119" i="352"/>
  <c r="D118" i="352"/>
  <c r="D117" i="352"/>
  <c r="D116" i="352"/>
  <c r="D115" i="352"/>
  <c r="D114" i="352"/>
  <c r="D113" i="352"/>
  <c r="D112" i="352"/>
  <c r="D111" i="352"/>
  <c r="D110" i="352"/>
  <c r="D109" i="352"/>
  <c r="D108" i="352"/>
  <c r="D107" i="352"/>
  <c r="D106" i="352"/>
  <c r="D105" i="352"/>
  <c r="D104" i="352"/>
  <c r="D103" i="352"/>
  <c r="D102" i="352"/>
  <c r="D101" i="352"/>
  <c r="D100" i="352"/>
  <c r="D99" i="352"/>
  <c r="D98" i="352"/>
  <c r="D97" i="352"/>
  <c r="D96" i="352"/>
  <c r="D95" i="352"/>
  <c r="D94" i="352"/>
  <c r="D93" i="352"/>
  <c r="D92" i="352"/>
  <c r="D91" i="352"/>
  <c r="D90" i="352"/>
  <c r="D89" i="352"/>
  <c r="D88" i="352"/>
  <c r="D87" i="352"/>
  <c r="D86" i="352"/>
  <c r="D85" i="352"/>
  <c r="D84" i="352"/>
  <c r="D83" i="352"/>
  <c r="D82" i="352"/>
  <c r="D81" i="352"/>
  <c r="D80" i="352"/>
  <c r="D79" i="352"/>
  <c r="D78" i="352"/>
  <c r="D77" i="352"/>
  <c r="D76" i="352"/>
  <c r="D75" i="352"/>
  <c r="D74" i="352"/>
  <c r="D73" i="352"/>
  <c r="D72" i="352"/>
  <c r="D71" i="352"/>
  <c r="D70" i="352"/>
  <c r="D69" i="352"/>
  <c r="D68" i="352"/>
  <c r="D67" i="352"/>
  <c r="D66" i="352"/>
  <c r="D65" i="352"/>
  <c r="D64" i="352"/>
  <c r="D63" i="352"/>
  <c r="D62" i="352"/>
  <c r="D61" i="352"/>
  <c r="D60" i="352"/>
  <c r="D59" i="352"/>
  <c r="D58" i="352"/>
  <c r="D57" i="352"/>
  <c r="D56" i="352"/>
  <c r="D55" i="352"/>
  <c r="D54" i="352"/>
  <c r="D53" i="352"/>
  <c r="D52" i="352"/>
  <c r="D51" i="352"/>
  <c r="D50" i="352"/>
  <c r="D49" i="352"/>
  <c r="D48" i="352"/>
  <c r="D47" i="352"/>
  <c r="D46" i="352"/>
  <c r="D45" i="352"/>
  <c r="D44" i="352"/>
  <c r="D43" i="352"/>
  <c r="D42" i="352"/>
  <c r="D41" i="352"/>
  <c r="D40" i="352"/>
  <c r="D39" i="352"/>
  <c r="D38" i="352"/>
  <c r="D37" i="352"/>
  <c r="D36" i="352"/>
  <c r="D35" i="352"/>
  <c r="D34" i="352"/>
  <c r="D33" i="352"/>
  <c r="D32" i="352"/>
  <c r="D31" i="352"/>
  <c r="D30" i="352"/>
  <c r="D29" i="352"/>
  <c r="D28" i="352"/>
  <c r="D27" i="352"/>
  <c r="D26" i="352"/>
  <c r="D25" i="352"/>
  <c r="D24" i="352"/>
  <c r="D23" i="352"/>
  <c r="D22" i="352"/>
  <c r="D21" i="352"/>
  <c r="D20" i="352"/>
  <c r="D19" i="352"/>
  <c r="D18" i="352"/>
  <c r="D17" i="352"/>
  <c r="D16" i="352"/>
  <c r="D15" i="352"/>
  <c r="D14" i="352"/>
  <c r="D13" i="352"/>
  <c r="D12" i="352"/>
  <c r="D11" i="352"/>
  <c r="D2" i="352"/>
  <c r="G52" i="367" l="1"/>
  <c r="G53" i="367"/>
  <c r="G57" i="367" s="1"/>
  <c r="G55" i="367"/>
  <c r="AD1945" i="7"/>
  <c r="AJ1945" i="7" s="1"/>
  <c r="AD420" i="7"/>
  <c r="AJ420" i="7" s="1"/>
  <c r="G56" i="367" l="1"/>
  <c r="AD589" i="7"/>
  <c r="AJ589" i="7" s="1"/>
  <c r="AD2184" i="7"/>
  <c r="AJ2184" i="7" s="1"/>
  <c r="AD2152" i="7" l="1"/>
  <c r="AJ2152" i="7" s="1"/>
  <c r="AD1784" i="7" l="1"/>
  <c r="AJ1784" i="7" s="1"/>
  <c r="AD1758" i="7"/>
  <c r="AJ1758" i="7" s="1"/>
  <c r="F52" i="367" l="1"/>
  <c r="F53" i="367"/>
  <c r="F57" i="367" s="1"/>
  <c r="F55" i="367"/>
  <c r="AD2339" i="7"/>
  <c r="AJ2339" i="7" s="1"/>
  <c r="F56" i="367" l="1"/>
  <c r="AD2201" i="7"/>
  <c r="AJ2201" i="7" s="1"/>
  <c r="AD1061" i="7"/>
  <c r="AJ1061" i="7" s="1"/>
  <c r="AD2406" i="7" l="1"/>
  <c r="AJ2406" i="7" s="1"/>
  <c r="AD57" i="7"/>
  <c r="AJ57" i="7" s="1"/>
  <c r="AD2268" i="7" l="1"/>
  <c r="AJ2268" i="7" s="1"/>
  <c r="AD1425" i="7" l="1"/>
  <c r="AJ1425" i="7" s="1"/>
  <c r="AD1424" i="7"/>
  <c r="AJ1424" i="7" s="1"/>
  <c r="AD2266" i="7" l="1"/>
  <c r="AJ2266" i="7" s="1"/>
  <c r="AD2265" i="7"/>
  <c r="AJ2265" i="7" s="1"/>
  <c r="I22" i="347" l="1"/>
  <c r="E53" i="367" l="1"/>
  <c r="E52" i="367"/>
  <c r="E48" i="367"/>
  <c r="E55" i="367"/>
  <c r="E49" i="367"/>
  <c r="E57" i="367" s="1"/>
  <c r="E56" i="367" l="1"/>
  <c r="AD768" i="7"/>
  <c r="AJ768" i="7" s="1"/>
  <c r="AD1137" i="7" l="1"/>
  <c r="AJ1137" i="7" s="1"/>
  <c r="D49" i="367" l="1"/>
  <c r="D48" i="367"/>
  <c r="D53" i="367" l="1"/>
  <c r="D57" i="367" s="1"/>
  <c r="D52" i="367"/>
  <c r="D55" i="367"/>
  <c r="D56" i="367" l="1"/>
  <c r="AD621" i="7"/>
  <c r="AJ621" i="7" s="1"/>
  <c r="AD1467" i="7" l="1"/>
  <c r="AJ1467" i="7" s="1"/>
  <c r="AD2310" i="7" l="1"/>
  <c r="AJ2310" i="7" s="1"/>
  <c r="AD216" i="7" l="1"/>
  <c r="AJ216" i="7" s="1"/>
  <c r="C53" i="367" l="1"/>
  <c r="C52" i="367"/>
  <c r="C48" i="367"/>
  <c r="C55" i="367"/>
  <c r="C49" i="367"/>
  <c r="C57" i="367" s="1"/>
  <c r="AA1352" i="7"/>
  <c r="AD1831" i="7"/>
  <c r="AJ1831" i="7" s="1"/>
  <c r="B53" i="367" l="1"/>
  <c r="B52" i="367"/>
  <c r="C56" i="367"/>
  <c r="B49" i="367"/>
  <c r="B48" i="367"/>
  <c r="B55" i="367"/>
  <c r="X2409" i="7"/>
  <c r="AD587" i="7"/>
  <c r="AJ587" i="7" s="1"/>
  <c r="B56" i="367" l="1"/>
  <c r="B57" i="367"/>
  <c r="AG2409" i="7"/>
  <c r="AD2267" i="7"/>
  <c r="AJ2267" i="7" s="1"/>
  <c r="AD2075" i="7" l="1"/>
  <c r="AJ2075" i="7" s="1"/>
  <c r="AD588" i="7" l="1"/>
  <c r="AJ588" i="7" s="1"/>
  <c r="AD2153" i="7" l="1"/>
  <c r="AJ2153" i="7" s="1"/>
  <c r="AD1279" i="7" l="1"/>
  <c r="AJ1279" i="7" s="1"/>
  <c r="AD1278" i="7"/>
  <c r="AJ1278" i="7" s="1"/>
  <c r="AD2151" i="7" l="1"/>
  <c r="AJ2151" i="7" s="1"/>
  <c r="AD1498" i="7" l="1"/>
  <c r="AJ1498" i="7" s="1"/>
  <c r="AD1497" i="7"/>
  <c r="AJ1497" i="7" s="1"/>
  <c r="AD1496" i="7"/>
  <c r="AJ1496" i="7" s="1"/>
  <c r="AD2150" i="7" l="1"/>
  <c r="AJ2150" i="7" s="1"/>
  <c r="AD1105" i="7" l="1"/>
  <c r="AJ1105" i="7" s="1"/>
  <c r="AD1104" i="7"/>
  <c r="AJ1104" i="7" s="1"/>
  <c r="AD586" i="7" l="1"/>
  <c r="AJ586" i="7" s="1"/>
  <c r="AD1147" i="7" l="1"/>
  <c r="AJ1147" i="7" s="1"/>
  <c r="AD1607" i="7"/>
  <c r="AJ1607" i="7" s="1"/>
  <c r="AD1733" i="7" l="1"/>
  <c r="AJ1733" i="7" s="1"/>
  <c r="AD1145" i="7" l="1"/>
  <c r="AJ1145" i="7" s="1"/>
  <c r="AD585" i="7"/>
  <c r="AJ585" i="7" s="1"/>
  <c r="AD1130" i="7" l="1"/>
  <c r="AJ1130" i="7" s="1"/>
  <c r="AD1129" i="7" l="1"/>
  <c r="AJ1129" i="7" s="1"/>
  <c r="AD1127" i="7"/>
  <c r="AJ1127" i="7" s="1"/>
  <c r="AD1625" i="7" l="1"/>
  <c r="AJ1625" i="7" s="1"/>
  <c r="AD2264" i="7" l="1"/>
  <c r="AJ2264" i="7" s="1"/>
  <c r="AD2258" i="7"/>
  <c r="AJ2258" i="7" s="1"/>
  <c r="AD2256" i="7"/>
  <c r="AJ2256" i="7" s="1"/>
  <c r="AD2263" i="7"/>
  <c r="AJ2263" i="7" s="1"/>
  <c r="AD948" i="7"/>
  <c r="AJ948" i="7" s="1"/>
  <c r="AD2257" i="7" l="1"/>
  <c r="AJ2257" i="7" s="1"/>
  <c r="AD1125" i="7" l="1"/>
  <c r="AJ1125" i="7" s="1"/>
  <c r="AD1280" i="7"/>
  <c r="AJ1280" i="7" s="1"/>
  <c r="AD1277" i="7"/>
  <c r="AJ1277" i="7" s="1"/>
  <c r="AD1623" i="7" l="1"/>
  <c r="AJ1623" i="7" s="1"/>
  <c r="AD584" i="7" l="1"/>
  <c r="AJ584" i="7" s="1"/>
  <c r="AD2403" i="7" l="1"/>
  <c r="AJ2403" i="7" s="1"/>
  <c r="AD1576" i="7"/>
  <c r="AJ1576" i="7" s="1"/>
  <c r="AD1575" i="7"/>
  <c r="AJ1575" i="7" s="1"/>
  <c r="AD1128" i="7" l="1"/>
  <c r="AJ1128" i="7" s="1"/>
  <c r="AD583" i="7"/>
  <c r="AJ583" i="7" s="1"/>
  <c r="AD895" i="7"/>
  <c r="AJ895" i="7" s="1"/>
  <c r="AD242" i="7" l="1"/>
  <c r="AJ242" i="7" s="1"/>
  <c r="AD2255" i="7" l="1"/>
  <c r="AJ2255" i="7" s="1"/>
  <c r="AD2260" i="7" l="1"/>
  <c r="AJ2260" i="7" s="1"/>
  <c r="AD2259" i="7"/>
  <c r="AJ2259" i="7" s="1"/>
  <c r="AD214" i="7" l="1"/>
  <c r="AJ214" i="7" s="1"/>
  <c r="AD2053" i="7" l="1"/>
  <c r="AJ2053" i="7" s="1"/>
  <c r="AD2147" i="7" l="1"/>
  <c r="AJ2147" i="7" s="1"/>
  <c r="AD924" i="7" l="1"/>
  <c r="AJ924" i="7" s="1"/>
  <c r="AD925" i="7"/>
  <c r="AJ925" i="7" s="1"/>
  <c r="AD215" i="7" l="1"/>
  <c r="AJ215" i="7" s="1"/>
  <c r="AD308" i="7" l="1"/>
  <c r="AJ308" i="7" s="1"/>
  <c r="AD996" i="7" l="1"/>
  <c r="AJ996" i="7" s="1"/>
  <c r="AD582" i="7"/>
  <c r="AJ582" i="7" s="1"/>
  <c r="AD850" i="7" l="1"/>
  <c r="AJ850" i="7" s="1"/>
  <c r="AD849" i="7"/>
  <c r="AJ849" i="7" s="1"/>
  <c r="AD2392" i="7" l="1"/>
  <c r="AJ2392" i="7" s="1"/>
  <c r="AD2400" i="7"/>
  <c r="AJ2400" i="7" s="1"/>
  <c r="AD1136" i="7" l="1"/>
  <c r="AJ1136" i="7" s="1"/>
  <c r="AD2401" i="7"/>
  <c r="AJ2401" i="7" s="1"/>
  <c r="AD1120" i="7"/>
  <c r="AJ1120" i="7" s="1"/>
  <c r="AD921" i="7" l="1"/>
  <c r="AJ921" i="7" s="1"/>
  <c r="AD920" i="7"/>
  <c r="AJ920" i="7" s="1"/>
  <c r="AD581" i="7" l="1"/>
  <c r="AJ581" i="7" s="1"/>
  <c r="AD2261" i="7" l="1"/>
  <c r="AJ2261" i="7" s="1"/>
  <c r="AD2262" i="7"/>
  <c r="AJ2262" i="7" s="1"/>
  <c r="AD2254" i="7"/>
  <c r="AJ2254" i="7" s="1"/>
  <c r="AD2253" i="7"/>
  <c r="AJ2253" i="7" s="1"/>
  <c r="AD1574" i="7"/>
  <c r="AJ1574" i="7" s="1"/>
  <c r="AD926" i="7" l="1"/>
  <c r="AJ926" i="7" s="1"/>
  <c r="AD2205" i="7" l="1"/>
  <c r="AJ2205" i="7" s="1"/>
  <c r="AD923" i="7" l="1"/>
  <c r="AJ923" i="7" s="1"/>
  <c r="AD922" i="7"/>
  <c r="AJ922" i="7" s="1"/>
  <c r="AD419" i="7" l="1"/>
  <c r="AJ419" i="7" s="1"/>
  <c r="AD1422" i="7" l="1"/>
  <c r="AJ1422" i="7" s="1"/>
  <c r="AD1423" i="7" l="1"/>
  <c r="AJ1423" i="7" s="1"/>
  <c r="AD83" i="7" l="1"/>
  <c r="AJ83" i="7" s="1"/>
  <c r="AD81" i="7"/>
  <c r="AJ81" i="7" s="1"/>
  <c r="AD1124" i="7" l="1"/>
  <c r="AJ1124" i="7" s="1"/>
  <c r="AD140" i="7" l="1"/>
  <c r="AJ140" i="7" s="1"/>
  <c r="AD418" i="7" l="1"/>
  <c r="AJ418" i="7" s="1"/>
  <c r="AD343" i="7" l="1"/>
  <c r="AJ343" i="7" s="1"/>
  <c r="AD342" i="7"/>
  <c r="AJ342" i="7" s="1"/>
  <c r="AD618" i="7" l="1"/>
  <c r="AJ618" i="7" s="1"/>
  <c r="AD576" i="7"/>
  <c r="AJ576" i="7" s="1"/>
  <c r="AD434" i="7"/>
  <c r="AJ434" i="7" s="1"/>
  <c r="AD580" i="7" l="1"/>
  <c r="AJ580" i="7" s="1"/>
  <c r="AD786" i="7" l="1"/>
  <c r="AJ786" i="7" s="1"/>
  <c r="AD18" i="7"/>
  <c r="AJ18" i="7" s="1"/>
  <c r="AD929" i="7"/>
  <c r="AJ929" i="7" s="1"/>
  <c r="AD928" i="7" l="1"/>
  <c r="AJ928" i="7" s="1"/>
  <c r="AD927" i="7"/>
  <c r="AJ927" i="7" s="1"/>
  <c r="AD19" i="7" l="1"/>
  <c r="AJ19" i="7" s="1"/>
  <c r="AD955" i="7"/>
  <c r="AJ955" i="7" s="1"/>
  <c r="AD82" i="7"/>
  <c r="AJ82" i="7" s="1"/>
  <c r="AD620" i="7" l="1"/>
  <c r="AJ620" i="7" s="1"/>
  <c r="AD579" i="7"/>
  <c r="AJ579" i="7" s="1"/>
  <c r="AD998" i="7" l="1"/>
  <c r="AJ998" i="7" s="1"/>
  <c r="AD1194" i="7"/>
  <c r="AJ1194" i="7" s="1"/>
  <c r="AD1193" i="7"/>
  <c r="AJ1193" i="7" s="1"/>
  <c r="AD1192" i="7"/>
  <c r="AJ1192" i="7" s="1"/>
  <c r="AD1963" i="7" l="1"/>
  <c r="AJ1963" i="7" s="1"/>
  <c r="AD1570" i="7"/>
  <c r="AJ1570" i="7" s="1"/>
  <c r="AD1468" i="7"/>
  <c r="AJ1468" i="7" s="1"/>
  <c r="AD1362" i="7"/>
  <c r="AJ1362" i="7" s="1"/>
  <c r="AD1315" i="7"/>
  <c r="AJ1315" i="7" s="1"/>
  <c r="AD1285" i="7"/>
  <c r="AJ1285" i="7" s="1"/>
  <c r="AD2320" i="7"/>
  <c r="AJ2320" i="7" s="1"/>
  <c r="AD2079" i="7"/>
  <c r="AJ2079" i="7" s="1"/>
  <c r="AD2078" i="7"/>
  <c r="AJ2078" i="7" s="1"/>
  <c r="AD1094" i="7"/>
  <c r="AD1093" i="7"/>
  <c r="AD1092" i="7"/>
  <c r="AD1091" i="7"/>
  <c r="AD1079" i="7"/>
  <c r="AD1077" i="7"/>
  <c r="AD1055" i="7"/>
  <c r="AD1051" i="7"/>
  <c r="AJ1051" i="7" s="1"/>
  <c r="AD1050" i="7"/>
  <c r="AJ1050" i="7" s="1"/>
  <c r="AD1000" i="7"/>
  <c r="AJ1000" i="7" s="1"/>
  <c r="AD56" i="7" l="1"/>
  <c r="AJ56" i="7" s="1"/>
  <c r="AD55" i="7"/>
  <c r="AJ55" i="7" s="1"/>
  <c r="AD341" i="7" l="1"/>
  <c r="AJ341" i="7" s="1"/>
  <c r="AD617" i="7" l="1"/>
  <c r="AJ617" i="7" s="1"/>
  <c r="AD1111" i="7" l="1"/>
  <c r="AJ1111" i="7" s="1"/>
  <c r="AD578" i="7" l="1"/>
  <c r="AJ578" i="7" s="1"/>
  <c r="AD139" i="7" l="1"/>
  <c r="AJ139" i="7" s="1"/>
  <c r="A22" i="220" l="1"/>
  <c r="A23" i="220"/>
  <c r="A24" i="220"/>
  <c r="A25" i="220"/>
  <c r="H25" i="220"/>
  <c r="AD575" i="7" l="1"/>
  <c r="AJ575" i="7" s="1"/>
  <c r="AD2396" i="7" l="1"/>
  <c r="AJ2396" i="7" s="1"/>
  <c r="AD2394" i="7"/>
  <c r="AJ2394" i="7" s="1"/>
  <c r="AD2398" i="7"/>
  <c r="AJ2398" i="7" s="1"/>
  <c r="AD572" i="7"/>
  <c r="AJ572" i="7" s="1"/>
  <c r="AD2397" i="7" l="1"/>
  <c r="AJ2397" i="7" s="1"/>
  <c r="AD2395" i="7"/>
  <c r="AJ2395" i="7" s="1"/>
  <c r="AD2399" i="7"/>
  <c r="AJ2399" i="7" s="1"/>
  <c r="AD1420" i="7" l="1"/>
  <c r="AJ1420" i="7" s="1"/>
  <c r="AA1093" i="7" l="1"/>
  <c r="AJ1093" i="7" s="1"/>
  <c r="AA1094" i="7"/>
  <c r="AJ1094" i="7" s="1"/>
  <c r="AA1092" i="7"/>
  <c r="AJ1092" i="7" s="1"/>
  <c r="AD914" i="7" l="1"/>
  <c r="AJ914" i="7" s="1"/>
  <c r="AD2249" i="7"/>
  <c r="AJ2249" i="7" s="1"/>
  <c r="AD916" i="7"/>
  <c r="AJ916" i="7" s="1"/>
  <c r="AD2251" i="7"/>
  <c r="AJ2251" i="7" s="1"/>
  <c r="AD2245" i="7"/>
  <c r="AJ2245" i="7" s="1"/>
  <c r="AD912" i="7"/>
  <c r="AJ912" i="7" s="1"/>
  <c r="AD918" i="7"/>
  <c r="AJ918" i="7" s="1"/>
  <c r="AD2247" i="7"/>
  <c r="AJ2247" i="7" s="1"/>
  <c r="AD989" i="7"/>
  <c r="AJ989" i="7" s="1"/>
  <c r="AD1573" i="7"/>
  <c r="AJ1573" i="7" s="1"/>
  <c r="AD915" i="7" l="1"/>
  <c r="AJ915" i="7" s="1"/>
  <c r="AD917" i="7"/>
  <c r="AJ917" i="7" s="1"/>
  <c r="AD2252" i="7"/>
  <c r="AJ2252" i="7" s="1"/>
  <c r="AD919" i="7"/>
  <c r="AJ919" i="7" s="1"/>
  <c r="AD2248" i="7"/>
  <c r="AJ2248" i="7" s="1"/>
  <c r="AD2246" i="7"/>
  <c r="AJ2246" i="7" s="1"/>
  <c r="AD913" i="7"/>
  <c r="AJ913" i="7" s="1"/>
  <c r="AD2250" i="7"/>
  <c r="AJ2250" i="7" s="1"/>
  <c r="AD1281" i="7" l="1"/>
  <c r="AJ1281" i="7" s="1"/>
  <c r="AD1276" i="7"/>
  <c r="AJ1276" i="7" s="1"/>
  <c r="AD2198" i="7"/>
  <c r="AJ2198" i="7" s="1"/>
  <c r="AD224" i="7" l="1"/>
  <c r="AJ224" i="7" s="1"/>
  <c r="AD485" i="7"/>
  <c r="AJ485" i="7" s="1"/>
  <c r="AD997" i="7"/>
  <c r="AJ997" i="7" s="1"/>
  <c r="AD222" i="7"/>
  <c r="AJ222" i="7" s="1"/>
  <c r="AD701" i="7"/>
  <c r="AJ701" i="7" s="1"/>
  <c r="AD1921" i="7"/>
  <c r="AJ1921" i="7" s="1"/>
  <c r="AD1920" i="7"/>
  <c r="AJ1920" i="7" s="1"/>
  <c r="AD1539" i="7"/>
  <c r="AJ1539" i="7" s="1"/>
  <c r="AD1538" i="7"/>
  <c r="AJ1538" i="7" s="1"/>
  <c r="AD221" i="7"/>
  <c r="AJ221" i="7" s="1"/>
  <c r="AD220" i="7"/>
  <c r="AJ220" i="7" s="1"/>
  <c r="AD999" i="7"/>
  <c r="AJ999" i="7" s="1"/>
  <c r="AD219" i="7"/>
  <c r="AJ219" i="7" s="1"/>
  <c r="AD1419" i="7"/>
  <c r="AJ1419" i="7" s="1"/>
  <c r="AD699" i="7"/>
  <c r="AJ699" i="7" s="1"/>
  <c r="AD1048" i="7"/>
  <c r="AJ1048" i="7" s="1"/>
  <c r="AD396" i="7"/>
  <c r="AJ396" i="7" s="1"/>
  <c r="AD307" i="7"/>
  <c r="AJ307" i="7" s="1"/>
  <c r="AD1931" i="7"/>
  <c r="AJ1931" i="7" s="1"/>
  <c r="AD995" i="7"/>
  <c r="AJ995" i="7" s="1"/>
  <c r="AD994" i="7"/>
  <c r="AJ994" i="7" s="1"/>
  <c r="AD993" i="7"/>
  <c r="AJ993" i="7" s="1"/>
  <c r="AD992" i="7"/>
  <c r="AJ992" i="7" s="1"/>
  <c r="AD364" i="7"/>
  <c r="AJ364" i="7" s="1"/>
  <c r="AD363" i="7"/>
  <c r="AJ363" i="7" s="1"/>
  <c r="AD182" i="7"/>
  <c r="AJ182" i="7" s="1"/>
  <c r="AD181" i="7"/>
  <c r="AJ181" i="7" s="1"/>
  <c r="AD455" i="7"/>
  <c r="AJ455" i="7" s="1"/>
  <c r="AD910" i="7" l="1"/>
  <c r="AJ910" i="7" s="1"/>
  <c r="AD908" i="7"/>
  <c r="AJ908" i="7" s="1"/>
  <c r="AD911" i="7"/>
  <c r="AJ911" i="7" s="1"/>
  <c r="AD337" i="7"/>
  <c r="AJ337" i="7" s="1"/>
  <c r="AD909" i="7"/>
  <c r="AJ909" i="7" s="1"/>
  <c r="AA2043" i="7" l="1"/>
  <c r="AD2043" i="7"/>
  <c r="AA1077" i="7"/>
  <c r="AJ1077" i="7" s="1"/>
  <c r="AD2296" i="7"/>
  <c r="AJ2296" i="7" s="1"/>
  <c r="AD1407" i="7"/>
  <c r="AJ1407" i="7" s="1"/>
  <c r="AA1091" i="7"/>
  <c r="AJ1091" i="7" s="1"/>
  <c r="AA1079" i="7"/>
  <c r="AJ1079" i="7" s="1"/>
  <c r="AD143" i="7"/>
  <c r="AJ143" i="7" s="1"/>
  <c r="AD2180" i="7"/>
  <c r="AJ2180" i="7" s="1"/>
  <c r="AA1055" i="7"/>
  <c r="AJ1055" i="7" s="1"/>
  <c r="AD1797" i="7"/>
  <c r="AJ1797" i="7" s="1"/>
  <c r="AD2107" i="7"/>
  <c r="AJ2107" i="7" s="1"/>
  <c r="AD1046" i="7"/>
  <c r="AJ1046" i="7" s="1"/>
  <c r="AD1938" i="7"/>
  <c r="AJ1938" i="7" s="1"/>
  <c r="AD273" i="7"/>
  <c r="AJ273" i="7" s="1"/>
  <c r="AD272" i="7"/>
  <c r="AJ272" i="7" s="1"/>
  <c r="AD1943" i="7"/>
  <c r="AJ1943" i="7" s="1"/>
  <c r="AD1119" i="7"/>
  <c r="AJ1119" i="7" s="1"/>
  <c r="AD305" i="7"/>
  <c r="AJ305" i="7" s="1"/>
  <c r="AD303" i="7"/>
  <c r="AJ303" i="7" s="1"/>
  <c r="AD1919" i="7"/>
  <c r="AJ1919" i="7" s="1"/>
  <c r="AD271" i="7"/>
  <c r="AJ271" i="7" s="1"/>
  <c r="AD270" i="7"/>
  <c r="AJ270" i="7" s="1"/>
  <c r="AD366" i="7"/>
  <c r="AJ366" i="7" s="1"/>
  <c r="AD365" i="7"/>
  <c r="AJ365" i="7" s="1"/>
  <c r="AD362" i="7"/>
  <c r="AJ362" i="7" s="1"/>
  <c r="AD361" i="7"/>
  <c r="AJ361" i="7" s="1"/>
  <c r="AD330" i="7"/>
  <c r="AJ330" i="7" s="1"/>
  <c r="AD329" i="7"/>
  <c r="AJ329" i="7" s="1"/>
  <c r="AD327" i="7"/>
  <c r="AJ327" i="7" s="1"/>
  <c r="AD326" i="7"/>
  <c r="AJ326" i="7" s="1"/>
  <c r="AD274" i="7"/>
  <c r="AJ274" i="7" s="1"/>
  <c r="AD269" i="7"/>
  <c r="AJ269" i="7" s="1"/>
  <c r="AD268" i="7"/>
  <c r="AJ268" i="7" s="1"/>
  <c r="AD267" i="7"/>
  <c r="AJ267" i="7" s="1"/>
  <c r="AD1709" i="7"/>
  <c r="AJ1709" i="7" s="1"/>
  <c r="AD537" i="7"/>
  <c r="AJ537" i="7" s="1"/>
  <c r="AJ2043" i="7" l="1"/>
  <c r="AD723" i="7"/>
  <c r="AJ723" i="7" s="1"/>
  <c r="AD454" i="7"/>
  <c r="AJ454" i="7" s="1"/>
  <c r="AD1207" i="7"/>
  <c r="AJ1207" i="7" s="1"/>
  <c r="AD722" i="7"/>
  <c r="AJ722" i="7" s="1"/>
  <c r="AD1274" i="7"/>
  <c r="AJ1274" i="7" s="1"/>
  <c r="AD1206" i="7"/>
  <c r="AJ1206" i="7" s="1"/>
  <c r="AD1275" i="7"/>
  <c r="AJ1275" i="7" s="1"/>
  <c r="AD1273" i="7"/>
  <c r="AJ1273" i="7" s="1"/>
  <c r="AD1951" i="7"/>
  <c r="AJ1951" i="7" s="1"/>
  <c r="AD1624" i="7"/>
  <c r="AJ1624" i="7" s="1"/>
  <c r="AD332" i="7"/>
  <c r="AJ332" i="7" s="1"/>
  <c r="AD453" i="7"/>
  <c r="AJ453" i="7" s="1"/>
  <c r="AD570" i="7"/>
  <c r="AJ570" i="7" s="1"/>
  <c r="AD331" i="7"/>
  <c r="AJ331" i="7" s="1"/>
  <c r="AD1121" i="7" l="1"/>
  <c r="AJ1121" i="7" s="1"/>
  <c r="AD213" i="7"/>
  <c r="AJ213" i="7" s="1"/>
  <c r="AD848" i="7"/>
  <c r="AJ848" i="7" s="1"/>
  <c r="AD847" i="7"/>
  <c r="AJ847" i="7" s="1"/>
  <c r="AD1042" i="7"/>
  <c r="AJ1042" i="7" s="1"/>
  <c r="AD1040" i="7"/>
  <c r="AJ1040" i="7" s="1"/>
  <c r="AD1757" i="7"/>
  <c r="AJ1757" i="7" s="1"/>
  <c r="D29" i="319"/>
  <c r="C29" i="319"/>
  <c r="E26" i="319"/>
  <c r="D27" i="319" s="1"/>
  <c r="I11" i="319" s="1"/>
  <c r="K11" i="319" s="1"/>
  <c r="E23" i="319"/>
  <c r="C24" i="319" s="1"/>
  <c r="E20" i="319"/>
  <c r="D12" i="319"/>
  <c r="C11" i="319"/>
  <c r="C10" i="319"/>
  <c r="A10" i="319"/>
  <c r="A11" i="319" s="1"/>
  <c r="A12" i="319" s="1"/>
  <c r="A13" i="319" s="1"/>
  <c r="A14" i="319" s="1"/>
  <c r="A15" i="319" s="1"/>
  <c r="A16" i="319" s="1"/>
  <c r="A17" i="319" s="1"/>
  <c r="A18" i="319" s="1"/>
  <c r="A19" i="319" s="1"/>
  <c r="A20" i="319" s="1"/>
  <c r="A21" i="319" s="1"/>
  <c r="A22" i="319" s="1"/>
  <c r="A23" i="319" s="1"/>
  <c r="A24" i="319" s="1"/>
  <c r="A25" i="319" s="1"/>
  <c r="A26" i="319" s="1"/>
  <c r="A27" i="319" s="1"/>
  <c r="A28" i="319" s="1"/>
  <c r="A29" i="319" s="1"/>
  <c r="A30" i="319" s="1"/>
  <c r="A31" i="319" s="1"/>
  <c r="A32" i="319" s="1"/>
  <c r="A33" i="319" s="1"/>
  <c r="A34" i="319" s="1"/>
  <c r="C9" i="319"/>
  <c r="C8" i="319"/>
  <c r="AD568" i="7"/>
  <c r="AJ568" i="7" s="1"/>
  <c r="AD1063" i="7"/>
  <c r="AJ1063" i="7" s="1"/>
  <c r="AD1062" i="7"/>
  <c r="AJ1062" i="7" s="1"/>
  <c r="AD1043" i="7"/>
  <c r="AJ1043" i="7" s="1"/>
  <c r="AD1031" i="7"/>
  <c r="AJ1031" i="7" s="1"/>
  <c r="AD1028" i="7"/>
  <c r="AJ1028" i="7" s="1"/>
  <c r="AD2318" i="7"/>
  <c r="AJ2318" i="7" s="1"/>
  <c r="AD1667" i="7"/>
  <c r="AJ1667" i="7" s="1"/>
  <c r="AD2148" i="7"/>
  <c r="AJ2148" i="7" s="1"/>
  <c r="AD1418" i="7"/>
  <c r="AJ1418" i="7" s="1"/>
  <c r="AD552" i="7"/>
  <c r="AJ552" i="7" s="1"/>
  <c r="AD389" i="7"/>
  <c r="AJ389" i="7" s="1"/>
  <c r="AD1785" i="7"/>
  <c r="AJ1785" i="7" s="1"/>
  <c r="AD2182" i="7"/>
  <c r="AJ2182" i="7" s="1"/>
  <c r="AD1199" i="7"/>
  <c r="AJ1199" i="7" s="1"/>
  <c r="AD563" i="7"/>
  <c r="AJ563" i="7" s="1"/>
  <c r="AD390" i="7"/>
  <c r="AJ390" i="7" s="1"/>
  <c r="AD457" i="7"/>
  <c r="AJ457" i="7" s="1"/>
  <c r="AD553" i="7"/>
  <c r="AJ553" i="7" s="1"/>
  <c r="AD2197" i="7"/>
  <c r="AJ2197" i="7" s="1"/>
  <c r="AD569" i="7"/>
  <c r="AJ569" i="7" s="1"/>
  <c r="AD1047" i="7"/>
  <c r="AJ1047" i="7" s="1"/>
  <c r="AD1033" i="7"/>
  <c r="AJ1033" i="7" s="1"/>
  <c r="AD1622" i="7"/>
  <c r="AJ1622" i="7" s="1"/>
  <c r="AD2244" i="7"/>
  <c r="AJ2244" i="7" s="1"/>
  <c r="AD554" i="7"/>
  <c r="AJ554" i="7" s="1"/>
  <c r="AD378" i="7"/>
  <c r="AJ378" i="7" s="1"/>
  <c r="AD551" i="7"/>
  <c r="AJ551" i="7" s="1"/>
  <c r="D24" i="319" l="1"/>
  <c r="I9" i="319" s="1"/>
  <c r="K9" i="319" s="1"/>
  <c r="C12" i="319"/>
  <c r="E29" i="319"/>
  <c r="E24" i="319"/>
  <c r="F9" i="319"/>
  <c r="C21" i="319"/>
  <c r="C27" i="319"/>
  <c r="D21" i="319"/>
  <c r="I8" i="319" s="1"/>
  <c r="K8" i="319" s="1"/>
  <c r="K12" i="319" s="1"/>
  <c r="AD2181" i="7"/>
  <c r="AJ2181" i="7" s="1"/>
  <c r="AD1417" i="7"/>
  <c r="AJ1417" i="7" s="1"/>
  <c r="AD567" i="7"/>
  <c r="AJ567" i="7" s="1"/>
  <c r="AD566" i="7"/>
  <c r="AJ566" i="7" s="1"/>
  <c r="AD565" i="7"/>
  <c r="AJ565" i="7" s="1"/>
  <c r="AD564" i="7"/>
  <c r="AJ564" i="7" s="1"/>
  <c r="AD2084" i="7"/>
  <c r="AJ2084" i="7" s="1"/>
  <c r="AD1947" i="7"/>
  <c r="AJ1947" i="7" s="1"/>
  <c r="AD1936" i="7"/>
  <c r="AJ1936" i="7" s="1"/>
  <c r="AD414" i="7"/>
  <c r="AJ414" i="7" s="1"/>
  <c r="AD555" i="7"/>
  <c r="AJ555" i="7" s="1"/>
  <c r="AD844" i="7"/>
  <c r="AJ844" i="7" s="1"/>
  <c r="AD840" i="7"/>
  <c r="AJ840" i="7" s="1"/>
  <c r="AD838" i="7"/>
  <c r="AJ838" i="7" s="1"/>
  <c r="AD837" i="7"/>
  <c r="AJ837" i="7" s="1"/>
  <c r="F8" i="319" l="1"/>
  <c r="E21" i="319"/>
  <c r="E27" i="319"/>
  <c r="F11" i="319"/>
  <c r="J9" i="319"/>
  <c r="H9" i="319"/>
  <c r="AD651" i="7"/>
  <c r="AJ651" i="7" s="1"/>
  <c r="AD864" i="7"/>
  <c r="AJ864" i="7" s="1"/>
  <c r="AA101" i="7" l="1"/>
  <c r="AJ101" i="7" s="1"/>
  <c r="AA108" i="7"/>
  <c r="AJ108" i="7" s="1"/>
  <c r="J11" i="319"/>
  <c r="J8" i="319"/>
  <c r="H8" i="319"/>
  <c r="AD241" i="7"/>
  <c r="AJ241" i="7" s="1"/>
  <c r="AD2243" i="7"/>
  <c r="AJ2243" i="7" s="1"/>
  <c r="AD1416" i="7"/>
  <c r="AJ1416" i="7" s="1"/>
  <c r="AD535" i="7"/>
  <c r="AJ535" i="7" s="1"/>
  <c r="AD2011" i="7"/>
  <c r="AJ2011" i="7" s="1"/>
  <c r="AD2010" i="7"/>
  <c r="AJ2010" i="7" s="1"/>
  <c r="AD1045" i="7"/>
  <c r="AJ1045" i="7" s="1"/>
  <c r="AD533" i="7"/>
  <c r="AJ533" i="7" s="1"/>
  <c r="J12" i="319" l="1"/>
  <c r="H12" i="319"/>
  <c r="L12" i="319"/>
  <c r="K31" i="319" s="1"/>
  <c r="AD2239" i="7" l="1"/>
  <c r="AJ2239" i="7" s="1"/>
  <c r="AD2101" i="7"/>
  <c r="AJ2101" i="7" s="1"/>
  <c r="J31" i="319"/>
  <c r="AD2242" i="7"/>
  <c r="AJ2242" i="7" s="1"/>
  <c r="AD2240" i="7"/>
  <c r="AJ2240" i="7" s="1"/>
  <c r="AD2241" i="7"/>
  <c r="AJ2241" i="7" s="1"/>
  <c r="AD1175" i="7"/>
  <c r="AJ1175" i="7" s="1"/>
  <c r="AD1090" i="7"/>
  <c r="AJ1090" i="7" s="1"/>
  <c r="AD1089" i="7"/>
  <c r="AJ1089" i="7" s="1"/>
  <c r="AD1946" i="7"/>
  <c r="AJ1946" i="7" s="1"/>
  <c r="AD1942" i="7" l="1"/>
  <c r="AJ1942" i="7" s="1"/>
  <c r="AD548" i="7"/>
  <c r="AJ548" i="7" s="1"/>
  <c r="AD442" i="7"/>
  <c r="AJ442" i="7" s="1"/>
  <c r="AD1437" i="7" l="1"/>
  <c r="AJ1437" i="7" s="1"/>
  <c r="AD1412" i="7"/>
  <c r="AJ1412" i="7" s="1"/>
  <c r="AD1399" i="7"/>
  <c r="AJ1399" i="7" s="1"/>
  <c r="AD865" i="7"/>
  <c r="AJ865" i="7" s="1"/>
  <c r="AD863" i="7"/>
  <c r="AJ863" i="7" s="1"/>
  <c r="AD862" i="7"/>
  <c r="AJ862" i="7" s="1"/>
  <c r="AD2281" i="7"/>
  <c r="AJ2281" i="7" s="1"/>
  <c r="AD2280" i="7"/>
  <c r="AJ2280" i="7" s="1"/>
  <c r="AD1246" i="7"/>
  <c r="AJ1246" i="7" s="1"/>
  <c r="AD1245" i="7"/>
  <c r="AJ1245" i="7" s="1"/>
  <c r="AD452" i="7"/>
  <c r="AJ452" i="7" s="1"/>
  <c r="AD1603" i="7"/>
  <c r="AJ1603" i="7" s="1"/>
  <c r="AD1601" i="7"/>
  <c r="AJ1601" i="7" s="1"/>
  <c r="AD1599" i="7"/>
  <c r="AJ1599" i="7" s="1"/>
  <c r="AD1597" i="7"/>
  <c r="AJ1597" i="7" s="1"/>
  <c r="AD1595" i="7"/>
  <c r="AJ1595" i="7" s="1"/>
  <c r="AD1593" i="7"/>
  <c r="AJ1593" i="7" s="1"/>
  <c r="AD1591" i="7"/>
  <c r="AJ1591" i="7" s="1"/>
  <c r="AD1589" i="7"/>
  <c r="AJ1589" i="7" s="1"/>
  <c r="AD1587" i="7"/>
  <c r="AJ1587" i="7" s="1"/>
  <c r="AD1585" i="7"/>
  <c r="AJ1585" i="7" s="1"/>
  <c r="AD1583" i="7"/>
  <c r="AJ1583" i="7" s="1"/>
  <c r="AD1581" i="7"/>
  <c r="AJ1581" i="7" s="1"/>
  <c r="AD1579" i="7"/>
  <c r="AJ1579" i="7" s="1"/>
  <c r="AD1307" i="7"/>
  <c r="AJ1307" i="7" s="1"/>
  <c r="AD1361" i="7"/>
  <c r="AJ1361" i="7" s="1"/>
  <c r="AD1834" i="7"/>
  <c r="AJ1834" i="7" s="1"/>
  <c r="AD2288" i="7"/>
  <c r="AJ2288" i="7" s="1"/>
  <c r="AD2298" i="7"/>
  <c r="AJ2298" i="7" s="1"/>
  <c r="AD2167" i="7"/>
  <c r="AJ2167" i="7" s="1"/>
  <c r="AD1629" i="7"/>
  <c r="AJ1629" i="7" s="1"/>
  <c r="AD2100" i="7"/>
  <c r="AJ2100" i="7" s="1"/>
  <c r="AD1621" i="7"/>
  <c r="AJ1621" i="7" s="1"/>
  <c r="AD1620" i="7"/>
  <c r="AJ1620" i="7" s="1"/>
  <c r="AD1176" i="7"/>
  <c r="AJ1176" i="7" s="1"/>
  <c r="AD1174" i="7"/>
  <c r="AJ1174" i="7" s="1"/>
  <c r="AD800" i="7"/>
  <c r="AJ800" i="7" s="1"/>
  <c r="AD2012" i="7"/>
  <c r="AJ2012" i="7" s="1"/>
  <c r="AD451" i="7"/>
  <c r="AJ451" i="7" s="1"/>
  <c r="AD141" i="7"/>
  <c r="AJ141" i="7" s="1"/>
  <c r="AD1935" i="7"/>
  <c r="AJ1935" i="7" s="1"/>
  <c r="AD846" i="7"/>
  <c r="AJ846" i="7" s="1"/>
  <c r="AD845" i="7"/>
  <c r="AJ845" i="7" s="1"/>
  <c r="AD2059" i="7"/>
  <c r="AJ2059" i="7" s="1"/>
  <c r="AD2179" i="7"/>
  <c r="AJ2179" i="7" s="1"/>
  <c r="AD767" i="7"/>
  <c r="AJ767" i="7" s="1"/>
  <c r="AD550" i="7"/>
  <c r="AJ550" i="7" s="1"/>
  <c r="AD1411" i="7"/>
  <c r="AJ1411" i="7" s="1"/>
  <c r="AD1410" i="7"/>
  <c r="AJ1410" i="7" s="1"/>
  <c r="AD2042" i="7"/>
  <c r="AJ2042" i="7" s="1"/>
  <c r="AD2041" i="7"/>
  <c r="AJ2041" i="7" s="1"/>
  <c r="AD689" i="7"/>
  <c r="AJ689" i="7" s="1"/>
  <c r="AD688" i="7"/>
  <c r="AJ688" i="7" s="1"/>
  <c r="AD514" i="7"/>
  <c r="AJ514" i="7" s="1"/>
  <c r="AD1572" i="7"/>
  <c r="AJ1572" i="7" s="1"/>
  <c r="AD240" i="7"/>
  <c r="AJ240" i="7" s="1"/>
  <c r="AD1272" i="7"/>
  <c r="AJ1272" i="7" s="1"/>
  <c r="AD1409" i="7"/>
  <c r="AD1408" i="7"/>
  <c r="AD2347" i="7"/>
  <c r="AJ2347" i="7" s="1"/>
  <c r="AD2345" i="7"/>
  <c r="AJ2345" i="7" s="1"/>
  <c r="AD1918" i="7"/>
  <c r="AJ1918" i="7" s="1"/>
  <c r="AD1917" i="7"/>
  <c r="AJ1917" i="7" s="1"/>
  <c r="AD294" i="7"/>
  <c r="AJ294" i="7" s="1"/>
  <c r="AD1543" i="7"/>
  <c r="AJ1543" i="7" s="1"/>
  <c r="AD1542" i="7"/>
  <c r="AJ1542" i="7" s="1"/>
  <c r="AD531" i="7"/>
  <c r="AJ531" i="7" s="1"/>
  <c r="AD1088" i="7"/>
  <c r="AJ1088" i="7" s="1"/>
  <c r="AD1087" i="7"/>
  <c r="AJ1087" i="7" s="1"/>
  <c r="AD795" i="7"/>
  <c r="AJ795" i="7" s="1"/>
  <c r="AD217" i="7"/>
  <c r="AJ217" i="7" s="1"/>
  <c r="AD729" i="7"/>
  <c r="AJ729" i="7" s="1"/>
  <c r="AD728" i="7"/>
  <c r="AJ728" i="7" s="1"/>
  <c r="AD1103" i="7"/>
  <c r="AJ1103" i="7" s="1"/>
  <c r="AD1102" i="7"/>
  <c r="AJ1102" i="7" s="1"/>
  <c r="AD1172" i="7"/>
  <c r="AJ1172" i="7" s="1"/>
  <c r="AD529" i="7"/>
  <c r="AJ529" i="7" s="1"/>
  <c r="AD1707" i="7"/>
  <c r="AJ1707" i="7" s="1"/>
  <c r="AD199" i="7"/>
  <c r="AJ199" i="7" s="1"/>
  <c r="AD193" i="7"/>
  <c r="AJ193" i="7" s="1"/>
  <c r="AD1168" i="7"/>
  <c r="AJ1168" i="7" s="1"/>
  <c r="AD1619" i="7"/>
  <c r="AJ1619" i="7" s="1"/>
  <c r="AD1171" i="7"/>
  <c r="AJ1171" i="7" s="1"/>
  <c r="AD218" i="7"/>
  <c r="AJ218" i="7" s="1"/>
  <c r="AD1405" i="7"/>
  <c r="AJ1405" i="7" s="1"/>
  <c r="AD1406" i="7"/>
  <c r="AJ1406" i="7" s="1"/>
  <c r="AD1170" i="7"/>
  <c r="AJ1170" i="7" s="1"/>
  <c r="AD1952" i="7"/>
  <c r="AJ1952" i="7" s="1"/>
  <c r="AD525" i="7"/>
  <c r="AJ525" i="7" s="1"/>
  <c r="AD527" i="7"/>
  <c r="AJ527" i="7" s="1"/>
  <c r="AD2137" i="7"/>
  <c r="AJ2137" i="7" s="1"/>
  <c r="AD1988" i="7"/>
  <c r="AJ1988" i="7" s="1"/>
  <c r="AD1618" i="7"/>
  <c r="AJ1618" i="7" s="1"/>
  <c r="AD301" i="7"/>
  <c r="AJ301" i="7" s="1"/>
  <c r="AD1169" i="7"/>
  <c r="AJ1169" i="7" s="1"/>
  <c r="AD1167" i="7"/>
  <c r="AJ1167" i="7" s="1"/>
  <c r="AD300" i="7"/>
  <c r="AJ300" i="7" s="1"/>
  <c r="AD25" i="7"/>
  <c r="AJ25" i="7" s="1"/>
  <c r="AD866" i="7"/>
  <c r="AJ866" i="7" s="1"/>
  <c r="AD1617" i="7"/>
  <c r="AJ1617" i="7" s="1"/>
  <c r="AD1565" i="7"/>
  <c r="AJ1565" i="7" s="1"/>
  <c r="AD2015" i="7"/>
  <c r="AJ2015" i="7" s="1"/>
  <c r="AD299" i="7"/>
  <c r="AJ299" i="7" s="1"/>
  <c r="AD298" i="7"/>
  <c r="AJ298" i="7" s="1"/>
  <c r="AD1783" i="7"/>
  <c r="AJ1783" i="7" s="1"/>
  <c r="AD212" i="7"/>
  <c r="AJ212" i="7" s="1"/>
  <c r="AD1351" i="7"/>
  <c r="AJ1351" i="7" s="1"/>
  <c r="AD523" i="7"/>
  <c r="AJ523" i="7" s="1"/>
  <c r="AD521" i="7"/>
  <c r="AJ521" i="7" s="1"/>
  <c r="AD517" i="7"/>
  <c r="AJ517" i="7" s="1"/>
  <c r="AD138" i="7"/>
  <c r="AJ138" i="7" s="1"/>
  <c r="AD2195" i="7"/>
  <c r="AJ2195" i="7" s="1"/>
  <c r="AD988" i="7"/>
  <c r="AJ988" i="7" s="1"/>
  <c r="AD987" i="7"/>
  <c r="AJ987" i="7" s="1"/>
  <c r="AD2061" i="7"/>
  <c r="AJ2061" i="7" s="1"/>
  <c r="AD1949" i="7"/>
  <c r="AJ1949" i="7" s="1"/>
  <c r="AD2118" i="7"/>
  <c r="AJ2118" i="7" s="1"/>
  <c r="AD1376" i="7"/>
  <c r="AJ1376" i="7" s="1"/>
  <c r="AD1562" i="7"/>
  <c r="AJ1562" i="7" s="1"/>
  <c r="AD743" i="7"/>
  <c r="AJ743" i="7" s="1"/>
  <c r="AD1118" i="7"/>
  <c r="AJ1118" i="7" s="1"/>
  <c r="AD1553" i="7"/>
  <c r="AJ1553" i="7" s="1"/>
  <c r="AD1916" i="7"/>
  <c r="AJ1916" i="7" s="1"/>
  <c r="AD1956" i="7"/>
  <c r="AJ1956" i="7" s="1"/>
  <c r="AD388" i="7"/>
  <c r="AJ388" i="7" s="1"/>
  <c r="AD515" i="7"/>
  <c r="AJ515" i="7" s="1"/>
  <c r="AD176" i="7"/>
  <c r="AJ176" i="7" s="1"/>
  <c r="AD239" i="7"/>
  <c r="AJ239" i="7" s="1"/>
  <c r="AD843" i="7"/>
  <c r="AJ843" i="7" s="1"/>
  <c r="AD842" i="7"/>
  <c r="AJ842" i="7" s="1"/>
  <c r="AD1038" i="7"/>
  <c r="AJ1038" i="7" s="1"/>
  <c r="AD478" i="7"/>
  <c r="AJ478" i="7" s="1"/>
  <c r="AD479" i="7"/>
  <c r="AJ479" i="7" s="1"/>
  <c r="AD477" i="7"/>
  <c r="AJ477" i="7" s="1"/>
  <c r="AD49" i="7"/>
  <c r="AJ49" i="7" s="1"/>
  <c r="AD1404" i="7"/>
  <c r="AJ1404" i="7" s="1"/>
  <c r="AD1312" i="7"/>
  <c r="AJ1312" i="7" s="1"/>
  <c r="AD449" i="7"/>
  <c r="AJ449" i="7" s="1"/>
  <c r="AD547" i="7"/>
  <c r="AJ547" i="7" s="1"/>
  <c r="AD48" i="7"/>
  <c r="AJ48" i="7" s="1"/>
  <c r="AD501" i="7"/>
  <c r="AJ501" i="7" s="1"/>
  <c r="AD238" i="7"/>
  <c r="AJ238" i="7" s="1"/>
  <c r="AD502" i="7"/>
  <c r="AJ502" i="7" s="1"/>
  <c r="AD1727" i="7"/>
  <c r="AJ1727" i="7" s="1"/>
  <c r="AD841" i="7"/>
  <c r="AD1073" i="7"/>
  <c r="AJ1073" i="7" s="1"/>
  <c r="AD2098" i="7"/>
  <c r="AJ2098" i="7" s="1"/>
  <c r="AD2097" i="7"/>
  <c r="AJ2097" i="7" s="1"/>
  <c r="AD2090" i="7"/>
  <c r="AJ2090" i="7" s="1"/>
  <c r="AD2087" i="7"/>
  <c r="AJ2087" i="7" s="1"/>
  <c r="AD1363" i="7"/>
  <c r="AJ1363" i="7" s="1"/>
  <c r="AD1373" i="7"/>
  <c r="AJ1373" i="7" s="1"/>
  <c r="AD1984" i="7"/>
  <c r="AJ1984" i="7" s="1"/>
  <c r="AD296" i="7"/>
  <c r="AJ296" i="7" s="1"/>
  <c r="AD1986" i="7"/>
  <c r="AJ1986" i="7" s="1"/>
  <c r="AD1987" i="7"/>
  <c r="AJ1987" i="7" s="1"/>
  <c r="AD1123" i="7"/>
  <c r="AJ1123" i="7" s="1"/>
  <c r="AD1122" i="7"/>
  <c r="AJ1122" i="7" s="1"/>
  <c r="AD2089" i="7"/>
  <c r="AJ2089" i="7" s="1"/>
  <c r="AD1359" i="7"/>
  <c r="AJ1359" i="7" s="1"/>
  <c r="AD2096" i="7"/>
  <c r="AJ2096" i="7" s="1"/>
  <c r="AD360" i="7"/>
  <c r="AJ360" i="7" s="1"/>
  <c r="AD321" i="7"/>
  <c r="AJ321" i="7" s="1"/>
  <c r="AD1286" i="7"/>
  <c r="AJ1286" i="7" s="1"/>
  <c r="AD1881" i="7"/>
  <c r="AJ1881" i="7" s="1"/>
  <c r="AD1569" i="7"/>
  <c r="AJ1569" i="7" s="1"/>
  <c r="AD1114" i="7"/>
  <c r="AJ1114" i="7" s="1"/>
  <c r="AD1113" i="7"/>
  <c r="AJ1113" i="7" s="1"/>
  <c r="AD1402" i="7"/>
  <c r="AJ1402" i="7" s="1"/>
  <c r="AD1401" i="7"/>
  <c r="AJ1401" i="7" s="1"/>
  <c r="AD1065" i="7"/>
  <c r="AJ1065" i="7" s="1"/>
  <c r="AD562" i="7"/>
  <c r="AJ562" i="7" s="1"/>
  <c r="AD2129" i="7"/>
  <c r="AJ2129" i="7" s="1"/>
  <c r="AD1039" i="7"/>
  <c r="AD1071" i="7"/>
  <c r="AJ1071" i="7" s="1"/>
  <c r="AD1078" i="7"/>
  <c r="AJ1078" i="7" s="1"/>
  <c r="AD1041" i="7"/>
  <c r="AJ1041" i="7" s="1"/>
  <c r="AD1076" i="7"/>
  <c r="AJ1076" i="7" s="1"/>
  <c r="AG2411" i="7"/>
  <c r="AD2227" i="7"/>
  <c r="AD2226" i="7"/>
  <c r="AD1985" i="7"/>
  <c r="AJ1985" i="7" s="1"/>
  <c r="AD2009" i="7"/>
  <c r="AJ2009" i="7" s="1"/>
  <c r="AD1915" i="7"/>
  <c r="AJ1915" i="7" s="1"/>
  <c r="AD1117" i="7"/>
  <c r="AJ1117" i="7" s="1"/>
  <c r="AD742" i="7"/>
  <c r="AJ742" i="7" s="1"/>
  <c r="AD1552" i="7"/>
  <c r="AJ1552" i="7" s="1"/>
  <c r="AD1311" i="7"/>
  <c r="AJ1311" i="7" s="1"/>
  <c r="AD561" i="7"/>
  <c r="AJ561" i="7" s="1"/>
  <c r="AD1983" i="7"/>
  <c r="AJ1983" i="7" s="1"/>
  <c r="AD289" i="7"/>
  <c r="AJ289" i="7" s="1"/>
  <c r="AD1614" i="7"/>
  <c r="AJ1614" i="7" s="1"/>
  <c r="AD1613" i="7"/>
  <c r="AJ1613" i="7" s="1"/>
  <c r="AD1610" i="7"/>
  <c r="AJ1610" i="7" s="1"/>
  <c r="AD1609" i="7"/>
  <c r="AJ1609" i="7" s="1"/>
  <c r="AD1606" i="7"/>
  <c r="AJ1606" i="7" s="1"/>
  <c r="AD1588" i="7"/>
  <c r="AJ1588" i="7" s="1"/>
  <c r="AD1586" i="7"/>
  <c r="AJ1586" i="7" s="1"/>
  <c r="AD1580" i="7"/>
  <c r="AJ1580" i="7" s="1"/>
  <c r="AD1165" i="7"/>
  <c r="AJ1165" i="7" s="1"/>
  <c r="AD1160" i="7"/>
  <c r="AJ1160" i="7" s="1"/>
  <c r="AD1152" i="7"/>
  <c r="AJ1152" i="7" s="1"/>
  <c r="AD1146" i="7"/>
  <c r="AJ1146" i="7" s="1"/>
  <c r="AD855" i="7"/>
  <c r="AJ855" i="7" s="1"/>
  <c r="AD793" i="7"/>
  <c r="AJ793" i="7" s="1"/>
  <c r="AD792" i="7"/>
  <c r="AJ792" i="7" s="1"/>
  <c r="AD804" i="7"/>
  <c r="AJ804" i="7" s="1"/>
  <c r="AD803" i="7"/>
  <c r="AJ803" i="7" s="1"/>
  <c r="AD1025" i="7"/>
  <c r="AJ1025" i="7" s="1"/>
  <c r="AD2368" i="7"/>
  <c r="AJ2368" i="7" s="1"/>
  <c r="AD2313" i="7"/>
  <c r="AJ2313" i="7" s="1"/>
  <c r="AD1347" i="7"/>
  <c r="AJ1347" i="7" s="1"/>
  <c r="AD1345" i="7"/>
  <c r="AJ1345" i="7" s="1"/>
  <c r="AD1293" i="7"/>
  <c r="AJ1293" i="7" s="1"/>
  <c r="AD1290" i="7"/>
  <c r="AJ1290" i="7" s="1"/>
  <c r="AD1487" i="7"/>
  <c r="AJ1487" i="7" s="1"/>
  <c r="AD1486" i="7"/>
  <c r="AJ1486" i="7" s="1"/>
  <c r="AD1485" i="7"/>
  <c r="AJ1485" i="7" s="1"/>
  <c r="AD1484" i="7"/>
  <c r="AJ1484" i="7" s="1"/>
  <c r="AD1483" i="7"/>
  <c r="AJ1483" i="7" s="1"/>
  <c r="AD513" i="7"/>
  <c r="AJ513" i="7" s="1"/>
  <c r="AD1309" i="7"/>
  <c r="AD1244" i="7"/>
  <c r="AJ1244" i="7" s="1"/>
  <c r="AD1243" i="7"/>
  <c r="AJ1243" i="7" s="1"/>
  <c r="AD2279" i="7"/>
  <c r="AJ2279" i="7" s="1"/>
  <c r="AD2278" i="7"/>
  <c r="AJ2278" i="7" s="1"/>
  <c r="AD839" i="7"/>
  <c r="AD2277" i="7"/>
  <c r="AJ2277" i="7" s="1"/>
  <c r="AD1242" i="7"/>
  <c r="AJ1242" i="7" s="1"/>
  <c r="AD884" i="7"/>
  <c r="AD883" i="7"/>
  <c r="AD2234" i="7"/>
  <c r="AJ2234" i="7" s="1"/>
  <c r="AD1098" i="7"/>
  <c r="AD1097" i="7"/>
  <c r="AD1056" i="7"/>
  <c r="AD545" i="7"/>
  <c r="AJ545" i="7" s="1"/>
  <c r="AD1981" i="7"/>
  <c r="AJ1981" i="7" s="1"/>
  <c r="AD209" i="7"/>
  <c r="AJ209" i="7" s="1"/>
  <c r="A3" i="220"/>
  <c r="A12" i="220"/>
  <c r="A13" i="220"/>
  <c r="A14" i="220"/>
  <c r="A15" i="220"/>
  <c r="A16" i="220"/>
  <c r="A17" i="220"/>
  <c r="A18" i="220"/>
  <c r="A19" i="220"/>
  <c r="D19" i="220"/>
  <c r="F19" i="220" s="1"/>
  <c r="G19" i="220" s="1"/>
  <c r="H19" i="220" s="1"/>
  <c r="A20" i="220"/>
  <c r="A21" i="220"/>
  <c r="A16" i="219"/>
  <c r="A17" i="219"/>
  <c r="A18" i="219"/>
  <c r="A19" i="219"/>
  <c r="A20" i="219"/>
  <c r="A21" i="219"/>
  <c r="A22" i="219"/>
  <c r="A23" i="219"/>
  <c r="A24" i="219"/>
  <c r="A25" i="219"/>
  <c r="AD8" i="7"/>
  <c r="AJ8" i="7" s="1"/>
  <c r="AD11" i="7"/>
  <c r="AJ11" i="7" s="1"/>
  <c r="AD13" i="7"/>
  <c r="AJ13" i="7" s="1"/>
  <c r="AD15" i="7"/>
  <c r="AJ15" i="7" s="1"/>
  <c r="AD16" i="7"/>
  <c r="AJ16" i="7" s="1"/>
  <c r="AD17" i="7"/>
  <c r="AJ17" i="7" s="1"/>
  <c r="AD22" i="7"/>
  <c r="AJ22" i="7" s="1"/>
  <c r="AD23" i="7"/>
  <c r="AJ23" i="7" s="1"/>
  <c r="AD24" i="7"/>
  <c r="AJ24" i="7" s="1"/>
  <c r="AD26" i="7"/>
  <c r="AJ26" i="7" s="1"/>
  <c r="AD30" i="7"/>
  <c r="AJ30" i="7" s="1"/>
  <c r="AD31" i="7"/>
  <c r="AJ31" i="7" s="1"/>
  <c r="AD32" i="7"/>
  <c r="AJ32" i="7" s="1"/>
  <c r="AD33" i="7"/>
  <c r="AJ33" i="7" s="1"/>
  <c r="AD34" i="7"/>
  <c r="AJ34" i="7" s="1"/>
  <c r="AD36" i="7"/>
  <c r="AJ36" i="7" s="1"/>
  <c r="AD37" i="7"/>
  <c r="AJ37" i="7" s="1"/>
  <c r="AD38" i="7"/>
  <c r="AJ38" i="7" s="1"/>
  <c r="AD42" i="7"/>
  <c r="AJ42" i="7" s="1"/>
  <c r="AD43" i="7"/>
  <c r="AJ43" i="7" s="1"/>
  <c r="AD44" i="7"/>
  <c r="AJ44" i="7" s="1"/>
  <c r="AD45" i="7"/>
  <c r="AJ45" i="7" s="1"/>
  <c r="AD46" i="7"/>
  <c r="AJ46" i="7" s="1"/>
  <c r="AD47" i="7"/>
  <c r="AJ47" i="7" s="1"/>
  <c r="AD50" i="7"/>
  <c r="AJ50" i="7" s="1"/>
  <c r="AD51" i="7"/>
  <c r="AJ51" i="7" s="1"/>
  <c r="AD52" i="7"/>
  <c r="AJ52" i="7" s="1"/>
  <c r="AD53" i="7"/>
  <c r="AJ53" i="7" s="1"/>
  <c r="AD54" i="7"/>
  <c r="AJ54" i="7" s="1"/>
  <c r="AD58" i="7"/>
  <c r="AJ58" i="7" s="1"/>
  <c r="AD60" i="7"/>
  <c r="AJ60" i="7" s="1"/>
  <c r="AD61" i="7"/>
  <c r="AJ61" i="7" s="1"/>
  <c r="AD63" i="7"/>
  <c r="AJ63" i="7" s="1"/>
  <c r="AD64" i="7"/>
  <c r="AJ64" i="7" s="1"/>
  <c r="AD65" i="7"/>
  <c r="AJ65" i="7" s="1"/>
  <c r="AD66" i="7"/>
  <c r="AJ66" i="7" s="1"/>
  <c r="AD67" i="7"/>
  <c r="AJ67" i="7" s="1"/>
  <c r="AD68" i="7"/>
  <c r="AJ68" i="7" s="1"/>
  <c r="AD69" i="7"/>
  <c r="AJ69" i="7" s="1"/>
  <c r="AD70" i="7"/>
  <c r="AJ70" i="7" s="1"/>
  <c r="AD71" i="7"/>
  <c r="AJ71" i="7" s="1"/>
  <c r="AD72" i="7"/>
  <c r="AJ72" i="7" s="1"/>
  <c r="AD73" i="7"/>
  <c r="AJ73" i="7" s="1"/>
  <c r="AD74" i="7"/>
  <c r="AJ74" i="7" s="1"/>
  <c r="AD75" i="7"/>
  <c r="AJ75" i="7" s="1"/>
  <c r="AD76" i="7"/>
  <c r="AJ76" i="7" s="1"/>
  <c r="AD77" i="7"/>
  <c r="AJ77" i="7" s="1"/>
  <c r="AD78" i="7"/>
  <c r="AJ78" i="7" s="1"/>
  <c r="AD79" i="7"/>
  <c r="AJ79" i="7" s="1"/>
  <c r="AD80" i="7"/>
  <c r="AJ80" i="7" s="1"/>
  <c r="AD85" i="7"/>
  <c r="AJ85" i="7" s="1"/>
  <c r="AD86" i="7"/>
  <c r="AJ86" i="7" s="1"/>
  <c r="AD87" i="7"/>
  <c r="AJ87" i="7" s="1"/>
  <c r="AD90" i="7"/>
  <c r="AJ90" i="7" s="1"/>
  <c r="AD91" i="7"/>
  <c r="AJ91" i="7" s="1"/>
  <c r="AD92" i="7"/>
  <c r="AJ92" i="7" s="1"/>
  <c r="AD93" i="7"/>
  <c r="AJ93" i="7" s="1"/>
  <c r="AD95" i="7"/>
  <c r="AJ95" i="7" s="1"/>
  <c r="AD96" i="7"/>
  <c r="AJ96" i="7" s="1"/>
  <c r="AD102" i="7"/>
  <c r="AJ102" i="7" s="1"/>
  <c r="AD104" i="7"/>
  <c r="AJ104" i="7" s="1"/>
  <c r="AD105" i="7"/>
  <c r="AJ105" i="7" s="1"/>
  <c r="AD110" i="7"/>
  <c r="AJ110" i="7" s="1"/>
  <c r="AD111" i="7"/>
  <c r="AJ111" i="7" s="1"/>
  <c r="AD112" i="7"/>
  <c r="AJ112" i="7" s="1"/>
  <c r="AD113" i="7"/>
  <c r="AJ113" i="7" s="1"/>
  <c r="AD114" i="7"/>
  <c r="AJ114" i="7" s="1"/>
  <c r="AD115" i="7"/>
  <c r="AJ115" i="7" s="1"/>
  <c r="AD116" i="7"/>
  <c r="AJ116" i="7" s="1"/>
  <c r="AD117" i="7"/>
  <c r="AJ117" i="7" s="1"/>
  <c r="AD119" i="7"/>
  <c r="AJ119" i="7" s="1"/>
  <c r="AD120" i="7"/>
  <c r="AJ120" i="7" s="1"/>
  <c r="AD121" i="7"/>
  <c r="AJ121" i="7" s="1"/>
  <c r="AD122" i="7"/>
  <c r="AJ122" i="7" s="1"/>
  <c r="AD123" i="7"/>
  <c r="AJ123" i="7" s="1"/>
  <c r="AD124" i="7"/>
  <c r="AJ124" i="7" s="1"/>
  <c r="AD125" i="7"/>
  <c r="AJ125" i="7" s="1"/>
  <c r="AD127" i="7"/>
  <c r="AJ127" i="7" s="1"/>
  <c r="AD129" i="7"/>
  <c r="AJ129" i="7" s="1"/>
  <c r="AD130" i="7"/>
  <c r="AJ130" i="7" s="1"/>
  <c r="AD131" i="7"/>
  <c r="AJ131" i="7" s="1"/>
  <c r="AD132" i="7"/>
  <c r="AJ132" i="7" s="1"/>
  <c r="AD133" i="7"/>
  <c r="AJ133" i="7" s="1"/>
  <c r="AD134" i="7"/>
  <c r="AJ134" i="7" s="1"/>
  <c r="AD135" i="7"/>
  <c r="AJ135" i="7" s="1"/>
  <c r="AD136" i="7"/>
  <c r="AJ136" i="7" s="1"/>
  <c r="AD137" i="7"/>
  <c r="AJ137" i="7" s="1"/>
  <c r="AD142" i="7"/>
  <c r="AJ142" i="7" s="1"/>
  <c r="AD144" i="7"/>
  <c r="AJ144" i="7" s="1"/>
  <c r="AD145" i="7"/>
  <c r="AJ145" i="7" s="1"/>
  <c r="AD146" i="7"/>
  <c r="AJ146" i="7" s="1"/>
  <c r="AD147" i="7"/>
  <c r="AJ147" i="7" s="1"/>
  <c r="AD148" i="7"/>
  <c r="AJ148" i="7" s="1"/>
  <c r="AD149" i="7"/>
  <c r="AJ149" i="7" s="1"/>
  <c r="AD150" i="7"/>
  <c r="AJ150" i="7" s="1"/>
  <c r="AD151" i="7"/>
  <c r="AJ151" i="7" s="1"/>
  <c r="AD152" i="7"/>
  <c r="AJ152" i="7" s="1"/>
  <c r="AD153" i="7"/>
  <c r="AJ153" i="7" s="1"/>
  <c r="AD154" i="7"/>
  <c r="AJ154" i="7" s="1"/>
  <c r="AD155" i="7"/>
  <c r="AJ155" i="7" s="1"/>
  <c r="AD156" i="7"/>
  <c r="AJ156" i="7" s="1"/>
  <c r="AD157" i="7"/>
  <c r="AJ157" i="7" s="1"/>
  <c r="AD158" i="7"/>
  <c r="AJ158" i="7" s="1"/>
  <c r="AD159" i="7"/>
  <c r="AJ159" i="7" s="1"/>
  <c r="AD160" i="7"/>
  <c r="AJ160" i="7" s="1"/>
  <c r="AD161" i="7"/>
  <c r="AJ161" i="7" s="1"/>
  <c r="AD162" i="7"/>
  <c r="AJ162" i="7" s="1"/>
  <c r="AD163" i="7"/>
  <c r="AJ163" i="7" s="1"/>
  <c r="AD164" i="7"/>
  <c r="AJ164" i="7" s="1"/>
  <c r="AD165" i="7"/>
  <c r="AJ165" i="7" s="1"/>
  <c r="AD166" i="7"/>
  <c r="AJ166" i="7" s="1"/>
  <c r="AD167" i="7"/>
  <c r="AJ167" i="7" s="1"/>
  <c r="AD168" i="7"/>
  <c r="AJ168" i="7" s="1"/>
  <c r="AD169" i="7"/>
  <c r="AJ169" i="7" s="1"/>
  <c r="AD170" i="7"/>
  <c r="AJ170" i="7" s="1"/>
  <c r="AD171" i="7"/>
  <c r="AJ171" i="7" s="1"/>
  <c r="AD172" i="7"/>
  <c r="AJ172" i="7" s="1"/>
  <c r="AD173" i="7"/>
  <c r="AJ173" i="7" s="1"/>
  <c r="AD174" i="7"/>
  <c r="AJ174" i="7" s="1"/>
  <c r="AD175" i="7"/>
  <c r="AJ175" i="7" s="1"/>
  <c r="AD177" i="7"/>
  <c r="AJ177" i="7" s="1"/>
  <c r="AD178" i="7"/>
  <c r="AJ178" i="7" s="1"/>
  <c r="AD179" i="7"/>
  <c r="AJ179" i="7" s="1"/>
  <c r="AD180" i="7"/>
  <c r="AJ180" i="7" s="1"/>
  <c r="AD183" i="7"/>
  <c r="AJ183" i="7" s="1"/>
  <c r="AD184" i="7"/>
  <c r="AJ184" i="7" s="1"/>
  <c r="AD185" i="7"/>
  <c r="AJ185" i="7" s="1"/>
  <c r="AD186" i="7"/>
  <c r="AJ186" i="7" s="1"/>
  <c r="AD187" i="7"/>
  <c r="AJ187" i="7" s="1"/>
  <c r="AD188" i="7"/>
  <c r="AJ188" i="7" s="1"/>
  <c r="AD189" i="7"/>
  <c r="AJ189" i="7" s="1"/>
  <c r="AD190" i="7"/>
  <c r="AJ190" i="7" s="1"/>
  <c r="AD191" i="7"/>
  <c r="AJ191" i="7" s="1"/>
  <c r="AD192" i="7"/>
  <c r="AJ192" i="7" s="1"/>
  <c r="AD194" i="7"/>
  <c r="AJ194" i="7" s="1"/>
  <c r="AD195" i="7"/>
  <c r="AJ195" i="7" s="1"/>
  <c r="AD196" i="7"/>
  <c r="AJ196" i="7" s="1"/>
  <c r="AD197" i="7"/>
  <c r="AJ197" i="7" s="1"/>
  <c r="AD198" i="7"/>
  <c r="AJ198" i="7" s="1"/>
  <c r="AD200" i="7"/>
  <c r="AJ200" i="7" s="1"/>
  <c r="AD201" i="7"/>
  <c r="AJ201" i="7" s="1"/>
  <c r="AD203" i="7"/>
  <c r="AJ203" i="7" s="1"/>
  <c r="AD204" i="7"/>
  <c r="AJ204" i="7" s="1"/>
  <c r="AD205" i="7"/>
  <c r="AJ205" i="7" s="1"/>
  <c r="AD206" i="7"/>
  <c r="AJ206" i="7" s="1"/>
  <c r="AD207" i="7"/>
  <c r="AJ207" i="7" s="1"/>
  <c r="AD208" i="7"/>
  <c r="AJ208" i="7" s="1"/>
  <c r="AD210" i="7"/>
  <c r="AJ210" i="7" s="1"/>
  <c r="AD211" i="7"/>
  <c r="AJ211" i="7" s="1"/>
  <c r="AD226" i="7"/>
  <c r="AJ226" i="7" s="1"/>
  <c r="AD227" i="7"/>
  <c r="AJ227" i="7" s="1"/>
  <c r="AD228" i="7"/>
  <c r="AJ228" i="7" s="1"/>
  <c r="AD229" i="7"/>
  <c r="AJ229" i="7" s="1"/>
  <c r="AD230" i="7"/>
  <c r="AJ230" i="7" s="1"/>
  <c r="AD231" i="7"/>
  <c r="AJ231" i="7" s="1"/>
  <c r="AD232" i="7"/>
  <c r="AJ232" i="7" s="1"/>
  <c r="AD233" i="7"/>
  <c r="AJ233" i="7" s="1"/>
  <c r="AD234" i="7"/>
  <c r="AJ234" i="7" s="1"/>
  <c r="AD235" i="7"/>
  <c r="AJ235" i="7" s="1"/>
  <c r="AD236" i="7"/>
  <c r="AJ236" i="7" s="1"/>
  <c r="AD237" i="7"/>
  <c r="AJ237" i="7" s="1"/>
  <c r="AD243" i="7"/>
  <c r="AJ243" i="7" s="1"/>
  <c r="AD250" i="7"/>
  <c r="AJ250" i="7" s="1"/>
  <c r="AD251" i="7"/>
  <c r="AJ251" i="7" s="1"/>
  <c r="AD252" i="7"/>
  <c r="AJ252" i="7" s="1"/>
  <c r="AD253" i="7"/>
  <c r="AJ253" i="7" s="1"/>
  <c r="AD254" i="7"/>
  <c r="AJ254" i="7" s="1"/>
  <c r="AD255" i="7"/>
  <c r="AJ255" i="7" s="1"/>
  <c r="AD256" i="7"/>
  <c r="AJ256" i="7" s="1"/>
  <c r="AD257" i="7"/>
  <c r="AJ257" i="7" s="1"/>
  <c r="AD258" i="7"/>
  <c r="AJ258" i="7" s="1"/>
  <c r="AD259" i="7"/>
  <c r="AJ259" i="7" s="1"/>
  <c r="AD260" i="7"/>
  <c r="AJ260" i="7" s="1"/>
  <c r="AD261" i="7"/>
  <c r="AJ261" i="7" s="1"/>
  <c r="AD262" i="7"/>
  <c r="AJ262" i="7" s="1"/>
  <c r="AD263" i="7"/>
  <c r="AJ263" i="7" s="1"/>
  <c r="AD264" i="7"/>
  <c r="AJ264" i="7" s="1"/>
  <c r="AD265" i="7"/>
  <c r="AJ265" i="7" s="1"/>
  <c r="AD266" i="7"/>
  <c r="AJ266" i="7" s="1"/>
  <c r="AD275" i="7"/>
  <c r="AJ275" i="7" s="1"/>
  <c r="AD276" i="7"/>
  <c r="AJ276" i="7" s="1"/>
  <c r="AD278" i="7"/>
  <c r="AJ278" i="7" s="1"/>
  <c r="AD280" i="7"/>
  <c r="AJ280" i="7" s="1"/>
  <c r="AD281" i="7"/>
  <c r="AJ281" i="7" s="1"/>
  <c r="AD282" i="7"/>
  <c r="AJ282" i="7" s="1"/>
  <c r="AD283" i="7"/>
  <c r="AJ283" i="7" s="1"/>
  <c r="AD285" i="7"/>
  <c r="AJ285" i="7" s="1"/>
  <c r="AD287" i="7"/>
  <c r="AJ287" i="7" s="1"/>
  <c r="AD288" i="7"/>
  <c r="AJ288" i="7" s="1"/>
  <c r="AD290" i="7"/>
  <c r="AJ290" i="7" s="1"/>
  <c r="AD291" i="7"/>
  <c r="AJ291" i="7" s="1"/>
  <c r="AD292" i="7"/>
  <c r="AJ292" i="7" s="1"/>
  <c r="AD293" i="7"/>
  <c r="AJ293" i="7" s="1"/>
  <c r="AD295" i="7"/>
  <c r="AJ295" i="7" s="1"/>
  <c r="AD304" i="7"/>
  <c r="AJ304" i="7" s="1"/>
  <c r="AD306" i="7"/>
  <c r="AJ306" i="7" s="1"/>
  <c r="AD309" i="7"/>
  <c r="AJ309" i="7" s="1"/>
  <c r="AD310" i="7"/>
  <c r="AJ310" i="7" s="1"/>
  <c r="AD311" i="7"/>
  <c r="AJ311" i="7" s="1"/>
  <c r="AD312" i="7"/>
  <c r="AJ312" i="7" s="1"/>
  <c r="AD313" i="7"/>
  <c r="AJ313" i="7" s="1"/>
  <c r="AD314" i="7"/>
  <c r="AJ314" i="7" s="1"/>
  <c r="AD315" i="7"/>
  <c r="AJ315" i="7" s="1"/>
  <c r="AD316" i="7"/>
  <c r="AJ316" i="7" s="1"/>
  <c r="AD317" i="7"/>
  <c r="AJ317" i="7" s="1"/>
  <c r="AD318" i="7"/>
  <c r="AJ318" i="7" s="1"/>
  <c r="AD319" i="7"/>
  <c r="AJ319" i="7" s="1"/>
  <c r="AD320" i="7"/>
  <c r="AJ320" i="7" s="1"/>
  <c r="AD322" i="7"/>
  <c r="AJ322" i="7" s="1"/>
  <c r="AD323" i="7"/>
  <c r="AJ323" i="7" s="1"/>
  <c r="AD324" i="7"/>
  <c r="AJ324" i="7" s="1"/>
  <c r="AD325" i="7"/>
  <c r="AJ325" i="7" s="1"/>
  <c r="AD333" i="7"/>
  <c r="AJ333" i="7" s="1"/>
  <c r="AD335" i="7"/>
  <c r="AJ335" i="7" s="1"/>
  <c r="AD336" i="7"/>
  <c r="AJ336" i="7" s="1"/>
  <c r="AD338" i="7"/>
  <c r="AJ338" i="7" s="1"/>
  <c r="AD339" i="7"/>
  <c r="AJ339" i="7" s="1"/>
  <c r="AD340" i="7"/>
  <c r="AJ340" i="7" s="1"/>
  <c r="AD345" i="7"/>
  <c r="AJ345" i="7" s="1"/>
  <c r="AD346" i="7"/>
  <c r="AJ346" i="7" s="1"/>
  <c r="AD347" i="7"/>
  <c r="AJ347" i="7" s="1"/>
  <c r="AD348" i="7"/>
  <c r="AJ348" i="7" s="1"/>
  <c r="AD349" i="7"/>
  <c r="AJ349" i="7" s="1"/>
  <c r="AD350" i="7"/>
  <c r="AJ350" i="7" s="1"/>
  <c r="AD351" i="7"/>
  <c r="AJ351" i="7" s="1"/>
  <c r="AD352" i="7"/>
  <c r="AJ352" i="7" s="1"/>
  <c r="AD353" i="7"/>
  <c r="AJ353" i="7" s="1"/>
  <c r="AD354" i="7"/>
  <c r="AJ354" i="7" s="1"/>
  <c r="AD355" i="7"/>
  <c r="AJ355" i="7" s="1"/>
  <c r="AD356" i="7"/>
  <c r="AJ356" i="7" s="1"/>
  <c r="AD357" i="7"/>
  <c r="AJ357" i="7" s="1"/>
  <c r="AD358" i="7"/>
  <c r="AJ358" i="7" s="1"/>
  <c r="AD359" i="7"/>
  <c r="AJ359" i="7" s="1"/>
  <c r="AD367" i="7"/>
  <c r="AJ367" i="7" s="1"/>
  <c r="AD368" i="7"/>
  <c r="AJ368" i="7" s="1"/>
  <c r="AD369" i="7"/>
  <c r="AJ369" i="7" s="1"/>
  <c r="AD370" i="7"/>
  <c r="AJ370" i="7" s="1"/>
  <c r="AD371" i="7"/>
  <c r="AJ371" i="7" s="1"/>
  <c r="AD372" i="7"/>
  <c r="AJ372" i="7" s="1"/>
  <c r="AD373" i="7"/>
  <c r="AJ373" i="7" s="1"/>
  <c r="AD374" i="7"/>
  <c r="AJ374" i="7" s="1"/>
  <c r="AD375" i="7"/>
  <c r="AJ375" i="7" s="1"/>
  <c r="AD376" i="7"/>
  <c r="AJ376" i="7" s="1"/>
  <c r="AD377" i="7"/>
  <c r="AJ377" i="7" s="1"/>
  <c r="AD379" i="7"/>
  <c r="AJ379" i="7" s="1"/>
  <c r="AD380" i="7"/>
  <c r="AJ380" i="7" s="1"/>
  <c r="AD381" i="7"/>
  <c r="AJ381" i="7" s="1"/>
  <c r="AD382" i="7"/>
  <c r="AJ382" i="7" s="1"/>
  <c r="AD383" i="7"/>
  <c r="AJ383" i="7" s="1"/>
  <c r="AD384" i="7"/>
  <c r="AJ384" i="7" s="1"/>
  <c r="AD385" i="7"/>
  <c r="AJ385" i="7" s="1"/>
  <c r="AD386" i="7"/>
  <c r="AJ386" i="7" s="1"/>
  <c r="AD387" i="7"/>
  <c r="AJ387" i="7" s="1"/>
  <c r="AD392" i="7"/>
  <c r="AJ392" i="7" s="1"/>
  <c r="AD393" i="7"/>
  <c r="AJ393" i="7" s="1"/>
  <c r="AD394" i="7"/>
  <c r="AJ394" i="7" s="1"/>
  <c r="AD395" i="7"/>
  <c r="AJ395" i="7" s="1"/>
  <c r="AD397" i="7"/>
  <c r="AJ397" i="7" s="1"/>
  <c r="AD398" i="7"/>
  <c r="AJ398" i="7" s="1"/>
  <c r="AD399" i="7"/>
  <c r="AJ399" i="7" s="1"/>
  <c r="AD400" i="7"/>
  <c r="AJ400" i="7" s="1"/>
  <c r="AD401" i="7"/>
  <c r="AJ401" i="7" s="1"/>
  <c r="AD402" i="7"/>
  <c r="AJ402" i="7" s="1"/>
  <c r="AD403" i="7"/>
  <c r="AJ403" i="7" s="1"/>
  <c r="AD404" i="7"/>
  <c r="AJ404" i="7" s="1"/>
  <c r="AD405" i="7"/>
  <c r="AJ405" i="7" s="1"/>
  <c r="AD406" i="7"/>
  <c r="AJ406" i="7" s="1"/>
  <c r="AD407" i="7"/>
  <c r="AJ407" i="7" s="1"/>
  <c r="AD408" i="7"/>
  <c r="AJ408" i="7" s="1"/>
  <c r="AD409" i="7"/>
  <c r="AJ409" i="7" s="1"/>
  <c r="AD410" i="7"/>
  <c r="AJ410" i="7" s="1"/>
  <c r="AD412" i="7"/>
  <c r="AJ412" i="7" s="1"/>
  <c r="AD413" i="7"/>
  <c r="AJ413" i="7" s="1"/>
  <c r="AD415" i="7"/>
  <c r="AJ415" i="7" s="1"/>
  <c r="AD416" i="7"/>
  <c r="AJ416" i="7" s="1"/>
  <c r="AD417" i="7"/>
  <c r="AJ417" i="7" s="1"/>
  <c r="AD421" i="7"/>
  <c r="AJ421" i="7" s="1"/>
  <c r="AD422" i="7"/>
  <c r="AJ422" i="7" s="1"/>
  <c r="AD423" i="7"/>
  <c r="AJ423" i="7" s="1"/>
  <c r="AD424" i="7"/>
  <c r="AJ424" i="7" s="1"/>
  <c r="AD425" i="7"/>
  <c r="AJ425" i="7" s="1"/>
  <c r="AD426" i="7"/>
  <c r="AJ426" i="7" s="1"/>
  <c r="AD427" i="7"/>
  <c r="AJ427" i="7" s="1"/>
  <c r="AD428" i="7"/>
  <c r="AJ428" i="7" s="1"/>
  <c r="AD429" i="7"/>
  <c r="AJ429" i="7" s="1"/>
  <c r="AD430" i="7"/>
  <c r="AJ430" i="7" s="1"/>
  <c r="AD431" i="7"/>
  <c r="AJ431" i="7" s="1"/>
  <c r="AD432" i="7"/>
  <c r="AJ432" i="7" s="1"/>
  <c r="AD433" i="7"/>
  <c r="AJ433" i="7" s="1"/>
  <c r="AD435" i="7"/>
  <c r="AJ435" i="7" s="1"/>
  <c r="AD436" i="7"/>
  <c r="AJ436" i="7" s="1"/>
  <c r="AD437" i="7"/>
  <c r="AJ437" i="7" s="1"/>
  <c r="AD438" i="7"/>
  <c r="AJ438" i="7" s="1"/>
  <c r="AD439" i="7"/>
  <c r="AJ439" i="7" s="1"/>
  <c r="AD440" i="7"/>
  <c r="AJ440" i="7" s="1"/>
  <c r="AD441" i="7"/>
  <c r="AJ441" i="7" s="1"/>
  <c r="AD443" i="7"/>
  <c r="AJ443" i="7" s="1"/>
  <c r="AD444" i="7"/>
  <c r="AJ444" i="7" s="1"/>
  <c r="AD445" i="7"/>
  <c r="AJ445" i="7" s="1"/>
  <c r="AD446" i="7"/>
  <c r="AJ446" i="7" s="1"/>
  <c r="AD447" i="7"/>
  <c r="AJ447" i="7" s="1"/>
  <c r="AD448" i="7"/>
  <c r="AJ448" i="7" s="1"/>
  <c r="AD450" i="7"/>
  <c r="AJ450" i="7" s="1"/>
  <c r="AD456" i="7"/>
  <c r="AJ456" i="7" s="1"/>
  <c r="AD458" i="7"/>
  <c r="AJ458" i="7" s="1"/>
  <c r="AD459" i="7"/>
  <c r="AJ459" i="7" s="1"/>
  <c r="AD460" i="7"/>
  <c r="AJ460" i="7" s="1"/>
  <c r="AD461" i="7"/>
  <c r="AJ461" i="7" s="1"/>
  <c r="AD462" i="7"/>
  <c r="AJ462" i="7" s="1"/>
  <c r="AD465" i="7"/>
  <c r="AJ465" i="7" s="1"/>
  <c r="AD466" i="7"/>
  <c r="AJ466" i="7" s="1"/>
  <c r="AD467" i="7"/>
  <c r="AJ467" i="7" s="1"/>
  <c r="AD469" i="7"/>
  <c r="AJ469" i="7" s="1"/>
  <c r="AD470" i="7"/>
  <c r="AJ470" i="7" s="1"/>
  <c r="AD471" i="7"/>
  <c r="AJ471" i="7" s="1"/>
  <c r="AD472" i="7"/>
  <c r="AJ472" i="7" s="1"/>
  <c r="AD473" i="7"/>
  <c r="AJ473" i="7" s="1"/>
  <c r="AD474" i="7"/>
  <c r="AJ474" i="7" s="1"/>
  <c r="AD475" i="7"/>
  <c r="AJ475" i="7" s="1"/>
  <c r="AD476" i="7"/>
  <c r="AJ476" i="7" s="1"/>
  <c r="AD480" i="7"/>
  <c r="AJ480" i="7" s="1"/>
  <c r="AD481" i="7"/>
  <c r="AJ481" i="7" s="1"/>
  <c r="AD482" i="7"/>
  <c r="AJ482" i="7" s="1"/>
  <c r="AD484" i="7"/>
  <c r="AJ484" i="7" s="1"/>
  <c r="AD486" i="7"/>
  <c r="AJ486" i="7" s="1"/>
  <c r="AD487" i="7"/>
  <c r="AJ487" i="7" s="1"/>
  <c r="AD488" i="7"/>
  <c r="AJ488" i="7" s="1"/>
  <c r="AD489" i="7"/>
  <c r="AJ489" i="7" s="1"/>
  <c r="AD490" i="7"/>
  <c r="AJ490" i="7" s="1"/>
  <c r="AD491" i="7"/>
  <c r="AJ491" i="7" s="1"/>
  <c r="AD492" i="7"/>
  <c r="AJ492" i="7" s="1"/>
  <c r="AD493" i="7"/>
  <c r="AJ493" i="7" s="1"/>
  <c r="AD494" i="7"/>
  <c r="AJ494" i="7" s="1"/>
  <c r="AD496" i="7"/>
  <c r="AJ496" i="7" s="1"/>
  <c r="AD497" i="7"/>
  <c r="AJ497" i="7" s="1"/>
  <c r="AD499" i="7"/>
  <c r="AJ499" i="7" s="1"/>
  <c r="AD500" i="7"/>
  <c r="AJ500" i="7" s="1"/>
  <c r="AD503" i="7"/>
  <c r="AJ503" i="7" s="1"/>
  <c r="AD504" i="7"/>
  <c r="AJ504" i="7" s="1"/>
  <c r="AD505" i="7"/>
  <c r="AJ505" i="7" s="1"/>
  <c r="AD506" i="7"/>
  <c r="AJ506" i="7" s="1"/>
  <c r="AD507" i="7"/>
  <c r="AJ507" i="7" s="1"/>
  <c r="AD508" i="7"/>
  <c r="AJ508" i="7" s="1"/>
  <c r="AD509" i="7"/>
  <c r="AJ509" i="7" s="1"/>
  <c r="AD510" i="7"/>
  <c r="AJ510" i="7" s="1"/>
  <c r="AD511" i="7"/>
  <c r="AJ511" i="7" s="1"/>
  <c r="AD512" i="7"/>
  <c r="AJ512" i="7" s="1"/>
  <c r="AD516" i="7"/>
  <c r="AJ516" i="7" s="1"/>
  <c r="AD518" i="7"/>
  <c r="AJ518" i="7" s="1"/>
  <c r="AD519" i="7"/>
  <c r="AJ519" i="7" s="1"/>
  <c r="AD520" i="7"/>
  <c r="AJ520" i="7" s="1"/>
  <c r="AD522" i="7"/>
  <c r="AJ522" i="7" s="1"/>
  <c r="AD524" i="7"/>
  <c r="AJ524" i="7" s="1"/>
  <c r="AD526" i="7"/>
  <c r="AJ526" i="7" s="1"/>
  <c r="AD528" i="7"/>
  <c r="AJ528" i="7" s="1"/>
  <c r="AD530" i="7"/>
  <c r="AJ530" i="7" s="1"/>
  <c r="AD532" i="7"/>
  <c r="AJ532" i="7" s="1"/>
  <c r="AD534" i="7"/>
  <c r="AJ534" i="7" s="1"/>
  <c r="AD536" i="7"/>
  <c r="AJ536" i="7" s="1"/>
  <c r="AD538" i="7"/>
  <c r="AJ538" i="7" s="1"/>
  <c r="AD539" i="7"/>
  <c r="AJ539" i="7" s="1"/>
  <c r="AD540" i="7"/>
  <c r="AJ540" i="7" s="1"/>
  <c r="AD541" i="7"/>
  <c r="AJ541" i="7" s="1"/>
  <c r="AD542" i="7"/>
  <c r="AJ542" i="7" s="1"/>
  <c r="AD544" i="7"/>
  <c r="AJ544" i="7" s="1"/>
  <c r="AD546" i="7"/>
  <c r="AJ546" i="7" s="1"/>
  <c r="AD557" i="7"/>
  <c r="AJ557" i="7" s="1"/>
  <c r="AD558" i="7"/>
  <c r="AJ558" i="7" s="1"/>
  <c r="AD559" i="7"/>
  <c r="AJ559" i="7" s="1"/>
  <c r="AD560" i="7"/>
  <c r="AJ560" i="7" s="1"/>
  <c r="AD652" i="7"/>
  <c r="AJ652" i="7" s="1"/>
  <c r="AD653" i="7"/>
  <c r="AJ653" i="7" s="1"/>
  <c r="AD654" i="7"/>
  <c r="AJ654" i="7" s="1"/>
  <c r="AD655" i="7"/>
  <c r="AJ655" i="7" s="1"/>
  <c r="AD656" i="7"/>
  <c r="AJ656" i="7" s="1"/>
  <c r="AD657" i="7"/>
  <c r="AJ657" i="7" s="1"/>
  <c r="AD658" i="7"/>
  <c r="AJ658" i="7" s="1"/>
  <c r="AD659" i="7"/>
  <c r="AJ659" i="7" s="1"/>
  <c r="AD660" i="7"/>
  <c r="AJ660" i="7" s="1"/>
  <c r="AD661" i="7"/>
  <c r="AJ661" i="7" s="1"/>
  <c r="AD662" i="7"/>
  <c r="AJ662" i="7" s="1"/>
  <c r="AD663" i="7"/>
  <c r="AJ663" i="7" s="1"/>
  <c r="AD664" i="7"/>
  <c r="AJ664" i="7" s="1"/>
  <c r="AD665" i="7"/>
  <c r="AJ665" i="7" s="1"/>
  <c r="AD666" i="7"/>
  <c r="AJ666" i="7" s="1"/>
  <c r="AD667" i="7"/>
  <c r="AJ667" i="7" s="1"/>
  <c r="AD668" i="7"/>
  <c r="AJ668" i="7" s="1"/>
  <c r="AD669" i="7"/>
  <c r="AJ669" i="7" s="1"/>
  <c r="AD670" i="7"/>
  <c r="AJ670" i="7" s="1"/>
  <c r="AD671" i="7"/>
  <c r="AJ671" i="7" s="1"/>
  <c r="AD672" i="7"/>
  <c r="AJ672" i="7" s="1"/>
  <c r="AD673" i="7"/>
  <c r="AJ673" i="7" s="1"/>
  <c r="AD674" i="7"/>
  <c r="AJ674" i="7" s="1"/>
  <c r="AD675" i="7"/>
  <c r="AJ675" i="7" s="1"/>
  <c r="AD676" i="7"/>
  <c r="AJ676" i="7" s="1"/>
  <c r="AD677" i="7"/>
  <c r="AJ677" i="7" s="1"/>
  <c r="AD678" i="7"/>
  <c r="AJ678" i="7" s="1"/>
  <c r="AD679" i="7"/>
  <c r="AJ679" i="7" s="1"/>
  <c r="AD680" i="7"/>
  <c r="AJ680" i="7" s="1"/>
  <c r="AD681" i="7"/>
  <c r="AJ681" i="7" s="1"/>
  <c r="AD682" i="7"/>
  <c r="AJ682" i="7" s="1"/>
  <c r="AD683" i="7"/>
  <c r="AJ683" i="7" s="1"/>
  <c r="AD684" i="7"/>
  <c r="AJ684" i="7" s="1"/>
  <c r="AD685" i="7"/>
  <c r="AJ685" i="7" s="1"/>
  <c r="AD686" i="7"/>
  <c r="AJ686" i="7" s="1"/>
  <c r="AD687" i="7"/>
  <c r="AJ687" i="7" s="1"/>
  <c r="AD690" i="7"/>
  <c r="AJ690" i="7" s="1"/>
  <c r="AD691" i="7"/>
  <c r="AJ691" i="7" s="1"/>
  <c r="AD692" i="7"/>
  <c r="AJ692" i="7" s="1"/>
  <c r="AD693" i="7"/>
  <c r="AJ693" i="7" s="1"/>
  <c r="AD694" i="7"/>
  <c r="AJ694" i="7" s="1"/>
  <c r="AD695" i="7"/>
  <c r="AJ695" i="7" s="1"/>
  <c r="AD696" i="7"/>
  <c r="AJ696" i="7" s="1"/>
  <c r="AD697" i="7"/>
  <c r="AJ697" i="7" s="1"/>
  <c r="AD700" i="7"/>
  <c r="AJ700" i="7" s="1"/>
  <c r="AD702" i="7"/>
  <c r="AJ702" i="7" s="1"/>
  <c r="AD703" i="7"/>
  <c r="AJ703" i="7" s="1"/>
  <c r="AD704" i="7"/>
  <c r="AJ704" i="7" s="1"/>
  <c r="AD705" i="7"/>
  <c r="AJ705" i="7" s="1"/>
  <c r="AD706" i="7"/>
  <c r="AJ706" i="7" s="1"/>
  <c r="AD707" i="7"/>
  <c r="AJ707" i="7" s="1"/>
  <c r="AD708" i="7"/>
  <c r="AJ708" i="7" s="1"/>
  <c r="AD709" i="7"/>
  <c r="AJ709" i="7" s="1"/>
  <c r="AD710" i="7"/>
  <c r="AJ710" i="7" s="1"/>
  <c r="AD711" i="7"/>
  <c r="AJ711" i="7" s="1"/>
  <c r="AD712" i="7"/>
  <c r="AJ712" i="7" s="1"/>
  <c r="AD713" i="7"/>
  <c r="AJ713" i="7" s="1"/>
  <c r="AD714" i="7"/>
  <c r="AJ714" i="7" s="1"/>
  <c r="AD715" i="7"/>
  <c r="AJ715" i="7" s="1"/>
  <c r="AD716" i="7"/>
  <c r="AJ716" i="7" s="1"/>
  <c r="AD717" i="7"/>
  <c r="AJ717" i="7" s="1"/>
  <c r="AD718" i="7"/>
  <c r="AJ718" i="7" s="1"/>
  <c r="AD719" i="7"/>
  <c r="AJ719" i="7" s="1"/>
  <c r="AD720" i="7"/>
  <c r="AJ720" i="7" s="1"/>
  <c r="AD721" i="7"/>
  <c r="AJ721" i="7" s="1"/>
  <c r="AD724" i="7"/>
  <c r="AJ724" i="7" s="1"/>
  <c r="AD725" i="7"/>
  <c r="AJ725" i="7" s="1"/>
  <c r="AD726" i="7"/>
  <c r="AJ726" i="7" s="1"/>
  <c r="AD727" i="7"/>
  <c r="AJ727" i="7" s="1"/>
  <c r="AD730" i="7"/>
  <c r="AJ730" i="7" s="1"/>
  <c r="AD731" i="7"/>
  <c r="AJ731" i="7" s="1"/>
  <c r="AD732" i="7"/>
  <c r="AJ732" i="7" s="1"/>
  <c r="AD733" i="7"/>
  <c r="AJ733" i="7" s="1"/>
  <c r="AD734" i="7"/>
  <c r="AJ734" i="7" s="1"/>
  <c r="AD735" i="7"/>
  <c r="AJ735" i="7" s="1"/>
  <c r="AD736" i="7"/>
  <c r="AJ736" i="7" s="1"/>
  <c r="AD737" i="7"/>
  <c r="AJ737" i="7" s="1"/>
  <c r="AD738" i="7"/>
  <c r="AJ738" i="7" s="1"/>
  <c r="AD739" i="7"/>
  <c r="AJ739" i="7" s="1"/>
  <c r="AD740" i="7"/>
  <c r="AJ740" i="7" s="1"/>
  <c r="AD741" i="7"/>
  <c r="AJ741" i="7" s="1"/>
  <c r="AD744" i="7"/>
  <c r="AJ744" i="7" s="1"/>
  <c r="AD761" i="7"/>
  <c r="AJ761" i="7" s="1"/>
  <c r="AD762" i="7"/>
  <c r="AJ762" i="7" s="1"/>
  <c r="AD763" i="7"/>
  <c r="AJ763" i="7" s="1"/>
  <c r="AD764" i="7"/>
  <c r="AJ764" i="7" s="1"/>
  <c r="AD765" i="7"/>
  <c r="AJ765" i="7" s="1"/>
  <c r="AD766" i="7"/>
  <c r="AJ766" i="7" s="1"/>
  <c r="AD769" i="7"/>
  <c r="AJ769" i="7" s="1"/>
  <c r="AD770" i="7"/>
  <c r="AJ770" i="7" s="1"/>
  <c r="AD771" i="7"/>
  <c r="AJ771" i="7" s="1"/>
  <c r="AD772" i="7"/>
  <c r="AJ772" i="7" s="1"/>
  <c r="AD774" i="7"/>
  <c r="AJ774" i="7" s="1"/>
  <c r="AD775" i="7"/>
  <c r="AJ775" i="7" s="1"/>
  <c r="AD776" i="7"/>
  <c r="AJ776" i="7" s="1"/>
  <c r="AD777" i="7"/>
  <c r="AJ777" i="7" s="1"/>
  <c r="AD778" i="7"/>
  <c r="AJ778" i="7" s="1"/>
  <c r="AD779" i="7"/>
  <c r="AJ779" i="7" s="1"/>
  <c r="AD780" i="7"/>
  <c r="AJ780" i="7" s="1"/>
  <c r="AD781" i="7"/>
  <c r="AJ781" i="7" s="1"/>
  <c r="AD782" i="7"/>
  <c r="AJ782" i="7" s="1"/>
  <c r="AD787" i="7"/>
  <c r="AJ787" i="7" s="1"/>
  <c r="AD788" i="7"/>
  <c r="AJ788" i="7" s="1"/>
  <c r="AD789" i="7"/>
  <c r="AJ789" i="7" s="1"/>
  <c r="AD790" i="7"/>
  <c r="AJ790" i="7" s="1"/>
  <c r="AD794" i="7"/>
  <c r="AJ794" i="7" s="1"/>
  <c r="AD797" i="7"/>
  <c r="AJ797" i="7" s="1"/>
  <c r="AD801" i="7"/>
  <c r="AJ801" i="7" s="1"/>
  <c r="AD802" i="7"/>
  <c r="AJ802" i="7" s="1"/>
  <c r="AD806" i="7"/>
  <c r="AJ806" i="7" s="1"/>
  <c r="AD807" i="7"/>
  <c r="AJ807" i="7" s="1"/>
  <c r="AD808" i="7"/>
  <c r="AJ808" i="7" s="1"/>
  <c r="AD810" i="7"/>
  <c r="AJ810" i="7" s="1"/>
  <c r="AD811" i="7"/>
  <c r="AJ811" i="7" s="1"/>
  <c r="AD812" i="7"/>
  <c r="AJ812" i="7" s="1"/>
  <c r="AD813" i="7"/>
  <c r="AJ813" i="7" s="1"/>
  <c r="AD814" i="7"/>
  <c r="AJ814" i="7" s="1"/>
  <c r="AD815" i="7"/>
  <c r="AJ815" i="7" s="1"/>
  <c r="AD816" i="7"/>
  <c r="AJ816" i="7" s="1"/>
  <c r="AD817" i="7"/>
  <c r="AJ817" i="7" s="1"/>
  <c r="AD818" i="7"/>
  <c r="AJ818" i="7" s="1"/>
  <c r="AD821" i="7"/>
  <c r="AJ821" i="7" s="1"/>
  <c r="AD822" i="7"/>
  <c r="AJ822" i="7" s="1"/>
  <c r="AD823" i="7"/>
  <c r="AJ823" i="7" s="1"/>
  <c r="AD824" i="7"/>
  <c r="AJ824" i="7" s="1"/>
  <c r="AD825" i="7"/>
  <c r="AJ825" i="7" s="1"/>
  <c r="AD826" i="7"/>
  <c r="AJ826" i="7" s="1"/>
  <c r="AD827" i="7"/>
  <c r="AJ827" i="7" s="1"/>
  <c r="AD828" i="7"/>
  <c r="AJ828" i="7" s="1"/>
  <c r="AD829" i="7"/>
  <c r="AJ829" i="7" s="1"/>
  <c r="AD830" i="7"/>
  <c r="AJ830" i="7" s="1"/>
  <c r="AD831" i="7"/>
  <c r="AJ831" i="7" s="1"/>
  <c r="AD832" i="7"/>
  <c r="AJ832" i="7" s="1"/>
  <c r="AD833" i="7"/>
  <c r="AJ833" i="7" s="1"/>
  <c r="AD834" i="7"/>
  <c r="AJ834" i="7" s="1"/>
  <c r="AD835" i="7"/>
  <c r="AJ835" i="7" s="1"/>
  <c r="AD836" i="7"/>
  <c r="AJ836" i="7" s="1"/>
  <c r="AD856" i="7"/>
  <c r="AJ856" i="7" s="1"/>
  <c r="AD857" i="7"/>
  <c r="AJ857" i="7" s="1"/>
  <c r="AD858" i="7"/>
  <c r="AJ858" i="7" s="1"/>
  <c r="AD859" i="7"/>
  <c r="AJ859" i="7" s="1"/>
  <c r="AD860" i="7"/>
  <c r="AJ860" i="7" s="1"/>
  <c r="AD861" i="7"/>
  <c r="AJ861" i="7" s="1"/>
  <c r="AD867" i="7"/>
  <c r="AJ867" i="7" s="1"/>
  <c r="AD868" i="7"/>
  <c r="AJ868" i="7" s="1"/>
  <c r="AD869" i="7"/>
  <c r="AJ869" i="7" s="1"/>
  <c r="AD870" i="7"/>
  <c r="AJ870" i="7" s="1"/>
  <c r="AD871" i="7"/>
  <c r="AJ871" i="7" s="1"/>
  <c r="AD872" i="7"/>
  <c r="AJ872" i="7" s="1"/>
  <c r="AD873" i="7"/>
  <c r="AJ873" i="7" s="1"/>
  <c r="AD874" i="7"/>
  <c r="AJ874" i="7" s="1"/>
  <c r="AD875" i="7"/>
  <c r="AJ875" i="7" s="1"/>
  <c r="AD876" i="7"/>
  <c r="AJ876" i="7" s="1"/>
  <c r="AD877" i="7"/>
  <c r="AJ877" i="7" s="1"/>
  <c r="AD878" i="7"/>
  <c r="AJ878" i="7" s="1"/>
  <c r="AD879" i="7"/>
  <c r="AJ879" i="7" s="1"/>
  <c r="AD880" i="7"/>
  <c r="AJ880" i="7" s="1"/>
  <c r="AD881" i="7"/>
  <c r="AJ881" i="7" s="1"/>
  <c r="AD882" i="7"/>
  <c r="AJ882" i="7" s="1"/>
  <c r="AD885" i="7"/>
  <c r="AJ885" i="7" s="1"/>
  <c r="AD886" i="7"/>
  <c r="AJ886" i="7" s="1"/>
  <c r="AD887" i="7"/>
  <c r="AJ887" i="7" s="1"/>
  <c r="AD888" i="7"/>
  <c r="AJ888" i="7" s="1"/>
  <c r="AD889" i="7"/>
  <c r="AJ889" i="7" s="1"/>
  <c r="AD890" i="7"/>
  <c r="AJ890" i="7" s="1"/>
  <c r="AD891" i="7"/>
  <c r="AJ891" i="7" s="1"/>
  <c r="AD892" i="7"/>
  <c r="AJ892" i="7" s="1"/>
  <c r="AD893" i="7"/>
  <c r="AJ893" i="7" s="1"/>
  <c r="AD894" i="7"/>
  <c r="AJ894" i="7" s="1"/>
  <c r="AD896" i="7"/>
  <c r="AJ896" i="7" s="1"/>
  <c r="AD897" i="7"/>
  <c r="AJ897" i="7" s="1"/>
  <c r="AD898" i="7"/>
  <c r="AJ898" i="7" s="1"/>
  <c r="AD899" i="7"/>
  <c r="AJ899" i="7" s="1"/>
  <c r="AD900" i="7"/>
  <c r="AJ900" i="7" s="1"/>
  <c r="AD901" i="7"/>
  <c r="AJ901" i="7" s="1"/>
  <c r="AD902" i="7"/>
  <c r="AJ902" i="7" s="1"/>
  <c r="AD903" i="7"/>
  <c r="AJ903" i="7" s="1"/>
  <c r="AD904" i="7"/>
  <c r="AJ904" i="7" s="1"/>
  <c r="AD905" i="7"/>
  <c r="AJ905" i="7" s="1"/>
  <c r="AD906" i="7"/>
  <c r="AJ906" i="7" s="1"/>
  <c r="AD907" i="7"/>
  <c r="AJ907" i="7" s="1"/>
  <c r="AD930" i="7"/>
  <c r="AJ930" i="7" s="1"/>
  <c r="AD931" i="7"/>
  <c r="AJ931" i="7" s="1"/>
  <c r="AD932" i="7"/>
  <c r="AJ932" i="7" s="1"/>
  <c r="AD933" i="7"/>
  <c r="AJ933" i="7" s="1"/>
  <c r="AD934" i="7"/>
  <c r="AJ934" i="7" s="1"/>
  <c r="AD935" i="7"/>
  <c r="AJ935" i="7" s="1"/>
  <c r="AD936" i="7"/>
  <c r="AJ936" i="7" s="1"/>
  <c r="AD937" i="7"/>
  <c r="AJ937" i="7" s="1"/>
  <c r="AD938" i="7"/>
  <c r="AJ938" i="7" s="1"/>
  <c r="AD939" i="7"/>
  <c r="AJ939" i="7" s="1"/>
  <c r="AD940" i="7"/>
  <c r="AJ940" i="7" s="1"/>
  <c r="AD942" i="7"/>
  <c r="AJ942" i="7" s="1"/>
  <c r="AD953" i="7"/>
  <c r="AJ953" i="7" s="1"/>
  <c r="AD954" i="7"/>
  <c r="AJ954" i="7" s="1"/>
  <c r="AD956" i="7"/>
  <c r="AJ956" i="7" s="1"/>
  <c r="AD957" i="7"/>
  <c r="AJ957" i="7" s="1"/>
  <c r="AD958" i="7"/>
  <c r="AJ958" i="7" s="1"/>
  <c r="AD959" i="7"/>
  <c r="AJ959" i="7" s="1"/>
  <c r="AD960" i="7"/>
  <c r="AJ960" i="7" s="1"/>
  <c r="AD961" i="7"/>
  <c r="AJ961" i="7" s="1"/>
  <c r="AD962" i="7"/>
  <c r="AJ962" i="7" s="1"/>
  <c r="AD963" i="7"/>
  <c r="AJ963" i="7" s="1"/>
  <c r="AD964" i="7"/>
  <c r="AJ964" i="7" s="1"/>
  <c r="AD965" i="7"/>
  <c r="AJ965" i="7" s="1"/>
  <c r="AD966" i="7"/>
  <c r="AJ966" i="7" s="1"/>
  <c r="AD967" i="7"/>
  <c r="AJ967" i="7" s="1"/>
  <c r="AD968" i="7"/>
  <c r="AJ968" i="7" s="1"/>
  <c r="AD969" i="7"/>
  <c r="AJ969" i="7" s="1"/>
  <c r="AD970" i="7"/>
  <c r="AJ970" i="7" s="1"/>
  <c r="AD971" i="7"/>
  <c r="AJ971" i="7" s="1"/>
  <c r="AD975" i="7"/>
  <c r="AJ975" i="7" s="1"/>
  <c r="AD976" i="7"/>
  <c r="AJ976" i="7" s="1"/>
  <c r="AD977" i="7"/>
  <c r="AJ977" i="7" s="1"/>
  <c r="AD978" i="7"/>
  <c r="AJ978" i="7" s="1"/>
  <c r="AD979" i="7"/>
  <c r="AJ979" i="7" s="1"/>
  <c r="AD980" i="7"/>
  <c r="AJ980" i="7" s="1"/>
  <c r="AD981" i="7"/>
  <c r="AJ981" i="7" s="1"/>
  <c r="AD982" i="7"/>
  <c r="AJ982" i="7" s="1"/>
  <c r="AD983" i="7"/>
  <c r="AJ983" i="7" s="1"/>
  <c r="AD984" i="7"/>
  <c r="AJ984" i="7" s="1"/>
  <c r="AD985" i="7"/>
  <c r="AJ985" i="7" s="1"/>
  <c r="AD986" i="7"/>
  <c r="AJ986" i="7" s="1"/>
  <c r="AD990" i="7"/>
  <c r="AJ990" i="7" s="1"/>
  <c r="AD991" i="7"/>
  <c r="AJ991" i="7" s="1"/>
  <c r="AD1001" i="7"/>
  <c r="AJ1001" i="7" s="1"/>
  <c r="AD1002" i="7"/>
  <c r="AJ1002" i="7" s="1"/>
  <c r="AD1003" i="7"/>
  <c r="AJ1003" i="7" s="1"/>
  <c r="AD1004" i="7"/>
  <c r="AJ1004" i="7" s="1"/>
  <c r="AD1005" i="7"/>
  <c r="AJ1005" i="7" s="1"/>
  <c r="AD1006" i="7"/>
  <c r="AJ1006" i="7" s="1"/>
  <c r="AD1007" i="7"/>
  <c r="AJ1007" i="7" s="1"/>
  <c r="AD1008" i="7"/>
  <c r="AJ1008" i="7" s="1"/>
  <c r="AD1009" i="7"/>
  <c r="AJ1009" i="7" s="1"/>
  <c r="AD1010" i="7"/>
  <c r="AJ1010" i="7" s="1"/>
  <c r="AD1011" i="7"/>
  <c r="AJ1011" i="7" s="1"/>
  <c r="AD1012" i="7"/>
  <c r="AJ1012" i="7" s="1"/>
  <c r="AD1013" i="7"/>
  <c r="AJ1013" i="7" s="1"/>
  <c r="AD1014" i="7"/>
  <c r="AJ1014" i="7" s="1"/>
  <c r="AD1015" i="7"/>
  <c r="AJ1015" i="7" s="1"/>
  <c r="AD1016" i="7"/>
  <c r="AJ1016" i="7" s="1"/>
  <c r="AD1017" i="7"/>
  <c r="AJ1017" i="7" s="1"/>
  <c r="AD1018" i="7"/>
  <c r="AJ1018" i="7" s="1"/>
  <c r="AD1019" i="7"/>
  <c r="AJ1019" i="7" s="1"/>
  <c r="AD1020" i="7"/>
  <c r="AJ1020" i="7" s="1"/>
  <c r="AD1021" i="7"/>
  <c r="AJ1021" i="7" s="1"/>
  <c r="AD1022" i="7"/>
  <c r="AJ1022" i="7" s="1"/>
  <c r="AD1023" i="7"/>
  <c r="AJ1023" i="7" s="1"/>
  <c r="AD1024" i="7"/>
  <c r="AJ1024" i="7" s="1"/>
  <c r="AD1026" i="7"/>
  <c r="AJ1026" i="7" s="1"/>
  <c r="AD1027" i="7"/>
  <c r="AJ1027" i="7" s="1"/>
  <c r="AD1029" i="7"/>
  <c r="AJ1029" i="7" s="1"/>
  <c r="AD1030" i="7"/>
  <c r="AJ1030" i="7" s="1"/>
  <c r="AD1032" i="7"/>
  <c r="AJ1032" i="7" s="1"/>
  <c r="AD1034" i="7"/>
  <c r="AJ1034" i="7" s="1"/>
  <c r="AD1035" i="7"/>
  <c r="AD1036" i="7"/>
  <c r="AJ1036" i="7" s="1"/>
  <c r="AD1037" i="7"/>
  <c r="AD1044" i="7"/>
  <c r="AJ1044" i="7" s="1"/>
  <c r="AD1049" i="7"/>
  <c r="AJ1049" i="7" s="1"/>
  <c r="AD1052" i="7"/>
  <c r="AJ1052" i="7" s="1"/>
  <c r="AD1053" i="7"/>
  <c r="AJ1053" i="7" s="1"/>
  <c r="AD1054" i="7"/>
  <c r="AJ1054" i="7" s="1"/>
  <c r="AD1058" i="7"/>
  <c r="AJ1058" i="7" s="1"/>
  <c r="AD1059" i="7"/>
  <c r="AJ1059" i="7" s="1"/>
  <c r="AD1060" i="7"/>
  <c r="AJ1060" i="7" s="1"/>
  <c r="AD1064" i="7"/>
  <c r="AJ1064" i="7" s="1"/>
  <c r="AD1066" i="7"/>
  <c r="AD1067" i="7"/>
  <c r="AJ1067" i="7" s="1"/>
  <c r="AD1068" i="7"/>
  <c r="AD1069" i="7"/>
  <c r="AD1070" i="7"/>
  <c r="AJ1070" i="7" s="1"/>
  <c r="AD1072" i="7"/>
  <c r="AJ1072" i="7" s="1"/>
  <c r="AD1074" i="7"/>
  <c r="AJ1074" i="7" s="1"/>
  <c r="AD1080" i="7"/>
  <c r="AJ1080" i="7" s="1"/>
  <c r="AD1081" i="7"/>
  <c r="AJ1081" i="7" s="1"/>
  <c r="AD1082" i="7"/>
  <c r="AJ1082" i="7" s="1"/>
  <c r="AD1083" i="7"/>
  <c r="AJ1083" i="7" s="1"/>
  <c r="AD1084" i="7"/>
  <c r="AJ1084" i="7" s="1"/>
  <c r="AD1085" i="7"/>
  <c r="AJ1085" i="7" s="1"/>
  <c r="AD1086" i="7"/>
  <c r="AJ1086" i="7" s="1"/>
  <c r="AD1095" i="7"/>
  <c r="AJ1095" i="7" s="1"/>
  <c r="AD1096" i="7"/>
  <c r="AJ1096" i="7" s="1"/>
  <c r="AD1099" i="7"/>
  <c r="AJ1099" i="7" s="1"/>
  <c r="AD1100" i="7"/>
  <c r="AJ1100" i="7" s="1"/>
  <c r="AD1101" i="7"/>
  <c r="AJ1101" i="7" s="1"/>
  <c r="AD1106" i="7"/>
  <c r="AJ1106" i="7" s="1"/>
  <c r="AD1107" i="7"/>
  <c r="AJ1107" i="7" s="1"/>
  <c r="AD1108" i="7"/>
  <c r="AJ1108" i="7" s="1"/>
  <c r="AD1109" i="7"/>
  <c r="AJ1109" i="7" s="1"/>
  <c r="AD1112" i="7"/>
  <c r="AJ1112" i="7" s="1"/>
  <c r="AD1115" i="7"/>
  <c r="AJ1115" i="7" s="1"/>
  <c r="AD1116" i="7"/>
  <c r="AJ1116" i="7" s="1"/>
  <c r="AD1190" i="7"/>
  <c r="AJ1190" i="7" s="1"/>
  <c r="AD1191" i="7"/>
  <c r="AJ1191" i="7" s="1"/>
  <c r="AD1144" i="7"/>
  <c r="AJ1144" i="7" s="1"/>
  <c r="AD1148" i="7"/>
  <c r="AJ1148" i="7" s="1"/>
  <c r="AD1149" i="7"/>
  <c r="AJ1149" i="7" s="1"/>
  <c r="AD1150" i="7"/>
  <c r="AJ1150" i="7" s="1"/>
  <c r="AD1151" i="7"/>
  <c r="AJ1151" i="7" s="1"/>
  <c r="AD1153" i="7"/>
  <c r="AJ1153" i="7" s="1"/>
  <c r="AD1154" i="7"/>
  <c r="AJ1154" i="7" s="1"/>
  <c r="AD1155" i="7"/>
  <c r="AJ1155" i="7" s="1"/>
  <c r="AD1156" i="7"/>
  <c r="AJ1156" i="7" s="1"/>
  <c r="AD1157" i="7"/>
  <c r="AJ1157" i="7" s="1"/>
  <c r="AD1158" i="7"/>
  <c r="AJ1158" i="7" s="1"/>
  <c r="AD1159" i="7"/>
  <c r="AJ1159" i="7" s="1"/>
  <c r="AD1161" i="7"/>
  <c r="AJ1161" i="7" s="1"/>
  <c r="AD1162" i="7"/>
  <c r="AJ1162" i="7" s="1"/>
  <c r="AD1163" i="7"/>
  <c r="AJ1163" i="7" s="1"/>
  <c r="AD1164" i="7"/>
  <c r="AJ1164" i="7" s="1"/>
  <c r="AD1166" i="7"/>
  <c r="AJ1166" i="7" s="1"/>
  <c r="AD1173" i="7"/>
  <c r="AJ1173" i="7" s="1"/>
  <c r="AD1177" i="7"/>
  <c r="AJ1177" i="7" s="1"/>
  <c r="AD1179" i="7"/>
  <c r="AJ1179" i="7" s="1"/>
  <c r="AD1180" i="7"/>
  <c r="AJ1180" i="7" s="1"/>
  <c r="AD1181" i="7"/>
  <c r="AJ1181" i="7" s="1"/>
  <c r="AD1182" i="7"/>
  <c r="AJ1182" i="7" s="1"/>
  <c r="AD1183" i="7"/>
  <c r="AJ1183" i="7" s="1"/>
  <c r="AD1184" i="7"/>
  <c r="AJ1184" i="7" s="1"/>
  <c r="AD1185" i="7"/>
  <c r="AJ1185" i="7" s="1"/>
  <c r="AD1186" i="7"/>
  <c r="AJ1186" i="7" s="1"/>
  <c r="AD1187" i="7"/>
  <c r="AJ1187" i="7" s="1"/>
  <c r="AD1189" i="7"/>
  <c r="AJ1189" i="7" s="1"/>
  <c r="AD1195" i="7"/>
  <c r="AJ1195" i="7" s="1"/>
  <c r="AD1196" i="7"/>
  <c r="AJ1196" i="7" s="1"/>
  <c r="AD1197" i="7"/>
  <c r="AJ1197" i="7" s="1"/>
  <c r="AD1198" i="7"/>
  <c r="AJ1198" i="7" s="1"/>
  <c r="AD1200" i="7"/>
  <c r="AJ1200" i="7" s="1"/>
  <c r="AD1201" i="7"/>
  <c r="AJ1201" i="7" s="1"/>
  <c r="AD1202" i="7"/>
  <c r="AJ1202" i="7" s="1"/>
  <c r="AD1203" i="7"/>
  <c r="AJ1203" i="7" s="1"/>
  <c r="AD1204" i="7"/>
  <c r="AJ1204" i="7" s="1"/>
  <c r="AD1205" i="7"/>
  <c r="AJ1205" i="7" s="1"/>
  <c r="AD1209" i="7"/>
  <c r="AJ1209" i="7" s="1"/>
  <c r="AD1210" i="7"/>
  <c r="AJ1210" i="7" s="1"/>
  <c r="AD1211" i="7"/>
  <c r="AJ1211" i="7" s="1"/>
  <c r="AD1227" i="7"/>
  <c r="AJ1227" i="7" s="1"/>
  <c r="AD1228" i="7"/>
  <c r="AJ1228" i="7" s="1"/>
  <c r="AD1229" i="7"/>
  <c r="AJ1229" i="7" s="1"/>
  <c r="AD1230" i="7"/>
  <c r="AJ1230" i="7" s="1"/>
  <c r="AD1231" i="7"/>
  <c r="AJ1231" i="7" s="1"/>
  <c r="AD1232" i="7"/>
  <c r="AJ1232" i="7" s="1"/>
  <c r="AD1233" i="7"/>
  <c r="AJ1233" i="7" s="1"/>
  <c r="AD1234" i="7"/>
  <c r="AJ1234" i="7" s="1"/>
  <c r="AD1235" i="7"/>
  <c r="AJ1235" i="7" s="1"/>
  <c r="AD1236" i="7"/>
  <c r="AJ1236" i="7" s="1"/>
  <c r="AD1237" i="7"/>
  <c r="AJ1237" i="7" s="1"/>
  <c r="AD1238" i="7"/>
  <c r="AJ1238" i="7" s="1"/>
  <c r="AD1239" i="7"/>
  <c r="AJ1239" i="7" s="1"/>
  <c r="AD1240" i="7"/>
  <c r="AJ1240" i="7" s="1"/>
  <c r="AD1241" i="7"/>
  <c r="AJ1241" i="7" s="1"/>
  <c r="AD1247" i="7"/>
  <c r="AJ1247" i="7" s="1"/>
  <c r="AD1248" i="7"/>
  <c r="AJ1248" i="7" s="1"/>
  <c r="AD1249" i="7"/>
  <c r="AJ1249" i="7" s="1"/>
  <c r="AD1250" i="7"/>
  <c r="AJ1250" i="7" s="1"/>
  <c r="AD1251" i="7"/>
  <c r="AJ1251" i="7" s="1"/>
  <c r="AD1252" i="7"/>
  <c r="AJ1252" i="7" s="1"/>
  <c r="AD1253" i="7"/>
  <c r="AJ1253" i="7" s="1"/>
  <c r="AD1256" i="7"/>
  <c r="AJ1256" i="7" s="1"/>
  <c r="AD1257" i="7"/>
  <c r="AJ1257" i="7" s="1"/>
  <c r="AD1258" i="7"/>
  <c r="AJ1258" i="7" s="1"/>
  <c r="AD1259" i="7"/>
  <c r="AJ1259" i="7" s="1"/>
  <c r="AD1260" i="7"/>
  <c r="AJ1260" i="7" s="1"/>
  <c r="AD1261" i="7"/>
  <c r="AJ1261" i="7" s="1"/>
  <c r="AD1262" i="7"/>
  <c r="AJ1262" i="7" s="1"/>
  <c r="AD1263" i="7"/>
  <c r="AJ1263" i="7" s="1"/>
  <c r="AD1264" i="7"/>
  <c r="AJ1264" i="7" s="1"/>
  <c r="AD1265" i="7"/>
  <c r="AJ1265" i="7" s="1"/>
  <c r="AD1266" i="7"/>
  <c r="AJ1266" i="7" s="1"/>
  <c r="AD1267" i="7"/>
  <c r="AJ1267" i="7" s="1"/>
  <c r="AD1268" i="7"/>
  <c r="AJ1268" i="7" s="1"/>
  <c r="AD1269" i="7"/>
  <c r="AJ1269" i="7" s="1"/>
  <c r="AD1270" i="7"/>
  <c r="AJ1270" i="7" s="1"/>
  <c r="AD1271" i="7"/>
  <c r="AJ1271" i="7" s="1"/>
  <c r="AD1289" i="7"/>
  <c r="AJ1289" i="7" s="1"/>
  <c r="AD1295" i="7"/>
  <c r="AJ1295" i="7" s="1"/>
  <c r="AD1296" i="7"/>
  <c r="AJ1296" i="7" s="1"/>
  <c r="AD1299" i="7"/>
  <c r="AJ1299" i="7" s="1"/>
  <c r="AD1302" i="7"/>
  <c r="AJ1302" i="7" s="1"/>
  <c r="AD1305" i="7"/>
  <c r="AJ1305" i="7" s="1"/>
  <c r="AD1301" i="7"/>
  <c r="AJ1301" i="7" s="1"/>
  <c r="AD1306" i="7"/>
  <c r="AJ1306" i="7" s="1"/>
  <c r="AD1326" i="7"/>
  <c r="AJ1326" i="7" s="1"/>
  <c r="AD1328" i="7"/>
  <c r="AJ1328" i="7" s="1"/>
  <c r="AD1349" i="7"/>
  <c r="AJ1349" i="7" s="1"/>
  <c r="AD1372" i="7"/>
  <c r="AJ1372" i="7" s="1"/>
  <c r="AD1375" i="7"/>
  <c r="AJ1375" i="7" s="1"/>
  <c r="AD1393" i="7"/>
  <c r="AJ1393" i="7" s="1"/>
  <c r="AD2300" i="7"/>
  <c r="AJ2300" i="7" s="1"/>
  <c r="AD2305" i="7"/>
  <c r="AJ2305" i="7" s="1"/>
  <c r="AD2328" i="7"/>
  <c r="AJ2328" i="7" s="1"/>
  <c r="AD2341" i="7"/>
  <c r="AJ2341" i="7" s="1"/>
  <c r="AD1438" i="7"/>
  <c r="AJ1438" i="7" s="1"/>
  <c r="AD1461" i="7"/>
  <c r="AJ1461" i="7" s="1"/>
  <c r="AD1459" i="7"/>
  <c r="AJ1459" i="7" s="1"/>
  <c r="AD1282" i="7"/>
  <c r="AJ1282" i="7" s="1"/>
  <c r="AD1283" i="7"/>
  <c r="AJ1283" i="7" s="1"/>
  <c r="AD1287" i="7"/>
  <c r="AJ1287" i="7" s="1"/>
  <c r="AD1288" i="7"/>
  <c r="AJ1288" i="7" s="1"/>
  <c r="AD1291" i="7"/>
  <c r="AJ1291" i="7" s="1"/>
  <c r="AD1292" i="7"/>
  <c r="AJ1292" i="7" s="1"/>
  <c r="AD1294" i="7"/>
  <c r="AJ1294" i="7" s="1"/>
  <c r="AD1297" i="7"/>
  <c r="AJ1297" i="7" s="1"/>
  <c r="AD1298" i="7"/>
  <c r="AJ1298" i="7" s="1"/>
  <c r="AD1300" i="7"/>
  <c r="AJ1300" i="7" s="1"/>
  <c r="AD1303" i="7"/>
  <c r="AJ1303" i="7" s="1"/>
  <c r="AD1304" i="7"/>
  <c r="AJ1304" i="7" s="1"/>
  <c r="AD1308" i="7"/>
  <c r="AJ1308" i="7" s="1"/>
  <c r="AD1310" i="7"/>
  <c r="AJ1310" i="7" s="1"/>
  <c r="AD1313" i="7"/>
  <c r="AJ1313" i="7" s="1"/>
  <c r="AD1314" i="7"/>
  <c r="AJ1314" i="7" s="1"/>
  <c r="AD1316" i="7"/>
  <c r="AJ1316" i="7" s="1"/>
  <c r="AD1318" i="7"/>
  <c r="AJ1318" i="7" s="1"/>
  <c r="AD1319" i="7"/>
  <c r="AJ1319" i="7" s="1"/>
  <c r="AD1320" i="7"/>
  <c r="AJ1320" i="7" s="1"/>
  <c r="AD1321" i="7"/>
  <c r="AJ1321" i="7" s="1"/>
  <c r="AD1322" i="7"/>
  <c r="AJ1322" i="7" s="1"/>
  <c r="AD1323" i="7"/>
  <c r="AJ1323" i="7" s="1"/>
  <c r="AD1324" i="7"/>
  <c r="AJ1324" i="7" s="1"/>
  <c r="AD1325" i="7"/>
  <c r="AJ1325" i="7" s="1"/>
  <c r="AD1327" i="7"/>
  <c r="AJ1327" i="7" s="1"/>
  <c r="AD1329" i="7"/>
  <c r="AJ1329" i="7" s="1"/>
  <c r="AD1331" i="7"/>
  <c r="AJ1331" i="7" s="1"/>
  <c r="AD1332" i="7"/>
  <c r="AJ1332" i="7" s="1"/>
  <c r="AD1334" i="7"/>
  <c r="AJ1334" i="7" s="1"/>
  <c r="AD1335" i="7"/>
  <c r="AJ1335" i="7" s="1"/>
  <c r="AD1336" i="7"/>
  <c r="AJ1336" i="7" s="1"/>
  <c r="AD1337" i="7"/>
  <c r="AJ1337" i="7" s="1"/>
  <c r="AD1338" i="7"/>
  <c r="AJ1338" i="7" s="1"/>
  <c r="AD1339" i="7"/>
  <c r="AJ1339" i="7" s="1"/>
  <c r="AD1340" i="7"/>
  <c r="AJ1340" i="7" s="1"/>
  <c r="AD1341" i="7"/>
  <c r="AJ1341" i="7" s="1"/>
  <c r="AD1342" i="7"/>
  <c r="AJ1342" i="7" s="1"/>
  <c r="AD1343" i="7"/>
  <c r="AJ1343" i="7" s="1"/>
  <c r="AD1344" i="7"/>
  <c r="AJ1344" i="7" s="1"/>
  <c r="AD1346" i="7"/>
  <c r="AJ1346" i="7" s="1"/>
  <c r="AD1348" i="7"/>
  <c r="AJ1348" i="7" s="1"/>
  <c r="AD1350" i="7"/>
  <c r="AJ1350" i="7" s="1"/>
  <c r="AD1352" i="7"/>
  <c r="AJ1352" i="7" s="1"/>
  <c r="AD1353" i="7"/>
  <c r="AJ1353" i="7" s="1"/>
  <c r="AD1354" i="7"/>
  <c r="AJ1354" i="7" s="1"/>
  <c r="AD1355" i="7"/>
  <c r="AJ1355" i="7" s="1"/>
  <c r="AD1356" i="7"/>
  <c r="AJ1356" i="7" s="1"/>
  <c r="AD1357" i="7"/>
  <c r="AJ1357" i="7" s="1"/>
  <c r="AD1358" i="7"/>
  <c r="AJ1358" i="7" s="1"/>
  <c r="AD1360" i="7"/>
  <c r="AJ1360" i="7" s="1"/>
  <c r="AD1364" i="7"/>
  <c r="AD1365" i="7"/>
  <c r="AJ1365" i="7" s="1"/>
  <c r="AD1366" i="7"/>
  <c r="AJ1366" i="7" s="1"/>
  <c r="AD1367" i="7"/>
  <c r="AJ1367" i="7" s="1"/>
  <c r="AD1370" i="7"/>
  <c r="AJ1370" i="7" s="1"/>
  <c r="AD1377" i="7"/>
  <c r="AJ1377" i="7" s="1"/>
  <c r="AD1378" i="7"/>
  <c r="AJ1378" i="7" s="1"/>
  <c r="AD1379" i="7"/>
  <c r="AJ1379" i="7" s="1"/>
  <c r="AD1371" i="7"/>
  <c r="AJ1371" i="7" s="1"/>
  <c r="AD1387" i="7"/>
  <c r="AJ1387" i="7" s="1"/>
  <c r="AD1400" i="7"/>
  <c r="AJ1400" i="7" s="1"/>
  <c r="AD1439" i="7"/>
  <c r="AJ1439" i="7" s="1"/>
  <c r="AD1440" i="7"/>
  <c r="AJ1440" i="7" s="1"/>
  <c r="AD1441" i="7"/>
  <c r="AJ1441" i="7" s="1"/>
  <c r="AD1442" i="7"/>
  <c r="AJ1442" i="7" s="1"/>
  <c r="AD1443" i="7"/>
  <c r="AJ1443" i="7" s="1"/>
  <c r="AD1444" i="7"/>
  <c r="AJ1444" i="7" s="1"/>
  <c r="AD1445" i="7"/>
  <c r="AJ1445" i="7" s="1"/>
  <c r="AD1446" i="7"/>
  <c r="AJ1446" i="7" s="1"/>
  <c r="AD1447" i="7"/>
  <c r="AJ1447" i="7" s="1"/>
  <c r="AD1448" i="7"/>
  <c r="AJ1448" i="7" s="1"/>
  <c r="AD1449" i="7"/>
  <c r="AJ1449" i="7" s="1"/>
  <c r="AD1450" i="7"/>
  <c r="AJ1450" i="7" s="1"/>
  <c r="AD1451" i="7"/>
  <c r="AJ1451" i="7" s="1"/>
  <c r="AD1452" i="7"/>
  <c r="AJ1452" i="7" s="1"/>
  <c r="AD1453" i="7"/>
  <c r="AJ1453" i="7" s="1"/>
  <c r="AD1454" i="7"/>
  <c r="AJ1454" i="7" s="1"/>
  <c r="AD1455" i="7"/>
  <c r="AJ1455" i="7" s="1"/>
  <c r="AD1456" i="7"/>
  <c r="AJ1456" i="7" s="1"/>
  <c r="AD1457" i="7"/>
  <c r="AJ1457" i="7" s="1"/>
  <c r="AD1460" i="7"/>
  <c r="AJ1460" i="7" s="1"/>
  <c r="AD1469" i="7"/>
  <c r="AJ1469" i="7" s="1"/>
  <c r="AD1470" i="7"/>
  <c r="AJ1470" i="7" s="1"/>
  <c r="AD1471" i="7"/>
  <c r="AJ1471" i="7" s="1"/>
  <c r="AD1472" i="7"/>
  <c r="AJ1472" i="7" s="1"/>
  <c r="AD1458" i="7"/>
  <c r="AJ1458" i="7" s="1"/>
  <c r="AD1473" i="7"/>
  <c r="AJ1473" i="7" s="1"/>
  <c r="AD1474" i="7"/>
  <c r="AJ1474" i="7" s="1"/>
  <c r="AD1475" i="7"/>
  <c r="AJ1475" i="7" s="1"/>
  <c r="AD1476" i="7"/>
  <c r="AJ1476" i="7" s="1"/>
  <c r="AD1477" i="7"/>
  <c r="AJ1477" i="7" s="1"/>
  <c r="AD1478" i="7"/>
  <c r="AJ1478" i="7" s="1"/>
  <c r="AD1479" i="7"/>
  <c r="AJ1479" i="7" s="1"/>
  <c r="AD1480" i="7"/>
  <c r="AJ1480" i="7" s="1"/>
  <c r="AD1481" i="7"/>
  <c r="AJ1481" i="7" s="1"/>
  <c r="AD1482" i="7"/>
  <c r="AJ1482" i="7" s="1"/>
  <c r="AD1488" i="7"/>
  <c r="AJ1488" i="7" s="1"/>
  <c r="AD1489" i="7"/>
  <c r="AJ1489" i="7" s="1"/>
  <c r="AD1490" i="7"/>
  <c r="AJ1490" i="7" s="1"/>
  <c r="AD1491" i="7"/>
  <c r="AJ1491" i="7" s="1"/>
  <c r="AD1492" i="7"/>
  <c r="AJ1492" i="7" s="1"/>
  <c r="AD1493" i="7"/>
  <c r="AJ1493" i="7" s="1"/>
  <c r="AD1494" i="7"/>
  <c r="AJ1494" i="7" s="1"/>
  <c r="AD1495" i="7"/>
  <c r="AJ1495" i="7" s="1"/>
  <c r="AD1499" i="7"/>
  <c r="AJ1499" i="7" s="1"/>
  <c r="AD1500" i="7"/>
  <c r="AJ1500" i="7" s="1"/>
  <c r="AD1501" i="7"/>
  <c r="AJ1501" i="7" s="1"/>
  <c r="AD1502" i="7"/>
  <c r="AJ1502" i="7" s="1"/>
  <c r="AD1503" i="7"/>
  <c r="AJ1503" i="7" s="1"/>
  <c r="AD1504" i="7"/>
  <c r="AJ1504" i="7" s="1"/>
  <c r="AD1505" i="7"/>
  <c r="AJ1505" i="7" s="1"/>
  <c r="AD1506" i="7"/>
  <c r="AJ1506" i="7" s="1"/>
  <c r="AD1507" i="7"/>
  <c r="AJ1507" i="7" s="1"/>
  <c r="AD1508" i="7"/>
  <c r="AJ1508" i="7" s="1"/>
  <c r="AD1509" i="7"/>
  <c r="AJ1509" i="7" s="1"/>
  <c r="AD1510" i="7"/>
  <c r="AJ1510" i="7" s="1"/>
  <c r="AD1511" i="7"/>
  <c r="AJ1511" i="7" s="1"/>
  <c r="AD1512" i="7"/>
  <c r="AJ1512" i="7" s="1"/>
  <c r="AD1513" i="7"/>
  <c r="AJ1513" i="7" s="1"/>
  <c r="AD1514" i="7"/>
  <c r="AJ1514" i="7" s="1"/>
  <c r="AD1515" i="7"/>
  <c r="AJ1515" i="7" s="1"/>
  <c r="AD1516" i="7"/>
  <c r="AJ1516" i="7" s="1"/>
  <c r="AD1517" i="7"/>
  <c r="AJ1517" i="7" s="1"/>
  <c r="AD1518" i="7"/>
  <c r="AJ1518" i="7" s="1"/>
  <c r="AD1519" i="7"/>
  <c r="AJ1519" i="7" s="1"/>
  <c r="AD1520" i="7"/>
  <c r="AJ1520" i="7" s="1"/>
  <c r="AD1521" i="7"/>
  <c r="AJ1521" i="7" s="1"/>
  <c r="AD1522" i="7"/>
  <c r="AJ1522" i="7" s="1"/>
  <c r="AD1523" i="7"/>
  <c r="AJ1523" i="7" s="1"/>
  <c r="AD1524" i="7"/>
  <c r="AJ1524" i="7" s="1"/>
  <c r="AD1525" i="7"/>
  <c r="AJ1525" i="7" s="1"/>
  <c r="AD1526" i="7"/>
  <c r="AJ1526" i="7" s="1"/>
  <c r="AD1527" i="7"/>
  <c r="AJ1527" i="7" s="1"/>
  <c r="AD1528" i="7"/>
  <c r="AJ1528" i="7" s="1"/>
  <c r="AD1529" i="7"/>
  <c r="AJ1529" i="7" s="1"/>
  <c r="AD1530" i="7"/>
  <c r="AJ1530" i="7" s="1"/>
  <c r="AD1531" i="7"/>
  <c r="AJ1531" i="7" s="1"/>
  <c r="AD1532" i="7"/>
  <c r="AJ1532" i="7" s="1"/>
  <c r="AD1533" i="7"/>
  <c r="AJ1533" i="7" s="1"/>
  <c r="AD1534" i="7"/>
  <c r="AJ1534" i="7" s="1"/>
  <c r="AD1535" i="7"/>
  <c r="AJ1535" i="7" s="1"/>
  <c r="AD1536" i="7"/>
  <c r="AJ1536" i="7" s="1"/>
  <c r="AD1537" i="7"/>
  <c r="AJ1537" i="7" s="1"/>
  <c r="AD1541" i="7"/>
  <c r="AJ1541" i="7" s="1"/>
  <c r="AD1544" i="7"/>
  <c r="AJ1544" i="7" s="1"/>
  <c r="AD1545" i="7"/>
  <c r="AJ1545" i="7" s="1"/>
  <c r="AD1546" i="7"/>
  <c r="AJ1546" i="7" s="1"/>
  <c r="AD1547" i="7"/>
  <c r="AJ1547" i="7" s="1"/>
  <c r="AD1548" i="7"/>
  <c r="AJ1548" i="7" s="1"/>
  <c r="AD1549" i="7"/>
  <c r="AJ1549" i="7" s="1"/>
  <c r="AD1550" i="7"/>
  <c r="AJ1550" i="7" s="1"/>
  <c r="AD1551" i="7"/>
  <c r="AJ1551" i="7" s="1"/>
  <c r="AD1554" i="7"/>
  <c r="AJ1554" i="7" s="1"/>
  <c r="AD1555" i="7"/>
  <c r="AJ1555" i="7" s="1"/>
  <c r="AD1556" i="7"/>
  <c r="AJ1556" i="7" s="1"/>
  <c r="AD1557" i="7"/>
  <c r="AJ1557" i="7" s="1"/>
  <c r="AD1558" i="7"/>
  <c r="AJ1558" i="7" s="1"/>
  <c r="AD1559" i="7"/>
  <c r="AJ1559" i="7" s="1"/>
  <c r="AD1560" i="7"/>
  <c r="AJ1560" i="7" s="1"/>
  <c r="AD1561" i="7"/>
  <c r="AJ1561" i="7" s="1"/>
  <c r="AD1564" i="7"/>
  <c r="AJ1564" i="7" s="1"/>
  <c r="AD1566" i="7"/>
  <c r="AJ1566" i="7" s="1"/>
  <c r="AD1567" i="7"/>
  <c r="AJ1567" i="7" s="1"/>
  <c r="AD1568" i="7"/>
  <c r="AJ1568" i="7" s="1"/>
  <c r="AD1571" i="7"/>
  <c r="AJ1571" i="7" s="1"/>
  <c r="AD1577" i="7"/>
  <c r="AJ1577" i="7" s="1"/>
  <c r="AD1578" i="7"/>
  <c r="AJ1578" i="7" s="1"/>
  <c r="AD1582" i="7"/>
  <c r="AJ1582" i="7" s="1"/>
  <c r="AD1584" i="7"/>
  <c r="AJ1584" i="7" s="1"/>
  <c r="AD1590" i="7"/>
  <c r="AJ1590" i="7" s="1"/>
  <c r="AD1592" i="7"/>
  <c r="AJ1592" i="7" s="1"/>
  <c r="AD1594" i="7"/>
  <c r="AJ1594" i="7" s="1"/>
  <c r="AD1596" i="7"/>
  <c r="AJ1596" i="7" s="1"/>
  <c r="AD1598" i="7"/>
  <c r="AJ1598" i="7" s="1"/>
  <c r="AD1600" i="7"/>
  <c r="AJ1600" i="7" s="1"/>
  <c r="AD1602" i="7"/>
  <c r="AJ1602" i="7" s="1"/>
  <c r="AD1604" i="7"/>
  <c r="AJ1604" i="7" s="1"/>
  <c r="AD1605" i="7"/>
  <c r="AJ1605" i="7" s="1"/>
  <c r="AD1608" i="7"/>
  <c r="AJ1608" i="7" s="1"/>
  <c r="AD1611" i="7"/>
  <c r="AJ1611" i="7" s="1"/>
  <c r="AD1612" i="7"/>
  <c r="AJ1612" i="7" s="1"/>
  <c r="AD1615" i="7"/>
  <c r="AJ1615" i="7" s="1"/>
  <c r="AD1616" i="7"/>
  <c r="AJ1616" i="7" s="1"/>
  <c r="AD1627" i="7"/>
  <c r="AJ1627" i="7" s="1"/>
  <c r="AD1628" i="7"/>
  <c r="AJ1628" i="7" s="1"/>
  <c r="AD1630" i="7"/>
  <c r="AJ1630" i="7" s="1"/>
  <c r="AD1634" i="7"/>
  <c r="AJ1634" i="7" s="1"/>
  <c r="AD1636" i="7"/>
  <c r="AJ1636" i="7" s="1"/>
  <c r="AD1640" i="7"/>
  <c r="AJ1640" i="7" s="1"/>
  <c r="AD1641" i="7"/>
  <c r="AJ1641" i="7" s="1"/>
  <c r="AD1642" i="7"/>
  <c r="AJ1642" i="7" s="1"/>
  <c r="AD1645" i="7"/>
  <c r="AJ1645" i="7" s="1"/>
  <c r="AD1654" i="7"/>
  <c r="AJ1654" i="7" s="1"/>
  <c r="AD1655" i="7"/>
  <c r="AJ1655" i="7" s="1"/>
  <c r="AD1658" i="7"/>
  <c r="AJ1658" i="7" s="1"/>
  <c r="AD1659" i="7"/>
  <c r="AJ1659" i="7" s="1"/>
  <c r="AD1660" i="7"/>
  <c r="AJ1660" i="7" s="1"/>
  <c r="AD1663" i="7"/>
  <c r="AJ1663" i="7" s="1"/>
  <c r="AD1664" i="7"/>
  <c r="AJ1664" i="7" s="1"/>
  <c r="AD1665" i="7"/>
  <c r="AJ1665" i="7" s="1"/>
  <c r="AD1666" i="7"/>
  <c r="AJ1666" i="7" s="1"/>
  <c r="AD1668" i="7"/>
  <c r="AJ1668" i="7" s="1"/>
  <c r="AD1669" i="7"/>
  <c r="AJ1669" i="7" s="1"/>
  <c r="AD1671" i="7"/>
  <c r="AJ1671" i="7" s="1"/>
  <c r="AD1675" i="7"/>
  <c r="AJ1675" i="7" s="1"/>
  <c r="AD1676" i="7"/>
  <c r="AJ1676" i="7" s="1"/>
  <c r="AD1677" i="7"/>
  <c r="AJ1677" i="7" s="1"/>
  <c r="AD1678" i="7"/>
  <c r="AJ1678" i="7" s="1"/>
  <c r="AD1679" i="7"/>
  <c r="AJ1679" i="7" s="1"/>
  <c r="AD1680" i="7"/>
  <c r="AJ1680" i="7" s="1"/>
  <c r="AD1681" i="7"/>
  <c r="AJ1681" i="7" s="1"/>
  <c r="AD1682" i="7"/>
  <c r="AJ1682" i="7" s="1"/>
  <c r="AD1683" i="7"/>
  <c r="AJ1683" i="7" s="1"/>
  <c r="AD1684" i="7"/>
  <c r="AJ1684" i="7" s="1"/>
  <c r="AD1685" i="7"/>
  <c r="AJ1685" i="7" s="1"/>
  <c r="AD1686" i="7"/>
  <c r="AJ1686" i="7" s="1"/>
  <c r="AD1687" i="7"/>
  <c r="AJ1687" i="7" s="1"/>
  <c r="AD1688" i="7"/>
  <c r="AJ1688" i="7" s="1"/>
  <c r="AD1689" i="7"/>
  <c r="AJ1689" i="7" s="1"/>
  <c r="AD1690" i="7"/>
  <c r="AJ1690" i="7" s="1"/>
  <c r="AD1691" i="7"/>
  <c r="AJ1691" i="7" s="1"/>
  <c r="AD1692" i="7"/>
  <c r="AJ1692" i="7" s="1"/>
  <c r="AD1693" i="7"/>
  <c r="AJ1693" i="7" s="1"/>
  <c r="AD1694" i="7"/>
  <c r="AJ1694" i="7" s="1"/>
  <c r="AD1695" i="7"/>
  <c r="AJ1695" i="7" s="1"/>
  <c r="AD1696" i="7"/>
  <c r="AJ1696" i="7" s="1"/>
  <c r="AD1697" i="7"/>
  <c r="AJ1697" i="7" s="1"/>
  <c r="AD1698" i="7"/>
  <c r="AJ1698" i="7" s="1"/>
  <c r="AD1699" i="7"/>
  <c r="AJ1699" i="7" s="1"/>
  <c r="AD1700" i="7"/>
  <c r="AJ1700" i="7" s="1"/>
  <c r="AD1701" i="7"/>
  <c r="AJ1701" i="7" s="1"/>
  <c r="AD1702" i="7"/>
  <c r="AJ1702" i="7" s="1"/>
  <c r="AD1703" i="7"/>
  <c r="AJ1703" i="7" s="1"/>
  <c r="AD1704" i="7"/>
  <c r="AJ1704" i="7" s="1"/>
  <c r="AD1705" i="7"/>
  <c r="AJ1705" i="7" s="1"/>
  <c r="AD1706" i="7"/>
  <c r="AJ1706" i="7" s="1"/>
  <c r="AD1708" i="7"/>
  <c r="AJ1708" i="7" s="1"/>
  <c r="AD1710" i="7"/>
  <c r="AJ1710" i="7" s="1"/>
  <c r="AD1711" i="7"/>
  <c r="AJ1711" i="7" s="1"/>
  <c r="AD1712" i="7"/>
  <c r="AJ1712" i="7" s="1"/>
  <c r="AD1714" i="7"/>
  <c r="AJ1714" i="7" s="1"/>
  <c r="AD1715" i="7"/>
  <c r="AJ1715" i="7" s="1"/>
  <c r="AD1716" i="7"/>
  <c r="AJ1716" i="7" s="1"/>
  <c r="AD1717" i="7"/>
  <c r="AJ1717" i="7" s="1"/>
  <c r="AD1718" i="7"/>
  <c r="AJ1718" i="7" s="1"/>
  <c r="AD1719" i="7"/>
  <c r="AJ1719" i="7" s="1"/>
  <c r="AD1720" i="7"/>
  <c r="AJ1720" i="7" s="1"/>
  <c r="AD1721" i="7"/>
  <c r="AJ1721" i="7" s="1"/>
  <c r="AD1722" i="7"/>
  <c r="AJ1722" i="7" s="1"/>
  <c r="AD1723" i="7"/>
  <c r="AJ1723" i="7" s="1"/>
  <c r="AD1724" i="7"/>
  <c r="AJ1724" i="7" s="1"/>
  <c r="AD1725" i="7"/>
  <c r="AJ1725" i="7" s="1"/>
  <c r="AD1726" i="7"/>
  <c r="AJ1726" i="7" s="1"/>
  <c r="AD1728" i="7"/>
  <c r="AJ1728" i="7" s="1"/>
  <c r="AD1729" i="7"/>
  <c r="AJ1729" i="7" s="1"/>
  <c r="AD1730" i="7"/>
  <c r="AJ1730" i="7" s="1"/>
  <c r="AD1731" i="7"/>
  <c r="AJ1731" i="7" s="1"/>
  <c r="AD1732" i="7"/>
  <c r="AJ1732" i="7" s="1"/>
  <c r="AD1734" i="7"/>
  <c r="AJ1734" i="7" s="1"/>
  <c r="AD1735" i="7"/>
  <c r="AJ1735" i="7" s="1"/>
  <c r="AD1736" i="7"/>
  <c r="AJ1736" i="7" s="1"/>
  <c r="AD1737" i="7"/>
  <c r="AJ1737" i="7" s="1"/>
  <c r="AD1738" i="7"/>
  <c r="AJ1738" i="7" s="1"/>
  <c r="AD1739" i="7"/>
  <c r="AJ1739" i="7" s="1"/>
  <c r="AD1740" i="7"/>
  <c r="AJ1740" i="7" s="1"/>
  <c r="AD1741" i="7"/>
  <c r="AJ1741" i="7" s="1"/>
  <c r="AD1742" i="7"/>
  <c r="AJ1742" i="7" s="1"/>
  <c r="AD1743" i="7"/>
  <c r="AJ1743" i="7" s="1"/>
  <c r="AD1744" i="7"/>
  <c r="AJ1744" i="7" s="1"/>
  <c r="AD1745" i="7"/>
  <c r="AJ1745" i="7" s="1"/>
  <c r="AD1746" i="7"/>
  <c r="AJ1746" i="7" s="1"/>
  <c r="AD1747" i="7"/>
  <c r="AJ1747" i="7" s="1"/>
  <c r="AD1748" i="7"/>
  <c r="AJ1748" i="7" s="1"/>
  <c r="AD1749" i="7"/>
  <c r="AJ1749" i="7" s="1"/>
  <c r="AD1750" i="7"/>
  <c r="AJ1750" i="7" s="1"/>
  <c r="AD1751" i="7"/>
  <c r="AJ1751" i="7" s="1"/>
  <c r="AD1752" i="7"/>
  <c r="AJ1752" i="7" s="1"/>
  <c r="AD1753" i="7"/>
  <c r="AJ1753" i="7" s="1"/>
  <c r="AD1754" i="7"/>
  <c r="AJ1754" i="7" s="1"/>
  <c r="AD1755" i="7"/>
  <c r="AJ1755" i="7" s="1"/>
  <c r="AD1756" i="7"/>
  <c r="AJ1756" i="7" s="1"/>
  <c r="AD1763" i="7"/>
  <c r="AJ1763" i="7" s="1"/>
  <c r="AD1764" i="7"/>
  <c r="AJ1764" i="7" s="1"/>
  <c r="AD1765" i="7"/>
  <c r="AJ1765" i="7" s="1"/>
  <c r="AD1766" i="7"/>
  <c r="AJ1766" i="7" s="1"/>
  <c r="AD1767" i="7"/>
  <c r="AJ1767" i="7" s="1"/>
  <c r="AD1768" i="7"/>
  <c r="AJ1768" i="7" s="1"/>
  <c r="AD1769" i="7"/>
  <c r="AJ1769" i="7" s="1"/>
  <c r="AD1770" i="7"/>
  <c r="AJ1770" i="7" s="1"/>
  <c r="AD1771" i="7"/>
  <c r="AJ1771" i="7" s="1"/>
  <c r="AD1772" i="7"/>
  <c r="AJ1772" i="7" s="1"/>
  <c r="AD1773" i="7"/>
  <c r="AJ1773" i="7" s="1"/>
  <c r="AD1774" i="7"/>
  <c r="AJ1774" i="7" s="1"/>
  <c r="AD1775" i="7"/>
  <c r="AJ1775" i="7" s="1"/>
  <c r="AD1776" i="7"/>
  <c r="AJ1776" i="7" s="1"/>
  <c r="AD1777" i="7"/>
  <c r="AJ1777" i="7" s="1"/>
  <c r="AD1778" i="7"/>
  <c r="AJ1778" i="7" s="1"/>
  <c r="AD1779" i="7"/>
  <c r="AJ1779" i="7" s="1"/>
  <c r="AD1780" i="7"/>
  <c r="AJ1780" i="7" s="1"/>
  <c r="AD1781" i="7"/>
  <c r="AJ1781" i="7" s="1"/>
  <c r="AD1782" i="7"/>
  <c r="AJ1782" i="7" s="1"/>
  <c r="AD1786" i="7"/>
  <c r="AJ1786" i="7" s="1"/>
  <c r="AD1787" i="7"/>
  <c r="AJ1787" i="7" s="1"/>
  <c r="AD1788" i="7"/>
  <c r="AJ1788" i="7" s="1"/>
  <c r="AD1789" i="7"/>
  <c r="AJ1789" i="7" s="1"/>
  <c r="AD1790" i="7"/>
  <c r="AJ1790" i="7" s="1"/>
  <c r="AD1793" i="7"/>
  <c r="AJ1793" i="7" s="1"/>
  <c r="AD1794" i="7"/>
  <c r="AJ1794" i="7" s="1"/>
  <c r="AD1795" i="7"/>
  <c r="AJ1795" i="7" s="1"/>
  <c r="AD1796" i="7"/>
  <c r="AJ1796" i="7" s="1"/>
  <c r="AD1798" i="7"/>
  <c r="AJ1798" i="7" s="1"/>
  <c r="AD1799" i="7"/>
  <c r="AJ1799" i="7" s="1"/>
  <c r="AD1801" i="7"/>
  <c r="AJ1801" i="7" s="1"/>
  <c r="AD1802" i="7"/>
  <c r="AJ1802" i="7" s="1"/>
  <c r="AD1803" i="7"/>
  <c r="AJ1803" i="7" s="1"/>
  <c r="AD1804" i="7"/>
  <c r="AJ1804" i="7" s="1"/>
  <c r="AD1805" i="7"/>
  <c r="AJ1805" i="7" s="1"/>
  <c r="AD1806" i="7"/>
  <c r="AJ1806" i="7" s="1"/>
  <c r="AD1807" i="7"/>
  <c r="AJ1807" i="7" s="1"/>
  <c r="AD1808" i="7"/>
  <c r="AJ1808" i="7" s="1"/>
  <c r="AD1809" i="7"/>
  <c r="AJ1809" i="7" s="1"/>
  <c r="AD1810" i="7"/>
  <c r="AJ1810" i="7" s="1"/>
  <c r="AD1811" i="7"/>
  <c r="AJ1811" i="7" s="1"/>
  <c r="AD1812" i="7"/>
  <c r="AJ1812" i="7" s="1"/>
  <c r="AD1813" i="7"/>
  <c r="AJ1813" i="7" s="1"/>
  <c r="AD1814" i="7"/>
  <c r="AJ1814" i="7" s="1"/>
  <c r="AD1815" i="7"/>
  <c r="AJ1815" i="7" s="1"/>
  <c r="AD1816" i="7"/>
  <c r="AJ1816" i="7" s="1"/>
  <c r="AD1817" i="7"/>
  <c r="AJ1817" i="7" s="1"/>
  <c r="AD1818" i="7"/>
  <c r="AJ1818" i="7" s="1"/>
  <c r="AD1820" i="7"/>
  <c r="AJ1820" i="7" s="1"/>
  <c r="AD1821" i="7"/>
  <c r="AJ1821" i="7" s="1"/>
  <c r="AD1822" i="7"/>
  <c r="AJ1822" i="7" s="1"/>
  <c r="AD1823" i="7"/>
  <c r="AJ1823" i="7" s="1"/>
  <c r="AD1824" i="7"/>
  <c r="AJ1824" i="7" s="1"/>
  <c r="AD1825" i="7"/>
  <c r="AJ1825" i="7" s="1"/>
  <c r="AD1826" i="7"/>
  <c r="AJ1826" i="7" s="1"/>
  <c r="AD1827" i="7"/>
  <c r="AJ1827" i="7" s="1"/>
  <c r="AD1828" i="7"/>
  <c r="AJ1828" i="7" s="1"/>
  <c r="AD1829" i="7"/>
  <c r="AJ1829" i="7" s="1"/>
  <c r="AD1830" i="7"/>
  <c r="AJ1830" i="7" s="1"/>
  <c r="AD1832" i="7"/>
  <c r="AJ1832" i="7" s="1"/>
  <c r="AD1833" i="7"/>
  <c r="AJ1833" i="7" s="1"/>
  <c r="AD1835" i="7"/>
  <c r="AJ1835" i="7" s="1"/>
  <c r="AD1836" i="7"/>
  <c r="AJ1836" i="7" s="1"/>
  <c r="AD1837" i="7"/>
  <c r="AJ1837" i="7" s="1"/>
  <c r="AD1838" i="7"/>
  <c r="AJ1838" i="7" s="1"/>
  <c r="AD1839" i="7"/>
  <c r="AJ1839" i="7" s="1"/>
  <c r="AD1840" i="7"/>
  <c r="AJ1840" i="7" s="1"/>
  <c r="AD1841" i="7"/>
  <c r="AJ1841" i="7" s="1"/>
  <c r="AD1842" i="7"/>
  <c r="AJ1842" i="7" s="1"/>
  <c r="AD1843" i="7"/>
  <c r="AJ1843" i="7" s="1"/>
  <c r="AD1844" i="7"/>
  <c r="AJ1844" i="7" s="1"/>
  <c r="AD1845" i="7"/>
  <c r="AJ1845" i="7" s="1"/>
  <c r="AD1846" i="7"/>
  <c r="AJ1846" i="7" s="1"/>
  <c r="AD1847" i="7"/>
  <c r="AJ1847" i="7" s="1"/>
  <c r="AD1848" i="7"/>
  <c r="AJ1848" i="7" s="1"/>
  <c r="AD1849" i="7"/>
  <c r="AJ1849" i="7" s="1"/>
  <c r="AD1850" i="7"/>
  <c r="AJ1850" i="7" s="1"/>
  <c r="AD1851" i="7"/>
  <c r="AJ1851" i="7" s="1"/>
  <c r="AD1852" i="7"/>
  <c r="AJ1852" i="7" s="1"/>
  <c r="AD1853" i="7"/>
  <c r="AJ1853" i="7" s="1"/>
  <c r="AD1854" i="7"/>
  <c r="AJ1854" i="7" s="1"/>
  <c r="AD1855" i="7"/>
  <c r="AJ1855" i="7" s="1"/>
  <c r="AD1856" i="7"/>
  <c r="AJ1856" i="7" s="1"/>
  <c r="AD1857" i="7"/>
  <c r="AJ1857" i="7" s="1"/>
  <c r="AD1858" i="7"/>
  <c r="AJ1858" i="7" s="1"/>
  <c r="AD1859" i="7"/>
  <c r="AJ1859" i="7" s="1"/>
  <c r="AD1860" i="7"/>
  <c r="AJ1860" i="7" s="1"/>
  <c r="AD1861" i="7"/>
  <c r="AJ1861" i="7" s="1"/>
  <c r="AD1862" i="7"/>
  <c r="AJ1862" i="7" s="1"/>
  <c r="AD1863" i="7"/>
  <c r="AJ1863" i="7" s="1"/>
  <c r="AD1864" i="7"/>
  <c r="AJ1864" i="7" s="1"/>
  <c r="AD1865" i="7"/>
  <c r="AJ1865" i="7" s="1"/>
  <c r="AD1866" i="7"/>
  <c r="AJ1866" i="7" s="1"/>
  <c r="AD1867" i="7"/>
  <c r="AJ1867" i="7" s="1"/>
  <c r="AD1868" i="7"/>
  <c r="AJ1868" i="7" s="1"/>
  <c r="AD1869" i="7"/>
  <c r="AJ1869" i="7" s="1"/>
  <c r="AD1870" i="7"/>
  <c r="AJ1870" i="7" s="1"/>
  <c r="AD1871" i="7"/>
  <c r="AJ1871" i="7" s="1"/>
  <c r="AD1872" i="7"/>
  <c r="AJ1872" i="7" s="1"/>
  <c r="AD1873" i="7"/>
  <c r="AJ1873" i="7" s="1"/>
  <c r="AD1874" i="7"/>
  <c r="AJ1874" i="7" s="1"/>
  <c r="AD1875" i="7"/>
  <c r="AJ1875" i="7" s="1"/>
  <c r="AD1876" i="7"/>
  <c r="AJ1876" i="7" s="1"/>
  <c r="AD1877" i="7"/>
  <c r="AJ1877" i="7" s="1"/>
  <c r="AD1878" i="7"/>
  <c r="AJ1878" i="7" s="1"/>
  <c r="AD1879" i="7"/>
  <c r="AJ1879" i="7" s="1"/>
  <c r="AD1880" i="7"/>
  <c r="AJ1880" i="7" s="1"/>
  <c r="AD1882" i="7"/>
  <c r="AJ1882" i="7" s="1"/>
  <c r="AD1883" i="7"/>
  <c r="AJ1883" i="7" s="1"/>
  <c r="AD1884" i="7"/>
  <c r="AJ1884" i="7" s="1"/>
  <c r="AD1885" i="7"/>
  <c r="AJ1885" i="7" s="1"/>
  <c r="AD1886" i="7"/>
  <c r="AJ1886" i="7" s="1"/>
  <c r="AD1888" i="7"/>
  <c r="AJ1888" i="7" s="1"/>
  <c r="AD1889" i="7"/>
  <c r="AJ1889" i="7" s="1"/>
  <c r="AD1890" i="7"/>
  <c r="AJ1890" i="7" s="1"/>
  <c r="AD1891" i="7"/>
  <c r="AJ1891" i="7" s="1"/>
  <c r="AD1892" i="7"/>
  <c r="AJ1892" i="7" s="1"/>
  <c r="AD1893" i="7"/>
  <c r="AJ1893" i="7" s="1"/>
  <c r="AD1894" i="7"/>
  <c r="AJ1894" i="7" s="1"/>
  <c r="AD1895" i="7"/>
  <c r="AJ1895" i="7" s="1"/>
  <c r="AD1896" i="7"/>
  <c r="AJ1896" i="7" s="1"/>
  <c r="AD1897" i="7"/>
  <c r="AJ1897" i="7" s="1"/>
  <c r="AD1898" i="7"/>
  <c r="AJ1898" i="7" s="1"/>
  <c r="AD1899" i="7"/>
  <c r="AJ1899" i="7" s="1"/>
  <c r="AD1900" i="7"/>
  <c r="AJ1900" i="7" s="1"/>
  <c r="AD1901" i="7"/>
  <c r="AJ1901" i="7" s="1"/>
  <c r="AD1902" i="7"/>
  <c r="AJ1902" i="7" s="1"/>
  <c r="AD1903" i="7"/>
  <c r="AJ1903" i="7" s="1"/>
  <c r="AD1904" i="7"/>
  <c r="AJ1904" i="7" s="1"/>
  <c r="AD1905" i="7"/>
  <c r="AJ1905" i="7" s="1"/>
  <c r="AD1906" i="7"/>
  <c r="AJ1906" i="7" s="1"/>
  <c r="AD1907" i="7"/>
  <c r="AJ1907" i="7" s="1"/>
  <c r="AD1908" i="7"/>
  <c r="AJ1908" i="7" s="1"/>
  <c r="AD1909" i="7"/>
  <c r="AJ1909" i="7" s="1"/>
  <c r="AD1910" i="7"/>
  <c r="AJ1910" i="7" s="1"/>
  <c r="AD1911" i="7"/>
  <c r="AJ1911" i="7" s="1"/>
  <c r="AD1912" i="7"/>
  <c r="AJ1912" i="7" s="1"/>
  <c r="AD1913" i="7"/>
  <c r="AJ1913" i="7" s="1"/>
  <c r="AD1914" i="7"/>
  <c r="AJ1914" i="7" s="1"/>
  <c r="AD1923" i="7"/>
  <c r="AJ1923" i="7" s="1"/>
  <c r="AD1924" i="7"/>
  <c r="AJ1924" i="7" s="1"/>
  <c r="AD1925" i="7"/>
  <c r="AJ1925" i="7" s="1"/>
  <c r="AD1926" i="7"/>
  <c r="AJ1926" i="7" s="1"/>
  <c r="AD1927" i="7"/>
  <c r="AJ1927" i="7" s="1"/>
  <c r="AD1928" i="7"/>
  <c r="AJ1928" i="7" s="1"/>
  <c r="AD1929" i="7"/>
  <c r="AJ1929" i="7" s="1"/>
  <c r="AD1930" i="7"/>
  <c r="AJ1930" i="7" s="1"/>
  <c r="AD1932" i="7"/>
  <c r="AJ1932" i="7" s="1"/>
  <c r="AD1933" i="7"/>
  <c r="AJ1933" i="7" s="1"/>
  <c r="AD1934" i="7"/>
  <c r="AJ1934" i="7" s="1"/>
  <c r="AD1937" i="7"/>
  <c r="AJ1937" i="7" s="1"/>
  <c r="AD1939" i="7"/>
  <c r="AJ1939" i="7" s="1"/>
  <c r="AD1941" i="7"/>
  <c r="AJ1941" i="7" s="1"/>
  <c r="AD1944" i="7"/>
  <c r="AJ1944" i="7" s="1"/>
  <c r="AD1948" i="7"/>
  <c r="AJ1948" i="7" s="1"/>
  <c r="AD1950" i="7"/>
  <c r="AJ1950" i="7" s="1"/>
  <c r="AD1953" i="7"/>
  <c r="AJ1953" i="7" s="1"/>
  <c r="AD1954" i="7"/>
  <c r="AJ1954" i="7" s="1"/>
  <c r="AD1955" i="7"/>
  <c r="AJ1955" i="7" s="1"/>
  <c r="AD1957" i="7"/>
  <c r="AJ1957" i="7" s="1"/>
  <c r="AD1958" i="7"/>
  <c r="AJ1958" i="7" s="1"/>
  <c r="AD1959" i="7"/>
  <c r="AJ1959" i="7" s="1"/>
  <c r="AD1960" i="7"/>
  <c r="AJ1960" i="7" s="1"/>
  <c r="AD1961" i="7"/>
  <c r="AJ1961" i="7" s="1"/>
  <c r="AD1962" i="7"/>
  <c r="AJ1962" i="7" s="1"/>
  <c r="AD1964" i="7"/>
  <c r="AJ1964" i="7" s="1"/>
  <c r="AD1965" i="7"/>
  <c r="AJ1965" i="7" s="1"/>
  <c r="AD1966" i="7"/>
  <c r="AJ1966" i="7" s="1"/>
  <c r="AD1967" i="7"/>
  <c r="AJ1967" i="7" s="1"/>
  <c r="AD1968" i="7"/>
  <c r="AJ1968" i="7" s="1"/>
  <c r="AD1969" i="7"/>
  <c r="AJ1969" i="7" s="1"/>
  <c r="AD1970" i="7"/>
  <c r="AJ1970" i="7" s="1"/>
  <c r="AD1971" i="7"/>
  <c r="AJ1971" i="7" s="1"/>
  <c r="AD1972" i="7"/>
  <c r="AJ1972" i="7" s="1"/>
  <c r="AD1973" i="7"/>
  <c r="AJ1973" i="7" s="1"/>
  <c r="AD1974" i="7"/>
  <c r="AJ1974" i="7" s="1"/>
  <c r="AD1975" i="7"/>
  <c r="AJ1975" i="7" s="1"/>
  <c r="AD1976" i="7"/>
  <c r="AJ1976" i="7" s="1"/>
  <c r="AD1977" i="7"/>
  <c r="AJ1977" i="7" s="1"/>
  <c r="AD1978" i="7"/>
  <c r="AJ1978" i="7" s="1"/>
  <c r="AD1979" i="7"/>
  <c r="AJ1979" i="7" s="1"/>
  <c r="AD1980" i="7"/>
  <c r="AJ1980" i="7" s="1"/>
  <c r="AD1982" i="7"/>
  <c r="AJ1982" i="7" s="1"/>
  <c r="AD1989" i="7"/>
  <c r="AJ1989" i="7" s="1"/>
  <c r="AD1990" i="7"/>
  <c r="AJ1990" i="7" s="1"/>
  <c r="AD1991" i="7"/>
  <c r="AJ1991" i="7" s="1"/>
  <c r="AD1992" i="7"/>
  <c r="AJ1992" i="7" s="1"/>
  <c r="AD1993" i="7"/>
  <c r="AJ1993" i="7" s="1"/>
  <c r="AD1994" i="7"/>
  <c r="AJ1994" i="7" s="1"/>
  <c r="AD1995" i="7"/>
  <c r="AJ1995" i="7" s="1"/>
  <c r="AD1996" i="7"/>
  <c r="AJ1996" i="7" s="1"/>
  <c r="AD1997" i="7"/>
  <c r="AJ1997" i="7" s="1"/>
  <c r="AD1998" i="7"/>
  <c r="AJ1998" i="7" s="1"/>
  <c r="AD1999" i="7"/>
  <c r="AJ1999" i="7" s="1"/>
  <c r="AD2000" i="7"/>
  <c r="AJ2000" i="7" s="1"/>
  <c r="AD2001" i="7"/>
  <c r="AJ2001" i="7" s="1"/>
  <c r="AD2002" i="7"/>
  <c r="AJ2002" i="7" s="1"/>
  <c r="AD2003" i="7"/>
  <c r="AJ2003" i="7" s="1"/>
  <c r="AD2004" i="7"/>
  <c r="AJ2004" i="7" s="1"/>
  <c r="AD2005" i="7"/>
  <c r="AJ2005" i="7" s="1"/>
  <c r="AD2006" i="7"/>
  <c r="AJ2006" i="7" s="1"/>
  <c r="AD2007" i="7"/>
  <c r="AJ2007" i="7" s="1"/>
  <c r="AD2008" i="7"/>
  <c r="AJ2008" i="7" s="1"/>
  <c r="AD2013" i="7"/>
  <c r="AJ2013" i="7" s="1"/>
  <c r="AD2014" i="7"/>
  <c r="AJ2014" i="7" s="1"/>
  <c r="AD2016" i="7"/>
  <c r="AJ2016" i="7" s="1"/>
  <c r="AD2017" i="7"/>
  <c r="AJ2017" i="7" s="1"/>
  <c r="AD2018" i="7"/>
  <c r="AJ2018" i="7" s="1"/>
  <c r="AD2019" i="7"/>
  <c r="AJ2019" i="7" s="1"/>
  <c r="AD2020" i="7"/>
  <c r="AJ2020" i="7" s="1"/>
  <c r="AD2021" i="7"/>
  <c r="AJ2021" i="7" s="1"/>
  <c r="AD2022" i="7"/>
  <c r="AJ2022" i="7" s="1"/>
  <c r="AD2023" i="7"/>
  <c r="AJ2023" i="7" s="1"/>
  <c r="AD2024" i="7"/>
  <c r="AJ2024" i="7" s="1"/>
  <c r="AD2025" i="7"/>
  <c r="AJ2025" i="7" s="1"/>
  <c r="AD2026" i="7"/>
  <c r="AJ2026" i="7" s="1"/>
  <c r="AD2029" i="7"/>
  <c r="AJ2029" i="7" s="1"/>
  <c r="AD2030" i="7"/>
  <c r="AJ2030" i="7" s="1"/>
  <c r="AD2031" i="7"/>
  <c r="AJ2031" i="7" s="1"/>
  <c r="AD2032" i="7"/>
  <c r="AJ2032" i="7" s="1"/>
  <c r="AD2033" i="7"/>
  <c r="AJ2033" i="7" s="1"/>
  <c r="AD2034" i="7"/>
  <c r="AJ2034" i="7" s="1"/>
  <c r="AD2035" i="7"/>
  <c r="AJ2035" i="7" s="1"/>
  <c r="AD2036" i="7"/>
  <c r="AJ2036" i="7" s="1"/>
  <c r="AD2037" i="7"/>
  <c r="AJ2037" i="7" s="1"/>
  <c r="AD2038" i="7"/>
  <c r="AJ2038" i="7" s="1"/>
  <c r="AD2039" i="7"/>
  <c r="AJ2039" i="7" s="1"/>
  <c r="AD2040" i="7"/>
  <c r="AJ2040" i="7" s="1"/>
  <c r="AD2046" i="7"/>
  <c r="AJ2046" i="7" s="1"/>
  <c r="AD2048" i="7"/>
  <c r="AJ2048" i="7" s="1"/>
  <c r="AD2049" i="7"/>
  <c r="AJ2049" i="7" s="1"/>
  <c r="AD2050" i="7"/>
  <c r="AJ2050" i="7" s="1"/>
  <c r="AD2052" i="7"/>
  <c r="AJ2052" i="7" s="1"/>
  <c r="AD2054" i="7"/>
  <c r="AJ2054" i="7" s="1"/>
  <c r="AD2055" i="7"/>
  <c r="AJ2055" i="7" s="1"/>
  <c r="AD2056" i="7"/>
  <c r="AJ2056" i="7" s="1"/>
  <c r="AD2057" i="7"/>
  <c r="AJ2057" i="7" s="1"/>
  <c r="AD2058" i="7"/>
  <c r="AJ2058" i="7" s="1"/>
  <c r="AD2060" i="7"/>
  <c r="AJ2060" i="7" s="1"/>
  <c r="AD2062" i="7"/>
  <c r="AJ2062" i="7" s="1"/>
  <c r="AD2063" i="7"/>
  <c r="AJ2063" i="7" s="1"/>
  <c r="AD2065" i="7"/>
  <c r="AJ2065" i="7" s="1"/>
  <c r="AD2066" i="7"/>
  <c r="AJ2066" i="7" s="1"/>
  <c r="AD2067" i="7"/>
  <c r="AJ2067" i="7" s="1"/>
  <c r="AD2069" i="7"/>
  <c r="AJ2069" i="7" s="1"/>
  <c r="AD2070" i="7"/>
  <c r="AJ2070" i="7" s="1"/>
  <c r="AD2071" i="7"/>
  <c r="AJ2071" i="7" s="1"/>
  <c r="AD2072" i="7"/>
  <c r="AJ2072" i="7" s="1"/>
  <c r="AD2073" i="7"/>
  <c r="AJ2073" i="7" s="1"/>
  <c r="AD2080" i="7"/>
  <c r="AJ2080" i="7" s="1"/>
  <c r="AD2081" i="7"/>
  <c r="AJ2081" i="7" s="1"/>
  <c r="AD2082" i="7"/>
  <c r="AJ2082" i="7" s="1"/>
  <c r="AD2083" i="7"/>
  <c r="AJ2083" i="7" s="1"/>
  <c r="AD2085" i="7"/>
  <c r="AJ2085" i="7" s="1"/>
  <c r="AD2086" i="7"/>
  <c r="AJ2086" i="7" s="1"/>
  <c r="AD2091" i="7"/>
  <c r="AJ2091" i="7" s="1"/>
  <c r="AD2093" i="7"/>
  <c r="AJ2093" i="7" s="1"/>
  <c r="AD2094" i="7"/>
  <c r="AJ2094" i="7" s="1"/>
  <c r="AD2095" i="7"/>
  <c r="AJ2095" i="7" s="1"/>
  <c r="AD2099" i="7"/>
  <c r="AJ2099" i="7" s="1"/>
  <c r="AD2102" i="7"/>
  <c r="AJ2102" i="7" s="1"/>
  <c r="AD2103" i="7"/>
  <c r="AJ2103" i="7" s="1"/>
  <c r="AD2104" i="7"/>
  <c r="AJ2104" i="7" s="1"/>
  <c r="AD2105" i="7"/>
  <c r="AJ2105" i="7" s="1"/>
  <c r="AD2106" i="7"/>
  <c r="AJ2106" i="7" s="1"/>
  <c r="AD2108" i="7"/>
  <c r="AJ2108" i="7" s="1"/>
  <c r="AD2109" i="7"/>
  <c r="AJ2109" i="7" s="1"/>
  <c r="AD2110" i="7"/>
  <c r="AJ2110" i="7" s="1"/>
  <c r="AD2111" i="7"/>
  <c r="AJ2111" i="7" s="1"/>
  <c r="AD2112" i="7"/>
  <c r="AJ2112" i="7" s="1"/>
  <c r="AD2113" i="7"/>
  <c r="AJ2113" i="7" s="1"/>
  <c r="AD2114" i="7"/>
  <c r="AJ2114" i="7" s="1"/>
  <c r="AD2115" i="7"/>
  <c r="AJ2115" i="7" s="1"/>
  <c r="AD2116" i="7"/>
  <c r="AJ2116" i="7" s="1"/>
  <c r="AD2117" i="7"/>
  <c r="AJ2117" i="7" s="1"/>
  <c r="AD2119" i="7"/>
  <c r="AJ2119" i="7" s="1"/>
  <c r="AD2120" i="7"/>
  <c r="AJ2120" i="7" s="1"/>
  <c r="AD2121" i="7"/>
  <c r="AJ2121" i="7" s="1"/>
  <c r="AD2122" i="7"/>
  <c r="AJ2122" i="7" s="1"/>
  <c r="AD2123" i="7"/>
  <c r="AJ2123" i="7" s="1"/>
  <c r="AD2125" i="7"/>
  <c r="AJ2125" i="7" s="1"/>
  <c r="AD2126" i="7"/>
  <c r="AJ2126" i="7" s="1"/>
  <c r="AD2127" i="7"/>
  <c r="AJ2127" i="7" s="1"/>
  <c r="AD2128" i="7"/>
  <c r="AJ2128" i="7" s="1"/>
  <c r="AD2130" i="7"/>
  <c r="AJ2130" i="7" s="1"/>
  <c r="AD2131" i="7"/>
  <c r="AJ2131" i="7" s="1"/>
  <c r="AD2132" i="7"/>
  <c r="AJ2132" i="7" s="1"/>
  <c r="AD2133" i="7"/>
  <c r="AJ2133" i="7" s="1"/>
  <c r="AD2134" i="7"/>
  <c r="AJ2134" i="7" s="1"/>
  <c r="AD2135" i="7"/>
  <c r="AJ2135" i="7" s="1"/>
  <c r="AD2136" i="7"/>
  <c r="AJ2136" i="7" s="1"/>
  <c r="AD2138" i="7"/>
  <c r="AD2140" i="7"/>
  <c r="AJ2140" i="7" s="1"/>
  <c r="AD2156" i="7"/>
  <c r="AJ2156" i="7" s="1"/>
  <c r="AD2161" i="7"/>
  <c r="AJ2161" i="7" s="1"/>
  <c r="AD2162" i="7"/>
  <c r="AJ2162" i="7" s="1"/>
  <c r="AD2163" i="7"/>
  <c r="AJ2163" i="7" s="1"/>
  <c r="AD2168" i="7"/>
  <c r="AJ2168" i="7" s="1"/>
  <c r="AD2169" i="7"/>
  <c r="AJ2169" i="7" s="1"/>
  <c r="AD2170" i="7"/>
  <c r="AJ2170" i="7" s="1"/>
  <c r="AD2171" i="7"/>
  <c r="AJ2171" i="7" s="1"/>
  <c r="AD2172" i="7"/>
  <c r="AJ2172" i="7" s="1"/>
  <c r="AD2173" i="7"/>
  <c r="AJ2173" i="7" s="1"/>
  <c r="AD2174" i="7"/>
  <c r="AJ2174" i="7" s="1"/>
  <c r="AD2175" i="7"/>
  <c r="AJ2175" i="7" s="1"/>
  <c r="AD2176" i="7"/>
  <c r="AJ2176" i="7" s="1"/>
  <c r="AD2177" i="7"/>
  <c r="AJ2177" i="7" s="1"/>
  <c r="AD2178" i="7"/>
  <c r="AJ2178" i="7" s="1"/>
  <c r="AD2183" i="7"/>
  <c r="AJ2183" i="7" s="1"/>
  <c r="AD2185" i="7"/>
  <c r="AJ2185" i="7" s="1"/>
  <c r="AD2186" i="7"/>
  <c r="AJ2186" i="7" s="1"/>
  <c r="AD2187" i="7"/>
  <c r="AJ2187" i="7" s="1"/>
  <c r="AD2188" i="7"/>
  <c r="AJ2188" i="7" s="1"/>
  <c r="AD2189" i="7"/>
  <c r="AJ2189" i="7" s="1"/>
  <c r="AD2190" i="7"/>
  <c r="AJ2190" i="7" s="1"/>
  <c r="AD2191" i="7"/>
  <c r="AJ2191" i="7" s="1"/>
  <c r="AD2192" i="7"/>
  <c r="AJ2192" i="7" s="1"/>
  <c r="AD2193" i="7"/>
  <c r="AJ2193" i="7" s="1"/>
  <c r="AD2194" i="7"/>
  <c r="AJ2194" i="7" s="1"/>
  <c r="AD2196" i="7"/>
  <c r="AD2199" i="7"/>
  <c r="AJ2199" i="7" s="1"/>
  <c r="AD2200" i="7"/>
  <c r="AJ2200" i="7" s="1"/>
  <c r="AD2202" i="7"/>
  <c r="AJ2202" i="7" s="1"/>
  <c r="AD2203" i="7"/>
  <c r="AJ2203" i="7" s="1"/>
  <c r="AD2204" i="7"/>
  <c r="AJ2204" i="7" s="1"/>
  <c r="AD2208" i="7"/>
  <c r="AJ2208" i="7" s="1"/>
  <c r="AD2209" i="7"/>
  <c r="AJ2209" i="7" s="1"/>
  <c r="AD2210" i="7"/>
  <c r="AJ2210" i="7" s="1"/>
  <c r="AD2211" i="7"/>
  <c r="AJ2211" i="7" s="1"/>
  <c r="AD2212" i="7"/>
  <c r="AJ2212" i="7" s="1"/>
  <c r="AD2213" i="7"/>
  <c r="AJ2213" i="7" s="1"/>
  <c r="AD2214" i="7"/>
  <c r="AJ2214" i="7" s="1"/>
  <c r="AD2215" i="7"/>
  <c r="AJ2215" i="7" s="1"/>
  <c r="AD2216" i="7"/>
  <c r="AJ2216" i="7" s="1"/>
  <c r="AD2217" i="7"/>
  <c r="AJ2217" i="7" s="1"/>
  <c r="AD2218" i="7"/>
  <c r="AJ2218" i="7" s="1"/>
  <c r="AD2219" i="7"/>
  <c r="AJ2219" i="7" s="1"/>
  <c r="AD2220" i="7"/>
  <c r="AJ2220" i="7" s="1"/>
  <c r="AD2221" i="7"/>
  <c r="AJ2221" i="7" s="1"/>
  <c r="AD2222" i="7"/>
  <c r="AJ2222" i="7" s="1"/>
  <c r="AD2223" i="7"/>
  <c r="AJ2223" i="7" s="1"/>
  <c r="AD2224" i="7"/>
  <c r="AJ2224" i="7" s="1"/>
  <c r="AD2225" i="7"/>
  <c r="AJ2225" i="7" s="1"/>
  <c r="AD2228" i="7"/>
  <c r="AJ2228" i="7" s="1"/>
  <c r="AD2230" i="7"/>
  <c r="AJ2230" i="7" s="1"/>
  <c r="AD2232" i="7"/>
  <c r="AJ2232" i="7" s="1"/>
  <c r="AD2269" i="7"/>
  <c r="AJ2269" i="7" s="1"/>
  <c r="AD2270" i="7"/>
  <c r="AJ2270" i="7" s="1"/>
  <c r="AD2271" i="7"/>
  <c r="AJ2271" i="7" s="1"/>
  <c r="AD2272" i="7"/>
  <c r="AJ2272" i="7" s="1"/>
  <c r="AD2273" i="7"/>
  <c r="AJ2273" i="7" s="1"/>
  <c r="AD2274" i="7"/>
  <c r="AJ2274" i="7" s="1"/>
  <c r="AD2275" i="7"/>
  <c r="AJ2275" i="7" s="1"/>
  <c r="AD2276" i="7"/>
  <c r="AJ2276" i="7" s="1"/>
  <c r="AD2282" i="7"/>
  <c r="AJ2282" i="7" s="1"/>
  <c r="AD2283" i="7"/>
  <c r="AJ2283" i="7" s="1"/>
  <c r="AD2284" i="7"/>
  <c r="AJ2284" i="7" s="1"/>
  <c r="AD2286" i="7"/>
  <c r="AJ2286" i="7" s="1"/>
  <c r="AD2287" i="7"/>
  <c r="AJ2287" i="7" s="1"/>
  <c r="AD2289" i="7"/>
  <c r="AJ2289" i="7" s="1"/>
  <c r="AD2290" i="7"/>
  <c r="AJ2290" i="7" s="1"/>
  <c r="AD2291" i="7"/>
  <c r="AJ2291" i="7" s="1"/>
  <c r="AD2292" i="7"/>
  <c r="AJ2292" i="7" s="1"/>
  <c r="AD2293" i="7"/>
  <c r="AJ2293" i="7" s="1"/>
  <c r="AD2297" i="7"/>
  <c r="AJ2297" i="7" s="1"/>
  <c r="AD2299" i="7"/>
  <c r="AJ2299" i="7" s="1"/>
  <c r="AD2301" i="7"/>
  <c r="AJ2301" i="7" s="1"/>
  <c r="AD2302" i="7"/>
  <c r="AJ2302" i="7" s="1"/>
  <c r="AD2303" i="7"/>
  <c r="AJ2303" i="7" s="1"/>
  <c r="AD2304" i="7"/>
  <c r="AJ2304" i="7" s="1"/>
  <c r="AD2306" i="7"/>
  <c r="AJ2306" i="7" s="1"/>
  <c r="AD2307" i="7"/>
  <c r="AJ2307" i="7" s="1"/>
  <c r="AD2308" i="7"/>
  <c r="AJ2308" i="7" s="1"/>
  <c r="AD2309" i="7"/>
  <c r="AJ2309" i="7" s="1"/>
  <c r="AD2311" i="7"/>
  <c r="AJ2311" i="7" s="1"/>
  <c r="AD2312" i="7"/>
  <c r="AJ2312" i="7" s="1"/>
  <c r="AD2314" i="7"/>
  <c r="AJ2314" i="7" s="1"/>
  <c r="AD2315" i="7"/>
  <c r="AJ2315" i="7" s="1"/>
  <c r="AD2317" i="7"/>
  <c r="AJ2317" i="7" s="1"/>
  <c r="AD2319" i="7"/>
  <c r="AJ2319" i="7" s="1"/>
  <c r="AD2321" i="7"/>
  <c r="AJ2321" i="7" s="1"/>
  <c r="AD2322" i="7"/>
  <c r="AJ2322" i="7" s="1"/>
  <c r="AD2323" i="7"/>
  <c r="AJ2323" i="7" s="1"/>
  <c r="AD2324" i="7"/>
  <c r="AJ2324" i="7" s="1"/>
  <c r="AD2325" i="7"/>
  <c r="AJ2325" i="7" s="1"/>
  <c r="AD2326" i="7"/>
  <c r="AJ2326" i="7" s="1"/>
  <c r="AD2327" i="7"/>
  <c r="AJ2327" i="7" s="1"/>
  <c r="AD2329" i="7"/>
  <c r="AJ2329" i="7" s="1"/>
  <c r="AD2330" i="7"/>
  <c r="AJ2330" i="7" s="1"/>
  <c r="AD2331" i="7"/>
  <c r="AJ2331" i="7" s="1"/>
  <c r="AD2332" i="7"/>
  <c r="AJ2332" i="7" s="1"/>
  <c r="AD2333" i="7"/>
  <c r="AJ2333" i="7" s="1"/>
  <c r="AD2334" i="7"/>
  <c r="AJ2334" i="7" s="1"/>
  <c r="AD2335" i="7"/>
  <c r="AJ2335" i="7" s="1"/>
  <c r="AD2336" i="7"/>
  <c r="AJ2336" i="7" s="1"/>
  <c r="AD2337" i="7"/>
  <c r="AJ2337" i="7" s="1"/>
  <c r="AD2338" i="7"/>
  <c r="AJ2338" i="7" s="1"/>
  <c r="AD2342" i="7"/>
  <c r="AJ2342" i="7" s="1"/>
  <c r="AD2343" i="7"/>
  <c r="AJ2343" i="7" s="1"/>
  <c r="AD2344" i="7"/>
  <c r="AJ2344" i="7" s="1"/>
  <c r="AD2348" i="7"/>
  <c r="AJ2348" i="7" s="1"/>
  <c r="AD2350" i="7"/>
  <c r="AJ2350" i="7" s="1"/>
  <c r="AD2351" i="7"/>
  <c r="AJ2351" i="7" s="1"/>
  <c r="AD2352" i="7"/>
  <c r="AJ2352" i="7" s="1"/>
  <c r="AD2353" i="7"/>
  <c r="AJ2353" i="7" s="1"/>
  <c r="AD2354" i="7"/>
  <c r="AJ2354" i="7" s="1"/>
  <c r="AD2355" i="7"/>
  <c r="AJ2355" i="7" s="1"/>
  <c r="AD2356" i="7"/>
  <c r="AJ2356" i="7" s="1"/>
  <c r="AD2357" i="7"/>
  <c r="AJ2357" i="7" s="1"/>
  <c r="AD2358" i="7"/>
  <c r="AJ2358" i="7" s="1"/>
  <c r="AD2361" i="7"/>
  <c r="AJ2361" i="7" s="1"/>
  <c r="AD2362" i="7"/>
  <c r="AJ2362" i="7" s="1"/>
  <c r="AD2363" i="7"/>
  <c r="AJ2363" i="7" s="1"/>
  <c r="AD2364" i="7"/>
  <c r="AJ2364" i="7" s="1"/>
  <c r="AD2365" i="7"/>
  <c r="AJ2365" i="7" s="1"/>
  <c r="AD2366" i="7"/>
  <c r="AJ2366" i="7" s="1"/>
  <c r="AD2367" i="7"/>
  <c r="AJ2367" i="7" s="1"/>
  <c r="AD2371" i="7"/>
  <c r="AJ2371" i="7" s="1"/>
  <c r="AD2375" i="7"/>
  <c r="AD2380" i="7"/>
  <c r="AJ2380" i="7" s="1"/>
  <c r="AD2383" i="7"/>
  <c r="AJ2383" i="7" s="1"/>
  <c r="AD1462" i="7"/>
  <c r="AJ1462" i="7" s="1"/>
  <c r="AD1463" i="7"/>
  <c r="AJ1463" i="7" s="1"/>
  <c r="AD1464" i="7"/>
  <c r="AJ1464" i="7" s="1"/>
  <c r="AD1465" i="7"/>
  <c r="AJ1465" i="7" s="1"/>
  <c r="AD1466" i="7"/>
  <c r="AJ1466" i="7" s="1"/>
  <c r="AA2410" i="7"/>
  <c r="AB2410" i="7" s="1"/>
  <c r="AD2410" i="7" s="1"/>
  <c r="B18" i="14"/>
  <c r="B19" i="14" s="1"/>
  <c r="B20" i="14" s="1"/>
  <c r="B21" i="14" s="1"/>
  <c r="B22" i="14" s="1"/>
  <c r="B23" i="14" s="1"/>
  <c r="B24" i="14" s="1"/>
  <c r="B25" i="14" s="1"/>
  <c r="B26" i="14" s="1"/>
  <c r="B27" i="14" s="1"/>
  <c r="B28" i="14" s="1"/>
  <c r="B29" i="14" s="1"/>
  <c r="B30" i="14" s="1"/>
  <c r="B31" i="14" s="1"/>
  <c r="B32" i="14" s="1"/>
  <c r="B33" i="14" s="1"/>
  <c r="B34" i="14" s="1"/>
  <c r="B35" i="14" s="1"/>
  <c r="B36" i="14" s="1"/>
  <c r="B37" i="14" s="1"/>
  <c r="B38" i="14" s="1"/>
  <c r="B39" i="14" s="1"/>
  <c r="B40" i="14" s="1"/>
  <c r="B41" i="14" s="1"/>
  <c r="B42" i="14" s="1"/>
  <c r="B43" i="14" s="1"/>
  <c r="B44" i="14" s="1"/>
  <c r="B45" i="14" s="1"/>
  <c r="B46" i="14" s="1"/>
  <c r="B47" i="14" s="1"/>
  <c r="B48" i="14" s="1"/>
  <c r="B49" i="14" s="1"/>
  <c r="B50" i="14" s="1"/>
  <c r="B51" i="14" s="1"/>
  <c r="B52" i="14" s="1"/>
  <c r="B53" i="14" s="1"/>
  <c r="B54" i="14" s="1"/>
  <c r="B55" i="14" s="1"/>
  <c r="B56" i="14" s="1"/>
  <c r="B57" i="14" s="1"/>
  <c r="B58" i="14" s="1"/>
  <c r="B59" i="14" s="1"/>
  <c r="B60" i="14" s="1"/>
  <c r="B61" i="14" s="1"/>
  <c r="B62" i="14" s="1"/>
  <c r="B63" i="14" s="1"/>
  <c r="B64" i="14" s="1"/>
  <c r="B65" i="14" s="1"/>
  <c r="B66" i="14" s="1"/>
  <c r="B67" i="14" s="1"/>
  <c r="B68" i="14" s="1"/>
  <c r="B69" i="14" s="1"/>
  <c r="B70" i="14" s="1"/>
  <c r="B71" i="14" s="1"/>
  <c r="B72" i="14" s="1"/>
  <c r="B73" i="14" s="1"/>
  <c r="B74" i="14" s="1"/>
  <c r="B75" i="14" s="1"/>
  <c r="B76" i="14" s="1"/>
  <c r="B77" i="14" s="1"/>
  <c r="A10" i="6"/>
  <c r="A32" i="6"/>
  <c r="A45" i="6"/>
  <c r="A85" i="6"/>
  <c r="A86" i="6" s="1"/>
  <c r="A87" i="6" s="1"/>
  <c r="A88" i="6" s="1"/>
  <c r="A89" i="6" s="1"/>
  <c r="A90" i="6" s="1"/>
  <c r="A91" i="6" s="1"/>
  <c r="A93" i="6"/>
  <c r="A94" i="6" s="1"/>
  <c r="A95" i="6" s="1"/>
  <c r="A96" i="6" s="1"/>
  <c r="A97" i="6" s="1"/>
  <c r="AG2414" i="7"/>
  <c r="X2414" i="7"/>
  <c r="W2414" i="7"/>
  <c r="D45" i="6" l="1"/>
  <c r="D32" i="6"/>
  <c r="D10" i="6"/>
  <c r="B78" i="14"/>
  <c r="B79" i="14" s="1"/>
  <c r="B80" i="14" s="1"/>
  <c r="B81" i="14" s="1"/>
  <c r="B82" i="14" s="1"/>
  <c r="B83" i="14" s="1"/>
  <c r="B84" i="14" s="1"/>
  <c r="B85" i="14" s="1"/>
  <c r="B86" i="14" s="1"/>
  <c r="B87" i="14" s="1"/>
  <c r="B88" i="14" s="1"/>
  <c r="B89" i="14" s="1"/>
  <c r="B90" i="14" s="1"/>
  <c r="B91" i="14" s="1"/>
  <c r="A46" i="6"/>
  <c r="A47" i="6" s="1"/>
  <c r="A33" i="6"/>
  <c r="AD9" i="7"/>
  <c r="AJ9" i="7" s="1"/>
  <c r="D47" i="6" l="1"/>
  <c r="D46" i="6"/>
  <c r="D33" i="6"/>
  <c r="A48" i="6"/>
  <c r="A34" i="6"/>
  <c r="AD2369" i="7"/>
  <c r="AJ2369" i="7" s="1"/>
  <c r="AD2238" i="7"/>
  <c r="AJ2238" i="7" s="1"/>
  <c r="AA2226" i="7"/>
  <c r="AJ2226" i="7" s="1"/>
  <c r="AD2206" i="7"/>
  <c r="AJ2206" i="7" s="1"/>
  <c r="AA2196" i="7"/>
  <c r="AJ2196" i="7" s="1"/>
  <c r="AD2068" i="7"/>
  <c r="AJ2068" i="7" s="1"/>
  <c r="AD2064" i="7"/>
  <c r="AJ2064" i="7" s="1"/>
  <c r="AD2386" i="7"/>
  <c r="AJ2386" i="7" s="1"/>
  <c r="AA2227" i="7"/>
  <c r="AJ2227" i="7" s="1"/>
  <c r="AD1662" i="7"/>
  <c r="AJ1662" i="7" s="1"/>
  <c r="AD1436" i="7"/>
  <c r="AJ1436" i="7" s="1"/>
  <c r="AD1432" i="7"/>
  <c r="AJ1432" i="7" s="1"/>
  <c r="AD1389" i="7"/>
  <c r="AJ1389" i="7" s="1"/>
  <c r="AD1385" i="7"/>
  <c r="AJ1385" i="7" s="1"/>
  <c r="AD1657" i="7"/>
  <c r="AJ1657" i="7" s="1"/>
  <c r="AD1644" i="7"/>
  <c r="AJ1644" i="7" s="1"/>
  <c r="AD1631" i="7"/>
  <c r="AJ1631" i="7" s="1"/>
  <c r="AA1098" i="7"/>
  <c r="AJ1098" i="7" s="1"/>
  <c r="AA1068" i="7"/>
  <c r="AJ1068" i="7" s="1"/>
  <c r="AA1066" i="7"/>
  <c r="AJ1066" i="7" s="1"/>
  <c r="AD820" i="7"/>
  <c r="AJ820" i="7" s="1"/>
  <c r="AD796" i="7"/>
  <c r="AJ796" i="7" s="1"/>
  <c r="AA1069" i="7"/>
  <c r="AJ1069" i="7" s="1"/>
  <c r="AA1056" i="7"/>
  <c r="AJ1056" i="7" s="1"/>
  <c r="AA1039" i="7"/>
  <c r="AJ1039" i="7" s="1"/>
  <c r="AA1035" i="7"/>
  <c r="AJ1035" i="7" s="1"/>
  <c r="AD943" i="7"/>
  <c r="AJ943" i="7" s="1"/>
  <c r="AA841" i="7"/>
  <c r="AJ841" i="7" s="1"/>
  <c r="AA839" i="7"/>
  <c r="AJ839" i="7" s="1"/>
  <c r="AD1435" i="7"/>
  <c r="AJ1435" i="7" s="1"/>
  <c r="AD1433" i="7"/>
  <c r="AJ1433" i="7" s="1"/>
  <c r="AD1431" i="7"/>
  <c r="AJ1431" i="7" s="1"/>
  <c r="AD1398" i="7"/>
  <c r="AJ1398" i="7" s="1"/>
  <c r="AD1333" i="7"/>
  <c r="AJ1333" i="7" s="1"/>
  <c r="AD1670" i="7"/>
  <c r="AJ1670" i="7" s="1"/>
  <c r="AD2207" i="7"/>
  <c r="AJ2207" i="7" s="1"/>
  <c r="AA1037" i="7"/>
  <c r="AJ1037" i="7" s="1"/>
  <c r="AD1434" i="7"/>
  <c r="AJ1434" i="7" s="1"/>
  <c r="AA1097" i="7"/>
  <c r="AJ1097" i="7" s="1"/>
  <c r="AD297" i="7"/>
  <c r="AJ297" i="7" s="1"/>
  <c r="AD279" i="7"/>
  <c r="AJ279" i="7" s="1"/>
  <c r="AD277" i="7"/>
  <c r="AJ277" i="7" s="1"/>
  <c r="AD109" i="7"/>
  <c r="AJ109" i="7" s="1"/>
  <c r="AA106" i="7"/>
  <c r="AJ106" i="7" s="1"/>
  <c r="AA99" i="7"/>
  <c r="AJ99" i="7" s="1"/>
  <c r="AD97" i="7"/>
  <c r="AJ97" i="7" s="1"/>
  <c r="AD89" i="7"/>
  <c r="AJ89" i="7" s="1"/>
  <c r="AD28" i="7"/>
  <c r="AJ28" i="7" s="1"/>
  <c r="AD59" i="7"/>
  <c r="AJ59" i="7" s="1"/>
  <c r="AD498" i="7"/>
  <c r="AJ498" i="7" s="1"/>
  <c r="AD302" i="7"/>
  <c r="AJ302" i="7" s="1"/>
  <c r="AD284" i="7"/>
  <c r="AJ284" i="7" s="1"/>
  <c r="AA107" i="7"/>
  <c r="AJ107" i="7" s="1"/>
  <c r="AD103" i="7"/>
  <c r="AJ103" i="7" s="1"/>
  <c r="AA100" i="7"/>
  <c r="AJ100" i="7" s="1"/>
  <c r="AA98" i="7"/>
  <c r="AJ98" i="7" s="1"/>
  <c r="AD88" i="7"/>
  <c r="AJ88" i="7" s="1"/>
  <c r="AD84" i="7"/>
  <c r="AJ84" i="7" s="1"/>
  <c r="AD29" i="7"/>
  <c r="AJ29" i="7" s="1"/>
  <c r="AD27" i="7"/>
  <c r="AJ27" i="7" s="1"/>
  <c r="AD12" i="7"/>
  <c r="AJ12" i="7" s="1"/>
  <c r="AD2166" i="7"/>
  <c r="AJ2166" i="7" s="1"/>
  <c r="AD2158" i="7"/>
  <c r="AJ2158" i="7" s="1"/>
  <c r="AD2088" i="7"/>
  <c r="AJ2088" i="7" s="1"/>
  <c r="AD2076" i="7"/>
  <c r="AJ2076" i="7" s="1"/>
  <c r="AD2387" i="7"/>
  <c r="AJ2387" i="7" s="1"/>
  <c r="AD2295" i="7"/>
  <c r="AJ2295" i="7" s="1"/>
  <c r="AD2236" i="7"/>
  <c r="AJ2236" i="7" s="1"/>
  <c r="AD2164" i="7"/>
  <c r="AJ2164" i="7" s="1"/>
  <c r="AD2124" i="7"/>
  <c r="AJ2124" i="7" s="1"/>
  <c r="AD1887" i="7"/>
  <c r="AJ1887" i="7" s="1"/>
  <c r="AA1637" i="7"/>
  <c r="AJ1637" i="7" s="1"/>
  <c r="AD1396" i="7"/>
  <c r="AJ1396" i="7" s="1"/>
  <c r="AD1392" i="7"/>
  <c r="AJ1392" i="7" s="1"/>
  <c r="AD1388" i="7"/>
  <c r="AJ1388" i="7" s="1"/>
  <c r="AD1368" i="7"/>
  <c r="AJ1368" i="7" s="1"/>
  <c r="AD784" i="7"/>
  <c r="AJ784" i="7" s="1"/>
  <c r="AD549" i="7"/>
  <c r="AJ549" i="7" s="1"/>
  <c r="AD2237" i="7"/>
  <c r="AJ2237" i="7" s="1"/>
  <c r="AD2233" i="7"/>
  <c r="AJ2233" i="7" s="1"/>
  <c r="AD2229" i="7"/>
  <c r="AJ2229" i="7" s="1"/>
  <c r="AD2165" i="7"/>
  <c r="AJ2165" i="7" s="1"/>
  <c r="AD2157" i="7"/>
  <c r="AJ2157" i="7" s="1"/>
  <c r="AA1673" i="7"/>
  <c r="AJ1673" i="7" s="1"/>
  <c r="AA1656" i="7"/>
  <c r="AJ1656" i="7" s="1"/>
  <c r="AD1638" i="7"/>
  <c r="AJ1638" i="7" s="1"/>
  <c r="AD1415" i="7"/>
  <c r="AJ1415" i="7" s="1"/>
  <c r="AD791" i="7"/>
  <c r="AJ791" i="7" s="1"/>
  <c r="AD543" i="7"/>
  <c r="AJ543" i="7" s="1"/>
  <c r="AD1414" i="7"/>
  <c r="AJ1414" i="7" s="1"/>
  <c r="AD1390" i="7"/>
  <c r="AJ1390" i="7" s="1"/>
  <c r="AD1386" i="7"/>
  <c r="AJ1386" i="7" s="1"/>
  <c r="AD1330" i="7"/>
  <c r="AJ1330" i="7" s="1"/>
  <c r="AD2340" i="7"/>
  <c r="AJ2340" i="7" s="1"/>
  <c r="AD2235" i="7"/>
  <c r="AJ2235" i="7" s="1"/>
  <c r="AD2231" i="7"/>
  <c r="AJ2231" i="7" s="1"/>
  <c r="AD2159" i="7"/>
  <c r="AJ2159" i="7" s="1"/>
  <c r="AD1413" i="7"/>
  <c r="AJ1413" i="7" s="1"/>
  <c r="AD1381" i="7"/>
  <c r="AJ1381" i="7" s="1"/>
  <c r="AD1075" i="7"/>
  <c r="AJ1075" i="7" s="1"/>
  <c r="AD805" i="7"/>
  <c r="AJ805" i="7" s="1"/>
  <c r="AA2138" i="7"/>
  <c r="AJ2138" i="7" s="1"/>
  <c r="AA2092" i="7"/>
  <c r="AJ2092" i="7" s="1"/>
  <c r="AD2294" i="7"/>
  <c r="AJ2294" i="7" s="1"/>
  <c r="AA2375" i="7"/>
  <c r="AJ2375" i="7" s="1"/>
  <c r="AD2044" i="7"/>
  <c r="AJ2044" i="7" s="1"/>
  <c r="AD1430" i="7"/>
  <c r="AJ1430" i="7" s="1"/>
  <c r="AA1364" i="7"/>
  <c r="AJ1364" i="7" s="1"/>
  <c r="AD1284" i="7"/>
  <c r="AJ1284" i="7" s="1"/>
  <c r="AA884" i="7"/>
  <c r="AJ884" i="7" s="1"/>
  <c r="AD2360" i="7"/>
  <c r="AJ2360" i="7" s="1"/>
  <c r="AD2346" i="7"/>
  <c r="AJ2346" i="7" s="1"/>
  <c r="AD2051" i="7"/>
  <c r="AJ2051" i="7" s="1"/>
  <c r="AD2047" i="7"/>
  <c r="AJ2047" i="7" s="1"/>
  <c r="AD1800" i="7"/>
  <c r="AJ1800" i="7" s="1"/>
  <c r="AA1317" i="7"/>
  <c r="AJ1317" i="7" s="1"/>
  <c r="AA1309" i="7"/>
  <c r="AJ1309" i="7" s="1"/>
  <c r="AD809" i="7"/>
  <c r="AJ809" i="7" s="1"/>
  <c r="AD785" i="7"/>
  <c r="AJ785" i="7" s="1"/>
  <c r="AA773" i="7"/>
  <c r="AJ773" i="7" s="1"/>
  <c r="AD2045" i="7"/>
  <c r="AJ2045" i="7" s="1"/>
  <c r="AA1403" i="7"/>
  <c r="AJ1403" i="7" s="1"/>
  <c r="AA1395" i="7"/>
  <c r="AJ1395" i="7" s="1"/>
  <c r="AD1383" i="7"/>
  <c r="AJ1383" i="7" s="1"/>
  <c r="AA883" i="7"/>
  <c r="AJ883" i="7" s="1"/>
  <c r="AD783" i="7"/>
  <c r="AJ783" i="7" s="1"/>
  <c r="AD94" i="7"/>
  <c r="AJ94" i="7" s="1"/>
  <c r="F16" i="219"/>
  <c r="H16" i="219"/>
  <c r="AD819" i="7"/>
  <c r="AJ819" i="7" s="1"/>
  <c r="AA1661" i="7"/>
  <c r="AJ1661" i="7" s="1"/>
  <c r="I16" i="219"/>
  <c r="D48" i="6" l="1"/>
  <c r="D34" i="6"/>
  <c r="A49" i="6"/>
  <c r="A35" i="6"/>
  <c r="W2409" i="7"/>
  <c r="W2416" i="7" s="1"/>
  <c r="V2409" i="7"/>
  <c r="V2416" i="7" s="1"/>
  <c r="F18" i="219"/>
  <c r="F20" i="219" s="1"/>
  <c r="F24" i="219" s="1"/>
  <c r="I18" i="219"/>
  <c r="I20" i="219" s="1"/>
  <c r="AE2409" i="7"/>
  <c r="AE2412" i="7" s="1"/>
  <c r="AF2409" i="7"/>
  <c r="H18" i="219"/>
  <c r="H20" i="219" s="1"/>
  <c r="AG2410" i="7"/>
  <c r="H22" i="219" s="1"/>
  <c r="AF2410" i="7"/>
  <c r="D35" i="6" l="1"/>
  <c r="D93" i="6" s="1"/>
  <c r="A53" i="6"/>
  <c r="X2416" i="7"/>
  <c r="A36" i="6"/>
  <c r="D20" i="219"/>
  <c r="D24" i="219" s="1"/>
  <c r="AF2412" i="7"/>
  <c r="AH2410" i="7"/>
  <c r="AG2412" i="7"/>
  <c r="D36" i="6" l="1"/>
  <c r="D53" i="6"/>
  <c r="A55" i="6"/>
  <c r="I22" i="219"/>
  <c r="I24" i="219" s="1"/>
  <c r="AH2412" i="7"/>
  <c r="H24" i="219"/>
  <c r="D55" i="6" l="1"/>
  <c r="A57" i="6"/>
  <c r="K22" i="219"/>
  <c r="D57" i="6" l="1"/>
  <c r="A59" i="6"/>
  <c r="D59" i="6" l="1"/>
  <c r="A60" i="6"/>
  <c r="D60" i="6" l="1"/>
  <c r="A61" i="6"/>
  <c r="D61" i="6" l="1"/>
  <c r="A62" i="6"/>
  <c r="D62" i="6" l="1"/>
  <c r="A63" i="6"/>
  <c r="AA2412" i="7"/>
  <c r="D63" i="6" l="1"/>
  <c r="A64" i="6"/>
  <c r="D64" i="6" l="1"/>
  <c r="A68" i="6"/>
  <c r="D68" i="6" l="1"/>
  <c r="A69" i="6"/>
  <c r="D69" i="6" l="1"/>
  <c r="A83" i="6"/>
  <c r="D83" i="6" l="1"/>
  <c r="AE2" i="7" l="1"/>
  <c r="AE3" i="7"/>
  <c r="K7" i="374" l="1"/>
  <c r="K6" i="374"/>
  <c r="N1030" i="374"/>
  <c r="O1030" i="374" s="1"/>
  <c r="N1019" i="374"/>
  <c r="O1019" i="374" s="1"/>
  <c r="N1026" i="374"/>
  <c r="O1026" i="374" s="1"/>
  <c r="L2113" i="374"/>
  <c r="L2187" i="374"/>
  <c r="L42" i="374"/>
  <c r="L81" i="374"/>
  <c r="Y2" i="7"/>
  <c r="Y5" i="7" s="1"/>
  <c r="B8" i="14"/>
  <c r="AB247" i="7"/>
  <c r="AB246" i="7"/>
  <c r="AB248" i="7"/>
  <c r="AB62" i="7"/>
  <c r="AB249" i="7"/>
  <c r="AB1672" i="7"/>
  <c r="AB244" i="7"/>
  <c r="AB1674" i="7"/>
  <c r="AB245" i="7"/>
  <c r="AB35" i="7"/>
  <c r="AB202" i="7"/>
  <c r="AB118" i="7"/>
  <c r="AB1635" i="7"/>
  <c r="AB1633" i="7"/>
  <c r="Y1370" i="7"/>
  <c r="AB14" i="7"/>
  <c r="B5" i="6"/>
  <c r="AE4" i="7"/>
  <c r="B8" i="19"/>
  <c r="Z2" i="7"/>
  <c r="Z5" i="7" s="1"/>
  <c r="AC247" i="7"/>
  <c r="B9" i="14"/>
  <c r="AC246" i="7"/>
  <c r="AC35" i="7"/>
  <c r="AC14" i="7"/>
  <c r="AC248" i="7"/>
  <c r="AC118" i="7"/>
  <c r="AC249" i="7"/>
  <c r="AC1635" i="7"/>
  <c r="AC244" i="7"/>
  <c r="AC1674" i="7"/>
  <c r="AC62" i="7"/>
  <c r="AC245" i="7"/>
  <c r="AC1672" i="7"/>
  <c r="AC202" i="7"/>
  <c r="AC1633" i="7"/>
  <c r="B6" i="6"/>
  <c r="B9" i="19"/>
  <c r="K2188" i="374" l="1"/>
  <c r="K1643" i="374"/>
  <c r="N1643" i="374" s="1"/>
  <c r="O1643" i="374" s="1"/>
  <c r="L2122" i="374"/>
  <c r="L1643" i="374"/>
  <c r="L1801" i="374"/>
  <c r="L2118" i="374"/>
  <c r="L21" i="374"/>
  <c r="L2152" i="374"/>
  <c r="L1374" i="374"/>
  <c r="L45" i="374"/>
  <c r="L2291" i="374"/>
  <c r="L2371" i="374"/>
  <c r="L83" i="374"/>
  <c r="L96" i="374"/>
  <c r="L2112" i="374"/>
  <c r="L1380" i="374"/>
  <c r="L2188" i="374"/>
  <c r="N2188" i="374" s="1"/>
  <c r="O2188" i="374" s="1"/>
  <c r="K2152" i="374"/>
  <c r="K45" i="374"/>
  <c r="K42" i="374"/>
  <c r="N42" i="374" s="1"/>
  <c r="O42" i="374" s="1"/>
  <c r="K2113" i="374"/>
  <c r="N2113" i="374" s="1"/>
  <c r="O2113" i="374" s="1"/>
  <c r="K96" i="374"/>
  <c r="N96" i="374" s="1"/>
  <c r="O96" i="374" s="1"/>
  <c r="K1801" i="374"/>
  <c r="K81" i="374"/>
  <c r="N81" i="374" s="1"/>
  <c r="O81" i="374" s="1"/>
  <c r="K2187" i="374"/>
  <c r="N2187" i="374" s="1"/>
  <c r="O2187" i="374" s="1"/>
  <c r="K1374" i="374"/>
  <c r="K2118" i="374"/>
  <c r="K21" i="374"/>
  <c r="K2122" i="374"/>
  <c r="K2371" i="374"/>
  <c r="K83" i="374"/>
  <c r="K1380" i="374"/>
  <c r="N1380" i="374" s="1"/>
  <c r="O1380" i="374" s="1"/>
  <c r="K2291" i="374"/>
  <c r="K2112" i="374"/>
  <c r="N945" i="374"/>
  <c r="O945" i="374" s="1"/>
  <c r="N249" i="374"/>
  <c r="O249" i="374" s="1"/>
  <c r="N206" i="374"/>
  <c r="O206" i="374" s="1"/>
  <c r="AC2409" i="7"/>
  <c r="AC2412" i="7" s="1"/>
  <c r="AD1633" i="7"/>
  <c r="AJ1633" i="7" s="1"/>
  <c r="AD35" i="7"/>
  <c r="AJ35" i="7" s="1"/>
  <c r="AD246" i="7"/>
  <c r="AJ246" i="7" s="1"/>
  <c r="D49" i="6"/>
  <c r="D56" i="6"/>
  <c r="D96" i="6" s="1"/>
  <c r="D11" i="6"/>
  <c r="D39" i="6"/>
  <c r="D37" i="6"/>
  <c r="D41" i="6"/>
  <c r="D66" i="6"/>
  <c r="D43" i="6"/>
  <c r="D76" i="6"/>
  <c r="AD1635" i="7"/>
  <c r="AJ1635" i="7" s="1"/>
  <c r="AD245" i="7"/>
  <c r="AJ245" i="7" s="1"/>
  <c r="AD249" i="7"/>
  <c r="AJ249" i="7" s="1"/>
  <c r="AD247" i="7"/>
  <c r="AJ247" i="7" s="1"/>
  <c r="D51" i="14"/>
  <c r="D59" i="14"/>
  <c r="D69" i="14"/>
  <c r="D60" i="14"/>
  <c r="D55" i="14"/>
  <c r="D58" i="14"/>
  <c r="Z41" i="7"/>
  <c r="Z38" i="7"/>
  <c r="Z87" i="7"/>
  <c r="Z1632" i="7"/>
  <c r="Z2114" i="7"/>
  <c r="Z2118" i="7"/>
  <c r="Z65" i="7"/>
  <c r="Z2370" i="7"/>
  <c r="Z2183" i="7"/>
  <c r="Z2304" i="7"/>
  <c r="Z77" i="7"/>
  <c r="Z2108" i="7"/>
  <c r="Z2148" i="7"/>
  <c r="Z2301" i="7"/>
  <c r="Z74" i="7"/>
  <c r="Z2367" i="7"/>
  <c r="Z83" i="7"/>
  <c r="Z1797" i="7"/>
  <c r="Z17" i="7"/>
  <c r="Z1370" i="7"/>
  <c r="Z61" i="7"/>
  <c r="Z2184" i="7"/>
  <c r="Z92" i="7"/>
  <c r="Z2336" i="7"/>
  <c r="Z1376" i="7"/>
  <c r="Z1639" i="7"/>
  <c r="Z2109" i="7"/>
  <c r="Z13" i="7"/>
  <c r="Z35" i="7"/>
  <c r="Z79" i="7"/>
  <c r="Z2287" i="7"/>
  <c r="AD14" i="7"/>
  <c r="AB2409" i="7"/>
  <c r="AD118" i="7"/>
  <c r="AJ118" i="7" s="1"/>
  <c r="AD1674" i="7"/>
  <c r="AJ1674" i="7" s="1"/>
  <c r="AD62" i="7"/>
  <c r="AJ62" i="7" s="1"/>
  <c r="D43" i="14"/>
  <c r="D39" i="14"/>
  <c r="D68" i="14"/>
  <c r="D42" i="14"/>
  <c r="D44" i="14"/>
  <c r="D37" i="14"/>
  <c r="D27" i="19"/>
  <c r="D25" i="19"/>
  <c r="D17" i="19"/>
  <c r="D19" i="19" s="1"/>
  <c r="D22" i="19"/>
  <c r="AD1672" i="7"/>
  <c r="AJ1672" i="7" s="1"/>
  <c r="AD202" i="7"/>
  <c r="AJ202" i="7" s="1"/>
  <c r="AD244" i="7"/>
  <c r="AJ244" i="7" s="1"/>
  <c r="AD248" i="7"/>
  <c r="AJ248" i="7" s="1"/>
  <c r="Y2148" i="7"/>
  <c r="Y2370" i="7"/>
  <c r="Y1376" i="7"/>
  <c r="Y1639" i="7"/>
  <c r="AA1639" i="7" s="1"/>
  <c r="AJ1639" i="7" s="1"/>
  <c r="Y2183" i="7"/>
  <c r="Y2336" i="7"/>
  <c r="Y41" i="7"/>
  <c r="Y61" i="7"/>
  <c r="Y2108" i="7"/>
  <c r="Y2184" i="7"/>
  <c r="Y74" i="7"/>
  <c r="Y38" i="7"/>
  <c r="Y2287" i="7"/>
  <c r="Y92" i="7"/>
  <c r="Y65" i="7"/>
  <c r="Y77" i="7"/>
  <c r="Y2301" i="7"/>
  <c r="Y2109" i="7"/>
  <c r="Y2367" i="7"/>
  <c r="Y13" i="7"/>
  <c r="Y79" i="7"/>
  <c r="Y1632" i="7"/>
  <c r="Y2304" i="7"/>
  <c r="Y35" i="7"/>
  <c r="Y83" i="7"/>
  <c r="Y87" i="7"/>
  <c r="Y1797" i="7"/>
  <c r="Y2114" i="7"/>
  <c r="Y2118" i="7"/>
  <c r="Y17" i="7"/>
  <c r="N2122" i="374" l="1"/>
  <c r="O2122" i="374" s="1"/>
  <c r="N2118" i="374"/>
  <c r="O2118" i="374" s="1"/>
  <c r="N21" i="374"/>
  <c r="O21" i="374" s="1"/>
  <c r="N1374" i="374"/>
  <c r="O1374" i="374" s="1"/>
  <c r="L2411" i="374"/>
  <c r="N83" i="374"/>
  <c r="O83" i="374" s="1"/>
  <c r="N45" i="374"/>
  <c r="O45" i="374" s="1"/>
  <c r="N2112" i="374"/>
  <c r="O2112" i="374" s="1"/>
  <c r="N2371" i="374"/>
  <c r="O2371" i="374" s="1"/>
  <c r="N2152" i="374"/>
  <c r="O2152" i="374" s="1"/>
  <c r="L1442" i="374"/>
  <c r="N2291" i="374"/>
  <c r="O2291" i="374" s="1"/>
  <c r="K2411" i="374"/>
  <c r="K1442" i="374"/>
  <c r="N1801" i="374"/>
  <c r="O1801" i="374" s="1"/>
  <c r="E85" i="6"/>
  <c r="E46" i="14" s="1"/>
  <c r="D28" i="19"/>
  <c r="D30" i="19" s="1"/>
  <c r="E62" i="14" s="1"/>
  <c r="AA1632" i="7"/>
  <c r="D14" i="220"/>
  <c r="AJ14" i="7"/>
  <c r="AD2409" i="7"/>
  <c r="AD2417" i="7" s="1"/>
  <c r="G12" i="220"/>
  <c r="Z2409" i="7"/>
  <c r="E12" i="220"/>
  <c r="E14" i="220"/>
  <c r="G14" i="220"/>
  <c r="D72" i="14"/>
  <c r="AD2419" i="7" s="1"/>
  <c r="D97" i="14"/>
  <c r="D98" i="14"/>
  <c r="D111" i="14"/>
  <c r="D94" i="6"/>
  <c r="D46" i="14"/>
  <c r="D12" i="220"/>
  <c r="Y2409" i="7"/>
  <c r="AB2412" i="7"/>
  <c r="AD2412" i="7" s="1"/>
  <c r="D62" i="14"/>
  <c r="D92" i="6"/>
  <c r="D91" i="6"/>
  <c r="N2411" i="374" l="1"/>
  <c r="N2412" i="374" s="1"/>
  <c r="L2413" i="374"/>
  <c r="N1442" i="374"/>
  <c r="O1442" i="374" s="1"/>
  <c r="C24" i="379"/>
  <c r="C26" i="379"/>
  <c r="D110" i="14"/>
  <c r="F46" i="14"/>
  <c r="D13" i="375"/>
  <c r="D34" i="375" s="1"/>
  <c r="F62" i="14"/>
  <c r="D12" i="375"/>
  <c r="D33" i="375" s="1"/>
  <c r="Z2415" i="7"/>
  <c r="D17" i="375"/>
  <c r="D14" i="376"/>
  <c r="D13" i="376"/>
  <c r="D34" i="376" s="1"/>
  <c r="D12" i="376"/>
  <c r="D33" i="376" s="1"/>
  <c r="D64" i="14"/>
  <c r="F12" i="220"/>
  <c r="D16" i="220"/>
  <c r="D21" i="220" s="1"/>
  <c r="AB2415" i="7"/>
  <c r="Y2413" i="7"/>
  <c r="AC2415" i="7"/>
  <c r="AC2416" i="7" s="1"/>
  <c r="G16" i="220"/>
  <c r="G21" i="220" s="1"/>
  <c r="F14" i="220"/>
  <c r="H14" i="220" s="1"/>
  <c r="G18" i="219" s="1"/>
  <c r="K18" i="219" s="1"/>
  <c r="M18" i="219" s="1"/>
  <c r="AE2415" i="7"/>
  <c r="D87" i="14"/>
  <c r="E16" i="220"/>
  <c r="E21" i="220" s="1"/>
  <c r="AJ1632" i="7"/>
  <c r="AA2409" i="7"/>
  <c r="E26" i="379" l="1"/>
  <c r="D26" i="379" s="1"/>
  <c r="C28" i="379"/>
  <c r="O2411" i="374"/>
  <c r="N2413" i="374"/>
  <c r="N2414" i="374" s="1"/>
  <c r="L2418" i="374"/>
  <c r="C31" i="379"/>
  <c r="D31" i="379" s="1"/>
  <c r="E24" i="379"/>
  <c r="D89" i="14"/>
  <c r="F63" i="14"/>
  <c r="D36" i="375"/>
  <c r="D40" i="375" s="1"/>
  <c r="D15" i="375"/>
  <c r="D19" i="375" s="1"/>
  <c r="D21" i="375" s="1"/>
  <c r="Z2416" i="7"/>
  <c r="AB2418" i="7" s="1"/>
  <c r="E30" i="19"/>
  <c r="F30" i="19" s="1"/>
  <c r="D35" i="376"/>
  <c r="D36" i="376" s="1"/>
  <c r="C33" i="376" s="1"/>
  <c r="D15" i="376"/>
  <c r="D19" i="376" s="1"/>
  <c r="AA2417" i="7"/>
  <c r="AE2416" i="7"/>
  <c r="AF2415" i="7"/>
  <c r="AD2415" i="7"/>
  <c r="AB2416" i="7"/>
  <c r="AA2413" i="7"/>
  <c r="F16" i="220"/>
  <c r="F21" i="220" s="1"/>
  <c r="H12" i="220"/>
  <c r="K2418" i="374" l="1"/>
  <c r="K2419" i="374" s="1"/>
  <c r="M2418" i="374"/>
  <c r="M2419" i="374" s="1"/>
  <c r="E46" i="379" s="1"/>
  <c r="E28" i="379"/>
  <c r="E33" i="379" s="1"/>
  <c r="C33" i="379"/>
  <c r="C35" i="379" s="1"/>
  <c r="D91" i="14"/>
  <c r="AH2415" i="7" s="1"/>
  <c r="AH2416" i="7" s="1"/>
  <c r="O2413" i="374"/>
  <c r="L2419" i="374"/>
  <c r="E43" i="379" s="1"/>
  <c r="D43" i="379" s="1"/>
  <c r="O2414" i="374"/>
  <c r="D24" i="379"/>
  <c r="D28" i="379" s="1"/>
  <c r="D33" i="379" s="1"/>
  <c r="D35" i="379" s="1"/>
  <c r="D109" i="14"/>
  <c r="D115" i="14" s="1"/>
  <c r="C34" i="375"/>
  <c r="F34" i="375" s="1"/>
  <c r="F40" i="375" s="1"/>
  <c r="F42" i="375" s="1"/>
  <c r="C35" i="375"/>
  <c r="G35" i="375" s="1"/>
  <c r="G40" i="375" s="1"/>
  <c r="G42" i="375" s="1"/>
  <c r="AD2416" i="7"/>
  <c r="G63" i="14"/>
  <c r="H63" i="14" s="1"/>
  <c r="C33" i="375"/>
  <c r="E33" i="375" s="1"/>
  <c r="E40" i="375" s="1"/>
  <c r="E42" i="375" s="1"/>
  <c r="C36" i="375"/>
  <c r="Z1" i="7"/>
  <c r="F13" i="375"/>
  <c r="F19" i="375" s="1"/>
  <c r="F21" i="375" s="1"/>
  <c r="G14" i="375"/>
  <c r="E12" i="375"/>
  <c r="E19" i="375" s="1"/>
  <c r="C36" i="376"/>
  <c r="C35" i="376"/>
  <c r="C34" i="376"/>
  <c r="D40" i="376"/>
  <c r="D21" i="376"/>
  <c r="D42" i="375"/>
  <c r="D96" i="14"/>
  <c r="D102" i="14" s="1"/>
  <c r="AG2415" i="7"/>
  <c r="AG2416" i="7" s="1"/>
  <c r="AF2416" i="7"/>
  <c r="G16" i="219"/>
  <c r="H16" i="220"/>
  <c r="H21" i="220" s="1"/>
  <c r="E40" i="379" l="1"/>
  <c r="E41" i="379"/>
  <c r="E35" i="379"/>
  <c r="C44" i="379"/>
  <c r="E47" i="379"/>
  <c r="E44" i="379"/>
  <c r="N2419" i="374"/>
  <c r="O2419" i="374" s="1"/>
  <c r="E21" i="375"/>
  <c r="G19" i="375"/>
  <c r="G21" i="375" s="1"/>
  <c r="D42" i="376"/>
  <c r="F34" i="376"/>
  <c r="F40" i="376" s="1"/>
  <c r="F42" i="376" s="1"/>
  <c r="E33" i="376"/>
  <c r="E40" i="376" s="1"/>
  <c r="E42" i="376" s="1"/>
  <c r="G35" i="376"/>
  <c r="G40" i="376" s="1"/>
  <c r="G42" i="376" s="1"/>
  <c r="F13" i="376"/>
  <c r="F19" i="376" s="1"/>
  <c r="F21" i="376" s="1"/>
  <c r="E12" i="376"/>
  <c r="E19" i="376" s="1"/>
  <c r="G14" i="376"/>
  <c r="D117" i="14"/>
  <c r="D104" i="14"/>
  <c r="K16" i="219"/>
  <c r="G20" i="219"/>
  <c r="G24" i="219" s="1"/>
  <c r="D119" i="14" l="1"/>
  <c r="D106" i="14"/>
  <c r="E21" i="376"/>
  <c r="G19" i="376"/>
  <c r="G21" i="376" s="1"/>
  <c r="K20" i="219"/>
  <c r="K24" i="219" s="1"/>
  <c r="M16" i="219"/>
  <c r="M20" i="219" s="1"/>
  <c r="D31" i="19" l="1"/>
  <c r="D32" i="19" s="1"/>
  <c r="E23" i="220" s="1"/>
  <c r="E25" i="220" s="1"/>
  <c r="D86" i="6"/>
  <c r="D95" i="6" s="1"/>
  <c r="D97" i="6" s="1"/>
  <c r="D23" i="220" s="1"/>
  <c r="D25" i="220" s="1"/>
  <c r="C40" i="379"/>
  <c r="L2420" i="374"/>
  <c r="L2421" i="374" s="1"/>
  <c r="D121" i="14"/>
  <c r="K2420" i="374"/>
  <c r="K2421" i="374" s="1"/>
  <c r="C41" i="379" l="1"/>
  <c r="C46" i="379"/>
  <c r="M2420" i="374"/>
  <c r="M2421" i="374" s="1"/>
  <c r="D40" i="379"/>
  <c r="D87" i="6"/>
  <c r="E86" i="6" s="1"/>
  <c r="F23" i="220"/>
  <c r="F25" i="220" s="1"/>
  <c r="C47" i="379" l="1"/>
  <c r="D46" i="379"/>
  <c r="D89" i="6"/>
  <c r="Y2415" i="7" s="1"/>
  <c r="AA2415" i="7" s="1"/>
  <c r="AA2416" i="7" s="1"/>
  <c r="AC2418" i="7" s="1"/>
  <c r="G23" i="220"/>
  <c r="G25" i="220" s="1"/>
  <c r="F85" i="6" l="1"/>
  <c r="G85" i="6" s="1"/>
  <c r="Y2416" i="7"/>
  <c r="AA2418" i="7" s="1"/>
  <c r="Y1" i="7" l="1"/>
</calcChain>
</file>

<file path=xl/comments1.xml><?xml version="1.0" encoding="utf-8"?>
<comments xmlns="http://schemas.openxmlformats.org/spreadsheetml/2006/main">
  <authors>
    <author>Cheesman, Melissa (UTC)</author>
    <author>Susan Free</author>
  </authors>
  <commentList>
    <comment ref="C249" authorId="0" shapeId="0">
      <text>
        <r>
          <rPr>
            <b/>
            <sz val="9"/>
            <color indexed="81"/>
            <rFont val="Tahoma"/>
            <family val="2"/>
          </rPr>
          <t>Cheesman, Melissa (UTC):</t>
        </r>
        <r>
          <rPr>
            <sz val="9"/>
            <color indexed="81"/>
            <rFont val="Tahoma"/>
            <family val="2"/>
          </rPr>
          <t xml:space="preserve">
Docket UE-111048/UG-111049
Order 08
Page 72
Paragraph 202</t>
        </r>
      </text>
    </comment>
    <comment ref="B813" authorId="1" shapeId="0">
      <text>
        <r>
          <rPr>
            <b/>
            <sz val="8"/>
            <color indexed="81"/>
            <rFont val="Tahoma"/>
            <family val="2"/>
          </rPr>
          <t>Susan Free:</t>
        </r>
        <r>
          <rPr>
            <sz val="8"/>
            <color indexed="81"/>
            <rFont val="Tahoma"/>
            <family val="2"/>
          </rPr>
          <t xml:space="preserve">
RB/WC treatment will change if this account is authorized for recovery in the 2004 GRC.  It should be treated as a reg asset for RB/WC at the time treatment is authorized (it is currently being treated as CWIP).</t>
        </r>
      </text>
    </comment>
  </commentList>
</comments>
</file>

<file path=xl/comments2.xml><?xml version="1.0" encoding="utf-8"?>
<comments xmlns="http://schemas.openxmlformats.org/spreadsheetml/2006/main">
  <authors>
    <author>Cheesman, Melissa (UTC)</author>
    <author>Susan Free</author>
  </authors>
  <commentList>
    <comment ref="C245" authorId="0" shapeId="0">
      <text>
        <r>
          <rPr>
            <b/>
            <sz val="9"/>
            <color indexed="81"/>
            <rFont val="Tahoma"/>
            <family val="2"/>
          </rPr>
          <t>Cheesman, Melissa (UTC):</t>
        </r>
        <r>
          <rPr>
            <sz val="9"/>
            <color indexed="81"/>
            <rFont val="Tahoma"/>
            <family val="2"/>
          </rPr>
          <t xml:space="preserve">
Docket UE-111048/UG-111049
Order 08
Page 72
Paragraph 202</t>
        </r>
      </text>
    </comment>
    <comment ref="B809" authorId="1" shapeId="0">
      <text>
        <r>
          <rPr>
            <b/>
            <sz val="8"/>
            <color indexed="81"/>
            <rFont val="Tahoma"/>
            <family val="2"/>
          </rPr>
          <t>Susan Free:</t>
        </r>
        <r>
          <rPr>
            <sz val="8"/>
            <color indexed="81"/>
            <rFont val="Tahoma"/>
            <family val="2"/>
          </rPr>
          <t xml:space="preserve">
RB/WC treatment will change if this account is authorized for recovery in the 2004 GRC.  It should be treated as a reg asset for RB/WC at the time treatment is authorized (it is currently being treated as CWIP).</t>
        </r>
      </text>
    </comment>
  </commentList>
</comments>
</file>

<file path=xl/comments3.xml><?xml version="1.0" encoding="utf-8"?>
<comments xmlns="http://schemas.openxmlformats.org/spreadsheetml/2006/main">
  <authors>
    <author>hlee</author>
    <author>Susan Free</author>
  </authors>
  <commentList>
    <comment ref="C34" authorId="0" shapeId="0">
      <text>
        <r>
          <rPr>
            <b/>
            <sz val="8"/>
            <color indexed="81"/>
            <rFont val="Tahoma"/>
            <family val="2"/>
          </rPr>
          <t>UPDATE:</t>
        </r>
        <r>
          <rPr>
            <sz val="8"/>
            <color indexed="81"/>
            <rFont val="Tahoma"/>
            <family val="2"/>
          </rPr>
          <t xml:space="preserve"> "AFUDC_WUTC"  schedule I</t>
        </r>
      </text>
    </comment>
    <comment ref="B84" authorId="1" shapeId="0">
      <text>
        <r>
          <rPr>
            <b/>
            <sz val="8"/>
            <color indexed="81"/>
            <rFont val="Tahoma"/>
            <family val="2"/>
          </rPr>
          <t>Susan Free:</t>
        </r>
        <r>
          <rPr>
            <sz val="8"/>
            <color indexed="81"/>
            <rFont val="Tahoma"/>
            <family val="2"/>
          </rPr>
          <t xml:space="preserve">
Accounts 18230181 and 22100691 were added to SAP in July 2003.  Previously, the AMA balance was determined  for Rate Base purposes from a schedule provided by Treasury.  Because there is not enough history in SAP to calculate a proper AMA balance, the old method of determination will be used through July 2004 at which time 13 months will have been recognized in SAP.</t>
        </r>
      </text>
    </comment>
  </commentList>
</comments>
</file>

<file path=xl/comments4.xml><?xml version="1.0" encoding="utf-8"?>
<comments xmlns="http://schemas.openxmlformats.org/spreadsheetml/2006/main">
  <authors>
    <author>Susan Free</author>
  </authors>
  <commentList>
    <comment ref="A809" authorId="0" shapeId="0">
      <text>
        <r>
          <rPr>
            <b/>
            <sz val="8"/>
            <color indexed="81"/>
            <rFont val="Tahoma"/>
            <family val="2"/>
          </rPr>
          <t>Susan Free:</t>
        </r>
        <r>
          <rPr>
            <sz val="8"/>
            <color indexed="81"/>
            <rFont val="Tahoma"/>
            <family val="2"/>
          </rPr>
          <t xml:space="preserve">
RB/WC treatment will change if this account is authorized for recovery in the 2004 GRC.  It should be treated as a reg asset for RB/WC at the time treatment is authorized (it is currently being treated as CWIP).</t>
        </r>
      </text>
    </comment>
  </commentList>
</comments>
</file>

<file path=xl/comments5.xml><?xml version="1.0" encoding="utf-8"?>
<comments xmlns="http://schemas.openxmlformats.org/spreadsheetml/2006/main">
  <authors>
    <author>Susan Free</author>
  </authors>
  <commentList>
    <comment ref="F784" authorId="0" shapeId="0">
      <text>
        <r>
          <rPr>
            <b/>
            <sz val="8"/>
            <color indexed="81"/>
            <rFont val="Tahoma"/>
            <family val="2"/>
          </rPr>
          <t>Susan Free:</t>
        </r>
        <r>
          <rPr>
            <sz val="8"/>
            <color indexed="81"/>
            <rFont val="Tahoma"/>
            <family val="2"/>
          </rPr>
          <t xml:space="preserve">
RB/WC treatment will change if this account is authorized for recovery in the 2004 GRC.  It should be treated as a reg asset for RB/WC at the time treatment is authorized (it is currently being treated as CWIP).</t>
        </r>
      </text>
    </comment>
  </commentList>
</comments>
</file>

<file path=xl/comments6.xml><?xml version="1.0" encoding="utf-8"?>
<comments xmlns="http://schemas.openxmlformats.org/spreadsheetml/2006/main">
  <authors>
    <author>Puget Sound Energy</author>
  </authors>
  <commentList>
    <comment ref="C31" authorId="0" shapeId="0">
      <text>
        <r>
          <rPr>
            <b/>
            <sz val="9"/>
            <color indexed="81"/>
            <rFont val="Tahoma"/>
            <family val="2"/>
          </rPr>
          <t>Puget Sound Energy:</t>
        </r>
        <r>
          <rPr>
            <sz val="9"/>
            <color indexed="81"/>
            <rFont val="Tahoma"/>
            <family val="2"/>
          </rPr>
          <t xml:space="preserve">
actual 2014 NOL utilization</t>
        </r>
      </text>
    </comment>
  </commentList>
</comments>
</file>

<file path=xl/sharedStrings.xml><?xml version="1.0" encoding="utf-8"?>
<sst xmlns="http://schemas.openxmlformats.org/spreadsheetml/2006/main" count="32418" uniqueCount="3919">
  <si>
    <t xml:space="preserve">            Other Work in Progress</t>
  </si>
  <si>
    <t xml:space="preserve">             Preliminary Surveys</t>
  </si>
  <si>
    <t>FAS 109 Taxes - Gas</t>
  </si>
  <si>
    <t xml:space="preserve">  </t>
  </si>
  <si>
    <t>FAS 133 Non-qualified NPNS - Electric Short-Term</t>
  </si>
  <si>
    <t>Power Cost Only Ratecase Proceeding Costs</t>
  </si>
  <si>
    <t>Contra Power Cost Only Ratecase Proceeding Costs</t>
  </si>
  <si>
    <t>9.57% FMB Due 09/01/20 - 27th Supplement</t>
  </si>
  <si>
    <t>DFIT - FAS 133 CFH TLOCK LT</t>
  </si>
  <si>
    <t>DFIT - Loss on Sale of Everett Building</t>
  </si>
  <si>
    <t>23600033RR</t>
  </si>
  <si>
    <t>RW (Right of Way) Easements &amp; Permits</t>
  </si>
  <si>
    <t>Carrying Cost-Ratebase Cap OH Tax Reduct</t>
  </si>
  <si>
    <t>Gain from Sale of Crossroads land and building</t>
  </si>
  <si>
    <t>Def Gains for Disp Utility Plant - Gas</t>
  </si>
  <si>
    <t>Washington Municipal  Tax  Reserve - Ga</t>
  </si>
  <si>
    <t>Cash - Seafirst - PSPL Non-CLIP - Clsd 10/97</t>
  </si>
  <si>
    <t>28200151</t>
  </si>
  <si>
    <t>35-1</t>
  </si>
  <si>
    <t>FAS 133 Non-qualified NPNS - Electric S</t>
  </si>
  <si>
    <t>Elec-Accum Depreciation AMA Reserve</t>
  </si>
  <si>
    <t>Credit Balance Refunds</t>
  </si>
  <si>
    <t>Env Rem - Bay Station (Elliot Ave) MGP</t>
  </si>
  <si>
    <t>DFIT - LTIP Restricted Stock</t>
  </si>
  <si>
    <t>DFIT - Officer Restricted Stock</t>
  </si>
  <si>
    <t>SFAS 123R Tax Windfall Benefit</t>
  </si>
  <si>
    <t>Penalties - Crystal Mountain Oil Spill</t>
  </si>
  <si>
    <t>Deferred Electric Conservation Grant - Bremerton</t>
  </si>
  <si>
    <t>Workers Comp - ESIS Working Fund</t>
  </si>
  <si>
    <t>ARO-Electric Colstrip 1 &amp; 2 ash pond ca</t>
  </si>
  <si>
    <t>Deferred Income Tax - Virtual Right of</t>
  </si>
  <si>
    <t>Def Credit for Stock Options Payable</t>
  </si>
  <si>
    <t>101 / 102 / 230XXXX1</t>
  </si>
  <si>
    <t>101 / 253XXXX3</t>
  </si>
  <si>
    <t>114XXXX1</t>
  </si>
  <si>
    <t>1822XXX1</t>
  </si>
  <si>
    <t>1823XXX1</t>
  </si>
  <si>
    <t>115XXXX1</t>
  </si>
  <si>
    <t>235XXXX1</t>
  </si>
  <si>
    <t>252XXXX1</t>
  </si>
  <si>
    <t>28200121, 161/28300341</t>
  </si>
  <si>
    <t>283XXXXX</t>
  </si>
  <si>
    <t>Fuel Stock - Colstrip 3&amp;4 Coal</t>
  </si>
  <si>
    <t>Encogen Storeroom</t>
  </si>
  <si>
    <t>White River Relicensing UE-040641</t>
  </si>
  <si>
    <t>White River Safety &amp; Regulatory UE-0406</t>
  </si>
  <si>
    <t>White River Water Rights UE-040641</t>
  </si>
  <si>
    <t>Env Rem - Tacoma Tide Flats Remediation Costs</t>
  </si>
  <si>
    <t>Upper Baker - FERC License Fees</t>
  </si>
  <si>
    <t>Credit Balance Refund Clearing</t>
  </si>
  <si>
    <t>ARO - Distribution Wood Poles to Short</t>
  </si>
  <si>
    <t>FAS 123R LTIP Equity Awards</t>
  </si>
  <si>
    <t>FAS 123R ESPP Equity</t>
  </si>
  <si>
    <t>Prepmts - SCL - Bothell</t>
  </si>
  <si>
    <t>Gas Rental Equip Pipe &amp; Vent Amortize U</t>
  </si>
  <si>
    <t>Residential Single Family Elec Customer</t>
  </si>
  <si>
    <t>Residential Plat Elec Customer Advances</t>
  </si>
  <si>
    <t>2004 Rate Case Costs - Gas</t>
  </si>
  <si>
    <t>Env Rem - North Tacoma GS</t>
  </si>
  <si>
    <t>Env Rem - North Seattle GS</t>
  </si>
  <si>
    <t>Accum Amort Acq Adj. DuPont - Electric</t>
  </si>
  <si>
    <t>Unearned Option Revenue</t>
  </si>
  <si>
    <t>Default Payroll Withholding - S/B $0.00</t>
  </si>
  <si>
    <t>A/R CARS Conversion - CLX</t>
  </si>
  <si>
    <t>APUA - Energy Diversion - CLX</t>
  </si>
  <si>
    <t>ARO-Gas Bare Steel Pipe Removal to Shor</t>
  </si>
  <si>
    <t>ARO - Transmission Wood Poles to Short</t>
  </si>
  <si>
    <t>Average</t>
  </si>
  <si>
    <t>Non</t>
  </si>
  <si>
    <t>Sum of All</t>
  </si>
  <si>
    <t>Invested</t>
  </si>
  <si>
    <t>Operating</t>
  </si>
  <si>
    <t>Working</t>
  </si>
  <si>
    <t>Category</t>
  </si>
  <si>
    <t>Capital</t>
  </si>
  <si>
    <t>Investment</t>
  </si>
  <si>
    <t>Components</t>
  </si>
  <si>
    <t>a</t>
  </si>
  <si>
    <t>b</t>
  </si>
  <si>
    <t>c</t>
  </si>
  <si>
    <t>d (see page 2)</t>
  </si>
  <si>
    <t>e</t>
  </si>
  <si>
    <t>f</t>
  </si>
  <si>
    <t>g = sum c thru f</t>
  </si>
  <si>
    <t>Total Assets</t>
  </si>
  <si>
    <t>Total Liabilities</t>
  </si>
  <si>
    <t>Total per Trial Balance</t>
  </si>
  <si>
    <t>Reclassify Gas Merchandising Inventory</t>
  </si>
  <si>
    <t>Totals used in Ratebase / Working Capital</t>
  </si>
  <si>
    <t>d = b + c</t>
  </si>
  <si>
    <t>f = d + e</t>
  </si>
  <si>
    <t>Reclassify Electric WUTC AFUDC Reg Asset</t>
  </si>
  <si>
    <t>Gas Rate Base</t>
  </si>
  <si>
    <t>Electric Rate Base</t>
  </si>
  <si>
    <t>Allowance for Working Capital</t>
  </si>
  <si>
    <t>Total Gas Rate Base</t>
  </si>
  <si>
    <t>Elec-RWIP-CED3 C.O.R./Salvage-PP</t>
  </si>
  <si>
    <t>Common-RWIP-RET1 C.O.R./Salvage PP</t>
  </si>
  <si>
    <t>Prepaid - Sumas Capital FFH</t>
  </si>
  <si>
    <t>Prepaid - Sumas Expense FFH</t>
  </si>
  <si>
    <t>Prepaid - Sumas Inventory</t>
  </si>
  <si>
    <t>DFIT Summit Landlord Incentive</t>
  </si>
  <si>
    <t>Other Deferred Credits - LIHEAP Credit - Electric</t>
  </si>
  <si>
    <t>Other Deferred Credits - LIHEAP Credit - Gas</t>
  </si>
  <si>
    <t>Other Deferred Credits - Contra LIHEAP Credit-Elec</t>
  </si>
  <si>
    <t>Other Deferred Credits - Contra LIHEAP Credit-Gas</t>
  </si>
  <si>
    <t>13400141</t>
  </si>
  <si>
    <t>WA State Fuel Tax - Encogen</t>
  </si>
  <si>
    <t>WA State Property Tax - Encogen</t>
  </si>
  <si>
    <t>Developers Deposit Rule 7 Posted 9/1</t>
  </si>
  <si>
    <t>Contractor's Security Bond</t>
  </si>
  <si>
    <t>Colstrip 3 &amp; 4 Final Reclamation Liability</t>
  </si>
  <si>
    <t>LNG - Gig Harbor</t>
  </si>
  <si>
    <t>FAS 133 Non-qualified NPNS - Electric Long-Term</t>
  </si>
  <si>
    <t>Life Insurance - Aetna</t>
  </si>
  <si>
    <t>AD&amp;D Insurance - CIGNA</t>
  </si>
  <si>
    <t>2007 Cashiers Overages</t>
  </si>
  <si>
    <t>Gain on Sale Bellevue General Office -</t>
  </si>
  <si>
    <t>LTD Insurance - Hartford</t>
  </si>
  <si>
    <t>LTC Insurance - CNA</t>
  </si>
  <si>
    <t>Common Plant-Allocation to Electric</t>
  </si>
  <si>
    <t>A/P - Competitive Bid Conservation Paya</t>
  </si>
  <si>
    <t>Deferred FIT Receivable - NOL</t>
  </si>
  <si>
    <t>Cabot Oil &amp; Gas - Encogen Regulatory Asset</t>
  </si>
  <si>
    <t>Env Rem - UG Tank - Tenino (Future Cost</t>
  </si>
  <si>
    <t>All Source Resource Acquisition</t>
  </si>
  <si>
    <t>2004 Credit Facility</t>
  </si>
  <si>
    <t>Rule 7 Cust Adv W/O Tax (9-1-03)</t>
  </si>
  <si>
    <t>Accum Depreciation Non-legal Cost of Removal</t>
  </si>
  <si>
    <t>Def FIT Deferred Compensation</t>
  </si>
  <si>
    <t>401(k) Plan EE</t>
  </si>
  <si>
    <t>Loan Payback 401(k)</t>
  </si>
  <si>
    <t>6.74% Med Term Notes Due 6/15/18 - Accr</t>
  </si>
  <si>
    <t>Env Rem - UG Tank -Poulsbo Service Cent</t>
  </si>
  <si>
    <t>APB-25 Restricted Stock Grant</t>
  </si>
  <si>
    <t>Env Rem - Gas Works Historical Internal Costs</t>
  </si>
  <si>
    <t>Salvation Army Donations</t>
  </si>
  <si>
    <t>Payroll W/Holding - Energy Fund</t>
  </si>
  <si>
    <t>Ratebase</t>
  </si>
  <si>
    <t>Notes Rec Line Extensions</t>
  </si>
  <si>
    <t>6.58% Med Term Notes C - Due 12/21/06</t>
  </si>
  <si>
    <t>7.20% Med Term Notes C - Due 12/22/25</t>
  </si>
  <si>
    <t>6e</t>
  </si>
  <si>
    <t>Washington Municipal  Tax  Reserve - El</t>
  </si>
  <si>
    <t>Total Average Investments</t>
  </si>
  <si>
    <t>Wells Fargo Bank - Commercial Paper</t>
  </si>
  <si>
    <t>Fuel Stock - Whitehorn #1</t>
  </si>
  <si>
    <t>Fuel Stock - Frederickson #1</t>
  </si>
  <si>
    <t>2007-06</t>
  </si>
  <si>
    <t>These two accounts are Customer Advances for Gas.</t>
  </si>
  <si>
    <t>They were listed as No-Operating in both gas and electric. They were changed to be Operating in the Gas Working Capital.</t>
  </si>
  <si>
    <t>Unearned Revenue - Miscellaneous</t>
  </si>
  <si>
    <t>Env Rem - UG Tank - White River (Future</t>
  </si>
  <si>
    <t>41b</t>
  </si>
  <si>
    <t>7.61% MTN, Series B Due 9/8/08 - Unamor</t>
  </si>
  <si>
    <t>Washington State Real Estate Sales Tax</t>
  </si>
  <si>
    <t>Electric - Gross PCA</t>
  </si>
  <si>
    <t>Fuel Stock - Pooled CT Non-Core Gas Inv</t>
  </si>
  <si>
    <t>Gain on Disp Of Emiss Allow - Acc Def Inc Tax</t>
  </si>
  <si>
    <t>Federal Unemployment Insurance</t>
  </si>
  <si>
    <t>Payroll - ArtsFund Workplace Giving Pay</t>
  </si>
  <si>
    <t>5th &amp; Jackson Indemnity</t>
  </si>
  <si>
    <t>Deferred FIT - Tenaska Regulatory Liabi</t>
  </si>
  <si>
    <t>Def FIT - White River Water Right</t>
  </si>
  <si>
    <t>6.90% Med Term Notes B - Due 10/01/13</t>
  </si>
  <si>
    <t>Gas-Accum Provisions for Retired Assets</t>
  </si>
  <si>
    <t>Line</t>
  </si>
  <si>
    <t>Fredonia 3 &amp; 4 Electric Plant Acquistion Adjust</t>
  </si>
  <si>
    <t>DFIT FAS 109 - Electric</t>
  </si>
  <si>
    <t>DFIT FAS 109 - Gas</t>
  </si>
  <si>
    <t>DFIT - Westcoast Capacity Assignment -</t>
  </si>
  <si>
    <t>Def FIT - JP Gas Storage Inventory Rese</t>
  </si>
  <si>
    <t>DFIT - 2008 Storm Damage Deferred</t>
  </si>
  <si>
    <t>29.1</t>
  </si>
  <si>
    <t>26b</t>
  </si>
  <si>
    <t>Electric Plant</t>
  </si>
  <si>
    <t>Construction Work in Progress</t>
  </si>
  <si>
    <t>Total Construction Work in Progress</t>
  </si>
  <si>
    <t>Total Non Operatting Investment</t>
  </si>
  <si>
    <t xml:space="preserve">Total CWIP &amp; Nonoperating Investment </t>
  </si>
  <si>
    <t xml:space="preserve">Since these accounts are earning interest  they should be classified as an investment account.  These accounts are part of running the utility therefore these accounts were reclassified from non-operating investment to operating investment. </t>
  </si>
  <si>
    <t>23.1</t>
  </si>
  <si>
    <t>N/A</t>
  </si>
  <si>
    <t>Residential Exchange credit account  was transferred from non-operating investment to operating investment</t>
  </si>
  <si>
    <t>Prepaid rent for the use of PSE property.  Should be reclassified from non-operating investment to working capital.</t>
  </si>
  <si>
    <t xml:space="preserve">Transferred from non-operating investment to operating investment. </t>
  </si>
  <si>
    <t>BPA - Mint Farm</t>
  </si>
  <si>
    <t>IRS Interest Receivable</t>
  </si>
  <si>
    <t>Prepmts - Licensing Fees (Vehicles)</t>
  </si>
  <si>
    <t>Prepaid - INSSINC - Futrak Maintenance</t>
  </si>
  <si>
    <t>Prepaid - Mint Farm Insurance</t>
  </si>
  <si>
    <t>Prepaid - Mint Farm GE O&amp;M</t>
  </si>
  <si>
    <t>6.75% Sr Notes due 1/15/2016 - Unamort</t>
  </si>
  <si>
    <t>PCA YR #8 Gross</t>
  </si>
  <si>
    <t>PCA YR #8  Gross - Contra</t>
  </si>
  <si>
    <t>Def FIT - Mint Farm EqOS</t>
  </si>
  <si>
    <t>6.75% Senior Notes due 1/15/2016</t>
  </si>
  <si>
    <t>Div Declared - Preferred Stock 4.70%</t>
  </si>
  <si>
    <t>Div Declared - Preferred Stock 4.84%</t>
  </si>
  <si>
    <t>Accrued Int 7.20% Notes Due Dec &amp; Jun</t>
  </si>
  <si>
    <t>Note Rec - Sorestad</t>
  </si>
  <si>
    <t>Cash-Key Bank- SAP Credit Balance Refun</t>
  </si>
  <si>
    <t>Conservation Trust Restricted Cash</t>
  </si>
  <si>
    <t>Prepaid insurance - Liab - Navy Contrac</t>
  </si>
  <si>
    <t>Conservation Trust Asset</t>
  </si>
  <si>
    <t>Fuel Stock - Fredonia 1&amp;2 - Oil</t>
  </si>
  <si>
    <t>Common-RWIP-Mass C.O.R./Salvage</t>
  </si>
  <si>
    <t>Notes Rec - Alaska Power &amp; Telephone</t>
  </si>
  <si>
    <t>$200M 2 year floating rate note</t>
  </si>
  <si>
    <t>7.69% MTN Due 2/1/11 - Unamort Debt Exp</t>
  </si>
  <si>
    <t>Gas Rental Equip Pipe &amp; Vent UE-001315</t>
  </si>
  <si>
    <t>Customer Advances for Construction</t>
  </si>
  <si>
    <t>Gas - Pipeline Capacity Assignment</t>
  </si>
  <si>
    <t>Hopkins Ridge Transmission Interest Due</t>
  </si>
  <si>
    <t>8-7/8% Series 10/1/06 - Unam Loss Reacq Debt</t>
  </si>
  <si>
    <t>AECO - Gas Stored Underground</t>
  </si>
  <si>
    <t>A/P - GST on Gas Purch. Payable to Counterparties</t>
  </si>
  <si>
    <t>47</t>
  </si>
  <si>
    <t>Virtual Right of Way</t>
  </si>
  <si>
    <t>49</t>
  </si>
  <si>
    <t>AR Assoc</t>
  </si>
  <si>
    <t>Deposit - Rainbow Energy Marketing</t>
  </si>
  <si>
    <t>Other Def Cr-S. Reynolds Perform Based</t>
  </si>
  <si>
    <t>Whitehorn #2 &amp; #3 - Leases Oper or Leveraged</t>
  </si>
  <si>
    <t>Wash St Annual Filing Fee</t>
  </si>
  <si>
    <t>Montana State Income Tax Withheld</t>
  </si>
  <si>
    <t>Env Rem - Gas Works Remediation Costs</t>
  </si>
  <si>
    <t>7.61% MTN Series B Due 9/8/08</t>
  </si>
  <si>
    <t>Limited Use Permit PSPL RR ROW</t>
  </si>
  <si>
    <t>Common Accum Amort-Allocation to Electric</t>
  </si>
  <si>
    <t>Gas - Accum Prov for Amort of Plant Acquis Ad</t>
  </si>
  <si>
    <t>50a</t>
  </si>
  <si>
    <t>50b</t>
  </si>
  <si>
    <t xml:space="preserve">   Customer Advances for Construction</t>
  </si>
  <si>
    <t xml:space="preserve">   Customer Deposits</t>
  </si>
  <si>
    <t xml:space="preserve">   Deferred Taxes</t>
  </si>
  <si>
    <t>Hedging Credit Facility - Unamort Debt Expense</t>
  </si>
  <si>
    <t>Electric - Plant Acq Adj Milwaukee RR</t>
  </si>
  <si>
    <t>Chelan PUD Contract Initiation</t>
  </si>
  <si>
    <t>FAS 148, 123 LTIP</t>
  </si>
  <si>
    <t>Deferred Credit - Green Power Tariff</t>
  </si>
  <si>
    <t>2003 Cashiers Overages</t>
  </si>
  <si>
    <t>65a</t>
  </si>
  <si>
    <t>Customer Deposits - Electric CLX</t>
  </si>
  <si>
    <t>Med Term Notes - C - Unamort Debt Expen</t>
  </si>
  <si>
    <t>$200M 2 year floating rate note unamort</t>
  </si>
  <si>
    <t>Medical Insurance - Premera</t>
  </si>
  <si>
    <t>Medical Insurance - Group Health</t>
  </si>
  <si>
    <t>Dental Insurance - WDS</t>
  </si>
  <si>
    <t>Def FIT - 12/04/03 Wind Storm Damage</t>
  </si>
  <si>
    <t>6a</t>
  </si>
  <si>
    <t>Residential Exchange Deferral UE-071024</t>
  </si>
  <si>
    <t>Residential Exchange Carrying Costs UE-</t>
  </si>
  <si>
    <t>Env Rem - UG Tank - Whidbey Is. (Future</t>
  </si>
  <si>
    <t>PCA YR #3 Gross - Contra</t>
  </si>
  <si>
    <t>26a</t>
  </si>
  <si>
    <t>Cashiers Shortages - CLX</t>
  </si>
  <si>
    <t>Div Declared - Preferred Stock 7.75%</t>
  </si>
  <si>
    <t>A/R-Treble Damages</t>
  </si>
  <si>
    <t>APUA-Treble Damages</t>
  </si>
  <si>
    <t>Fuel Stock - Colstrip 1&amp;2 Coal</t>
  </si>
  <si>
    <t>White River-Accumulated Depreciation Pr</t>
  </si>
  <si>
    <t>Prepmts - Tucannon</t>
  </si>
  <si>
    <t>Prepaid Subscrptns</t>
  </si>
  <si>
    <t>2005 - ShelfReg</t>
  </si>
  <si>
    <t>Prepmts - Misc - Prepaid Insurance</t>
  </si>
  <si>
    <t>Prepmts - Payroll Taxes</t>
  </si>
  <si>
    <t>Northwest Permits Operating Advance- Gas</t>
  </si>
  <si>
    <t>6.53% Med Term Notes B - Due 08/18/08</t>
  </si>
  <si>
    <t>No.</t>
  </si>
  <si>
    <t>APUA - Electric Counterparties</t>
  </si>
  <si>
    <t>Hybrid Security 2007 - Unamort Debt Exp</t>
  </si>
  <si>
    <t>2007 Cashiers Overages-Baker Resort</t>
  </si>
  <si>
    <t>Cash - PE Key Bank 7738</t>
  </si>
  <si>
    <t>White River Land Sales Costs</t>
  </si>
  <si>
    <t>Acc Other Comprehensive Income - FAS 15</t>
  </si>
  <si>
    <t>SFAS 158 Tax Benefit Qualified Pension</t>
  </si>
  <si>
    <t>SFAS 158 Tax Benefit SERP - AOCI</t>
  </si>
  <si>
    <t>Acc Other Cmprhnsve Income-FAS 158 Post</t>
  </si>
  <si>
    <t>A/P - Gas Pipeline Liability</t>
  </si>
  <si>
    <t>Def FIT Indirect Cost Adj - Gas</t>
  </si>
  <si>
    <t>Def FIT Removal Cost</t>
  </si>
  <si>
    <t>Def FIT White River</t>
  </si>
  <si>
    <t>Def FIT Pension</t>
  </si>
  <si>
    <t>Def FIT Bond Related</t>
  </si>
  <si>
    <t>OCI - FAS 133 Treasury Lock Hedge - CQ</t>
  </si>
  <si>
    <t>Deferred FIT - FAS 133 Fwd Swap LT</t>
  </si>
  <si>
    <t>White River Conveyance Costs Reimbursem</t>
  </si>
  <si>
    <t xml:space="preserve">Gas-RWIP-RET1 C.O.R./Salvage PP    </t>
  </si>
  <si>
    <t xml:space="preserve">Non-Utility Property - PP </t>
  </si>
  <si>
    <t xml:space="preserve">BPA Saddleback Transmission Request Deposit </t>
  </si>
  <si>
    <t xml:space="preserve">A/R - Goldendale Insurance Receivable    </t>
  </si>
  <si>
    <t xml:space="preserve">Redmond Ridge Soil Mgmt Agmt    </t>
  </si>
  <si>
    <t>Deferred FIT - FAS 143 ARO Gain/Loss on Settlement</t>
  </si>
  <si>
    <t>Cash-Key Bank-Accounts Payable 1166</t>
  </si>
  <si>
    <t>10a</t>
  </si>
  <si>
    <t>10b</t>
  </si>
  <si>
    <t>1999 Cashiers Overages-Baker Resort</t>
  </si>
  <si>
    <t>Gas-RWIP-Specific C.O.R./Salvage</t>
  </si>
  <si>
    <t>7.70% Med Term Notes Due 12/10/04</t>
  </si>
  <si>
    <t>PCA YR #4  Gross</t>
  </si>
  <si>
    <t>PCA YR #4 Gross - Contra</t>
  </si>
  <si>
    <t>WA  Property Tax-Freddie 1-Electric</t>
  </si>
  <si>
    <t>CA to Eliminate the NCR (9-1-03)</t>
  </si>
  <si>
    <t>A/P - Everett Delta - NW Pipeline - Gas</t>
  </si>
  <si>
    <t>Rule 7 Customer Advances</t>
  </si>
  <si>
    <t>Def FIT - Wind Loss Settlement Agreemen</t>
  </si>
  <si>
    <t>37h</t>
  </si>
  <si>
    <t>Electric - Retail Wheeling Pilot - Reg. Assets</t>
  </si>
  <si>
    <t>8.40% Cap Trst - Unamort Reacq Debt</t>
  </si>
  <si>
    <t>White River Selling Cost - Carpenter Shop</t>
  </si>
  <si>
    <t>Def Tax - Environmental Recoveries</t>
  </si>
  <si>
    <t>PGA  Amort - Commodity</t>
  </si>
  <si>
    <t>OWIP - Electric - Non-Temp Facility &amp; D</t>
  </si>
  <si>
    <t>PSE New Credit Agreement - 364 days</t>
  </si>
  <si>
    <t>Clay Basin Gas Storage - 00925</t>
  </si>
  <si>
    <t>A/R - Miscellaneous - CLX</t>
  </si>
  <si>
    <t>Interest Rec - Petersen Family Ltd.</t>
  </si>
  <si>
    <t>Common Accum Depr-Allocation to Electric</t>
  </si>
  <si>
    <t>BPA Cross-Cascades Transmission Request</t>
  </si>
  <si>
    <t>ELECTRIC</t>
  </si>
  <si>
    <t>GAS</t>
  </si>
  <si>
    <t>Customer Accounts Receivable</t>
  </si>
  <si>
    <t>Unearned Carrying Charges</t>
  </si>
  <si>
    <t>Cash - Seafirst - WNG Disburse - 158</t>
  </si>
  <si>
    <t>Federal Income Taxes - Rainier Rec</t>
  </si>
  <si>
    <t>Buckley Ph II Burn Pile &amp; Wood Debris E</t>
  </si>
  <si>
    <t>Average Operating Investments - Gas</t>
  </si>
  <si>
    <t xml:space="preserve">   DFIT 17</t>
  </si>
  <si>
    <t xml:space="preserve">   PGA</t>
  </si>
  <si>
    <t>Codes don't change for both electric</t>
  </si>
  <si>
    <t>and gas. The treatment for electric was</t>
  </si>
  <si>
    <t>earning a return in W/C but not for gas</t>
  </si>
  <si>
    <t>eventhough these are common accounts</t>
  </si>
  <si>
    <t>Unamort Loss on Reaqu Debt -$55 Million</t>
  </si>
  <si>
    <t>Colstrip 500KV Transmission O&amp;M Operati</t>
  </si>
  <si>
    <t>5.1% PCB-Series 2003B due 03/01/2031-Ac</t>
  </si>
  <si>
    <t>5.0% PCB-Series 2003A due 03/01/2031</t>
  </si>
  <si>
    <t>5.1% PCB-Series 2003B due 03/01/2031</t>
  </si>
  <si>
    <t>Deferred FIT - FAS 143 Whitehorn 2 &amp; 3</t>
  </si>
  <si>
    <t>Deferred Compensation - Salary Deferred</t>
  </si>
  <si>
    <t>9/1/20 Bonds 27th - Unamort Debt Expense</t>
  </si>
  <si>
    <t>Puget Western - Retained Earnings</t>
  </si>
  <si>
    <t>50a1</t>
  </si>
  <si>
    <t>Accrued FICA - Company</t>
  </si>
  <si>
    <t>Env Rem - Covington GS</t>
  </si>
  <si>
    <t>Floyd Equipment Expensed Site</t>
  </si>
  <si>
    <t>Cash - Bank of America - A/P Disbursement</t>
  </si>
  <si>
    <t>Other Special Deposits</t>
  </si>
  <si>
    <t>White River Safety &amp; Regulatory - Post</t>
  </si>
  <si>
    <t>White River Water Rights - Post UE-0406</t>
  </si>
  <si>
    <t>7.02% Med Term Notes C - Due 09/11/07</t>
  </si>
  <si>
    <t>Pipeline Capacity Assignment</t>
  </si>
  <si>
    <t>2006 - Shelf Registration</t>
  </si>
  <si>
    <t xml:space="preserve"> </t>
  </si>
  <si>
    <t>FIT - FAS 133 Unrealized Loss Fwd Swap</t>
  </si>
  <si>
    <t>Def Debits - Misc Def Debits</t>
  </si>
  <si>
    <t>Generating Plant Expenses</t>
  </si>
  <si>
    <t>Refundable GST on PSE Gas Purchases</t>
  </si>
  <si>
    <t>7.80% MT Notes Due 5/27/04 - Unamort Debt Exp</t>
  </si>
  <si>
    <t>Prepayments - Hopkins Ridge Prop Insurance</t>
  </si>
  <si>
    <t>Prepayments - Misc Employee Benefits</t>
  </si>
  <si>
    <t>Colstrip 3&amp;4 Coal Transport Agrmt Loss</t>
  </si>
  <si>
    <t>FAS 133 New Unrealized Gain RECs</t>
  </si>
  <si>
    <t>DFIT - FAS 133 Liability - RECs</t>
  </si>
  <si>
    <t>Prepmts - Marsh USA</t>
  </si>
  <si>
    <t>W/C Line No.</t>
  </si>
  <si>
    <t>$200M VRN - Amort of Debt Retirement</t>
  </si>
  <si>
    <t>Hopkins Ridge BPA Trans Upgrade 05TX-11905</t>
  </si>
  <si>
    <t>Hopkins Ridge BPA Trans Upgrade 02TX-11040</t>
  </si>
  <si>
    <t>A/R Hopkins BPA Transm Int Recble 05TX-11905</t>
  </si>
  <si>
    <t>A/R Hopkins BPA Transm Int Recble 02TX-11040</t>
  </si>
  <si>
    <t xml:space="preserve">   Gas Utility Plant in Service</t>
  </si>
  <si>
    <t>FAS157 Credit Reserve - LT Gas</t>
  </si>
  <si>
    <t>Env Rem - Gas Works Legal Costs</t>
  </si>
  <si>
    <t>A/P - Secondary Power Payable</t>
  </si>
  <si>
    <t>Def FIT - FAS 109</t>
  </si>
  <si>
    <t>Cash - Wells Fargo - WNG CBR - 4159652569</t>
  </si>
  <si>
    <t>Notes Rec - Intolight</t>
  </si>
  <si>
    <t>2001 Rate Case Expenses - Electric</t>
  </si>
  <si>
    <t>2001 Rate Case Expenses - Gas</t>
  </si>
  <si>
    <t>CIAC - Seattle Public Utilities-Electri</t>
  </si>
  <si>
    <t>Unearned Easement Revenue</t>
  </si>
  <si>
    <t>OCI-FAS133C-15NPNS Reclass to Earnings</t>
  </si>
  <si>
    <t>Cash-Key Bank-Flexben-6467</t>
  </si>
  <si>
    <t>ARO-Hopkins Ridge</t>
  </si>
  <si>
    <t>Deferred Pole Contact Compliance Paymen</t>
  </si>
  <si>
    <t>Workers Compensation Reserve - Pinnacle</t>
  </si>
  <si>
    <t>PSE Transmission Contra - Merchant Deposit</t>
  </si>
  <si>
    <t>Purchased Gas Commodity Security Deposit</t>
  </si>
  <si>
    <t>Deferred Pole Contact Compliance Payment</t>
  </si>
  <si>
    <t>Prepd Pens Cost Excess Contrib - Misc Def Deb</t>
  </si>
  <si>
    <t>8.06% MT Notes Due 6/19/06 - Unamort Debt Exp</t>
  </si>
  <si>
    <t>OCI-FAS133C-15NPNS</t>
  </si>
  <si>
    <t>RB-Consv Pre91 Tax Settlmt - Accum Def Inc Tax</t>
  </si>
  <si>
    <t>Customer Deposits - Electric</t>
  </si>
  <si>
    <t>Residential Exchange</t>
  </si>
  <si>
    <t>Cust Advances for Construction</t>
  </si>
  <si>
    <t>Major Projects - Property Tax Expense</t>
  </si>
  <si>
    <t>Def Inc Tax - Pre 1981 Additions</t>
  </si>
  <si>
    <t>Def Inc Tax - Post 1980 Additions</t>
  </si>
  <si>
    <t>Liberalized Depreciation Total Accum. Def. FIT - Liberalized</t>
  </si>
  <si>
    <t>7.00% MTN Series B Due 3/9/29 - Accrued</t>
  </si>
  <si>
    <t>8.4%WING MTN SERIES A DUE 1/13/2022 (rd</t>
  </si>
  <si>
    <t>8.14% Med Term Notes Due 11/30/06</t>
  </si>
  <si>
    <t>Elec/Cust Accounts Receivable CLX</t>
  </si>
  <si>
    <t>PCA Customer Portion</t>
  </si>
  <si>
    <t>DFIT - 2007 Storm Damage Deferred</t>
  </si>
  <si>
    <t>Goldendale Deferral - UE-070533</t>
  </si>
  <si>
    <t>Goldendale Carrying Costs - UE-070533</t>
  </si>
  <si>
    <t>FIN 48 Capitalized Overheads - Electric</t>
  </si>
  <si>
    <t>FIN 48 Capitalized Overheads - Gas</t>
  </si>
  <si>
    <t xml:space="preserve">Unclaimed Vendor Payments - California  </t>
  </si>
  <si>
    <t>Unclaimed Property - Customer Refunds - California</t>
  </si>
  <si>
    <t xml:space="preserve">Deferred Tax - Common Depreciation  </t>
  </si>
  <si>
    <t xml:space="preserve">Def Tax -Schedule 94 - Residential Exchange </t>
  </si>
  <si>
    <t>Payroll - Life Insurance Payable- Retir</t>
  </si>
  <si>
    <t>Snoqualmie #2 - FERC License Fees</t>
  </si>
  <si>
    <t>Total Profit/Loss Current Year</t>
  </si>
  <si>
    <t>Unappropriated Retained Earnings</t>
  </si>
  <si>
    <t>Sr Mgmt LT Incentive Plans</t>
  </si>
  <si>
    <t>Prepmts - All Risk Property Insurance</t>
  </si>
  <si>
    <t>Prepmts - King Air Aircraft Insurance</t>
  </si>
  <si>
    <t>Prepmts - M&amp;M Consulting Fee</t>
  </si>
  <si>
    <t>Electric - Construction Work in Progres</t>
  </si>
  <si>
    <t>Refunds - SeaFirst #68523505</t>
  </si>
  <si>
    <t>Temporary Cash Investments-Non Tax Exempt</t>
  </si>
  <si>
    <t>S-T Notes Rec - Misc</t>
  </si>
  <si>
    <t>Unclaimed Property - Customer Refunds</t>
  </si>
  <si>
    <t>Unclaimed Property - Payroll Checks</t>
  </si>
  <si>
    <t>A/P - Power Cost</t>
  </si>
  <si>
    <t>Nonutility Property</t>
  </si>
  <si>
    <t>Notes Rec - Bernie &amp; Doris Larson</t>
  </si>
  <si>
    <t>Notes Rec - Greenwater L.L.C.</t>
  </si>
  <si>
    <t>Accounts Payable - Vouchers (Electric S</t>
  </si>
  <si>
    <t>Cash-Key Bank-Tri-Ad Flex Spending</t>
  </si>
  <si>
    <t>BPA Freddy 1 Control Area Change</t>
  </si>
  <si>
    <t>FAS 157 Credit Reserve - ST Electric</t>
  </si>
  <si>
    <t>FAS 133 - Ineffective CFH Gain ST</t>
  </si>
  <si>
    <t>FAS 133 - Ineffective CFH Gain LT</t>
  </si>
  <si>
    <t>FAS157 CR Res LT Gas</t>
  </si>
  <si>
    <t>Accr Env Rem-Talbot Hill Substat &amp; Swit</t>
  </si>
  <si>
    <t>DFIT - Plant Gas</t>
  </si>
  <si>
    <t>DFIT - Plant Common</t>
  </si>
  <si>
    <t>DFIT - Plant Electric</t>
  </si>
  <si>
    <t>Accrued Interest - 5.757% Senior Notes</t>
  </si>
  <si>
    <t>Lower Snake River BPA Transm Interest R</t>
  </si>
  <si>
    <t>Quarterly Report</t>
  </si>
  <si>
    <t>Deferred Inc Tax - Envirnonmental</t>
  </si>
  <si>
    <t>Deferred Inc Tax - Other Utility</t>
  </si>
  <si>
    <t>Def FIT Environ - UG920781</t>
  </si>
  <si>
    <t>Def FIT LFSH - UG920782</t>
  </si>
  <si>
    <t>FIT Def LFSH Regional - UG930287</t>
  </si>
  <si>
    <t>FIT Def AWH 60% Effic - UG930287</t>
  </si>
  <si>
    <t>Electric - Colstrip Def Depr FERC Adj - Reg A</t>
  </si>
  <si>
    <t>Electric - BPA Power Exch Invstmt - Reg Asset</t>
  </si>
  <si>
    <t>Electric - BPA Power Exch Inv Amort - Reg Ass</t>
  </si>
  <si>
    <t>12</t>
  </si>
  <si>
    <t>8</t>
  </si>
  <si>
    <t>9</t>
  </si>
  <si>
    <t>Def Inc Tax - Energy Conservation &amp; FAS 133</t>
  </si>
  <si>
    <t>Fuel Stock - Propane SWARR Station</t>
  </si>
  <si>
    <t>Colstrip Units 1 &amp; 2 loss reserve</t>
  </si>
  <si>
    <t>Conservation Trust Payable</t>
  </si>
  <si>
    <t>2007-11</t>
  </si>
  <si>
    <t>61C</t>
  </si>
  <si>
    <t>Treated the same way as 25300803</t>
  </si>
  <si>
    <t>Temporary Cash Investments-Taxable</t>
  </si>
  <si>
    <t>Cust Accounts Receivable Unapplied Cred</t>
  </si>
  <si>
    <t>6b</t>
  </si>
  <si>
    <t>Env Rem - Factoria UST Def Site</t>
  </si>
  <si>
    <t>7.36% Med Term Notes C - Due 09/15/15</t>
  </si>
  <si>
    <t>6.61% Med Term Notes C - Due 12/21/09</t>
  </si>
  <si>
    <t>6.62% Med Term Notes C - Due 12/22/09</t>
  </si>
  <si>
    <t>7.15% Med Term Notes C - Due 12/19/25</t>
  </si>
  <si>
    <t>BPA Montana Transmission Request</t>
  </si>
  <si>
    <t>Other Deferred Credits - Retention Costs - Gas</t>
  </si>
  <si>
    <t>Sumas Gas Pipeline / Socco - Other A/R</t>
  </si>
  <si>
    <t>Sumas Gas Pipeline / Sumas - Other A/R</t>
  </si>
  <si>
    <t>Prepaid - Freddy 1 Capital FFH</t>
  </si>
  <si>
    <t>Prepaid - Freddy 1 Expense FFH</t>
  </si>
  <si>
    <t>Prepaid - Freddy 1 Inventory</t>
  </si>
  <si>
    <t>Prepmts - Electric - Municipal Taxes</t>
  </si>
  <si>
    <t>Prepmts - Interest</t>
  </si>
  <si>
    <t xml:space="preserve">Puget Sound Energy, Inc. </t>
  </si>
  <si>
    <t>Reconciliation between Balance Sheet and Combined Working Capital / Ratebase</t>
  </si>
  <si>
    <t xml:space="preserve">Components of Operating Investment included in Reconciliation </t>
  </si>
  <si>
    <t>Property Taxes - Washington - Electric</t>
  </si>
  <si>
    <t>Property Taxes - Montana - Electric</t>
  </si>
  <si>
    <t>Property Taxes - Washington - Gas</t>
  </si>
  <si>
    <t>Tenino Service Center - UG Tank - Env</t>
  </si>
  <si>
    <t>White River Plant Costs Reg Asset</t>
  </si>
  <si>
    <t>Def FIT - Post Retirement Benefits</t>
  </si>
  <si>
    <t>Def FIT - Environmental</t>
  </si>
  <si>
    <t>PCA - OCI FAS 133</t>
  </si>
  <si>
    <t>3.363%Senior Notes - Due 6/1/08</t>
  </si>
  <si>
    <t>Payroll - Medical Insurance Payable- Re</t>
  </si>
  <si>
    <t>Accounts Payable Suspense</t>
  </si>
  <si>
    <t>Payroll - Health/Dependent Spending Acc</t>
  </si>
  <si>
    <t>Def FIT - Demand Side Mgmt</t>
  </si>
  <si>
    <t>Def FIT - Software</t>
  </si>
  <si>
    <t>Def FIT - Rate Case</t>
  </si>
  <si>
    <t>Def FIT - Bond Amortization</t>
  </si>
  <si>
    <t>18600301</t>
  </si>
  <si>
    <t>CLX Cashier Shortage Blocked</t>
  </si>
  <si>
    <t>Stock Exch Fractional Shares</t>
  </si>
  <si>
    <t>Wachovia - Credit Facility Loan</t>
  </si>
  <si>
    <t>Unearned Rev-Renewable Energy Credit-Wi</t>
  </si>
  <si>
    <t>Gain on Sale Skagit Svc Ctr-Electric</t>
  </si>
  <si>
    <t>APUA - Vandalism - CLX</t>
  </si>
  <si>
    <t>4.84% Prfd - Gain on Reacqu Cap Stock</t>
  </si>
  <si>
    <t>Env Rem - Gas Historical Actual Ins Rec</t>
  </si>
  <si>
    <t>7.80% Med Term Notes Due 5/27/04</t>
  </si>
  <si>
    <t>7.02% Med Term Notes due 12/01/27</t>
  </si>
  <si>
    <t>6.74% Med Term Notes - Due 06/15/18</t>
  </si>
  <si>
    <t>6.46% MTN Series B Due 3/9/09</t>
  </si>
  <si>
    <t>Electric - Payroll Deductions - IBEW Union Du</t>
  </si>
  <si>
    <t>4.70%  Preferred Stock - Mandatory Rede</t>
  </si>
  <si>
    <t>Cash - First Union - PSE A/P C/D - 1069509</t>
  </si>
  <si>
    <t>Accounts Payable - BillServ NSF's and A</t>
  </si>
  <si>
    <t>6.274% Senior Notes Due 3/15/2037 - Unamortized Debt Expense</t>
  </si>
  <si>
    <t>6.274% Senior Notes Due 3/15/2037</t>
  </si>
  <si>
    <t>Deferred FIT - FAS 133 Fwd Swap Short Term</t>
  </si>
  <si>
    <t>First Un - Clearing A/P Disb.</t>
  </si>
  <si>
    <t>Defrrd Tax Asset - SFAS 158 Qualified P</t>
  </si>
  <si>
    <t>Defrrd Tax Asset - SFAS 158 SERP</t>
  </si>
  <si>
    <t>Defrrd Tax Asset - SFAS 158 Postrtrmnt</t>
  </si>
  <si>
    <t>Notes Rec - AP&amp;T Promissory Bad Debts R</t>
  </si>
  <si>
    <t>Cash-Key Bank- Checkfree</t>
  </si>
  <si>
    <t>Account Description</t>
  </si>
  <si>
    <t>9-5/8% Series 9/15/94 - Unam Loss Reacq</t>
  </si>
  <si>
    <t>FIT - Tight Sands Credit (TSCR)</t>
  </si>
  <si>
    <t>Workers Comp - Working Fund</t>
  </si>
  <si>
    <t>Prepaid - Market Data Subscriptions - E</t>
  </si>
  <si>
    <t>8.231% Trust Preferred Notes - Amort of</t>
  </si>
  <si>
    <t>Env Rem - WSDOT Fedl/State Legal Costs</t>
  </si>
  <si>
    <t>Env Rem - WSDOT Upland Remediation Costs</t>
  </si>
  <si>
    <t>Env Rem - WSDOT Thea Foss Remediation Costs</t>
  </si>
  <si>
    <t>Env Rem - WSDOT Thea Foss Legal Costs</t>
  </si>
  <si>
    <t>4.84%  Preferred Stock - Mandatory Rede</t>
  </si>
  <si>
    <t>FAS 133 Unrealized Loss - ST</t>
  </si>
  <si>
    <t>Unamort Gain on Reacquired Debt-6.25% M</t>
  </si>
  <si>
    <t>Env Rem - Quendall Terminal Remediation</t>
  </si>
  <si>
    <t>EOP</t>
  </si>
  <si>
    <t>ARC - Gas Plant</t>
  </si>
  <si>
    <t>ARO - Gas Mains</t>
  </si>
  <si>
    <t>Interest on PTC Deferred Tax</t>
  </si>
  <si>
    <t>Encogen Acid Rain Fines</t>
  </si>
  <si>
    <t>ARO - Electric - Short Term</t>
  </si>
  <si>
    <t>ARO - Gas - Short Term</t>
  </si>
  <si>
    <t>BPA Hopkins Ridge Transmission Request</t>
  </si>
  <si>
    <t xml:space="preserve">   Accumulated Depreciation and Other Liabilities</t>
  </si>
  <si>
    <t>Deferred Taxes WNP#3</t>
  </si>
  <si>
    <t>2006 Cashiers Overages-Baker Resort</t>
  </si>
  <si>
    <t>DFIT - 2006 Storm Excess Costs</t>
  </si>
  <si>
    <t>5.875% PCB Series 1993-Unamort Loss on</t>
  </si>
  <si>
    <t>Env Rem - Estimated Future Costs Misc Gas Sit</t>
  </si>
  <si>
    <t>Electric - Plant Acq Adj. Milwaukee RR</t>
  </si>
  <si>
    <t>Electric - Plant Acq Adj. DuPont</t>
  </si>
  <si>
    <t>Gas-Accum Depreciation AMA Reserve</t>
  </si>
  <si>
    <t>Common-Accum Depreciation AMA Reserve</t>
  </si>
  <si>
    <t>$200M 2 year floating rate note issuanc</t>
  </si>
  <si>
    <t>1900-Restructuree maturing $250mm credi</t>
  </si>
  <si>
    <t>Elec-Accum Depreciation -PP</t>
  </si>
  <si>
    <t>GAS-Accum Depreciation -PP</t>
  </si>
  <si>
    <t>PSE A/R Securitization - 3 years Facili</t>
  </si>
  <si>
    <t>ARO - Gas Bare Steel Pipe Removal to Short</t>
  </si>
  <si>
    <t>ARO - Transmission Wood Poles to Short Term</t>
  </si>
  <si>
    <t>ARO - Distribution Wood Poles Short Term</t>
  </si>
  <si>
    <t>ARO - Contaminated Oil &amp; Related Equipment To Short</t>
  </si>
  <si>
    <t>ARO - Electric Short Term</t>
  </si>
  <si>
    <t>ARO - Gas Short Term</t>
  </si>
  <si>
    <t xml:space="preserve">BPA Ratcheted Demand Liability </t>
  </si>
  <si>
    <t>AP - BPA 2006 Capital Projects</t>
  </si>
  <si>
    <t>US Bank - Damage Claims 1847</t>
  </si>
  <si>
    <t>Cash Discount Clearing</t>
  </si>
  <si>
    <t>37g</t>
  </si>
  <si>
    <t>Electric Working Capital Ratio</t>
  </si>
  <si>
    <t>Gas Working Capital Ratio</t>
  </si>
  <si>
    <t>Non Operating Working Capital</t>
  </si>
  <si>
    <t>Allocation of Working Capital</t>
  </si>
  <si>
    <t>Electric Working Captial</t>
  </si>
  <si>
    <t xml:space="preserve">Gas Working Capital </t>
  </si>
  <si>
    <t>Cashiers Overages</t>
  </si>
  <si>
    <t>Def FIT - ARO</t>
  </si>
  <si>
    <t>Env Rem - 5th &amp; Jackson Remedia Reimbur</t>
  </si>
  <si>
    <t>Master Card Central Billing - Clearing</t>
  </si>
  <si>
    <t>NewRule7 nonref zero consump cust advan</t>
  </si>
  <si>
    <t>Env Rem - Everett Legal Costs</t>
  </si>
  <si>
    <t>Electric - Plant Material &amp; Supplies</t>
  </si>
  <si>
    <t>Gas - Plant Material &amp; Supplies</t>
  </si>
  <si>
    <t>24</t>
  </si>
  <si>
    <t>PSE Low Income Program Costs - Electric</t>
  </si>
  <si>
    <t>PSE Low Income Program Costs - Gas</t>
  </si>
  <si>
    <t>Colstrip 3 &amp; 4 Final Reclamation Liabil</t>
  </si>
  <si>
    <t>Avg</t>
  </si>
  <si>
    <t>Op</t>
  </si>
  <si>
    <t>Non-Op</t>
  </si>
  <si>
    <t>Accum Amortization Colstrip-Common FERC</t>
  </si>
  <si>
    <t>Colstrip Def Depr FERC Adj - Reg</t>
  </si>
  <si>
    <t>Liquified Natural Gas Stored</t>
  </si>
  <si>
    <t>Prepmts - Puget Auto / General Liabilit</t>
  </si>
  <si>
    <t>California ISO/PX Receivables</t>
  </si>
  <si>
    <t>Electric Conservation Incentive</t>
  </si>
  <si>
    <t>2007-12</t>
  </si>
  <si>
    <t>The Tax Allocator calculation is for account 23600033 after discussion with Matt Marcelia the allocator was changed. This only affect the Working Capital Old methodology</t>
  </si>
  <si>
    <t>1</t>
  </si>
  <si>
    <t>16</t>
  </si>
  <si>
    <t>16a</t>
  </si>
  <si>
    <t>Common - Const Completed Non Classified</t>
  </si>
  <si>
    <t>DFIT Gain on Skagit Sale</t>
  </si>
  <si>
    <t>White River - FERC License Fees</t>
  </si>
  <si>
    <t>PSE Non-Employee Director Stock Plan</t>
  </si>
  <si>
    <t>Electric Conservation not in RB</t>
  </si>
  <si>
    <t>Federal Income Tax Withheld - Employee</t>
  </si>
  <si>
    <t>7.70% Bonds - Unamort Discount</t>
  </si>
  <si>
    <t>Injuries / Damages</t>
  </si>
  <si>
    <t>Sale of Skookumchuck</t>
  </si>
  <si>
    <t>Canwest Settlement Receivable</t>
  </si>
  <si>
    <t>37f</t>
  </si>
  <si>
    <t>Whitehorn Capital Lease - Non-Current</t>
  </si>
  <si>
    <t>Whitehorn Capital Lease - Current</t>
  </si>
  <si>
    <t>Payroll - Parking Payable</t>
  </si>
  <si>
    <t xml:space="preserve">   Other Investments &amp; FAS 133</t>
  </si>
  <si>
    <t>22</t>
  </si>
  <si>
    <t>Tenaska Disallowance Reserve</t>
  </si>
  <si>
    <t>Tenaska Disallowance Reserve Contra</t>
  </si>
  <si>
    <t>Def Tax - CLX Amortization</t>
  </si>
  <si>
    <t>ARO-Electric Shuffleton Harbor Lease</t>
  </si>
  <si>
    <t>White River Safety &amp; Regulatory - UE-040641 - Post Jan 15, 2004</t>
  </si>
  <si>
    <t>White River Water Rights - UE-040641 - Post Jan 15, 2004</t>
  </si>
  <si>
    <t>Per Susan email dated 10/31/2008, this acct should be coded the same as 25300561 as Non-Operating.</t>
  </si>
  <si>
    <t>6h</t>
  </si>
  <si>
    <t>Goldendale Deferral -UE-070533</t>
  </si>
  <si>
    <t>37i</t>
  </si>
  <si>
    <t>2008-12</t>
  </si>
  <si>
    <t>2008-09</t>
  </si>
  <si>
    <t>Effec Nov 1, 2008 the Goldendale deferral changed from WC to RB</t>
  </si>
  <si>
    <t>FAS 157 and FAS 133 are categorized as non operating investment in working capital calculation</t>
  </si>
  <si>
    <t>Interest Rec - River Oak</t>
  </si>
  <si>
    <t>A/P - Salary Month End Payroll Accrual</t>
  </si>
  <si>
    <t>Deferred FIT - FAS 133</t>
  </si>
  <si>
    <t>Puget Sound Energy</t>
  </si>
  <si>
    <t>REC Collateral Deposits Held</t>
  </si>
  <si>
    <t>Washington Unemployment Tax - Employer</t>
  </si>
  <si>
    <t>37d</t>
  </si>
  <si>
    <t>White River Conveyance Costs</t>
  </si>
  <si>
    <t>1900-2004 Shelf Registration</t>
  </si>
  <si>
    <t>Def FIT - Non Qual SERP</t>
  </si>
  <si>
    <t>Def FIT - Net CIAC</t>
  </si>
  <si>
    <t>Def FIT - Pension</t>
  </si>
  <si>
    <t>6.92% Med Term Notes C - Due 09/12/05</t>
  </si>
  <si>
    <t>Accum Amort Acq Adj DuPont - Electric</t>
  </si>
  <si>
    <t>Gas Stored at JP Reservoir - Noncurrent</t>
  </si>
  <si>
    <t>FAS 87 - Minimun Pension Liability Adju</t>
  </si>
  <si>
    <t>AFUCE Deferred Taxes</t>
  </si>
  <si>
    <t>Def Tax - Interest Inc - HEDC</t>
  </si>
  <si>
    <t>Superfund Site Cleanup</t>
  </si>
  <si>
    <t>1996 Holiday Storm</t>
  </si>
  <si>
    <t>11/23/98 Storm Loss</t>
  </si>
  <si>
    <t xml:space="preserve">Common Plant-Allocation to Gas </t>
  </si>
  <si>
    <t>6.10% Med Term Notes B - Due 01/15/04</t>
  </si>
  <si>
    <t>6.07% Med Term Notes B - Due 01/16/04</t>
  </si>
  <si>
    <t>Hydro Energy Dev Corp - Retained Earnings</t>
  </si>
  <si>
    <t>Employee Incentive Plan Clearing</t>
  </si>
  <si>
    <t>Incentive Pay Liability</t>
  </si>
  <si>
    <t>Elec-Update Seismic Analysis for Baker</t>
  </si>
  <si>
    <t>8.25% WNG MTN SERIES A DUE 8/12/22, rde</t>
  </si>
  <si>
    <t>8.2% PSPL MTN SERIES B DUE 12/21/12 rde</t>
  </si>
  <si>
    <t>Unappropriated RE</t>
  </si>
  <si>
    <t>Unamort Loss on Reacquired Debt - 1995</t>
  </si>
  <si>
    <t>OCI - Treasury Lock Settlements</t>
  </si>
  <si>
    <t>Dividends on Common Stock (Gas History)</t>
  </si>
  <si>
    <t>Dividends on Preferred Stock (Gas History)</t>
  </si>
  <si>
    <t>Gas - Plant Held for Future Use</t>
  </si>
  <si>
    <t>Electric - Colstrip Def Depr FERC Adj -</t>
  </si>
  <si>
    <t>3.363% MT Notes due 6/1/08 - Unamortize</t>
  </si>
  <si>
    <t>Env Rem - Swarr Station</t>
  </si>
  <si>
    <t>CWIP/Retention Clearing (Debit) - Electric</t>
  </si>
  <si>
    <t>Whitehorn Unit 2 Reimbursable Repair Co</t>
  </si>
  <si>
    <t>2006 Storm Excess Costs</t>
  </si>
  <si>
    <t>SFAS 132 Supplemental Death Intangible</t>
  </si>
  <si>
    <t>Interest on PTC Deferred Tax - Contra</t>
  </si>
  <si>
    <t>Interest Curr Comm.- Unrcvd Purch Gas C</t>
  </si>
  <si>
    <t>Interest Curr Demand-Unrcvd Purch Gas C</t>
  </si>
  <si>
    <t>Fuel Stock - Encogen Natural Gas</t>
  </si>
  <si>
    <t>Undistributed Intolight Stores Expense</t>
  </si>
  <si>
    <t>Residential Exchange - Misc Deferred De</t>
  </si>
  <si>
    <t>Env Rem - System Oil Insur Lit Legal Co</t>
  </si>
  <si>
    <t>Accrued WA City B &amp; O Taxes</t>
  </si>
  <si>
    <t>Cash-Key Bank-Payroll 1174</t>
  </si>
  <si>
    <t>Current Demand Def - Unrec Purch Gas Costs</t>
  </si>
  <si>
    <t>Notes Rec - Petersen Family Ltd.</t>
  </si>
  <si>
    <t>Notes Rec - BOA Keyport Lighting &amp; Capa</t>
  </si>
  <si>
    <t>2000 Cashiers Overages-Baker Resort</t>
  </si>
  <si>
    <t>9.375% PEI Bonds 2017 - Unam Loss Reacq Debt</t>
  </si>
  <si>
    <t>Deferred Debits - CFS Parts Warranty Re</t>
  </si>
  <si>
    <t>Curr Commodity Def - Unrec Purch Gas Co</t>
  </si>
  <si>
    <t>Other Investments - Ramgen Power System</t>
  </si>
  <si>
    <t>7.00% MTN Series B Due 3/9/29</t>
  </si>
  <si>
    <t>7.96% MTN Series B Due 2/22/10</t>
  </si>
  <si>
    <t>A/P - Encogen Vouchers</t>
  </si>
  <si>
    <t>DFIT - FAS 133 LT Asset - Electric</t>
  </si>
  <si>
    <t>Deferred FIT - Sale of GO</t>
  </si>
  <si>
    <t>JO1 Job Orders Temporary Facilities</t>
  </si>
  <si>
    <t>OWIP - Electric - Non-Temp Facility &amp; Damage</t>
  </si>
  <si>
    <t xml:space="preserve">   Electric Preliminary Surveys</t>
  </si>
  <si>
    <t>DFIT FIN 48 Interest - Electric</t>
  </si>
  <si>
    <t>DFIT FIN 48 Interest - Gas</t>
  </si>
  <si>
    <t>FAS 123R LTIP Equity Awards - Performance</t>
  </si>
  <si>
    <t>DFIT - Goldendale Deferral - UE-070533</t>
  </si>
  <si>
    <t>7.35% MT Notes Due 2/1/24 - Unamort Debt Exp</t>
  </si>
  <si>
    <t>6.46% MTN Series B Due 3/9/09 - Unamort</t>
  </si>
  <si>
    <t>7.00% MTN Series B Due 3/9/29 - Unamort</t>
  </si>
  <si>
    <t>Property Taxes - Oregon - Electric</t>
  </si>
  <si>
    <t>Approp RE - Fed Amort Reserve - Snoqualmie</t>
  </si>
  <si>
    <t>Env Rem - UG Tank - Crossroads Operating Base</t>
  </si>
  <si>
    <t>Temporary Cash Investments- Key Bank</t>
  </si>
  <si>
    <t>51</t>
  </si>
  <si>
    <t>Cash - Citibank E-Payment</t>
  </si>
  <si>
    <t>White River Relicensing - UE-040641</t>
  </si>
  <si>
    <t>White River Water Rights - UE-040641</t>
  </si>
  <si>
    <t>Accounts</t>
  </si>
  <si>
    <t>BPA Residential Exchange - Other Accts</t>
  </si>
  <si>
    <t>Inventory - Crystal Mountain Generation</t>
  </si>
  <si>
    <t>PGA FAS 157 Liability Reserve</t>
  </si>
  <si>
    <t>Env Rem - Lower Baker Power Plant Site</t>
  </si>
  <si>
    <t>Env Rem - Snoqualmie Hydro Generation</t>
  </si>
  <si>
    <t>Other Deferred Credits - LIHEAP Credit</t>
  </si>
  <si>
    <t>Other Deferred Credits - Contra LIHEAP</t>
  </si>
  <si>
    <t>18600542</t>
  </si>
  <si>
    <t>Env Rem - Lower Baker Power Plant Site- Future Costs</t>
  </si>
  <si>
    <t>Oth Def Cr - Non -core Gas - Pipeline Cap</t>
  </si>
  <si>
    <t>Gain on Disp Of Emiss Allow - Acc Def I</t>
  </si>
  <si>
    <t>Upper Baker Structure Fire- Interim Mit</t>
  </si>
  <si>
    <t>Accounts Payable Non-SAP System Accrual</t>
  </si>
  <si>
    <t>Prepaid SAP Support</t>
  </si>
  <si>
    <t>Encogen Activity - Electric</t>
  </si>
  <si>
    <t>Prepmts - WECC Dues</t>
  </si>
  <si>
    <t>Rounding</t>
  </si>
  <si>
    <t>8.59% PSPL MTN SERIE A DUE 4/9/12 rdeem</t>
  </si>
  <si>
    <t>Customer Deposits - Gas CLX- Effective</t>
  </si>
  <si>
    <t>Customer Deposits - Elect CLX - Effecti</t>
  </si>
  <si>
    <t>Env Rem - Centralia Plant</t>
  </si>
  <si>
    <t>Env Rem - Chehalis Remediation Costs</t>
  </si>
  <si>
    <t>Montana State Electric Energy Producer</t>
  </si>
  <si>
    <t>OCI - FAS 133 Fwd Swap CQ Marks</t>
  </si>
  <si>
    <t>Electric-Accum Amortization - PP</t>
  </si>
  <si>
    <t>GAS-Accum Amortization - PP</t>
  </si>
  <si>
    <t>Common-Accum Amortization - PP</t>
  </si>
  <si>
    <t>Non-Utility Property Work in Progress -</t>
  </si>
  <si>
    <t>Non-Utility Property - PP</t>
  </si>
  <si>
    <t>Provision for Non-Utility Property - PP</t>
  </si>
  <si>
    <t>PCA YR #6  Gross - Contra</t>
  </si>
  <si>
    <t>Gas- Cust Accounts Receivable CLX</t>
  </si>
  <si>
    <t>6c</t>
  </si>
  <si>
    <t>35a</t>
  </si>
  <si>
    <t>Env Rem - Lake Union Legal Costs</t>
  </si>
  <si>
    <t>Prepayments - Licensing Fees (Vehicles)</t>
  </si>
  <si>
    <t>Prepaid Edison Electric Institute dues</t>
  </si>
  <si>
    <t>Common DFIT Summit Purchase Opt Buyout - Elec</t>
  </si>
  <si>
    <t>Env Rem - Bellevue G.O.UST Site Est Fut</t>
  </si>
  <si>
    <t>Def FIT FAS 106 Retirement Benefits</t>
  </si>
  <si>
    <t>Def FIT - Demand Charges</t>
  </si>
  <si>
    <t>Def FIT - JP Storage 263A</t>
  </si>
  <si>
    <t>Def FIT Indirect Cost Adj - Electric</t>
  </si>
  <si>
    <t>Electric - Colstrip Common FERC Adj - R</t>
  </si>
  <si>
    <t>Electric - Accum Amort Colstrip Common</t>
  </si>
  <si>
    <t>Electric Portion of Common Deferred Taxes</t>
  </si>
  <si>
    <t>CIAC - 1986 Changes - Accum Def Income Tax</t>
  </si>
  <si>
    <t>CIAC - 7/1/87 - Accum Def Income Tax</t>
  </si>
  <si>
    <t>Vacation Pay - Accum Def Inc Taxes</t>
  </si>
  <si>
    <t>Prepaid Exp - Hopkins Ridge Interconnec</t>
  </si>
  <si>
    <t>Lehman Brother CP issuances</t>
  </si>
  <si>
    <t>Unearned Revenue - Pole Contacts</t>
  </si>
  <si>
    <t>1997 Cashiers Overages</t>
  </si>
  <si>
    <t>1998 Cashiers Overages</t>
  </si>
  <si>
    <t>1999 Cashiers Overages</t>
  </si>
  <si>
    <t>2000 Cashiers Overages</t>
  </si>
  <si>
    <t>6.51% Med Term Notes B - Due 08/19/08</t>
  </si>
  <si>
    <t>Curr Commodity Def - Unrec Purch Gas Costs</t>
  </si>
  <si>
    <t>Emp Rec / Payroll Advances &amp; Misc - OARM</t>
  </si>
  <si>
    <t>Accrued WUTC Fee - Gas</t>
  </si>
  <si>
    <t>Accounts Payable - SAP System</t>
  </si>
  <si>
    <t>FAS 133 Non-qualified NPNS - LT Reserve</t>
  </si>
  <si>
    <t>FAS 133 NQ NPNS ST RESERVE</t>
  </si>
  <si>
    <t>PSE $350M 3 Year Credit Facility Unamor</t>
  </si>
  <si>
    <t>Non Operating Investments</t>
  </si>
  <si>
    <t>Electric - Plant in Service</t>
  </si>
  <si>
    <t>Gas - Plant in Service</t>
  </si>
  <si>
    <t>Env Rem - 5th &amp; Jackson Remediation Costs</t>
  </si>
  <si>
    <t>Env Rem - Mercer Street Remediation Costs</t>
  </si>
  <si>
    <t>Electric - Def Losses fr Disposition of Utili</t>
  </si>
  <si>
    <t>2005 Cashiers Overages-Baker Resort</t>
  </si>
  <si>
    <t>Gain from Sale of Former Bellevue GO Bu</t>
  </si>
  <si>
    <t>DFIT - FAS 133 LT Liability - Gas</t>
  </si>
  <si>
    <t>Def Tax - Fredonia Turbine Lease</t>
  </si>
  <si>
    <t xml:space="preserve">   Common Accumulated Depreciation-Allocation to Gas</t>
  </si>
  <si>
    <t>SGS-2 Gas Stored Underground</t>
  </si>
  <si>
    <t>Prepaid- Transmission software</t>
  </si>
  <si>
    <t>CLX - Account Credit Adj for Rule 7</t>
  </si>
  <si>
    <t>7.02% MT Note Issued - Unamort Debt Expen</t>
  </si>
  <si>
    <t>6.8% PCB Series 1992-Unamort Loss on Re</t>
  </si>
  <si>
    <t>$250M 30 Year Senior Notes</t>
  </si>
  <si>
    <t>Env Rem - Quendall Terminal Legal Costs</t>
  </si>
  <si>
    <t>Def Loss Disp Plt. - Electric</t>
  </si>
  <si>
    <t>Def Loss Disp Plt. - Gas</t>
  </si>
  <si>
    <t>Deferred Losses post 12/31/05 Property</t>
  </si>
  <si>
    <t>Deferred FIT - Horizon Wind Energy Paym</t>
  </si>
  <si>
    <t>A/P - Financial Swap payable</t>
  </si>
  <si>
    <t>Electric Plant in Service</t>
  </si>
  <si>
    <t>Electric Plant Aquisition Adjustment</t>
  </si>
  <si>
    <t>8.39%WNG MTN SERIES A DUE 1/13/2022 (rd</t>
  </si>
  <si>
    <t>ARO - Electric Shuffelton Harbor Lease to</t>
  </si>
  <si>
    <t>ARO - Gas Cast Iron Pipe Removal to Short</t>
  </si>
  <si>
    <t>2006 Cashiers Overages</t>
  </si>
  <si>
    <t>DETM - NW Pipeline Capacity Agreement</t>
  </si>
  <si>
    <t>Accounts Payable - APS NSF's and Adj-Ke</t>
  </si>
  <si>
    <t>A/P - BPA Transmission Payable</t>
  </si>
  <si>
    <t>A/P - Firm Contract Power Payable</t>
  </si>
  <si>
    <t>2004 Rate Case Costs - Electric</t>
  </si>
  <si>
    <t>2004 Rate Case Costs - Common</t>
  </si>
  <si>
    <t xml:space="preserve">   Investment in Associated Companies</t>
  </si>
  <si>
    <t>FIT Deferred on 18233 &amp; 18253</t>
  </si>
  <si>
    <t>FIT Deferred on 18234  18253 &amp; 18254</t>
  </si>
  <si>
    <t>7.70% MT Notes Due 12/10/04 - Unamort Debt Ex</t>
  </si>
  <si>
    <t>Env Rem - Tacoma Tide Flats Legal Costs</t>
  </si>
  <si>
    <t>Env Rem - Tac Tide Flts Historical Internal C</t>
  </si>
  <si>
    <t>Fuel Stock - Colstrip 3&amp;4 Fuel</t>
  </si>
  <si>
    <t>Discount for NPV - Elect</t>
  </si>
  <si>
    <t>Discount for NPV - Gas</t>
  </si>
  <si>
    <t>Unbilled Revenue, PSE customers, Electr</t>
  </si>
  <si>
    <t>Unbilled Revenue, PSE customers, Gas</t>
  </si>
  <si>
    <t>Trading Floor FERC Fees Payable</t>
  </si>
  <si>
    <t>PCA Company Portion - contra</t>
  </si>
  <si>
    <t>ARO-Electric Whitehorn 2 &amp; 3 Lease</t>
  </si>
  <si>
    <t>White River Relicensing - UE-040641 - Post Jan 15, 2004</t>
  </si>
  <si>
    <t xml:space="preserve">Puget Sound Energy </t>
  </si>
  <si>
    <t>Gas</t>
  </si>
  <si>
    <t>Balance Sheet Detail</t>
  </si>
  <si>
    <t>Electric</t>
  </si>
  <si>
    <t>CAP Securities - Unamort Debt Exp</t>
  </si>
  <si>
    <t>Med Term Notes - B - Unamort Debt Expense</t>
  </si>
  <si>
    <t>Med Term Notes - C - Unamort Debt Expense</t>
  </si>
  <si>
    <t>Nonutility Plant in Service</t>
  </si>
  <si>
    <t>Invest in Assoc</t>
  </si>
  <si>
    <t>White River Deferred Plant Costs</t>
  </si>
  <si>
    <t>37c</t>
  </si>
  <si>
    <t>40</t>
  </si>
  <si>
    <t>10800003ARC</t>
  </si>
  <si>
    <t>DFIT - FAS 133 CFH TLOCK ST</t>
  </si>
  <si>
    <t>DFIT - FAS 133 Asset - PGA</t>
  </si>
  <si>
    <t xml:space="preserve">   Common Deferred Taxes-Allocation to Electric</t>
  </si>
  <si>
    <t>Microsoft Maintenance Contract</t>
  </si>
  <si>
    <t>Deferred Losses post 5/31/08 Property Sales - Gas</t>
  </si>
  <si>
    <t>Deferred Gains post 5/31/08 Property Sales - Electric</t>
  </si>
  <si>
    <t>Deferred Gains post  5/31/08 Property Sales - Gas</t>
  </si>
  <si>
    <t>Bank of New York Trust Expense</t>
  </si>
  <si>
    <t>Unamortized Discount PSE Capital</t>
  </si>
  <si>
    <t>Unamortized Discount PSE Operating</t>
  </si>
  <si>
    <t>Unamortized Discount PSE Hedging</t>
  </si>
  <si>
    <t>Snoqualmie #1 - FERC License Fees</t>
  </si>
  <si>
    <t>Deferred FIT Horizon Wind Energy Payment</t>
  </si>
  <si>
    <t>Per Susan email dated 9/5/2008, this acct should be in production ratebase.  This acct changed to Elec ratebase</t>
  </si>
  <si>
    <t>FAS 133 Day 1 Gain Deferral - Electric</t>
  </si>
  <si>
    <t>DFIT Summit Purchase Opt Buyout</t>
  </si>
  <si>
    <t>FAS 133 Day 1 Loss Deferral - Electric - ST</t>
  </si>
  <si>
    <t>FAS 133 Day 1 Loss Deferral - Electric - LT</t>
  </si>
  <si>
    <t>US Bank - Damage Claims 1771847</t>
  </si>
  <si>
    <t>Customer Deposits - Gas CLX</t>
  </si>
  <si>
    <t>7.69% MTN Due 2/1/11</t>
  </si>
  <si>
    <t>Deferred FIT - California ISO</t>
  </si>
  <si>
    <t>Deferred FIT - California PX</t>
  </si>
  <si>
    <t>Fuel Stock - Whitehorn Non-Core Gas Inv</t>
  </si>
  <si>
    <t>Prepaid Sales Tax - Fredonia CT 3 &amp; 4</t>
  </si>
  <si>
    <t>Def Losses fr Disposition of Utility Pl</t>
  </si>
  <si>
    <t>ARO - Distribution Wood Poles</t>
  </si>
  <si>
    <t>23</t>
  </si>
  <si>
    <t>Gas Conservation - Tracker Programs</t>
  </si>
  <si>
    <t>64a</t>
  </si>
  <si>
    <t>FAS106 - Post Retirmnt Benefits</t>
  </si>
  <si>
    <t>Electric - Plant in Service - PP</t>
  </si>
  <si>
    <t>Gas - Plant in Service - PP</t>
  </si>
  <si>
    <t>Common - Plant in Service - PP</t>
  </si>
  <si>
    <t>Electric - Plant Held for Future Use -</t>
  </si>
  <si>
    <t>Gas - Plant Held for Future Use - PP</t>
  </si>
  <si>
    <t>Electric Plant - NOT CLASSIFIED - PP</t>
  </si>
  <si>
    <t>Gas - Plant - NOT CLASSIFIED - PP</t>
  </si>
  <si>
    <t>Gas - Construction Work in Progress - P</t>
  </si>
  <si>
    <t>A/R - Snohomish PUD - Beverly Park Subs</t>
  </si>
  <si>
    <t>Qualified Pension Plan funded Status</t>
  </si>
  <si>
    <t>2008 Storm Excess Costs</t>
  </si>
  <si>
    <t>Env Rem - UG Tank Factoria (Future Cost Est)</t>
  </si>
  <si>
    <t>Real Estate Reimbursable Projects</t>
  </si>
  <si>
    <t>SEP Pension &amp; Benefit Plant Liabiltiy</t>
  </si>
  <si>
    <t>Post Retriement Benefit Plan Benefit</t>
  </si>
  <si>
    <t>Total  Investment</t>
  </si>
  <si>
    <t>Less: Gas CWIP</t>
  </si>
  <si>
    <t>FIT Deferred on 18239</t>
  </si>
  <si>
    <t>Deferred Income Tax - Thermal Energy</t>
  </si>
  <si>
    <t>Deferred Income Tax - Therm Rail</t>
  </si>
  <si>
    <t>41a</t>
  </si>
  <si>
    <t>Prepaid KWI Maintenance</t>
  </si>
  <si>
    <t>Wind Resource Acquisition</t>
  </si>
  <si>
    <t>Real Estate Brokerage Fee</t>
  </si>
  <si>
    <t>Accum Depreciation Non-legal Cost of Re</t>
  </si>
  <si>
    <t>Contra Accum Depreciation Non-legal Cos</t>
  </si>
  <si>
    <t>PGA  Amort - Dommod</t>
  </si>
  <si>
    <t>Contributions in Aid of Construction - Accum. Def. FIT.</t>
  </si>
  <si>
    <t xml:space="preserve">   Common Plant-Allocation to Electric</t>
  </si>
  <si>
    <t>Residential Exchange - Other Deferred C</t>
  </si>
  <si>
    <t>Unearned Fees - Cascade Water Alliance</t>
  </si>
  <si>
    <t>13600413</t>
  </si>
  <si>
    <t>Temporary Investments Key Bank - BPA Restrict</t>
  </si>
  <si>
    <t>Prepmts - Optimize Networks Maintenance</t>
  </si>
  <si>
    <t>Land Sales - Accum Def Inc Taxes</t>
  </si>
  <si>
    <t>6.724% MTN due 6/15/2036 - Unamort Debt Expense</t>
  </si>
  <si>
    <t>Loans - Exit Payback - Other Accts Rec</t>
  </si>
  <si>
    <t>Fuel Stock - Crystal Mountain</t>
  </si>
  <si>
    <t>Other</t>
  </si>
  <si>
    <t>Prepmts - State Street Cond Trustee Fee</t>
  </si>
  <si>
    <t>FAS 133 -Ineffective CFH Loss LT</t>
  </si>
  <si>
    <t>12/4/03  Wind Storm - Extr Property Los</t>
  </si>
  <si>
    <t>White River Preliminary Survey Tunnel I</t>
  </si>
  <si>
    <t>White River Relicensing &amp; CWIP Reg Asse</t>
  </si>
  <si>
    <t>PCA Company Portion</t>
  </si>
  <si>
    <t>2002 Cashiers Overages-Baker Resort</t>
  </si>
  <si>
    <t>Prepaid - Goldendale Expense Maintenanc</t>
  </si>
  <si>
    <t>Prepaid Goldendale Inventory</t>
  </si>
  <si>
    <t>Env Rem-Olympia (Columbia Street) MGP L</t>
  </si>
  <si>
    <t>2008 PSE Bridge Loan Agreement</t>
  </si>
  <si>
    <t>DFIT - Interest Chelan PUD Reg Asset</t>
  </si>
  <si>
    <t>Landlord Incentive Bldg B - Floor 4</t>
  </si>
  <si>
    <t>Hopkins II Wake Effect Settlement</t>
  </si>
  <si>
    <t>DFIT - FAS 133 LT Liability - Electric</t>
  </si>
  <si>
    <t>2002 Universal Shelf</t>
  </si>
  <si>
    <t>Deferred FIT-Deferred Income (Advance P</t>
  </si>
  <si>
    <t>Plant Materials - Colstrip 3 &amp; 4</t>
  </si>
  <si>
    <t>Merch Inv</t>
  </si>
  <si>
    <t>Unamortized AFUCE Gross Up (2/97-12/02)</t>
  </si>
  <si>
    <t>Freddie #1 Operating Advance</t>
  </si>
  <si>
    <t>A/R - Vandalism - CLX</t>
  </si>
  <si>
    <t>Interest Rec - Newcastle Homeowners' As</t>
  </si>
  <si>
    <t>APUA - CARS Conversion-CLX</t>
  </si>
  <si>
    <t>Elec-RWIP-Specific C.O.R./Salvage</t>
  </si>
  <si>
    <t>Contra Low Income Program - Electric</t>
  </si>
  <si>
    <t>Contra Low Income Program - Gas</t>
  </si>
  <si>
    <t>Env Rem - Gas Historical Actual Ins Recoverie</t>
  </si>
  <si>
    <t>FIT Current Payable</t>
  </si>
  <si>
    <t>Federal Excise Tax - Fuel/Drayage Veh</t>
  </si>
  <si>
    <t>Accum Amort Acq Adj Milwaukee RR - Elec</t>
  </si>
  <si>
    <t>2001 Cashiers Overages</t>
  </si>
  <si>
    <t>US Bank - Commercial Paper</t>
  </si>
  <si>
    <t>Prepmts - Puget Auto / General Liability</t>
  </si>
  <si>
    <t>Prepmts - WIES - Blackout / Brownout</t>
  </si>
  <si>
    <t xml:space="preserve">   Electric Future Use Property</t>
  </si>
  <si>
    <t>AP Associated Companies</t>
  </si>
  <si>
    <t>FAS157 Credit Reserve - ST Gas</t>
  </si>
  <si>
    <t>BPA Transmission Escrow</t>
  </si>
  <si>
    <t>Prepaid - Goldendale Capital Maintenanc</t>
  </si>
  <si>
    <t>Env Rem - Lower Baker Powerhouse Soil R</t>
  </si>
  <si>
    <t>Env Rem - Snoqualmie Power Plant Soil R</t>
  </si>
  <si>
    <t>Env Rem - Bellingham Boulevard Park MGP</t>
  </si>
  <si>
    <t>Prepaid Comcast Rent</t>
  </si>
  <si>
    <t>Electric - Enron Settlement Funding</t>
  </si>
  <si>
    <t>Electric - Attorney General LIW Enron Funding</t>
  </si>
  <si>
    <t>Misc Current Liab - Comcast Rent</t>
  </si>
  <si>
    <t>PCA YR #9 Gross</t>
  </si>
  <si>
    <t>PCA YR #9  Gross - Contra</t>
  </si>
  <si>
    <t>CLX-Guarantee Transfer Clearing</t>
  </si>
  <si>
    <t>PCA YR #9 Gross - Contra</t>
  </si>
  <si>
    <t>DFIT - FAS 133 Liability - PGA ST</t>
  </si>
  <si>
    <t>28300232</t>
  </si>
  <si>
    <t>DFIT - FAS 133 Liability - PGA  LT</t>
  </si>
  <si>
    <t>DFIT - FAS 133 PGA LT</t>
  </si>
  <si>
    <t>25300212</t>
  </si>
  <si>
    <t>International Paper - Westcoast Capacity Agreement</t>
  </si>
  <si>
    <t>March 2010 Bond Issue</t>
  </si>
  <si>
    <t>Int'l Paper - Westcoast Capacity Agreem</t>
  </si>
  <si>
    <t>Less: Gas</t>
  </si>
  <si>
    <t>2010-02</t>
  </si>
  <si>
    <t>Reclassified as working capital</t>
  </si>
  <si>
    <t>Proceeds from CWA for White River Plant Sale</t>
  </si>
  <si>
    <t>Wild Horse US Treasury Grant</t>
  </si>
  <si>
    <t>Wild Horse U.S. Treasury Grant</t>
  </si>
  <si>
    <t>Prepaid - Long Term REC</t>
  </si>
  <si>
    <t>Prepaid - Short Term REC</t>
  </si>
  <si>
    <t>Deferred Income Tax - SAP Amortization</t>
  </si>
  <si>
    <t>Electric - BPA Power Exch Inv Amort - R</t>
  </si>
  <si>
    <t>Fuel Stock - Tenaska - Oil</t>
  </si>
  <si>
    <t xml:space="preserve">   Non-Utility Property </t>
  </si>
  <si>
    <t>Transmission Services Deposits</t>
  </si>
  <si>
    <t>Operating Investments</t>
  </si>
  <si>
    <t>Deferred FIT - Ramgen Reserve</t>
  </si>
  <si>
    <t>Electric - Env Remediation Costs - Accu</t>
  </si>
  <si>
    <t>6.74% MT Notes Due 06/15/18 - Unamort D</t>
  </si>
  <si>
    <t>Electric - Premium on Cap Stock - Common</t>
  </si>
  <si>
    <t>CIAC after 10/8/76 - Accum Def Income Tax</t>
  </si>
  <si>
    <t>6.93% Med Term Notes C - Due 09/13/05</t>
  </si>
  <si>
    <t>GST on Gas Sales from PSE</t>
  </si>
  <si>
    <t>Current Demand Def - Unrec Purch Gas Co</t>
  </si>
  <si>
    <t>1995 Conservation Bonds - Unamort Debt Exp</t>
  </si>
  <si>
    <t>DFIT - FAS 133 ST Liability - Gas</t>
  </si>
  <si>
    <t>Amounts</t>
  </si>
  <si>
    <t>Inventory - Sumas</t>
  </si>
  <si>
    <t>PSE Capital Credit Agreement</t>
  </si>
  <si>
    <t>PSE Operating Credit Agreement</t>
  </si>
  <si>
    <t>PSE Hedging Credit Agreement</t>
  </si>
  <si>
    <t>ARO - Asbestos - Common to Short Term</t>
  </si>
  <si>
    <t>Suntrust Bank - Commercial Paper</t>
  </si>
  <si>
    <t>18</t>
  </si>
  <si>
    <t>8.25% Series 4/1/96 - Unam Loss Reacq Debt</t>
  </si>
  <si>
    <t>9-5/8% Series 9/15/94 - Unam Loss Reacq Debt</t>
  </si>
  <si>
    <t>APUA - Damage Claims - CLX</t>
  </si>
  <si>
    <t>10100001ARC</t>
  </si>
  <si>
    <t>Notes Rec - Newcastle Homeowners' Assoc.</t>
  </si>
  <si>
    <t>5.0% PCB-Series 2003A due 03/01/2031-Ac</t>
  </si>
  <si>
    <t>Wildhorse Prepaid O&amp;M to Vestas</t>
  </si>
  <si>
    <t>Env Rem - South Seattle GS</t>
  </si>
  <si>
    <t>Env Rem - Olympia (Columbia Street) MGP</t>
  </si>
  <si>
    <t>8.231% Capital Trust I-Redemption 6/1/2</t>
  </si>
  <si>
    <t>Payroll Deductions - Garnishments</t>
  </si>
  <si>
    <t>Electric - Plant in Service - ARC where ARO Not Recovered in Depreciation Rates</t>
  </si>
  <si>
    <t>10800001ARC</t>
  </si>
  <si>
    <t>Elec-Accum Depreciation - ARC where ARO Not Recovered in Depreciation Rate</t>
  </si>
  <si>
    <t>WUTC Gas Pipeline Penalty</t>
  </si>
  <si>
    <t>Summit Purchase Option Buyout Receipt</t>
  </si>
  <si>
    <t>Electric - BPA Power Exch Invstmt - Reg</t>
  </si>
  <si>
    <t>White River Salvage</t>
  </si>
  <si>
    <t>BPA Power Exch Invstmt - Reg Asset</t>
  </si>
  <si>
    <t>8.40% Cap Trst - Unam Loss Reacq Debt</t>
  </si>
  <si>
    <t>OCI - Treasury Lock 5/24/2005 Amortizat</t>
  </si>
  <si>
    <t>6.724% 30 Year Notes Due 6/15/2036</t>
  </si>
  <si>
    <t>Note Payable - Hopper - Wind Ridge Site</t>
  </si>
  <si>
    <t>Note Payable to Puget Energy</t>
  </si>
  <si>
    <t>Accrued Interest on PE Note</t>
  </si>
  <si>
    <t>Accrued Interest - 6.724% Notes Due 6/1</t>
  </si>
  <si>
    <t>PCA YR #2  Gross</t>
  </si>
  <si>
    <t>PCA YR #2 Gross - Contra</t>
  </si>
  <si>
    <t>CLX Balance Transfer</t>
  </si>
  <si>
    <t>7.19% WNG Series B due 8/18/2023</t>
  </si>
  <si>
    <t>Average Operating Investments - Electric</t>
  </si>
  <si>
    <t xml:space="preserve">   Less: Accumulated Depreciation</t>
  </si>
  <si>
    <t xml:space="preserve">   Common Accum Depr-Allocation to Electric</t>
  </si>
  <si>
    <t>Gas - Payroll Deductions - UA Union Dues</t>
  </si>
  <si>
    <t>PTO / Holiday / etc - Clearing</t>
  </si>
  <si>
    <t>PSE Ben Protect Trust-Bank of NY Money</t>
  </si>
  <si>
    <t>A/R - Merchandise - CLX</t>
  </si>
  <si>
    <t>A/R - Powerex Power Exchange</t>
  </si>
  <si>
    <t>CT Site Inventories</t>
  </si>
  <si>
    <t>Tenaska -Tax Indemnification</t>
  </si>
  <si>
    <t>Comb</t>
  </si>
  <si>
    <t>Medical Aid - Supplemental</t>
  </si>
  <si>
    <t>Gas - Common Stock Expense</t>
  </si>
  <si>
    <t>Gas - Preferred Stock Expense</t>
  </si>
  <si>
    <t>Electric - Common Stock Expense</t>
  </si>
  <si>
    <t>SFAS 158 Tax Benefit Post Ret. Benefit</t>
  </si>
  <si>
    <t>Postretirement Benefit Plan Liability</t>
  </si>
  <si>
    <t>SERP Pension &amp; Benefit Plan Liability</t>
  </si>
  <si>
    <t>ARO - Transmission Wood Poles</t>
  </si>
  <si>
    <t>Non-Qual SRP - Officers - Accum Def Inc</t>
  </si>
  <si>
    <t>J Harvey Const Encroach. Dep/BPA Kitsap</t>
  </si>
  <si>
    <t>Common - Plant - NOT CLASSIFIED - PP</t>
  </si>
  <si>
    <t>13400101</t>
  </si>
  <si>
    <t>BPA Goldendale Puget Control Area Depos</t>
  </si>
  <si>
    <t>13400111</t>
  </si>
  <si>
    <t>BPA RES JD Wind Deposit</t>
  </si>
  <si>
    <t>Prepaid - PowerPlant Maintenance Contra</t>
  </si>
  <si>
    <t>Prepaid Annual Bus Passes</t>
  </si>
  <si>
    <t>ARO-Steel Wrapped Services</t>
  </si>
  <si>
    <t>Redmond West on Willows - Landlord Ince</t>
  </si>
  <si>
    <t>A/R Short-Term Securitization Agreemen</t>
  </si>
  <si>
    <t>Common-Accum Depreciation -PP</t>
  </si>
  <si>
    <t>Gas-RWIP-RET1 C.O.R./Salvage PP</t>
  </si>
  <si>
    <t>Unappropriated Retained Earnings (Elect</t>
  </si>
  <si>
    <t>A/R - Damage Claims - CLX</t>
  </si>
  <si>
    <t>Common-Accum Depreciation - ARC where ARO Not Recovered in Depreciation Rates</t>
  </si>
  <si>
    <t>Prepaid American Gas Association Dues</t>
  </si>
  <si>
    <t>7.75% Med Term Notes Due 2/1/07</t>
  </si>
  <si>
    <t>WHR Conveyance Costs-Army Corp Reimburs</t>
  </si>
  <si>
    <t>Unamort Gain on Reqired Debt-8.231% Cap</t>
  </si>
  <si>
    <t>Wash St Annual Filing Fee-Electric</t>
  </si>
  <si>
    <t>Article 602 - Habitat Enhance,Restor &amp; Consv Fund O&amp;M</t>
  </si>
  <si>
    <t>Article 602 - Terrestrial Enhance &amp; Research Fund O&amp;M</t>
  </si>
  <si>
    <t xml:space="preserve">Article 602 - Cultural Resource Enhancement Fund O&amp;M </t>
  </si>
  <si>
    <t>25300711</t>
  </si>
  <si>
    <t>Baker License Capital Long Term Liability</t>
  </si>
  <si>
    <t>Jackson Prairie's 1/3 PSE COR/Salvage</t>
  </si>
  <si>
    <t>2009-12</t>
  </si>
  <si>
    <t>Baker License Capital LT Liability</t>
  </si>
  <si>
    <t>Unearned Rev - Klondike RECs-Wind.</t>
  </si>
  <si>
    <t>Inventory - Fredonia 1 &amp; 2</t>
  </si>
  <si>
    <t>Inventory - Fredonia 3 &amp; 4</t>
  </si>
  <si>
    <t>Electric - Air Quality Penalties</t>
  </si>
  <si>
    <t>Article 503-Elk Habitat Capital Fund</t>
  </si>
  <si>
    <t>Article 103 - O&amp;M Upstream Fish Passage</t>
  </si>
  <si>
    <t>Article 105 - O&amp;M Downstream Fish Passa</t>
  </si>
  <si>
    <t>Article 511 - O&amp;M Decaying Wood Fund</t>
  </si>
  <si>
    <t>Article 503-Elk Habitat O&amp;M Fund</t>
  </si>
  <si>
    <t>Article 508-Noxious Weeds O&amp;M Fund</t>
  </si>
  <si>
    <t>Misc Deferred Credit-Clearing Land Transp.</t>
  </si>
  <si>
    <t>DFIT - White River Reg Asset</t>
  </si>
  <si>
    <t>2010 Shelf Registration</t>
  </si>
  <si>
    <t>Unearned Mt.Star Conversion Revenue</t>
  </si>
  <si>
    <t>Colstrip 3&amp;4 Coal Supply Agreement Loss</t>
  </si>
  <si>
    <t>2004 Cashiers Overages-Baker Resort</t>
  </si>
  <si>
    <t>Env Rem - Bellingham Boulevard Park MGP Site</t>
  </si>
  <si>
    <t>Env Rem - Bay Station (Elliot Ave) MGP Legal Costs</t>
  </si>
  <si>
    <t>24500021</t>
  </si>
  <si>
    <t>FAS 133 -Ineffective CFH Loss ST</t>
  </si>
  <si>
    <t>6.724% MTN due 6/15/2036 - Unamort Debt</t>
  </si>
  <si>
    <t>Deferred FIT AP&amp;T Note Receivable Reser</t>
  </si>
  <si>
    <t>Deferred FIT Colstrip 1&amp;2 Liability Res</t>
  </si>
  <si>
    <t>Deferred FIT - PCA Customer Portion</t>
  </si>
  <si>
    <t>ARO - Asbestos Electric</t>
  </si>
  <si>
    <t>Water Heater Programs in Rates UG-950278</t>
  </si>
  <si>
    <t>Cons Costs NIRB - 1998 Conservation Rider</t>
  </si>
  <si>
    <t>FAS 109 Taxes</t>
  </si>
  <si>
    <t>A/R-Mellon Investor Services</t>
  </si>
  <si>
    <t>A/R - Refundable Federal Fuel Tax</t>
  </si>
  <si>
    <t>56</t>
  </si>
  <si>
    <t>Gardiner Property Deferred Loss</t>
  </si>
  <si>
    <t>Def Tax Colstrip Reclamation Electric</t>
  </si>
  <si>
    <t>Def Tax Employee Stock Grants-Electric</t>
  </si>
  <si>
    <t>12310000(RR)</t>
  </si>
  <si>
    <t>12/26/96 Snow / Ice Storm - Extr Prpty Loss</t>
  </si>
  <si>
    <t>Elec-Accum Amortization</t>
  </si>
  <si>
    <t>Common - Plant Held for Future Use - PP</t>
  </si>
  <si>
    <t>LTC Insurance - UNUM</t>
  </si>
  <si>
    <t>2005 Attorney General Settlement</t>
  </si>
  <si>
    <t>2005 Cashiers Overages</t>
  </si>
  <si>
    <t>Prepmts - Pollution Control Bond</t>
  </si>
  <si>
    <t>Unamortized Gain from Disp Allowance - Centra</t>
  </si>
  <si>
    <t>Unamortized Gain from Disp Allowance - Colstr</t>
  </si>
  <si>
    <t>CLX Cash Clearing</t>
  </si>
  <si>
    <t>Under previous accounting theory the interest accrual that got booked into this account was earning a return. However, a new FIN 48 which was effective January 1, 2007 required Tax department to calculate and accrue interest differently. Tax Department reversed the total accruaed interest that got booked through Feb '07. and rebook the new interest accruals amount which is no longer earning a return in W/C. Per Matt M - 4/11/2007</t>
  </si>
  <si>
    <t>Freight Clearing</t>
  </si>
  <si>
    <t>Electric Rate Base Change</t>
  </si>
  <si>
    <t>PGA  Amort - Demand</t>
  </si>
  <si>
    <t>Prepmts - Heavy Vehicle Licenses</t>
  </si>
  <si>
    <t>Prepmts - License Fee - Users of Water</t>
  </si>
  <si>
    <t>6f</t>
  </si>
  <si>
    <t>Production</t>
  </si>
  <si>
    <t>Rule 7A Cust Adv With Tax (Kitt) (9-1-0</t>
  </si>
  <si>
    <t>Rule 7 Customer Advances Posted 9/1</t>
  </si>
  <si>
    <t>Def FIT - Deferred Compensation</t>
  </si>
  <si>
    <t>Total Rate Base</t>
  </si>
  <si>
    <t>Gas-Accum Depreciation</t>
  </si>
  <si>
    <t>Common-Accum Depreciation</t>
  </si>
  <si>
    <t>Review Checklist</t>
  </si>
  <si>
    <t xml:space="preserve">Name:   </t>
  </si>
  <si>
    <t>Prepared by</t>
  </si>
  <si>
    <t xml:space="preserve">Date </t>
  </si>
  <si>
    <t>Checked by</t>
  </si>
  <si>
    <t>Approved by</t>
  </si>
  <si>
    <t>Comments</t>
  </si>
  <si>
    <t>Contra Accum Depreciation Non-legal Cost of Remova</t>
  </si>
  <si>
    <t>White River Land Reg Asset</t>
  </si>
  <si>
    <t>SFAS 71 - Snoqualmie License Expenses</t>
  </si>
  <si>
    <t>Other Investments - Stock Misc</t>
  </si>
  <si>
    <t>Other Investment Life Insurance</t>
  </si>
  <si>
    <t>Env Rem - UG Tank -Baker Lodge</t>
  </si>
  <si>
    <t>Cash - Residential Exchange - Restricte</t>
  </si>
  <si>
    <t>A/R - Energy Diversion - CLX</t>
  </si>
  <si>
    <t>Electric - APUA - California ISO/PX Rec</t>
  </si>
  <si>
    <t>Accrued Int Bank Notes - Domestic</t>
  </si>
  <si>
    <t>8.14% MT Notes Due 11/30/06 - Unamort Debt Ex</t>
  </si>
  <si>
    <t>ARO-Electric Colstrip 3 &amp; 4 ash pond ca</t>
  </si>
  <si>
    <t>ARO-Gas Cast Iron Pipe Removal</t>
  </si>
  <si>
    <t>Payroll - Medical Aid Supplemental</t>
  </si>
  <si>
    <t xml:space="preserve">   Deferred Items - Other</t>
  </si>
  <si>
    <t xml:space="preserve">Allocation factor  </t>
  </si>
  <si>
    <t>CWA Processing Cost</t>
  </si>
  <si>
    <t>1/16/00 Windstorm - Extr Property Loss</t>
  </si>
  <si>
    <t>FIT Payable</t>
  </si>
  <si>
    <t>Interest Payable - Debt</t>
  </si>
  <si>
    <t>A/P Associated Company</t>
  </si>
  <si>
    <t>APIC</t>
  </si>
  <si>
    <t>Total Profit and Loss</t>
  </si>
  <si>
    <t>DFIT - Gain on Sale of Crossroads Building</t>
  </si>
  <si>
    <t>Rate Base Line No.</t>
  </si>
  <si>
    <t>Env Rem - Tulalip Remediation Costs</t>
  </si>
  <si>
    <t>Env Rem - Onmnibus Insur Lit Legal Cost</t>
  </si>
  <si>
    <t>Notes Rec - Misc</t>
  </si>
  <si>
    <t>Notes Rec - River Oak</t>
  </si>
  <si>
    <t>Plant Materials - Colstrip 1 &amp; 2</t>
  </si>
  <si>
    <t>Miscellaneous Paid in Capital</t>
  </si>
  <si>
    <t>White River Safety &amp; Regulatory - UE-040641</t>
  </si>
  <si>
    <t>Whitehorn Turbine Repair</t>
  </si>
  <si>
    <t>Liquefied Natural Gas Stored</t>
  </si>
  <si>
    <t>Gas - Prepaid Insurance</t>
  </si>
  <si>
    <t>37e</t>
  </si>
  <si>
    <t>Fuel Stock - Colstrip 3&amp;4 - Oil</t>
  </si>
  <si>
    <t>Fuel Stock - Whitehorn #1- Oil</t>
  </si>
  <si>
    <t>A/R - Encogen (GP)</t>
  </si>
  <si>
    <t>Whitehorn Capital Lease</t>
  </si>
  <si>
    <t>Excess Premium - Preferred Stock</t>
  </si>
  <si>
    <t>Unappropriated Retained Earnings (Elect Histo</t>
  </si>
  <si>
    <t>Invest in Assoc.-Other than Rainier Receivables</t>
  </si>
  <si>
    <t>Invest in Assoc.-Rainier Receivables</t>
  </si>
  <si>
    <t>Conservation &amp; Renewable Discount Progr</t>
  </si>
  <si>
    <t>8.40% Capital Trust II 6/30/41 - Unamor</t>
  </si>
  <si>
    <t>MM-BID LINE-KBC</t>
  </si>
  <si>
    <t>Common Accumulated Depreciation-Allocation to Gas</t>
  </si>
  <si>
    <t>Accumulated Provision for Depreciation</t>
  </si>
  <si>
    <t>6d</t>
  </si>
  <si>
    <t>White River Deferred Relicensing &amp; CWIP</t>
  </si>
  <si>
    <t>GST On Gas Sales from PSE</t>
  </si>
  <si>
    <t>A/R - Damage Claim Conversion - CLX</t>
  </si>
  <si>
    <t>FAS 157 Credit Reserve - LT Electric</t>
  </si>
  <si>
    <t>PCA YR #7 Gross</t>
  </si>
  <si>
    <t>PCA YR #7  Gross - Contra</t>
  </si>
  <si>
    <t>PGA FAS 157 Net Credit Reserve</t>
  </si>
  <si>
    <t>FIT on PGA FAS 157 Credit Reserve - ST</t>
  </si>
  <si>
    <t>FIT on FAS 157 Liability Reserve - ST G</t>
  </si>
  <si>
    <t>FIT on FAS 157 Liability Reserve - LT G</t>
  </si>
  <si>
    <t>FIT on FAS 157 Liability Reserve - ST E</t>
  </si>
  <si>
    <t>FIT on FAS 157 Liability Reserve - LT E</t>
  </si>
  <si>
    <t>Def FIT - Reserve for Injuries and Dama</t>
  </si>
  <si>
    <t>FAS 157 Net Credit Reserve - OCI</t>
  </si>
  <si>
    <t>ARO-Wild Horse Wind</t>
  </si>
  <si>
    <t>Cust Deposit - Small Generator Applicat</t>
  </si>
  <si>
    <t>NERC Standards Compliance Loss Reserve</t>
  </si>
  <si>
    <t>FAS 157 Liability Reserve - ST Electric</t>
  </si>
  <si>
    <t>FAS 157 Liability Reserve - LT Electric</t>
  </si>
  <si>
    <t>FAS 157 Liability Reserve - ST Gas</t>
  </si>
  <si>
    <t>FAS 157 Liability Reserve - LT Gas</t>
  </si>
  <si>
    <t>Deferred Interchange Power - Black Cree</t>
  </si>
  <si>
    <t>FIT on FAS 157 Credit Reserve - ST Elec</t>
  </si>
  <si>
    <t>FIT on FAS 157 Credit Reserve - LT Elec</t>
  </si>
  <si>
    <t>Payroll - Health / Dependent Spending Deposit</t>
  </si>
  <si>
    <t>Health / Dependent Spending Deposit - Year 2</t>
  </si>
  <si>
    <t>Accrued Env. Remediation - Crystal Mountain</t>
  </si>
  <si>
    <t>Combined Working Capital</t>
  </si>
  <si>
    <t>Buckley Headworks Remediation Costs</t>
  </si>
  <si>
    <t>Inventory Reserve Account - Pre-Capital</t>
  </si>
  <si>
    <t>Env Rem - UG Tank - Estimated Future Co</t>
  </si>
  <si>
    <t>37a</t>
  </si>
  <si>
    <t>37b</t>
  </si>
  <si>
    <t>7.75% Prfd Stock Expense</t>
  </si>
  <si>
    <t>Gas Conservation - Equity Kicker on Low Inc P</t>
  </si>
  <si>
    <t>Notes Rec - Glenn S. Cook</t>
  </si>
  <si>
    <t>Merrill Lynch - Commercial Paper</t>
  </si>
  <si>
    <t>Current Deferred FIT Liability</t>
  </si>
  <si>
    <t>2004 Cashiers Overages</t>
  </si>
  <si>
    <t>Generation Stores Inventory</t>
  </si>
  <si>
    <t>Generation Stores Expense</t>
  </si>
  <si>
    <t>Conservation Trust Bonds 6.45%</t>
  </si>
  <si>
    <t>Cash-Key Bank-Credit Balance Refund 190</t>
  </si>
  <si>
    <t>Plant Material &amp; Supplies</t>
  </si>
  <si>
    <t>TOTAL ASSETS</t>
  </si>
  <si>
    <t>Prepaid Stanfield Meter Station Upgrade</t>
  </si>
  <si>
    <t>6</t>
  </si>
  <si>
    <t>35a1</t>
  </si>
  <si>
    <t>57</t>
  </si>
  <si>
    <t>A/P Liability - Credit Balance Refund</t>
  </si>
  <si>
    <t>Conservation Trust Interest Payable</t>
  </si>
  <si>
    <t>Def Rev Sch85 Lifetime O&amp;M on Increm Li</t>
  </si>
  <si>
    <t>Misc Cash Receipts</t>
  </si>
  <si>
    <t>Accumulated Amort Acqu Adj. - Encogen</t>
  </si>
  <si>
    <t>White River - CWA</t>
  </si>
  <si>
    <t>CLX Other Miscellaneous Credits</t>
  </si>
  <si>
    <t>Gas Stored Underground - Non current</t>
  </si>
  <si>
    <t>Advance/Down Payments</t>
  </si>
  <si>
    <t>A/P - Gas Purchases-GST Payable</t>
  </si>
  <si>
    <t>APUA - Miscellaneous - CLX</t>
  </si>
  <si>
    <t>Total Electric &amp; Gas Operating Investment</t>
  </si>
  <si>
    <t>Fuel Stock - Frederickson Non-Core Gas</t>
  </si>
  <si>
    <t>Fuel Stock - Fredonia Non-Core Gas Inve</t>
  </si>
  <si>
    <t>Accrued Interest - Transm Deposits</t>
  </si>
  <si>
    <t>NewRule 7 Refund zero consump cust adva</t>
  </si>
  <si>
    <t>Cash - Bank of Amer - Cr Bal Refnd - 32</t>
  </si>
  <si>
    <t>Colstrip 1&amp;2 Operating Advance</t>
  </si>
  <si>
    <t>Colstrip 3&amp;4 Operating Advance</t>
  </si>
  <si>
    <t>6.83% Med Term Notes B - Due 08/19/13</t>
  </si>
  <si>
    <t>Env Rem - UW Tacoma</t>
  </si>
  <si>
    <t>Non-Residential Elec Customer Advances</t>
  </si>
  <si>
    <t>BPA Fredrickson 1 Transmission Request</t>
  </si>
  <si>
    <t>Inventory - Whitehorn</t>
  </si>
  <si>
    <t>Prepmts - Puget Crime Insurance</t>
  </si>
  <si>
    <t>Cash-Citibank-Direct Debit Deposit AFT</t>
  </si>
  <si>
    <t>PSE Merchant Deposit - Transmission</t>
  </si>
  <si>
    <t>PSE Transmission Contra - Merchant Depo</t>
  </si>
  <si>
    <t>6.274% Senior Notes due 3/15/2037-Unamo</t>
  </si>
  <si>
    <t>White River Relicensing - Post UE-04064</t>
  </si>
  <si>
    <t>A/R Merchandise</t>
  </si>
  <si>
    <t>Low Income Program - Gas</t>
  </si>
  <si>
    <t>7.02% MT Note Issued - Unamort Debt Exp</t>
  </si>
  <si>
    <t>Tenaska Regulatory Asset</t>
  </si>
  <si>
    <t>Lower Baker - FERC License Fees</t>
  </si>
  <si>
    <t>Nonoperating</t>
  </si>
  <si>
    <t>Duvall Sub Land Exchge - Def Inc Tax</t>
  </si>
  <si>
    <t>Payroll - 401(k) Plan Payable</t>
  </si>
  <si>
    <t>Undistributed Stores Expense</t>
  </si>
  <si>
    <t>Undistributed Substation Equipment Stor</t>
  </si>
  <si>
    <t>Undistributed Communications Equip Stor</t>
  </si>
  <si>
    <t>Gas - Premium on Cap Stock - Common</t>
  </si>
  <si>
    <t>1998 Cust Advances for Construction</t>
  </si>
  <si>
    <t xml:space="preserve">   Common Plant-Allocation to Gas </t>
  </si>
  <si>
    <t>Gas Utility Plant in Service</t>
  </si>
  <si>
    <t xml:space="preserve">     No.</t>
  </si>
  <si>
    <t>Indirect Cost Adjustment(b)</t>
  </si>
  <si>
    <t>8.06% Med Term Notes Due 6/19/06</t>
  </si>
  <si>
    <t>10100003ARC</t>
  </si>
  <si>
    <t>Common - Plant in Service - ARC where ARO Not Recovered in Depreciation Rates</t>
  </si>
  <si>
    <t>Developers Deposit Rule 7</t>
  </si>
  <si>
    <t>5c</t>
  </si>
  <si>
    <t>2c</t>
  </si>
  <si>
    <t>7c</t>
  </si>
  <si>
    <t>FAS 133 CFH Unrealized Loss - Fwd Swap</t>
  </si>
  <si>
    <t>Div Declared - Preferred Stock Series II 7.45</t>
  </si>
  <si>
    <t>WA State &amp; City of Bellingham Excise Tax</t>
  </si>
  <si>
    <t>Def FIT - 1/16/00 Wind Storm Damage</t>
  </si>
  <si>
    <t>Electric - Water Heater Financing - Oth</t>
  </si>
  <si>
    <t>Charitable Contribution Pledges</t>
  </si>
  <si>
    <t>Description</t>
  </si>
  <si>
    <t>Average Invested Capital</t>
  </si>
  <si>
    <t>FIT on FAS 157 Credit Reserve - ST Gas</t>
  </si>
  <si>
    <t>FIT on FAS 157 Credit Reserve - LT Gas</t>
  </si>
  <si>
    <t>Adjustments to Retained Earnings</t>
  </si>
  <si>
    <t>Unamort Gain from Disp Allow - Col 1&amp;2</t>
  </si>
  <si>
    <t>Unamort Gain from Disp Allow - Col3&amp;4</t>
  </si>
  <si>
    <t>7.00% MTN Series B Due 03/09/29</t>
  </si>
  <si>
    <t>Unamort Gain from Disp Allow - Conserva</t>
  </si>
  <si>
    <t>Env Rem - Olympia ( Columbia Street) MGP</t>
  </si>
  <si>
    <t>8.231% Capital Trust I Pfd Stock Due 6/1/2</t>
  </si>
  <si>
    <t>6.974% Junior Subordinated Notes Due 6/</t>
  </si>
  <si>
    <t>Elec-RWIP-Mass C.O.R./Salvage</t>
  </si>
  <si>
    <t>Gas-RWIP-Mass C.O.R./Salvage</t>
  </si>
  <si>
    <t>White River-Accumulated Depreciation Po</t>
  </si>
  <si>
    <t>SGS-1 Gas Stored Underground</t>
  </si>
  <si>
    <t>BPA Power Exch Inv Amortization - Reg Asset</t>
  </si>
  <si>
    <t>Electric - Def AFUDC - Regulatory Asset</t>
  </si>
  <si>
    <t>Unearned Revenue - Level 3 Communicatio</t>
  </si>
  <si>
    <t>Montana State Electric Energy Producer Tax</t>
  </si>
  <si>
    <t>Corp License Tax - Montana</t>
  </si>
  <si>
    <t>9.14% Med Term Notes Due 06/15/18- Unam Loss</t>
  </si>
  <si>
    <t>65c</t>
  </si>
  <si>
    <t>61b</t>
  </si>
  <si>
    <t>61d</t>
  </si>
  <si>
    <t>61f</t>
  </si>
  <si>
    <t>Unamortized Debt Issuance Cost</t>
  </si>
  <si>
    <t>A/P Other</t>
  </si>
  <si>
    <t>Short Term Debt - Citibank</t>
  </si>
  <si>
    <t>Short Term Debt - JP Morgan Chase</t>
  </si>
  <si>
    <t>Premium on Cap Stock - Common Stock</t>
  </si>
  <si>
    <t>Approp RE - Fed Amort Reserve - Baker</t>
  </si>
  <si>
    <t>11/23/98 Storm Damage - Catastrophic</t>
  </si>
  <si>
    <t>Petty Cash</t>
  </si>
  <si>
    <t>Less: Electric CWIP</t>
  </si>
  <si>
    <t xml:space="preserve">     Interest Bearing Regulatory Assets</t>
  </si>
  <si>
    <t>JO2 Job Orders Non-Temp Facilities</t>
  </si>
  <si>
    <t>ZCLM Damage Claim Orders</t>
  </si>
  <si>
    <t>Cons Costs NIRB - Conservation Rider Am</t>
  </si>
  <si>
    <t>Encogen - Plant in Service</t>
  </si>
  <si>
    <t>Accum Dep - Encogen</t>
  </si>
  <si>
    <t>Accum Amort Acquis Adjust - Encogen</t>
  </si>
  <si>
    <t>Fuel Stock - Encogen Oil</t>
  </si>
  <si>
    <t>Common Plant Held for Fut Use-Alloc to Electric</t>
  </si>
  <si>
    <t>Electric - Const Completed Non Classified</t>
  </si>
  <si>
    <t>108XXXX1</t>
  </si>
  <si>
    <t>Elec-Accum Depreciation</t>
  </si>
  <si>
    <t>108XXXX3</t>
  </si>
  <si>
    <t>111XXXX1</t>
  </si>
  <si>
    <t>Electric - SFAS106 Post Ret Bene - Reg Asset</t>
  </si>
  <si>
    <t>$500M 3 Year Credit Facility Legal Unam</t>
  </si>
  <si>
    <t xml:space="preserve"> White River Salvage</t>
  </si>
  <si>
    <t>Unbilled Accumulated BOA Costs</t>
  </si>
  <si>
    <t>Payroll - 401k company match</t>
  </si>
  <si>
    <t>23002091ARO</t>
  </si>
  <si>
    <t>ARO - Asbestos Electric ST</t>
  </si>
  <si>
    <t>39</t>
  </si>
  <si>
    <t>COMBINED</t>
  </si>
  <si>
    <t>Severance Payable</t>
  </si>
  <si>
    <t>Deferred Taxes</t>
  </si>
  <si>
    <t>Rule 7 Cust Adv With Tax (9-1-03)</t>
  </si>
  <si>
    <t>Developers Deposit Rule 7 (9-1-03)</t>
  </si>
  <si>
    <t>Env Rem - Puyallup Service Center Site</t>
  </si>
  <si>
    <t>Env Rem - Floyd Equipment Company Site</t>
  </si>
  <si>
    <t>Env Rem - Bellingham Manufactured Gas Site</t>
  </si>
  <si>
    <t>Env Rem - Bellingham Mfd Gas Site (Future Cost Est</t>
  </si>
  <si>
    <t>Env Rem - Puyallup Svc Center Site-Future Cost Est</t>
  </si>
  <si>
    <t>25300612</t>
  </si>
  <si>
    <t>PGA FAS 157 Credit Reserve</t>
  </si>
  <si>
    <t>Electric - Town of Concrete Funding - BakLicImp</t>
  </si>
  <si>
    <t>Electric - Upper Skagit Tribe MOU - BakLicImp</t>
  </si>
  <si>
    <t>Electric - Sauk-Suiattle Agmt - BakLicImp</t>
  </si>
  <si>
    <t>Electric - Swinomish Tribe Agmt - BakLicImp</t>
  </si>
  <si>
    <t>Fredonia Turbines Capital Lease</t>
  </si>
  <si>
    <t>13600073</t>
  </si>
  <si>
    <t>Wells Fargo foreign investments</t>
  </si>
  <si>
    <t>Fredonia Turbines Capital Lease BLC - Non Current</t>
  </si>
  <si>
    <t>Fredonia Turbines Capital Lease BLC - Current</t>
  </si>
  <si>
    <t>Mint Farm - Electric Plant Acquisition Adjustments</t>
  </si>
  <si>
    <t>Mint Farm-Plant Material and Operating Supplies</t>
  </si>
  <si>
    <t>A/P - Mint Farm BPA Payable</t>
  </si>
  <si>
    <t>PSE Non-Qualified Retirement Plan Liability</t>
  </si>
  <si>
    <t>Prepaid - Mint Farm BPA Transmission</t>
  </si>
  <si>
    <t>Prepaid - Mint Farm Capital FFH</t>
  </si>
  <si>
    <t>Prepaid - Mint Farm Expense FFH</t>
  </si>
  <si>
    <t>Prepaid - Mint Farm Inventory</t>
  </si>
  <si>
    <t>Prepaid - Mint Farm Acquisition Insurance</t>
  </si>
  <si>
    <t>Prepaid - Mint Farm Acquisition BPA Transmission</t>
  </si>
  <si>
    <t>Prepaid - Mint Farm Acquisition BPA Short-Term</t>
  </si>
  <si>
    <t>Mint Farm Acquisition - Cowlitz County PUD Deposit</t>
  </si>
  <si>
    <t>Mint Farm Acquisition BPA Receivable</t>
  </si>
  <si>
    <t>Mint Farm Acquisition - Gas Inventory</t>
  </si>
  <si>
    <t>Sumas - Def Asset Prepaid Expense-Plnd Major Maint</t>
  </si>
  <si>
    <t>A/P - Mint Farm - Acquisition General - Electric</t>
  </si>
  <si>
    <t>A/P - Mint Farm-Pre 12/5/08 PSE Portion Share Cost</t>
  </si>
  <si>
    <t>A/P - Mint Farm Acquisition - Wayzata</t>
  </si>
  <si>
    <t>Prepaid - Mint Farm Acquisition GE O&amp;M</t>
  </si>
  <si>
    <t>$250m debt issuance 1/7/2009 - Unamort Debt Exp</t>
  </si>
  <si>
    <t>$250m debt issuance 1/7/2009</t>
  </si>
  <si>
    <t>A/P - Mint Farm Acquisition GE O&amp;M</t>
  </si>
  <si>
    <t>A/R - White River Insurance Receivable</t>
  </si>
  <si>
    <t>Miscellaneous Customer Deposits - Elect</t>
  </si>
  <si>
    <t>Electric - Town of Concrete Funding - B</t>
  </si>
  <si>
    <t>Electric - Upper Skagit Tribe MOU - Bak</t>
  </si>
  <si>
    <t>Electric - Sauk-Suiattle Agmt - BakLicI</t>
  </si>
  <si>
    <t>Electric - Swinomish Tribe Agmt - BakLi</t>
  </si>
  <si>
    <t>Baker License O&amp;M Liability</t>
  </si>
  <si>
    <t>DFIT - Westcoast Capacity Assignment - Electric</t>
  </si>
  <si>
    <t>Accum Amort Acquis Adjust - Mint Farm</t>
  </si>
  <si>
    <t>Fuel Stock-CT Non-Core Gas @ JacksonPrairie-CONTRA</t>
  </si>
  <si>
    <t>Misc Deferred Debits - MNT Fixed Costs UE-082128</t>
  </si>
  <si>
    <t>18600381</t>
  </si>
  <si>
    <t>Misc Deferred Debits - MNT Var Costs UE-082128</t>
  </si>
  <si>
    <t>Misc Def Debits - MNT Carry Costs Var UE-082128</t>
  </si>
  <si>
    <t>Misc Def Cr - MNT Equity Offset CarryC - UE-082128</t>
  </si>
  <si>
    <t>Fredonia Lease Prepaid Sales Tax</t>
  </si>
  <si>
    <t>DFIT - Electric Conservation</t>
  </si>
  <si>
    <t>28300571</t>
  </si>
  <si>
    <t>DFIT - Mint Farm Deferred Costs</t>
  </si>
  <si>
    <t>Qualified Pension Plan Liability</t>
  </si>
  <si>
    <t>Mint Farm Property Taxes Receivable - Wayzata</t>
  </si>
  <si>
    <t>Mint Farm Acquisition - Property Taxes Payable</t>
  </si>
  <si>
    <t>Mint Farm - Electric Plant Acquisition</t>
  </si>
  <si>
    <t>Fuel Stock-CT Non-Core Gas at Jackson P</t>
  </si>
  <si>
    <t>Fuel Stock-CT Non-Core Gas @ JacksonPra</t>
  </si>
  <si>
    <t>Fuel Stock-MNT Acquisition Gas Inventor</t>
  </si>
  <si>
    <t>SFAS 71 - Baker Lake License Expense</t>
  </si>
  <si>
    <t>Misc Def Cr - MNT Equity Offset CarryC</t>
  </si>
  <si>
    <t>17500011</t>
  </si>
  <si>
    <t>SFAS 71 - Baker License Expenses</t>
  </si>
  <si>
    <t>21</t>
  </si>
  <si>
    <t>Cash-Key Bank-Trading Floor 4630</t>
  </si>
  <si>
    <t>APUA - Damage Claims</t>
  </si>
  <si>
    <t>APUA - Damage Claim Conversion - CLX</t>
  </si>
  <si>
    <t>CLX Suspense Transactions</t>
  </si>
  <si>
    <t>Returned Check charge-Clearing</t>
  </si>
  <si>
    <t>Bill Initiation charge-Clearing</t>
  </si>
  <si>
    <t>CLX Conversion Damage Claim Clearing -</t>
  </si>
  <si>
    <t>2008-11</t>
  </si>
  <si>
    <t>The account is reclassified to ratebase since the ARC is now collected in rates with tne new deprecation study UE-072300</t>
  </si>
  <si>
    <t>The account is reclassified to ratebase since the ARC is now collected in rates with tne new deprecation study UE-072302</t>
  </si>
  <si>
    <t>The account is reclassified to ratebase since the ARC is now collected in rates with tne new deprecation study UE-072303</t>
  </si>
  <si>
    <t xml:space="preserve">This account was reclassified to correct a mismathc between the contra acount associated </t>
  </si>
  <si>
    <t>FAS 133 Unrealized Loss - RECs ST</t>
  </si>
  <si>
    <t>FAS 133 Unrealized Loss - RECs LT</t>
  </si>
  <si>
    <t>CK RB/Oper. Invest</t>
  </si>
  <si>
    <t>GR/IR Clearing Account</t>
  </si>
  <si>
    <t>Fuel Stock - Colstrip 1&amp;2 Propane</t>
  </si>
  <si>
    <t>Customer Deposits/Advances</t>
  </si>
  <si>
    <t>DFIT - FAS 133 ST Liability - Electric</t>
  </si>
  <si>
    <t>A'R - Hopkins II Res</t>
  </si>
  <si>
    <t>6g</t>
  </si>
  <si>
    <t>`</t>
  </si>
  <si>
    <t>Prepaid - Goldendale Inventory</t>
  </si>
  <si>
    <t>Env Rem - Olympia Svc Capacitor Site</t>
  </si>
  <si>
    <t>Cabot Gas Contract - Accum Def Inc Taxe</t>
  </si>
  <si>
    <t>White River Land Sale Costs CWA</t>
  </si>
  <si>
    <t>WHR Land Sales Cost (Not CWA)</t>
  </si>
  <si>
    <t>WHR Land Sales Cost</t>
  </si>
  <si>
    <t>Article 103 -Upstream Fish Passage Fund</t>
  </si>
  <si>
    <t>Article 105 - Downstream Fish Passage Fund</t>
  </si>
  <si>
    <t>Article 511 -Decaying Wood Fund</t>
  </si>
  <si>
    <t>Article 505 - Aquatic Riparian Habitat Fund</t>
  </si>
  <si>
    <t>Article 602 Recreation Adapative Management Fund</t>
  </si>
  <si>
    <t>Article 512 - Bald Eagele Survey Fund</t>
  </si>
  <si>
    <t>Article 514 - Use of Habit Evaluation</t>
  </si>
  <si>
    <t>OCI-DFIT FAS 133</t>
  </si>
  <si>
    <t>Article 602 - O&amp;M Recration Adaptive Mg</t>
  </si>
  <si>
    <t>Misc. Def. Debits- WHE Fixed Costs UE-090704</t>
  </si>
  <si>
    <t>Misc. Def. Debits- WHE Variable Def. Costs UE-090704</t>
  </si>
  <si>
    <t>Misc. Def. Debits- WHE Eq. Res. Fixed Def. UE-090704</t>
  </si>
  <si>
    <t>Misc. Def. Debits- WHE Carry Costs Fixed Def. UE-090704</t>
  </si>
  <si>
    <t>18600681</t>
  </si>
  <si>
    <t>Misc. Def. Debits- WHE Carry Costs Vaiable Def. UE-090704</t>
  </si>
  <si>
    <t>Misc Def Cr - WHE Eq. Res  Fixed CarryC - UE-090704</t>
  </si>
  <si>
    <t>BPA Transmission Svc Request Escrow</t>
  </si>
  <si>
    <t>OCI - DFIT FAS 133</t>
  </si>
  <si>
    <t>Prepaid-Corporate Membership E Source</t>
  </si>
  <si>
    <t>6k</t>
  </si>
  <si>
    <t>18606XX</t>
  </si>
  <si>
    <t>WHE Deferred Costs-UE-090704</t>
  </si>
  <si>
    <t>Prepmts - FERC Annual Land Use - Lower Baker</t>
  </si>
  <si>
    <t>Prepmts - FERC Annual Land Use - Upper Baker</t>
  </si>
  <si>
    <t>FERC Annual Charge US Lands</t>
  </si>
  <si>
    <t>WHE-Eq Res</t>
  </si>
  <si>
    <t>28300631</t>
  </si>
  <si>
    <t>28300641</t>
  </si>
  <si>
    <t>DFIT WHE Var Costs</t>
  </si>
  <si>
    <t>DFIT WHE Fixed Costs</t>
  </si>
  <si>
    <t>Enron Settlement Funding</t>
  </si>
  <si>
    <t>Prepaid- Hanson Dam SeaTac Site</t>
  </si>
  <si>
    <t>Attorney General LIW Enron Funding</t>
  </si>
  <si>
    <t>White River Plant Sale</t>
  </si>
  <si>
    <t>WHR-Processing Costs-Readying For Sale</t>
  </si>
  <si>
    <t>WHR Processing Costs-Readying For Sale</t>
  </si>
  <si>
    <t>Env Rem - Baker Lake Resort UST (Future Cost Est)</t>
  </si>
  <si>
    <t>Article 503 - Elk Habitat Capital Fund</t>
  </si>
  <si>
    <t>Article 502 - Forest Habitat Capital Fund</t>
  </si>
  <si>
    <t>Article 504 - Wetland Habitat Capital Fund</t>
  </si>
  <si>
    <t>Article 505 - Aquatic Riparian Habitat Capital Fund</t>
  </si>
  <si>
    <t>Article 101 - Fish Progagation O&amp;M Fund</t>
  </si>
  <si>
    <t>Article 110 - Shoreline Erosion O&amp;M Fund</t>
  </si>
  <si>
    <t>Article 502- Forest Habitat  O&amp;M fund</t>
  </si>
  <si>
    <t>Article 503 - Elk Habitat O&amp;M Fund</t>
  </si>
  <si>
    <t>Article 504- Wetland Habitat Capital Fund</t>
  </si>
  <si>
    <t>Article 504 Wetland Habitat O&amp;M Fund</t>
  </si>
  <si>
    <t>Article 508 - Noxious Weeds O&amp;M Fund</t>
  </si>
  <si>
    <t>ARC  - Electric Plant</t>
  </si>
  <si>
    <t>DETM - Westcoast Pipeline Cap. 10% Agreement</t>
  </si>
  <si>
    <t>DETM - Westcoast Cap. Transition Agreement</t>
  </si>
  <si>
    <t>Montana Unemployment Tax Withheld - Employee</t>
  </si>
  <si>
    <t>Was</t>
  </si>
  <si>
    <t>Is</t>
  </si>
  <si>
    <t>Account No.</t>
  </si>
  <si>
    <t>Quarter Changed</t>
  </si>
  <si>
    <t>Justification for Changes</t>
  </si>
  <si>
    <t>Prepaid -2007 CISCO Smartnet (Dimension</t>
  </si>
  <si>
    <t>PCA YR #6 Gross</t>
  </si>
  <si>
    <t>Unamort Gain on Reqired Debt-WNG MTN 7.</t>
  </si>
  <si>
    <t>2007 - 1</t>
  </si>
  <si>
    <t>from 100% excluded from WC to</t>
  </si>
  <si>
    <t>17500002</t>
  </si>
  <si>
    <t>17500012</t>
  </si>
  <si>
    <t>17500022</t>
  </si>
  <si>
    <t>17500032</t>
  </si>
  <si>
    <t>24400002</t>
  </si>
  <si>
    <t>24400012</t>
  </si>
  <si>
    <t>24400022</t>
  </si>
  <si>
    <t>24400032</t>
  </si>
  <si>
    <t>6.74% MT Notes Due 06/15/18 - Unamort Debt Ex</t>
  </si>
  <si>
    <t>Cash - State Bank - Concrete</t>
  </si>
  <si>
    <t>Deutsche Bank  Collateral Deposit with PSE</t>
  </si>
  <si>
    <t>Def Gains fr Disp Utility Plant - Elec</t>
  </si>
  <si>
    <t>Total</t>
  </si>
  <si>
    <t>Acquisition Adjustment - Encogen</t>
  </si>
  <si>
    <t>Env. Rem. - Bremerton UST Def Site</t>
  </si>
  <si>
    <t>Refundable GST on PSE Gas Purchase</t>
  </si>
  <si>
    <t>Non-Employee DSP Unissued Shares</t>
  </si>
  <si>
    <t>PSE New Credit Agreement-364 days-Unamo</t>
  </si>
  <si>
    <t>PSE AR Securitization - 3 years-Unamort</t>
  </si>
  <si>
    <t>A/P - Encogen Gas Supply</t>
  </si>
  <si>
    <t>7.04% Med Term Notes C - Due 09/12/07</t>
  </si>
  <si>
    <t>Env Rem - Buckely Headworks Site Est Fu</t>
  </si>
  <si>
    <t>11</t>
  </si>
  <si>
    <t>Electric - Construction Work in Progress</t>
  </si>
  <si>
    <t>62</t>
  </si>
  <si>
    <t>Gas - Construction Work in Progress</t>
  </si>
  <si>
    <t>FICA Tax Withheld - Employee</t>
  </si>
  <si>
    <t>Washington State &amp; Local Sales Tax Collected</t>
  </si>
  <si>
    <t>Unamortized Premiums Paid on Unexpired Option</t>
  </si>
  <si>
    <t>Prepaid- Miscellaneous</t>
  </si>
  <si>
    <t>Electric - Gross PCA - Contra</t>
  </si>
  <si>
    <t>Change the formula on line 41b (GWC)</t>
  </si>
  <si>
    <t>Accrued Interest IRS</t>
  </si>
  <si>
    <t>Working Capital- Rate Base</t>
  </si>
  <si>
    <t>PCA YR #6  Gross # Contra</t>
  </si>
  <si>
    <t>WHR Conveyance Costs-CWA Reimbursements</t>
  </si>
  <si>
    <t>18600831</t>
  </si>
  <si>
    <t>18600841</t>
  </si>
  <si>
    <t>Goldendale - Def Asset Prepaid Exp. - Plant Major Maint.</t>
  </si>
  <si>
    <t>Freddy-Def Asset Prepaid Exp. -Plant Major Maint.</t>
  </si>
  <si>
    <t>WUTC AFUDD Adj</t>
  </si>
  <si>
    <t>Colstrip # &amp; 4 Deferred Asset-Prepaid Lime</t>
  </si>
  <si>
    <t>Env Rem - Crystal Mountain Future Cost Estimate</t>
  </si>
  <si>
    <t>Prepaid Envelopes - Common</t>
  </si>
  <si>
    <t>Colstrip 3&amp;4 - Def Asset-Prepaid Lime</t>
  </si>
  <si>
    <t>PGA Supplemental Amortization - June 09-May-10</t>
  </si>
  <si>
    <t>Other Deferred Credits - LTIP Liability</t>
  </si>
  <si>
    <t>Deferred Losses post 5/31/08 Property Sales - Electric</t>
  </si>
  <si>
    <t>Sr Mgmt L-T Incentive Plan - Accum Def</t>
  </si>
  <si>
    <t>Env Rem - Talbot Hill Substation and Switchyard</t>
  </si>
  <si>
    <t>Cash Credit Card Receipts - Billmatrix</t>
  </si>
  <si>
    <t>Rate Base &amp; Working Capital</t>
  </si>
  <si>
    <t>Change</t>
  </si>
  <si>
    <t>PSE Barclays Capital Expenditure Credit Facility</t>
  </si>
  <si>
    <t>PSE Low Income Program Costs - Common</t>
  </si>
  <si>
    <t>Low Income Agency Admin Fees - Common</t>
  </si>
  <si>
    <t>Env Rem - Talbot Hill Substation and Sw</t>
  </si>
  <si>
    <t>Env Rem - North Tacoma Gate Station</t>
  </si>
  <si>
    <t>Env Rem - North Seattle Gate Station</t>
  </si>
  <si>
    <t>Env Rem - Covington Gate Station</t>
  </si>
  <si>
    <t>Notes Receivable Line Extensions in CLX</t>
  </si>
  <si>
    <t>2009-08</t>
  </si>
  <si>
    <t>Reclassified to Non-Operating Investments</t>
  </si>
  <si>
    <t>5.757% MTN due 10/1/2039 - Unamort Debt Expense</t>
  </si>
  <si>
    <t>5.757% Senior Notes Due 10/01/39</t>
  </si>
  <si>
    <t>Cash-Credit Card Receipts - Billmatrix</t>
  </si>
  <si>
    <t>Env Rem - Talbot Hill Subs &amp; Switchyard -Fut Cost Est.</t>
  </si>
  <si>
    <t>18232261</t>
  </si>
  <si>
    <t>Env Rem - Duwamish River Site (Future Cost Est.)</t>
  </si>
  <si>
    <t>5.757% Senior Notes due 10/1/2039</t>
  </si>
  <si>
    <t>Revenue-S Cal Edison REC-Wind</t>
  </si>
  <si>
    <t>Env Rem - Whidbey SVC UST (Future Cost</t>
  </si>
  <si>
    <t>Env Rem-White Rvr/Buckley Ph II Debr Fu</t>
  </si>
  <si>
    <t>Env Rem-White Rvr/Buckley Ph II Burn Pi</t>
  </si>
  <si>
    <t>Env Rem - Lower Duwamish Waterway</t>
  </si>
  <si>
    <t>Env Rem - Poulsbo SVC UST (Future Cost</t>
  </si>
  <si>
    <t>Env Rem - Tenino SVC UST</t>
  </si>
  <si>
    <t>Env Rem - Lower Baker Power Plant</t>
  </si>
  <si>
    <t>Env Rem - Lower Baker Power Plant (Fut</t>
  </si>
  <si>
    <t>Env Rem-Snoqualmie Hydro Generation (Po</t>
  </si>
  <si>
    <t>Env Rem-Snoqualmie Hydro Generatn(Futur</t>
  </si>
  <si>
    <t>Env Rem - Bellingham S State St MGP(Fut</t>
  </si>
  <si>
    <t>Env Rem - Electron Flume</t>
  </si>
  <si>
    <t>Env Rem - Electric Flume (Future Cost E</t>
  </si>
  <si>
    <t>Accr Env Rem-White Rvr/Buckley Phase II</t>
  </si>
  <si>
    <t>Accr Env Rem - Puyallup Garage</t>
  </si>
  <si>
    <t>Accr Env Rem - Crystal Mountain Generat</t>
  </si>
  <si>
    <t>Accr Env Rem - Lower Baker Power Plant</t>
  </si>
  <si>
    <t>Accr Env Rem-Snoqualmie Hydro Generatio</t>
  </si>
  <si>
    <t>Accr Env Rem - Electric Flume Site</t>
  </si>
  <si>
    <t>Accum Misc Oper Prov-Unallo Def Elec En</t>
  </si>
  <si>
    <t>Env Rem - Bellingham S State St MGP (Bl</t>
  </si>
  <si>
    <t>Env Rem-Tacoma Tar Pits - Remediation</t>
  </si>
  <si>
    <t>Env Rem-Everett, Washington - Remediati</t>
  </si>
  <si>
    <t>Env Rem-Chehalis, Washington - Remediat</t>
  </si>
  <si>
    <t>Env Rem-Tacoma Gas Co (Upland Source Co</t>
  </si>
  <si>
    <t>Env Rem-Thea Foss Waterway - Remediatio</t>
  </si>
  <si>
    <t>Env Rem-Verbeek Autowrecking - Remediat</t>
  </si>
  <si>
    <t>Env Rem-Bay Station - Remediation</t>
  </si>
  <si>
    <t>Accr Env Rem - Olympia Service Center U</t>
  </si>
  <si>
    <t>Accr Env Rem - Whidbey Island Service C</t>
  </si>
  <si>
    <t>Accr Env Rem - Poulsbo Service Center U</t>
  </si>
  <si>
    <t>Accr Env Rem-Bellingham S State St MGP</t>
  </si>
  <si>
    <t>DFIT Charitable Contribution Carryforward</t>
  </si>
  <si>
    <t>14300261</t>
  </si>
  <si>
    <t>Lower Snake River BPA Tranmission Interest Receivable</t>
  </si>
  <si>
    <t>Notes Rec Line Extensions in CLX</t>
  </si>
  <si>
    <t>5.757% Senior Notes due 10/1/2039-Unamo</t>
  </si>
  <si>
    <t>Env Rem -Lower Duwamish Waterway (Futur</t>
  </si>
  <si>
    <t>Env Rem - Talbot Hill Subs &amp; Switchyd-F</t>
  </si>
  <si>
    <t>Accr Env Rem - Lower Duwamish Waterway</t>
  </si>
  <si>
    <t>A/P Frederickson #1 Vouchers</t>
  </si>
  <si>
    <t>Jackson Prairie / NW Pipeline - Other A/R</t>
  </si>
  <si>
    <t>Jackson Prairie / WWP - Other A/R</t>
  </si>
  <si>
    <t>Power Sales - Other Accts Rec</t>
  </si>
  <si>
    <t>Transmission - Other Accts Rec</t>
  </si>
  <si>
    <t>Notes Pay- Assoc Companies</t>
  </si>
  <si>
    <t>Elec-Accum Provisions for Retired Assets</t>
  </si>
  <si>
    <t>Common Stock</t>
  </si>
  <si>
    <t>Municipal Tax Reserve</t>
  </si>
  <si>
    <t>FAS 123 ESPP liability</t>
  </si>
  <si>
    <t>8.4% PP MTN SERIES A DUE 5/7/07 (rdeemd</t>
  </si>
  <si>
    <t>FIT-FAS 133 - PCA Derivative</t>
  </si>
  <si>
    <t>2001 Cashiers Overages-Baker Resort</t>
  </si>
  <si>
    <t>Unapplied Conservation and Receivables</t>
  </si>
  <si>
    <t>Inventory - Pre-Capitalized Material</t>
  </si>
  <si>
    <t xml:space="preserve">   Total Plant in Service and Other Assets</t>
  </si>
  <si>
    <t>5.1% PCB-Series 2003B due 03/01/2031-Un</t>
  </si>
  <si>
    <t>Accrued Washington Municipal Util Tax -</t>
  </si>
  <si>
    <t>Def FIT - FAS 133 Frwd Swap Int LT</t>
  </si>
  <si>
    <t>DFIT - FAS 133 Frwd Swap Int LT</t>
  </si>
  <si>
    <t>Colstrip 3 &amp; 4 Deferred Inc Tax</t>
  </si>
  <si>
    <t>Def FIT Bond Redemption Costs</t>
  </si>
  <si>
    <t>124001X1</t>
  </si>
  <si>
    <t>Conservation Rate Base</t>
  </si>
  <si>
    <t>PCA YR #5  Gross</t>
  </si>
  <si>
    <t>PCA YR #5 Gross - Contra</t>
  </si>
  <si>
    <t>June 2006 $250M 30 Year Notes Issuance</t>
  </si>
  <si>
    <t>AD&amp;D Insurance</t>
  </si>
  <si>
    <t>Cash-UBOC-Payment Processing Bothell 44</t>
  </si>
  <si>
    <t>Cash-UBOC-Bill Payment Consolidator 443</t>
  </si>
  <si>
    <t>Cash-Key Bank-Concentration 47968102460</t>
  </si>
  <si>
    <t>Cash-Key Bank-PSE Receipts 479681024614</t>
  </si>
  <si>
    <t>Cash-Key Bank-Concentration 4606</t>
  </si>
  <si>
    <t>5.0% PCB-Series 2003A due 03/01/2031-Un</t>
  </si>
  <si>
    <t>CLX Bank Credit Adjustments</t>
  </si>
  <si>
    <t>Electric - Plant Held for Future Use</t>
  </si>
  <si>
    <t>Rock Island Power Costs</t>
  </si>
  <si>
    <t>Whitehorn 2 &amp; 3 Lease</t>
  </si>
  <si>
    <t>Electric - Colstrip Common FERC Adj - Reg Ass</t>
  </si>
  <si>
    <t>UG950288 DSM Tracker Balance</t>
  </si>
  <si>
    <t>Deferred Interchange Power</t>
  </si>
  <si>
    <t>Gas - Misc Def Debits</t>
  </si>
  <si>
    <t>Advance Pmt Montana Firm Contract - Misc Def</t>
  </si>
  <si>
    <t>OCI - Fwd Swap 6/27/2006 Amortization</t>
  </si>
  <si>
    <t>Electric - WUTC SQI Penalty</t>
  </si>
  <si>
    <t>DFIT - FAS 133 Frwd Swap Int ST</t>
  </si>
  <si>
    <t>Def FIT - PCA Customer Portion</t>
  </si>
  <si>
    <t>A/P - Hourly Month End Payroll Accrual</t>
  </si>
  <si>
    <t>Env Rem - Everett Remediation Costs</t>
  </si>
  <si>
    <t>Oth Deferrd Credit-Alliance Data Sys In</t>
  </si>
  <si>
    <t>DFIT - Goldendale Carrying Costs - UE-070533</t>
  </si>
  <si>
    <t>Construction Support Clearing - Common</t>
  </si>
  <si>
    <t>Misc Payroll Deductions</t>
  </si>
  <si>
    <t>Deductions - Medical Insurance (Electric Hist</t>
  </si>
  <si>
    <t>A/P - Gas Purchases</t>
  </si>
  <si>
    <t>Accrued Int 7.35% Notes Due Dec &amp; Jun</t>
  </si>
  <si>
    <t>Accrued Int 7.36% Notes Due Dec &amp; Jun</t>
  </si>
  <si>
    <t>Accrued Int 7.15% Notes Due Dec &amp; Jun</t>
  </si>
  <si>
    <t>Cash-Key Bank-Direct Debit Deposit AFT4</t>
  </si>
  <si>
    <t>Cash-Key Bank-Baker Recreation 47968102</t>
  </si>
  <si>
    <t>Cash-Key Bank-Internet Receipts Bill479</t>
  </si>
  <si>
    <t>Cash-Key Bank-Credit Card Receipts 4796</t>
  </si>
  <si>
    <t>Cash-Key Bank-Payroll 190994701174</t>
  </si>
  <si>
    <t>Total Investor Supplied Capital</t>
  </si>
  <si>
    <t>Prepmts - BPA Reconductor Agreement</t>
  </si>
  <si>
    <t>Notes Rec - BOA Projects</t>
  </si>
  <si>
    <t>Hopkins Ridge Storeroom</t>
  </si>
  <si>
    <t>Accrual - 401(k) Match on Incentive Pla</t>
  </si>
  <si>
    <t>Advances Refundable User</t>
  </si>
  <si>
    <t>7.75% MT Notes Due 2/1/07 - Unamort Debt Exp</t>
  </si>
  <si>
    <t>PTC Credits (Sch 95a)</t>
  </si>
  <si>
    <t>PTC Credits (Sch 95a) Contra</t>
  </si>
  <si>
    <t>Montana Income Tax Withheld - Employee</t>
  </si>
  <si>
    <t>BPA Reimbursement of C&amp;R Costs - Electr</t>
  </si>
  <si>
    <t>PCA Customer Portion - Interest</t>
  </si>
  <si>
    <t>Common Stock Issued - PSE $10 Par</t>
  </si>
  <si>
    <t>Electric Working Capital</t>
  </si>
  <si>
    <t>Gas Working Capital</t>
  </si>
  <si>
    <t>Accum Defer Inv Tax Cr - Gas</t>
  </si>
  <si>
    <t>Def Gains - Disp Utility Plant 7/1/92 - 6/30/</t>
  </si>
  <si>
    <t>Deferred Inc Tax - Liberalized Deprec</t>
  </si>
  <si>
    <t>Gas - Unbilled Revenue</t>
  </si>
  <si>
    <t>Energy Storage</t>
  </si>
  <si>
    <t>Accum Amort Acq Adj. Milwaukee RR - Electric</t>
  </si>
  <si>
    <t>Accrued WA State &amp; Local Use Tax</t>
  </si>
  <si>
    <t>A/R - Subsidiaries - CLX</t>
  </si>
  <si>
    <t>Other Special Deposits - Gas</t>
  </si>
  <si>
    <t>Prepmts - 3 yr. Websense License</t>
  </si>
  <si>
    <t>5.197% Senior Notes Due 10/01/15 - Accr</t>
  </si>
  <si>
    <t>5.197% Senior Notes Due 10/01/15</t>
  </si>
  <si>
    <t>Env Rem - UG Tank - Kent Fleet</t>
  </si>
  <si>
    <t>PCA FAS 133 Derivative</t>
  </si>
  <si>
    <t>Def FIT - FAS 123 LTIP</t>
  </si>
  <si>
    <t>Def FIT - Performance Based Compensatio</t>
  </si>
  <si>
    <t>Subordinated Note Receivable from RR</t>
  </si>
  <si>
    <t xml:space="preserve">   Plant in Service (includes acquisition adj)</t>
  </si>
  <si>
    <t>Land Transportation Clearing</t>
  </si>
  <si>
    <t>Employee Related Taxes Clearing</t>
  </si>
  <si>
    <t>Employee Benefits Clearing</t>
  </si>
  <si>
    <t>DFIT - FAS 133 ST Asset - Electric</t>
  </si>
  <si>
    <t>DFIT - FAS 133 Asset PCA - L/T</t>
  </si>
  <si>
    <t>ARO-Gas Bare Steel Pipe Removal</t>
  </si>
  <si>
    <t>Adjusted Check Total s/b Zero</t>
  </si>
  <si>
    <t>8.40% Capital Trust II Pfd Stk 6/30/41</t>
  </si>
  <si>
    <t>Env Rem - UG Tank - Bremerton ( Future C</t>
  </si>
  <si>
    <t>17</t>
  </si>
  <si>
    <t>PSE Building (B) - Landlord Incentives</t>
  </si>
  <si>
    <t>Jackson Prairie / NW Pipeline - Other A</t>
  </si>
  <si>
    <t>Deferred FIT - FAS 133 Fwd Swap Long Term</t>
  </si>
  <si>
    <t>OCI - Forward Swap Settlement</t>
  </si>
  <si>
    <t>OCI - Forward Swap 9/13/06</t>
  </si>
  <si>
    <t>Common - WUTC SQI Penalty</t>
  </si>
  <si>
    <t>PSE Customer Connections Penalty</t>
  </si>
  <si>
    <t>CWIP/Retention Clearing (Debit) - Gas</t>
  </si>
  <si>
    <t>DFIT - Section 263 A Deductible Costs</t>
  </si>
  <si>
    <t>Working Capital</t>
  </si>
  <si>
    <t>2003 Cashiers Overages-Baker Resort</t>
  </si>
  <si>
    <t>Common - Plant in Service</t>
  </si>
  <si>
    <t>FAS 133 CFH Unrealized Loss - TLock S/T</t>
  </si>
  <si>
    <t>FIT Def AFUCE on 18676-18677 - UG930287</t>
  </si>
  <si>
    <t>FIT Def Energy Matchmaker - Weatherization</t>
  </si>
  <si>
    <t>FIT Deferred on 18231 &amp; 18251</t>
  </si>
  <si>
    <t>FIT Deferred on 18232 &amp; 18252</t>
  </si>
  <si>
    <t>Gain on Sale Crossroads - Electric</t>
  </si>
  <si>
    <t>Gain on Sale Crossroads - Gas</t>
  </si>
  <si>
    <t>Deferred Gains post 12/31/05 Property s</t>
  </si>
  <si>
    <t>Dividends Declared - Common Stock</t>
  </si>
  <si>
    <t>A/R - Crystal Mountain Insurance Receivable</t>
  </si>
  <si>
    <t>Proceeds from Canwest Settlement</t>
  </si>
  <si>
    <t>FAS 133 Unrealized Gain ST</t>
  </si>
  <si>
    <t>Total Average Invested Capital</t>
  </si>
  <si>
    <t xml:space="preserve">           </t>
  </si>
  <si>
    <t>WECO - Vouchers Payable</t>
  </si>
  <si>
    <t>2007 Storm Excess Costs</t>
  </si>
  <si>
    <t>2C</t>
  </si>
  <si>
    <t>23001091ARO</t>
  </si>
  <si>
    <t>23001013ARO</t>
  </si>
  <si>
    <t>23002011ARO</t>
  </si>
  <si>
    <t>23001041ARO</t>
  </si>
  <si>
    <t>23002041ARO</t>
  </si>
  <si>
    <t>FLSA Wage Adjustment</t>
  </si>
  <si>
    <t>Miscellaneous Customer Deposits - Electric</t>
  </si>
  <si>
    <t>Summit Purchase Option Buyout Amortization</t>
  </si>
  <si>
    <t>Summit Purchase Buyout - Electric</t>
  </si>
  <si>
    <t>Summit Purchase Buyout - Gas</t>
  </si>
  <si>
    <t>12/13/2006 Storm - 10 yr Amort</t>
  </si>
  <si>
    <t>2006 Storm - 4 yr Amort</t>
  </si>
  <si>
    <t>2007 Storm - 4 yr Amort</t>
  </si>
  <si>
    <t>Env Rem - Electron Flume Site</t>
  </si>
  <si>
    <t>Env Rem - Everett Trolley</t>
  </si>
  <si>
    <t>Hopkins Ridge Wake Settlement</t>
  </si>
  <si>
    <t>38</t>
  </si>
  <si>
    <t>34</t>
  </si>
  <si>
    <t>26</t>
  </si>
  <si>
    <t>54</t>
  </si>
  <si>
    <t>35</t>
  </si>
  <si>
    <t>37</t>
  </si>
  <si>
    <t>36</t>
  </si>
  <si>
    <t>27</t>
  </si>
  <si>
    <t>25</t>
  </si>
  <si>
    <t>51.3</t>
  </si>
  <si>
    <t>53</t>
  </si>
  <si>
    <t>55</t>
  </si>
  <si>
    <t>59</t>
  </si>
  <si>
    <t>60</t>
  </si>
  <si>
    <t>52</t>
  </si>
  <si>
    <t>Env Rem - Crystal Mountain Diesel Spill Site</t>
  </si>
  <si>
    <t>Working Fund - Agent (Encogen)</t>
  </si>
  <si>
    <t xml:space="preserve">   Deferred Items-Other</t>
  </si>
  <si>
    <t xml:space="preserve">   Deferred Federal Income Tax</t>
  </si>
  <si>
    <t>P/R-401(k) PE Common Stk issue rounding</t>
  </si>
  <si>
    <t>FAS 133 Unrealized Gain LT</t>
  </si>
  <si>
    <t>Low Income Program - Electric</t>
  </si>
  <si>
    <t>FAS 133 CFH Unrealized Gain - Gwd Swap</t>
  </si>
  <si>
    <t>ARO - Asbestos Common</t>
  </si>
  <si>
    <t>ARO - Contaminated Oil &amp; Related Equipment</t>
  </si>
  <si>
    <t>8.231% Capital Trust I Pfd Stock Due 6/</t>
  </si>
  <si>
    <t>8.40% Capital Trust II Pfd Stock Due 6/</t>
  </si>
  <si>
    <t>Env Rem - WSDOT Federal/State Remediati</t>
  </si>
  <si>
    <t>DFIT - FAS 133 ST Asset - Gas</t>
  </si>
  <si>
    <t>5.197% Snr Notes Due 10/01/15 - Unamort</t>
  </si>
  <si>
    <t xml:space="preserve">   Elec Construction Work in Process</t>
  </si>
  <si>
    <t xml:space="preserve">   Gas Construction Work in Process</t>
  </si>
  <si>
    <t xml:space="preserve">   Other  Work in Process</t>
  </si>
  <si>
    <t>Env Rem - Duwamish River Site (former G</t>
  </si>
  <si>
    <t>Blocked Electric - Plant Purchased or Sold</t>
  </si>
  <si>
    <t>Def FIT - Accrued PTO</t>
  </si>
  <si>
    <t>Prepmts - Puget Dir &amp; Officers Liab Ins</t>
  </si>
  <si>
    <t>Prepmts - BC Auto Liability</t>
  </si>
  <si>
    <t/>
  </si>
  <si>
    <t>Payroll - Misc Payable Deductions-good</t>
  </si>
  <si>
    <t xml:space="preserve">   Gas Stored Underground, Non-Current</t>
  </si>
  <si>
    <t xml:space="preserve">   Gas Accumulated  Depreciation</t>
  </si>
  <si>
    <t>Working Fund - Baker Lodge</t>
  </si>
  <si>
    <t>Interest Receivable - Sorestad</t>
  </si>
  <si>
    <t>PCA YR #3  Gross</t>
  </si>
  <si>
    <t>Inventory - Goldendale</t>
  </si>
  <si>
    <t>Prepaid Colstrip 1&amp;2 WECo Coal Resv Ded.</t>
  </si>
  <si>
    <t>WHR Conveyence Costs - Army Corp Reimbursement</t>
  </si>
  <si>
    <t>BPA Transmission Study Deposit</t>
  </si>
  <si>
    <t>Accrued Washington State Utility Tax -</t>
  </si>
  <si>
    <t>Accrued Washington Municipal Utility Ta</t>
  </si>
  <si>
    <t>2002 Cashiers Overages</t>
  </si>
  <si>
    <t>Common - Construction Work in Progress</t>
  </si>
  <si>
    <t>Accum Amort Acq Adj - Electric</t>
  </si>
  <si>
    <t>Inventory - Fredrickson</t>
  </si>
  <si>
    <t>LT Incentive Plan for Sr Mgmt</t>
  </si>
  <si>
    <t>Unclaimed Vendor Payments</t>
  </si>
  <si>
    <t>Washington Unemployment Tax  - Employer</t>
  </si>
  <si>
    <t>Federal Unemployment Tax - Employer</t>
  </si>
  <si>
    <t>PSE Building (A) - Landlord Incentives</t>
  </si>
  <si>
    <t>Investment Tax Credit Not Recognized</t>
  </si>
  <si>
    <t>Deferred Income Tax - Virtual Right of Way Pr</t>
  </si>
  <si>
    <t>Payroll - Misc Payable Deductions-credi</t>
  </si>
  <si>
    <t>Gas - WUTC Penalty Payable</t>
  </si>
  <si>
    <t>Gas - WUTC SQI Penalty</t>
  </si>
  <si>
    <t>DFIT - FAS 133 LT Asset - Gas</t>
  </si>
  <si>
    <t>Liability Reserve - Electric</t>
  </si>
  <si>
    <t>Liability Reserve - Gas</t>
  </si>
  <si>
    <t>United Way - Payroll Deductions</t>
  </si>
  <si>
    <t>Wild Horse Wind Farm Storeroom</t>
  </si>
  <si>
    <t>Prepaid NW Gas Association Dues</t>
  </si>
  <si>
    <t>Prepaid - Future Year Expenses</t>
  </si>
  <si>
    <t>ARO - Frederickson</t>
  </si>
  <si>
    <t>ARO - Common - Short Term</t>
  </si>
  <si>
    <t>ARO - Asbestos Electric - ST</t>
  </si>
  <si>
    <t>ARO - Asebestos Common - ST</t>
  </si>
  <si>
    <t>Fuel Stock - Colstrip 1&amp;2</t>
  </si>
  <si>
    <t>Fuel Stock - Colstrip 3&amp;4</t>
  </si>
  <si>
    <t>earn a return in GWC too.</t>
  </si>
  <si>
    <t>AETNA II Lawsuit unallocated proceeds -</t>
  </si>
  <si>
    <t>Gas - Plant Acquisition Adjustment</t>
  </si>
  <si>
    <t>Electric - Plant Acq Adj DuPont</t>
  </si>
  <si>
    <t>Elec-White River Tunnel Inspection</t>
  </si>
  <si>
    <t>7.05% PCB Series 1991A-Unamort Loss on</t>
  </si>
  <si>
    <t>7.25% PCB Series 1991B-Unamort Loss on</t>
  </si>
  <si>
    <t>5.197% Snr Notes Due 10/01/15 - Unamort Debt Expense</t>
  </si>
  <si>
    <t>Notes Rec - Sheridan</t>
  </si>
  <si>
    <t>Interest Accrued</t>
  </si>
  <si>
    <t>9.14% Med Term Notes Due 06/15/18- Unam</t>
  </si>
  <si>
    <t xml:space="preserve">    Line</t>
  </si>
  <si>
    <t>Colstrip Common FERC Adj - Reg Asset</t>
  </si>
  <si>
    <t>Electric - Premium on Cap Stock - Commo</t>
  </si>
  <si>
    <t>Approp RE - Fed Amort Reserve - Snoqual</t>
  </si>
  <si>
    <t>Dividends on Preferred Stock (Gas Histo</t>
  </si>
  <si>
    <t>OCI - Fwd Swap 9/13/06</t>
  </si>
  <si>
    <t>6.274% Senior Notes due 3/15/2037</t>
  </si>
  <si>
    <t>Accrued Interest - 6.274% Senior Notes</t>
  </si>
  <si>
    <t>Def FIT - Section 263A Deductible Costs</t>
  </si>
  <si>
    <t>58</t>
  </si>
  <si>
    <t>28</t>
  </si>
  <si>
    <t>Cust Advances for  Const Posted 9/1</t>
  </si>
  <si>
    <t>A/P - PURPA Power Payable</t>
  </si>
  <si>
    <t>A/P - Combustion Turbine Fuel Payable</t>
  </si>
  <si>
    <t>A/P - Transmission Payable (Non-BPA)</t>
  </si>
  <si>
    <t>Medical Insurance - Regence</t>
  </si>
  <si>
    <t>Cash - BofA - Credit Card Payments-3751</t>
  </si>
  <si>
    <t>401(k) 1% Company Contribution</t>
  </si>
  <si>
    <t>Fuel Stock - Fredonia 1&amp;2</t>
  </si>
  <si>
    <t>Spec Employee Retire Benefits</t>
  </si>
  <si>
    <t>FAS87 Add'l Min Pension Liab - Officer Supp R</t>
  </si>
  <si>
    <t>Caminus Aces Prepaid Maintenance (elect</t>
  </si>
  <si>
    <t>Caminus GMS Prepaid Maintenance (gas)</t>
  </si>
  <si>
    <t>Low Income Grants - Electric</t>
  </si>
  <si>
    <t>Low Income Grants - Gas</t>
  </si>
  <si>
    <t>Low Income Agency Admin Fees - Electric</t>
  </si>
  <si>
    <t>Low Income Agency Admin Fees - Gas</t>
  </si>
  <si>
    <t>Note Rec - Mt. Erie</t>
  </si>
  <si>
    <t>7.35% Med Term Notes Due 2/1/24</t>
  </si>
  <si>
    <t>Federal Income Taxes</t>
  </si>
  <si>
    <t>7.02% MTN Due 12/1/27 - Accrued Interes</t>
  </si>
  <si>
    <t>Washington State &amp; Local Sales Tax Coll</t>
  </si>
  <si>
    <t>5.483% Due 6/1/35 - Unamortized Debt Ex</t>
  </si>
  <si>
    <t>FAS 109 Taxes - Electric</t>
  </si>
  <si>
    <t>5.483% FMB 30 Yr Senior Notes Due 6/1/3</t>
  </si>
  <si>
    <t>Gross Utility Plant in Service</t>
  </si>
  <si>
    <t>Less Accum Dep and Amort</t>
  </si>
  <si>
    <t xml:space="preserve">   Common Deferred Tax</t>
  </si>
  <si>
    <t>Code</t>
  </si>
  <si>
    <t xml:space="preserve">   Common Stock</t>
  </si>
  <si>
    <t xml:space="preserve">   Unamortized Debt Expense</t>
  </si>
  <si>
    <t xml:space="preserve">   Notes Payable - Misc</t>
  </si>
  <si>
    <t xml:space="preserve">   Long Term Debt</t>
  </si>
  <si>
    <t xml:space="preserve">   Short Term Debt</t>
  </si>
  <si>
    <t xml:space="preserve">   Accumulated Deferred ITC</t>
  </si>
  <si>
    <t xml:space="preserve">   Deferred Debits-Other</t>
  </si>
  <si>
    <t xml:space="preserve">Total Average Operating Investment - Electric </t>
  </si>
  <si>
    <t xml:space="preserve">Total Average Operating Investment - Gas </t>
  </si>
  <si>
    <t>APUA - Merchandise - CLX</t>
  </si>
  <si>
    <t>7.96% MTN, Series B Due 2/22/10 - Unamo</t>
  </si>
  <si>
    <t>Prepmts - Puget Workman's Comp - Aegis</t>
  </si>
  <si>
    <t>Prepmts - Workman Comp / Letters of Credit</t>
  </si>
  <si>
    <t>Interest Rec - Misc</t>
  </si>
  <si>
    <t>Cashiers Shortages - Misc Def Debits</t>
  </si>
  <si>
    <t>BPA Linden Transmission Request Deposit</t>
  </si>
  <si>
    <t>Prepaid Rent for Skagit Svc Ctr</t>
  </si>
  <si>
    <t>6.974% Jr Sub Notes (Hybrid) due 6/1/20</t>
  </si>
  <si>
    <t>WUTC-AFUDC</t>
  </si>
  <si>
    <t>LTD Insurance - RSLI</t>
  </si>
  <si>
    <t>Life Insurance - Hartford</t>
  </si>
  <si>
    <t>Deferred FIT - Canwest Gas Supply - Ele</t>
  </si>
  <si>
    <t>Rule 7A Cust Adv W/O Tax (Kitt) (9-1-03</t>
  </si>
  <si>
    <t>Snoqualmie License O&amp;M Liability</t>
  </si>
  <si>
    <t>FAS 133 Unrealized Loss - LT</t>
  </si>
  <si>
    <t>included in W/C for both.</t>
  </si>
  <si>
    <t>It is determined that gas should</t>
  </si>
  <si>
    <t>Construction Work in Process - Common Plant</t>
  </si>
  <si>
    <t xml:space="preserve">   Preferred Stock</t>
  </si>
  <si>
    <t>Account</t>
  </si>
  <si>
    <t>AMA</t>
  </si>
  <si>
    <t>Rate Base</t>
  </si>
  <si>
    <t>7.12% Med Term Notes C - Due 09/13/10</t>
  </si>
  <si>
    <t>7.35% Med Term Notes C - Due 09/11/15</t>
  </si>
  <si>
    <t>Retained Earnings - Encogen</t>
  </si>
  <si>
    <t>Infrastrux $150M 3 Year Credit Facility</t>
  </si>
  <si>
    <t>PCA - Customer Deferral Contra</t>
  </si>
  <si>
    <t>Env Rem-Olympia SVC Capacitor Site Futu</t>
  </si>
  <si>
    <t>5th &amp; Jackson Legal Costs</t>
  </si>
  <si>
    <t>1995 Conservation Trust Rate Base</t>
  </si>
  <si>
    <t>Intang FAS87 Pension Asset - Misc Def Debits</t>
  </si>
  <si>
    <t>A/P Payroll W/H - Stock Purchase Plan</t>
  </si>
  <si>
    <t>Bellingham Excise Tax - Encogen</t>
  </si>
  <si>
    <t>Excess Def Taxes - Centralia Sale</t>
  </si>
  <si>
    <t>15</t>
  </si>
  <si>
    <t>2005 A/R Securitzation</t>
  </si>
  <si>
    <t>5</t>
  </si>
  <si>
    <t>November 2005 Equity Issuance</t>
  </si>
  <si>
    <t>4</t>
  </si>
  <si>
    <t>SFAS 132 Supplemental Death Add'l Minim</t>
  </si>
  <si>
    <t>5.483% Senior Notes due 6/1/2035</t>
  </si>
  <si>
    <t>6.75% Sr Notes due 1/15/2016 - Accrued</t>
  </si>
  <si>
    <t>13400161</t>
  </si>
  <si>
    <t>14300193</t>
  </si>
  <si>
    <t>Whitehorn - Electric Plant Acquisition</t>
  </si>
  <si>
    <t>Accum Amort Acquis Adjust - Whitehorn</t>
  </si>
  <si>
    <t>16500621</t>
  </si>
  <si>
    <t>Prepmts - Lower Snake River 500KV Trans</t>
  </si>
  <si>
    <t>Common Stock Issued - PSE 0.01 Par</t>
  </si>
  <si>
    <t>ARO - Asbestos - Electric to Short Term</t>
  </si>
  <si>
    <t>PSE Barclays Operating Credit Facility</t>
  </si>
  <si>
    <t>PSE Barclays Op Cr Interest Expense Acc</t>
  </si>
  <si>
    <t>28300601</t>
  </si>
  <si>
    <t>DFIT - Mint Farm Variable Costs</t>
  </si>
  <si>
    <t>28300611</t>
  </si>
  <si>
    <t>DFIT - Mint Farm Fixed Costs</t>
  </si>
  <si>
    <t>ELEC</t>
  </si>
  <si>
    <t>6i</t>
  </si>
  <si>
    <t>18230381/18230391</t>
  </si>
  <si>
    <t>Mint Farm Deferral</t>
  </si>
  <si>
    <t>Capitalized OH</t>
  </si>
  <si>
    <t>DFFIT SSCM INT - ELEC</t>
  </si>
  <si>
    <t>32</t>
  </si>
  <si>
    <t>BPA - Hopkins Ridge Trfer Agrmnt 09TX-1</t>
  </si>
  <si>
    <t>Prepmnts - Areva Software Support Servi</t>
  </si>
  <si>
    <t>Deferred Credit-CO2 allowance proceeds</t>
  </si>
  <si>
    <t>13400171</t>
  </si>
  <si>
    <t>25300841</t>
  </si>
  <si>
    <t>Temporary Cash Investment - Key Bank - CFI</t>
  </si>
  <si>
    <t>Clearing-Phone Wireless Billing.</t>
  </si>
  <si>
    <t>Env Rem - Verbeek Properties Remediation Costs</t>
  </si>
  <si>
    <t>Env Rem - Verbeek Properties Legal Costs</t>
  </si>
  <si>
    <t>UW Research Agreement</t>
  </si>
  <si>
    <t>ARO-Steel Wrapped Services - Gas ST</t>
  </si>
  <si>
    <t>FERC Gas Pipeline Capacity Loss Reserve</t>
  </si>
  <si>
    <t>BLC Vehicles Capital Lease</t>
  </si>
  <si>
    <t>Wells Fargo On Line Payments</t>
  </si>
  <si>
    <t>Wells Fargo Direct Debit</t>
  </si>
  <si>
    <t>Prepaid- D&amp;O Insurance (annual)</t>
  </si>
  <si>
    <t>Clearing - BLC Vehicles Capital Lease</t>
  </si>
  <si>
    <t>Payroll - Performance Incentive</t>
  </si>
  <si>
    <t>PSE Declared Dividends to PSE</t>
  </si>
  <si>
    <t>Capital Lease BLC Vehicles</t>
  </si>
  <si>
    <t>DFIT UW Grant</t>
  </si>
  <si>
    <t xml:space="preserve">FERC Gas Pipeline Capacity Loss Res </t>
  </si>
  <si>
    <t>19000183</t>
  </si>
  <si>
    <t>DFIT Commitment Fees</t>
  </si>
  <si>
    <t>Prepaid Garfield Country Treasurer Agreement</t>
  </si>
  <si>
    <t>Prepaid Sumas Capital FFH Long-Term</t>
  </si>
  <si>
    <t>Prepaid Sumas Expense FFH Long-Term</t>
  </si>
  <si>
    <t>A/R - AEGIS Limited for the Zilz matter</t>
  </si>
  <si>
    <t>A/R State and City Tax Receivable</t>
  </si>
  <si>
    <t>PSE Barclays Cap Ex Interest Expense</t>
  </si>
  <si>
    <t>PSE Barclays Hedg Cr Interest Expense</t>
  </si>
  <si>
    <t>10</t>
  </si>
  <si>
    <t>2009 - Shelf Registration</t>
  </si>
  <si>
    <t>Prepaid - Lwr Snk Rvr 500KV Trans Subst Long-Term</t>
  </si>
  <si>
    <t>CLX-Auto Cash Back Debit Clearing</t>
  </si>
  <si>
    <t>2009-03</t>
  </si>
  <si>
    <t>2009-05</t>
  </si>
  <si>
    <t>6j</t>
  </si>
  <si>
    <t>Reclassified from Gas Operating Investments -DFIT to Nonoperating Deferred Federal Income Tax</t>
  </si>
  <si>
    <t>Reclassified from Nonoperating Deferred Federal Income Tax to Gas Rate Rate Base and Average operaing Investments Gas</t>
  </si>
  <si>
    <t>Reclassified to Rate Base and Average Operaing Investments - Electric Deferred Debits - Other</t>
  </si>
  <si>
    <t>1340xxxx</t>
  </si>
  <si>
    <t>BPA Deposits</t>
  </si>
  <si>
    <t>Reclassified to Gas Rate Base</t>
  </si>
  <si>
    <t>Classified  to Nonoperating Deferred Federal Income Tax</t>
  </si>
  <si>
    <t>Deferred Credits -BNP</t>
  </si>
  <si>
    <t>DFIT-BNP Electric</t>
  </si>
  <si>
    <t>26c</t>
  </si>
  <si>
    <t>DFIT- BNP Electric</t>
  </si>
  <si>
    <t>Customer Deposits</t>
  </si>
  <si>
    <t>2010-03</t>
  </si>
  <si>
    <t>Changed per 2009 Rate Case</t>
  </si>
  <si>
    <t>19000112</t>
  </si>
  <si>
    <t>DFIT- Int'l Paper West Coast Capacity Agreement</t>
  </si>
  <si>
    <t>REC Deposits</t>
  </si>
  <si>
    <t>Cash - Key Bank Tri Ad Flex Spending</t>
  </si>
  <si>
    <t>Prepayments - Treasury Licensing Fees</t>
  </si>
  <si>
    <t>CLX-Schedule 133 Clearing</t>
  </si>
  <si>
    <t xml:space="preserve">   Gas  Customer Deposits</t>
  </si>
  <si>
    <t xml:space="preserve">   Gas Customer Advances for Construction </t>
  </si>
  <si>
    <t>38.1</t>
  </si>
  <si>
    <t>DFIT - Int'l Paper Wcst Capacity Agreem</t>
  </si>
  <si>
    <t>DFIT - BNP - Electric</t>
  </si>
  <si>
    <t>Prepmts - Colstrip 3&amp;4 Lime Contract -</t>
  </si>
  <si>
    <t>6l</t>
  </si>
  <si>
    <t>2010-04</t>
  </si>
  <si>
    <t>Westcoast Pipeline Capacity</t>
  </si>
  <si>
    <t>2008 Storm - 4 yr Amortization</t>
  </si>
  <si>
    <t>WHE Deferral - UE090704</t>
  </si>
  <si>
    <t>Mint Farm Deferral - UE-090704</t>
  </si>
  <si>
    <t>Deferred Losses post 10/31/09 Property Sales - Electric</t>
  </si>
  <si>
    <t>Deferred Gains post 10/31/09 Property Sales - Electric</t>
  </si>
  <si>
    <t>25400191</t>
  </si>
  <si>
    <t>25400201</t>
  </si>
  <si>
    <t>BNP Westcoast Pipeline Capacity-Non Core Gas</t>
  </si>
  <si>
    <t>FBE Westcoast Pipeline Capacity- Non Core Gas</t>
  </si>
  <si>
    <t>Mint Farm Deferral UE-090704</t>
  </si>
  <si>
    <t>BNP-Westcoast Cap Agrmnt-Non-Core Gas</t>
  </si>
  <si>
    <t>FBE-Westcoast Cap Agrmnt-Non-Core Gas</t>
  </si>
  <si>
    <t>Electric Def Property Gains Pending App</t>
  </si>
  <si>
    <t>Gas Def Property Losses UG-090705</t>
  </si>
  <si>
    <t>Gas Def Property Gains UG-090705</t>
  </si>
  <si>
    <t>Electric Def Property Gains UE-090704</t>
  </si>
  <si>
    <t>Electric Def Property Losses UE-090704</t>
  </si>
  <si>
    <t>Def FIT MF UE090704</t>
  </si>
  <si>
    <t>DFIT - FIT MF UE090704</t>
  </si>
  <si>
    <t>DFIT - FIT WHE UE090704</t>
  </si>
  <si>
    <t>37j</t>
  </si>
  <si>
    <t>Removed these from 37i and made a new line 37j on the Electric Rate Base to Separate these from Goldendale Costs</t>
  </si>
  <si>
    <t>37k</t>
  </si>
  <si>
    <t>Removed these from 37i and made a new line 37k on the Electric Rate Base to Separate these from Goldendale Costs</t>
  </si>
  <si>
    <t>DFIT Mint Fam Costs-UE-090704</t>
  </si>
  <si>
    <t>DFIT  Wild Horse  Costs-UE-090704</t>
  </si>
  <si>
    <t>2010-05</t>
  </si>
  <si>
    <t>Removed these from Electric Rate Base Line 26b and include in  Gas Rate Base line 10  for Pipieline Capacity Costs</t>
  </si>
  <si>
    <t>Removed these from Electric Rate Base Line 29.1 and include in  Gas Rate Base line 10  for Pipieline Capacity Costs</t>
  </si>
  <si>
    <t>Reclassified as Operating After Lower Snake River was filed</t>
  </si>
  <si>
    <t>Article 505 - O&amp;M Aquatic Riparian Habi</t>
  </si>
  <si>
    <t>Derivatives in Retained Earnings - Elec</t>
  </si>
  <si>
    <t>Derivatives in Retained Earnings - Electric</t>
  </si>
  <si>
    <t>2010-06</t>
  </si>
  <si>
    <t>Reclassify as Debt Expense Line 5</t>
  </si>
  <si>
    <t>OCI- Fwd Swap 6/27/2036 Amortization</t>
  </si>
  <si>
    <t>DFIT -FAS 133 CFH T LOCK St</t>
  </si>
  <si>
    <t>DFIT -FAS 133 Frwd Swap Int ST</t>
  </si>
  <si>
    <t>DFIT -FAS 133 Frwd Swap Int LT</t>
  </si>
  <si>
    <t>Reclassify from Working capital to Non-Operating</t>
  </si>
  <si>
    <t>Reclassify as Working Capital From Non-Operating Per Orginal Order</t>
  </si>
  <si>
    <t>Reclassify as RATE BASE From Non-Operating Per Orginal Order</t>
  </si>
  <si>
    <t>Env Rem -UG Tank - Whidbey Is. (Future Costs)</t>
  </si>
  <si>
    <t>Reclassify from Working Capital to Non-Operating For Future Cost Estimates</t>
  </si>
  <si>
    <t>Env. Rem - UG Tank - Tenino (Future Costs)</t>
  </si>
  <si>
    <t>Env Rem - Buckely Headworks Site (Est Future Costs)</t>
  </si>
  <si>
    <t>Env. Rem. - Lower Baker Power Plant Site - Future Costs</t>
  </si>
  <si>
    <t>Env. Rem. - Bellingham Mfd. Gas Site ( Future Cost Est.)</t>
  </si>
  <si>
    <t>Env. Rem. -Electric Flume (Future Estimate) (Name Changed)</t>
  </si>
  <si>
    <t>Env. Rem. - Talbot Hill Subs &amp; Switchyard - Fut Cost Est.</t>
  </si>
  <si>
    <t>Accrued Env. Rem. - White River (Buckley Headworks)</t>
  </si>
  <si>
    <t>Accrued Env. Rem. - Whidbey Island UST</t>
  </si>
  <si>
    <t>Accrued Env. Rem. - Tenino UST</t>
  </si>
  <si>
    <t>Accrued Env. Rem. - Lower Baker Powerhouse</t>
  </si>
  <si>
    <t>Accrued Env. Rem. - Bellingham Bouevard Par</t>
  </si>
  <si>
    <t>Accrued Env. Rem. - Electric Flume</t>
  </si>
  <si>
    <t>Accrued Env. Rem - Duwamish River Site</t>
  </si>
  <si>
    <t>Accrued Env. Rem. - Talbot Hill Sub &amp; Switchyard Site</t>
  </si>
  <si>
    <t>Reclassify as Working Capital From Non-Operating.</t>
  </si>
  <si>
    <t>EWC Rate BBse</t>
  </si>
  <si>
    <t>Refundable Bond - Lease Permit Electric</t>
  </si>
  <si>
    <t>Prepaid - Wild Horse DVAR Sys Maintenance</t>
  </si>
  <si>
    <t>Mint Farm Combustion Turbibe Inspec-Pre. Maj. Maint.</t>
  </si>
  <si>
    <t xml:space="preserve">Land Sales - Gas  </t>
  </si>
  <si>
    <t>Def FIT - Production Tax Credit-OLD</t>
  </si>
  <si>
    <t>Def FIT - Production Tax Credit-New</t>
  </si>
  <si>
    <t>5.764% Senior Notes Due 7/15/40</t>
  </si>
  <si>
    <t>PSE Summer 2010 Bonds</t>
  </si>
  <si>
    <t>Article 315 LB Trail Maintenance</t>
  </si>
  <si>
    <t>5.795% Senior Notes Due 3/15/2040-Unamo</t>
  </si>
  <si>
    <t>5.764% Senior Notes Due 7/15/40-Unamort</t>
  </si>
  <si>
    <t>5.795% Senior Notes Due 3/15/2040</t>
  </si>
  <si>
    <t>Def FIT - Production Tax Credit - NEW</t>
  </si>
  <si>
    <t>Colstrip Units 3 &amp; $ Ash Pond Settlement</t>
  </si>
  <si>
    <t>25400191&amp; 25400201</t>
  </si>
  <si>
    <t>Westcoast Pipeline Capacity Regulatory Liabilities</t>
  </si>
  <si>
    <t>Gross</t>
  </si>
  <si>
    <t>Tax Effected</t>
  </si>
  <si>
    <t>Microsoft  Maintenance Contract</t>
  </si>
  <si>
    <t>Hybrid Security 2007</t>
  </si>
  <si>
    <t>Reclassify as  Non-Operating From Working Capital.</t>
  </si>
  <si>
    <t>Oth Def Credit- Staples Loyalty Incentive</t>
  </si>
  <si>
    <t>Prepaid - CISCO Smartnet (Dimension Dat</t>
  </si>
  <si>
    <t>Prepaid - Ellensburg REC Deposit</t>
  </si>
  <si>
    <t>WSU ARRA Weatherization - Electric</t>
  </si>
  <si>
    <t>WSU ARRA Weatherization - Gas</t>
  </si>
  <si>
    <t>Misc. Def. Debits- WHE Carry Costs Variable Def. UE-090704</t>
  </si>
  <si>
    <t>Deferred Debits - Gas- Reimbusement</t>
  </si>
  <si>
    <t>2010-08</t>
  </si>
  <si>
    <t>Reclassify To Non-Operating</t>
  </si>
  <si>
    <t>Reclassify from Non-Operating to Rate Base final Lake Tapps payment to be received in 45 days.</t>
  </si>
  <si>
    <t>A/R-Treble Damages - Diversion</t>
  </si>
  <si>
    <t>APUA-Treble Damages - Diversion</t>
  </si>
  <si>
    <t>DFIT - Audit Adjustments</t>
  </si>
  <si>
    <t>DFIT Audit Adjustments</t>
  </si>
  <si>
    <t xml:space="preserve">Workers Compensation </t>
  </si>
  <si>
    <t>NOL Carryforward</t>
  </si>
  <si>
    <t>DFIT - AMT Credit Carryforward</t>
  </si>
  <si>
    <t>Unearned Revenue LIW REC - Electric</t>
  </si>
  <si>
    <t>Def Rev Sch85 Amortization</t>
  </si>
  <si>
    <t>Interest on REC UE-070725 - Electric</t>
  </si>
  <si>
    <t>Electric Def Property Losses Pending Ap</t>
  </si>
  <si>
    <t>Shell/Equilon Settlement Loss Reserve</t>
  </si>
  <si>
    <t>Lower Snake River Trans Interest Due Customers</t>
  </si>
  <si>
    <t>Oth Def Credit-Staples Loyalty Incentiv</t>
  </si>
  <si>
    <t>BPA Trans. Dep. - LSR -100882</t>
  </si>
  <si>
    <t>Return on LSR BPA Transm. Deposit</t>
  </si>
  <si>
    <t>WUTC Customer Disconnection Penalty</t>
  </si>
  <si>
    <t>Lower Snake River Transm Interest Due C</t>
  </si>
  <si>
    <t>GAAP Equity Rsrv on LSR BPA Trans Dep</t>
  </si>
  <si>
    <t>Contra. Rtrn. On LSR BPA Trans. Deposit</t>
  </si>
  <si>
    <t>GAAP Equity Reserve on LSR BPA Trans. Dep.</t>
  </si>
  <si>
    <t>Contra GAAP Eqty. Rsrv. - LSR BPA Interest</t>
  </si>
  <si>
    <t>Contra. GAAP Rsrv. - LSR BPA Interest</t>
  </si>
  <si>
    <t>DFIT Staples Loyalty Incentive</t>
  </si>
  <si>
    <t>PTC Deferral Post June 2010</t>
  </si>
  <si>
    <t>DFIT - MT NOL Carryforward</t>
  </si>
  <si>
    <t xml:space="preserve">   Deferred Debits/Credits - Other</t>
  </si>
  <si>
    <t>2010-09</t>
  </si>
  <si>
    <t>Reclasify from Working Capital to Average Operating Investments- Deferred Taxes</t>
  </si>
  <si>
    <t>Reclasify from Working Capital to Average Operating Investments- Deferred Debits/Credits</t>
  </si>
  <si>
    <t>Deferred REC Revenue Pre-Dec 2009</t>
  </si>
  <si>
    <t>Deferred REC Revenue Post Nov. 2009</t>
  </si>
  <si>
    <t>Rec Interest Payable Reg Liability</t>
  </si>
  <si>
    <t>DFIT PTC Carrying Cost</t>
  </si>
  <si>
    <t>DFIT PTCs Def Post 6-2010</t>
  </si>
  <si>
    <t>Carrying Costs on PTC's</t>
  </si>
  <si>
    <t>DFIT RECs Pre 12/09</t>
  </si>
  <si>
    <t>DFIT RECs Post 11/09</t>
  </si>
  <si>
    <t>DFIT REC Interest</t>
  </si>
  <si>
    <t>DFIT REC Low Inc Weatherization</t>
  </si>
  <si>
    <t>DFIT - Regulatory Deferral PTC - LT</t>
  </si>
  <si>
    <t>Deferred REC Revenue Post Nov 2009</t>
  </si>
  <si>
    <t>FERC Fees Payable - Power Supply Transa</t>
  </si>
  <si>
    <t>Fuel Stock - Frederickson #1 - Oil</t>
  </si>
  <si>
    <t>Payroll - Loan Payback 401(k) Payable</t>
  </si>
  <si>
    <t>Payroll - Wages Payable</t>
  </si>
  <si>
    <t>CLX-Schedule 137 Rider Clearing-Elec.</t>
  </si>
  <si>
    <t>Radio Spectrum Purchase Escrow</t>
  </si>
  <si>
    <t>Sumas - 2010 Hot Gas Path Insp. Ppd. Major Maint.</t>
  </si>
  <si>
    <t>Sumas - 2010 Hot Gas Path Insp. Major Maint.</t>
  </si>
  <si>
    <t>Article 110-Shoreline Erosion O&amp;M Fund</t>
  </si>
  <si>
    <t>Article 502-Forest Habitat O&amp;M Fund</t>
  </si>
  <si>
    <t>REC Revenue provided to customers-Contra (sch 137)</t>
  </si>
  <si>
    <t>REC Revenue offset by PTCs-Contra</t>
  </si>
  <si>
    <t>PTC Customer Deferral of Pre-July 2010</t>
  </si>
  <si>
    <t>PTC Customer Deferral Post June 2010</t>
  </si>
  <si>
    <t>2010 Storm Excess Costs</t>
  </si>
  <si>
    <t>DFIT - PTC Reg Liability</t>
  </si>
  <si>
    <t>City of Burien Gas Permits &amp; Fees</t>
  </si>
  <si>
    <t>Prepaid - NW Energy Coalition Membership</t>
  </si>
  <si>
    <t>CWIP/Retention Clearing (Debit) - Commo</t>
  </si>
  <si>
    <t>Common - Plant NOT CLASSIFIED - PP</t>
  </si>
  <si>
    <t>Prepaid - Aclara SW fees</t>
  </si>
  <si>
    <t>Prepaid Advisory LiDAR</t>
  </si>
  <si>
    <t>DFIT - Land Sales - Gas</t>
  </si>
  <si>
    <t>DFIT - Land Sales to PWI</t>
  </si>
  <si>
    <t>Prepaid - Ecologic Analytics Software 2011</t>
  </si>
  <si>
    <t>Prepaid - OSIsoft Software Renewal 2011</t>
  </si>
  <si>
    <t>Prepaid - Apptio Software Subscription -2011</t>
  </si>
  <si>
    <t>2011 PSE Universal Shelf Registration</t>
  </si>
  <si>
    <t>US Treasury Grants in Schedule 95A</t>
  </si>
  <si>
    <t>PCA YR #10 Gross</t>
  </si>
  <si>
    <t>PCA YR #10 Gross - Contra</t>
  </si>
  <si>
    <t>PCA YR#10 Gross</t>
  </si>
  <si>
    <t>PCA YR#10 Gross - Contra</t>
  </si>
  <si>
    <t>Working Fund - DCG Postage Expenses</t>
  </si>
  <si>
    <t>Cash-Key Bank-DOXO Receipts-5790</t>
  </si>
  <si>
    <t>CLX - Centralia Cr Sced 104 Clearing</t>
  </si>
  <si>
    <t>Prepaid-GE Smallworld Software Support</t>
  </si>
  <si>
    <t>Prepaid-GE Smallworld Software Support 2011</t>
  </si>
  <si>
    <t>Fuel Stock - Cedar Hills Gas JP</t>
  </si>
  <si>
    <t>FERC Annual Charge US Lands -ST</t>
  </si>
  <si>
    <t>RateBase</t>
  </si>
  <si>
    <t>Bothell Data Center Landlord Incentives</t>
  </si>
  <si>
    <t>Bothel Data Center Landlord Incentives</t>
  </si>
  <si>
    <t>2011 March Senior Notes</t>
  </si>
  <si>
    <t>$300 million 5.638% Senior Notes issue</t>
  </si>
  <si>
    <t>$300 Million 5.63% Senior Notes Issue Discount</t>
  </si>
  <si>
    <t>Article 514 - O&amp;M Use of Habitat Evalua</t>
  </si>
  <si>
    <t>5.638% Sr Notes due 4/15/41 - Unamort D</t>
  </si>
  <si>
    <t>5.638% Senior Notes due 4/15/41</t>
  </si>
  <si>
    <t>DFIT Bothell Data Ctr - Ppd Lease Expen</t>
  </si>
  <si>
    <t>DFIT Bothel Data Ctr. - Ppd Lease Expense</t>
  </si>
  <si>
    <t>Deferred Debits and Credits</t>
  </si>
  <si>
    <t>Deferred FIT FAS 143 Whitehorn 2 &amp;3</t>
  </si>
  <si>
    <t>28300601\28300611\28300661</t>
  </si>
  <si>
    <t>28300631\28300641\28300671</t>
  </si>
  <si>
    <t>Cust. Advances For Construction</t>
  </si>
  <si>
    <t>30</t>
  </si>
  <si>
    <t>20</t>
  </si>
  <si>
    <t>Deferred Credit - Carbon Offset Program</t>
  </si>
  <si>
    <t>Gas Def Property Gains Pending Approval</t>
  </si>
  <si>
    <t>Mail Return Residential</t>
  </si>
  <si>
    <t>Oth Def Cr -WR Mutual Assist Agreement</t>
  </si>
  <si>
    <t>Notes Rec - City of Buckley</t>
  </si>
  <si>
    <t>Notes Rec. - City of Buckley</t>
  </si>
  <si>
    <t>Prepaid-Optimize Networks Steelhead Sup</t>
  </si>
  <si>
    <t>Prepaid-Optimize Networks Steelhead Support</t>
  </si>
  <si>
    <t>Prepaid-CGI Mobile Workforce SW Support</t>
  </si>
  <si>
    <t>Prepaid - Oracle Software Support</t>
  </si>
  <si>
    <t>Analysis of Tax Net Operating Losses</t>
  </si>
  <si>
    <t>2009 NOL</t>
  </si>
  <si>
    <t>2010 NOL</t>
  </si>
  <si>
    <t>Total NOL</t>
  </si>
  <si>
    <t xml:space="preserve"> 2009 Taxable Loss</t>
  </si>
  <si>
    <t xml:space="preserve"> 2010 Taxable Loss</t>
  </si>
  <si>
    <t>Allocator</t>
  </si>
  <si>
    <t xml:space="preserve">   NOL Carryforward</t>
  </si>
  <si>
    <t>35a2</t>
  </si>
  <si>
    <t>19000433</t>
  </si>
  <si>
    <t>29</t>
  </si>
  <si>
    <t>NOL</t>
  </si>
  <si>
    <t>12 Months Ended</t>
  </si>
  <si>
    <t>NOL C/F Repairs/Retirements</t>
  </si>
  <si>
    <t>FIT Payable - Repairs/Retirements</t>
  </si>
  <si>
    <t>DFIT - Gas Plant Repairs/Retirements</t>
  </si>
  <si>
    <t>DFIT - Electric Plant Repairs/Retirements</t>
  </si>
  <si>
    <t>Cash-Key Bank- DOXO Receipts-5790</t>
  </si>
  <si>
    <t>PGE Klamath Peaker Trans Req Deposit</t>
  </si>
  <si>
    <t>A/R - LKE Wire &amp; Cable</t>
  </si>
  <si>
    <t>A/R - LKE Transformers</t>
  </si>
  <si>
    <t>GLD - 2011 Hot Gas Path Ppd Major Maint.</t>
  </si>
  <si>
    <t>Landis-Gyr Capital Lease - Non-Current</t>
  </si>
  <si>
    <t>Capital Lease Obligation - Landis-Gyr</t>
  </si>
  <si>
    <t>24300013</t>
  </si>
  <si>
    <t>Capital Lease Obligation - Lanis-Gyr</t>
  </si>
  <si>
    <t>22700003</t>
  </si>
  <si>
    <t>Lanis-Gyr Capital Lease - Non Current</t>
  </si>
  <si>
    <t>Landis-Gyr Capital Lease</t>
  </si>
  <si>
    <t>Env Rem - Everett Asacro (Future Cost Est.)</t>
  </si>
  <si>
    <t>10110013</t>
  </si>
  <si>
    <t>A/R - Insurance - Sammamish Fire</t>
  </si>
  <si>
    <t>A/R - Remediation Insurance - Sammamish</t>
  </si>
  <si>
    <t>Env Rem - Sammamish Substation (Future</t>
  </si>
  <si>
    <t>Accr Env Rem - Sammamish Substation</t>
  </si>
  <si>
    <t>Pilchuck Contract Loss Reserve</t>
  </si>
  <si>
    <t>Env Rem - Everett Asarco (Future Cost Est.)</t>
  </si>
  <si>
    <t>Env. Rem - Sammamish Substation (Future Cost Est.)</t>
  </si>
  <si>
    <t>Other Def Cr - Landis-Gyr AMR Billing Credits</t>
  </si>
  <si>
    <t>Prepaid - CGI Mobile Workforce SW Support</t>
  </si>
  <si>
    <t>Colstrip Generating Plant Expense Billa</t>
  </si>
  <si>
    <t>Env Rem - Sammamish Substation</t>
  </si>
  <si>
    <t xml:space="preserve">Env. Rem - Sammamish Substation </t>
  </si>
  <si>
    <t>Oth Def Cr - Landis-Gyr AMR Billing Cr</t>
  </si>
  <si>
    <t>Oth. Def. Cr. - Landis - Gyr AMR Billing Credits - Elec.</t>
  </si>
  <si>
    <t>Oth. Def. Cr. - Landis - Gyr AMR Billing Credits - Gas</t>
  </si>
  <si>
    <t>DFIT-Landis-GYr AMR Billing Credit-Gas</t>
  </si>
  <si>
    <t>DFIT-Landis-Gyr AMR Billing Credits-Gas</t>
  </si>
  <si>
    <t xml:space="preserve">58 </t>
  </si>
  <si>
    <t>DFIT-Landis-Gyr AMR Billing Credits-Elec</t>
  </si>
  <si>
    <t>DFIT-Landis-GYr AMR Billing Credit-Elec</t>
  </si>
  <si>
    <t>Gas - Cust ACDts Rec - Unprocessed Rece</t>
  </si>
  <si>
    <t>ACDts Rec - Misc -401k forfeiture aCDou</t>
  </si>
  <si>
    <t>Gas Off System Sales - Other ACDts Rec</t>
  </si>
  <si>
    <t>Sumas Gas Pipeline / SoCDo - Other A/R</t>
  </si>
  <si>
    <t>Power Sales - Other ACDts Rec</t>
  </si>
  <si>
    <t>Transmission - Other ACDts Rec</t>
  </si>
  <si>
    <t>BPA Residential Exchange - Other ACDts Rec</t>
  </si>
  <si>
    <t>Other ACDts Rec - Misc</t>
  </si>
  <si>
    <t>Other ACDts Rec.- Miscellaneous</t>
  </si>
  <si>
    <t>Loans - Exit Payback - Other ACDts Rec</t>
  </si>
  <si>
    <t>Electric APUA - Customer ACDts Receivab</t>
  </si>
  <si>
    <t>Gas - APUA - Customer ACDts Receivable</t>
  </si>
  <si>
    <t>CLX Sched 132-G Clearing ACDt - Gas</t>
  </si>
  <si>
    <t>CLX Sched 132-E Clearing ACDt - Electri</t>
  </si>
  <si>
    <t>Blocked - Temp aCDt to Fix PP Issue</t>
  </si>
  <si>
    <t>MNT Return on RB &amp; CD on Fixed Deferral UE-082128</t>
  </si>
  <si>
    <t>Pension Liability - ACDum Def Inc Taxes</t>
  </si>
  <si>
    <t>Gain on Disp Of Emiss Allow - ACD Def Inc Tax</t>
  </si>
  <si>
    <t>ACDident Insurance - Carrier name to be</t>
  </si>
  <si>
    <t>Health/Dependent Spending ACDts - Year 1</t>
  </si>
  <si>
    <t>Health/Dependent Spending ACDts - Year</t>
  </si>
  <si>
    <t>PSE Barclays Op Cr Interest Expense ACD</t>
  </si>
  <si>
    <t>Misc ACDd Liabilities - Western Energy</t>
  </si>
  <si>
    <t>Wrkrs Comp Reserve- Richard Grant ACDident 10</t>
  </si>
  <si>
    <t>Mint Farm CD on RB Return Reserve</t>
  </si>
  <si>
    <t>Wild Horse Exp. CD on RB Return Reserve</t>
  </si>
  <si>
    <t>Bothell ACDess Center Tenant Incentives</t>
  </si>
  <si>
    <t>LKE Pacific Trust Deposit - Transformer</t>
  </si>
  <si>
    <t>LKE Pacific Trust Deposit - Transformers</t>
  </si>
  <si>
    <t>Env. Rem. -Pt Robinson Cbl Station (Future Cost Est)</t>
  </si>
  <si>
    <t>Accr Env Rem - Pt  Robinson cable station</t>
  </si>
  <si>
    <t>Env. Rem -Everett Asarco Site</t>
  </si>
  <si>
    <t>Def Revenue- Renewable Non-Core Gas Attributes</t>
  </si>
  <si>
    <t>2011-08</t>
  </si>
  <si>
    <t>Reclassify From Investor Supplied Capital To Non-Operating Per WUTC DR 91 submitted during 2011 GRC</t>
  </si>
  <si>
    <t>CLX Elec City Tax Clearing Account</t>
  </si>
  <si>
    <t>CLX Gas City Tax Clearing Account</t>
  </si>
  <si>
    <t>CLX Sched 120-G Clearing Account - gas</t>
  </si>
  <si>
    <t>CLX Schedule 95-A Clearing Account</t>
  </si>
  <si>
    <t>CLX Schedule 94 Clearing Account</t>
  </si>
  <si>
    <t>CLX Schedule 120-E Clearing Account</t>
  </si>
  <si>
    <t>Clearing Account Plant Ledger- Power Pl</t>
  </si>
  <si>
    <t>Cash - Seafirst - Check Clearing Account</t>
  </si>
  <si>
    <t>US Bank - General Account 1775586</t>
  </si>
  <si>
    <t>Cash-Key Bank-Accounts Payable 19099470</t>
  </si>
  <si>
    <t>Account Receivable</t>
  </si>
  <si>
    <t>Secure Pledge Accounts Receivable</t>
  </si>
  <si>
    <t>Accounts Receivable - PSE Customers - E</t>
  </si>
  <si>
    <t>Accounts Receivable - PSE Customers - G</t>
  </si>
  <si>
    <t>Other Accounts Receivable - Pilchuck Co</t>
  </si>
  <si>
    <t>Account Receivable Reconciliation ACDou</t>
  </si>
  <si>
    <t>Discount for uncollectible Accounts - E</t>
  </si>
  <si>
    <t>Discount for uncollectible Accounts - G</t>
  </si>
  <si>
    <t>Intercompany Accounts receivable</t>
  </si>
  <si>
    <t>Intercompany Accounts - PSE Funding</t>
  </si>
  <si>
    <t>Inventory Reserve Account - Pre-Capitalized M</t>
  </si>
  <si>
    <t>Accounts Payable - Vouchers (Electric Sys)</t>
  </si>
  <si>
    <t>Accounts Payable - Payroll (Electric Sys)</t>
  </si>
  <si>
    <t>Accounts Payable Reconcilation Account</t>
  </si>
  <si>
    <t>Accounts Payable - DOXO NSF's and Adj - Key Bank</t>
  </si>
  <si>
    <t>Accounts Payable - Bill Matrix NSFs &amp; Adj. Key Bank</t>
  </si>
  <si>
    <t>Wild Horse DVAR Sys Maintenance</t>
  </si>
  <si>
    <t>Prepaid-Sycamore SW Support</t>
  </si>
  <si>
    <t>Env. Rem. -Pt. Robinson cable station</t>
  </si>
  <si>
    <t>DFIT - Green Gas Attributes</t>
  </si>
  <si>
    <t>DFIT- Green Gas Attributes</t>
  </si>
  <si>
    <t>LKE Pacific Trust Deposit - Wire &amp; Cabl</t>
  </si>
  <si>
    <t>Article 502-Forest Habitat Capital Fund</t>
  </si>
  <si>
    <t>Article 505-Aquatic Riparian Habitat Ca</t>
  </si>
  <si>
    <r>
      <t xml:space="preserve">DFIT - PTC - Carrying Costs </t>
    </r>
    <r>
      <rPr>
        <sz val="9.1999999999999993"/>
        <rFont val="Arial"/>
        <family val="2"/>
      </rPr>
      <t>Equity</t>
    </r>
  </si>
  <si>
    <t>LKE Pacific Trust Deposit - Wire &amp; Cable</t>
  </si>
  <si>
    <t>Article 504-Wetland Habitat O&amp;M Fund</t>
  </si>
  <si>
    <t>2011-10</t>
  </si>
  <si>
    <t xml:space="preserve">   Investment Tracking Funds</t>
  </si>
  <si>
    <t>Chelan PUD Contract Prepmt Requirement</t>
  </si>
  <si>
    <t>Prepmt - Chelan PUD - RR Working Capita</t>
  </si>
  <si>
    <t>Prepmt - Chelan PUD - RR Coverage Fund</t>
  </si>
  <si>
    <t>Prepmt - Chelan PUD - RR Working Capital Charge</t>
  </si>
  <si>
    <t>Prepmt - Chelan PUD - RR Coverage Fund Charge</t>
  </si>
  <si>
    <t>6m</t>
  </si>
  <si>
    <t>37l</t>
  </si>
  <si>
    <t>Chelan PUD Contract Initiative</t>
  </si>
  <si>
    <t>2011-11</t>
  </si>
  <si>
    <t>Reclassify From Investor Supplied Capital To Rate Base per 2009 GRC and Investor Supplied Capital</t>
  </si>
  <si>
    <t>$250 Million 4.434% Sr Notes due 2041</t>
  </si>
  <si>
    <t>$45 Million 4.70% Sr Notes due 2051</t>
  </si>
  <si>
    <t>$250 Million 4.434% Sr. Notes due 2041</t>
  </si>
  <si>
    <t>$45 Million 4.70% Sr. Notes due 2051</t>
  </si>
  <si>
    <t>Prepaid - Gartner Services - IT</t>
  </si>
  <si>
    <t>Reclassify From Investor Supplied Capital To Non-Operating Bellingham Sales Tax Penalty</t>
  </si>
  <si>
    <t>DFIT Summit Purchase - Electric</t>
  </si>
  <si>
    <t>DFIT Summit Purchase - Gas</t>
  </si>
  <si>
    <t>Def FIT - Environmental Gas</t>
  </si>
  <si>
    <t>Def FIT - Demand Side Management-Gas</t>
  </si>
  <si>
    <t>Def FIT- Environmental Gas</t>
  </si>
  <si>
    <t>Def FIT - Demand Side Management Gas</t>
  </si>
  <si>
    <t>DFIT Summitt Purchase - Gas</t>
  </si>
  <si>
    <t>Redemption Costs for 9.57% FMB's</t>
  </si>
  <si>
    <t>Working Funds - Mercer Island</t>
  </si>
  <si>
    <t>LSR MOU Deposit</t>
  </si>
  <si>
    <t>Transmission Network Credits Payable</t>
  </si>
  <si>
    <t>25301101</t>
  </si>
  <si>
    <t>Regence Self-Insurance IBNR</t>
  </si>
  <si>
    <t>ARO-Frederickson 1&amp;2 /Olympic Pipeline</t>
  </si>
  <si>
    <t>Prepaid -OMS HW Maintenance Agreement</t>
  </si>
  <si>
    <t>CFH Locked In OCI Gain ST - Core Pwr/Gas for Pwr</t>
  </si>
  <si>
    <t>CFH Locked in OCI Loss ST - Core Pwr/Gas for Pwr</t>
  </si>
  <si>
    <t>CFH Locked In OCI Gain LT - Core Pwr/Gas for Pwr</t>
  </si>
  <si>
    <t>CFH Locked in OCI Loss LT - Core Pwr/Gas for Pwr</t>
  </si>
  <si>
    <t>Tenaska Underrecovery Reg Asset</t>
  </si>
  <si>
    <t>LSR BPA Trans interst Rcv'bl Offset</t>
  </si>
  <si>
    <t>DFIT - PTC Non Operating</t>
  </si>
  <si>
    <t>DFIT-CFH OCI Loss LT</t>
  </si>
  <si>
    <t>DFIT-CFH OCI Loss ST</t>
  </si>
  <si>
    <t>DFIT - CFH OCI Loss ST</t>
  </si>
  <si>
    <t>DFIT - CFH OCI Loss LT</t>
  </si>
  <si>
    <t>DFIT-CFH OCI Gain ST</t>
  </si>
  <si>
    <t>Prepaid - SAP - IT Services</t>
  </si>
  <si>
    <t>Upper Baker - Unrecovered Plant &amp; Reg S</t>
  </si>
  <si>
    <t>Upper Baker - Unrecovered Plant &amp; Reg. Study Costs</t>
  </si>
  <si>
    <t>Payroll- Giving Campaign</t>
  </si>
  <si>
    <t>6n</t>
  </si>
  <si>
    <t xml:space="preserve">2012-1 </t>
  </si>
  <si>
    <t>Reclassify From Investor Supplied Capital To RATE BASE and Operating Investments-CIAC Account</t>
  </si>
  <si>
    <t>Prepaid- Ecologic Analytics Software</t>
  </si>
  <si>
    <t>Prepaid- OSIsoft Software Renewal</t>
  </si>
  <si>
    <t>PCA YR #11 Gross</t>
  </si>
  <si>
    <t>PCA YR #11 Gross - Contra</t>
  </si>
  <si>
    <t>2012 Storm Excess Costs</t>
  </si>
  <si>
    <t>PCA Yr#11 Gross</t>
  </si>
  <si>
    <t>PCA YR#11 Gross-Contra</t>
  </si>
  <si>
    <t>Prepaid - LSR Leaseholder Minimum Rent</t>
  </si>
  <si>
    <t>Baker SA 318 Law Enforcement Plan</t>
  </si>
  <si>
    <t>ARO - Lower Snake River Wind Facility</t>
  </si>
  <si>
    <t>Misc Dfrd Debits - LSR Ph.1 Fixed Costs UE-111048</t>
  </si>
  <si>
    <t>2012-2</t>
  </si>
  <si>
    <t>Per e-mail March 9-For Internal Reporting should be part of Rate Base-Expected to be approved in 2011 GRC</t>
  </si>
  <si>
    <t>Prepmnts - Datalink Symantec SW Mainten</t>
  </si>
  <si>
    <t>Prepamnts - Datalink Symantec SW Maintenance</t>
  </si>
  <si>
    <t>Article 602-Terrestrial Enhance &amp;Resear</t>
  </si>
  <si>
    <t>Prepmts - Treasury Licensing Fees</t>
  </si>
  <si>
    <t>2012-03</t>
  </si>
  <si>
    <t>Reclassify From Investor Supplied Capital To Non-Operating Per e-mail from Susan Free sent April 3, 2012</t>
  </si>
  <si>
    <t>White River Proj. - CWA AOA- Reg Asset</t>
  </si>
  <si>
    <t>White River Proj-CWA AOA-Reg Asset</t>
  </si>
  <si>
    <t>Env Rem-City of Olympia vs. PSE (Future</t>
  </si>
  <si>
    <t>Env Rem-Whitehorn UST (Future Cost Est.</t>
  </si>
  <si>
    <t>Accr Env Rem - City of Olympia vs. PSE</t>
  </si>
  <si>
    <t>Accr Env Rem - Whitehorn UST</t>
  </si>
  <si>
    <t>Misc Def Cr - Equity Reserve on LSR Ph.</t>
  </si>
  <si>
    <t>Env-Rem-City of Olympia vs. PSE (Future Cost Est.)</t>
  </si>
  <si>
    <t>Env-Rem-Whitehorn UST (Future Cost Est.)</t>
  </si>
  <si>
    <t>Accr. Env. Rem. - City of Olympia vs. PSE</t>
  </si>
  <si>
    <t>Accr . Env. Rem. - Whitehorn UST</t>
  </si>
  <si>
    <t>Misc. Dfrd Debits- LSR Phase 1 Var. Costs UE-111048</t>
  </si>
  <si>
    <t>LSR Ph. 1 RB Return on Fixed Def. UE-111048</t>
  </si>
  <si>
    <t>Misc Def Cr. - Equity Reserve on LSR Ph. 1 Fixed Def</t>
  </si>
  <si>
    <t>DFIT - Lower Snake River Deferred Costs</t>
  </si>
  <si>
    <t>Env Rem - Tacoma Gas Company (Future Co</t>
  </si>
  <si>
    <t>Env Rem - Thea Foss Waterway (Future Co</t>
  </si>
  <si>
    <t>Env Rem - Everett, Washington (Future C</t>
  </si>
  <si>
    <t>Env Rem - Chehalis, Washington (Future</t>
  </si>
  <si>
    <t>Env Rem - Gas Works Park (Future Cost E</t>
  </si>
  <si>
    <t>Env Rem - Quendall Terminals (Future Co</t>
  </si>
  <si>
    <t>Env Rem - Lake Union Sediment (Future C</t>
  </si>
  <si>
    <t>Env Rem - Tacoma Tar Pits (Future Cost</t>
  </si>
  <si>
    <t>Env Rem - Bay Station (Future Cost Est)</t>
  </si>
  <si>
    <t>Env Rem-Olympia (Columbia St) MGP(Futur</t>
  </si>
  <si>
    <t>Env Rem - Verbeek Autowrecking (Future</t>
  </si>
  <si>
    <t>Oth Def Cr-Bank Of America Signing Bonu</t>
  </si>
  <si>
    <t>Oth Def Cr. - Bank of America Signing Bonus Incentive</t>
  </si>
  <si>
    <t>Gas Off System Sales - Other Accts Rec</t>
  </si>
  <si>
    <t>CFH Locked in OCI Loss ST - Core Pwr/Ga</t>
  </si>
  <si>
    <t>Electric - Accrued Utility Revenue</t>
  </si>
  <si>
    <t>33</t>
  </si>
  <si>
    <t>CWIP-Purchasing Accrual  - Electric</t>
  </si>
  <si>
    <t>Accrued WA Tax - Unbilled Electric Reve</t>
  </si>
  <si>
    <t>Accrued WA Tax - Unbilled Gas Revenue</t>
  </si>
  <si>
    <t>Accrued WA State B &amp; O Taxes</t>
  </si>
  <si>
    <t>2012-4</t>
  </si>
  <si>
    <t>Reclassify From Operating Investments To Rate Base and Operating Investments per Order No 8 May 7, 2012</t>
  </si>
  <si>
    <t>Reclassify From Operating Investments Not in Rate Base to Investor Supplied Capital Commission Order No. 8 May 7, 2012</t>
  </si>
  <si>
    <t>Reclassify From Operating Investments Not In Rate Base To Rate Base and Operating Investments per Order No 8 May 7, 2012</t>
  </si>
  <si>
    <t>4-Factor Allocation</t>
  </si>
  <si>
    <t>DFIT - Regence Self INS IBNR</t>
  </si>
  <si>
    <t>Prepaid - D&amp;O Insurance (annual)</t>
  </si>
  <si>
    <t>Env Rem - Swarr Station (Future Cost Est.)</t>
  </si>
  <si>
    <t>Env Rem - North Operating Base (Future Cost Est.)</t>
  </si>
  <si>
    <t>Env Rem - Swarr Station (Future Cost Es</t>
  </si>
  <si>
    <t>Env Rem - North Operating Base (Future</t>
  </si>
  <si>
    <t>Accr Env Rem - Tacoma Gas Company</t>
  </si>
  <si>
    <t>Accr Env Rem - Thea Foss Waterway</t>
  </si>
  <si>
    <t>Accr Env Rem - Everett Washington</t>
  </si>
  <si>
    <t>Accr Env Rem - Chehalis Washington</t>
  </si>
  <si>
    <t>Accr Env Rem - Gas Works Park</t>
  </si>
  <si>
    <t>Accr Env Rem - Quendall Terminals</t>
  </si>
  <si>
    <t>Accr Env Rem - Tacoma Tar Pit</t>
  </si>
  <si>
    <t>Accr Env Rem - Bay Station</t>
  </si>
  <si>
    <t>Accr Env Rem - Olympia</t>
  </si>
  <si>
    <t>Accr Env Rem - Verbeek Autowrecking</t>
  </si>
  <si>
    <t>Accr Env Rem - Swarr Station</t>
  </si>
  <si>
    <t>Accr Env Rem - North Operating Base</t>
  </si>
  <si>
    <t>Prepmts - Fiduciary Liability Insurance</t>
  </si>
  <si>
    <t>Def FIT - Bad Debts - Gas</t>
  </si>
  <si>
    <t>2010 Storm - 4 yr Amortization</t>
  </si>
  <si>
    <t>LSR Deposit Def UE-100882</t>
  </si>
  <si>
    <t>LSR Def Carrying Costs UE-100882</t>
  </si>
  <si>
    <t>Colstrip 1&amp;2 WECo Coal Reserve Payment</t>
  </si>
  <si>
    <t>Gas Def Property Losses Pending Approva</t>
  </si>
  <si>
    <t>Gas Def Property Losses UG-111049</t>
  </si>
  <si>
    <t>Electric Def Property Losses UE-111048</t>
  </si>
  <si>
    <t>Gas Def Property Gains UG-111049</t>
  </si>
  <si>
    <t>Electric Def Property Gains UE-111048</t>
  </si>
  <si>
    <t>Colstrip 1&amp;2 WeCo Coal Reserve Payment UE-111048</t>
  </si>
  <si>
    <t>2010 Storm - 4 Yr Amortization</t>
  </si>
  <si>
    <t>6o</t>
  </si>
  <si>
    <t>REC Proceeds in Rates Sch 137</t>
  </si>
  <si>
    <t>Interest on REC Proceeds in Rates</t>
  </si>
  <si>
    <t>LSR Def Ph1 UE-111048</t>
  </si>
  <si>
    <t>Interest on REC Proceeds NOT in Rates</t>
  </si>
  <si>
    <t>Interest on REC Proceeds Not in Rates</t>
  </si>
  <si>
    <t>LSR Def Phase 1 UE-111048</t>
  </si>
  <si>
    <t>DFIT-BPA Transmission Eq Reserve LT</t>
  </si>
  <si>
    <t>Def FIT- Reserve for Injuries and Damag</t>
  </si>
  <si>
    <t>Def FIT - Bad Debts - Electric</t>
  </si>
  <si>
    <t>DFIT REC Rate Schedule 137</t>
  </si>
  <si>
    <t>DFIT REC Int on REC Schedule 137</t>
  </si>
  <si>
    <t>DFIT REC Int on REC Not in Rates</t>
  </si>
  <si>
    <t>DFIT - BPA Prepayment LT</t>
  </si>
  <si>
    <t>Def FIT - Bad Debts- Gas</t>
  </si>
  <si>
    <t>Def FIT - Reserve for Injuries and Damage - Gas</t>
  </si>
  <si>
    <t>DEF FIT - Reserve for Injuries and Damage -Electric</t>
  </si>
  <si>
    <t>Def FIT - Bad Debts- Electric</t>
  </si>
  <si>
    <t>DFIT - BPA Transmission Eq Reserve LT</t>
  </si>
  <si>
    <t>Interest On REC Proceeds in Rates</t>
  </si>
  <si>
    <t>18232301 &amp; 311 &amp; 331</t>
  </si>
  <si>
    <t>LSR Deposit Carry Charge &amp; Deferral UE-100882</t>
  </si>
  <si>
    <t>Prepaid - Swinomish Tribal Res 115kv TS</t>
  </si>
  <si>
    <t>Prepaid - Swinomish Tribal Res 115kv TSM -Long Term</t>
  </si>
  <si>
    <t>Prepaid - CheckPoint Structure LT</t>
  </si>
  <si>
    <t>Prepaid - Checkpoint Structure</t>
  </si>
  <si>
    <t>PNW Refund Proceeding Settlement</t>
  </si>
  <si>
    <t>LSR BPA Bill Credit Holding</t>
  </si>
  <si>
    <t>Interest on Treasury Grant in Sch 95a</t>
  </si>
  <si>
    <t>WUTC Prior Obligation Penalty - Common</t>
  </si>
  <si>
    <t>Prepmt - Chelan PUD - RI Working Capita</t>
  </si>
  <si>
    <t>Prepmt - Chelan PUD - RI Coverage Fund</t>
  </si>
  <si>
    <t>Prepmt - Chelan PUD - RI Working Capital Charge</t>
  </si>
  <si>
    <t>Prepmt - Chelan PUD - RI Coverage Fund Charge</t>
  </si>
  <si>
    <t>2012-7</t>
  </si>
  <si>
    <t>Reclassify From Non-Operating to Invested Capital-Equity per e-mail July 27 Susan Free</t>
  </si>
  <si>
    <t>PGA Cmdty Tracking UG-120812</t>
  </si>
  <si>
    <t>Env Rem-City of Olympia vs. PSE(Plum St</t>
  </si>
  <si>
    <t>Env Rem-City Of Olympia vs. PSE (Plum St Substation)</t>
  </si>
  <si>
    <t>Prepayment-SAS SW Maintenance Renewal</t>
  </si>
  <si>
    <t>Bellingham Tax Assessment - Misc. Deferred Debits</t>
  </si>
  <si>
    <t>Accum Prov Rates Subject to Refund</t>
  </si>
  <si>
    <t>Redmond West 2nd Amend Tenant Incentive</t>
  </si>
  <si>
    <t>25300663</t>
  </si>
  <si>
    <t>Redmond West 2nd Amen Tenant Incentives</t>
  </si>
  <si>
    <t>Ppd-RSA Envision Renewal</t>
  </si>
  <si>
    <t>Article 101-Fish Propagation O&amp;M Fund</t>
  </si>
  <si>
    <t>Article 302 - Aesthetics Mgmt O&amp;M</t>
  </si>
  <si>
    <t>Article 304 - Bak Resr Rec Water Safety</t>
  </si>
  <si>
    <t>Article 304 - Bak Resr Rec Water Safety Pln O&amp;M</t>
  </si>
  <si>
    <t>DFIT-Equity Reserve on LSR Long Term</t>
  </si>
  <si>
    <t>DFIT - Equity Reserve on LSR</t>
  </si>
  <si>
    <t>Unrealized Gain ST - Core Pwr/Gas for P</t>
  </si>
  <si>
    <t>Unrealized Gain ST - Core Gas</t>
  </si>
  <si>
    <t>Unrealized Gain LT - Core Pwr/Gas for P</t>
  </si>
  <si>
    <t>Unrealized Gain LT - Core Gas</t>
  </si>
  <si>
    <t>PGA Unrealized Loss</t>
  </si>
  <si>
    <t>OCI - Derivative</t>
  </si>
  <si>
    <t>OCI - Derivative Reclass to Earnings</t>
  </si>
  <si>
    <t>Unrealized Loss ST - Core Pwr/Gas for P</t>
  </si>
  <si>
    <t>Unrealized Loss ST - Core Gas</t>
  </si>
  <si>
    <t>Unrealized Loss LT - Core Pwr/Gas for P</t>
  </si>
  <si>
    <t>Unrealized Loss LT - Core Gas</t>
  </si>
  <si>
    <t>Unrealized Gain ST - Core Pwr/Gas for Pwr</t>
  </si>
  <si>
    <t>Unrealized Gain LT - Core Pwr/Gas for Pwr</t>
  </si>
  <si>
    <t xml:space="preserve">PGA Unrealized Loss </t>
  </si>
  <si>
    <t>PGA Unrealized Gain</t>
  </si>
  <si>
    <t>Unrealized Loss ST - Core Pwr/Gas for Pwr</t>
  </si>
  <si>
    <t>Unrealized Loss LT - Core Pwr/Gas for Pwr</t>
  </si>
  <si>
    <t>CFH Locked in OCI Gain ST - Core Pwr/Gas for Pwr</t>
  </si>
  <si>
    <t>CFH Locked in OCI Gain LT - Core Pwr/Gas for Pwr</t>
  </si>
  <si>
    <t>Ferndale Land Lease Escrow - 2046</t>
  </si>
  <si>
    <t>Article 504-Wetland Habitat Capital Fun</t>
  </si>
  <si>
    <t>Ferndale Cash Advance (NAES Corporation</t>
  </si>
  <si>
    <t>Ferndale Cash Advance ( NAES Corporation)</t>
  </si>
  <si>
    <t>Dfrd Rev- Non-core Gas Green Attributes</t>
  </si>
  <si>
    <t>16599011 &amp;18232321</t>
  </si>
  <si>
    <t>Prepaid Colstrip 1&amp;2 WECo Coal Resrv Ded.</t>
  </si>
  <si>
    <t>Prepaid Colstrip 1&amp;2 WECo Coal Resrv. Ded.</t>
  </si>
  <si>
    <t>2012-11</t>
  </si>
  <si>
    <t>Reclassify Per 2011 GRC From Working Capital to Rate Base and Operating Investment</t>
  </si>
  <si>
    <t>Reclassify Per 2011 GRC From Rate Base, Operating Investment to Investor Supplied Capital Per Order No. 8</t>
  </si>
  <si>
    <t>Inventory - Ferndale</t>
  </si>
  <si>
    <t>Prepaid Ferndale Property Insurance</t>
  </si>
  <si>
    <t>UPRC License Fees for Gas Lines in Seattle</t>
  </si>
  <si>
    <t>Ferndale - Electric Plant Acquisition A</t>
  </si>
  <si>
    <t>Ferndale - Electric Plant Acquistion Adjust</t>
  </si>
  <si>
    <t>Accum Amort Acquis Adjust - Ferndale</t>
  </si>
  <si>
    <t>Electric - Plant Purchased -Ferndale</t>
  </si>
  <si>
    <t>Junior Achievement Pledge-Short Term</t>
  </si>
  <si>
    <t>Junior Achievement Pledge-Long Term</t>
  </si>
  <si>
    <t>Junior Acheuivement Pledge-Long Term</t>
  </si>
  <si>
    <t>JD Power - Residential Survey - Short T</t>
  </si>
  <si>
    <t>DFIT- Equity Reserve on Ferndale- Long</t>
  </si>
  <si>
    <t>ARO - Colstrip 1 &amp; 2 (WECo) - Long Term</t>
  </si>
  <si>
    <t>ARO - Ferndale - Long Term</t>
  </si>
  <si>
    <t>Equity Resrv on Ferndale Fix Deferl</t>
  </si>
  <si>
    <t>DFIT- Ferndale Deferrals- Long Term</t>
  </si>
  <si>
    <t>ARO - Colstrip 3 &amp; $ (WECo) - Long Term</t>
  </si>
  <si>
    <t>JD Power - Residential Survey - Short Term</t>
  </si>
  <si>
    <t>JD Power - Residential Survey - Long Term</t>
  </si>
  <si>
    <t>37m</t>
  </si>
  <si>
    <t>6p</t>
  </si>
  <si>
    <t>Ferndale RB Deferral Return UE-121843</t>
  </si>
  <si>
    <t>Equity Resrv on Ferndale Fixed Deferral</t>
  </si>
  <si>
    <t>DFIT - Equity Reserve on Ferndale - Long Term</t>
  </si>
  <si>
    <t>DFIT - Ferndale Purchase Deferrals - Long Term</t>
  </si>
  <si>
    <t>Prepaid - ROW Dist Crossing Rainbow Bri</t>
  </si>
  <si>
    <t>Prepaid - ROW Dist Crossing Rainbow Bridge LT</t>
  </si>
  <si>
    <t>Fuel Stock - Cedar Hills Gas @ JP - Contra</t>
  </si>
  <si>
    <t>Prepaid - Tax SW St</t>
  </si>
  <si>
    <t>Int on Wild Horse Treasury Grant in Sch</t>
  </si>
  <si>
    <t>Int on LSR Treasury Grant in Sch 95A</t>
  </si>
  <si>
    <t>Int. on LSR Treasury Grant in Sch 95A</t>
  </si>
  <si>
    <t>LSR U.S. Treasury Grants</t>
  </si>
  <si>
    <t>Municipal Tax Assessment - Gas</t>
  </si>
  <si>
    <t>Municipal Tax Assessment - Electric</t>
  </si>
  <si>
    <t>Prepaid Linked In Advertising - Short T</t>
  </si>
  <si>
    <t>Redmond West Negotiations</t>
  </si>
  <si>
    <t>Prepaid Linked In Advertising - Short Term</t>
  </si>
  <si>
    <t>Prepaid Prometheus Software Maintenance</t>
  </si>
  <si>
    <t>EMC - SW/HW Maintenance Renewal ST</t>
  </si>
  <si>
    <t>Prepaid - lacima SW Maintenance ST</t>
  </si>
  <si>
    <t>Fuel Stock-Cedar Hills Gas Pipeline Imbalance</t>
  </si>
  <si>
    <t>Insurance Recovery-Electric</t>
  </si>
  <si>
    <t>ARO - Crystal Mountain Generator Site</t>
  </si>
  <si>
    <t>Health/Dependent Spending Accts - Year</t>
  </si>
  <si>
    <t>Fuel Stock - Ferndale</t>
  </si>
  <si>
    <t>Prepaid - SAP Max Attn Short Term</t>
  </si>
  <si>
    <t>Ferndale Var Deferral UE-121843</t>
  </si>
  <si>
    <t>ARO - South King Complex - Long Term</t>
  </si>
  <si>
    <t>ARO - Gas Mains - To Short Term</t>
  </si>
  <si>
    <t>Ferndale - Liability Payable ST</t>
  </si>
  <si>
    <t>Non-core Gas Grn Attrib-Contra</t>
  </si>
  <si>
    <t>Ferndale Var Def Market Offset UE-121843</t>
  </si>
  <si>
    <t>ARO - Gas Mains - Short Term</t>
  </si>
  <si>
    <t>DFIT - Charitable Contribution Carryfor</t>
  </si>
  <si>
    <t>DFIT - Int LSR Treasury Grant Sch95A -</t>
  </si>
  <si>
    <t>DFIT - Int LSR Treasury Grant Sch95A - LT</t>
  </si>
  <si>
    <t>Misc Def. Debits - Ferndale Fixed UE-121843</t>
  </si>
  <si>
    <t>2012-12</t>
  </si>
  <si>
    <t>Change Coding to reflect Landlord Incentive Account -Similar to Summit Accounts</t>
  </si>
  <si>
    <t>37n</t>
  </si>
  <si>
    <t xml:space="preserve">28300081 &amp; 28300721  </t>
  </si>
  <si>
    <t>DFIT BPA Prepayment &amp; LSR</t>
  </si>
  <si>
    <t>Change Coding Per 2011 GRc for LSR to Include in Rate Base</t>
  </si>
  <si>
    <t>Didn't Change June 2012 ERF File</t>
  </si>
  <si>
    <t>Reclassify as Investor Supplied Capital per e-mail 1/8/2013</t>
  </si>
  <si>
    <t>2012-13</t>
  </si>
  <si>
    <t>Misc Dfrd Debits - LSR Ph 1 Fixed Costs UE-111048</t>
  </si>
  <si>
    <t>Misc Dfrd Debits - LSR Ph 1 Variable Costs UE-111048</t>
  </si>
  <si>
    <t>LSR Ph 1 Return on Fixed Def UE-111048</t>
  </si>
  <si>
    <t>BPA Trans. Dep. - LSR - 100882</t>
  </si>
  <si>
    <t>Return on LSR BPA Transm Deposit</t>
  </si>
  <si>
    <t>Prepaid Cognos TM1 Software - Short Ter</t>
  </si>
  <si>
    <t>2012 GRC</t>
  </si>
  <si>
    <t>NOL Allocated</t>
  </si>
  <si>
    <t>% Electric</t>
  </si>
  <si>
    <t>% Production</t>
  </si>
  <si>
    <t>% Gas</t>
  </si>
  <si>
    <t>2011 NOL</t>
  </si>
  <si>
    <t>2012 NOL</t>
  </si>
  <si>
    <t>2009 Analysis</t>
  </si>
  <si>
    <t>Percentage</t>
  </si>
  <si>
    <t>2010 Analysis</t>
  </si>
  <si>
    <t>2012 Analysis</t>
  </si>
  <si>
    <t xml:space="preserve"> 2012 Taxable Loss</t>
  </si>
  <si>
    <t>Total 2009 + 2010 + 2012</t>
  </si>
  <si>
    <t>NEW</t>
  </si>
  <si>
    <t>A/P - Energy Risk Mgmt System</t>
  </si>
  <si>
    <t>$350M Hedging Credit Facility PSE 2013</t>
  </si>
  <si>
    <t>$650M Liguidity Credit Facility PSE 2013</t>
  </si>
  <si>
    <t>Prepmnts - Alstrom Software Support Ser</t>
  </si>
  <si>
    <t>$650M Liquidity Credit Facility PSE 201</t>
  </si>
  <si>
    <t>Montana Unemployment Tax Withheld - Emp</t>
  </si>
  <si>
    <t>PCA YR #12 Gross</t>
  </si>
  <si>
    <t>PCA YR #12 Gross - Contra</t>
  </si>
  <si>
    <t>PCA YR#12 Gross</t>
  </si>
  <si>
    <t>PCA YR#12 Gross - Contra</t>
  </si>
  <si>
    <t>BPA - Mint Farm Station Svcc TSM Firm D</t>
  </si>
  <si>
    <t>Accruals - CIS A/R - Miscellaneous</t>
  </si>
  <si>
    <t>Prepaid- Indeed Advertising Short Term</t>
  </si>
  <si>
    <t>Ppd - Corporation Executive Board (CEB)</t>
  </si>
  <si>
    <t>Accruals - CIS A/R - Damage Claims</t>
  </si>
  <si>
    <t>Env Rem - Pre Nov 2012 Lake Union Remed</t>
  </si>
  <si>
    <t>2009 PSE Operating Facility Unamortized</t>
  </si>
  <si>
    <t>2009 PSE CapEx Facility Unamortized Cos</t>
  </si>
  <si>
    <t>2009 PSE Operating Facility Unamortized Costs</t>
  </si>
  <si>
    <t>2009 PSE CapEx Facility Unamortized Costs</t>
  </si>
  <si>
    <t>2009 PSE Hedging Facility Unamortized C</t>
  </si>
  <si>
    <t>Env. Rem - Gas Works Park (Future Cost Est.)</t>
  </si>
  <si>
    <t>2009 PSE Hedging Facility Unamortized Costs</t>
  </si>
  <si>
    <t>Env Rem-Post Nov 2012 Gas Works Park -</t>
  </si>
  <si>
    <t>Env Rem - Pre Nov 2012 Gas Works Park -</t>
  </si>
  <si>
    <t>Ppd - Annual Credit Rating Fee Short Te</t>
  </si>
  <si>
    <t>Ppd - Annual Credit Rating Fee</t>
  </si>
  <si>
    <t>$650M Liquidity Credit Facility PSE 2013</t>
  </si>
  <si>
    <t>US Bank - General Account - Busines Off</t>
  </si>
  <si>
    <t>Cash-UBOC - Payment Processing - Mail-I</t>
  </si>
  <si>
    <t>Cash-UBOC-Bill Payment Consol - Rapid P</t>
  </si>
  <si>
    <t>Cash-Key Bank-PSE Rcpts CheckFreePay /B</t>
  </si>
  <si>
    <t>Accounts Payable - Checkfree On-line Re</t>
  </si>
  <si>
    <t>Accounts Payable - CheckFreePay Returns</t>
  </si>
  <si>
    <t>Accounts Payable - Bill Matrix Returns</t>
  </si>
  <si>
    <t>Accounts Payable - DOXO Returns - Key B</t>
  </si>
  <si>
    <t>Ppd - CISCO Smartnet (Dimension Data) -</t>
  </si>
  <si>
    <t>Ppd - CISCO Smartnet (Dimension Data ) - LT</t>
  </si>
  <si>
    <t>Wind Farm Maintenance Accrual</t>
  </si>
  <si>
    <t>Winf Farm Maintenance Accrual</t>
  </si>
  <si>
    <t>Electric Customer Accounts Receivable</t>
  </si>
  <si>
    <t>Gas Customer Accounts Receivable</t>
  </si>
  <si>
    <t>Cust Accts Recv Unapplied Credits</t>
  </si>
  <si>
    <t>Accruals - Customer Accts Recv Unapplie</t>
  </si>
  <si>
    <t>A/R - Miscellaneous</t>
  </si>
  <si>
    <t>A/R - Energy Diversion</t>
  </si>
  <si>
    <t>A/R - Damage Claims</t>
  </si>
  <si>
    <t>A/R - Treble Damages - Damage Claims</t>
  </si>
  <si>
    <t>APUA - Electric Customer Accts Receivab</t>
  </si>
  <si>
    <t>APUA - Gas Customer Accts Receivable</t>
  </si>
  <si>
    <t>APUA - Treble Damages Claims</t>
  </si>
  <si>
    <t>BLOCKED Env Rem - Everett Asarco Site</t>
  </si>
  <si>
    <t>BLOCKED Env Rem - Pt. Robinson cable st</t>
  </si>
  <si>
    <t>Customer Deposits - Common</t>
  </si>
  <si>
    <t>A/R - Energy Division</t>
  </si>
  <si>
    <t xml:space="preserve">A/R - Damage Claims  </t>
  </si>
  <si>
    <t>A/R Treble Damages - Damage Claims</t>
  </si>
  <si>
    <t>APUA - Electric Customer Accts Receivable</t>
  </si>
  <si>
    <t>APUA - Treble Damage Claims</t>
  </si>
  <si>
    <t>Cust Payments Clarification Acct</t>
  </si>
  <si>
    <t>Cust Payment Returns Clarification Acct</t>
  </si>
  <si>
    <t>Common-Accrued Interest Customer Deposi</t>
  </si>
  <si>
    <t>Common - Accrued Interest Customer Deposits</t>
  </si>
  <si>
    <t>A/R - JPUD CTA</t>
  </si>
  <si>
    <t>A/R - JPUD APA</t>
  </si>
  <si>
    <t>2013 $650M Credit Facility</t>
  </si>
  <si>
    <t>Contra JPUD CIAC</t>
  </si>
  <si>
    <t>Deferred Credits - Jefferson County Sale</t>
  </si>
  <si>
    <t>ARO - Meteorological Tower Long Term</t>
  </si>
  <si>
    <t>IBNR for Workers Comp</t>
  </si>
  <si>
    <t>Def Compensation - IBNR</t>
  </si>
  <si>
    <t>Deferred Debit - Carbon Offset Program</t>
  </si>
  <si>
    <t>Change Code To Common From Electric</t>
  </si>
  <si>
    <t>Gas CuGas - Cust Accounts Receivable CLX</t>
  </si>
  <si>
    <t>Gas - WUTC Pinehurst Penalty</t>
  </si>
  <si>
    <t>12a</t>
  </si>
  <si>
    <t>28a</t>
  </si>
  <si>
    <t>21.1</t>
  </si>
  <si>
    <t>Cash-Key Bank- Checkfree On-line Paymen</t>
  </si>
  <si>
    <t>Cash Desk Clearing</t>
  </si>
  <si>
    <t>PSE Help Cash Clearing</t>
  </si>
  <si>
    <t>APUA - Miscellaneous Receivables</t>
  </si>
  <si>
    <t>APUA - Energy Diversion</t>
  </si>
  <si>
    <t>Prepaid Dice Advertising Short-Term</t>
  </si>
  <si>
    <t>Conversion - Electric Customer A/R</t>
  </si>
  <si>
    <t>Conversion - Damage Claims</t>
  </si>
  <si>
    <t>Conversion - Treble Damages Claims A/R</t>
  </si>
  <si>
    <t>APUA -Energy Diversion</t>
  </si>
  <si>
    <t>Conversion -Gas Customer A/R</t>
  </si>
  <si>
    <t>A/R - California ISO</t>
  </si>
  <si>
    <t>Plant Materials and Supplies (Set-up 1998)</t>
  </si>
  <si>
    <t>Change coding to remove from Rate Base -Operating Investments Only</t>
  </si>
  <si>
    <t>Def Revenue -Renewable Non-Core Gas Attributes</t>
  </si>
  <si>
    <t>Prepaid Major Maint Sumas</t>
  </si>
  <si>
    <t>2013 Pollution Control Bonds</t>
  </si>
  <si>
    <t>Snoqualmie RB Deferred Return UE-130559</t>
  </si>
  <si>
    <t>Equity Reserve on Snoqualmie Deferred R</t>
  </si>
  <si>
    <t>Misc Dfrd DRs - Snoq Fixed UE-130559</t>
  </si>
  <si>
    <t>Equity Reserve on Snoqualmie Deferred Return</t>
  </si>
  <si>
    <t>Snoqualmie Variable Deferral UE-130559</t>
  </si>
  <si>
    <t>DFIT - Equity Reserve on Snoqualmie OS</t>
  </si>
  <si>
    <t>DFIT - Variable Deferred Cost Snoqualmi</t>
  </si>
  <si>
    <t>DFIT - Equity Reserve on Sbnoqualmie OS - LT</t>
  </si>
  <si>
    <t>DFIT - Variable Deferred Cost Snoqualmie LT</t>
  </si>
  <si>
    <t>Conversion - Customer Deposits</t>
  </si>
  <si>
    <t>Oth Special Deposit - 1MW transm Request - Clymer</t>
  </si>
  <si>
    <t>3.9% Pollution Control Rev Series 2013A</t>
  </si>
  <si>
    <t>Othr - Special Deposit LSR Phase II Transmission</t>
  </si>
  <si>
    <t xml:space="preserve">56 </t>
  </si>
  <si>
    <t>2003 PCB Holding Account</t>
  </si>
  <si>
    <t>4% Pollution Control Rev Series 2013B D</t>
  </si>
  <si>
    <t>3.9% Pollution Control Rev Series 2013A Due 3/2031</t>
  </si>
  <si>
    <t>4% Pollution Control Rev Series 2013B Due 3/2031</t>
  </si>
  <si>
    <t>4.0% Pollution Control Rev Series 2013B Due 3/2031</t>
  </si>
  <si>
    <t>2013-3</t>
  </si>
  <si>
    <t>2013-4</t>
  </si>
  <si>
    <t>Otr Special Deposit-BPA TSR - 50MW Mid-</t>
  </si>
  <si>
    <t>Prepaid Gas Options</t>
  </si>
  <si>
    <t>Conversion - Budget Plan</t>
  </si>
  <si>
    <t>Other Special Deposit-BPA TRS - 50MW</t>
  </si>
  <si>
    <t>Prepaid Gas Option</t>
  </si>
  <si>
    <t xml:space="preserve">Oth Special Deposit - City of Buckley -Natural Gas System </t>
  </si>
  <si>
    <t>MTF 2013 Hot Gas Path Inspection</t>
  </si>
  <si>
    <t>Option Payable - Gas</t>
  </si>
  <si>
    <t>5.0% PCB Series 2003A Unamort Debt Issu</t>
  </si>
  <si>
    <t>5.10% PCB Series 2003B Unamort Debt Iss</t>
  </si>
  <si>
    <t>A/R Montana Property Tax Settlement - ST</t>
  </si>
  <si>
    <t>Schedule 140 Prior Year Electric</t>
  </si>
  <si>
    <t>Schedule 140 Prior Year Gas</t>
  </si>
  <si>
    <t>Schedule 140 Current Year Electric</t>
  </si>
  <si>
    <t>Schedule 140 Current Year Gas</t>
  </si>
  <si>
    <t>5.0% PCB Series 2003A Unamort Debt Issue Costs</t>
  </si>
  <si>
    <t>5.10% PCB Series 2003B Unamort Debt Issue Costs</t>
  </si>
  <si>
    <t>SCH_91E Clearing</t>
  </si>
  <si>
    <t>Wellness Benefit program</t>
  </si>
  <si>
    <t>Wellness Benefit Program</t>
  </si>
  <si>
    <t>Limited Use Permit Salish Lodge/Snoq Ce</t>
  </si>
  <si>
    <t>Elec Residential Decouping Revenue Undercollected</t>
  </si>
  <si>
    <t>Gas Residential Decouping Revenue Undercollected</t>
  </si>
  <si>
    <t>Elec Non-Residential Decouping Revenue Undercollected</t>
  </si>
  <si>
    <t>Gas Non-Residential Decouping Revenue Undercollected</t>
  </si>
  <si>
    <t>Int. on Elec Residential Decoupl Rev Undercollected</t>
  </si>
  <si>
    <t>Int. on Gas Residential Decoupl Rev Undercollected</t>
  </si>
  <si>
    <t>Int. on Elec Non-Residential Decoupl Rev Undercollected</t>
  </si>
  <si>
    <t>Int. on Gas Non-Residential Decoupl Rev Undercollected</t>
  </si>
  <si>
    <t>Electric Residential Decouping Revenue Overcollect</t>
  </si>
  <si>
    <t>Gas Residential Decouping Revenue Overcollect</t>
  </si>
  <si>
    <t>Elec Non-Residential Decouping Revenue Overcollect</t>
  </si>
  <si>
    <t>Gas Non-Residential Decouping Revenue Overcollect</t>
  </si>
  <si>
    <t>Int. on Elec Residential Decoupl Rev Overcollect</t>
  </si>
  <si>
    <t>Int. on Gas Residential Decoupl Rev Overcollect</t>
  </si>
  <si>
    <t>Int. on Elec Non-Residential Decoupl Rev Overcollect</t>
  </si>
  <si>
    <t>Int. on Gas Non-Residential Decoupl Rev Overcollect</t>
  </si>
  <si>
    <t>Int on Elec Residential Decoupling Rev</t>
  </si>
  <si>
    <t>Property Tax Tracker - Sch 140 Prior ye</t>
  </si>
  <si>
    <t>Property Tax Tracker-Sch 140 Current Ye</t>
  </si>
  <si>
    <t>Property Tax Tracker - Sch 140  Current</t>
  </si>
  <si>
    <t>Equity Reserve on Baker Deferred Return</t>
  </si>
  <si>
    <t>Misc Dfrd DRs - Baker Fixed UE-131387</t>
  </si>
  <si>
    <t>Baker Rb Deferred Return UE-131387</t>
  </si>
  <si>
    <t>Baker Varaible Deferral UE-131387</t>
  </si>
  <si>
    <t>DFIT-Equity Reserve on Baker Project-LT</t>
  </si>
  <si>
    <t>DFIT-Variable Deferred Cost Baker Upgra</t>
  </si>
  <si>
    <t>DFIT-Variable Deferred Cost Baker Upgrade_LT</t>
  </si>
  <si>
    <t>A/R - State and City Tax Receivable</t>
  </si>
  <si>
    <t>Prepaid- Sirius Maintenance Contract -</t>
  </si>
  <si>
    <t>Prepaid - Sirus maintenance Contract - Short Term</t>
  </si>
  <si>
    <t>Prepaid - GEC/NICE short-term</t>
  </si>
  <si>
    <t>Prepaid- Infor Global Solutions - Short</t>
  </si>
  <si>
    <t>Prepaid - Info Global Solutions</t>
  </si>
  <si>
    <t>Gas Non-Residential Decoupling Rev Unde</t>
  </si>
  <si>
    <t>Int on Gas Non-Residential Decoup Rev U</t>
  </si>
  <si>
    <t>DFIT-Electric Residential Decoupling Re</t>
  </si>
  <si>
    <t>DFIT-Gas Residential Decoupling Revenue</t>
  </si>
  <si>
    <t>DFIT-Electric NONResidential Decoupling</t>
  </si>
  <si>
    <t>DFIT-Gas NONResidential Decoupling Reve</t>
  </si>
  <si>
    <t>DFIT-Electric Property Tracker Schedule</t>
  </si>
  <si>
    <t>DFIT-Gas Property Tracker Schedule 140</t>
  </si>
  <si>
    <t>DFIT-Gas Property Tax Tracker Schedule 140 -LT</t>
  </si>
  <si>
    <t>DFIT Electric Property Tax Tracker Schedule 140 - LT</t>
  </si>
  <si>
    <t>Prepaid - GEC/NICE Short Term</t>
  </si>
  <si>
    <t>Prepaid - Coriant America</t>
  </si>
  <si>
    <t>Check Totals</t>
  </si>
  <si>
    <t>To Clear</t>
  </si>
  <si>
    <t>Numerous Accounts</t>
  </si>
  <si>
    <t>See BS Tab all changes are marked in yellow  under coding columns and identified by the word change-also a column with old codes is inserted.</t>
  </si>
  <si>
    <t>2013-10</t>
  </si>
  <si>
    <t>FAS - 109 Gas</t>
  </si>
  <si>
    <t>Notes Rec -Bio Energy Washington</t>
  </si>
  <si>
    <t>Prepaid Platts Subscription - Short Ter</t>
  </si>
  <si>
    <t>Prepaid Platts Subscription - Short Term</t>
  </si>
  <si>
    <t>Deferred Credit - Jefferson County CIAC</t>
  </si>
  <si>
    <t>Change from Non-Operating to Operating Investments</t>
  </si>
  <si>
    <t>MTF 2013 Hot Gas Path</t>
  </si>
  <si>
    <t>Change from Operating Investments to Investor Supplied Capital per 2013 PCORC Settlement</t>
  </si>
  <si>
    <t>Equity Component Reserve on PTC Interest</t>
  </si>
  <si>
    <t>Prepaid - GEC/NICE - Long Term</t>
  </si>
  <si>
    <t>FERC Annual Charge US Lands - ST</t>
  </si>
  <si>
    <t>Unclaimed Property - Customer Refunds -</t>
  </si>
  <si>
    <t>Workers Comp - IBNR</t>
  </si>
  <si>
    <t>A/R - PSE Recovery Seeker via Pacific E</t>
  </si>
  <si>
    <t>A/R - PSE Recovery Seeker via Pacific Exchange</t>
  </si>
  <si>
    <t>Electric CWIP - Manual adjustments</t>
  </si>
  <si>
    <t>Gas CWIP - Manual adjustments</t>
  </si>
  <si>
    <t>Electric CWIP - Manual Adjustments</t>
  </si>
  <si>
    <t>GAS CWIP - Manual Adjustments</t>
  </si>
  <si>
    <t>Misc Drf Dr's- Snoq Fixed UE-130559</t>
  </si>
  <si>
    <t>Non-Qual SRP - Officers - Accum Def Inc Taxes</t>
  </si>
  <si>
    <t>DFIT - PTC - Carrying Costs Equity</t>
  </si>
  <si>
    <t>elec</t>
  </si>
  <si>
    <t>gas</t>
  </si>
  <si>
    <t>Update To Include In Rate Base per UE-130617-Note: Also Updated Description Of lin e 6a for Snoqualmie</t>
  </si>
  <si>
    <t>Update To Include In Rate Base per UE-130617-Note: Also Updated Description Of line  6f for Ferndale</t>
  </si>
  <si>
    <t>Update To Include In Rate Base per UE-130617-Note: Also Updated Description Of line  6b for Baker</t>
  </si>
  <si>
    <t>After Revewing accounts this account coding was changed to Non-Operating  for Equity Reserve</t>
  </si>
  <si>
    <t>Update To Include In Rate Base per UE-130617-Note: Also Updated Description Of line  37a for Snoqualmie</t>
  </si>
  <si>
    <t>Update To Include In Rate Base per UE-130617-Note: Also Updated Description Of line  37d for Ferndale</t>
  </si>
  <si>
    <t>Update To Include In Rate Base per UE-130617-Note: Also Updated Description Of line 37b for Baker</t>
  </si>
  <si>
    <t>After Revewing accounts this account coding was changed to Operating Investment-Electric</t>
  </si>
  <si>
    <t xml:space="preserve">After Revewing accounts this account coding was changed to Non- Operating </t>
  </si>
  <si>
    <t xml:space="preserve">After Revewing accounts this account coding was changed to Non- Operating  </t>
  </si>
  <si>
    <t>After Revewing accounts this account coding was changed to Working Capital</t>
  </si>
  <si>
    <t>After Revewing accounts this account coding was changed to Not In Rate Base &amp; Operating Investment-Electric</t>
  </si>
  <si>
    <t>change</t>
  </si>
  <si>
    <t>61</t>
  </si>
  <si>
    <t>FAS-109 Gas</t>
  </si>
  <si>
    <t>Coding Changes June 2013</t>
  </si>
  <si>
    <t>2013-7</t>
  </si>
  <si>
    <t>Most changed within non-operating section only two accounts were changed from 23 to 22 coding-See Next TAB</t>
  </si>
  <si>
    <t>Snoqualmie Deferral -UE-130559</t>
  </si>
  <si>
    <t>Baker Deferral - UE-131387</t>
  </si>
  <si>
    <t>Ferndale Deferral - UE-12843</t>
  </si>
  <si>
    <t>18600001 / 451/ 461</t>
  </si>
  <si>
    <t>18600801 / 811/ 821</t>
  </si>
  <si>
    <t>18600531 / 671/ 691/791</t>
  </si>
  <si>
    <t>Accum Def Inc Tax - Snoqualmie</t>
  </si>
  <si>
    <t>Accum Def Inc Tax - Baker</t>
  </si>
  <si>
    <t>Accum Def Inc Tax - Ferndale</t>
  </si>
  <si>
    <t>Conversion - Pledge Credits</t>
  </si>
  <si>
    <t>Thea Foss Waterway (WADOT Settlement)</t>
  </si>
  <si>
    <t>Everett Washington (WADOT Settlement)</t>
  </si>
  <si>
    <t>Olympia Columbia Street MGP (WADOT Sett</t>
  </si>
  <si>
    <t>Prepaid PSE Building Brokerage Fee - Sh</t>
  </si>
  <si>
    <t>Prepaid PSE Building Brokerage Fee - Lo</t>
  </si>
  <si>
    <t>Prepaid PSE Building Brokerage Fee - Short Term</t>
  </si>
  <si>
    <t>Prepaid PSE Building Brokerage Fee - Term Term</t>
  </si>
  <si>
    <t>Collateral Deposits with PSE</t>
  </si>
  <si>
    <t>Gas plant in service - Manual adjustmen</t>
  </si>
  <si>
    <t>Gas depr reserve - Manual adjustments</t>
  </si>
  <si>
    <t>Murden Cove Battery Storage Plan Invest</t>
  </si>
  <si>
    <t>Gas Depr Reserve - Manual Adjustments</t>
  </si>
  <si>
    <t>Gas Plant In Service - Manual Adjustments</t>
  </si>
  <si>
    <t>Murden Cove Battery Storage Investigation</t>
  </si>
  <si>
    <t>Dfrd Principal on Biogas in Rates</t>
  </si>
  <si>
    <t>25400431</t>
  </si>
  <si>
    <t>Dfrd Principal on BioGas in Rates</t>
  </si>
  <si>
    <t>Elec Non-Residential Decoupling Rev Und</t>
  </si>
  <si>
    <t>Ferndale Reg Asset UE-130617</t>
  </si>
  <si>
    <t>Baker Reg Asset UE-130617</t>
  </si>
  <si>
    <t>Dfrd Interest on Biogas in Rates</t>
  </si>
  <si>
    <t>25400441</t>
  </si>
  <si>
    <t>Dfrd Interest on Bogas in Rates</t>
  </si>
  <si>
    <t>Electric plant in service - Manual adju</t>
  </si>
  <si>
    <t>Snoqualmie Reg Asset UE-130617</t>
  </si>
  <si>
    <t>Electric Plant In Service -Manual Adjustment</t>
  </si>
  <si>
    <t>Prepaid Glassdoor Invoice - Short Term</t>
  </si>
  <si>
    <t>Prepaid Voice Print International - Sho</t>
  </si>
  <si>
    <t>Prepaid Voice Print International - Lon</t>
  </si>
  <si>
    <t>Prepaid - Telvent - Gas Scada Maint.</t>
  </si>
  <si>
    <t>Prepaid Voice Print International - Short Term</t>
  </si>
  <si>
    <t>Prepaid Voice Print International - Long Term</t>
  </si>
  <si>
    <t>Elec OMRC Reimbursable by 3rd Party -ST</t>
  </si>
  <si>
    <t>Gas OMRC Reimbursable by 3rd Party -ST</t>
  </si>
  <si>
    <t>Electric - Incurred EES Costs, but not</t>
  </si>
  <si>
    <t>Gas - Incurred EES Costs, but not Paid</t>
  </si>
  <si>
    <t>Contra - Electric - Plant Material &amp; Supplies</t>
  </si>
  <si>
    <t>Notes Rec - West Coast Hospitality</t>
  </si>
  <si>
    <t>Workers Comp IBNR recoveries</t>
  </si>
  <si>
    <t>CH Biogas Pipeline Imbalance</t>
  </si>
  <si>
    <t>Electric depr reserve - Manual adjustme</t>
  </si>
  <si>
    <t>DFIT NOL Carryforward-LT</t>
  </si>
  <si>
    <t>Electric  Depr Reserve - Manual Adjustments</t>
  </si>
  <si>
    <t>Common  Depr Reserve - Manual Adjustments</t>
  </si>
  <si>
    <t>Municipal Tax Assessment-Gas</t>
  </si>
  <si>
    <t>Municipal Tax Assessment-Electric</t>
  </si>
  <si>
    <t>Def Debits - Misc Def Debits (Year-end</t>
  </si>
  <si>
    <t>DFIT-DFIT NOL Carryforward-ST</t>
  </si>
  <si>
    <t>DFIT -Involuntary Conversion-LT</t>
  </si>
  <si>
    <t>DFIT NOL Carryforward-ST</t>
  </si>
  <si>
    <t>2013-12</t>
  </si>
  <si>
    <t>After Review of all Biogas Accounts -these should all be coded as Non-Operating</t>
  </si>
  <si>
    <t>Qualified Pension Plan Funded Status</t>
  </si>
  <si>
    <t>Group Health Self-Insurance IBNR</t>
  </si>
  <si>
    <t>Group Health Self Insurance IBNR</t>
  </si>
  <si>
    <t>Prepaid RSA - Archer Software Mainten-</t>
  </si>
  <si>
    <t>Non-Residential Decoupling Rev Sch 85&amp;87</t>
  </si>
  <si>
    <t>Prepaid RSA - Archer Software Maintenance ST</t>
  </si>
  <si>
    <t>Gas Sch 85&amp;87 Decoupling Rev Undercolle</t>
  </si>
  <si>
    <t>Interest on Elec Schedule 26 Decoupling</t>
  </si>
  <si>
    <t>Interest on Elec Schedule 31 Decoupling</t>
  </si>
  <si>
    <t>Electric Schedule 31 Decoupling Revenue Overcollected</t>
  </si>
  <si>
    <t>Interest on Electric Schedule 31 Decoupling Revenue</t>
  </si>
  <si>
    <t>Electric Schedule 26 Decoupling Revenue Overcollected</t>
  </si>
  <si>
    <t>Interest on Electric Schedule 26 Decoupling Revenue</t>
  </si>
  <si>
    <t>2014 PSE Universal Shelf Registration</t>
  </si>
  <si>
    <t>DFIT - Self Insurance IBNR</t>
  </si>
  <si>
    <t>Elec Schedule 26 Decoupling Revenue Und</t>
  </si>
  <si>
    <t>Elec Schedule 31 Decoupling Revenue Und</t>
  </si>
  <si>
    <t>Electric Schedule 26 Decoupling Revenue Undercollected</t>
  </si>
  <si>
    <t>Electric Schedule 31 Decoupling Revenue Undercollected</t>
  </si>
  <si>
    <t>PCA YR #13 Gross</t>
  </si>
  <si>
    <t>PCA YR #13 Gross - Contra</t>
  </si>
  <si>
    <t>BoFuels Sch 91 Var Def UE-140012</t>
  </si>
  <si>
    <t>DFIT-Decoupling Sch 26 &amp; 31</t>
  </si>
  <si>
    <t>DFIT-Decoupling Sch 85 &amp; 87</t>
  </si>
  <si>
    <t>DFIT-BioFuels Sch 91 Var Deferral</t>
  </si>
  <si>
    <t>PCA YR#13 Gross</t>
  </si>
  <si>
    <t>PCA YR#13 Gross - Contra</t>
  </si>
  <si>
    <t>Prepaid-Corner Stone-PALMS payments -Sh</t>
  </si>
  <si>
    <t>Prepaid-Corner Stone-Palms Payments-Short Term</t>
  </si>
  <si>
    <t>Conversion- Account Trans Credit</t>
  </si>
  <si>
    <t>Analysis of Tax Net Operating Losses and Bonus</t>
  </si>
  <si>
    <t>2013 GRC</t>
  </si>
  <si>
    <t>PSE's NOLs in 2009, 2010, 2012, and 2013 were caused by Bonus Depreciation.  As a result, the assets triggering bonus depreciation are attributed the NOL.  This schedule allocates the NOL's to production assets based on % of bonus depreciation attributable to productions assets.</t>
  </si>
  <si>
    <t>TI Allocation</t>
  </si>
  <si>
    <t>2013 NOL</t>
  </si>
  <si>
    <t>BPA Residential Exchange Settlement A/R</t>
  </si>
  <si>
    <t>BPA Residential Exchange Settlement</t>
  </si>
  <si>
    <t xml:space="preserve">BPA Residential Exchange Settlement  </t>
  </si>
  <si>
    <t>Residential Exchange - Settlement Other Deferred Credits</t>
  </si>
  <si>
    <t>Temp - Residential Plat Elect Customer Advance</t>
  </si>
  <si>
    <t>BPA Hopkins Ridge Transmission Deposit</t>
  </si>
  <si>
    <t>Electric - Incurred EES Costs , But not Paid</t>
  </si>
  <si>
    <t>Accrued - 401(k) ER Contributions %</t>
  </si>
  <si>
    <t>Gas ROR Over Earning</t>
  </si>
  <si>
    <t>Payroll - Miscellaneous Payable Deducti</t>
  </si>
  <si>
    <t>Mint Farm Deposit</t>
  </si>
  <si>
    <t>White River Surplus Land Sales</t>
  </si>
  <si>
    <t>Billing Suspense Transactions</t>
  </si>
  <si>
    <t>MTF ST Full-Scale Inspection 2014</t>
  </si>
  <si>
    <t>Prepaid-Smartpros-Short Term</t>
  </si>
  <si>
    <t>Regence Reinsurance Fee 2014-2016</t>
  </si>
  <si>
    <t>Group Health Reinsurance Fee 2014-2016</t>
  </si>
  <si>
    <t>DFIT-Major Inspection-Long Term</t>
  </si>
  <si>
    <t>DFIT-Gas ROR Over Earning-Decoupling Revenue -LT</t>
  </si>
  <si>
    <t>MTF ST Full-Scale Inspection 2014-LT</t>
  </si>
  <si>
    <t>DFIT-Major Inspection-LT</t>
  </si>
  <si>
    <t>Prepaid - TAIT/Zetron Support Agreement</t>
  </si>
  <si>
    <t>Prepaid- TAIT/Zetron Support Agreement-ST</t>
  </si>
  <si>
    <t>Snoqualmie &amp; Baker Treasury Grants</t>
  </si>
  <si>
    <t xml:space="preserve">   Snoqualmie &amp; Baker Treasury Grants</t>
  </si>
  <si>
    <t>Baker Hydro Grant</t>
  </si>
  <si>
    <t>GLD Steam Turbine Major Inspection 2014</t>
  </si>
  <si>
    <t>2014 PSE Operating Facility Unamortized</t>
  </si>
  <si>
    <t>2014 PSE Operating Facility Unamortized Costs</t>
  </si>
  <si>
    <t>2014 PSE Hedging Facility Unamortized Costs</t>
  </si>
  <si>
    <t>Deferral Snoqualmie Hydro Grant</t>
  </si>
  <si>
    <t>Int on Elec Non-Residential Decup Rev U</t>
  </si>
  <si>
    <t>DFIT-Deferral Snoqualmie Treasury Grant</t>
  </si>
  <si>
    <t>19003011</t>
  </si>
  <si>
    <t>DFIT- Deferral Snoqualmie Treasury Grant-LT</t>
  </si>
  <si>
    <t>22840331,341, 19003011,25400491</t>
  </si>
  <si>
    <t>Int on Gas Residential Decoup Rev Overc</t>
  </si>
  <si>
    <t>Baker U.S. Treasury Grant</t>
  </si>
  <si>
    <t>Deferral Baker US Treasury Grant</t>
  </si>
  <si>
    <t>2014-05</t>
  </si>
  <si>
    <t>Changed Coding to Operating Investment only until 2014 PCORC approval expected Dec 1, 2014</t>
  </si>
  <si>
    <t>DFIT-Deferral Snoqualmie Treasury Grant-LT</t>
  </si>
  <si>
    <t>Sch 142 Gas Non-Residential to Recover</t>
  </si>
  <si>
    <t>Sch 142 Electric Residential to Return</t>
  </si>
  <si>
    <t>Sch 142 Gas Residential to Return to Cu</t>
  </si>
  <si>
    <t>Sch 142 Elec Non-Residential to Return</t>
  </si>
  <si>
    <t>Sch 142 Electric Schedule 26 to Return</t>
  </si>
  <si>
    <t>Sch 142 Elec Schedule 31 to Return to C</t>
  </si>
  <si>
    <t>Real Estate Reimbursable Projects - Ele</t>
  </si>
  <si>
    <t>FRA Unit#2 Combustion Inspection 2014-L</t>
  </si>
  <si>
    <t>FRE U2 Hot Gas Path Inspection 2014-LT</t>
  </si>
  <si>
    <t>DFIT-Int Baker Treasury Grant-LT</t>
  </si>
  <si>
    <t>Gas Residential Decoupling Revenue Unde</t>
  </si>
  <si>
    <t>Elec Residential Decoupling Revenue Und</t>
  </si>
  <si>
    <t>Goldendale 2014 Combustion Inspection M</t>
  </si>
  <si>
    <t>Goldendale 2014 Combustion Inspection Maint-LT</t>
  </si>
  <si>
    <t>Env Rem - Downtowner Property (Future C</t>
  </si>
  <si>
    <t>Accr Env Rem - Downtowner Property</t>
  </si>
  <si>
    <t>Snoqualmie U.S Hydro Grant</t>
  </si>
  <si>
    <t>Prepaid - Structured-Symantec Renewal -</t>
  </si>
  <si>
    <t>Env Rem - Downtowner Property</t>
  </si>
  <si>
    <t>Snoqualmie U.S. Hydro Grant</t>
  </si>
  <si>
    <t>Prepaid - Structured-Symantac Renewal - Short Term</t>
  </si>
  <si>
    <t>Env. Rem - Downtower Property</t>
  </si>
  <si>
    <t>Deferral of T-Grant Amort-Snoq</t>
  </si>
  <si>
    <t>Deferral of T-Grant Amort-Baker</t>
  </si>
  <si>
    <t>Accounts Payable -- E-Payable Account</t>
  </si>
  <si>
    <t>Accounts Payable - E-Payable Account</t>
  </si>
  <si>
    <t>NOL Carryforward- LT</t>
  </si>
  <si>
    <t>Env Rem - Downtowner Property (Future Costs)</t>
  </si>
  <si>
    <t>Prepaid - Doble Engineering Equip Lease</t>
  </si>
  <si>
    <t>Prepaid-Doble Energineering Equip Lease-ST</t>
  </si>
  <si>
    <t xml:space="preserve">   Unappropriated Retained Earnings</t>
  </si>
  <si>
    <t xml:space="preserve">   Unamortized Gain/Loss on Debt</t>
  </si>
  <si>
    <t xml:space="preserve">   Additional Paid in Capital</t>
  </si>
  <si>
    <t>Misc Def Debit - Workers Comp IBNR reco</t>
  </si>
  <si>
    <t>Vernell Office Building Direct Leasing</t>
  </si>
  <si>
    <t>PSE 4th Flr Sublease Direct Leasing Cos</t>
  </si>
  <si>
    <t>Other Deferred Credits - Hopkins Ridge/</t>
  </si>
  <si>
    <t>Other Deferred Credits - Hopkins Ridge/Vestas</t>
  </si>
  <si>
    <t>DFIT - Fwd Swap 09-13-06</t>
  </si>
  <si>
    <t>OCI - DFIT Fwd Swap 6-27-06</t>
  </si>
  <si>
    <t>OCI - DFIT Treasury Lock 5-24</t>
  </si>
  <si>
    <t>DFIT Fwd Swap 6-27-06</t>
  </si>
  <si>
    <t>DFIT Treasury Lock 5-24</t>
  </si>
  <si>
    <t>Vernell Office Building Lease Security</t>
  </si>
  <si>
    <t>2014 PSE Hedging Facility Unamortized Costs-62%</t>
  </si>
  <si>
    <t>2014 PSE Hedging Facility Unamortized Costs-38%</t>
  </si>
  <si>
    <t>2014 PSE Hedging Facility Unamort Costs</t>
  </si>
  <si>
    <t>Limeade 4th Floor Security Deposit</t>
  </si>
  <si>
    <t>Prepaid - Tensing Annual Maintenance &amp;</t>
  </si>
  <si>
    <t>Prepaid- Tensing Annual Maintenance &amp; Support-ST</t>
  </si>
  <si>
    <t>2014-10</t>
  </si>
  <si>
    <t>Changed Coding to Non-Operating Per conversation with Susan &amp; Kathie. JPUD no Longer part of PSE</t>
  </si>
  <si>
    <t>JPUD Gain to Customers-Electric</t>
  </si>
  <si>
    <t>JPUD Gain to Customers - Elec</t>
  </si>
  <si>
    <t>Prepaid-Big 4 Telecommunications Exp -</t>
  </si>
  <si>
    <t>Prepaid-Big 4 Telecommunications Exp- Short-Term</t>
  </si>
  <si>
    <t>Def FIT - Production Tax Credit - OLD</t>
  </si>
  <si>
    <t>CA Income Tax Payable</t>
  </si>
  <si>
    <t>d</t>
  </si>
  <si>
    <t>a x b</t>
  </si>
  <si>
    <t>a x d</t>
  </si>
  <si>
    <t>a x d x e</t>
  </si>
  <si>
    <t>Gross NOL</t>
  </si>
  <si>
    <t>2014 Utilization</t>
  </si>
  <si>
    <t>Remaining NOL</t>
  </si>
  <si>
    <t>Total Gas &amp; Elect.</t>
  </si>
  <si>
    <t>Note: 2011 Taxable Year</t>
  </si>
  <si>
    <t>NOL %</t>
  </si>
  <si>
    <t>New</t>
  </si>
  <si>
    <t>Changed Coding to Operating Investments-Electric Per e-mail from Susan.This account is interest bearing.</t>
  </si>
  <si>
    <t>OCI - DFIT Fwd Swap 09-13-06</t>
  </si>
  <si>
    <t>BPA TSR 80368917-Goldendale Deposit</t>
  </si>
  <si>
    <t xml:space="preserve">23 </t>
  </si>
  <si>
    <t>Changed Coding to Operating Investments-Electric to Invested capital Per e-mail from Susan.</t>
  </si>
  <si>
    <t>Changed Coding to Non-Operating from Invested capital Reviewed original Journal Entery and this was for SFAS 157 Reclass Gain Loss on Derivative Contract.</t>
  </si>
  <si>
    <t>Prepaid - TriplePoint - Futrak Maintena</t>
  </si>
  <si>
    <t>Prepaid-TriplePoint-Futrak Maintenance-LT</t>
  </si>
  <si>
    <t>2014 Storm Excess Costs</t>
  </si>
  <si>
    <t>OCI - Fwd Swap 6-27-06</t>
  </si>
  <si>
    <t>OCI - Treasury Lock 5-24-05</t>
  </si>
  <si>
    <t>OCI - Fwd Swap 9-13-06</t>
  </si>
  <si>
    <t>AOCI - FAS 15 Qualified Pension</t>
  </si>
  <si>
    <t>AOCI - DFIT Qualified Pension</t>
  </si>
  <si>
    <t>AOCI - FAS 15 SERP</t>
  </si>
  <si>
    <t>AOCI - DFIT SERP</t>
  </si>
  <si>
    <t>AOCI - FAS 158 Post Retirement</t>
  </si>
  <si>
    <t>AOCI - DFIT Post Retirement</t>
  </si>
  <si>
    <t>OCI - DFIT Treasury Lock 5-24-05</t>
  </si>
  <si>
    <t>Jackson/Prairie Avista  - Other A/R</t>
  </si>
  <si>
    <t>Colstrip 3&amp;4 2014 Overhaul Costs</t>
  </si>
  <si>
    <t>Electron Unrecovered Loss</t>
  </si>
  <si>
    <t xml:space="preserve">OCI - Fwd Swap 6/27/2006 </t>
  </si>
  <si>
    <t>OCI - Treasury Lock  5-24-05</t>
  </si>
  <si>
    <t>OCI - Forward Swap Settlement 9-13-06</t>
  </si>
  <si>
    <t>Int on Gas Residential Decoupling Rev U</t>
  </si>
  <si>
    <t>DFIT-Colstrip 3&amp;4 Overhaul Costs-LT</t>
  </si>
  <si>
    <t>AOCI - FAS 158 Qualified Pension</t>
  </si>
  <si>
    <t>AOCI - FAS 158 SERP</t>
  </si>
  <si>
    <t>Unbilled Accumulated Costs</t>
  </si>
  <si>
    <t>2014-12</t>
  </si>
  <si>
    <t>Changed Coding to Rate base and Operating Investment 2014 PCORC approved  Dec 1, 2014</t>
  </si>
  <si>
    <t>Deferral Baker Hydro Grant</t>
  </si>
  <si>
    <t>19003012</t>
  </si>
  <si>
    <t>California Carbon Allowances - ST</t>
  </si>
  <si>
    <t>Received This Update December 19th</t>
  </si>
  <si>
    <t>Electric ROR Over Earning-Decoupling</t>
  </si>
  <si>
    <t>California Carbon Obligation</t>
  </si>
  <si>
    <t>Common CWIP - Manual adjustments</t>
  </si>
  <si>
    <t>Common-Cwip-Manual Adjustments</t>
  </si>
  <si>
    <t>Operating Leases Obligation</t>
  </si>
  <si>
    <t>Operating Leases Oligation</t>
  </si>
  <si>
    <t>California Carbon Allowances -ST</t>
  </si>
  <si>
    <t>Colstrip 3&amp;4 Major Maintenance UE141141</t>
  </si>
  <si>
    <t>DFIT - 2014 Storm Excess Costs</t>
  </si>
  <si>
    <t>DFIT - Electron Unrecovered Loss - LT</t>
  </si>
  <si>
    <t>DFIT- Elec ROR Over Earning-Decoupling</t>
  </si>
  <si>
    <t>DFIT-2014 Storm Excess Costs</t>
  </si>
  <si>
    <t>DFIT - Electron Unrecovered Loss</t>
  </si>
  <si>
    <t>DFIT-Elec ROR Over Earning-Decoupling Revenue-LT</t>
  </si>
  <si>
    <t>Lease Security Deposit-Electric</t>
  </si>
  <si>
    <t>Lease Security Deposit-Common</t>
  </si>
  <si>
    <t>Payroll HSA EE Deduction</t>
  </si>
  <si>
    <t>Payroll HAS ER Contributions</t>
  </si>
  <si>
    <t>Lease Security Deposit-Gas</t>
  </si>
  <si>
    <t>Lease Security Deposit-Gas-LT</t>
  </si>
  <si>
    <t>Prepaid - Open Text - ST</t>
  </si>
  <si>
    <t>Redmond West Tenant Improvement-LT</t>
  </si>
  <si>
    <t>Redmond West Tenant Improvement</t>
  </si>
  <si>
    <t>Prepaid - Open Text -ST</t>
  </si>
  <si>
    <t>Blocked-Qualified Pension Plan Funded S</t>
  </si>
  <si>
    <t>Blocked-Prepaid - Future Year Expenses</t>
  </si>
  <si>
    <t>PCA YR #14 Gross</t>
  </si>
  <si>
    <t>PCA YR #14 Gross - Contra</t>
  </si>
  <si>
    <t>Blocked-Miscellaneous Customer Deposits</t>
  </si>
  <si>
    <t>Electric NC manual adjustments</t>
  </si>
  <si>
    <t>Gas NC manual adjustments</t>
  </si>
  <si>
    <t>Common NC manual adjustments</t>
  </si>
  <si>
    <t>Redmond West Direct Leasing Cost</t>
  </si>
  <si>
    <t>ENC Unit#1 Major Inspection 2015-LT</t>
  </si>
  <si>
    <t>Worker's Comp-Working Fund</t>
  </si>
  <si>
    <t>DFIT - 2006 Storm Excess Costs-LT</t>
  </si>
  <si>
    <t>DFIT - 2014 Storm Excess Costs-LT</t>
  </si>
  <si>
    <t>Texts</t>
  </si>
  <si>
    <t>Net Income</t>
  </si>
  <si>
    <t>Total Profit/Loss Cu</t>
  </si>
  <si>
    <t>rrent Year</t>
  </si>
  <si>
    <t>TOTAL CAPITALIZATION</t>
  </si>
  <si>
    <t>&amp; LIABILITIES</t>
  </si>
  <si>
    <t>Marina Iov</t>
  </si>
  <si>
    <t>LNG Facility Port of Tacoma Escrow</t>
  </si>
  <si>
    <t>Prepmts - FERC Annual Land Use - Lower</t>
  </si>
  <si>
    <t>Prepmts - FERC Annual Land Use - Upper</t>
  </si>
  <si>
    <t>FERN Steam Turbine Major Inspection 201</t>
  </si>
  <si>
    <t>Prepaid Gas Options-LT</t>
  </si>
  <si>
    <t>Electric - Payroll - IBEW Union Dues Pa</t>
  </si>
  <si>
    <t>Gas - Payroll - UA Union Dues Payable</t>
  </si>
  <si>
    <t>Payroll HSA ER Contibution</t>
  </si>
  <si>
    <t>Payroll - Giving Campaign</t>
  </si>
  <si>
    <t>Gas ROR Over Earning-Decoupling</t>
  </si>
  <si>
    <t>DFIT-Gas ROR Over Earning-Decoupling Re</t>
  </si>
  <si>
    <t>18603072</t>
  </si>
  <si>
    <t>Accts Rec Misc Investment Interest Rec</t>
  </si>
  <si>
    <t>Prepaid - Workiva Subscription LT</t>
  </si>
  <si>
    <t>Colstrip 1&amp;2 Misc Deferred Debits-LT</t>
  </si>
  <si>
    <t>Colstrip 3&amp;4 Misc Deferred Debits-LT</t>
  </si>
  <si>
    <t>Colstrip 1&amp;2 Major Maintenance UE141141</t>
  </si>
  <si>
    <t>DFIT-Operating Lease Obligation-LT</t>
  </si>
  <si>
    <t>DFIT-Electric Decoupling GAAP-Unearned</t>
  </si>
  <si>
    <t>DFIT-Gas Decoupling GAAP-Unearned Reven</t>
  </si>
  <si>
    <t>FIT Withholding-Board Member</t>
  </si>
  <si>
    <t>Unclaimed Vendor Payments - California</t>
  </si>
  <si>
    <t>Electric Decoupling GAAP Unearned Reven</t>
  </si>
  <si>
    <t>Gas Decoupling GAAP Unearned Revenue</t>
  </si>
  <si>
    <t>DFIT-Electric Decoupling GAAP-Unearned Revenue-LT</t>
  </si>
  <si>
    <t>DFIT-Gas Decoupling GAAP-Unearned Revenue-LT</t>
  </si>
  <si>
    <t>Electric Decoupling GAAP Unearned Revenue</t>
  </si>
  <si>
    <t>Amort $425MM 4.30% Sr Notes due 2045 Is</t>
  </si>
  <si>
    <t>Sch 142 Elec Residential to Recover fro</t>
  </si>
  <si>
    <t>Sch 142 Gas Residential to Recover from</t>
  </si>
  <si>
    <t>Sch 142 Elec Non-Residential to Recover</t>
  </si>
  <si>
    <t>Sch 142 Elec Schedule 26 to Recover fro</t>
  </si>
  <si>
    <t>Blocked-Colstrip 3&amp;4 - Def Asset-Prepai</t>
  </si>
  <si>
    <t>MNT 2015 Combustion Inspection</t>
  </si>
  <si>
    <t>Env Rem-Quendall Terminal - Remediation</t>
  </si>
  <si>
    <t>$425MM 4.30% Sr Notes Due 2045</t>
  </si>
  <si>
    <t>$425 million 4.30% Senior Notes Discoun</t>
  </si>
  <si>
    <t>Accrued Interest - $425MM 4.30% Sr Note</t>
  </si>
  <si>
    <t>18239091</t>
  </si>
  <si>
    <t>23701203</t>
  </si>
  <si>
    <t>Accum Prov for Deprec &amp; Amort - Nonutil</t>
  </si>
  <si>
    <t>White River accum Depreciation to 1/15/</t>
  </si>
  <si>
    <t>White River accum Amort. from 1/16/04 R</t>
  </si>
  <si>
    <t>Electric - accum Amort Colstrip Common FERC A</t>
  </si>
  <si>
    <t>Electric - accum Unamort Consrv Costs</t>
  </si>
  <si>
    <t>Gas - accum Def Income Taxes</t>
  </si>
  <si>
    <t>Gas - Merchandise - accum Def Income Taxes</t>
  </si>
  <si>
    <t>Deferred Revenue Connext - accum Def Income Tax</t>
  </si>
  <si>
    <t>CIAC after 10/8/76 - accum Def Income Tax</t>
  </si>
  <si>
    <t>CIAC - 1986 Changes - accum Def Income Tax</t>
  </si>
  <si>
    <t>CIAC - 7/1/87 - accum Def Income Tax</t>
  </si>
  <si>
    <t>Pension Liability - accum Def Inc Taxes</t>
  </si>
  <si>
    <t>Vacation Pay - accum Def Inc Taxes</t>
  </si>
  <si>
    <t>Land Sales - accum Def Inc Taxes</t>
  </si>
  <si>
    <t>Cabot Gas Contract - accum Def Inc Taxe</t>
  </si>
  <si>
    <t>SERPS - accum Def Inc Taxes</t>
  </si>
  <si>
    <t>Non-Qual SRP - Officers - accum Def Inc Taxes</t>
  </si>
  <si>
    <t>L-T Incentive Plan - accum Def Inc Taxes</t>
  </si>
  <si>
    <t>Env Clean-Up - accum Def Inc Taxes</t>
  </si>
  <si>
    <t>Electric - Env Remediation Costs - accum Def</t>
  </si>
  <si>
    <t>SFAS106 Operating - accum Def Inc Taxes</t>
  </si>
  <si>
    <t>SFAS106 Non-Operating - accum Def Inc Taxes</t>
  </si>
  <si>
    <t>SFAS106 Plan Curtail Loss - accum Def Inc Tax</t>
  </si>
  <si>
    <t>Pension Costs - VSRP/ESP - accum Def Inc Taxe</t>
  </si>
  <si>
    <t>Sr Mgmt L-T Incentive Plan - accum Def Inc Ta</t>
  </si>
  <si>
    <t>Non-Integr Merger Costs - accum Def Inc Taxes</t>
  </si>
  <si>
    <t>IRS Audit 92-94 - accum Def Inc Taxes</t>
  </si>
  <si>
    <t>Mark to Market A/R (Sec. 475) - accum Def Inc</t>
  </si>
  <si>
    <t>Deferred Stock Options (WECO) - accum Def Inc</t>
  </si>
  <si>
    <t>accum Defer Inv Tax Cr - Gas</t>
  </si>
  <si>
    <t>accum Defered Income Tax - Gas</t>
  </si>
  <si>
    <t>accum Def Income Tax</t>
  </si>
  <si>
    <t>accum Def Tax Liability - SFAS 109</t>
  </si>
  <si>
    <t>accum Def Inc Tax - Gas</t>
  </si>
  <si>
    <t>accum Def Inc Tax - Tenaska Purchase</t>
  </si>
  <si>
    <t>accum Def Inc Tax - Cabot Gas Contract</t>
  </si>
  <si>
    <t>Otr Special Deposits-BPA TSR 81325474</t>
  </si>
  <si>
    <t>En Unit #1 Major Inspection 2015</t>
  </si>
  <si>
    <t>Env Rem-Whitehorn UST</t>
  </si>
  <si>
    <t>Call Prem &amp; Exp for redemp $150MM 5.197</t>
  </si>
  <si>
    <t>Call Prem &amp; Exp for redemp $250MM 6.75%</t>
  </si>
  <si>
    <t>DFIT-Decoupling Gas ROR Over Earning</t>
  </si>
  <si>
    <t>Unapplied Credits-Pledges</t>
  </si>
  <si>
    <t>Unapplied Credits-Customer's Overpaymen</t>
  </si>
  <si>
    <t>Mint Farm-Plant Material and Op Supps</t>
  </si>
  <si>
    <t>Prepaid-ServiceNow-Maintenance Service</t>
  </si>
  <si>
    <t>CAISO Payable</t>
  </si>
  <si>
    <t>A/P - Biogas Purchases</t>
  </si>
  <si>
    <t>Elec Schedule 26 Decoupling Rev OverC</t>
  </si>
  <si>
    <t>Equity in Earnings of Subsidiaries</t>
  </si>
  <si>
    <t>Interest and Dividend Income</t>
  </si>
  <si>
    <t>Prepaid-ServiceNow-Maintenance Service Contract-ST</t>
  </si>
  <si>
    <t>ERB</t>
  </si>
  <si>
    <t>GRB</t>
  </si>
  <si>
    <t>WC, Same as other prepaid accounts</t>
  </si>
  <si>
    <t>WC, CAISO Invoice, Same as other payables</t>
  </si>
  <si>
    <t>This was already set up last year as line 23</t>
  </si>
  <si>
    <t xml:space="preserve">Non-operating, A/P to BIOE for Cedar Hills gas - 07/15, other side is 41710028.  </t>
  </si>
  <si>
    <t>Gross NOL @12/31/2013</t>
  </si>
  <si>
    <t>YTD June 2015 Utilization</t>
  </si>
  <si>
    <t>2015 GRC</t>
  </si>
  <si>
    <r>
      <t>From:</t>
    </r>
    <r>
      <rPr>
        <sz val="10"/>
        <rFont val="Tahoma"/>
        <family val="2"/>
      </rPr>
      <t xml:space="preserve"> Kim, Jonathan</t>
    </r>
  </si>
  <si>
    <r>
      <t>Sent:</t>
    </r>
    <r>
      <rPr>
        <sz val="10"/>
        <rFont val="Tahoma"/>
        <family val="2"/>
      </rPr>
      <t xml:space="preserve"> Thursday, July 16, 2015 2:36 PM</t>
    </r>
  </si>
  <si>
    <r>
      <t>To:</t>
    </r>
    <r>
      <rPr>
        <sz val="10"/>
        <rFont val="Tahoma"/>
        <family val="2"/>
      </rPr>
      <t xml:space="preserve"> Iov, Marina</t>
    </r>
  </si>
  <si>
    <r>
      <t>Cc:</t>
    </r>
    <r>
      <rPr>
        <sz val="10"/>
        <rFont val="Tahoma"/>
        <family val="2"/>
      </rPr>
      <t xml:space="preserve"> Free, Susan E</t>
    </r>
  </si>
  <si>
    <r>
      <t>Subject:</t>
    </r>
    <r>
      <rPr>
        <sz val="10"/>
        <rFont val="Tahoma"/>
        <family val="2"/>
      </rPr>
      <t xml:space="preserve"> RE: NOL Spread</t>
    </r>
  </si>
  <si>
    <t>Marina,</t>
  </si>
  <si>
    <t xml:space="preserve">Here is the NOL updated for Jan-June 2015 utilization.  Let me know if you have any questions.  </t>
  </si>
  <si>
    <t>Jonathan Kim</t>
  </si>
  <si>
    <t>Manager of Income Tax</t>
  </si>
  <si>
    <t>Emp Rec / Payroll Advances &amp; Misc - OAR</t>
  </si>
  <si>
    <t>A/R - Biogas Sales</t>
  </si>
  <si>
    <t>Prepaid- WWTVMWARE- Short Term</t>
  </si>
  <si>
    <t>Prepaid-Colstrip 1&amp;2 Misc- Short Term</t>
  </si>
  <si>
    <t>Prepaid- Colstrip 3&amp;4 Misc - Short Term</t>
  </si>
  <si>
    <t>Prepaid-Enterpr Licens Cisco Telephony</t>
  </si>
  <si>
    <t>Prepaid Enterpr Licens Cisco Telephony</t>
  </si>
  <si>
    <t>2015 Storm Excess Costs</t>
  </si>
  <si>
    <t>Payroll - Suspense</t>
  </si>
  <si>
    <t>DFIT - 2015 Storm Excess Costs-LT</t>
  </si>
  <si>
    <t>TOTAL CAPITALIZATION AND LIABILITIES</t>
  </si>
  <si>
    <t>28300311-DFIT - 2015 Storm Excess Costs-LT</t>
  </si>
  <si>
    <t>16504053-Prepaid Enterpr Licens Cisco Telephony Maintan-LT</t>
  </si>
  <si>
    <t>18210311-2015 Storm Excess Costs</t>
  </si>
  <si>
    <t>16502143-Prepaid-Enterpr Licens Cisco Telephony Maintan-ST</t>
  </si>
  <si>
    <t>16502021-Prepaid- Colstrip 3&amp;4 Misc - Short Term</t>
  </si>
  <si>
    <t>16502001-Prepaid-Colstrip 1&amp;2 Misc- Short Term</t>
  </si>
  <si>
    <t>14301043-A/R - Biogas Sales</t>
  </si>
  <si>
    <t>SALE OF CEDAR HILLS GAS TO IGI - 08/15</t>
  </si>
  <si>
    <t>Non-operating, A/R for Sale of CH gasto IGI, other side is 41700010</t>
  </si>
  <si>
    <t>Treatment</t>
  </si>
  <si>
    <t>7-2015 Colstrip 1&amp;2 True-Up</t>
  </si>
  <si>
    <t>WC as other prepaid accounts</t>
  </si>
  <si>
    <t>7-2015 Colstrip 3&amp;4 True-Up</t>
  </si>
  <si>
    <t>WC as other Storm Costs</t>
  </si>
  <si>
    <t>2015 Storm Excess Costs, other side -ORD 18210010, DFIT on 28300311</t>
  </si>
  <si>
    <t>WC as other DFIT on Storm Costs</t>
  </si>
  <si>
    <t xml:space="preserve">Reclass from 93507583, Cisco licence to 5 years Prepaid, originally booked everything to expense.  </t>
  </si>
  <si>
    <t xml:space="preserve">Non-operating as is earning interest per Jill Dyer. </t>
  </si>
  <si>
    <t>DFIT 2015 Storm Excess Costs-LT, Underlying account is  18210311</t>
  </si>
  <si>
    <t>Reserve for Suncadia N/R</t>
  </si>
  <si>
    <t>Suncadia N/R agreement</t>
  </si>
  <si>
    <t>Prepaid-Enterpr Licens Cisco TeleMainta</t>
  </si>
  <si>
    <t>Prepaid-Annual Maintan for LogRhythm-ST</t>
  </si>
  <si>
    <t>Prepaid Enterpr Licens Cisco TeleMainta</t>
  </si>
  <si>
    <t>$425MM 4.30% Sr Notes 2045 Issuance Exp</t>
  </si>
  <si>
    <t>DFIT-Decoupling Electric ROR Over Earni</t>
  </si>
  <si>
    <t>DFIT - Plant Gas - LT</t>
  </si>
  <si>
    <t>DFIT - Plant Common - LT</t>
  </si>
  <si>
    <t>DFIT - Plant Electric - LT</t>
  </si>
  <si>
    <t>BLK-DFIT - 2015 Storm Excess Costs-LT</t>
  </si>
  <si>
    <t>$425MM 4.30% Sr Notes 2045 Issuance Expense</t>
  </si>
  <si>
    <t>DFIT-Decoupling Electric ROR Over Earning -LT</t>
  </si>
  <si>
    <t>emailed Boon</t>
  </si>
  <si>
    <t>25400521</t>
  </si>
  <si>
    <t>16502163-Prepaid-CEB - Annual CIO Membership</t>
  </si>
  <si>
    <t>18608722-BLOCKED-Thea Foss Recovery</t>
  </si>
  <si>
    <t>Prepaid-CEB - Annual CIO Membership</t>
  </si>
  <si>
    <t>BLOCKED-Thea Foss Recovery</t>
  </si>
  <si>
    <t>Order 18607103 -new order for Thea Foss cost recovery of remediation costs. Gas Environmt</t>
  </si>
  <si>
    <t>16502163</t>
  </si>
  <si>
    <t>18608722</t>
  </si>
  <si>
    <t>15100291-Fuel Stock-CT Non-Core LNG at Plymouth</t>
  </si>
  <si>
    <t>13109013-PSE Help Cash Clearing</t>
  </si>
  <si>
    <t>BLOCK REC Deposits</t>
  </si>
  <si>
    <t>Block BPA Residential Exchange Settleme</t>
  </si>
  <si>
    <t>Accruals - Gas Customer Accounts Receiv</t>
  </si>
  <si>
    <t>Fuel Stock-CT Non-Core LNG at Plymouth</t>
  </si>
  <si>
    <t>Block Generation Stores Expense</t>
  </si>
  <si>
    <t>Prepaid - Puget Auto / General Liabilit</t>
  </si>
  <si>
    <t>Prepaid - Puget Workman's Comp - Aegis</t>
  </si>
  <si>
    <t>Prepaid - All Risk Property Insurance</t>
  </si>
  <si>
    <t>Prepaid - Marsh USA</t>
  </si>
  <si>
    <t>Prepaid - WECC Dues</t>
  </si>
  <si>
    <t>Blocked - Prepmnts - Datalink Symantec</t>
  </si>
  <si>
    <t>Prepaid - Corporation Executive Board (</t>
  </si>
  <si>
    <t>Prepaid - Annual Credit Rating Fee Shor</t>
  </si>
  <si>
    <t>Prepaid - Prometheus Software Maintenan</t>
  </si>
  <si>
    <t>Prepaid - SAP Support</t>
  </si>
  <si>
    <t>Prepaid - Heavy Vehicle Licenses</t>
  </si>
  <si>
    <t>Prepaid - Interest</t>
  </si>
  <si>
    <t>Prepaid - Microsoft Maintenance Contrac</t>
  </si>
  <si>
    <t>Prepaid - Alstrom Software Support Serv</t>
  </si>
  <si>
    <t>Prepaid - Ecologic Analytics Software</t>
  </si>
  <si>
    <t>Prepaid - OSIsoft Software Renewal</t>
  </si>
  <si>
    <t>Prepaid - Gas Options - ST</t>
  </si>
  <si>
    <t>Prepaid - Miscellaneous</t>
  </si>
  <si>
    <t>Prepaid - Licensing Fees (Vehicles)</t>
  </si>
  <si>
    <t>Prepaid - Goldendale Capital Maint Majo</t>
  </si>
  <si>
    <t>Prepaid - Goldendale Expense Maint Majo</t>
  </si>
  <si>
    <t>Prepaid - Edison Electric Institute due</t>
  </si>
  <si>
    <t>Prepaid - American Gas Association Dues</t>
  </si>
  <si>
    <t>Prepaid - NW Gas Association Dues</t>
  </si>
  <si>
    <t>Prepaid - Treasury Licensing Fees</t>
  </si>
  <si>
    <t>Prepaid - Goldendale Inventory - LT</t>
  </si>
  <si>
    <t>Prepaid - GEC/NICE - ST</t>
  </si>
  <si>
    <t>Prepaid - GE Smallworld Software Suppor</t>
  </si>
  <si>
    <t>Prepaid - Optimize Networks Steelhead S</t>
  </si>
  <si>
    <t>Prepaid - Mint Farm Capital FFH - LT</t>
  </si>
  <si>
    <t>Prepaid - Mint Farm Expense FFH - LT</t>
  </si>
  <si>
    <t>Prepaid - CGI Mobile Workforce SW Suppo</t>
  </si>
  <si>
    <t>Prepaid - SAS SW Maintenance Renewal</t>
  </si>
  <si>
    <t>Prepaid - Colstrip 3&amp;4 Lime Contract</t>
  </si>
  <si>
    <t>Prepaid - CheckPoint Structure - LT</t>
  </si>
  <si>
    <t>Prepaid - Workiva Subscription - LT</t>
  </si>
  <si>
    <t>Prepaid - Advance/Down Payments</t>
  </si>
  <si>
    <t>Prepaid - EMC SW/HW Maintenance Renewal</t>
  </si>
  <si>
    <t>Prepaid - Linked In Advertising</t>
  </si>
  <si>
    <t>Prepaid - WWTVMWARE</t>
  </si>
  <si>
    <t>Prepaid - Colstrip 1&amp;2 Misc</t>
  </si>
  <si>
    <t>Prepaid - Infor Global Solutions</t>
  </si>
  <si>
    <t>Prepaid - Big 4 Telecommunications Exp</t>
  </si>
  <si>
    <t>Prepaid - Voice Print International - S</t>
  </si>
  <si>
    <t>Prepaid - Colstrip 3&amp;4 Misc</t>
  </si>
  <si>
    <t>Prepaid - Platts Subscription</t>
  </si>
  <si>
    <t>Prepaid - PSE Building Brokerage Fee -</t>
  </si>
  <si>
    <t>Prepaid - RSA Archer Software Mainten</t>
  </si>
  <si>
    <t>Prepaid - Corner Stone-PALMS payments</t>
  </si>
  <si>
    <t>Blocked - Prepaid - Structured-Symantec</t>
  </si>
  <si>
    <t>Prepaid - Open Text</t>
  </si>
  <si>
    <t>Prepaid - ServiceNow Maintenance Servic</t>
  </si>
  <si>
    <t>Prepaid - Enterpr Licens Cisco TeleMain</t>
  </si>
  <si>
    <t>Prepaid - Annual Maintan for LogRhythm</t>
  </si>
  <si>
    <t>Prepaid - CEB - Annual CIO Membership</t>
  </si>
  <si>
    <t>Prepaid - GEC/NICE - LT</t>
  </si>
  <si>
    <t>Prepaid - Voice Print International - L</t>
  </si>
  <si>
    <t>BLOCK - OCI - Derivative</t>
  </si>
  <si>
    <t>BLOCK - OCI - Derivative Reclass to Ear</t>
  </si>
  <si>
    <t>BLK CFH Locked in OCI Loss ST-Core Pwr/</t>
  </si>
  <si>
    <t>Rcrd purchase of Plymouth LNG from PSEG at market</t>
  </si>
  <si>
    <t>Prepaid - Annual Credit Rating Fee</t>
  </si>
  <si>
    <t>Prepaid - Voice Print International</t>
  </si>
  <si>
    <t>Prepaid - CheckPoint Structure</t>
  </si>
  <si>
    <t>Prepaid - ROW Dis Crossing Rainbow Brid</t>
  </si>
  <si>
    <t>Prepaid - Workiva Subscription - ST</t>
  </si>
  <si>
    <t>Prepaid - Goldendale Inventory - ST</t>
  </si>
  <si>
    <t>Prepaid - Enterprise Licens Cisco Maint</t>
  </si>
  <si>
    <t>Prepaid - Gas Options - LT</t>
  </si>
  <si>
    <t>Prepaid - Freddy 1 Capital FFH - Major</t>
  </si>
  <si>
    <t>Prepaid - Freddy 1 Expense FFH - Major</t>
  </si>
  <si>
    <t>Prepaid - Freddy 1 Inventory - Major Ma</t>
  </si>
  <si>
    <t>Prepaid - Mint Farm Capital FFH - Major</t>
  </si>
  <si>
    <t>Prepaid - Mint Farm Expense FFH - Major</t>
  </si>
  <si>
    <t>Long Term Portion of Prepayment Electri</t>
  </si>
  <si>
    <t>Long Term Portion of Prepayment Gas - C</t>
  </si>
  <si>
    <t>Long Term Portion of Prepayment Common</t>
  </si>
  <si>
    <t>Long Term Portion of Prepayment Gas</t>
  </si>
  <si>
    <t>Thea Foss Recovery</t>
  </si>
  <si>
    <t>16502173</t>
  </si>
  <si>
    <t>MTF 2013 Hot Gas Path Inspection-LT</t>
  </si>
  <si>
    <t>MNT 2015 Combustion Inspection-LT</t>
  </si>
  <si>
    <t>En Unit #1 Major Inspection 2015-LT</t>
  </si>
  <si>
    <t>Prepaid - Peak Reliability</t>
  </si>
  <si>
    <t>Prepaid - CISCO Smartnet (DimensionData</t>
  </si>
  <si>
    <t>PCA YR #15 Gross</t>
  </si>
  <si>
    <t>PCA YR #15 Gross - Contra</t>
  </si>
  <si>
    <t>ENC Unit#2 Major Inspection 2016-LT</t>
  </si>
  <si>
    <t>Dental Insurance - Willamette</t>
  </si>
  <si>
    <t>18605051</t>
  </si>
  <si>
    <t>23200833</t>
  </si>
  <si>
    <t>New Accounts</t>
  </si>
  <si>
    <t>Coding</t>
  </si>
  <si>
    <t>E RB</t>
  </si>
  <si>
    <t>G WB</t>
  </si>
  <si>
    <t>WC</t>
  </si>
  <si>
    <t>Prepaid - MCG EAS Hosting</t>
  </si>
  <si>
    <t>Prepaid - SAI Global License - ST</t>
  </si>
  <si>
    <t>Prepaid - SAI Global License - LT</t>
  </si>
  <si>
    <t>working capital, e-mailed GA</t>
  </si>
  <si>
    <t>WC, Renewal of Learning License, Best Practice Code, etc.  Short Term</t>
  </si>
  <si>
    <t>WC, Renewal of Learning License, Best Practice Code, etc. , Long Term of 165042433</t>
  </si>
  <si>
    <t>WC, Smartnet Support 3 year contract.  Account requested by Shared Services</t>
  </si>
  <si>
    <t>Prepaid - WWT Smartnet (DimensionData)</t>
  </si>
  <si>
    <t>Prepaid - ZETRON SW Support Svcs - ST</t>
  </si>
  <si>
    <t>Prepaid - ZETRON SW Support Svcs - LT</t>
  </si>
  <si>
    <t>2016 Storm Excess Costs</t>
  </si>
  <si>
    <t>Env Rem-White Rvr/Buckley Ph I Head Fut</t>
  </si>
  <si>
    <t>WHH Unit 2 Compressor Rebuild</t>
  </si>
  <si>
    <t>Accr Env Rem-White Rvr/Buckley Phase I</t>
  </si>
  <si>
    <t>DFIT - 2016 Storm Excess Costs-LT</t>
  </si>
  <si>
    <t>Maintenance</t>
  </si>
  <si>
    <t>Other Side 18210011,  DFIT on 28300441</t>
  </si>
  <si>
    <t>New site, Estimated Future Cost of Removal. Created by GA, no backup to the JE.</t>
  </si>
  <si>
    <t>Included as Non-Operating, same as other Env. Rem. Estimated Future Cost accounts</t>
  </si>
  <si>
    <t>DFIT on 18210321</t>
  </si>
  <si>
    <t>Order 186800140 , Whitehorn Units 2&amp;3, 8 year amortization period,  created per Skagit ops request</t>
  </si>
  <si>
    <t>Non-operating to follow 18231241</t>
  </si>
  <si>
    <t>Env Rem - Electric Flume (Future Cost Est)</t>
  </si>
  <si>
    <t>CWIP - Purchasing Accrual - Electric</t>
  </si>
  <si>
    <t>CWIP SP Accrual - Electric</t>
  </si>
  <si>
    <t>CWIP SP Accrual - Gas</t>
  </si>
  <si>
    <t>Electric-Accrued Utility Revenue-Transp</t>
  </si>
  <si>
    <t>Gas - Accrued Environ Remediation Costs</t>
  </si>
  <si>
    <t>Accrued Env Rem - NWT - Mission Pole</t>
  </si>
  <si>
    <t>Accrued Env Rem - White River (Buckley</t>
  </si>
  <si>
    <t>Accrued Env Rem - Olympia UST</t>
  </si>
  <si>
    <t>Accrued Env Rem - Bremerton UST</t>
  </si>
  <si>
    <t>Accrued Env Rem - Whidbey Island UST</t>
  </si>
  <si>
    <t>Accrued Env Rem - Tenino UST</t>
  </si>
  <si>
    <t>Accrued Env Rem - White River UST</t>
  </si>
  <si>
    <t>Accrued Env Rem - Puyallup Garage</t>
  </si>
  <si>
    <t>Accrued Env Rem - G.O. UST</t>
  </si>
  <si>
    <t>Accrued Env Rem - Poulsbo Service Cente</t>
  </si>
  <si>
    <t>Accrued Env Rem - Olympia SVC Capacitor</t>
  </si>
  <si>
    <t>Accrued Env Rem - Factroia UST</t>
  </si>
  <si>
    <t>Accrued Env Rem - Lower Baker Powerhous</t>
  </si>
  <si>
    <t>Accr Env Rem - Snoqualmie Power Plant S</t>
  </si>
  <si>
    <t>Accr Env Rem - Bellingham Boulevard Par</t>
  </si>
  <si>
    <t>Accrued Env Rem - Electric Flume</t>
  </si>
  <si>
    <t>Accr Env Rem - Non-Utility Everett Trol</t>
  </si>
  <si>
    <t>Accrued Env Rem - Crystal Mountain Site</t>
  </si>
  <si>
    <t>Accr Env Rem -Duwamish River Site</t>
  </si>
  <si>
    <t>Accr Env Rem - Talbot Hill Sub &amp; Switchyard Site</t>
  </si>
  <si>
    <t>Accr Env Rem - Baker Lake Resort UST</t>
  </si>
  <si>
    <t>Accr Env Rem - Everett Asacro Site</t>
  </si>
  <si>
    <t>Accr Env. Rem. - Sammamish Substation</t>
  </si>
  <si>
    <t>Accrued Liabilities</t>
  </si>
  <si>
    <t>DBS Non-PO Accrual</t>
  </si>
  <si>
    <t>Accrued Federal Unemployment Ins</t>
  </si>
  <si>
    <t>Accrued State Unemployment Ins</t>
  </si>
  <si>
    <t>Accrued Washington Municipal Util Tax - Elect</t>
  </si>
  <si>
    <t>Accrued Washington State Utility Tax - Electr</t>
  </si>
  <si>
    <t>Accrued Washington State Utility Tax - Gas</t>
  </si>
  <si>
    <t>Accrued Washington Municipal Utility Taxes -</t>
  </si>
  <si>
    <t>Accrued int construction of  Lake Young</t>
  </si>
  <si>
    <t>Accrued Int 20 Bonds Due Mar &amp; Sep</t>
  </si>
  <si>
    <t>Accrued Int 6.53% Notes Due Dec &amp; Jun</t>
  </si>
  <si>
    <t>Accrued Int 6.83% Notes Due Dec &amp; Jun</t>
  </si>
  <si>
    <t>Accrued Int 6.51% Notes Due Dec &amp; Jun</t>
  </si>
  <si>
    <t>Accrued Int 6.10% Notes Due Dec &amp; Jun</t>
  </si>
  <si>
    <t>Accrued Int 6.07% Notes Due Dec &amp; Jun</t>
  </si>
  <si>
    <t>Accrued Int 6.90% Notes Due Dec &amp; Jun</t>
  </si>
  <si>
    <t>Accrued Int 6.92% Notes Due Dec &amp; Jun</t>
  </si>
  <si>
    <t>Accrued Int 6.93% Notes Due Dec &amp; Jun</t>
  </si>
  <si>
    <t>Accrued Int 7.02% Notes Due Dec &amp; Jun</t>
  </si>
  <si>
    <t>Accrued Int 7.04% Notes Due Dec &amp; Jun</t>
  </si>
  <si>
    <t>Accrued Int 7.12% Notes Due Dec &amp; Jun</t>
  </si>
  <si>
    <t>Accrued Int 6.61% Notes Due Dec &amp; Jun</t>
  </si>
  <si>
    <t>Accrued Int 6.62% Notes Due Dec &amp; Jun</t>
  </si>
  <si>
    <t>Accrued Int 6.58% Notes Due Dec &amp; Jun</t>
  </si>
  <si>
    <t>8.14% Med Term Notes Due 11/30/06 - Accrued I</t>
  </si>
  <si>
    <t>7.75% Med Term Notes Due 2/1/07 - Accrued Int</t>
  </si>
  <si>
    <t>8.06% Med Term Notes Due 6/19/06 - Accrued In</t>
  </si>
  <si>
    <t>7.70% Med Term Notes Due 12/10/04 - Accrued I</t>
  </si>
  <si>
    <t>7.35% Med Term Notes Due 2/1/24 - Accrued Int</t>
  </si>
  <si>
    <t>7.80% Med Term Notes Due 5/27/04 - Accrued In</t>
  </si>
  <si>
    <t>8.231% Debentures Due 6/1/27 - Accrued Int.</t>
  </si>
  <si>
    <t>Accrued Interest - Misc Liabilities</t>
  </si>
  <si>
    <t>Accrued Interest Whitehorn Capital Lease</t>
  </si>
  <si>
    <t>Accr Int BLC Capital Lease</t>
  </si>
  <si>
    <t>6.46% MTN Series B Due 3/9/09 - Accrued</t>
  </si>
  <si>
    <t>Electric - Accrued Interest Customer De</t>
  </si>
  <si>
    <t>Gas - Accrued Interest Customer Deposit</t>
  </si>
  <si>
    <t>6.74% Med Term Notes Due 6/15/18 - Accrued In</t>
  </si>
  <si>
    <t>Accrued Interest - Tax Assessments</t>
  </si>
  <si>
    <t>Accrued Interest - 7.96% MTN Series B D</t>
  </si>
  <si>
    <t>Accrued Interest - 7.61% MTN Series B D</t>
  </si>
  <si>
    <t>Accrued Int - Bonds 9.14% MTN Due 06/21/01</t>
  </si>
  <si>
    <t>7.69% MTN Due 2/1/11 - Accrued Interest</t>
  </si>
  <si>
    <t>Accrued Interest - $250m Debt Issuance 1/7/09</t>
  </si>
  <si>
    <t>Accrued interest - $200M 2 year floatin</t>
  </si>
  <si>
    <t>Accr Int BLC Capital Lease Vehicles</t>
  </si>
  <si>
    <t>5.197% Senior Notes Dues 10/1/05 - Interest Accr</t>
  </si>
  <si>
    <t>3.363% Senior Notes Due 6/1/08 - Accrue</t>
  </si>
  <si>
    <t>Accrued Interest - 6.274% Senior Notes Due 3/15/2037</t>
  </si>
  <si>
    <t>5.757% Accrued Interest -Senior Notes Due 10/1/2039</t>
  </si>
  <si>
    <t>Accrued Liabilities - Elect. Reserve Sh</t>
  </si>
  <si>
    <t>Accrued Severance Costs</t>
  </si>
  <si>
    <t>Accrual NW Energy Coalition Membership</t>
  </si>
  <si>
    <t>Accrued Real Estate Brokerage Fee</t>
  </si>
  <si>
    <t>Accrued WUTC Fee</t>
  </si>
  <si>
    <t>Accrue Jan 2009 Merger Costs</t>
  </si>
  <si>
    <t>Electric Allocation Factor Used</t>
  </si>
  <si>
    <t>Gas Allocation Factor Used </t>
  </si>
  <si>
    <t>Month</t>
  </si>
  <si>
    <t>Account Total</t>
  </si>
  <si>
    <t xml:space="preserve">Electric </t>
  </si>
  <si>
    <t>Grand Total, Electric EOP</t>
  </si>
  <si>
    <t>Grand Total, Gas EOP</t>
  </si>
  <si>
    <t>Grand Total, Electric AMA</t>
  </si>
  <si>
    <t>Grand Total, Gas AMA</t>
  </si>
  <si>
    <t>22840351</t>
  </si>
  <si>
    <t>A/R - EES Shopify Credit Card Receivabl</t>
  </si>
  <si>
    <t>Prepaid - Datalink SW Maint</t>
  </si>
  <si>
    <t>Prepaid - TAIT SW Support Svcs - ST</t>
  </si>
  <si>
    <t>Prepaid - TAIT SW Support Svcs - LT</t>
  </si>
  <si>
    <t>Env Rem-White Rvr/Buckley Ph I Headwork</t>
  </si>
  <si>
    <t>Cost Center manager Jason Weber, Person making request  Claudia Scrimshaw</t>
  </si>
  <si>
    <t>22840351 -&gt; Env Rem - WHR/Buckley Ph I Headworks, 18230010 -&gt; Env Rem - WHR/Buckley Ph I Headworks (settled the order to GL 18231251)</t>
  </si>
  <si>
    <t xml:space="preserve">AMA as of </t>
  </si>
  <si>
    <t xml:space="preserve">  Treasury Grants</t>
  </si>
  <si>
    <t>A/R - Treble Damages - Energy Diversion</t>
  </si>
  <si>
    <t>Blocked-Sch142 ElecSched 31 to RecovfrC</t>
  </si>
  <si>
    <t>Prepaid - ServiceNow Project Portifolio</t>
  </si>
  <si>
    <t>Sch142 ElecSched 31 to RecovfrCust</t>
  </si>
  <si>
    <t>Goldendale 2016 Major Inspection - LT</t>
  </si>
  <si>
    <t>Electric Schedule 31 Decoupling Revenue</t>
  </si>
  <si>
    <t>Unamort Gain Reacq Debt- 250M 6.974% MT</t>
  </si>
  <si>
    <t>Shared Services</t>
  </si>
  <si>
    <t>Shared Services paying for 150 users</t>
  </si>
  <si>
    <t>AIC, line 12</t>
  </si>
  <si>
    <t>As other  Unamortized Gain/Loss on Debt accounts</t>
  </si>
  <si>
    <t>Major Inspection maintenance event at Goldendale and a request to set up a recurring journal entry for prepaid maintenance costs in accordance with WUTC Order 6.</t>
  </si>
  <si>
    <t>Prepaid - WWT F5 Support</t>
  </si>
  <si>
    <t>16501113</t>
  </si>
  <si>
    <t>16504201</t>
  </si>
  <si>
    <t>All SAP A/Cs</t>
  </si>
  <si>
    <t>AMA (September 16)</t>
  </si>
  <si>
    <t>Colstrip 1&amp;2 Non-Recoverable Costs</t>
  </si>
  <si>
    <t>Colstrip 1&amp;2 Non-Recoverable Costs Cont</t>
  </si>
  <si>
    <t>Prepaid - Lenovo Maintenance Renewal</t>
  </si>
  <si>
    <t>Prepaid - OATI Annual Services</t>
  </si>
  <si>
    <t>Prepaid - Coriant America - ST</t>
  </si>
  <si>
    <t>Prepaid - Coriant America - LT</t>
  </si>
  <si>
    <t>Reg Asset - Credit Card Fee Deferral</t>
  </si>
  <si>
    <t>WUTC Greenwood Penalty Accrual</t>
  </si>
  <si>
    <t>18239043</t>
  </si>
  <si>
    <t>24200032</t>
  </si>
  <si>
    <t>10100651</t>
  </si>
  <si>
    <t>10100661</t>
  </si>
  <si>
    <t>16502261</t>
  </si>
  <si>
    <t>16502271</t>
  </si>
  <si>
    <t>16502381</t>
  </si>
  <si>
    <t>16502391</t>
  </si>
  <si>
    <t>16502401</t>
  </si>
  <si>
    <t>16504171</t>
  </si>
  <si>
    <t>16504181</t>
  </si>
  <si>
    <t>16504191</t>
  </si>
  <si>
    <t>16501101</t>
  </si>
  <si>
    <t>16500493</t>
  </si>
  <si>
    <t>16502483</t>
  </si>
  <si>
    <t>16504283</t>
  </si>
  <si>
    <t>September 2016 GRC Filing</t>
  </si>
  <si>
    <t>2017 GRC September 2015 to Sept 2016</t>
  </si>
  <si>
    <t>Gross NOL Generated</t>
  </si>
  <si>
    <t>Remaining NOL at 9/30/2016</t>
  </si>
  <si>
    <t>Electric (All)</t>
  </si>
  <si>
    <t>Total Electric &amp; Gas</t>
  </si>
  <si>
    <t>Electric Production</t>
  </si>
  <si>
    <t xml:space="preserve">a x d </t>
  </si>
  <si>
    <t>Note:</t>
  </si>
  <si>
    <t>PSE's NOLs in 2009, 2010, 2012, and 2013 were caused by Bonus Depreciation.  As a result, the assets triggering bonus depreciation are attributed the NOL.  This schedule allocates the NOL's to production assets based on % of bonus depreciation attributable to productions assets. No NOL after 2013.</t>
  </si>
  <si>
    <t>September 2016</t>
  </si>
  <si>
    <t>Current</t>
  </si>
  <si>
    <t>Assets</t>
  </si>
  <si>
    <t>Liabilities</t>
  </si>
  <si>
    <t>Investments</t>
  </si>
  <si>
    <t>PSE Proposed Investor Supplied Working Capital</t>
  </si>
  <si>
    <t>Staff Adjusted Investor Supplied Working Capital - Increase/(Drecrease)</t>
  </si>
  <si>
    <t>CK figures</t>
  </si>
  <si>
    <t>CAPITALIZATION</t>
  </si>
  <si>
    <t>ASSETS</t>
  </si>
  <si>
    <t>2017 GRC</t>
  </si>
  <si>
    <t>Summary Calculation of Working Capital</t>
  </si>
  <si>
    <t>As Presented on Exhibits</t>
  </si>
  <si>
    <t>Allocation</t>
  </si>
  <si>
    <t>Amount</t>
  </si>
  <si>
    <t>Non-Utility</t>
  </si>
  <si>
    <t>(line 3 x line 12)</t>
  </si>
  <si>
    <t>(line 4 x line 12)</t>
  </si>
  <si>
    <t>(line 5 x line 12)</t>
  </si>
  <si>
    <t>Total Invested</t>
  </si>
  <si>
    <t>Less:</t>
  </si>
  <si>
    <t>Electric Operating</t>
  </si>
  <si>
    <t>Gas Operating</t>
  </si>
  <si>
    <t>Non-Operating</t>
  </si>
  <si>
    <t>6 = 3 + 4 + 5</t>
  </si>
  <si>
    <t>Total Investment Before CWIP and W/C</t>
  </si>
  <si>
    <t>CWIP</t>
  </si>
  <si>
    <t>10 = 1 - 6 - 8</t>
  </si>
  <si>
    <t>12 = 10 ÷ 6</t>
  </si>
  <si>
    <t>Working Capital Ratio</t>
  </si>
  <si>
    <t>An Alternative  View</t>
  </si>
  <si>
    <t>% of</t>
  </si>
  <si>
    <t>(a)</t>
  </si>
  <si>
    <t>(b)</t>
  </si>
  <si>
    <t xml:space="preserve">(c) </t>
  </si>
  <si>
    <t>(d)</t>
  </si>
  <si>
    <t>(e) = 
(line 10 col d 
x line 3 col c)</t>
  </si>
  <si>
    <t>(f) = 
(line 10 col d 
x line 4 col c)</t>
  </si>
  <si>
    <t>(g) = 
(line 10 col d 
x line 5 col c)</t>
  </si>
  <si>
    <t>Percent of Total on Line 10</t>
  </si>
  <si>
    <t>= line 3 col c</t>
  </si>
  <si>
    <t>=line 4 col c</t>
  </si>
  <si>
    <t>=line 5 col c</t>
  </si>
  <si>
    <t>Non-Operating + CWIP</t>
  </si>
  <si>
    <t>CWIP and Non-Oper</t>
  </si>
  <si>
    <t>Oper, CWIP and Non-Oper</t>
  </si>
  <si>
    <t>Non-Oper + CWIP</t>
  </si>
  <si>
    <t>Oper Investment</t>
  </si>
  <si>
    <t>BS</t>
  </si>
  <si>
    <t>Net Electric Investment</t>
  </si>
  <si>
    <r>
      <t xml:space="preserve">Net </t>
    </r>
    <r>
      <rPr>
        <sz val="10"/>
        <color rgb="FFFF0000"/>
        <rFont val="Arial"/>
        <family val="2"/>
      </rPr>
      <t>Gas</t>
    </r>
    <r>
      <rPr>
        <sz val="10"/>
        <rFont val="Arial"/>
        <family val="2"/>
      </rPr>
      <t xml:space="preserve"> Investment</t>
    </r>
  </si>
  <si>
    <t>Electric Investment</t>
  </si>
  <si>
    <t>Total Invested Capital</t>
  </si>
  <si>
    <t>Gas Investment</t>
  </si>
  <si>
    <t>Oper Investment -BS</t>
  </si>
  <si>
    <t>Changing from Non-Operating to Working Capital</t>
  </si>
  <si>
    <t>Changing from Working Capital to Non-Operating</t>
  </si>
  <si>
    <t>Account Name</t>
  </si>
  <si>
    <t>AMA Balance  9/30/2016</t>
  </si>
  <si>
    <t>Regulatory Treatment in Original Filing</t>
  </si>
  <si>
    <t>Regulatory Treatment Should Have Been</t>
  </si>
  <si>
    <t>Reason for Change</t>
  </si>
  <si>
    <t>Operating expenses for Colstrip plant expenses prior to billing</t>
  </si>
  <si>
    <t>Operating expenses for King County Renton Wastewater Treatment expenses prior to billing</t>
  </si>
  <si>
    <t>Similar to accounts receivable or payable.</t>
  </si>
  <si>
    <t>Non-Operating Investments</t>
  </si>
  <si>
    <t>Should be Non-Operating because Hedging Related?  Alos, PGA is in Non-Op</t>
  </si>
  <si>
    <t>18609801</t>
  </si>
  <si>
    <t>Should be in Non-Operating because earning interest.  All Offsetting 242 accounts should receive the same treatment.</t>
  </si>
  <si>
    <t>Offset by 24200921 - Baker License for Elk Habitat Capital Funding Requirement - Funding to a maximum of $10.2M (adjusted for interest and inflation) for acquisition, planning, management and habitat enhancement of low-elevation bottomland ecosystems in the Skagit River basin.  If funds are available twenty-five years following license issuance (2033), and licensee, in consultation with the TRIG, determines lands are not available and/or habitat enhancement or management actions are not feasible for any of the intended purposes, the remaining funds may be made available to the Terrestrial Enhancement and Research Fund (TERF) or Habitat Enhancement Restoration and Conservation (HERC) Fund.</t>
  </si>
  <si>
    <t>Offset by 24200941 - Baker License funding Requirement to a maximum of $340K (adjusted for inflation and interest) for acquisition and habitat enhancement of wetlands.  If funds are available twenty-five years following license issuance (2033), and licensee, in consultation with the TRIG, determines lands are not available and/or habitat enhancement or management actions are not feasible for any of the intended purposes, the remaining funds may be made available to the Terrestrial Enhancement and Research Fund (TERF).</t>
  </si>
  <si>
    <t>Should be in Non-Operating because account pays interest</t>
  </si>
  <si>
    <t>Offsetting account to 18609801, 18609821, 18609841 and 18609861</t>
  </si>
  <si>
    <t xml:space="preserve">Should be in Non-Operating because earning interest.  </t>
  </si>
  <si>
    <t>Continued on next page.</t>
  </si>
  <si>
    <t>Env. Rem. Swarr Station .  Costs associated with clean-up of soil from anti-freez, lead and natural gas odorant on Benson Dr. South in Renton.  Docket No. UG 920781</t>
  </si>
  <si>
    <t>Letter dated 11/25/1992 from WUTC in UG-920781 provides for working capital treatment.</t>
  </si>
  <si>
    <t>Env. Rem. South Seattle GS  For soil contamination cleanup that was in excess of state cleanup standards.</t>
  </si>
  <si>
    <t>Env. Rem. North Tacoma GS  For soil contamination cleanup that was in excess of state cleanup standards.</t>
  </si>
  <si>
    <t>Env. Rem. North Seattle GS  For soil contamination cleanup that was in excess of state cleanup standards.</t>
  </si>
  <si>
    <t>Env. Rem. Covington GS  For soil contamination cleanup that was in excess of state cleanup standards.</t>
  </si>
  <si>
    <r>
      <t xml:space="preserve">Env. Rem. WSDOT Upland Remed Costs (2005) </t>
    </r>
    <r>
      <rPr>
        <sz val="10"/>
        <rFont val="Arial"/>
        <family val="2"/>
      </rPr>
      <t xml:space="preserve"> A former gas manufacturing plant site.  Amortization will be requested in a future rate case per the UG-920781 accounting order.</t>
    </r>
  </si>
  <si>
    <r>
      <t xml:space="preserve">Env. Rem. WSDOT Thea Foss Remed Costs (2005) </t>
    </r>
    <r>
      <rPr>
        <sz val="10"/>
        <rFont val="Arial"/>
        <family val="2"/>
      </rPr>
      <t xml:space="preserve"> The City of Tacoma Thea Foss Waterway issues are in arbitration.  The total project is estimated at $1.5-$3.5 million  This is a former gas manufacturing plant.</t>
    </r>
  </si>
  <si>
    <r>
      <rPr>
        <b/>
        <sz val="10"/>
        <rFont val="Arial"/>
        <family val="2"/>
      </rPr>
      <t>Env. Rem</t>
    </r>
    <r>
      <rPr>
        <sz val="10"/>
        <rFont val="Arial"/>
        <family val="2"/>
      </rPr>
      <t xml:space="preserve">  - Distribution for legal settlment between WADOT, PacifiCorp and PSE</t>
    </r>
  </si>
  <si>
    <t xml:space="preserve">Env. Rem. Thea Foss cost recovery.  PSE was involved as potentially responsible party due to is past ownership of a portion of the 22nd and A street MGP and is part of a Utilities PRP subgroup.  The majority of cleanup have been completed.  </t>
  </si>
  <si>
    <t xml:space="preserve">PSE implemented an interim remedy consisting of a containment wall with groundwater monitoring at both ends and at the centerline of the containment wall.  PSE continues regular monitoring of the results of the remediation already performed.  Annual groundwater sampling performed continues to show the remedy is containing contaminated groundwater.  </t>
  </si>
  <si>
    <r>
      <t xml:space="preserve">Env. Rem. Chehalis Remediation (2005) </t>
    </r>
    <r>
      <rPr>
        <sz val="10"/>
        <rFont val="Arial"/>
        <family val="2"/>
      </rPr>
      <t xml:space="preserve"> A gas-manufacturing site at Chehalis is estimated to be approximately $2.0 million.  Currently as of 11/00 the balance in this account is $1.8 million.  Per UG-920781, the amortization will be requested in a future rate case.</t>
    </r>
  </si>
  <si>
    <r>
      <t xml:space="preserve">EnvRem-Post11-12 GaW - </t>
    </r>
    <r>
      <rPr>
        <sz val="10"/>
        <rFont val="Arial"/>
        <family val="2"/>
      </rPr>
      <t xml:space="preserve">record remediation between City of Seattle and PSE for the combined Gas Work park and Lake Union sites. </t>
    </r>
  </si>
  <si>
    <r>
      <t xml:space="preserve">Env. Rem. Gas Works Remediation (2005)  </t>
    </r>
    <r>
      <rPr>
        <sz val="10"/>
        <rFont val="Arial"/>
        <family val="2"/>
      </rPr>
      <t>A clean up action plan is under review from the Washington Department of Ecology.  The total project estimate is $3.2-$5.0 million.  This former gas manufacturing site amortization of costs will be requested in a future rate case per UG-920781.</t>
    </r>
  </si>
  <si>
    <r>
      <t xml:space="preserve">Env. Rem. Quendall Terminal (2005)   </t>
    </r>
    <r>
      <rPr>
        <sz val="10"/>
        <rFont val="Arial"/>
        <family val="2"/>
      </rPr>
      <t xml:space="preserve"> This is a former gas-manufacturing site with estimated future costs of  $1.0 million.</t>
    </r>
  </si>
  <si>
    <r>
      <t xml:space="preserve">Env. Rem. Tacoma Tide Flats Remed Costs (2005)  </t>
    </r>
    <r>
      <rPr>
        <sz val="10"/>
        <rFont val="Arial"/>
        <family val="2"/>
      </rPr>
      <t xml:space="preserve">Costs related to this project are accrued monthly.  Formerly a manufactured gas plant site, current clean up under way.  Under terms of the UG-920781 accounting order, the amortization will be requested in a future rate case. </t>
    </r>
  </si>
  <si>
    <r>
      <t xml:space="preserve">Env Rem - Bay Station (Elliot Ave) MGP   (2006)    </t>
    </r>
    <r>
      <rPr>
        <sz val="10"/>
        <rFont val="Arial"/>
        <family val="2"/>
      </rPr>
      <t>Cost deferral relating to environmental remediation</t>
    </r>
  </si>
  <si>
    <r>
      <t xml:space="preserve">Env Rem - Olympia (Columbia Street) MGP (2006) </t>
    </r>
    <r>
      <rPr>
        <sz val="10"/>
        <rFont val="Arial"/>
        <family val="2"/>
      </rPr>
      <t xml:space="preserve"> Cost deferral relating to environmental remediation  </t>
    </r>
  </si>
  <si>
    <r>
      <rPr>
        <b/>
        <sz val="10"/>
        <rFont val="Arial"/>
        <family val="2"/>
      </rPr>
      <t xml:space="preserve">Env. Rem </t>
    </r>
    <r>
      <rPr>
        <sz val="10"/>
        <rFont val="Arial"/>
        <family val="2"/>
      </rPr>
      <t xml:space="preserve"> - Distribution for legal settlment between WADOT, PacifiCorp and PSE</t>
    </r>
  </si>
  <si>
    <r>
      <rPr>
        <b/>
        <sz val="10"/>
        <rFont val="Arial"/>
        <family val="2"/>
      </rPr>
      <t>Env Rem - Downtowner Property.</t>
    </r>
    <r>
      <rPr>
        <sz val="10"/>
        <rFont val="Arial"/>
        <family val="2"/>
      </rPr>
      <t xml:space="preserve"> Cost associated with clean-up underneath a Seattle property that is associated with historic MGP operated in 1873 to 1907.</t>
    </r>
  </si>
  <si>
    <r>
      <t xml:space="preserve">Env. Rem. Gas Historical Insurance Recoveries (2005)  </t>
    </r>
    <r>
      <rPr>
        <sz val="10"/>
        <rFont val="Arial"/>
        <family val="2"/>
      </rPr>
      <t>This account tracks the insurance amounts received for gas environmental remediation. Docket No. UG 920781</t>
    </r>
  </si>
  <si>
    <t>PSE's Response to Data Request 118</t>
  </si>
  <si>
    <t>Partial</t>
  </si>
  <si>
    <r>
      <t xml:space="preserve">Ongoing related to Colstrip Generating Plant Expense and clears when eventually billed. </t>
    </r>
    <r>
      <rPr>
        <sz val="9.35"/>
        <color rgb="FFFF0000"/>
        <rFont val="Arial"/>
        <family val="2"/>
      </rPr>
      <t>PSE share</t>
    </r>
  </si>
  <si>
    <r>
      <t xml:space="preserve">Ongoing related to King County Renton Wastewater Treatment and clears when eventually billed. </t>
    </r>
    <r>
      <rPr>
        <sz val="9.35"/>
        <color rgb="FFFF0000"/>
        <rFont val="Arial"/>
        <family val="2"/>
      </rPr>
      <t>Part of O&amp;M Exp - Special Contract (160748)?</t>
    </r>
  </si>
  <si>
    <r>
      <t>Clearing account from 25301073</t>
    </r>
    <r>
      <rPr>
        <sz val="9.35"/>
        <color rgb="FFFF0000"/>
        <rFont val="Arial"/>
        <family val="2"/>
      </rPr>
      <t xml:space="preserve"> Petty Cash</t>
    </r>
  </si>
  <si>
    <r>
      <t xml:space="preserve">Fleet clearing account for 18400013 uncleared balances </t>
    </r>
    <r>
      <rPr>
        <sz val="9.35"/>
        <color rgb="FFFF0000"/>
        <rFont val="Arial"/>
        <family val="2"/>
      </rPr>
      <t>Service Fleet Overhead</t>
    </r>
  </si>
  <si>
    <r>
      <t>Tenant Improvements to be reimbursed by landlord for Eastgate facility.</t>
    </r>
    <r>
      <rPr>
        <sz val="9.35"/>
        <color rgb="FFFF0000"/>
        <rFont val="Arial"/>
        <family val="2"/>
      </rPr>
      <t xml:space="preserve"> Leasing space and will be reinburse. Will landlord payback with interest?</t>
    </r>
  </si>
  <si>
    <r>
      <t xml:space="preserve">Reclass Gas Options premium from ST to LT. </t>
    </r>
    <r>
      <rPr>
        <sz val="9.35"/>
        <color rgb="FFFF0000"/>
        <rFont val="Arial"/>
        <family val="2"/>
      </rPr>
      <t>Hedging Related</t>
    </r>
  </si>
  <si>
    <r>
      <t xml:space="preserve">Directly Offset by 24200901 Baker License capital Funding year 4 Requirement - Funding to a maximum of $430K (adjusted for inflation and interest) for acquisition and habitat enhancement of avian forest land.  If funds are available twenty-five years following license issuance (2033), and licensee, in consultation with the TRIG, determines lands are not available and/or habitat enhancement actions are not feasible for any of the intended purposes, the remaining funds may be made available to the Terrestrial Enhancement and Research Fund (TERF). Unless otherwise approved by FERC, acquired lands shall remain in licensee’s ownership during the term of the license.  Prior purchases for approximately $304K were coded to account 18609821 and will be reclassed in Q2 2013.  No other transactions are anticipated in 2013. </t>
    </r>
    <r>
      <rPr>
        <sz val="9.35"/>
        <color rgb="FFFF0000"/>
        <rFont val="Arial"/>
        <family val="2"/>
      </rPr>
      <t>Lic requirements to fund requirements and earn interest.</t>
    </r>
  </si>
  <si>
    <r>
      <t xml:space="preserve">Offset by 24200961 - Baker License capital Funding to a maximum of $10.2M (adjusted for interest and inflation) for acquisition, planning, management and habitat enhancement of low-elevation bottomland ecosystems in the Skagit River basin.  If funds are available twenty-five years following license issuance (2033), and licensee, in consultation with the TRIG, determines lands are not available and/or habitat enhancement or management actions are not feasible for any of the intended purposes, the remaining funds may be made available to the Terrestrial Enhancement and Research Fund (TERF) or Habitat Enhancement Restoration and Conservation (HERC) Fund. </t>
    </r>
    <r>
      <rPr>
        <sz val="9.35"/>
        <color rgb="FFFF0000"/>
        <rFont val="Arial"/>
        <family val="2"/>
      </rPr>
      <t>Lic requirements to fund requirements and earn interest.</t>
    </r>
  </si>
  <si>
    <r>
      <t xml:space="preserve">Officers/Directors can defer a portion of their income on a pre-tax basis. Balance in account includes deferred compensation and accrued iterest to the benefit of the participant who has deferred compensation under this program. Interest is recorded below the line and is not included in the revenue requirement in this proceeding. </t>
    </r>
    <r>
      <rPr>
        <sz val="9.35"/>
        <color rgb="FFFF0000"/>
        <rFont val="Arial"/>
        <family val="2"/>
      </rPr>
      <t>Lic requirements to fund requirements and earn interest.</t>
    </r>
  </si>
  <si>
    <r>
      <t xml:space="preserve">Effective Q1 2013 PSE began recoding balance related to Worker's Comp Incurred but not Paid (IBNR).  Each qtr gets a report of all oustanding claims by PSE employees.  The total amount is redorded as a credit to this account and offset in 18600403. </t>
    </r>
    <r>
      <rPr>
        <sz val="9.35"/>
        <color rgb="FFFF0000"/>
        <rFont val="Arial"/>
        <family val="2"/>
      </rPr>
      <t>Earned Interest</t>
    </r>
  </si>
  <si>
    <t>Environmental Remediation Total</t>
  </si>
  <si>
    <t>Hedging</t>
  </si>
  <si>
    <t>X</t>
  </si>
  <si>
    <t>x</t>
  </si>
  <si>
    <t>ISWC</t>
  </si>
  <si>
    <t>Same as 2007</t>
  </si>
  <si>
    <t>Same as 2017</t>
  </si>
  <si>
    <t>same in 2007</t>
  </si>
  <si>
    <t>Same as similar accounts</t>
  </si>
  <si>
    <t>Per U-82-38</t>
  </si>
  <si>
    <t>DR #118-no interest, approved in U-89-2688-T</t>
  </si>
  <si>
    <t>Tracking only-Contra account 228.4</t>
  </si>
  <si>
    <t>DR #118-UE-060539, no interest/ Same as 2007</t>
  </si>
  <si>
    <t>DR #118 - earns interest</t>
  </si>
  <si>
    <t>CWC</t>
  </si>
  <si>
    <t>DR #118 Earns interest</t>
  </si>
  <si>
    <t>2007 Story booked to Non-op - why?</t>
  </si>
  <si>
    <t>2007 these accounts were negative and booked to non-op, why change where booked?</t>
  </si>
  <si>
    <t>DR #118 - Earns interest/PSE put in oper invest./staff moved to non-op</t>
  </si>
  <si>
    <t>DR #118 - interest accrued at FERC interest rate/PSE put in Oper. investment/Staff moved to non-op</t>
  </si>
  <si>
    <t>PSE put in oper invest/staff moved to non-op</t>
  </si>
  <si>
    <t>DR #337 - PSE recognizes this should be non-op</t>
  </si>
  <si>
    <t>Future costs = non-op</t>
  </si>
  <si>
    <t>DR #339 - Earns interest/PSE put in oper. Invest./staff moved to non-op</t>
  </si>
  <si>
    <t>PSE put in operating investment/staff moved to non-op</t>
  </si>
  <si>
    <t>PSE put in wc, staff moved to non-op - FAS 133?</t>
  </si>
  <si>
    <t>DR #118 - Pending-does not earn interest at this time/PSE put in oper invest./staff moved to non-op</t>
  </si>
  <si>
    <t>DR #118 - Does not earns interest- is interest accrued/PSE put in oper invest./staff moved to non-op w/PCA accts</t>
  </si>
  <si>
    <t>PSE put in oper. investment/staff moved to non-op b/c there are carrying costs</t>
  </si>
  <si>
    <t>DR #118 Earns interest/PSE put in oper. Investments/staff moved to non-op</t>
  </si>
  <si>
    <t>PSE put in oper. Investments/staff moved to non-op b/c PTCs have carrying costs</t>
  </si>
  <si>
    <t>Interest rate hedging</t>
  </si>
  <si>
    <t>DR #118 - interest accrued/PSE put in Oper. investment/Staff moved to non-op</t>
  </si>
  <si>
    <t>DR #339</t>
  </si>
  <si>
    <t>PSE put in WC</t>
  </si>
  <si>
    <t>Accrued Env Rem - Lower Baker Powerhous (Future)</t>
  </si>
  <si>
    <t>PSE put in non/staff moved portion to WC per EO</t>
  </si>
  <si>
    <t>Contra acct #18609422 Future costs = non-op</t>
  </si>
  <si>
    <t>COMBINED WORKING CAPITAL</t>
  </si>
  <si>
    <t>For the Twelve Months Ended September 30, 2016</t>
  </si>
  <si>
    <t>STAFF</t>
  </si>
  <si>
    <t>LINE</t>
  </si>
  <si>
    <t>NO.</t>
  </si>
  <si>
    <t>FOOTNOTE</t>
  </si>
  <si>
    <t>AVERAGE INVESTED CAPITAL</t>
  </si>
  <si>
    <t>INVESTMENTS</t>
  </si>
  <si>
    <t>Total Electric (Rate Base and Deferrals)</t>
  </si>
  <si>
    <t>Total Gas (Rate Base and Deferrals)</t>
  </si>
  <si>
    <t>Total Non Operating Investment</t>
  </si>
  <si>
    <t>INVESTED SUPPLIED WORKING CAPITAL</t>
  </si>
  <si>
    <t>Footnotes:</t>
  </si>
  <si>
    <t>ADJUSTMENT</t>
  </si>
  <si>
    <t>REVISED TOTAL AS</t>
  </si>
  <si>
    <t>ADJUSTED BY STAFF</t>
  </si>
  <si>
    <t xml:space="preserve">PSE WP </t>
  </si>
  <si>
    <t>"5.03 E&amp;G RB - 5.04 E&amp;G WC 17GRC.xlsx"</t>
  </si>
  <si>
    <t>PSE put in oper. Invest/staff moved to non-op separate Sched. 140</t>
  </si>
  <si>
    <t>DR #118-UE-090704, OR 08 - No interest</t>
  </si>
  <si>
    <t>DR #339 - Earns interest/PSE put in WC/staff moved to non-op</t>
  </si>
  <si>
    <t>UE-100882/111048-49 Order 08 BPA pays back plus interest/PSE put in operating investment/staff moved to non-op</t>
  </si>
  <si>
    <t>DR #118 - Does not earn interest-Sched 137G-Pass through/PSE put in oper invest./staff moved to current asset</t>
  </si>
  <si>
    <t>DR #118 - Does not earn interest-Sched 137G-Pass through/PSE put in oper invest./staff moved to current liability</t>
  </si>
  <si>
    <t>DR #118 - Does not earn interest-Sched 135E&amp;136E-Pass through/PSE put in oper invest./staff moved to current liability</t>
  </si>
  <si>
    <t>DR #339 - LNG Escrow Earns interest/PSE put in oper. Invest./ staff moved to non-op b/c this is escrow acct-earns interest</t>
  </si>
  <si>
    <t>DR #118 - no interest, contra acct 228.4???/Same as 2007=ISWC</t>
  </si>
  <si>
    <t>PSE put in oper. investment/staff moved to non-op PGA accrues interest</t>
  </si>
  <si>
    <t>UE-100882/111048-49 Order 08 BPA pays back loan plus interest</t>
  </si>
  <si>
    <t>UE-100882/111048-49 Order 08 BPA pays back plus interest/PSE put in oper invest/staff moved to non-op w/acct 25300181</t>
  </si>
  <si>
    <t>DR #118 - interest accrued at FERC interest rate/PSE put in Oper. investment/Staff moved to non-op w/PCA</t>
  </si>
  <si>
    <t>PSE put in non-op/staff moved to WC per EO</t>
  </si>
  <si>
    <t>DR #337 claims interest is paid but does not support further - this is not a cash account</t>
  </si>
  <si>
    <t>PSE put in non oper./staff moved to WC per EO</t>
  </si>
  <si>
    <t>DR #337 - Earns interest/PSE recognizes this should be non-op</t>
  </si>
  <si>
    <t>PSE put in non-op - Hedging??</t>
  </si>
  <si>
    <t xml:space="preserve">Hedging </t>
  </si>
  <si>
    <t>DR #118 - PSE put in oper invest./staff moved to non-op w/PCA accts</t>
  </si>
  <si>
    <t>PSE put in operating investment/staff moved to non op same as related accounts</t>
  </si>
  <si>
    <t>(1) Non-Operating includes accounts that accrue or earn interest, CWIP, Non-utility, and or accounts not allowed for rate making purposes.</t>
  </si>
  <si>
    <t>Staff Adjustment to Investor Supplied Working Capital - Increase/(Drecrease)</t>
  </si>
  <si>
    <t>Staff Allocated Investor Supplied Working Capital</t>
  </si>
  <si>
    <t>Staff Proposed Ratio (Electric/Gas/Non-Operating divided by Sum of all three)</t>
  </si>
  <si>
    <t>Staff Proposed Allocated Investor Supplied Working Capital</t>
  </si>
  <si>
    <t xml:space="preserve">Total Assets plus Capitalization (Lines 1431 + 2400) </t>
  </si>
  <si>
    <t>Cash Working Capital</t>
  </si>
  <si>
    <t>Investor Supplied Working Capital</t>
  </si>
  <si>
    <t xml:space="preserve">Total Asseets plus Capitalization (Lines 1431 + 2400) </t>
  </si>
  <si>
    <t>Staff Ratio</t>
  </si>
  <si>
    <t xml:space="preserve">DR #118 - PSE put in oper. investment/staff moved to WC b/c = a current liability </t>
  </si>
  <si>
    <t>PSE put in RB in 2017/2007=ISWC</t>
  </si>
  <si>
    <t>18608782</t>
  </si>
  <si>
    <t>18609432</t>
  </si>
  <si>
    <t>18608412</t>
  </si>
  <si>
    <t>18609312</t>
  </si>
  <si>
    <t>18608112</t>
  </si>
  <si>
    <t>18609532</t>
  </si>
  <si>
    <t>18608002</t>
  </si>
  <si>
    <t>18237122</t>
  </si>
  <si>
    <t>(c)</t>
  </si>
  <si>
    <t>Per Exh. BAE-3 ISWC</t>
  </si>
  <si>
    <t>= (d) - (b)</t>
  </si>
  <si>
    <t>( c)</t>
  </si>
  <si>
    <t>( e)</t>
  </si>
  <si>
    <t>(f)</t>
  </si>
  <si>
    <t>(g)</t>
  </si>
  <si>
    <t>(h)</t>
  </si>
  <si>
    <t>(i)</t>
  </si>
  <si>
    <t>(j)</t>
  </si>
  <si>
    <t>(k)</t>
  </si>
  <si>
    <t>Total Electric &amp; Gas Investment (Line 7 + Line 9)</t>
  </si>
  <si>
    <t>Total Average Investments (Line 11 + Line 14)</t>
  </si>
  <si>
    <t>Electric Working Capital (Line 18, Col. d * Line 24)</t>
  </si>
  <si>
    <t>Electric Working Capital Ratio (Line 7 / Line 16)</t>
  </si>
  <si>
    <t>Gas Working Capital Lline 18, Col. d * Line 27)</t>
  </si>
  <si>
    <t>Gas Working Capital Ratio (Line 9 / Line 16)</t>
  </si>
  <si>
    <t>Non Operating Working Capital (Line 18, Col. d * Line 30)</t>
  </si>
  <si>
    <t>Non Operating Working Capital Ratio (Line 14 / Line 16)</t>
  </si>
  <si>
    <t>Adjustments 11.23 &amp; 13.23</t>
  </si>
  <si>
    <t>Total Investor Supplied Capital (Line 3 - Line 16)</t>
  </si>
  <si>
    <t>Cash Working Capital (Current Assets (2402:d)- Current Liablities (2402:e))</t>
  </si>
  <si>
    <t>Investor Supplied Working Capital (Ave Invest Cap (2402:f) - Total Investments (2402:g))</t>
  </si>
  <si>
    <t>Page 1 of 1</t>
  </si>
  <si>
    <t>Staff moved from "Operating Investment" category:</t>
  </si>
  <si>
    <t>Staff put in a different category than PSE:</t>
  </si>
  <si>
    <t>PSE put in oper. invest./staff moved to WC consistent with acct 14300171 per UTC DR #432</t>
  </si>
  <si>
    <t>DR #337 - PSE put in WC/Staff moved to non -op b/c Acct #18603072 similar = Hedging or PGA (earns interest)</t>
  </si>
  <si>
    <t>DR #118 - interest accrued at FERC interest rate/PSE put in oper. investment/Staff moved to non-op</t>
  </si>
  <si>
    <t>PSE put in non-op/staff moved to WC per Staff Elizabeth O'Connell</t>
  </si>
  <si>
    <t>DR #337 - PSE put in WC/ PSE recognizes this should be non-op/Staff put in non-op</t>
  </si>
  <si>
    <t>PSE put in non operating/Staff moved to WC per Elizabeth O'Connell</t>
  </si>
  <si>
    <t>PSE put in non operating/Staff moved a portion to WC per Elizabeth O'Connell</t>
  </si>
  <si>
    <t>PSE put in non operating/Staff moved portion to WC per Elizabeth O'Connell - DFIT - Environ Gas - DR #431</t>
  </si>
  <si>
    <t>DR #337 - PSE put in WC/Staff moved to non-op b/c earns interest</t>
  </si>
  <si>
    <t>PSE booked to WC/Staff moved to non-op b/c not allowalble for rate making</t>
  </si>
  <si>
    <t>PSE put in oper. investment/staff moved to electric investment</t>
  </si>
  <si>
    <t>PSE put in oper invest/Staff moved to non-op to be consistent with other similar accounts</t>
  </si>
  <si>
    <t>PSE put in oper. investment/Staff moved to non-op b/c there are carrying costs</t>
  </si>
  <si>
    <t>DR #118 Earns interest/PSE put in oper. Investments/Staff moved to non-op</t>
  </si>
  <si>
    <t>PSE put in oper. Investments/Staff moved to non-op to be consistent with other PTC accounts</t>
  </si>
  <si>
    <t>Dockets UE-170033/UG-170034</t>
  </si>
  <si>
    <t>Total AMA moved from "Operating Investment"</t>
  </si>
  <si>
    <t>PSE put in oper. investment/staff moved to electric investment-reclassified to current asset to match accounts 25400101 &amp; 111</t>
  </si>
  <si>
    <t>PSE put in non-op/staff left it there/revised staff moved to current asset - should have been there in the 1st place</t>
  </si>
  <si>
    <t>PSE put in non-op/staff left it there/revised staff moved to current liability - should have been there in the 1st place</t>
  </si>
  <si>
    <t>PSE put in oper. Invest/staff put in non-op/staff revision moves to current liability/does not earn interest/Sched. 140</t>
  </si>
  <si>
    <t>PSE put in oper. Invest/staff put in non-op/staff revision moves to current asset/does not earn interest/Sched. 140</t>
  </si>
  <si>
    <t>PSE put in oper. investment/staff moved to electric investment-revision to current asset to match accounts 25400101 &amp; 25400111</t>
  </si>
  <si>
    <t>PSE booked to current liabilities/staff put in non-op b/c appeared to be charity- staff moved to current liabilities because it is the Warm Home Fund</t>
  </si>
  <si>
    <t>PSE put in RB/staff put in current liability - staff revises to correct per prior UTC Order and treatment</t>
  </si>
  <si>
    <t>PSE put in av. inv. capital category/staff moved to non-op b/c hedging-revised to put in ave. inv. cap. to correct=related to interest rates</t>
  </si>
  <si>
    <t>Exh. BAE-2 Markup</t>
  </si>
</sst>
</file>

<file path=xl/styles.xml><?xml version="1.0" encoding="utf-8"?>
<styleSheet xmlns="http://schemas.openxmlformats.org/spreadsheetml/2006/main" xmlns:mc="http://schemas.openxmlformats.org/markup-compatibility/2006" xmlns:x14ac="http://schemas.microsoft.com/office/spreadsheetml/2009/9/ac" mc:Ignorable="x14ac">
  <numFmts count="3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mmmm\ yyyy"/>
    <numFmt numFmtId="165" formatCode="_(* #,##0_);_(* \(#,##0\);_(* &quot;-&quot;??_);_(@_)"/>
    <numFmt numFmtId="166" formatCode="mmmm\-yy"/>
    <numFmt numFmtId="167" formatCode="#,###_);[Red]\(#,###\)"/>
    <numFmt numFmtId="168" formatCode="0.0%"/>
    <numFmt numFmtId="169" formatCode="mm/dd/yy"/>
    <numFmt numFmtId="170" formatCode="0.000000"/>
    <numFmt numFmtId="171" formatCode="0.00_)"/>
    <numFmt numFmtId="172" formatCode="mm/yy"/>
    <numFmt numFmtId="173" formatCode="[$-409]mmm\-yy;@"/>
    <numFmt numFmtId="174" formatCode="0.0000%"/>
    <numFmt numFmtId="175" formatCode="[$-409]mmmm\-yy;@"/>
    <numFmt numFmtId="176" formatCode="0000"/>
    <numFmt numFmtId="177" formatCode="000000"/>
    <numFmt numFmtId="178" formatCode="_(&quot;$&quot;* #,##0.0_);_(&quot;$&quot;* \(#,##0.0\);_(&quot;$&quot;* &quot;-&quot;??_);_(@_)"/>
    <numFmt numFmtId="179" formatCode="_(* #,##0.00000_);_(* \(#,##0.00000\);_(* &quot;-&quot;??_);_(@_)"/>
    <numFmt numFmtId="180" formatCode="0.0000000"/>
    <numFmt numFmtId="181" formatCode="d\.mmm\.yy"/>
    <numFmt numFmtId="182" formatCode="#."/>
    <numFmt numFmtId="183" formatCode="_(* ###0_);_(* \(###0\);_(* &quot;-&quot;_);_(@_)"/>
    <numFmt numFmtId="184" formatCode="_([$€-2]* #,##0.00_);_([$€-2]* \(#,##0.00\);_([$€-2]* &quot;-&quot;??_)"/>
    <numFmt numFmtId="185" formatCode="&quot;$&quot;#,##0;\-&quot;$&quot;#,##0"/>
    <numFmt numFmtId="186" formatCode="_(&quot;$&quot;* #,##0.0000_);_(&quot;$&quot;* \(#,##0.0000\);_(&quot;$&quot;* &quot;-&quot;????_);_(@_)"/>
    <numFmt numFmtId="187" formatCode="_(* #,##0.0_);_(* \(#,##0.0\);_(* &quot;-&quot;_);_(@_)"/>
    <numFmt numFmtId="188" formatCode="&quot;$&quot;#,##0.00"/>
    <numFmt numFmtId="189" formatCode="_(&quot;$&quot;* #,##0_);_(&quot;$&quot;* \(#,##0\);_(&quot;$&quot;* &quot;-&quot;??_);_(@_)"/>
  </numFmts>
  <fonts count="16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b/>
      <sz val="10"/>
      <name val="Arial"/>
      <family val="2"/>
    </font>
    <font>
      <sz val="10"/>
      <name val="Arial"/>
      <family val="2"/>
    </font>
    <font>
      <b/>
      <sz val="8"/>
      <name val="Arial"/>
      <family val="2"/>
    </font>
    <font>
      <sz val="8"/>
      <name val="Arial"/>
      <family val="2"/>
    </font>
    <font>
      <b/>
      <sz val="10"/>
      <name val="Arial"/>
      <family val="2"/>
    </font>
    <font>
      <sz val="10"/>
      <name val="Arial"/>
      <family val="2"/>
    </font>
    <font>
      <sz val="10"/>
      <name val="MS Sans Serif"/>
      <family val="2"/>
    </font>
    <font>
      <sz val="10"/>
      <name val="Helv"/>
    </font>
    <font>
      <sz val="8"/>
      <name val="Arial"/>
      <family val="2"/>
    </font>
    <font>
      <b/>
      <i/>
      <sz val="16"/>
      <name val="Helv"/>
    </font>
    <font>
      <sz val="10"/>
      <name val="Univers (WN)"/>
      <family val="2"/>
    </font>
    <font>
      <sz val="9"/>
      <name val="Arial"/>
      <family val="2"/>
    </font>
    <font>
      <sz val="9"/>
      <name val="Arial"/>
      <family val="2"/>
    </font>
    <font>
      <sz val="8"/>
      <color indexed="8"/>
      <name val="Arial"/>
      <family val="2"/>
    </font>
    <font>
      <b/>
      <sz val="8"/>
      <name val="Arial"/>
      <family val="2"/>
    </font>
    <font>
      <sz val="10"/>
      <color indexed="8"/>
      <name val="Arial"/>
      <family val="2"/>
    </font>
    <font>
      <b/>
      <u val="singleAccounting"/>
      <sz val="8"/>
      <name val="Arial"/>
      <family val="2"/>
    </font>
    <font>
      <b/>
      <sz val="10"/>
      <color indexed="8"/>
      <name val="Arial"/>
      <family val="2"/>
    </font>
    <font>
      <sz val="8"/>
      <color indexed="81"/>
      <name val="Tahoma"/>
      <family val="2"/>
    </font>
    <font>
      <sz val="10"/>
      <color indexed="10"/>
      <name val="Arial"/>
      <family val="2"/>
    </font>
    <font>
      <b/>
      <sz val="9"/>
      <name val="Arial"/>
      <family val="2"/>
    </font>
    <font>
      <b/>
      <sz val="8"/>
      <color indexed="81"/>
      <name val="Tahoma"/>
      <family val="2"/>
    </font>
    <font>
      <sz val="10"/>
      <name val="Arial"/>
      <family val="2"/>
    </font>
    <font>
      <sz val="8"/>
      <color indexed="10"/>
      <name val="Arial"/>
      <family val="2"/>
    </font>
    <font>
      <b/>
      <u val="doubleAccounting"/>
      <sz val="10"/>
      <name val="Arial"/>
      <family val="2"/>
    </font>
    <font>
      <sz val="6"/>
      <name val="Arial"/>
      <family val="2"/>
    </font>
    <font>
      <sz val="10"/>
      <color indexed="56"/>
      <name val="Arial"/>
      <family val="2"/>
    </font>
    <font>
      <sz val="8"/>
      <color indexed="21"/>
      <name val="Arial"/>
      <family val="2"/>
    </font>
    <font>
      <b/>
      <i/>
      <sz val="10"/>
      <name val="Arial"/>
      <family val="2"/>
    </font>
    <font>
      <b/>
      <sz val="12"/>
      <name val="Arial"/>
      <family val="2"/>
    </font>
    <font>
      <b/>
      <sz val="14"/>
      <name val="Times New Roman"/>
      <family val="1"/>
    </font>
    <font>
      <sz val="12"/>
      <name val="Times New Roman"/>
      <family val="1"/>
    </font>
    <font>
      <sz val="12"/>
      <name val="MS Sans Serif"/>
      <family val="2"/>
    </font>
    <font>
      <b/>
      <sz val="12"/>
      <name val="Times New Roman"/>
      <family val="1"/>
    </font>
    <font>
      <sz val="10"/>
      <name val="Times New Roman"/>
      <family val="1"/>
    </font>
    <font>
      <sz val="12"/>
      <name val="MS Sans Serif"/>
      <family val="2"/>
    </font>
    <font>
      <sz val="8"/>
      <name val="Helv"/>
    </font>
    <font>
      <sz val="10"/>
      <color indexed="8"/>
      <name val="Arial"/>
      <family val="2"/>
    </font>
    <font>
      <sz val="11"/>
      <color indexed="8"/>
      <name val="Calibri"/>
      <family val="2"/>
    </font>
    <font>
      <sz val="8"/>
      <color indexed="20"/>
      <name val="Arial"/>
      <family val="2"/>
    </font>
    <font>
      <sz val="8"/>
      <color indexed="8"/>
      <name val="Arial"/>
      <family val="2"/>
    </font>
    <font>
      <b/>
      <sz val="10"/>
      <color indexed="10"/>
      <name val="Arial"/>
      <family val="2"/>
    </font>
    <font>
      <sz val="8"/>
      <color indexed="8"/>
      <name val="Arial"/>
      <family val="2"/>
    </font>
    <font>
      <sz val="8"/>
      <name val="Arial"/>
      <family val="2"/>
    </font>
    <font>
      <sz val="10"/>
      <name val="Arial"/>
      <family val="2"/>
    </font>
    <font>
      <sz val="8"/>
      <name val="Antique Olive"/>
      <family val="2"/>
    </font>
    <font>
      <sz val="8"/>
      <name val="Geneva"/>
      <family val="2"/>
    </font>
    <font>
      <b/>
      <sz val="11"/>
      <name val="Arial"/>
      <family val="2"/>
    </font>
    <font>
      <sz val="7"/>
      <name val="Small Fonts"/>
      <family val="2"/>
    </font>
    <font>
      <b/>
      <sz val="10"/>
      <name val="MS Sans Serif"/>
      <family val="2"/>
    </font>
    <font>
      <b/>
      <sz val="10"/>
      <color indexed="39"/>
      <name val="Arial"/>
      <family val="2"/>
    </font>
    <font>
      <b/>
      <sz val="12"/>
      <color indexed="8"/>
      <name val="Arial"/>
      <family val="2"/>
    </font>
    <font>
      <sz val="10"/>
      <color indexed="39"/>
      <name val="Arial"/>
      <family val="2"/>
    </font>
    <font>
      <sz val="19"/>
      <color indexed="48"/>
      <name val="Arial"/>
      <family val="2"/>
    </font>
    <font>
      <b/>
      <sz val="8"/>
      <name val="Times New Roman"/>
      <family val="1"/>
    </font>
    <font>
      <sz val="10"/>
      <color indexed="8"/>
      <name val="MS Sans Serif"/>
      <family val="2"/>
    </font>
    <font>
      <sz val="12"/>
      <color indexed="24"/>
      <name val="Arial"/>
      <family val="2"/>
    </font>
    <font>
      <sz val="12"/>
      <name val="Times"/>
      <family val="1"/>
    </font>
    <font>
      <sz val="10"/>
      <color indexed="24"/>
      <name val="Arial"/>
      <family val="2"/>
    </font>
    <font>
      <sz val="1"/>
      <color indexed="16"/>
      <name val="Courier"/>
      <family val="3"/>
    </font>
    <font>
      <sz val="10"/>
      <name val="MS Serif"/>
      <family val="1"/>
    </font>
    <font>
      <sz val="10"/>
      <name val="Courier"/>
      <family val="3"/>
    </font>
    <font>
      <sz val="10"/>
      <color indexed="12"/>
      <name val="Arial"/>
      <family val="2"/>
    </font>
    <font>
      <b/>
      <sz val="12"/>
      <color indexed="20"/>
      <name val="Arial"/>
      <family val="2"/>
    </font>
    <font>
      <sz val="12"/>
      <color indexed="10"/>
      <name val="Arial"/>
      <family val="2"/>
    </font>
    <font>
      <sz val="12"/>
      <color indexed="10"/>
      <name val="Times"/>
      <family val="1"/>
    </font>
    <font>
      <i/>
      <sz val="10"/>
      <name val="Arial"/>
      <family val="2"/>
    </font>
    <font>
      <b/>
      <sz val="8"/>
      <color indexed="8"/>
      <name val="Helv"/>
    </font>
    <font>
      <b/>
      <sz val="12"/>
      <color indexed="56"/>
      <name val="Arial"/>
      <family val="2"/>
    </font>
    <font>
      <b/>
      <sz val="14"/>
      <color indexed="56"/>
      <name val="Arial"/>
      <family val="2"/>
    </font>
    <font>
      <sz val="10"/>
      <name val="Arial"/>
      <family val="2"/>
    </font>
    <font>
      <b/>
      <sz val="8"/>
      <name val="Helv"/>
    </font>
    <font>
      <sz val="9.1999999999999993"/>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8"/>
      <color rgb="FF0070C0"/>
      <name val="Arial"/>
      <family val="2"/>
    </font>
    <font>
      <b/>
      <sz val="8"/>
      <color rgb="FFFF0000"/>
      <name val="Arial"/>
      <family val="2"/>
    </font>
    <font>
      <b/>
      <u/>
      <sz val="8"/>
      <color rgb="FFFF0000"/>
      <name val="Arial"/>
      <family val="2"/>
    </font>
    <font>
      <sz val="8"/>
      <color rgb="FFFF0000"/>
      <name val="Arial"/>
      <family val="2"/>
    </font>
    <font>
      <b/>
      <sz val="16"/>
      <color rgb="FFFF0000"/>
      <name val="Calibri"/>
      <family val="2"/>
      <scheme val="minor"/>
    </font>
    <font>
      <b/>
      <sz val="12"/>
      <color rgb="FFFF0000"/>
      <name val="Arial"/>
      <family val="2"/>
    </font>
    <font>
      <b/>
      <sz val="10"/>
      <color rgb="FFFF0000"/>
      <name val="Arial"/>
      <family val="2"/>
    </font>
    <font>
      <sz val="10"/>
      <color rgb="FFFF0000"/>
      <name val="Arial"/>
      <family val="2"/>
    </font>
    <font>
      <b/>
      <sz val="18"/>
      <color rgb="FFFF0000"/>
      <name val="Arial"/>
      <family val="2"/>
    </font>
    <font>
      <sz val="10"/>
      <color rgb="FF006100"/>
      <name val="Calibri"/>
      <family val="2"/>
      <scheme val="minor"/>
    </font>
    <font>
      <b/>
      <u/>
      <sz val="8"/>
      <name val="Arial"/>
      <family val="2"/>
    </font>
    <font>
      <sz val="8"/>
      <color theme="1"/>
      <name val="Arial"/>
      <family val="2"/>
    </font>
    <font>
      <sz val="8"/>
      <color rgb="FF000000"/>
      <name val="Arial"/>
      <family val="2"/>
    </font>
    <font>
      <b/>
      <sz val="12"/>
      <color indexed="8"/>
      <name val="Calibri"/>
      <family val="2"/>
    </font>
    <font>
      <b/>
      <sz val="11"/>
      <color indexed="8"/>
      <name val="Calibri"/>
      <family val="2"/>
    </font>
    <font>
      <b/>
      <sz val="8"/>
      <color indexed="8"/>
      <name val="Calibri"/>
      <family val="2"/>
    </font>
    <font>
      <b/>
      <sz val="8"/>
      <color indexed="8"/>
      <name val="Times New Roman"/>
      <family val="1"/>
    </font>
    <font>
      <sz val="11"/>
      <color rgb="FFFF0000"/>
      <name val="Calibri"/>
      <family val="2"/>
    </font>
    <font>
      <b/>
      <sz val="14"/>
      <color indexed="8"/>
      <name val="Calibri"/>
      <family val="2"/>
    </font>
    <font>
      <sz val="10"/>
      <color theme="1"/>
      <name val="Calibri"/>
      <family val="2"/>
      <scheme val="minor"/>
    </font>
    <font>
      <b/>
      <sz val="9"/>
      <color indexed="81"/>
      <name val="Tahoma"/>
      <family val="2"/>
    </font>
    <font>
      <sz val="9"/>
      <color indexed="81"/>
      <name val="Tahoma"/>
      <family val="2"/>
    </font>
    <font>
      <b/>
      <sz val="10"/>
      <name val="Tahoma"/>
      <family val="2"/>
    </font>
    <font>
      <sz val="10"/>
      <name val="Tahoma"/>
      <family val="2"/>
    </font>
    <font>
      <sz val="11"/>
      <color rgb="FF1F497D"/>
      <name val="Calibri"/>
      <family val="2"/>
    </font>
    <font>
      <sz val="8"/>
      <color theme="1"/>
      <name val="Calibri"/>
      <family val="2"/>
      <scheme val="minor"/>
    </font>
    <font>
      <sz val="9"/>
      <name val="Calibri"/>
      <family val="2"/>
    </font>
    <font>
      <sz val="11"/>
      <name val="Calibri"/>
      <family val="2"/>
    </font>
    <font>
      <sz val="10"/>
      <color rgb="FF0000FF"/>
      <name val="Arial"/>
      <family val="2"/>
    </font>
    <font>
      <sz val="9"/>
      <color rgb="FF0000FF"/>
      <name val="Arial"/>
      <family val="2"/>
    </font>
    <font>
      <sz val="6"/>
      <color rgb="FFFF0000"/>
      <name val="Arial"/>
      <family val="2"/>
    </font>
    <font>
      <b/>
      <u/>
      <sz val="11"/>
      <color indexed="8"/>
      <name val="Calibri"/>
      <family val="2"/>
    </font>
    <font>
      <b/>
      <u/>
      <sz val="9"/>
      <color rgb="FFFF0000"/>
      <name val="Arial"/>
      <family val="2"/>
    </font>
    <font>
      <sz val="10"/>
      <color theme="1"/>
      <name val="Arial"/>
      <family val="2"/>
    </font>
    <font>
      <sz val="7"/>
      <name val="Arial"/>
      <family val="2"/>
    </font>
    <font>
      <b/>
      <sz val="7"/>
      <name val="Arial"/>
      <family val="2"/>
    </font>
    <font>
      <b/>
      <sz val="10"/>
      <color theme="0"/>
      <name val="Arial"/>
      <family val="2"/>
    </font>
    <font>
      <sz val="9"/>
      <color rgb="FFFF0000"/>
      <name val="Arial"/>
      <family val="2"/>
    </font>
    <font>
      <sz val="11"/>
      <name val="Arial"/>
      <family val="2"/>
    </font>
    <font>
      <sz val="11"/>
      <color theme="1"/>
      <name val="Arial"/>
      <family val="2"/>
    </font>
    <font>
      <sz val="11"/>
      <name val="Calibri"/>
      <family val="2"/>
      <scheme val="minor"/>
    </font>
    <font>
      <b/>
      <sz val="11"/>
      <name val="Calibri"/>
      <family val="2"/>
      <scheme val="minor"/>
    </font>
    <font>
      <sz val="9.35"/>
      <color rgb="FFFF0000"/>
      <name val="Arial"/>
      <family val="2"/>
    </font>
    <font>
      <sz val="10"/>
      <name val="Arial"/>
      <family val="2"/>
    </font>
    <font>
      <b/>
      <sz val="10"/>
      <color rgb="FFFF0000"/>
      <name val="Times New Roman"/>
      <family val="1"/>
    </font>
    <font>
      <b/>
      <sz val="10"/>
      <name val="Times New Roman"/>
      <family val="1"/>
    </font>
    <font>
      <sz val="10"/>
      <color rgb="FF006100"/>
      <name val="Times New Roman"/>
      <family val="1"/>
    </font>
    <font>
      <sz val="10"/>
      <color indexed="8"/>
      <name val="Times New Roman"/>
      <family val="1"/>
    </font>
    <font>
      <sz val="10"/>
      <color theme="1"/>
      <name val="Times New Roman"/>
      <family val="1"/>
    </font>
    <font>
      <b/>
      <u/>
      <sz val="10"/>
      <name val="Times New Roman"/>
      <family val="1"/>
    </font>
    <font>
      <sz val="10"/>
      <color indexed="10"/>
      <name val="Times New Roman"/>
      <family val="1"/>
    </font>
    <font>
      <u val="singleAccounting"/>
      <sz val="10"/>
      <name val="Times New Roman"/>
      <family val="1"/>
    </font>
  </fonts>
  <fills count="96">
    <fill>
      <patternFill patternType="none"/>
    </fill>
    <fill>
      <patternFill patternType="gray125"/>
    </fill>
    <fill>
      <patternFill patternType="solid">
        <fgColor indexed="45"/>
      </patternFill>
    </fill>
    <fill>
      <patternFill patternType="solid">
        <fgColor indexed="29"/>
      </patternFill>
    </fill>
    <fill>
      <patternFill patternType="solid">
        <fgColor indexed="11"/>
      </patternFill>
    </fill>
    <fill>
      <patternFill patternType="solid">
        <fgColor indexed="51"/>
      </patternFill>
    </fill>
    <fill>
      <patternFill patternType="solid">
        <fgColor indexed="52"/>
      </patternFill>
    </fill>
    <fill>
      <patternFill patternType="solid">
        <fgColor indexed="10"/>
      </patternFill>
    </fill>
    <fill>
      <patternFill patternType="solid">
        <fgColor indexed="57"/>
      </patternFill>
    </fill>
    <fill>
      <patternFill patternType="solid">
        <fgColor indexed="53"/>
      </patternFill>
    </fill>
    <fill>
      <patternFill patternType="solid">
        <fgColor indexed="22"/>
        <bgColor indexed="64"/>
      </patternFill>
    </fill>
    <fill>
      <patternFill patternType="solid">
        <fgColor indexed="27"/>
        <bgColor indexed="64"/>
      </patternFill>
    </fill>
    <fill>
      <patternFill patternType="solid">
        <fgColor indexed="9"/>
        <bgColor indexed="64"/>
      </patternFill>
    </fill>
    <fill>
      <patternFill patternType="solid">
        <fgColor indexed="43"/>
        <bgColor indexed="64"/>
      </patternFill>
    </fill>
    <fill>
      <patternFill patternType="solid">
        <fgColor indexed="43"/>
      </patternFill>
    </fill>
    <fill>
      <patternFill patternType="solid">
        <fgColor indexed="41"/>
        <bgColor indexed="64"/>
      </patternFill>
    </fill>
    <fill>
      <patternFill patternType="mediumGray">
        <fgColor indexed="22"/>
      </patternFill>
    </fill>
    <fill>
      <patternFill patternType="solid">
        <fgColor indexed="40"/>
        <bgColor indexed="64"/>
      </patternFill>
    </fill>
    <fill>
      <patternFill patternType="solid">
        <fgColor indexed="31"/>
        <bgColor indexed="31"/>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26"/>
        <bgColor indexed="64"/>
      </patternFill>
    </fill>
    <fill>
      <patternFill patternType="solid">
        <fgColor indexed="15"/>
      </patternFill>
    </fill>
    <fill>
      <patternFill patternType="gray0625">
        <fgColor indexed="8"/>
      </patternFill>
    </fill>
    <fill>
      <patternFill patternType="gray125">
        <fgColor indexed="8"/>
      </patternFill>
    </fill>
    <fill>
      <patternFill patternType="solid">
        <fgColor indexed="47"/>
        <bgColor indexed="64"/>
      </patternFill>
    </fill>
    <fill>
      <patternFill patternType="solid">
        <fgColor indexed="51"/>
        <bgColor indexed="64"/>
      </patternFill>
    </fill>
    <fill>
      <patternFill patternType="solid">
        <fgColor indexed="50"/>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3" tint="0.79998168889431442"/>
        <bgColor indexed="64"/>
      </patternFill>
    </fill>
    <fill>
      <patternFill patternType="solid">
        <fgColor rgb="FF66FFCC"/>
        <bgColor indexed="64"/>
      </patternFill>
    </fill>
    <fill>
      <patternFill patternType="solid">
        <fgColor theme="6" tint="0.39994506668294322"/>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theme="5" tint="0.39994506668294322"/>
        <bgColor indexed="64"/>
      </patternFill>
    </fill>
    <fill>
      <patternFill patternType="solid">
        <fgColor rgb="FFFFC000"/>
        <bgColor indexed="64"/>
      </patternFill>
    </fill>
    <fill>
      <patternFill patternType="solid">
        <fgColor theme="9" tint="-0.249977111117893"/>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2" tint="-0.249977111117893"/>
        <bgColor indexed="64"/>
      </patternFill>
    </fill>
    <fill>
      <patternFill patternType="solid">
        <fgColor theme="5" tint="0.59999389629810485"/>
        <bgColor indexed="64"/>
      </patternFill>
    </fill>
    <fill>
      <patternFill patternType="solid">
        <fgColor rgb="FFFFFF00"/>
        <bgColor indexed="64"/>
      </patternFill>
    </fill>
    <fill>
      <patternFill patternType="solid">
        <fgColor rgb="FF66FF33"/>
        <bgColor indexed="64"/>
      </patternFill>
    </fill>
    <fill>
      <patternFill patternType="solid">
        <fgColor theme="7" tint="0.39997558519241921"/>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rgb="FF00B0F0"/>
        <bgColor indexed="64"/>
      </patternFill>
    </fill>
    <fill>
      <patternFill patternType="solid">
        <fgColor theme="8" tint="0.39997558519241921"/>
        <bgColor indexed="64"/>
      </patternFill>
    </fill>
    <fill>
      <patternFill patternType="solid">
        <fgColor rgb="FFCC0000"/>
        <bgColor indexed="64"/>
      </patternFill>
    </fill>
    <fill>
      <patternFill patternType="solid">
        <fgColor rgb="FF66FF99"/>
        <bgColor indexed="64"/>
      </patternFill>
    </fill>
    <fill>
      <patternFill patternType="solid">
        <fgColor rgb="FFCCFFFF"/>
        <bgColor indexed="64"/>
      </patternFill>
    </fill>
    <fill>
      <patternFill patternType="solid">
        <fgColor theme="2" tint="-9.9978637043366805E-2"/>
        <bgColor indexed="64"/>
      </patternFill>
    </fill>
    <fill>
      <patternFill patternType="solid">
        <fgColor rgb="FF00FFFF"/>
        <bgColor indexed="64"/>
      </patternFill>
    </fill>
    <fill>
      <patternFill patternType="solid">
        <fgColor theme="6" tint="0.79998168889431442"/>
        <bgColor indexed="64"/>
      </patternFill>
    </fill>
    <fill>
      <patternFill patternType="solid">
        <fgColor rgb="FF00FF00"/>
        <bgColor indexed="64"/>
      </patternFill>
    </fill>
    <fill>
      <patternFill patternType="solid">
        <fgColor rgb="FF00CC99"/>
        <bgColor indexed="64"/>
      </patternFill>
    </fill>
    <fill>
      <patternFill patternType="solid">
        <fgColor rgb="FF92D050"/>
        <bgColor indexed="64"/>
      </patternFill>
    </fill>
    <fill>
      <patternFill patternType="solid">
        <fgColor rgb="FFFFCCCC"/>
        <bgColor indexed="64"/>
      </patternFill>
    </fill>
    <fill>
      <patternFill patternType="solid">
        <fgColor theme="1"/>
        <bgColor indexed="64"/>
      </patternFill>
    </fill>
    <fill>
      <patternFill patternType="solid">
        <fgColor theme="7" tint="0.59999389629810485"/>
        <bgColor indexed="64"/>
      </patternFill>
    </fill>
    <fill>
      <patternFill patternType="solid">
        <fgColor theme="4" tint="0.59999389629810485"/>
        <bgColor indexed="64"/>
      </patternFill>
    </fill>
  </fills>
  <borders count="69">
    <border>
      <left/>
      <right/>
      <top/>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bottom style="thin">
        <color indexed="64"/>
      </bottom>
      <diagonal/>
    </border>
    <border>
      <left/>
      <right style="hair">
        <color indexed="64"/>
      </right>
      <top/>
      <bottom/>
      <diagonal/>
    </border>
    <border>
      <left style="thin">
        <color indexed="22"/>
      </left>
      <right style="thin">
        <color indexed="22"/>
      </right>
      <top style="thin">
        <color indexed="22"/>
      </top>
      <bottom style="thin">
        <color indexed="22"/>
      </bottom>
      <diagonal/>
    </border>
    <border>
      <left/>
      <right/>
      <top style="thin">
        <color indexed="64"/>
      </top>
      <bottom style="double">
        <color indexed="64"/>
      </bottom>
      <diagonal/>
    </border>
    <border>
      <left/>
      <right/>
      <top/>
      <bottom style="thin">
        <color indexed="64"/>
      </bottom>
      <diagonal/>
    </border>
    <border>
      <left/>
      <right/>
      <top style="thin">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hair">
        <color indexed="64"/>
      </top>
      <bottom/>
      <diagonal/>
    </border>
    <border>
      <left/>
      <right/>
      <top style="double">
        <color indexed="8"/>
      </top>
      <bottom/>
      <diagonal/>
    </border>
    <border>
      <left style="medium">
        <color indexed="64"/>
      </left>
      <right/>
      <top/>
      <bottom/>
      <diagonal/>
    </border>
    <border>
      <left/>
      <right style="medium">
        <color indexed="64"/>
      </right>
      <top/>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top style="thin">
        <color indexed="64"/>
      </top>
      <bottom/>
      <diagonal/>
    </border>
    <border>
      <left style="thin">
        <color indexed="64"/>
      </left>
      <right/>
      <top style="thin">
        <color indexed="64"/>
      </top>
      <bottom style="thin">
        <color indexed="64"/>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right/>
      <top/>
      <bottom style="double">
        <color indexed="64"/>
      </bottom>
      <diagonal/>
    </border>
    <border>
      <left/>
      <right style="thin">
        <color indexed="64"/>
      </right>
      <top/>
      <bottom/>
      <diagonal/>
    </border>
    <border>
      <left style="thin">
        <color indexed="64"/>
      </left>
      <right/>
      <top/>
      <bottom style="thin">
        <color indexed="64"/>
      </bottom>
      <diagonal/>
    </border>
    <border>
      <left style="medium">
        <color indexed="64"/>
      </left>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hair">
        <color indexed="64"/>
      </left>
      <right style="hair">
        <color indexed="64"/>
      </right>
      <top/>
      <bottom style="hair">
        <color indexed="64"/>
      </bottom>
      <diagonal/>
    </border>
    <border>
      <left style="medium">
        <color indexed="64"/>
      </left>
      <right style="medium">
        <color indexed="64"/>
      </right>
      <top style="medium">
        <color indexed="64"/>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auto="1"/>
      </left>
      <right/>
      <top style="hair">
        <color auto="1"/>
      </top>
      <bottom/>
      <diagonal/>
    </border>
    <border>
      <left/>
      <right style="hair">
        <color auto="1"/>
      </right>
      <top style="hair">
        <color auto="1"/>
      </top>
      <bottom/>
      <diagonal/>
    </border>
    <border>
      <left style="hair">
        <color auto="1"/>
      </left>
      <right/>
      <top/>
      <bottom style="thin">
        <color indexed="64"/>
      </bottom>
      <diagonal/>
    </border>
    <border>
      <left style="hair">
        <color auto="1"/>
      </left>
      <right/>
      <top/>
      <bottom/>
      <diagonal/>
    </border>
    <border>
      <left/>
      <right style="hair">
        <color auto="1"/>
      </right>
      <top style="thin">
        <color indexed="64"/>
      </top>
      <bottom/>
      <diagonal/>
    </border>
    <border>
      <left/>
      <right style="hair">
        <color auto="1"/>
      </right>
      <top style="thin">
        <color indexed="64"/>
      </top>
      <bottom style="thin">
        <color indexed="64"/>
      </bottom>
      <diagonal/>
    </border>
    <border>
      <left/>
      <right style="hair">
        <color auto="1"/>
      </right>
      <top style="thin">
        <color indexed="64"/>
      </top>
      <bottom style="double">
        <color indexed="64"/>
      </bottom>
      <diagonal/>
    </border>
    <border>
      <left style="hair">
        <color auto="1"/>
      </left>
      <right/>
      <top style="thin">
        <color indexed="64"/>
      </top>
      <bottom style="double">
        <color indexed="64"/>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s>
  <cellStyleXfs count="654">
    <xf numFmtId="0" fontId="0" fillId="0" borderId="0"/>
    <xf numFmtId="0" fontId="24" fillId="0" borderId="0"/>
    <xf numFmtId="179"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0" fontId="24" fillId="0" borderId="0">
      <alignment horizontal="left" wrapText="1"/>
    </xf>
    <xf numFmtId="180"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80" fontId="24" fillId="0" borderId="0">
      <alignment horizontal="left" wrapText="1"/>
    </xf>
    <xf numFmtId="180" fontId="24" fillId="0" borderId="0">
      <alignment horizontal="left" wrapText="1"/>
    </xf>
    <xf numFmtId="180" fontId="24" fillId="0" borderId="0">
      <alignment horizontal="left" wrapText="1"/>
    </xf>
    <xf numFmtId="180"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0" fontId="54" fillId="0" borderId="0"/>
    <xf numFmtId="0" fontId="54" fillId="0" borderId="0"/>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0" fontId="54" fillId="0" borderId="0"/>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0" fontId="24" fillId="0" borderId="0">
      <alignment horizontal="left" wrapText="1"/>
    </xf>
    <xf numFmtId="0" fontId="54" fillId="0" borderId="0"/>
    <xf numFmtId="0" fontId="54" fillId="0" borderId="0"/>
    <xf numFmtId="179" fontId="24" fillId="0" borderId="0">
      <alignment horizontal="left" wrapText="1"/>
    </xf>
    <xf numFmtId="179"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80"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0" fontId="54" fillId="0" borderId="0"/>
    <xf numFmtId="0" fontId="54" fillId="0" borderId="0"/>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0" fontId="54" fillId="0" borderId="0"/>
    <xf numFmtId="176" fontId="68" fillId="0" borderId="0">
      <alignment horizontal="left"/>
    </xf>
    <xf numFmtId="177" fontId="69" fillId="0" borderId="0">
      <alignment horizontal="left"/>
    </xf>
    <xf numFmtId="0" fontId="96" fillId="32" borderId="0" applyNumberFormat="0" applyBorder="0" applyAlignment="0" applyProtection="0"/>
    <xf numFmtId="0" fontId="96" fillId="32" borderId="0" applyNumberFormat="0" applyBorder="0" applyAlignment="0" applyProtection="0"/>
    <xf numFmtId="0" fontId="96" fillId="32"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5" borderId="0" applyNumberFormat="0" applyBorder="0" applyAlignment="0" applyProtection="0"/>
    <xf numFmtId="0" fontId="96" fillId="35" borderId="0" applyNumberFormat="0" applyBorder="0" applyAlignment="0" applyProtection="0"/>
    <xf numFmtId="0" fontId="96" fillId="35" borderId="0" applyNumberFormat="0" applyBorder="0" applyAlignment="0" applyProtection="0"/>
    <xf numFmtId="0" fontId="96" fillId="36" borderId="0" applyNumberFormat="0" applyBorder="0" applyAlignment="0" applyProtection="0"/>
    <xf numFmtId="0" fontId="96" fillId="36" borderId="0" applyNumberFormat="0" applyBorder="0" applyAlignment="0" applyProtection="0"/>
    <xf numFmtId="0" fontId="96" fillId="36"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9" borderId="0" applyNumberFormat="0" applyBorder="0" applyAlignment="0" applyProtection="0"/>
    <xf numFmtId="0" fontId="96" fillId="39" borderId="0" applyNumberFormat="0" applyBorder="0" applyAlignment="0" applyProtection="0"/>
    <xf numFmtId="0" fontId="96" fillId="39" borderId="0" applyNumberFormat="0" applyBorder="0" applyAlignment="0" applyProtection="0"/>
    <xf numFmtId="0" fontId="96" fillId="40" borderId="0" applyNumberFormat="0" applyBorder="0" applyAlignment="0" applyProtection="0"/>
    <xf numFmtId="0" fontId="96" fillId="40" borderId="0" applyNumberFormat="0" applyBorder="0" applyAlignment="0" applyProtection="0"/>
    <xf numFmtId="0" fontId="96" fillId="40"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3" borderId="0" applyNumberFormat="0" applyBorder="0" applyAlignment="0" applyProtection="0"/>
    <xf numFmtId="0" fontId="96" fillId="43" borderId="0" applyNumberFormat="0" applyBorder="0" applyAlignment="0" applyProtection="0"/>
    <xf numFmtId="0" fontId="96" fillId="43" borderId="0" applyNumberFormat="0" applyBorder="0" applyAlignment="0" applyProtection="0"/>
    <xf numFmtId="0" fontId="97" fillId="44" borderId="0" applyNumberFormat="0" applyBorder="0" applyAlignment="0" applyProtection="0"/>
    <xf numFmtId="0" fontId="97" fillId="45" borderId="0" applyNumberFormat="0" applyBorder="0" applyAlignment="0" applyProtection="0"/>
    <xf numFmtId="0" fontId="97" fillId="46" borderId="0" applyNumberFormat="0" applyBorder="0" applyAlignment="0" applyProtection="0"/>
    <xf numFmtId="0" fontId="97" fillId="47" borderId="0" applyNumberFormat="0" applyBorder="0" applyAlignment="0" applyProtection="0"/>
    <xf numFmtId="0" fontId="97" fillId="48" borderId="0" applyNumberFormat="0" applyBorder="0" applyAlignment="0" applyProtection="0"/>
    <xf numFmtId="0" fontId="97" fillId="49" borderId="0" applyNumberFormat="0" applyBorder="0" applyAlignment="0" applyProtection="0"/>
    <xf numFmtId="0" fontId="97" fillId="50" borderId="0" applyNumberFormat="0" applyBorder="0" applyAlignment="0" applyProtection="0"/>
    <xf numFmtId="0" fontId="97" fillId="51" borderId="0" applyNumberFormat="0" applyBorder="0" applyAlignment="0" applyProtection="0"/>
    <xf numFmtId="0" fontId="97" fillId="52" borderId="0" applyNumberFormat="0" applyBorder="0" applyAlignment="0" applyProtection="0"/>
    <xf numFmtId="0" fontId="97" fillId="53" borderId="0" applyNumberFormat="0" applyBorder="0" applyAlignment="0" applyProtection="0"/>
    <xf numFmtId="0" fontId="97" fillId="54" borderId="0" applyNumberFormat="0" applyBorder="0" applyAlignment="0" applyProtection="0"/>
    <xf numFmtId="0" fontId="97" fillId="55" borderId="0" applyNumberFormat="0" applyBorder="0" applyAlignment="0" applyProtection="0"/>
    <xf numFmtId="0" fontId="98" fillId="56" borderId="0" applyNumberFormat="0" applyBorder="0" applyAlignment="0" applyProtection="0"/>
    <xf numFmtId="0" fontId="69" fillId="0" borderId="0" applyFont="0" applyFill="0" applyBorder="0" applyAlignment="0" applyProtection="0">
      <alignment horizontal="right"/>
    </xf>
    <xf numFmtId="181" fontId="78" fillId="0" borderId="0" applyFill="0" applyBorder="0" applyAlignment="0"/>
    <xf numFmtId="0" fontId="99" fillId="57" borderId="43" applyNumberFormat="0" applyAlignment="0" applyProtection="0"/>
    <xf numFmtId="0" fontId="100" fillId="58" borderId="44" applyNumberFormat="0" applyAlignment="0" applyProtection="0"/>
    <xf numFmtId="41" fontId="24" fillId="1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7"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9" fillId="0" borderId="0" applyFont="0" applyFill="0" applyBorder="0" applyAlignment="0" applyProtection="0"/>
    <xf numFmtId="43" fontId="24" fillId="0" borderId="0" applyFont="0" applyFill="0" applyBorder="0" applyAlignment="0" applyProtection="0"/>
    <xf numFmtId="43" fontId="2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2" fillId="0" borderId="0" applyFont="0" applyFill="0" applyBorder="0" applyAlignment="0" applyProtection="0"/>
    <xf numFmtId="43" fontId="96" fillId="0" borderId="0" applyFont="0" applyFill="0" applyBorder="0" applyAlignment="0" applyProtection="0"/>
    <xf numFmtId="43" fontId="67" fillId="0" borderId="0" applyFont="0" applyFill="0" applyBorder="0" applyAlignment="0" applyProtection="0"/>
    <xf numFmtId="43" fontId="24" fillId="0" borderId="0" applyFont="0" applyFill="0" applyBorder="0" applyAlignment="0" applyProtection="0"/>
    <xf numFmtId="43" fontId="67" fillId="0" borderId="0" applyFont="0" applyFill="0" applyBorder="0" applyAlignment="0" applyProtection="0"/>
    <xf numFmtId="43" fontId="24" fillId="0" borderId="0" applyFont="0" applyFill="0" applyBorder="0" applyAlignment="0" applyProtection="0"/>
    <xf numFmtId="3" fontId="79" fillId="0" borderId="0" applyFont="0" applyFill="0" applyBorder="0" applyAlignment="0" applyProtection="0"/>
    <xf numFmtId="0" fontId="30" fillId="0" borderId="0"/>
    <xf numFmtId="0" fontId="30" fillId="0" borderId="0"/>
    <xf numFmtId="0" fontId="80" fillId="0" borderId="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182" fontId="82" fillId="0" borderId="0">
      <protection locked="0"/>
    </xf>
    <xf numFmtId="0" fontId="80" fillId="0" borderId="0"/>
    <xf numFmtId="0" fontId="83" fillId="0" borderId="0" applyNumberFormat="0" applyAlignment="0">
      <alignment horizontal="left"/>
    </xf>
    <xf numFmtId="0" fontId="84" fillId="0" borderId="0" applyNumberFormat="0" applyAlignment="0"/>
    <xf numFmtId="0" fontId="30" fillId="0" borderId="0"/>
    <xf numFmtId="0" fontId="80" fillId="0" borderId="0"/>
    <xf numFmtId="0" fontId="30" fillId="0" borderId="0"/>
    <xf numFmtId="0" fontId="80" fillId="0" borderId="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2"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7" fillId="0" borderId="0" applyFont="0" applyFill="0" applyBorder="0" applyAlignment="0" applyProtection="0"/>
    <xf numFmtId="44" fontId="24" fillId="0" borderId="0" applyFont="0" applyFill="0" applyBorder="0" applyAlignment="0" applyProtection="0"/>
    <xf numFmtId="44" fontId="67" fillId="0" borderId="0" applyFont="0" applyFill="0" applyBorder="0" applyAlignment="0" applyProtection="0"/>
    <xf numFmtId="44" fontId="24" fillId="0" borderId="0" applyFont="0" applyFill="0" applyBorder="0" applyAlignment="0" applyProtection="0"/>
    <xf numFmtId="44" fontId="67" fillId="0" borderId="0" applyFont="0" applyFill="0" applyBorder="0" applyAlignment="0" applyProtection="0"/>
    <xf numFmtId="44" fontId="24" fillId="0" borderId="0" applyFont="0" applyFill="0" applyBorder="0" applyAlignment="0" applyProtection="0"/>
    <xf numFmtId="44" fontId="67" fillId="0" borderId="0" applyFont="0" applyFill="0" applyBorder="0" applyAlignment="0" applyProtection="0"/>
    <xf numFmtId="44" fontId="24" fillId="0" borderId="0" applyFont="0" applyFill="0" applyBorder="0" applyAlignment="0" applyProtection="0"/>
    <xf numFmtId="44" fontId="67" fillId="0" borderId="0" applyFont="0" applyFill="0" applyBorder="0" applyAlignment="0" applyProtection="0"/>
    <xf numFmtId="44" fontId="24" fillId="0" borderId="0" applyFont="0" applyFill="0" applyBorder="0" applyAlignment="0" applyProtection="0"/>
    <xf numFmtId="44" fontId="67" fillId="0" borderId="0" applyFont="0" applyFill="0" applyBorder="0" applyAlignment="0" applyProtection="0"/>
    <xf numFmtId="44" fontId="24" fillId="0" borderId="0" applyFont="0" applyFill="0" applyBorder="0" applyAlignment="0" applyProtection="0"/>
    <xf numFmtId="44" fontId="67" fillId="0" borderId="0" applyFont="0" applyFill="0" applyBorder="0" applyAlignment="0" applyProtection="0"/>
    <xf numFmtId="44" fontId="24" fillId="0" borderId="0" applyFont="0" applyFill="0" applyBorder="0" applyAlignment="0" applyProtection="0"/>
    <xf numFmtId="44" fontId="67" fillId="0" borderId="0" applyFont="0" applyFill="0" applyBorder="0" applyAlignment="0" applyProtection="0"/>
    <xf numFmtId="44" fontId="24" fillId="0" borderId="0" applyFont="0" applyFill="0" applyBorder="0" applyAlignment="0" applyProtection="0"/>
    <xf numFmtId="183" fontId="24" fillId="0" borderId="0" applyFont="0" applyFill="0" applyBorder="0" applyAlignment="0" applyProtection="0"/>
    <xf numFmtId="0" fontId="79"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170" fontId="24" fillId="0" borderId="0"/>
    <xf numFmtId="184" fontId="24" fillId="0" borderId="0" applyFont="0" applyFill="0" applyBorder="0" applyAlignment="0" applyProtection="0">
      <alignment horizontal="left" wrapText="1"/>
    </xf>
    <xf numFmtId="0" fontId="101" fillId="0" borderId="0" applyNumberFormat="0" applyFill="0" applyBorder="0" applyAlignment="0" applyProtection="0"/>
    <xf numFmtId="2" fontId="79" fillId="0" borderId="0" applyFont="0" applyFill="0" applyBorder="0" applyAlignment="0" applyProtection="0"/>
    <xf numFmtId="0" fontId="30" fillId="0" borderId="0"/>
    <xf numFmtId="0" fontId="102" fillId="59" borderId="0" applyNumberFormat="0" applyBorder="0" applyAlignment="0" applyProtection="0"/>
    <xf numFmtId="38" fontId="26" fillId="10" borderId="0" applyNumberFormat="0" applyBorder="0" applyAlignment="0" applyProtection="0"/>
    <xf numFmtId="38" fontId="26" fillId="10" borderId="0" applyNumberFormat="0" applyBorder="0" applyAlignment="0" applyProtection="0"/>
    <xf numFmtId="38" fontId="26" fillId="10" borderId="0" applyNumberFormat="0" applyBorder="0" applyAlignment="0" applyProtection="0"/>
    <xf numFmtId="38" fontId="26" fillId="10" borderId="0" applyNumberFormat="0" applyBorder="0" applyAlignment="0" applyProtection="0"/>
    <xf numFmtId="178" fontId="70" fillId="0" borderId="0" applyNumberFormat="0" applyFill="0" applyBorder="0" applyProtection="0">
      <alignment horizontal="right"/>
    </xf>
    <xf numFmtId="0" fontId="52" fillId="0" borderId="1" applyNumberFormat="0" applyAlignment="0" applyProtection="0">
      <alignment horizontal="left" vertical="center"/>
    </xf>
    <xf numFmtId="0" fontId="52" fillId="0" borderId="2">
      <alignment horizontal="left" vertical="center"/>
    </xf>
    <xf numFmtId="14" fontId="23" fillId="11" borderId="3">
      <alignment horizontal="center" vertical="center" wrapText="1"/>
    </xf>
    <xf numFmtId="0" fontId="103" fillId="0" borderId="45" applyNumberFormat="0" applyFill="0" applyAlignment="0" applyProtection="0"/>
    <xf numFmtId="0" fontId="104" fillId="0" borderId="46" applyNumberFormat="0" applyFill="0" applyAlignment="0" applyProtection="0"/>
    <xf numFmtId="0" fontId="105" fillId="0" borderId="47" applyNumberFormat="0" applyFill="0" applyAlignment="0" applyProtection="0"/>
    <xf numFmtId="0" fontId="105" fillId="0" borderId="0" applyNumberFormat="0" applyFill="0" applyBorder="0" applyAlignment="0" applyProtection="0"/>
    <xf numFmtId="38" fontId="25" fillId="0" borderId="0"/>
    <xf numFmtId="40" fontId="25" fillId="0" borderId="0"/>
    <xf numFmtId="0" fontId="106" fillId="60" borderId="43" applyNumberFormat="0" applyAlignment="0" applyProtection="0"/>
    <xf numFmtId="10" fontId="26" fillId="12" borderId="4" applyNumberFormat="0" applyBorder="0" applyAlignment="0" applyProtection="0"/>
    <xf numFmtId="10" fontId="26" fillId="12" borderId="4" applyNumberFormat="0" applyBorder="0" applyAlignment="0" applyProtection="0"/>
    <xf numFmtId="10" fontId="26" fillId="12" borderId="4" applyNumberFormat="0" applyBorder="0" applyAlignment="0" applyProtection="0"/>
    <xf numFmtId="10" fontId="26" fillId="12" borderId="4" applyNumberFormat="0" applyBorder="0" applyAlignment="0" applyProtection="0"/>
    <xf numFmtId="41" fontId="85" fillId="13" borderId="5">
      <alignment horizontal="left"/>
      <protection locked="0"/>
    </xf>
    <xf numFmtId="10" fontId="85" fillId="13" borderId="5">
      <alignment horizontal="right"/>
      <protection locked="0"/>
    </xf>
    <xf numFmtId="41" fontId="85" fillId="13" borderId="5">
      <alignment horizontal="left"/>
      <protection locked="0"/>
    </xf>
    <xf numFmtId="0" fontId="26" fillId="10" borderId="0"/>
    <xf numFmtId="3" fontId="86" fillId="0" borderId="0" applyFill="0" applyBorder="0" applyAlignment="0" applyProtection="0"/>
    <xf numFmtId="0" fontId="107" fillId="0" borderId="48" applyNumberFormat="0" applyFill="0" applyAlignment="0" applyProtection="0"/>
    <xf numFmtId="44" fontId="23" fillId="0" borderId="6" applyNumberFormat="0" applyFont="0" applyAlignment="0">
      <alignment horizontal="center"/>
    </xf>
    <xf numFmtId="44" fontId="23" fillId="0" borderId="6" applyNumberFormat="0" applyFont="0" applyAlignment="0">
      <alignment horizontal="center"/>
    </xf>
    <xf numFmtId="44" fontId="23" fillId="0" borderId="6" applyNumberFormat="0" applyFont="0" applyAlignment="0">
      <alignment horizontal="center"/>
    </xf>
    <xf numFmtId="44" fontId="23" fillId="0" borderId="6" applyNumberFormat="0" applyFont="0" applyAlignment="0">
      <alignment horizontal="center"/>
    </xf>
    <xf numFmtId="44" fontId="23" fillId="0" borderId="7" applyNumberFormat="0" applyFont="0" applyAlignment="0">
      <alignment horizontal="center"/>
    </xf>
    <xf numFmtId="44" fontId="23" fillId="0" borderId="7" applyNumberFormat="0" applyFont="0" applyAlignment="0">
      <alignment horizontal="center"/>
    </xf>
    <xf numFmtId="44" fontId="23" fillId="0" borderId="7" applyNumberFormat="0" applyFont="0" applyAlignment="0">
      <alignment horizontal="center"/>
    </xf>
    <xf numFmtId="44" fontId="23" fillId="0" borderId="7" applyNumberFormat="0" applyFont="0" applyAlignment="0">
      <alignment horizontal="center"/>
    </xf>
    <xf numFmtId="0" fontId="108" fillId="61" borderId="0" applyNumberFormat="0" applyBorder="0" applyAlignment="0" applyProtection="0"/>
    <xf numFmtId="37" fontId="71" fillId="0" borderId="0"/>
    <xf numFmtId="171" fontId="32" fillId="0" borderId="0"/>
    <xf numFmtId="185" fontId="24" fillId="0" borderId="0"/>
    <xf numFmtId="185" fontId="24" fillId="0" borderId="0"/>
    <xf numFmtId="185" fontId="24" fillId="0" borderId="0"/>
    <xf numFmtId="0" fontId="24" fillId="0" borderId="0"/>
    <xf numFmtId="0" fontId="96" fillId="0" borderId="0"/>
    <xf numFmtId="0" fontId="22" fillId="0" borderId="0"/>
    <xf numFmtId="0" fontId="22" fillId="0" borderId="0"/>
    <xf numFmtId="170" fontId="59" fillId="0" borderId="0">
      <alignment horizontal="left" wrapText="1"/>
    </xf>
    <xf numFmtId="0" fontId="24" fillId="0" borderId="0"/>
    <xf numFmtId="37" fontId="24" fillId="0" borderId="0"/>
    <xf numFmtId="0" fontId="96" fillId="0" borderId="0"/>
    <xf numFmtId="0" fontId="96" fillId="0" borderId="0"/>
    <xf numFmtId="0" fontId="96" fillId="0" borderId="0"/>
    <xf numFmtId="0" fontId="96" fillId="0" borderId="0"/>
    <xf numFmtId="0" fontId="96" fillId="0" borderId="0"/>
    <xf numFmtId="0" fontId="24" fillId="0" borderId="0"/>
    <xf numFmtId="0" fontId="96" fillId="0" borderId="0"/>
    <xf numFmtId="0" fontId="96" fillId="0" borderId="0"/>
    <xf numFmtId="0" fontId="96" fillId="0" borderId="0"/>
    <xf numFmtId="0" fontId="96" fillId="0" borderId="0"/>
    <xf numFmtId="0" fontId="96" fillId="0" borderId="0"/>
    <xf numFmtId="0" fontId="24" fillId="0" borderId="0"/>
    <xf numFmtId="0" fontId="67" fillId="0" borderId="0"/>
    <xf numFmtId="0" fontId="24" fillId="0" borderId="0"/>
    <xf numFmtId="0" fontId="22" fillId="0" borderId="0"/>
    <xf numFmtId="0" fontId="24" fillId="0" borderId="0"/>
    <xf numFmtId="0" fontId="24" fillId="0" borderId="0"/>
    <xf numFmtId="0" fontId="24" fillId="0" borderId="0"/>
    <xf numFmtId="0" fontId="24" fillId="0" borderId="0"/>
    <xf numFmtId="0" fontId="93" fillId="0" borderId="0"/>
    <xf numFmtId="0" fontId="24" fillId="0" borderId="0"/>
    <xf numFmtId="0" fontId="24" fillId="0" borderId="0"/>
    <xf numFmtId="0" fontId="22" fillId="0" borderId="0"/>
    <xf numFmtId="0" fontId="24" fillId="0" borderId="0"/>
    <xf numFmtId="0" fontId="24" fillId="0" borderId="0"/>
    <xf numFmtId="0" fontId="24" fillId="0" borderId="0"/>
    <xf numFmtId="0" fontId="24" fillId="0" borderId="0"/>
    <xf numFmtId="0" fontId="96" fillId="0" borderId="0"/>
    <xf numFmtId="0" fontId="96" fillId="0" borderId="0"/>
    <xf numFmtId="0" fontId="33" fillId="0" borderId="0"/>
    <xf numFmtId="0" fontId="60" fillId="0" borderId="0"/>
    <xf numFmtId="0" fontId="61" fillId="62" borderId="49" applyNumberFormat="0" applyFont="0" applyAlignment="0" applyProtection="0"/>
    <xf numFmtId="0" fontId="22" fillId="62" borderId="49" applyNumberFormat="0" applyFont="0" applyAlignment="0" applyProtection="0"/>
    <xf numFmtId="0" fontId="61" fillId="62" borderId="49" applyNumberFormat="0" applyFont="0" applyAlignment="0" applyProtection="0"/>
    <xf numFmtId="0" fontId="22" fillId="62" borderId="49" applyNumberFormat="0" applyFont="0" applyAlignment="0" applyProtection="0"/>
    <xf numFmtId="0" fontId="61" fillId="62" borderId="49" applyNumberFormat="0" applyFont="0" applyAlignment="0" applyProtection="0"/>
    <xf numFmtId="0" fontId="22" fillId="62" borderId="49" applyNumberFormat="0" applyFont="0" applyAlignment="0" applyProtection="0"/>
    <xf numFmtId="0" fontId="61" fillId="62" borderId="49" applyNumberFormat="0" applyFont="0" applyAlignment="0" applyProtection="0"/>
    <xf numFmtId="0" fontId="22" fillId="62" borderId="49" applyNumberFormat="0" applyFont="0" applyAlignment="0" applyProtection="0"/>
    <xf numFmtId="0" fontId="61" fillId="62" borderId="49" applyNumberFormat="0" applyFont="0" applyAlignment="0" applyProtection="0"/>
    <xf numFmtId="0" fontId="22" fillId="62" borderId="49" applyNumberFormat="0" applyFont="0" applyAlignment="0" applyProtection="0"/>
    <xf numFmtId="0" fontId="61" fillId="62" borderId="49" applyNumberFormat="0" applyFont="0" applyAlignment="0" applyProtection="0"/>
    <xf numFmtId="0" fontId="22" fillId="62" borderId="49" applyNumberFormat="0" applyFont="0" applyAlignment="0" applyProtection="0"/>
    <xf numFmtId="0" fontId="61" fillId="62" borderId="49" applyNumberFormat="0" applyFont="0" applyAlignment="0" applyProtection="0"/>
    <xf numFmtId="0" fontId="22" fillId="62" borderId="49" applyNumberFormat="0" applyFont="0" applyAlignment="0" applyProtection="0"/>
    <xf numFmtId="0" fontId="61" fillId="62" borderId="49" applyNumberFormat="0" applyFont="0" applyAlignment="0" applyProtection="0"/>
    <xf numFmtId="0" fontId="22" fillId="62" borderId="49" applyNumberFormat="0" applyFont="0" applyAlignment="0" applyProtection="0"/>
    <xf numFmtId="0" fontId="61" fillId="62" borderId="49" applyNumberFormat="0" applyFont="0" applyAlignment="0" applyProtection="0"/>
    <xf numFmtId="0" fontId="22" fillId="62" borderId="49" applyNumberFormat="0" applyFont="0" applyAlignment="0" applyProtection="0"/>
    <xf numFmtId="0" fontId="61" fillId="62" borderId="49" applyNumberFormat="0" applyFont="0" applyAlignment="0" applyProtection="0"/>
    <xf numFmtId="0" fontId="22" fillId="62" borderId="49" applyNumberFormat="0" applyFont="0" applyAlignment="0" applyProtection="0"/>
    <xf numFmtId="0" fontId="61" fillId="62" borderId="49" applyNumberFormat="0" applyFont="0" applyAlignment="0" applyProtection="0"/>
    <xf numFmtId="0" fontId="22" fillId="62" borderId="49" applyNumberFormat="0" applyFont="0" applyAlignment="0" applyProtection="0"/>
    <xf numFmtId="0" fontId="109" fillId="57" borderId="50" applyNumberFormat="0" applyAlignment="0" applyProtection="0"/>
    <xf numFmtId="0" fontId="30" fillId="0" borderId="0"/>
    <xf numFmtId="0" fontId="30" fillId="0" borderId="0"/>
    <xf numFmtId="0" fontId="80" fillId="0" borderId="0"/>
    <xf numFmtId="9" fontId="24" fillId="0" borderId="0" applyFont="0" applyFill="0" applyBorder="0" applyAlignment="0" applyProtection="0"/>
    <xf numFmtId="168" fontId="24" fillId="0" borderId="0" applyFont="0" applyFill="0" applyBorder="0" applyAlignment="0" applyProtection="0"/>
    <xf numFmtId="10"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2"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96" fillId="0" borderId="0" applyFont="0" applyFill="0" applyBorder="0" applyAlignment="0" applyProtection="0"/>
    <xf numFmtId="9"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67" fillId="0" borderId="0" applyFont="0" applyFill="0" applyBorder="0" applyAlignment="0" applyProtection="0"/>
    <xf numFmtId="9" fontId="22"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38" fillId="0" borderId="0" applyFont="0" applyFill="0" applyBorder="0" applyAlignment="0" applyProtection="0"/>
    <xf numFmtId="9" fontId="29" fillId="0" borderId="0" applyFont="0" applyFill="0" applyBorder="0" applyAlignment="0" applyProtection="0"/>
    <xf numFmtId="9" fontId="59" fillId="0" borderId="0" applyFont="0" applyFill="0" applyBorder="0" applyAlignment="0" applyProtection="0"/>
    <xf numFmtId="41" fontId="24" fillId="15" borderId="5"/>
    <xf numFmtId="0" fontId="29" fillId="0" borderId="0" applyNumberFormat="0" applyFont="0" applyFill="0" applyBorder="0" applyAlignment="0" applyProtection="0">
      <alignment horizontal="left"/>
    </xf>
    <xf numFmtId="15" fontId="29" fillId="0" borderId="0" applyFont="0" applyFill="0" applyBorder="0" applyAlignment="0" applyProtection="0"/>
    <xf numFmtId="4" fontId="29" fillId="0" borderId="0" applyFont="0" applyFill="0" applyBorder="0" applyAlignment="0" applyProtection="0"/>
    <xf numFmtId="0" fontId="72" fillId="0" borderId="3">
      <alignment horizontal="center"/>
    </xf>
    <xf numFmtId="3" fontId="29" fillId="0" borderId="0" applyFont="0" applyFill="0" applyBorder="0" applyAlignment="0" applyProtection="0"/>
    <xf numFmtId="0" fontId="29" fillId="16" borderId="0" applyNumberFormat="0" applyFont="0" applyBorder="0" applyAlignment="0" applyProtection="0"/>
    <xf numFmtId="0" fontId="80" fillId="0" borderId="0"/>
    <xf numFmtId="3" fontId="87" fillId="0" borderId="0" applyFill="0" applyBorder="0" applyAlignment="0" applyProtection="0"/>
    <xf numFmtId="0" fontId="88" fillId="0" borderId="0"/>
    <xf numFmtId="3" fontId="87" fillId="0" borderId="0" applyFill="0" applyBorder="0" applyAlignment="0" applyProtection="0"/>
    <xf numFmtId="42" fontId="24" fillId="12" borderId="0"/>
    <xf numFmtId="42" fontId="24" fillId="12" borderId="9">
      <alignment vertical="center"/>
    </xf>
    <xf numFmtId="0" fontId="23" fillId="12" borderId="10" applyNumberFormat="0">
      <alignment horizontal="center" vertical="center" wrapText="1"/>
    </xf>
    <xf numFmtId="10" fontId="24" fillId="12" borderId="0"/>
    <xf numFmtId="186" fontId="24" fillId="12" borderId="0"/>
    <xf numFmtId="165" fontId="25" fillId="0" borderId="0" applyBorder="0" applyAlignment="0"/>
    <xf numFmtId="42" fontId="24" fillId="12" borderId="11">
      <alignment horizontal="left"/>
    </xf>
    <xf numFmtId="186" fontId="89" fillId="12" borderId="11">
      <alignment horizontal="left"/>
    </xf>
    <xf numFmtId="165" fontId="25" fillId="0" borderId="0" applyBorder="0" applyAlignment="0"/>
    <xf numFmtId="14" fontId="59" fillId="0" borderId="0" applyNumberFormat="0" applyFill="0" applyBorder="0" applyAlignment="0" applyProtection="0">
      <alignment horizontal="left"/>
    </xf>
    <xf numFmtId="187" fontId="24" fillId="0" borderId="0" applyFont="0" applyFill="0" applyAlignment="0">
      <alignment horizontal="right"/>
    </xf>
    <xf numFmtId="4" fontId="40" fillId="14" borderId="12" applyNumberFormat="0" applyProtection="0">
      <alignment vertical="center"/>
    </xf>
    <xf numFmtId="4" fontId="73" fillId="13" borderId="12" applyNumberFormat="0" applyProtection="0">
      <alignment vertical="center"/>
    </xf>
    <xf numFmtId="4" fontId="40" fillId="13" borderId="12" applyNumberFormat="0" applyProtection="0">
      <alignment horizontal="left" vertical="center" indent="1"/>
    </xf>
    <xf numFmtId="0" fontId="40" fillId="13" borderId="12" applyNumberFormat="0" applyProtection="0">
      <alignment horizontal="left" vertical="top" indent="1"/>
    </xf>
    <xf numFmtId="4" fontId="40" fillId="17" borderId="0" applyNumberFormat="0" applyProtection="0">
      <alignment horizontal="left" vertical="center" indent="1"/>
    </xf>
    <xf numFmtId="0" fontId="24" fillId="18" borderId="0" applyNumberFormat="0" applyProtection="0">
      <alignment horizontal="left" vertical="center" indent="1"/>
    </xf>
    <xf numFmtId="4" fontId="38" fillId="2" borderId="12" applyNumberFormat="0" applyProtection="0">
      <alignment horizontal="right" vertical="center"/>
    </xf>
    <xf numFmtId="4" fontId="38" fillId="3" borderId="12" applyNumberFormat="0" applyProtection="0">
      <alignment horizontal="right" vertical="center"/>
    </xf>
    <xf numFmtId="4" fontId="38" fillId="7" borderId="12" applyNumberFormat="0" applyProtection="0">
      <alignment horizontal="right" vertical="center"/>
    </xf>
    <xf numFmtId="4" fontId="38" fillId="5" borderId="12" applyNumberFormat="0" applyProtection="0">
      <alignment horizontal="right" vertical="center"/>
    </xf>
    <xf numFmtId="4" fontId="38" fillId="6" borderId="12" applyNumberFormat="0" applyProtection="0">
      <alignment horizontal="right" vertical="center"/>
    </xf>
    <xf numFmtId="4" fontId="38" fillId="9" borderId="12" applyNumberFormat="0" applyProtection="0">
      <alignment horizontal="right" vertical="center"/>
    </xf>
    <xf numFmtId="4" fontId="38" fillId="8" borderId="12" applyNumberFormat="0" applyProtection="0">
      <alignment horizontal="right" vertical="center"/>
    </xf>
    <xf numFmtId="4" fontId="38" fillId="19" borderId="12" applyNumberFormat="0" applyProtection="0">
      <alignment horizontal="right" vertical="center"/>
    </xf>
    <xf numFmtId="4" fontId="38" fillId="4" borderId="12" applyNumberFormat="0" applyProtection="0">
      <alignment horizontal="right" vertical="center"/>
    </xf>
    <xf numFmtId="4" fontId="40" fillId="20" borderId="13" applyNumberFormat="0" applyProtection="0">
      <alignment horizontal="left" vertical="center" indent="1"/>
    </xf>
    <xf numFmtId="4" fontId="38" fillId="21" borderId="0" applyNumberFormat="0" applyProtection="0">
      <alignment horizontal="left" vertical="center" indent="1"/>
    </xf>
    <xf numFmtId="4" fontId="74" fillId="22" borderId="0" applyNumberFormat="0" applyProtection="0">
      <alignment horizontal="left" vertical="center" indent="1"/>
    </xf>
    <xf numFmtId="4" fontId="38" fillId="23" borderId="12" applyNumberFormat="0" applyProtection="0">
      <alignment horizontal="right" vertical="center"/>
    </xf>
    <xf numFmtId="4" fontId="38" fillId="21" borderId="0" applyNumberFormat="0" applyProtection="0">
      <alignment horizontal="left" vertical="center" indent="1"/>
    </xf>
    <xf numFmtId="4" fontId="38" fillId="17" borderId="0" applyNumberFormat="0" applyProtection="0">
      <alignment horizontal="left" vertical="center" indent="1"/>
    </xf>
    <xf numFmtId="0" fontId="24" fillId="22" borderId="12" applyNumberFormat="0" applyProtection="0">
      <alignment horizontal="left" vertical="center" indent="1"/>
    </xf>
    <xf numFmtId="0" fontId="24" fillId="22" borderId="12" applyNumberFormat="0" applyProtection="0">
      <alignment horizontal="left" vertical="top" indent="1"/>
    </xf>
    <xf numFmtId="0" fontId="24" fillId="17" borderId="12" applyNumberFormat="0" applyProtection="0">
      <alignment horizontal="left" vertical="center" indent="1"/>
    </xf>
    <xf numFmtId="0" fontId="24" fillId="17" borderId="12" applyNumberFormat="0" applyProtection="0">
      <alignment horizontal="left" vertical="top" indent="1"/>
    </xf>
    <xf numFmtId="0" fontId="24" fillId="24" borderId="12" applyNumberFormat="0" applyProtection="0">
      <alignment horizontal="left" vertical="center" indent="1"/>
    </xf>
    <xf numFmtId="0" fontId="24" fillId="24" borderId="12" applyNumberFormat="0" applyProtection="0">
      <alignment horizontal="left" vertical="top" indent="1"/>
    </xf>
    <xf numFmtId="0" fontId="24" fillId="15" borderId="12" applyNumberFormat="0" applyProtection="0">
      <alignment horizontal="left" vertical="center" indent="1"/>
    </xf>
    <xf numFmtId="0" fontId="24" fillId="15" borderId="12" applyNumberFormat="0" applyProtection="0">
      <alignment horizontal="left" vertical="top" indent="1"/>
    </xf>
    <xf numFmtId="0" fontId="24" fillId="0" borderId="0"/>
    <xf numFmtId="4" fontId="38" fillId="25" borderId="12" applyNumberFormat="0" applyProtection="0">
      <alignment vertical="center"/>
    </xf>
    <xf numFmtId="4" fontId="75" fillId="25" borderId="12" applyNumberFormat="0" applyProtection="0">
      <alignment vertical="center"/>
    </xf>
    <xf numFmtId="4" fontId="38" fillId="25" borderId="12" applyNumberFormat="0" applyProtection="0">
      <alignment horizontal="left" vertical="center" indent="1"/>
    </xf>
    <xf numFmtId="0" fontId="38" fillId="25" borderId="12" applyNumberFormat="0" applyProtection="0">
      <alignment horizontal="left" vertical="top" indent="1"/>
    </xf>
    <xf numFmtId="4" fontId="38" fillId="21" borderId="12" applyNumberFormat="0" applyProtection="0">
      <alignment horizontal="right" vertical="center"/>
    </xf>
    <xf numFmtId="4" fontId="75" fillId="21" borderId="12" applyNumberFormat="0" applyProtection="0">
      <alignment horizontal="right" vertical="center"/>
    </xf>
    <xf numFmtId="4" fontId="38" fillId="23" borderId="12" applyNumberFormat="0" applyProtection="0">
      <alignment horizontal="left" vertical="center" indent="1"/>
    </xf>
    <xf numFmtId="0" fontId="38" fillId="17" borderId="12" applyNumberFormat="0" applyProtection="0">
      <alignment horizontal="left" vertical="top" indent="1"/>
    </xf>
    <xf numFmtId="4" fontId="76" fillId="26" borderId="0" applyNumberFormat="0" applyProtection="0">
      <alignment horizontal="left" vertical="center" indent="1"/>
    </xf>
    <xf numFmtId="4" fontId="42" fillId="21" borderId="12" applyNumberFormat="0" applyProtection="0">
      <alignment horizontal="right" vertical="center"/>
    </xf>
    <xf numFmtId="39" fontId="24" fillId="27" borderId="0"/>
    <xf numFmtId="38" fontId="26" fillId="0" borderId="14"/>
    <xf numFmtId="38" fontId="26" fillId="0" borderId="14"/>
    <xf numFmtId="38" fontId="26" fillId="0" borderId="14"/>
    <xf numFmtId="38" fontId="26" fillId="0" borderId="14"/>
    <xf numFmtId="38" fontId="25" fillId="0" borderId="11"/>
    <xf numFmtId="39" fontId="59" fillId="28" borderId="0"/>
    <xf numFmtId="170" fontId="24" fillId="0" borderId="0">
      <alignment horizontal="left" wrapText="1"/>
    </xf>
    <xf numFmtId="179"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40" fontId="90" fillId="0" borderId="0" applyBorder="0">
      <alignment horizontal="right"/>
    </xf>
    <xf numFmtId="41" fontId="51" fillId="12" borderId="0">
      <alignment horizontal="left"/>
    </xf>
    <xf numFmtId="0" fontId="77" fillId="0" borderId="0"/>
    <xf numFmtId="0" fontId="64" fillId="0" borderId="0" applyFill="0" applyBorder="0" applyProtection="0">
      <alignment horizontal="left" vertical="top"/>
    </xf>
    <xf numFmtId="0" fontId="110" fillId="0" borderId="0" applyNumberFormat="0" applyFill="0" applyBorder="0" applyAlignment="0" applyProtection="0"/>
    <xf numFmtId="188" fontId="91" fillId="12" borderId="0">
      <alignment horizontal="left" vertical="center"/>
    </xf>
    <xf numFmtId="0" fontId="23" fillId="12" borderId="0">
      <alignment horizontal="left" wrapText="1"/>
    </xf>
    <xf numFmtId="0" fontId="92" fillId="0" borderId="0">
      <alignment horizontal="left" vertical="center"/>
    </xf>
    <xf numFmtId="0" fontId="111" fillId="0" borderId="51" applyNumberFormat="0" applyFill="0" applyAlignment="0" applyProtection="0"/>
    <xf numFmtId="0" fontId="80" fillId="0" borderId="15"/>
    <xf numFmtId="0" fontId="112" fillId="0" borderId="0" applyNumberFormat="0" applyFill="0" applyBorder="0" applyAlignment="0" applyProtection="0"/>
    <xf numFmtId="0" fontId="22" fillId="0" borderId="0"/>
    <xf numFmtId="41" fontId="96" fillId="0" borderId="0" applyFont="0" applyFill="0" applyBorder="0" applyAlignment="0" applyProtection="0"/>
    <xf numFmtId="0" fontId="22" fillId="0" borderId="0"/>
    <xf numFmtId="0" fontId="21" fillId="0" borderId="0"/>
    <xf numFmtId="0" fontId="20" fillId="0" borderId="0"/>
    <xf numFmtId="0" fontId="19" fillId="0" borderId="0"/>
    <xf numFmtId="0" fontId="18" fillId="0" borderId="0"/>
    <xf numFmtId="0" fontId="17" fillId="0" borderId="0"/>
    <xf numFmtId="0" fontId="16" fillId="0" borderId="0"/>
    <xf numFmtId="0" fontId="15" fillId="0" borderId="0"/>
    <xf numFmtId="0" fontId="15" fillId="0" borderId="0"/>
    <xf numFmtId="0" fontId="15" fillId="62" borderId="49" applyNumberFormat="0" applyFont="0" applyAlignment="0" applyProtection="0"/>
    <xf numFmtId="0" fontId="15" fillId="0" borderId="0"/>
    <xf numFmtId="0" fontId="15" fillId="32" borderId="0" applyNumberFormat="0" applyBorder="0" applyAlignment="0" applyProtection="0"/>
    <xf numFmtId="0" fontId="15" fillId="38" borderId="0" applyNumberFormat="0" applyBorder="0" applyAlignment="0" applyProtection="0"/>
    <xf numFmtId="0" fontId="15" fillId="33" borderId="0" applyNumberFormat="0" applyBorder="0" applyAlignment="0" applyProtection="0"/>
    <xf numFmtId="0" fontId="15" fillId="39" borderId="0" applyNumberFormat="0" applyBorder="0" applyAlignment="0" applyProtection="0"/>
    <xf numFmtId="0" fontId="15" fillId="34" borderId="0" applyNumberFormat="0" applyBorder="0" applyAlignment="0" applyProtection="0"/>
    <xf numFmtId="0" fontId="15" fillId="40" borderId="0" applyNumberFormat="0" applyBorder="0" applyAlignment="0" applyProtection="0"/>
    <xf numFmtId="0" fontId="15" fillId="35" borderId="0" applyNumberFormat="0" applyBorder="0" applyAlignment="0" applyProtection="0"/>
    <xf numFmtId="0" fontId="15" fillId="41" borderId="0" applyNumberFormat="0" applyBorder="0" applyAlignment="0" applyProtection="0"/>
    <xf numFmtId="0" fontId="15" fillId="36" borderId="0" applyNumberFormat="0" applyBorder="0" applyAlignment="0" applyProtection="0"/>
    <xf numFmtId="0" fontId="15" fillId="42" borderId="0" applyNumberFormat="0" applyBorder="0" applyAlignment="0" applyProtection="0"/>
    <xf numFmtId="0" fontId="15" fillId="37" borderId="0" applyNumberFormat="0" applyBorder="0" applyAlignment="0" applyProtection="0"/>
    <xf numFmtId="0" fontId="15" fillId="43" borderId="0" applyNumberFormat="0" applyBorder="0" applyAlignment="0" applyProtection="0"/>
    <xf numFmtId="0" fontId="14" fillId="0" borderId="0"/>
    <xf numFmtId="0" fontId="14" fillId="0" borderId="0"/>
    <xf numFmtId="0" fontId="14" fillId="62" borderId="49" applyNumberFormat="0" applyFont="0" applyAlignment="0" applyProtection="0"/>
    <xf numFmtId="0" fontId="14" fillId="0" borderId="0"/>
    <xf numFmtId="0" fontId="14" fillId="32" borderId="0" applyNumberFormat="0" applyBorder="0" applyAlignment="0" applyProtection="0"/>
    <xf numFmtId="0" fontId="14" fillId="38" borderId="0" applyNumberFormat="0" applyBorder="0" applyAlignment="0" applyProtection="0"/>
    <xf numFmtId="0" fontId="14" fillId="33" borderId="0" applyNumberFormat="0" applyBorder="0" applyAlignment="0" applyProtection="0"/>
    <xf numFmtId="0" fontId="14" fillId="39" borderId="0" applyNumberFormat="0" applyBorder="0" applyAlignment="0" applyProtection="0"/>
    <xf numFmtId="0" fontId="14" fillId="34" borderId="0" applyNumberFormat="0" applyBorder="0" applyAlignment="0" applyProtection="0"/>
    <xf numFmtId="0" fontId="14" fillId="40" borderId="0" applyNumberFormat="0" applyBorder="0" applyAlignment="0" applyProtection="0"/>
    <xf numFmtId="0" fontId="14" fillId="35" borderId="0" applyNumberFormat="0" applyBorder="0" applyAlignment="0" applyProtection="0"/>
    <xf numFmtId="0" fontId="14" fillId="41" borderId="0" applyNumberFormat="0" applyBorder="0" applyAlignment="0" applyProtection="0"/>
    <xf numFmtId="0" fontId="14" fillId="36" borderId="0" applyNumberFormat="0" applyBorder="0" applyAlignment="0" applyProtection="0"/>
    <xf numFmtId="0" fontId="14" fillId="42" borderId="0" applyNumberFormat="0" applyBorder="0" applyAlignment="0" applyProtection="0"/>
    <xf numFmtId="0" fontId="14" fillId="37" borderId="0" applyNumberFormat="0" applyBorder="0" applyAlignment="0" applyProtection="0"/>
    <xf numFmtId="0" fontId="14" fillId="43" borderId="0" applyNumberFormat="0" applyBorder="0" applyAlignment="0" applyProtection="0"/>
    <xf numFmtId="0" fontId="24" fillId="0" borderId="0"/>
    <xf numFmtId="0" fontId="24" fillId="0" borderId="0"/>
    <xf numFmtId="0" fontId="14" fillId="0" borderId="0"/>
    <xf numFmtId="0" fontId="14" fillId="0" borderId="0"/>
    <xf numFmtId="0" fontId="14" fillId="32"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43" fontId="24" fillId="0" borderId="0" applyFont="0" applyFill="0" applyBorder="0" applyAlignment="0" applyProtection="0"/>
    <xf numFmtId="43" fontId="14" fillId="0" borderId="0" applyFont="0" applyFill="0" applyBorder="0" applyAlignment="0" applyProtection="0"/>
    <xf numFmtId="44" fontId="2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4" fillId="0" borderId="0"/>
    <xf numFmtId="0" fontId="14" fillId="0" borderId="0"/>
    <xf numFmtId="0" fontId="14" fillId="0" borderId="0"/>
    <xf numFmtId="9" fontId="2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43" fontId="24" fillId="0" borderId="0" applyFont="0" applyFill="0" applyBorder="0" applyAlignment="0" applyProtection="0"/>
    <xf numFmtId="0" fontId="14" fillId="0" borderId="0"/>
    <xf numFmtId="0" fontId="14" fillId="0" borderId="0"/>
    <xf numFmtId="0" fontId="24" fillId="0" borderId="0"/>
    <xf numFmtId="4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1" fontId="24" fillId="0" borderId="0" applyFont="0" applyFill="0" applyBorder="0" applyAlignment="0" applyProtection="0"/>
    <xf numFmtId="0" fontId="14" fillId="0" borderId="0"/>
    <xf numFmtId="0" fontId="14" fillId="0" borderId="0"/>
    <xf numFmtId="0" fontId="14" fillId="62" borderId="49" applyNumberFormat="0" applyFont="0" applyAlignment="0" applyProtection="0"/>
    <xf numFmtId="0" fontId="14" fillId="0" borderId="0"/>
    <xf numFmtId="0" fontId="14" fillId="32" borderId="0" applyNumberFormat="0" applyBorder="0" applyAlignment="0" applyProtection="0"/>
    <xf numFmtId="0" fontId="14" fillId="38" borderId="0" applyNumberFormat="0" applyBorder="0" applyAlignment="0" applyProtection="0"/>
    <xf numFmtId="0" fontId="14" fillId="33" borderId="0" applyNumberFormat="0" applyBorder="0" applyAlignment="0" applyProtection="0"/>
    <xf numFmtId="0" fontId="14" fillId="39" borderId="0" applyNumberFormat="0" applyBorder="0" applyAlignment="0" applyProtection="0"/>
    <xf numFmtId="0" fontId="14" fillId="34" borderId="0" applyNumberFormat="0" applyBorder="0" applyAlignment="0" applyProtection="0"/>
    <xf numFmtId="0" fontId="14" fillId="40" borderId="0" applyNumberFormat="0" applyBorder="0" applyAlignment="0" applyProtection="0"/>
    <xf numFmtId="0" fontId="14" fillId="35" borderId="0" applyNumberFormat="0" applyBorder="0" applyAlignment="0" applyProtection="0"/>
    <xf numFmtId="0" fontId="14" fillId="41" borderId="0" applyNumberFormat="0" applyBorder="0" applyAlignment="0" applyProtection="0"/>
    <xf numFmtId="0" fontId="14" fillId="36" borderId="0" applyNumberFormat="0" applyBorder="0" applyAlignment="0" applyProtection="0"/>
    <xf numFmtId="0" fontId="14" fillId="42" borderId="0" applyNumberFormat="0" applyBorder="0" applyAlignment="0" applyProtection="0"/>
    <xf numFmtId="0" fontId="14" fillId="37" borderId="0" applyNumberFormat="0" applyBorder="0" applyAlignment="0" applyProtection="0"/>
    <xf numFmtId="0" fontId="14" fillId="43" borderId="0" applyNumberFormat="0" applyBorder="0" applyAlignment="0" applyProtection="0"/>
    <xf numFmtId="43" fontId="24" fillId="0" borderId="0" applyFont="0" applyFill="0" applyBorder="0" applyAlignment="0" applyProtection="0"/>
    <xf numFmtId="9" fontId="24" fillId="0" borderId="0" applyFont="0" applyFill="0" applyBorder="0" applyAlignment="0" applyProtection="0"/>
    <xf numFmtId="44" fontId="14" fillId="0" borderId="0" applyFont="0" applyFill="0" applyBorder="0" applyAlignment="0" applyProtection="0"/>
    <xf numFmtId="0" fontId="14" fillId="0" borderId="0"/>
    <xf numFmtId="9" fontId="24" fillId="0" borderId="0" applyFont="0" applyFill="0" applyBorder="0" applyAlignment="0" applyProtection="0"/>
    <xf numFmtId="43" fontId="24" fillId="0" borderId="0" applyFont="0" applyFill="0" applyBorder="0" applyAlignment="0" applyProtection="0"/>
    <xf numFmtId="9" fontId="24" fillId="0" borderId="0" applyFont="0" applyFill="0" applyBorder="0" applyAlignment="0" applyProtection="0"/>
    <xf numFmtId="0" fontId="24" fillId="0" borderId="0"/>
    <xf numFmtId="0" fontId="24" fillId="0" borderId="0"/>
    <xf numFmtId="0" fontId="24" fillId="0" borderId="0"/>
    <xf numFmtId="0" fontId="13" fillId="0" borderId="0"/>
    <xf numFmtId="0" fontId="12" fillId="0" borderId="0"/>
    <xf numFmtId="44" fontId="12" fillId="0" borderId="0" applyFont="0" applyFill="0" applyBorder="0" applyAlignment="0" applyProtection="0"/>
    <xf numFmtId="43" fontId="12" fillId="0" borderId="0" applyFont="0" applyFill="0" applyBorder="0" applyAlignment="0" applyProtection="0"/>
    <xf numFmtId="9" fontId="12" fillId="0" borderId="0" applyFont="0" applyFill="0" applyBorder="0" applyAlignment="0" applyProtection="0"/>
    <xf numFmtId="0" fontId="11" fillId="0" borderId="0"/>
    <xf numFmtId="0" fontId="10" fillId="0" borderId="0"/>
    <xf numFmtId="0" fontId="9" fillId="0" borderId="0"/>
    <xf numFmtId="0" fontId="8" fillId="0" borderId="0"/>
    <xf numFmtId="9" fontId="7" fillId="0" borderId="0" applyFont="0" applyFill="0" applyBorder="0" applyAlignment="0" applyProtection="0"/>
    <xf numFmtId="43" fontId="7" fillId="0" borderId="0" applyFont="0" applyFill="0" applyBorder="0" applyAlignment="0" applyProtection="0"/>
    <xf numFmtId="0" fontId="6" fillId="0" borderId="0"/>
    <xf numFmtId="0" fontId="5" fillId="0" borderId="0"/>
    <xf numFmtId="0" fontId="4" fillId="0" borderId="0"/>
    <xf numFmtId="0" fontId="3" fillId="0" borderId="0"/>
    <xf numFmtId="9" fontId="3" fillId="0" borderId="0" applyFont="0" applyFill="0" applyBorder="0" applyAlignment="0" applyProtection="0"/>
    <xf numFmtId="0" fontId="2" fillId="0" borderId="0"/>
    <xf numFmtId="43" fontId="2" fillId="0" borderId="0" applyFont="0" applyFill="0" applyBorder="0" applyAlignment="0" applyProtection="0"/>
    <xf numFmtId="44" fontId="156" fillId="0" borderId="0" applyFont="0" applyFill="0" applyBorder="0" applyAlignment="0" applyProtection="0"/>
  </cellStyleXfs>
  <cellXfs count="1436">
    <xf numFmtId="0" fontId="0" fillId="0" borderId="0" xfId="0"/>
    <xf numFmtId="0" fontId="28" fillId="0" borderId="0" xfId="0" applyFont="1"/>
    <xf numFmtId="0" fontId="34" fillId="0" borderId="0" xfId="0" applyFont="1"/>
    <xf numFmtId="0" fontId="28" fillId="0" borderId="10" xfId="0" applyFont="1" applyBorder="1"/>
    <xf numFmtId="0" fontId="28" fillId="0" borderId="0" xfId="0" applyFont="1" applyAlignment="1">
      <alignment horizontal="center"/>
    </xf>
    <xf numFmtId="0" fontId="28" fillId="0" borderId="0" xfId="0" applyFont="1" applyBorder="1"/>
    <xf numFmtId="0" fontId="27" fillId="0" borderId="0" xfId="0" applyFont="1" applyAlignment="1">
      <alignment horizontal="centerContinuous"/>
    </xf>
    <xf numFmtId="0" fontId="27" fillId="0" borderId="0" xfId="0" applyFont="1" applyAlignment="1">
      <alignment horizontal="center"/>
    </xf>
    <xf numFmtId="0" fontId="28" fillId="0" borderId="0" xfId="0" applyFont="1" applyFill="1" applyAlignment="1">
      <alignment horizontal="center"/>
    </xf>
    <xf numFmtId="0" fontId="27" fillId="0" borderId="0" xfId="0" applyFont="1"/>
    <xf numFmtId="165" fontId="31" fillId="0" borderId="0" xfId="227" applyNumberFormat="1" applyFont="1" applyFill="1"/>
    <xf numFmtId="165" fontId="31" fillId="0" borderId="0" xfId="227" applyNumberFormat="1" applyFont="1" applyFill="1" applyBorder="1"/>
    <xf numFmtId="0" fontId="28" fillId="0" borderId="0" xfId="0" applyFont="1" applyFill="1"/>
    <xf numFmtId="0" fontId="0" fillId="0" borderId="0" xfId="0" applyFill="1"/>
    <xf numFmtId="0" fontId="0" fillId="0" borderId="0" xfId="0" applyBorder="1"/>
    <xf numFmtId="0" fontId="24" fillId="0" borderId="0" xfId="0" applyFont="1"/>
    <xf numFmtId="165" fontId="31" fillId="0" borderId="16" xfId="227" applyNumberFormat="1" applyFont="1" applyFill="1" applyBorder="1"/>
    <xf numFmtId="165" fontId="31" fillId="0" borderId="17" xfId="227" applyNumberFormat="1" applyFont="1" applyFill="1" applyBorder="1"/>
    <xf numFmtId="0" fontId="0" fillId="0" borderId="10" xfId="0" applyBorder="1"/>
    <xf numFmtId="0" fontId="34" fillId="0" borderId="0" xfId="0" applyFont="1" applyBorder="1"/>
    <xf numFmtId="49" fontId="28" fillId="0" borderId="4" xfId="0" applyNumberFormat="1" applyFont="1" applyFill="1" applyBorder="1" applyAlignment="1">
      <alignment horizontal="center"/>
    </xf>
    <xf numFmtId="165" fontId="37" fillId="0" borderId="0" xfId="227" applyNumberFormat="1" applyFont="1" applyFill="1" applyBorder="1" applyAlignment="1">
      <alignment horizontal="centerContinuous"/>
    </xf>
    <xf numFmtId="165" fontId="37" fillId="0" borderId="17" xfId="227" applyNumberFormat="1" applyFont="1" applyFill="1" applyBorder="1" applyAlignment="1">
      <alignment horizontal="centerContinuous"/>
    </xf>
    <xf numFmtId="0" fontId="43" fillId="0" borderId="0" xfId="0" applyFont="1"/>
    <xf numFmtId="0" fontId="27" fillId="0" borderId="10" xfId="0" applyFont="1" applyBorder="1" applyAlignment="1">
      <alignment horizontal="center" wrapText="1"/>
    </xf>
    <xf numFmtId="0" fontId="27" fillId="0" borderId="10" xfId="0" applyFont="1" applyBorder="1"/>
    <xf numFmtId="0" fontId="28" fillId="0" borderId="0" xfId="0" applyFont="1" applyBorder="1" applyAlignment="1">
      <alignment horizontal="center"/>
    </xf>
    <xf numFmtId="0" fontId="27" fillId="0" borderId="0" xfId="0" applyFont="1" applyBorder="1"/>
    <xf numFmtId="49" fontId="28" fillId="0" borderId="18" xfId="0" applyNumberFormat="1" applyFont="1" applyFill="1" applyBorder="1" applyAlignment="1">
      <alignment horizontal="center"/>
    </xf>
    <xf numFmtId="0" fontId="27" fillId="0" borderId="0" xfId="0" applyFont="1" applyAlignment="1">
      <alignment horizontal="left"/>
    </xf>
    <xf numFmtId="0" fontId="0" fillId="0" borderId="11" xfId="0" applyBorder="1"/>
    <xf numFmtId="165" fontId="28" fillId="0" borderId="0" xfId="227" applyNumberFormat="1" applyFont="1" applyFill="1"/>
    <xf numFmtId="165" fontId="39" fillId="0" borderId="19" xfId="227" applyNumberFormat="1" applyFont="1" applyFill="1" applyBorder="1" applyAlignment="1">
      <alignment horizontal="center"/>
    </xf>
    <xf numFmtId="165" fontId="39" fillId="0" borderId="20" xfId="227" applyNumberFormat="1" applyFont="1" applyFill="1" applyBorder="1" applyAlignment="1">
      <alignment horizontal="center"/>
    </xf>
    <xf numFmtId="0" fontId="28" fillId="0" borderId="0" xfId="0" quotePrefix="1" applyFont="1" applyBorder="1" applyAlignment="1">
      <alignment horizontal="left"/>
    </xf>
    <xf numFmtId="0" fontId="28" fillId="0" borderId="0" xfId="0" applyFont="1" applyFill="1" applyAlignment="1">
      <alignment horizontal="left"/>
    </xf>
    <xf numFmtId="165" fontId="28" fillId="0" borderId="10" xfId="227" applyNumberFormat="1" applyFont="1" applyFill="1" applyBorder="1"/>
    <xf numFmtId="0" fontId="0" fillId="0" borderId="0" xfId="0" applyFill="1" applyBorder="1"/>
    <xf numFmtId="0" fontId="28" fillId="0" borderId="0" xfId="0" applyFont="1" applyFill="1" applyBorder="1"/>
    <xf numFmtId="0" fontId="45" fillId="0" borderId="0" xfId="0" applyFont="1"/>
    <xf numFmtId="165" fontId="46" fillId="0" borderId="16" xfId="227" applyNumberFormat="1" applyFont="1" applyFill="1" applyBorder="1"/>
    <xf numFmtId="10" fontId="31" fillId="0" borderId="0" xfId="400" applyNumberFormat="1" applyFont="1" applyFill="1" applyBorder="1"/>
    <xf numFmtId="165" fontId="39" fillId="0" borderId="21" xfId="227" applyNumberFormat="1" applyFont="1" applyFill="1" applyBorder="1" applyAlignment="1">
      <alignment horizontal="center"/>
    </xf>
    <xf numFmtId="165" fontId="31" fillId="0" borderId="22" xfId="227" applyNumberFormat="1" applyFont="1" applyFill="1" applyBorder="1"/>
    <xf numFmtId="0" fontId="31" fillId="0" borderId="16" xfId="0" applyFont="1" applyFill="1" applyBorder="1" applyAlignment="1">
      <alignment horizontal="right"/>
    </xf>
    <xf numFmtId="165" fontId="0" fillId="0" borderId="0" xfId="0" applyNumberFormat="1" applyFill="1"/>
    <xf numFmtId="49" fontId="37" fillId="0" borderId="4" xfId="0" applyNumberFormat="1" applyFont="1" applyFill="1" applyBorder="1" applyAlignment="1">
      <alignment horizontal="center"/>
    </xf>
    <xf numFmtId="49" fontId="37" fillId="0" borderId="4" xfId="0" applyNumberFormat="1" applyFont="1" applyFill="1" applyBorder="1" applyAlignment="1">
      <alignment horizontal="center" wrapText="1"/>
    </xf>
    <xf numFmtId="49" fontId="28" fillId="0" borderId="23" xfId="0" applyNumberFormat="1" applyFont="1" applyFill="1" applyBorder="1" applyAlignment="1">
      <alignment horizontal="center"/>
    </xf>
    <xf numFmtId="165" fontId="31" fillId="0" borderId="11" xfId="227" applyNumberFormat="1" applyFont="1" applyFill="1" applyBorder="1"/>
    <xf numFmtId="165" fontId="31" fillId="0" borderId="24" xfId="227" applyNumberFormat="1" applyFont="1" applyFill="1" applyBorder="1"/>
    <xf numFmtId="0" fontId="37" fillId="0" borderId="0" xfId="0" applyFont="1" applyAlignment="1">
      <alignment horizontal="centerContinuous"/>
    </xf>
    <xf numFmtId="165" fontId="46" fillId="0" borderId="0" xfId="227" applyNumberFormat="1" applyFont="1" applyFill="1" applyBorder="1"/>
    <xf numFmtId="41" fontId="28" fillId="0" borderId="0" xfId="0" applyNumberFormat="1" applyFont="1" applyFill="1"/>
    <xf numFmtId="0" fontId="48" fillId="0" borderId="0" xfId="0" applyFont="1" applyAlignment="1"/>
    <xf numFmtId="0" fontId="48" fillId="0" borderId="0" xfId="0" applyFont="1"/>
    <xf numFmtId="10" fontId="36" fillId="0" borderId="0" xfId="400" applyNumberFormat="1" applyFont="1" applyFill="1" applyBorder="1"/>
    <xf numFmtId="10" fontId="31" fillId="0" borderId="0" xfId="0" applyNumberFormat="1" applyFont="1" applyFill="1" applyBorder="1"/>
    <xf numFmtId="165" fontId="0" fillId="0" borderId="0" xfId="227" applyNumberFormat="1" applyFont="1" applyFill="1"/>
    <xf numFmtId="0" fontId="34" fillId="0" borderId="0" xfId="0" applyFont="1" applyFill="1"/>
    <xf numFmtId="14" fontId="0" fillId="0" borderId="0" xfId="0" applyNumberFormat="1"/>
    <xf numFmtId="49" fontId="27" fillId="0" borderId="23" xfId="0" applyNumberFormat="1" applyFont="1" applyFill="1" applyBorder="1" applyAlignment="1">
      <alignment horizontal="centerContinuous"/>
    </xf>
    <xf numFmtId="49" fontId="27" fillId="0" borderId="18" xfId="0" applyNumberFormat="1" applyFont="1" applyFill="1" applyBorder="1" applyAlignment="1">
      <alignment horizontal="centerContinuous"/>
    </xf>
    <xf numFmtId="0" fontId="28" fillId="0" borderId="0" xfId="0" applyFont="1" applyAlignment="1">
      <alignment horizontal="right"/>
    </xf>
    <xf numFmtId="0" fontId="0" fillId="0" borderId="0" xfId="0" applyFill="1" applyAlignment="1">
      <alignment horizontal="left"/>
    </xf>
    <xf numFmtId="165" fontId="50" fillId="0" borderId="25" xfId="227" applyNumberFormat="1" applyFont="1" applyFill="1" applyBorder="1"/>
    <xf numFmtId="165" fontId="50" fillId="0" borderId="10" xfId="227" applyNumberFormat="1" applyFont="1" applyFill="1" applyBorder="1"/>
    <xf numFmtId="165" fontId="50" fillId="0" borderId="26" xfId="227" applyNumberFormat="1" applyFont="1" applyFill="1" applyBorder="1"/>
    <xf numFmtId="0" fontId="49" fillId="0" borderId="0" xfId="0" applyFont="1" applyFill="1"/>
    <xf numFmtId="0" fontId="49" fillId="0" borderId="0" xfId="0" applyFont="1" applyFill="1" applyAlignment="1">
      <alignment horizontal="center"/>
    </xf>
    <xf numFmtId="0" fontId="49" fillId="0" borderId="0" xfId="0" quotePrefix="1" applyFont="1" applyFill="1" applyAlignment="1">
      <alignment horizontal="left"/>
    </xf>
    <xf numFmtId="0" fontId="49" fillId="0" borderId="0" xfId="0" applyFont="1" applyFill="1" applyAlignment="1">
      <alignment horizontal="left"/>
    </xf>
    <xf numFmtId="0" fontId="24" fillId="0" borderId="0" xfId="0" applyFont="1" applyFill="1" applyBorder="1"/>
    <xf numFmtId="165" fontId="24" fillId="0" borderId="0" xfId="227" applyNumberFormat="1"/>
    <xf numFmtId="165" fontId="24" fillId="0" borderId="0" xfId="227" applyNumberFormat="1" applyBorder="1"/>
    <xf numFmtId="0" fontId="0" fillId="0" borderId="10" xfId="0" applyBorder="1" applyAlignment="1">
      <alignment horizontal="center"/>
    </xf>
    <xf numFmtId="0" fontId="0" fillId="0" borderId="0" xfId="0" applyAlignment="1">
      <alignment horizontal="center"/>
    </xf>
    <xf numFmtId="49" fontId="0" fillId="0" borderId="0" xfId="0" applyNumberFormat="1" applyFill="1" applyAlignment="1">
      <alignment horizontal="left"/>
    </xf>
    <xf numFmtId="165" fontId="28" fillId="0" borderId="0" xfId="227" applyNumberFormat="1" applyFont="1" applyFill="1" applyBorder="1"/>
    <xf numFmtId="165" fontId="28" fillId="0" borderId="11" xfId="227" applyNumberFormat="1" applyFont="1" applyFill="1" applyBorder="1"/>
    <xf numFmtId="169" fontId="28" fillId="0" borderId="10" xfId="0" applyNumberFormat="1" applyFont="1" applyFill="1" applyBorder="1" applyAlignment="1">
      <alignment horizontal="center"/>
    </xf>
    <xf numFmtId="41" fontId="28" fillId="0" borderId="9" xfId="0" applyNumberFormat="1" applyFont="1" applyFill="1" applyBorder="1"/>
    <xf numFmtId="4" fontId="0" fillId="0" borderId="0" xfId="0" applyNumberFormat="1"/>
    <xf numFmtId="0" fontId="0" fillId="0" borderId="10" xfId="0" applyFill="1" applyBorder="1"/>
    <xf numFmtId="0" fontId="0" fillId="0" borderId="0" xfId="0" applyNumberFormat="1" applyFill="1" applyAlignment="1">
      <alignment horizontal="left"/>
    </xf>
    <xf numFmtId="0" fontId="28" fillId="0" borderId="0" xfId="0" applyNumberFormat="1" applyFont="1" applyFill="1" applyAlignment="1">
      <alignment horizontal="left"/>
    </xf>
    <xf numFmtId="0" fontId="28" fillId="0" borderId="10" xfId="0" applyFont="1" applyFill="1" applyBorder="1"/>
    <xf numFmtId="0" fontId="0" fillId="0" borderId="10" xfId="0" applyBorder="1" applyAlignment="1">
      <alignment horizontal="center" wrapText="1"/>
    </xf>
    <xf numFmtId="0" fontId="0" fillId="0" borderId="23" xfId="0" applyBorder="1" applyAlignment="1">
      <alignment horizontal="centerContinuous"/>
    </xf>
    <xf numFmtId="0" fontId="0" fillId="0" borderId="2" xfId="0" applyBorder="1" applyAlignment="1">
      <alignment horizontal="centerContinuous"/>
    </xf>
    <xf numFmtId="0" fontId="0" fillId="0" borderId="18" xfId="0" applyBorder="1" applyAlignment="1">
      <alignment horizontal="centerContinuous"/>
    </xf>
    <xf numFmtId="0" fontId="0" fillId="0" borderId="34" xfId="0" applyBorder="1" applyAlignment="1">
      <alignment horizontal="center" wrapText="1"/>
    </xf>
    <xf numFmtId="0" fontId="0" fillId="0" borderId="29" xfId="0" applyBorder="1" applyAlignment="1">
      <alignment horizontal="center"/>
    </xf>
    <xf numFmtId="0" fontId="0" fillId="29" borderId="11" xfId="0" applyFill="1" applyBorder="1"/>
    <xf numFmtId="0" fontId="28" fillId="29" borderId="11" xfId="0" applyNumberFormat="1" applyFont="1" applyFill="1" applyBorder="1" applyAlignment="1">
      <alignment horizontal="center"/>
    </xf>
    <xf numFmtId="0" fontId="0" fillId="29" borderId="35" xfId="0" applyFill="1" applyBorder="1" applyAlignment="1">
      <alignment horizontal="center"/>
    </xf>
    <xf numFmtId="0" fontId="0" fillId="0" borderId="35" xfId="0" applyBorder="1" applyAlignment="1">
      <alignment horizontal="center"/>
    </xf>
    <xf numFmtId="0" fontId="0" fillId="0" borderId="34" xfId="0" applyBorder="1" applyAlignment="1">
      <alignment horizontal="center"/>
    </xf>
    <xf numFmtId="49" fontId="0" fillId="29" borderId="36" xfId="0" applyNumberFormat="1" applyFill="1" applyBorder="1" applyAlignment="1">
      <alignment horizontal="left"/>
    </xf>
    <xf numFmtId="0" fontId="0" fillId="29" borderId="0" xfId="0" applyFill="1" applyBorder="1" applyAlignment="1">
      <alignment horizontal="left"/>
    </xf>
    <xf numFmtId="0" fontId="0" fillId="29" borderId="0" xfId="0" applyFill="1" applyBorder="1"/>
    <xf numFmtId="0" fontId="28" fillId="29" borderId="0" xfId="0" applyNumberFormat="1" applyFont="1" applyFill="1" applyBorder="1" applyAlignment="1">
      <alignment horizontal="center"/>
    </xf>
    <xf numFmtId="0" fontId="0" fillId="29" borderId="28" xfId="0" applyFill="1" applyBorder="1" applyAlignment="1">
      <alignment horizontal="center"/>
    </xf>
    <xf numFmtId="0" fontId="0" fillId="0" borderId="28" xfId="0" applyBorder="1" applyAlignment="1">
      <alignment horizontal="center"/>
    </xf>
    <xf numFmtId="49" fontId="0" fillId="29" borderId="23" xfId="0" applyNumberFormat="1" applyFill="1" applyBorder="1" applyAlignment="1">
      <alignment horizontal="left"/>
    </xf>
    <xf numFmtId="0" fontId="0" fillId="29" borderId="2" xfId="0" applyFill="1" applyBorder="1" applyAlignment="1">
      <alignment horizontal="left"/>
    </xf>
    <xf numFmtId="0" fontId="0" fillId="29" borderId="2" xfId="0" applyFill="1" applyBorder="1"/>
    <xf numFmtId="0" fontId="28" fillId="0" borderId="10" xfId="0" applyNumberFormat="1" applyFont="1" applyFill="1" applyBorder="1" applyAlignment="1">
      <alignment horizontal="left"/>
    </xf>
    <xf numFmtId="0" fontId="43" fillId="0" borderId="10" xfId="0" applyFont="1" applyBorder="1"/>
    <xf numFmtId="0" fontId="24" fillId="0" borderId="0" xfId="0" applyFont="1" applyFill="1"/>
    <xf numFmtId="0" fontId="0" fillId="0" borderId="0" xfId="0" applyFont="1" applyFill="1" applyBorder="1"/>
    <xf numFmtId="0" fontId="0" fillId="0" borderId="23" xfId="0" applyFill="1" applyBorder="1" applyAlignment="1">
      <alignment horizontal="left"/>
    </xf>
    <xf numFmtId="0" fontId="0" fillId="0" borderId="2" xfId="0" applyFill="1" applyBorder="1"/>
    <xf numFmtId="0" fontId="0" fillId="0" borderId="18" xfId="0" applyFill="1" applyBorder="1" applyAlignment="1">
      <alignment wrapText="1"/>
    </xf>
    <xf numFmtId="0" fontId="0" fillId="0" borderId="31" xfId="0" applyFill="1" applyBorder="1"/>
    <xf numFmtId="0" fontId="0" fillId="0" borderId="29" xfId="0" applyNumberFormat="1" applyFill="1" applyBorder="1" applyAlignment="1">
      <alignment horizontal="left"/>
    </xf>
    <xf numFmtId="0" fontId="0" fillId="0" borderId="10" xfId="0" applyFont="1" applyFill="1" applyBorder="1"/>
    <xf numFmtId="0" fontId="34" fillId="0" borderId="0" xfId="0" applyFont="1" applyBorder="1" applyAlignment="1">
      <alignment horizontal="left"/>
    </xf>
    <xf numFmtId="165" fontId="31" fillId="0" borderId="16" xfId="227" applyNumberFormat="1" applyFont="1" applyFill="1" applyBorder="1" applyAlignment="1">
      <alignment horizontal="right"/>
    </xf>
    <xf numFmtId="0" fontId="0" fillId="0" borderId="0" xfId="0" applyNumberFormat="1" applyFill="1" applyBorder="1" applyAlignment="1">
      <alignment horizontal="left"/>
    </xf>
    <xf numFmtId="165" fontId="31" fillId="0" borderId="0" xfId="227" applyNumberFormat="1" applyFont="1" applyFill="1" applyBorder="1" applyAlignment="1">
      <alignment horizontal="right"/>
    </xf>
    <xf numFmtId="0" fontId="0" fillId="0" borderId="0" xfId="0" applyBorder="1" applyAlignment="1">
      <alignment horizontal="center"/>
    </xf>
    <xf numFmtId="0" fontId="0" fillId="0" borderId="10" xfId="0" applyBorder="1" applyAlignment="1">
      <alignment horizontal="centerContinuous"/>
    </xf>
    <xf numFmtId="0" fontId="0" fillId="0" borderId="0" xfId="0" applyAlignment="1">
      <alignment horizontal="centerContinuous"/>
    </xf>
    <xf numFmtId="0" fontId="0" fillId="0" borderId="0" xfId="0" applyAlignment="1">
      <alignment vertical="top"/>
    </xf>
    <xf numFmtId="0" fontId="0" fillId="0" borderId="0" xfId="0" applyAlignment="1">
      <alignment vertical="top" wrapText="1"/>
    </xf>
    <xf numFmtId="0" fontId="0" fillId="0" borderId="10" xfId="0" applyFill="1" applyBorder="1" applyAlignment="1">
      <alignment horizontal="center"/>
    </xf>
    <xf numFmtId="165" fontId="24" fillId="0" borderId="27" xfId="227" applyNumberFormat="1" applyFill="1" applyBorder="1"/>
    <xf numFmtId="165" fontId="24" fillId="0" borderId="0" xfId="227" applyNumberFormat="1" applyFill="1" applyBorder="1"/>
    <xf numFmtId="165" fontId="24" fillId="0" borderId="0" xfId="227" applyNumberFormat="1" applyFill="1" applyBorder="1" applyAlignment="1">
      <alignment vertical="top"/>
    </xf>
    <xf numFmtId="165" fontId="24" fillId="0" borderId="11" xfId="227" applyNumberFormat="1" applyFill="1" applyBorder="1" applyAlignment="1">
      <alignment vertical="top"/>
    </xf>
    <xf numFmtId="165" fontId="24" fillId="0" borderId="0" xfId="227" applyNumberFormat="1" applyFill="1" applyAlignment="1">
      <alignment vertical="top"/>
    </xf>
    <xf numFmtId="0" fontId="0" fillId="0" borderId="0" xfId="0" applyFill="1" applyAlignment="1">
      <alignment vertical="top"/>
    </xf>
    <xf numFmtId="165" fontId="24" fillId="0" borderId="0" xfId="227" applyNumberFormat="1" applyFill="1" applyAlignment="1"/>
    <xf numFmtId="165" fontId="24" fillId="0" borderId="11" xfId="227" applyNumberFormat="1" applyFill="1" applyBorder="1"/>
    <xf numFmtId="0" fontId="0" fillId="0" borderId="0" xfId="0" applyFill="1" applyAlignment="1">
      <alignment horizontal="center"/>
    </xf>
    <xf numFmtId="0" fontId="53" fillId="0" borderId="0" xfId="0" applyFont="1" applyAlignment="1">
      <alignment horizontal="centerContinuous"/>
    </xf>
    <xf numFmtId="0" fontId="54" fillId="0" borderId="0" xfId="0" applyFont="1" applyAlignment="1">
      <alignment horizontal="centerContinuous"/>
    </xf>
    <xf numFmtId="0" fontId="55" fillId="0" borderId="0" xfId="0" applyFont="1"/>
    <xf numFmtId="0" fontId="56" fillId="0" borderId="0" xfId="0" applyFont="1" applyAlignment="1">
      <alignment horizontal="centerContinuous"/>
    </xf>
    <xf numFmtId="0" fontId="57" fillId="0" borderId="0" xfId="0" applyFont="1"/>
    <xf numFmtId="0" fontId="54" fillId="0" borderId="0" xfId="0" applyFont="1"/>
    <xf numFmtId="0" fontId="55" fillId="0" borderId="10" xfId="0" applyFont="1" applyBorder="1" applyAlignment="1">
      <alignment horizontal="left"/>
    </xf>
    <xf numFmtId="0" fontId="24" fillId="0" borderId="10" xfId="0" applyFont="1" applyBorder="1" applyAlignment="1">
      <alignment horizontal="centerContinuous"/>
    </xf>
    <xf numFmtId="0" fontId="58" fillId="0" borderId="0" xfId="0" applyFont="1" applyBorder="1"/>
    <xf numFmtId="2" fontId="58" fillId="0" borderId="0" xfId="0" applyNumberFormat="1" applyFont="1" applyBorder="1" applyAlignment="1">
      <alignment horizontal="left"/>
    </xf>
    <xf numFmtId="0" fontId="55" fillId="0" borderId="0" xfId="0" applyFont="1" applyAlignment="1">
      <alignment horizontal="right"/>
    </xf>
    <xf numFmtId="14" fontId="58" fillId="0" borderId="10" xfId="0" applyNumberFormat="1" applyFont="1" applyBorder="1" applyAlignment="1">
      <alignment horizontal="right"/>
    </xf>
    <xf numFmtId="0" fontId="55" fillId="0" borderId="0" xfId="0" applyFont="1" applyBorder="1"/>
    <xf numFmtId="0" fontId="55" fillId="0" borderId="10" xfId="0" applyFont="1" applyBorder="1" applyAlignment="1">
      <alignment horizontal="right"/>
    </xf>
    <xf numFmtId="0" fontId="55" fillId="0" borderId="10" xfId="0" applyFont="1" applyBorder="1"/>
    <xf numFmtId="0" fontId="55" fillId="0" borderId="10" xfId="0" quotePrefix="1" applyFont="1" applyBorder="1"/>
    <xf numFmtId="165" fontId="24" fillId="0" borderId="0" xfId="227" applyNumberFormat="1" applyFill="1" applyBorder="1" applyAlignment="1"/>
    <xf numFmtId="165" fontId="24" fillId="0" borderId="0" xfId="227" applyNumberFormat="1" applyFill="1" applyBorder="1" applyAlignment="1">
      <alignment horizontal="center"/>
    </xf>
    <xf numFmtId="165" fontId="24" fillId="0" borderId="0" xfId="227" applyNumberFormat="1" applyFill="1" applyBorder="1" applyAlignment="1">
      <alignment horizontal="right"/>
    </xf>
    <xf numFmtId="0" fontId="0" fillId="0" borderId="0" xfId="0" applyFill="1" applyBorder="1" applyAlignment="1">
      <alignment horizontal="center"/>
    </xf>
    <xf numFmtId="165" fontId="24" fillId="0" borderId="0" xfId="227" applyNumberFormat="1" applyFill="1" applyBorder="1" applyAlignment="1">
      <alignment horizontal="centerContinuous"/>
    </xf>
    <xf numFmtId="41" fontId="24" fillId="0" borderId="0" xfId="0" applyNumberFormat="1" applyFont="1" applyFill="1" applyBorder="1"/>
    <xf numFmtId="41" fontId="24" fillId="0" borderId="9" xfId="0" applyNumberFormat="1" applyFont="1" applyFill="1" applyBorder="1"/>
    <xf numFmtId="42" fontId="28" fillId="0" borderId="0" xfId="0" applyNumberFormat="1" applyFont="1" applyFill="1" applyBorder="1"/>
    <xf numFmtId="165" fontId="0" fillId="0" borderId="10" xfId="227" applyNumberFormat="1" applyFont="1" applyFill="1" applyBorder="1"/>
    <xf numFmtId="0" fontId="43" fillId="0" borderId="0" xfId="0" applyFont="1" applyFill="1"/>
    <xf numFmtId="15" fontId="43" fillId="0" borderId="0" xfId="0" applyNumberFormat="1" applyFont="1" applyFill="1" applyAlignment="1">
      <alignment horizontal="center"/>
    </xf>
    <xf numFmtId="0" fontId="43" fillId="0" borderId="10" xfId="0" applyFont="1" applyFill="1" applyBorder="1" applyAlignment="1">
      <alignment horizontal="center"/>
    </xf>
    <xf numFmtId="166" fontId="28" fillId="0" borderId="0" xfId="227" applyNumberFormat="1" applyFont="1" applyFill="1" applyAlignment="1">
      <alignment horizontal="center"/>
    </xf>
    <xf numFmtId="174" fontId="0" fillId="0" borderId="0" xfId="400" applyNumberFormat="1" applyFont="1" applyFill="1"/>
    <xf numFmtId="10" fontId="28" fillId="0" borderId="0" xfId="400" applyNumberFormat="1" applyFont="1" applyFill="1" applyBorder="1"/>
    <xf numFmtId="165" fontId="28" fillId="0" borderId="0" xfId="0" applyNumberFormat="1" applyFont="1" applyFill="1" applyBorder="1"/>
    <xf numFmtId="165" fontId="28" fillId="0" borderId="4" xfId="227" applyNumberFormat="1" applyFont="1" applyFill="1" applyBorder="1"/>
    <xf numFmtId="165" fontId="28" fillId="0" borderId="4" xfId="0" applyNumberFormat="1" applyFont="1" applyFill="1" applyBorder="1"/>
    <xf numFmtId="165" fontId="24" fillId="0" borderId="10" xfId="227" applyNumberFormat="1" applyFill="1" applyBorder="1" applyAlignment="1">
      <alignment vertical="top"/>
    </xf>
    <xf numFmtId="0" fontId="0" fillId="0" borderId="23" xfId="0" applyFill="1" applyBorder="1"/>
    <xf numFmtId="0" fontId="0" fillId="0" borderId="18" xfId="0" applyFill="1" applyBorder="1"/>
    <xf numFmtId="0" fontId="0" fillId="0" borderId="4" xfId="0" applyFill="1" applyBorder="1"/>
    <xf numFmtId="0" fontId="0" fillId="0" borderId="4" xfId="0" applyFill="1" applyBorder="1" applyAlignment="1">
      <alignment horizontal="center"/>
    </xf>
    <xf numFmtId="0" fontId="0" fillId="0" borderId="4" xfId="0" applyFill="1" applyBorder="1" applyAlignment="1">
      <alignment wrapText="1"/>
    </xf>
    <xf numFmtId="0" fontId="23" fillId="0" borderId="0" xfId="0" applyFont="1"/>
    <xf numFmtId="37" fontId="28" fillId="0" borderId="0" xfId="0" applyNumberFormat="1" applyFont="1" applyAlignment="1" applyProtection="1">
      <alignment horizontal="centerContinuous"/>
    </xf>
    <xf numFmtId="37" fontId="28" fillId="0" borderId="0" xfId="0" applyNumberFormat="1" applyFont="1" applyAlignment="1" applyProtection="1">
      <alignment horizontal="centerContinuous"/>
      <protection locked="0"/>
    </xf>
    <xf numFmtId="49" fontId="27" fillId="0" borderId="0" xfId="0" applyNumberFormat="1" applyFont="1" applyBorder="1" applyAlignment="1" applyProtection="1">
      <alignment horizontal="centerContinuous"/>
    </xf>
    <xf numFmtId="37" fontId="28" fillId="0" borderId="0" xfId="0" applyNumberFormat="1" applyFont="1" applyBorder="1" applyAlignment="1" applyProtection="1">
      <alignment horizontal="right"/>
    </xf>
    <xf numFmtId="37" fontId="28" fillId="0" borderId="0" xfId="0" applyNumberFormat="1" applyFont="1" applyBorder="1" applyProtection="1"/>
    <xf numFmtId="37" fontId="28" fillId="0" borderId="11" xfId="0" applyNumberFormat="1" applyFont="1" applyBorder="1" applyProtection="1"/>
    <xf numFmtId="41" fontId="28" fillId="0" borderId="11" xfId="0" applyNumberFormat="1" applyFont="1" applyFill="1" applyBorder="1" applyAlignment="1">
      <alignment horizontal="center"/>
    </xf>
    <xf numFmtId="37" fontId="28" fillId="0" borderId="0" xfId="0" applyNumberFormat="1" applyFont="1" applyBorder="1" applyAlignment="1" applyProtection="1">
      <alignment horizontal="left"/>
    </xf>
    <xf numFmtId="37" fontId="28" fillId="0" borderId="0" xfId="0" applyNumberFormat="1" applyFont="1" applyBorder="1" applyAlignment="1" applyProtection="1">
      <alignment horizontal="center"/>
    </xf>
    <xf numFmtId="41" fontId="28" fillId="0" borderId="0" xfId="0" applyNumberFormat="1" applyFont="1" applyFill="1" applyBorder="1" applyAlignment="1">
      <alignment horizontal="center"/>
    </xf>
    <xf numFmtId="37" fontId="28" fillId="0" borderId="10" xfId="0" applyNumberFormat="1" applyFont="1" applyBorder="1" applyAlignment="1" applyProtection="1">
      <alignment horizontal="left"/>
    </xf>
    <xf numFmtId="37" fontId="28" fillId="0" borderId="0" xfId="0" applyNumberFormat="1" applyFont="1" applyAlignment="1" applyProtection="1">
      <alignment horizontal="left"/>
    </xf>
    <xf numFmtId="37" fontId="27" fillId="0" borderId="0" xfId="0" applyNumberFormat="1" applyFont="1" applyBorder="1" applyAlignment="1" applyProtection="1">
      <alignment horizontal="left"/>
    </xf>
    <xf numFmtId="41" fontId="28" fillId="0" borderId="0" xfId="0" applyNumberFormat="1" applyFont="1" applyFill="1" applyAlignment="1" applyProtection="1">
      <alignment horizontal="center"/>
    </xf>
    <xf numFmtId="41" fontId="28" fillId="0" borderId="0" xfId="0" applyNumberFormat="1" applyFont="1" applyFill="1" applyAlignment="1" applyProtection="1">
      <alignment horizontal="centerContinuous"/>
    </xf>
    <xf numFmtId="167" fontId="28" fillId="0" borderId="0" xfId="0" applyNumberFormat="1" applyFont="1" applyAlignment="1" applyProtection="1">
      <alignment horizontal="center"/>
    </xf>
    <xf numFmtId="41" fontId="28" fillId="0" borderId="0" xfId="227" applyNumberFormat="1" applyFont="1" applyFill="1" applyProtection="1">
      <protection locked="0"/>
    </xf>
    <xf numFmtId="0" fontId="28" fillId="0" borderId="0" xfId="0" applyNumberFormat="1" applyFont="1" applyProtection="1"/>
    <xf numFmtId="41" fontId="28" fillId="0" borderId="0" xfId="227" applyNumberFormat="1" applyFont="1" applyFill="1" applyBorder="1" applyProtection="1">
      <protection locked="0"/>
    </xf>
    <xf numFmtId="37" fontId="28" fillId="0" borderId="0" xfId="0" quotePrefix="1" applyNumberFormat="1" applyFont="1" applyAlignment="1" applyProtection="1">
      <alignment horizontal="left"/>
    </xf>
    <xf numFmtId="167" fontId="28" fillId="0" borderId="0" xfId="0" applyNumberFormat="1" applyFont="1" applyFill="1" applyAlignment="1" applyProtection="1">
      <alignment horizontal="center"/>
    </xf>
    <xf numFmtId="37" fontId="28" fillId="0" borderId="0" xfId="0" applyNumberFormat="1" applyFont="1" applyFill="1" applyAlignment="1" applyProtection="1">
      <alignment horizontal="left"/>
    </xf>
    <xf numFmtId="41" fontId="28" fillId="0" borderId="0" xfId="0" applyNumberFormat="1" applyFont="1" applyFill="1" applyBorder="1" applyProtection="1"/>
    <xf numFmtId="41" fontId="28" fillId="0" borderId="10" xfId="0" applyNumberFormat="1" applyFont="1" applyFill="1" applyBorder="1" applyProtection="1"/>
    <xf numFmtId="0" fontId="28" fillId="0" borderId="0" xfId="0" applyNumberFormat="1" applyFont="1" applyFill="1" applyBorder="1" applyProtection="1"/>
    <xf numFmtId="0" fontId="28" fillId="0" borderId="0" xfId="0" applyNumberFormat="1" applyFont="1" applyFill="1" applyBorder="1" applyAlignment="1" applyProtection="1">
      <alignment horizontal="left"/>
    </xf>
    <xf numFmtId="0" fontId="28" fillId="0" borderId="0" xfId="0" quotePrefix="1" applyNumberFormat="1" applyFont="1" applyFill="1" applyBorder="1" applyAlignment="1" applyProtection="1">
      <alignment horizontal="left"/>
    </xf>
    <xf numFmtId="49" fontId="37" fillId="0" borderId="0" xfId="0" applyNumberFormat="1" applyFont="1" applyFill="1" applyAlignment="1"/>
    <xf numFmtId="164" fontId="37" fillId="0" borderId="0" xfId="0" applyNumberFormat="1" applyFont="1" applyFill="1" applyAlignment="1">
      <alignment horizontal="center"/>
    </xf>
    <xf numFmtId="165" fontId="31" fillId="0" borderId="0" xfId="0" applyNumberFormat="1" applyFont="1" applyFill="1"/>
    <xf numFmtId="0" fontId="31" fillId="0" borderId="0" xfId="0" applyFont="1" applyFill="1"/>
    <xf numFmtId="49" fontId="31" fillId="0" borderId="0" xfId="0" applyNumberFormat="1" applyFont="1" applyFill="1" applyAlignment="1"/>
    <xf numFmtId="39" fontId="31" fillId="0" borderId="0" xfId="0" applyNumberFormat="1" applyFont="1" applyFill="1" applyAlignment="1">
      <alignment horizontal="center"/>
    </xf>
    <xf numFmtId="14" fontId="37" fillId="0" borderId="0" xfId="0" applyNumberFormat="1" applyFont="1" applyFill="1" applyAlignment="1">
      <alignment horizontal="left"/>
    </xf>
    <xf numFmtId="0" fontId="31" fillId="0" borderId="0" xfId="0" applyNumberFormat="1" applyFont="1" applyFill="1" applyAlignment="1">
      <alignment horizontal="center"/>
    </xf>
    <xf numFmtId="0" fontId="46" fillId="0" borderId="0" xfId="0" applyNumberFormat="1" applyFont="1" applyFill="1"/>
    <xf numFmtId="49" fontId="31" fillId="0" borderId="0" xfId="0" applyNumberFormat="1" applyFont="1" applyFill="1"/>
    <xf numFmtId="43" fontId="31" fillId="0" borderId="0" xfId="0" applyNumberFormat="1" applyFont="1" applyFill="1"/>
    <xf numFmtId="49" fontId="37" fillId="0" borderId="18" xfId="0" applyNumberFormat="1" applyFont="1" applyFill="1" applyBorder="1" applyAlignment="1">
      <alignment horizontal="centerContinuous"/>
    </xf>
    <xf numFmtId="49" fontId="37" fillId="0" borderId="10" xfId="0" applyNumberFormat="1" applyFont="1" applyFill="1" applyBorder="1" applyAlignment="1"/>
    <xf numFmtId="1" fontId="37" fillId="0" borderId="10" xfId="0" applyNumberFormat="1" applyFont="1" applyFill="1" applyBorder="1" applyAlignment="1">
      <alignment horizontal="center" wrapText="1"/>
    </xf>
    <xf numFmtId="17" fontId="37" fillId="0" borderId="10" xfId="0" applyNumberFormat="1" applyFont="1" applyFill="1" applyBorder="1" applyAlignment="1">
      <alignment horizontal="center"/>
    </xf>
    <xf numFmtId="49" fontId="31" fillId="0" borderId="0" xfId="0" applyNumberFormat="1" applyFont="1" applyFill="1" applyAlignment="1">
      <alignment horizontal="left"/>
    </xf>
    <xf numFmtId="0" fontId="31" fillId="0" borderId="0" xfId="0" applyFont="1" applyFill="1" applyAlignment="1">
      <alignment horizontal="left"/>
    </xf>
    <xf numFmtId="43" fontId="31" fillId="0" borderId="0" xfId="227" applyFont="1" applyFill="1"/>
    <xf numFmtId="43" fontId="31" fillId="0" borderId="0" xfId="227" applyNumberFormat="1" applyFont="1" applyFill="1"/>
    <xf numFmtId="43" fontId="37" fillId="0" borderId="0" xfId="227" applyFont="1" applyFill="1" applyBorder="1"/>
    <xf numFmtId="49" fontId="31" fillId="0" borderId="4" xfId="0" applyNumberFormat="1" applyFont="1" applyFill="1" applyBorder="1" applyAlignment="1">
      <alignment horizontal="center"/>
    </xf>
    <xf numFmtId="41" fontId="31" fillId="0" borderId="17" xfId="227" applyNumberFormat="1" applyFont="1" applyFill="1" applyBorder="1" applyAlignment="1">
      <alignment horizontal="center"/>
    </xf>
    <xf numFmtId="49" fontId="31" fillId="0" borderId="18" xfId="0" applyNumberFormat="1" applyFont="1" applyFill="1" applyBorder="1" applyAlignment="1">
      <alignment horizontal="center"/>
    </xf>
    <xf numFmtId="49" fontId="31" fillId="0" borderId="0" xfId="227" applyNumberFormat="1" applyFont="1" applyFill="1" applyAlignment="1">
      <alignment horizontal="left"/>
    </xf>
    <xf numFmtId="43" fontId="31" fillId="0" borderId="0" xfId="227" applyFont="1" applyFill="1" applyBorder="1"/>
    <xf numFmtId="41" fontId="31" fillId="0" borderId="17" xfId="0" applyNumberFormat="1" applyFont="1" applyFill="1" applyBorder="1"/>
    <xf numFmtId="0" fontId="31" fillId="0" borderId="0" xfId="0" applyFont="1" applyFill="1" applyAlignment="1">
      <alignment horizontal="center"/>
    </xf>
    <xf numFmtId="0" fontId="36" fillId="0" borderId="8" xfId="372" applyFont="1" applyFill="1" applyBorder="1" applyAlignment="1"/>
    <xf numFmtId="49" fontId="36" fillId="0" borderId="8" xfId="372" applyNumberFormat="1" applyFont="1" applyFill="1" applyBorder="1" applyAlignment="1">
      <alignment horizontal="left" wrapText="1"/>
    </xf>
    <xf numFmtId="0" fontId="31" fillId="0" borderId="0" xfId="0" applyFont="1" applyFill="1" applyBorder="1"/>
    <xf numFmtId="1" fontId="31" fillId="0" borderId="0" xfId="227" applyNumberFormat="1" applyFont="1" applyFill="1" applyAlignment="1">
      <alignment horizontal="left"/>
    </xf>
    <xf numFmtId="49" fontId="36" fillId="0" borderId="8" xfId="372" applyNumberFormat="1" applyFont="1" applyFill="1" applyBorder="1" applyAlignment="1">
      <alignment wrapText="1"/>
    </xf>
    <xf numFmtId="49" fontId="36" fillId="0" borderId="0" xfId="372" applyNumberFormat="1" applyFont="1" applyFill="1" applyBorder="1" applyAlignment="1">
      <alignment horizontal="left" wrapText="1"/>
    </xf>
    <xf numFmtId="0" fontId="36" fillId="0" borderId="0" xfId="372" applyFont="1" applyFill="1" applyBorder="1" applyAlignment="1"/>
    <xf numFmtId="49" fontId="31" fillId="0" borderId="35" xfId="0" applyNumberFormat="1" applyFont="1" applyFill="1" applyBorder="1" applyAlignment="1">
      <alignment horizontal="center"/>
    </xf>
    <xf numFmtId="49" fontId="31" fillId="0" borderId="0" xfId="0" applyNumberFormat="1" applyFont="1" applyFill="1" applyBorder="1" applyAlignment="1">
      <alignment horizontal="left" vertical="top"/>
    </xf>
    <xf numFmtId="49" fontId="31" fillId="0" borderId="0" xfId="0" quotePrefix="1" applyNumberFormat="1" applyFont="1" applyFill="1" applyAlignment="1">
      <alignment horizontal="left"/>
    </xf>
    <xf numFmtId="49" fontId="31" fillId="0" borderId="33" xfId="0" applyNumberFormat="1" applyFont="1" applyFill="1" applyBorder="1" applyAlignment="1">
      <alignment horizontal="center"/>
    </xf>
    <xf numFmtId="0" fontId="31" fillId="0" borderId="0" xfId="0" applyFont="1" applyFill="1" applyBorder="1" applyAlignment="1"/>
    <xf numFmtId="41" fontId="31" fillId="0" borderId="26" xfId="0" applyNumberFormat="1" applyFont="1" applyFill="1" applyBorder="1"/>
    <xf numFmtId="49" fontId="31" fillId="0" borderId="0" xfId="0" applyNumberFormat="1" applyFont="1" applyFill="1" applyAlignment="1">
      <alignment horizontal="right"/>
    </xf>
    <xf numFmtId="41" fontId="31" fillId="0" borderId="17" xfId="0" applyNumberFormat="1" applyFont="1" applyFill="1" applyBorder="1" applyAlignment="1">
      <alignment horizontal="right"/>
    </xf>
    <xf numFmtId="41" fontId="31" fillId="0" borderId="0" xfId="0" applyNumberFormat="1" applyFont="1" applyFill="1" applyAlignment="1"/>
    <xf numFmtId="43" fontId="31" fillId="0" borderId="0" xfId="0" applyNumberFormat="1" applyFont="1" applyFill="1" applyBorder="1"/>
    <xf numFmtId="0" fontId="28" fillId="0" borderId="0" xfId="0" applyFont="1" applyFill="1" applyBorder="1" applyAlignment="1">
      <alignment horizontal="center"/>
    </xf>
    <xf numFmtId="0" fontId="23" fillId="0" borderId="10" xfId="0" applyFont="1" applyBorder="1"/>
    <xf numFmtId="0" fontId="62" fillId="0" borderId="0" xfId="221" applyFont="1" applyFill="1"/>
    <xf numFmtId="41" fontId="31" fillId="0" borderId="0" xfId="0" applyNumberFormat="1" applyFont="1" applyFill="1"/>
    <xf numFmtId="49" fontId="31" fillId="0" borderId="0" xfId="0" applyNumberFormat="1" applyFont="1" applyFill="1" applyBorder="1" applyAlignment="1">
      <alignment horizontal="left"/>
    </xf>
    <xf numFmtId="10" fontId="31" fillId="0" borderId="0" xfId="0" applyNumberFormat="1" applyFont="1" applyFill="1"/>
    <xf numFmtId="173" fontId="43" fillId="0" borderId="0" xfId="0" applyNumberFormat="1" applyFont="1" applyFill="1" applyAlignment="1">
      <alignment horizontal="center"/>
    </xf>
    <xf numFmtId="165" fontId="27" fillId="0" borderId="39" xfId="0" applyNumberFormat="1" applyFont="1" applyFill="1" applyBorder="1"/>
    <xf numFmtId="10" fontId="59" fillId="0" borderId="0" xfId="0" applyNumberFormat="1" applyFont="1" applyFill="1" applyBorder="1" applyAlignment="1" applyProtection="1">
      <alignment horizontal="left"/>
    </xf>
    <xf numFmtId="41" fontId="28" fillId="0" borderId="11" xfId="0" applyNumberFormat="1" applyFont="1" applyFill="1" applyBorder="1"/>
    <xf numFmtId="41" fontId="28" fillId="0" borderId="11" xfId="0" applyNumberFormat="1" applyFont="1" applyFill="1" applyBorder="1" applyProtection="1"/>
    <xf numFmtId="0" fontId="0" fillId="0" borderId="33" xfId="0" applyFill="1" applyBorder="1" applyAlignment="1">
      <alignment wrapText="1"/>
    </xf>
    <xf numFmtId="49" fontId="28" fillId="0" borderId="2" xfId="0" applyNumberFormat="1" applyFont="1" applyFill="1" applyBorder="1" applyAlignment="1">
      <alignment horizontal="center"/>
    </xf>
    <xf numFmtId="49" fontId="28" fillId="0" borderId="0" xfId="0" applyNumberFormat="1" applyFont="1" applyFill="1" applyAlignment="1">
      <alignment horizontal="left"/>
    </xf>
    <xf numFmtId="1" fontId="28" fillId="0" borderId="0" xfId="227" applyNumberFormat="1" applyFont="1" applyFill="1" applyAlignment="1">
      <alignment horizontal="left"/>
    </xf>
    <xf numFmtId="0" fontId="96" fillId="0" borderId="0" xfId="370" applyFill="1" applyAlignment="1">
      <alignment horizontal="left"/>
    </xf>
    <xf numFmtId="0" fontId="96" fillId="0" borderId="0" xfId="370" applyFill="1"/>
    <xf numFmtId="49" fontId="24" fillId="0" borderId="28" xfId="0" applyNumberFormat="1" applyFont="1" applyFill="1" applyBorder="1" applyAlignment="1">
      <alignment horizontal="center"/>
    </xf>
    <xf numFmtId="0" fontId="0" fillId="0" borderId="0" xfId="0" applyFill="1" applyBorder="1" applyAlignment="1">
      <alignment wrapText="1"/>
    </xf>
    <xf numFmtId="49" fontId="31" fillId="25" borderId="4" xfId="0" applyNumberFormat="1" applyFont="1" applyFill="1" applyBorder="1" applyAlignment="1">
      <alignment horizontal="left"/>
    </xf>
    <xf numFmtId="0" fontId="31" fillId="25" borderId="4" xfId="0" applyFont="1" applyFill="1" applyBorder="1" applyAlignment="1">
      <alignment horizontal="left"/>
    </xf>
    <xf numFmtId="0" fontId="31" fillId="25" borderId="4" xfId="0" applyFont="1" applyFill="1" applyBorder="1" applyAlignment="1">
      <alignment horizontal="left" vertical="top" wrapText="1"/>
    </xf>
    <xf numFmtId="0" fontId="0" fillId="25" borderId="4" xfId="0" applyFont="1" applyFill="1" applyBorder="1"/>
    <xf numFmtId="0" fontId="0" fillId="25" borderId="4" xfId="0" applyFill="1" applyBorder="1"/>
    <xf numFmtId="0" fontId="31" fillId="25" borderId="4" xfId="0" applyFont="1" applyFill="1" applyBorder="1" applyAlignment="1">
      <alignment horizontal="center"/>
    </xf>
    <xf numFmtId="0" fontId="31" fillId="25" borderId="4" xfId="0" applyFont="1" applyFill="1" applyBorder="1"/>
    <xf numFmtId="0" fontId="0" fillId="25" borderId="4" xfId="0" applyFill="1" applyBorder="1" applyAlignment="1">
      <alignment wrapText="1"/>
    </xf>
    <xf numFmtId="0" fontId="36" fillId="25" borderId="4" xfId="372" applyFont="1" applyFill="1" applyBorder="1" applyAlignment="1"/>
    <xf numFmtId="49" fontId="36" fillId="25" borderId="4" xfId="372" applyNumberFormat="1" applyFont="1" applyFill="1" applyBorder="1" applyAlignment="1">
      <alignment horizontal="left" wrapText="1"/>
    </xf>
    <xf numFmtId="1" fontId="31" fillId="25" borderId="4" xfId="227" applyNumberFormat="1" applyFont="1" applyFill="1" applyBorder="1" applyAlignment="1">
      <alignment horizontal="left"/>
    </xf>
    <xf numFmtId="49" fontId="31" fillId="25" borderId="4" xfId="0" applyNumberFormat="1" applyFont="1" applyFill="1" applyBorder="1"/>
    <xf numFmtId="0" fontId="36" fillId="25" borderId="4" xfId="373" applyFont="1" applyFill="1" applyBorder="1" applyAlignment="1">
      <alignment wrapText="1"/>
    </xf>
    <xf numFmtId="49" fontId="24" fillId="0" borderId="0" xfId="0" applyNumberFormat="1" applyFont="1" applyFill="1"/>
    <xf numFmtId="43" fontId="31" fillId="0" borderId="16" xfId="0" applyNumberFormat="1" applyFont="1" applyFill="1" applyBorder="1"/>
    <xf numFmtId="0" fontId="63" fillId="0" borderId="0" xfId="0" applyFont="1" applyFill="1" applyAlignment="1">
      <alignment horizontal="left"/>
    </xf>
    <xf numFmtId="14" fontId="63" fillId="0" borderId="0" xfId="0" applyNumberFormat="1" applyFont="1" applyFill="1"/>
    <xf numFmtId="0" fontId="43" fillId="0" borderId="0" xfId="0" applyFont="1" applyFill="1" applyAlignment="1">
      <alignment horizontal="center"/>
    </xf>
    <xf numFmtId="0" fontId="55" fillId="0" borderId="2" xfId="0" applyFont="1" applyBorder="1" applyAlignment="1">
      <alignment horizontal="left"/>
    </xf>
    <xf numFmtId="0" fontId="55" fillId="0" borderId="2" xfId="0" applyFont="1" applyBorder="1"/>
    <xf numFmtId="0" fontId="26" fillId="0" borderId="0" xfId="0" applyFont="1" applyFill="1"/>
    <xf numFmtId="0" fontId="36" fillId="0" borderId="8" xfId="373" applyFont="1" applyFill="1" applyBorder="1" applyAlignment="1">
      <alignment wrapText="1"/>
    </xf>
    <xf numFmtId="41" fontId="39" fillId="0" borderId="20" xfId="0" applyNumberFormat="1" applyFont="1" applyFill="1" applyBorder="1" applyAlignment="1">
      <alignment horizontal="center"/>
    </xf>
    <xf numFmtId="0" fontId="36" fillId="25" borderId="4" xfId="373" applyFont="1" applyFill="1" applyBorder="1" applyAlignment="1">
      <alignment horizontal="left" wrapText="1"/>
    </xf>
    <xf numFmtId="0" fontId="31" fillId="13" borderId="4" xfId="0" applyFont="1" applyFill="1" applyBorder="1"/>
    <xf numFmtId="43" fontId="26" fillId="0" borderId="0" xfId="227" applyNumberFormat="1" applyFont="1" applyFill="1"/>
    <xf numFmtId="43" fontId="25" fillId="0" borderId="0" xfId="227" applyFont="1" applyFill="1" applyBorder="1"/>
    <xf numFmtId="0" fontId="36" fillId="0" borderId="0" xfId="373" applyFont="1" applyFill="1" applyBorder="1" applyAlignment="1">
      <alignment horizontal="left" wrapText="1"/>
    </xf>
    <xf numFmtId="0" fontId="36" fillId="0" borderId="0" xfId="373" applyFont="1" applyFill="1" applyBorder="1" applyAlignment="1">
      <alignment wrapText="1"/>
    </xf>
    <xf numFmtId="0" fontId="24" fillId="30" borderId="0" xfId="0" applyFont="1" applyFill="1"/>
    <xf numFmtId="0" fontId="24" fillId="30" borderId="4" xfId="0" applyFont="1" applyFill="1" applyBorder="1"/>
    <xf numFmtId="0" fontId="24" fillId="30" borderId="4" xfId="0" applyFont="1" applyFill="1" applyBorder="1" applyAlignment="1">
      <alignment wrapText="1"/>
    </xf>
    <xf numFmtId="1" fontId="24" fillId="30" borderId="4" xfId="227" applyNumberFormat="1" applyFont="1" applyFill="1" applyBorder="1" applyAlignment="1">
      <alignment horizontal="left"/>
    </xf>
    <xf numFmtId="0" fontId="24" fillId="30" borderId="4" xfId="0" applyFont="1" applyFill="1" applyBorder="1" applyAlignment="1">
      <alignment horizontal="left"/>
    </xf>
    <xf numFmtId="0" fontId="24" fillId="30" borderId="4" xfId="348" applyFont="1" applyFill="1" applyBorder="1"/>
    <xf numFmtId="172" fontId="24" fillId="30" borderId="4" xfId="0" applyNumberFormat="1" applyFont="1" applyFill="1" applyBorder="1" applyAlignment="1">
      <alignment horizontal="center"/>
    </xf>
    <xf numFmtId="0" fontId="24" fillId="30" borderId="10" xfId="0" applyFont="1" applyFill="1" applyBorder="1"/>
    <xf numFmtId="49" fontId="24" fillId="30" borderId="4" xfId="0" applyNumberFormat="1" applyFont="1" applyFill="1" applyBorder="1" applyAlignment="1">
      <alignment horizontal="left"/>
    </xf>
    <xf numFmtId="0" fontId="23" fillId="0" borderId="0" xfId="0" applyFont="1" applyFill="1"/>
    <xf numFmtId="0" fontId="36" fillId="0" borderId="8" xfId="373" applyFont="1" applyFill="1" applyBorder="1" applyAlignment="1">
      <alignment horizontal="left" wrapText="1"/>
    </xf>
    <xf numFmtId="0" fontId="26" fillId="0" borderId="0" xfId="0" applyFont="1" applyFill="1" applyBorder="1" applyAlignment="1">
      <alignment wrapText="1"/>
    </xf>
    <xf numFmtId="0" fontId="31" fillId="0" borderId="16" xfId="0" applyFont="1" applyFill="1" applyBorder="1"/>
    <xf numFmtId="49" fontId="26" fillId="0" borderId="18" xfId="0" applyNumberFormat="1" applyFont="1" applyFill="1" applyBorder="1" applyAlignment="1">
      <alignment horizontal="center"/>
    </xf>
    <xf numFmtId="49" fontId="31" fillId="31" borderId="0" xfId="0" applyNumberFormat="1" applyFont="1" applyFill="1" applyAlignment="1">
      <alignment horizontal="left"/>
    </xf>
    <xf numFmtId="0" fontId="31" fillId="31" borderId="0" xfId="0" applyFont="1" applyFill="1" applyAlignment="1">
      <alignment horizontal="center"/>
    </xf>
    <xf numFmtId="0" fontId="31" fillId="31" borderId="0" xfId="0" applyFont="1" applyFill="1"/>
    <xf numFmtId="172" fontId="24" fillId="31" borderId="32" xfId="0" applyNumberFormat="1" applyFont="1" applyFill="1" applyBorder="1" applyAlignment="1">
      <alignment horizontal="center"/>
    </xf>
    <xf numFmtId="0" fontId="0" fillId="31" borderId="0" xfId="0" applyFill="1"/>
    <xf numFmtId="0" fontId="24" fillId="31" borderId="32" xfId="0" applyFont="1" applyFill="1" applyBorder="1" applyAlignment="1">
      <alignment wrapText="1"/>
    </xf>
    <xf numFmtId="49" fontId="26" fillId="0" borderId="0" xfId="221" applyNumberFormat="1" applyFont="1" applyFill="1" applyAlignment="1">
      <alignment horizontal="left"/>
    </xf>
    <xf numFmtId="0" fontId="26" fillId="0" borderId="0" xfId="221" applyFont="1" applyFill="1" applyAlignment="1">
      <alignment horizontal="left"/>
    </xf>
    <xf numFmtId="0" fontId="26" fillId="0" borderId="0" xfId="221" applyFont="1" applyFill="1"/>
    <xf numFmtId="49" fontId="26" fillId="0" borderId="0" xfId="0" applyNumberFormat="1" applyFont="1" applyFill="1" applyAlignment="1">
      <alignment horizontal="left"/>
    </xf>
    <xf numFmtId="0" fontId="24" fillId="0" borderId="0" xfId="0" applyFont="1" applyFill="1" applyAlignment="1">
      <alignment horizontal="center"/>
    </xf>
    <xf numFmtId="0" fontId="24" fillId="0" borderId="0" xfId="0" applyFont="1" applyFill="1" applyAlignment="1">
      <alignment horizontal="left"/>
    </xf>
    <xf numFmtId="49" fontId="31" fillId="63" borderId="0" xfId="0" applyNumberFormat="1" applyFont="1" applyFill="1" applyAlignment="1">
      <alignment horizontal="left"/>
    </xf>
    <xf numFmtId="0" fontId="31" fillId="63" borderId="0" xfId="0" applyFont="1" applyFill="1"/>
    <xf numFmtId="0" fontId="24" fillId="63" borderId="4" xfId="0" applyFont="1" applyFill="1" applyBorder="1" applyAlignment="1">
      <alignment wrapText="1"/>
    </xf>
    <xf numFmtId="0" fontId="31" fillId="63" borderId="0" xfId="0" applyFont="1" applyFill="1" applyAlignment="1">
      <alignment horizontal="left"/>
    </xf>
    <xf numFmtId="0" fontId="0" fillId="63" borderId="4" xfId="0" applyFill="1" applyBorder="1" applyAlignment="1">
      <alignment wrapText="1"/>
    </xf>
    <xf numFmtId="0" fontId="0" fillId="63" borderId="4" xfId="0" applyFill="1" applyBorder="1"/>
    <xf numFmtId="0" fontId="24" fillId="63" borderId="4" xfId="0" applyFont="1" applyFill="1" applyBorder="1"/>
    <xf numFmtId="172" fontId="24" fillId="63" borderId="4" xfId="0" applyNumberFormat="1" applyFont="1" applyFill="1" applyBorder="1" applyAlignment="1">
      <alignment horizontal="center"/>
    </xf>
    <xf numFmtId="172" fontId="24" fillId="63" borderId="33" xfId="0" applyNumberFormat="1" applyFont="1" applyFill="1" applyBorder="1" applyAlignment="1">
      <alignment horizontal="center"/>
    </xf>
    <xf numFmtId="0" fontId="0" fillId="63" borderId="33" xfId="0" applyFill="1" applyBorder="1"/>
    <xf numFmtId="0" fontId="24" fillId="63" borderId="33" xfId="0" applyFont="1" applyFill="1" applyBorder="1"/>
    <xf numFmtId="0" fontId="0" fillId="63" borderId="33" xfId="0" applyFill="1" applyBorder="1" applyAlignment="1">
      <alignment wrapText="1"/>
    </xf>
    <xf numFmtId="49" fontId="31" fillId="64" borderId="4" xfId="0" applyNumberFormat="1" applyFont="1" applyFill="1" applyBorder="1" applyAlignment="1">
      <alignment horizontal="left"/>
    </xf>
    <xf numFmtId="0" fontId="31" fillId="64" borderId="4" xfId="0" applyFont="1" applyFill="1" applyBorder="1" applyAlignment="1">
      <alignment horizontal="center"/>
    </xf>
    <xf numFmtId="0" fontId="31" fillId="64" borderId="4" xfId="0" applyFont="1" applyFill="1" applyBorder="1"/>
    <xf numFmtId="172" fontId="24" fillId="64" borderId="4" xfId="0" applyNumberFormat="1" applyFont="1" applyFill="1" applyBorder="1" applyAlignment="1">
      <alignment horizontal="center"/>
    </xf>
    <xf numFmtId="49" fontId="31" fillId="64" borderId="4" xfId="0" applyNumberFormat="1" applyFont="1" applyFill="1" applyBorder="1" applyAlignment="1">
      <alignment horizontal="center"/>
    </xf>
    <xf numFmtId="0" fontId="0" fillId="64" borderId="4" xfId="0" applyFill="1" applyBorder="1"/>
    <xf numFmtId="0" fontId="0" fillId="64" borderId="4" xfId="0" applyFill="1" applyBorder="1" applyAlignment="1">
      <alignment wrapText="1"/>
    </xf>
    <xf numFmtId="49" fontId="113" fillId="0" borderId="0" xfId="0" applyNumberFormat="1" applyFont="1" applyFill="1" applyAlignment="1"/>
    <xf numFmtId="49" fontId="113" fillId="0" borderId="0" xfId="0" applyNumberFormat="1" applyFont="1" applyFill="1" applyAlignment="1">
      <alignment horizontal="right"/>
    </xf>
    <xf numFmtId="165" fontId="113" fillId="0" borderId="16" xfId="227" applyNumberFormat="1" applyFont="1" applyFill="1" applyBorder="1"/>
    <xf numFmtId="165" fontId="113" fillId="0" borderId="0" xfId="227" applyNumberFormat="1" applyFont="1" applyFill="1" applyBorder="1"/>
    <xf numFmtId="165" fontId="113" fillId="0" borderId="17" xfId="227" applyNumberFormat="1" applyFont="1" applyFill="1" applyBorder="1"/>
    <xf numFmtId="41" fontId="31" fillId="0" borderId="16" xfId="0" applyNumberFormat="1" applyFont="1" applyFill="1" applyBorder="1" applyAlignment="1">
      <alignment horizontal="right"/>
    </xf>
    <xf numFmtId="172" fontId="24" fillId="65" borderId="4" xfId="0" applyNumberFormat="1" applyFont="1" applyFill="1" applyBorder="1" applyAlignment="1">
      <alignment horizontal="center"/>
    </xf>
    <xf numFmtId="49" fontId="31" fillId="65" borderId="4" xfId="0" applyNumberFormat="1" applyFont="1" applyFill="1" applyBorder="1" applyAlignment="1">
      <alignment horizontal="center"/>
    </xf>
    <xf numFmtId="0" fontId="0" fillId="65" borderId="4" xfId="0" applyFill="1" applyBorder="1"/>
    <xf numFmtId="0" fontId="0" fillId="65" borderId="4" xfId="0" applyFill="1" applyBorder="1" applyAlignment="1">
      <alignment wrapText="1"/>
    </xf>
    <xf numFmtId="49" fontId="26" fillId="0" borderId="4" xfId="0" applyNumberFormat="1" applyFont="1" applyFill="1" applyBorder="1" applyAlignment="1">
      <alignment horizontal="center"/>
    </xf>
    <xf numFmtId="49" fontId="31" fillId="65" borderId="4" xfId="0" applyNumberFormat="1" applyFont="1" applyFill="1" applyBorder="1" applyAlignment="1">
      <alignment horizontal="left"/>
    </xf>
    <xf numFmtId="0" fontId="31" fillId="65" borderId="4" xfId="0" applyFont="1" applyFill="1" applyBorder="1" applyAlignment="1">
      <alignment horizontal="left"/>
    </xf>
    <xf numFmtId="0" fontId="31" fillId="65" borderId="4" xfId="0" applyFont="1" applyFill="1" applyBorder="1"/>
    <xf numFmtId="0" fontId="31" fillId="65" borderId="4" xfId="0" applyFont="1" applyFill="1" applyBorder="1" applyAlignment="1">
      <alignment horizontal="center"/>
    </xf>
    <xf numFmtId="49" fontId="31" fillId="66" borderId="4" xfId="0" applyNumberFormat="1" applyFont="1" applyFill="1" applyBorder="1" applyAlignment="1">
      <alignment horizontal="left"/>
    </xf>
    <xf numFmtId="0" fontId="31" fillId="66" borderId="4" xfId="0" applyFont="1" applyFill="1" applyBorder="1" applyAlignment="1">
      <alignment horizontal="left"/>
    </xf>
    <xf numFmtId="0" fontId="31" fillId="66" borderId="4" xfId="0" applyFont="1" applyFill="1" applyBorder="1"/>
    <xf numFmtId="49" fontId="31" fillId="66" borderId="4" xfId="0" applyNumberFormat="1" applyFont="1" applyFill="1" applyBorder="1" applyAlignment="1">
      <alignment horizontal="left" vertical="top"/>
    </xf>
    <xf numFmtId="0" fontId="31" fillId="66" borderId="4" xfId="0" applyNumberFormat="1" applyFont="1" applyFill="1" applyBorder="1" applyAlignment="1">
      <alignment vertical="top" wrapText="1"/>
    </xf>
    <xf numFmtId="1" fontId="31" fillId="66" borderId="4" xfId="227" applyNumberFormat="1" applyFont="1" applyFill="1" applyBorder="1" applyAlignment="1">
      <alignment horizontal="left"/>
    </xf>
    <xf numFmtId="0" fontId="0" fillId="67" borderId="4" xfId="0" applyFill="1" applyBorder="1"/>
    <xf numFmtId="0" fontId="0" fillId="67" borderId="4" xfId="0" applyFill="1" applyBorder="1" applyAlignment="1">
      <alignment wrapText="1"/>
    </xf>
    <xf numFmtId="0" fontId="26" fillId="67" borderId="4" xfId="0" applyFont="1" applyFill="1" applyBorder="1" applyAlignment="1">
      <alignment horizontal="left"/>
    </xf>
    <xf numFmtId="0" fontId="26" fillId="67" borderId="4" xfId="0" applyFont="1" applyFill="1" applyBorder="1"/>
    <xf numFmtId="0" fontId="26" fillId="68" borderId="4" xfId="0" applyFont="1" applyFill="1" applyBorder="1" applyAlignment="1">
      <alignment horizontal="left"/>
    </xf>
    <xf numFmtId="0" fontId="26" fillId="68" borderId="4" xfId="0" applyFont="1" applyFill="1" applyBorder="1"/>
    <xf numFmtId="0" fontId="26" fillId="68" borderId="4" xfId="0" applyFont="1" applyFill="1" applyBorder="1" applyAlignment="1">
      <alignment wrapText="1"/>
    </xf>
    <xf numFmtId="49" fontId="31" fillId="68" borderId="4" xfId="0" applyNumberFormat="1" applyFont="1" applyFill="1" applyBorder="1" applyAlignment="1">
      <alignment horizontal="left"/>
    </xf>
    <xf numFmtId="0" fontId="31" fillId="68" borderId="4" xfId="0" applyFont="1" applyFill="1" applyBorder="1" applyAlignment="1">
      <alignment horizontal="left"/>
    </xf>
    <xf numFmtId="0" fontId="31" fillId="68" borderId="4" xfId="0" applyFont="1" applyFill="1" applyBorder="1"/>
    <xf numFmtId="0" fontId="0" fillId="68" borderId="4" xfId="0" applyFill="1" applyBorder="1"/>
    <xf numFmtId="0" fontId="0" fillId="67" borderId="33" xfId="0" applyFill="1" applyBorder="1" applyAlignment="1">
      <alignment wrapText="1"/>
    </xf>
    <xf numFmtId="165" fontId="50" fillId="0" borderId="16" xfId="227" applyNumberFormat="1" applyFont="1" applyFill="1" applyBorder="1"/>
    <xf numFmtId="165" fontId="50" fillId="0" borderId="0" xfId="227" applyNumberFormat="1" applyFont="1" applyFill="1" applyBorder="1"/>
    <xf numFmtId="165" fontId="50" fillId="0" borderId="17" xfId="227" applyNumberFormat="1" applyFont="1" applyFill="1" applyBorder="1"/>
    <xf numFmtId="41" fontId="31" fillId="0" borderId="40" xfId="0" applyNumberFormat="1" applyFont="1" applyFill="1" applyBorder="1" applyAlignment="1">
      <alignment horizontal="right"/>
    </xf>
    <xf numFmtId="49" fontId="31" fillId="67" borderId="4" xfId="0" applyNumberFormat="1" applyFont="1" applyFill="1" applyBorder="1" applyAlignment="1">
      <alignment horizontal="left"/>
    </xf>
    <xf numFmtId="0" fontId="31" fillId="67" borderId="4" xfId="0" applyFont="1" applyFill="1" applyBorder="1"/>
    <xf numFmtId="172" fontId="31" fillId="67" borderId="4" xfId="0" applyNumberFormat="1" applyFont="1" applyFill="1" applyBorder="1" applyAlignment="1">
      <alignment horizontal="center"/>
    </xf>
    <xf numFmtId="49" fontId="31" fillId="69" borderId="4" xfId="0" applyNumberFormat="1" applyFont="1" applyFill="1" applyBorder="1" applyAlignment="1">
      <alignment horizontal="left"/>
    </xf>
    <xf numFmtId="0" fontId="31" fillId="69" borderId="4" xfId="0" applyFont="1" applyFill="1" applyBorder="1" applyAlignment="1">
      <alignment horizontal="left"/>
    </xf>
    <xf numFmtId="0" fontId="31" fillId="69" borderId="4" xfId="0" applyFont="1" applyFill="1" applyBorder="1" applyAlignment="1">
      <alignment horizontal="left" vertical="top" wrapText="1"/>
    </xf>
    <xf numFmtId="172" fontId="26" fillId="69" borderId="4" xfId="0" applyNumberFormat="1" applyFont="1" applyFill="1" applyBorder="1" applyAlignment="1">
      <alignment horizontal="center"/>
    </xf>
    <xf numFmtId="0" fontId="0" fillId="69" borderId="4" xfId="0" applyFill="1" applyBorder="1"/>
    <xf numFmtId="0" fontId="26" fillId="69" borderId="4" xfId="0" applyFont="1" applyFill="1" applyBorder="1"/>
    <xf numFmtId="0" fontId="0" fillId="69" borderId="4" xfId="0" applyFill="1" applyBorder="1" applyAlignment="1">
      <alignment wrapText="1"/>
    </xf>
    <xf numFmtId="0" fontId="31" fillId="69" borderId="4" xfId="0" applyFont="1" applyFill="1" applyBorder="1"/>
    <xf numFmtId="49" fontId="26" fillId="69" borderId="4" xfId="0" applyNumberFormat="1" applyFont="1" applyFill="1" applyBorder="1" applyAlignment="1">
      <alignment horizontal="left"/>
    </xf>
    <xf numFmtId="0" fontId="31" fillId="66" borderId="4" xfId="0" applyFont="1" applyFill="1" applyBorder="1" applyAlignment="1">
      <alignment horizontal="center"/>
    </xf>
    <xf numFmtId="172" fontId="26" fillId="66" borderId="4" xfId="0" applyNumberFormat="1" applyFont="1" applyFill="1" applyBorder="1" applyAlignment="1">
      <alignment horizontal="center"/>
    </xf>
    <xf numFmtId="0" fontId="0" fillId="66" borderId="4" xfId="0" applyFill="1" applyBorder="1"/>
    <xf numFmtId="0" fontId="0" fillId="66" borderId="4" xfId="0" applyFill="1" applyBorder="1" applyAlignment="1">
      <alignment wrapText="1"/>
    </xf>
    <xf numFmtId="0" fontId="36" fillId="66" borderId="4" xfId="373" applyFont="1" applyFill="1" applyBorder="1" applyAlignment="1">
      <alignment wrapText="1"/>
    </xf>
    <xf numFmtId="0" fontId="36" fillId="66" borderId="4" xfId="373" applyFont="1" applyFill="1" applyBorder="1" applyAlignment="1">
      <alignment horizontal="left" wrapText="1"/>
    </xf>
    <xf numFmtId="0" fontId="65" fillId="66" borderId="4" xfId="0" applyFont="1" applyFill="1" applyBorder="1"/>
    <xf numFmtId="49" fontId="24" fillId="0" borderId="0" xfId="0" applyNumberFormat="1" applyFont="1" applyFill="1" applyAlignment="1">
      <alignment horizontal="left"/>
    </xf>
    <xf numFmtId="0" fontId="25" fillId="0" borderId="0" xfId="0" applyFont="1" applyFill="1"/>
    <xf numFmtId="41" fontId="47" fillId="0" borderId="32" xfId="227" applyNumberFormat="1" applyFont="1" applyFill="1" applyBorder="1"/>
    <xf numFmtId="0" fontId="26" fillId="0" borderId="0" xfId="0" applyFont="1" applyFill="1" applyAlignment="1">
      <alignment horizontal="center"/>
    </xf>
    <xf numFmtId="0" fontId="25" fillId="0" borderId="0" xfId="0" applyFont="1" applyFill="1" applyAlignment="1">
      <alignment horizontal="center"/>
    </xf>
    <xf numFmtId="43" fontId="25" fillId="0" borderId="0" xfId="227" applyNumberFormat="1" applyFont="1" applyFill="1"/>
    <xf numFmtId="165" fontId="0" fillId="0" borderId="0" xfId="0" applyNumberFormat="1" applyFill="1" applyAlignment="1">
      <alignment vertical="top"/>
    </xf>
    <xf numFmtId="43" fontId="25" fillId="0" borderId="0" xfId="227" applyFont="1" applyFill="1"/>
    <xf numFmtId="37" fontId="0" fillId="0" borderId="0" xfId="342" applyFont="1" applyAlignment="1">
      <alignment horizontal="center"/>
    </xf>
    <xf numFmtId="37" fontId="0" fillId="0" borderId="0" xfId="342" applyFont="1"/>
    <xf numFmtId="37" fontId="0" fillId="0" borderId="10" xfId="342" applyFont="1" applyBorder="1" applyAlignment="1">
      <alignment horizontal="center"/>
    </xf>
    <xf numFmtId="37" fontId="0" fillId="0" borderId="11" xfId="342" applyFont="1" applyBorder="1"/>
    <xf numFmtId="37" fontId="0" fillId="0" borderId="23" xfId="342" applyFont="1" applyBorder="1"/>
    <xf numFmtId="37" fontId="0" fillId="0" borderId="2" xfId="342" applyFont="1" applyBorder="1" applyAlignment="1">
      <alignment horizontal="center"/>
    </xf>
    <xf numFmtId="37" fontId="0" fillId="0" borderId="2" xfId="342" applyFont="1" applyBorder="1"/>
    <xf numFmtId="37" fontId="0" fillId="0" borderId="0" xfId="342" quotePrefix="1" applyFont="1"/>
    <xf numFmtId="37" fontId="0" fillId="0" borderId="36" xfId="342" applyFont="1" applyBorder="1"/>
    <xf numFmtId="37" fontId="0" fillId="0" borderId="9" xfId="342" applyFont="1" applyBorder="1"/>
    <xf numFmtId="37" fontId="0" fillId="0" borderId="0" xfId="342" applyFont="1" applyBorder="1"/>
    <xf numFmtId="0" fontId="117" fillId="0" borderId="0" xfId="349" applyFont="1" applyAlignment="1">
      <alignment horizontal="center"/>
    </xf>
    <xf numFmtId="167" fontId="23" fillId="0" borderId="0" xfId="0" applyNumberFormat="1" applyFont="1" applyAlignment="1" applyProtection="1">
      <alignment horizontal="center"/>
    </xf>
    <xf numFmtId="0" fontId="94" fillId="0" borderId="0" xfId="0" applyNumberFormat="1" applyFont="1" applyBorder="1" applyAlignment="1" applyProtection="1">
      <alignment horizontal="left"/>
    </xf>
    <xf numFmtId="0" fontId="26" fillId="71" borderId="4" xfId="0" applyFont="1" applyFill="1" applyBorder="1" applyAlignment="1">
      <alignment horizontal="left"/>
    </xf>
    <xf numFmtId="0" fontId="26" fillId="71" borderId="4" xfId="0" applyFont="1" applyFill="1" applyBorder="1"/>
    <xf numFmtId="0" fontId="31" fillId="71" borderId="4" xfId="0" applyFont="1" applyFill="1" applyBorder="1"/>
    <xf numFmtId="172" fontId="26" fillId="71" borderId="4" xfId="0" applyNumberFormat="1" applyFont="1" applyFill="1" applyBorder="1" applyAlignment="1">
      <alignment horizontal="center"/>
    </xf>
    <xf numFmtId="0" fontId="24" fillId="71" borderId="4" xfId="0" applyFont="1" applyFill="1" applyBorder="1" applyAlignment="1">
      <alignment wrapText="1"/>
    </xf>
    <xf numFmtId="0" fontId="118" fillId="0" borderId="0" xfId="0" applyFont="1" applyFill="1" applyAlignment="1"/>
    <xf numFmtId="0" fontId="25" fillId="0" borderId="0" xfId="0" applyFont="1" applyFill="1" applyAlignment="1">
      <alignment horizontal="left"/>
    </xf>
    <xf numFmtId="49" fontId="26" fillId="0" borderId="35" xfId="0" applyNumberFormat="1" applyFont="1" applyFill="1" applyBorder="1" applyAlignment="1">
      <alignment horizontal="center"/>
    </xf>
    <xf numFmtId="49" fontId="26" fillId="0" borderId="34" xfId="0" applyNumberFormat="1" applyFont="1" applyFill="1" applyBorder="1" applyAlignment="1">
      <alignment horizontal="center"/>
    </xf>
    <xf numFmtId="38" fontId="102" fillId="0" borderId="0" xfId="296" applyNumberFormat="1" applyFont="1" applyFill="1" applyAlignment="1">
      <alignment horizontal="center"/>
    </xf>
    <xf numFmtId="0" fontId="26" fillId="0" borderId="10" xfId="0" applyNumberFormat="1" applyFont="1" applyFill="1" applyBorder="1" applyAlignment="1">
      <alignment horizontal="center"/>
    </xf>
    <xf numFmtId="0" fontId="26" fillId="0" borderId="0" xfId="0" applyNumberFormat="1" applyFont="1" applyFill="1" applyBorder="1" applyAlignment="1">
      <alignment vertical="top" wrapText="1"/>
    </xf>
    <xf numFmtId="0" fontId="26" fillId="0" borderId="0" xfId="0" applyFont="1" applyFill="1" applyBorder="1"/>
    <xf numFmtId="49" fontId="26" fillId="0" borderId="0" xfId="0" applyNumberFormat="1" applyFont="1" applyFill="1"/>
    <xf numFmtId="0" fontId="36" fillId="0" borderId="0" xfId="0" applyFont="1" applyFill="1"/>
    <xf numFmtId="0" fontId="26" fillId="0" borderId="8" xfId="0" applyFont="1" applyFill="1" applyBorder="1"/>
    <xf numFmtId="0" fontId="26" fillId="0" borderId="0" xfId="0" applyFont="1" applyFill="1" applyAlignment="1">
      <alignment horizontal="left"/>
    </xf>
    <xf numFmtId="0" fontId="26" fillId="0" borderId="0" xfId="0" applyFont="1" applyFill="1" applyBorder="1" applyAlignment="1">
      <alignment horizontal="left" vertical="top" wrapText="1"/>
    </xf>
    <xf numFmtId="0" fontId="26" fillId="0" borderId="0" xfId="0" quotePrefix="1" applyFont="1" applyFill="1" applyAlignment="1">
      <alignment horizontal="left"/>
    </xf>
    <xf numFmtId="0" fontId="26" fillId="0" borderId="0" xfId="0" quotePrefix="1" applyNumberFormat="1" applyFont="1" applyFill="1"/>
    <xf numFmtId="0" fontId="26" fillId="0" borderId="0" xfId="0" quotePrefix="1" applyNumberFormat="1" applyFont="1" applyFill="1" applyBorder="1" applyAlignment="1">
      <alignment vertical="top" wrapText="1"/>
    </xf>
    <xf numFmtId="0" fontId="26" fillId="0" borderId="41" xfId="0" applyFont="1" applyFill="1" applyBorder="1" applyAlignment="1">
      <alignment vertical="top" wrapText="1"/>
    </xf>
    <xf numFmtId="0" fontId="26" fillId="0" borderId="0" xfId="0" quotePrefix="1" applyNumberFormat="1" applyFont="1" applyFill="1" applyBorder="1" applyAlignment="1">
      <alignment vertical="top"/>
    </xf>
    <xf numFmtId="0" fontId="26" fillId="0" borderId="0" xfId="0" applyFont="1" applyFill="1" applyBorder="1" applyAlignment="1">
      <alignment horizontal="left" vertical="top"/>
    </xf>
    <xf numFmtId="0" fontId="26" fillId="0" borderId="5" xfId="0" applyFont="1" applyFill="1" applyBorder="1" applyAlignment="1">
      <alignment vertical="top" wrapText="1"/>
    </xf>
    <xf numFmtId="0" fontId="26" fillId="72" borderId="4" xfId="0" applyFont="1" applyFill="1" applyBorder="1" applyAlignment="1">
      <alignment horizontal="left"/>
    </xf>
    <xf numFmtId="0" fontId="26" fillId="72" borderId="4" xfId="0" applyFont="1" applyFill="1" applyBorder="1"/>
    <xf numFmtId="0" fontId="31" fillId="72" borderId="4" xfId="0" applyFont="1" applyFill="1" applyBorder="1"/>
    <xf numFmtId="172" fontId="26" fillId="72" borderId="4" xfId="0" applyNumberFormat="1" applyFont="1" applyFill="1" applyBorder="1" applyAlignment="1">
      <alignment horizontal="center"/>
    </xf>
    <xf numFmtId="0" fontId="24" fillId="72" borderId="4" xfId="0" applyFont="1" applyFill="1" applyBorder="1" applyAlignment="1">
      <alignment wrapText="1"/>
    </xf>
    <xf numFmtId="0" fontId="24" fillId="73" borderId="4" xfId="0" applyFont="1" applyFill="1" applyBorder="1" applyAlignment="1">
      <alignment wrapText="1"/>
    </xf>
    <xf numFmtId="0" fontId="26" fillId="73" borderId="4" xfId="0" applyFont="1" applyFill="1" applyBorder="1" applyAlignment="1">
      <alignment horizontal="left"/>
    </xf>
    <xf numFmtId="0" fontId="0" fillId="73" borderId="4" xfId="0" applyFill="1" applyBorder="1"/>
    <xf numFmtId="0" fontId="26" fillId="73" borderId="4" xfId="0" applyFont="1" applyFill="1" applyBorder="1"/>
    <xf numFmtId="172" fontId="26" fillId="73" borderId="4" xfId="0" applyNumberFormat="1" applyFont="1" applyFill="1" applyBorder="1" applyAlignment="1">
      <alignment horizontal="center"/>
    </xf>
    <xf numFmtId="165" fontId="28" fillId="0" borderId="9" xfId="0" applyNumberFormat="1" applyFont="1" applyFill="1" applyBorder="1"/>
    <xf numFmtId="49" fontId="26" fillId="0" borderId="0" xfId="0" applyNumberFormat="1" applyFont="1" applyFill="1" applyBorder="1" applyAlignment="1">
      <alignment horizontal="center"/>
    </xf>
    <xf numFmtId="49" fontId="26" fillId="0" borderId="0" xfId="0" applyNumberFormat="1" applyFont="1" applyFill="1" applyBorder="1" applyAlignment="1">
      <alignment horizontal="left"/>
    </xf>
    <xf numFmtId="0" fontId="26" fillId="0" borderId="0" xfId="0" applyFont="1" applyFill="1" applyBorder="1" applyAlignment="1">
      <alignment horizontal="center"/>
    </xf>
    <xf numFmtId="49" fontId="26" fillId="0" borderId="32" xfId="0" applyNumberFormat="1" applyFont="1" applyFill="1" applyBorder="1" applyAlignment="1">
      <alignment horizontal="center"/>
    </xf>
    <xf numFmtId="49" fontId="26" fillId="0" borderId="28" xfId="0" applyNumberFormat="1" applyFont="1" applyFill="1" applyBorder="1" applyAlignment="1">
      <alignment horizontal="center"/>
    </xf>
    <xf numFmtId="172" fontId="26" fillId="74" borderId="4" xfId="0" applyNumberFormat="1" applyFont="1" applyFill="1" applyBorder="1" applyAlignment="1">
      <alignment horizontal="center"/>
    </xf>
    <xf numFmtId="0" fontId="0" fillId="74" borderId="4" xfId="0" applyFill="1" applyBorder="1"/>
    <xf numFmtId="0" fontId="26" fillId="74" borderId="4" xfId="0" applyFont="1" applyFill="1" applyBorder="1"/>
    <xf numFmtId="0" fontId="24" fillId="74" borderId="4" xfId="0" applyFont="1" applyFill="1" applyBorder="1" applyAlignment="1">
      <alignment wrapText="1"/>
    </xf>
    <xf numFmtId="49" fontId="26" fillId="74" borderId="4" xfId="0" applyNumberFormat="1" applyFont="1" applyFill="1" applyBorder="1" applyAlignment="1">
      <alignment horizontal="left"/>
    </xf>
    <xf numFmtId="0" fontId="26" fillId="74" borderId="4" xfId="0" applyFont="1" applyFill="1" applyBorder="1" applyAlignment="1">
      <alignment horizontal="left"/>
    </xf>
    <xf numFmtId="0" fontId="26" fillId="76" borderId="4" xfId="0" applyFont="1" applyFill="1" applyBorder="1" applyAlignment="1">
      <alignment horizontal="left"/>
    </xf>
    <xf numFmtId="0" fontId="26" fillId="76" borderId="4" xfId="0" applyFont="1" applyFill="1" applyBorder="1"/>
    <xf numFmtId="0" fontId="24" fillId="76" borderId="4" xfId="0" applyFont="1" applyFill="1" applyBorder="1" applyAlignment="1">
      <alignment wrapText="1"/>
    </xf>
    <xf numFmtId="14" fontId="0" fillId="0" borderId="0" xfId="0" applyNumberFormat="1" applyAlignment="1">
      <alignment vertical="top"/>
    </xf>
    <xf numFmtId="0" fontId="0" fillId="77" borderId="0" xfId="0" applyFill="1"/>
    <xf numFmtId="41" fontId="23" fillId="0" borderId="0" xfId="0" applyNumberFormat="1" applyFont="1" applyFill="1"/>
    <xf numFmtId="41" fontId="23" fillId="0" borderId="32" xfId="227" applyNumberFormat="1" applyFont="1" applyFill="1" applyBorder="1"/>
    <xf numFmtId="0" fontId="23" fillId="0" borderId="0" xfId="0" applyFont="1" applyFill="1" applyAlignment="1">
      <alignment horizontal="center"/>
    </xf>
    <xf numFmtId="0" fontId="26" fillId="63" borderId="4" xfId="0" applyFont="1" applyFill="1" applyBorder="1" applyAlignment="1">
      <alignment horizontal="left"/>
    </xf>
    <xf numFmtId="0" fontId="26" fillId="63" borderId="4" xfId="0" applyFont="1" applyFill="1" applyBorder="1"/>
    <xf numFmtId="172" fontId="26" fillId="63" borderId="4" xfId="0" applyNumberFormat="1" applyFont="1" applyFill="1" applyBorder="1" applyAlignment="1">
      <alignment horizontal="center"/>
    </xf>
    <xf numFmtId="0" fontId="26" fillId="77" borderId="33" xfId="0" applyFont="1" applyFill="1" applyBorder="1" applyAlignment="1">
      <alignment horizontal="left"/>
    </xf>
    <xf numFmtId="0" fontId="26" fillId="77" borderId="33" xfId="0" applyFont="1" applyFill="1" applyBorder="1"/>
    <xf numFmtId="172" fontId="26" fillId="77" borderId="33" xfId="0" applyNumberFormat="1" applyFont="1" applyFill="1" applyBorder="1" applyAlignment="1">
      <alignment horizontal="center"/>
    </xf>
    <xf numFmtId="0" fontId="24" fillId="77" borderId="33" xfId="0" applyFont="1" applyFill="1" applyBorder="1" applyAlignment="1">
      <alignment wrapText="1"/>
    </xf>
    <xf numFmtId="0" fontId="26" fillId="63" borderId="4" xfId="0" applyFont="1" applyFill="1" applyBorder="1" applyAlignment="1">
      <alignment wrapText="1"/>
    </xf>
    <xf numFmtId="167" fontId="24" fillId="0" borderId="0" xfId="0" applyNumberFormat="1" applyFont="1" applyFill="1" applyAlignment="1" applyProtection="1">
      <alignment horizontal="center"/>
    </xf>
    <xf numFmtId="37" fontId="24" fillId="0" borderId="0" xfId="0" applyNumberFormat="1" applyFont="1" applyFill="1" applyAlignment="1" applyProtection="1">
      <alignment horizontal="left"/>
    </xf>
    <xf numFmtId="41" fontId="24" fillId="0" borderId="0" xfId="227" applyNumberFormat="1" applyFont="1" applyFill="1" applyBorder="1" applyProtection="1"/>
    <xf numFmtId="41" fontId="24" fillId="0" borderId="32" xfId="227" applyNumberFormat="1" applyFont="1" applyFill="1" applyBorder="1"/>
    <xf numFmtId="165" fontId="24" fillId="0" borderId="0" xfId="227" applyNumberFormat="1" applyFont="1" applyFill="1"/>
    <xf numFmtId="0" fontId="24" fillId="0" borderId="0" xfId="0" applyFont="1" applyBorder="1"/>
    <xf numFmtId="165" fontId="31" fillId="0" borderId="0" xfId="0" applyNumberFormat="1" applyFont="1" applyFill="1" applyBorder="1"/>
    <xf numFmtId="49" fontId="37" fillId="0" borderId="4" xfId="0" applyNumberFormat="1" applyFont="1" applyFill="1" applyBorder="1" applyAlignment="1">
      <alignment horizontal="centerContinuous"/>
    </xf>
    <xf numFmtId="0" fontId="26" fillId="0" borderId="0" xfId="0" applyFont="1" applyFill="1" applyBorder="1" applyAlignment="1">
      <alignment vertical="top" wrapText="1"/>
    </xf>
    <xf numFmtId="0" fontId="26" fillId="75" borderId="4" xfId="0" applyFont="1" applyFill="1" applyBorder="1" applyAlignment="1">
      <alignment horizontal="left"/>
    </xf>
    <xf numFmtId="0" fontId="26" fillId="75" borderId="4" xfId="0" applyFont="1" applyFill="1" applyBorder="1"/>
    <xf numFmtId="172" fontId="26" fillId="75" borderId="4" xfId="0" applyNumberFormat="1" applyFont="1" applyFill="1" applyBorder="1" applyAlignment="1">
      <alignment horizontal="center"/>
    </xf>
    <xf numFmtId="0" fontId="24" fillId="75" borderId="4" xfId="0" applyFont="1" applyFill="1" applyBorder="1" applyAlignment="1">
      <alignment wrapText="1"/>
    </xf>
    <xf numFmtId="0" fontId="26" fillId="75" borderId="2" xfId="0" applyFont="1" applyFill="1" applyBorder="1"/>
    <xf numFmtId="0" fontId="0" fillId="75" borderId="2" xfId="0" applyFill="1" applyBorder="1"/>
    <xf numFmtId="0" fontId="0" fillId="75" borderId="4" xfId="0" applyFill="1" applyBorder="1"/>
    <xf numFmtId="43" fontId="26" fillId="0" borderId="0" xfId="227" applyFont="1" applyFill="1" applyBorder="1"/>
    <xf numFmtId="0" fontId="26" fillId="78" borderId="0" xfId="0" applyFont="1" applyFill="1"/>
    <xf numFmtId="0" fontId="119" fillId="0" borderId="0" xfId="0" applyFont="1" applyAlignment="1">
      <alignment horizontal="center"/>
    </xf>
    <xf numFmtId="0" fontId="119" fillId="0" borderId="0" xfId="0" applyFont="1" applyAlignment="1">
      <alignment horizontal="centerContinuous"/>
    </xf>
    <xf numFmtId="10" fontId="116" fillId="0" borderId="0" xfId="0" applyNumberFormat="1" applyFont="1" applyFill="1" applyBorder="1"/>
    <xf numFmtId="0" fontId="0" fillId="75" borderId="0" xfId="0" applyFill="1"/>
    <xf numFmtId="0" fontId="26" fillId="79" borderId="4" xfId="0" applyFont="1" applyFill="1" applyBorder="1" applyAlignment="1">
      <alignment horizontal="left"/>
    </xf>
    <xf numFmtId="0" fontId="0" fillId="79" borderId="4" xfId="0" applyFill="1" applyBorder="1"/>
    <xf numFmtId="0" fontId="26" fillId="79" borderId="4" xfId="0" applyFont="1" applyFill="1" applyBorder="1"/>
    <xf numFmtId="172" fontId="26" fillId="79" borderId="4" xfId="0" applyNumberFormat="1" applyFont="1" applyFill="1" applyBorder="1" applyAlignment="1">
      <alignment horizontal="center"/>
    </xf>
    <xf numFmtId="0" fontId="24" fillId="79" borderId="4" xfId="0" applyFont="1" applyFill="1" applyBorder="1" applyAlignment="1">
      <alignment wrapText="1"/>
    </xf>
    <xf numFmtId="10" fontId="0" fillId="0" borderId="0" xfId="342" applyNumberFormat="1" applyFont="1"/>
    <xf numFmtId="10" fontId="0" fillId="0" borderId="9" xfId="342" applyNumberFormat="1" applyFont="1" applyBorder="1"/>
    <xf numFmtId="10" fontId="0" fillId="0" borderId="0" xfId="342" applyNumberFormat="1" applyFont="1" applyBorder="1"/>
    <xf numFmtId="37" fontId="0" fillId="0" borderId="38" xfId="342" applyFont="1" applyBorder="1"/>
    <xf numFmtId="37" fontId="23" fillId="0" borderId="39" xfId="342" applyFont="1" applyBorder="1"/>
    <xf numFmtId="10" fontId="23" fillId="0" borderId="9" xfId="342" applyNumberFormat="1" applyFont="1" applyBorder="1"/>
    <xf numFmtId="10" fontId="23" fillId="0" borderId="53" xfId="342" applyNumberFormat="1" applyFont="1" applyBorder="1"/>
    <xf numFmtId="37" fontId="0" fillId="0" borderId="30" xfId="342" applyFont="1" applyBorder="1"/>
    <xf numFmtId="37" fontId="0" fillId="0" borderId="3" xfId="342" applyFont="1" applyBorder="1"/>
    <xf numFmtId="37" fontId="0" fillId="0" borderId="37" xfId="342" applyFont="1" applyBorder="1"/>
    <xf numFmtId="0" fontId="23" fillId="0" borderId="0" xfId="0" applyFont="1" applyAlignment="1">
      <alignment horizontal="center"/>
    </xf>
    <xf numFmtId="0" fontId="23" fillId="0" borderId="0" xfId="0" applyFont="1" applyAlignment="1">
      <alignment horizontal="centerContinuous"/>
    </xf>
    <xf numFmtId="0" fontId="121" fillId="0" borderId="0" xfId="0" applyFont="1"/>
    <xf numFmtId="0" fontId="119" fillId="0" borderId="0" xfId="0" applyFont="1" applyFill="1"/>
    <xf numFmtId="0" fontId="26" fillId="0" borderId="0" xfId="0" applyFont="1" applyFill="1" applyBorder="1" applyAlignment="1">
      <alignment horizontal="left"/>
    </xf>
    <xf numFmtId="49" fontId="27" fillId="0" borderId="18" xfId="0" applyNumberFormat="1" applyFont="1" applyFill="1" applyBorder="1" applyAlignment="1">
      <alignment horizontal="center"/>
    </xf>
    <xf numFmtId="0" fontId="26" fillId="66" borderId="4" xfId="0" applyFont="1" applyFill="1" applyBorder="1" applyAlignment="1">
      <alignment horizontal="left"/>
    </xf>
    <xf numFmtId="0" fontId="26" fillId="66" borderId="4" xfId="0" applyFont="1" applyFill="1" applyBorder="1"/>
    <xf numFmtId="41" fontId="31" fillId="0" borderId="0" xfId="0" applyNumberFormat="1" applyFont="1" applyFill="1" applyBorder="1" applyAlignment="1">
      <alignment horizontal="center"/>
    </xf>
    <xf numFmtId="41" fontId="31" fillId="0" borderId="0" xfId="0" applyNumberFormat="1" applyFont="1" applyFill="1" applyAlignment="1">
      <alignment horizontal="right"/>
    </xf>
    <xf numFmtId="17" fontId="25" fillId="0" borderId="10" xfId="0" applyNumberFormat="1" applyFont="1" applyFill="1" applyBorder="1" applyAlignment="1">
      <alignment horizontal="center"/>
    </xf>
    <xf numFmtId="0" fontId="24" fillId="0" borderId="32" xfId="0" applyFont="1" applyFill="1" applyBorder="1" applyAlignment="1">
      <alignment horizontal="center"/>
    </xf>
    <xf numFmtId="165" fontId="0" fillId="0" borderId="23" xfId="227" applyNumberFormat="1" applyFont="1" applyFill="1" applyBorder="1"/>
    <xf numFmtId="0" fontId="31" fillId="75" borderId="0" xfId="0" applyFont="1" applyFill="1"/>
    <xf numFmtId="0" fontId="0" fillId="0" borderId="0" xfId="0" applyBorder="1" applyAlignment="1">
      <alignment vertical="top" wrapText="1"/>
    </xf>
    <xf numFmtId="165" fontId="26" fillId="0" borderId="0" xfId="227" applyNumberFormat="1" applyFont="1" applyFill="1"/>
    <xf numFmtId="49" fontId="26" fillId="75" borderId="4" xfId="0" applyNumberFormat="1" applyFont="1" applyFill="1" applyBorder="1" applyAlignment="1">
      <alignment horizontal="left"/>
    </xf>
    <xf numFmtId="0" fontId="0" fillId="75" borderId="4" xfId="0" applyFill="1" applyBorder="1" applyAlignment="1">
      <alignment wrapText="1"/>
    </xf>
    <xf numFmtId="49" fontId="31" fillId="75" borderId="0" xfId="0" applyNumberFormat="1" applyFont="1" applyFill="1" applyAlignment="1">
      <alignment horizontal="left"/>
    </xf>
    <xf numFmtId="0" fontId="31" fillId="75" borderId="0" xfId="0" applyFont="1" applyFill="1" applyAlignment="1">
      <alignment horizontal="center"/>
    </xf>
    <xf numFmtId="172" fontId="24" fillId="75" borderId="32" xfId="0" applyNumberFormat="1" applyFont="1" applyFill="1" applyBorder="1" applyAlignment="1">
      <alignment horizontal="center"/>
    </xf>
    <xf numFmtId="0" fontId="24" fillId="75" borderId="28" xfId="0" applyFont="1" applyFill="1" applyBorder="1"/>
    <xf numFmtId="0" fontId="24" fillId="75" borderId="32" xfId="0" applyFont="1" applyFill="1" applyBorder="1" applyAlignment="1">
      <alignment wrapText="1"/>
    </xf>
    <xf numFmtId="0" fontId="26" fillId="78" borderId="4" xfId="0" applyFont="1" applyFill="1" applyBorder="1" applyAlignment="1">
      <alignment horizontal="left"/>
    </xf>
    <xf numFmtId="0" fontId="0" fillId="78" borderId="4" xfId="0" applyFill="1" applyBorder="1"/>
    <xf numFmtId="172" fontId="26" fillId="78" borderId="4" xfId="0" applyNumberFormat="1" applyFont="1" applyFill="1" applyBorder="1" applyAlignment="1">
      <alignment horizontal="center"/>
    </xf>
    <xf numFmtId="0" fontId="26" fillId="78" borderId="4" xfId="0" applyFont="1" applyFill="1" applyBorder="1"/>
    <xf numFmtId="0" fontId="24" fillId="78" borderId="4" xfId="0" applyFont="1" applyFill="1" applyBorder="1" applyAlignment="1">
      <alignment wrapText="1"/>
    </xf>
    <xf numFmtId="49" fontId="31" fillId="78" borderId="4" xfId="0" applyNumberFormat="1" applyFont="1" applyFill="1" applyBorder="1" applyAlignment="1">
      <alignment horizontal="left"/>
    </xf>
    <xf numFmtId="0" fontId="31" fillId="78" borderId="4" xfId="0" applyFont="1" applyFill="1" applyBorder="1"/>
    <xf numFmtId="0" fontId="26" fillId="78" borderId="4" xfId="0" applyFont="1" applyFill="1" applyBorder="1" applyAlignment="1">
      <alignment wrapText="1"/>
    </xf>
    <xf numFmtId="49" fontId="23" fillId="0" borderId="0" xfId="0" applyNumberFormat="1" applyFont="1" applyFill="1" applyAlignment="1"/>
    <xf numFmtId="14" fontId="23" fillId="0" borderId="0" xfId="0" applyNumberFormat="1" applyFont="1" applyFill="1" applyAlignment="1">
      <alignment horizontal="left"/>
    </xf>
    <xf numFmtId="0" fontId="42" fillId="0" borderId="0" xfId="0" applyNumberFormat="1" applyFont="1" applyFill="1"/>
    <xf numFmtId="38" fontId="122" fillId="0" borderId="0" xfId="296" applyNumberFormat="1" applyFont="1" applyFill="1" applyAlignment="1">
      <alignment horizontal="center"/>
    </xf>
    <xf numFmtId="49" fontId="23" fillId="0" borderId="4" xfId="0" applyNumberFormat="1" applyFont="1" applyFill="1" applyBorder="1" applyAlignment="1">
      <alignment horizontal="centerContinuous"/>
    </xf>
    <xf numFmtId="49" fontId="23" fillId="0" borderId="18" xfId="0" applyNumberFormat="1" applyFont="1" applyFill="1" applyBorder="1" applyAlignment="1">
      <alignment horizontal="centerContinuous"/>
    </xf>
    <xf numFmtId="49" fontId="23" fillId="0" borderId="4" xfId="0" applyNumberFormat="1" applyFont="1" applyFill="1" applyBorder="1" applyAlignment="1">
      <alignment horizontal="center"/>
    </xf>
    <xf numFmtId="49" fontId="23" fillId="0" borderId="0" xfId="0" applyNumberFormat="1" applyFont="1" applyFill="1" applyBorder="1" applyAlignment="1">
      <alignment horizontal="center"/>
    </xf>
    <xf numFmtId="49" fontId="23" fillId="0" borderId="10" xfId="0" applyNumberFormat="1" applyFont="1" applyFill="1" applyBorder="1" applyAlignment="1"/>
    <xf numFmtId="0" fontId="24" fillId="0" borderId="10" xfId="0" applyNumberFormat="1" applyFont="1" applyFill="1" applyBorder="1" applyAlignment="1">
      <alignment horizontal="center"/>
    </xf>
    <xf numFmtId="49" fontId="23" fillId="0" borderId="4" xfId="0" applyNumberFormat="1" applyFont="1" applyFill="1" applyBorder="1" applyAlignment="1">
      <alignment horizontal="center" wrapText="1"/>
    </xf>
    <xf numFmtId="49" fontId="23" fillId="0" borderId="0" xfId="0" applyNumberFormat="1" applyFont="1" applyFill="1" applyBorder="1" applyAlignment="1">
      <alignment horizontal="center" wrapText="1"/>
    </xf>
    <xf numFmtId="49" fontId="24" fillId="75" borderId="4" xfId="0" applyNumberFormat="1" applyFont="1" applyFill="1" applyBorder="1" applyAlignment="1">
      <alignment horizontal="center"/>
    </xf>
    <xf numFmtId="49" fontId="24" fillId="75" borderId="18" xfId="0" applyNumberFormat="1" applyFont="1" applyFill="1" applyBorder="1" applyAlignment="1">
      <alignment horizontal="center"/>
    </xf>
    <xf numFmtId="49" fontId="119" fillId="75" borderId="18" xfId="0" applyNumberFormat="1" applyFont="1" applyFill="1" applyBorder="1" applyAlignment="1">
      <alignment horizontal="center"/>
    </xf>
    <xf numFmtId="49" fontId="24" fillId="69" borderId="18" xfId="0" applyNumberFormat="1" applyFont="1" applyFill="1" applyBorder="1" applyAlignment="1">
      <alignment horizontal="center"/>
    </xf>
    <xf numFmtId="1" fontId="24" fillId="0" borderId="0" xfId="227" applyNumberFormat="1" applyFont="1" applyFill="1" applyAlignment="1">
      <alignment horizontal="left"/>
    </xf>
    <xf numFmtId="0" fontId="24" fillId="0" borderId="0" xfId="0" applyFont="1" applyFill="1" applyBorder="1" applyAlignment="1">
      <alignment horizontal="left"/>
    </xf>
    <xf numFmtId="49" fontId="24" fillId="0" borderId="4" xfId="0" applyNumberFormat="1" applyFont="1" applyFill="1" applyBorder="1" applyAlignment="1">
      <alignment horizontal="center"/>
    </xf>
    <xf numFmtId="49" fontId="24" fillId="0" borderId="18" xfId="0" applyNumberFormat="1" applyFont="1" applyFill="1" applyBorder="1" applyAlignment="1">
      <alignment horizontal="center"/>
    </xf>
    <xf numFmtId="49" fontId="24" fillId="75" borderId="34" xfId="0" applyNumberFormat="1" applyFont="1" applyFill="1" applyBorder="1" applyAlignment="1">
      <alignment horizontal="center"/>
    </xf>
    <xf numFmtId="49" fontId="119" fillId="75" borderId="34" xfId="0" applyNumberFormat="1" applyFont="1" applyFill="1" applyBorder="1" applyAlignment="1">
      <alignment horizontal="center"/>
    </xf>
    <xf numFmtId="49" fontId="24" fillId="69" borderId="34" xfId="0" applyNumberFormat="1" applyFont="1" applyFill="1" applyBorder="1" applyAlignment="1">
      <alignment horizontal="center"/>
    </xf>
    <xf numFmtId="49" fontId="119" fillId="75" borderId="4" xfId="0" applyNumberFormat="1" applyFont="1" applyFill="1" applyBorder="1" applyAlignment="1">
      <alignment horizontal="center"/>
    </xf>
    <xf numFmtId="49" fontId="119" fillId="75" borderId="0" xfId="0" applyNumberFormat="1" applyFont="1" applyFill="1" applyBorder="1" applyAlignment="1">
      <alignment horizontal="center"/>
    </xf>
    <xf numFmtId="49" fontId="120" fillId="75" borderId="4" xfId="0" applyNumberFormat="1" applyFont="1" applyFill="1" applyBorder="1" applyAlignment="1">
      <alignment horizontal="center"/>
    </xf>
    <xf numFmtId="49" fontId="120" fillId="75" borderId="18" xfId="0" applyNumberFormat="1" applyFont="1" applyFill="1" applyBorder="1" applyAlignment="1">
      <alignment horizontal="center"/>
    </xf>
    <xf numFmtId="49" fontId="23" fillId="75" borderId="0" xfId="0" applyNumberFormat="1" applyFont="1" applyFill="1" applyBorder="1" applyAlignment="1">
      <alignment horizontal="center"/>
    </xf>
    <xf numFmtId="49" fontId="24" fillId="75" borderId="33" xfId="0" applyNumberFormat="1" applyFont="1" applyFill="1" applyBorder="1" applyAlignment="1">
      <alignment horizontal="center"/>
    </xf>
    <xf numFmtId="49" fontId="24" fillId="75" borderId="35" xfId="0" applyNumberFormat="1" applyFont="1" applyFill="1" applyBorder="1" applyAlignment="1">
      <alignment horizontal="center"/>
    </xf>
    <xf numFmtId="49" fontId="119" fillId="75" borderId="35" xfId="0" applyNumberFormat="1" applyFont="1" applyFill="1" applyBorder="1" applyAlignment="1">
      <alignment horizontal="center"/>
    </xf>
    <xf numFmtId="49" fontId="24" fillId="69" borderId="35" xfId="0" applyNumberFormat="1" applyFont="1" applyFill="1" applyBorder="1" applyAlignment="1">
      <alignment horizontal="center"/>
    </xf>
    <xf numFmtId="49" fontId="24" fillId="0" borderId="0" xfId="0" applyNumberFormat="1" applyFont="1" applyFill="1" applyBorder="1" applyAlignment="1">
      <alignment horizontal="left"/>
    </xf>
    <xf numFmtId="49" fontId="24" fillId="75" borderId="32" xfId="0" applyNumberFormat="1" applyFont="1" applyFill="1" applyBorder="1" applyAlignment="1">
      <alignment horizontal="center"/>
    </xf>
    <xf numFmtId="49" fontId="24" fillId="75" borderId="28" xfId="0" applyNumberFormat="1" applyFont="1" applyFill="1" applyBorder="1" applyAlignment="1">
      <alignment horizontal="center"/>
    </xf>
    <xf numFmtId="49" fontId="24" fillId="69" borderId="0" xfId="0" applyNumberFormat="1" applyFont="1" applyFill="1" applyBorder="1" applyAlignment="1">
      <alignment horizontal="center"/>
    </xf>
    <xf numFmtId="49" fontId="24" fillId="69" borderId="4" xfId="0" applyNumberFormat="1" applyFont="1" applyFill="1" applyBorder="1" applyAlignment="1">
      <alignment horizontal="center"/>
    </xf>
    <xf numFmtId="0" fontId="26" fillId="63" borderId="4" xfId="0" applyFont="1" applyFill="1" applyBorder="1" applyAlignment="1">
      <alignment horizontal="left" wrapText="1"/>
    </xf>
    <xf numFmtId="0" fontId="23" fillId="0" borderId="0" xfId="0" applyNumberFormat="1" applyFont="1" applyFill="1" applyAlignment="1">
      <alignment horizontal="left"/>
    </xf>
    <xf numFmtId="0" fontId="23" fillId="0" borderId="0" xfId="0" applyFont="1" applyFill="1" applyAlignment="1">
      <alignment horizontal="left"/>
    </xf>
    <xf numFmtId="167" fontId="23" fillId="0" borderId="0" xfId="0" applyNumberFormat="1" applyFont="1" applyAlignment="1" applyProtection="1">
      <alignment horizontal="left"/>
    </xf>
    <xf numFmtId="49" fontId="26" fillId="0" borderId="0" xfId="0" applyNumberFormat="1" applyFont="1" applyFill="1" applyBorder="1" applyAlignment="1">
      <alignment horizontal="left" vertical="top"/>
    </xf>
    <xf numFmtId="10" fontId="43" fillId="0" borderId="0" xfId="0" applyNumberFormat="1" applyFont="1" applyFill="1" applyAlignment="1">
      <alignment horizontal="center"/>
    </xf>
    <xf numFmtId="49" fontId="26" fillId="0" borderId="33" xfId="0" applyNumberFormat="1" applyFont="1" applyFill="1" applyBorder="1" applyAlignment="1">
      <alignment horizontal="center"/>
    </xf>
    <xf numFmtId="37" fontId="126" fillId="0" borderId="0" xfId="342" applyFont="1" applyFill="1"/>
    <xf numFmtId="37" fontId="22" fillId="0" borderId="0" xfId="342" applyFont="1" applyFill="1"/>
    <xf numFmtId="37" fontId="22" fillId="0" borderId="0" xfId="342" applyFont="1"/>
    <xf numFmtId="37" fontId="127" fillId="0" borderId="0" xfId="342" applyFont="1" applyFill="1"/>
    <xf numFmtId="37" fontId="22" fillId="0" borderId="0" xfId="342" applyFont="1" applyAlignment="1">
      <alignment horizontal="center"/>
    </xf>
    <xf numFmtId="39" fontId="22" fillId="0" borderId="0" xfId="342" applyNumberFormat="1" applyFont="1" applyFill="1"/>
    <xf numFmtId="37" fontId="128" fillId="0" borderId="0" xfId="342" applyFont="1" applyFill="1" applyAlignment="1">
      <alignment horizontal="center"/>
    </xf>
    <xf numFmtId="10" fontId="22" fillId="0" borderId="0" xfId="342" applyNumberFormat="1" applyFont="1"/>
    <xf numFmtId="37" fontId="22" fillId="0" borderId="9" xfId="342" applyFont="1" applyFill="1" applyBorder="1"/>
    <xf numFmtId="37" fontId="22" fillId="0" borderId="0" xfId="342" applyFont="1" applyFill="1" applyBorder="1" applyAlignment="1">
      <alignment horizontal="right"/>
    </xf>
    <xf numFmtId="37" fontId="22" fillId="0" borderId="0" xfId="342" applyFont="1" applyFill="1" applyBorder="1"/>
    <xf numFmtId="37" fontId="127" fillId="0" borderId="0" xfId="342" applyFont="1" applyFill="1" applyAlignment="1">
      <alignment horizontal="center"/>
    </xf>
    <xf numFmtId="37" fontId="22" fillId="0" borderId="0" xfId="342" applyFont="1" applyBorder="1"/>
    <xf numFmtId="0" fontId="25" fillId="80" borderId="4" xfId="0" applyFont="1" applyFill="1" applyBorder="1"/>
    <xf numFmtId="0" fontId="25" fillId="80" borderId="4" xfId="0" applyFont="1" applyFill="1" applyBorder="1" applyAlignment="1">
      <alignment wrapText="1"/>
    </xf>
    <xf numFmtId="0" fontId="77" fillId="80" borderId="4" xfId="0" applyFont="1" applyFill="1" applyBorder="1"/>
    <xf numFmtId="0" fontId="129" fillId="80" borderId="4" xfId="373" applyFont="1" applyFill="1" applyBorder="1" applyAlignment="1"/>
    <xf numFmtId="0" fontId="25" fillId="80" borderId="4" xfId="0" applyFont="1" applyFill="1" applyBorder="1" applyAlignment="1">
      <alignment vertical="top"/>
    </xf>
    <xf numFmtId="0" fontId="25" fillId="80" borderId="4" xfId="0" applyFont="1" applyFill="1" applyBorder="1" applyAlignment="1">
      <alignment vertical="top" wrapText="1"/>
    </xf>
    <xf numFmtId="0" fontId="25" fillId="70" borderId="4" xfId="0" applyNumberFormat="1" applyFont="1" applyFill="1" applyBorder="1" applyAlignment="1"/>
    <xf numFmtId="0" fontId="25" fillId="70" borderId="4" xfId="0" applyFont="1" applyFill="1" applyBorder="1"/>
    <xf numFmtId="0" fontId="23" fillId="70" borderId="4" xfId="0" applyFont="1" applyFill="1" applyBorder="1"/>
    <xf numFmtId="0" fontId="25" fillId="70" borderId="4" xfId="0" applyFont="1" applyFill="1" applyBorder="1" applyAlignment="1">
      <alignment wrapText="1"/>
    </xf>
    <xf numFmtId="0" fontId="25" fillId="66" borderId="4" xfId="0" applyFont="1" applyFill="1" applyBorder="1" applyAlignment="1">
      <alignment vertical="top" wrapText="1"/>
    </xf>
    <xf numFmtId="0" fontId="26" fillId="82" borderId="0" xfId="0" applyFont="1" applyFill="1"/>
    <xf numFmtId="0" fontId="25" fillId="82" borderId="4" xfId="0" applyFont="1" applyFill="1" applyBorder="1" applyAlignment="1">
      <alignment vertical="top" wrapText="1"/>
    </xf>
    <xf numFmtId="0" fontId="25" fillId="66" borderId="4" xfId="0" applyNumberFormat="1" applyFont="1" applyFill="1" applyBorder="1" applyAlignment="1">
      <alignment vertical="top"/>
    </xf>
    <xf numFmtId="0" fontId="25" fillId="66" borderId="4" xfId="0" applyFont="1" applyFill="1" applyBorder="1" applyAlignment="1">
      <alignment vertical="top"/>
    </xf>
    <xf numFmtId="0" fontId="23" fillId="66" borderId="4" xfId="0" applyFont="1" applyFill="1" applyBorder="1" applyAlignment="1">
      <alignment vertical="top"/>
    </xf>
    <xf numFmtId="0" fontId="25" fillId="82" borderId="4" xfId="0" applyFont="1" applyFill="1" applyBorder="1" applyAlignment="1">
      <alignment vertical="top"/>
    </xf>
    <xf numFmtId="0" fontId="23" fillId="82" borderId="4" xfId="0" applyFont="1" applyFill="1" applyBorder="1" applyAlignment="1">
      <alignment vertical="top"/>
    </xf>
    <xf numFmtId="10" fontId="22" fillId="0" borderId="0" xfId="410" applyNumberFormat="1" applyFont="1"/>
    <xf numFmtId="37" fontId="127" fillId="0" borderId="0" xfId="342" applyFont="1" applyFill="1" applyBorder="1" applyAlignment="1">
      <alignment horizontal="center"/>
    </xf>
    <xf numFmtId="37" fontId="127" fillId="0" borderId="0" xfId="342" applyFont="1" applyBorder="1" applyAlignment="1">
      <alignment horizontal="center"/>
    </xf>
    <xf numFmtId="10" fontId="22" fillId="0" borderId="0" xfId="410" applyNumberFormat="1" applyFont="1" applyBorder="1"/>
    <xf numFmtId="10" fontId="127" fillId="0" borderId="0" xfId="342" applyNumberFormat="1" applyFont="1" applyBorder="1" applyAlignment="1">
      <alignment horizontal="center"/>
    </xf>
    <xf numFmtId="37" fontId="127" fillId="0" borderId="0" xfId="342" applyFont="1" applyAlignment="1">
      <alignment horizontal="center"/>
    </xf>
    <xf numFmtId="37" fontId="127" fillId="0" borderId="10" xfId="342" applyFont="1" applyFill="1" applyBorder="1" applyAlignment="1">
      <alignment horizontal="center"/>
    </xf>
    <xf numFmtId="39" fontId="127" fillId="0" borderId="10" xfId="342" applyNumberFormat="1" applyFont="1" applyFill="1" applyBorder="1" applyAlignment="1">
      <alignment horizontal="center"/>
    </xf>
    <xf numFmtId="10" fontId="22" fillId="0" borderId="0" xfId="410" applyNumberFormat="1" applyFont="1" applyFill="1"/>
    <xf numFmtId="37" fontId="130" fillId="0" borderId="0" xfId="342" applyFont="1" applyFill="1"/>
    <xf numFmtId="10" fontId="130" fillId="0" borderId="0" xfId="342" applyNumberFormat="1" applyFont="1"/>
    <xf numFmtId="10" fontId="130" fillId="0" borderId="0" xfId="410" applyNumberFormat="1" applyFont="1" applyFill="1"/>
    <xf numFmtId="10" fontId="130" fillId="71" borderId="0" xfId="410" applyNumberFormat="1" applyFont="1" applyFill="1"/>
    <xf numFmtId="37" fontId="130" fillId="0" borderId="0" xfId="342" applyFont="1"/>
    <xf numFmtId="37" fontId="127" fillId="0" borderId="0" xfId="342" applyFont="1"/>
    <xf numFmtId="10" fontId="127" fillId="0" borderId="0" xfId="342" applyNumberFormat="1" applyFont="1"/>
    <xf numFmtId="0" fontId="25" fillId="81" borderId="4" xfId="0" applyFont="1" applyFill="1" applyBorder="1" applyAlignment="1">
      <alignment vertical="top"/>
    </xf>
    <xf numFmtId="0" fontId="23" fillId="81" borderId="4" xfId="0" applyFont="1" applyFill="1" applyBorder="1" applyAlignment="1">
      <alignment vertical="top"/>
    </xf>
    <xf numFmtId="0" fontId="25" fillId="81" borderId="4" xfId="0" applyFont="1" applyFill="1" applyBorder="1" applyAlignment="1">
      <alignment vertical="top" wrapText="1"/>
    </xf>
    <xf numFmtId="0" fontId="25" fillId="81" borderId="4" xfId="0" applyNumberFormat="1" applyFont="1" applyFill="1" applyBorder="1" applyAlignment="1">
      <alignment vertical="top"/>
    </xf>
    <xf numFmtId="37" fontId="131" fillId="0" borderId="0" xfId="342" applyFont="1" applyFill="1"/>
    <xf numFmtId="49" fontId="25" fillId="83" borderId="0" xfId="0" applyNumberFormat="1" applyFont="1" applyFill="1" applyAlignment="1">
      <alignment horizontal="left"/>
    </xf>
    <xf numFmtId="0" fontId="21" fillId="0" borderId="0" xfId="510"/>
    <xf numFmtId="4" fontId="21" fillId="0" borderId="0" xfId="510" applyNumberFormat="1"/>
    <xf numFmtId="0" fontId="21" fillId="81" borderId="0" xfId="510" applyFill="1"/>
    <xf numFmtId="0" fontId="132" fillId="81" borderId="0" xfId="510" applyFont="1" applyFill="1"/>
    <xf numFmtId="0" fontId="21" fillId="75" borderId="0" xfId="510" applyFill="1"/>
    <xf numFmtId="4" fontId="21" fillId="75" borderId="0" xfId="510" applyNumberFormat="1" applyFill="1"/>
    <xf numFmtId="3" fontId="0" fillId="0" borderId="0" xfId="0" applyNumberFormat="1"/>
    <xf numFmtId="165" fontId="37" fillId="0" borderId="0" xfId="227" applyNumberFormat="1" applyFont="1" applyFill="1" applyBorder="1" applyAlignment="1">
      <alignment horizontal="centerContinuous" vertical="top" wrapText="1"/>
    </xf>
    <xf numFmtId="165" fontId="37" fillId="0" borderId="17" xfId="227" applyNumberFormat="1" applyFont="1" applyFill="1" applyBorder="1" applyAlignment="1">
      <alignment horizontal="centerContinuous" vertical="top" wrapText="1"/>
    </xf>
    <xf numFmtId="0" fontId="20" fillId="0" borderId="0" xfId="511"/>
    <xf numFmtId="4" fontId="20" fillId="0" borderId="0" xfId="511" applyNumberFormat="1"/>
    <xf numFmtId="165" fontId="31" fillId="0" borderId="16" xfId="227" applyNumberFormat="1" applyFont="1" applyFill="1" applyBorder="1" applyAlignment="1">
      <alignment vertical="center"/>
    </xf>
    <xf numFmtId="165" fontId="37" fillId="0" borderId="16" xfId="227" applyNumberFormat="1" applyFont="1" applyFill="1" applyBorder="1" applyAlignment="1">
      <alignment horizontal="centerContinuous" vertical="center" wrapText="1"/>
    </xf>
    <xf numFmtId="0" fontId="26" fillId="84" borderId="0" xfId="0" applyFont="1" applyFill="1"/>
    <xf numFmtId="0" fontId="23" fillId="0" borderId="0" xfId="0" applyFont="1" applyAlignment="1">
      <alignment horizontal="left"/>
    </xf>
    <xf numFmtId="0" fontId="24" fillId="0" borderId="0" xfId="0" applyFont="1" applyAlignment="1">
      <alignment horizontal="center"/>
    </xf>
    <xf numFmtId="0" fontId="24" fillId="0" borderId="0" xfId="0" applyFont="1" applyBorder="1" applyAlignment="1">
      <alignment horizontal="left"/>
    </xf>
    <xf numFmtId="0" fontId="24" fillId="0" borderId="0" xfId="0" applyFont="1" applyBorder="1" applyAlignment="1">
      <alignment horizontal="right"/>
    </xf>
    <xf numFmtId="0" fontId="24" fillId="0" borderId="10" xfId="0" applyFont="1" applyBorder="1" applyAlignment="1">
      <alignment horizontal="center"/>
    </xf>
    <xf numFmtId="15" fontId="24" fillId="0" borderId="0" xfId="0" applyNumberFormat="1" applyFont="1" applyAlignment="1">
      <alignment horizontal="center"/>
    </xf>
    <xf numFmtId="0" fontId="23" fillId="0" borderId="33" xfId="0" applyFont="1" applyFill="1" applyBorder="1" applyAlignment="1">
      <alignment horizontal="center"/>
    </xf>
    <xf numFmtId="0" fontId="24" fillId="0" borderId="0" xfId="0" applyFont="1" applyAlignment="1">
      <alignment horizontal="left"/>
    </xf>
    <xf numFmtId="0" fontId="24" fillId="0" borderId="10" xfId="0" applyFont="1" applyBorder="1" applyAlignment="1">
      <alignment horizontal="left"/>
    </xf>
    <xf numFmtId="169" fontId="24" fillId="0" borderId="31" xfId="0" applyNumberFormat="1" applyFont="1" applyFill="1" applyBorder="1" applyAlignment="1">
      <alignment horizontal="center"/>
    </xf>
    <xf numFmtId="0" fontId="24" fillId="0" borderId="32" xfId="0" applyFont="1" applyFill="1" applyBorder="1"/>
    <xf numFmtId="49" fontId="24" fillId="0" borderId="0" xfId="0" applyNumberFormat="1" applyFont="1" applyFill="1" applyAlignment="1"/>
    <xf numFmtId="41" fontId="24" fillId="0" borderId="32" xfId="0" applyNumberFormat="1" applyFont="1" applyFill="1" applyBorder="1"/>
    <xf numFmtId="42" fontId="24" fillId="0" borderId="0" xfId="0" applyNumberFormat="1" applyFont="1" applyFill="1"/>
    <xf numFmtId="41" fontId="24" fillId="0" borderId="52" xfId="227" applyNumberFormat="1" applyFont="1" applyFill="1" applyBorder="1"/>
    <xf numFmtId="0" fontId="19" fillId="0" borderId="0" xfId="512"/>
    <xf numFmtId="4" fontId="19" fillId="0" borderId="0" xfId="512" applyNumberFormat="1"/>
    <xf numFmtId="165" fontId="37" fillId="0" borderId="16" xfId="227" applyNumberFormat="1" applyFont="1" applyFill="1" applyBorder="1" applyAlignment="1">
      <alignment horizontal="center" vertical="center" wrapText="1"/>
    </xf>
    <xf numFmtId="41" fontId="37" fillId="0" borderId="0" xfId="0" applyNumberFormat="1" applyFont="1" applyFill="1" applyAlignment="1">
      <alignment horizontal="center"/>
    </xf>
    <xf numFmtId="0" fontId="26" fillId="0" borderId="0" xfId="0" applyFont="1" applyAlignment="1">
      <alignment horizontal="left"/>
    </xf>
    <xf numFmtId="49" fontId="31" fillId="71" borderId="0" xfId="0" applyNumberFormat="1" applyFont="1" applyFill="1" applyAlignment="1">
      <alignment horizontal="left"/>
    </xf>
    <xf numFmtId="0" fontId="26" fillId="84" borderId="0" xfId="0" applyFont="1" applyFill="1" applyAlignment="1">
      <alignment horizontal="left"/>
    </xf>
    <xf numFmtId="0" fontId="19" fillId="84" borderId="0" xfId="512" applyFill="1"/>
    <xf numFmtId="0" fontId="18" fillId="0" borderId="0" xfId="513"/>
    <xf numFmtId="4" fontId="18" fillId="0" borderId="0" xfId="513" applyNumberFormat="1"/>
    <xf numFmtId="43" fontId="114" fillId="0" borderId="0" xfId="227" applyFont="1" applyFill="1" applyBorder="1"/>
    <xf numFmtId="49" fontId="31" fillId="85" borderId="0" xfId="0" applyNumberFormat="1" applyFont="1" applyFill="1" applyAlignment="1">
      <alignment horizontal="left"/>
    </xf>
    <xf numFmtId="0" fontId="124" fillId="85" borderId="0" xfId="513" applyFont="1" applyFill="1"/>
    <xf numFmtId="4" fontId="124" fillId="0" borderId="0" xfId="513" applyNumberFormat="1" applyFont="1"/>
    <xf numFmtId="0" fontId="124" fillId="0" borderId="0" xfId="513" applyFont="1"/>
    <xf numFmtId="49" fontId="26" fillId="85" borderId="0" xfId="0" applyNumberFormat="1" applyFont="1" applyFill="1" applyAlignment="1">
      <alignment horizontal="left"/>
    </xf>
    <xf numFmtId="0" fontId="17" fillId="0" borderId="0" xfId="514"/>
    <xf numFmtId="4" fontId="17" fillId="0" borderId="0" xfId="514" applyNumberFormat="1"/>
    <xf numFmtId="0" fontId="17" fillId="86" borderId="0" xfId="514" applyFill="1"/>
    <xf numFmtId="4" fontId="17" fillId="86" borderId="0" xfId="514" applyNumberFormat="1" applyFill="1"/>
    <xf numFmtId="0" fontId="18" fillId="86" borderId="0" xfId="513" applyFill="1"/>
    <xf numFmtId="0" fontId="17" fillId="73" borderId="0" xfId="514" applyFill="1"/>
    <xf numFmtId="4" fontId="17" fillId="73" borderId="0" xfId="514" applyNumberFormat="1" applyFill="1"/>
    <xf numFmtId="0" fontId="18" fillId="73" borderId="0" xfId="513" applyFill="1"/>
    <xf numFmtId="0" fontId="16" fillId="0" borderId="0" xfId="515"/>
    <xf numFmtId="4" fontId="16" fillId="0" borderId="0" xfId="515" applyNumberFormat="1"/>
    <xf numFmtId="49" fontId="31" fillId="0" borderId="55" xfId="0" applyNumberFormat="1" applyFont="1" applyFill="1" applyBorder="1" applyAlignment="1">
      <alignment horizontal="left"/>
    </xf>
    <xf numFmtId="0" fontId="31" fillId="0" borderId="55" xfId="0" applyFont="1" applyFill="1" applyBorder="1" applyAlignment="1">
      <alignment horizontal="center"/>
    </xf>
    <xf numFmtId="0" fontId="26" fillId="0" borderId="55" xfId="0" applyFont="1" applyFill="1" applyBorder="1"/>
    <xf numFmtId="43" fontId="31" fillId="0" borderId="55" xfId="227" applyFont="1" applyFill="1" applyBorder="1"/>
    <xf numFmtId="165" fontId="31" fillId="0" borderId="56" xfId="227" applyNumberFormat="1" applyFont="1" applyFill="1" applyBorder="1"/>
    <xf numFmtId="165" fontId="31" fillId="0" borderId="55" xfId="227" applyNumberFormat="1" applyFont="1" applyFill="1" applyBorder="1"/>
    <xf numFmtId="165" fontId="31" fillId="0" borderId="57" xfId="227" applyNumberFormat="1" applyFont="1" applyFill="1" applyBorder="1"/>
    <xf numFmtId="41" fontId="31" fillId="0" borderId="57" xfId="227" applyNumberFormat="1" applyFont="1" applyFill="1" applyBorder="1" applyAlignment="1">
      <alignment horizontal="center"/>
    </xf>
    <xf numFmtId="41" fontId="31" fillId="0" borderId="55" xfId="0" applyNumberFormat="1" applyFont="1" applyFill="1" applyBorder="1" applyAlignment="1">
      <alignment horizontal="center"/>
    </xf>
    <xf numFmtId="0" fontId="31" fillId="0" borderId="55" xfId="0" applyFont="1" applyFill="1" applyBorder="1"/>
    <xf numFmtId="10" fontId="22" fillId="0" borderId="0" xfId="400" applyNumberFormat="1" applyFont="1" applyFill="1"/>
    <xf numFmtId="10" fontId="130" fillId="0" borderId="0" xfId="400" applyNumberFormat="1" applyFont="1" applyFill="1"/>
    <xf numFmtId="10" fontId="130" fillId="71" borderId="0" xfId="400" applyNumberFormat="1" applyFont="1" applyFill="1"/>
    <xf numFmtId="10" fontId="22" fillId="0" borderId="0" xfId="400" applyNumberFormat="1" applyFont="1"/>
    <xf numFmtId="10" fontId="22" fillId="0" borderId="0" xfId="400" applyNumberFormat="1" applyFont="1" applyBorder="1"/>
    <xf numFmtId="0" fontId="135" fillId="0" borderId="0" xfId="0" applyFont="1" applyAlignment="1">
      <alignment vertical="center"/>
    </xf>
    <xf numFmtId="0" fontId="137" fillId="0" borderId="0" xfId="0" applyFont="1" applyAlignment="1">
      <alignment vertical="center"/>
    </xf>
    <xf numFmtId="0" fontId="15" fillId="0" borderId="0" xfId="516"/>
    <xf numFmtId="4" fontId="15" fillId="0" borderId="0" xfId="516" applyNumberFormat="1"/>
    <xf numFmtId="0" fontId="124" fillId="0" borderId="0" xfId="513" applyFont="1" applyFill="1"/>
    <xf numFmtId="0" fontId="15" fillId="0" borderId="0" xfId="516" applyAlignment="1">
      <alignment wrapText="1"/>
    </xf>
    <xf numFmtId="49" fontId="31" fillId="88" borderId="0" xfId="0" applyNumberFormat="1" applyFont="1" applyFill="1" applyAlignment="1">
      <alignment horizontal="left"/>
    </xf>
    <xf numFmtId="0" fontId="138" fillId="0" borderId="0" xfId="516" applyFont="1"/>
    <xf numFmtId="0" fontId="138" fillId="85" borderId="0" xfId="516" applyFont="1" applyFill="1"/>
    <xf numFmtId="0" fontId="14" fillId="0" borderId="0" xfId="532"/>
    <xf numFmtId="4" fontId="14" fillId="0" borderId="0" xfId="532" applyNumberFormat="1"/>
    <xf numFmtId="0" fontId="14" fillId="0" borderId="0" xfId="533"/>
    <xf numFmtId="0" fontId="14" fillId="0" borderId="0" xfId="533" applyNumberFormat="1"/>
    <xf numFmtId="0" fontId="14" fillId="89" borderId="0" xfId="533" applyNumberFormat="1" applyFill="1"/>
    <xf numFmtId="0" fontId="14" fillId="89" borderId="0" xfId="533" applyFill="1"/>
    <xf numFmtId="0" fontId="14" fillId="89" borderId="0" xfId="532" applyFill="1"/>
    <xf numFmtId="0" fontId="13" fillId="0" borderId="0" xfId="635"/>
    <xf numFmtId="4" fontId="13" fillId="0" borderId="0" xfId="635" applyNumberFormat="1"/>
    <xf numFmtId="3" fontId="13" fillId="0" borderId="0" xfId="635" applyNumberFormat="1"/>
    <xf numFmtId="49" fontId="31" fillId="90" borderId="0" xfId="0" applyNumberFormat="1" applyFont="1" applyFill="1" applyAlignment="1">
      <alignment horizontal="left"/>
    </xf>
    <xf numFmtId="4" fontId="34" fillId="0" borderId="0" xfId="0" applyNumberFormat="1" applyFont="1"/>
    <xf numFmtId="4" fontId="34" fillId="0" borderId="0" xfId="0" applyNumberFormat="1" applyFont="1" applyBorder="1"/>
    <xf numFmtId="4" fontId="34" fillId="0" borderId="0" xfId="0" applyNumberFormat="1" applyFont="1" applyFill="1"/>
    <xf numFmtId="165" fontId="31" fillId="0" borderId="4" xfId="227" applyNumberFormat="1" applyFont="1" applyFill="1" applyBorder="1"/>
    <xf numFmtId="41" fontId="31" fillId="0" borderId="4" xfId="0" applyNumberFormat="1" applyFont="1" applyFill="1" applyBorder="1"/>
    <xf numFmtId="0" fontId="11" fillId="0" borderId="0" xfId="640"/>
    <xf numFmtId="4" fontId="11" fillId="0" borderId="0" xfId="640" applyNumberFormat="1"/>
    <xf numFmtId="3" fontId="11" fillId="0" borderId="0" xfId="640" applyNumberFormat="1"/>
    <xf numFmtId="0" fontId="124" fillId="0" borderId="0" xfId="628" applyFont="1" applyFill="1"/>
    <xf numFmtId="0" fontId="124" fillId="0" borderId="0" xfId="550" applyNumberFormat="1" applyFont="1" applyFill="1" applyAlignment="1">
      <alignment horizontal="left"/>
    </xf>
    <xf numFmtId="0" fontId="124" fillId="0" borderId="0" xfId="551" applyFont="1" applyFill="1"/>
    <xf numFmtId="165" fontId="26" fillId="0" borderId="16" xfId="227" applyNumberFormat="1" applyFont="1" applyFill="1" applyBorder="1"/>
    <xf numFmtId="0" fontId="10" fillId="0" borderId="0" xfId="641"/>
    <xf numFmtId="4" fontId="10" fillId="0" borderId="0" xfId="641" applyNumberFormat="1"/>
    <xf numFmtId="0" fontId="10" fillId="87" borderId="0" xfId="641" applyFill="1"/>
    <xf numFmtId="4" fontId="0" fillId="75" borderId="0" xfId="0" applyNumberFormat="1" applyFill="1"/>
    <xf numFmtId="4" fontId="0" fillId="0" borderId="0" xfId="0" applyNumberFormat="1" applyFill="1"/>
    <xf numFmtId="0" fontId="10" fillId="0" borderId="0" xfId="641" applyFill="1"/>
    <xf numFmtId="49" fontId="36" fillId="0" borderId="8" xfId="373" applyNumberFormat="1" applyFont="1" applyFill="1" applyBorder="1" applyAlignment="1"/>
    <xf numFmtId="49" fontId="36" fillId="0" borderId="8" xfId="373" applyNumberFormat="1" applyFont="1" applyFill="1" applyBorder="1" applyAlignment="1">
      <alignment wrapText="1"/>
    </xf>
    <xf numFmtId="0" fontId="0" fillId="0" borderId="4" xfId="0" applyBorder="1" applyAlignment="1">
      <alignment horizontal="center"/>
    </xf>
    <xf numFmtId="0" fontId="9" fillId="0" borderId="0" xfId="642"/>
    <xf numFmtId="4" fontId="9" fillId="0" borderId="0" xfId="642" applyNumberFormat="1"/>
    <xf numFmtId="0" fontId="124" fillId="0" borderId="0" xfId="642" applyFont="1" applyAlignment="1">
      <alignment horizontal="left"/>
    </xf>
    <xf numFmtId="0" fontId="9" fillId="89" borderId="0" xfId="642" applyFill="1"/>
    <xf numFmtId="4" fontId="9" fillId="89" borderId="0" xfId="642" applyNumberFormat="1" applyFill="1"/>
    <xf numFmtId="0" fontId="8" fillId="0" borderId="0" xfId="643"/>
    <xf numFmtId="4" fontId="8" fillId="0" borderId="0" xfId="643" applyNumberFormat="1"/>
    <xf numFmtId="0" fontId="8" fillId="85" borderId="0" xfId="643" applyFill="1"/>
    <xf numFmtId="4" fontId="8" fillId="85" borderId="0" xfId="643" applyNumberFormat="1" applyFill="1"/>
    <xf numFmtId="0" fontId="10" fillId="85" borderId="0" xfId="641" applyFill="1"/>
    <xf numFmtId="49" fontId="26" fillId="84" borderId="0" xfId="0" applyNumberFormat="1" applyFont="1" applyFill="1" applyAlignment="1">
      <alignment horizontal="left"/>
    </xf>
    <xf numFmtId="172" fontId="31" fillId="84" borderId="0" xfId="0" applyNumberFormat="1" applyFont="1" applyFill="1" applyAlignment="1">
      <alignment horizontal="center"/>
    </xf>
    <xf numFmtId="0" fontId="26" fillId="84" borderId="4" xfId="0" applyFont="1" applyFill="1" applyBorder="1" applyAlignment="1">
      <alignment horizontal="left" vertical="top" wrapText="1"/>
    </xf>
    <xf numFmtId="14" fontId="26" fillId="84" borderId="4" xfId="0" applyNumberFormat="1" applyFont="1" applyFill="1" applyBorder="1" applyAlignment="1">
      <alignment horizontal="left" vertical="top" wrapText="1"/>
    </xf>
    <xf numFmtId="0" fontId="8" fillId="84" borderId="0" xfId="643" applyFill="1"/>
    <xf numFmtId="43" fontId="26" fillId="0" borderId="0" xfId="0" applyNumberFormat="1" applyFont="1" applyFill="1"/>
    <xf numFmtId="0" fontId="24" fillId="0" borderId="0" xfId="336" applyAlignment="1">
      <alignment horizontal="center"/>
    </xf>
    <xf numFmtId="0" fontId="34" fillId="0" borderId="4" xfId="336" applyFont="1" applyBorder="1" applyAlignment="1">
      <alignment vertical="center" wrapText="1"/>
    </xf>
    <xf numFmtId="0" fontId="34" fillId="0" borderId="0" xfId="336" applyFont="1"/>
    <xf numFmtId="0" fontId="24" fillId="0" borderId="0" xfId="336"/>
    <xf numFmtId="175" fontId="24" fillId="0" borderId="0" xfId="336" applyNumberFormat="1" applyAlignment="1">
      <alignment horizontal="center"/>
    </xf>
    <xf numFmtId="10" fontId="34" fillId="0" borderId="0" xfId="644" applyNumberFormat="1" applyFont="1"/>
    <xf numFmtId="10" fontId="34" fillId="0" borderId="0" xfId="336" applyNumberFormat="1" applyFont="1"/>
    <xf numFmtId="0" fontId="34" fillId="0" borderId="0" xfId="336" applyFont="1" applyAlignment="1">
      <alignment wrapText="1"/>
    </xf>
    <xf numFmtId="0" fontId="139" fillId="0" borderId="0" xfId="336" applyFont="1" applyAlignment="1">
      <alignment vertical="center" wrapText="1"/>
    </xf>
    <xf numFmtId="0" fontId="34" fillId="0" borderId="0" xfId="336" applyFont="1" applyAlignment="1">
      <alignment vertical="center" wrapText="1"/>
    </xf>
    <xf numFmtId="0" fontId="24" fillId="0" borderId="0" xfId="336" applyAlignment="1">
      <alignment vertical="center" wrapText="1"/>
    </xf>
    <xf numFmtId="0" fontId="24" fillId="0" borderId="0" xfId="336" applyAlignment="1">
      <alignment wrapText="1"/>
    </xf>
    <xf numFmtId="0" fontId="140" fillId="0" borderId="0" xfId="336" applyFont="1" applyAlignment="1">
      <alignment vertical="center"/>
    </xf>
    <xf numFmtId="0" fontId="139" fillId="0" borderId="0" xfId="336" applyFont="1" applyAlignment="1">
      <alignment vertical="center"/>
    </xf>
    <xf numFmtId="14" fontId="34" fillId="0" borderId="0" xfId="336" applyNumberFormat="1" applyFont="1"/>
    <xf numFmtId="0" fontId="140" fillId="0" borderId="4" xfId="336" applyFont="1" applyBorder="1" applyAlignment="1">
      <alignment vertical="center" wrapText="1"/>
    </xf>
    <xf numFmtId="0" fontId="34" fillId="0" borderId="23" xfId="336" applyFont="1" applyBorder="1" applyAlignment="1">
      <alignment horizontal="centerContinuous"/>
    </xf>
    <xf numFmtId="0" fontId="43" fillId="0" borderId="2" xfId="336" applyFont="1" applyBorder="1" applyAlignment="1">
      <alignment horizontal="centerContinuous"/>
    </xf>
    <xf numFmtId="0" fontId="34" fillId="0" borderId="2" xfId="336" applyFont="1" applyBorder="1" applyAlignment="1">
      <alignment horizontal="centerContinuous"/>
    </xf>
    <xf numFmtId="0" fontId="34" fillId="0" borderId="18" xfId="336" applyFont="1" applyBorder="1" applyAlignment="1">
      <alignment horizontal="centerContinuous"/>
    </xf>
    <xf numFmtId="0" fontId="43" fillId="0" borderId="23" xfId="336" applyFont="1" applyBorder="1" applyAlignment="1">
      <alignment horizontal="centerContinuous"/>
    </xf>
    <xf numFmtId="0" fontId="24" fillId="0" borderId="10" xfId="336" applyBorder="1"/>
    <xf numFmtId="0" fontId="43" fillId="0" borderId="10" xfId="336" applyFont="1" applyBorder="1" applyAlignment="1">
      <alignment horizontal="centerContinuous"/>
    </xf>
    <xf numFmtId="0" fontId="43" fillId="0" borderId="10" xfId="336" applyFont="1" applyBorder="1" applyAlignment="1">
      <alignment horizontal="centerContinuous" vertical="center" wrapText="1"/>
    </xf>
    <xf numFmtId="0" fontId="34" fillId="0" borderId="34" xfId="336" applyFont="1" applyBorder="1" applyAlignment="1">
      <alignment horizontal="centerContinuous"/>
    </xf>
    <xf numFmtId="0" fontId="34" fillId="0" borderId="29" xfId="336" applyFont="1" applyBorder="1"/>
    <xf numFmtId="0" fontId="34" fillId="0" borderId="10" xfId="336" applyFont="1" applyBorder="1" applyAlignment="1">
      <alignment horizontal="left"/>
    </xf>
    <xf numFmtId="0" fontId="43" fillId="0" borderId="10" xfId="336" applyFont="1" applyBorder="1" applyAlignment="1">
      <alignment horizontal="centerContinuous" wrapText="1"/>
    </xf>
    <xf numFmtId="0" fontId="34" fillId="0" borderId="34" xfId="336" applyFont="1" applyBorder="1"/>
    <xf numFmtId="0" fontId="24" fillId="0" borderId="4" xfId="336" applyBorder="1" applyAlignment="1">
      <alignment horizontal="center" vertical="center"/>
    </xf>
    <xf numFmtId="0" fontId="34" fillId="0" borderId="4" xfId="336" applyFont="1" applyBorder="1" applyAlignment="1">
      <alignment horizontal="center" vertical="center"/>
    </xf>
    <xf numFmtId="0" fontId="34" fillId="0" borderId="4" xfId="336" applyFont="1" applyBorder="1" applyAlignment="1">
      <alignment horizontal="center" vertical="center" wrapText="1"/>
    </xf>
    <xf numFmtId="0" fontId="23" fillId="0" borderId="0" xfId="336" applyFont="1" applyAlignment="1">
      <alignment horizontal="center" vertical="center" wrapText="1"/>
    </xf>
    <xf numFmtId="0" fontId="34" fillId="0" borderId="28" xfId="336" applyFont="1" applyBorder="1"/>
    <xf numFmtId="0" fontId="34" fillId="0" borderId="0" xfId="336" applyFont="1" applyBorder="1"/>
    <xf numFmtId="43" fontId="34" fillId="0" borderId="0" xfId="645" applyFont="1"/>
    <xf numFmtId="43" fontId="34" fillId="0" borderId="28" xfId="645" applyFont="1" applyBorder="1"/>
    <xf numFmtId="43" fontId="34" fillId="0" borderId="0" xfId="336" applyNumberFormat="1" applyFont="1" applyBorder="1"/>
    <xf numFmtId="43" fontId="26" fillId="0" borderId="0" xfId="228" applyNumberFormat="1" applyFont="1" applyFill="1"/>
    <xf numFmtId="43" fontId="26" fillId="0" borderId="0" xfId="228" applyFont="1" applyFill="1" applyBorder="1"/>
    <xf numFmtId="0" fontId="24" fillId="0" borderId="18" xfId="336" applyBorder="1" applyAlignment="1">
      <alignment horizontal="center" vertical="center"/>
    </xf>
    <xf numFmtId="49" fontId="26" fillId="84" borderId="4" xfId="0" applyNumberFormat="1" applyFont="1" applyFill="1" applyBorder="1" applyAlignment="1">
      <alignment horizontal="left"/>
    </xf>
    <xf numFmtId="0" fontId="26" fillId="84" borderId="4" xfId="0" applyFont="1" applyFill="1" applyBorder="1"/>
    <xf numFmtId="0" fontId="125" fillId="84" borderId="4" xfId="0" applyFont="1" applyFill="1" applyBorder="1" applyAlignment="1">
      <alignment horizontal="left" vertical="top" wrapText="1"/>
    </xf>
    <xf numFmtId="0" fontId="6" fillId="0" borderId="0" xfId="646"/>
    <xf numFmtId="4" fontId="6" fillId="0" borderId="0" xfId="646" applyNumberFormat="1"/>
    <xf numFmtId="0" fontId="6" fillId="89" borderId="0" xfId="646" applyFill="1"/>
    <xf numFmtId="4" fontId="6" fillId="89" borderId="0" xfId="646" applyNumberFormat="1" applyFill="1"/>
    <xf numFmtId="0" fontId="10" fillId="89" borderId="0" xfId="641" applyFill="1"/>
    <xf numFmtId="165" fontId="24" fillId="0" borderId="10" xfId="227" applyNumberFormat="1" applyFont="1" applyFill="1" applyBorder="1"/>
    <xf numFmtId="165" fontId="28" fillId="0" borderId="10" xfId="0" applyNumberFormat="1" applyFont="1" applyFill="1" applyBorder="1"/>
    <xf numFmtId="174" fontId="28" fillId="0" borderId="0" xfId="400" applyNumberFormat="1" applyFont="1" applyFill="1" applyBorder="1"/>
    <xf numFmtId="165" fontId="26" fillId="0" borderId="0" xfId="0" applyNumberFormat="1" applyFont="1" applyFill="1"/>
    <xf numFmtId="165" fontId="26" fillId="0" borderId="0" xfId="0" applyNumberFormat="1" applyFont="1" applyFill="1" applyBorder="1"/>
    <xf numFmtId="43" fontId="26" fillId="0" borderId="55" xfId="227" applyFont="1" applyFill="1" applyBorder="1"/>
    <xf numFmtId="43" fontId="26" fillId="0" borderId="0" xfId="227" applyFont="1" applyFill="1"/>
    <xf numFmtId="43" fontId="26" fillId="0" borderId="0" xfId="0" applyNumberFormat="1" applyFont="1" applyFill="1" applyBorder="1"/>
    <xf numFmtId="0" fontId="5" fillId="0" borderId="0" xfId="647"/>
    <xf numFmtId="4" fontId="5" fillId="0" borderId="0" xfId="647" applyNumberFormat="1"/>
    <xf numFmtId="0" fontId="5" fillId="91" borderId="0" xfId="647" applyFill="1"/>
    <xf numFmtId="4" fontId="5" fillId="91" borderId="0" xfId="647" applyNumberFormat="1" applyFill="1"/>
    <xf numFmtId="0" fontId="5" fillId="69" borderId="0" xfId="647" applyFill="1"/>
    <xf numFmtId="4" fontId="5" fillId="69" borderId="0" xfId="647" applyNumberFormat="1" applyFill="1"/>
    <xf numFmtId="0" fontId="140" fillId="0" borderId="0" xfId="0" applyFont="1"/>
    <xf numFmtId="0" fontId="137" fillId="0" borderId="0" xfId="0" applyFont="1"/>
    <xf numFmtId="0" fontId="4" fillId="0" borderId="0" xfId="648"/>
    <xf numFmtId="4" fontId="4" fillId="0" borderId="0" xfId="648" applyNumberFormat="1"/>
    <xf numFmtId="4" fontId="0" fillId="0" borderId="4" xfId="0" applyNumberFormat="1" applyFill="1" applyBorder="1"/>
    <xf numFmtId="0" fontId="4" fillId="0" borderId="4" xfId="648" applyFill="1" applyBorder="1"/>
    <xf numFmtId="0" fontId="140" fillId="0" borderId="4" xfId="0" applyFont="1" applyFill="1" applyBorder="1" applyAlignment="1">
      <alignment vertical="center" wrapText="1"/>
    </xf>
    <xf numFmtId="15" fontId="23" fillId="0" borderId="0" xfId="0" applyNumberFormat="1" applyFont="1"/>
    <xf numFmtId="37" fontId="28" fillId="0" borderId="0" xfId="0" applyNumberFormat="1" applyFont="1" applyFill="1" applyBorder="1" applyAlignment="1" applyProtection="1">
      <alignment horizontal="centerContinuous"/>
    </xf>
    <xf numFmtId="41" fontId="24" fillId="0" borderId="29" xfId="227" applyNumberFormat="1" applyFont="1" applyFill="1" applyBorder="1" applyAlignment="1">
      <alignment horizontal="right"/>
    </xf>
    <xf numFmtId="165" fontId="24" fillId="0" borderId="0" xfId="0" applyNumberFormat="1" applyFont="1" applyFill="1" applyBorder="1"/>
    <xf numFmtId="10" fontId="22" fillId="0" borderId="0" xfId="650" applyNumberFormat="1" applyFont="1"/>
    <xf numFmtId="0" fontId="24" fillId="0" borderId="0" xfId="336" applyFill="1" applyAlignment="1">
      <alignment horizontal="center"/>
    </xf>
    <xf numFmtId="0" fontId="24" fillId="0" borderId="0" xfId="336" applyFill="1"/>
    <xf numFmtId="0" fontId="34" fillId="0" borderId="0" xfId="336" applyFont="1" applyFill="1"/>
    <xf numFmtId="10" fontId="22" fillId="0" borderId="0" xfId="650" applyNumberFormat="1" applyFont="1" applyAlignment="1">
      <alignment horizontal="center"/>
    </xf>
    <xf numFmtId="0" fontId="22" fillId="0" borderId="0" xfId="342" applyNumberFormat="1" applyFont="1" applyAlignment="1">
      <alignment horizontal="center"/>
    </xf>
    <xf numFmtId="37" fontId="22" fillId="0" borderId="0" xfId="342" applyFont="1" applyAlignment="1">
      <alignment horizontal="center" wrapText="1"/>
    </xf>
    <xf numFmtId="37" fontId="144" fillId="0" borderId="0" xfId="342" applyFont="1"/>
    <xf numFmtId="37" fontId="144" fillId="0" borderId="0" xfId="342" applyFont="1" applyAlignment="1">
      <alignment horizontal="center"/>
    </xf>
    <xf numFmtId="0" fontId="144" fillId="0" borderId="0" xfId="342" applyNumberFormat="1" applyFont="1" applyAlignment="1">
      <alignment horizontal="center"/>
    </xf>
    <xf numFmtId="37" fontId="144" fillId="0" borderId="0" xfId="342" applyFont="1" applyAlignment="1">
      <alignment horizontal="center" wrapText="1"/>
    </xf>
    <xf numFmtId="10" fontId="144" fillId="0" borderId="0" xfId="650" applyNumberFormat="1" applyFont="1" applyAlignment="1">
      <alignment horizontal="center"/>
    </xf>
    <xf numFmtId="37" fontId="22" fillId="0" borderId="9" xfId="342" applyFont="1" applyBorder="1"/>
    <xf numFmtId="10" fontId="127" fillId="0" borderId="9" xfId="342" applyNumberFormat="1" applyFont="1" applyBorder="1"/>
    <xf numFmtId="0" fontId="28" fillId="0" borderId="0" xfId="0" quotePrefix="1" applyFont="1" applyFill="1" applyBorder="1" applyAlignment="1">
      <alignment horizontal="left"/>
    </xf>
    <xf numFmtId="0" fontId="35" fillId="0" borderId="0" xfId="0" applyNumberFormat="1" applyFont="1" applyFill="1" applyAlignment="1" applyProtection="1">
      <alignment horizontal="left"/>
    </xf>
    <xf numFmtId="0" fontId="23" fillId="0" borderId="0" xfId="0" applyFont="1" applyFill="1" applyAlignment="1">
      <alignment horizontal="centerContinuous"/>
    </xf>
    <xf numFmtId="10" fontId="24" fillId="0" borderId="0" xfId="0" applyNumberFormat="1" applyFont="1" applyFill="1" applyBorder="1" applyAlignment="1">
      <alignment horizontal="center"/>
    </xf>
    <xf numFmtId="10" fontId="43" fillId="0" borderId="0" xfId="400" applyNumberFormat="1" applyFont="1" applyFill="1" applyBorder="1" applyAlignment="1">
      <alignment horizontal="left"/>
    </xf>
    <xf numFmtId="10" fontId="28" fillId="0" borderId="0" xfId="0" applyNumberFormat="1" applyFont="1" applyFill="1" applyAlignment="1">
      <alignment horizontal="center"/>
    </xf>
    <xf numFmtId="165" fontId="26" fillId="0" borderId="0" xfId="227" applyNumberFormat="1" applyFont="1" applyFill="1" applyBorder="1"/>
    <xf numFmtId="165" fontId="26" fillId="0" borderId="17" xfId="227" applyNumberFormat="1" applyFont="1" applyFill="1" applyBorder="1"/>
    <xf numFmtId="41" fontId="26" fillId="0" borderId="17" xfId="227" applyNumberFormat="1" applyFont="1" applyFill="1" applyBorder="1" applyAlignment="1">
      <alignment horizontal="center"/>
    </xf>
    <xf numFmtId="41" fontId="26" fillId="0" borderId="0" xfId="0" applyNumberFormat="1" applyFont="1" applyFill="1" applyBorder="1" applyAlignment="1">
      <alignment horizontal="center"/>
    </xf>
    <xf numFmtId="49" fontId="26" fillId="0" borderId="31" xfId="0" applyNumberFormat="1" applyFont="1" applyFill="1" applyBorder="1" applyAlignment="1">
      <alignment horizontal="center"/>
    </xf>
    <xf numFmtId="49" fontId="26" fillId="0" borderId="54" xfId="0" applyNumberFormat="1" applyFont="1" applyFill="1" applyBorder="1" applyAlignment="1">
      <alignment horizontal="center"/>
    </xf>
    <xf numFmtId="0" fontId="26" fillId="0" borderId="4" xfId="0" applyNumberFormat="1" applyFont="1" applyFill="1" applyBorder="1" applyAlignment="1">
      <alignment horizontal="center"/>
    </xf>
    <xf numFmtId="0" fontId="26" fillId="0" borderId="18" xfId="0" applyNumberFormat="1" applyFont="1" applyFill="1" applyBorder="1" applyAlignment="1">
      <alignment horizontal="center"/>
    </xf>
    <xf numFmtId="49" fontId="26" fillId="0" borderId="23" xfId="0" applyNumberFormat="1" applyFont="1" applyFill="1" applyBorder="1" applyAlignment="1">
      <alignment horizontal="center"/>
    </xf>
    <xf numFmtId="49" fontId="26" fillId="0" borderId="2" xfId="0" applyNumberFormat="1" applyFont="1" applyFill="1" applyBorder="1" applyAlignment="1">
      <alignment horizontal="center"/>
    </xf>
    <xf numFmtId="49" fontId="26" fillId="0" borderId="42" xfId="0" applyNumberFormat="1" applyFont="1" applyFill="1" applyBorder="1" applyAlignment="1">
      <alignment horizontal="center"/>
    </xf>
    <xf numFmtId="0" fontId="23" fillId="0" borderId="0" xfId="336" applyFont="1" applyFill="1" applyAlignment="1">
      <alignment horizontal="center"/>
    </xf>
    <xf numFmtId="0" fontId="23" fillId="0" borderId="0" xfId="336" applyFont="1" applyFill="1" applyAlignment="1">
      <alignment horizontal="left" indent="1"/>
    </xf>
    <xf numFmtId="37" fontId="143" fillId="0" borderId="0" xfId="336" applyNumberFormat="1" applyFont="1" applyFill="1" applyAlignment="1">
      <alignment horizontal="right"/>
    </xf>
    <xf numFmtId="0" fontId="24" fillId="0" borderId="10" xfId="336" applyFill="1" applyBorder="1" applyAlignment="1">
      <alignment horizontal="left" indent="2"/>
    </xf>
    <xf numFmtId="43" fontId="34" fillId="0" borderId="0" xfId="336" applyNumberFormat="1" applyFont="1" applyFill="1" applyBorder="1"/>
    <xf numFmtId="0" fontId="24" fillId="0" borderId="0" xfId="336" applyFill="1" applyAlignment="1">
      <alignment horizontal="left" indent="2"/>
    </xf>
    <xf numFmtId="43" fontId="34" fillId="0" borderId="11" xfId="336" applyNumberFormat="1" applyFont="1" applyFill="1" applyBorder="1"/>
    <xf numFmtId="43" fontId="34" fillId="0" borderId="10" xfId="336" applyNumberFormat="1" applyFont="1" applyFill="1" applyBorder="1"/>
    <xf numFmtId="0" fontId="34" fillId="0" borderId="10" xfId="336" applyFont="1" applyFill="1" applyBorder="1"/>
    <xf numFmtId="0" fontId="24" fillId="0" borderId="10" xfId="336" applyFill="1" applyBorder="1"/>
    <xf numFmtId="0" fontId="52" fillId="0" borderId="0" xfId="0" applyFont="1" applyFill="1"/>
    <xf numFmtId="0" fontId="145" fillId="0" borderId="0" xfId="0" applyFont="1" applyFill="1"/>
    <xf numFmtId="10" fontId="23" fillId="0" borderId="0" xfId="0" applyNumberFormat="1" applyFont="1" applyFill="1" applyAlignment="1">
      <alignment horizontal="center"/>
    </xf>
    <xf numFmtId="43" fontId="31" fillId="0" borderId="4" xfId="227" applyNumberFormat="1" applyFont="1" applyFill="1" applyBorder="1"/>
    <xf numFmtId="49" fontId="37" fillId="0" borderId="0" xfId="0" applyNumberFormat="1" applyFont="1" applyFill="1" applyBorder="1" applyAlignment="1">
      <alignment horizontal="center"/>
    </xf>
    <xf numFmtId="49" fontId="37" fillId="0" borderId="0" xfId="0" applyNumberFormat="1" applyFont="1" applyFill="1" applyBorder="1" applyAlignment="1">
      <alignment horizontal="center" wrapText="1"/>
    </xf>
    <xf numFmtId="49" fontId="31" fillId="0" borderId="0" xfId="0" applyNumberFormat="1" applyFont="1" applyFill="1" applyBorder="1" applyAlignment="1">
      <alignment horizontal="center"/>
    </xf>
    <xf numFmtId="49" fontId="123" fillId="0" borderId="0" xfId="0" applyNumberFormat="1" applyFont="1" applyFill="1" applyBorder="1" applyAlignment="1">
      <alignment horizontal="center"/>
    </xf>
    <xf numFmtId="49" fontId="25" fillId="0" borderId="0" xfId="0" applyNumberFormat="1" applyFont="1" applyFill="1" applyBorder="1" applyAlignment="1">
      <alignment horizontal="center"/>
    </xf>
    <xf numFmtId="49" fontId="31" fillId="0" borderId="36" xfId="0" applyNumberFormat="1" applyFont="1" applyFill="1" applyBorder="1" applyAlignment="1">
      <alignment horizontal="center"/>
    </xf>
    <xf numFmtId="165" fontId="31" fillId="0" borderId="36" xfId="227" applyNumberFormat="1" applyFont="1" applyFill="1" applyBorder="1"/>
    <xf numFmtId="49" fontId="114" fillId="0" borderId="0" xfId="0" applyNumberFormat="1" applyFont="1" applyFill="1" applyBorder="1" applyAlignment="1">
      <alignment horizontal="center"/>
    </xf>
    <xf numFmtId="49" fontId="46" fillId="0" borderId="0" xfId="0" applyNumberFormat="1" applyFont="1" applyFill="1" applyBorder="1" applyAlignment="1">
      <alignment horizontal="center"/>
    </xf>
    <xf numFmtId="49" fontId="31" fillId="0" borderId="55" xfId="0" applyNumberFormat="1" applyFont="1" applyFill="1" applyBorder="1" applyAlignment="1">
      <alignment horizontal="center"/>
    </xf>
    <xf numFmtId="0" fontId="31" fillId="0" borderId="0" xfId="0" applyNumberFormat="1" applyFont="1" applyFill="1" applyBorder="1" applyAlignment="1">
      <alignment horizontal="center"/>
    </xf>
    <xf numFmtId="49" fontId="115" fillId="0" borderId="0" xfId="0" applyNumberFormat="1" applyFont="1" applyFill="1" applyBorder="1" applyAlignment="1">
      <alignment horizontal="center"/>
    </xf>
    <xf numFmtId="49" fontId="31" fillId="0" borderId="2" xfId="0" applyNumberFormat="1" applyFont="1" applyFill="1" applyBorder="1" applyAlignment="1">
      <alignment horizontal="center"/>
    </xf>
    <xf numFmtId="49" fontId="31" fillId="0" borderId="0" xfId="0" applyNumberFormat="1" applyFont="1" applyFill="1" applyBorder="1" applyAlignment="1"/>
    <xf numFmtId="43" fontId="34" fillId="0" borderId="36" xfId="336" applyNumberFormat="1" applyFont="1" applyFill="1" applyBorder="1"/>
    <xf numFmtId="43" fontId="34" fillId="0" borderId="28" xfId="336" applyNumberFormat="1" applyFont="1" applyFill="1" applyBorder="1"/>
    <xf numFmtId="175" fontId="24" fillId="0" borderId="0" xfId="336" applyNumberFormat="1" applyFill="1" applyAlignment="1">
      <alignment horizontal="center"/>
    </xf>
    <xf numFmtId="0" fontId="119" fillId="0" borderId="0" xfId="336" applyFont="1" applyFill="1" applyAlignment="1"/>
    <xf numFmtId="0" fontId="140" fillId="0" borderId="23" xfId="336" applyFont="1" applyFill="1" applyBorder="1" applyAlignment="1">
      <alignment vertical="center" wrapText="1"/>
    </xf>
    <xf numFmtId="0" fontId="34" fillId="0" borderId="4" xfId="336" applyFont="1" applyFill="1" applyBorder="1" applyAlignment="1">
      <alignment vertical="center" wrapText="1"/>
    </xf>
    <xf numFmtId="0" fontId="24" fillId="0" borderId="0" xfId="336" applyFill="1" applyBorder="1" applyAlignment="1">
      <alignment horizontal="center"/>
    </xf>
    <xf numFmtId="0" fontId="24" fillId="0" borderId="28" xfId="336" applyFill="1" applyBorder="1" applyAlignment="1">
      <alignment horizontal="center"/>
    </xf>
    <xf numFmtId="0" fontId="24" fillId="0" borderId="36" xfId="336" applyFill="1" applyBorder="1" applyAlignment="1">
      <alignment horizontal="center"/>
    </xf>
    <xf numFmtId="10" fontId="34" fillId="0" borderId="0" xfId="336" applyNumberFormat="1" applyFont="1" applyFill="1" applyAlignment="1"/>
    <xf numFmtId="168" fontId="141" fillId="0" borderId="0" xfId="400" applyNumberFormat="1" applyFont="1" applyFill="1" applyAlignment="1">
      <alignment horizontal="center"/>
    </xf>
    <xf numFmtId="168" fontId="24" fillId="0" borderId="0" xfId="400" applyNumberFormat="1" applyFill="1" applyAlignment="1">
      <alignment horizontal="center"/>
    </xf>
    <xf numFmtId="175" fontId="24" fillId="0" borderId="10" xfId="336" applyNumberFormat="1" applyFill="1" applyBorder="1" applyAlignment="1">
      <alignment horizontal="center"/>
    </xf>
    <xf numFmtId="0" fontId="141" fillId="0" borderId="0" xfId="336" applyFont="1" applyFill="1" applyAlignment="1">
      <alignment horizontal="left"/>
    </xf>
    <xf numFmtId="168" fontId="142" fillId="0" borderId="0" xfId="400" applyNumberFormat="1" applyFont="1" applyFill="1" applyAlignment="1">
      <alignment horizontal="center"/>
    </xf>
    <xf numFmtId="0" fontId="24" fillId="0" borderId="0" xfId="336" applyFill="1" applyAlignment="1">
      <alignment horizontal="left"/>
    </xf>
    <xf numFmtId="168" fontId="34" fillId="0" borderId="0" xfId="400" applyNumberFormat="1" applyFont="1" applyFill="1" applyAlignment="1">
      <alignment horizontal="center"/>
    </xf>
    <xf numFmtId="10" fontId="114" fillId="0" borderId="0" xfId="227" applyNumberFormat="1" applyFont="1" applyFill="1" applyBorder="1"/>
    <xf numFmtId="10" fontId="26" fillId="0" borderId="0" xfId="400" applyNumberFormat="1" applyFont="1" applyFill="1" applyBorder="1"/>
    <xf numFmtId="165" fontId="26" fillId="0" borderId="0" xfId="227" applyNumberFormat="1" applyFont="1"/>
    <xf numFmtId="0" fontId="26" fillId="0" borderId="0" xfId="0" applyFont="1"/>
    <xf numFmtId="165" fontId="0" fillId="0" borderId="0" xfId="227" applyNumberFormat="1" applyFont="1"/>
    <xf numFmtId="165" fontId="25" fillId="0" borderId="0" xfId="227" applyNumberFormat="1" applyFont="1" applyFill="1" applyBorder="1"/>
    <xf numFmtId="165" fontId="23" fillId="0" borderId="0" xfId="227" applyNumberFormat="1" applyFont="1"/>
    <xf numFmtId="165" fontId="25" fillId="0" borderId="0" xfId="227" applyNumberFormat="1" applyFont="1"/>
    <xf numFmtId="43" fontId="34" fillId="92" borderId="11" xfId="336" applyNumberFormat="1" applyFont="1" applyFill="1" applyBorder="1"/>
    <xf numFmtId="43" fontId="34" fillId="92" borderId="0" xfId="336" applyNumberFormat="1" applyFont="1" applyFill="1" applyBorder="1"/>
    <xf numFmtId="49" fontId="31" fillId="84" borderId="0" xfId="0" applyNumberFormat="1" applyFont="1" applyFill="1" applyAlignment="1">
      <alignment horizontal="left"/>
    </xf>
    <xf numFmtId="165" fontId="25" fillId="0" borderId="0" xfId="227" applyNumberFormat="1" applyFont="1" applyFill="1" applyAlignment="1"/>
    <xf numFmtId="41" fontId="28" fillId="0" borderId="0" xfId="0" applyNumberFormat="1" applyFont="1"/>
    <xf numFmtId="49" fontId="31" fillId="92" borderId="0" xfId="0" applyNumberFormat="1" applyFont="1" applyFill="1" applyAlignment="1">
      <alignment horizontal="left"/>
    </xf>
    <xf numFmtId="0" fontId="31" fillId="92" borderId="0" xfId="0" applyFont="1" applyFill="1" applyAlignment="1">
      <alignment horizontal="left"/>
    </xf>
    <xf numFmtId="0" fontId="26" fillId="92" borderId="0" xfId="0" applyFont="1" applyFill="1"/>
    <xf numFmtId="43" fontId="31" fillId="92" borderId="0" xfId="227" applyNumberFormat="1" applyFont="1" applyFill="1"/>
    <xf numFmtId="43" fontId="26" fillId="92" borderId="0" xfId="227" applyFont="1" applyFill="1" applyBorder="1"/>
    <xf numFmtId="43" fontId="37" fillId="92" borderId="0" xfId="227" applyFont="1" applyFill="1" applyBorder="1"/>
    <xf numFmtId="49" fontId="26" fillId="92" borderId="4" xfId="0" applyNumberFormat="1" applyFont="1" applyFill="1" applyBorder="1" applyAlignment="1">
      <alignment horizontal="center"/>
    </xf>
    <xf numFmtId="49" fontId="26" fillId="92" borderId="18" xfId="0" applyNumberFormat="1" applyFont="1" applyFill="1" applyBorder="1" applyAlignment="1">
      <alignment horizontal="center"/>
    </xf>
    <xf numFmtId="49" fontId="31" fillId="92" borderId="0" xfId="0" applyNumberFormat="1" applyFont="1" applyFill="1" applyBorder="1" applyAlignment="1">
      <alignment horizontal="center"/>
    </xf>
    <xf numFmtId="165" fontId="31" fillId="92" borderId="16" xfId="227" applyNumberFormat="1" applyFont="1" applyFill="1" applyBorder="1"/>
    <xf numFmtId="165" fontId="31" fillId="92" borderId="0" xfId="227" applyNumberFormat="1" applyFont="1" applyFill="1" applyBorder="1"/>
    <xf numFmtId="165" fontId="31" fillId="92" borderId="17" xfId="227" applyNumberFormat="1" applyFont="1" applyFill="1" applyBorder="1"/>
    <xf numFmtId="41" fontId="31" fillId="92" borderId="17" xfId="0" applyNumberFormat="1" applyFont="1" applyFill="1" applyBorder="1"/>
    <xf numFmtId="41" fontId="31" fillId="92" borderId="0" xfId="0" applyNumberFormat="1" applyFont="1" applyFill="1" applyBorder="1" applyAlignment="1">
      <alignment horizontal="center"/>
    </xf>
    <xf numFmtId="0" fontId="31" fillId="92" borderId="0" xfId="0" applyFont="1" applyFill="1"/>
    <xf numFmtId="41" fontId="31" fillId="92" borderId="17" xfId="227" applyNumberFormat="1" applyFont="1" applyFill="1" applyBorder="1" applyAlignment="1">
      <alignment horizontal="center"/>
    </xf>
    <xf numFmtId="49" fontId="26" fillId="92" borderId="0" xfId="0" applyNumberFormat="1" applyFont="1" applyFill="1" applyAlignment="1">
      <alignment horizontal="left"/>
    </xf>
    <xf numFmtId="49" fontId="114" fillId="92" borderId="0" xfId="0" applyNumberFormat="1" applyFont="1" applyFill="1" applyBorder="1" applyAlignment="1">
      <alignment horizontal="center"/>
    </xf>
    <xf numFmtId="49" fontId="26" fillId="92" borderId="31" xfId="0" applyNumberFormat="1" applyFont="1" applyFill="1" applyBorder="1" applyAlignment="1">
      <alignment horizontal="center"/>
    </xf>
    <xf numFmtId="49" fontId="26" fillId="92" borderId="34" xfId="0" applyNumberFormat="1" applyFont="1" applyFill="1" applyBorder="1" applyAlignment="1">
      <alignment horizontal="center"/>
    </xf>
    <xf numFmtId="43" fontId="26" fillId="92" borderId="0" xfId="227" applyNumberFormat="1" applyFont="1" applyFill="1"/>
    <xf numFmtId="43" fontId="25" fillId="92" borderId="0" xfId="227" applyFont="1" applyFill="1" applyBorder="1"/>
    <xf numFmtId="0" fontId="147" fillId="0" borderId="0" xfId="0" applyFont="1"/>
    <xf numFmtId="165" fontId="147" fillId="0" borderId="0" xfId="227" applyNumberFormat="1" applyFont="1" applyFill="1" applyBorder="1" applyAlignment="1">
      <alignment horizontal="center"/>
    </xf>
    <xf numFmtId="165" fontId="147" fillId="0" borderId="0" xfId="0" applyNumberFormat="1" applyFont="1"/>
    <xf numFmtId="165" fontId="147" fillId="0" borderId="0" xfId="227" applyNumberFormat="1" applyFont="1"/>
    <xf numFmtId="165" fontId="148" fillId="0" borderId="0" xfId="227" applyNumberFormat="1" applyFont="1"/>
    <xf numFmtId="0" fontId="119" fillId="0" borderId="0" xfId="0" applyFont="1"/>
    <xf numFmtId="165" fontId="24" fillId="0" borderId="0" xfId="227" applyNumberFormat="1" applyFont="1"/>
    <xf numFmtId="165" fontId="24" fillId="0" borderId="0" xfId="227" applyNumberFormat="1" applyFont="1" applyAlignment="1">
      <alignment horizontal="center"/>
    </xf>
    <xf numFmtId="165" fontId="24" fillId="0" borderId="0" xfId="227" applyNumberFormat="1" applyFont="1" applyFill="1" applyBorder="1"/>
    <xf numFmtId="165" fontId="23" fillId="0" borderId="10" xfId="227" applyNumberFormat="1" applyFont="1" applyFill="1" applyBorder="1" applyAlignment="1">
      <alignment horizontal="center"/>
    </xf>
    <xf numFmtId="165" fontId="23" fillId="0" borderId="0" xfId="227" applyNumberFormat="1" applyFont="1" applyFill="1" applyBorder="1"/>
    <xf numFmtId="49" fontId="24" fillId="0" borderId="0" xfId="227" applyNumberFormat="1" applyFont="1" applyFill="1" applyAlignment="1">
      <alignment horizontal="left"/>
    </xf>
    <xf numFmtId="49" fontId="24" fillId="0" borderId="0" xfId="0" applyNumberFormat="1" applyFont="1" applyFill="1" applyBorder="1" applyAlignment="1">
      <alignment horizontal="left" vertical="top"/>
    </xf>
    <xf numFmtId="0" fontId="24" fillId="0" borderId="0" xfId="0" applyNumberFormat="1" applyFont="1" applyFill="1" applyBorder="1" applyAlignment="1">
      <alignment vertical="top" wrapText="1"/>
    </xf>
    <xf numFmtId="0" fontId="38" fillId="0" borderId="8" xfId="372" applyFont="1" applyFill="1" applyBorder="1" applyAlignment="1"/>
    <xf numFmtId="49" fontId="38" fillId="0" borderId="8" xfId="372" applyNumberFormat="1" applyFont="1" applyFill="1" applyBorder="1" applyAlignment="1">
      <alignment horizontal="left" wrapText="1"/>
    </xf>
    <xf numFmtId="49" fontId="38" fillId="0" borderId="8" xfId="373" applyNumberFormat="1" applyFont="1" applyFill="1" applyBorder="1" applyAlignment="1">
      <alignment wrapText="1"/>
    </xf>
    <xf numFmtId="0" fontId="38" fillId="0" borderId="8" xfId="373" applyFont="1" applyFill="1" applyBorder="1" applyAlignment="1">
      <alignment wrapText="1"/>
    </xf>
    <xf numFmtId="0" fontId="38" fillId="0" borderId="0" xfId="373" applyFont="1" applyFill="1" applyBorder="1" applyAlignment="1">
      <alignment horizontal="left" wrapText="1"/>
    </xf>
    <xf numFmtId="0" fontId="38" fillId="0" borderId="0" xfId="373" applyFont="1" applyFill="1" applyBorder="1" applyAlignment="1">
      <alignment wrapText="1"/>
    </xf>
    <xf numFmtId="0" fontId="38" fillId="0" borderId="0" xfId="0" applyFont="1" applyFill="1" applyAlignment="1">
      <alignment horizontal="left"/>
    </xf>
    <xf numFmtId="0" fontId="38" fillId="0" borderId="0" xfId="0" applyFont="1" applyFill="1"/>
    <xf numFmtId="49" fontId="38" fillId="0" borderId="8" xfId="372" applyNumberFormat="1" applyFont="1" applyFill="1" applyBorder="1" applyAlignment="1">
      <alignment wrapText="1"/>
    </xf>
    <xf numFmtId="0" fontId="38" fillId="0" borderId="0" xfId="372" applyFont="1" applyFill="1" applyBorder="1" applyAlignment="1"/>
    <xf numFmtId="0" fontId="24" fillId="0" borderId="8" xfId="0" applyFont="1" applyFill="1" applyBorder="1"/>
    <xf numFmtId="49" fontId="38" fillId="0" borderId="0" xfId="372" applyNumberFormat="1" applyFont="1" applyFill="1" applyBorder="1" applyAlignment="1">
      <alignment horizontal="left" wrapText="1"/>
    </xf>
    <xf numFmtId="0" fontId="146" fillId="0" borderId="0" xfId="513" applyFont="1" applyFill="1"/>
    <xf numFmtId="49" fontId="38" fillId="0" borderId="8" xfId="373" applyNumberFormat="1" applyFont="1" applyFill="1" applyBorder="1" applyAlignment="1"/>
    <xf numFmtId="0" fontId="38" fillId="0" borderId="8" xfId="373" applyFont="1" applyFill="1" applyBorder="1" applyAlignment="1">
      <alignment horizontal="left" wrapText="1"/>
    </xf>
    <xf numFmtId="0" fontId="24" fillId="0" borderId="0" xfId="0" applyFont="1" applyFill="1" applyBorder="1" applyAlignment="1">
      <alignment horizontal="left" vertical="top" wrapText="1"/>
    </xf>
    <xf numFmtId="0" fontId="146" fillId="0" borderId="0" xfId="628" applyFont="1" applyFill="1"/>
    <xf numFmtId="49" fontId="24" fillId="0" borderId="0" xfId="0" quotePrefix="1" applyNumberFormat="1" applyFont="1" applyFill="1" applyAlignment="1">
      <alignment horizontal="left"/>
    </xf>
    <xf numFmtId="165" fontId="23" fillId="0" borderId="10" xfId="227" applyNumberFormat="1" applyFont="1" applyFill="1" applyBorder="1"/>
    <xf numFmtId="165" fontId="24" fillId="0" borderId="10" xfId="227" applyNumberFormat="1" applyFont="1" applyBorder="1"/>
    <xf numFmtId="165" fontId="23" fillId="0" borderId="55" xfId="227" applyNumberFormat="1" applyFont="1" applyFill="1" applyBorder="1"/>
    <xf numFmtId="0" fontId="24" fillId="0" borderId="55" xfId="0" applyFont="1" applyFill="1" applyBorder="1"/>
    <xf numFmtId="0" fontId="24" fillId="0" borderId="0" xfId="0" quotePrefix="1" applyNumberFormat="1" applyFont="1" applyFill="1" applyBorder="1" applyAlignment="1">
      <alignment vertical="top" wrapText="1"/>
    </xf>
    <xf numFmtId="0" fontId="24" fillId="0" borderId="41" xfId="0" applyFont="1" applyFill="1" applyBorder="1" applyAlignment="1">
      <alignment vertical="top" wrapText="1"/>
    </xf>
    <xf numFmtId="0" fontId="24" fillId="0" borderId="0" xfId="0" quotePrefix="1" applyNumberFormat="1" applyFont="1" applyFill="1" applyBorder="1" applyAlignment="1">
      <alignment vertical="top"/>
    </xf>
    <xf numFmtId="0" fontId="24" fillId="0" borderId="0" xfId="0" applyFont="1" applyFill="1" applyBorder="1" applyAlignment="1">
      <alignment wrapText="1"/>
    </xf>
    <xf numFmtId="0" fontId="24" fillId="0" borderId="0" xfId="0" applyFont="1" applyFill="1" applyBorder="1" applyAlignment="1">
      <alignment horizontal="left" vertical="top"/>
    </xf>
    <xf numFmtId="0" fontId="24" fillId="0" borderId="0" xfId="0" applyFont="1" applyFill="1" applyBorder="1" applyAlignment="1">
      <alignment vertical="top" wrapText="1"/>
    </xf>
    <xf numFmtId="165" fontId="24" fillId="0" borderId="0" xfId="227" applyNumberFormat="1" applyFont="1" applyFill="1" applyAlignment="1"/>
    <xf numFmtId="165" fontId="23" fillId="0" borderId="0" xfId="227" applyNumberFormat="1" applyFont="1" applyFill="1"/>
    <xf numFmtId="165" fontId="116" fillId="0" borderId="0" xfId="0" applyNumberFormat="1" applyFont="1" applyFill="1"/>
    <xf numFmtId="0" fontId="26" fillId="0" borderId="0" xfId="0" applyFont="1" applyAlignment="1">
      <alignment horizontal="center"/>
    </xf>
    <xf numFmtId="0" fontId="31" fillId="75" borderId="0" xfId="0" applyFont="1" applyFill="1" applyAlignment="1">
      <alignment horizontal="left"/>
    </xf>
    <xf numFmtId="0" fontId="26" fillId="75" borderId="0" xfId="0" applyFont="1" applyFill="1"/>
    <xf numFmtId="43" fontId="31" fillId="75" borderId="0" xfId="227" applyNumberFormat="1" applyFont="1" applyFill="1"/>
    <xf numFmtId="43" fontId="26" fillId="75" borderId="0" xfId="227" applyFont="1" applyFill="1" applyBorder="1"/>
    <xf numFmtId="43" fontId="37" fillId="75" borderId="0" xfId="227" applyFont="1" applyFill="1" applyBorder="1"/>
    <xf numFmtId="49" fontId="26" fillId="75" borderId="4" xfId="0" applyNumberFormat="1" applyFont="1" applyFill="1" applyBorder="1" applyAlignment="1">
      <alignment horizontal="center"/>
    </xf>
    <xf numFmtId="49" fontId="31" fillId="75" borderId="0" xfId="0" applyNumberFormat="1" applyFont="1" applyFill="1" applyBorder="1" applyAlignment="1">
      <alignment horizontal="center"/>
    </xf>
    <xf numFmtId="165" fontId="31" fillId="75" borderId="16" xfId="227" applyNumberFormat="1" applyFont="1" applyFill="1" applyBorder="1"/>
    <xf numFmtId="165" fontId="31" fillId="75" borderId="0" xfId="227" applyNumberFormat="1" applyFont="1" applyFill="1" applyBorder="1"/>
    <xf numFmtId="165" fontId="31" fillId="75" borderId="17" xfId="227" applyNumberFormat="1" applyFont="1" applyFill="1" applyBorder="1"/>
    <xf numFmtId="41" fontId="31" fillId="75" borderId="17" xfId="0" applyNumberFormat="1" applyFont="1" applyFill="1" applyBorder="1"/>
    <xf numFmtId="41" fontId="31" fillId="75" borderId="0" xfId="0" applyNumberFormat="1" applyFont="1" applyFill="1" applyBorder="1" applyAlignment="1">
      <alignment horizontal="center"/>
    </xf>
    <xf numFmtId="49" fontId="26" fillId="75" borderId="18" xfId="0" applyNumberFormat="1" applyFont="1" applyFill="1" applyBorder="1" applyAlignment="1">
      <alignment horizontal="center"/>
    </xf>
    <xf numFmtId="41" fontId="31" fillId="75" borderId="17" xfId="227" applyNumberFormat="1" applyFont="1" applyFill="1" applyBorder="1" applyAlignment="1">
      <alignment horizontal="center"/>
    </xf>
    <xf numFmtId="49" fontId="26" fillId="75" borderId="0" xfId="0" applyNumberFormat="1" applyFont="1" applyFill="1" applyAlignment="1">
      <alignment horizontal="left"/>
    </xf>
    <xf numFmtId="49" fontId="26" fillId="75" borderId="31" xfId="0" applyNumberFormat="1" applyFont="1" applyFill="1" applyBorder="1" applyAlignment="1">
      <alignment horizontal="center"/>
    </xf>
    <xf numFmtId="0" fontId="26" fillId="75" borderId="0" xfId="0" applyFont="1" applyFill="1" applyAlignment="1">
      <alignment horizontal="center"/>
    </xf>
    <xf numFmtId="165" fontId="31" fillId="75" borderId="0" xfId="227" applyNumberFormat="1" applyFont="1" applyFill="1"/>
    <xf numFmtId="43" fontId="25" fillId="75" borderId="0" xfId="227" applyFont="1" applyFill="1" applyBorder="1"/>
    <xf numFmtId="0" fontId="31" fillId="85" borderId="0" xfId="0" applyFont="1" applyFill="1" applyAlignment="1">
      <alignment horizontal="center"/>
    </xf>
    <xf numFmtId="0" fontId="26" fillId="85" borderId="0" xfId="0" applyFont="1" applyFill="1"/>
    <xf numFmtId="43" fontId="31" fillId="85" borderId="0" xfId="227" applyNumberFormat="1" applyFont="1" applyFill="1"/>
    <xf numFmtId="43" fontId="26" fillId="85" borderId="0" xfId="227" applyFont="1" applyFill="1" applyBorder="1"/>
    <xf numFmtId="43" fontId="37" fillId="85" borderId="0" xfId="227" applyFont="1" applyFill="1" applyBorder="1"/>
    <xf numFmtId="0" fontId="26" fillId="85" borderId="4" xfId="0" applyNumberFormat="1" applyFont="1" applyFill="1" applyBorder="1" applyAlignment="1">
      <alignment horizontal="center"/>
    </xf>
    <xf numFmtId="0" fontId="31" fillId="85" borderId="0" xfId="0" applyNumberFormat="1" applyFont="1" applyFill="1" applyBorder="1" applyAlignment="1">
      <alignment horizontal="center"/>
    </xf>
    <xf numFmtId="165" fontId="31" fillId="85" borderId="16" xfId="227" applyNumberFormat="1" applyFont="1" applyFill="1" applyBorder="1"/>
    <xf numFmtId="165" fontId="31" fillId="85" borderId="0" xfId="227" applyNumberFormat="1" applyFont="1" applyFill="1" applyBorder="1"/>
    <xf numFmtId="165" fontId="31" fillId="85" borderId="17" xfId="227" applyNumberFormat="1" applyFont="1" applyFill="1" applyBorder="1"/>
    <xf numFmtId="41" fontId="31" fillId="85" borderId="17" xfId="227" applyNumberFormat="1" applyFont="1" applyFill="1" applyBorder="1" applyAlignment="1">
      <alignment horizontal="center"/>
    </xf>
    <xf numFmtId="41" fontId="31" fillId="85" borderId="0" xfId="0" applyNumberFormat="1" applyFont="1" applyFill="1" applyBorder="1" applyAlignment="1">
      <alignment horizontal="center"/>
    </xf>
    <xf numFmtId="0" fontId="31" fillId="85" borderId="0" xfId="0" applyFont="1" applyFill="1"/>
    <xf numFmtId="49" fontId="31" fillId="85" borderId="0" xfId="227" applyNumberFormat="1" applyFont="1" applyFill="1" applyAlignment="1">
      <alignment horizontal="left"/>
    </xf>
    <xf numFmtId="49" fontId="26" fillId="85" borderId="4" xfId="0" applyNumberFormat="1" applyFont="1" applyFill="1" applyBorder="1" applyAlignment="1">
      <alignment horizontal="center"/>
    </xf>
    <xf numFmtId="49" fontId="26" fillId="85" borderId="18" xfId="0" applyNumberFormat="1" applyFont="1" applyFill="1" applyBorder="1" applyAlignment="1">
      <alignment horizontal="center"/>
    </xf>
    <xf numFmtId="49" fontId="31" fillId="85" borderId="0" xfId="0" applyNumberFormat="1" applyFont="1" applyFill="1" applyBorder="1" applyAlignment="1">
      <alignment horizontal="center"/>
    </xf>
    <xf numFmtId="49" fontId="31" fillId="69" borderId="0" xfId="0" applyNumberFormat="1" applyFont="1" applyFill="1" applyAlignment="1">
      <alignment horizontal="left"/>
    </xf>
    <xf numFmtId="0" fontId="31" fillId="69" borderId="0" xfId="0" applyFont="1" applyFill="1" applyAlignment="1">
      <alignment horizontal="center"/>
    </xf>
    <xf numFmtId="0" fontId="26" fillId="69" borderId="0" xfId="0" applyFont="1" applyFill="1"/>
    <xf numFmtId="43" fontId="31" fillId="69" borderId="0" xfId="227" applyNumberFormat="1" applyFont="1" applyFill="1"/>
    <xf numFmtId="43" fontId="26" fillId="69" borderId="0" xfId="227" applyFont="1" applyFill="1" applyBorder="1"/>
    <xf numFmtId="43" fontId="37" fillId="69" borderId="0" xfId="227" applyFont="1" applyFill="1" applyBorder="1"/>
    <xf numFmtId="49" fontId="26" fillId="69" borderId="4" xfId="0" applyNumberFormat="1" applyFont="1" applyFill="1" applyBorder="1" applyAlignment="1">
      <alignment horizontal="center"/>
    </xf>
    <xf numFmtId="49" fontId="31" fillId="69" borderId="0" xfId="0" applyNumberFormat="1" applyFont="1" applyFill="1" applyBorder="1" applyAlignment="1">
      <alignment horizontal="center"/>
    </xf>
    <xf numFmtId="165" fontId="31" fillId="69" borderId="16" xfId="227" applyNumberFormat="1" applyFont="1" applyFill="1" applyBorder="1"/>
    <xf numFmtId="165" fontId="31" fillId="69" borderId="0" xfId="227" applyNumberFormat="1" applyFont="1" applyFill="1" applyBorder="1"/>
    <xf numFmtId="165" fontId="31" fillId="69" borderId="17" xfId="227" applyNumberFormat="1" applyFont="1" applyFill="1" applyBorder="1"/>
    <xf numFmtId="41" fontId="31" fillId="69" borderId="17" xfId="0" applyNumberFormat="1" applyFont="1" applyFill="1" applyBorder="1"/>
    <xf numFmtId="41" fontId="31" fillId="69" borderId="0" xfId="0" applyNumberFormat="1" applyFont="1" applyFill="1" applyBorder="1" applyAlignment="1">
      <alignment horizontal="center"/>
    </xf>
    <xf numFmtId="0" fontId="31" fillId="69" borderId="0" xfId="0" applyFont="1" applyFill="1"/>
    <xf numFmtId="49" fontId="26" fillId="75" borderId="29" xfId="0" applyNumberFormat="1" applyFont="1" applyFill="1" applyBorder="1" applyAlignment="1">
      <alignment horizontal="center"/>
    </xf>
    <xf numFmtId="49" fontId="26" fillId="75" borderId="35" xfId="0" applyNumberFormat="1" applyFont="1" applyFill="1" applyBorder="1" applyAlignment="1">
      <alignment horizontal="center"/>
    </xf>
    <xf numFmtId="0" fontId="31" fillId="75" borderId="16" xfId="0" applyFont="1" applyFill="1" applyBorder="1"/>
    <xf numFmtId="1" fontId="31" fillId="75" borderId="0" xfId="227" applyNumberFormat="1" applyFont="1" applyFill="1" applyAlignment="1">
      <alignment horizontal="left"/>
    </xf>
    <xf numFmtId="0" fontId="26" fillId="75" borderId="0" xfId="348" applyFont="1" applyFill="1"/>
    <xf numFmtId="0" fontId="26" fillId="75" borderId="0" xfId="0" applyFont="1" applyFill="1" applyBorder="1" applyAlignment="1">
      <alignment horizontal="left" vertical="top" wrapText="1"/>
    </xf>
    <xf numFmtId="0" fontId="63" fillId="75" borderId="0" xfId="0" applyFont="1" applyFill="1" applyAlignment="1">
      <alignment horizontal="left"/>
    </xf>
    <xf numFmtId="14" fontId="63" fillId="75" borderId="0" xfId="0" applyNumberFormat="1" applyFont="1" applyFill="1"/>
    <xf numFmtId="0" fontId="36" fillId="75" borderId="0" xfId="0" applyFont="1" applyFill="1"/>
    <xf numFmtId="0" fontId="8" fillId="75" borderId="0" xfId="643" applyFill="1"/>
    <xf numFmtId="0" fontId="31" fillId="69" borderId="0" xfId="0" applyFont="1" applyFill="1" applyAlignment="1">
      <alignment horizontal="left"/>
    </xf>
    <xf numFmtId="49" fontId="26" fillId="69" borderId="18" xfId="0" applyNumberFormat="1" applyFont="1" applyFill="1" applyBorder="1" applyAlignment="1">
      <alignment horizontal="center"/>
    </xf>
    <xf numFmtId="165" fontId="31" fillId="69" borderId="0" xfId="227" applyNumberFormat="1" applyFont="1" applyFill="1"/>
    <xf numFmtId="41" fontId="31" fillId="69" borderId="17" xfId="227" applyNumberFormat="1" applyFont="1" applyFill="1" applyBorder="1" applyAlignment="1">
      <alignment horizontal="center"/>
    </xf>
    <xf numFmtId="49" fontId="26" fillId="69" borderId="34" xfId="0" applyNumberFormat="1" applyFont="1" applyFill="1" applyBorder="1" applyAlignment="1">
      <alignment horizontal="center"/>
    </xf>
    <xf numFmtId="49" fontId="26" fillId="69" borderId="0" xfId="0" applyNumberFormat="1" applyFont="1" applyFill="1" applyAlignment="1">
      <alignment horizontal="left"/>
    </xf>
    <xf numFmtId="0" fontId="26" fillId="69" borderId="0" xfId="0" applyFont="1" applyFill="1" applyAlignment="1">
      <alignment horizontal="left"/>
    </xf>
    <xf numFmtId="43" fontId="25" fillId="69" borderId="0" xfId="227" applyFont="1" applyFill="1" applyBorder="1"/>
    <xf numFmtId="49" fontId="26" fillId="69" borderId="33" xfId="0" applyNumberFormat="1" applyFont="1" applyFill="1" applyBorder="1" applyAlignment="1">
      <alignment horizontal="center"/>
    </xf>
    <xf numFmtId="0" fontId="26" fillId="69" borderId="0" xfId="0" applyFont="1" applyFill="1" applyAlignment="1">
      <alignment horizontal="center"/>
    </xf>
    <xf numFmtId="49" fontId="123" fillId="69" borderId="0" xfId="0" applyNumberFormat="1" applyFont="1" applyFill="1" applyBorder="1" applyAlignment="1">
      <alignment horizontal="center"/>
    </xf>
    <xf numFmtId="49" fontId="26" fillId="69" borderId="31" xfId="0" applyNumberFormat="1" applyFont="1" applyFill="1" applyBorder="1" applyAlignment="1">
      <alignment horizontal="center"/>
    </xf>
    <xf numFmtId="43" fontId="26" fillId="69" borderId="0" xfId="227" applyNumberFormat="1" applyFont="1" applyFill="1"/>
    <xf numFmtId="0" fontId="23" fillId="0" borderId="0" xfId="336" applyFont="1"/>
    <xf numFmtId="0" fontId="48" fillId="0" borderId="0" xfId="336" applyFont="1"/>
    <xf numFmtId="0" fontId="149" fillId="93" borderId="0" xfId="336" applyFont="1" applyFill="1" applyAlignment="1">
      <alignment horizontal="centerContinuous"/>
    </xf>
    <xf numFmtId="0" fontId="24" fillId="0" borderId="58" xfId="336" applyBorder="1"/>
    <xf numFmtId="0" fontId="24" fillId="0" borderId="14" xfId="336" applyBorder="1"/>
    <xf numFmtId="0" fontId="24" fillId="0" borderId="59" xfId="336" applyBorder="1"/>
    <xf numFmtId="0" fontId="23" fillId="0" borderId="58" xfId="336" applyFont="1" applyBorder="1" applyAlignment="1">
      <alignment horizontal="centerContinuous"/>
    </xf>
    <xf numFmtId="0" fontId="23" fillId="0" borderId="14" xfId="336" applyFont="1" applyBorder="1" applyAlignment="1">
      <alignment horizontal="centerContinuous"/>
    </xf>
    <xf numFmtId="0" fontId="23" fillId="0" borderId="59" xfId="336" applyFont="1" applyBorder="1" applyAlignment="1">
      <alignment horizontal="centerContinuous"/>
    </xf>
    <xf numFmtId="0" fontId="23" fillId="0" borderId="60" xfId="336" applyFont="1" applyBorder="1" applyAlignment="1">
      <alignment horizontal="center"/>
    </xf>
    <xf numFmtId="0" fontId="23" fillId="0" borderId="10" xfId="336" applyFont="1" applyBorder="1" applyAlignment="1">
      <alignment horizontal="center"/>
    </xf>
    <xf numFmtId="0" fontId="23" fillId="0" borderId="6" xfId="336" applyFont="1" applyBorder="1" applyAlignment="1">
      <alignment horizontal="center"/>
    </xf>
    <xf numFmtId="0" fontId="24" fillId="0" borderId="61" xfId="336" applyBorder="1"/>
    <xf numFmtId="0" fontId="24" fillId="0" borderId="0" xfId="336" applyBorder="1"/>
    <xf numFmtId="0" fontId="24" fillId="0" borderId="7" xfId="336" applyBorder="1"/>
    <xf numFmtId="0" fontId="25" fillId="0" borderId="61" xfId="336" applyFont="1" applyBorder="1" applyAlignment="1">
      <alignment horizontal="center"/>
    </xf>
    <xf numFmtId="0" fontId="25" fillId="0" borderId="0" xfId="336" applyFont="1" applyBorder="1" applyAlignment="1">
      <alignment horizontal="center"/>
    </xf>
    <xf numFmtId="0" fontId="25" fillId="0" borderId="7" xfId="336" applyFont="1" applyBorder="1" applyAlignment="1">
      <alignment horizontal="center"/>
    </xf>
    <xf numFmtId="0" fontId="24" fillId="0" borderId="61" xfId="336" applyBorder="1" applyAlignment="1">
      <alignment horizontal="left"/>
    </xf>
    <xf numFmtId="42" fontId="0" fillId="0" borderId="7" xfId="264" applyNumberFormat="1" applyFont="1" applyBorder="1"/>
    <xf numFmtId="42" fontId="0" fillId="0" borderId="62" xfId="264" applyNumberFormat="1" applyFont="1" applyBorder="1"/>
    <xf numFmtId="0" fontId="24" fillId="0" borderId="0" xfId="336" applyBorder="1" applyAlignment="1">
      <alignment horizontal="left" indent="1"/>
    </xf>
    <xf numFmtId="0" fontId="24" fillId="0" borderId="0" xfId="336" applyNumberFormat="1" applyBorder="1"/>
    <xf numFmtId="41" fontId="24" fillId="0" borderId="7" xfId="336" applyNumberFormat="1" applyBorder="1"/>
    <xf numFmtId="42" fontId="24" fillId="0" borderId="61" xfId="336" applyNumberFormat="1" applyBorder="1"/>
    <xf numFmtId="42" fontId="24" fillId="0" borderId="0" xfId="336" applyNumberFormat="1" applyBorder="1"/>
    <xf numFmtId="42" fontId="24" fillId="0" borderId="7" xfId="336" applyNumberFormat="1" applyBorder="1"/>
    <xf numFmtId="41" fontId="24" fillId="0" borderId="63" xfId="336" applyNumberFormat="1" applyBorder="1"/>
    <xf numFmtId="0" fontId="120" fillId="0" borderId="0" xfId="336" applyFont="1"/>
    <xf numFmtId="42" fontId="0" fillId="0" borderId="64" xfId="264" applyNumberFormat="1" applyFont="1" applyBorder="1"/>
    <xf numFmtId="42" fontId="0" fillId="0" borderId="65" xfId="264" applyNumberFormat="1" applyFont="1" applyBorder="1"/>
    <xf numFmtId="42" fontId="0" fillId="0" borderId="9" xfId="264" applyNumberFormat="1" applyFont="1" applyBorder="1"/>
    <xf numFmtId="42" fontId="120" fillId="0" borderId="0" xfId="336" applyNumberFormat="1" applyFont="1"/>
    <xf numFmtId="41" fontId="24" fillId="0" borderId="0" xfId="336" applyNumberFormat="1" applyBorder="1"/>
    <xf numFmtId="0" fontId="24" fillId="0" borderId="0" xfId="336" applyBorder="1" applyAlignment="1">
      <alignment horizontal="left"/>
    </xf>
    <xf numFmtId="174" fontId="0" fillId="0" borderId="7" xfId="400" applyNumberFormat="1" applyFont="1" applyFill="1" applyBorder="1"/>
    <xf numFmtId="168" fontId="120" fillId="0" borderId="61" xfId="400" applyNumberFormat="1" applyFont="1" applyBorder="1"/>
    <xf numFmtId="0" fontId="24" fillId="0" borderId="66" xfId="336" applyBorder="1"/>
    <xf numFmtId="0" fontId="24" fillId="0" borderId="67" xfId="336" applyBorder="1"/>
    <xf numFmtId="41" fontId="24" fillId="0" borderId="67" xfId="336" applyNumberFormat="1" applyBorder="1"/>
    <xf numFmtId="0" fontId="24" fillId="0" borderId="68" xfId="336" applyBorder="1"/>
    <xf numFmtId="41" fontId="24" fillId="0" borderId="0" xfId="336" applyNumberFormat="1"/>
    <xf numFmtId="0" fontId="24" fillId="0" borderId="14" xfId="336" applyBorder="1" applyAlignment="1">
      <alignment horizontal="center"/>
    </xf>
    <xf numFmtId="0" fontId="24" fillId="0" borderId="10" xfId="336" applyBorder="1" applyAlignment="1">
      <alignment horizontal="center"/>
    </xf>
    <xf numFmtId="0" fontId="25" fillId="0" borderId="61" xfId="336" applyFont="1" applyBorder="1" applyAlignment="1">
      <alignment horizontal="center" vertical="top"/>
    </xf>
    <xf numFmtId="0" fontId="25" fillId="0" borderId="0" xfId="336" applyFont="1" applyBorder="1" applyAlignment="1">
      <alignment horizontal="center" vertical="top"/>
    </xf>
    <xf numFmtId="0" fontId="25" fillId="0" borderId="7" xfId="336" applyFont="1" applyBorder="1" applyAlignment="1">
      <alignment horizontal="center" vertical="top"/>
    </xf>
    <xf numFmtId="0" fontId="25" fillId="0" borderId="0" xfId="336" applyFont="1" applyBorder="1" applyAlignment="1">
      <alignment horizontal="center" vertical="top" wrapText="1"/>
    </xf>
    <xf numFmtId="0" fontId="25" fillId="0" borderId="7" xfId="336" applyFont="1" applyBorder="1" applyAlignment="1">
      <alignment horizontal="center" vertical="top" wrapText="1"/>
    </xf>
    <xf numFmtId="0" fontId="25" fillId="0" borderId="61" xfId="336" applyFont="1" applyBorder="1" applyAlignment="1">
      <alignment horizontal="center" wrapText="1"/>
    </xf>
    <xf numFmtId="168" fontId="0" fillId="0" borderId="0" xfId="400" applyNumberFormat="1" applyFont="1" applyBorder="1"/>
    <xf numFmtId="168" fontId="0" fillId="0" borderId="9" xfId="400" applyNumberFormat="1" applyFont="1" applyBorder="1"/>
    <xf numFmtId="168" fontId="0" fillId="0" borderId="7" xfId="400" applyNumberFormat="1" applyFont="1" applyFill="1" applyBorder="1"/>
    <xf numFmtId="168" fontId="0" fillId="0" borderId="61" xfId="400" applyNumberFormat="1" applyFont="1" applyBorder="1"/>
    <xf numFmtId="168" fontId="0" fillId="0" borderId="7" xfId="400" applyNumberFormat="1" applyFont="1" applyBorder="1"/>
    <xf numFmtId="0" fontId="26" fillId="0" borderId="66" xfId="336" quotePrefix="1" applyFont="1" applyBorder="1" applyAlignment="1">
      <alignment horizontal="right"/>
    </xf>
    <xf numFmtId="0" fontId="26" fillId="0" borderId="67" xfId="336" quotePrefix="1" applyFont="1" applyBorder="1" applyAlignment="1">
      <alignment horizontal="right"/>
    </xf>
    <xf numFmtId="0" fontId="26" fillId="0" borderId="68" xfId="336" quotePrefix="1" applyFont="1" applyBorder="1" applyAlignment="1">
      <alignment horizontal="right"/>
    </xf>
    <xf numFmtId="0" fontId="120" fillId="0" borderId="0" xfId="336" applyFont="1" applyBorder="1" applyAlignment="1">
      <alignment horizontal="left" indent="1"/>
    </xf>
    <xf numFmtId="0" fontId="120" fillId="0" borderId="0" xfId="336" applyFont="1" applyBorder="1"/>
    <xf numFmtId="41" fontId="120" fillId="0" borderId="7" xfId="336" applyNumberFormat="1" applyFont="1" applyBorder="1"/>
    <xf numFmtId="168" fontId="120" fillId="0" borderId="0" xfId="400" applyNumberFormat="1" applyFont="1" applyBorder="1"/>
    <xf numFmtId="165" fontId="114" fillId="0" borderId="0" xfId="227" applyNumberFormat="1" applyFont="1" applyFill="1"/>
    <xf numFmtId="0" fontId="116" fillId="0" borderId="0" xfId="0" applyFont="1" applyFill="1"/>
    <xf numFmtId="41" fontId="120" fillId="0" borderId="0" xfId="0" applyNumberFormat="1" applyFont="1" applyFill="1"/>
    <xf numFmtId="41" fontId="49" fillId="0" borderId="0" xfId="0" applyNumberFormat="1" applyFont="1" applyFill="1"/>
    <xf numFmtId="165" fontId="49" fillId="0" borderId="0" xfId="227" applyNumberFormat="1" applyFont="1" applyFill="1"/>
    <xf numFmtId="165" fontId="28" fillId="0" borderId="0" xfId="227" applyNumberFormat="1" applyFont="1"/>
    <xf numFmtId="165" fontId="49" fillId="0" borderId="0" xfId="227" applyNumberFormat="1" applyFont="1" applyFill="1" applyAlignment="1">
      <alignment horizontal="center"/>
    </xf>
    <xf numFmtId="0" fontId="120" fillId="0" borderId="0" xfId="0" applyFont="1" applyFill="1" applyAlignment="1">
      <alignment horizontal="left"/>
    </xf>
    <xf numFmtId="37" fontId="24" fillId="0" borderId="0" xfId="0" applyNumberFormat="1" applyFont="1" applyAlignment="1" applyProtection="1">
      <alignment horizontal="left"/>
    </xf>
    <xf numFmtId="165" fontId="34" fillId="0" borderId="0" xfId="0" applyNumberFormat="1" applyFont="1"/>
    <xf numFmtId="165" fontId="150" fillId="0" borderId="0" xfId="0" applyNumberFormat="1" applyFont="1"/>
    <xf numFmtId="165" fontId="150" fillId="0" borderId="10" xfId="0" applyNumberFormat="1" applyFont="1" applyBorder="1"/>
    <xf numFmtId="49" fontId="123" fillId="75" borderId="0" xfId="0" applyNumberFormat="1" applyFont="1" applyFill="1" applyBorder="1" applyAlignment="1">
      <alignment horizontal="center"/>
    </xf>
    <xf numFmtId="165" fontId="147" fillId="0" borderId="0" xfId="0" applyNumberFormat="1" applyFont="1" applyFill="1"/>
    <xf numFmtId="0" fontId="24" fillId="0" borderId="0" xfId="0" quotePrefix="1" applyFont="1" applyFill="1" applyAlignment="1">
      <alignment horizontal="left"/>
    </xf>
    <xf numFmtId="0" fontId="2" fillId="0" borderId="0" xfId="651"/>
    <xf numFmtId="42" fontId="2" fillId="0" borderId="0" xfId="651" applyNumberFormat="1"/>
    <xf numFmtId="0" fontId="2" fillId="0" borderId="0" xfId="651" applyFill="1" applyAlignment="1">
      <alignment horizontal="center"/>
    </xf>
    <xf numFmtId="41" fontId="2" fillId="0" borderId="0" xfId="651" applyNumberFormat="1"/>
    <xf numFmtId="42" fontId="2" fillId="0" borderId="9" xfId="651" applyNumberFormat="1" applyBorder="1"/>
    <xf numFmtId="49" fontId="70" fillId="0" borderId="4" xfId="651" applyNumberFormat="1" applyFont="1" applyFill="1" applyBorder="1" applyAlignment="1">
      <alignment horizontal="center" vertical="center" wrapText="1"/>
    </xf>
    <xf numFmtId="0" fontId="70" fillId="0" borderId="4" xfId="651" applyNumberFormat="1" applyFont="1" applyFill="1" applyBorder="1" applyAlignment="1">
      <alignment horizontal="center" vertical="center" wrapText="1"/>
    </xf>
    <xf numFmtId="0" fontId="70" fillId="0" borderId="4" xfId="651" applyFont="1" applyFill="1" applyBorder="1" applyAlignment="1">
      <alignment horizontal="center" vertical="center" wrapText="1"/>
    </xf>
    <xf numFmtId="17" fontId="70" fillId="0" borderId="4" xfId="651" applyNumberFormat="1" applyFont="1" applyFill="1" applyBorder="1" applyAlignment="1">
      <alignment horizontal="center" vertical="center" wrapText="1"/>
    </xf>
    <xf numFmtId="49" fontId="151" fillId="0" borderId="4" xfId="651" applyNumberFormat="1" applyFont="1" applyFill="1" applyBorder="1" applyAlignment="1">
      <alignment horizontal="left" vertical="center"/>
    </xf>
    <xf numFmtId="0" fontId="151" fillId="0" borderId="4" xfId="221" applyFont="1" applyFill="1" applyBorder="1" applyAlignment="1">
      <alignment horizontal="left" vertical="center"/>
    </xf>
    <xf numFmtId="0" fontId="151" fillId="0" borderId="4" xfId="221" applyFont="1" applyFill="1" applyBorder="1" applyAlignment="1">
      <alignment horizontal="left" vertical="center" wrapText="1"/>
    </xf>
    <xf numFmtId="43" fontId="151" fillId="0" borderId="4" xfId="652" applyFont="1" applyFill="1" applyBorder="1" applyAlignment="1">
      <alignment vertical="center"/>
    </xf>
    <xf numFmtId="0" fontId="152" fillId="0" borderId="4" xfId="651" applyFont="1" applyFill="1" applyBorder="1" applyAlignment="1">
      <alignment vertical="center"/>
    </xf>
    <xf numFmtId="173" fontId="152" fillId="0" borderId="4" xfId="651" applyNumberFormat="1" applyFont="1" applyFill="1" applyBorder="1" applyAlignment="1">
      <alignment horizontal="center" vertical="center" wrapText="1"/>
    </xf>
    <xf numFmtId="0" fontId="151" fillId="0" borderId="4" xfId="651" applyFont="1" applyFill="1" applyBorder="1" applyAlignment="1">
      <alignment vertical="center" wrapText="1"/>
    </xf>
    <xf numFmtId="49" fontId="151" fillId="0" borderId="4" xfId="221" applyNumberFormat="1" applyFont="1" applyFill="1" applyBorder="1" applyAlignment="1">
      <alignment horizontal="left" vertical="center" wrapText="1"/>
    </xf>
    <xf numFmtId="43" fontId="151" fillId="0" borderId="4" xfId="652" applyFont="1" applyFill="1" applyBorder="1" applyAlignment="1">
      <alignment vertical="center" wrapText="1"/>
    </xf>
    <xf numFmtId="0" fontId="2" fillId="0" borderId="4" xfId="651" applyFill="1" applyBorder="1" applyAlignment="1">
      <alignment horizontal="center" vertical="center" wrapText="1"/>
    </xf>
    <xf numFmtId="49" fontId="151" fillId="0" borderId="0" xfId="221" applyNumberFormat="1" applyFont="1" applyFill="1" applyBorder="1" applyAlignment="1">
      <alignment horizontal="left" vertical="center" wrapText="1"/>
    </xf>
    <xf numFmtId="0" fontId="151" fillId="0" borderId="0" xfId="221" applyFont="1" applyFill="1" applyBorder="1" applyAlignment="1">
      <alignment horizontal="left" vertical="center" wrapText="1"/>
    </xf>
    <xf numFmtId="43" fontId="151" fillId="0" borderId="0" xfId="652" applyFont="1" applyFill="1" applyBorder="1" applyAlignment="1">
      <alignment vertical="center" wrapText="1"/>
    </xf>
    <xf numFmtId="0" fontId="152" fillId="0" borderId="0" xfId="651" applyFont="1" applyFill="1" applyBorder="1" applyAlignment="1">
      <alignment vertical="center"/>
    </xf>
    <xf numFmtId="0" fontId="2" fillId="0" borderId="0" xfId="651" applyFill="1" applyBorder="1" applyAlignment="1">
      <alignment horizontal="center" vertical="center" wrapText="1"/>
    </xf>
    <xf numFmtId="49" fontId="151" fillId="0" borderId="0" xfId="221" applyNumberFormat="1" applyFont="1" applyFill="1" applyBorder="1" applyAlignment="1">
      <alignment horizontal="left" vertical="center"/>
    </xf>
    <xf numFmtId="49" fontId="153" fillId="0" borderId="31" xfId="348" applyNumberFormat="1" applyFont="1" applyFill="1" applyBorder="1" applyAlignment="1">
      <alignment horizontal="left" vertical="center"/>
    </xf>
    <xf numFmtId="0" fontId="153" fillId="0" borderId="31" xfId="348" applyFont="1" applyFill="1" applyBorder="1" applyAlignment="1">
      <alignment vertical="center"/>
    </xf>
    <xf numFmtId="0" fontId="153" fillId="0" borderId="31" xfId="348" applyFont="1" applyFill="1" applyBorder="1" applyAlignment="1">
      <alignment vertical="center" wrapText="1"/>
    </xf>
    <xf numFmtId="165" fontId="154" fillId="0" borderId="31" xfId="234" applyNumberFormat="1" applyFont="1" applyFill="1" applyBorder="1" applyAlignment="1">
      <alignment vertical="center"/>
    </xf>
    <xf numFmtId="0" fontId="153" fillId="0" borderId="31" xfId="348" applyFont="1" applyFill="1" applyBorder="1" applyAlignment="1">
      <alignment horizontal="center" vertical="center" wrapText="1"/>
    </xf>
    <xf numFmtId="0" fontId="2" fillId="0" borderId="31" xfId="651" applyBorder="1" applyAlignment="1">
      <alignment vertical="center"/>
    </xf>
    <xf numFmtId="49" fontId="153" fillId="0" borderId="4" xfId="348" applyNumberFormat="1" applyFont="1" applyFill="1" applyBorder="1" applyAlignment="1">
      <alignment horizontal="left" vertical="center"/>
    </xf>
    <xf numFmtId="0" fontId="153" fillId="0" borderId="4" xfId="348" applyFont="1" applyFill="1" applyBorder="1" applyAlignment="1">
      <alignment vertical="center"/>
    </xf>
    <xf numFmtId="0" fontId="153" fillId="0" borderId="4" xfId="348" applyFont="1" applyFill="1" applyBorder="1" applyAlignment="1">
      <alignment vertical="center" wrapText="1"/>
    </xf>
    <xf numFmtId="165" fontId="154" fillId="0" borderId="4" xfId="234" applyNumberFormat="1" applyFont="1" applyFill="1" applyBorder="1" applyAlignment="1">
      <alignment vertical="center"/>
    </xf>
    <xf numFmtId="0" fontId="153" fillId="0" borderId="4" xfId="348" applyFont="1" applyFill="1" applyBorder="1" applyAlignment="1">
      <alignment horizontal="center" vertical="center" wrapText="1"/>
    </xf>
    <xf numFmtId="0" fontId="2" fillId="0" borderId="4" xfId="651" applyBorder="1" applyAlignment="1">
      <alignment vertical="center"/>
    </xf>
    <xf numFmtId="1" fontId="153" fillId="0" borderId="4" xfId="234" applyNumberFormat="1" applyFont="1" applyFill="1" applyBorder="1" applyAlignment="1">
      <alignment horizontal="left" vertical="center"/>
    </xf>
    <xf numFmtId="49" fontId="151" fillId="0" borderId="4" xfId="651" applyNumberFormat="1" applyFont="1" applyFill="1" applyBorder="1" applyAlignment="1">
      <alignment horizontal="left" vertical="center" wrapText="1"/>
    </xf>
    <xf numFmtId="0" fontId="23" fillId="0" borderId="4" xfId="358" applyFont="1" applyFill="1" applyBorder="1" applyAlignment="1">
      <alignment horizontal="left" vertical="center" wrapText="1"/>
    </xf>
    <xf numFmtId="165" fontId="151" fillId="0" borderId="4" xfId="652" applyNumberFormat="1" applyFont="1" applyFill="1" applyBorder="1" applyAlignment="1">
      <alignment vertical="center" wrapText="1"/>
    </xf>
    <xf numFmtId="0" fontId="24" fillId="0" borderId="4" xfId="358" applyFont="1" applyFill="1" applyBorder="1" applyAlignment="1">
      <alignment vertical="center" wrapText="1"/>
    </xf>
    <xf numFmtId="165" fontId="151" fillId="0" borderId="4" xfId="652" applyNumberFormat="1" applyFont="1" applyFill="1" applyBorder="1" applyAlignment="1">
      <alignment vertical="center"/>
    </xf>
    <xf numFmtId="0" fontId="24" fillId="0" borderId="4" xfId="651" applyFont="1" applyFill="1" applyBorder="1" applyAlignment="1">
      <alignment horizontal="left" vertical="center" wrapText="1"/>
    </xf>
    <xf numFmtId="0" fontId="24" fillId="0" borderId="4" xfId="358" applyNumberFormat="1" applyFont="1" applyFill="1" applyBorder="1" applyAlignment="1">
      <alignment vertical="center" wrapText="1"/>
    </xf>
    <xf numFmtId="0" fontId="31" fillId="90" borderId="0" xfId="0" applyFont="1" applyFill="1" applyAlignment="1">
      <alignment horizontal="left"/>
    </xf>
    <xf numFmtId="0" fontId="26" fillId="90" borderId="0" xfId="0" applyFont="1" applyFill="1"/>
    <xf numFmtId="43" fontId="31" fillId="90" borderId="0" xfId="227" applyNumberFormat="1" applyFont="1" applyFill="1"/>
    <xf numFmtId="43" fontId="26" fillId="90" borderId="0" xfId="227" applyFont="1" applyFill="1" applyBorder="1"/>
    <xf numFmtId="43" fontId="37" fillId="90" borderId="0" xfId="227" applyFont="1" applyFill="1" applyBorder="1"/>
    <xf numFmtId="49" fontId="26" fillId="90" borderId="4" xfId="0" applyNumberFormat="1" applyFont="1" applyFill="1" applyBorder="1" applyAlignment="1">
      <alignment horizontal="center"/>
    </xf>
    <xf numFmtId="49" fontId="26" fillId="90" borderId="18" xfId="0" applyNumberFormat="1" applyFont="1" applyFill="1" applyBorder="1" applyAlignment="1">
      <alignment horizontal="center"/>
    </xf>
    <xf numFmtId="49" fontId="31" fillId="90" borderId="0" xfId="0" applyNumberFormat="1" applyFont="1" applyFill="1" applyBorder="1" applyAlignment="1">
      <alignment horizontal="center"/>
    </xf>
    <xf numFmtId="165" fontId="31" fillId="90" borderId="16" xfId="227" applyNumberFormat="1" applyFont="1" applyFill="1" applyBorder="1"/>
    <xf numFmtId="165" fontId="31" fillId="90" borderId="0" xfId="227" applyNumberFormat="1" applyFont="1" applyFill="1" applyBorder="1"/>
    <xf numFmtId="165" fontId="31" fillId="90" borderId="17" xfId="227" applyNumberFormat="1" applyFont="1" applyFill="1" applyBorder="1"/>
    <xf numFmtId="41" fontId="31" fillId="90" borderId="17" xfId="227" applyNumberFormat="1" applyFont="1" applyFill="1" applyBorder="1" applyAlignment="1">
      <alignment horizontal="center"/>
    </xf>
    <xf numFmtId="41" fontId="31" fillId="90" borderId="0" xfId="0" applyNumberFormat="1" applyFont="1" applyFill="1" applyBorder="1" applyAlignment="1">
      <alignment horizontal="center"/>
    </xf>
    <xf numFmtId="0" fontId="31" fillId="90" borderId="0" xfId="0" applyFont="1" applyFill="1"/>
    <xf numFmtId="0" fontId="26" fillId="90" borderId="0" xfId="0" applyFont="1" applyFill="1" applyBorder="1" applyAlignment="1">
      <alignment horizontal="center"/>
    </xf>
    <xf numFmtId="0" fontId="31" fillId="90" borderId="0" xfId="0" applyFont="1" applyFill="1" applyAlignment="1">
      <alignment horizontal="center"/>
    </xf>
    <xf numFmtId="49" fontId="31" fillId="90" borderId="0" xfId="0" applyNumberFormat="1" applyFont="1" applyFill="1" applyBorder="1" applyAlignment="1">
      <alignment horizontal="left" vertical="top"/>
    </xf>
    <xf numFmtId="0" fontId="31" fillId="90" borderId="0" xfId="0" applyFont="1" applyFill="1" applyBorder="1"/>
    <xf numFmtId="0" fontId="26" fillId="90" borderId="0" xfId="0" applyNumberFormat="1" applyFont="1" applyFill="1" applyBorder="1" applyAlignment="1">
      <alignment vertical="top" wrapText="1"/>
    </xf>
    <xf numFmtId="41" fontId="31" fillId="90" borderId="17" xfId="0" applyNumberFormat="1" applyFont="1" applyFill="1" applyBorder="1"/>
    <xf numFmtId="165" fontId="2" fillId="0" borderId="0" xfId="651" applyNumberFormat="1"/>
    <xf numFmtId="0" fontId="1" fillId="0" borderId="0" xfId="651" applyFont="1"/>
    <xf numFmtId="49" fontId="31" fillId="91" borderId="0" xfId="0" applyNumberFormat="1" applyFont="1" applyFill="1" applyAlignment="1">
      <alignment horizontal="left"/>
    </xf>
    <xf numFmtId="0" fontId="31" fillId="91" borderId="0" xfId="0" applyFont="1" applyFill="1" applyAlignment="1">
      <alignment horizontal="left"/>
    </xf>
    <xf numFmtId="0" fontId="26" fillId="91" borderId="0" xfId="0" applyFont="1" applyFill="1"/>
    <xf numFmtId="43" fontId="31" fillId="91" borderId="0" xfId="227" applyNumberFormat="1" applyFont="1" applyFill="1"/>
    <xf numFmtId="43" fontId="26" fillId="91" borderId="0" xfId="227" applyFont="1" applyFill="1" applyBorder="1"/>
    <xf numFmtId="43" fontId="37" fillId="91" borderId="0" xfId="227" applyFont="1" applyFill="1" applyBorder="1"/>
    <xf numFmtId="49" fontId="26" fillId="91" borderId="4" xfId="0" applyNumberFormat="1" applyFont="1" applyFill="1" applyBorder="1" applyAlignment="1">
      <alignment horizontal="center"/>
    </xf>
    <xf numFmtId="49" fontId="26" fillId="91" borderId="18" xfId="0" applyNumberFormat="1" applyFont="1" applyFill="1" applyBorder="1" applyAlignment="1">
      <alignment horizontal="center"/>
    </xf>
    <xf numFmtId="49" fontId="31" fillId="91" borderId="0" xfId="0" applyNumberFormat="1" applyFont="1" applyFill="1" applyBorder="1" applyAlignment="1">
      <alignment horizontal="center"/>
    </xf>
    <xf numFmtId="165" fontId="31" fillId="91" borderId="16" xfId="227" applyNumberFormat="1" applyFont="1" applyFill="1" applyBorder="1"/>
    <xf numFmtId="165" fontId="31" fillId="91" borderId="0" xfId="227" applyNumberFormat="1" applyFont="1" applyFill="1" applyBorder="1"/>
    <xf numFmtId="165" fontId="31" fillId="91" borderId="17" xfId="227" applyNumberFormat="1" applyFont="1" applyFill="1" applyBorder="1"/>
    <xf numFmtId="41" fontId="31" fillId="91" borderId="17" xfId="0" applyNumberFormat="1" applyFont="1" applyFill="1" applyBorder="1"/>
    <xf numFmtId="41" fontId="31" fillId="91" borderId="0" xfId="0" applyNumberFormat="1" applyFont="1" applyFill="1" applyBorder="1" applyAlignment="1">
      <alignment horizontal="center"/>
    </xf>
    <xf numFmtId="0" fontId="31" fillId="91" borderId="0" xfId="0" applyFont="1" applyFill="1"/>
    <xf numFmtId="165" fontId="46" fillId="91" borderId="16" xfId="227" applyNumberFormat="1" applyFont="1" applyFill="1" applyBorder="1"/>
    <xf numFmtId="165" fontId="46" fillId="91" borderId="0" xfId="227" applyNumberFormat="1" applyFont="1" applyFill="1" applyBorder="1"/>
    <xf numFmtId="9" fontId="28" fillId="0" borderId="0" xfId="400" applyFont="1" applyFill="1"/>
    <xf numFmtId="165" fontId="24" fillId="0" borderId="0" xfId="227" applyNumberFormat="1" applyFont="1" applyBorder="1" applyAlignment="1">
      <alignment horizontal="center"/>
    </xf>
    <xf numFmtId="0" fontId="24" fillId="0" borderId="0" xfId="0" quotePrefix="1" applyNumberFormat="1" applyFont="1" applyFill="1"/>
    <xf numFmtId="0" fontId="24" fillId="0" borderId="5" xfId="0" applyFont="1" applyFill="1" applyBorder="1" applyAlignment="1">
      <alignment vertical="top" wrapText="1"/>
    </xf>
    <xf numFmtId="174" fontId="28" fillId="0" borderId="0" xfId="400" applyNumberFormat="1" applyFont="1" applyFill="1"/>
    <xf numFmtId="174" fontId="34" fillId="0" borderId="0" xfId="400" applyNumberFormat="1" applyFont="1"/>
    <xf numFmtId="165" fontId="34" fillId="0" borderId="0" xfId="227" applyNumberFormat="1" applyFont="1"/>
    <xf numFmtId="165" fontId="24" fillId="0" borderId="0" xfId="227" applyNumberFormat="1" applyFont="1" applyFill="1" applyBorder="1" applyAlignment="1">
      <alignment horizontal="center"/>
    </xf>
    <xf numFmtId="165" fontId="24" fillId="0" borderId="10" xfId="227" applyNumberFormat="1" applyFont="1" applyFill="1" applyBorder="1" applyAlignment="1">
      <alignment horizontal="center"/>
    </xf>
    <xf numFmtId="49" fontId="24" fillId="0" borderId="0" xfId="221" applyNumberFormat="1" applyFont="1" applyFill="1" applyAlignment="1">
      <alignment horizontal="left"/>
    </xf>
    <xf numFmtId="0" fontId="24" fillId="0" borderId="0" xfId="221" applyFont="1" applyFill="1"/>
    <xf numFmtId="49" fontId="26" fillId="0" borderId="0" xfId="0" applyNumberFormat="1" applyFont="1" applyFill="1" applyAlignment="1"/>
    <xf numFmtId="165" fontId="31" fillId="75" borderId="24" xfId="227" applyNumberFormat="1" applyFont="1" applyFill="1" applyBorder="1"/>
    <xf numFmtId="10" fontId="24" fillId="0" borderId="0" xfId="400" applyNumberFormat="1" applyFont="1"/>
    <xf numFmtId="165" fontId="26" fillId="0" borderId="0" xfId="227" applyNumberFormat="1" applyFont="1" applyFill="1" applyAlignment="1"/>
    <xf numFmtId="165" fontId="23" fillId="0" borderId="42" xfId="227" applyNumberFormat="1" applyFont="1" applyBorder="1"/>
    <xf numFmtId="10" fontId="23" fillId="0" borderId="0" xfId="400" applyNumberFormat="1" applyFont="1"/>
    <xf numFmtId="0" fontId="146" fillId="0" borderId="0" xfId="550" applyNumberFormat="1" applyFont="1" applyFill="1" applyAlignment="1">
      <alignment horizontal="left"/>
    </xf>
    <xf numFmtId="0" fontId="146" fillId="0" borderId="0" xfId="551" applyFont="1" applyFill="1"/>
    <xf numFmtId="0" fontId="147" fillId="0" borderId="0" xfId="0" applyFont="1" applyFill="1"/>
    <xf numFmtId="0" fontId="146" fillId="0" borderId="0" xfId="642" applyFont="1" applyFill="1" applyAlignment="1">
      <alignment horizontal="left"/>
    </xf>
    <xf numFmtId="0" fontId="24" fillId="0" borderId="0" xfId="348" applyFont="1" applyFill="1"/>
    <xf numFmtId="165" fontId="57" fillId="0" borderId="0" xfId="227" applyNumberFormat="1" applyFont="1"/>
    <xf numFmtId="0" fontId="57" fillId="0" borderId="0" xfId="0" applyFont="1" applyAlignment="1">
      <alignment horizontal="right"/>
    </xf>
    <xf numFmtId="0" fontId="57" fillId="0" borderId="0" xfId="0" applyFont="1" applyAlignment="1">
      <alignment horizontal="center"/>
    </xf>
    <xf numFmtId="165" fontId="57" fillId="0" borderId="0" xfId="227" applyNumberFormat="1" applyFont="1" applyAlignment="1">
      <alignment horizontal="center"/>
    </xf>
    <xf numFmtId="0" fontId="57" fillId="0" borderId="0" xfId="0" quotePrefix="1" applyFont="1" applyAlignment="1">
      <alignment horizontal="center"/>
    </xf>
    <xf numFmtId="0" fontId="57" fillId="0" borderId="0" xfId="0" applyFont="1" applyBorder="1"/>
    <xf numFmtId="165" fontId="57" fillId="0" borderId="10" xfId="227" applyNumberFormat="1" applyFont="1" applyBorder="1"/>
    <xf numFmtId="10" fontId="57" fillId="0" borderId="0" xfId="400" applyNumberFormat="1" applyFont="1"/>
    <xf numFmtId="10" fontId="57" fillId="0" borderId="0" xfId="227" applyNumberFormat="1" applyFont="1"/>
    <xf numFmtId="174" fontId="57" fillId="0" borderId="0" xfId="400" applyNumberFormat="1" applyFont="1"/>
    <xf numFmtId="43" fontId="57" fillId="0" borderId="0" xfId="0" applyNumberFormat="1" applyFont="1"/>
    <xf numFmtId="165" fontId="57" fillId="0" borderId="0" xfId="400" applyNumberFormat="1" applyFont="1"/>
    <xf numFmtId="49" fontId="57" fillId="0" borderId="0" xfId="0" applyNumberFormat="1" applyFont="1" applyFill="1" applyAlignment="1"/>
    <xf numFmtId="0" fontId="157" fillId="0" borderId="0" xfId="0" applyFont="1"/>
    <xf numFmtId="165" fontId="57" fillId="0" borderId="0" xfId="227" applyNumberFormat="1" applyFont="1" applyFill="1"/>
    <xf numFmtId="49" fontId="158" fillId="0" borderId="0" xfId="0" applyNumberFormat="1" applyFont="1" applyFill="1" applyAlignment="1"/>
    <xf numFmtId="0" fontId="157" fillId="0" borderId="0" xfId="0" applyFont="1" applyFill="1"/>
    <xf numFmtId="10" fontId="57" fillId="0" borderId="0" xfId="400" applyNumberFormat="1" applyFont="1" applyFill="1"/>
    <xf numFmtId="0" fontId="57" fillId="0" borderId="0" xfId="0" applyFont="1" applyFill="1"/>
    <xf numFmtId="14" fontId="158" fillId="0" borderId="0" xfId="0" applyNumberFormat="1" applyFont="1" applyFill="1" applyAlignment="1">
      <alignment horizontal="center"/>
    </xf>
    <xf numFmtId="0" fontId="57" fillId="0" borderId="0" xfId="0" applyNumberFormat="1" applyFont="1" applyFill="1" applyAlignment="1">
      <alignment horizontal="center"/>
    </xf>
    <xf numFmtId="165" fontId="57" fillId="0" borderId="0" xfId="227" applyNumberFormat="1" applyFont="1" applyFill="1" applyAlignment="1">
      <alignment horizontal="center"/>
    </xf>
    <xf numFmtId="49" fontId="57" fillId="0" borderId="0" xfId="0" applyNumberFormat="1" applyFont="1" applyFill="1"/>
    <xf numFmtId="165" fontId="158" fillId="0" borderId="0" xfId="227" applyNumberFormat="1" applyFont="1" applyAlignment="1">
      <alignment horizontal="center"/>
    </xf>
    <xf numFmtId="38" fontId="159" fillId="0" borderId="0" xfId="296" applyNumberFormat="1" applyFont="1" applyFill="1" applyAlignment="1">
      <alignment horizontal="center"/>
    </xf>
    <xf numFmtId="165" fontId="57" fillId="0" borderId="0" xfId="227" applyNumberFormat="1" applyFont="1" applyFill="1" applyBorder="1"/>
    <xf numFmtId="165" fontId="57" fillId="0" borderId="0" xfId="227" applyNumberFormat="1" applyFont="1" applyBorder="1" applyAlignment="1">
      <alignment horizontal="center"/>
    </xf>
    <xf numFmtId="0" fontId="158" fillId="0" borderId="0" xfId="0" applyFont="1" applyAlignment="1">
      <alignment horizontal="center"/>
    </xf>
    <xf numFmtId="49" fontId="158" fillId="0" borderId="10" xfId="0" applyNumberFormat="1" applyFont="1" applyFill="1" applyBorder="1" applyAlignment="1"/>
    <xf numFmtId="0" fontId="57" fillId="0" borderId="10" xfId="0" applyNumberFormat="1" applyFont="1" applyFill="1" applyBorder="1" applyAlignment="1">
      <alignment horizontal="center"/>
    </xf>
    <xf numFmtId="165" fontId="158" fillId="0" borderId="10" xfId="227" applyNumberFormat="1" applyFont="1" applyFill="1" applyBorder="1" applyAlignment="1">
      <alignment horizontal="center"/>
    </xf>
    <xf numFmtId="165" fontId="57" fillId="0" borderId="10" xfId="227" applyNumberFormat="1" applyFont="1" applyBorder="1" applyAlignment="1">
      <alignment horizontal="center"/>
    </xf>
    <xf numFmtId="165" fontId="57" fillId="0" borderId="0" xfId="227" applyNumberFormat="1" applyFont="1" applyFill="1" applyBorder="1" applyAlignment="1">
      <alignment horizontal="center"/>
    </xf>
    <xf numFmtId="165" fontId="57" fillId="0" borderId="10" xfId="227" applyNumberFormat="1" applyFont="1" applyFill="1" applyBorder="1" applyAlignment="1">
      <alignment horizontal="center"/>
    </xf>
    <xf numFmtId="49" fontId="57" fillId="0" borderId="0" xfId="0" applyNumberFormat="1" applyFont="1" applyFill="1" applyAlignment="1">
      <alignment horizontal="left"/>
    </xf>
    <xf numFmtId="165" fontId="158" fillId="0" borderId="0" xfId="227" applyNumberFormat="1" applyFont="1" applyFill="1" applyBorder="1"/>
    <xf numFmtId="49" fontId="57" fillId="0" borderId="0" xfId="227" applyNumberFormat="1" applyFont="1" applyFill="1" applyAlignment="1">
      <alignment horizontal="left"/>
    </xf>
    <xf numFmtId="0" fontId="57" fillId="0" borderId="0" xfId="0" applyFont="1" applyFill="1" applyAlignment="1">
      <alignment horizontal="center"/>
    </xf>
    <xf numFmtId="49" fontId="57" fillId="0" borderId="0" xfId="0" applyNumberFormat="1" applyFont="1" applyFill="1" applyBorder="1" applyAlignment="1">
      <alignment horizontal="left" vertical="top"/>
    </xf>
    <xf numFmtId="0" fontId="57" fillId="0" borderId="0" xfId="0" applyNumberFormat="1" applyFont="1" applyFill="1" applyBorder="1" applyAlignment="1">
      <alignment vertical="top" wrapText="1"/>
    </xf>
    <xf numFmtId="0" fontId="160" fillId="0" borderId="8" xfId="372" applyFont="1" applyFill="1" applyBorder="1" applyAlignment="1"/>
    <xf numFmtId="49" fontId="160" fillId="0" borderId="8" xfId="372" applyNumberFormat="1" applyFont="1" applyFill="1" applyBorder="1" applyAlignment="1">
      <alignment horizontal="left" wrapText="1"/>
    </xf>
    <xf numFmtId="0" fontId="57" fillId="0" borderId="0" xfId="0" applyFont="1" applyFill="1" applyBorder="1"/>
    <xf numFmtId="1" fontId="57" fillId="0" borderId="0" xfId="227" applyNumberFormat="1" applyFont="1" applyFill="1" applyAlignment="1">
      <alignment horizontal="left"/>
    </xf>
    <xf numFmtId="0" fontId="57" fillId="0" borderId="0" xfId="0" applyFont="1" applyFill="1" applyAlignment="1">
      <alignment horizontal="left"/>
    </xf>
    <xf numFmtId="49" fontId="160" fillId="0" borderId="8" xfId="373" applyNumberFormat="1" applyFont="1" applyFill="1" applyBorder="1" applyAlignment="1">
      <alignment wrapText="1"/>
    </xf>
    <xf numFmtId="0" fontId="160" fillId="0" borderId="8" xfId="373" applyFont="1" applyFill="1" applyBorder="1" applyAlignment="1">
      <alignment wrapText="1"/>
    </xf>
    <xf numFmtId="0" fontId="160" fillId="0" borderId="0" xfId="373" applyFont="1" applyFill="1" applyBorder="1" applyAlignment="1">
      <alignment horizontal="left" wrapText="1"/>
    </xf>
    <xf numFmtId="0" fontId="160" fillId="0" borderId="0" xfId="373" applyFont="1" applyFill="1" applyBorder="1" applyAlignment="1">
      <alignment wrapText="1"/>
    </xf>
    <xf numFmtId="49" fontId="57" fillId="0" borderId="0" xfId="0" applyNumberFormat="1" applyFont="1" applyFill="1" applyBorder="1" applyAlignment="1">
      <alignment horizontal="left"/>
    </xf>
    <xf numFmtId="0" fontId="160" fillId="0" borderId="0" xfId="0" applyFont="1" applyFill="1" applyAlignment="1">
      <alignment horizontal="left"/>
    </xf>
    <xf numFmtId="0" fontId="160" fillId="0" borderId="0" xfId="0" applyFont="1" applyFill="1"/>
    <xf numFmtId="49" fontId="160" fillId="0" borderId="8" xfId="372" applyNumberFormat="1" applyFont="1" applyFill="1" applyBorder="1" applyAlignment="1">
      <alignment wrapText="1"/>
    </xf>
    <xf numFmtId="0" fontId="161" fillId="0" borderId="0" xfId="642" applyFont="1" applyAlignment="1">
      <alignment horizontal="left"/>
    </xf>
    <xf numFmtId="0" fontId="160" fillId="0" borderId="0" xfId="372" applyFont="1" applyFill="1" applyBorder="1" applyAlignment="1"/>
    <xf numFmtId="0" fontId="57" fillId="0" borderId="8" xfId="0" applyFont="1" applyFill="1" applyBorder="1"/>
    <xf numFmtId="0" fontId="57" fillId="0" borderId="0" xfId="0" applyFont="1" applyFill="1" applyBorder="1" applyAlignment="1">
      <alignment horizontal="left"/>
    </xf>
    <xf numFmtId="49" fontId="160" fillId="0" borderId="0" xfId="372" applyNumberFormat="1" applyFont="1" applyFill="1" applyBorder="1" applyAlignment="1">
      <alignment horizontal="left" wrapText="1"/>
    </xf>
    <xf numFmtId="49" fontId="57" fillId="0" borderId="0" xfId="221" applyNumberFormat="1" applyFont="1" applyFill="1" applyAlignment="1">
      <alignment horizontal="left"/>
    </xf>
    <xf numFmtId="0" fontId="57" fillId="0" borderId="0" xfId="221" applyFont="1" applyFill="1"/>
    <xf numFmtId="0" fontId="57" fillId="0" borderId="0" xfId="348" applyFont="1" applyFill="1"/>
    <xf numFmtId="0" fontId="161" fillId="0" borderId="0" xfId="513" applyFont="1" applyFill="1"/>
    <xf numFmtId="49" fontId="160" fillId="0" borderId="8" xfId="373" applyNumberFormat="1" applyFont="1" applyFill="1" applyBorder="1" applyAlignment="1"/>
    <xf numFmtId="0" fontId="160" fillId="0" borderId="8" xfId="373" applyFont="1" applyFill="1" applyBorder="1" applyAlignment="1">
      <alignment horizontal="left" wrapText="1"/>
    </xf>
    <xf numFmtId="0" fontId="158" fillId="0" borderId="0" xfId="0" applyFont="1" applyFill="1"/>
    <xf numFmtId="0" fontId="57" fillId="0" borderId="0" xfId="0" applyFont="1" applyFill="1" applyBorder="1" applyAlignment="1">
      <alignment horizontal="left" vertical="top" wrapText="1"/>
    </xf>
    <xf numFmtId="0" fontId="161" fillId="0" borderId="0" xfId="628" applyFont="1" applyFill="1"/>
    <xf numFmtId="0" fontId="57" fillId="0" borderId="0" xfId="0" quotePrefix="1" applyFont="1" applyFill="1" applyAlignment="1">
      <alignment horizontal="left"/>
    </xf>
    <xf numFmtId="0" fontId="57" fillId="0" borderId="0" xfId="0" quotePrefix="1" applyNumberFormat="1" applyFont="1" applyFill="1"/>
    <xf numFmtId="49" fontId="57" fillId="0" borderId="0" xfId="0" quotePrefix="1" applyNumberFormat="1" applyFont="1" applyFill="1" applyAlignment="1">
      <alignment horizontal="left"/>
    </xf>
    <xf numFmtId="0" fontId="161" fillId="0" borderId="0" xfId="550" applyNumberFormat="1" applyFont="1" applyFill="1" applyAlignment="1">
      <alignment horizontal="left"/>
    </xf>
    <xf numFmtId="0" fontId="161" fillId="0" borderId="0" xfId="551" applyFont="1" applyFill="1"/>
    <xf numFmtId="165" fontId="57" fillId="0" borderId="0" xfId="0" applyNumberFormat="1" applyFont="1" applyFill="1"/>
    <xf numFmtId="165" fontId="158" fillId="0" borderId="10" xfId="227" applyNumberFormat="1" applyFont="1" applyFill="1" applyBorder="1"/>
    <xf numFmtId="165" fontId="158" fillId="0" borderId="55" xfId="227" applyNumberFormat="1" applyFont="1" applyFill="1" applyBorder="1"/>
    <xf numFmtId="0" fontId="57" fillId="0" borderId="55" xfId="0" applyFont="1" applyFill="1" applyBorder="1"/>
    <xf numFmtId="165" fontId="158" fillId="0" borderId="0" xfId="227" applyNumberFormat="1" applyFont="1" applyFill="1" applyBorder="1" applyAlignment="1">
      <alignment horizontal="center"/>
    </xf>
    <xf numFmtId="165" fontId="158" fillId="95" borderId="55" xfId="227" applyNumberFormat="1" applyFont="1" applyFill="1" applyBorder="1"/>
    <xf numFmtId="165" fontId="158" fillId="94" borderId="55" xfId="227" applyNumberFormat="1" applyFont="1" applyFill="1" applyBorder="1"/>
    <xf numFmtId="0" fontId="57" fillId="0" borderId="0" xfId="0" quotePrefix="1" applyNumberFormat="1" applyFont="1" applyFill="1" applyBorder="1" applyAlignment="1">
      <alignment vertical="top" wrapText="1"/>
    </xf>
    <xf numFmtId="0" fontId="57" fillId="0" borderId="41" xfId="0" applyFont="1" applyFill="1" applyBorder="1" applyAlignment="1">
      <alignment vertical="top" wrapText="1"/>
    </xf>
    <xf numFmtId="0" fontId="57" fillId="0" borderId="0" xfId="0" quotePrefix="1" applyNumberFormat="1" applyFont="1" applyFill="1" applyBorder="1" applyAlignment="1">
      <alignment vertical="top"/>
    </xf>
    <xf numFmtId="0" fontId="57" fillId="0" borderId="0" xfId="0" applyFont="1" applyFill="1" applyBorder="1" applyAlignment="1">
      <alignment wrapText="1"/>
    </xf>
    <xf numFmtId="165" fontId="57" fillId="0" borderId="0" xfId="227" applyNumberFormat="1" applyFont="1" applyFill="1" applyAlignment="1">
      <alignment horizontal="right"/>
    </xf>
    <xf numFmtId="0" fontId="57" fillId="0" borderId="0" xfId="0" applyFont="1" applyFill="1" applyBorder="1" applyAlignment="1">
      <alignment horizontal="left" vertical="top"/>
    </xf>
    <xf numFmtId="0" fontId="57" fillId="0" borderId="5" xfId="0" applyFont="1" applyFill="1" applyBorder="1" applyAlignment="1">
      <alignment vertical="top" wrapText="1"/>
    </xf>
    <xf numFmtId="0" fontId="57" fillId="0" borderId="0" xfId="0" applyFont="1" applyFill="1" applyBorder="1" applyAlignment="1">
      <alignment vertical="top" wrapText="1"/>
    </xf>
    <xf numFmtId="165" fontId="57" fillId="0" borderId="10" xfId="227" applyNumberFormat="1" applyFont="1" applyFill="1" applyBorder="1"/>
    <xf numFmtId="165" fontId="57" fillId="0" borderId="0" xfId="227" applyNumberFormat="1" applyFont="1" applyFill="1" applyAlignment="1"/>
    <xf numFmtId="165" fontId="158" fillId="0" borderId="0" xfId="227" applyNumberFormat="1" applyFont="1" applyFill="1"/>
    <xf numFmtId="165" fontId="158" fillId="0" borderId="0" xfId="227" applyNumberFormat="1" applyFont="1"/>
    <xf numFmtId="165" fontId="158" fillId="0" borderId="0" xfId="227" applyNumberFormat="1" applyFont="1" applyFill="1" applyAlignment="1"/>
    <xf numFmtId="165" fontId="57" fillId="0" borderId="0" xfId="0" applyNumberFormat="1" applyFont="1"/>
    <xf numFmtId="189" fontId="57" fillId="0" borderId="0" xfId="653" applyNumberFormat="1" applyFont="1" applyFill="1" applyAlignment="1">
      <alignment horizontal="right" vertical="top"/>
    </xf>
    <xf numFmtId="189" fontId="57" fillId="0" borderId="0" xfId="653" applyNumberFormat="1" applyFont="1" applyFill="1"/>
    <xf numFmtId="0" fontId="162" fillId="0" borderId="0" xfId="0" applyFont="1" applyFill="1"/>
    <xf numFmtId="165" fontId="158" fillId="0" borderId="0" xfId="227" applyNumberFormat="1" applyFont="1" applyAlignment="1">
      <alignment horizontal="right"/>
    </xf>
    <xf numFmtId="165" fontId="57" fillId="0" borderId="0" xfId="0" applyNumberFormat="1" applyFont="1" applyAlignment="1">
      <alignment horizontal="center"/>
    </xf>
    <xf numFmtId="14" fontId="158" fillId="0" borderId="0" xfId="0" applyNumberFormat="1" applyFont="1" applyFill="1" applyAlignment="1">
      <alignment horizontal="left"/>
    </xf>
    <xf numFmtId="0" fontId="163" fillId="0" borderId="0" xfId="0" applyNumberFormat="1" applyFont="1" applyFill="1"/>
    <xf numFmtId="49" fontId="158" fillId="0" borderId="0" xfId="0" applyNumberFormat="1" applyFont="1" applyFill="1" applyBorder="1" applyAlignment="1"/>
    <xf numFmtId="0" fontId="57" fillId="0" borderId="0" xfId="0" applyNumberFormat="1" applyFont="1" applyFill="1" applyBorder="1" applyAlignment="1">
      <alignment horizontal="center"/>
    </xf>
    <xf numFmtId="49" fontId="57" fillId="0" borderId="0" xfId="0" applyNumberFormat="1" applyFont="1" applyFill="1" applyBorder="1" applyAlignment="1"/>
    <xf numFmtId="49" fontId="162" fillId="0" borderId="0" xfId="0" applyNumberFormat="1" applyFont="1" applyFill="1" applyAlignment="1">
      <alignment horizontal="left"/>
    </xf>
    <xf numFmtId="165" fontId="57" fillId="0" borderId="0" xfId="0" applyNumberFormat="1" applyFont="1" applyFill="1" applyAlignment="1">
      <alignment horizontal="center"/>
    </xf>
    <xf numFmtId="0" fontId="57" fillId="0" borderId="0" xfId="0" applyFont="1" applyFill="1" applyAlignment="1">
      <alignment horizontal="right"/>
    </xf>
    <xf numFmtId="0" fontId="158" fillId="0" borderId="10" xfId="0" applyNumberFormat="1" applyFont="1" applyFill="1" applyBorder="1" applyAlignment="1">
      <alignment horizontal="left"/>
    </xf>
    <xf numFmtId="0" fontId="57" fillId="0" borderId="10" xfId="0" applyFont="1" applyFill="1" applyBorder="1"/>
    <xf numFmtId="0" fontId="158" fillId="0" borderId="0" xfId="0" applyNumberFormat="1" applyFont="1" applyFill="1" applyBorder="1" applyAlignment="1">
      <alignment horizontal="left"/>
    </xf>
    <xf numFmtId="49" fontId="57" fillId="0" borderId="0" xfId="0" applyNumberFormat="1" applyFont="1" applyFill="1" applyBorder="1" applyAlignment="1">
      <alignment horizontal="right"/>
    </xf>
    <xf numFmtId="165" fontId="158" fillId="0" borderId="0" xfId="227" applyNumberFormat="1" applyFont="1" applyFill="1" applyAlignment="1">
      <alignment horizontal="center"/>
    </xf>
    <xf numFmtId="0" fontId="57" fillId="0" borderId="0" xfId="0" applyNumberFormat="1" applyFont="1" applyFill="1" applyBorder="1" applyAlignment="1">
      <alignment horizontal="left"/>
    </xf>
    <xf numFmtId="49" fontId="57" fillId="0" borderId="0" xfId="0" applyNumberFormat="1" applyFont="1" applyFill="1" applyAlignment="1">
      <alignment horizontal="right"/>
    </xf>
    <xf numFmtId="165" fontId="164" fillId="0" borderId="0" xfId="227" applyNumberFormat="1" applyFont="1"/>
    <xf numFmtId="43" fontId="57" fillId="0" borderId="0" xfId="227" applyFont="1"/>
    <xf numFmtId="165" fontId="0" fillId="0" borderId="10" xfId="227" applyNumberFormat="1" applyFont="1" applyBorder="1"/>
    <xf numFmtId="165" fontId="0" fillId="0" borderId="0" xfId="227" applyNumberFormat="1" applyFont="1" applyBorder="1"/>
    <xf numFmtId="165" fontId="0" fillId="0" borderId="0" xfId="400" applyNumberFormat="1" applyFont="1"/>
    <xf numFmtId="9" fontId="0" fillId="0" borderId="0" xfId="400" applyNumberFormat="1" applyFont="1"/>
    <xf numFmtId="0" fontId="57" fillId="75" borderId="0" xfId="0" applyFont="1" applyFill="1"/>
    <xf numFmtId="165" fontId="57" fillId="75" borderId="0" xfId="227" applyNumberFormat="1" applyFont="1" applyFill="1"/>
    <xf numFmtId="165" fontId="57" fillId="75" borderId="0" xfId="0" applyNumberFormat="1" applyFont="1" applyFill="1"/>
    <xf numFmtId="0" fontId="57" fillId="75" borderId="0" xfId="0" applyFont="1" applyFill="1" applyAlignment="1">
      <alignment horizontal="right"/>
    </xf>
    <xf numFmtId="165" fontId="57" fillId="75" borderId="0" xfId="0" applyNumberFormat="1" applyFont="1" applyFill="1" applyAlignment="1">
      <alignment horizontal="center"/>
    </xf>
    <xf numFmtId="0" fontId="57" fillId="69" borderId="0" xfId="0" applyFont="1" applyFill="1" applyAlignment="1">
      <alignment horizontal="center"/>
    </xf>
    <xf numFmtId="49" fontId="57" fillId="69" borderId="0" xfId="0" applyNumberFormat="1" applyFont="1" applyFill="1" applyAlignment="1">
      <alignment horizontal="left"/>
    </xf>
    <xf numFmtId="0" fontId="57" fillId="69" borderId="0" xfId="0" applyFont="1" applyFill="1"/>
    <xf numFmtId="165" fontId="158" fillId="69" borderId="0" xfId="227" applyNumberFormat="1" applyFont="1" applyFill="1" applyBorder="1"/>
    <xf numFmtId="165" fontId="57" fillId="69" borderId="0" xfId="227" applyNumberFormat="1" applyFont="1" applyFill="1"/>
    <xf numFmtId="165" fontId="57" fillId="69" borderId="0" xfId="0" applyNumberFormat="1" applyFont="1" applyFill="1"/>
    <xf numFmtId="165" fontId="158" fillId="69" borderId="23" xfId="227" applyNumberFormat="1" applyFont="1" applyFill="1" applyBorder="1"/>
    <xf numFmtId="165" fontId="158" fillId="69" borderId="2" xfId="227" applyNumberFormat="1" applyFont="1" applyFill="1" applyBorder="1"/>
    <xf numFmtId="165" fontId="57" fillId="69" borderId="2" xfId="227" applyNumberFormat="1" applyFont="1" applyFill="1" applyBorder="1" applyAlignment="1">
      <alignment horizontal="center"/>
    </xf>
    <xf numFmtId="165" fontId="57" fillId="69" borderId="2" xfId="227" applyNumberFormat="1" applyFont="1" applyFill="1" applyBorder="1"/>
    <xf numFmtId="165" fontId="57" fillId="69" borderId="18" xfId="227" applyNumberFormat="1" applyFont="1" applyFill="1" applyBorder="1"/>
    <xf numFmtId="10" fontId="0" fillId="0" borderId="0" xfId="400" applyNumberFormat="1" applyFont="1"/>
    <xf numFmtId="165" fontId="57" fillId="0" borderId="0" xfId="227" applyNumberFormat="1" applyFont="1" applyBorder="1"/>
    <xf numFmtId="0" fontId="23" fillId="0" borderId="0" xfId="0" applyFont="1" applyAlignment="1">
      <alignment horizontal="right"/>
    </xf>
    <xf numFmtId="10" fontId="57" fillId="69" borderId="0" xfId="400" applyNumberFormat="1" applyFont="1" applyFill="1"/>
    <xf numFmtId="0" fontId="0" fillId="69" borderId="0" xfId="0" applyFill="1"/>
    <xf numFmtId="0" fontId="24" fillId="69" borderId="0" xfId="0" applyFont="1" applyFill="1"/>
    <xf numFmtId="174" fontId="158" fillId="69" borderId="0" xfId="400" applyNumberFormat="1" applyFont="1" applyFill="1"/>
    <xf numFmtId="165" fontId="158" fillId="69" borderId="0" xfId="227" applyNumberFormat="1" applyFont="1" applyFill="1"/>
    <xf numFmtId="165" fontId="158" fillId="69" borderId="42" xfId="227" applyNumberFormat="1" applyFont="1" applyFill="1" applyBorder="1"/>
    <xf numFmtId="165" fontId="57" fillId="69" borderId="10" xfId="227" applyNumberFormat="1" applyFont="1" applyFill="1" applyBorder="1"/>
    <xf numFmtId="165" fontId="158" fillId="79" borderId="42" xfId="227" applyNumberFormat="1" applyFont="1" applyFill="1" applyBorder="1"/>
    <xf numFmtId="165" fontId="158" fillId="79" borderId="0" xfId="227" applyNumberFormat="1" applyFont="1" applyFill="1"/>
    <xf numFmtId="0" fontId="57" fillId="69" borderId="0" xfId="0" applyFont="1" applyFill="1" applyAlignment="1">
      <alignment horizontal="left"/>
    </xf>
    <xf numFmtId="9" fontId="0" fillId="0" borderId="0" xfId="400" applyFont="1"/>
    <xf numFmtId="165" fontId="0" fillId="69" borderId="0" xfId="227" applyNumberFormat="1" applyFont="1" applyFill="1"/>
    <xf numFmtId="165" fontId="0" fillId="69" borderId="0" xfId="227" applyNumberFormat="1" applyFont="1" applyFill="1" applyBorder="1"/>
    <xf numFmtId="165" fontId="57" fillId="0" borderId="0" xfId="227" applyNumberFormat="1" applyFont="1" applyFill="1" applyBorder="1" applyAlignment="1">
      <alignment horizontal="center"/>
    </xf>
    <xf numFmtId="165" fontId="57" fillId="0" borderId="10" xfId="227" applyNumberFormat="1" applyFont="1" applyFill="1" applyBorder="1" applyAlignment="1">
      <alignment horizontal="center"/>
    </xf>
    <xf numFmtId="165" fontId="24" fillId="0" borderId="10" xfId="227" applyNumberFormat="1" applyFont="1" applyBorder="1" applyAlignment="1">
      <alignment horizontal="center"/>
    </xf>
    <xf numFmtId="165" fontId="24" fillId="0" borderId="0" xfId="227" applyNumberFormat="1" applyFont="1" applyBorder="1" applyAlignment="1">
      <alignment horizontal="center"/>
    </xf>
    <xf numFmtId="37" fontId="27" fillId="0" borderId="0" xfId="0" applyNumberFormat="1" applyFont="1" applyBorder="1" applyAlignment="1" applyProtection="1">
      <alignment horizontal="center"/>
    </xf>
    <xf numFmtId="37" fontId="27" fillId="0" borderId="0" xfId="0" applyNumberFormat="1" applyFont="1" applyAlignment="1" applyProtection="1">
      <alignment horizontal="center"/>
    </xf>
    <xf numFmtId="14" fontId="23" fillId="0" borderId="0" xfId="0" applyNumberFormat="1" applyFont="1" applyBorder="1" applyAlignment="1" applyProtection="1">
      <alignment horizontal="center"/>
    </xf>
    <xf numFmtId="0" fontId="27" fillId="0" borderId="0" xfId="0" applyFont="1" applyAlignment="1">
      <alignment horizontal="center"/>
    </xf>
    <xf numFmtId="15" fontId="23" fillId="0" borderId="0" xfId="0" quotePrefix="1" applyNumberFormat="1" applyFont="1" applyFill="1" applyAlignment="1">
      <alignment horizontal="center"/>
    </xf>
    <xf numFmtId="15" fontId="23" fillId="0" borderId="0" xfId="0" applyNumberFormat="1" applyFont="1" applyFill="1" applyAlignment="1">
      <alignment horizontal="center"/>
    </xf>
    <xf numFmtId="37" fontId="22" fillId="0" borderId="0" xfId="342" applyFont="1" applyFill="1" applyBorder="1" applyAlignment="1">
      <alignment horizontal="left" vertical="top" wrapText="1"/>
    </xf>
    <xf numFmtId="0" fontId="0" fillId="0" borderId="0" xfId="0" applyAlignment="1">
      <alignment horizontal="center"/>
    </xf>
    <xf numFmtId="173" fontId="152" fillId="0" borderId="4" xfId="651" applyNumberFormat="1" applyFont="1" applyFill="1" applyBorder="1" applyAlignment="1">
      <alignment horizontal="center" vertical="center" wrapText="1"/>
    </xf>
    <xf numFmtId="0" fontId="2" fillId="0" borderId="33" xfId="651" applyFill="1" applyBorder="1" applyAlignment="1">
      <alignment horizontal="center" vertical="center" wrapText="1"/>
    </xf>
    <xf numFmtId="0" fontId="2" fillId="0" borderId="32" xfId="651" applyFill="1" applyBorder="1" applyAlignment="1">
      <alignment horizontal="center" vertical="center" wrapText="1"/>
    </xf>
    <xf numFmtId="0" fontId="2" fillId="0" borderId="31" xfId="651" applyFill="1" applyBorder="1" applyAlignment="1">
      <alignment horizontal="center" vertical="center" wrapText="1"/>
    </xf>
    <xf numFmtId="0" fontId="0" fillId="0" borderId="11" xfId="0" applyFill="1" applyBorder="1" applyAlignment="1">
      <alignment horizontal="left" vertical="top" wrapText="1"/>
    </xf>
    <xf numFmtId="0" fontId="0" fillId="0" borderId="0" xfId="0" applyFill="1" applyAlignment="1">
      <alignment horizontal="left" vertical="top" wrapText="1"/>
    </xf>
    <xf numFmtId="37" fontId="23" fillId="0" borderId="21" xfId="342" applyFont="1" applyBorder="1" applyAlignment="1">
      <alignment horizontal="center"/>
    </xf>
    <xf numFmtId="37" fontId="23" fillId="0" borderId="19" xfId="342" applyFont="1" applyBorder="1" applyAlignment="1">
      <alignment horizontal="center"/>
    </xf>
    <xf numFmtId="37" fontId="23" fillId="0" borderId="20" xfId="342" applyFont="1" applyBorder="1" applyAlignment="1">
      <alignment horizontal="center"/>
    </xf>
    <xf numFmtId="37" fontId="23" fillId="0" borderId="25" xfId="342" applyFont="1" applyBorder="1" applyAlignment="1">
      <alignment horizontal="center"/>
    </xf>
    <xf numFmtId="37" fontId="23" fillId="0" borderId="10" xfId="342" applyFont="1" applyBorder="1" applyAlignment="1">
      <alignment horizontal="center"/>
    </xf>
    <xf numFmtId="37" fontId="23" fillId="0" borderId="26" xfId="342" applyFont="1" applyBorder="1" applyAlignment="1">
      <alignment horizontal="center"/>
    </xf>
  </cellXfs>
  <cellStyles count="654">
    <cellStyle name="_x0013_" xfId="1"/>
    <cellStyle name="_09GRC Gas Transport For Review" xfId="2"/>
    <cellStyle name="_4.06E Pass Throughs" xfId="3"/>
    <cellStyle name="_4.06E Pass Throughs_04 07E Wild Horse Wind Expansion (C) (2)" xfId="4"/>
    <cellStyle name="_4.06E Pass Throughs_3.01 Income Statement" xfId="5"/>
    <cellStyle name="_4.06E Pass Throughs_4 31 Regulatory Assets and Liabilities  7 06- Exhibit D" xfId="6"/>
    <cellStyle name="_4.06E Pass Throughs_4 32 Regulatory Assets and Liabilities  7 06- Exhibit D" xfId="7"/>
    <cellStyle name="_4.06E Pass Throughs_Book9" xfId="8"/>
    <cellStyle name="_4.13E Montana Energy Tax" xfId="9"/>
    <cellStyle name="_4.13E Montana Energy Tax_04 07E Wild Horse Wind Expansion (C) (2)" xfId="10"/>
    <cellStyle name="_4.13E Montana Energy Tax_3.01 Income Statement" xfId="11"/>
    <cellStyle name="_4.13E Montana Energy Tax_4 31 Regulatory Assets and Liabilities  7 06- Exhibit D" xfId="12"/>
    <cellStyle name="_4.13E Montana Energy Tax_4 32 Regulatory Assets and Liabilities  7 06- Exhibit D" xfId="13"/>
    <cellStyle name="_4.13E Montana Energy Tax_Book9" xfId="14"/>
    <cellStyle name="_AURORA WIP" xfId="15"/>
    <cellStyle name="_Book1" xfId="16"/>
    <cellStyle name="_Book1 (2)" xfId="17"/>
    <cellStyle name="_Book1 (2)_04 07E Wild Horse Wind Expansion (C) (2)" xfId="18"/>
    <cellStyle name="_Book1 (2)_3.01 Income Statement" xfId="19"/>
    <cellStyle name="_Book1 (2)_4 31 Regulatory Assets and Liabilities  7 06- Exhibit D" xfId="20"/>
    <cellStyle name="_Book1 (2)_4 32 Regulatory Assets and Liabilities  7 06- Exhibit D" xfId="21"/>
    <cellStyle name="_Book1 (2)_Book9" xfId="22"/>
    <cellStyle name="_Book1_3.01 Income Statement" xfId="23"/>
    <cellStyle name="_Book1_4 31 Regulatory Assets and Liabilities  7 06- Exhibit D" xfId="24"/>
    <cellStyle name="_Book1_4 32 Regulatory Assets and Liabilities  7 06- Exhibit D" xfId="25"/>
    <cellStyle name="_Book1_Book9" xfId="26"/>
    <cellStyle name="_Book2" xfId="27"/>
    <cellStyle name="_Book2_04 07E Wild Horse Wind Expansion (C) (2)" xfId="28"/>
    <cellStyle name="_Book2_3.01 Income Statement" xfId="29"/>
    <cellStyle name="_Book2_4 31 Regulatory Assets and Liabilities  7 06- Exhibit D" xfId="30"/>
    <cellStyle name="_Book2_4 32 Regulatory Assets and Liabilities  7 06- Exhibit D" xfId="31"/>
    <cellStyle name="_Book2_Book9" xfId="32"/>
    <cellStyle name="_Book3" xfId="33"/>
    <cellStyle name="_Book5" xfId="34"/>
    <cellStyle name="_Chelan Debt Forecast 12.19.05" xfId="35"/>
    <cellStyle name="_Chelan Debt Forecast 12.19.05_3.01 Income Statement" xfId="36"/>
    <cellStyle name="_Chelan Debt Forecast 12.19.05_4 31 Regulatory Assets and Liabilities  7 06- Exhibit D" xfId="37"/>
    <cellStyle name="_Chelan Debt Forecast 12.19.05_4 32 Regulatory Assets and Liabilities  7 06- Exhibit D" xfId="38"/>
    <cellStyle name="_Chelan Debt Forecast 12.19.05_Book9" xfId="39"/>
    <cellStyle name="_Copy 11-9 Sumas Proforma - Current" xfId="40"/>
    <cellStyle name="_Costs not in AURORA 06GRC" xfId="41"/>
    <cellStyle name="_Costs not in AURORA 06GRC_04 07E Wild Horse Wind Expansion (C) (2)" xfId="42"/>
    <cellStyle name="_Costs not in AURORA 06GRC_3.01 Income Statement" xfId="43"/>
    <cellStyle name="_Costs not in AURORA 06GRC_4 31 Regulatory Assets and Liabilities  7 06- Exhibit D" xfId="44"/>
    <cellStyle name="_Costs not in AURORA 06GRC_4 32 Regulatory Assets and Liabilities  7 06- Exhibit D" xfId="45"/>
    <cellStyle name="_Costs not in AURORA 06GRC_Book9" xfId="46"/>
    <cellStyle name="_Costs not in AURORA 2006GRC 6.15.06" xfId="47"/>
    <cellStyle name="_Costs not in AURORA 2006GRC 6.15.06_04 07E Wild Horse Wind Expansion (C) (2)" xfId="48"/>
    <cellStyle name="_Costs not in AURORA 2006GRC 6.15.06_3.01 Income Statement" xfId="49"/>
    <cellStyle name="_Costs not in AURORA 2006GRC 6.15.06_4 31 Regulatory Assets and Liabilities  7 06- Exhibit D" xfId="50"/>
    <cellStyle name="_Costs not in AURORA 2006GRC 6.15.06_4 32 Regulatory Assets and Liabilities  7 06- Exhibit D" xfId="51"/>
    <cellStyle name="_Costs not in AURORA 2006GRC 6.15.06_Book9" xfId="52"/>
    <cellStyle name="_Costs not in AURORA 2006GRC w gas price updated" xfId="53"/>
    <cellStyle name="_Costs not in AURORA 2007 Rate Case" xfId="54"/>
    <cellStyle name="_Costs not in AURORA 2007 Rate Case_3.01 Income Statement" xfId="55"/>
    <cellStyle name="_Costs not in AURORA 2007 Rate Case_4 31 Regulatory Assets and Liabilities  7 06- Exhibit D" xfId="56"/>
    <cellStyle name="_Costs not in AURORA 2007 Rate Case_4 32 Regulatory Assets and Liabilities  7 06- Exhibit D" xfId="57"/>
    <cellStyle name="_Costs not in AURORA 2007 Rate Case_Book9" xfId="58"/>
    <cellStyle name="_Costs not in KWI3000 '06Budget" xfId="59"/>
    <cellStyle name="_Costs not in KWI3000 '06Budget_3.01 Income Statement" xfId="60"/>
    <cellStyle name="_Costs not in KWI3000 '06Budget_4 31 Regulatory Assets and Liabilities  7 06- Exhibit D" xfId="61"/>
    <cellStyle name="_Costs not in KWI3000 '06Budget_4 32 Regulatory Assets and Liabilities  7 06- Exhibit D" xfId="62"/>
    <cellStyle name="_Costs not in KWI3000 '06Budget_Book9" xfId="63"/>
    <cellStyle name="_DEM-WP (C) Power Cost 2006GRC Order" xfId="64"/>
    <cellStyle name="_DEM-WP (C) Power Cost 2006GRC Order_04 07E Wild Horse Wind Expansion (C) (2)" xfId="65"/>
    <cellStyle name="_DEM-WP (C) Power Cost 2006GRC Order_3.01 Income Statement" xfId="66"/>
    <cellStyle name="_DEM-WP (C) Power Cost 2006GRC Order_4 31 Regulatory Assets and Liabilities  7 06- Exhibit D" xfId="67"/>
    <cellStyle name="_DEM-WP (C) Power Cost 2006GRC Order_4 32 Regulatory Assets and Liabilities  7 06- Exhibit D" xfId="68"/>
    <cellStyle name="_DEM-WP (C) Power Cost 2006GRC Order_Book9" xfId="69"/>
    <cellStyle name="_DEM-WP Revised (HC) Wild Horse 2006GRC" xfId="70"/>
    <cellStyle name="_DEM-WP(C) Colstrip FOR" xfId="71"/>
    <cellStyle name="_DEM-WP(C) Costs not in AURORA 2006GRC" xfId="72"/>
    <cellStyle name="_DEM-WP(C) Costs not in AURORA 2006GRC_3.01 Income Statement" xfId="73"/>
    <cellStyle name="_DEM-WP(C) Costs not in AURORA 2006GRC_4 31 Regulatory Assets and Liabilities  7 06- Exhibit D" xfId="74"/>
    <cellStyle name="_DEM-WP(C) Costs not in AURORA 2006GRC_4 32 Regulatory Assets and Liabilities  7 06- Exhibit D" xfId="75"/>
    <cellStyle name="_DEM-WP(C) Costs not in AURORA 2006GRC_Book9" xfId="76"/>
    <cellStyle name="_DEM-WP(C) Costs not in AURORA 2007GRC" xfId="77"/>
    <cellStyle name="_DEM-WP(C) Costs not in AURORA 2007PCORC-5.07Update" xfId="78"/>
    <cellStyle name="_DEM-WP(C) Costs not in AURORA 2007PCORC-5.07Update_DEM-WP(C) Production O&amp;M 2009GRC Rebuttal" xfId="79"/>
    <cellStyle name="_DEM-WP(C) Prod O&amp;M 2007GRC" xfId="80"/>
    <cellStyle name="_DEM-WP(C) Rate Year Sumas by Month Update Corrected" xfId="81"/>
    <cellStyle name="_DEM-WP(C) Sumas Proforma 11.5.07" xfId="82"/>
    <cellStyle name="_DEM-WP(C) Westside Hydro Data_051007" xfId="83"/>
    <cellStyle name="_Fixed Gas Transport 1 19 09" xfId="84"/>
    <cellStyle name="_Fuel Prices 4-14" xfId="85"/>
    <cellStyle name="_Fuel Prices 4-14_04 07E Wild Horse Wind Expansion (C) (2)" xfId="86"/>
    <cellStyle name="_Fuel Prices 4-14_3.01 Income Statement" xfId="87"/>
    <cellStyle name="_Fuel Prices 4-14_4 31 Regulatory Assets and Liabilities  7 06- Exhibit D" xfId="88"/>
    <cellStyle name="_Fuel Prices 4-14_4 32 Regulatory Assets and Liabilities  7 06- Exhibit D" xfId="89"/>
    <cellStyle name="_Fuel Prices 4-14_Book9" xfId="90"/>
    <cellStyle name="_Gas Transportation Charges_2009GRC_120308" xfId="91"/>
    <cellStyle name="_NIM 06 Base Case Current Trends" xfId="92"/>
    <cellStyle name="_Portfolio SPlan Base Case.xls Chart 1" xfId="93"/>
    <cellStyle name="_Portfolio SPlan Base Case.xls Chart 2" xfId="94"/>
    <cellStyle name="_Portfolio SPlan Base Case.xls Chart 3" xfId="95"/>
    <cellStyle name="_Power Cost Value Copy 11.30.05 gas 1.09.06 AURORA at 1.10.06" xfId="96"/>
    <cellStyle name="_Power Cost Value Copy 11.30.05 gas 1.09.06 AURORA at 1.10.06_04 07E Wild Horse Wind Expansion (C) (2)" xfId="97"/>
    <cellStyle name="_Power Cost Value Copy 11.30.05 gas 1.09.06 AURORA at 1.10.06_3.01 Income Statement" xfId="98"/>
    <cellStyle name="_Power Cost Value Copy 11.30.05 gas 1.09.06 AURORA at 1.10.06_4 31 Regulatory Assets and Liabilities  7 06- Exhibit D" xfId="99"/>
    <cellStyle name="_Power Cost Value Copy 11.30.05 gas 1.09.06 AURORA at 1.10.06_4 32 Regulatory Assets and Liabilities  7 06- Exhibit D" xfId="100"/>
    <cellStyle name="_Power Cost Value Copy 11.30.05 gas 1.09.06 AURORA at 1.10.06_Book9" xfId="101"/>
    <cellStyle name="_Pro Forma Rev 07 GRC" xfId="102"/>
    <cellStyle name="_Recon to Darrin's 5.11.05 proforma" xfId="103"/>
    <cellStyle name="_Recon to Darrin's 5.11.05 proforma_3.01 Income Statement" xfId="104"/>
    <cellStyle name="_Recon to Darrin's 5.11.05 proforma_4 31 Regulatory Assets and Liabilities  7 06- Exhibit D" xfId="105"/>
    <cellStyle name="_Recon to Darrin's 5.11.05 proforma_4 32 Regulatory Assets and Liabilities  7 06- Exhibit D" xfId="106"/>
    <cellStyle name="_Recon to Darrin's 5.11.05 proforma_Book9" xfId="107"/>
    <cellStyle name="_Revenue" xfId="108"/>
    <cellStyle name="_Revenue_Data" xfId="109"/>
    <cellStyle name="_Revenue_Data_1" xfId="110"/>
    <cellStyle name="_Revenue_Data_Pro Forma Rev 09 GRC" xfId="111"/>
    <cellStyle name="_Revenue_Data_Pro Forma Rev 2010 GRC" xfId="112"/>
    <cellStyle name="_Revenue_Data_Pro Forma Rev 2010 GRC_Preliminary" xfId="113"/>
    <cellStyle name="_Revenue_Data_Revenue (Feb 09 - Jan 10)" xfId="114"/>
    <cellStyle name="_Revenue_Data_Revenue (Jan 09 - Dec 09)" xfId="115"/>
    <cellStyle name="_Revenue_Data_Revenue (Mar 09 - Feb 10)" xfId="116"/>
    <cellStyle name="_Revenue_Data_Volume Exhibit (Jan09 - Dec09)" xfId="117"/>
    <cellStyle name="_Revenue_Mins" xfId="118"/>
    <cellStyle name="_Revenue_Pro Forma Rev 07 GRC" xfId="119"/>
    <cellStyle name="_Revenue_Pro Forma Rev 08 GRC" xfId="120"/>
    <cellStyle name="_Revenue_Pro Forma Rev 09 GRC" xfId="121"/>
    <cellStyle name="_Revenue_Pro Forma Rev 2010 GRC" xfId="122"/>
    <cellStyle name="_Revenue_Pro Forma Rev 2010 GRC_Preliminary" xfId="123"/>
    <cellStyle name="_Revenue_Revenue (Feb 09 - Jan 10)" xfId="124"/>
    <cellStyle name="_Revenue_Revenue (Jan 09 - Dec 09)" xfId="125"/>
    <cellStyle name="_Revenue_Revenue (Mar 09 - Feb 10)" xfId="126"/>
    <cellStyle name="_Revenue_Sheet2" xfId="127"/>
    <cellStyle name="_Revenue_Therms Data" xfId="128"/>
    <cellStyle name="_Revenue_Therms Data Rerun" xfId="129"/>
    <cellStyle name="_Revenue_Volume Exhibit (Jan09 - Dec09)" xfId="130"/>
    <cellStyle name="_Sumas Proforma - 11-09-07" xfId="131"/>
    <cellStyle name="_Sumas Property Taxes v1" xfId="132"/>
    <cellStyle name="_Tenaska Comparison" xfId="133"/>
    <cellStyle name="_Tenaska Comparison_3.01 Income Statement" xfId="134"/>
    <cellStyle name="_Tenaska Comparison_4 31 Regulatory Assets and Liabilities  7 06- Exhibit D" xfId="135"/>
    <cellStyle name="_Tenaska Comparison_4 32 Regulatory Assets and Liabilities  7 06- Exhibit D" xfId="136"/>
    <cellStyle name="_Tenaska Comparison_Book9" xfId="137"/>
    <cellStyle name="_Therms Data" xfId="138"/>
    <cellStyle name="_Therms Data_Pro Forma Rev 09 GRC" xfId="139"/>
    <cellStyle name="_Therms Data_Pro Forma Rev 2010 GRC" xfId="140"/>
    <cellStyle name="_Therms Data_Pro Forma Rev 2010 GRC_Preliminary" xfId="141"/>
    <cellStyle name="_Therms Data_Revenue (Feb 09 - Jan 10)" xfId="142"/>
    <cellStyle name="_Therms Data_Revenue (Jan 09 - Dec 09)" xfId="143"/>
    <cellStyle name="_Therms Data_Revenue (Mar 09 - Feb 10)" xfId="144"/>
    <cellStyle name="_Therms Data_Volume Exhibit (Jan09 - Dec09)" xfId="145"/>
    <cellStyle name="_Value Copy 11 30 05 gas 12 09 05 AURORA at 12 14 05" xfId="146"/>
    <cellStyle name="_Value Copy 11 30 05 gas 12 09 05 AURORA at 12 14 05_04 07E Wild Horse Wind Expansion (C) (2)" xfId="147"/>
    <cellStyle name="_Value Copy 11 30 05 gas 12 09 05 AURORA at 12 14 05_3.01 Income Statement" xfId="148"/>
    <cellStyle name="_Value Copy 11 30 05 gas 12 09 05 AURORA at 12 14 05_4 31 Regulatory Assets and Liabilities  7 06- Exhibit D" xfId="149"/>
    <cellStyle name="_Value Copy 11 30 05 gas 12 09 05 AURORA at 12 14 05_4 32 Regulatory Assets and Liabilities  7 06- Exhibit D" xfId="150"/>
    <cellStyle name="_Value Copy 11 30 05 gas 12 09 05 AURORA at 12 14 05_Book9" xfId="151"/>
    <cellStyle name="_VC 6.15.06 update on 06GRC power costs.xls Chart 1" xfId="152"/>
    <cellStyle name="_VC 6.15.06 update on 06GRC power costs.xls Chart 1_04 07E Wild Horse Wind Expansion (C) (2)" xfId="153"/>
    <cellStyle name="_VC 6.15.06 update on 06GRC power costs.xls Chart 1_3.01 Income Statement" xfId="154"/>
    <cellStyle name="_VC 6.15.06 update on 06GRC power costs.xls Chart 1_4 31 Regulatory Assets and Liabilities  7 06- Exhibit D" xfId="155"/>
    <cellStyle name="_VC 6.15.06 update on 06GRC power costs.xls Chart 1_4 32 Regulatory Assets and Liabilities  7 06- Exhibit D" xfId="156"/>
    <cellStyle name="_VC 6.15.06 update on 06GRC power costs.xls Chart 1_Book9" xfId="157"/>
    <cellStyle name="_VC 6.15.06 update on 06GRC power costs.xls Chart 2" xfId="158"/>
    <cellStyle name="_VC 6.15.06 update on 06GRC power costs.xls Chart 2_04 07E Wild Horse Wind Expansion (C) (2)" xfId="159"/>
    <cellStyle name="_VC 6.15.06 update on 06GRC power costs.xls Chart 2_3.01 Income Statement" xfId="160"/>
    <cellStyle name="_VC 6.15.06 update on 06GRC power costs.xls Chart 2_4 31 Regulatory Assets and Liabilities  7 06- Exhibit D" xfId="161"/>
    <cellStyle name="_VC 6.15.06 update on 06GRC power costs.xls Chart 2_4 32 Regulatory Assets and Liabilities  7 06- Exhibit D" xfId="162"/>
    <cellStyle name="_VC 6.15.06 update on 06GRC power costs.xls Chart 2_Book9" xfId="163"/>
    <cellStyle name="_VC 6.15.06 update on 06GRC power costs.xls Chart 3" xfId="164"/>
    <cellStyle name="_VC 6.15.06 update on 06GRC power costs.xls Chart 3_04 07E Wild Horse Wind Expansion (C) (2)" xfId="165"/>
    <cellStyle name="_VC 6.15.06 update on 06GRC power costs.xls Chart 3_3.01 Income Statement" xfId="166"/>
    <cellStyle name="_VC 6.15.06 update on 06GRC power costs.xls Chart 3_4 31 Regulatory Assets and Liabilities  7 06- Exhibit D" xfId="167"/>
    <cellStyle name="_VC 6.15.06 update on 06GRC power costs.xls Chart 3_4 32 Regulatory Assets and Liabilities  7 06- Exhibit D" xfId="168"/>
    <cellStyle name="_VC 6.15.06 update on 06GRC power costs.xls Chart 3_Book9" xfId="169"/>
    <cellStyle name="0,0_x000d__x000a_NA_x000d__x000a_" xfId="170"/>
    <cellStyle name="0000" xfId="171"/>
    <cellStyle name="000000" xfId="172"/>
    <cellStyle name="20% - Accent1" xfId="173" builtinId="30" customBuiltin="1"/>
    <cellStyle name="20% - Accent1 2" xfId="174"/>
    <cellStyle name="20% - Accent1 2 2" xfId="552"/>
    <cellStyle name="20% - Accent1 3" xfId="175"/>
    <cellStyle name="20% - Accent1 3 2" xfId="553"/>
    <cellStyle name="20% - Accent1 4" xfId="520"/>
    <cellStyle name="20% - Accent1 4 2" xfId="613"/>
    <cellStyle name="20% - Accent1 5" xfId="536"/>
    <cellStyle name="20% - Accent2" xfId="176" builtinId="34" customBuiltin="1"/>
    <cellStyle name="20% - Accent2 2" xfId="177"/>
    <cellStyle name="20% - Accent2 2 2" xfId="554"/>
    <cellStyle name="20% - Accent2 3" xfId="178"/>
    <cellStyle name="20% - Accent2 3 2" xfId="555"/>
    <cellStyle name="20% - Accent2 4" xfId="522"/>
    <cellStyle name="20% - Accent2 4 2" xfId="615"/>
    <cellStyle name="20% - Accent2 5" xfId="538"/>
    <cellStyle name="20% - Accent3" xfId="179" builtinId="38" customBuiltin="1"/>
    <cellStyle name="20% - Accent3 2" xfId="180"/>
    <cellStyle name="20% - Accent3 2 2" xfId="556"/>
    <cellStyle name="20% - Accent3 3" xfId="181"/>
    <cellStyle name="20% - Accent3 3 2" xfId="557"/>
    <cellStyle name="20% - Accent3 4" xfId="524"/>
    <cellStyle name="20% - Accent3 4 2" xfId="617"/>
    <cellStyle name="20% - Accent3 5" xfId="540"/>
    <cellStyle name="20% - Accent4" xfId="182" builtinId="42" customBuiltin="1"/>
    <cellStyle name="20% - Accent4 2" xfId="183"/>
    <cellStyle name="20% - Accent4 2 2" xfId="558"/>
    <cellStyle name="20% - Accent4 3" xfId="184"/>
    <cellStyle name="20% - Accent4 3 2" xfId="559"/>
    <cellStyle name="20% - Accent4 4" xfId="526"/>
    <cellStyle name="20% - Accent4 4 2" xfId="619"/>
    <cellStyle name="20% - Accent4 5" xfId="542"/>
    <cellStyle name="20% - Accent5" xfId="185" builtinId="46" customBuiltin="1"/>
    <cellStyle name="20% - Accent5 2" xfId="186"/>
    <cellStyle name="20% - Accent5 2 2" xfId="560"/>
    <cellStyle name="20% - Accent5 3" xfId="187"/>
    <cellStyle name="20% - Accent5 3 2" xfId="561"/>
    <cellStyle name="20% - Accent5 4" xfId="528"/>
    <cellStyle name="20% - Accent5 4 2" xfId="621"/>
    <cellStyle name="20% - Accent5 5" xfId="544"/>
    <cellStyle name="20% - Accent6" xfId="188" builtinId="50" customBuiltin="1"/>
    <cellStyle name="20% - Accent6 2" xfId="189"/>
    <cellStyle name="20% - Accent6 2 2" xfId="562"/>
    <cellStyle name="20% - Accent6 3" xfId="190"/>
    <cellStyle name="20% - Accent6 3 2" xfId="563"/>
    <cellStyle name="20% - Accent6 4" xfId="530"/>
    <cellStyle name="20% - Accent6 4 2" xfId="623"/>
    <cellStyle name="20% - Accent6 5" xfId="546"/>
    <cellStyle name="40% - Accent1" xfId="191" builtinId="31" customBuiltin="1"/>
    <cellStyle name="40% - Accent1 2" xfId="192"/>
    <cellStyle name="40% - Accent1 2 2" xfId="564"/>
    <cellStyle name="40% - Accent1 3" xfId="193"/>
    <cellStyle name="40% - Accent1 3 2" xfId="565"/>
    <cellStyle name="40% - Accent1 4" xfId="521"/>
    <cellStyle name="40% - Accent1 4 2" xfId="614"/>
    <cellStyle name="40% - Accent1 5" xfId="537"/>
    <cellStyle name="40% - Accent2" xfId="194" builtinId="35" customBuiltin="1"/>
    <cellStyle name="40% - Accent2 2" xfId="195"/>
    <cellStyle name="40% - Accent2 2 2" xfId="566"/>
    <cellStyle name="40% - Accent2 3" xfId="196"/>
    <cellStyle name="40% - Accent2 3 2" xfId="567"/>
    <cellStyle name="40% - Accent2 4" xfId="523"/>
    <cellStyle name="40% - Accent2 4 2" xfId="616"/>
    <cellStyle name="40% - Accent2 5" xfId="539"/>
    <cellStyle name="40% - Accent3" xfId="197" builtinId="39" customBuiltin="1"/>
    <cellStyle name="40% - Accent3 2" xfId="198"/>
    <cellStyle name="40% - Accent3 2 2" xfId="568"/>
    <cellStyle name="40% - Accent3 3" xfId="199"/>
    <cellStyle name="40% - Accent3 3 2" xfId="569"/>
    <cellStyle name="40% - Accent3 4" xfId="525"/>
    <cellStyle name="40% - Accent3 4 2" xfId="618"/>
    <cellStyle name="40% - Accent3 5" xfId="541"/>
    <cellStyle name="40% - Accent4" xfId="200" builtinId="43" customBuiltin="1"/>
    <cellStyle name="40% - Accent4 2" xfId="201"/>
    <cellStyle name="40% - Accent4 2 2" xfId="570"/>
    <cellStyle name="40% - Accent4 3" xfId="202"/>
    <cellStyle name="40% - Accent4 3 2" xfId="571"/>
    <cellStyle name="40% - Accent4 4" xfId="527"/>
    <cellStyle name="40% - Accent4 4 2" xfId="620"/>
    <cellStyle name="40% - Accent4 5" xfId="543"/>
    <cellStyle name="40% - Accent5" xfId="203" builtinId="47" customBuiltin="1"/>
    <cellStyle name="40% - Accent5 2" xfId="204"/>
    <cellStyle name="40% - Accent5 2 2" xfId="572"/>
    <cellStyle name="40% - Accent5 3" xfId="205"/>
    <cellStyle name="40% - Accent5 3 2" xfId="573"/>
    <cellStyle name="40% - Accent5 4" xfId="529"/>
    <cellStyle name="40% - Accent5 4 2" xfId="622"/>
    <cellStyle name="40% - Accent5 5" xfId="545"/>
    <cellStyle name="40% - Accent6" xfId="206" builtinId="51" customBuiltin="1"/>
    <cellStyle name="40% - Accent6 2" xfId="207"/>
    <cellStyle name="40% - Accent6 2 2" xfId="574"/>
    <cellStyle name="40% - Accent6 3" xfId="208"/>
    <cellStyle name="40% - Accent6 3 2" xfId="575"/>
    <cellStyle name="40% - Accent6 4" xfId="531"/>
    <cellStyle name="40% - Accent6 4 2" xfId="624"/>
    <cellStyle name="40% - Accent6 5" xfId="547"/>
    <cellStyle name="60% - Accent1" xfId="209" builtinId="32" customBuiltin="1"/>
    <cellStyle name="60% - Accent2" xfId="210" builtinId="36" customBuiltin="1"/>
    <cellStyle name="60% - Accent3" xfId="211" builtinId="40" customBuiltin="1"/>
    <cellStyle name="60% - Accent4" xfId="212" builtinId="44" customBuiltin="1"/>
    <cellStyle name="60% - Accent5" xfId="213" builtinId="48" customBuiltin="1"/>
    <cellStyle name="60% - Accent6" xfId="214" builtinId="52" customBuiltin="1"/>
    <cellStyle name="Accent1" xfId="215" builtinId="29" customBuiltin="1"/>
    <cellStyle name="Accent2" xfId="216" builtinId="33" customBuiltin="1"/>
    <cellStyle name="Accent3" xfId="217" builtinId="37" customBuiltin="1"/>
    <cellStyle name="Accent4" xfId="218" builtinId="41" customBuiltin="1"/>
    <cellStyle name="Accent5" xfId="219" builtinId="45" customBuiltin="1"/>
    <cellStyle name="Accent6" xfId="220" builtinId="49" customBuiltin="1"/>
    <cellStyle name="Bad" xfId="221" builtinId="27" customBuiltin="1"/>
    <cellStyle name="blank" xfId="222"/>
    <cellStyle name="Calc Currency (0)" xfId="223"/>
    <cellStyle name="Calculation" xfId="224" builtinId="22" customBuiltin="1"/>
    <cellStyle name="Check Cell" xfId="225" builtinId="23" customBuiltin="1"/>
    <cellStyle name="CheckCell" xfId="226"/>
    <cellStyle name="Comma" xfId="227" builtinId="3"/>
    <cellStyle name="Comma [0] 2" xfId="508"/>
    <cellStyle name="Comma [0] 2 2" xfId="601"/>
    <cellStyle name="Comma [0] 3" xfId="608"/>
    <cellStyle name="Comma 10" xfId="228"/>
    <cellStyle name="Comma 11" xfId="229"/>
    <cellStyle name="Comma 12" xfId="230"/>
    <cellStyle name="Comma 13" xfId="231"/>
    <cellStyle name="Comma 14" xfId="232"/>
    <cellStyle name="Comma 15" xfId="233"/>
    <cellStyle name="Comma 16" xfId="625"/>
    <cellStyle name="Comma 17" xfId="630"/>
    <cellStyle name="Comma 18" xfId="597"/>
    <cellStyle name="Comma 19" xfId="638"/>
    <cellStyle name="Comma 2" xfId="234"/>
    <cellStyle name="Comma 2 2" xfId="235"/>
    <cellStyle name="Comma 2 2 2" xfId="236"/>
    <cellStyle name="Comma 20" xfId="645"/>
    <cellStyle name="Comma 21" xfId="652"/>
    <cellStyle name="Comma 3" xfId="237"/>
    <cellStyle name="Comma 3 2" xfId="238"/>
    <cellStyle name="Comma 4" xfId="239"/>
    <cellStyle name="Comma 4 2" xfId="240"/>
    <cellStyle name="Comma 5" xfId="241"/>
    <cellStyle name="Comma 6" xfId="576"/>
    <cellStyle name="Comma 6 2" xfId="242"/>
    <cellStyle name="Comma 6 3" xfId="243"/>
    <cellStyle name="Comma 7" xfId="244"/>
    <cellStyle name="Comma 7 2" xfId="577"/>
    <cellStyle name="Comma 8" xfId="245"/>
    <cellStyle name="Comma 8 2" xfId="246"/>
    <cellStyle name="Comma 9" xfId="247"/>
    <cellStyle name="Comma 9 2" xfId="248"/>
    <cellStyle name="Comma0" xfId="249"/>
    <cellStyle name="Comma0 - Style2" xfId="250"/>
    <cellStyle name="Comma0 - Style4" xfId="251"/>
    <cellStyle name="Comma0 - Style5" xfId="252"/>
    <cellStyle name="Comma0 2" xfId="253"/>
    <cellStyle name="Comma0 3" xfId="254"/>
    <cellStyle name="Comma0 4" xfId="255"/>
    <cellStyle name="Comma0_00COS Ind Allocators" xfId="256"/>
    <cellStyle name="Comma1 - Style1" xfId="257"/>
    <cellStyle name="Copied" xfId="258"/>
    <cellStyle name="COST1" xfId="259"/>
    <cellStyle name="Curren - Style1" xfId="260"/>
    <cellStyle name="Curren - Style2" xfId="261"/>
    <cellStyle name="Curren - Style5" xfId="262"/>
    <cellStyle name="Curren - Style6" xfId="263"/>
    <cellStyle name="Currency" xfId="653" builtinId="4"/>
    <cellStyle name="Currency 10" xfId="264"/>
    <cellStyle name="Currency 11" xfId="265"/>
    <cellStyle name="Currency 12" xfId="266"/>
    <cellStyle name="Currency 13" xfId="267"/>
    <cellStyle name="Currency 14" xfId="268"/>
    <cellStyle name="Currency 15" xfId="269"/>
    <cellStyle name="Currency 16" xfId="578"/>
    <cellStyle name="Currency 17" xfId="627"/>
    <cellStyle name="Currency 18" xfId="637"/>
    <cellStyle name="Currency 2" xfId="270"/>
    <cellStyle name="Currency 2 2" xfId="271"/>
    <cellStyle name="Currency 3" xfId="272"/>
    <cellStyle name="Currency 3 2" xfId="273"/>
    <cellStyle name="Currency 4" xfId="274"/>
    <cellStyle name="Currency 4 2" xfId="275"/>
    <cellStyle name="Currency 5" xfId="276"/>
    <cellStyle name="Currency 5 2" xfId="277"/>
    <cellStyle name="Currency 6" xfId="278"/>
    <cellStyle name="Currency 6 2" xfId="279"/>
    <cellStyle name="Currency 7" xfId="280"/>
    <cellStyle name="Currency 7 2" xfId="281"/>
    <cellStyle name="Currency 8" xfId="282"/>
    <cellStyle name="Currency 8 2" xfId="283"/>
    <cellStyle name="Currency 9" xfId="284"/>
    <cellStyle name="Currency 9 2" xfId="285"/>
    <cellStyle name="Currency0" xfId="286"/>
    <cellStyle name="Date" xfId="287"/>
    <cellStyle name="Date 2" xfId="288"/>
    <cellStyle name="Date 3" xfId="289"/>
    <cellStyle name="Date 4" xfId="290"/>
    <cellStyle name="Entered" xfId="291"/>
    <cellStyle name="Euro" xfId="292"/>
    <cellStyle name="Explanatory Text" xfId="293" builtinId="53" customBuiltin="1"/>
    <cellStyle name="Fixed" xfId="294"/>
    <cellStyle name="Fixed3 - Style3" xfId="295"/>
    <cellStyle name="Good" xfId="296" builtinId="26" customBuiltin="1"/>
    <cellStyle name="Grey" xfId="297"/>
    <cellStyle name="Grey 2" xfId="298"/>
    <cellStyle name="Grey 3" xfId="299"/>
    <cellStyle name="Grey 4" xfId="300"/>
    <cellStyle name="Header" xfId="301"/>
    <cellStyle name="Header1" xfId="302"/>
    <cellStyle name="Header2" xfId="303"/>
    <cellStyle name="Heading" xfId="304"/>
    <cellStyle name="Heading 1" xfId="305" builtinId="16" customBuiltin="1"/>
    <cellStyle name="Heading 2" xfId="306" builtinId="17" customBuiltin="1"/>
    <cellStyle name="Heading 3" xfId="307" builtinId="18" customBuiltin="1"/>
    <cellStyle name="Heading 4" xfId="308" builtinId="19" customBuiltin="1"/>
    <cellStyle name="Heading1" xfId="309"/>
    <cellStyle name="Heading2" xfId="310"/>
    <cellStyle name="Input" xfId="311" builtinId="20" customBuiltin="1"/>
    <cellStyle name="Input [yellow]" xfId="312"/>
    <cellStyle name="Input [yellow] 2" xfId="313"/>
    <cellStyle name="Input [yellow] 3" xfId="314"/>
    <cellStyle name="Input [yellow] 4" xfId="315"/>
    <cellStyle name="Input Cells" xfId="316"/>
    <cellStyle name="Input Cells Percent" xfId="317"/>
    <cellStyle name="Input Cells_Book9" xfId="318"/>
    <cellStyle name="Lines" xfId="319"/>
    <cellStyle name="LINKED" xfId="320"/>
    <cellStyle name="Linked Cell" xfId="321" builtinId="24" customBuiltin="1"/>
    <cellStyle name="modified border" xfId="322"/>
    <cellStyle name="modified border 2" xfId="323"/>
    <cellStyle name="modified border 3" xfId="324"/>
    <cellStyle name="modified border 4" xfId="325"/>
    <cellStyle name="modified border1" xfId="326"/>
    <cellStyle name="modified border1 2" xfId="327"/>
    <cellStyle name="modified border1 3" xfId="328"/>
    <cellStyle name="modified border1 4" xfId="329"/>
    <cellStyle name="Neutral" xfId="330" builtinId="28" customBuiltin="1"/>
    <cellStyle name="no dec" xfId="331"/>
    <cellStyle name="Normal" xfId="0" builtinId="0"/>
    <cellStyle name="Normal - Style1" xfId="332"/>
    <cellStyle name="Normal - Style1 2" xfId="333"/>
    <cellStyle name="Normal - Style1 3" xfId="334"/>
    <cellStyle name="Normal - Style1 4" xfId="335"/>
    <cellStyle name="Normal 10" xfId="514"/>
    <cellStyle name="Normal 10 2" xfId="336"/>
    <cellStyle name="Normal 10 3" xfId="337"/>
    <cellStyle name="Normal 10 3 2" xfId="579"/>
    <cellStyle name="Normal 10 4" xfId="606"/>
    <cellStyle name="Normal 11" xfId="338"/>
    <cellStyle name="Normal 12" xfId="339"/>
    <cellStyle name="Normal 13" xfId="340"/>
    <cellStyle name="Normal 14" xfId="341"/>
    <cellStyle name="Normal 15" xfId="342"/>
    <cellStyle name="Normal 16" xfId="343"/>
    <cellStyle name="Normal 16 2" xfId="580"/>
    <cellStyle name="Normal 17" xfId="344"/>
    <cellStyle name="Normal 17 2" xfId="581"/>
    <cellStyle name="Normal 18" xfId="345"/>
    <cellStyle name="Normal 18 2" xfId="582"/>
    <cellStyle name="Normal 19" xfId="346"/>
    <cellStyle name="Normal 19 2" xfId="583"/>
    <cellStyle name="Normal 2" xfId="347"/>
    <cellStyle name="Normal 2 2" xfId="348"/>
    <cellStyle name="Normal 2 2 2" xfId="349"/>
    <cellStyle name="Normal 2 2 2 2" xfId="585"/>
    <cellStyle name="Normal 2 2 2_NOL Analysis(For Ann Kellog and  Pete Winne)" xfId="507"/>
    <cellStyle name="Normal 2 2 3" xfId="350"/>
    <cellStyle name="Normal 2 2 3 2" xfId="586"/>
    <cellStyle name="Normal 2 3" xfId="351"/>
    <cellStyle name="Normal 2 3 2" xfId="587"/>
    <cellStyle name="Normal 2 4" xfId="352"/>
    <cellStyle name="Normal 2 4 2" xfId="588"/>
    <cellStyle name="Normal 2 5" xfId="353"/>
    <cellStyle name="Normal 2 5 2" xfId="589"/>
    <cellStyle name="Normal 2 6" xfId="354"/>
    <cellStyle name="Normal 2 7" xfId="355"/>
    <cellStyle name="Normal 2 7 2" xfId="356"/>
    <cellStyle name="Normal 2 8" xfId="584"/>
    <cellStyle name="Normal 2_3.05 Allocation Method 2010 GTR WF" xfId="357"/>
    <cellStyle name="Normal 20" xfId="515"/>
    <cellStyle name="Normal 20 2" xfId="607"/>
    <cellStyle name="Normal 21" xfId="516"/>
    <cellStyle name="Normal 21 2" xfId="609"/>
    <cellStyle name="Normal 22" xfId="517"/>
    <cellStyle name="Normal 22 2" xfId="610"/>
    <cellStyle name="Normal 23" xfId="519"/>
    <cellStyle name="Normal 23 2" xfId="612"/>
    <cellStyle name="Normal 24" xfId="532"/>
    <cellStyle name="Normal 25" xfId="533"/>
    <cellStyle name="Normal 26" xfId="549"/>
    <cellStyle name="Normal 26 2" xfId="633"/>
    <cellStyle name="Normal 27" xfId="600"/>
    <cellStyle name="Normal 27 2" xfId="634"/>
    <cellStyle name="Normal 28" xfId="535"/>
    <cellStyle name="Normal 29" xfId="599"/>
    <cellStyle name="Normal 3" xfId="510"/>
    <cellStyle name="Normal 3 2" xfId="358"/>
    <cellStyle name="Normal 3 3" xfId="359"/>
    <cellStyle name="Normal 3 4" xfId="360"/>
    <cellStyle name="Normal 3 5" xfId="361"/>
    <cellStyle name="Normal 3 6" xfId="362"/>
    <cellStyle name="Normal 3 6 2" xfId="590"/>
    <cellStyle name="Normal 3 7" xfId="602"/>
    <cellStyle name="Normal 30" xfId="598"/>
    <cellStyle name="Normal 31" xfId="628"/>
    <cellStyle name="Normal 32" xfId="632"/>
    <cellStyle name="Normal 33" xfId="550"/>
    <cellStyle name="Normal 34" xfId="551"/>
    <cellStyle name="Normal 35" xfId="548"/>
    <cellStyle name="Normal 36" xfId="595"/>
    <cellStyle name="Normal 37" xfId="596"/>
    <cellStyle name="Normal 38" xfId="635"/>
    <cellStyle name="Normal 39" xfId="636"/>
    <cellStyle name="Normal 4" xfId="363"/>
    <cellStyle name="Normal 4 2" xfId="364"/>
    <cellStyle name="Normal 4_3.05 Allocation Method 2010 GTR WF" xfId="365"/>
    <cellStyle name="Normal 40" xfId="640"/>
    <cellStyle name="Normal 41" xfId="641"/>
    <cellStyle name="Normal 42" xfId="642"/>
    <cellStyle name="Normal 43" xfId="643"/>
    <cellStyle name="Normal 44" xfId="646"/>
    <cellStyle name="Normal 45" xfId="647"/>
    <cellStyle name="Normal 46" xfId="648"/>
    <cellStyle name="Normal 47" xfId="649"/>
    <cellStyle name="Normal 48" xfId="651"/>
    <cellStyle name="Normal 5" xfId="366"/>
    <cellStyle name="Normal 6" xfId="511"/>
    <cellStyle name="Normal 6 2" xfId="367"/>
    <cellStyle name="Normal 6 3" xfId="368"/>
    <cellStyle name="Normal 6 4" xfId="603"/>
    <cellStyle name="Normal 7" xfId="512"/>
    <cellStyle name="Normal 7 2" xfId="369"/>
    <cellStyle name="Normal 7 3" xfId="604"/>
    <cellStyle name="Normal 8" xfId="513"/>
    <cellStyle name="Normal 8 2" xfId="605"/>
    <cellStyle name="Normal 9" xfId="370"/>
    <cellStyle name="Normal 9 2" xfId="371"/>
    <cellStyle name="Normal 9 2 2" xfId="592"/>
    <cellStyle name="Normal 9 3" xfId="591"/>
    <cellStyle name="Normal 9_NOL Analysis(For Ann Kellog and  Pete Winne)" xfId="509"/>
    <cellStyle name="Normal_Sheet1" xfId="372"/>
    <cellStyle name="Normal_Sheet3" xfId="373"/>
    <cellStyle name="Note 10" xfId="374"/>
    <cellStyle name="Note 10 2" xfId="375"/>
    <cellStyle name="Note 11" xfId="376"/>
    <cellStyle name="Note 11 2" xfId="377"/>
    <cellStyle name="Note 12" xfId="378"/>
    <cellStyle name="Note 12 2" xfId="379"/>
    <cellStyle name="Note 13" xfId="518"/>
    <cellStyle name="Note 13 2" xfId="611"/>
    <cellStyle name="Note 14" xfId="534"/>
    <cellStyle name="Note 2" xfId="380"/>
    <cellStyle name="Note 2 2" xfId="381"/>
    <cellStyle name="Note 3" xfId="382"/>
    <cellStyle name="Note 3 2" xfId="383"/>
    <cellStyle name="Note 4" xfId="384"/>
    <cellStyle name="Note 4 2" xfId="385"/>
    <cellStyle name="Note 5" xfId="386"/>
    <cellStyle name="Note 5 2" xfId="387"/>
    <cellStyle name="Note 6" xfId="388"/>
    <cellStyle name="Note 6 2" xfId="389"/>
    <cellStyle name="Note 7" xfId="390"/>
    <cellStyle name="Note 7 2" xfId="391"/>
    <cellStyle name="Note 8" xfId="392"/>
    <cellStyle name="Note 8 2" xfId="393"/>
    <cellStyle name="Note 9" xfId="394"/>
    <cellStyle name="Note 9 2" xfId="395"/>
    <cellStyle name="Output" xfId="396" builtinId="21" customBuiltin="1"/>
    <cellStyle name="Percen - Style1" xfId="397"/>
    <cellStyle name="Percen - Style2" xfId="398"/>
    <cellStyle name="Percen - Style3" xfId="399"/>
    <cellStyle name="Percent" xfId="400" builtinId="5"/>
    <cellStyle name="Percent (0)" xfId="401"/>
    <cellStyle name="Percent [2]" xfId="402"/>
    <cellStyle name="Percent 10" xfId="403"/>
    <cellStyle name="Percent 11" xfId="404"/>
    <cellStyle name="Percent 12" xfId="405"/>
    <cellStyle name="Percent 13" xfId="406"/>
    <cellStyle name="Percent 14" xfId="407"/>
    <cellStyle name="Percent 15" xfId="408"/>
    <cellStyle name="Percent 16" xfId="409"/>
    <cellStyle name="Percent 17" xfId="593"/>
    <cellStyle name="Percent 18" xfId="626"/>
    <cellStyle name="Percent 19" xfId="629"/>
    <cellStyle name="Percent 2" xfId="410"/>
    <cellStyle name="Percent 2 2" xfId="411"/>
    <cellStyle name="Percent 2 3" xfId="594"/>
    <cellStyle name="Percent 2 4" xfId="650"/>
    <cellStyle name="Percent 20" xfId="631"/>
    <cellStyle name="Percent 21" xfId="639"/>
    <cellStyle name="Percent 22" xfId="644"/>
    <cellStyle name="Percent 3" xfId="412"/>
    <cellStyle name="Percent 3 2" xfId="413"/>
    <cellStyle name="Percent 4" xfId="414"/>
    <cellStyle name="Percent 4 2" xfId="415"/>
    <cellStyle name="Percent 4 3" xfId="416"/>
    <cellStyle name="Percent 5" xfId="417"/>
    <cellStyle name="Percent 6" xfId="418"/>
    <cellStyle name="Percent 7" xfId="419"/>
    <cellStyle name="Percent 8" xfId="420"/>
    <cellStyle name="Percent 9" xfId="421"/>
    <cellStyle name="Processing" xfId="422"/>
    <cellStyle name="PSChar" xfId="423"/>
    <cellStyle name="PSDate" xfId="424"/>
    <cellStyle name="PSDec" xfId="425"/>
    <cellStyle name="PSHeading" xfId="426"/>
    <cellStyle name="PSInt" xfId="427"/>
    <cellStyle name="PSSpacer" xfId="428"/>
    <cellStyle name="purple - Style8" xfId="429"/>
    <cellStyle name="RED" xfId="430"/>
    <cellStyle name="Red - Style7" xfId="431"/>
    <cellStyle name="RED_04 07E Wild Horse Wind Expansion (C) (2)" xfId="432"/>
    <cellStyle name="Report" xfId="433"/>
    <cellStyle name="Report Bar" xfId="434"/>
    <cellStyle name="Report Heading" xfId="435"/>
    <cellStyle name="Report Percent" xfId="436"/>
    <cellStyle name="Report Unit Cost" xfId="437"/>
    <cellStyle name="Reports" xfId="438"/>
    <cellStyle name="Reports Total" xfId="439"/>
    <cellStyle name="Reports Unit Cost Total" xfId="440"/>
    <cellStyle name="Reports_Book9" xfId="441"/>
    <cellStyle name="RevList" xfId="442"/>
    <cellStyle name="round100" xfId="443"/>
    <cellStyle name="SAPBEXaggData" xfId="444"/>
    <cellStyle name="SAPBEXaggDataEmph" xfId="445"/>
    <cellStyle name="SAPBEXaggItem" xfId="446"/>
    <cellStyle name="SAPBEXaggItemX" xfId="447"/>
    <cellStyle name="SAPBEXchaText" xfId="448"/>
    <cellStyle name="SAPBEXchaText 2" xfId="449"/>
    <cellStyle name="SAPBEXexcBad7" xfId="450"/>
    <cellStyle name="SAPBEXexcBad8" xfId="451"/>
    <cellStyle name="SAPBEXexcBad9" xfId="452"/>
    <cellStyle name="SAPBEXexcCritical4" xfId="453"/>
    <cellStyle name="SAPBEXexcCritical5" xfId="454"/>
    <cellStyle name="SAPBEXexcCritical6" xfId="455"/>
    <cellStyle name="SAPBEXexcGood1" xfId="456"/>
    <cellStyle name="SAPBEXexcGood2" xfId="457"/>
    <cellStyle name="SAPBEXexcGood3" xfId="458"/>
    <cellStyle name="SAPBEXfilterDrill" xfId="459"/>
    <cellStyle name="SAPBEXfilterItem" xfId="460"/>
    <cellStyle name="SAPBEXfilterText" xfId="461"/>
    <cellStyle name="SAPBEXformats" xfId="462"/>
    <cellStyle name="SAPBEXheaderItem" xfId="463"/>
    <cellStyle name="SAPBEXheaderText" xfId="464"/>
    <cellStyle name="SAPBEXHLevel0" xfId="465"/>
    <cellStyle name="SAPBEXHLevel0X" xfId="466"/>
    <cellStyle name="SAPBEXHLevel1" xfId="467"/>
    <cellStyle name="SAPBEXHLevel1X" xfId="468"/>
    <cellStyle name="SAPBEXHLevel2" xfId="469"/>
    <cellStyle name="SAPBEXHLevel2X" xfId="470"/>
    <cellStyle name="SAPBEXHLevel3" xfId="471"/>
    <cellStyle name="SAPBEXHLevel3X" xfId="472"/>
    <cellStyle name="SAPBEXinputData" xfId="473"/>
    <cellStyle name="SAPBEXresData" xfId="474"/>
    <cellStyle name="SAPBEXresDataEmph" xfId="475"/>
    <cellStyle name="SAPBEXresItem" xfId="476"/>
    <cellStyle name="SAPBEXresItemX" xfId="477"/>
    <cellStyle name="SAPBEXstdData" xfId="478"/>
    <cellStyle name="SAPBEXstdDataEmph" xfId="479"/>
    <cellStyle name="SAPBEXstdItem" xfId="480"/>
    <cellStyle name="SAPBEXstdItemX" xfId="481"/>
    <cellStyle name="SAPBEXtitle" xfId="482"/>
    <cellStyle name="SAPBEXundefined" xfId="483"/>
    <cellStyle name="shade" xfId="484"/>
    <cellStyle name="StmtTtl1" xfId="485"/>
    <cellStyle name="StmtTtl1 2" xfId="486"/>
    <cellStyle name="StmtTtl1 3" xfId="487"/>
    <cellStyle name="StmtTtl1 4" xfId="488"/>
    <cellStyle name="StmtTtl2" xfId="489"/>
    <cellStyle name="STYL1 - Style1" xfId="490"/>
    <cellStyle name="Style 1" xfId="491"/>
    <cellStyle name="Style 1 2" xfId="492"/>
    <cellStyle name="Style 1 3" xfId="493"/>
    <cellStyle name="Style 1 4" xfId="494"/>
    <cellStyle name="Style 1_3.01 Income Statement" xfId="495"/>
    <cellStyle name="Subtotal" xfId="496"/>
    <cellStyle name="Sub-total" xfId="497"/>
    <cellStyle name="taples Plaza" xfId="498"/>
    <cellStyle name="Tickmark" xfId="499"/>
    <cellStyle name="Title" xfId="500" builtinId="15" customBuiltin="1"/>
    <cellStyle name="Title: Major" xfId="501"/>
    <cellStyle name="Title: Minor" xfId="502"/>
    <cellStyle name="Title: Worksheet" xfId="503"/>
    <cellStyle name="Total" xfId="504" builtinId="25" customBuiltin="1"/>
    <cellStyle name="Total4 - Style4" xfId="505"/>
    <cellStyle name="Warning Text" xfId="506" builtinId="11" customBuiltin="1"/>
  </cellStyles>
  <dxfs count="11">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
      <fill>
        <patternFill patternType="solid">
          <fgColor rgb="FFFFC000"/>
          <bgColor rgb="FF000000"/>
        </patternFill>
      </fill>
    </dxf>
  </dxfs>
  <tableStyles count="0" defaultTableStyle="TableStyleMedium9" defaultPivotStyle="PivotStyleLight16"/>
  <colors>
    <mruColors>
      <color rgb="FF00FFFF"/>
      <color rgb="FFCCFFFF"/>
      <color rgb="FF00FF00"/>
      <color rgb="FF66FF99"/>
      <color rgb="FFFFCCCC"/>
      <color rgb="FF66FFFF"/>
      <color rgb="FF00CC99"/>
      <color rgb="FFFF3300"/>
      <color rgb="FFCC0000"/>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8" Type="http://schemas.openxmlformats.org/officeDocument/2006/relationships/customXml" Target="../customXml/item2.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57" Type="http://schemas.openxmlformats.org/officeDocument/2006/relationships/customXml" Target="../customXml/item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6.xml"/><Relationship Id="rId60" Type="http://schemas.openxmlformats.org/officeDocument/2006/relationships/customXml" Target="../customXml/item4.xml"/></Relationships>
</file>

<file path=xl/drawings/drawing1.xml><?xml version="1.0" encoding="utf-8"?>
<xdr:wsDr xmlns:xdr="http://schemas.openxmlformats.org/drawingml/2006/spreadsheetDrawing" xmlns:a="http://schemas.openxmlformats.org/drawingml/2006/main">
  <xdr:twoCellAnchor>
    <xdr:from>
      <xdr:col>11</xdr:col>
      <xdr:colOff>0</xdr:colOff>
      <xdr:row>3</xdr:row>
      <xdr:rowOff>66675</xdr:rowOff>
    </xdr:from>
    <xdr:to>
      <xdr:col>11</xdr:col>
      <xdr:colOff>0</xdr:colOff>
      <xdr:row>3</xdr:row>
      <xdr:rowOff>66675</xdr:rowOff>
    </xdr:to>
    <xdr:sp macro="" textlink="">
      <xdr:nvSpPr>
        <xdr:cNvPr id="115640" name="Line 1"/>
        <xdr:cNvSpPr>
          <a:spLocks noChangeShapeType="1"/>
        </xdr:cNvSpPr>
      </xdr:nvSpPr>
      <xdr:spPr bwMode="auto">
        <a:xfrm flipH="1">
          <a:off x="8715375" y="552450"/>
          <a:ext cx="0" cy="0"/>
        </a:xfrm>
        <a:prstGeom prst="line">
          <a:avLst/>
        </a:prstGeom>
        <a:noFill/>
        <a:ln w="9525">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Finance\SCCLP\2005\Quarterly%20Reporting\1Q%2005\Consolidating%20Financials%2003%2031%20200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ATA/PSE/170033-34%20PSE%20GRC/PSE%20Resp%20to%20Staff%20DR%20118_Attach%20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GrpRevnu\PUBLIC\Monthly%20Regulatory%20Reports\2016%20Balance%20Sheet%20Reports\Monthly%20Rate%20Base%20and%20Working%20Capital\1st%20Quarter\FINAL%20WC-RB%20Dec%202015%20Feb%205-201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J:\GrpRevnu\PUBLIC\%23%202017%20GRC\Original%20Filing%202017%20GRC\Workpapers%202017%20GRC%20Original\5.03%20E&amp;G%20RB%20-%205.04%20E&amp;G%20WC%2017GRC.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berdahl\AppData\Local\Microsoft\Windows\Temporary%20Internet%20Files\Content.Outlook\AY2FU3MI\Staff%20Adjusted%20Exhibit%205.03%20EG%20RB%20-%205.04%20EG%20WC%2017GRC.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Model/UE-170033/Workpapers/Public/I.%202017%20GRC%20Barnard%20direct%20workpapers%20PSE%2001-13-2017/5.05E%20&amp;%205.05G%20Allocation%20Method%2017GR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ings"/>
      <sheetName val="ErrorReport"/>
      <sheetName val="Cover"/>
      <sheetName val="Note"/>
      <sheetName val="ConsolidatedBS"/>
      <sheetName val="ConsolidatedPL"/>
      <sheetName val="ConsoldiatedCF"/>
      <sheetName val="ConsolidatingBS"/>
      <sheetName val="ConsolidatingPL"/>
      <sheetName val="ConsolidatingJE"/>
      <sheetName val="CashFlow1"/>
      <sheetName val="CashFlow2"/>
      <sheetName val="CashFlow3"/>
      <sheetName val="SCCLP Cover"/>
      <sheetName val="SCCLP Note"/>
      <sheetName val="SumasBS"/>
      <sheetName val="SumasPL"/>
      <sheetName val="Enco Cover"/>
      <sheetName val="ENCOBS"/>
      <sheetName val="ENCOPL"/>
      <sheetName val="ENCO CF WORKSHEET"/>
      <sheetName val="RestCash"/>
      <sheetName val="RestCashDef"/>
      <sheetName val="ConsFA"/>
      <sheetName val="ConsOA"/>
      <sheetName val="ConsComm"/>
      <sheetName val="SumasDist"/>
      <sheetName val="Spark"/>
      <sheetName val="DistActBud"/>
      <sheetName val="DebtSvc"/>
      <sheetName val="PSE"/>
      <sheetName val="Cons LTD"/>
      <sheetName val="LIBOR"/>
      <sheetName val="QtrlyRpt"/>
      <sheetName val="FA Roll"/>
      <sheetName val="SCCLP FAROLL"/>
      <sheetName val="TB2005"/>
      <sheetName val="QB Accounts"/>
      <sheetName val="PruJrSubLoan"/>
      <sheetName val="CSFB Prudential"/>
      <sheetName val="ConsolidatingBR"/>
      <sheetName val="SumasBR"/>
      <sheetName val="ForeignExch"/>
      <sheetName val="TaxBS"/>
      <sheetName val="TaxDiff"/>
      <sheetName val="TaxD&amp;A"/>
      <sheetName val="TaxM"/>
      <sheetName val="TB2004"/>
      <sheetName val="TB2003"/>
      <sheetName val="TB2002"/>
      <sheetName val="TB2001"/>
      <sheetName val="TB2000"/>
      <sheetName val="SCCLP_Cover"/>
      <sheetName val="SCCLP_Note"/>
      <sheetName val="Enco_Cover"/>
      <sheetName val="ENCO_CF_WORKSHEET"/>
      <sheetName val="Cons_LTD"/>
      <sheetName val="FA_Roll"/>
      <sheetName val="SCCLP_FAROLL"/>
      <sheetName val="QB_Accounts"/>
      <sheetName val="CSFB_Prudential"/>
      <sheetName val="Rock Island 1"/>
      <sheetName val="NIM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tach A 182.1 and 182.2"/>
      <sheetName val="182.3"/>
      <sheetName val="186"/>
      <sheetName val="253"/>
      <sheetName val="254"/>
      <sheetName val="Coding Changes"/>
    </sheetNames>
    <sheetDataSet>
      <sheetData sheetId="0"/>
      <sheetData sheetId="1">
        <row r="8">
          <cell r="A8">
            <v>18230002</v>
          </cell>
          <cell r="B8" t="str">
            <v>FAS - 109 Gas</v>
          </cell>
          <cell r="C8" t="str">
            <v xml:space="preserve">Regulatory Asset .  Balance turns around through the monthly tax provision, which is being accounted for, on the electric side using electric tax accounts. </v>
          </cell>
          <cell r="D8">
            <v>1368237.4495833332</v>
          </cell>
          <cell r="E8" t="str">
            <v>N/A</v>
          </cell>
          <cell r="F8" t="str">
            <v>N/A</v>
          </cell>
          <cell r="G8" t="str">
            <v>N/A</v>
          </cell>
          <cell r="H8" t="str">
            <v>N/A</v>
          </cell>
          <cell r="I8" t="str">
            <v>No carrying costs are accrued not a cash item offset to deferred taxes</v>
          </cell>
          <cell r="J8" t="str">
            <v>N/A (Included in Non-Operating)</v>
          </cell>
          <cell r="K8" t="str">
            <v>Non Operating Investment</v>
          </cell>
        </row>
        <row r="9">
          <cell r="A9">
            <v>18230021</v>
          </cell>
          <cell r="B9" t="str">
            <v>Electric Conservation not in RB</v>
          </cell>
          <cell r="C9" t="str">
            <v xml:space="preserve">Electric  Conservation costs for electric related rider programs that the WUTC has authorized the company to recover in a non-base rates tariff Schedule 120 concurrently per docket UE-970686.  </v>
          </cell>
          <cell r="D9">
            <v>80895649.622916669</v>
          </cell>
          <cell r="E9" t="str">
            <v>costs transferred to 18230621 prior to amortization</v>
          </cell>
          <cell r="F9" t="str">
            <v>N/A</v>
          </cell>
          <cell r="G9" t="str">
            <v>N/A</v>
          </cell>
          <cell r="H9" t="str">
            <v>N/A</v>
          </cell>
          <cell r="I9" t="str">
            <v>No carrying costs are accrued</v>
          </cell>
          <cell r="J9" t="str">
            <v>UE-970686</v>
          </cell>
          <cell r="K9" t="str">
            <v>Non Operating Investment</v>
          </cell>
        </row>
        <row r="10">
          <cell r="A10">
            <v>18230031</v>
          </cell>
          <cell r="B10" t="str">
            <v>Electric - Def AFUDC - Regulatory Asset</v>
          </cell>
          <cell r="C10" t="str">
            <v>Deferred AFUDC .  The excess of WUTC allowed AFUDC over the amount allowed by FERC through the FERC formula.  The balance in this account is amortized monthly to order 40600021 Electric WUTC AFUDC amortization, per docket U-82-38</v>
          </cell>
          <cell r="D10">
            <v>51386936.710416667</v>
          </cell>
          <cell r="E10" t="str">
            <v>ongoing, each layer reset annually</v>
          </cell>
          <cell r="F10" t="str">
            <v>25.5 Years</v>
          </cell>
          <cell r="G10" t="str">
            <v>N/A</v>
          </cell>
          <cell r="H10" t="str">
            <v>ongoing, each layer reset annually</v>
          </cell>
          <cell r="I10" t="str">
            <v>No carrying costs are accrued</v>
          </cell>
          <cell r="J10" t="str">
            <v xml:space="preserve">U-82-38 </v>
          </cell>
          <cell r="K10" t="str">
            <v>Electric Rate Base</v>
          </cell>
        </row>
        <row r="11">
          <cell r="A11">
            <v>18230032</v>
          </cell>
          <cell r="B11" t="str">
            <v>Gas Conservation - Tracker Programs</v>
          </cell>
          <cell r="C11" t="str">
            <v xml:space="preserve">Gas Conservation Rider .  Conservation costs for gas related tracker programs that the WUTC has authorized the company to recover one year in arrears per docket UG-040640. (AFUCE is calculated on the balance.)  </v>
          </cell>
          <cell r="D11">
            <v>11077737.209166666</v>
          </cell>
          <cell r="E11" t="str">
            <v>costs transferred to 18230042 prior to amortization</v>
          </cell>
          <cell r="F11" t="str">
            <v>N/A</v>
          </cell>
          <cell r="G11" t="str">
            <v>N/A</v>
          </cell>
          <cell r="H11" t="str">
            <v>N/A</v>
          </cell>
          <cell r="I11" t="str">
            <v>No carrying costs are accrued</v>
          </cell>
          <cell r="J11" t="str">
            <v xml:space="preserve"> UG-080390</v>
          </cell>
          <cell r="K11" t="str">
            <v>Non Operating Investment</v>
          </cell>
        </row>
        <row r="12">
          <cell r="A12">
            <v>18230041</v>
          </cell>
          <cell r="B12" t="str">
            <v>Electric - Colstrip Common FERC Adj - Reg Ass</v>
          </cell>
          <cell r="C12" t="str">
            <v>Colstrip Common FERC Adjustment.  Costs totaling $25.6 million ($21.5 million on 12/31/98) transferred from Electric Plant in Service in 12/87, representing AFUDC on Colstrip Common Plant disallowed by FERC.  This amount has been allowed by the WUTC</v>
          </cell>
          <cell r="D12">
            <v>21589277</v>
          </cell>
          <cell r="E12" t="str">
            <v>Amortizes to 18230051</v>
          </cell>
          <cell r="F12" t="str">
            <v>N/A</v>
          </cell>
          <cell r="G12" t="str">
            <v>N/A</v>
          </cell>
          <cell r="H12" t="str">
            <v>N/A</v>
          </cell>
          <cell r="I12" t="str">
            <v>No carrying costs are accrued</v>
          </cell>
          <cell r="J12" t="str">
            <v>U-89-2688-T</v>
          </cell>
          <cell r="K12" t="str">
            <v>Electric Rate Base</v>
          </cell>
        </row>
        <row r="13">
          <cell r="A13">
            <v>18230042</v>
          </cell>
          <cell r="B13" t="str">
            <v>UG950288 DSM Tracker Balance</v>
          </cell>
          <cell r="C13" t="str">
            <v>UG950288 Demand Side Management Tracker.  Includes the unamortized balance transferred from gas conservation tracker account 18230032 and AFUCE on Tracker programs.  These expenditures are transferred into this account in March of each year after approval by the WUTC.</v>
          </cell>
          <cell r="D13">
            <v>-3363058.9066666667</v>
          </cell>
          <cell r="E13" t="str">
            <v>ongoing, reset annually</v>
          </cell>
          <cell r="F13" t="str">
            <v>one year periods that start over annually</v>
          </cell>
          <cell r="G13" t="str">
            <v>ongoing, reset annually</v>
          </cell>
          <cell r="H13" t="str">
            <v>N/A removed in a GRC adjustment</v>
          </cell>
          <cell r="I13" t="str">
            <v>No carrying costs are accrued</v>
          </cell>
          <cell r="J13" t="str">
            <v>UG-950288</v>
          </cell>
          <cell r="K13" t="str">
            <v>Non Operating Investment</v>
          </cell>
        </row>
        <row r="14">
          <cell r="A14">
            <v>18230051</v>
          </cell>
          <cell r="B14" t="str">
            <v>Electric - accum Amort Colstrip Common FERC A</v>
          </cell>
          <cell r="C14" t="str">
            <v>Colstrip Common - Accumulated amort FERC Adj.   Account used to record the accumulated amortization of the Colstrip Common FERC adjustment in account 18230041.  Monthly amortization of $48,000 is debited to 40600021 order 40600012 and credited to 18230051</v>
          </cell>
          <cell r="D14">
            <v>-16862150.699999999</v>
          </cell>
          <cell r="E14">
            <v>1998</v>
          </cell>
          <cell r="F14" t="str">
            <v>36 Years</v>
          </cell>
          <cell r="G14">
            <v>45444</v>
          </cell>
          <cell r="H14">
            <v>576627.21</v>
          </cell>
          <cell r="I14" t="str">
            <v>No carrying costs are accrued</v>
          </cell>
          <cell r="J14" t="str">
            <v>U-89-2688-T</v>
          </cell>
          <cell r="K14" t="str">
            <v>Electric Rate Base</v>
          </cell>
        </row>
        <row r="15">
          <cell r="A15">
            <v>18230061</v>
          </cell>
          <cell r="B15" t="str">
            <v>Electric - Colstrip Def Depr FERC Adj - Reg A</v>
          </cell>
          <cell r="C15" t="str">
            <v>Colstrip Common FERC Deferred Depreciation. The balance in this account represents deferred depreciation related to the Colstrip Common FERC Adjustment.  This account began amortization of the $11,567/month in February 1997 and will amortize the balance until June 2024. U-89-2688-T</v>
          </cell>
          <cell r="D15">
            <v>1142944</v>
          </cell>
          <cell r="E15">
            <v>1997</v>
          </cell>
          <cell r="F15" t="str">
            <v>27 yrs. 4 mos.</v>
          </cell>
          <cell r="G15">
            <v>45474</v>
          </cell>
          <cell r="H15">
            <v>138804</v>
          </cell>
          <cell r="I15" t="str">
            <v>No carrying costs are accrued</v>
          </cell>
          <cell r="J15" t="str">
            <v>U-89-2688-T</v>
          </cell>
          <cell r="K15" t="str">
            <v>Electric Rate Base</v>
          </cell>
        </row>
        <row r="16">
          <cell r="A16">
            <v>18230071</v>
          </cell>
          <cell r="B16" t="str">
            <v>Electric - BPA Power Exch Invstmt - Reg Asset</v>
          </cell>
          <cell r="C16" t="str">
            <v xml:space="preserve">Electric - BPA Power Exchange Investment. The WPPSS #3 investment in CWIP and Nuclear Fuel, along with related excess WUTC AFUDC over FERC AFUDC was transferred to this account in December 1986. </v>
          </cell>
          <cell r="D16">
            <v>113632921</v>
          </cell>
          <cell r="E16" t="str">
            <v>Amortizes to 18230081</v>
          </cell>
          <cell r="F16" t="str">
            <v>N/A</v>
          </cell>
          <cell r="G16" t="str">
            <v>N/A</v>
          </cell>
          <cell r="H16" t="str">
            <v>N/A</v>
          </cell>
          <cell r="I16" t="str">
            <v>No carrying costs are accrued</v>
          </cell>
          <cell r="J16" t="str">
            <v>U-89-2688-T</v>
          </cell>
          <cell r="K16" t="str">
            <v>Electric Rate Base</v>
          </cell>
        </row>
        <row r="17">
          <cell r="A17">
            <v>18230081</v>
          </cell>
          <cell r="B17" t="str">
            <v>Electric - BPA Power Exch Inv Amort - Reg Ass</v>
          </cell>
          <cell r="C17" t="str">
            <v>Electric - BPA Power Exchange - Investment Amortization.  This account is used to record the amortization of the BPA Power Exchange Investment recorded in account 18230071, per Cause U-89-2688-T.</v>
          </cell>
          <cell r="D17">
            <v>-109224737.98999999</v>
          </cell>
          <cell r="E17">
            <v>1998</v>
          </cell>
          <cell r="F17" t="str">
            <v>30.5 Years</v>
          </cell>
          <cell r="G17">
            <v>42916</v>
          </cell>
          <cell r="H17" t="str">
            <v>N/A - Adjusted to $0 in the RY.</v>
          </cell>
          <cell r="I17" t="str">
            <v>No carrying costs are accrued</v>
          </cell>
          <cell r="J17" t="str">
            <v>U-89-2688-T</v>
          </cell>
          <cell r="K17" t="str">
            <v>Electric Rate Base</v>
          </cell>
        </row>
        <row r="18">
          <cell r="A18">
            <v>18230311</v>
          </cell>
          <cell r="B18" t="str">
            <v>Env Rem - UG Tank - Whidbey Is. (Future</v>
          </cell>
          <cell r="C18" t="str">
            <v>Tracking Account Only - Offsetting Account is in FERC 228.4</v>
          </cell>
          <cell r="D18">
            <v>30000</v>
          </cell>
          <cell r="E18" t="str">
            <v>N/A</v>
          </cell>
          <cell r="F18" t="str">
            <v>N/A</v>
          </cell>
          <cell r="G18" t="str">
            <v>N/A</v>
          </cell>
          <cell r="H18" t="str">
            <v>N/A</v>
          </cell>
          <cell r="I18" t="str">
            <v>No carrying costs are accrued</v>
          </cell>
          <cell r="J18" t="str">
            <v>N/A</v>
          </cell>
          <cell r="K18" t="str">
            <v>Non Operating Investment</v>
          </cell>
        </row>
        <row r="19">
          <cell r="A19">
            <v>18230351</v>
          </cell>
          <cell r="B19" t="str">
            <v>Chelan PUD Contract Initiation</v>
          </cell>
          <cell r="C19" t="str">
            <v xml:space="preserve">Chelan PUD Contract Initiation .  Initial payment for Chelan PUD contract initiation of $89 million recorded in account 18600271.   As part of Docket No. UE-060539, the WUTC approved this fee as a regulatory asset. </v>
          </cell>
          <cell r="D19">
            <v>110455689.46000002</v>
          </cell>
          <cell r="E19">
            <v>40848</v>
          </cell>
          <cell r="F19" t="str">
            <v>20 Years</v>
          </cell>
          <cell r="G19">
            <v>48122</v>
          </cell>
          <cell r="H19">
            <v>7088065.5599999996</v>
          </cell>
          <cell r="I19" t="str">
            <v>No carrying costs are accrued</v>
          </cell>
          <cell r="J19" t="str">
            <v>UE-060266 and UG-060267</v>
          </cell>
          <cell r="K19" t="str">
            <v>Electric Rate Base</v>
          </cell>
        </row>
        <row r="20">
          <cell r="A20">
            <v>18230401</v>
          </cell>
          <cell r="B20" t="str">
            <v>White River Proj. - CWA AOA- Reg Asset</v>
          </cell>
          <cell r="C20" t="str">
            <v>White River Proj-CWA AOA-Reg Asset. PSE is scheduled to terminate the Asset Operating Agreement with Cascade Water Alliance on April 15, 2012. This account will track PSE-only closing expenses for the White River Project.</v>
          </cell>
          <cell r="D20">
            <v>13262.01</v>
          </cell>
          <cell r="E20" t="str">
            <v>N/A</v>
          </cell>
          <cell r="F20" t="str">
            <v>N/A</v>
          </cell>
          <cell r="G20" t="str">
            <v>N/A</v>
          </cell>
          <cell r="H20" t="str">
            <v>N/A</v>
          </cell>
          <cell r="I20" t="str">
            <v>No carrying costs are accrued</v>
          </cell>
          <cell r="J20" t="str">
            <v>UE-032043,  UE-031725</v>
          </cell>
          <cell r="K20" t="str">
            <v>Electric Rate Base</v>
          </cell>
        </row>
        <row r="21">
          <cell r="A21">
            <v>18230621</v>
          </cell>
          <cell r="B21" t="str">
            <v>Cons Costs NIRB - 1998 Conservation Rider</v>
          </cell>
          <cell r="C21" t="str">
            <v xml:space="preserve">Conservation Rider Amortization.   Includes the unamortized balance transferred from electric conservation rider account 18230021.  These expenditures are transferred into this account in May of each year after approval by the WUTC.  </v>
          </cell>
          <cell r="D21">
            <v>-57203590.496666662</v>
          </cell>
          <cell r="E21" t="str">
            <v>ongoing, reset annually</v>
          </cell>
          <cell r="F21" t="str">
            <v>one year periods that start over annually</v>
          </cell>
          <cell r="G21" t="str">
            <v>ongoing, reset annually</v>
          </cell>
          <cell r="H21" t="str">
            <v>N/A removed in a GRC adjustment</v>
          </cell>
          <cell r="I21" t="str">
            <v>No carrying costs are accrued</v>
          </cell>
          <cell r="J21" t="str">
            <v>UE-970686</v>
          </cell>
          <cell r="K21" t="str">
            <v>Non Operating Investment</v>
          </cell>
        </row>
        <row r="22">
          <cell r="A22">
            <v>18230631</v>
          </cell>
          <cell r="B22" t="str">
            <v>FAS 109 Taxes</v>
          </cell>
          <cell r="C22" t="str">
            <v xml:space="preserve">Regulatory Asset-SFAS 109.  The balance in this account represents the Regulatory Asset to offset the SFAS 109 Deferred Tax Liability recorded in Deferred Taxes.  </v>
          </cell>
          <cell r="D22">
            <v>70002824.639166668</v>
          </cell>
          <cell r="E22" t="str">
            <v>N/A</v>
          </cell>
          <cell r="F22" t="str">
            <v>N/A</v>
          </cell>
          <cell r="G22" t="str">
            <v>N/A</v>
          </cell>
          <cell r="H22" t="str">
            <v>N/A</v>
          </cell>
          <cell r="I22" t="str">
            <v>No carrying costs are accrued</v>
          </cell>
          <cell r="J22" t="str">
            <v>N/A (Included in Non-Operating)</v>
          </cell>
          <cell r="K22" t="str">
            <v>Non Operating Investment</v>
          </cell>
        </row>
        <row r="23">
          <cell r="A23">
            <v>18230691</v>
          </cell>
          <cell r="B23" t="str">
            <v>White River Salvage</v>
          </cell>
          <cell r="C23" t="str">
            <v>White River Salvage.</v>
          </cell>
          <cell r="D23">
            <v>-474402.13999999996</v>
          </cell>
          <cell r="E23" t="str">
            <v>N/A</v>
          </cell>
          <cell r="F23" t="str">
            <v>N/A</v>
          </cell>
          <cell r="G23" t="str">
            <v>N/A</v>
          </cell>
          <cell r="H23" t="str">
            <v>N/A</v>
          </cell>
          <cell r="I23" t="str">
            <v>No carrying costs are accrued</v>
          </cell>
          <cell r="J23" t="str">
            <v>UE-032043,  UE-031725</v>
          </cell>
          <cell r="K23" t="str">
            <v>Electric Rate Base</v>
          </cell>
        </row>
        <row r="24">
          <cell r="A24">
            <v>18230791</v>
          </cell>
          <cell r="B24" t="str">
            <v>PCA Customer Portion</v>
          </cell>
          <cell r="C24" t="str">
            <v>Customer receivable or payable for sharing of PCA imbalance outside of PCA bands.</v>
          </cell>
          <cell r="D24">
            <v>3817716.25</v>
          </cell>
          <cell r="E24" t="str">
            <v>N/A</v>
          </cell>
          <cell r="F24" t="str">
            <v>N/A</v>
          </cell>
          <cell r="G24" t="str">
            <v>N/A</v>
          </cell>
          <cell r="H24" t="str">
            <v>N/A</v>
          </cell>
          <cell r="I24" t="str">
            <v>Interest accrued at FERC interest rate on balance</v>
          </cell>
          <cell r="J24" t="str">
            <v xml:space="preserve"> UE-011570, UE-130617</v>
          </cell>
          <cell r="K24" t="str">
            <v xml:space="preserve"> Operating Investment</v>
          </cell>
        </row>
        <row r="25">
          <cell r="A25">
            <v>18230971</v>
          </cell>
          <cell r="B25" t="str">
            <v>White River Land Sales Costs</v>
          </cell>
          <cell r="C25" t="str">
            <v>Conveyance Costs-CWA Reimbursements- Costs associated with WHR Real Estate.</v>
          </cell>
          <cell r="D25">
            <v>2749643.0799999996</v>
          </cell>
          <cell r="E25" t="str">
            <v>N/A</v>
          </cell>
          <cell r="F25" t="str">
            <v>N/A</v>
          </cell>
          <cell r="G25" t="str">
            <v>N/A</v>
          </cell>
          <cell r="H25" t="str">
            <v>N/A</v>
          </cell>
          <cell r="I25" t="str">
            <v>No carrying costs are accrued</v>
          </cell>
          <cell r="J25" t="str">
            <v>UE-032043,  UE-031725</v>
          </cell>
          <cell r="K25" t="str">
            <v>Electric Rate Base</v>
          </cell>
        </row>
        <row r="26">
          <cell r="A26">
            <v>18231241</v>
          </cell>
          <cell r="B26" t="str">
            <v>Env Rem-White Rvr/Buckley Ph I Head Fut</v>
          </cell>
          <cell r="C26" t="str">
            <v>Tracking Account Only - Offsetting Account is in FERC 228.4</v>
          </cell>
          <cell r="D26">
            <v>251146.71875</v>
          </cell>
          <cell r="E26" t="str">
            <v>N/A</v>
          </cell>
          <cell r="F26" t="str">
            <v>N/A</v>
          </cell>
          <cell r="G26" t="str">
            <v>N/A</v>
          </cell>
          <cell r="H26" t="str">
            <v>N/A</v>
          </cell>
          <cell r="I26" t="str">
            <v>No carrying costs are accrued</v>
          </cell>
          <cell r="J26" t="str">
            <v>N/A</v>
          </cell>
          <cell r="K26" t="str">
            <v>Non Operating Investment</v>
          </cell>
        </row>
        <row r="27">
          <cell r="A27">
            <v>18231251</v>
          </cell>
          <cell r="B27" t="str">
            <v>Env Rem-White Rvr/Buckley Ph I Headwork</v>
          </cell>
          <cell r="C27" t="str">
            <v>PSE has satisfied the requirement to monitor and maintain the site rehabilitation activities performed in 2006.  However, groundwater continues to be monitored to evaluate the effectiveness of the cleanup while arsenic concentration in groundwater do not appear to be substantially declining, the lateral extent of the plume does not appear to be expanding to WR.</v>
          </cell>
          <cell r="D27">
            <v>1287.90625</v>
          </cell>
          <cell r="E27" t="str">
            <v>N/A</v>
          </cell>
          <cell r="F27" t="str">
            <v>N/A</v>
          </cell>
          <cell r="G27" t="str">
            <v>N/A</v>
          </cell>
          <cell r="H27" t="str">
            <v>Ratemaking Request is Pending in UE-170033</v>
          </cell>
          <cell r="I27" t="str">
            <v>No carrying costs are accrued</v>
          </cell>
          <cell r="J27" t="str">
            <v>UE-991796, UE-070724</v>
          </cell>
          <cell r="K27" t="str">
            <v xml:space="preserve"> Operating Investment</v>
          </cell>
        </row>
        <row r="28">
          <cell r="A28">
            <v>18232221</v>
          </cell>
          <cell r="B28" t="str">
            <v>Env Rem - Buckely Headworks Site Est Fu</v>
          </cell>
          <cell r="C28" t="str">
            <v>Tracking Account Only - Offsetting Account is in FERC 228.4</v>
          </cell>
          <cell r="D28">
            <v>198720.6875</v>
          </cell>
          <cell r="E28" t="str">
            <v>N/A</v>
          </cell>
          <cell r="F28" t="str">
            <v>N/A</v>
          </cell>
          <cell r="G28" t="str">
            <v>N/A</v>
          </cell>
          <cell r="H28" t="str">
            <v>N/A</v>
          </cell>
          <cell r="I28" t="str">
            <v>No carrying costs are accrued</v>
          </cell>
          <cell r="J28" t="str">
            <v>N/A</v>
          </cell>
          <cell r="K28" t="str">
            <v>Non Operating Investment</v>
          </cell>
        </row>
        <row r="29">
          <cell r="A29">
            <v>18232251</v>
          </cell>
          <cell r="B29" t="str">
            <v>Buckley Ph II Burn Pile &amp; Wood Debris E</v>
          </cell>
          <cell r="C29" t="str">
            <v>Env. Rem. Buckley Ph II Burn Pile &amp; Wood Debris Environmental Remediation Cost .  Defer the costs incurred in connection with the recently added component, White River “Buckley Headworks,” to the Company’s environmental Remediation program, per docke</v>
          </cell>
          <cell r="D29">
            <v>2145060.8287499999</v>
          </cell>
          <cell r="E29" t="str">
            <v>N/A</v>
          </cell>
          <cell r="F29" t="str">
            <v>N/A</v>
          </cell>
          <cell r="G29" t="str">
            <v>N/A</v>
          </cell>
          <cell r="H29" t="str">
            <v>Ratemaking Request is Pending in UE-170033</v>
          </cell>
          <cell r="I29" t="str">
            <v>No carrying costs are accrued</v>
          </cell>
          <cell r="J29" t="str">
            <v>UE-991796, UE-070724</v>
          </cell>
          <cell r="K29" t="str">
            <v>working capital</v>
          </cell>
        </row>
        <row r="30">
          <cell r="A30">
            <v>18232261</v>
          </cell>
          <cell r="B30" t="str">
            <v>Env Rem - Duwamish River Site (Future Cost Est.)</v>
          </cell>
          <cell r="C30" t="str">
            <v>Tracking Account Only - Offsetting Account is in FERC 228.4</v>
          </cell>
          <cell r="D30">
            <v>449095.91166666668</v>
          </cell>
          <cell r="E30" t="str">
            <v>N/A</v>
          </cell>
          <cell r="F30" t="str">
            <v>N/A</v>
          </cell>
          <cell r="G30" t="str">
            <v>N/A</v>
          </cell>
          <cell r="H30" t="str">
            <v>N/A</v>
          </cell>
          <cell r="I30" t="str">
            <v>No carrying costs are accrued</v>
          </cell>
          <cell r="J30" t="str">
            <v>N/A</v>
          </cell>
          <cell r="K30" t="str">
            <v>Non Operating Investment</v>
          </cell>
        </row>
        <row r="31">
          <cell r="A31">
            <v>18232271</v>
          </cell>
          <cell r="B31" t="str">
            <v>Env Rem - Duwamish River Site (former G</v>
          </cell>
          <cell r="C31" t="str">
            <v>Env. Rem. Duwamish River Site.  Costs associated with the environmental remediation work at this site, per docket UE-021537.  The recovery will be requested in a future rate case.</v>
          </cell>
          <cell r="D31">
            <v>354042.84916666662</v>
          </cell>
          <cell r="E31" t="str">
            <v>N/A</v>
          </cell>
          <cell r="F31" t="str">
            <v>N/A</v>
          </cell>
          <cell r="G31" t="str">
            <v>N/A</v>
          </cell>
          <cell r="H31" t="str">
            <v>Ratemaking Request is Pending in UE-170033</v>
          </cell>
          <cell r="I31" t="str">
            <v>No carrying costs are accrued</v>
          </cell>
          <cell r="J31" t="str">
            <v>UE-021537, UE-991796, UE-070724</v>
          </cell>
          <cell r="K31" t="str">
            <v>working capital</v>
          </cell>
        </row>
        <row r="32">
          <cell r="A32">
            <v>18232301</v>
          </cell>
          <cell r="B32" t="str">
            <v>LSR Deposit Def UE-100882</v>
          </cell>
          <cell r="C32" t="str">
            <v>Per UE -111048 Order No.8, PSE allowed to defer the LSR Prepaid Transmission Deposits of $99.8M that are being held by BPA.  WUTC approved PSE to amortize over the BPA time period starting May 12.</v>
          </cell>
          <cell r="D32">
            <v>68955037.953333333</v>
          </cell>
          <cell r="E32">
            <v>41030</v>
          </cell>
          <cell r="F32" t="str">
            <v>No more than 25 Years</v>
          </cell>
          <cell r="G32" t="str">
            <v>Dependent on BPA credits received &amp; BPA interest accrued</v>
          </cell>
          <cell r="H32" t="str">
            <v>Adjusted to $3,474M in RY in UE-170033</v>
          </cell>
          <cell r="I32" t="str">
            <v>No carrying costs are accrued</v>
          </cell>
          <cell r="J32" t="str">
            <v>UE-100882, UE-111048</v>
          </cell>
          <cell r="K32" t="str">
            <v>Electric Rate Base</v>
          </cell>
        </row>
        <row r="33">
          <cell r="A33">
            <v>18232311</v>
          </cell>
          <cell r="B33" t="str">
            <v>LSR Def Carrying Costs UE-100882</v>
          </cell>
          <cell r="C33" t="str">
            <v>Per UE -111048 Order No.8, PSE allow to defer the carrying costs associated on the bal. of $97M LSR Prepaid Trans deposits to BPA.   WUTC allowed PSE to amortize of 25 yrs period starting May 12.</v>
          </cell>
          <cell r="D33">
            <v>14572389</v>
          </cell>
          <cell r="E33">
            <v>41030</v>
          </cell>
          <cell r="F33">
            <v>50131</v>
          </cell>
          <cell r="G33" t="str">
            <v>25 Years</v>
          </cell>
          <cell r="H33">
            <v>687420</v>
          </cell>
          <cell r="I33" t="str">
            <v>No carrying costs are accrued</v>
          </cell>
          <cell r="J33" t="str">
            <v>UE-100882, UE-111048</v>
          </cell>
          <cell r="K33" t="str">
            <v>Electric Rate Base</v>
          </cell>
        </row>
        <row r="34">
          <cell r="A34">
            <v>18232321</v>
          </cell>
          <cell r="B34" t="str">
            <v>Colstrip 1&amp;2 WeCo Coal Reserve Payment UE-111048</v>
          </cell>
          <cell r="C34" t="str">
            <v>Per UE -111048 Order No.8, PSE allow to defer the non-refundable reservation dedication payment of $5M through amortization of 9 yrs period starting Jan 11 - Dec 19.</v>
          </cell>
          <cell r="D34">
            <v>1874999.78</v>
          </cell>
          <cell r="E34">
            <v>40179</v>
          </cell>
          <cell r="F34" t="str">
            <v>10 years</v>
          </cell>
          <cell r="G34">
            <v>43800</v>
          </cell>
          <cell r="H34">
            <v>500000</v>
          </cell>
          <cell r="I34" t="str">
            <v>No carrying costs are accrued</v>
          </cell>
          <cell r="J34" t="str">
            <v>UE-111048</v>
          </cell>
          <cell r="K34" t="str">
            <v>Electric Rate Base</v>
          </cell>
        </row>
        <row r="35">
          <cell r="A35">
            <v>18232331</v>
          </cell>
          <cell r="B35" t="str">
            <v>LSR Def Phase 1 UE-111048</v>
          </cell>
          <cell r="C35" t="str">
            <v xml:space="preserve">Per UE -111048 Order No.8, PSE allow to defer the fixed and variable costs under RCW 80.80.060 with an amortization period of 4 years starting May 12. </v>
          </cell>
          <cell r="D35">
            <v>765556.50250000006</v>
          </cell>
          <cell r="E35">
            <v>41030</v>
          </cell>
          <cell r="F35" t="str">
            <v>4 years</v>
          </cell>
          <cell r="G35">
            <v>42461</v>
          </cell>
          <cell r="H35" t="str">
            <v>Adjusted to $0 in RY in UE-170033</v>
          </cell>
          <cell r="I35" t="str">
            <v>No carrying costs are accrued</v>
          </cell>
          <cell r="J35" t="str">
            <v>UE-111048</v>
          </cell>
          <cell r="K35" t="str">
            <v>Electric Rate Base</v>
          </cell>
        </row>
        <row r="36">
          <cell r="A36">
            <v>18233061</v>
          </cell>
          <cell r="B36" t="str">
            <v>Env Rem - UG Tank -Poulsbo Service Cent</v>
          </cell>
          <cell r="C36" t="str">
            <v>Env Rem - UG Tank -Poulsbo Service Center</v>
          </cell>
          <cell r="D36">
            <v>20000</v>
          </cell>
          <cell r="E36" t="str">
            <v>N/A</v>
          </cell>
          <cell r="F36" t="str">
            <v>N/A</v>
          </cell>
          <cell r="G36" t="str">
            <v>N/A</v>
          </cell>
          <cell r="H36" t="str">
            <v>Ratemaking Request is Pending in UE-170033</v>
          </cell>
          <cell r="I36" t="str">
            <v>No carrying costs are accrued</v>
          </cell>
          <cell r="J36" t="str">
            <v>UE-070724</v>
          </cell>
          <cell r="K36" t="str">
            <v>working capital</v>
          </cell>
        </row>
        <row r="37">
          <cell r="A37">
            <v>18233091</v>
          </cell>
          <cell r="B37" t="str">
            <v>Tenino Service Center - UG Tank - Env</v>
          </cell>
          <cell r="C37" t="str">
            <v>Env. Rem. Tenino Service Center - UG Tank.   Deferred enviornmental costs being recovered through insurance proceeds.  Docket Nos. UE 911476 &amp; UG 920781</v>
          </cell>
          <cell r="D37">
            <v>198092.16</v>
          </cell>
          <cell r="E37" t="str">
            <v>N/A</v>
          </cell>
          <cell r="F37" t="str">
            <v>N/A</v>
          </cell>
          <cell r="G37" t="str">
            <v>N/A</v>
          </cell>
          <cell r="H37" t="str">
            <v>Ratemaking Request is Pending in UE-170033</v>
          </cell>
          <cell r="I37" t="str">
            <v>No carrying costs are accrued</v>
          </cell>
          <cell r="J37" t="str">
            <v>UE-070724</v>
          </cell>
          <cell r="K37" t="str">
            <v>working capital</v>
          </cell>
        </row>
        <row r="38">
          <cell r="A38">
            <v>18235521</v>
          </cell>
          <cell r="B38" t="str">
            <v>Mint Farm Deferral - UE-090704</v>
          </cell>
          <cell r="C38" t="str">
            <v xml:space="preserve">Per UE -090704 Order No.8, PSE allow to defer the fixed and variable costs under RCW 80.80.060 with an amortization period of 15 years starting May 12. </v>
          </cell>
          <cell r="D38">
            <v>25799227.879999999</v>
          </cell>
          <cell r="E38">
            <v>40269</v>
          </cell>
          <cell r="F38" t="str">
            <v>15 years</v>
          </cell>
          <cell r="G38">
            <v>45717</v>
          </cell>
          <cell r="H38">
            <v>2885052</v>
          </cell>
          <cell r="I38" t="str">
            <v>No carrying costs are accrued</v>
          </cell>
          <cell r="J38" t="str">
            <v>UE-090704 &amp; UG-090705</v>
          </cell>
          <cell r="K38" t="str">
            <v>Electric Rate Base</v>
          </cell>
        </row>
        <row r="39">
          <cell r="A39">
            <v>18236021</v>
          </cell>
          <cell r="B39" t="str">
            <v>White River Relicensing - UE-040641</v>
          </cell>
          <cell r="C39" t="str">
            <v>White River Relicensing UE-040641 .   Costs associated with the White River Relicensing &amp; CWIP were approved for deferral as appropriate to maintain the identity of the licensing charges, safety and other regulatory costs, and the costs to obtain water rights associated with White River.  The Company is currently earning a return on the regulatory asset but not a return of.  Return of will be requested at such time as the disposition of the water right is finalized and approval has been obtained from the Commission.</v>
          </cell>
          <cell r="D39">
            <v>15256064.069999995</v>
          </cell>
          <cell r="E39" t="str">
            <v>N/A</v>
          </cell>
          <cell r="F39" t="str">
            <v>N/A</v>
          </cell>
          <cell r="G39" t="str">
            <v>N/A</v>
          </cell>
          <cell r="H39" t="str">
            <v>N/A</v>
          </cell>
          <cell r="I39" t="str">
            <v>No carrying costs are accrued</v>
          </cell>
          <cell r="J39" t="str">
            <v>UE-032043,  UE-031725</v>
          </cell>
          <cell r="K39" t="str">
            <v>Electric Rate Base</v>
          </cell>
        </row>
        <row r="40">
          <cell r="A40">
            <v>18236031</v>
          </cell>
          <cell r="B40" t="str">
            <v>White River Safety &amp; Regulatory - UE-040641</v>
          </cell>
          <cell r="C40" t="str">
            <v>White River Safety &amp; Regulatory UE-040641 -- Deferred Asset Accounts</v>
          </cell>
          <cell r="D40">
            <v>2873005.7599999993</v>
          </cell>
          <cell r="E40" t="str">
            <v>N/A</v>
          </cell>
          <cell r="F40" t="str">
            <v>N/A</v>
          </cell>
          <cell r="G40" t="str">
            <v>N/A</v>
          </cell>
          <cell r="H40" t="str">
            <v>N/A</v>
          </cell>
          <cell r="I40" t="str">
            <v>No carrying costs are accrued</v>
          </cell>
          <cell r="J40" t="str">
            <v>UE-032043,  UE-031725</v>
          </cell>
          <cell r="K40" t="str">
            <v>Electric Rate Base</v>
          </cell>
        </row>
        <row r="41">
          <cell r="A41">
            <v>18236041</v>
          </cell>
          <cell r="B41" t="str">
            <v>White River Water Rights - UE-040641</v>
          </cell>
          <cell r="C41" t="str">
            <v>White River Water Rights UE-040641 - The Deferred Asset Accounts .iated Accum</v>
          </cell>
          <cell r="D41">
            <v>-228709.77</v>
          </cell>
          <cell r="E41" t="str">
            <v>N/A</v>
          </cell>
          <cell r="F41" t="str">
            <v>N/A</v>
          </cell>
          <cell r="G41" t="str">
            <v>N/A</v>
          </cell>
          <cell r="H41" t="str">
            <v>N/A</v>
          </cell>
          <cell r="I41" t="str">
            <v>No carrying costs are accrued</v>
          </cell>
          <cell r="J41" t="str">
            <v>UE-032043,  UE-031725</v>
          </cell>
          <cell r="K41" t="str">
            <v>Electric Rate Base</v>
          </cell>
        </row>
        <row r="42">
          <cell r="A42">
            <v>18236051</v>
          </cell>
          <cell r="B42" t="str">
            <v>White River Relicensing - UE-040641 - Post Jan 15, 2004</v>
          </cell>
          <cell r="C42" t="str">
            <v xml:space="preserve">White River Relicensing -- Post UE-040641 UE-040641-- Deferred Asset Accounts </v>
          </cell>
          <cell r="D42">
            <v>107024.51</v>
          </cell>
          <cell r="E42" t="str">
            <v>N/A</v>
          </cell>
          <cell r="F42" t="str">
            <v>N/A</v>
          </cell>
          <cell r="G42" t="str">
            <v>N/A</v>
          </cell>
          <cell r="H42" t="str">
            <v>N/A</v>
          </cell>
          <cell r="I42" t="str">
            <v>No carrying costs are accrued</v>
          </cell>
          <cell r="J42" t="str">
            <v>UE-032043,  UE-031725</v>
          </cell>
          <cell r="K42" t="str">
            <v>Electric Rate Base</v>
          </cell>
        </row>
        <row r="43">
          <cell r="A43">
            <v>18236061</v>
          </cell>
          <cell r="B43" t="str">
            <v>White River Safety &amp; Regulatory - UE-040641 - Post Jan 15, 2004</v>
          </cell>
          <cell r="C43" t="str">
            <v>White River Safety &amp; Regulatory - Post UE-040641 -- Deferred Asset Accounts</v>
          </cell>
          <cell r="D43">
            <v>1031542.8499999997</v>
          </cell>
          <cell r="E43" t="str">
            <v>N/A</v>
          </cell>
          <cell r="F43" t="str">
            <v>N/A</v>
          </cell>
          <cell r="G43" t="str">
            <v>N/A</v>
          </cell>
          <cell r="H43" t="str">
            <v>N/A</v>
          </cell>
          <cell r="I43" t="str">
            <v>No carrying costs are accrued</v>
          </cell>
          <cell r="J43" t="str">
            <v>UE-032043,  UE-031725</v>
          </cell>
          <cell r="K43" t="str">
            <v>Electric Rate Base</v>
          </cell>
        </row>
        <row r="44">
          <cell r="A44">
            <v>18236071</v>
          </cell>
          <cell r="B44" t="str">
            <v>White River Water Rights - UE-040641 - Post Jan 15, 2004</v>
          </cell>
          <cell r="C44" t="str">
            <v>White River Water Rights - Post UE-040641 -- The Deferred Asset Accounts.</v>
          </cell>
          <cell r="D44">
            <v>671052.84</v>
          </cell>
          <cell r="E44" t="str">
            <v>N/A</v>
          </cell>
          <cell r="F44" t="str">
            <v>N/A</v>
          </cell>
          <cell r="G44" t="str">
            <v>N/A</v>
          </cell>
          <cell r="H44" t="str">
            <v>N/A</v>
          </cell>
          <cell r="I44" t="str">
            <v>No carrying costs are accrued</v>
          </cell>
          <cell r="J44" t="str">
            <v>UE-032043,  UE-031725</v>
          </cell>
          <cell r="K44" t="str">
            <v>Electric Rate Base</v>
          </cell>
        </row>
        <row r="45">
          <cell r="A45">
            <v>18236091</v>
          </cell>
          <cell r="B45" t="str">
            <v>WHR Land Sales Cost</v>
          </cell>
          <cell r="C45" t="str">
            <v>White River Safety &amp; Regulatory UE-040641 -- Deferred Asset Accounts</v>
          </cell>
          <cell r="D45">
            <v>-100555.30000000003</v>
          </cell>
          <cell r="E45" t="str">
            <v>N/A</v>
          </cell>
          <cell r="F45" t="str">
            <v>N/A</v>
          </cell>
          <cell r="G45" t="str">
            <v>N/A</v>
          </cell>
          <cell r="H45" t="str">
            <v>N/A</v>
          </cell>
          <cell r="I45" t="str">
            <v>No carrying costs are accrued</v>
          </cell>
          <cell r="J45" t="str">
            <v>UE-032043,  UE-031725</v>
          </cell>
          <cell r="K45" t="str">
            <v>Electric Rate Base</v>
          </cell>
        </row>
        <row r="46">
          <cell r="A46">
            <v>18236101</v>
          </cell>
          <cell r="B46" t="str">
            <v>WHR-Processing Costs-Readying For Sale</v>
          </cell>
          <cell r="C46" t="str">
            <v>White River Safety &amp; Regulatory UE-040641 -- Deferred Asset Accounts</v>
          </cell>
          <cell r="D46">
            <v>3769772.4699999993</v>
          </cell>
          <cell r="E46" t="str">
            <v>N/A</v>
          </cell>
          <cell r="F46" t="str">
            <v>N/A</v>
          </cell>
          <cell r="G46" t="str">
            <v>N/A</v>
          </cell>
          <cell r="H46" t="str">
            <v>N/A</v>
          </cell>
          <cell r="I46" t="str">
            <v>No carrying costs are accrued</v>
          </cell>
          <cell r="J46" t="str">
            <v>UE-032043,  UE-031725</v>
          </cell>
          <cell r="K46" t="str">
            <v>Electric Rate Base</v>
          </cell>
        </row>
        <row r="47">
          <cell r="A47">
            <v>18236111</v>
          </cell>
          <cell r="B47" t="str">
            <v>White River Surplus Land Sales</v>
          </cell>
          <cell r="C47" t="str">
            <v>White River Surplus Land Sales</v>
          </cell>
          <cell r="D47">
            <v>-2066473.7220833332</v>
          </cell>
          <cell r="E47" t="str">
            <v>N/A</v>
          </cell>
          <cell r="F47" t="str">
            <v>N/A</v>
          </cell>
          <cell r="G47" t="str">
            <v>N/A</v>
          </cell>
          <cell r="H47" t="str">
            <v>N/A</v>
          </cell>
          <cell r="I47" t="str">
            <v>No carrying costs are accrued</v>
          </cell>
          <cell r="J47" t="str">
            <v>UE-032043,  UE-031725</v>
          </cell>
          <cell r="K47" t="str">
            <v>Electric Rate Base</v>
          </cell>
        </row>
        <row r="48">
          <cell r="A48">
            <v>18237112</v>
          </cell>
          <cell r="B48" t="str">
            <v>Env Rem - Swarr Station</v>
          </cell>
          <cell r="C48" t="str">
            <v>Env. Rem. Swarr Station .  Costs associated with clean-up of soil from anti-freez, lead and natural gas odorant on Benson Dr. South in Renton.  Docket No. UG 920781</v>
          </cell>
          <cell r="D48">
            <v>280448.88624999998</v>
          </cell>
          <cell r="E48" t="str">
            <v>N/A</v>
          </cell>
          <cell r="F48" t="str">
            <v>N/A</v>
          </cell>
          <cell r="G48" t="str">
            <v>N/A</v>
          </cell>
          <cell r="H48" t="str">
            <v>Ratemaking Request is Pending in UE-170033</v>
          </cell>
          <cell r="I48" t="str">
            <v>No carrying costs are accrued</v>
          </cell>
          <cell r="J48" t="str">
            <v>UG-920781</v>
          </cell>
          <cell r="K48" t="str">
            <v>Non Operating Investment</v>
          </cell>
        </row>
        <row r="49">
          <cell r="A49">
            <v>18237122</v>
          </cell>
          <cell r="B49" t="str">
            <v>Env Rem - South Seattle GS</v>
          </cell>
          <cell r="C49" t="str">
            <v>Env. Rem. South Seattle GS  For soil contamination cleanup that was in excess of state cleanup standards.</v>
          </cell>
          <cell r="D49">
            <v>169602.12999999998</v>
          </cell>
          <cell r="E49" t="str">
            <v>N/A</v>
          </cell>
          <cell r="F49" t="str">
            <v>N/A</v>
          </cell>
          <cell r="G49" t="str">
            <v>N/A</v>
          </cell>
          <cell r="H49" t="str">
            <v>Ratemaking Request is Pending in UE-170033</v>
          </cell>
          <cell r="I49" t="str">
            <v>No carrying costs are accrued</v>
          </cell>
          <cell r="J49" t="str">
            <v>UG-920781</v>
          </cell>
          <cell r="K49" t="str">
            <v>Non Operating Investment</v>
          </cell>
        </row>
        <row r="50">
          <cell r="A50">
            <v>18237132</v>
          </cell>
          <cell r="B50" t="str">
            <v>Env Rem - North Tacoma Gate Station</v>
          </cell>
          <cell r="C50" t="str">
            <v>Env. Rem. North Tacoma GS  For soil contamination cleanup that was in excess of state cleanup standards.</v>
          </cell>
          <cell r="D50">
            <v>133750.42999999996</v>
          </cell>
          <cell r="E50" t="str">
            <v>N/A</v>
          </cell>
          <cell r="F50" t="str">
            <v>N/A</v>
          </cell>
          <cell r="G50" t="str">
            <v>N/A</v>
          </cell>
          <cell r="H50" t="str">
            <v>Ratemaking Request is Pending in UE-170033</v>
          </cell>
          <cell r="I50" t="str">
            <v>No carrying costs are accrued</v>
          </cell>
          <cell r="J50" t="str">
            <v>UG-920781</v>
          </cell>
          <cell r="K50" t="str">
            <v>Non Operating Investment</v>
          </cell>
        </row>
        <row r="51">
          <cell r="A51">
            <v>18237142</v>
          </cell>
          <cell r="B51" t="str">
            <v>Env Rem - North Seattle Gate Station</v>
          </cell>
          <cell r="C51" t="str">
            <v>Env. Rem. North Seattle GS  For soil contamination cleanup that was in excess of state cleanup standards.</v>
          </cell>
          <cell r="D51">
            <v>53995.63</v>
          </cell>
          <cell r="E51" t="str">
            <v>N/A</v>
          </cell>
          <cell r="F51" t="str">
            <v>N/A</v>
          </cell>
          <cell r="G51" t="str">
            <v>N/A</v>
          </cell>
          <cell r="H51" t="str">
            <v>Ratemaking Request is Pending in UE-170033</v>
          </cell>
          <cell r="I51" t="str">
            <v>No carrying costs are accrued</v>
          </cell>
          <cell r="J51" t="str">
            <v>UG-920781</v>
          </cell>
          <cell r="K51" t="str">
            <v>Non Operating Investment</v>
          </cell>
        </row>
        <row r="52">
          <cell r="A52">
            <v>18237152</v>
          </cell>
          <cell r="B52" t="str">
            <v>Env Rem - Covington Gate Station</v>
          </cell>
          <cell r="C52" t="str">
            <v>Env. Rem. Covington GS  For soil contamination cleanup that was in excess of state cleanup standards.</v>
          </cell>
          <cell r="D52">
            <v>67987.449999999983</v>
          </cell>
          <cell r="E52" t="str">
            <v>N/A</v>
          </cell>
          <cell r="F52" t="str">
            <v>N/A</v>
          </cell>
          <cell r="G52" t="str">
            <v>N/A</v>
          </cell>
          <cell r="H52" t="str">
            <v>Ratemaking Request is Pending in UE-170033</v>
          </cell>
          <cell r="I52" t="str">
            <v>No carrying costs are accrued</v>
          </cell>
          <cell r="J52" t="str">
            <v>UG-920781</v>
          </cell>
          <cell r="K52" t="str">
            <v>Non Operating Investment</v>
          </cell>
        </row>
        <row r="53">
          <cell r="A53">
            <v>18238031</v>
          </cell>
          <cell r="B53" t="str">
            <v>Schedule 140 Prior Year Electric</v>
          </cell>
          <cell r="C53" t="str">
            <v>Property tax tracker Sch. 140 amortization prior year deferral Electric.</v>
          </cell>
          <cell r="D53">
            <v>10228552.124166666</v>
          </cell>
          <cell r="E53" t="str">
            <v>Annually Starts May 1</v>
          </cell>
          <cell r="F53" t="str">
            <v>Annual, resets each year</v>
          </cell>
          <cell r="G53" t="str">
            <v>Annual, resets each year</v>
          </cell>
          <cell r="H53" t="str">
            <v>N/A removed in a GRC adjustment</v>
          </cell>
          <cell r="I53" t="str">
            <v>No carrying costs are accrued</v>
          </cell>
          <cell r="J53" t="str">
            <v>UE-130137 &amp; UG-130138</v>
          </cell>
          <cell r="K53" t="str">
            <v>Elec Operating Investment</v>
          </cell>
        </row>
        <row r="54">
          <cell r="A54">
            <v>18238032</v>
          </cell>
          <cell r="B54" t="str">
            <v>Schedule 140 Prior Year Gas</v>
          </cell>
          <cell r="C54" t="str">
            <v>Property tax tracker Sch. 140 amortization prior year deferral Gas.</v>
          </cell>
          <cell r="D54">
            <v>3781690.7041666661</v>
          </cell>
          <cell r="E54" t="str">
            <v>Annually Starts May 1</v>
          </cell>
          <cell r="F54" t="str">
            <v>Annual, resets each year</v>
          </cell>
          <cell r="G54" t="str">
            <v>Annual, resets each year</v>
          </cell>
          <cell r="H54" t="str">
            <v>N/A removed in a GRC adjustment</v>
          </cell>
          <cell r="I54" t="str">
            <v>No carrying costs are accrued</v>
          </cell>
          <cell r="J54" t="str">
            <v>UE-130137 &amp; UG-130138</v>
          </cell>
          <cell r="K54" t="str">
            <v>Gas Operating Investment</v>
          </cell>
        </row>
        <row r="55">
          <cell r="A55">
            <v>18238041</v>
          </cell>
          <cell r="B55" t="str">
            <v>Schedule 140 Current Year Electric</v>
          </cell>
          <cell r="C55" t="str">
            <v>Property tax tracker Sch. 140 current year deferral Electric.  Amortization occurs in 18238031.</v>
          </cell>
          <cell r="D55">
            <v>21811126.333333332</v>
          </cell>
          <cell r="E55" t="str">
            <v>N/A</v>
          </cell>
          <cell r="F55" t="str">
            <v>N/A</v>
          </cell>
          <cell r="G55" t="str">
            <v>N/A</v>
          </cell>
          <cell r="H55" t="str">
            <v>N/A removed in a GRC adjustment</v>
          </cell>
          <cell r="I55" t="str">
            <v>No carrying costs are accrued</v>
          </cell>
          <cell r="J55" t="str">
            <v>UE-130137 &amp; UG-130138</v>
          </cell>
          <cell r="K55" t="str">
            <v>Elec Operating Investment</v>
          </cell>
        </row>
        <row r="56">
          <cell r="A56">
            <v>18238042</v>
          </cell>
          <cell r="B56" t="str">
            <v>Schedule 140 Current Year Gas</v>
          </cell>
          <cell r="C56" t="str">
            <v>Property tax tracker Sch. 140 current year deferral Gas.</v>
          </cell>
          <cell r="D56">
            <v>7331839.958333333</v>
          </cell>
          <cell r="E56" t="str">
            <v>N/A</v>
          </cell>
          <cell r="F56" t="str">
            <v>N/A</v>
          </cell>
          <cell r="G56" t="str">
            <v>N/A</v>
          </cell>
          <cell r="H56" t="str">
            <v>N/A removed in a GRC adjustment</v>
          </cell>
          <cell r="I56" t="str">
            <v>No carrying costs are accrued</v>
          </cell>
          <cell r="J56" t="str">
            <v>UE-130137 &amp; UG-130138</v>
          </cell>
          <cell r="K56" t="str">
            <v>Gas Operating Investment</v>
          </cell>
        </row>
        <row r="57">
          <cell r="A57">
            <v>18238141</v>
          </cell>
          <cell r="B57" t="str">
            <v>Elec Residential Decouping Revenue Undercollected</v>
          </cell>
          <cell r="C57" t="str">
            <v>Deferral account for the Electric Residential decoupling group. Monthly deferrals are calculated by taking the difference between Allowed Revenue and Actual Revenue.  Amortization in order 45600361.</v>
          </cell>
          <cell r="D57">
            <v>23955040.440000001</v>
          </cell>
          <cell r="E57" t="str">
            <v>Annually Starts May 1</v>
          </cell>
          <cell r="F57" t="str">
            <v>Annual, resets each year</v>
          </cell>
          <cell r="G57" t="str">
            <v>Annual, resets each year</v>
          </cell>
          <cell r="H57" t="str">
            <v>N/A removed in a GRC adjustment</v>
          </cell>
          <cell r="I57" t="str">
            <v>FERC interest rate</v>
          </cell>
          <cell r="J57" t="str">
            <v>Docket # UE121697 &amp; UG 121705</v>
          </cell>
          <cell r="K57" t="str">
            <v>Elec Operating Investment/NIRB</v>
          </cell>
        </row>
        <row r="58">
          <cell r="A58">
            <v>18238142</v>
          </cell>
          <cell r="B58" t="str">
            <v>Gas Residential Decouping Revenue Undercollected</v>
          </cell>
          <cell r="C58" t="str">
            <v>Deferral account for the Gas Residential decoupling group. Monthly deferrals are calculated by taking the difference between Allowed Revenue and Actual Revenue.  Amortization in order 49500122.</v>
          </cell>
          <cell r="D58">
            <v>56723957.899166666</v>
          </cell>
          <cell r="E58" t="str">
            <v>Annually Starts May 1</v>
          </cell>
          <cell r="F58" t="str">
            <v>Annual, resets each year</v>
          </cell>
          <cell r="G58" t="str">
            <v>Annual, resets each year</v>
          </cell>
          <cell r="H58" t="str">
            <v>N/A removed in a GRC adjustment</v>
          </cell>
          <cell r="I58" t="str">
            <v>FERC interest rate</v>
          </cell>
          <cell r="J58" t="str">
            <v>Docket # UE121697 &amp; UG 121706</v>
          </cell>
          <cell r="K58" t="str">
            <v>Gas Operating Investment/NIRP</v>
          </cell>
        </row>
        <row r="59">
          <cell r="A59">
            <v>18238151</v>
          </cell>
          <cell r="B59" t="str">
            <v>Elec Non-Residential Decouping Revenue Undercollected</v>
          </cell>
          <cell r="C59" t="str">
            <v>Deferral account for the Electric Non-Residential decoupling group. Monthly deferrals are calculated by taking the difference between Allowed Revenue and Actual Revenue.</v>
          </cell>
          <cell r="D59">
            <v>7881816.6462499993</v>
          </cell>
          <cell r="E59" t="str">
            <v>Annually Starts May 1</v>
          </cell>
          <cell r="F59" t="str">
            <v>Annual, resets each year</v>
          </cell>
          <cell r="G59" t="str">
            <v>Annual, resets each year</v>
          </cell>
          <cell r="H59" t="str">
            <v>N/A removed in a GRC adjustment</v>
          </cell>
          <cell r="I59" t="str">
            <v>FERC interest rate</v>
          </cell>
          <cell r="J59" t="str">
            <v>Docket # UE121697 &amp; UG 121707</v>
          </cell>
          <cell r="K59" t="str">
            <v>Elec Operating Investment/NIRP</v>
          </cell>
        </row>
        <row r="60">
          <cell r="A60">
            <v>18238152</v>
          </cell>
          <cell r="B60" t="str">
            <v>Gas Non-Residential Decouping Revenue Undercollected</v>
          </cell>
          <cell r="C60" t="str">
            <v>Deferral account for the Gas Non-Residential decoupling group. Monthly deferrals are calculated by taking the difference between Allowed Revenue and Actual Revenue.  Amortization in order 49500112.</v>
          </cell>
          <cell r="D60">
            <v>11142703.620833334</v>
          </cell>
          <cell r="E60" t="str">
            <v>Annually Starts May 1</v>
          </cell>
          <cell r="F60" t="str">
            <v>Annual, resets each year</v>
          </cell>
          <cell r="G60" t="str">
            <v>Annual, resets each year</v>
          </cell>
          <cell r="H60" t="str">
            <v>N/A removed in a GRC adjustment</v>
          </cell>
          <cell r="I60" t="str">
            <v>FERC interest rate</v>
          </cell>
          <cell r="J60" t="str">
            <v>Docket # UE121697 &amp; UG 121708</v>
          </cell>
          <cell r="K60" t="str">
            <v>Gas Operating Investment/NIRP</v>
          </cell>
        </row>
        <row r="61">
          <cell r="A61">
            <v>18238161</v>
          </cell>
          <cell r="B61" t="str">
            <v>Int. on Elec Residential Decoupl Rev Undercollected</v>
          </cell>
          <cell r="C61" t="str">
            <v>Interest account for Electric Residential decoupling group.</v>
          </cell>
          <cell r="D61">
            <v>721870.09958333336</v>
          </cell>
          <cell r="E61" t="str">
            <v>Annually Starts May 1</v>
          </cell>
          <cell r="F61" t="str">
            <v>Annual, resets each year</v>
          </cell>
          <cell r="G61" t="str">
            <v>Annual, resets each year</v>
          </cell>
          <cell r="H61" t="str">
            <v>N/A removed in a GRC adjustment</v>
          </cell>
          <cell r="I61" t="str">
            <v>FERC interest rate</v>
          </cell>
          <cell r="J61" t="str">
            <v>Docket # UE121697 &amp; UG 121709</v>
          </cell>
          <cell r="K61" t="str">
            <v>Elec Operating Investment/NIRP</v>
          </cell>
        </row>
        <row r="62">
          <cell r="A62">
            <v>18238162</v>
          </cell>
          <cell r="B62" t="str">
            <v>Int. on Gas Residential Decoupl Rev Undercollected</v>
          </cell>
          <cell r="C62" t="str">
            <v>Interest account for Gas Residential decoupling group.</v>
          </cell>
          <cell r="D62">
            <v>1543378.0579166666</v>
          </cell>
          <cell r="E62" t="str">
            <v>Annually Starts May 1</v>
          </cell>
          <cell r="F62" t="str">
            <v>Annual, resets each year</v>
          </cell>
          <cell r="G62" t="str">
            <v>Annual, resets each year</v>
          </cell>
          <cell r="H62" t="str">
            <v>N/A removed in a GRC adjustment</v>
          </cell>
          <cell r="I62" t="str">
            <v>FERC interest rate</v>
          </cell>
          <cell r="J62" t="str">
            <v>Docket # UE121697 &amp; UG 121710</v>
          </cell>
          <cell r="K62" t="str">
            <v>Gas Operating Investment/NIRP</v>
          </cell>
        </row>
        <row r="63">
          <cell r="A63">
            <v>18238171</v>
          </cell>
          <cell r="B63" t="str">
            <v>Int. on Elec Non-Residential Decoupl Rev Undercollected</v>
          </cell>
          <cell r="C63" t="str">
            <v>Interest account for Electric Non-Residential decoupling group.</v>
          </cell>
          <cell r="D63">
            <v>289581.61249999999</v>
          </cell>
          <cell r="E63" t="str">
            <v>Annually Starts May 1</v>
          </cell>
          <cell r="F63" t="str">
            <v>Annual, resets each year</v>
          </cell>
          <cell r="G63" t="str">
            <v>Annual, resets each year</v>
          </cell>
          <cell r="H63" t="str">
            <v>N/A removed in a GRC adjustment</v>
          </cell>
          <cell r="I63" t="str">
            <v>FERC interest rate</v>
          </cell>
          <cell r="J63" t="str">
            <v>Docket # UE121697 &amp; UG 121711</v>
          </cell>
          <cell r="K63" t="str">
            <v>Elec Operating Investment/NIRP</v>
          </cell>
        </row>
        <row r="64">
          <cell r="A64">
            <v>18238172</v>
          </cell>
          <cell r="B64" t="str">
            <v>Int. on Gas Non-Residential Decoupl Rev Undercollected</v>
          </cell>
          <cell r="C64" t="str">
            <v>Interest account for Gas Non-Residential decoupling group.  Amortization in order 49500112.</v>
          </cell>
          <cell r="D64">
            <v>392067.17375000002</v>
          </cell>
          <cell r="E64" t="str">
            <v>Annually Starts May 1</v>
          </cell>
          <cell r="F64" t="str">
            <v>Annual, resets each year</v>
          </cell>
          <cell r="G64" t="str">
            <v>Annual, resets each year</v>
          </cell>
          <cell r="H64" t="str">
            <v>N/A removed in a GRC adjustment</v>
          </cell>
          <cell r="I64" t="str">
            <v>FERC interest rate</v>
          </cell>
          <cell r="J64" t="str">
            <v>Docket # UE121697 &amp; UG 121712</v>
          </cell>
          <cell r="K64" t="str">
            <v>Gas Operating Investment/NIRP</v>
          </cell>
        </row>
        <row r="65">
          <cell r="A65">
            <v>18238181</v>
          </cell>
          <cell r="B65" t="str">
            <v>Electric Schedule 26 Decoupling Revenue Undercollected</v>
          </cell>
          <cell r="C65" t="str">
            <v>Deferral account for the Electric Schedule 26 decoupling group. Monthly deferrals are calculated by taking the difference between Allowed Revenue and Actual Revenue.</v>
          </cell>
          <cell r="D65">
            <v>795237.86708333332</v>
          </cell>
          <cell r="E65" t="str">
            <v>Annually Starts May 1</v>
          </cell>
          <cell r="F65" t="str">
            <v>Annual, resets each year</v>
          </cell>
          <cell r="G65" t="str">
            <v>Annual, resets each year</v>
          </cell>
          <cell r="H65" t="str">
            <v>N/A removed in a GRC adjustment</v>
          </cell>
          <cell r="I65" t="str">
            <v>FERC interest rate</v>
          </cell>
          <cell r="J65" t="str">
            <v>Docket # UE121697 &amp; UG 121705</v>
          </cell>
          <cell r="K65" t="str">
            <v>Elec Operating Investment/NIRP</v>
          </cell>
        </row>
        <row r="66">
          <cell r="A66">
            <v>18238191</v>
          </cell>
          <cell r="B66" t="str">
            <v>Electric Schedule 31 Decoupling Revenue Undercollected</v>
          </cell>
          <cell r="C66" t="str">
            <v>Deferral account for the Electric Schedule 31 decoupling group. Monthly deferrals are calculated by taking the difference between Allowed Revenue and Actual Revenue.</v>
          </cell>
          <cell r="D66">
            <v>1504847.7833333334</v>
          </cell>
          <cell r="E66" t="str">
            <v>Annually Starts May 1</v>
          </cell>
          <cell r="F66" t="str">
            <v>Annual, resets each year</v>
          </cell>
          <cell r="G66" t="str">
            <v>Annual, resets each year</v>
          </cell>
          <cell r="H66" t="str">
            <v>N/A removed in a GRC adjustment</v>
          </cell>
          <cell r="I66" t="str">
            <v>FERC interest rate</v>
          </cell>
          <cell r="J66" t="str">
            <v>Docket # UE121697 &amp; UG 121705</v>
          </cell>
          <cell r="K66" t="str">
            <v>Elec Operating Investment/NIRP</v>
          </cell>
        </row>
        <row r="67">
          <cell r="A67">
            <v>18238201</v>
          </cell>
          <cell r="B67" t="str">
            <v>Electric - Incurred EES Costs , But not Paid</v>
          </cell>
          <cell r="C67" t="str">
            <v xml:space="preserve">018230201 - Electic -Incured EES Costs, but not paid - This account is created to reccord estimated expenditure of energy efficiency services perfomed in the current fisical year but savings will not be verified and paid out until the following year. </v>
          </cell>
          <cell r="D67">
            <v>203333.33333333334</v>
          </cell>
          <cell r="E67" t="str">
            <v>N/A</v>
          </cell>
          <cell r="F67" t="str">
            <v>N/A</v>
          </cell>
          <cell r="G67" t="str">
            <v>N/A</v>
          </cell>
          <cell r="H67" t="str">
            <v>N/A</v>
          </cell>
          <cell r="I67" t="str">
            <v>No carrying costs are accrued</v>
          </cell>
          <cell r="J67" t="str">
            <v>UE-970686</v>
          </cell>
          <cell r="K67" t="str">
            <v>Non Operating Investment</v>
          </cell>
        </row>
        <row r="68">
          <cell r="A68">
            <v>18238211</v>
          </cell>
          <cell r="B68" t="str">
            <v>Interest on Elec Schedule 26 Decoupling</v>
          </cell>
          <cell r="C68" t="str">
            <v>Interest account for Electric Schedule 26 decoupling group.  Amortization in order 45600335.</v>
          </cell>
          <cell r="D68">
            <v>31344.464999999997</v>
          </cell>
          <cell r="E68" t="str">
            <v>Annually Starts May 1</v>
          </cell>
          <cell r="F68" t="str">
            <v>Annual, resets each year</v>
          </cell>
          <cell r="G68" t="str">
            <v>Annual, resets each year</v>
          </cell>
          <cell r="H68" t="str">
            <v>N/A removed in a GRC adjustment</v>
          </cell>
          <cell r="I68" t="str">
            <v>FERC interest rate</v>
          </cell>
          <cell r="J68" t="str">
            <v>Docket # UE121697 &amp; UG 121709</v>
          </cell>
          <cell r="K68" t="str">
            <v>Elec Operating Investment/NIRP</v>
          </cell>
        </row>
        <row r="69">
          <cell r="A69">
            <v>18238221</v>
          </cell>
          <cell r="B69" t="str">
            <v>Interest on Elec Schedule 31 Decoupling</v>
          </cell>
          <cell r="C69" t="str">
            <v>Interest account for Electric Schedule 31 decoupling group.  Amortization in order 45600336.</v>
          </cell>
          <cell r="D69">
            <v>65749.960416666654</v>
          </cell>
          <cell r="E69" t="str">
            <v>Annually Starts May 1</v>
          </cell>
          <cell r="F69" t="str">
            <v>Annual, resets each year</v>
          </cell>
          <cell r="G69" t="str">
            <v>Annual, resets each year</v>
          </cell>
          <cell r="H69" t="str">
            <v>N/A removed in a GRC adjustment</v>
          </cell>
          <cell r="I69" t="str">
            <v>FERC interest rate</v>
          </cell>
          <cell r="J69" t="str">
            <v>Docket # UE121697 &amp; UG 121710</v>
          </cell>
          <cell r="K69" t="str">
            <v>Elec Operating Investment/NIRP</v>
          </cell>
        </row>
        <row r="70">
          <cell r="A70">
            <v>18238311</v>
          </cell>
          <cell r="B70" t="str">
            <v>Ferndale Reg Asset UE-130617</v>
          </cell>
          <cell r="C70" t="str">
            <v>RCW 80.80.060 2013 General Rate Case Order Docket No. UE-130583, UE-131099,  UE-131230 and UE-130617 Effective November 1,2013 for details, updated by accounting instructions (UE-141141) . The amortization will occur over 6 years and recorded against the deferral in the monthly amount approved in Order No. 6.</v>
          </cell>
          <cell r="D70">
            <v>16198179.76</v>
          </cell>
          <cell r="E70">
            <v>41579</v>
          </cell>
          <cell r="F70" t="str">
            <v>6 years</v>
          </cell>
          <cell r="G70">
            <v>43739</v>
          </cell>
          <cell r="H70">
            <v>4520422.508572978</v>
          </cell>
          <cell r="I70" t="str">
            <v>No carrying costs are accrued</v>
          </cell>
          <cell r="J70" t="str">
            <v>Docket # UE130617</v>
          </cell>
          <cell r="K70" t="str">
            <v>Electric Rate Base</v>
          </cell>
        </row>
        <row r="71">
          <cell r="A71">
            <v>18238321</v>
          </cell>
          <cell r="B71" t="str">
            <v>Baker Reg Asset UE-130617</v>
          </cell>
          <cell r="C71" t="str">
            <v>RCW 80.80.060 Per UE -130617 Order No.6, PSE allow to defer the fixed and variable costs through amortization of 6 yrs period starting Nov 13.</v>
          </cell>
          <cell r="D71">
            <v>1739485.8999999997</v>
          </cell>
          <cell r="E71">
            <v>41579</v>
          </cell>
          <cell r="F71" t="str">
            <v>6 years</v>
          </cell>
          <cell r="G71">
            <v>43739</v>
          </cell>
          <cell r="H71">
            <v>561126.34087998548</v>
          </cell>
          <cell r="I71" t="str">
            <v>No carrying costs are accrued</v>
          </cell>
          <cell r="J71" t="str">
            <v>Docket # UE130617</v>
          </cell>
          <cell r="K71" t="str">
            <v>Electric Rate Base</v>
          </cell>
        </row>
        <row r="72">
          <cell r="A72">
            <v>18238331</v>
          </cell>
          <cell r="B72" t="str">
            <v>Snoqualmie Reg Asset UE-130617</v>
          </cell>
          <cell r="C72" t="str">
            <v>RCW 80.80.060 Per UE -130617 Order No.6, PSE allow to defer the fixed and variable costs through amortization of 6 yrs period starting Nov 13.</v>
          </cell>
          <cell r="D72">
            <v>6830645.7199999997</v>
          </cell>
          <cell r="E72">
            <v>41579</v>
          </cell>
          <cell r="F72" t="str">
            <v>5 years</v>
          </cell>
          <cell r="G72">
            <v>43374</v>
          </cell>
          <cell r="H72">
            <v>2203436.1529896799</v>
          </cell>
          <cell r="I72" t="str">
            <v>No carrying costs are accrued</v>
          </cell>
          <cell r="J72" t="str">
            <v>Docket # UE130617</v>
          </cell>
          <cell r="K72" t="str">
            <v>Electric Rate Base</v>
          </cell>
        </row>
        <row r="73">
          <cell r="A73" t="str">
            <v>18239043</v>
          </cell>
          <cell r="B73" t="str">
            <v>Reg Asset - Credit Card Fee Deferral</v>
          </cell>
          <cell r="C73" t="str">
            <v>Per UE -160203 &amp; UG-160204 Order 1, PSE allow to defer for later recovery in rates the costs incurred to offer a fee-free payment program for its residential and small business customers including customers who pay with a credit and debit card.  Will not begin amortizing until approved in UE-170033, UG-170034.</v>
          </cell>
          <cell r="D73">
            <v>4959.46875</v>
          </cell>
          <cell r="E73" t="str">
            <v>N/A</v>
          </cell>
          <cell r="F73" t="str">
            <v>N/A</v>
          </cell>
          <cell r="G73" t="str">
            <v>N/A</v>
          </cell>
          <cell r="H73" t="str">
            <v>Ratemaking Request is Pending in UE-170033</v>
          </cell>
          <cell r="I73" t="str">
            <v>No carrying costs are accrued</v>
          </cell>
          <cell r="J73" t="str">
            <v>UE -160203 &amp; UG-160204</v>
          </cell>
          <cell r="K73" t="str">
            <v>Electric Operating Investment.</v>
          </cell>
        </row>
        <row r="74">
          <cell r="A74">
            <v>18239061</v>
          </cell>
          <cell r="B74" t="str">
            <v>PCA Customer Portion - Interest</v>
          </cell>
          <cell r="C74" t="str">
            <v>Customer receivable or payable for interest on sharing of PCA imbalance outside of PCA bands.</v>
          </cell>
          <cell r="D74">
            <v>920042.79166666663</v>
          </cell>
          <cell r="E74" t="str">
            <v>N/A</v>
          </cell>
          <cell r="F74" t="str">
            <v>N/A</v>
          </cell>
          <cell r="G74" t="str">
            <v>N/A</v>
          </cell>
          <cell r="H74">
            <v>0</v>
          </cell>
          <cell r="I74" t="str">
            <v>No carrying costs are accrued</v>
          </cell>
          <cell r="J74" t="str">
            <v>UE-011570; UE-130617</v>
          </cell>
          <cell r="K74" t="str">
            <v>Electric Operating Investment.</v>
          </cell>
        </row>
        <row r="75">
          <cell r="A75">
            <v>18239081</v>
          </cell>
          <cell r="B75" t="str">
            <v>Sch 142 Elec Residential to Recover fro</v>
          </cell>
          <cell r="C75" t="str">
            <v>Amortization account for Electric Residential decoupling group.</v>
          </cell>
          <cell r="D75">
            <v>4255217.2408333337</v>
          </cell>
          <cell r="E75" t="str">
            <v>Annually Starts May 1</v>
          </cell>
          <cell r="F75" t="str">
            <v>Annual, resets each year</v>
          </cell>
          <cell r="G75" t="str">
            <v>Annual, resets each year</v>
          </cell>
          <cell r="H75" t="str">
            <v>N/A removed in a GRC adjustment</v>
          </cell>
          <cell r="I75" t="str">
            <v>FERC interest rate</v>
          </cell>
          <cell r="J75" t="str">
            <v>Docket # UE121697 &amp; UG 121705</v>
          </cell>
          <cell r="K75" t="str">
            <v>Electric Operating Investment.</v>
          </cell>
        </row>
        <row r="76">
          <cell r="A76">
            <v>18239082</v>
          </cell>
          <cell r="B76" t="str">
            <v>Sch 142 Gas Residential to Recover from</v>
          </cell>
          <cell r="C76" t="str">
            <v>Amortization account for Gas Residential decoupling group.</v>
          </cell>
          <cell r="D76">
            <v>11491693.182499999</v>
          </cell>
          <cell r="E76" t="str">
            <v>Annually Starts May 1</v>
          </cell>
          <cell r="F76" t="str">
            <v>Annual, resets each year</v>
          </cell>
          <cell r="G76" t="str">
            <v>Annual, resets each year</v>
          </cell>
          <cell r="H76" t="str">
            <v>N/A removed in a GRC adjustment</v>
          </cell>
          <cell r="I76" t="str">
            <v>FERC interest rate</v>
          </cell>
          <cell r="J76" t="str">
            <v>Docket # UE121697 &amp; UG 121705</v>
          </cell>
          <cell r="K76" t="str">
            <v>Gas Operating Investment.</v>
          </cell>
        </row>
        <row r="77">
          <cell r="A77">
            <v>18239091</v>
          </cell>
          <cell r="B77" t="str">
            <v>Sch 142 Elec Non-Residential to Recover</v>
          </cell>
          <cell r="C77" t="str">
            <v>Amortization account for Electric Non-Residential decoupling group.</v>
          </cell>
          <cell r="D77">
            <v>2160569.9000000004</v>
          </cell>
          <cell r="E77" t="str">
            <v>Annually Starts May 1</v>
          </cell>
          <cell r="F77" t="str">
            <v>Annual, resets each year</v>
          </cell>
          <cell r="G77" t="str">
            <v>Annual, resets each year</v>
          </cell>
          <cell r="H77" t="str">
            <v>N/A removed in a GRC adjustment</v>
          </cell>
          <cell r="I77" t="str">
            <v>FERC interest rate</v>
          </cell>
          <cell r="J77" t="str">
            <v>Docket # UE121697 &amp; UG 121707</v>
          </cell>
          <cell r="K77" t="str">
            <v>Electric Operating Investment.</v>
          </cell>
        </row>
        <row r="78">
          <cell r="A78">
            <v>18239092</v>
          </cell>
          <cell r="B78" t="str">
            <v>Sch 142 Gas Non-Residential to Recover</v>
          </cell>
          <cell r="C78" t="str">
            <v>Amortization account for Gas Non-Residential decoupling group.</v>
          </cell>
          <cell r="D78">
            <v>5307130.0704166675</v>
          </cell>
          <cell r="E78" t="str">
            <v>Annually Starts May 1</v>
          </cell>
          <cell r="F78" t="str">
            <v>Annual, resets each year</v>
          </cell>
          <cell r="G78" t="str">
            <v>Annual, resets each year</v>
          </cell>
          <cell r="H78" t="str">
            <v>N/A removed in a GRC adjustment</v>
          </cell>
          <cell r="I78" t="str">
            <v>FERC interest rate</v>
          </cell>
          <cell r="J78" t="str">
            <v>Docket # UE121697 &amp; UG 121708</v>
          </cell>
          <cell r="K78" t="str">
            <v>Gas Operating Investment.</v>
          </cell>
        </row>
        <row r="79">
          <cell r="A79">
            <v>18239101</v>
          </cell>
          <cell r="B79" t="str">
            <v>Sch 142 Elec Schedule 26 to Recover fro</v>
          </cell>
          <cell r="C79" t="str">
            <v>Amortization account for Electric Schedule 26 decoupling group.</v>
          </cell>
          <cell r="D79">
            <v>246737.05625000002</v>
          </cell>
          <cell r="E79" t="str">
            <v>Annually Starts May 1</v>
          </cell>
          <cell r="F79" t="str">
            <v>Annual, resets each year</v>
          </cell>
          <cell r="G79" t="str">
            <v>Annual, resets each year</v>
          </cell>
          <cell r="H79" t="str">
            <v>N/A removed in a GRC adjustment</v>
          </cell>
          <cell r="I79" t="str">
            <v>FERC interest rate</v>
          </cell>
          <cell r="J79" t="str">
            <v>Docket # UE121697 &amp; UG 121705</v>
          </cell>
          <cell r="K79" t="str">
            <v>Electric Operating Investment.</v>
          </cell>
        </row>
        <row r="80">
          <cell r="A80">
            <v>18239111</v>
          </cell>
          <cell r="B80" t="str">
            <v>Blocked-Sch142 ElecSched 31 to RecovfrC</v>
          </cell>
          <cell r="C80" t="str">
            <v>Amortization account for Electric Schedule 31 decoupling group.</v>
          </cell>
          <cell r="D80">
            <v>432080.20083333337</v>
          </cell>
          <cell r="E80" t="str">
            <v>Annually Starts May 1</v>
          </cell>
          <cell r="F80" t="str">
            <v>Annual, resets each year</v>
          </cell>
          <cell r="G80" t="str">
            <v>Annual, resets each year</v>
          </cell>
          <cell r="H80" t="str">
            <v>N/A removed in a GRC adjustment</v>
          </cell>
          <cell r="I80" t="str">
            <v>FERC interest rate</v>
          </cell>
          <cell r="J80" t="str">
            <v>Docket # UE121697 &amp; UG 121705</v>
          </cell>
          <cell r="K80" t="str">
            <v>Electric Operating Investment.</v>
          </cell>
        </row>
        <row r="81">
          <cell r="A81">
            <v>18239001</v>
          </cell>
          <cell r="B81" t="str">
            <v>Low Income Grants - Electric</v>
          </cell>
          <cell r="C81" t="str">
            <v>Tracking account associated with the Low Income tariff.  Offsets accounts 18239001, 18239002, 18239011, 18239012, 18239013, 18239021, 18239022, 18239023, 18239031, 18239032 and 18239041</v>
          </cell>
          <cell r="D81">
            <v>107829249.96791667</v>
          </cell>
          <cell r="E81" t="str">
            <v>Annually Starts Oct 1</v>
          </cell>
          <cell r="F81" t="str">
            <v>Annual, resets each year</v>
          </cell>
          <cell r="G81" t="str">
            <v>Annual, resets each year</v>
          </cell>
          <cell r="H81" t="str">
            <v>N/A removed in a GRC adjustment</v>
          </cell>
          <cell r="I81" t="str">
            <v>No carrying costs are accrued</v>
          </cell>
          <cell r="J81" t="str">
            <v>UE-011570 and UG-1570</v>
          </cell>
          <cell r="K81" t="str">
            <v>Working capital</v>
          </cell>
        </row>
        <row r="82">
          <cell r="A82">
            <v>18239002</v>
          </cell>
          <cell r="B82" t="str">
            <v>Low Income Grants - Gas</v>
          </cell>
          <cell r="C82" t="str">
            <v>Tracking account associated with the Low Income tariff.  Offsets accounts 18239001, 18239002, 18239011, 18239012, 18239013, 18239021, 18239022, 18239023, 18239031, 18239032 and 18239041</v>
          </cell>
          <cell r="D82">
            <v>33457621.364999995</v>
          </cell>
          <cell r="E82" t="str">
            <v>Annually Starts Oct 1</v>
          </cell>
          <cell r="F82" t="str">
            <v>Annual, resets each year</v>
          </cell>
          <cell r="G82" t="str">
            <v>Annual, resets each year</v>
          </cell>
          <cell r="H82" t="str">
            <v>N/A removed in a GRC adjustment</v>
          </cell>
          <cell r="I82" t="str">
            <v>No carrying costs are accrued</v>
          </cell>
          <cell r="J82" t="str">
            <v>UE-011570 and UG-1570</v>
          </cell>
          <cell r="K82" t="str">
            <v>Working capital</v>
          </cell>
        </row>
        <row r="83">
          <cell r="A83">
            <v>18239011</v>
          </cell>
          <cell r="B83" t="str">
            <v>PSE Low Income Program Costs - Electric</v>
          </cell>
          <cell r="C83" t="str">
            <v>Tracking account associated with the Low Income tariff.  Offsets accounts 18239001, 18239002, 18239011, 18239012, 18239013, 18239021, 18239022, 18239023, 18239031, 18239032 and 18239041</v>
          </cell>
          <cell r="D83">
            <v>3347785.6533333329</v>
          </cell>
          <cell r="E83" t="str">
            <v>Annually Starts Oct 1</v>
          </cell>
          <cell r="F83" t="str">
            <v>Annual, resets each year</v>
          </cell>
          <cell r="G83" t="str">
            <v>Annual, resets each year</v>
          </cell>
          <cell r="H83" t="str">
            <v>N/A removed in a GRC adjustment</v>
          </cell>
          <cell r="I83" t="str">
            <v>No carrying costs are accrued</v>
          </cell>
          <cell r="J83" t="str">
            <v>UE-011570 and UG-1570</v>
          </cell>
          <cell r="K83" t="str">
            <v>Working capital</v>
          </cell>
        </row>
        <row r="84">
          <cell r="A84">
            <v>18239012</v>
          </cell>
          <cell r="B84" t="str">
            <v>PSE Low Income Program Costs - Gas</v>
          </cell>
          <cell r="C84" t="str">
            <v>Tracking account associated with the Low Income tariff.  Offsets accounts 18239001, 18239002, 18239011, 18239012, 18239013, 18239021, 18239022, 18239023, 18239031, 18239032 and 18239041</v>
          </cell>
          <cell r="D84">
            <v>1309019.4429166666</v>
          </cell>
          <cell r="E84" t="str">
            <v>Annually Starts Oct 1</v>
          </cell>
          <cell r="F84" t="str">
            <v>Annual, resets each year</v>
          </cell>
          <cell r="G84" t="str">
            <v>Annual, resets each year</v>
          </cell>
          <cell r="H84" t="str">
            <v>N/A removed in a GRC adjustment</v>
          </cell>
          <cell r="I84" t="str">
            <v>No carrying costs are accrued</v>
          </cell>
          <cell r="J84" t="str">
            <v>UE-011570 and UG-1570</v>
          </cell>
          <cell r="K84" t="str">
            <v>Working capital</v>
          </cell>
        </row>
        <row r="85">
          <cell r="A85">
            <v>18239021</v>
          </cell>
          <cell r="B85" t="str">
            <v>Low Income Agency Admin Fees - Electric</v>
          </cell>
          <cell r="C85" t="str">
            <v>Tracking account associated with the Low Income tariff.  Offsets accounts 18239001, 18239002, 18239011, 18239012, 18239013, 18239021, 18239022, 18239023, 18239031, 18239032 and 18239041</v>
          </cell>
          <cell r="D85">
            <v>24750647.779583331</v>
          </cell>
          <cell r="E85" t="str">
            <v>Annually Starts Oct 1</v>
          </cell>
          <cell r="F85" t="str">
            <v>Annual, resets each year</v>
          </cell>
          <cell r="G85" t="str">
            <v>Annual, resets each year</v>
          </cell>
          <cell r="H85" t="str">
            <v>N/A removed in a GRC adjustment</v>
          </cell>
          <cell r="I85" t="str">
            <v>No carrying costs are accrued</v>
          </cell>
          <cell r="J85" t="str">
            <v>UE-011570 and UG-1570</v>
          </cell>
          <cell r="K85" t="str">
            <v>Working capital</v>
          </cell>
        </row>
        <row r="86">
          <cell r="A86">
            <v>18239022</v>
          </cell>
          <cell r="B86" t="str">
            <v>Low Income Agency Admin Fees - Gas</v>
          </cell>
          <cell r="C86" t="str">
            <v>Tracking account associated with the Low Income tariff.  Offsets accounts 18239001, 18239002, 18239011, 18239012, 18239013, 18239021, 18239022, 18239023, 18239031, 18239032 and 18239041</v>
          </cell>
          <cell r="D86">
            <v>9366291.5458333325</v>
          </cell>
          <cell r="E86" t="str">
            <v>Annually Starts Oct 1</v>
          </cell>
          <cell r="F86" t="str">
            <v>Annual, resets each year</v>
          </cell>
          <cell r="G86" t="str">
            <v>Annual, resets each year</v>
          </cell>
          <cell r="H86" t="str">
            <v>N/A removed in a GRC adjustment</v>
          </cell>
          <cell r="I86" t="str">
            <v>No carrying costs are accrued</v>
          </cell>
          <cell r="J86" t="str">
            <v>UE-011570 and UG-1570</v>
          </cell>
          <cell r="K86" t="str">
            <v>Working capital</v>
          </cell>
        </row>
        <row r="87">
          <cell r="A87">
            <v>18239031</v>
          </cell>
          <cell r="B87" t="str">
            <v>Contra Low Income Program - Electric</v>
          </cell>
          <cell r="C87" t="str">
            <v>Tracking account associated with the Low Income tariff.  Offsets accounts 18239001, 18239002, 18239011, 18239012, 18239013, 18239021, 18239022, 18239023, 18239031, 18239032 and 18239041</v>
          </cell>
          <cell r="D87">
            <v>-135915966.11333331</v>
          </cell>
          <cell r="E87" t="str">
            <v>Annually Starts Oct 1</v>
          </cell>
          <cell r="F87" t="str">
            <v>Annual, resets each year</v>
          </cell>
          <cell r="G87" t="str">
            <v>Annual, resets each year</v>
          </cell>
          <cell r="H87" t="str">
            <v>N/A removed in a GRC adjustment</v>
          </cell>
          <cell r="I87" t="str">
            <v>No carrying costs are accrued</v>
          </cell>
          <cell r="J87" t="str">
            <v>UE-011570 and UG-1570</v>
          </cell>
          <cell r="K87" t="str">
            <v>Working capital</v>
          </cell>
        </row>
        <row r="88">
          <cell r="A88">
            <v>18239032</v>
          </cell>
          <cell r="B88" t="str">
            <v>Contra Low Income Program - Gas</v>
          </cell>
          <cell r="C88" t="str">
            <v>Tracking account associated with the Low Income tariff.  Offsets accounts 18239001, 18239002, 18239011, 18239012, 18239013, 18239021, 18239022, 18239023, 18239031, 18239032 and 18239041</v>
          </cell>
          <cell r="D88">
            <v>-44129026.592083335</v>
          </cell>
          <cell r="E88" t="str">
            <v>Annually Starts Oct 1</v>
          </cell>
          <cell r="F88" t="str">
            <v>Annual, resets each year</v>
          </cell>
          <cell r="G88" t="str">
            <v>Annual, resets each year</v>
          </cell>
          <cell r="H88" t="str">
            <v>N/A removed in a GRC adjustment</v>
          </cell>
          <cell r="I88" t="str">
            <v>No carrying costs are accrued</v>
          </cell>
          <cell r="J88" t="str">
            <v>UE-011570 and UG-1570</v>
          </cell>
          <cell r="K88" t="str">
            <v>Working capital</v>
          </cell>
        </row>
      </sheetData>
      <sheetData sheetId="2">
        <row r="5">
          <cell r="A5">
            <v>18600011</v>
          </cell>
          <cell r="B5" t="str">
            <v>OWIP - Electric - Non-Temp Facility &amp; Damage</v>
          </cell>
          <cell r="C5" t="str">
            <v>Sales of Marterials to Service Provider</v>
          </cell>
          <cell r="D5">
            <v>408.43250000000006</v>
          </cell>
          <cell r="E5" t="str">
            <v>n/a</v>
          </cell>
          <cell r="F5" t="str">
            <v>n/a</v>
          </cell>
          <cell r="G5" t="str">
            <v>n/a</v>
          </cell>
          <cell r="H5" t="str">
            <v>n/a</v>
          </cell>
          <cell r="I5" t="str">
            <v>n/a</v>
          </cell>
          <cell r="J5" t="str">
            <v>n/a</v>
          </cell>
          <cell r="K5" t="str">
            <v>Non Operating Investments</v>
          </cell>
        </row>
        <row r="6">
          <cell r="A6">
            <v>18600013</v>
          </cell>
          <cell r="B6" t="str">
            <v>JO2 Job Orders Non-Temp Facilities</v>
          </cell>
          <cell r="C6" t="str">
            <v>Non-Temporary Job Order is used to collect costs for specific tasks when no other FERC account is appropriate.  Job order is commonly used when work is requested by customer, i.e. relocation of PSE's facilities when no unit of property is involved,  accumulation of costs necesary for analytical purposes.  Costs are eventually cleared.</v>
          </cell>
          <cell r="D6">
            <v>1079549.5191666665</v>
          </cell>
          <cell r="E6" t="str">
            <v>n/a</v>
          </cell>
          <cell r="F6" t="str">
            <v>n/a</v>
          </cell>
          <cell r="G6" t="str">
            <v>n/a</v>
          </cell>
          <cell r="H6" t="str">
            <v>n/a</v>
          </cell>
          <cell r="I6" t="str">
            <v>n/a</v>
          </cell>
          <cell r="J6" t="str">
            <v>n/a</v>
          </cell>
          <cell r="K6" t="str">
            <v>Non Operating Investments</v>
          </cell>
        </row>
        <row r="7">
          <cell r="A7">
            <v>18600053</v>
          </cell>
          <cell r="B7" t="str">
            <v>ZCLM Damage Claim Orders</v>
          </cell>
          <cell r="C7" t="str">
            <v>Damage Claim Order – Used to collect all costs associated with damage to our Electric &amp; Gas Facility/Equipment(Capital &amp; Non-Capital). Those costs  are billed to all Damaging Parties or written off if we are unable to collect.     Costs are eventually cleared.</v>
          </cell>
          <cell r="D7">
            <v>4637543.5129166665</v>
          </cell>
          <cell r="E7" t="str">
            <v>n/a</v>
          </cell>
          <cell r="F7" t="str">
            <v>n/a</v>
          </cell>
          <cell r="G7" t="str">
            <v>n/a</v>
          </cell>
          <cell r="H7" t="str">
            <v>n/a</v>
          </cell>
          <cell r="I7" t="str">
            <v>n/a</v>
          </cell>
          <cell r="J7" t="str">
            <v>n/a</v>
          </cell>
          <cell r="K7" t="str">
            <v>Working Capital</v>
          </cell>
        </row>
        <row r="8">
          <cell r="A8">
            <v>18600091</v>
          </cell>
          <cell r="B8" t="str">
            <v>Generating Plant Expenses</v>
          </cell>
          <cell r="C8" t="str">
            <v>Ongoing related to Colstrip Generating Plant Expense and clears when eventually billed.</v>
          </cell>
          <cell r="D8">
            <v>7910.7345833333338</v>
          </cell>
          <cell r="E8" t="str">
            <v>n/a</v>
          </cell>
          <cell r="F8" t="str">
            <v>n/a</v>
          </cell>
          <cell r="G8" t="str">
            <v>n/a</v>
          </cell>
          <cell r="H8" t="str">
            <v>n/a</v>
          </cell>
          <cell r="I8" t="str">
            <v>n/a</v>
          </cell>
          <cell r="J8" t="str">
            <v>n/a</v>
          </cell>
          <cell r="K8" t="str">
            <v>Non Operating Investments</v>
          </cell>
        </row>
        <row r="9">
          <cell r="A9">
            <v>18600122</v>
          </cell>
          <cell r="B9" t="str">
            <v>Gas - Misc Def Debits</v>
          </cell>
          <cell r="C9" t="str">
            <v>Ongoing related to King County Renton Wastewater Treatment and clears when eventually billed.</v>
          </cell>
          <cell r="D9">
            <v>-612.33916666666653</v>
          </cell>
          <cell r="E9" t="str">
            <v>n/a</v>
          </cell>
          <cell r="F9" t="str">
            <v>n/a</v>
          </cell>
          <cell r="G9" t="str">
            <v>n/a</v>
          </cell>
          <cell r="H9" t="str">
            <v>n/a</v>
          </cell>
          <cell r="I9" t="str">
            <v>n/a</v>
          </cell>
          <cell r="J9" t="str">
            <v>n/a</v>
          </cell>
          <cell r="K9" t="str">
            <v>Non Operating Investments</v>
          </cell>
        </row>
        <row r="10">
          <cell r="A10">
            <v>18600123</v>
          </cell>
          <cell r="B10" t="str">
            <v>Cashiers Shortages - CLX</v>
          </cell>
          <cell r="C10" t="str">
            <v>Clearing account from 25301073</v>
          </cell>
          <cell r="D10">
            <v>542.65208333333328</v>
          </cell>
          <cell r="E10" t="str">
            <v>n/a</v>
          </cell>
          <cell r="F10" t="str">
            <v>n/a</v>
          </cell>
          <cell r="G10" t="str">
            <v>n/a</v>
          </cell>
          <cell r="H10" t="str">
            <v>n/a</v>
          </cell>
          <cell r="I10" t="str">
            <v>n/a</v>
          </cell>
          <cell r="J10" t="str">
            <v>n/a</v>
          </cell>
          <cell r="K10" t="str">
            <v>Non Operating Investments</v>
          </cell>
        </row>
        <row r="11">
          <cell r="A11">
            <v>18600143</v>
          </cell>
          <cell r="B11" t="str">
            <v>Unbilled Accumulated Costs</v>
          </cell>
          <cell r="C11" t="str">
            <v>Accumulated unbilled costs for PWI, PSE's unregulated subsidiary</v>
          </cell>
          <cell r="D11">
            <v>24024.321249999997</v>
          </cell>
          <cell r="E11" t="str">
            <v>n/a</v>
          </cell>
          <cell r="F11" t="str">
            <v>n/a</v>
          </cell>
          <cell r="G11" t="str">
            <v>n/a</v>
          </cell>
          <cell r="H11" t="str">
            <v>n/a</v>
          </cell>
          <cell r="I11" t="str">
            <v>n/a</v>
          </cell>
          <cell r="J11" t="str">
            <v>n/a</v>
          </cell>
          <cell r="K11" t="str">
            <v>Non Operating Investments</v>
          </cell>
        </row>
        <row r="12">
          <cell r="A12">
            <v>18600203</v>
          </cell>
          <cell r="B12" t="str">
            <v>Def Debits - Misc Def Debits</v>
          </cell>
          <cell r="C12" t="str">
            <v>Fleet clearing account for 18400013 uncleared balances</v>
          </cell>
          <cell r="D12">
            <v>12455.716666666667</v>
          </cell>
          <cell r="E12" t="str">
            <v>n/a</v>
          </cell>
          <cell r="F12" t="str">
            <v>n/a</v>
          </cell>
          <cell r="G12" t="str">
            <v>n/a</v>
          </cell>
          <cell r="H12" t="str">
            <v>n/a</v>
          </cell>
          <cell r="I12" t="str">
            <v>n/a</v>
          </cell>
          <cell r="J12" t="str">
            <v>n/a</v>
          </cell>
          <cell r="K12" t="str">
            <v>Non Operating Investments</v>
          </cell>
        </row>
        <row r="13">
          <cell r="A13">
            <v>18600291</v>
          </cell>
          <cell r="B13" t="str">
            <v>Real Estate Reimbursable Projects</v>
          </cell>
          <cell r="C13" t="str">
            <v>Easement fee for 50 year grant of easement for electric distribution and service facilities serving Elementary School on Whidbey Naval Reserve</v>
          </cell>
          <cell r="D13">
            <v>12711.869999999997</v>
          </cell>
          <cell r="E13" t="str">
            <v>n/a</v>
          </cell>
          <cell r="F13" t="str">
            <v>n/a</v>
          </cell>
          <cell r="G13" t="str">
            <v>n/a</v>
          </cell>
          <cell r="H13" t="str">
            <v>n/a</v>
          </cell>
          <cell r="I13" t="str">
            <v>n/a</v>
          </cell>
          <cell r="J13" t="str">
            <v>n/a</v>
          </cell>
          <cell r="K13" t="str">
            <v>Working Capital</v>
          </cell>
        </row>
        <row r="14">
          <cell r="A14">
            <v>18600293</v>
          </cell>
          <cell r="B14" t="str">
            <v>Real Estate Reimbursable Projects</v>
          </cell>
          <cell r="C14" t="str">
            <v>Tenant Improvements to be reimbursed by landlord for Eastgate facility</v>
          </cell>
          <cell r="D14">
            <v>93139.04041666667</v>
          </cell>
          <cell r="E14" t="str">
            <v>n/a</v>
          </cell>
          <cell r="F14" t="str">
            <v>n/a</v>
          </cell>
          <cell r="G14" t="str">
            <v>n/a</v>
          </cell>
          <cell r="H14" t="str">
            <v>n/a</v>
          </cell>
          <cell r="I14" t="str">
            <v>n/a</v>
          </cell>
          <cell r="J14" t="str">
            <v>n/a</v>
          </cell>
          <cell r="K14" t="str">
            <v>Non Operating Investments</v>
          </cell>
        </row>
        <row r="15">
          <cell r="A15">
            <v>18600403</v>
          </cell>
          <cell r="B15" t="str">
            <v>IBNR for Workers Comp</v>
          </cell>
          <cell r="C15" t="str">
            <v xml:space="preserve">IBNR for WorkersComp - This is account is created to record outstanding claim workers comp balances per Broadspire report.  Records balance related to Worker's Comp Incurred but not Recorded (IBNR).  Each qtr gets a report of all oustanding claims by PSE employees.  The total amount is redorded as a credit to this account and offset in 18600343 and 18603003.
</v>
          </cell>
          <cell r="D15">
            <v>1473520.6975</v>
          </cell>
          <cell r="E15" t="str">
            <v>n/a</v>
          </cell>
          <cell r="F15" t="str">
            <v>n/a</v>
          </cell>
          <cell r="G15" t="str">
            <v>n/a</v>
          </cell>
          <cell r="H15" t="str">
            <v>n/a</v>
          </cell>
          <cell r="I15" t="str">
            <v>n/a</v>
          </cell>
          <cell r="J15" t="str">
            <v>n/a</v>
          </cell>
          <cell r="K15" t="str">
            <v>Working Capital</v>
          </cell>
        </row>
        <row r="16">
          <cell r="A16">
            <v>18600512</v>
          </cell>
          <cell r="B16" t="str">
            <v xml:space="preserve">PGA Unrealized Loss </v>
          </cell>
          <cell r="C16" t="str">
            <v>FAS 133 PGA Net Unrealized Gain/(Loss) (2005)  The Purchased Gas Adjustment (PGA) mechanism allows PSE to defer the difference between actual costs of gas supplies, including transportation, and current rate recoveries.</v>
          </cell>
          <cell r="D16">
            <v>43716728.424166664</v>
          </cell>
          <cell r="E16" t="str">
            <v>n/a</v>
          </cell>
          <cell r="F16" t="str">
            <v>n/a</v>
          </cell>
          <cell r="G16" t="str">
            <v>n/a</v>
          </cell>
          <cell r="H16" t="str">
            <v>n/a</v>
          </cell>
          <cell r="I16" t="str">
            <v>No carrying costs are accrued</v>
          </cell>
          <cell r="J16" t="str">
            <v>n/a</v>
          </cell>
          <cell r="K16" t="str">
            <v>Non Operating Investments</v>
          </cell>
        </row>
        <row r="17">
          <cell r="A17">
            <v>18600561</v>
          </cell>
          <cell r="B17" t="str">
            <v>SFAS 71 - Snoqualmie License Expenses</v>
          </cell>
          <cell r="C17" t="str">
            <v>Snoqualmie License Expenses (2005) - To keep track of future estimated expense for the implementation of the new FERC license at Snoqualmie.  Of the estimated $44 million to implement the new license, about $2.6 million is for item that will be expense as opposed to capital expenditures. OFFSET IN 25300561</v>
          </cell>
          <cell r="D17">
            <v>8018747.791666667</v>
          </cell>
          <cell r="E17" t="str">
            <v>n/a</v>
          </cell>
          <cell r="F17" t="str">
            <v>n/a</v>
          </cell>
          <cell r="G17" t="str">
            <v>n/a</v>
          </cell>
          <cell r="H17" t="str">
            <v>n/a</v>
          </cell>
          <cell r="I17" t="str">
            <v>No carrying costs are accrued</v>
          </cell>
          <cell r="J17" t="str">
            <v>n/a</v>
          </cell>
          <cell r="K17" t="str">
            <v>Non Operating Investments</v>
          </cell>
        </row>
        <row r="18">
          <cell r="A18">
            <v>18600571</v>
          </cell>
          <cell r="B18" t="str">
            <v>SFAS 71 - Baker License Expenses</v>
          </cell>
          <cell r="C18" t="str">
            <v>Directly offsets the Baker Lake 25300611 Baker License Expenses To keep track of future estimated expense for the implementation of the new FERC license at Baker.</v>
          </cell>
          <cell r="D18">
            <v>62187342.813750006</v>
          </cell>
          <cell r="E18" t="str">
            <v>n/a</v>
          </cell>
          <cell r="F18" t="str">
            <v>n/a</v>
          </cell>
          <cell r="G18" t="str">
            <v>n/a</v>
          </cell>
          <cell r="H18" t="str">
            <v>n/a</v>
          </cell>
          <cell r="I18" t="str">
            <v>No carrying costs are accrued</v>
          </cell>
          <cell r="J18" t="str">
            <v>n/a</v>
          </cell>
          <cell r="K18" t="str">
            <v>Non Operating Investments</v>
          </cell>
        </row>
        <row r="19">
          <cell r="A19">
            <v>18600573</v>
          </cell>
          <cell r="B19" t="str">
            <v>Operating Leases Obligation</v>
          </cell>
          <cell r="C19" t="str">
            <v>Represents the amount of money PSE will recover from subtenatns for subleases.  A corresponding long term liability is recorded in other deferred credits—long term, which is due to the PSE landlords.  The amount represents the difference between the cash payments and straight-line method for leases  OFFSET IN 253002223</v>
          </cell>
          <cell r="D19">
            <v>7152976.625</v>
          </cell>
          <cell r="E19" t="str">
            <v>n/a</v>
          </cell>
          <cell r="F19" t="str">
            <v>n/a</v>
          </cell>
          <cell r="G19" t="str">
            <v>n/a</v>
          </cell>
          <cell r="H19" t="str">
            <v>n/a</v>
          </cell>
          <cell r="I19" t="str">
            <v>No carrying costs are accrued</v>
          </cell>
          <cell r="J19" t="str">
            <v>n/a</v>
          </cell>
          <cell r="K19" t="str">
            <v>Non Operating Investments</v>
          </cell>
        </row>
        <row r="20">
          <cell r="A20">
            <v>18600751</v>
          </cell>
          <cell r="B20" t="str">
            <v>Prepmt - Chelan PUD - RR Working Capital Charge</v>
          </cell>
          <cell r="C20" t="str">
            <v>Rocky Reach PSE 25% of working capital charge in 11/2011 for 18.5M Prepaid</v>
          </cell>
          <cell r="D20">
            <v>2440232.7216666662</v>
          </cell>
          <cell r="E20">
            <v>40848</v>
          </cell>
          <cell r="F20" t="str">
            <v>20 Yrs</v>
          </cell>
          <cell r="G20">
            <v>48122</v>
          </cell>
          <cell r="H20">
            <v>158416.65000000002</v>
          </cell>
          <cell r="I20" t="str">
            <v>n/a</v>
          </cell>
          <cell r="J20" t="str">
            <v>Disccused in testimony in UE-060266/UG-060267</v>
          </cell>
          <cell r="K20" t="str">
            <v>Working Capital</v>
          </cell>
        </row>
        <row r="21">
          <cell r="A21">
            <v>18600761</v>
          </cell>
          <cell r="B21" t="str">
            <v>Prepmt - Chelan PUD - RR Coverage Fund Charge</v>
          </cell>
          <cell r="C21" t="str">
            <v>Rocky Reach PSE 25% of coverage fund charge in 11/2011 for 18.5 Prepaid</v>
          </cell>
          <cell r="D21">
            <v>1041082.07</v>
          </cell>
          <cell r="E21">
            <v>40848</v>
          </cell>
          <cell r="F21" t="str">
            <v>20 Yrs</v>
          </cell>
          <cell r="G21">
            <v>48122</v>
          </cell>
          <cell r="H21">
            <v>66807.48</v>
          </cell>
          <cell r="I21" t="str">
            <v>n/a</v>
          </cell>
          <cell r="J21" t="str">
            <v>Disccused in testimony in UE-060266/UG-060267</v>
          </cell>
          <cell r="K21" t="str">
            <v>Working Capital</v>
          </cell>
        </row>
        <row r="22">
          <cell r="A22">
            <v>18600771</v>
          </cell>
          <cell r="B22" t="str">
            <v>Prepmt - Chelan PUD - RI Working Capital Charge</v>
          </cell>
          <cell r="C22" t="str">
            <v>Rock Island PSE 25% of working capital charge in 11/2011 for 18.5M Prepaid</v>
          </cell>
          <cell r="D22">
            <v>2519200.4879166665</v>
          </cell>
          <cell r="E22">
            <v>40848</v>
          </cell>
          <cell r="F22" t="str">
            <v>20 Yrs</v>
          </cell>
          <cell r="G22">
            <v>48122</v>
          </cell>
          <cell r="H22">
            <v>163484.1</v>
          </cell>
          <cell r="I22" t="str">
            <v>n/a</v>
          </cell>
          <cell r="J22" t="str">
            <v>Disccused in testimony in UE-060266/UG-060267</v>
          </cell>
          <cell r="K22" t="str">
            <v>Working Capital</v>
          </cell>
        </row>
        <row r="23">
          <cell r="A23">
            <v>18600781</v>
          </cell>
          <cell r="B23" t="str">
            <v>Prepmt - Chelan PUD - RI Coverage Fund Charge</v>
          </cell>
          <cell r="C23" t="str">
            <v>Rock Island PSE 25% of coverage fund charge in 11/2011 for 18.5 Prepaid</v>
          </cell>
          <cell r="D23">
            <v>1329821.3999999999</v>
          </cell>
          <cell r="E23">
            <v>40848</v>
          </cell>
          <cell r="F23" t="str">
            <v>20 Yrs</v>
          </cell>
          <cell r="G23">
            <v>48122</v>
          </cell>
          <cell r="H23">
            <v>85336.08</v>
          </cell>
          <cell r="I23" t="str">
            <v>n/a</v>
          </cell>
          <cell r="J23" t="str">
            <v>Disccused in testimony in UE-060266/UG-060267</v>
          </cell>
          <cell r="K23" t="str">
            <v>Working Capital</v>
          </cell>
        </row>
        <row r="24">
          <cell r="A24">
            <v>18600923</v>
          </cell>
          <cell r="B24" t="str">
            <v>$250 Million 4.434% Sr. Notes due 2041</v>
          </cell>
          <cell r="C24" t="str">
            <v>Balances clear by each Decembe/January - balance due to AMA only</v>
          </cell>
          <cell r="D24">
            <v>2443.5208333333335</v>
          </cell>
          <cell r="E24" t="str">
            <v>n/a</v>
          </cell>
          <cell r="F24" t="str">
            <v>n/a</v>
          </cell>
          <cell r="G24" t="str">
            <v>n/a</v>
          </cell>
          <cell r="H24" t="str">
            <v>n/a</v>
          </cell>
          <cell r="I24" t="str">
            <v>n/a</v>
          </cell>
          <cell r="J24" t="str">
            <v>n/a</v>
          </cell>
          <cell r="K24" t="str">
            <v>Average Invested Capital</v>
          </cell>
        </row>
        <row r="25">
          <cell r="A25">
            <v>18600941</v>
          </cell>
          <cell r="B25" t="str">
            <v>Vernell Office Building Direct Leasing</v>
          </cell>
          <cell r="C25" t="str">
            <v>Building lease agreement fees.  Amortize over 3 years</v>
          </cell>
          <cell r="D25">
            <v>29998.399999999998</v>
          </cell>
          <cell r="E25">
            <v>41913</v>
          </cell>
          <cell r="F25" t="str">
            <v>3 Yrs</v>
          </cell>
          <cell r="G25">
            <v>42979</v>
          </cell>
          <cell r="H25">
            <v>19998.72</v>
          </cell>
          <cell r="I25" t="str">
            <v>n/a</v>
          </cell>
          <cell r="J25" t="str">
            <v>n/a</v>
          </cell>
          <cell r="K25" t="str">
            <v>Working Capital</v>
          </cell>
        </row>
        <row r="26">
          <cell r="A26">
            <v>18600943</v>
          </cell>
          <cell r="B26" t="str">
            <v>PSE 4th Flr Sublease Direct Leasing Cos</v>
          </cell>
          <cell r="C26" t="str">
            <v>Tenant Improvement Reimbursements.  Amortize over 4 years</v>
          </cell>
          <cell r="D26">
            <v>304110.40875</v>
          </cell>
          <cell r="E26">
            <v>41944</v>
          </cell>
          <cell r="F26" t="str">
            <v>4 Yrs</v>
          </cell>
          <cell r="G26">
            <v>43374</v>
          </cell>
          <cell r="H26">
            <v>130999.95</v>
          </cell>
          <cell r="I26" t="str">
            <v>n/a</v>
          </cell>
          <cell r="J26" t="str">
            <v>n/a</v>
          </cell>
          <cell r="K26" t="str">
            <v>Working Capital</v>
          </cell>
        </row>
        <row r="27">
          <cell r="A27">
            <v>18601013</v>
          </cell>
          <cell r="B27" t="str">
            <v>Redmond West Direct Leasing Cost</v>
          </cell>
          <cell r="C27" t="str">
            <v>Building lease agreement fees.  Redmond West Office and Warehouse</v>
          </cell>
          <cell r="D27">
            <v>106696.69041666666</v>
          </cell>
          <cell r="E27" t="str">
            <v>n/a</v>
          </cell>
          <cell r="F27" t="str">
            <v>n/a</v>
          </cell>
          <cell r="G27" t="str">
            <v>n/a</v>
          </cell>
          <cell r="H27" t="str">
            <v>n/a</v>
          </cell>
          <cell r="I27" t="str">
            <v>n/a</v>
          </cell>
          <cell r="J27" t="str">
            <v>n/a</v>
          </cell>
          <cell r="K27" t="str">
            <v>Working Capital</v>
          </cell>
        </row>
        <row r="28">
          <cell r="A28">
            <v>18601021</v>
          </cell>
          <cell r="B28" t="str">
            <v>MTF 2013 Hot Gas Path Inspection</v>
          </cell>
          <cell r="C28" t="str">
            <v>Gas Fired Major Maintenance - Amortize over 3 years</v>
          </cell>
          <cell r="D28">
            <v>141049.09624999997</v>
          </cell>
          <cell r="E28">
            <v>41426</v>
          </cell>
          <cell r="F28" t="str">
            <v>3 Yrs</v>
          </cell>
          <cell r="G28">
            <v>42491</v>
          </cell>
          <cell r="H28">
            <v>264467.04700000002</v>
          </cell>
          <cell r="I28" t="str">
            <v>n/a</v>
          </cell>
          <cell r="J28" t="str">
            <v>UE-130617</v>
          </cell>
          <cell r="K28" t="str">
            <v>Working Capital</v>
          </cell>
        </row>
        <row r="29">
          <cell r="A29">
            <v>18601173</v>
          </cell>
          <cell r="B29" t="str">
            <v>2014 PSE Universal Shelf Registration</v>
          </cell>
          <cell r="C29" t="str">
            <v>Bond Issuance Costs</v>
          </cell>
          <cell r="D29">
            <v>80437.969999999987</v>
          </cell>
          <cell r="E29" t="str">
            <v>n/a</v>
          </cell>
          <cell r="F29" t="str">
            <v>n/a</v>
          </cell>
          <cell r="G29" t="str">
            <v>n/a</v>
          </cell>
          <cell r="H29" t="str">
            <v>n/a</v>
          </cell>
          <cell r="I29" t="str">
            <v>n/a</v>
          </cell>
          <cell r="J29" t="str">
            <v>n/a</v>
          </cell>
          <cell r="K29" t="str">
            <v>Average Invested Capital</v>
          </cell>
        </row>
        <row r="30">
          <cell r="A30">
            <v>18601502</v>
          </cell>
          <cell r="B30" t="str">
            <v>Deferred Debit - Carbon Offset Program</v>
          </cell>
          <cell r="C30" t="str">
            <v>This balancing account is for the Carbon Offset program (Schedule 137G).  It is used to eliminate the income statement impact of this pass through program.  This account does not amortize.  It turns around when rates are reset to realign revenue recovery with progarm costs.</v>
          </cell>
          <cell r="D30">
            <v>154210.09624999997</v>
          </cell>
          <cell r="E30" t="str">
            <v>n/a</v>
          </cell>
          <cell r="F30" t="str">
            <v>n/a</v>
          </cell>
          <cell r="G30" t="str">
            <v>n/a</v>
          </cell>
          <cell r="H30" t="str">
            <v>n/a</v>
          </cell>
          <cell r="I30" t="str">
            <v>n/a</v>
          </cell>
          <cell r="J30" t="str">
            <v>n/a</v>
          </cell>
          <cell r="K30" t="str">
            <v>Electric Operating Investements</v>
          </cell>
        </row>
        <row r="31">
          <cell r="A31">
            <v>18602231</v>
          </cell>
          <cell r="B31" t="str">
            <v>WSU ARRA Weatherization - Electric</v>
          </cell>
          <cell r="C31" t="str">
            <v>Balances clear by each December - balance due to AMA only</v>
          </cell>
          <cell r="D31">
            <v>345.77749999999997</v>
          </cell>
          <cell r="E31" t="str">
            <v>n/a</v>
          </cell>
          <cell r="F31" t="str">
            <v>n/a</v>
          </cell>
          <cell r="G31" t="str">
            <v>n/a</v>
          </cell>
          <cell r="H31" t="str">
            <v>n/a</v>
          </cell>
          <cell r="I31" t="str">
            <v>n/a</v>
          </cell>
          <cell r="J31" t="str">
            <v>n/a</v>
          </cell>
          <cell r="K31" t="str">
            <v>Non Operating Investments</v>
          </cell>
        </row>
        <row r="32">
          <cell r="A32">
            <v>18603003</v>
          </cell>
          <cell r="B32" t="str">
            <v>Workers Comp IBNR recoveries</v>
          </cell>
          <cell r="C32" t="str">
            <v xml:space="preserve">IBNR for WorkersComp - This is account is created to record outstanding claim workers comp balances per Broadspire report.  Records balance related to Worker's Comp Incurred but not Paid (IBNR).  Each qtr gets a report of all oustanding claims by PSE employees.  The total amount is redorded as a credit to this account and offset in 18600343 and 18603003.
</v>
          </cell>
          <cell r="D32">
            <v>1490180.8312499998</v>
          </cell>
          <cell r="E32" t="str">
            <v>n/a</v>
          </cell>
          <cell r="F32" t="str">
            <v>n/a</v>
          </cell>
          <cell r="G32" t="str">
            <v>n/a</v>
          </cell>
          <cell r="H32" t="str">
            <v>n/a</v>
          </cell>
          <cell r="I32" t="str">
            <v>n/a</v>
          </cell>
          <cell r="J32" t="str">
            <v>n/a</v>
          </cell>
          <cell r="K32" t="str">
            <v>Working Capital</v>
          </cell>
        </row>
        <row r="33">
          <cell r="A33">
            <v>18603011</v>
          </cell>
          <cell r="B33" t="str">
            <v>GLD Steam Turbine Major Inspection 2014</v>
          </cell>
          <cell r="C33" t="str">
            <v>Gas Fired Major Maintenance</v>
          </cell>
          <cell r="D33">
            <v>1789510.57</v>
          </cell>
          <cell r="E33">
            <v>41821</v>
          </cell>
          <cell r="F33" t="str">
            <v>7 Yrs 10 mos</v>
          </cell>
          <cell r="G33">
            <v>44682</v>
          </cell>
          <cell r="H33">
            <v>381425.88</v>
          </cell>
          <cell r="I33" t="str">
            <v>n/a</v>
          </cell>
          <cell r="J33" t="str">
            <v>UE-130617</v>
          </cell>
          <cell r="K33" t="str">
            <v>Working Capital</v>
          </cell>
        </row>
        <row r="34">
          <cell r="A34">
            <v>18603013</v>
          </cell>
          <cell r="B34" t="str">
            <v>$425MM 4.30% Sr Notes 2045 Issuance Expense</v>
          </cell>
          <cell r="C34" t="str">
            <v>Bond Issuance Costs</v>
          </cell>
          <cell r="D34">
            <v>1104.479166666667</v>
          </cell>
          <cell r="E34" t="str">
            <v>n/a</v>
          </cell>
          <cell r="F34" t="str">
            <v>n/a</v>
          </cell>
          <cell r="G34" t="str">
            <v>n/a</v>
          </cell>
          <cell r="H34" t="str">
            <v>n/a</v>
          </cell>
          <cell r="I34" t="str">
            <v>n/a</v>
          </cell>
          <cell r="J34" t="str">
            <v>n/a</v>
          </cell>
          <cell r="K34" t="str">
            <v>Average Invested Capital</v>
          </cell>
        </row>
        <row r="35">
          <cell r="A35" t="str">
            <v>2014</v>
          </cell>
          <cell r="B35" t="str">
            <v>FRA Unit#2 Combustion Inspection 2014-L</v>
          </cell>
          <cell r="C35" t="str">
            <v>Gas Fired Major Maintenance</v>
          </cell>
          <cell r="D35">
            <v>5709947.2300000004</v>
          </cell>
          <cell r="E35">
            <v>42005</v>
          </cell>
          <cell r="F35" t="str">
            <v>7 Yrs 3 Mos</v>
          </cell>
          <cell r="G35">
            <v>44652</v>
          </cell>
          <cell r="H35">
            <v>699028</v>
          </cell>
          <cell r="I35" t="str">
            <v>n/a</v>
          </cell>
          <cell r="J35" t="str">
            <v>UE-130617</v>
          </cell>
          <cell r="K35" t="str">
            <v>Working Capital</v>
          </cell>
        </row>
        <row r="36">
          <cell r="A36">
            <v>18603031</v>
          </cell>
          <cell r="B36" t="str">
            <v>MTF ST Full-Scale Inspection 2014</v>
          </cell>
          <cell r="C36" t="str">
            <v>Gas Fired Major Maintenance</v>
          </cell>
          <cell r="D36">
            <v>1567034.37</v>
          </cell>
          <cell r="E36">
            <v>41760</v>
          </cell>
          <cell r="F36" t="str">
            <v>3 years</v>
          </cell>
          <cell r="G36">
            <v>42856</v>
          </cell>
          <cell r="H36">
            <v>692251</v>
          </cell>
          <cell r="I36" t="str">
            <v>n/a</v>
          </cell>
          <cell r="J36" t="str">
            <v>UE-130617</v>
          </cell>
          <cell r="K36" t="str">
            <v>Working Capital</v>
          </cell>
        </row>
        <row r="37">
          <cell r="A37">
            <v>18603041</v>
          </cell>
          <cell r="B37" t="str">
            <v>FRE U2 Hot Gas Path Inspection 2014-LT</v>
          </cell>
          <cell r="C37" t="str">
            <v>Gas Fired Major Maintenance</v>
          </cell>
          <cell r="D37">
            <v>853369.0900000002</v>
          </cell>
          <cell r="E37">
            <v>41852</v>
          </cell>
          <cell r="F37" t="str">
            <v>6 years</v>
          </cell>
          <cell r="G37">
            <v>44075</v>
          </cell>
          <cell r="H37">
            <v>206458</v>
          </cell>
          <cell r="I37" t="str">
            <v>n/a</v>
          </cell>
          <cell r="J37" t="str">
            <v>UE-130617</v>
          </cell>
          <cell r="K37" t="str">
            <v>Working Capital</v>
          </cell>
        </row>
        <row r="38">
          <cell r="A38">
            <v>18603051</v>
          </cell>
          <cell r="B38" t="str">
            <v>Goldendale 2014 Combustion Inspection Maint-LT</v>
          </cell>
          <cell r="C38" t="str">
            <v>Gas Fired Major Maintenance</v>
          </cell>
          <cell r="D38">
            <v>234437.45958333332</v>
          </cell>
          <cell r="E38">
            <v>41791</v>
          </cell>
          <cell r="F38" t="str">
            <v>2 years</v>
          </cell>
          <cell r="G38">
            <v>42491</v>
          </cell>
          <cell r="H38">
            <v>1054968</v>
          </cell>
          <cell r="I38" t="str">
            <v>n/a</v>
          </cell>
          <cell r="J38" t="str">
            <v>UE-130617</v>
          </cell>
          <cell r="K38" t="str">
            <v>Working Capital</v>
          </cell>
        </row>
        <row r="39">
          <cell r="A39">
            <v>18603061</v>
          </cell>
          <cell r="B39" t="str">
            <v>FERN Steam Turbine Major Inspection 201</v>
          </cell>
          <cell r="C39" t="str">
            <v>Gas Fired Major Maintenance</v>
          </cell>
          <cell r="D39">
            <v>2645460.6112500005</v>
          </cell>
          <cell r="E39">
            <v>42186</v>
          </cell>
          <cell r="F39" t="str">
            <v>12 years</v>
          </cell>
          <cell r="G39">
            <v>46539</v>
          </cell>
          <cell r="H39">
            <v>117688</v>
          </cell>
          <cell r="I39" t="str">
            <v>n/a</v>
          </cell>
          <cell r="J39" t="str">
            <v>UE-130617</v>
          </cell>
          <cell r="K39" t="str">
            <v>Working Capital</v>
          </cell>
        </row>
        <row r="40">
          <cell r="A40" t="str">
            <v>18603072</v>
          </cell>
          <cell r="B40" t="str">
            <v>Prepaid Gas Options-LT</v>
          </cell>
          <cell r="C40" t="str">
            <v>Reclass Gas Options premium from ST to LT</v>
          </cell>
          <cell r="D40">
            <v>318809.63541666669</v>
          </cell>
          <cell r="E40" t="str">
            <v>n/a</v>
          </cell>
          <cell r="F40" t="str">
            <v>n/a</v>
          </cell>
          <cell r="G40" t="str">
            <v>n/a</v>
          </cell>
          <cell r="H40" t="str">
            <v>n/a</v>
          </cell>
          <cell r="I40" t="str">
            <v>n/a</v>
          </cell>
          <cell r="J40" t="str">
            <v>n/a</v>
          </cell>
          <cell r="K40" t="str">
            <v>Working Capital</v>
          </cell>
        </row>
        <row r="41">
          <cell r="A41">
            <v>18603081</v>
          </cell>
          <cell r="B41" t="str">
            <v>Colstrip 1&amp;2 Misc Deferred Debits-LT</v>
          </cell>
          <cell r="C41" t="str">
            <v>Net material and payables for Colstrip 1&amp;2</v>
          </cell>
          <cell r="D41">
            <v>10000</v>
          </cell>
          <cell r="E41" t="str">
            <v>n/a</v>
          </cell>
          <cell r="F41" t="str">
            <v>n/a</v>
          </cell>
          <cell r="G41" t="str">
            <v>n/a</v>
          </cell>
          <cell r="H41" t="str">
            <v>n/a</v>
          </cell>
          <cell r="I41" t="str">
            <v>n/a</v>
          </cell>
          <cell r="J41" t="str">
            <v>n/a</v>
          </cell>
          <cell r="K41" t="str">
            <v>Working Capital</v>
          </cell>
        </row>
        <row r="42">
          <cell r="A42">
            <v>18603091</v>
          </cell>
          <cell r="B42" t="str">
            <v>Colstrip 3&amp;4 Misc Deferred Debits-LT</v>
          </cell>
          <cell r="C42" t="str">
            <v>Net material and payables for Colstrip 3&amp;4</v>
          </cell>
          <cell r="D42">
            <v>12500</v>
          </cell>
          <cell r="E42" t="str">
            <v>n/a</v>
          </cell>
          <cell r="F42" t="str">
            <v>n/a</v>
          </cell>
          <cell r="G42" t="str">
            <v>n/a</v>
          </cell>
          <cell r="H42" t="str">
            <v>n/a</v>
          </cell>
          <cell r="I42" t="str">
            <v>n/a</v>
          </cell>
          <cell r="J42" t="str">
            <v>n/a</v>
          </cell>
          <cell r="K42" t="str">
            <v>Working Capital</v>
          </cell>
        </row>
        <row r="43">
          <cell r="A43">
            <v>18605011</v>
          </cell>
          <cell r="B43" t="str">
            <v>Colstrip 3&amp;4 2014 Overhaul Costs</v>
          </cell>
          <cell r="C43" t="str">
            <v>Coal Fired Major Maintenance</v>
          </cell>
          <cell r="D43">
            <v>2336374.4945833338</v>
          </cell>
          <cell r="E43">
            <v>41791</v>
          </cell>
          <cell r="F43" t="str">
            <v>3 years</v>
          </cell>
          <cell r="G43">
            <v>42887</v>
          </cell>
          <cell r="H43">
            <v>1084692</v>
          </cell>
          <cell r="I43" t="str">
            <v>n/a</v>
          </cell>
          <cell r="J43" t="str">
            <v>UE-141141</v>
          </cell>
          <cell r="K43" t="str">
            <v>Working Capital</v>
          </cell>
        </row>
        <row r="44">
          <cell r="A44">
            <v>18605021</v>
          </cell>
          <cell r="B44" t="str">
            <v>Colstrip 1&amp;2 Major Maintenance UE141141</v>
          </cell>
          <cell r="C44" t="str">
            <v>Coal Fired Major Maintenance</v>
          </cell>
          <cell r="D44">
            <v>4271556.043333333</v>
          </cell>
          <cell r="E44">
            <v>42186</v>
          </cell>
          <cell r="F44" t="str">
            <v>3 years</v>
          </cell>
          <cell r="G44">
            <v>43252</v>
          </cell>
          <cell r="H44">
            <v>1701060.08</v>
          </cell>
          <cell r="I44" t="str">
            <v>n/a</v>
          </cell>
          <cell r="J44" t="str">
            <v>UE-141141</v>
          </cell>
          <cell r="K44" t="str">
            <v>Working Capital</v>
          </cell>
        </row>
        <row r="45">
          <cell r="A45">
            <v>18605031</v>
          </cell>
          <cell r="B45" t="str">
            <v>MNT 2015 Combustion Inspection</v>
          </cell>
          <cell r="C45" t="str">
            <v>Gas Fired Major Maintenance</v>
          </cell>
          <cell r="D45">
            <v>993527.23999999976</v>
          </cell>
          <cell r="E45">
            <v>42156</v>
          </cell>
          <cell r="F45" t="str">
            <v>2 years</v>
          </cell>
          <cell r="G45">
            <v>42856</v>
          </cell>
          <cell r="H45">
            <v>851594</v>
          </cell>
          <cell r="I45" t="str">
            <v>n/a</v>
          </cell>
          <cell r="J45" t="str">
            <v>UE-130617</v>
          </cell>
          <cell r="K45" t="str">
            <v>Working Capital</v>
          </cell>
        </row>
        <row r="46">
          <cell r="A46">
            <v>18605041</v>
          </cell>
          <cell r="B46" t="str">
            <v>En Unit #1 Major Inspection 2015</v>
          </cell>
          <cell r="C46" t="str">
            <v>Gas Fired Major Maintenance</v>
          </cell>
          <cell r="D46">
            <v>2969829.4975000001</v>
          </cell>
          <cell r="E46" t="str">
            <v>n/a</v>
          </cell>
          <cell r="F46" t="str">
            <v>n/a</v>
          </cell>
          <cell r="G46" t="str">
            <v>n/a</v>
          </cell>
          <cell r="H46" t="str">
            <v>n/a</v>
          </cell>
          <cell r="I46" t="str">
            <v>n/a</v>
          </cell>
          <cell r="J46" t="str">
            <v>UE-130617</v>
          </cell>
          <cell r="K46" t="str">
            <v>Working Capital</v>
          </cell>
        </row>
        <row r="47">
          <cell r="A47" t="str">
            <v>18605051</v>
          </cell>
          <cell r="B47" t="str">
            <v>ENC Unit#2 Major Inspection 2016-LT</v>
          </cell>
          <cell r="C47" t="str">
            <v>Gas Fired Major Maintenance</v>
          </cell>
          <cell r="D47">
            <v>1113268.7058333333</v>
          </cell>
          <cell r="E47" t="str">
            <v>n/a</v>
          </cell>
          <cell r="F47" t="str">
            <v>n/a</v>
          </cell>
          <cell r="G47" t="str">
            <v>n/a</v>
          </cell>
          <cell r="H47" t="str">
            <v>n/a</v>
          </cell>
          <cell r="I47" t="str">
            <v>n/a</v>
          </cell>
          <cell r="J47" t="str">
            <v>UE-130617</v>
          </cell>
          <cell r="K47" t="str">
            <v>Working Capital</v>
          </cell>
        </row>
        <row r="48">
          <cell r="A48">
            <v>18605061</v>
          </cell>
          <cell r="B48" t="str">
            <v>Goldendale 2016 Major Inspection - LT</v>
          </cell>
          <cell r="C48" t="str">
            <v>Gas Fired Major Maintenance</v>
          </cell>
          <cell r="D48">
            <v>496262.23249999998</v>
          </cell>
          <cell r="E48">
            <v>42552</v>
          </cell>
          <cell r="F48" t="str">
            <v>4 years</v>
          </cell>
          <cell r="G48">
            <v>44013</v>
          </cell>
          <cell r="H48">
            <v>437075</v>
          </cell>
          <cell r="I48" t="str">
            <v>n/a</v>
          </cell>
          <cell r="J48" t="str">
            <v>UE-130617</v>
          </cell>
          <cell r="K48" t="str">
            <v>Working Capital</v>
          </cell>
        </row>
        <row r="49">
          <cell r="A49">
            <v>18605071</v>
          </cell>
          <cell r="B49" t="str">
            <v>WHH Unit 2 Compressor Rebuild</v>
          </cell>
          <cell r="C49" t="str">
            <v>Gas Fired Major Maintenance</v>
          </cell>
          <cell r="D49">
            <v>482231.90916666668</v>
          </cell>
          <cell r="E49" t="str">
            <v>n/a</v>
          </cell>
          <cell r="F49" t="str">
            <v>n/a</v>
          </cell>
          <cell r="G49" t="str">
            <v>n/a</v>
          </cell>
          <cell r="H49" t="str">
            <v>n/a</v>
          </cell>
          <cell r="I49" t="str">
            <v>n/a</v>
          </cell>
          <cell r="J49" t="str">
            <v>UE-130617</v>
          </cell>
          <cell r="K49" t="str">
            <v>Working Capital</v>
          </cell>
        </row>
        <row r="50">
          <cell r="A50">
            <v>18608001</v>
          </cell>
          <cell r="B50" t="str">
            <v>Env Rem - Lower Baker Power Plant Site</v>
          </cell>
          <cell r="C50" t="str">
            <v>018608001 Env Rem - Lower Baker Power Plant Site
This account is for deferred debits associated with environmental remediation tied to the site noted in the Account description.  The WUTC authorizes PSE to defer the costs associated with electric environmental remediation in order to reduce rate fluctuations and prevent negative financial impacts.</v>
          </cell>
          <cell r="D50">
            <v>421471.11874999997</v>
          </cell>
          <cell r="E50" t="str">
            <v>n/a</v>
          </cell>
          <cell r="F50" t="str">
            <v>n/a</v>
          </cell>
          <cell r="G50" t="str">
            <v>n/a</v>
          </cell>
          <cell r="H50" t="str">
            <v>Ratemaking Request is Pending in UE-170033/UG-170034</v>
          </cell>
          <cell r="I50" t="str">
            <v>No carrying costs are accrued</v>
          </cell>
          <cell r="J50" t="str">
            <v>Per Washington Commission order UE-070724</v>
          </cell>
          <cell r="K50" t="str">
            <v>Working Capital</v>
          </cell>
        </row>
        <row r="51">
          <cell r="A51">
            <v>18608002</v>
          </cell>
          <cell r="B51" t="str">
            <v>Env. Rem - Downtower Property</v>
          </cell>
          <cell r="C51" t="str">
            <v>Env Rem - Downtowner Property. Cost associated with clean-up underneath a Seattle property that is associated with historic MGP operated in 1873 to 1907.</v>
          </cell>
          <cell r="D51">
            <v>513468.18708333321</v>
          </cell>
          <cell r="E51" t="str">
            <v>n/a</v>
          </cell>
          <cell r="F51" t="str">
            <v>n/a</v>
          </cell>
          <cell r="G51" t="str">
            <v>n/a</v>
          </cell>
          <cell r="H51" t="str">
            <v>Ratemaking Request is Pending in UE-170033/UG-170034</v>
          </cell>
          <cell r="I51" t="str">
            <v>No carrying costs are accrued</v>
          </cell>
          <cell r="J51" t="str">
            <v>Per Washington Commission order UG-920781</v>
          </cell>
          <cell r="K51" t="str">
            <v>Non Operating Investments</v>
          </cell>
        </row>
        <row r="52">
          <cell r="A52">
            <v>18608011</v>
          </cell>
          <cell r="B52" t="str">
            <v>Env Rem - Lower Baker Power Plant Site- Future Costs</v>
          </cell>
          <cell r="C52" t="str">
            <v>Tracking Account Only - Offsetting Account is in FERC 228.4</v>
          </cell>
          <cell r="D52">
            <v>344122.77249999996</v>
          </cell>
          <cell r="E52" t="str">
            <v>n/a</v>
          </cell>
          <cell r="F52" t="str">
            <v>n/a</v>
          </cell>
          <cell r="G52" t="str">
            <v>n/a</v>
          </cell>
          <cell r="H52" t="str">
            <v>n/a</v>
          </cell>
          <cell r="I52" t="str">
            <v>n/a</v>
          </cell>
          <cell r="J52" t="str">
            <v>n/a</v>
          </cell>
          <cell r="K52" t="str">
            <v>Non Operating Investments</v>
          </cell>
        </row>
        <row r="53">
          <cell r="A53">
            <v>18608012</v>
          </cell>
          <cell r="B53" t="str">
            <v>Env Rem - Downtowner Property (Future Costs)</v>
          </cell>
          <cell r="C53" t="str">
            <v>Tracking Account Only - Offsetting Account is in FERC 228.4</v>
          </cell>
          <cell r="D53">
            <v>117011.78916666663</v>
          </cell>
          <cell r="E53" t="str">
            <v>n/a</v>
          </cell>
          <cell r="F53" t="str">
            <v>n/a</v>
          </cell>
          <cell r="G53" t="str">
            <v>n/a</v>
          </cell>
          <cell r="H53" t="str">
            <v>n/a</v>
          </cell>
          <cell r="I53" t="str">
            <v>n/a</v>
          </cell>
          <cell r="J53" t="str">
            <v>n/a</v>
          </cell>
          <cell r="K53" t="str">
            <v>Non Operating Investments</v>
          </cell>
        </row>
        <row r="54">
          <cell r="A54">
            <v>18608021</v>
          </cell>
          <cell r="B54" t="str">
            <v>Env Rem - Snoqualmie Hydro Generation</v>
          </cell>
          <cell r="C54" t="str">
            <v>018608021 Env Rem - Snoqualmie Hydro Generation
This account is for deferred debits associated with environmental remediation tied to the site noted in the Account description.  The WUTC authorizes PSE to defer the costs associated with electric environmental remediation in order to reduce rate fluctuations and prevent negative financial impacts.</v>
          </cell>
          <cell r="D54">
            <v>2254508.1700000004</v>
          </cell>
          <cell r="E54" t="str">
            <v>n/a</v>
          </cell>
          <cell r="F54" t="str">
            <v>n/a</v>
          </cell>
          <cell r="G54" t="str">
            <v>n/a</v>
          </cell>
          <cell r="H54" t="str">
            <v>Ratemaking Request is Pending in UE-170033/UG-170034</v>
          </cell>
          <cell r="I54" t="str">
            <v>No carrying costs are accrued</v>
          </cell>
          <cell r="J54" t="str">
            <v>Per Washington Commission order UE-072060</v>
          </cell>
          <cell r="K54" t="str">
            <v>Working Capital</v>
          </cell>
        </row>
        <row r="55">
          <cell r="A55">
            <v>18608031</v>
          </cell>
          <cell r="B55" t="str">
            <v>Env Rem - Snoqualmie Hydro Generation</v>
          </cell>
          <cell r="C55" t="str">
            <v>Tracking Account Only - Offsetting Account is in FERC 228.4</v>
          </cell>
          <cell r="D55">
            <v>50000</v>
          </cell>
          <cell r="E55" t="str">
            <v>n/a</v>
          </cell>
          <cell r="F55" t="str">
            <v>n/a</v>
          </cell>
          <cell r="G55" t="str">
            <v>n/a</v>
          </cell>
          <cell r="H55" t="str">
            <v>n/a</v>
          </cell>
          <cell r="I55" t="str">
            <v>n/a</v>
          </cell>
          <cell r="J55" t="str">
            <v>n/a</v>
          </cell>
          <cell r="K55" t="str">
            <v>Working Capital</v>
          </cell>
        </row>
        <row r="56">
          <cell r="A56">
            <v>18608041</v>
          </cell>
          <cell r="B56" t="str">
            <v>Env Rem - Bellingham Manufactured Gas Site</v>
          </cell>
          <cell r="C56" t="str">
            <v>018608041 Env Rem - Bellingham Manufactured Gas Site
This account is for deferred debits associated with environmental remediation tied to the site noted in the Account description.  The WUTC authorizes PSE to defer the costs associated with electric environmental remediation in order to reduce rate fluctuations and prevent negative financial impacts.</v>
          </cell>
          <cell r="D56">
            <v>1835829.1987499997</v>
          </cell>
          <cell r="E56" t="str">
            <v>n/a</v>
          </cell>
          <cell r="F56" t="str">
            <v>n/a</v>
          </cell>
          <cell r="G56" t="str">
            <v>n/a</v>
          </cell>
          <cell r="H56" t="str">
            <v>Ratemaking Request is Pending in UE-170033/UG-170034</v>
          </cell>
          <cell r="I56" t="str">
            <v>No carrying costs are accrued</v>
          </cell>
          <cell r="J56" t="str">
            <v>Per Washington Commission order UE-081016</v>
          </cell>
          <cell r="K56" t="str">
            <v>Working Capital</v>
          </cell>
        </row>
        <row r="57">
          <cell r="A57">
            <v>18608051</v>
          </cell>
          <cell r="B57" t="str">
            <v>Env Rem - Bellingham Mfd Gas Site (Future Cost Est</v>
          </cell>
          <cell r="C57" t="str">
            <v>Tracking Account Only - Offsetting Account is in FERC 228.4</v>
          </cell>
          <cell r="D57">
            <v>2888713.7208333332</v>
          </cell>
          <cell r="E57" t="str">
            <v>n/a</v>
          </cell>
          <cell r="F57" t="str">
            <v>n/a</v>
          </cell>
          <cell r="G57" t="str">
            <v>n/a</v>
          </cell>
          <cell r="H57" t="str">
            <v>n/a</v>
          </cell>
          <cell r="I57" t="str">
            <v>n/a</v>
          </cell>
          <cell r="J57" t="str">
            <v>n/a</v>
          </cell>
          <cell r="K57" t="str">
            <v>Non Operating Investments</v>
          </cell>
        </row>
        <row r="58">
          <cell r="A58">
            <v>18608062</v>
          </cell>
          <cell r="B58" t="str">
            <v>Env Rem - Gas Historical Actual Ins Recoverie</v>
          </cell>
          <cell r="C58" t="str">
            <v>Env. Rem. Gas Historical Insurance Recoveries (2005)  This account tracks the insurance amounts received for gas environmental remediation. Docket No. UG 920781</v>
          </cell>
          <cell r="D58">
            <v>-50267724.639999993</v>
          </cell>
          <cell r="E58" t="str">
            <v>n/a</v>
          </cell>
          <cell r="F58" t="str">
            <v>n/a</v>
          </cell>
          <cell r="G58" t="str">
            <v>n/a</v>
          </cell>
          <cell r="H58" t="str">
            <v>Ratemaking Request is Pending in UE-170033/UG-170034</v>
          </cell>
          <cell r="I58" t="str">
            <v>No carrying costs are accrued</v>
          </cell>
          <cell r="J58" t="str">
            <v>Per Washington Commission order UG-920781</v>
          </cell>
          <cell r="K58" t="str">
            <v>Non Operating Investments</v>
          </cell>
        </row>
        <row r="59">
          <cell r="A59">
            <v>18608081</v>
          </cell>
          <cell r="B59" t="str">
            <v>Env Rem - Electron Flume Site</v>
          </cell>
          <cell r="C59" t="str">
            <v>018608081 Env Rem - Electron Flume Site
This account is for deferred debits associated with environmental remediation tied to the site noted in the Account description.  The WUTC authorizes PSE to defer the costs associated with electric environmental remediation in order to reduce rate fluctuations and prevent negative financial impacts.</v>
          </cell>
          <cell r="D59">
            <v>659654.59</v>
          </cell>
          <cell r="E59" t="str">
            <v>n/a</v>
          </cell>
          <cell r="F59" t="str">
            <v>n/a</v>
          </cell>
          <cell r="G59" t="str">
            <v>n/a</v>
          </cell>
          <cell r="H59" t="str">
            <v>Ratemaking Request is Pending in UE-170033/UG-170034</v>
          </cell>
          <cell r="I59" t="str">
            <v>No carrying costs are accrued</v>
          </cell>
          <cell r="J59" t="str">
            <v>Per Washington Commission order UE-070724</v>
          </cell>
          <cell r="K59" t="str">
            <v>Working Capital</v>
          </cell>
        </row>
        <row r="60">
          <cell r="A60">
            <v>18608112</v>
          </cell>
          <cell r="B60" t="str">
            <v>Env Rem - Tacoma Tide Flats Remediation Costs</v>
          </cell>
          <cell r="C60" t="str">
            <v xml:space="preserve">Env. Rem. Tacoma Tide Flats Remed Costs (2005)  Costs related to this project are accrued monthly.  Formerly a manufactured gas plant site, current clean up under way.  Under terms of the UG-920781 accounting order, the amortization will be requested in a future rate case. </v>
          </cell>
          <cell r="D60">
            <v>38953752.935833335</v>
          </cell>
          <cell r="E60" t="str">
            <v>n/a</v>
          </cell>
          <cell r="F60" t="str">
            <v>n/a</v>
          </cell>
          <cell r="G60" t="str">
            <v>n/a</v>
          </cell>
          <cell r="H60" t="str">
            <v>Ratemaking Request is Pending in UE-170033/UG-170034</v>
          </cell>
          <cell r="I60" t="str">
            <v>No carrying costs are accrued</v>
          </cell>
          <cell r="J60" t="str">
            <v>Per Washington Commission order UG-920781</v>
          </cell>
          <cell r="K60" t="str">
            <v>Non Operating Investments</v>
          </cell>
        </row>
        <row r="61">
          <cell r="A61">
            <v>18608111</v>
          </cell>
          <cell r="B61" t="str">
            <v>Env Rem - Electric Flume (Future Cost Est)</v>
          </cell>
          <cell r="C61" t="str">
            <v>Tracking Account Only - Offsetting Account is in FERC 228.4</v>
          </cell>
          <cell r="D61">
            <v>250000</v>
          </cell>
          <cell r="E61" t="str">
            <v>n/a</v>
          </cell>
          <cell r="F61" t="str">
            <v>n/a</v>
          </cell>
          <cell r="G61" t="str">
            <v>n/a</v>
          </cell>
          <cell r="H61" t="str">
            <v>n/a</v>
          </cell>
          <cell r="I61" t="str">
            <v>n/a</v>
          </cell>
          <cell r="J61" t="str">
            <v>n/a</v>
          </cell>
          <cell r="K61" t="str">
            <v>Non Operating Investments</v>
          </cell>
        </row>
        <row r="62">
          <cell r="A62">
            <v>18608141</v>
          </cell>
          <cell r="B62" t="str">
            <v>Env Rem - Talbot Hill Substation and Switchyard</v>
          </cell>
          <cell r="C62" t="str">
            <v>Env Rem - Talbot Hill Substation and Switchyard (2009)
This account is for deferred debits associated with environmental remediation tied to the site noted in the Account description.  The WUTC authorizes PSE to defer the costs associated with electric environmental remediation in order to reduce rate fluctuations and prevent negative financial impacts.</v>
          </cell>
          <cell r="D62">
            <v>224879.76</v>
          </cell>
          <cell r="E62" t="str">
            <v>n/a</v>
          </cell>
          <cell r="F62" t="str">
            <v>n/a</v>
          </cell>
          <cell r="G62" t="str">
            <v>n/a</v>
          </cell>
          <cell r="H62" t="str">
            <v>Ratemaking Request is Pending in UE-170033/UG-170034</v>
          </cell>
          <cell r="I62" t="str">
            <v>No carrying costs are accrued</v>
          </cell>
          <cell r="J62" t="str">
            <v>Per Washington Commission order UE-070724</v>
          </cell>
          <cell r="K62" t="str">
            <v>Working Capital</v>
          </cell>
        </row>
        <row r="63">
          <cell r="A63">
            <v>18608151</v>
          </cell>
          <cell r="B63" t="str">
            <v>Env Rem - Talbot Hill Subs &amp; Switchyard -Fut Cost Est.</v>
          </cell>
          <cell r="C63" t="str">
            <v>Tracking Account Only - Offsetting Account is in FERC 228.4</v>
          </cell>
          <cell r="D63">
            <v>75000</v>
          </cell>
          <cell r="E63" t="str">
            <v>n/a</v>
          </cell>
          <cell r="F63" t="str">
            <v>n/a</v>
          </cell>
          <cell r="G63" t="str">
            <v>n/a</v>
          </cell>
          <cell r="H63" t="str">
            <v>n/a</v>
          </cell>
          <cell r="I63" t="str">
            <v>n/a</v>
          </cell>
          <cell r="J63" t="str">
            <v>n/a</v>
          </cell>
          <cell r="K63" t="str">
            <v>Non Operating Investments</v>
          </cell>
        </row>
        <row r="64">
          <cell r="A64">
            <v>18608171</v>
          </cell>
          <cell r="B64" t="str">
            <v>Env. Rem -Everett Asarco Site</v>
          </cell>
          <cell r="C64" t="str">
            <v>Env Rem - Everett Asarco Site  
On April 14, 2011 ASARCO LLC filed a remedation claim on a previously PSE owned smelter.  PSE is researching the allegation.</v>
          </cell>
          <cell r="D64">
            <v>212588.68000000002</v>
          </cell>
          <cell r="E64" t="str">
            <v>n/a</v>
          </cell>
          <cell r="F64" t="str">
            <v>n/a</v>
          </cell>
          <cell r="G64" t="str">
            <v>n/a</v>
          </cell>
          <cell r="H64" t="str">
            <v>Ratemaking Request is Pending in UE-170033/UG-170034</v>
          </cell>
          <cell r="I64" t="str">
            <v>No carrying costs are accrued</v>
          </cell>
          <cell r="J64" t="str">
            <v>Per Washington Commission order UE-070724</v>
          </cell>
          <cell r="K64" t="str">
            <v>Working Capital</v>
          </cell>
        </row>
        <row r="65">
          <cell r="A65">
            <v>18608181</v>
          </cell>
          <cell r="B65" t="str">
            <v>Env. Rem - Sammamish Substation (Future Cost Est.)</v>
          </cell>
          <cell r="C65" t="str">
            <v>Tracking Account Only - Offsetting Account is in FERC 228.4</v>
          </cell>
          <cell r="D65">
            <v>50000</v>
          </cell>
          <cell r="E65" t="str">
            <v>n/a</v>
          </cell>
          <cell r="F65" t="str">
            <v>n/a</v>
          </cell>
          <cell r="G65" t="str">
            <v>n/a</v>
          </cell>
          <cell r="H65" t="str">
            <v>n/a</v>
          </cell>
          <cell r="I65" t="str">
            <v>n/a</v>
          </cell>
          <cell r="J65" t="str">
            <v>n/a</v>
          </cell>
          <cell r="K65" t="str">
            <v>Non Operating Investments</v>
          </cell>
        </row>
        <row r="66">
          <cell r="A66">
            <v>18608191</v>
          </cell>
          <cell r="B66" t="str">
            <v xml:space="preserve">Env. Rem - Sammamish Substation </v>
          </cell>
          <cell r="C66" t="str">
            <v>Env Rem - Sammamish Substation-
On April 14, 2011 ASARCO LLC filed a remedation claim on a previously PSE owned smelter.  PSE is researching the allegation.</v>
          </cell>
          <cell r="D66">
            <v>400495.46999999991</v>
          </cell>
          <cell r="E66" t="str">
            <v>n/a</v>
          </cell>
          <cell r="F66" t="str">
            <v>n/a</v>
          </cell>
          <cell r="G66" t="str">
            <v>n/a</v>
          </cell>
          <cell r="H66" t="str">
            <v>Ratemaking Request is Pending in UE-170033/UG-170034</v>
          </cell>
          <cell r="I66" t="str">
            <v>No carrying costs are accrued</v>
          </cell>
          <cell r="J66" t="str">
            <v>Per Washington Commission order UE-070724</v>
          </cell>
          <cell r="K66" t="str">
            <v>Working Capital</v>
          </cell>
        </row>
        <row r="67">
          <cell r="A67">
            <v>18608211</v>
          </cell>
          <cell r="B67" t="str">
            <v>Env. Rem. -Pt. Robinson cable station</v>
          </cell>
          <cell r="C67" t="str">
            <v>Env Rem - Pt. Robinson cable station (UE-070724 ) - PSE is responding to contamination that has been discovered in the beach beneath the Pt. Robinson cable station. This contamination originates from leaks from the oil filled submarine cable feeding Vashon Island.</v>
          </cell>
          <cell r="D67">
            <v>111880.23</v>
          </cell>
          <cell r="E67" t="str">
            <v>n/a</v>
          </cell>
          <cell r="F67" t="str">
            <v>n/a</v>
          </cell>
          <cell r="G67" t="str">
            <v>n/a</v>
          </cell>
          <cell r="H67" t="str">
            <v>Ratemaking Request is Pending in UE-170033/UG-170034</v>
          </cell>
          <cell r="I67" t="str">
            <v>No carrying costs are accrued</v>
          </cell>
          <cell r="J67" t="str">
            <v>Per Washington Commission order UE-070724</v>
          </cell>
          <cell r="K67" t="str">
            <v>Working Capital</v>
          </cell>
        </row>
        <row r="68">
          <cell r="A68">
            <v>18608212</v>
          </cell>
          <cell r="B68" t="str">
            <v>Env Rem - Everett Remediation Costs</v>
          </cell>
          <cell r="C68" t="str">
            <v xml:space="preserve">PSE implemented an interim remedy consisting of a containment wall with groundwater monitoring at both ends and at the centerline of the containment wall.  PSE continues regular monitoring of the results of the remediation already performed.  Annual groundwater sampling performed continues to show the remedy is containing contaminated groundwater.  </v>
          </cell>
          <cell r="D68">
            <v>1467246.2454166666</v>
          </cell>
          <cell r="E68" t="str">
            <v>n/a</v>
          </cell>
          <cell r="F68" t="str">
            <v>n/a</v>
          </cell>
          <cell r="G68" t="str">
            <v>n/a</v>
          </cell>
          <cell r="H68" t="str">
            <v>Ratemaking Request is Pending in UE-170033/UG-170034</v>
          </cell>
          <cell r="I68" t="str">
            <v>No carrying costs are accrued</v>
          </cell>
          <cell r="J68" t="str">
            <v>Per Washington Commission order UG-920781</v>
          </cell>
          <cell r="K68" t="str">
            <v>Non Operating Investments</v>
          </cell>
        </row>
        <row r="69">
          <cell r="A69">
            <v>18608221</v>
          </cell>
          <cell r="B69" t="str">
            <v>Env-Rem-City of Olympia vs. PSE (Future Cost Est.)</v>
          </cell>
          <cell r="C69" t="str">
            <v>Tracking Account Only - Offsetting Account is in FERC 228.4</v>
          </cell>
          <cell r="D69">
            <v>113235.72625000001</v>
          </cell>
          <cell r="E69" t="str">
            <v>n/a</v>
          </cell>
          <cell r="F69" t="str">
            <v>n/a</v>
          </cell>
          <cell r="G69" t="str">
            <v>n/a</v>
          </cell>
          <cell r="H69" t="str">
            <v>n/a</v>
          </cell>
          <cell r="I69" t="str">
            <v>n/a</v>
          </cell>
          <cell r="J69" t="str">
            <v>n/a</v>
          </cell>
          <cell r="K69" t="str">
            <v>Non Operating Investments</v>
          </cell>
        </row>
        <row r="70">
          <cell r="A70">
            <v>18608231</v>
          </cell>
          <cell r="B70" t="str">
            <v>Env Rem-City Of Olympia vs. PSE (Plum St Substation)</v>
          </cell>
          <cell r="C70" t="str">
            <v>Env Rem-City of Olympia vs. PSE (Plum St Substation). On March 7, 2012, the City of Olympia filed a lawsuit against PSE asserting that a predecessor of PSE owned and operated an MGP at an adjacent site and that PSE also is responsible as the current owner of the adjacent Plum Street Substation. During construction of its new City Hall, the City alleged that it encountered contamination from past MGP operations. PSE is currently researching the merit of these allegations.</v>
          </cell>
          <cell r="D70">
            <v>281599.67625000002</v>
          </cell>
          <cell r="E70" t="str">
            <v>n/a</v>
          </cell>
          <cell r="F70" t="str">
            <v>n/a</v>
          </cell>
          <cell r="G70" t="str">
            <v>n/a</v>
          </cell>
          <cell r="H70" t="str">
            <v>Ratemaking Request is Pending in UE-170033/UG-170034</v>
          </cell>
          <cell r="I70" t="str">
            <v>No carrying costs are accrued</v>
          </cell>
          <cell r="J70" t="str">
            <v>Per Washington Commission order UE-070724</v>
          </cell>
          <cell r="K70" t="str">
            <v>Working Capital</v>
          </cell>
        </row>
        <row r="71">
          <cell r="A71">
            <v>18608241</v>
          </cell>
          <cell r="B71" t="str">
            <v>Env-Rem-Whitehorn UST (Future Cost Est.)</v>
          </cell>
          <cell r="C71" t="str">
            <v>Tracking Account Only - Offsetting Account is in FERC 228.4</v>
          </cell>
          <cell r="D71">
            <v>95855.052083333328</v>
          </cell>
          <cell r="E71" t="str">
            <v>n/a</v>
          </cell>
          <cell r="F71" t="str">
            <v>n/a</v>
          </cell>
          <cell r="G71" t="str">
            <v>n/a</v>
          </cell>
          <cell r="H71" t="str">
            <v>n/a</v>
          </cell>
          <cell r="I71" t="str">
            <v>n/a</v>
          </cell>
          <cell r="J71" t="str">
            <v>n/a</v>
          </cell>
          <cell r="K71" t="str">
            <v>Non Operating Investments</v>
          </cell>
        </row>
        <row r="72">
          <cell r="A72">
            <v>18608251</v>
          </cell>
          <cell r="B72" t="str">
            <v>Env Rem-Whitehorn UST</v>
          </cell>
          <cell r="C72" t="str">
            <v xml:space="preserve">Env Rem-Whitehorn UST. On February 6th, 2012 petroleum contamination was discovered by PSE crews as they were excavating onsite.   Further characterization of the site has indicated that the contamination is associated to a leaking False Start underground storage tank.   Due to the shallow groundwater table, the site will continue to be monitored with excavation planned for the summer of 2012.  Additionally, monitoring wells will need to be installed due to a sheen being present on groundwater encountered in the excavation. </v>
          </cell>
          <cell r="D72">
            <v>695.75</v>
          </cell>
          <cell r="E72" t="str">
            <v>n/a</v>
          </cell>
          <cell r="F72" t="str">
            <v>n/a</v>
          </cell>
          <cell r="G72" t="str">
            <v>n/a</v>
          </cell>
          <cell r="H72" t="str">
            <v>Ratemaking Request is Pending in UE-170033/UG-170034</v>
          </cell>
          <cell r="I72" t="str">
            <v>No carrying costs are accrued</v>
          </cell>
          <cell r="J72" t="str">
            <v>Per Washington Commission order UE-070724</v>
          </cell>
          <cell r="K72" t="str">
            <v>Working Capital</v>
          </cell>
        </row>
        <row r="73">
          <cell r="A73">
            <v>18608312</v>
          </cell>
          <cell r="B73" t="str">
            <v>Env Rem - Chehalis Remediation Costs</v>
          </cell>
          <cell r="C73" t="str">
            <v>Env. Rem. Chehalis Remediation (2005)  A gas-manufacturing site at Chehalis is estimated to be approximately $2.0 million.  Currently as of 11/00 the balance in this account is $1.8 million.  Per UG-920781, the amortization will be requested in a future rate case.</v>
          </cell>
          <cell r="D73">
            <v>3959360.2216666676</v>
          </cell>
          <cell r="E73" t="str">
            <v>n/a</v>
          </cell>
          <cell r="F73" t="str">
            <v>n/a</v>
          </cell>
          <cell r="G73" t="str">
            <v>n/a</v>
          </cell>
          <cell r="H73" t="str">
            <v>Ratemaking Request is Pending in UE-170033/UG-170034</v>
          </cell>
          <cell r="I73" t="str">
            <v>No carrying costs are accrued</v>
          </cell>
          <cell r="J73" t="str">
            <v>Per Washington Commission order UG-920781</v>
          </cell>
          <cell r="K73" t="str">
            <v>Non Operating Investments</v>
          </cell>
        </row>
        <row r="74">
          <cell r="A74">
            <v>18608412</v>
          </cell>
          <cell r="B74" t="str">
            <v>Env Rem - Gas Works Remediation Costs</v>
          </cell>
          <cell r="C74" t="str">
            <v>Env. Rem. Gas Works Remediation (2005)  A clean up action plan is under review from the Washington Department of Ecology.  The total project estimate is $3.2-$5.0 million.  This former gas manufacturing site amortization of costs will be requested in a future rate case per UG-920781.</v>
          </cell>
          <cell r="D74">
            <v>2651381.7400000007</v>
          </cell>
          <cell r="E74" t="str">
            <v>n/a</v>
          </cell>
          <cell r="F74" t="str">
            <v>n/a</v>
          </cell>
          <cell r="G74" t="str">
            <v>n/a</v>
          </cell>
          <cell r="H74" t="str">
            <v>Ratemaking Request is Pending in UE-170033/UG-170034</v>
          </cell>
          <cell r="I74" t="str">
            <v>No carrying costs are accrued</v>
          </cell>
          <cell r="J74" t="str">
            <v>Per Washington Commission order UG-920781</v>
          </cell>
          <cell r="K74" t="str">
            <v>Non Operating Investments</v>
          </cell>
        </row>
        <row r="75">
          <cell r="A75">
            <v>18608612</v>
          </cell>
          <cell r="B75" t="str">
            <v>Env Rem - WSDOT Upland Remediation Costs</v>
          </cell>
          <cell r="C75" t="str">
            <v>Env. Rem. WSDOT Upland Remed Costs (2005)  A former gas manufacturing plant site.  Amortization will be requested in a future rate case per the UG-920781 accounting order.</v>
          </cell>
          <cell r="D75">
            <v>779999.3879166668</v>
          </cell>
          <cell r="E75" t="str">
            <v>n/a</v>
          </cell>
          <cell r="F75" t="str">
            <v>n/a</v>
          </cell>
          <cell r="G75" t="str">
            <v>n/a</v>
          </cell>
          <cell r="H75" t="str">
            <v>Ratemaking Request is Pending in UE-170033/UG-170034</v>
          </cell>
          <cell r="I75" t="str">
            <v>No carrying costs are accrued</v>
          </cell>
          <cell r="J75" t="str">
            <v>Per Washington Commission order UG-920781</v>
          </cell>
          <cell r="K75" t="str">
            <v>Non Operating Investments</v>
          </cell>
        </row>
        <row r="76">
          <cell r="A76">
            <v>18608712</v>
          </cell>
          <cell r="B76" t="str">
            <v>Env Rem - WSDOT Thea Foss Remediation Costs</v>
          </cell>
          <cell r="C76" t="str">
            <v>Env. Rem. WSDOT Thea Foss Remed Costs (2005)  The City of Tacoma Thea Foss Waterway issues are in arbitration.  The total project is estimated at $1.5-$3.5 million  This is a former gas manufacturing plant.</v>
          </cell>
          <cell r="D76">
            <v>5358667.5899999989</v>
          </cell>
          <cell r="E76" t="str">
            <v>n/a</v>
          </cell>
          <cell r="F76" t="str">
            <v>n/a</v>
          </cell>
          <cell r="G76" t="str">
            <v>n/a</v>
          </cell>
          <cell r="H76" t="str">
            <v>Ratemaking Request is Pending in UE-170033/UG-170034</v>
          </cell>
          <cell r="I76" t="str">
            <v>No carrying costs are accrued</v>
          </cell>
          <cell r="J76" t="str">
            <v>Per Washington Commission order UG-920781</v>
          </cell>
          <cell r="K76" t="str">
            <v>Non Operating Investments</v>
          </cell>
        </row>
        <row r="77">
          <cell r="A77" t="str">
            <v>18608722</v>
          </cell>
          <cell r="B77" t="str">
            <v>BLOCKED-Thea Foss Recovery</v>
          </cell>
          <cell r="C77" t="str">
            <v xml:space="preserve">Env. Rem. Thea Foss cost recovery.  PSE was involved as potentially responsible party due to is past ownership of a portion of the 22nd and A street MGP and is part of a Utilities PRP subgroup.  The majority of cleanup have been completed.  </v>
          </cell>
          <cell r="D77">
            <v>7711.71875</v>
          </cell>
          <cell r="E77" t="str">
            <v>n/a</v>
          </cell>
          <cell r="F77" t="str">
            <v>n/a</v>
          </cell>
          <cell r="G77" t="str">
            <v>n/a</v>
          </cell>
          <cell r="H77" t="str">
            <v>Ratemaking Request is Pending in UE-170033/UG-170034</v>
          </cell>
          <cell r="I77" t="str">
            <v>No carrying costs are accrued</v>
          </cell>
          <cell r="J77" t="str">
            <v>Per Washington Commission order UG-920781</v>
          </cell>
          <cell r="K77" t="str">
            <v>Non Operating Investments</v>
          </cell>
        </row>
        <row r="78">
          <cell r="A78">
            <v>18608752</v>
          </cell>
          <cell r="B78" t="str">
            <v>Env Rem - Verbeek Properties Remediation Costs</v>
          </cell>
          <cell r="C78" t="str">
            <v>Env Rem. Verbeek Properties Environmental Costs (2009) A Complaint was filed within the Superior Court of King County alledging that PSE and/or the City of Seattle transported contaminated soil from the Gas Works MGP site to the plaintiff's property in the early 1970's.</v>
          </cell>
          <cell r="D78">
            <v>935530</v>
          </cell>
          <cell r="E78" t="str">
            <v>n/a</v>
          </cell>
          <cell r="F78" t="str">
            <v>n/a</v>
          </cell>
          <cell r="G78" t="str">
            <v>n/a</v>
          </cell>
          <cell r="H78" t="str">
            <v>Ratemaking Request is Pending in UE-170033/UG-170034</v>
          </cell>
          <cell r="I78" t="str">
            <v>No carrying costs are accrued</v>
          </cell>
          <cell r="J78" t="str">
            <v>Per Washington Commission order UG-920781</v>
          </cell>
          <cell r="K78" t="str">
            <v>Working Capital</v>
          </cell>
        </row>
        <row r="79">
          <cell r="A79">
            <v>18608772</v>
          </cell>
          <cell r="B79" t="str">
            <v>Thea Foss Waterway (WADOT Settlement)</v>
          </cell>
          <cell r="C79" t="str">
            <v>Env. Rem  - Distribution for legal settlment between WADOT, PacifiCorp and PSE</v>
          </cell>
          <cell r="D79">
            <v>-3488999.100000001</v>
          </cell>
          <cell r="E79" t="str">
            <v>n/a</v>
          </cell>
          <cell r="F79" t="str">
            <v>n/a</v>
          </cell>
          <cell r="G79" t="str">
            <v>n/a</v>
          </cell>
          <cell r="H79" t="str">
            <v>Ratemaking Request is Pending in UE-170033/UG-170034</v>
          </cell>
          <cell r="I79" t="str">
            <v>No carrying costs are accrued</v>
          </cell>
          <cell r="J79" t="str">
            <v>Per Washington Commission order UG-920781</v>
          </cell>
          <cell r="K79" t="str">
            <v>Non Operating Investments</v>
          </cell>
        </row>
        <row r="80">
          <cell r="A80">
            <v>18608782</v>
          </cell>
          <cell r="B80" t="str">
            <v>Everett Washington (WADOT Settlement)</v>
          </cell>
          <cell r="C80" t="str">
            <v>Env. Rem  - Distribution for legal settlment between WADOT, PacifiCorp and PSE</v>
          </cell>
          <cell r="D80">
            <v>-801550.75</v>
          </cell>
          <cell r="E80" t="str">
            <v>n/a</v>
          </cell>
          <cell r="F80" t="str">
            <v>n/a</v>
          </cell>
          <cell r="G80" t="str">
            <v>n/a</v>
          </cell>
          <cell r="H80" t="str">
            <v>Ratemaking Request is Pending in UE-170033/UG-170034</v>
          </cell>
          <cell r="I80" t="str">
            <v>No carrying costs are accrued</v>
          </cell>
          <cell r="J80" t="str">
            <v>Per Washington Commission order UG-920781</v>
          </cell>
          <cell r="K80" t="str">
            <v>Non Operating Investments</v>
          </cell>
        </row>
        <row r="81">
          <cell r="A81">
            <v>18608792</v>
          </cell>
          <cell r="B81" t="str">
            <v>Olympia Columbia Street MGP (WADOT Sett</v>
          </cell>
          <cell r="C81" t="str">
            <v>Env. Rem  - Distribution for legal settlment between WADOT, PacifiCorp and PSE</v>
          </cell>
          <cell r="D81">
            <v>-160310.14999999997</v>
          </cell>
          <cell r="E81" t="str">
            <v>n/a</v>
          </cell>
          <cell r="F81" t="str">
            <v>n/a</v>
          </cell>
          <cell r="G81" t="str">
            <v>n/a</v>
          </cell>
          <cell r="H81" t="str">
            <v>Ratemaking Request is Pending in UE-170033/UG-170034</v>
          </cell>
          <cell r="I81" t="str">
            <v>No carrying costs are accrued</v>
          </cell>
          <cell r="J81" t="str">
            <v>Per Washington Commission order UG-920781</v>
          </cell>
          <cell r="K81" t="str">
            <v>Non Operating Investments</v>
          </cell>
        </row>
        <row r="82">
          <cell r="A82">
            <v>18609312</v>
          </cell>
          <cell r="B82" t="str">
            <v>Env Rem - Quendall Terminal Remediation</v>
          </cell>
          <cell r="C82" t="str">
            <v>Env. Rem. Quendall Terminal (2005)    This is a former gas-manufacturing site with estimated future costs of  $1.0 million.</v>
          </cell>
          <cell r="D82">
            <v>12405154.710000003</v>
          </cell>
          <cell r="E82" t="str">
            <v>n/a</v>
          </cell>
          <cell r="F82" t="str">
            <v>n/a</v>
          </cell>
          <cell r="G82" t="str">
            <v>n/a</v>
          </cell>
          <cell r="H82" t="str">
            <v>Ratemaking Request is Pending in UE-170033/UG-170034</v>
          </cell>
          <cell r="I82" t="str">
            <v>No carrying costs are accrued</v>
          </cell>
          <cell r="J82" t="str">
            <v>Per Washington Commission order UG-920781</v>
          </cell>
          <cell r="K82" t="str">
            <v>Non Operating Investments</v>
          </cell>
        </row>
        <row r="83">
          <cell r="A83">
            <v>18609422</v>
          </cell>
          <cell r="B83" t="str">
            <v>Env. Rem - Gas Works Park (Future Cost Est.)</v>
          </cell>
          <cell r="C83" t="str">
            <v>Tracking Account Only - Offsetting Account is in FERC 228.4</v>
          </cell>
          <cell r="D83">
            <v>21800608.924583301</v>
          </cell>
          <cell r="E83" t="str">
            <v>n/a</v>
          </cell>
          <cell r="F83" t="str">
            <v>n/a</v>
          </cell>
          <cell r="G83" t="str">
            <v>n/a</v>
          </cell>
          <cell r="H83" t="str">
            <v>n/a</v>
          </cell>
          <cell r="I83" t="str">
            <v>n/a</v>
          </cell>
          <cell r="J83" t="str">
            <v>n/a</v>
          </cell>
          <cell r="K83" t="str">
            <v>Non Operating Investments</v>
          </cell>
        </row>
        <row r="84">
          <cell r="A84">
            <v>18609432</v>
          </cell>
          <cell r="B84" t="str">
            <v>Env Rem-Post Nov 2012 Gas Works Park -</v>
          </cell>
          <cell r="C84" t="str">
            <v xml:space="preserve">EnvRem-Post11-12 GaW - record remediation between City of Seattle and PSE for the combined Gas Work park and Lake Union sites. </v>
          </cell>
          <cell r="D84">
            <v>6252278.4400000013</v>
          </cell>
          <cell r="E84" t="str">
            <v>n/a</v>
          </cell>
          <cell r="F84" t="str">
            <v>n/a</v>
          </cell>
          <cell r="G84" t="str">
            <v>n/a</v>
          </cell>
          <cell r="H84" t="str">
            <v>Ratemaking Request is Pending in UE-170033/UG-170034</v>
          </cell>
          <cell r="I84" t="str">
            <v>No carrying costs are accrued</v>
          </cell>
          <cell r="J84" t="str">
            <v>Per Settlement, Release and Cost Allocation agreement between City of Seattle and PSE &amp; UG-920781</v>
          </cell>
          <cell r="K84" t="str">
            <v>Non Operating Investments</v>
          </cell>
        </row>
        <row r="85">
          <cell r="A85">
            <v>18609512</v>
          </cell>
          <cell r="B85" t="str">
            <v>Env Rem-Quendall Terminal - Remediation</v>
          </cell>
          <cell r="C85" t="str">
            <v>Env Rem-Quendall Terminal - Remediation</v>
          </cell>
          <cell r="D85">
            <v>79127.539583333317</v>
          </cell>
          <cell r="E85" t="str">
            <v>n/a</v>
          </cell>
          <cell r="F85" t="str">
            <v>n/a</v>
          </cell>
          <cell r="G85" t="str">
            <v>n/a</v>
          </cell>
          <cell r="H85" t="str">
            <v>Ratemaking Request is Pending in UE-170033/UG-170034</v>
          </cell>
          <cell r="I85" t="str">
            <v>No carrying costs are accrued</v>
          </cell>
          <cell r="J85" t="str">
            <v>Per Washington Commission order UG-920781</v>
          </cell>
          <cell r="K85" t="str">
            <v>Non Operating Investments</v>
          </cell>
        </row>
        <row r="86">
          <cell r="A86">
            <v>18609532</v>
          </cell>
          <cell r="B86" t="str">
            <v>Env Rem - Bay Station (Elliot Ave) MGP</v>
          </cell>
          <cell r="C86" t="str">
            <v>Env Rem - Bay Station (Elliot Ave) MGP   (2006)    Cost deferral relating to environmental remediation</v>
          </cell>
          <cell r="D86">
            <v>241783.75083333335</v>
          </cell>
          <cell r="E86" t="str">
            <v>n/a</v>
          </cell>
          <cell r="F86" t="str">
            <v>n/a</v>
          </cell>
          <cell r="G86" t="str">
            <v>n/a</v>
          </cell>
          <cell r="H86" t="str">
            <v>Ratemaking Request is Pending in UE-170033/UG-170034</v>
          </cell>
          <cell r="I86" t="str">
            <v>No carrying costs are accrued</v>
          </cell>
          <cell r="J86" t="str">
            <v>Per Washington Commission order UG-920781</v>
          </cell>
          <cell r="K86" t="str">
            <v>Non Operating Investments</v>
          </cell>
        </row>
        <row r="87">
          <cell r="A87">
            <v>18609542</v>
          </cell>
          <cell r="B87" t="str">
            <v>Env Rem - Olympia ( Columbia Street) MGP</v>
          </cell>
          <cell r="C87" t="str">
            <v xml:space="preserve">Env Rem - Olympia (Columbia Street) MGP (2006)  Cost deferral relating to environmental remediation  </v>
          </cell>
          <cell r="D87">
            <v>1259128.302083333</v>
          </cell>
          <cell r="E87" t="str">
            <v>n/a</v>
          </cell>
          <cell r="F87" t="str">
            <v>n/a</v>
          </cell>
          <cell r="G87" t="str">
            <v>n/a</v>
          </cell>
          <cell r="H87" t="str">
            <v>Ratemaking Request is Pending in UE-170033/UG-170034</v>
          </cell>
          <cell r="I87" t="str">
            <v>No carrying costs are accrued</v>
          </cell>
          <cell r="J87" t="str">
            <v>Per Washington Commission order UG-920781</v>
          </cell>
          <cell r="K87" t="str">
            <v>Non Operating Investments</v>
          </cell>
        </row>
        <row r="88">
          <cell r="A88">
            <v>18609572</v>
          </cell>
          <cell r="B88" t="str">
            <v>Env Rem - Tacoma Gas Company (Future Co</v>
          </cell>
          <cell r="C88" t="str">
            <v>Tracking Account Only - Offsetting Account is in FERC 228.4</v>
          </cell>
          <cell r="D88">
            <v>626906.04125000001</v>
          </cell>
          <cell r="E88" t="str">
            <v>n/a</v>
          </cell>
          <cell r="F88" t="str">
            <v>n/a</v>
          </cell>
          <cell r="G88" t="str">
            <v>n/a</v>
          </cell>
          <cell r="H88" t="str">
            <v>n/a</v>
          </cell>
          <cell r="I88" t="str">
            <v>n/a</v>
          </cell>
          <cell r="J88" t="str">
            <v>n/a</v>
          </cell>
          <cell r="K88" t="str">
            <v>Non Operating Investments</v>
          </cell>
        </row>
        <row r="89">
          <cell r="A89">
            <v>18609582</v>
          </cell>
          <cell r="B89" t="str">
            <v>Env Rem - Thea Foss Waterway (Future Co</v>
          </cell>
          <cell r="C89" t="str">
            <v>Tracking Account Only - Offsetting Account is in FERC 228.4</v>
          </cell>
          <cell r="D89">
            <v>555757.71416666673</v>
          </cell>
          <cell r="E89" t="str">
            <v>n/a</v>
          </cell>
          <cell r="F89" t="str">
            <v>n/a</v>
          </cell>
          <cell r="G89" t="str">
            <v>n/a</v>
          </cell>
          <cell r="H89" t="str">
            <v>n/a</v>
          </cell>
          <cell r="I89" t="str">
            <v>n/a</v>
          </cell>
          <cell r="J89" t="str">
            <v>n/a</v>
          </cell>
          <cell r="K89" t="str">
            <v>Non Operating Investments</v>
          </cell>
        </row>
        <row r="90">
          <cell r="A90">
            <v>18609592</v>
          </cell>
          <cell r="B90" t="str">
            <v>Env Rem - Everett, Washington (Future C</v>
          </cell>
          <cell r="C90" t="str">
            <v>Tracking Account Only - Offsetting Account is in FERC 228.4</v>
          </cell>
          <cell r="D90">
            <v>3300715.5845833342</v>
          </cell>
          <cell r="E90" t="str">
            <v>n/a</v>
          </cell>
          <cell r="F90" t="str">
            <v>n/a</v>
          </cell>
          <cell r="G90" t="str">
            <v>n/a</v>
          </cell>
          <cell r="H90" t="str">
            <v>n/a</v>
          </cell>
          <cell r="I90" t="str">
            <v>n/a</v>
          </cell>
          <cell r="J90" t="str">
            <v>n/a</v>
          </cell>
          <cell r="K90" t="str">
            <v>Non Operating Investments</v>
          </cell>
        </row>
        <row r="91">
          <cell r="A91">
            <v>18609602</v>
          </cell>
          <cell r="B91" t="str">
            <v>Env Rem - Chehalis, Washington (Future</v>
          </cell>
          <cell r="C91" t="str">
            <v>Tracking Account Only - Offsetting Account is in FERC 228.4</v>
          </cell>
          <cell r="D91">
            <v>235368.89583333337</v>
          </cell>
          <cell r="E91" t="str">
            <v>n/a</v>
          </cell>
          <cell r="F91" t="str">
            <v>n/a</v>
          </cell>
          <cell r="G91" t="str">
            <v>n/a</v>
          </cell>
          <cell r="H91" t="str">
            <v>n/a</v>
          </cell>
          <cell r="I91" t="str">
            <v>n/a</v>
          </cell>
          <cell r="J91" t="str">
            <v>n/a</v>
          </cell>
          <cell r="K91" t="str">
            <v>Non Operating Investments</v>
          </cell>
        </row>
        <row r="92">
          <cell r="A92">
            <v>18609622</v>
          </cell>
          <cell r="B92" t="str">
            <v>Env Rem - Quendall Terminals (Future Co</v>
          </cell>
          <cell r="C92" t="str">
            <v>Tracking Account Only - Offsetting Account is in FERC 228.4</v>
          </cell>
          <cell r="D92">
            <v>1280023.9145833335</v>
          </cell>
          <cell r="E92" t="str">
            <v>n/a</v>
          </cell>
          <cell r="F92" t="str">
            <v>n/a</v>
          </cell>
          <cell r="G92" t="str">
            <v>n/a</v>
          </cell>
          <cell r="H92" t="str">
            <v>n/a</v>
          </cell>
          <cell r="I92" t="str">
            <v>n/a</v>
          </cell>
          <cell r="J92" t="str">
            <v>n/a</v>
          </cell>
          <cell r="K92" t="str">
            <v>Non Operating Investments</v>
          </cell>
        </row>
        <row r="93">
          <cell r="A93">
            <v>18609642</v>
          </cell>
          <cell r="B93" t="str">
            <v>Env Rem - Tacoma Tar Pits (Future Cost</v>
          </cell>
          <cell r="C93" t="str">
            <v>Tracking Account Only - Offsetting Account is in FERC 228.4</v>
          </cell>
          <cell r="D93">
            <v>3906530.8983333334</v>
          </cell>
          <cell r="E93" t="str">
            <v>n/a</v>
          </cell>
          <cell r="F93" t="str">
            <v>n/a</v>
          </cell>
          <cell r="G93" t="str">
            <v>n/a</v>
          </cell>
          <cell r="H93" t="str">
            <v>n/a</v>
          </cell>
          <cell r="I93" t="str">
            <v>n/a</v>
          </cell>
          <cell r="J93" t="str">
            <v>n/a</v>
          </cell>
          <cell r="K93" t="str">
            <v>Non Operating Investments</v>
          </cell>
        </row>
        <row r="94">
          <cell r="A94">
            <v>18609652</v>
          </cell>
          <cell r="B94" t="str">
            <v>Env Rem - Bay Station (Future Cost Est)</v>
          </cell>
          <cell r="C94" t="str">
            <v>Tracking Account Only - Offsetting Account is in FERC 228.4</v>
          </cell>
          <cell r="D94">
            <v>2041050.4625000001</v>
          </cell>
          <cell r="E94" t="str">
            <v>n/a</v>
          </cell>
          <cell r="F94" t="str">
            <v>n/a</v>
          </cell>
          <cell r="G94" t="str">
            <v>n/a</v>
          </cell>
          <cell r="H94" t="str">
            <v>n/a</v>
          </cell>
          <cell r="I94" t="str">
            <v>n/a</v>
          </cell>
          <cell r="J94" t="str">
            <v>n/a</v>
          </cell>
          <cell r="K94" t="str">
            <v>Non Operating Investments</v>
          </cell>
        </row>
        <row r="95">
          <cell r="A95">
            <v>18609662</v>
          </cell>
          <cell r="B95" t="str">
            <v>Env Rem-Olympia (Columbia St) MGP(Futur</v>
          </cell>
          <cell r="C95" t="str">
            <v>Tracking Account Only - Offsetting Account is in FERC 228.4</v>
          </cell>
          <cell r="D95">
            <v>497745.14875000011</v>
          </cell>
          <cell r="E95" t="str">
            <v>n/a</v>
          </cell>
          <cell r="F95" t="str">
            <v>n/a</v>
          </cell>
          <cell r="G95" t="str">
            <v>n/a</v>
          </cell>
          <cell r="H95" t="str">
            <v>n/a</v>
          </cell>
          <cell r="I95" t="str">
            <v>n/a</v>
          </cell>
          <cell r="J95" t="str">
            <v>n/a</v>
          </cell>
          <cell r="K95" t="str">
            <v>Non Operating Investments</v>
          </cell>
        </row>
        <row r="96">
          <cell r="A96">
            <v>18609672</v>
          </cell>
          <cell r="B96" t="str">
            <v>Env Rem - Verbeek Autowrecking (Future</v>
          </cell>
          <cell r="C96" t="str">
            <v>Tracking Account Only - Offsetting Account is in FERC 228.4</v>
          </cell>
          <cell r="D96">
            <v>200000</v>
          </cell>
          <cell r="E96" t="str">
            <v>n/a</v>
          </cell>
          <cell r="F96" t="str">
            <v>n/a</v>
          </cell>
          <cell r="G96" t="str">
            <v>n/a</v>
          </cell>
          <cell r="H96" t="str">
            <v>n/a</v>
          </cell>
          <cell r="I96" t="str">
            <v>n/a</v>
          </cell>
          <cell r="J96" t="str">
            <v>n/a</v>
          </cell>
          <cell r="K96" t="str">
            <v>Non Operating Investments</v>
          </cell>
        </row>
        <row r="97">
          <cell r="A97">
            <v>18609682</v>
          </cell>
          <cell r="B97" t="str">
            <v>Env Rem - Swarr Station (Future Cost Est.)</v>
          </cell>
          <cell r="C97" t="str">
            <v>Tracking Account Only - Offsetting Account is in FERC 228.4</v>
          </cell>
          <cell r="D97">
            <v>139591.66708333333</v>
          </cell>
          <cell r="E97" t="str">
            <v>n/a</v>
          </cell>
          <cell r="F97" t="str">
            <v>n/a</v>
          </cell>
          <cell r="G97" t="str">
            <v>n/a</v>
          </cell>
          <cell r="H97" t="str">
            <v>n/a</v>
          </cell>
          <cell r="I97" t="str">
            <v>n/a</v>
          </cell>
          <cell r="J97" t="str">
            <v>n/a</v>
          </cell>
          <cell r="K97" t="str">
            <v>Non Operating Investments</v>
          </cell>
        </row>
        <row r="98">
          <cell r="A98">
            <v>18609692</v>
          </cell>
          <cell r="B98" t="str">
            <v>Env Rem - North Operating Base (Future Cost Est.)</v>
          </cell>
          <cell r="C98" t="str">
            <v>Tracking Account Only - Offsetting Account is in FERC 228.4</v>
          </cell>
          <cell r="D98">
            <v>100000</v>
          </cell>
          <cell r="E98" t="str">
            <v>n/a</v>
          </cell>
          <cell r="F98" t="str">
            <v>n/a</v>
          </cell>
          <cell r="G98" t="str">
            <v>n/a</v>
          </cell>
          <cell r="H98" t="str">
            <v>n/a</v>
          </cell>
          <cell r="I98" t="str">
            <v>n/a</v>
          </cell>
          <cell r="J98" t="str">
            <v>n/a</v>
          </cell>
          <cell r="K98" t="str">
            <v>Non Operating Investments</v>
          </cell>
        </row>
        <row r="99">
          <cell r="A99">
            <v>18609801</v>
          </cell>
          <cell r="B99" t="str">
            <v>Article 502 - Forest Habitat Capital Fund</v>
          </cell>
          <cell r="C99" t="str">
            <v>Directly Offset by 24200901 Baker License capital Funding year 4 Requirement - Funding to a maximum of $430K (adjusted for inflation and interest) for acquisition and habitat enhancement of avian forest land.  If funds are available twenty-five years following license issuance (2033), and licensee, in consultation with the TRIG, determines lands are not available and/or habitat enhancement actions are not feasible for any of the intended purposes, the remaining funds may be made available to the Terrestrial Enhancement and Research Fund (TERF). Unless otherwise approved by FERC, acquired lands shall remain in licensee’s ownership during the term of the license.  Prior purchases for approximately $304K were coded to account 18609821 and will be reclassed in Q2 2013.  No other transactions are anticipated in 2013.</v>
          </cell>
          <cell r="D99">
            <v>163594.34708333333</v>
          </cell>
          <cell r="E99" t="str">
            <v>n/a</v>
          </cell>
          <cell r="F99" t="str">
            <v>n/a</v>
          </cell>
          <cell r="G99" t="str">
            <v>n/a</v>
          </cell>
          <cell r="H99" t="str">
            <v>n/a</v>
          </cell>
          <cell r="I99" t="str">
            <v>varies</v>
          </cell>
          <cell r="J99" t="str">
            <v>n/a</v>
          </cell>
          <cell r="K99" t="str">
            <v>Working Capital</v>
          </cell>
        </row>
        <row r="100">
          <cell r="A100">
            <v>18609821</v>
          </cell>
          <cell r="B100" t="str">
            <v>Article 503 - Elk Habitat Capital Fund</v>
          </cell>
          <cell r="C100" t="str">
            <v>Offset by 24200921 - Baker License for Elk Habitat Capital Funding Requirement - Funding to a maximum of $10.2M (adjusted for interest and inflation) for acquisition, planning, management and habitat enhancement of low-elevation bottomland ecosystems in the Skagit River basin.  If funds are available twenty-five years following license issuance (2033), and licensee, in consultation with the TRIG, determines lands are not available and/or habitat enhancement or management actions are not feasible for any of the intended purposes, the remaining funds may be made available to the Terrestrial Enhancement and Research Fund (TERF) or Habitat Enhancement Restoration and Conservation (HERC) Fund.</v>
          </cell>
          <cell r="D100">
            <v>817114.63500000013</v>
          </cell>
          <cell r="E100" t="str">
            <v>n/a</v>
          </cell>
          <cell r="F100" t="str">
            <v>n/a</v>
          </cell>
          <cell r="G100" t="str">
            <v>n/a</v>
          </cell>
          <cell r="H100" t="str">
            <v>n/a</v>
          </cell>
          <cell r="I100" t="str">
            <v>varies</v>
          </cell>
          <cell r="J100" t="str">
            <v>n/a</v>
          </cell>
          <cell r="K100" t="str">
            <v>Working Capital</v>
          </cell>
        </row>
        <row r="101">
          <cell r="A101">
            <v>18609841</v>
          </cell>
          <cell r="B101" t="str">
            <v>Article 504 - Wetland Habitat Capital Fund</v>
          </cell>
          <cell r="C101" t="str">
            <v>Offset by 24200941 - Baker License funding Requirement to a maximum of $340K (adjusted for inflation and interest) for acquisition and habitat enhancement of wetlands.  If funds are available twenty-five years following license issuance (2033), and licensee, in consultation with the TRIG, determines lands are not available and/or habitat enhancement or management actions are not feasible for any of the intended purposes, the remaining funds may be made available to the Terrestrial Enhancement and Research Fund (TERF).</v>
          </cell>
          <cell r="D101">
            <v>1449799.0333333332</v>
          </cell>
          <cell r="E101" t="str">
            <v>n/a</v>
          </cell>
          <cell r="F101" t="str">
            <v>n/a</v>
          </cell>
          <cell r="G101" t="str">
            <v>n/a</v>
          </cell>
          <cell r="H101" t="str">
            <v>n/a</v>
          </cell>
          <cell r="I101" t="str">
            <v>varies</v>
          </cell>
          <cell r="J101" t="str">
            <v>n/a</v>
          </cell>
          <cell r="K101" t="str">
            <v>Working Capital</v>
          </cell>
        </row>
        <row r="102">
          <cell r="A102">
            <v>18609861</v>
          </cell>
          <cell r="B102" t="str">
            <v>Article 505 - Aquatic Riparian Habitat Capital Fund</v>
          </cell>
          <cell r="C102" t="str">
            <v>Offset by 24200961 - Baker License capital Funding to a maximum of $10.2M (adjusted for interest and inflation) for acquisition, planning, management and habitat enhancement of low-elevation bottomland ecosystems in the Skagit River basin.  If funds are available twenty-five years following license issuance (2033), and licensee, in consultation with the TRIG, determines lands are not available and/or habitat enhancement or management actions are not feasible for any of the intended purposes, the remaining funds may be made available to the Terrestrial Enhancement and Research Fund (TERF) or Habitat Enhancement Restoration and Conservation (HERC) Fund.</v>
          </cell>
          <cell r="D102">
            <v>1383175.5366666664</v>
          </cell>
          <cell r="E102" t="str">
            <v>n/a</v>
          </cell>
          <cell r="F102" t="str">
            <v>n/a</v>
          </cell>
          <cell r="G102" t="str">
            <v>n/a</v>
          </cell>
          <cell r="H102" t="str">
            <v>n/a</v>
          </cell>
          <cell r="I102" t="str">
            <v>varies</v>
          </cell>
          <cell r="J102" t="str">
            <v>n/a</v>
          </cell>
          <cell r="K102" t="str">
            <v>Working Capital</v>
          </cell>
        </row>
        <row r="103">
          <cell r="A103">
            <v>18630031</v>
          </cell>
          <cell r="B103" t="str">
            <v>WUTC-AFUDC</v>
          </cell>
          <cell r="C103" t="str">
            <v>Deferred WUTC AFUDC (2007)  - The account will be used to accumulate WUTC AFUDC over the year and at year-end the balance will be transferred to a 182.3 and amortized over the following year.</v>
          </cell>
          <cell r="D103">
            <v>213058.19333333336</v>
          </cell>
          <cell r="E103" t="str">
            <v>n/a</v>
          </cell>
          <cell r="F103" t="str">
            <v>n/a</v>
          </cell>
          <cell r="G103" t="str">
            <v>n/a</v>
          </cell>
          <cell r="H103" t="str">
            <v>n/a</v>
          </cell>
          <cell r="I103" t="str">
            <v>WUTC after-tax rate of return on electric plant less FERC AFUDC</v>
          </cell>
          <cell r="J103" t="str">
            <v>Per Docket No. U-82-38</v>
          </cell>
          <cell r="K103" t="str">
            <v>Non Operating Investments</v>
          </cell>
        </row>
      </sheetData>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Checklist"/>
      <sheetName val="GRB EOP"/>
      <sheetName val="ERB EOP"/>
      <sheetName val="CWC EOP"/>
      <sheetName val="GRB"/>
      <sheetName val="ERB"/>
      <sheetName val="CWC"/>
      <sheetName val="BS"/>
      <sheetName val="Dec15"/>
      <sheetName val="Nov15"/>
      <sheetName val="Oct15"/>
      <sheetName val="Sept15"/>
      <sheetName val="Aug15"/>
      <sheetName val="July15"/>
      <sheetName val="June15"/>
      <sheetName val="May15"/>
      <sheetName val="Apr15"/>
      <sheetName val="BS and CWC Recon, p1"/>
      <sheetName val="BS and CWC Recon, p2"/>
      <sheetName val="EOP BS and CWC Recon, p1"/>
      <sheetName val="EOP BS and CWC Recon, p2"/>
      <sheetName val="PPXLSaveData0"/>
      <sheetName val="Chg Code"/>
      <sheetName val="PPXLFunctions"/>
      <sheetName val="PPXLOpen"/>
      <sheetName val="June 2013 Code Changes"/>
      <sheetName val="WC Calc"/>
      <sheetName val="GasMerchInv"/>
      <sheetName val="El RB Recon to WC"/>
      <sheetName val="Gas RB Recon to WC"/>
      <sheetName val="E Input"/>
      <sheetName val="G Input"/>
      <sheetName val="E Recon PWR Plt"/>
      <sheetName val="G Recon PWR Plt"/>
      <sheetName val="Power Plant Info"/>
      <sheetName val="Oct14"/>
      <sheetName val="Nov14"/>
      <sheetName val="Dec14"/>
      <sheetName val="Jan15"/>
      <sheetName val="Feb15"/>
      <sheetName val="190 Accounts NOL Spread"/>
      <sheetName val="summary"/>
      <sheetName val="NOL Allocation Oct 2014"/>
      <sheetName val="NOL Allocation February 2014"/>
      <sheetName val="NOL Allocation November 2013"/>
      <sheetName val="NOL Allocation December 2012"/>
      <sheetName val="NOL Allocation"/>
      <sheetName val="Mar15"/>
      <sheetName val="Powerplant Recon UI Planner"/>
    </sheetNames>
    <sheetDataSet>
      <sheetData sheetId="0"/>
      <sheetData sheetId="1"/>
      <sheetData sheetId="2"/>
      <sheetData sheetId="3"/>
      <sheetData sheetId="4"/>
      <sheetData sheetId="5"/>
      <sheetData sheetId="6"/>
      <sheetData sheetId="7">
        <row r="8">
          <cell r="O8">
            <v>0</v>
          </cell>
          <cell r="P8">
            <v>0</v>
          </cell>
          <cell r="AO8">
            <v>0</v>
          </cell>
          <cell r="AP8">
            <v>0</v>
          </cell>
          <cell r="AQ8">
            <v>0</v>
          </cell>
          <cell r="AR8">
            <v>0</v>
          </cell>
          <cell r="AS8">
            <v>0</v>
          </cell>
          <cell r="AT8">
            <v>0</v>
          </cell>
          <cell r="AU8">
            <v>0</v>
          </cell>
          <cell r="AV8">
            <v>0</v>
          </cell>
          <cell r="AW8">
            <v>0</v>
          </cell>
          <cell r="AX8">
            <v>0</v>
          </cell>
          <cell r="AY8">
            <v>0</v>
          </cell>
          <cell r="AZ8">
            <v>0</v>
          </cell>
        </row>
        <row r="9">
          <cell r="O9">
            <v>0</v>
          </cell>
          <cell r="P9">
            <v>0</v>
          </cell>
          <cell r="AO9">
            <v>0</v>
          </cell>
          <cell r="AP9">
            <v>0</v>
          </cell>
          <cell r="AQ9">
            <v>0</v>
          </cell>
          <cell r="AR9">
            <v>0</v>
          </cell>
          <cell r="AS9">
            <v>0</v>
          </cell>
          <cell r="AT9">
            <v>0</v>
          </cell>
          <cell r="AU9">
            <v>0</v>
          </cell>
          <cell r="AV9">
            <v>0</v>
          </cell>
          <cell r="AW9">
            <v>0</v>
          </cell>
          <cell r="AX9">
            <v>0</v>
          </cell>
          <cell r="AY9">
            <v>0</v>
          </cell>
          <cell r="AZ9">
            <v>0</v>
          </cell>
        </row>
        <row r="10">
          <cell r="O10">
            <v>0</v>
          </cell>
          <cell r="P10">
            <v>0</v>
          </cell>
          <cell r="AO10">
            <v>0</v>
          </cell>
          <cell r="AP10">
            <v>0</v>
          </cell>
          <cell r="AQ10">
            <v>0</v>
          </cell>
          <cell r="AR10">
            <v>0</v>
          </cell>
          <cell r="AS10">
            <v>0</v>
          </cell>
          <cell r="AT10">
            <v>0</v>
          </cell>
          <cell r="AU10">
            <v>0</v>
          </cell>
          <cell r="AV10">
            <v>0</v>
          </cell>
          <cell r="AW10">
            <v>0</v>
          </cell>
          <cell r="AX10">
            <v>0</v>
          </cell>
          <cell r="AY10">
            <v>0</v>
          </cell>
          <cell r="AZ10">
            <v>0</v>
          </cell>
        </row>
        <row r="11">
          <cell r="O11">
            <v>0</v>
          </cell>
          <cell r="P11">
            <v>0</v>
          </cell>
          <cell r="AO11">
            <v>0</v>
          </cell>
          <cell r="AP11">
            <v>0</v>
          </cell>
          <cell r="AQ11">
            <v>0</v>
          </cell>
          <cell r="AR11">
            <v>0</v>
          </cell>
          <cell r="AS11">
            <v>0</v>
          </cell>
          <cell r="AT11">
            <v>0</v>
          </cell>
          <cell r="AU11">
            <v>0</v>
          </cell>
          <cell r="AV11">
            <v>0</v>
          </cell>
          <cell r="AW11">
            <v>0</v>
          </cell>
          <cell r="AX11">
            <v>0</v>
          </cell>
          <cell r="AY11">
            <v>0</v>
          </cell>
          <cell r="AZ11">
            <v>0</v>
          </cell>
        </row>
        <row r="12">
          <cell r="O12">
            <v>0</v>
          </cell>
          <cell r="P12">
            <v>0</v>
          </cell>
          <cell r="AO12">
            <v>0</v>
          </cell>
          <cell r="AP12">
            <v>0</v>
          </cell>
          <cell r="AQ12">
            <v>0</v>
          </cell>
          <cell r="AR12">
            <v>0</v>
          </cell>
          <cell r="AS12">
            <v>0</v>
          </cell>
          <cell r="AT12">
            <v>0</v>
          </cell>
          <cell r="AU12">
            <v>0</v>
          </cell>
          <cell r="AV12">
            <v>0</v>
          </cell>
          <cell r="AW12">
            <v>0</v>
          </cell>
          <cell r="AX12">
            <v>0</v>
          </cell>
          <cell r="AY12">
            <v>0</v>
          </cell>
          <cell r="AZ12">
            <v>0</v>
          </cell>
        </row>
        <row r="13">
          <cell r="O13">
            <v>0</v>
          </cell>
          <cell r="P13">
            <v>0</v>
          </cell>
          <cell r="AO13">
            <v>0</v>
          </cell>
          <cell r="AP13">
            <v>0</v>
          </cell>
          <cell r="AQ13">
            <v>0</v>
          </cell>
          <cell r="AR13">
            <v>0</v>
          </cell>
          <cell r="AS13">
            <v>0</v>
          </cell>
          <cell r="AT13">
            <v>0</v>
          </cell>
          <cell r="AU13">
            <v>0</v>
          </cell>
          <cell r="AV13">
            <v>0</v>
          </cell>
          <cell r="AW13">
            <v>0</v>
          </cell>
          <cell r="AX13">
            <v>0</v>
          </cell>
          <cell r="AY13">
            <v>0</v>
          </cell>
          <cell r="AZ13">
            <v>0</v>
          </cell>
        </row>
        <row r="14">
          <cell r="O14">
            <v>0</v>
          </cell>
          <cell r="P14">
            <v>0</v>
          </cell>
          <cell r="AO14">
            <v>0</v>
          </cell>
          <cell r="AP14">
            <v>0</v>
          </cell>
          <cell r="AQ14">
            <v>0</v>
          </cell>
          <cell r="AR14">
            <v>0</v>
          </cell>
          <cell r="AS14">
            <v>0</v>
          </cell>
          <cell r="AT14">
            <v>0</v>
          </cell>
          <cell r="AU14">
            <v>0</v>
          </cell>
          <cell r="AV14">
            <v>0</v>
          </cell>
          <cell r="AW14">
            <v>0</v>
          </cell>
          <cell r="AX14">
            <v>0</v>
          </cell>
          <cell r="AY14">
            <v>0</v>
          </cell>
          <cell r="AZ14">
            <v>0</v>
          </cell>
        </row>
        <row r="15">
          <cell r="O15">
            <v>8639152218.4699993</v>
          </cell>
          <cell r="P15">
            <v>8661855467.6499996</v>
          </cell>
          <cell r="AO15">
            <v>8377102454.0412512</v>
          </cell>
          <cell r="AP15">
            <v>8432495730.7024994</v>
          </cell>
          <cell r="AQ15">
            <v>8491014321.5008345</v>
          </cell>
          <cell r="AR15">
            <v>8542040956.8862505</v>
          </cell>
          <cell r="AS15">
            <v>8583139288.8941679</v>
          </cell>
          <cell r="AT15">
            <v>8624789011.1016655</v>
          </cell>
          <cell r="AU15">
            <v>8663446621.0474987</v>
          </cell>
          <cell r="AV15">
            <v>8698562701.4412498</v>
          </cell>
          <cell r="AW15">
            <v>8729209927.7745838</v>
          </cell>
          <cell r="AX15">
            <v>8755625320.7654152</v>
          </cell>
          <cell r="AY15">
            <v>8778571187.5912476</v>
          </cell>
          <cell r="AZ15">
            <v>8798100928.5266666</v>
          </cell>
        </row>
        <row r="16">
          <cell r="O16">
            <v>3027912885.8499999</v>
          </cell>
          <cell r="P16">
            <v>3029035936.3299999</v>
          </cell>
          <cell r="AO16">
            <v>2977846791.6149993</v>
          </cell>
          <cell r="AP16">
            <v>2988808011.4566665</v>
          </cell>
          <cell r="AQ16">
            <v>2999510759.626667</v>
          </cell>
          <cell r="AR16">
            <v>3009534735.52</v>
          </cell>
          <cell r="AS16">
            <v>3019089420.7749996</v>
          </cell>
          <cell r="AT16">
            <v>3028826681.7320838</v>
          </cell>
          <cell r="AU16">
            <v>3038982545.0116668</v>
          </cell>
          <cell r="AV16">
            <v>3049586169.30125</v>
          </cell>
          <cell r="AW16">
            <v>3060838029.3304172</v>
          </cell>
          <cell r="AX16">
            <v>3072701414.115417</v>
          </cell>
          <cell r="AY16">
            <v>3084185677.4562507</v>
          </cell>
          <cell r="AZ16">
            <v>3095887737.4891667</v>
          </cell>
        </row>
        <row r="17">
          <cell r="O17">
            <v>531731415.58999997</v>
          </cell>
          <cell r="P17">
            <v>527010759.80000001</v>
          </cell>
          <cell r="AO17">
            <v>496335197.34791678</v>
          </cell>
          <cell r="AP17">
            <v>505765821.55416673</v>
          </cell>
          <cell r="AQ17">
            <v>512617031.34999996</v>
          </cell>
          <cell r="AR17">
            <v>514406340.98458332</v>
          </cell>
          <cell r="AS17">
            <v>511875495.88249999</v>
          </cell>
          <cell r="AT17">
            <v>507908997.5629167</v>
          </cell>
          <cell r="AU17">
            <v>503280480.15625</v>
          </cell>
          <cell r="AV17">
            <v>497743661.78916669</v>
          </cell>
          <cell r="AW17">
            <v>491676947.78666663</v>
          </cell>
          <cell r="AX17">
            <v>485709912.67958331</v>
          </cell>
          <cell r="AY17">
            <v>479642161.68125004</v>
          </cell>
          <cell r="AZ17">
            <v>474229374.25624996</v>
          </cell>
        </row>
        <row r="18">
          <cell r="O18">
            <v>533023.15</v>
          </cell>
          <cell r="P18">
            <v>-12484692.800000001</v>
          </cell>
          <cell r="AO18">
            <v>-995972.47083333333</v>
          </cell>
          <cell r="AP18">
            <v>-995972.47083333333</v>
          </cell>
          <cell r="AQ18">
            <v>-995972.47083333333</v>
          </cell>
          <cell r="AR18">
            <v>-995972.47083333333</v>
          </cell>
          <cell r="AS18">
            <v>-995972.47083333333</v>
          </cell>
          <cell r="AT18">
            <v>-1044078.5604166667</v>
          </cell>
          <cell r="AU18">
            <v>-1092184.6500000001</v>
          </cell>
          <cell r="AV18">
            <v>-1024532.65</v>
          </cell>
          <cell r="AW18">
            <v>-969471.66833333345</v>
          </cell>
          <cell r="AX18">
            <v>-982062.68666666665</v>
          </cell>
          <cell r="AY18">
            <v>-1004271.9845833335</v>
          </cell>
          <cell r="AZ18">
            <v>-506285.7491666667</v>
          </cell>
        </row>
        <row r="19">
          <cell r="O19">
            <v>-1227750.8400000001</v>
          </cell>
          <cell r="P19">
            <v>-1364167.6</v>
          </cell>
          <cell r="AO19">
            <v>-215993.20333333337</v>
          </cell>
          <cell r="AP19">
            <v>-215993.20333333337</v>
          </cell>
          <cell r="AQ19">
            <v>-215993.20333333337</v>
          </cell>
          <cell r="AR19">
            <v>-215993.20333333337</v>
          </cell>
          <cell r="AS19">
            <v>-215993.20333333337</v>
          </cell>
          <cell r="AT19">
            <v>-215993.20333333337</v>
          </cell>
          <cell r="AU19">
            <v>-215993.20333333337</v>
          </cell>
          <cell r="AV19">
            <v>-215993.20333333337</v>
          </cell>
          <cell r="AW19">
            <v>-215993.20333333337</v>
          </cell>
          <cell r="AX19">
            <v>-215993.20333333337</v>
          </cell>
          <cell r="AY19">
            <v>-164836.91833333333</v>
          </cell>
          <cell r="AZ19">
            <v>-67775.598750000005</v>
          </cell>
        </row>
        <row r="20">
          <cell r="O20">
            <v>0</v>
          </cell>
          <cell r="P20">
            <v>0</v>
          </cell>
          <cell r="AO20">
            <v>0</v>
          </cell>
          <cell r="AP20">
            <v>0</v>
          </cell>
          <cell r="AQ20">
            <v>0</v>
          </cell>
          <cell r="AR20">
            <v>0</v>
          </cell>
          <cell r="AS20">
            <v>0</v>
          </cell>
          <cell r="AT20">
            <v>0</v>
          </cell>
          <cell r="AU20">
            <v>0</v>
          </cell>
          <cell r="AV20">
            <v>0</v>
          </cell>
          <cell r="AW20">
            <v>0</v>
          </cell>
          <cell r="AX20">
            <v>0</v>
          </cell>
          <cell r="AY20">
            <v>0</v>
          </cell>
          <cell r="AZ20">
            <v>0</v>
          </cell>
        </row>
        <row r="21">
          <cell r="O21">
            <v>0</v>
          </cell>
          <cell r="P21">
            <v>0</v>
          </cell>
          <cell r="AO21">
            <v>0</v>
          </cell>
          <cell r="AP21">
            <v>0</v>
          </cell>
          <cell r="AQ21">
            <v>0</v>
          </cell>
          <cell r="AR21">
            <v>0</v>
          </cell>
          <cell r="AS21">
            <v>0</v>
          </cell>
          <cell r="AT21">
            <v>0</v>
          </cell>
          <cell r="AU21">
            <v>0</v>
          </cell>
          <cell r="AV21">
            <v>0</v>
          </cell>
          <cell r="AW21">
            <v>0</v>
          </cell>
          <cell r="AX21">
            <v>0</v>
          </cell>
          <cell r="AY21">
            <v>0</v>
          </cell>
          <cell r="AZ21">
            <v>0</v>
          </cell>
        </row>
        <row r="22">
          <cell r="O22">
            <v>0</v>
          </cell>
          <cell r="P22">
            <v>0</v>
          </cell>
          <cell r="AO22">
            <v>0</v>
          </cell>
          <cell r="AP22">
            <v>0</v>
          </cell>
          <cell r="AQ22">
            <v>0</v>
          </cell>
          <cell r="AR22">
            <v>0</v>
          </cell>
          <cell r="AS22">
            <v>0</v>
          </cell>
          <cell r="AT22">
            <v>0</v>
          </cell>
          <cell r="AU22">
            <v>0</v>
          </cell>
          <cell r="AV22">
            <v>0</v>
          </cell>
          <cell r="AW22">
            <v>0</v>
          </cell>
          <cell r="AX22">
            <v>0</v>
          </cell>
          <cell r="AY22">
            <v>0</v>
          </cell>
          <cell r="AZ22">
            <v>0</v>
          </cell>
        </row>
        <row r="23">
          <cell r="O23">
            <v>17682204.079999998</v>
          </cell>
          <cell r="P23">
            <v>17050696.77</v>
          </cell>
          <cell r="AO23">
            <v>20208233.319999997</v>
          </cell>
          <cell r="AP23">
            <v>19576726.010000002</v>
          </cell>
          <cell r="AQ23">
            <v>18945218.699999999</v>
          </cell>
          <cell r="AR23">
            <v>18313711.390000001</v>
          </cell>
          <cell r="AS23">
            <v>17682204.080000002</v>
          </cell>
          <cell r="AT23">
            <v>17050696.77</v>
          </cell>
          <cell r="AU23">
            <v>16419189.460000001</v>
          </cell>
          <cell r="AV23">
            <v>15787682.15</v>
          </cell>
          <cell r="AW23">
            <v>15156174.839999998</v>
          </cell>
          <cell r="AX23">
            <v>14524667.529999999</v>
          </cell>
          <cell r="AY23">
            <v>13893160.219999997</v>
          </cell>
          <cell r="AZ23">
            <v>13261652.909999998</v>
          </cell>
        </row>
        <row r="24">
          <cell r="O24">
            <v>0</v>
          </cell>
          <cell r="P24">
            <v>0</v>
          </cell>
          <cell r="AO24">
            <v>0</v>
          </cell>
          <cell r="AP24">
            <v>0</v>
          </cell>
          <cell r="AQ24">
            <v>0</v>
          </cell>
          <cell r="AR24">
            <v>0</v>
          </cell>
          <cell r="AS24">
            <v>0</v>
          </cell>
          <cell r="AT24">
            <v>0</v>
          </cell>
          <cell r="AU24">
            <v>0</v>
          </cell>
          <cell r="AV24">
            <v>0</v>
          </cell>
          <cell r="AW24">
            <v>0</v>
          </cell>
          <cell r="AX24">
            <v>0</v>
          </cell>
          <cell r="AY24">
            <v>0</v>
          </cell>
          <cell r="AZ24">
            <v>0</v>
          </cell>
        </row>
        <row r="25">
          <cell r="O25">
            <v>0</v>
          </cell>
          <cell r="P25">
            <v>0</v>
          </cell>
          <cell r="AO25">
            <v>0</v>
          </cell>
          <cell r="AP25">
            <v>0</v>
          </cell>
          <cell r="AQ25">
            <v>0</v>
          </cell>
          <cell r="AR25">
            <v>0</v>
          </cell>
          <cell r="AS25">
            <v>0</v>
          </cell>
          <cell r="AT25">
            <v>0</v>
          </cell>
          <cell r="AU25">
            <v>0</v>
          </cell>
          <cell r="AV25">
            <v>0</v>
          </cell>
          <cell r="AW25">
            <v>0</v>
          </cell>
          <cell r="AX25">
            <v>0</v>
          </cell>
          <cell r="AY25">
            <v>0</v>
          </cell>
          <cell r="AZ25">
            <v>0</v>
          </cell>
        </row>
        <row r="26">
          <cell r="O26">
            <v>0</v>
          </cell>
          <cell r="P26">
            <v>0</v>
          </cell>
          <cell r="AO26">
            <v>0</v>
          </cell>
          <cell r="AP26">
            <v>0</v>
          </cell>
          <cell r="AQ26">
            <v>0</v>
          </cell>
          <cell r="AR26">
            <v>0</v>
          </cell>
          <cell r="AS26">
            <v>0</v>
          </cell>
          <cell r="AT26">
            <v>0</v>
          </cell>
          <cell r="AU26">
            <v>0</v>
          </cell>
          <cell r="AV26">
            <v>0</v>
          </cell>
          <cell r="AW26">
            <v>0</v>
          </cell>
          <cell r="AX26">
            <v>0</v>
          </cell>
          <cell r="AY26">
            <v>0</v>
          </cell>
          <cell r="AZ26">
            <v>0</v>
          </cell>
        </row>
        <row r="27">
          <cell r="O27">
            <v>0</v>
          </cell>
          <cell r="P27">
            <v>0</v>
          </cell>
          <cell r="AO27">
            <v>0</v>
          </cell>
          <cell r="AP27">
            <v>0</v>
          </cell>
          <cell r="AQ27">
            <v>0</v>
          </cell>
          <cell r="AR27">
            <v>0</v>
          </cell>
          <cell r="AS27">
            <v>0</v>
          </cell>
          <cell r="AT27">
            <v>0</v>
          </cell>
          <cell r="AU27">
            <v>0</v>
          </cell>
          <cell r="AV27">
            <v>0</v>
          </cell>
          <cell r="AW27">
            <v>0</v>
          </cell>
          <cell r="AX27">
            <v>0</v>
          </cell>
          <cell r="AY27">
            <v>0</v>
          </cell>
          <cell r="AZ27">
            <v>0</v>
          </cell>
        </row>
        <row r="28">
          <cell r="O28">
            <v>0</v>
          </cell>
          <cell r="P28">
            <v>0</v>
          </cell>
          <cell r="AO28">
            <v>185.39916666666667</v>
          </cell>
          <cell r="AP28">
            <v>92.699583333333337</v>
          </cell>
          <cell r="AQ28">
            <v>0</v>
          </cell>
          <cell r="AR28">
            <v>0</v>
          </cell>
          <cell r="AS28">
            <v>0</v>
          </cell>
          <cell r="AT28">
            <v>0</v>
          </cell>
          <cell r="AU28">
            <v>0</v>
          </cell>
          <cell r="AV28">
            <v>0</v>
          </cell>
          <cell r="AW28">
            <v>0</v>
          </cell>
          <cell r="AX28">
            <v>0</v>
          </cell>
          <cell r="AY28">
            <v>0</v>
          </cell>
          <cell r="AZ28">
            <v>0</v>
          </cell>
        </row>
        <row r="29">
          <cell r="O29">
            <v>0</v>
          </cell>
          <cell r="P29">
            <v>0</v>
          </cell>
          <cell r="AO29">
            <v>0</v>
          </cell>
          <cell r="AP29">
            <v>0</v>
          </cell>
          <cell r="AQ29">
            <v>0</v>
          </cell>
          <cell r="AR29">
            <v>0</v>
          </cell>
          <cell r="AS29">
            <v>0</v>
          </cell>
          <cell r="AT29">
            <v>0</v>
          </cell>
          <cell r="AU29">
            <v>0</v>
          </cell>
          <cell r="AV29">
            <v>0</v>
          </cell>
          <cell r="AW29">
            <v>0</v>
          </cell>
          <cell r="AX29">
            <v>0</v>
          </cell>
          <cell r="AY29">
            <v>0</v>
          </cell>
          <cell r="AZ29">
            <v>0</v>
          </cell>
        </row>
        <row r="30">
          <cell r="O30">
            <v>0</v>
          </cell>
          <cell r="P30">
            <v>0</v>
          </cell>
          <cell r="AO30">
            <v>0</v>
          </cell>
          <cell r="AP30">
            <v>0</v>
          </cell>
          <cell r="AQ30">
            <v>0</v>
          </cell>
          <cell r="AR30">
            <v>0</v>
          </cell>
          <cell r="AS30">
            <v>0</v>
          </cell>
          <cell r="AT30">
            <v>0</v>
          </cell>
          <cell r="AU30">
            <v>0</v>
          </cell>
          <cell r="AV30">
            <v>0</v>
          </cell>
          <cell r="AW30">
            <v>0</v>
          </cell>
          <cell r="AX30">
            <v>0</v>
          </cell>
          <cell r="AY30">
            <v>0</v>
          </cell>
          <cell r="AZ30">
            <v>0</v>
          </cell>
        </row>
        <row r="31">
          <cell r="O31">
            <v>23899423.91</v>
          </cell>
          <cell r="P31">
            <v>23660290.789999999</v>
          </cell>
          <cell r="AO31">
            <v>17774325.934166666</v>
          </cell>
          <cell r="AP31">
            <v>18888549.391249999</v>
          </cell>
          <cell r="AQ31">
            <v>20934957.723333333</v>
          </cell>
          <cell r="AR31">
            <v>23873384.037499998</v>
          </cell>
          <cell r="AS31">
            <v>26700767.420416664</v>
          </cell>
          <cell r="AT31">
            <v>29464274.229166668</v>
          </cell>
          <cell r="AU31">
            <v>32234383.247916669</v>
          </cell>
          <cell r="AV31">
            <v>35008497.171249993</v>
          </cell>
          <cell r="AW31">
            <v>37782786.45791667</v>
          </cell>
          <cell r="AX31">
            <v>40237164.217083327</v>
          </cell>
          <cell r="AY31">
            <v>42371556.897916667</v>
          </cell>
          <cell r="AZ31">
            <v>44516562.343333334</v>
          </cell>
        </row>
        <row r="32">
          <cell r="O32">
            <v>5227027.24</v>
          </cell>
          <cell r="P32">
            <v>5234349.21</v>
          </cell>
          <cell r="AO32">
            <v>4813309.5029166667</v>
          </cell>
          <cell r="AP32">
            <v>4858533.1433333335</v>
          </cell>
          <cell r="AQ32">
            <v>4904046.8987499997</v>
          </cell>
          <cell r="AR32">
            <v>4949605.8062499994</v>
          </cell>
          <cell r="AS32">
            <v>4997841.2166666659</v>
          </cell>
          <cell r="AT32">
            <v>5048758.1883333316</v>
          </cell>
          <cell r="AU32">
            <v>5099694.4241666654</v>
          </cell>
          <cell r="AV32">
            <v>5150637.2691666661</v>
          </cell>
          <cell r="AW32">
            <v>5201580.1141666668</v>
          </cell>
          <cell r="AX32">
            <v>5252522.9591666674</v>
          </cell>
          <cell r="AY32">
            <v>5281625.1320833331</v>
          </cell>
          <cell r="AZ32">
            <v>5301370.915</v>
          </cell>
        </row>
        <row r="33">
          <cell r="O33">
            <v>0</v>
          </cell>
          <cell r="P33">
            <v>0</v>
          </cell>
          <cell r="AO33">
            <v>0</v>
          </cell>
          <cell r="AP33">
            <v>0</v>
          </cell>
          <cell r="AQ33">
            <v>0</v>
          </cell>
          <cell r="AR33">
            <v>0</v>
          </cell>
          <cell r="AS33">
            <v>0</v>
          </cell>
          <cell r="AT33">
            <v>0</v>
          </cell>
          <cell r="AU33">
            <v>0</v>
          </cell>
          <cell r="AV33">
            <v>0</v>
          </cell>
          <cell r="AW33">
            <v>0</v>
          </cell>
          <cell r="AX33">
            <v>0</v>
          </cell>
          <cell r="AY33">
            <v>0</v>
          </cell>
          <cell r="AZ33">
            <v>0</v>
          </cell>
        </row>
        <row r="34">
          <cell r="O34">
            <v>81800517.370000005</v>
          </cell>
          <cell r="P34">
            <v>76830045.069999993</v>
          </cell>
          <cell r="AO34">
            <v>92188507.714583337</v>
          </cell>
          <cell r="AP34">
            <v>85191355.994583324</v>
          </cell>
          <cell r="AQ34">
            <v>76539443.887083337</v>
          </cell>
          <cell r="AR34">
            <v>71685584.324999988</v>
          </cell>
          <cell r="AS34">
            <v>69557201.522499993</v>
          </cell>
          <cell r="AT34">
            <v>66757307.978749998</v>
          </cell>
          <cell r="AU34">
            <v>64747406.82500001</v>
          </cell>
          <cell r="AV34">
            <v>63860658.187916674</v>
          </cell>
          <cell r="AW34">
            <v>60974336.714166664</v>
          </cell>
          <cell r="AX34">
            <v>55669177.570416659</v>
          </cell>
          <cell r="AY34">
            <v>50073622.262083344</v>
          </cell>
          <cell r="AZ34">
            <v>45293581.139583327</v>
          </cell>
        </row>
        <row r="35">
          <cell r="O35">
            <v>33688038.079999998</v>
          </cell>
          <cell r="P35">
            <v>47665119.729999997</v>
          </cell>
          <cell r="AO35">
            <v>33642904.124583334</v>
          </cell>
          <cell r="AP35">
            <v>34054353.358750001</v>
          </cell>
          <cell r="AQ35">
            <v>34658343.715833344</v>
          </cell>
          <cell r="AR35">
            <v>35689382.488749996</v>
          </cell>
          <cell r="AS35">
            <v>37144758.194583334</v>
          </cell>
          <cell r="AT35">
            <v>38794702.209166661</v>
          </cell>
          <cell r="AU35">
            <v>40550472.810416661</v>
          </cell>
          <cell r="AV35">
            <v>41965229.364999995</v>
          </cell>
          <cell r="AW35">
            <v>42776149.402499996</v>
          </cell>
          <cell r="AX35">
            <v>43566265.047916666</v>
          </cell>
          <cell r="AY35">
            <v>44747994.332916655</v>
          </cell>
          <cell r="AZ35">
            <v>45162679.606666662</v>
          </cell>
        </row>
        <row r="36">
          <cell r="O36">
            <v>93921.48</v>
          </cell>
          <cell r="P36">
            <v>93921.48</v>
          </cell>
          <cell r="AO36">
            <v>401820.33916666679</v>
          </cell>
          <cell r="AP36">
            <v>336600.79</v>
          </cell>
          <cell r="AQ36">
            <v>270341.53541666665</v>
          </cell>
          <cell r="AR36">
            <v>274220.58374999993</v>
          </cell>
          <cell r="AS36">
            <v>349795.13624999998</v>
          </cell>
          <cell r="AT36">
            <v>432064.15124999994</v>
          </cell>
          <cell r="AU36">
            <v>510633.69458333339</v>
          </cell>
          <cell r="AV36">
            <v>761339.62333333341</v>
          </cell>
          <cell r="AW36">
            <v>1012045.5520833334</v>
          </cell>
          <cell r="AX36">
            <v>1036090.49125</v>
          </cell>
          <cell r="AY36">
            <v>1063898.4654166668</v>
          </cell>
          <cell r="AZ36">
            <v>1268626.3379166669</v>
          </cell>
        </row>
        <row r="37">
          <cell r="O37">
            <v>0</v>
          </cell>
          <cell r="P37">
            <v>0</v>
          </cell>
          <cell r="AO37">
            <v>0</v>
          </cell>
          <cell r="AP37">
            <v>0</v>
          </cell>
          <cell r="AQ37">
            <v>0</v>
          </cell>
          <cell r="AR37">
            <v>0</v>
          </cell>
          <cell r="AS37">
            <v>0</v>
          </cell>
          <cell r="AT37">
            <v>0</v>
          </cell>
          <cell r="AU37">
            <v>0</v>
          </cell>
          <cell r="AV37">
            <v>0</v>
          </cell>
          <cell r="AW37">
            <v>0</v>
          </cell>
          <cell r="AX37">
            <v>0</v>
          </cell>
          <cell r="AY37">
            <v>0</v>
          </cell>
          <cell r="AZ37">
            <v>0</v>
          </cell>
        </row>
        <row r="38">
          <cell r="O38">
            <v>0</v>
          </cell>
          <cell r="P38">
            <v>0</v>
          </cell>
          <cell r="AO38">
            <v>0</v>
          </cell>
          <cell r="AP38">
            <v>0</v>
          </cell>
          <cell r="AQ38">
            <v>0</v>
          </cell>
          <cell r="AR38">
            <v>0</v>
          </cell>
          <cell r="AS38">
            <v>0</v>
          </cell>
          <cell r="AT38">
            <v>0</v>
          </cell>
          <cell r="AU38">
            <v>0</v>
          </cell>
          <cell r="AV38">
            <v>0</v>
          </cell>
          <cell r="AW38">
            <v>0</v>
          </cell>
          <cell r="AX38">
            <v>0</v>
          </cell>
          <cell r="AY38">
            <v>0</v>
          </cell>
          <cell r="AZ38">
            <v>0</v>
          </cell>
        </row>
        <row r="39">
          <cell r="O39">
            <v>0</v>
          </cell>
          <cell r="P39">
            <v>0</v>
          </cell>
          <cell r="AO39">
            <v>0</v>
          </cell>
          <cell r="AP39">
            <v>0</v>
          </cell>
          <cell r="AQ39">
            <v>0</v>
          </cell>
          <cell r="AR39">
            <v>0</v>
          </cell>
          <cell r="AS39">
            <v>0</v>
          </cell>
          <cell r="AT39">
            <v>0</v>
          </cell>
          <cell r="AU39">
            <v>0</v>
          </cell>
          <cell r="AV39">
            <v>0</v>
          </cell>
          <cell r="AW39">
            <v>0</v>
          </cell>
          <cell r="AX39">
            <v>0</v>
          </cell>
          <cell r="AY39">
            <v>0</v>
          </cell>
          <cell r="AZ39">
            <v>0</v>
          </cell>
        </row>
        <row r="40">
          <cell r="O40">
            <v>0</v>
          </cell>
          <cell r="P40">
            <v>0</v>
          </cell>
          <cell r="AO40">
            <v>0</v>
          </cell>
          <cell r="AP40">
            <v>0</v>
          </cell>
          <cell r="AQ40">
            <v>0</v>
          </cell>
          <cell r="AR40">
            <v>0</v>
          </cell>
          <cell r="AS40">
            <v>0</v>
          </cell>
          <cell r="AT40">
            <v>0</v>
          </cell>
          <cell r="AU40">
            <v>0</v>
          </cell>
          <cell r="AV40">
            <v>0</v>
          </cell>
          <cell r="AW40">
            <v>0</v>
          </cell>
          <cell r="AX40">
            <v>0</v>
          </cell>
          <cell r="AY40">
            <v>0</v>
          </cell>
          <cell r="AZ40">
            <v>0</v>
          </cell>
        </row>
        <row r="41">
          <cell r="O41">
            <v>0</v>
          </cell>
          <cell r="P41">
            <v>0</v>
          </cell>
          <cell r="AO41">
            <v>0</v>
          </cell>
          <cell r="AP41">
            <v>0</v>
          </cell>
          <cell r="AQ41">
            <v>0</v>
          </cell>
          <cell r="AR41">
            <v>0</v>
          </cell>
          <cell r="AS41">
            <v>0</v>
          </cell>
          <cell r="AT41">
            <v>0</v>
          </cell>
          <cell r="AU41">
            <v>0</v>
          </cell>
          <cell r="AV41">
            <v>0</v>
          </cell>
          <cell r="AW41">
            <v>0</v>
          </cell>
          <cell r="AX41">
            <v>0</v>
          </cell>
          <cell r="AY41">
            <v>0</v>
          </cell>
          <cell r="AZ41">
            <v>0</v>
          </cell>
        </row>
        <row r="42">
          <cell r="O42">
            <v>0</v>
          </cell>
          <cell r="P42">
            <v>0</v>
          </cell>
          <cell r="AO42">
            <v>0</v>
          </cell>
          <cell r="AP42">
            <v>0</v>
          </cell>
          <cell r="AQ42">
            <v>0</v>
          </cell>
          <cell r="AR42">
            <v>0</v>
          </cell>
          <cell r="AS42">
            <v>0</v>
          </cell>
          <cell r="AT42">
            <v>0</v>
          </cell>
          <cell r="AU42">
            <v>0</v>
          </cell>
          <cell r="AV42">
            <v>0</v>
          </cell>
          <cell r="AW42">
            <v>0</v>
          </cell>
          <cell r="AX42">
            <v>0</v>
          </cell>
          <cell r="AY42">
            <v>0</v>
          </cell>
          <cell r="AZ42">
            <v>0</v>
          </cell>
        </row>
        <row r="43">
          <cell r="O43">
            <v>-2980250.52</v>
          </cell>
          <cell r="P43">
            <v>-2772984.14</v>
          </cell>
          <cell r="AO43">
            <v>-4576965.8016666668</v>
          </cell>
          <cell r="AP43">
            <v>-4207751.9991666665</v>
          </cell>
          <cell r="AQ43">
            <v>-3942066.9495833335</v>
          </cell>
          <cell r="AR43">
            <v>-3762012.7237500013</v>
          </cell>
          <cell r="AS43">
            <v>-3483212.3650000007</v>
          </cell>
          <cell r="AT43">
            <v>-3120888.8479166669</v>
          </cell>
          <cell r="AU43">
            <v>-2647292.6604166664</v>
          </cell>
          <cell r="AV43">
            <v>-2092156.4470833328</v>
          </cell>
          <cell r="AW43">
            <v>-1707971.7575000001</v>
          </cell>
          <cell r="AX43">
            <v>-1567482.7016666669</v>
          </cell>
          <cell r="AY43">
            <v>-1490696.3391666666</v>
          </cell>
          <cell r="AZ43">
            <v>-1429035.0725</v>
          </cell>
        </row>
        <row r="44">
          <cell r="O44">
            <v>0</v>
          </cell>
          <cell r="P44">
            <v>0</v>
          </cell>
          <cell r="AO44">
            <v>0</v>
          </cell>
          <cell r="AP44">
            <v>0</v>
          </cell>
          <cell r="AQ44">
            <v>0</v>
          </cell>
          <cell r="AR44">
            <v>0</v>
          </cell>
          <cell r="AS44">
            <v>0</v>
          </cell>
          <cell r="AT44">
            <v>0</v>
          </cell>
          <cell r="AU44">
            <v>0</v>
          </cell>
          <cell r="AV44">
            <v>0</v>
          </cell>
          <cell r="AW44">
            <v>0</v>
          </cell>
          <cell r="AX44">
            <v>0</v>
          </cell>
          <cell r="AY44">
            <v>0</v>
          </cell>
          <cell r="AZ44">
            <v>0</v>
          </cell>
        </row>
        <row r="45">
          <cell r="O45">
            <v>0</v>
          </cell>
          <cell r="P45">
            <v>0</v>
          </cell>
          <cell r="AO45">
            <v>0</v>
          </cell>
          <cell r="AP45">
            <v>0</v>
          </cell>
          <cell r="AQ45">
            <v>0</v>
          </cell>
          <cell r="AR45">
            <v>0</v>
          </cell>
          <cell r="AS45">
            <v>0</v>
          </cell>
          <cell r="AT45">
            <v>0</v>
          </cell>
          <cell r="AU45">
            <v>0</v>
          </cell>
          <cell r="AV45">
            <v>0</v>
          </cell>
          <cell r="AW45">
            <v>0</v>
          </cell>
          <cell r="AX45">
            <v>0</v>
          </cell>
          <cell r="AY45">
            <v>0</v>
          </cell>
          <cell r="AZ45">
            <v>0</v>
          </cell>
        </row>
        <row r="46">
          <cell r="O46">
            <v>-393750</v>
          </cell>
          <cell r="P46">
            <v>-393750</v>
          </cell>
          <cell r="AO46">
            <v>-393750</v>
          </cell>
          <cell r="AP46">
            <v>-393750</v>
          </cell>
          <cell r="AQ46">
            <v>-393750</v>
          </cell>
          <cell r="AR46">
            <v>-393750</v>
          </cell>
          <cell r="AS46">
            <v>-393750</v>
          </cell>
          <cell r="AT46">
            <v>-393750</v>
          </cell>
          <cell r="AU46">
            <v>-393750</v>
          </cell>
          <cell r="AV46">
            <v>-393750</v>
          </cell>
          <cell r="AW46">
            <v>-393750</v>
          </cell>
          <cell r="AX46">
            <v>-393750</v>
          </cell>
          <cell r="AY46">
            <v>-393750</v>
          </cell>
          <cell r="AZ46">
            <v>-393750</v>
          </cell>
        </row>
        <row r="47">
          <cell r="O47">
            <v>42025</v>
          </cell>
          <cell r="P47">
            <v>-750000</v>
          </cell>
          <cell r="AO47">
            <v>1005366.8958333334</v>
          </cell>
          <cell r="AP47">
            <v>947375.10416666663</v>
          </cell>
          <cell r="AQ47">
            <v>872268.05958333332</v>
          </cell>
          <cell r="AR47">
            <v>848955.47333333327</v>
          </cell>
          <cell r="AS47">
            <v>791646.03999999992</v>
          </cell>
          <cell r="AT47">
            <v>573881.56499999994</v>
          </cell>
          <cell r="AU47">
            <v>366362.18999999994</v>
          </cell>
          <cell r="AV47">
            <v>242681.57791666663</v>
          </cell>
          <cell r="AW47">
            <v>52887.712083333325</v>
          </cell>
          <cell r="AX47">
            <v>-50880.666666666664</v>
          </cell>
          <cell r="AY47">
            <v>-52631.708333333336</v>
          </cell>
          <cell r="AZ47">
            <v>-581.16666666666663</v>
          </cell>
        </row>
        <row r="48">
          <cell r="O48">
            <v>0</v>
          </cell>
          <cell r="P48">
            <v>0</v>
          </cell>
          <cell r="AO48">
            <v>0</v>
          </cell>
          <cell r="AP48">
            <v>0</v>
          </cell>
          <cell r="AQ48">
            <v>0</v>
          </cell>
          <cell r="AR48">
            <v>0</v>
          </cell>
          <cell r="AS48">
            <v>0</v>
          </cell>
          <cell r="AT48">
            <v>0</v>
          </cell>
          <cell r="AU48">
            <v>0</v>
          </cell>
          <cell r="AV48">
            <v>0</v>
          </cell>
          <cell r="AW48">
            <v>0</v>
          </cell>
          <cell r="AX48">
            <v>0</v>
          </cell>
          <cell r="AY48">
            <v>0</v>
          </cell>
          <cell r="AZ48">
            <v>0</v>
          </cell>
        </row>
        <row r="49">
          <cell r="O49">
            <v>0</v>
          </cell>
          <cell r="P49">
            <v>0</v>
          </cell>
          <cell r="AO49">
            <v>0</v>
          </cell>
          <cell r="AP49">
            <v>0</v>
          </cell>
          <cell r="AQ49">
            <v>0</v>
          </cell>
          <cell r="AR49">
            <v>0</v>
          </cell>
          <cell r="AS49">
            <v>0</v>
          </cell>
          <cell r="AT49">
            <v>0</v>
          </cell>
          <cell r="AU49">
            <v>0</v>
          </cell>
          <cell r="AV49">
            <v>0</v>
          </cell>
          <cell r="AW49">
            <v>0</v>
          </cell>
          <cell r="AX49">
            <v>0</v>
          </cell>
          <cell r="AY49">
            <v>0</v>
          </cell>
          <cell r="AZ49">
            <v>0</v>
          </cell>
        </row>
        <row r="50">
          <cell r="O50">
            <v>231632269.44</v>
          </cell>
          <cell r="P50">
            <v>243969431.97</v>
          </cell>
          <cell r="AO50">
            <v>414754656.63583326</v>
          </cell>
          <cell r="AP50">
            <v>381402741.54708332</v>
          </cell>
          <cell r="AQ50">
            <v>348336953.29874992</v>
          </cell>
          <cell r="AR50">
            <v>320225376.44499999</v>
          </cell>
          <cell r="AS50">
            <v>298945147.96625</v>
          </cell>
          <cell r="AT50">
            <v>277663858.66791672</v>
          </cell>
          <cell r="AU50">
            <v>258009848.20541668</v>
          </cell>
          <cell r="AV50">
            <v>240526447.66</v>
          </cell>
          <cell r="AW50">
            <v>229565023.63666663</v>
          </cell>
          <cell r="AX50">
            <v>225389414.41458333</v>
          </cell>
          <cell r="AY50">
            <v>222408928.05375001</v>
          </cell>
          <cell r="AZ50">
            <v>218372355.16958335</v>
          </cell>
        </row>
        <row r="51">
          <cell r="O51">
            <v>49574212.280000001</v>
          </cell>
          <cell r="P51">
            <v>46689297.539999999</v>
          </cell>
          <cell r="AO51">
            <v>54291051.889999986</v>
          </cell>
          <cell r="AP51">
            <v>54224632.777916662</v>
          </cell>
          <cell r="AQ51">
            <v>53995683.368750006</v>
          </cell>
          <cell r="AR51">
            <v>53773825.162916668</v>
          </cell>
          <cell r="AS51">
            <v>53512647.22958333</v>
          </cell>
          <cell r="AT51">
            <v>53229941.259583347</v>
          </cell>
          <cell r="AU51">
            <v>52963631.175833322</v>
          </cell>
          <cell r="AV51">
            <v>52791772.681249984</v>
          </cell>
          <cell r="AW51">
            <v>52763523.879166663</v>
          </cell>
          <cell r="AX51">
            <v>52396193.079166673</v>
          </cell>
          <cell r="AY51">
            <v>51994300.768333338</v>
          </cell>
          <cell r="AZ51">
            <v>51993111.044583328</v>
          </cell>
        </row>
        <row r="52">
          <cell r="O52">
            <v>20264413.780000001</v>
          </cell>
          <cell r="P52">
            <v>24083570.309999999</v>
          </cell>
          <cell r="AO52">
            <v>47111737.151666664</v>
          </cell>
          <cell r="AP52">
            <v>38444690.869166665</v>
          </cell>
          <cell r="AQ52">
            <v>29268649.330000002</v>
          </cell>
          <cell r="AR52">
            <v>22787489.373333335</v>
          </cell>
          <cell r="AS52">
            <v>20558746.767083336</v>
          </cell>
          <cell r="AT52">
            <v>19812698.203749999</v>
          </cell>
          <cell r="AU52">
            <v>19500673.048333336</v>
          </cell>
          <cell r="AV52">
            <v>19628361.846250001</v>
          </cell>
          <cell r="AW52">
            <v>20133664.88625</v>
          </cell>
          <cell r="AX52">
            <v>20936048.0275</v>
          </cell>
          <cell r="AY52">
            <v>22024091.84375</v>
          </cell>
          <cell r="AZ52">
            <v>22946614.96166667</v>
          </cell>
        </row>
        <row r="53">
          <cell r="O53">
            <v>-374198.22</v>
          </cell>
          <cell r="P53">
            <v>527943.28</v>
          </cell>
          <cell r="AO53">
            <v>30497.432500000006</v>
          </cell>
          <cell r="AP53">
            <v>46236.467499999999</v>
          </cell>
          <cell r="AQ53">
            <v>61975.502500000002</v>
          </cell>
          <cell r="AR53">
            <v>77714.537500000006</v>
          </cell>
          <cell r="AS53">
            <v>93453.572500000009</v>
          </cell>
          <cell r="AT53">
            <v>87690.107499999998</v>
          </cell>
          <cell r="AU53">
            <v>81926.642500000002</v>
          </cell>
          <cell r="AV53">
            <v>97665.677499999991</v>
          </cell>
          <cell r="AW53">
            <v>113404.71249999998</v>
          </cell>
          <cell r="AX53">
            <v>124235.83416666667</v>
          </cell>
          <cell r="AY53">
            <v>160533.54833333331</v>
          </cell>
          <cell r="AZ53">
            <v>180626.67124999998</v>
          </cell>
        </row>
        <row r="54">
          <cell r="O54">
            <v>-4234456.13</v>
          </cell>
          <cell r="P54">
            <v>-1035476.58</v>
          </cell>
          <cell r="AO54">
            <v>-406084.14416666661</v>
          </cell>
          <cell r="AP54">
            <v>-383698.04249999998</v>
          </cell>
          <cell r="AQ54">
            <v>-361311.94083333336</v>
          </cell>
          <cell r="AR54">
            <v>-338925.83916666673</v>
          </cell>
          <cell r="AS54">
            <v>-316483.31541666674</v>
          </cell>
          <cell r="AT54">
            <v>-293984.36958333344</v>
          </cell>
          <cell r="AU54">
            <v>-271485.42375000007</v>
          </cell>
          <cell r="AV54">
            <v>-248986.47791666674</v>
          </cell>
          <cell r="AW54">
            <v>-226487.53208333338</v>
          </cell>
          <cell r="AX54">
            <v>-214930.5183333334</v>
          </cell>
          <cell r="AY54">
            <v>-9112.8324999999986</v>
          </cell>
          <cell r="AZ54">
            <v>265900.12875000003</v>
          </cell>
        </row>
        <row r="55">
          <cell r="O55">
            <v>0</v>
          </cell>
          <cell r="P55">
            <v>0</v>
          </cell>
          <cell r="AO55">
            <v>0</v>
          </cell>
          <cell r="AP55">
            <v>0</v>
          </cell>
          <cell r="AQ55">
            <v>0</v>
          </cell>
          <cell r="AR55">
            <v>0</v>
          </cell>
          <cell r="AS55">
            <v>0</v>
          </cell>
          <cell r="AT55">
            <v>0</v>
          </cell>
          <cell r="AU55">
            <v>0</v>
          </cell>
          <cell r="AV55">
            <v>0</v>
          </cell>
          <cell r="AW55">
            <v>0</v>
          </cell>
          <cell r="AX55">
            <v>0</v>
          </cell>
          <cell r="AY55">
            <v>0</v>
          </cell>
          <cell r="AZ55">
            <v>-8333.3333333333339</v>
          </cell>
        </row>
        <row r="56">
          <cell r="O56">
            <v>0</v>
          </cell>
          <cell r="P56">
            <v>0</v>
          </cell>
          <cell r="AO56">
            <v>0</v>
          </cell>
          <cell r="AP56">
            <v>0</v>
          </cell>
          <cell r="AQ56">
            <v>0</v>
          </cell>
          <cell r="AR56">
            <v>0</v>
          </cell>
          <cell r="AS56">
            <v>0</v>
          </cell>
          <cell r="AT56">
            <v>0</v>
          </cell>
          <cell r="AU56">
            <v>0</v>
          </cell>
          <cell r="AV56">
            <v>0</v>
          </cell>
          <cell r="AW56">
            <v>0</v>
          </cell>
          <cell r="AX56">
            <v>0</v>
          </cell>
          <cell r="AY56">
            <v>0</v>
          </cell>
          <cell r="AZ56">
            <v>0</v>
          </cell>
        </row>
        <row r="57">
          <cell r="O57">
            <v>0</v>
          </cell>
          <cell r="P57">
            <v>0</v>
          </cell>
          <cell r="AO57">
            <v>0</v>
          </cell>
          <cell r="AP57">
            <v>0</v>
          </cell>
          <cell r="AQ57">
            <v>0</v>
          </cell>
          <cell r="AR57">
            <v>0</v>
          </cell>
          <cell r="AS57">
            <v>0</v>
          </cell>
          <cell r="AT57">
            <v>0</v>
          </cell>
          <cell r="AU57">
            <v>0</v>
          </cell>
          <cell r="AV57">
            <v>0</v>
          </cell>
          <cell r="AW57">
            <v>0</v>
          </cell>
          <cell r="AX57">
            <v>0</v>
          </cell>
          <cell r="AY57">
            <v>0</v>
          </cell>
          <cell r="AZ57">
            <v>0</v>
          </cell>
        </row>
        <row r="58">
          <cell r="O58">
            <v>0</v>
          </cell>
          <cell r="P58">
            <v>0</v>
          </cell>
          <cell r="AO58">
            <v>0</v>
          </cell>
          <cell r="AP58">
            <v>0</v>
          </cell>
          <cell r="AQ58">
            <v>0</v>
          </cell>
          <cell r="AR58">
            <v>0</v>
          </cell>
          <cell r="AS58">
            <v>0</v>
          </cell>
          <cell r="AT58">
            <v>0</v>
          </cell>
          <cell r="AU58">
            <v>0</v>
          </cell>
          <cell r="AV58">
            <v>0</v>
          </cell>
          <cell r="AW58">
            <v>0</v>
          </cell>
          <cell r="AX58">
            <v>0</v>
          </cell>
          <cell r="AY58">
            <v>0</v>
          </cell>
          <cell r="AZ58">
            <v>0</v>
          </cell>
        </row>
        <row r="59">
          <cell r="O59">
            <v>0</v>
          </cell>
          <cell r="P59">
            <v>0</v>
          </cell>
          <cell r="AO59">
            <v>0</v>
          </cell>
          <cell r="AP59">
            <v>0</v>
          </cell>
          <cell r="AQ59">
            <v>0</v>
          </cell>
          <cell r="AR59">
            <v>0</v>
          </cell>
          <cell r="AS59">
            <v>0</v>
          </cell>
          <cell r="AT59">
            <v>0</v>
          </cell>
          <cell r="AU59">
            <v>0</v>
          </cell>
          <cell r="AV59">
            <v>0</v>
          </cell>
          <cell r="AW59">
            <v>0</v>
          </cell>
          <cell r="AX59">
            <v>0</v>
          </cell>
          <cell r="AY59">
            <v>0</v>
          </cell>
          <cell r="AZ59">
            <v>0</v>
          </cell>
        </row>
        <row r="60">
          <cell r="O60">
            <v>0</v>
          </cell>
          <cell r="P60">
            <v>0</v>
          </cell>
          <cell r="AO60">
            <v>0</v>
          </cell>
          <cell r="AP60">
            <v>0</v>
          </cell>
          <cell r="AQ60">
            <v>0</v>
          </cell>
          <cell r="AR60">
            <v>0</v>
          </cell>
          <cell r="AS60">
            <v>0</v>
          </cell>
          <cell r="AT60">
            <v>0</v>
          </cell>
          <cell r="AU60">
            <v>0</v>
          </cell>
          <cell r="AV60">
            <v>0</v>
          </cell>
          <cell r="AW60">
            <v>0</v>
          </cell>
          <cell r="AX60">
            <v>0</v>
          </cell>
          <cell r="AY60">
            <v>0</v>
          </cell>
          <cell r="AZ60">
            <v>0</v>
          </cell>
        </row>
        <row r="61">
          <cell r="O61">
            <v>0</v>
          </cell>
          <cell r="P61">
            <v>0</v>
          </cell>
          <cell r="AO61">
            <v>0</v>
          </cell>
          <cell r="AP61">
            <v>0</v>
          </cell>
          <cell r="AQ61">
            <v>0</v>
          </cell>
          <cell r="AR61">
            <v>0</v>
          </cell>
          <cell r="AS61">
            <v>0</v>
          </cell>
          <cell r="AT61">
            <v>0</v>
          </cell>
          <cell r="AU61">
            <v>0</v>
          </cell>
          <cell r="AV61">
            <v>0</v>
          </cell>
          <cell r="AW61">
            <v>0</v>
          </cell>
          <cell r="AX61">
            <v>0</v>
          </cell>
          <cell r="AY61">
            <v>0</v>
          </cell>
          <cell r="AZ61">
            <v>0</v>
          </cell>
        </row>
        <row r="62">
          <cell r="O62">
            <v>0</v>
          </cell>
          <cell r="P62">
            <v>0</v>
          </cell>
          <cell r="AO62">
            <v>0</v>
          </cell>
          <cell r="AP62">
            <v>0</v>
          </cell>
          <cell r="AQ62">
            <v>0</v>
          </cell>
          <cell r="AR62">
            <v>0</v>
          </cell>
          <cell r="AS62">
            <v>0</v>
          </cell>
          <cell r="AT62">
            <v>0</v>
          </cell>
          <cell r="AU62">
            <v>0</v>
          </cell>
          <cell r="AV62">
            <v>0</v>
          </cell>
          <cell r="AW62">
            <v>0</v>
          </cell>
          <cell r="AX62">
            <v>0</v>
          </cell>
          <cell r="AY62">
            <v>0</v>
          </cell>
          <cell r="AZ62">
            <v>0</v>
          </cell>
        </row>
        <row r="63">
          <cell r="O63">
            <v>0</v>
          </cell>
          <cell r="P63">
            <v>0</v>
          </cell>
          <cell r="AO63">
            <v>0</v>
          </cell>
          <cell r="AP63">
            <v>0</v>
          </cell>
          <cell r="AQ63">
            <v>0</v>
          </cell>
          <cell r="AR63">
            <v>0</v>
          </cell>
          <cell r="AS63">
            <v>0</v>
          </cell>
          <cell r="AT63">
            <v>0</v>
          </cell>
          <cell r="AU63">
            <v>0</v>
          </cell>
          <cell r="AV63">
            <v>0</v>
          </cell>
          <cell r="AW63">
            <v>0</v>
          </cell>
          <cell r="AX63">
            <v>0</v>
          </cell>
          <cell r="AY63">
            <v>0</v>
          </cell>
          <cell r="AZ63">
            <v>0</v>
          </cell>
        </row>
        <row r="64">
          <cell r="O64">
            <v>0</v>
          </cell>
          <cell r="P64">
            <v>0</v>
          </cell>
          <cell r="AO64">
            <v>0</v>
          </cell>
          <cell r="AP64">
            <v>0</v>
          </cell>
          <cell r="AQ64">
            <v>0</v>
          </cell>
          <cell r="AR64">
            <v>0</v>
          </cell>
          <cell r="AS64">
            <v>0</v>
          </cell>
          <cell r="AT64">
            <v>0</v>
          </cell>
          <cell r="AU64">
            <v>0</v>
          </cell>
          <cell r="AV64">
            <v>0</v>
          </cell>
          <cell r="AW64">
            <v>0</v>
          </cell>
          <cell r="AX64">
            <v>0</v>
          </cell>
          <cell r="AY64">
            <v>0</v>
          </cell>
          <cell r="AZ64">
            <v>0</v>
          </cell>
        </row>
        <row r="65">
          <cell r="O65">
            <v>0</v>
          </cell>
          <cell r="P65">
            <v>0</v>
          </cell>
          <cell r="AO65">
            <v>0</v>
          </cell>
          <cell r="AP65">
            <v>0</v>
          </cell>
          <cell r="AQ65">
            <v>0</v>
          </cell>
          <cell r="AR65">
            <v>0</v>
          </cell>
          <cell r="AS65">
            <v>0</v>
          </cell>
          <cell r="AT65">
            <v>0</v>
          </cell>
          <cell r="AU65">
            <v>0</v>
          </cell>
          <cell r="AV65">
            <v>0</v>
          </cell>
          <cell r="AW65">
            <v>0</v>
          </cell>
          <cell r="AX65">
            <v>0</v>
          </cell>
          <cell r="AY65">
            <v>0</v>
          </cell>
          <cell r="AZ65">
            <v>0</v>
          </cell>
        </row>
        <row r="66">
          <cell r="O66">
            <v>-51144479</v>
          </cell>
          <cell r="P66">
            <v>-52098705</v>
          </cell>
          <cell r="AO66">
            <v>-48701058.25</v>
          </cell>
          <cell r="AP66">
            <v>-49265647.75</v>
          </cell>
          <cell r="AQ66">
            <v>-49956828.541666664</v>
          </cell>
          <cell r="AR66">
            <v>-50774600.625</v>
          </cell>
          <cell r="AS66">
            <v>-51592372.708333336</v>
          </cell>
          <cell r="AT66">
            <v>-52526336.125</v>
          </cell>
          <cell r="AU66">
            <v>-53576490.875</v>
          </cell>
          <cell r="AV66">
            <v>-54626645.625</v>
          </cell>
          <cell r="AW66">
            <v>-55836535.625</v>
          </cell>
          <cell r="AX66">
            <v>-57206160.875</v>
          </cell>
          <cell r="AY66">
            <v>-58575786.125</v>
          </cell>
          <cell r="AZ66">
            <v>-60107767.125</v>
          </cell>
        </row>
        <row r="67">
          <cell r="O67">
            <v>-212684549</v>
          </cell>
          <cell r="P67">
            <v>-217437715</v>
          </cell>
          <cell r="AO67">
            <v>-206319644.375</v>
          </cell>
          <cell r="AP67">
            <v>-208279527.45833334</v>
          </cell>
          <cell r="AQ67">
            <v>-210263411.04166666</v>
          </cell>
          <cell r="AR67">
            <v>-212271295.125</v>
          </cell>
          <cell r="AS67">
            <v>-214279179.20833334</v>
          </cell>
          <cell r="AT67">
            <v>-216264115.45833334</v>
          </cell>
          <cell r="AU67">
            <v>-218226103.875</v>
          </cell>
          <cell r="AV67">
            <v>-220188092.29166666</v>
          </cell>
          <cell r="AW67">
            <v>-222151236.04166666</v>
          </cell>
          <cell r="AX67">
            <v>-224115535.125</v>
          </cell>
          <cell r="AY67">
            <v>-226079834.20833334</v>
          </cell>
          <cell r="AZ67">
            <v>-228029450.95833334</v>
          </cell>
        </row>
        <row r="68">
          <cell r="O68">
            <v>51144479</v>
          </cell>
          <cell r="P68">
            <v>52098705</v>
          </cell>
          <cell r="AO68">
            <v>48701058.25</v>
          </cell>
          <cell r="AP68">
            <v>49265647.75</v>
          </cell>
          <cell r="AQ68">
            <v>49956828.541666664</v>
          </cell>
          <cell r="AR68">
            <v>50774600.625</v>
          </cell>
          <cell r="AS68">
            <v>51592372.708333336</v>
          </cell>
          <cell r="AT68">
            <v>52526336.125</v>
          </cell>
          <cell r="AU68">
            <v>53576490.875</v>
          </cell>
          <cell r="AV68">
            <v>54626645.625</v>
          </cell>
          <cell r="AW68">
            <v>55836535.625</v>
          </cell>
          <cell r="AX68">
            <v>57206160.875</v>
          </cell>
          <cell r="AY68">
            <v>58575786.125</v>
          </cell>
          <cell r="AZ68">
            <v>60107767.125</v>
          </cell>
        </row>
        <row r="69">
          <cell r="O69">
            <v>212684549</v>
          </cell>
          <cell r="P69">
            <v>217437715</v>
          </cell>
          <cell r="AO69">
            <v>206319644.375</v>
          </cell>
          <cell r="AP69">
            <v>208279527.45833334</v>
          </cell>
          <cell r="AQ69">
            <v>210263411.04166666</v>
          </cell>
          <cell r="AR69">
            <v>212271295.125</v>
          </cell>
          <cell r="AS69">
            <v>214279179.20833334</v>
          </cell>
          <cell r="AT69">
            <v>216264115.45833334</v>
          </cell>
          <cell r="AU69">
            <v>218226103.875</v>
          </cell>
          <cell r="AV69">
            <v>220188092.29166666</v>
          </cell>
          <cell r="AW69">
            <v>222151236.04166666</v>
          </cell>
          <cell r="AX69">
            <v>224115535.125</v>
          </cell>
          <cell r="AY69">
            <v>226079834.20833334</v>
          </cell>
          <cell r="AZ69">
            <v>228029450.95833334</v>
          </cell>
        </row>
        <row r="70">
          <cell r="O70">
            <v>0</v>
          </cell>
          <cell r="P70">
            <v>0</v>
          </cell>
          <cell r="AO70">
            <v>0</v>
          </cell>
          <cell r="AP70">
            <v>0</v>
          </cell>
          <cell r="AQ70">
            <v>0</v>
          </cell>
          <cell r="AR70">
            <v>0</v>
          </cell>
          <cell r="AS70">
            <v>0</v>
          </cell>
          <cell r="AT70">
            <v>0</v>
          </cell>
          <cell r="AU70">
            <v>0</v>
          </cell>
          <cell r="AV70">
            <v>0</v>
          </cell>
          <cell r="AW70">
            <v>0</v>
          </cell>
          <cell r="AX70">
            <v>0</v>
          </cell>
          <cell r="AY70">
            <v>0</v>
          </cell>
          <cell r="AZ70">
            <v>0</v>
          </cell>
        </row>
        <row r="71">
          <cell r="O71">
            <v>0</v>
          </cell>
          <cell r="P71">
            <v>0</v>
          </cell>
          <cell r="AO71">
            <v>0</v>
          </cell>
          <cell r="AP71">
            <v>0</v>
          </cell>
          <cell r="AQ71">
            <v>0</v>
          </cell>
          <cell r="AR71">
            <v>0</v>
          </cell>
          <cell r="AS71">
            <v>0</v>
          </cell>
          <cell r="AT71">
            <v>0</v>
          </cell>
          <cell r="AU71">
            <v>0</v>
          </cell>
          <cell r="AV71">
            <v>0</v>
          </cell>
          <cell r="AW71">
            <v>0</v>
          </cell>
          <cell r="AX71">
            <v>0</v>
          </cell>
          <cell r="AY71">
            <v>0</v>
          </cell>
          <cell r="AZ71">
            <v>0</v>
          </cell>
        </row>
        <row r="72">
          <cell r="O72">
            <v>0</v>
          </cell>
          <cell r="P72">
            <v>0</v>
          </cell>
          <cell r="AO72">
            <v>0</v>
          </cell>
          <cell r="AP72">
            <v>0</v>
          </cell>
          <cell r="AQ72">
            <v>0</v>
          </cell>
          <cell r="AR72">
            <v>0</v>
          </cell>
          <cell r="AS72">
            <v>0</v>
          </cell>
          <cell r="AT72">
            <v>0</v>
          </cell>
          <cell r="AU72">
            <v>0</v>
          </cell>
          <cell r="AV72">
            <v>0</v>
          </cell>
          <cell r="AW72">
            <v>0</v>
          </cell>
          <cell r="AX72">
            <v>0</v>
          </cell>
          <cell r="AY72">
            <v>0</v>
          </cell>
          <cell r="AZ72">
            <v>0</v>
          </cell>
        </row>
        <row r="73">
          <cell r="O73">
            <v>-3095734667.6799998</v>
          </cell>
          <cell r="P73">
            <v>-3124416127.5900002</v>
          </cell>
          <cell r="AO73">
            <v>-3038246222.2154164</v>
          </cell>
          <cell r="AP73">
            <v>-3051513783.4316669</v>
          </cell>
          <cell r="AQ73">
            <v>-3066312958.6841674</v>
          </cell>
          <cell r="AR73">
            <v>-3082491180.4429164</v>
          </cell>
          <cell r="AS73">
            <v>-3098671554.9037499</v>
          </cell>
          <cell r="AT73">
            <v>-3115102961.4754167</v>
          </cell>
          <cell r="AU73">
            <v>-3131822713.8866673</v>
          </cell>
          <cell r="AV73">
            <v>-3148639192.0125003</v>
          </cell>
          <cell r="AW73">
            <v>-3165426922.1016669</v>
          </cell>
          <cell r="AX73">
            <v>-3182297470.9195838</v>
          </cell>
          <cell r="AY73">
            <v>-3197175832.0191665</v>
          </cell>
          <cell r="AZ73">
            <v>-3208745531.0291672</v>
          </cell>
        </row>
        <row r="74">
          <cell r="O74">
            <v>-1111767665.52</v>
          </cell>
          <cell r="P74">
            <v>-1119659872.9400001</v>
          </cell>
          <cell r="AO74">
            <v>-1083732655.8462501</v>
          </cell>
          <cell r="AP74">
            <v>-1090733891.4379168</v>
          </cell>
          <cell r="AQ74">
            <v>-1097578060.915</v>
          </cell>
          <cell r="AR74">
            <v>-1104270052.0879166</v>
          </cell>
          <cell r="AS74">
            <v>-1110877175.2479167</v>
          </cell>
          <cell r="AT74">
            <v>-1117432717.0054169</v>
          </cell>
          <cell r="AU74">
            <v>-1124182864.1479168</v>
          </cell>
          <cell r="AV74">
            <v>-1131109089.115</v>
          </cell>
          <cell r="AW74">
            <v>-1138065488.4295833</v>
          </cell>
          <cell r="AX74">
            <v>-1145047509.6733334</v>
          </cell>
          <cell r="AY74">
            <v>-1151927287.6966667</v>
          </cell>
          <cell r="AZ74">
            <v>-1158520626.1337502</v>
          </cell>
        </row>
        <row r="75">
          <cell r="O75">
            <v>-110672959.45</v>
          </cell>
          <cell r="P75">
            <v>-112465526.44</v>
          </cell>
          <cell r="AO75">
            <v>-103786563.79375</v>
          </cell>
          <cell r="AP75">
            <v>-104407986.60583334</v>
          </cell>
          <cell r="AQ75">
            <v>-103461591.30749999</v>
          </cell>
          <cell r="AR75">
            <v>-101758114.64500003</v>
          </cell>
          <cell r="AS75">
            <v>-100445235.74749999</v>
          </cell>
          <cell r="AT75">
            <v>-99520732.585833326</v>
          </cell>
          <cell r="AU75">
            <v>-98544515.446666673</v>
          </cell>
          <cell r="AV75">
            <v>-97515131.907916665</v>
          </cell>
          <cell r="AW75">
            <v>-96431847.548333347</v>
          </cell>
          <cell r="AX75">
            <v>-95292560.415833339</v>
          </cell>
          <cell r="AY75">
            <v>-94100846.304166675</v>
          </cell>
          <cell r="AZ75">
            <v>-93007684.857916668</v>
          </cell>
        </row>
        <row r="76">
          <cell r="O76">
            <v>-60452.93</v>
          </cell>
          <cell r="P76">
            <v>-776715.41</v>
          </cell>
          <cell r="AO76">
            <v>3247475.902916668</v>
          </cell>
          <cell r="AP76">
            <v>2670060.6816666666</v>
          </cell>
          <cell r="AQ76">
            <v>2265763.8079166668</v>
          </cell>
          <cell r="AR76">
            <v>2016205.5254166666</v>
          </cell>
          <cell r="AS76">
            <v>1794253.5708333331</v>
          </cell>
          <cell r="AT76">
            <v>1743174.8329166668</v>
          </cell>
          <cell r="AU76">
            <v>1790989.9212500004</v>
          </cell>
          <cell r="AV76">
            <v>1784396.7779166668</v>
          </cell>
          <cell r="AW76">
            <v>1789049.8412499998</v>
          </cell>
          <cell r="AX76">
            <v>1995655.5295833333</v>
          </cell>
          <cell r="AY76">
            <v>2436449.0754166665</v>
          </cell>
          <cell r="AZ76">
            <v>2862355.1925000004</v>
          </cell>
        </row>
        <row r="77">
          <cell r="O77">
            <v>111034.02</v>
          </cell>
          <cell r="P77">
            <v>244271.32</v>
          </cell>
          <cell r="AO77">
            <v>-197882.51625000002</v>
          </cell>
          <cell r="AP77">
            <v>-177316.42624999999</v>
          </cell>
          <cell r="AQ77">
            <v>-157219.91250000003</v>
          </cell>
          <cell r="AR77">
            <v>-137687.07333333333</v>
          </cell>
          <cell r="AS77">
            <v>-99086.767499999944</v>
          </cell>
          <cell r="AT77">
            <v>-41327.331249999974</v>
          </cell>
          <cell r="AU77">
            <v>17625.862500000007</v>
          </cell>
          <cell r="AV77">
            <v>76337.312500000015</v>
          </cell>
          <cell r="AW77">
            <v>133767.88333333333</v>
          </cell>
          <cell r="AX77">
            <v>190545.01291666666</v>
          </cell>
          <cell r="AY77">
            <v>221586.74374999999</v>
          </cell>
          <cell r="AZ77">
            <v>226416.89708333332</v>
          </cell>
        </row>
        <row r="78">
          <cell r="O78">
            <v>2675672.4500000002</v>
          </cell>
          <cell r="P78">
            <v>2712845.17</v>
          </cell>
          <cell r="AO78">
            <v>3004279.5808333331</v>
          </cell>
          <cell r="AP78">
            <v>3093612.7587499996</v>
          </cell>
          <cell r="AQ78">
            <v>3190206.7312499997</v>
          </cell>
          <cell r="AR78">
            <v>3269717.8629166665</v>
          </cell>
          <cell r="AS78">
            <v>3305755.9324999992</v>
          </cell>
          <cell r="AT78">
            <v>3306153.5841666665</v>
          </cell>
          <cell r="AU78">
            <v>3299959.9875000003</v>
          </cell>
          <cell r="AV78">
            <v>3287417.2591666672</v>
          </cell>
          <cell r="AW78">
            <v>3273902.3729166673</v>
          </cell>
          <cell r="AX78">
            <v>3287226.78</v>
          </cell>
          <cell r="AY78">
            <v>3307868.7537500001</v>
          </cell>
          <cell r="AZ78">
            <v>3295804.1550000007</v>
          </cell>
        </row>
        <row r="79">
          <cell r="O79">
            <v>0</v>
          </cell>
          <cell r="P79">
            <v>12089260.51</v>
          </cell>
          <cell r="AO79">
            <v>1007438.3758333334</v>
          </cell>
          <cell r="AP79">
            <v>1007438.3758333334</v>
          </cell>
          <cell r="AQ79">
            <v>1007438.3758333334</v>
          </cell>
          <cell r="AR79">
            <v>1007438.3758333334</v>
          </cell>
          <cell r="AS79">
            <v>1007438.3758333334</v>
          </cell>
          <cell r="AT79">
            <v>1055544.4654166666</v>
          </cell>
          <cell r="AU79">
            <v>1103650.5549999999</v>
          </cell>
          <cell r="AV79">
            <v>1109352.6383333334</v>
          </cell>
          <cell r="AW79">
            <v>1128379.81</v>
          </cell>
          <cell r="AX79">
            <v>1141704.8983333332</v>
          </cell>
          <cell r="AY79">
            <v>1141704.8983333332</v>
          </cell>
          <cell r="AZ79">
            <v>637985.7104166667</v>
          </cell>
        </row>
        <row r="80">
          <cell r="O80">
            <v>2401449.66</v>
          </cell>
          <cell r="P80">
            <v>2668277.4</v>
          </cell>
          <cell r="AO80">
            <v>422477.25500000006</v>
          </cell>
          <cell r="AP80">
            <v>422477.25500000006</v>
          </cell>
          <cell r="AQ80">
            <v>422477.25500000006</v>
          </cell>
          <cell r="AR80">
            <v>422477.25500000006</v>
          </cell>
          <cell r="AS80">
            <v>422477.25500000006</v>
          </cell>
          <cell r="AT80">
            <v>422477.25500000006</v>
          </cell>
          <cell r="AU80">
            <v>422477.25500000006</v>
          </cell>
          <cell r="AV80">
            <v>422477.25500000006</v>
          </cell>
          <cell r="AW80">
            <v>422477.25500000006</v>
          </cell>
          <cell r="AX80">
            <v>422477.25500000006</v>
          </cell>
          <cell r="AY80">
            <v>322416.85249999998</v>
          </cell>
          <cell r="AZ80">
            <v>122113.50708333333</v>
          </cell>
        </row>
        <row r="81">
          <cell r="O81">
            <v>0</v>
          </cell>
          <cell r="P81">
            <v>-84065.68</v>
          </cell>
          <cell r="AO81">
            <v>-7005.4733333333324</v>
          </cell>
          <cell r="AP81">
            <v>-7005.4733333333324</v>
          </cell>
          <cell r="AQ81">
            <v>-7005.4733333333324</v>
          </cell>
          <cell r="AR81">
            <v>-7005.4733333333324</v>
          </cell>
          <cell r="AS81">
            <v>-7005.4733333333324</v>
          </cell>
          <cell r="AT81">
            <v>-7005.4733333333324</v>
          </cell>
          <cell r="AU81">
            <v>-7005.4733333333324</v>
          </cell>
          <cell r="AV81">
            <v>-7005.4733333333324</v>
          </cell>
          <cell r="AW81">
            <v>-7005.4733333333324</v>
          </cell>
          <cell r="AX81">
            <v>-7005.4733333333324</v>
          </cell>
          <cell r="AY81">
            <v>-7005.4733333333324</v>
          </cell>
          <cell r="AZ81">
            <v>-3502.7366666666662</v>
          </cell>
        </row>
        <row r="82">
          <cell r="O82">
            <v>0</v>
          </cell>
          <cell r="P82">
            <v>0</v>
          </cell>
          <cell r="AO82">
            <v>0</v>
          </cell>
          <cell r="AP82">
            <v>0</v>
          </cell>
          <cell r="AQ82">
            <v>0</v>
          </cell>
          <cell r="AR82">
            <v>0</v>
          </cell>
          <cell r="AS82">
            <v>0</v>
          </cell>
          <cell r="AT82">
            <v>0</v>
          </cell>
          <cell r="AU82">
            <v>0</v>
          </cell>
          <cell r="AV82">
            <v>0</v>
          </cell>
          <cell r="AW82">
            <v>0</v>
          </cell>
          <cell r="AX82">
            <v>0</v>
          </cell>
          <cell r="AY82">
            <v>0</v>
          </cell>
          <cell r="AZ82">
            <v>0</v>
          </cell>
        </row>
        <row r="83">
          <cell r="O83">
            <v>0</v>
          </cell>
          <cell r="P83">
            <v>0</v>
          </cell>
          <cell r="AO83">
            <v>0</v>
          </cell>
          <cell r="AP83">
            <v>0</v>
          </cell>
          <cell r="AQ83">
            <v>0</v>
          </cell>
          <cell r="AR83">
            <v>0</v>
          </cell>
          <cell r="AS83">
            <v>0</v>
          </cell>
          <cell r="AT83">
            <v>0</v>
          </cell>
          <cell r="AU83">
            <v>0</v>
          </cell>
          <cell r="AV83">
            <v>0</v>
          </cell>
          <cell r="AW83">
            <v>0</v>
          </cell>
          <cell r="AX83">
            <v>0</v>
          </cell>
          <cell r="AY83">
            <v>0</v>
          </cell>
          <cell r="AZ83">
            <v>0</v>
          </cell>
        </row>
        <row r="84">
          <cell r="O84">
            <v>0</v>
          </cell>
          <cell r="P84">
            <v>0</v>
          </cell>
          <cell r="AO84">
            <v>0</v>
          </cell>
          <cell r="AP84">
            <v>0</v>
          </cell>
          <cell r="AQ84">
            <v>0</v>
          </cell>
          <cell r="AR84">
            <v>0</v>
          </cell>
          <cell r="AS84">
            <v>0</v>
          </cell>
          <cell r="AT84">
            <v>0</v>
          </cell>
          <cell r="AU84">
            <v>0</v>
          </cell>
          <cell r="AV84">
            <v>0</v>
          </cell>
          <cell r="AW84">
            <v>0</v>
          </cell>
          <cell r="AX84">
            <v>0</v>
          </cell>
          <cell r="AY84">
            <v>0</v>
          </cell>
          <cell r="AZ84">
            <v>0</v>
          </cell>
        </row>
        <row r="85">
          <cell r="O85">
            <v>0</v>
          </cell>
          <cell r="P85">
            <v>0</v>
          </cell>
          <cell r="AO85">
            <v>0</v>
          </cell>
          <cell r="AP85">
            <v>0</v>
          </cell>
          <cell r="AQ85">
            <v>0</v>
          </cell>
          <cell r="AR85">
            <v>0</v>
          </cell>
          <cell r="AS85">
            <v>0</v>
          </cell>
          <cell r="AT85">
            <v>0</v>
          </cell>
          <cell r="AU85">
            <v>0</v>
          </cell>
          <cell r="AV85">
            <v>0</v>
          </cell>
          <cell r="AW85">
            <v>0</v>
          </cell>
          <cell r="AX85">
            <v>0</v>
          </cell>
          <cell r="AY85">
            <v>0</v>
          </cell>
          <cell r="AZ85">
            <v>0</v>
          </cell>
        </row>
        <row r="86">
          <cell r="O86">
            <v>0</v>
          </cell>
          <cell r="P86">
            <v>0</v>
          </cell>
          <cell r="AO86">
            <v>0</v>
          </cell>
          <cell r="AP86">
            <v>0</v>
          </cell>
          <cell r="AQ86">
            <v>0</v>
          </cell>
          <cell r="AR86">
            <v>0</v>
          </cell>
          <cell r="AS86">
            <v>0</v>
          </cell>
          <cell r="AT86">
            <v>0</v>
          </cell>
          <cell r="AU86">
            <v>0</v>
          </cell>
          <cell r="AV86">
            <v>0</v>
          </cell>
          <cell r="AW86">
            <v>0</v>
          </cell>
          <cell r="AX86">
            <v>0</v>
          </cell>
          <cell r="AY86">
            <v>0</v>
          </cell>
          <cell r="AZ86">
            <v>0</v>
          </cell>
        </row>
        <row r="87">
          <cell r="O87">
            <v>0</v>
          </cell>
          <cell r="P87">
            <v>0</v>
          </cell>
          <cell r="AO87">
            <v>0</v>
          </cell>
          <cell r="AP87">
            <v>0</v>
          </cell>
          <cell r="AQ87">
            <v>0</v>
          </cell>
          <cell r="AR87">
            <v>0</v>
          </cell>
          <cell r="AS87">
            <v>0</v>
          </cell>
          <cell r="AT87">
            <v>0</v>
          </cell>
          <cell r="AU87">
            <v>0</v>
          </cell>
          <cell r="AV87">
            <v>0</v>
          </cell>
          <cell r="AW87">
            <v>0</v>
          </cell>
          <cell r="AX87">
            <v>0</v>
          </cell>
          <cell r="AY87">
            <v>0</v>
          </cell>
          <cell r="AZ87">
            <v>0</v>
          </cell>
        </row>
        <row r="88">
          <cell r="O88">
            <v>-21647236.27</v>
          </cell>
          <cell r="P88">
            <v>-22342394.91</v>
          </cell>
          <cell r="AO88">
            <v>-19200636.162916668</v>
          </cell>
          <cell r="AP88">
            <v>-19735833.883750003</v>
          </cell>
          <cell r="AQ88">
            <v>-20290252.518333331</v>
          </cell>
          <cell r="AR88">
            <v>-20873822.399583336</v>
          </cell>
          <cell r="AS88">
            <v>-21454959.565000001</v>
          </cell>
          <cell r="AT88">
            <v>-22040842.873333335</v>
          </cell>
          <cell r="AU88">
            <v>-22630360.147916663</v>
          </cell>
          <cell r="AV88">
            <v>-23224897.545416664</v>
          </cell>
          <cell r="AW88">
            <v>-23838658.519166667</v>
          </cell>
          <cell r="AX88">
            <v>-24489820.528749999</v>
          </cell>
          <cell r="AY88">
            <v>-25165951.652916666</v>
          </cell>
          <cell r="AZ88">
            <v>-25810631.032916669</v>
          </cell>
        </row>
        <row r="89">
          <cell r="O89">
            <v>-4196062.8899999997</v>
          </cell>
          <cell r="P89">
            <v>-4308431.96</v>
          </cell>
          <cell r="AO89">
            <v>-4028650.5145833339</v>
          </cell>
          <cell r="AP89">
            <v>-4058044.3720833338</v>
          </cell>
          <cell r="AQ89">
            <v>-4114991.5979166669</v>
          </cell>
          <cell r="AR89">
            <v>-4170344.68</v>
          </cell>
          <cell r="AS89">
            <v>-4224911.6445833342</v>
          </cell>
          <cell r="AT89">
            <v>-4345123.3962500012</v>
          </cell>
          <cell r="AU89">
            <v>-4530966.9349999996</v>
          </cell>
          <cell r="AV89">
            <v>-4716796.3183333343</v>
          </cell>
          <cell r="AW89">
            <v>-4902602.361250001</v>
          </cell>
          <cell r="AX89">
            <v>-5088556.6562499991</v>
          </cell>
          <cell r="AY89">
            <v>-5274739.107499999</v>
          </cell>
          <cell r="AZ89">
            <v>-5464379.2079166668</v>
          </cell>
        </row>
        <row r="90">
          <cell r="O90">
            <v>-113036669.11</v>
          </cell>
          <cell r="P90">
            <v>-110051292.13</v>
          </cell>
          <cell r="AO90">
            <v>-103001183.89833336</v>
          </cell>
          <cell r="AP90">
            <v>-104180363.43625002</v>
          </cell>
          <cell r="AQ90">
            <v>-104343819.20375</v>
          </cell>
          <cell r="AR90">
            <v>-103437875.41041666</v>
          </cell>
          <cell r="AS90">
            <v>-102426471.64708334</v>
          </cell>
          <cell r="AT90">
            <v>-101281147.06999999</v>
          </cell>
          <cell r="AU90">
            <v>-99946285.123749986</v>
          </cell>
          <cell r="AV90">
            <v>-98161183.649166659</v>
          </cell>
          <cell r="AW90">
            <v>-96010782.001666665</v>
          </cell>
          <cell r="AX90">
            <v>-93755960.944583341</v>
          </cell>
          <cell r="AY90">
            <v>-91397753.547083333</v>
          </cell>
          <cell r="AZ90">
            <v>-89130625.454166666</v>
          </cell>
        </row>
        <row r="91">
          <cell r="O91">
            <v>946172.25</v>
          </cell>
          <cell r="P91">
            <v>946172.25</v>
          </cell>
          <cell r="AO91">
            <v>946172.25</v>
          </cell>
          <cell r="AP91">
            <v>946172.25</v>
          </cell>
          <cell r="AQ91">
            <v>946172.25</v>
          </cell>
          <cell r="AR91">
            <v>946172.25</v>
          </cell>
          <cell r="AS91">
            <v>946172.25</v>
          </cell>
          <cell r="AT91">
            <v>946172.25</v>
          </cell>
          <cell r="AU91">
            <v>946172.25</v>
          </cell>
          <cell r="AV91">
            <v>946172.25</v>
          </cell>
          <cell r="AW91">
            <v>946172.25</v>
          </cell>
          <cell r="AX91">
            <v>946172.25</v>
          </cell>
          <cell r="AY91">
            <v>946172.25</v>
          </cell>
          <cell r="AZ91">
            <v>946172.25</v>
          </cell>
        </row>
        <row r="92">
          <cell r="O92">
            <v>0</v>
          </cell>
          <cell r="P92">
            <v>0</v>
          </cell>
          <cell r="AO92">
            <v>0</v>
          </cell>
          <cell r="AP92">
            <v>0</v>
          </cell>
          <cell r="AQ92">
            <v>0</v>
          </cell>
          <cell r="AR92">
            <v>0</v>
          </cell>
          <cell r="AS92">
            <v>0</v>
          </cell>
          <cell r="AT92">
            <v>0</v>
          </cell>
          <cell r="AU92">
            <v>0</v>
          </cell>
          <cell r="AV92">
            <v>0</v>
          </cell>
          <cell r="AW92">
            <v>0</v>
          </cell>
          <cell r="AX92">
            <v>0</v>
          </cell>
          <cell r="AY92">
            <v>0</v>
          </cell>
          <cell r="AZ92">
            <v>0</v>
          </cell>
        </row>
        <row r="93">
          <cell r="O93">
            <v>302358.01</v>
          </cell>
          <cell r="P93">
            <v>302358.01</v>
          </cell>
          <cell r="AO93">
            <v>302358.00999999995</v>
          </cell>
          <cell r="AP93">
            <v>302358.00999999995</v>
          </cell>
          <cell r="AQ93">
            <v>302358.00999999995</v>
          </cell>
          <cell r="AR93">
            <v>302358.00999999995</v>
          </cell>
          <cell r="AS93">
            <v>302358.00999999995</v>
          </cell>
          <cell r="AT93">
            <v>302358.00999999995</v>
          </cell>
          <cell r="AU93">
            <v>302358.00999999995</v>
          </cell>
          <cell r="AV93">
            <v>302358.00999999995</v>
          </cell>
          <cell r="AW93">
            <v>302358.00999999995</v>
          </cell>
          <cell r="AX93">
            <v>302358.00999999995</v>
          </cell>
          <cell r="AY93">
            <v>302358.00999999995</v>
          </cell>
          <cell r="AZ93">
            <v>302358.00999999995</v>
          </cell>
        </row>
        <row r="94">
          <cell r="O94">
            <v>76622596.840000004</v>
          </cell>
          <cell r="P94">
            <v>76622596.840000004</v>
          </cell>
          <cell r="AO94">
            <v>76622596.840000018</v>
          </cell>
          <cell r="AP94">
            <v>76622596.840000018</v>
          </cell>
          <cell r="AQ94">
            <v>76622596.840000018</v>
          </cell>
          <cell r="AR94">
            <v>76622596.840000018</v>
          </cell>
          <cell r="AS94">
            <v>76622596.840000018</v>
          </cell>
          <cell r="AT94">
            <v>76622596.840000018</v>
          </cell>
          <cell r="AU94">
            <v>76622596.840000018</v>
          </cell>
          <cell r="AV94">
            <v>76622596.840000018</v>
          </cell>
          <cell r="AW94">
            <v>76622596.840000018</v>
          </cell>
          <cell r="AX94">
            <v>76622596.840000018</v>
          </cell>
          <cell r="AY94">
            <v>76622596.840000018</v>
          </cell>
          <cell r="AZ94">
            <v>76622596.840000018</v>
          </cell>
        </row>
        <row r="95">
          <cell r="O95">
            <v>0</v>
          </cell>
          <cell r="P95">
            <v>0</v>
          </cell>
          <cell r="AO95">
            <v>0</v>
          </cell>
          <cell r="AP95">
            <v>0</v>
          </cell>
          <cell r="AQ95">
            <v>0</v>
          </cell>
          <cell r="AR95">
            <v>0</v>
          </cell>
          <cell r="AS95">
            <v>0</v>
          </cell>
          <cell r="AT95">
            <v>0</v>
          </cell>
          <cell r="AU95">
            <v>0</v>
          </cell>
          <cell r="AV95">
            <v>0</v>
          </cell>
          <cell r="AW95">
            <v>0</v>
          </cell>
          <cell r="AX95">
            <v>0</v>
          </cell>
          <cell r="AY95">
            <v>0</v>
          </cell>
          <cell r="AZ95">
            <v>0</v>
          </cell>
        </row>
        <row r="96">
          <cell r="O96">
            <v>156960790.84</v>
          </cell>
          <cell r="P96">
            <v>156960790.84</v>
          </cell>
          <cell r="AO96">
            <v>156960790.83999997</v>
          </cell>
          <cell r="AP96">
            <v>156960790.83999997</v>
          </cell>
          <cell r="AQ96">
            <v>156960790.83999997</v>
          </cell>
          <cell r="AR96">
            <v>156960790.83999997</v>
          </cell>
          <cell r="AS96">
            <v>156960790.83999997</v>
          </cell>
          <cell r="AT96">
            <v>156960790.83999997</v>
          </cell>
          <cell r="AU96">
            <v>156960790.83999997</v>
          </cell>
          <cell r="AV96">
            <v>156960790.83999997</v>
          </cell>
          <cell r="AW96">
            <v>156960790.83999997</v>
          </cell>
          <cell r="AX96">
            <v>156960790.83999997</v>
          </cell>
          <cell r="AY96">
            <v>156960790.83999997</v>
          </cell>
          <cell r="AZ96">
            <v>156960790.83999997</v>
          </cell>
        </row>
        <row r="97">
          <cell r="O97">
            <v>16950332.899999999</v>
          </cell>
          <cell r="P97">
            <v>16950332.899999999</v>
          </cell>
          <cell r="AO97">
            <v>16950332.900000002</v>
          </cell>
          <cell r="AP97">
            <v>16950332.900000002</v>
          </cell>
          <cell r="AQ97">
            <v>16950332.900000002</v>
          </cell>
          <cell r="AR97">
            <v>16950332.900000002</v>
          </cell>
          <cell r="AS97">
            <v>16950332.900000002</v>
          </cell>
          <cell r="AT97">
            <v>16950332.900000002</v>
          </cell>
          <cell r="AU97">
            <v>16950332.900000002</v>
          </cell>
          <cell r="AV97">
            <v>16950332.900000002</v>
          </cell>
          <cell r="AW97">
            <v>16950332.900000002</v>
          </cell>
          <cell r="AX97">
            <v>16950332.900000002</v>
          </cell>
          <cell r="AY97">
            <v>16950332.900000002</v>
          </cell>
          <cell r="AZ97">
            <v>16950332.900000002</v>
          </cell>
        </row>
        <row r="98">
          <cell r="O98">
            <v>0</v>
          </cell>
          <cell r="P98">
            <v>0</v>
          </cell>
          <cell r="AO98">
            <v>0</v>
          </cell>
          <cell r="AP98">
            <v>0</v>
          </cell>
          <cell r="AQ98">
            <v>0</v>
          </cell>
          <cell r="AR98">
            <v>0</v>
          </cell>
          <cell r="AS98">
            <v>0</v>
          </cell>
          <cell r="AT98">
            <v>0</v>
          </cell>
          <cell r="AU98">
            <v>0</v>
          </cell>
          <cell r="AV98">
            <v>0</v>
          </cell>
          <cell r="AW98">
            <v>0</v>
          </cell>
          <cell r="AX98">
            <v>0</v>
          </cell>
          <cell r="AY98">
            <v>0</v>
          </cell>
          <cell r="AZ98">
            <v>0</v>
          </cell>
        </row>
        <row r="99">
          <cell r="O99">
            <v>31009424.030000001</v>
          </cell>
          <cell r="P99">
            <v>31009424.030000001</v>
          </cell>
          <cell r="AO99">
            <v>31005260.444999997</v>
          </cell>
          <cell r="AP99">
            <v>31006669.684999999</v>
          </cell>
          <cell r="AQ99">
            <v>31007750.812916663</v>
          </cell>
          <cell r="AR99">
            <v>31008389.205416664</v>
          </cell>
          <cell r="AS99">
            <v>31008824.021666665</v>
          </cell>
          <cell r="AT99">
            <v>31009145.934166659</v>
          </cell>
          <cell r="AU99">
            <v>31009316.434166666</v>
          </cell>
          <cell r="AV99">
            <v>31009380.99166666</v>
          </cell>
          <cell r="AW99">
            <v>31009424.02999999</v>
          </cell>
          <cell r="AX99">
            <v>31009424.02999999</v>
          </cell>
          <cell r="AY99">
            <v>31009424.02999999</v>
          </cell>
          <cell r="AZ99">
            <v>31009424.02999999</v>
          </cell>
        </row>
        <row r="100">
          <cell r="O100">
            <v>-820039</v>
          </cell>
          <cell r="P100">
            <v>-822189</v>
          </cell>
          <cell r="AO100">
            <v>-811439</v>
          </cell>
          <cell r="AP100">
            <v>-813589</v>
          </cell>
          <cell r="AQ100">
            <v>-815739</v>
          </cell>
          <cell r="AR100">
            <v>-817889</v>
          </cell>
          <cell r="AS100">
            <v>-820039</v>
          </cell>
          <cell r="AT100">
            <v>-822189</v>
          </cell>
          <cell r="AU100">
            <v>-824339</v>
          </cell>
          <cell r="AV100">
            <v>-826489</v>
          </cell>
          <cell r="AW100">
            <v>-828639</v>
          </cell>
          <cell r="AX100">
            <v>-830789</v>
          </cell>
          <cell r="AY100">
            <v>-832939</v>
          </cell>
          <cell r="AZ100">
            <v>-835089</v>
          </cell>
        </row>
        <row r="101">
          <cell r="O101">
            <v>0</v>
          </cell>
          <cell r="P101">
            <v>0</v>
          </cell>
          <cell r="AO101">
            <v>0</v>
          </cell>
          <cell r="AP101">
            <v>0</v>
          </cell>
          <cell r="AQ101">
            <v>0</v>
          </cell>
          <cell r="AR101">
            <v>0</v>
          </cell>
          <cell r="AS101">
            <v>0</v>
          </cell>
          <cell r="AT101">
            <v>0</v>
          </cell>
          <cell r="AU101">
            <v>0</v>
          </cell>
          <cell r="AV101">
            <v>0</v>
          </cell>
          <cell r="AW101">
            <v>0</v>
          </cell>
          <cell r="AX101">
            <v>0</v>
          </cell>
          <cell r="AY101">
            <v>0</v>
          </cell>
          <cell r="AZ101">
            <v>0</v>
          </cell>
        </row>
        <row r="102">
          <cell r="O102">
            <v>-302358.01</v>
          </cell>
          <cell r="P102">
            <v>-302358.01</v>
          </cell>
          <cell r="AO102">
            <v>-302358.00999999995</v>
          </cell>
          <cell r="AP102">
            <v>-302358.00999999995</v>
          </cell>
          <cell r="AQ102">
            <v>-302358.00999999995</v>
          </cell>
          <cell r="AR102">
            <v>-302358.00999999995</v>
          </cell>
          <cell r="AS102">
            <v>-302358.00999999995</v>
          </cell>
          <cell r="AT102">
            <v>-302358.00999999995</v>
          </cell>
          <cell r="AU102">
            <v>-302358.00999999995</v>
          </cell>
          <cell r="AV102">
            <v>-302358.00999999995</v>
          </cell>
          <cell r="AW102">
            <v>-302358.00999999995</v>
          </cell>
          <cell r="AX102">
            <v>-302358.00999999995</v>
          </cell>
          <cell r="AY102">
            <v>-302358.00999999995</v>
          </cell>
          <cell r="AZ102">
            <v>-302358.00999999995</v>
          </cell>
        </row>
        <row r="103">
          <cell r="O103">
            <v>-52967563.659999996</v>
          </cell>
          <cell r="P103">
            <v>-53188638.659999996</v>
          </cell>
          <cell r="AO103">
            <v>-52083263.659999989</v>
          </cell>
          <cell r="AP103">
            <v>-52304338.659999989</v>
          </cell>
          <cell r="AQ103">
            <v>-52525413.659999989</v>
          </cell>
          <cell r="AR103">
            <v>-52746488.659999989</v>
          </cell>
          <cell r="AS103">
            <v>-52967563.659999989</v>
          </cell>
          <cell r="AT103">
            <v>-53188638.659999989</v>
          </cell>
          <cell r="AU103">
            <v>-53409713.659999989</v>
          </cell>
          <cell r="AV103">
            <v>-53630788.659999989</v>
          </cell>
          <cell r="AW103">
            <v>-53851863.659999989</v>
          </cell>
          <cell r="AX103">
            <v>-54072938.659999989</v>
          </cell>
          <cell r="AY103">
            <v>-54294013.659999989</v>
          </cell>
          <cell r="AZ103">
            <v>-54515088.659999974</v>
          </cell>
        </row>
        <row r="104">
          <cell r="O104">
            <v>-22949432.800000001</v>
          </cell>
          <cell r="P104">
            <v>-23334141.079999998</v>
          </cell>
          <cell r="AO104">
            <v>-21410599.680000007</v>
          </cell>
          <cell r="AP104">
            <v>-21795307.960000005</v>
          </cell>
          <cell r="AQ104">
            <v>-22180016.239999998</v>
          </cell>
          <cell r="AR104">
            <v>-22564724.52</v>
          </cell>
          <cell r="AS104">
            <v>-22949432.800000001</v>
          </cell>
          <cell r="AT104">
            <v>-23334141.079999998</v>
          </cell>
          <cell r="AU104">
            <v>-23718849.359999996</v>
          </cell>
          <cell r="AV104">
            <v>-24103557.639999997</v>
          </cell>
          <cell r="AW104">
            <v>-24488265.919999998</v>
          </cell>
          <cell r="AX104">
            <v>-24872974.199999999</v>
          </cell>
          <cell r="AY104">
            <v>-25257682.48</v>
          </cell>
          <cell r="AZ104">
            <v>-25642390.760000002</v>
          </cell>
        </row>
        <row r="105">
          <cell r="O105">
            <v>-11033479.390000001</v>
          </cell>
          <cell r="P105">
            <v>-11223888.130000001</v>
          </cell>
          <cell r="AO105">
            <v>-10271844.43</v>
          </cell>
          <cell r="AP105">
            <v>-10462253.17</v>
          </cell>
          <cell r="AQ105">
            <v>-10652661.91</v>
          </cell>
          <cell r="AR105">
            <v>-10843070.65</v>
          </cell>
          <cell r="AS105">
            <v>-11033479.390000001</v>
          </cell>
          <cell r="AT105">
            <v>-11223888.130000001</v>
          </cell>
          <cell r="AU105">
            <v>-11414296.869999999</v>
          </cell>
          <cell r="AV105">
            <v>-11604705.609999999</v>
          </cell>
          <cell r="AW105">
            <v>-11795114.350000001</v>
          </cell>
          <cell r="AX105">
            <v>-11985523.090000002</v>
          </cell>
          <cell r="AY105">
            <v>-12175931.83</v>
          </cell>
          <cell r="AZ105">
            <v>-12366340.57</v>
          </cell>
        </row>
        <row r="106">
          <cell r="O106">
            <v>-1191876.82</v>
          </cell>
          <cell r="P106">
            <v>-1287292.97</v>
          </cell>
          <cell r="AO106">
            <v>-810230.74375000002</v>
          </cell>
          <cell r="AP106">
            <v>-905638.64083333325</v>
          </cell>
          <cell r="AQ106">
            <v>-1001049.7999999999</v>
          </cell>
          <cell r="AR106">
            <v>-1096462.9629166666</v>
          </cell>
          <cell r="AS106">
            <v>-1191877.4933333334</v>
          </cell>
          <cell r="AT106">
            <v>-1287293.0379166666</v>
          </cell>
          <cell r="AU106">
            <v>-1382709.12</v>
          </cell>
          <cell r="AV106">
            <v>-1478125.2699999998</v>
          </cell>
          <cell r="AW106">
            <v>-1573541.42</v>
          </cell>
          <cell r="AX106">
            <v>-1668957.57</v>
          </cell>
          <cell r="AY106">
            <v>-1764373.7199999997</v>
          </cell>
          <cell r="AZ106">
            <v>-1859789.87</v>
          </cell>
        </row>
        <row r="107">
          <cell r="O107">
            <v>0</v>
          </cell>
          <cell r="P107">
            <v>0</v>
          </cell>
          <cell r="AO107">
            <v>0</v>
          </cell>
          <cell r="AP107">
            <v>0</v>
          </cell>
          <cell r="AQ107">
            <v>0</v>
          </cell>
          <cell r="AR107">
            <v>0</v>
          </cell>
          <cell r="AS107">
            <v>0</v>
          </cell>
          <cell r="AT107">
            <v>0</v>
          </cell>
          <cell r="AU107">
            <v>0</v>
          </cell>
          <cell r="AV107">
            <v>0</v>
          </cell>
          <cell r="AW107">
            <v>0</v>
          </cell>
          <cell r="AX107">
            <v>0</v>
          </cell>
          <cell r="AY107">
            <v>0</v>
          </cell>
          <cell r="AZ107">
            <v>0</v>
          </cell>
        </row>
        <row r="108">
          <cell r="O108">
            <v>8654564.4700000007</v>
          </cell>
          <cell r="P108">
            <v>8654564.4700000007</v>
          </cell>
          <cell r="AO108">
            <v>8654564.4700000007</v>
          </cell>
          <cell r="AP108">
            <v>8654564.4700000007</v>
          </cell>
          <cell r="AQ108">
            <v>8654564.4700000007</v>
          </cell>
          <cell r="AR108">
            <v>8654564.4700000007</v>
          </cell>
          <cell r="AS108">
            <v>8654564.4700000007</v>
          </cell>
          <cell r="AT108">
            <v>8654564.4700000007</v>
          </cell>
          <cell r="AU108">
            <v>8654564.4700000007</v>
          </cell>
          <cell r="AV108">
            <v>8654564.4700000007</v>
          </cell>
          <cell r="AW108">
            <v>8654564.4700000007</v>
          </cell>
          <cell r="AX108">
            <v>8654564.4700000007</v>
          </cell>
          <cell r="AY108">
            <v>8654564.4700000007</v>
          </cell>
          <cell r="AZ108">
            <v>8654564.4700000007</v>
          </cell>
        </row>
        <row r="109">
          <cell r="O109">
            <v>0</v>
          </cell>
          <cell r="P109">
            <v>0</v>
          </cell>
          <cell r="AO109">
            <v>0</v>
          </cell>
          <cell r="AP109">
            <v>0</v>
          </cell>
          <cell r="AQ109">
            <v>0</v>
          </cell>
          <cell r="AR109">
            <v>0</v>
          </cell>
          <cell r="AS109">
            <v>0</v>
          </cell>
          <cell r="AT109">
            <v>0</v>
          </cell>
          <cell r="AU109">
            <v>0</v>
          </cell>
          <cell r="AV109">
            <v>0</v>
          </cell>
          <cell r="AW109">
            <v>0</v>
          </cell>
          <cell r="AX109">
            <v>0</v>
          </cell>
          <cell r="AY109">
            <v>0</v>
          </cell>
          <cell r="AZ109">
            <v>0</v>
          </cell>
        </row>
        <row r="110">
          <cell r="O110">
            <v>0</v>
          </cell>
          <cell r="P110">
            <v>0</v>
          </cell>
          <cell r="AO110">
            <v>0</v>
          </cell>
          <cell r="AP110">
            <v>0</v>
          </cell>
          <cell r="AQ110">
            <v>0</v>
          </cell>
          <cell r="AR110">
            <v>0</v>
          </cell>
          <cell r="AS110">
            <v>0</v>
          </cell>
          <cell r="AT110">
            <v>0</v>
          </cell>
          <cell r="AU110">
            <v>0</v>
          </cell>
          <cell r="AV110">
            <v>0</v>
          </cell>
          <cell r="AW110">
            <v>0</v>
          </cell>
          <cell r="AX110">
            <v>0</v>
          </cell>
          <cell r="AY110">
            <v>0</v>
          </cell>
          <cell r="AZ110">
            <v>0</v>
          </cell>
        </row>
        <row r="111">
          <cell r="O111">
            <v>124895.95</v>
          </cell>
          <cell r="P111">
            <v>116019.51</v>
          </cell>
          <cell r="AO111">
            <v>142628.18791666665</v>
          </cell>
          <cell r="AP111">
            <v>143331.21791666668</v>
          </cell>
          <cell r="AQ111">
            <v>144091.10583333333</v>
          </cell>
          <cell r="AR111">
            <v>144483.5983333333</v>
          </cell>
          <cell r="AS111">
            <v>145170.31125</v>
          </cell>
          <cell r="AT111">
            <v>146725.5529166667</v>
          </cell>
          <cell r="AU111">
            <v>140006.91583333333</v>
          </cell>
          <cell r="AV111">
            <v>124863.55833333335</v>
          </cell>
          <cell r="AW111">
            <v>117803.09416666666</v>
          </cell>
          <cell r="AX111">
            <v>121587.48999999999</v>
          </cell>
          <cell r="AY111">
            <v>116453.02625</v>
          </cell>
          <cell r="AZ111">
            <v>109613.30708333333</v>
          </cell>
        </row>
        <row r="112">
          <cell r="O112">
            <v>5274117.04</v>
          </cell>
          <cell r="P112">
            <v>4845450.04</v>
          </cell>
          <cell r="AO112">
            <v>5178210.4804166658</v>
          </cell>
          <cell r="AP112">
            <v>5150868.8512499994</v>
          </cell>
          <cell r="AQ112">
            <v>5123527.2220833329</v>
          </cell>
          <cell r="AR112">
            <v>5095557.2212499995</v>
          </cell>
          <cell r="AS112">
            <v>5066958.8487499999</v>
          </cell>
          <cell r="AT112">
            <v>5038360.4762499994</v>
          </cell>
          <cell r="AU112">
            <v>5014048.980833333</v>
          </cell>
          <cell r="AV112">
            <v>4994024.3624999998</v>
          </cell>
          <cell r="AW112">
            <v>4980844.9383333325</v>
          </cell>
          <cell r="AX112">
            <v>4965873.8158333329</v>
          </cell>
          <cell r="AY112">
            <v>4942265.8008333333</v>
          </cell>
          <cell r="AZ112">
            <v>4936244.2441666666</v>
          </cell>
        </row>
        <row r="113">
          <cell r="O113">
            <v>0</v>
          </cell>
          <cell r="P113">
            <v>0</v>
          </cell>
          <cell r="AO113">
            <v>0</v>
          </cell>
          <cell r="AP113">
            <v>0</v>
          </cell>
          <cell r="AQ113">
            <v>0</v>
          </cell>
          <cell r="AR113">
            <v>0</v>
          </cell>
          <cell r="AS113">
            <v>0</v>
          </cell>
          <cell r="AT113">
            <v>0</v>
          </cell>
          <cell r="AU113">
            <v>0</v>
          </cell>
          <cell r="AV113">
            <v>0</v>
          </cell>
          <cell r="AW113">
            <v>0</v>
          </cell>
          <cell r="AX113">
            <v>0</v>
          </cell>
          <cell r="AY113">
            <v>0</v>
          </cell>
          <cell r="AZ113">
            <v>0</v>
          </cell>
        </row>
        <row r="114">
          <cell r="O114">
            <v>-394885.75</v>
          </cell>
          <cell r="P114">
            <v>-394885.75</v>
          </cell>
          <cell r="AO114">
            <v>-396088.00625000003</v>
          </cell>
          <cell r="AP114">
            <v>-395903.04375000001</v>
          </cell>
          <cell r="AQ114">
            <v>-395718.08125000005</v>
          </cell>
          <cell r="AR114">
            <v>-395533.11875000008</v>
          </cell>
          <cell r="AS114">
            <v>-395348.15625</v>
          </cell>
          <cell r="AT114">
            <v>-395163.19375000003</v>
          </cell>
          <cell r="AU114">
            <v>-395387.82624999998</v>
          </cell>
          <cell r="AV114">
            <v>-396114.53499999997</v>
          </cell>
          <cell r="AW114">
            <v>-396933.72500000003</v>
          </cell>
          <cell r="AX114">
            <v>-397752.91500000004</v>
          </cell>
          <cell r="AY114">
            <v>-398255.5787500001</v>
          </cell>
          <cell r="AZ114">
            <v>-398441.12875000015</v>
          </cell>
        </row>
        <row r="115">
          <cell r="O115">
            <v>36633111</v>
          </cell>
          <cell r="P115">
            <v>36465653</v>
          </cell>
          <cell r="AO115">
            <v>36910197.5</v>
          </cell>
          <cell r="AP115">
            <v>36817840.166666664</v>
          </cell>
          <cell r="AQ115">
            <v>36734994.041666664</v>
          </cell>
          <cell r="AR115">
            <v>36661659.125</v>
          </cell>
          <cell r="AS115">
            <v>36588324.208333336</v>
          </cell>
          <cell r="AT115">
            <v>36516673.708333336</v>
          </cell>
          <cell r="AU115">
            <v>36446707.625</v>
          </cell>
          <cell r="AV115">
            <v>36376741.541666664</v>
          </cell>
          <cell r="AW115">
            <v>36321872.708333336</v>
          </cell>
          <cell r="AX115">
            <v>36282101.125</v>
          </cell>
          <cell r="AY115">
            <v>36242329.541666664</v>
          </cell>
          <cell r="AZ115">
            <v>35947433.5</v>
          </cell>
        </row>
        <row r="116">
          <cell r="O116">
            <v>0</v>
          </cell>
          <cell r="P116">
            <v>0</v>
          </cell>
          <cell r="AO116">
            <v>0</v>
          </cell>
          <cell r="AP116">
            <v>0</v>
          </cell>
          <cell r="AQ116">
            <v>0</v>
          </cell>
          <cell r="AR116">
            <v>0</v>
          </cell>
          <cell r="AS116">
            <v>0</v>
          </cell>
          <cell r="AT116">
            <v>0</v>
          </cell>
          <cell r="AU116">
            <v>0</v>
          </cell>
          <cell r="AV116">
            <v>0</v>
          </cell>
          <cell r="AW116">
            <v>0</v>
          </cell>
          <cell r="AX116">
            <v>0</v>
          </cell>
          <cell r="AY116">
            <v>0</v>
          </cell>
          <cell r="AZ116">
            <v>0</v>
          </cell>
        </row>
        <row r="117">
          <cell r="O117">
            <v>100000</v>
          </cell>
          <cell r="P117">
            <v>100000</v>
          </cell>
          <cell r="AO117">
            <v>100000</v>
          </cell>
          <cell r="AP117">
            <v>100000</v>
          </cell>
          <cell r="AQ117">
            <v>100000</v>
          </cell>
          <cell r="AR117">
            <v>100000</v>
          </cell>
          <cell r="AS117">
            <v>100000</v>
          </cell>
          <cell r="AT117">
            <v>100000</v>
          </cell>
          <cell r="AU117">
            <v>100000</v>
          </cell>
          <cell r="AV117">
            <v>100000</v>
          </cell>
          <cell r="AW117">
            <v>100000</v>
          </cell>
          <cell r="AX117">
            <v>100000</v>
          </cell>
          <cell r="AY117">
            <v>100000</v>
          </cell>
          <cell r="AZ117">
            <v>95833.333333333328</v>
          </cell>
        </row>
        <row r="118">
          <cell r="O118">
            <v>50455916.579999998</v>
          </cell>
          <cell r="P118">
            <v>50975193.700000003</v>
          </cell>
          <cell r="AO118">
            <v>52161253.249583326</v>
          </cell>
          <cell r="AP118">
            <v>51363510.587083317</v>
          </cell>
          <cell r="AQ118">
            <v>50952975.661666662</v>
          </cell>
          <cell r="AR118">
            <v>50998223.659583323</v>
          </cell>
          <cell r="AS118">
            <v>50986622.920833319</v>
          </cell>
          <cell r="AT118">
            <v>50792688.331249982</v>
          </cell>
          <cell r="AU118">
            <v>50670398.465416662</v>
          </cell>
          <cell r="AV118">
            <v>50676663.251249999</v>
          </cell>
          <cell r="AW118">
            <v>50679338.587916665</v>
          </cell>
          <cell r="AX118">
            <v>50678424.47541666</v>
          </cell>
          <cell r="AY118">
            <v>50677510.362916671</v>
          </cell>
          <cell r="AZ118">
            <v>50674229.154166669</v>
          </cell>
        </row>
        <row r="119">
          <cell r="O119">
            <v>-100000</v>
          </cell>
          <cell r="P119">
            <v>-100000</v>
          </cell>
          <cell r="AO119">
            <v>-100000</v>
          </cell>
          <cell r="AP119">
            <v>-100000</v>
          </cell>
          <cell r="AQ119">
            <v>-100000</v>
          </cell>
          <cell r="AR119">
            <v>-100000</v>
          </cell>
          <cell r="AS119">
            <v>-100000</v>
          </cell>
          <cell r="AT119">
            <v>-100000</v>
          </cell>
          <cell r="AU119">
            <v>-100000</v>
          </cell>
          <cell r="AV119">
            <v>-100000</v>
          </cell>
          <cell r="AW119">
            <v>-100000</v>
          </cell>
          <cell r="AX119">
            <v>-100000</v>
          </cell>
          <cell r="AY119">
            <v>-100000</v>
          </cell>
          <cell r="AZ119">
            <v>-95833.333333333328</v>
          </cell>
        </row>
        <row r="120">
          <cell r="O120">
            <v>0</v>
          </cell>
          <cell r="P120">
            <v>0</v>
          </cell>
          <cell r="AO120">
            <v>0</v>
          </cell>
          <cell r="AP120">
            <v>0</v>
          </cell>
          <cell r="AQ120">
            <v>0</v>
          </cell>
          <cell r="AR120">
            <v>0</v>
          </cell>
          <cell r="AS120">
            <v>0</v>
          </cell>
          <cell r="AT120">
            <v>0</v>
          </cell>
          <cell r="AU120">
            <v>0</v>
          </cell>
          <cell r="AV120">
            <v>0</v>
          </cell>
          <cell r="AW120">
            <v>0</v>
          </cell>
          <cell r="AX120">
            <v>0</v>
          </cell>
          <cell r="AY120">
            <v>0</v>
          </cell>
          <cell r="AZ120">
            <v>0</v>
          </cell>
        </row>
        <row r="121">
          <cell r="O121">
            <v>0</v>
          </cell>
          <cell r="P121">
            <v>0</v>
          </cell>
          <cell r="AO121">
            <v>0</v>
          </cell>
          <cell r="AP121">
            <v>0</v>
          </cell>
          <cell r="AQ121">
            <v>0</v>
          </cell>
          <cell r="AR121">
            <v>0</v>
          </cell>
          <cell r="AS121">
            <v>0</v>
          </cell>
          <cell r="AT121">
            <v>0</v>
          </cell>
          <cell r="AU121">
            <v>0</v>
          </cell>
          <cell r="AV121">
            <v>0</v>
          </cell>
          <cell r="AW121">
            <v>0</v>
          </cell>
          <cell r="AX121">
            <v>0</v>
          </cell>
          <cell r="AY121">
            <v>0</v>
          </cell>
          <cell r="AZ121">
            <v>0</v>
          </cell>
        </row>
        <row r="122">
          <cell r="O122">
            <v>0</v>
          </cell>
          <cell r="P122">
            <v>0</v>
          </cell>
          <cell r="AO122">
            <v>0</v>
          </cell>
          <cell r="AP122">
            <v>0</v>
          </cell>
          <cell r="AQ122">
            <v>0</v>
          </cell>
          <cell r="AR122">
            <v>0</v>
          </cell>
          <cell r="AS122">
            <v>0</v>
          </cell>
          <cell r="AT122">
            <v>0</v>
          </cell>
          <cell r="AU122">
            <v>0</v>
          </cell>
          <cell r="AV122">
            <v>0</v>
          </cell>
          <cell r="AW122">
            <v>0</v>
          </cell>
          <cell r="AX122">
            <v>0</v>
          </cell>
          <cell r="AY122">
            <v>0</v>
          </cell>
          <cell r="AZ122">
            <v>0</v>
          </cell>
        </row>
        <row r="123">
          <cell r="O123">
            <v>655507.16</v>
          </cell>
          <cell r="P123">
            <v>648722.81000000006</v>
          </cell>
          <cell r="AO123">
            <v>699134.95291666675</v>
          </cell>
          <cell r="AP123">
            <v>689258.21624999994</v>
          </cell>
          <cell r="AQ123">
            <v>679636.72083333333</v>
          </cell>
          <cell r="AR123">
            <v>673920.43458333332</v>
          </cell>
          <cell r="AS123">
            <v>672613.26041666663</v>
          </cell>
          <cell r="AT123">
            <v>672165.76958333328</v>
          </cell>
          <cell r="AU123">
            <v>671162.01000000013</v>
          </cell>
          <cell r="AV123">
            <v>669294.82166666677</v>
          </cell>
          <cell r="AW123">
            <v>667436.50208333344</v>
          </cell>
          <cell r="AX123">
            <v>666034.03083333338</v>
          </cell>
          <cell r="AY123">
            <v>665255.97291666677</v>
          </cell>
          <cell r="AZ123">
            <v>664363.93166666676</v>
          </cell>
        </row>
        <row r="124">
          <cell r="O124">
            <v>0</v>
          </cell>
          <cell r="P124">
            <v>0</v>
          </cell>
          <cell r="AO124">
            <v>0</v>
          </cell>
          <cell r="AP124">
            <v>0</v>
          </cell>
          <cell r="AQ124">
            <v>0</v>
          </cell>
          <cell r="AR124">
            <v>0</v>
          </cell>
          <cell r="AS124">
            <v>0</v>
          </cell>
          <cell r="AT124">
            <v>0</v>
          </cell>
          <cell r="AU124">
            <v>0</v>
          </cell>
          <cell r="AV124">
            <v>0</v>
          </cell>
          <cell r="AW124">
            <v>0</v>
          </cell>
          <cell r="AX124">
            <v>0</v>
          </cell>
          <cell r="AY124">
            <v>0</v>
          </cell>
          <cell r="AZ124">
            <v>0</v>
          </cell>
        </row>
        <row r="125">
          <cell r="O125">
            <v>0</v>
          </cell>
          <cell r="P125">
            <v>0</v>
          </cell>
          <cell r="AO125">
            <v>0</v>
          </cell>
          <cell r="AP125">
            <v>0</v>
          </cell>
          <cell r="AQ125">
            <v>0</v>
          </cell>
          <cell r="AR125">
            <v>0</v>
          </cell>
          <cell r="AS125">
            <v>0</v>
          </cell>
          <cell r="AT125">
            <v>0</v>
          </cell>
          <cell r="AU125">
            <v>0</v>
          </cell>
          <cell r="AV125">
            <v>0</v>
          </cell>
          <cell r="AW125">
            <v>0</v>
          </cell>
          <cell r="AX125">
            <v>0</v>
          </cell>
          <cell r="AY125">
            <v>0</v>
          </cell>
          <cell r="AZ125">
            <v>0</v>
          </cell>
        </row>
        <row r="126">
          <cell r="O126">
            <v>0</v>
          </cell>
          <cell r="P126">
            <v>0</v>
          </cell>
          <cell r="AO126">
            <v>0</v>
          </cell>
          <cell r="AP126">
            <v>0</v>
          </cell>
          <cell r="AQ126">
            <v>0</v>
          </cell>
          <cell r="AR126">
            <v>0</v>
          </cell>
          <cell r="AS126">
            <v>0</v>
          </cell>
          <cell r="AT126">
            <v>0</v>
          </cell>
          <cell r="AU126">
            <v>0</v>
          </cell>
          <cell r="AV126">
            <v>0</v>
          </cell>
          <cell r="AW126">
            <v>0</v>
          </cell>
          <cell r="AX126">
            <v>0</v>
          </cell>
          <cell r="AY126">
            <v>0</v>
          </cell>
          <cell r="AZ126">
            <v>0</v>
          </cell>
        </row>
        <row r="127">
          <cell r="O127">
            <v>1552691.2</v>
          </cell>
          <cell r="P127">
            <v>1617759.07</v>
          </cell>
          <cell r="AO127">
            <v>1807572.4045833333</v>
          </cell>
          <cell r="AP127">
            <v>1778239.2316666667</v>
          </cell>
          <cell r="AQ127">
            <v>1751909.0858333332</v>
          </cell>
          <cell r="AR127">
            <v>1722948.4820833334</v>
          </cell>
          <cell r="AS127">
            <v>1689527.0995833334</v>
          </cell>
          <cell r="AT127">
            <v>1659023.6183333334</v>
          </cell>
          <cell r="AU127">
            <v>1630181.25</v>
          </cell>
          <cell r="AV127">
            <v>1600692.3608333331</v>
          </cell>
          <cell r="AW127">
            <v>1587545.0074999996</v>
          </cell>
          <cell r="AX127">
            <v>1589266.4233333331</v>
          </cell>
          <cell r="AY127">
            <v>1590125.3399999999</v>
          </cell>
          <cell r="AZ127">
            <v>1589446.60625</v>
          </cell>
        </row>
        <row r="128">
          <cell r="O128">
            <v>0</v>
          </cell>
          <cell r="P128">
            <v>0</v>
          </cell>
          <cell r="AO128">
            <v>0</v>
          </cell>
          <cell r="AP128">
            <v>0</v>
          </cell>
          <cell r="AQ128">
            <v>0</v>
          </cell>
          <cell r="AR128">
            <v>0</v>
          </cell>
          <cell r="AS128">
            <v>0</v>
          </cell>
          <cell r="AT128">
            <v>0</v>
          </cell>
          <cell r="AU128">
            <v>0</v>
          </cell>
          <cell r="AV128">
            <v>0</v>
          </cell>
          <cell r="AW128">
            <v>0</v>
          </cell>
          <cell r="AX128">
            <v>0</v>
          </cell>
          <cell r="AY128">
            <v>0</v>
          </cell>
          <cell r="AZ128">
            <v>0</v>
          </cell>
        </row>
        <row r="129">
          <cell r="O129">
            <v>0</v>
          </cell>
          <cell r="P129">
            <v>0</v>
          </cell>
          <cell r="AO129">
            <v>0</v>
          </cell>
          <cell r="AP129">
            <v>0</v>
          </cell>
          <cell r="AQ129">
            <v>0</v>
          </cell>
          <cell r="AR129">
            <v>0</v>
          </cell>
          <cell r="AS129">
            <v>0</v>
          </cell>
          <cell r="AT129">
            <v>0</v>
          </cell>
          <cell r="AU129">
            <v>0</v>
          </cell>
          <cell r="AV129">
            <v>0</v>
          </cell>
          <cell r="AW129">
            <v>0</v>
          </cell>
          <cell r="AX129">
            <v>0</v>
          </cell>
          <cell r="AY129">
            <v>0</v>
          </cell>
          <cell r="AZ129">
            <v>0</v>
          </cell>
        </row>
        <row r="130">
          <cell r="O130">
            <v>0</v>
          </cell>
          <cell r="P130">
            <v>0</v>
          </cell>
          <cell r="AO130">
            <v>0</v>
          </cell>
          <cell r="AP130">
            <v>0</v>
          </cell>
          <cell r="AQ130">
            <v>0</v>
          </cell>
          <cell r="AR130">
            <v>0</v>
          </cell>
          <cell r="AS130">
            <v>0</v>
          </cell>
          <cell r="AT130">
            <v>0</v>
          </cell>
          <cell r="AU130">
            <v>0</v>
          </cell>
          <cell r="AV130">
            <v>0</v>
          </cell>
          <cell r="AW130">
            <v>0</v>
          </cell>
          <cell r="AX130">
            <v>0</v>
          </cell>
          <cell r="AY130">
            <v>0</v>
          </cell>
          <cell r="AZ130">
            <v>0</v>
          </cell>
        </row>
        <row r="131">
          <cell r="O131">
            <v>0</v>
          </cell>
          <cell r="P131">
            <v>0</v>
          </cell>
          <cell r="AO131">
            <v>0</v>
          </cell>
          <cell r="AP131">
            <v>0</v>
          </cell>
          <cell r="AQ131">
            <v>0</v>
          </cell>
          <cell r="AR131">
            <v>0</v>
          </cell>
          <cell r="AS131">
            <v>0</v>
          </cell>
          <cell r="AT131">
            <v>0</v>
          </cell>
          <cell r="AU131">
            <v>0</v>
          </cell>
          <cell r="AV131">
            <v>0</v>
          </cell>
          <cell r="AW131">
            <v>0</v>
          </cell>
          <cell r="AX131">
            <v>0</v>
          </cell>
          <cell r="AY131">
            <v>0</v>
          </cell>
          <cell r="AZ131">
            <v>0</v>
          </cell>
        </row>
        <row r="132">
          <cell r="O132">
            <v>0</v>
          </cell>
          <cell r="P132">
            <v>0</v>
          </cell>
          <cell r="AO132">
            <v>0</v>
          </cell>
          <cell r="AP132">
            <v>0</v>
          </cell>
          <cell r="AQ132">
            <v>0</v>
          </cell>
          <cell r="AR132">
            <v>0</v>
          </cell>
          <cell r="AS132">
            <v>0</v>
          </cell>
          <cell r="AT132">
            <v>0</v>
          </cell>
          <cell r="AU132">
            <v>0</v>
          </cell>
          <cell r="AV132">
            <v>0</v>
          </cell>
          <cell r="AW132">
            <v>0</v>
          </cell>
          <cell r="AX132">
            <v>0</v>
          </cell>
          <cell r="AY132">
            <v>0</v>
          </cell>
          <cell r="AZ132">
            <v>0</v>
          </cell>
        </row>
        <row r="133">
          <cell r="O133">
            <v>0</v>
          </cell>
          <cell r="P133">
            <v>0</v>
          </cell>
          <cell r="AO133">
            <v>0</v>
          </cell>
          <cell r="AP133">
            <v>0</v>
          </cell>
          <cell r="AQ133">
            <v>0</v>
          </cell>
          <cell r="AR133">
            <v>0</v>
          </cell>
          <cell r="AS133">
            <v>0</v>
          </cell>
          <cell r="AT133">
            <v>0</v>
          </cell>
          <cell r="AU133">
            <v>0</v>
          </cell>
          <cell r="AV133">
            <v>0</v>
          </cell>
          <cell r="AW133">
            <v>0</v>
          </cell>
          <cell r="AX133">
            <v>0</v>
          </cell>
          <cell r="AY133">
            <v>0</v>
          </cell>
          <cell r="AZ133">
            <v>0</v>
          </cell>
        </row>
        <row r="134">
          <cell r="O134">
            <v>0</v>
          </cell>
          <cell r="P134">
            <v>0</v>
          </cell>
          <cell r="AO134">
            <v>0</v>
          </cell>
          <cell r="AP134">
            <v>0</v>
          </cell>
          <cell r="AQ134">
            <v>0</v>
          </cell>
          <cell r="AR134">
            <v>0</v>
          </cell>
          <cell r="AS134">
            <v>0</v>
          </cell>
          <cell r="AT134">
            <v>0</v>
          </cell>
          <cell r="AU134">
            <v>0</v>
          </cell>
          <cell r="AV134">
            <v>0</v>
          </cell>
          <cell r="AW134">
            <v>0</v>
          </cell>
          <cell r="AX134">
            <v>0</v>
          </cell>
          <cell r="AY134">
            <v>0</v>
          </cell>
          <cell r="AZ134">
            <v>0</v>
          </cell>
        </row>
        <row r="135">
          <cell r="O135">
            <v>0</v>
          </cell>
          <cell r="P135">
            <v>0</v>
          </cell>
          <cell r="AO135">
            <v>0</v>
          </cell>
          <cell r="AP135">
            <v>0</v>
          </cell>
          <cell r="AQ135">
            <v>0</v>
          </cell>
          <cell r="AR135">
            <v>0</v>
          </cell>
          <cell r="AS135">
            <v>0</v>
          </cell>
          <cell r="AT135">
            <v>0</v>
          </cell>
          <cell r="AU135">
            <v>0</v>
          </cell>
          <cell r="AV135">
            <v>0</v>
          </cell>
          <cell r="AW135">
            <v>0</v>
          </cell>
          <cell r="AX135">
            <v>0</v>
          </cell>
          <cell r="AY135">
            <v>0</v>
          </cell>
          <cell r="AZ135">
            <v>0</v>
          </cell>
        </row>
        <row r="136">
          <cell r="O136">
            <v>144231</v>
          </cell>
          <cell r="P136">
            <v>144231</v>
          </cell>
          <cell r="AO136">
            <v>142436.04166666666</v>
          </cell>
          <cell r="AP136">
            <v>140288.625</v>
          </cell>
          <cell r="AQ136">
            <v>140224.54166666666</v>
          </cell>
          <cell r="AR136">
            <v>138077.125</v>
          </cell>
          <cell r="AS136">
            <v>133846.375</v>
          </cell>
          <cell r="AT136">
            <v>131731</v>
          </cell>
          <cell r="AU136">
            <v>129647.66666666667</v>
          </cell>
          <cell r="AV136">
            <v>125481</v>
          </cell>
          <cell r="AW136">
            <v>121314.33333333333</v>
          </cell>
          <cell r="AX136">
            <v>117147.66666666667</v>
          </cell>
          <cell r="AY136">
            <v>112981</v>
          </cell>
          <cell r="AZ136">
            <v>108814.33333333333</v>
          </cell>
        </row>
        <row r="137">
          <cell r="O137">
            <v>44438</v>
          </cell>
          <cell r="P137">
            <v>0</v>
          </cell>
          <cell r="AO137">
            <v>9257.9166666666661</v>
          </cell>
          <cell r="AP137">
            <v>9257.9166666666661</v>
          </cell>
          <cell r="AQ137">
            <v>9257.9166666666661</v>
          </cell>
          <cell r="AR137">
            <v>9257.9166666666661</v>
          </cell>
          <cell r="AS137">
            <v>9257.9166666666661</v>
          </cell>
          <cell r="AT137">
            <v>9257.9166666666661</v>
          </cell>
          <cell r="AU137">
            <v>9257.9166666666661</v>
          </cell>
          <cell r="AV137">
            <v>9257.9166666666661</v>
          </cell>
          <cell r="AW137">
            <v>9257.9166666666661</v>
          </cell>
          <cell r="AX137">
            <v>6480.541666666667</v>
          </cell>
          <cell r="AY137">
            <v>1851.5833333333333</v>
          </cell>
          <cell r="AZ137">
            <v>0</v>
          </cell>
        </row>
        <row r="138">
          <cell r="O138">
            <v>0</v>
          </cell>
          <cell r="P138">
            <v>63300.51</v>
          </cell>
          <cell r="AO138">
            <v>7797.888750000001</v>
          </cell>
          <cell r="AP138">
            <v>12728.90625</v>
          </cell>
          <cell r="AQ138">
            <v>17545.248749999999</v>
          </cell>
          <cell r="AR138">
            <v>22246.916249999998</v>
          </cell>
          <cell r="AS138">
            <v>26604.558749999997</v>
          </cell>
          <cell r="AT138">
            <v>30732.851249999996</v>
          </cell>
          <cell r="AU138">
            <v>34746.46875</v>
          </cell>
          <cell r="AV138">
            <v>38530.736249999994</v>
          </cell>
          <cell r="AW138">
            <v>40480.207499999997</v>
          </cell>
          <cell r="AX138">
            <v>40709.557499999995</v>
          </cell>
          <cell r="AY138">
            <v>40938.907499999994</v>
          </cell>
          <cell r="AZ138">
            <v>38530.736250000002</v>
          </cell>
        </row>
        <row r="139">
          <cell r="O139">
            <v>18500000</v>
          </cell>
          <cell r="P139">
            <v>18500000</v>
          </cell>
          <cell r="AO139">
            <v>18500000</v>
          </cell>
          <cell r="AP139">
            <v>18500000</v>
          </cell>
          <cell r="AQ139">
            <v>18500000</v>
          </cell>
          <cell r="AR139">
            <v>18500000</v>
          </cell>
          <cell r="AS139">
            <v>18500000</v>
          </cell>
          <cell r="AT139">
            <v>18500000</v>
          </cell>
          <cell r="AU139">
            <v>18500000</v>
          </cell>
          <cell r="AV139">
            <v>18500000</v>
          </cell>
          <cell r="AW139">
            <v>18500000</v>
          </cell>
          <cell r="AX139">
            <v>18500000</v>
          </cell>
          <cell r="AY139">
            <v>18500000</v>
          </cell>
          <cell r="AZ139">
            <v>18500000</v>
          </cell>
        </row>
        <row r="140">
          <cell r="O140">
            <v>0</v>
          </cell>
          <cell r="P140">
            <v>42404056.979999997</v>
          </cell>
          <cell r="AO140">
            <v>5291496.7066666661</v>
          </cell>
          <cell r="AP140">
            <v>8798136.8733333331</v>
          </cell>
          <cell r="AQ140">
            <v>12411756.206666665</v>
          </cell>
          <cell r="AR140">
            <v>16132354.706666665</v>
          </cell>
          <cell r="AS140">
            <v>19834932.373333331</v>
          </cell>
          <cell r="AT140">
            <v>23574044.095416665</v>
          </cell>
          <cell r="AU140">
            <v>27350978.147083331</v>
          </cell>
          <cell r="AV140">
            <v>31112467.913750004</v>
          </cell>
          <cell r="AW140">
            <v>34983513.39541667</v>
          </cell>
          <cell r="AX140">
            <v>38964114.592083335</v>
          </cell>
          <cell r="AY140">
            <v>42929271.503750004</v>
          </cell>
          <cell r="AZ140">
            <v>43141220.257083334</v>
          </cell>
        </row>
        <row r="141">
          <cell r="O141">
            <v>1660929.67</v>
          </cell>
          <cell r="P141">
            <v>1660971.99</v>
          </cell>
          <cell r="AO141">
            <v>1660778.5929166668</v>
          </cell>
          <cell r="AP141">
            <v>1660816.5895833336</v>
          </cell>
          <cell r="AQ141">
            <v>1660854.5875000001</v>
          </cell>
          <cell r="AR141">
            <v>1660892.7570833333</v>
          </cell>
          <cell r="AS141">
            <v>1660930.9845833331</v>
          </cell>
          <cell r="AT141">
            <v>1660970.8054166662</v>
          </cell>
          <cell r="AU141">
            <v>1661012.333333333</v>
          </cell>
          <cell r="AV141">
            <v>1661053.8625</v>
          </cell>
          <cell r="AW141">
            <v>1661095.3929166666</v>
          </cell>
          <cell r="AX141">
            <v>1661136.9241666666</v>
          </cell>
          <cell r="AY141">
            <v>1661178.4562499998</v>
          </cell>
          <cell r="AZ141">
            <v>1661219.9895833333</v>
          </cell>
        </row>
        <row r="142">
          <cell r="O142">
            <v>0</v>
          </cell>
          <cell r="P142">
            <v>0</v>
          </cell>
          <cell r="AO142">
            <v>0</v>
          </cell>
          <cell r="AP142">
            <v>0</v>
          </cell>
          <cell r="AQ142">
            <v>0</v>
          </cell>
          <cell r="AR142">
            <v>0</v>
          </cell>
          <cell r="AS142">
            <v>0</v>
          </cell>
          <cell r="AT142">
            <v>0</v>
          </cell>
          <cell r="AU142">
            <v>0</v>
          </cell>
          <cell r="AV142">
            <v>0</v>
          </cell>
          <cell r="AW142">
            <v>0</v>
          </cell>
          <cell r="AX142">
            <v>0</v>
          </cell>
          <cell r="AY142">
            <v>0</v>
          </cell>
          <cell r="AZ142">
            <v>0</v>
          </cell>
        </row>
        <row r="143">
          <cell r="O143">
            <v>0</v>
          </cell>
          <cell r="P143">
            <v>0</v>
          </cell>
          <cell r="AO143">
            <v>0</v>
          </cell>
          <cell r="AP143">
            <v>0</v>
          </cell>
          <cell r="AQ143">
            <v>0</v>
          </cell>
          <cell r="AR143">
            <v>0</v>
          </cell>
          <cell r="AS143">
            <v>0</v>
          </cell>
          <cell r="AT143">
            <v>0</v>
          </cell>
          <cell r="AU143">
            <v>0</v>
          </cell>
          <cell r="AV143">
            <v>0</v>
          </cell>
          <cell r="AW143">
            <v>0</v>
          </cell>
          <cell r="AX143">
            <v>0</v>
          </cell>
          <cell r="AY143">
            <v>0</v>
          </cell>
          <cell r="AZ143">
            <v>0</v>
          </cell>
        </row>
        <row r="144">
          <cell r="O144">
            <v>0</v>
          </cell>
          <cell r="P144">
            <v>0</v>
          </cell>
          <cell r="AO144">
            <v>0</v>
          </cell>
          <cell r="AP144">
            <v>0</v>
          </cell>
          <cell r="AQ144">
            <v>0</v>
          </cell>
          <cell r="AR144">
            <v>0</v>
          </cell>
          <cell r="AS144">
            <v>0</v>
          </cell>
          <cell r="AT144">
            <v>0</v>
          </cell>
          <cell r="AU144">
            <v>0</v>
          </cell>
          <cell r="AV144">
            <v>0</v>
          </cell>
          <cell r="AW144">
            <v>0</v>
          </cell>
          <cell r="AX144">
            <v>0</v>
          </cell>
          <cell r="AY144">
            <v>0</v>
          </cell>
          <cell r="AZ144">
            <v>0</v>
          </cell>
        </row>
        <row r="145">
          <cell r="O145">
            <v>0</v>
          </cell>
          <cell r="P145">
            <v>0</v>
          </cell>
          <cell r="AO145">
            <v>0</v>
          </cell>
          <cell r="AP145">
            <v>0</v>
          </cell>
          <cell r="AQ145">
            <v>0</v>
          </cell>
          <cell r="AR145">
            <v>0</v>
          </cell>
          <cell r="AS145">
            <v>0</v>
          </cell>
          <cell r="AT145">
            <v>0</v>
          </cell>
          <cell r="AU145">
            <v>0</v>
          </cell>
          <cell r="AV145">
            <v>0</v>
          </cell>
          <cell r="AW145">
            <v>0</v>
          </cell>
          <cell r="AX145">
            <v>0</v>
          </cell>
          <cell r="AY145">
            <v>0</v>
          </cell>
          <cell r="AZ145">
            <v>0</v>
          </cell>
        </row>
        <row r="146">
          <cell r="O146">
            <v>0</v>
          </cell>
          <cell r="P146">
            <v>0</v>
          </cell>
          <cell r="AO146">
            <v>0</v>
          </cell>
          <cell r="AP146">
            <v>0</v>
          </cell>
          <cell r="AQ146">
            <v>0</v>
          </cell>
          <cell r="AR146">
            <v>0</v>
          </cell>
          <cell r="AS146">
            <v>0</v>
          </cell>
          <cell r="AT146">
            <v>0</v>
          </cell>
          <cell r="AU146">
            <v>0</v>
          </cell>
          <cell r="AV146">
            <v>0</v>
          </cell>
          <cell r="AW146">
            <v>0</v>
          </cell>
          <cell r="AX146">
            <v>0</v>
          </cell>
          <cell r="AY146">
            <v>0</v>
          </cell>
          <cell r="AZ146">
            <v>0</v>
          </cell>
        </row>
        <row r="147">
          <cell r="O147">
            <v>0</v>
          </cell>
          <cell r="P147">
            <v>0</v>
          </cell>
          <cell r="AO147">
            <v>0</v>
          </cell>
          <cell r="AP147">
            <v>0</v>
          </cell>
          <cell r="AQ147">
            <v>0</v>
          </cell>
          <cell r="AR147">
            <v>0</v>
          </cell>
          <cell r="AS147">
            <v>0</v>
          </cell>
          <cell r="AT147">
            <v>0</v>
          </cell>
          <cell r="AU147">
            <v>0</v>
          </cell>
          <cell r="AV147">
            <v>0</v>
          </cell>
          <cell r="AW147">
            <v>0</v>
          </cell>
          <cell r="AX147">
            <v>0</v>
          </cell>
          <cell r="AY147">
            <v>0</v>
          </cell>
          <cell r="AZ147">
            <v>0</v>
          </cell>
        </row>
        <row r="148">
          <cell r="O148">
            <v>0</v>
          </cell>
          <cell r="P148">
            <v>0</v>
          </cell>
          <cell r="AO148">
            <v>0</v>
          </cell>
          <cell r="AP148">
            <v>0</v>
          </cell>
          <cell r="AQ148">
            <v>0</v>
          </cell>
          <cell r="AR148">
            <v>0</v>
          </cell>
          <cell r="AS148">
            <v>0</v>
          </cell>
          <cell r="AT148">
            <v>0</v>
          </cell>
          <cell r="AU148">
            <v>0</v>
          </cell>
          <cell r="AV148">
            <v>0</v>
          </cell>
          <cell r="AW148">
            <v>0</v>
          </cell>
          <cell r="AX148">
            <v>0</v>
          </cell>
          <cell r="AY148">
            <v>0</v>
          </cell>
          <cell r="AZ148">
            <v>0</v>
          </cell>
        </row>
        <row r="149">
          <cell r="O149">
            <v>119886.42</v>
          </cell>
          <cell r="P149">
            <v>120251.83</v>
          </cell>
          <cell r="AO149">
            <v>103091.80458333333</v>
          </cell>
          <cell r="AP149">
            <v>106586.81708333334</v>
          </cell>
          <cell r="AQ149">
            <v>110566.46666666666</v>
          </cell>
          <cell r="AR149">
            <v>115105.6825</v>
          </cell>
          <cell r="AS149">
            <v>119761.7025</v>
          </cell>
          <cell r="AT149">
            <v>124574.485</v>
          </cell>
          <cell r="AU149">
            <v>129698.58791666669</v>
          </cell>
          <cell r="AV149">
            <v>135234.57958333334</v>
          </cell>
          <cell r="AW149">
            <v>133882.22499999998</v>
          </cell>
          <cell r="AX149">
            <v>125533.18916666665</v>
          </cell>
          <cell r="AY149">
            <v>117353.78125</v>
          </cell>
          <cell r="AZ149">
            <v>109229.89666666667</v>
          </cell>
        </row>
        <row r="150">
          <cell r="O150">
            <v>449368.11</v>
          </cell>
          <cell r="P150">
            <v>69659.14</v>
          </cell>
          <cell r="AO150">
            <v>531842.27499999991</v>
          </cell>
          <cell r="AP150">
            <v>504446.13833333337</v>
          </cell>
          <cell r="AQ150">
            <v>485288.42375000002</v>
          </cell>
          <cell r="AR150">
            <v>484943.7354166666</v>
          </cell>
          <cell r="AS150">
            <v>486693.0395833333</v>
          </cell>
          <cell r="AT150">
            <v>489159.53041666659</v>
          </cell>
          <cell r="AU150">
            <v>491308.52166666667</v>
          </cell>
          <cell r="AV150">
            <v>491930.17250000004</v>
          </cell>
          <cell r="AW150">
            <v>491122.87166666664</v>
          </cell>
          <cell r="AX150">
            <v>489890.5516666667</v>
          </cell>
          <cell r="AY150">
            <v>486418.43500000006</v>
          </cell>
          <cell r="AZ150">
            <v>482715.24</v>
          </cell>
        </row>
        <row r="151">
          <cell r="O151">
            <v>11497.65</v>
          </cell>
          <cell r="P151">
            <v>10676.3</v>
          </cell>
          <cell r="AO151">
            <v>10134.36</v>
          </cell>
          <cell r="AP151">
            <v>10027.732083333332</v>
          </cell>
          <cell r="AQ151">
            <v>9799.868333333332</v>
          </cell>
          <cell r="AR151">
            <v>9626.3862499999977</v>
          </cell>
          <cell r="AS151">
            <v>9461.9754166666662</v>
          </cell>
          <cell r="AT151">
            <v>9207.4299999999985</v>
          </cell>
          <cell r="AU151">
            <v>9167.4970833333336</v>
          </cell>
          <cell r="AV151">
            <v>9436.2279166666649</v>
          </cell>
          <cell r="AW151">
            <v>9620.4370833333323</v>
          </cell>
          <cell r="AX151">
            <v>9983.5533333333333</v>
          </cell>
          <cell r="AY151">
            <v>10483.206666666667</v>
          </cell>
          <cell r="AZ151">
            <v>10769.686666666666</v>
          </cell>
        </row>
        <row r="152">
          <cell r="O152">
            <v>0</v>
          </cell>
          <cell r="P152">
            <v>0</v>
          </cell>
          <cell r="AO152">
            <v>0</v>
          </cell>
          <cell r="AP152">
            <v>0</v>
          </cell>
          <cell r="AQ152">
            <v>0</v>
          </cell>
          <cell r="AR152">
            <v>0</v>
          </cell>
          <cell r="AS152">
            <v>0</v>
          </cell>
          <cell r="AT152">
            <v>0</v>
          </cell>
          <cell r="AU152">
            <v>0</v>
          </cell>
          <cell r="AV152">
            <v>0</v>
          </cell>
          <cell r="AW152">
            <v>0</v>
          </cell>
          <cell r="AX152">
            <v>0</v>
          </cell>
          <cell r="AY152">
            <v>0</v>
          </cell>
          <cell r="AZ152">
            <v>0</v>
          </cell>
        </row>
        <row r="153">
          <cell r="O153">
            <v>0</v>
          </cell>
          <cell r="P153">
            <v>0</v>
          </cell>
          <cell r="AO153">
            <v>0</v>
          </cell>
          <cell r="AP153">
            <v>0</v>
          </cell>
          <cell r="AQ153">
            <v>0</v>
          </cell>
          <cell r="AR153">
            <v>0</v>
          </cell>
          <cell r="AS153">
            <v>0</v>
          </cell>
          <cell r="AT153">
            <v>0</v>
          </cell>
          <cell r="AU153">
            <v>0</v>
          </cell>
          <cell r="AV153">
            <v>0</v>
          </cell>
          <cell r="AW153">
            <v>0</v>
          </cell>
          <cell r="AX153">
            <v>0</v>
          </cell>
          <cell r="AY153">
            <v>0</v>
          </cell>
          <cell r="AZ153">
            <v>0</v>
          </cell>
        </row>
        <row r="154">
          <cell r="O154">
            <v>0</v>
          </cell>
          <cell r="P154">
            <v>0</v>
          </cell>
          <cell r="AO154">
            <v>0</v>
          </cell>
          <cell r="AP154">
            <v>0</v>
          </cell>
          <cell r="AQ154">
            <v>0</v>
          </cell>
          <cell r="AR154">
            <v>0</v>
          </cell>
          <cell r="AS154">
            <v>0</v>
          </cell>
          <cell r="AT154">
            <v>0</v>
          </cell>
          <cell r="AU154">
            <v>0</v>
          </cell>
          <cell r="AV154">
            <v>0</v>
          </cell>
          <cell r="AW154">
            <v>0</v>
          </cell>
          <cell r="AX154">
            <v>0</v>
          </cell>
          <cell r="AY154">
            <v>0</v>
          </cell>
          <cell r="AZ154">
            <v>0</v>
          </cell>
        </row>
        <row r="155">
          <cell r="O155">
            <v>0</v>
          </cell>
          <cell r="P155">
            <v>0</v>
          </cell>
          <cell r="AO155">
            <v>0</v>
          </cell>
          <cell r="AP155">
            <v>0</v>
          </cell>
          <cell r="AQ155">
            <v>0</v>
          </cell>
          <cell r="AR155">
            <v>0</v>
          </cell>
          <cell r="AS155">
            <v>0</v>
          </cell>
          <cell r="AT155">
            <v>0</v>
          </cell>
          <cell r="AU155">
            <v>0</v>
          </cell>
          <cell r="AV155">
            <v>0</v>
          </cell>
          <cell r="AW155">
            <v>0</v>
          </cell>
          <cell r="AX155">
            <v>0</v>
          </cell>
          <cell r="AY155">
            <v>0</v>
          </cell>
          <cell r="AZ155">
            <v>0</v>
          </cell>
        </row>
        <row r="156">
          <cell r="O156">
            <v>4570451.76</v>
          </cell>
          <cell r="P156">
            <v>9689818.0399999991</v>
          </cell>
          <cell r="AO156">
            <v>7497963.0550000025</v>
          </cell>
          <cell r="AP156">
            <v>7339608.2349999994</v>
          </cell>
          <cell r="AQ156">
            <v>7351646.4891666668</v>
          </cell>
          <cell r="AR156">
            <v>7389558.8487499999</v>
          </cell>
          <cell r="AS156">
            <v>7244392.2341666669</v>
          </cell>
          <cell r="AT156">
            <v>7163010.4370833337</v>
          </cell>
          <cell r="AU156">
            <v>7107258.1395833334</v>
          </cell>
          <cell r="AV156">
            <v>6863129.1629166668</v>
          </cell>
          <cell r="AW156">
            <v>6765729.1816666657</v>
          </cell>
          <cell r="AX156">
            <v>6791722.4962499989</v>
          </cell>
          <cell r="AY156">
            <v>6653139.5308333328</v>
          </cell>
          <cell r="AZ156">
            <v>6540367.9537499994</v>
          </cell>
        </row>
        <row r="157">
          <cell r="O157">
            <v>792227.73</v>
          </cell>
          <cell r="P157">
            <v>-1114.54</v>
          </cell>
          <cell r="AO157">
            <v>177903.07041666668</v>
          </cell>
          <cell r="AP157">
            <v>177630.75625000001</v>
          </cell>
          <cell r="AQ157">
            <v>153263.57083333333</v>
          </cell>
          <cell r="AR157">
            <v>128883.49416666669</v>
          </cell>
          <cell r="AS157">
            <v>153398.64125000002</v>
          </cell>
          <cell r="AT157">
            <v>163469.72500000001</v>
          </cell>
          <cell r="AU157">
            <v>150458.02499999999</v>
          </cell>
          <cell r="AV157">
            <v>150794.405</v>
          </cell>
          <cell r="AW157">
            <v>149713.19791666666</v>
          </cell>
          <cell r="AX157">
            <v>149562.07333333333</v>
          </cell>
          <cell r="AY157">
            <v>138737.85541666669</v>
          </cell>
          <cell r="AZ157">
            <v>128085.00458333334</v>
          </cell>
        </row>
        <row r="158">
          <cell r="O158">
            <v>16947635.129999999</v>
          </cell>
          <cell r="P158">
            <v>34394058.43</v>
          </cell>
          <cell r="AO158">
            <v>22697938.777500004</v>
          </cell>
          <cell r="AP158">
            <v>22704145.881666671</v>
          </cell>
          <cell r="AQ158">
            <v>18635885.798333336</v>
          </cell>
          <cell r="AR158">
            <v>20298134.684166666</v>
          </cell>
          <cell r="AS158">
            <v>25963896.401250005</v>
          </cell>
          <cell r="AT158">
            <v>25810942.021666665</v>
          </cell>
          <cell r="AU158">
            <v>25570817.619583338</v>
          </cell>
          <cell r="AV158">
            <v>25366638.966250002</v>
          </cell>
          <cell r="AW158">
            <v>25671224.552916665</v>
          </cell>
          <cell r="AX158">
            <v>26366957.59333333</v>
          </cell>
          <cell r="AY158">
            <v>26870899.972499996</v>
          </cell>
          <cell r="AZ158">
            <v>26870619.113333333</v>
          </cell>
        </row>
        <row r="159">
          <cell r="O159">
            <v>686491.51</v>
          </cell>
          <cell r="P159">
            <v>811734.42</v>
          </cell>
          <cell r="AO159">
            <v>519384.8833333333</v>
          </cell>
          <cell r="AP159">
            <v>570315.72041666659</v>
          </cell>
          <cell r="AQ159">
            <v>599993.79916666669</v>
          </cell>
          <cell r="AR159">
            <v>599359.85625000007</v>
          </cell>
          <cell r="AS159">
            <v>603935.38249999995</v>
          </cell>
          <cell r="AT159">
            <v>625978.59750000003</v>
          </cell>
          <cell r="AU159">
            <v>621863.89750000008</v>
          </cell>
          <cell r="AV159">
            <v>608829.82041666668</v>
          </cell>
          <cell r="AW159">
            <v>597906.17333333334</v>
          </cell>
          <cell r="AX159">
            <v>593850.50416666665</v>
          </cell>
          <cell r="AY159">
            <v>578734.02458333329</v>
          </cell>
          <cell r="AZ159">
            <v>557461.39041666652</v>
          </cell>
        </row>
        <row r="160">
          <cell r="O160">
            <v>0</v>
          </cell>
          <cell r="P160">
            <v>0</v>
          </cell>
          <cell r="AO160">
            <v>0</v>
          </cell>
          <cell r="AP160">
            <v>0</v>
          </cell>
          <cell r="AQ160">
            <v>0</v>
          </cell>
          <cell r="AR160">
            <v>0</v>
          </cell>
          <cell r="AS160">
            <v>0</v>
          </cell>
          <cell r="AT160">
            <v>0</v>
          </cell>
          <cell r="AU160">
            <v>0</v>
          </cell>
          <cell r="AV160">
            <v>0</v>
          </cell>
          <cell r="AW160">
            <v>0</v>
          </cell>
          <cell r="AX160">
            <v>0</v>
          </cell>
          <cell r="AY160">
            <v>0</v>
          </cell>
          <cell r="AZ160">
            <v>0</v>
          </cell>
        </row>
        <row r="161">
          <cell r="O161">
            <v>-1095.75</v>
          </cell>
          <cell r="P161">
            <v>0</v>
          </cell>
          <cell r="AO161">
            <v>-91.3125</v>
          </cell>
          <cell r="AP161">
            <v>-207.995</v>
          </cell>
          <cell r="AQ161">
            <v>-324.67750000000001</v>
          </cell>
          <cell r="AR161">
            <v>-324.67750000000001</v>
          </cell>
          <cell r="AS161">
            <v>-324.67750000000001</v>
          </cell>
          <cell r="AT161">
            <v>-324.67750000000001</v>
          </cell>
          <cell r="AU161">
            <v>-324.67750000000001</v>
          </cell>
          <cell r="AV161">
            <v>-324.67750000000001</v>
          </cell>
          <cell r="AW161">
            <v>-324.67750000000001</v>
          </cell>
          <cell r="AX161">
            <v>-324.67750000000001</v>
          </cell>
          <cell r="AY161">
            <v>-279.02125000000001</v>
          </cell>
          <cell r="AZ161">
            <v>-233.36500000000001</v>
          </cell>
        </row>
        <row r="162">
          <cell r="O162">
            <v>0</v>
          </cell>
          <cell r="P162">
            <v>0</v>
          </cell>
          <cell r="AO162">
            <v>0</v>
          </cell>
          <cell r="AP162">
            <v>0</v>
          </cell>
          <cell r="AQ162">
            <v>0</v>
          </cell>
          <cell r="AR162">
            <v>0</v>
          </cell>
          <cell r="AS162">
            <v>0</v>
          </cell>
          <cell r="AT162">
            <v>0</v>
          </cell>
          <cell r="AU162">
            <v>0</v>
          </cell>
          <cell r="AV162">
            <v>0</v>
          </cell>
          <cell r="AW162">
            <v>0</v>
          </cell>
          <cell r="AX162">
            <v>0</v>
          </cell>
          <cell r="AY162">
            <v>0</v>
          </cell>
          <cell r="AZ162">
            <v>0</v>
          </cell>
        </row>
        <row r="163">
          <cell r="O163">
            <v>0</v>
          </cell>
          <cell r="P163">
            <v>0</v>
          </cell>
          <cell r="AO163">
            <v>0</v>
          </cell>
          <cell r="AP163">
            <v>0</v>
          </cell>
          <cell r="AQ163">
            <v>0</v>
          </cell>
          <cell r="AR163">
            <v>0</v>
          </cell>
          <cell r="AS163">
            <v>0</v>
          </cell>
          <cell r="AT163">
            <v>0</v>
          </cell>
          <cell r="AU163">
            <v>0</v>
          </cell>
          <cell r="AV163">
            <v>0</v>
          </cell>
          <cell r="AW163">
            <v>0</v>
          </cell>
          <cell r="AX163">
            <v>0</v>
          </cell>
          <cell r="AY163">
            <v>0</v>
          </cell>
          <cell r="AZ163">
            <v>0</v>
          </cell>
        </row>
        <row r="164">
          <cell r="O164">
            <v>0</v>
          </cell>
          <cell r="P164">
            <v>0</v>
          </cell>
          <cell r="AO164">
            <v>0</v>
          </cell>
          <cell r="AP164">
            <v>0</v>
          </cell>
          <cell r="AQ164">
            <v>0</v>
          </cell>
          <cell r="AR164">
            <v>0</v>
          </cell>
          <cell r="AS164">
            <v>0</v>
          </cell>
          <cell r="AT164">
            <v>0</v>
          </cell>
          <cell r="AU164">
            <v>0</v>
          </cell>
          <cell r="AV164">
            <v>0</v>
          </cell>
          <cell r="AW164">
            <v>0</v>
          </cell>
          <cell r="AX164">
            <v>0</v>
          </cell>
          <cell r="AY164">
            <v>0</v>
          </cell>
          <cell r="AZ164">
            <v>0</v>
          </cell>
        </row>
        <row r="165">
          <cell r="O165">
            <v>1217.01</v>
          </cell>
          <cell r="P165">
            <v>1056.27</v>
          </cell>
          <cell r="AO165">
            <v>-2262.4829166666668</v>
          </cell>
          <cell r="AP165">
            <v>-2401.8362500000003</v>
          </cell>
          <cell r="AQ165">
            <v>-3225.7325000000001</v>
          </cell>
          <cell r="AR165">
            <v>-4082.8379166666668</v>
          </cell>
          <cell r="AS165">
            <v>-4217.1983333333328</v>
          </cell>
          <cell r="AT165">
            <v>-4304.3641666666672</v>
          </cell>
          <cell r="AU165">
            <v>-3706.2858333333338</v>
          </cell>
          <cell r="AV165">
            <v>-3121.1925000000006</v>
          </cell>
          <cell r="AW165">
            <v>-3061.3383333333336</v>
          </cell>
          <cell r="AX165">
            <v>-2564.2174999999997</v>
          </cell>
          <cell r="AY165">
            <v>-2061.7562499999995</v>
          </cell>
          <cell r="AZ165">
            <v>-2040.5312499999998</v>
          </cell>
        </row>
        <row r="166">
          <cell r="O166">
            <v>0</v>
          </cell>
          <cell r="P166">
            <v>0</v>
          </cell>
          <cell r="AO166">
            <v>0</v>
          </cell>
          <cell r="AP166">
            <v>0</v>
          </cell>
          <cell r="AQ166">
            <v>0</v>
          </cell>
          <cell r="AR166">
            <v>0</v>
          </cell>
          <cell r="AS166">
            <v>0</v>
          </cell>
          <cell r="AT166">
            <v>0</v>
          </cell>
          <cell r="AU166">
            <v>0</v>
          </cell>
          <cell r="AV166">
            <v>0</v>
          </cell>
          <cell r="AW166">
            <v>0</v>
          </cell>
          <cell r="AX166">
            <v>0</v>
          </cell>
          <cell r="AY166">
            <v>0</v>
          </cell>
          <cell r="AZ166">
            <v>0</v>
          </cell>
        </row>
        <row r="167">
          <cell r="O167">
            <v>-10896199.1</v>
          </cell>
          <cell r="P167">
            <v>-8145724.8799999999</v>
          </cell>
          <cell r="AO167">
            <v>-12947414.060000001</v>
          </cell>
          <cell r="AP167">
            <v>-12908265.636249999</v>
          </cell>
          <cell r="AQ167">
            <v>-12725810.988333331</v>
          </cell>
          <cell r="AR167">
            <v>-12835278.918750001</v>
          </cell>
          <cell r="AS167">
            <v>-13000543.567916669</v>
          </cell>
          <cell r="AT167">
            <v>-12843435.303333333</v>
          </cell>
          <cell r="AU167">
            <v>-12348723.926666668</v>
          </cell>
          <cell r="AV167">
            <v>-11913202.221249999</v>
          </cell>
          <cell r="AW167">
            <v>-11771955.692916667</v>
          </cell>
          <cell r="AX167">
            <v>-11670781.485416668</v>
          </cell>
          <cell r="AY167">
            <v>-11747652.704583332</v>
          </cell>
          <cell r="AZ167">
            <v>-11880743.340416668</v>
          </cell>
        </row>
        <row r="168">
          <cell r="O168">
            <v>-1279136.1399999999</v>
          </cell>
          <cell r="P168">
            <v>-1318503.68</v>
          </cell>
          <cell r="AO168">
            <v>-1430165.17</v>
          </cell>
          <cell r="AP168">
            <v>-1487003.2675000001</v>
          </cell>
          <cell r="AQ168">
            <v>-1486254.9320833331</v>
          </cell>
          <cell r="AR168">
            <v>-1469884.0779166669</v>
          </cell>
          <cell r="AS168">
            <v>-1482041.3691666666</v>
          </cell>
          <cell r="AT168">
            <v>-1484466.3966666667</v>
          </cell>
          <cell r="AU168">
            <v>-1524589.89375</v>
          </cell>
          <cell r="AV168">
            <v>-1586125.7254166666</v>
          </cell>
          <cell r="AW168">
            <v>-1618794.8508333333</v>
          </cell>
          <cell r="AX168">
            <v>-1641022.0666666664</v>
          </cell>
          <cell r="AY168">
            <v>-1660606.8829166666</v>
          </cell>
          <cell r="AZ168">
            <v>-1683916.2720833335</v>
          </cell>
        </row>
        <row r="169">
          <cell r="O169">
            <v>-511.58</v>
          </cell>
          <cell r="P169">
            <v>-633.55999999999995</v>
          </cell>
          <cell r="AO169">
            <v>-2119.9516666666673</v>
          </cell>
          <cell r="AP169">
            <v>-2177.7708333333335</v>
          </cell>
          <cell r="AQ169">
            <v>-2180.1383333333338</v>
          </cell>
          <cell r="AR169">
            <v>-2288.2504166666668</v>
          </cell>
          <cell r="AS169">
            <v>-2460.5795833333332</v>
          </cell>
          <cell r="AT169">
            <v>-2478.9662499999999</v>
          </cell>
          <cell r="AU169">
            <v>-2339.7200000000007</v>
          </cell>
          <cell r="AV169">
            <v>-1655.7837499999998</v>
          </cell>
          <cell r="AW169">
            <v>-1073</v>
          </cell>
          <cell r="AX169">
            <v>-975.10208333333333</v>
          </cell>
          <cell r="AY169">
            <v>-864.74249999999995</v>
          </cell>
          <cell r="AZ169">
            <v>-829.52833333333353</v>
          </cell>
        </row>
        <row r="170">
          <cell r="O170">
            <v>0</v>
          </cell>
          <cell r="P170">
            <v>0</v>
          </cell>
          <cell r="AO170">
            <v>0</v>
          </cell>
          <cell r="AP170">
            <v>0</v>
          </cell>
          <cell r="AQ170">
            <v>0</v>
          </cell>
          <cell r="AR170">
            <v>0</v>
          </cell>
          <cell r="AS170">
            <v>0</v>
          </cell>
          <cell r="AT170">
            <v>0</v>
          </cell>
          <cell r="AU170">
            <v>0</v>
          </cell>
          <cell r="AV170">
            <v>0</v>
          </cell>
          <cell r="AW170">
            <v>0</v>
          </cell>
          <cell r="AX170">
            <v>0</v>
          </cell>
          <cell r="AY170">
            <v>0</v>
          </cell>
          <cell r="AZ170">
            <v>0</v>
          </cell>
        </row>
        <row r="171">
          <cell r="O171">
            <v>0</v>
          </cell>
          <cell r="P171">
            <v>0</v>
          </cell>
          <cell r="AO171">
            <v>0</v>
          </cell>
          <cell r="AP171">
            <v>0</v>
          </cell>
          <cell r="AQ171">
            <v>0</v>
          </cell>
          <cell r="AR171">
            <v>0</v>
          </cell>
          <cell r="AS171">
            <v>0</v>
          </cell>
          <cell r="AT171">
            <v>0</v>
          </cell>
          <cell r="AU171">
            <v>0</v>
          </cell>
          <cell r="AV171">
            <v>0</v>
          </cell>
          <cell r="AW171">
            <v>0</v>
          </cell>
          <cell r="AX171">
            <v>0</v>
          </cell>
          <cell r="AY171">
            <v>0</v>
          </cell>
          <cell r="AZ171">
            <v>0</v>
          </cell>
        </row>
        <row r="172">
          <cell r="O172">
            <v>107649.52</v>
          </cell>
          <cell r="P172">
            <v>98170.15</v>
          </cell>
          <cell r="AO172">
            <v>88897.440416666665</v>
          </cell>
          <cell r="AP172">
            <v>87775.86083333334</v>
          </cell>
          <cell r="AQ172">
            <v>87512.934999999998</v>
          </cell>
          <cell r="AR172">
            <v>88224.994999999995</v>
          </cell>
          <cell r="AS172">
            <v>89511.090416666659</v>
          </cell>
          <cell r="AT172">
            <v>90385.299583333326</v>
          </cell>
          <cell r="AU172">
            <v>90194.318749999991</v>
          </cell>
          <cell r="AV172">
            <v>89979.941666666666</v>
          </cell>
          <cell r="AW172">
            <v>90002.072500000009</v>
          </cell>
          <cell r="AX172">
            <v>89177.760416666672</v>
          </cell>
          <cell r="AY172">
            <v>88954.269166666665</v>
          </cell>
          <cell r="AZ172">
            <v>89072.308750000011</v>
          </cell>
        </row>
        <row r="173">
          <cell r="O173">
            <v>861363.99</v>
          </cell>
          <cell r="P173">
            <v>1631743.78</v>
          </cell>
          <cell r="AO173">
            <v>1028277.3145833332</v>
          </cell>
          <cell r="AP173">
            <v>1048036.7116666668</v>
          </cell>
          <cell r="AQ173">
            <v>1104111.6291666667</v>
          </cell>
          <cell r="AR173">
            <v>1158643.9941666669</v>
          </cell>
          <cell r="AS173">
            <v>1185003.1725000001</v>
          </cell>
          <cell r="AT173">
            <v>1229882.8191666666</v>
          </cell>
          <cell r="AU173">
            <v>1259579.5550000002</v>
          </cell>
          <cell r="AV173">
            <v>1268504.3900000001</v>
          </cell>
          <cell r="AW173">
            <v>1277683.3512500001</v>
          </cell>
          <cell r="AX173">
            <v>1293041.8908333334</v>
          </cell>
          <cell r="AY173">
            <v>1304303.9629166666</v>
          </cell>
          <cell r="AZ173">
            <v>1292429.1458333333</v>
          </cell>
        </row>
        <row r="174">
          <cell r="O174">
            <v>14739.03</v>
          </cell>
          <cell r="P174">
            <v>25759.89</v>
          </cell>
          <cell r="AO174">
            <v>15496.066250000002</v>
          </cell>
          <cell r="AP174">
            <v>17237.080000000002</v>
          </cell>
          <cell r="AQ174">
            <v>19984.3125</v>
          </cell>
          <cell r="AR174">
            <v>22275.586666666666</v>
          </cell>
          <cell r="AS174">
            <v>22528.914583333331</v>
          </cell>
          <cell r="AT174">
            <v>23684.778749999998</v>
          </cell>
          <cell r="AU174">
            <v>24626.795416666664</v>
          </cell>
          <cell r="AV174">
            <v>24566.77791666667</v>
          </cell>
          <cell r="AW174">
            <v>23798.719999999998</v>
          </cell>
          <cell r="AX174">
            <v>23278.271250000002</v>
          </cell>
          <cell r="AY174">
            <v>23370.30125</v>
          </cell>
          <cell r="AZ174">
            <v>22776.3325</v>
          </cell>
        </row>
        <row r="175">
          <cell r="O175">
            <v>25479.83</v>
          </cell>
          <cell r="P175">
            <v>896869.16</v>
          </cell>
          <cell r="AO175">
            <v>477041.50625000003</v>
          </cell>
          <cell r="AP175">
            <v>466893.82374999998</v>
          </cell>
          <cell r="AQ175">
            <v>478275.47499999992</v>
          </cell>
          <cell r="AR175">
            <v>495372.92625000002</v>
          </cell>
          <cell r="AS175">
            <v>481363.84166666662</v>
          </cell>
          <cell r="AT175">
            <v>487087.23833333328</v>
          </cell>
          <cell r="AU175">
            <v>515304.5066666666</v>
          </cell>
          <cell r="AV175">
            <v>509784.13083333336</v>
          </cell>
          <cell r="AW175">
            <v>446797.96875</v>
          </cell>
          <cell r="AX175">
            <v>445100.02</v>
          </cell>
          <cell r="AY175">
            <v>504191.39083333337</v>
          </cell>
          <cell r="AZ175">
            <v>512367.94208333333</v>
          </cell>
        </row>
        <row r="176">
          <cell r="O176">
            <v>0</v>
          </cell>
          <cell r="P176">
            <v>0</v>
          </cell>
          <cell r="AO176">
            <v>0</v>
          </cell>
          <cell r="AP176">
            <v>0</v>
          </cell>
          <cell r="AQ176">
            <v>0</v>
          </cell>
          <cell r="AR176">
            <v>0</v>
          </cell>
          <cell r="AS176">
            <v>0</v>
          </cell>
          <cell r="AT176">
            <v>0</v>
          </cell>
          <cell r="AU176">
            <v>0</v>
          </cell>
          <cell r="AV176">
            <v>0</v>
          </cell>
          <cell r="AW176">
            <v>0</v>
          </cell>
          <cell r="AX176">
            <v>0</v>
          </cell>
          <cell r="AY176">
            <v>0</v>
          </cell>
          <cell r="AZ176">
            <v>0</v>
          </cell>
        </row>
        <row r="177">
          <cell r="O177">
            <v>0</v>
          </cell>
          <cell r="P177">
            <v>0</v>
          </cell>
          <cell r="AO177">
            <v>0</v>
          </cell>
          <cell r="AP177">
            <v>0</v>
          </cell>
          <cell r="AQ177">
            <v>0</v>
          </cell>
          <cell r="AR177">
            <v>0</v>
          </cell>
          <cell r="AS177">
            <v>0</v>
          </cell>
          <cell r="AT177">
            <v>0</v>
          </cell>
          <cell r="AU177">
            <v>0</v>
          </cell>
          <cell r="AV177">
            <v>0</v>
          </cell>
          <cell r="AW177">
            <v>0</v>
          </cell>
          <cell r="AX177">
            <v>0</v>
          </cell>
          <cell r="AY177">
            <v>0</v>
          </cell>
          <cell r="AZ177">
            <v>0</v>
          </cell>
        </row>
        <row r="178">
          <cell r="O178">
            <v>0</v>
          </cell>
          <cell r="P178">
            <v>0</v>
          </cell>
          <cell r="AO178">
            <v>0</v>
          </cell>
          <cell r="AP178">
            <v>0</v>
          </cell>
          <cell r="AQ178">
            <v>0</v>
          </cell>
          <cell r="AR178">
            <v>0</v>
          </cell>
          <cell r="AS178">
            <v>0</v>
          </cell>
          <cell r="AT178">
            <v>0</v>
          </cell>
          <cell r="AU178">
            <v>0</v>
          </cell>
          <cell r="AV178">
            <v>0</v>
          </cell>
          <cell r="AW178">
            <v>0</v>
          </cell>
          <cell r="AX178">
            <v>0</v>
          </cell>
          <cell r="AY178">
            <v>0</v>
          </cell>
          <cell r="AZ178">
            <v>0</v>
          </cell>
        </row>
        <row r="179">
          <cell r="O179">
            <v>8104.15</v>
          </cell>
          <cell r="P179">
            <v>13222.41</v>
          </cell>
          <cell r="AO179">
            <v>21016.792083333334</v>
          </cell>
          <cell r="AP179">
            <v>24608.835416666665</v>
          </cell>
          <cell r="AQ179">
            <v>26598.288333333334</v>
          </cell>
          <cell r="AR179">
            <v>32997.128333333334</v>
          </cell>
          <cell r="AS179">
            <v>40422.604583333326</v>
          </cell>
          <cell r="AT179">
            <v>41809.259166666663</v>
          </cell>
          <cell r="AU179">
            <v>40027.829999999994</v>
          </cell>
          <cell r="AV179">
            <v>37814.313750000001</v>
          </cell>
          <cell r="AW179">
            <v>36742.506666666661</v>
          </cell>
          <cell r="AX179">
            <v>35867.915416666663</v>
          </cell>
          <cell r="AY179">
            <v>36135.45958333333</v>
          </cell>
          <cell r="AZ179">
            <v>37002.205833333333</v>
          </cell>
        </row>
        <row r="180">
          <cell r="O180">
            <v>0</v>
          </cell>
          <cell r="P180">
            <v>0</v>
          </cell>
          <cell r="AO180">
            <v>0</v>
          </cell>
          <cell r="AP180">
            <v>0</v>
          </cell>
          <cell r="AQ180">
            <v>0</v>
          </cell>
          <cell r="AR180">
            <v>0</v>
          </cell>
          <cell r="AS180">
            <v>0</v>
          </cell>
          <cell r="AT180">
            <v>0</v>
          </cell>
          <cell r="AU180">
            <v>0</v>
          </cell>
          <cell r="AV180">
            <v>0</v>
          </cell>
          <cell r="AW180">
            <v>0</v>
          </cell>
          <cell r="AX180">
            <v>0</v>
          </cell>
          <cell r="AY180">
            <v>0</v>
          </cell>
          <cell r="AZ180">
            <v>0</v>
          </cell>
        </row>
        <row r="181">
          <cell r="O181">
            <v>0</v>
          </cell>
          <cell r="P181">
            <v>0</v>
          </cell>
          <cell r="AO181">
            <v>23862.707083333331</v>
          </cell>
          <cell r="AP181">
            <v>8924.2429166666661</v>
          </cell>
          <cell r="AQ181">
            <v>0</v>
          </cell>
          <cell r="AR181">
            <v>0</v>
          </cell>
          <cell r="AS181">
            <v>0</v>
          </cell>
          <cell r="AT181">
            <v>0</v>
          </cell>
          <cell r="AU181">
            <v>0</v>
          </cell>
          <cell r="AV181">
            <v>0</v>
          </cell>
          <cell r="AW181">
            <v>0</v>
          </cell>
          <cell r="AX181">
            <v>0</v>
          </cell>
          <cell r="AY181">
            <v>0</v>
          </cell>
          <cell r="AZ181">
            <v>0</v>
          </cell>
        </row>
        <row r="182">
          <cell r="O182">
            <v>0</v>
          </cell>
          <cell r="P182">
            <v>0</v>
          </cell>
          <cell r="AO182">
            <v>0</v>
          </cell>
          <cell r="AP182">
            <v>0</v>
          </cell>
          <cell r="AQ182">
            <v>0</v>
          </cell>
          <cell r="AR182">
            <v>0</v>
          </cell>
          <cell r="AS182">
            <v>0</v>
          </cell>
          <cell r="AT182">
            <v>0</v>
          </cell>
          <cell r="AU182">
            <v>0</v>
          </cell>
          <cell r="AV182">
            <v>0</v>
          </cell>
          <cell r="AW182">
            <v>0</v>
          </cell>
          <cell r="AX182">
            <v>0</v>
          </cell>
          <cell r="AY182">
            <v>0</v>
          </cell>
          <cell r="AZ182">
            <v>0</v>
          </cell>
        </row>
        <row r="183">
          <cell r="O183">
            <v>0</v>
          </cell>
          <cell r="P183">
            <v>0</v>
          </cell>
          <cell r="AO183">
            <v>0</v>
          </cell>
          <cell r="AP183">
            <v>0</v>
          </cell>
          <cell r="AQ183">
            <v>0</v>
          </cell>
          <cell r="AR183">
            <v>0</v>
          </cell>
          <cell r="AS183">
            <v>0</v>
          </cell>
          <cell r="AT183">
            <v>0</v>
          </cell>
          <cell r="AU183">
            <v>0</v>
          </cell>
          <cell r="AV183">
            <v>0</v>
          </cell>
          <cell r="AW183">
            <v>0</v>
          </cell>
          <cell r="AX183">
            <v>0</v>
          </cell>
          <cell r="AY183">
            <v>0</v>
          </cell>
          <cell r="AZ183">
            <v>0</v>
          </cell>
        </row>
        <row r="184">
          <cell r="O184">
            <v>5966649</v>
          </cell>
          <cell r="P184">
            <v>7734472.2000000002</v>
          </cell>
          <cell r="AO184">
            <v>6187626.8999999994</v>
          </cell>
          <cell r="AP184">
            <v>6334945.5</v>
          </cell>
          <cell r="AQ184">
            <v>6405669.0166666666</v>
          </cell>
          <cell r="AR184">
            <v>6399797.4500000002</v>
          </cell>
          <cell r="AS184">
            <v>6393925.8833333338</v>
          </cell>
          <cell r="AT184">
            <v>6388054.3166666673</v>
          </cell>
          <cell r="AU184">
            <v>6417533.75</v>
          </cell>
          <cell r="AV184">
            <v>6482364.1833333336</v>
          </cell>
          <cell r="AW184">
            <v>6547652.9500000002</v>
          </cell>
          <cell r="AX184">
            <v>6614025.0500000007</v>
          </cell>
          <cell r="AY184">
            <v>6681022.1500000013</v>
          </cell>
          <cell r="AZ184">
            <v>6674359.950000002</v>
          </cell>
        </row>
        <row r="185">
          <cell r="O185">
            <v>-5966649</v>
          </cell>
          <cell r="P185">
            <v>-7734472.2000000002</v>
          </cell>
          <cell r="AO185">
            <v>-6187626.8999999994</v>
          </cell>
          <cell r="AP185">
            <v>-6334945.5</v>
          </cell>
          <cell r="AQ185">
            <v>-6405669.0166666666</v>
          </cell>
          <cell r="AR185">
            <v>-6399797.4500000002</v>
          </cell>
          <cell r="AS185">
            <v>-6393925.8833333338</v>
          </cell>
          <cell r="AT185">
            <v>-6388054.3166666673</v>
          </cell>
          <cell r="AU185">
            <v>-6417533.75</v>
          </cell>
          <cell r="AV185">
            <v>-6482364.1833333336</v>
          </cell>
          <cell r="AW185">
            <v>-6547652.9500000002</v>
          </cell>
          <cell r="AX185">
            <v>-6614025.0500000007</v>
          </cell>
          <cell r="AY185">
            <v>-6681022.1500000013</v>
          </cell>
          <cell r="AZ185">
            <v>-6674359.950000002</v>
          </cell>
        </row>
        <row r="186">
          <cell r="O186">
            <v>0</v>
          </cell>
          <cell r="P186">
            <v>0</v>
          </cell>
          <cell r="AO186">
            <v>0</v>
          </cell>
          <cell r="AP186">
            <v>0</v>
          </cell>
          <cell r="AQ186">
            <v>0</v>
          </cell>
          <cell r="AR186">
            <v>0</v>
          </cell>
          <cell r="AS186">
            <v>0</v>
          </cell>
          <cell r="AT186">
            <v>0</v>
          </cell>
          <cell r="AU186">
            <v>0</v>
          </cell>
          <cell r="AV186">
            <v>0</v>
          </cell>
          <cell r="AW186">
            <v>0</v>
          </cell>
          <cell r="AX186">
            <v>0</v>
          </cell>
          <cell r="AY186">
            <v>0</v>
          </cell>
          <cell r="AZ186">
            <v>0</v>
          </cell>
        </row>
        <row r="187">
          <cell r="O187">
            <v>0</v>
          </cell>
          <cell r="P187">
            <v>0</v>
          </cell>
          <cell r="AO187">
            <v>0</v>
          </cell>
          <cell r="AP187">
            <v>0</v>
          </cell>
          <cell r="AQ187">
            <v>0</v>
          </cell>
          <cell r="AR187">
            <v>0</v>
          </cell>
          <cell r="AS187">
            <v>0</v>
          </cell>
          <cell r="AT187">
            <v>0</v>
          </cell>
          <cell r="AU187">
            <v>0</v>
          </cell>
          <cell r="AV187">
            <v>0</v>
          </cell>
          <cell r="AW187">
            <v>0</v>
          </cell>
          <cell r="AX187">
            <v>0</v>
          </cell>
          <cell r="AY187">
            <v>0</v>
          </cell>
          <cell r="AZ187">
            <v>0</v>
          </cell>
        </row>
        <row r="188">
          <cell r="O188">
            <v>0</v>
          </cell>
          <cell r="P188">
            <v>0</v>
          </cell>
          <cell r="AO188">
            <v>0</v>
          </cell>
          <cell r="AP188">
            <v>0</v>
          </cell>
          <cell r="AQ188">
            <v>0</v>
          </cell>
          <cell r="AR188">
            <v>0</v>
          </cell>
          <cell r="AS188">
            <v>0</v>
          </cell>
          <cell r="AT188">
            <v>0</v>
          </cell>
          <cell r="AU188">
            <v>0</v>
          </cell>
          <cell r="AV188">
            <v>0</v>
          </cell>
          <cell r="AW188">
            <v>0</v>
          </cell>
          <cell r="AX188">
            <v>0</v>
          </cell>
          <cell r="AY188">
            <v>0</v>
          </cell>
          <cell r="AZ188">
            <v>0</v>
          </cell>
        </row>
        <row r="189">
          <cell r="O189">
            <v>0</v>
          </cell>
          <cell r="P189">
            <v>0</v>
          </cell>
          <cell r="AO189">
            <v>0</v>
          </cell>
          <cell r="AP189">
            <v>0</v>
          </cell>
          <cell r="AQ189">
            <v>0</v>
          </cell>
          <cell r="AR189">
            <v>0</v>
          </cell>
          <cell r="AS189">
            <v>0</v>
          </cell>
          <cell r="AT189">
            <v>0</v>
          </cell>
          <cell r="AU189">
            <v>0</v>
          </cell>
          <cell r="AV189">
            <v>0</v>
          </cell>
          <cell r="AW189">
            <v>0</v>
          </cell>
          <cell r="AX189">
            <v>0</v>
          </cell>
          <cell r="AY189">
            <v>0</v>
          </cell>
          <cell r="AZ189">
            <v>0</v>
          </cell>
        </row>
        <row r="190">
          <cell r="O190">
            <v>0</v>
          </cell>
          <cell r="P190">
            <v>0</v>
          </cell>
          <cell r="AO190">
            <v>0</v>
          </cell>
          <cell r="AP190">
            <v>0</v>
          </cell>
          <cell r="AQ190">
            <v>0</v>
          </cell>
          <cell r="AR190">
            <v>0</v>
          </cell>
          <cell r="AS190">
            <v>0</v>
          </cell>
          <cell r="AT190">
            <v>0</v>
          </cell>
          <cell r="AU190">
            <v>0</v>
          </cell>
          <cell r="AV190">
            <v>0</v>
          </cell>
          <cell r="AW190">
            <v>0</v>
          </cell>
          <cell r="AX190">
            <v>0</v>
          </cell>
          <cell r="AY190">
            <v>0</v>
          </cell>
          <cell r="AZ190">
            <v>0</v>
          </cell>
        </row>
        <row r="191">
          <cell r="O191">
            <v>5222866.37</v>
          </cell>
          <cell r="P191">
            <v>5180897.74</v>
          </cell>
          <cell r="AO191">
            <v>3633002.8058333336</v>
          </cell>
          <cell r="AP191">
            <v>3988425.8866666663</v>
          </cell>
          <cell r="AQ191">
            <v>4333830.157916666</v>
          </cell>
          <cell r="AR191">
            <v>4600117.8966666674</v>
          </cell>
          <cell r="AS191">
            <v>4924846.0254166676</v>
          </cell>
          <cell r="AT191">
            <v>5377873.5420833332</v>
          </cell>
          <cell r="AU191">
            <v>5703761.4933333332</v>
          </cell>
          <cell r="AV191">
            <v>5901461.9245833345</v>
          </cell>
          <cell r="AW191">
            <v>6101131.0066666668</v>
          </cell>
          <cell r="AX191">
            <v>6303814.1762499996</v>
          </cell>
          <cell r="AY191">
            <v>6218001.1887499997</v>
          </cell>
          <cell r="AZ191">
            <v>5843725.3008333342</v>
          </cell>
        </row>
        <row r="192">
          <cell r="O192">
            <v>0</v>
          </cell>
          <cell r="P192">
            <v>0</v>
          </cell>
          <cell r="AO192">
            <v>0</v>
          </cell>
          <cell r="AP192">
            <v>0</v>
          </cell>
          <cell r="AQ192">
            <v>0</v>
          </cell>
          <cell r="AR192">
            <v>0</v>
          </cell>
          <cell r="AS192">
            <v>0</v>
          </cell>
          <cell r="AT192">
            <v>0</v>
          </cell>
          <cell r="AU192">
            <v>0</v>
          </cell>
          <cell r="AV192">
            <v>0</v>
          </cell>
          <cell r="AW192">
            <v>0</v>
          </cell>
          <cell r="AX192">
            <v>0</v>
          </cell>
          <cell r="AY192">
            <v>0</v>
          </cell>
          <cell r="AZ192">
            <v>0</v>
          </cell>
        </row>
        <row r="193">
          <cell r="O193">
            <v>0</v>
          </cell>
          <cell r="P193">
            <v>0</v>
          </cell>
          <cell r="AO193">
            <v>0</v>
          </cell>
          <cell r="AP193">
            <v>0</v>
          </cell>
          <cell r="AQ193">
            <v>0</v>
          </cell>
          <cell r="AR193">
            <v>0</v>
          </cell>
          <cell r="AS193">
            <v>0</v>
          </cell>
          <cell r="AT193">
            <v>0</v>
          </cell>
          <cell r="AU193">
            <v>0</v>
          </cell>
          <cell r="AV193">
            <v>0</v>
          </cell>
          <cell r="AW193">
            <v>0</v>
          </cell>
          <cell r="AX193">
            <v>0</v>
          </cell>
          <cell r="AY193">
            <v>0</v>
          </cell>
          <cell r="AZ193">
            <v>0</v>
          </cell>
        </row>
        <row r="194">
          <cell r="O194">
            <v>0</v>
          </cell>
          <cell r="P194">
            <v>0</v>
          </cell>
          <cell r="AO194">
            <v>0</v>
          </cell>
          <cell r="AP194">
            <v>0</v>
          </cell>
          <cell r="AQ194">
            <v>0</v>
          </cell>
          <cell r="AR194">
            <v>0</v>
          </cell>
          <cell r="AS194">
            <v>0</v>
          </cell>
          <cell r="AT194">
            <v>0</v>
          </cell>
          <cell r="AU194">
            <v>0</v>
          </cell>
          <cell r="AV194">
            <v>0</v>
          </cell>
          <cell r="AW194">
            <v>0</v>
          </cell>
          <cell r="AX194">
            <v>0</v>
          </cell>
          <cell r="AY194">
            <v>0</v>
          </cell>
          <cell r="AZ194">
            <v>0</v>
          </cell>
        </row>
        <row r="195">
          <cell r="O195">
            <v>0</v>
          </cell>
          <cell r="P195">
            <v>0</v>
          </cell>
          <cell r="AO195">
            <v>0</v>
          </cell>
          <cell r="AP195">
            <v>0</v>
          </cell>
          <cell r="AQ195">
            <v>0</v>
          </cell>
          <cell r="AR195">
            <v>0</v>
          </cell>
          <cell r="AS195">
            <v>0</v>
          </cell>
          <cell r="AT195">
            <v>0</v>
          </cell>
          <cell r="AU195">
            <v>0</v>
          </cell>
          <cell r="AV195">
            <v>0</v>
          </cell>
          <cell r="AW195">
            <v>0</v>
          </cell>
          <cell r="AX195">
            <v>0</v>
          </cell>
          <cell r="AY195">
            <v>0</v>
          </cell>
          <cell r="AZ195">
            <v>0</v>
          </cell>
        </row>
        <row r="196">
          <cell r="O196">
            <v>0</v>
          </cell>
          <cell r="P196">
            <v>0</v>
          </cell>
          <cell r="AO196">
            <v>0</v>
          </cell>
          <cell r="AP196">
            <v>0</v>
          </cell>
          <cell r="AQ196">
            <v>0</v>
          </cell>
          <cell r="AR196">
            <v>0</v>
          </cell>
          <cell r="AS196">
            <v>0</v>
          </cell>
          <cell r="AT196">
            <v>0</v>
          </cell>
          <cell r="AU196">
            <v>0</v>
          </cell>
          <cell r="AV196">
            <v>0</v>
          </cell>
          <cell r="AW196">
            <v>0</v>
          </cell>
          <cell r="AX196">
            <v>0</v>
          </cell>
          <cell r="AY196">
            <v>0</v>
          </cell>
          <cell r="AZ196">
            <v>0</v>
          </cell>
        </row>
        <row r="197">
          <cell r="O197">
            <v>0</v>
          </cell>
          <cell r="P197">
            <v>0</v>
          </cell>
          <cell r="AO197">
            <v>0</v>
          </cell>
          <cell r="AP197">
            <v>0</v>
          </cell>
          <cell r="AQ197">
            <v>0</v>
          </cell>
          <cell r="AR197">
            <v>0</v>
          </cell>
          <cell r="AS197">
            <v>0</v>
          </cell>
          <cell r="AT197">
            <v>0</v>
          </cell>
          <cell r="AU197">
            <v>0</v>
          </cell>
          <cell r="AV197">
            <v>0</v>
          </cell>
          <cell r="AW197">
            <v>0</v>
          </cell>
          <cell r="AX197">
            <v>0</v>
          </cell>
          <cell r="AY197">
            <v>0</v>
          </cell>
          <cell r="AZ197">
            <v>0</v>
          </cell>
        </row>
        <row r="198">
          <cell r="O198">
            <v>219700</v>
          </cell>
          <cell r="P198">
            <v>219700</v>
          </cell>
          <cell r="AO198">
            <v>530300.58333333337</v>
          </cell>
          <cell r="AP198">
            <v>502501.75</v>
          </cell>
          <cell r="AQ198">
            <v>474702.91666666669</v>
          </cell>
          <cell r="AR198">
            <v>446904.08333333331</v>
          </cell>
          <cell r="AS198">
            <v>419105.25</v>
          </cell>
          <cell r="AT198">
            <v>391306.41666666669</v>
          </cell>
          <cell r="AU198">
            <v>363507.58333333331</v>
          </cell>
          <cell r="AV198">
            <v>335708.75</v>
          </cell>
          <cell r="AW198">
            <v>307909.91666666669</v>
          </cell>
          <cell r="AX198">
            <v>274702.75</v>
          </cell>
          <cell r="AY198">
            <v>252312.25</v>
          </cell>
          <cell r="AZ198">
            <v>246146.75</v>
          </cell>
        </row>
        <row r="199">
          <cell r="O199">
            <v>0</v>
          </cell>
          <cell r="P199">
            <v>0</v>
          </cell>
          <cell r="AO199">
            <v>0</v>
          </cell>
          <cell r="AP199">
            <v>0</v>
          </cell>
          <cell r="AQ199">
            <v>0</v>
          </cell>
          <cell r="AR199">
            <v>0</v>
          </cell>
          <cell r="AS199">
            <v>0</v>
          </cell>
          <cell r="AT199">
            <v>0</v>
          </cell>
          <cell r="AU199">
            <v>0</v>
          </cell>
          <cell r="AV199">
            <v>0</v>
          </cell>
          <cell r="AW199">
            <v>0</v>
          </cell>
          <cell r="AX199">
            <v>0</v>
          </cell>
          <cell r="AY199">
            <v>0</v>
          </cell>
          <cell r="AZ199">
            <v>0</v>
          </cell>
        </row>
        <row r="200">
          <cell r="O200">
            <v>408257.13</v>
          </cell>
          <cell r="P200">
            <v>408673.42</v>
          </cell>
          <cell r="AO200">
            <v>406567.19249999995</v>
          </cell>
          <cell r="AP200">
            <v>406987.53708333336</v>
          </cell>
          <cell r="AQ200">
            <v>407408.30291666667</v>
          </cell>
          <cell r="AR200">
            <v>407829.49041666673</v>
          </cell>
          <cell r="AS200">
            <v>408251.11458333331</v>
          </cell>
          <cell r="AT200">
            <v>408673.17583333334</v>
          </cell>
          <cell r="AU200">
            <v>409078.20375000004</v>
          </cell>
          <cell r="AV200">
            <v>409483.67</v>
          </cell>
          <cell r="AW200">
            <v>409907.05249999999</v>
          </cell>
          <cell r="AX200">
            <v>410330.87333333335</v>
          </cell>
          <cell r="AY200">
            <v>410755.1333333333</v>
          </cell>
          <cell r="AZ200">
            <v>411179.83374999999</v>
          </cell>
        </row>
        <row r="201">
          <cell r="O201">
            <v>0</v>
          </cell>
          <cell r="P201">
            <v>0</v>
          </cell>
          <cell r="AO201">
            <v>0</v>
          </cell>
          <cell r="AP201">
            <v>0</v>
          </cell>
          <cell r="AQ201">
            <v>0</v>
          </cell>
          <cell r="AR201">
            <v>0</v>
          </cell>
          <cell r="AS201">
            <v>0</v>
          </cell>
          <cell r="AT201">
            <v>0</v>
          </cell>
          <cell r="AU201">
            <v>0</v>
          </cell>
          <cell r="AV201">
            <v>0</v>
          </cell>
          <cell r="AW201">
            <v>0</v>
          </cell>
          <cell r="AX201">
            <v>0</v>
          </cell>
          <cell r="AY201">
            <v>0</v>
          </cell>
          <cell r="AZ201">
            <v>0</v>
          </cell>
        </row>
        <row r="202">
          <cell r="O202">
            <v>0</v>
          </cell>
          <cell r="P202">
            <v>0</v>
          </cell>
          <cell r="AO202">
            <v>0</v>
          </cell>
          <cell r="AP202">
            <v>0</v>
          </cell>
          <cell r="AQ202">
            <v>0</v>
          </cell>
          <cell r="AR202">
            <v>0</v>
          </cell>
          <cell r="AS202">
            <v>0</v>
          </cell>
          <cell r="AT202">
            <v>0</v>
          </cell>
          <cell r="AU202">
            <v>0</v>
          </cell>
          <cell r="AV202">
            <v>0</v>
          </cell>
          <cell r="AW202">
            <v>0</v>
          </cell>
          <cell r="AX202">
            <v>0</v>
          </cell>
          <cell r="AY202">
            <v>0</v>
          </cell>
          <cell r="AZ202">
            <v>0</v>
          </cell>
        </row>
        <row r="203">
          <cell r="O203">
            <v>0</v>
          </cell>
          <cell r="P203">
            <v>0</v>
          </cell>
          <cell r="AO203">
            <v>0</v>
          </cell>
          <cell r="AP203">
            <v>0</v>
          </cell>
          <cell r="AQ203">
            <v>0</v>
          </cell>
          <cell r="AR203">
            <v>0</v>
          </cell>
          <cell r="AS203">
            <v>0</v>
          </cell>
          <cell r="AT203">
            <v>0</v>
          </cell>
          <cell r="AU203">
            <v>0</v>
          </cell>
          <cell r="AV203">
            <v>0</v>
          </cell>
          <cell r="AW203">
            <v>0</v>
          </cell>
          <cell r="AX203">
            <v>0</v>
          </cell>
          <cell r="AY203">
            <v>0</v>
          </cell>
          <cell r="AZ203">
            <v>0</v>
          </cell>
        </row>
        <row r="204">
          <cell r="O204">
            <v>0</v>
          </cell>
          <cell r="P204">
            <v>0</v>
          </cell>
          <cell r="AO204">
            <v>432.66666666666669</v>
          </cell>
          <cell r="AP204">
            <v>0</v>
          </cell>
          <cell r="AQ204">
            <v>0</v>
          </cell>
          <cell r="AR204">
            <v>0</v>
          </cell>
          <cell r="AS204">
            <v>0</v>
          </cell>
          <cell r="AT204">
            <v>0</v>
          </cell>
          <cell r="AU204">
            <v>0</v>
          </cell>
          <cell r="AV204">
            <v>0</v>
          </cell>
          <cell r="AW204">
            <v>0</v>
          </cell>
          <cell r="AX204">
            <v>0</v>
          </cell>
          <cell r="AY204">
            <v>0</v>
          </cell>
          <cell r="AZ204">
            <v>0</v>
          </cell>
        </row>
        <row r="205">
          <cell r="O205">
            <v>0</v>
          </cell>
          <cell r="P205">
            <v>0</v>
          </cell>
          <cell r="AO205">
            <v>0</v>
          </cell>
          <cell r="AP205">
            <v>0</v>
          </cell>
          <cell r="AQ205">
            <v>0</v>
          </cell>
          <cell r="AR205">
            <v>0</v>
          </cell>
          <cell r="AS205">
            <v>0</v>
          </cell>
          <cell r="AT205">
            <v>0</v>
          </cell>
          <cell r="AU205">
            <v>0</v>
          </cell>
          <cell r="AV205">
            <v>0</v>
          </cell>
          <cell r="AW205">
            <v>0</v>
          </cell>
          <cell r="AX205">
            <v>0</v>
          </cell>
          <cell r="AY205">
            <v>0</v>
          </cell>
          <cell r="AZ205">
            <v>0</v>
          </cell>
        </row>
        <row r="206">
          <cell r="O206">
            <v>0</v>
          </cell>
          <cell r="P206">
            <v>0</v>
          </cell>
          <cell r="AO206">
            <v>0</v>
          </cell>
          <cell r="AP206">
            <v>0</v>
          </cell>
          <cell r="AQ206">
            <v>0</v>
          </cell>
          <cell r="AR206">
            <v>0</v>
          </cell>
          <cell r="AS206">
            <v>0</v>
          </cell>
          <cell r="AT206">
            <v>0</v>
          </cell>
          <cell r="AU206">
            <v>0</v>
          </cell>
          <cell r="AV206">
            <v>0</v>
          </cell>
          <cell r="AW206">
            <v>0</v>
          </cell>
          <cell r="AX206">
            <v>0</v>
          </cell>
          <cell r="AY206">
            <v>0</v>
          </cell>
          <cell r="AZ206">
            <v>0</v>
          </cell>
        </row>
        <row r="207">
          <cell r="O207">
            <v>0</v>
          </cell>
          <cell r="P207">
            <v>0</v>
          </cell>
          <cell r="AO207">
            <v>0</v>
          </cell>
          <cell r="AP207">
            <v>0</v>
          </cell>
          <cell r="AQ207">
            <v>0</v>
          </cell>
          <cell r="AR207">
            <v>0</v>
          </cell>
          <cell r="AS207">
            <v>0</v>
          </cell>
          <cell r="AT207">
            <v>0</v>
          </cell>
          <cell r="AU207">
            <v>0</v>
          </cell>
          <cell r="AV207">
            <v>0</v>
          </cell>
          <cell r="AW207">
            <v>0</v>
          </cell>
          <cell r="AX207">
            <v>0</v>
          </cell>
          <cell r="AY207">
            <v>0</v>
          </cell>
          <cell r="AZ207">
            <v>0</v>
          </cell>
        </row>
        <row r="208">
          <cell r="O208">
            <v>0</v>
          </cell>
          <cell r="P208">
            <v>0</v>
          </cell>
          <cell r="AO208">
            <v>0</v>
          </cell>
          <cell r="AP208">
            <v>0</v>
          </cell>
          <cell r="AQ208">
            <v>0</v>
          </cell>
          <cell r="AR208">
            <v>0</v>
          </cell>
          <cell r="AS208">
            <v>0</v>
          </cell>
          <cell r="AT208">
            <v>0</v>
          </cell>
          <cell r="AU208">
            <v>0</v>
          </cell>
          <cell r="AV208">
            <v>0</v>
          </cell>
          <cell r="AW208">
            <v>0</v>
          </cell>
          <cell r="AX208">
            <v>0</v>
          </cell>
          <cell r="AY208">
            <v>0</v>
          </cell>
          <cell r="AZ208">
            <v>0</v>
          </cell>
        </row>
        <row r="209">
          <cell r="O209">
            <v>62028.72</v>
          </cell>
          <cell r="P209">
            <v>62028.72</v>
          </cell>
          <cell r="AO209">
            <v>80666.459166666667</v>
          </cell>
          <cell r="AP209">
            <v>76728.742499999993</v>
          </cell>
          <cell r="AQ209">
            <v>72652.275833333319</v>
          </cell>
          <cell r="AR209">
            <v>68591.782916666663</v>
          </cell>
          <cell r="AS209">
            <v>64547.263749999991</v>
          </cell>
          <cell r="AT209">
            <v>60502.744583333326</v>
          </cell>
          <cell r="AU209">
            <v>55969.567499999997</v>
          </cell>
          <cell r="AV209">
            <v>50947.732500000006</v>
          </cell>
          <cell r="AW209">
            <v>46549.65</v>
          </cell>
          <cell r="AX209">
            <v>43215.188750000008</v>
          </cell>
          <cell r="AY209">
            <v>40320.596250000002</v>
          </cell>
          <cell r="AZ209">
            <v>36605.776666666672</v>
          </cell>
        </row>
        <row r="210">
          <cell r="O210">
            <v>52300</v>
          </cell>
          <cell r="P210">
            <v>52300</v>
          </cell>
          <cell r="AO210">
            <v>52300</v>
          </cell>
          <cell r="AP210">
            <v>52300</v>
          </cell>
          <cell r="AQ210">
            <v>52300</v>
          </cell>
          <cell r="AR210">
            <v>52300</v>
          </cell>
          <cell r="AS210">
            <v>52300</v>
          </cell>
          <cell r="AT210">
            <v>52300</v>
          </cell>
          <cell r="AU210">
            <v>52300</v>
          </cell>
          <cell r="AV210">
            <v>52300</v>
          </cell>
          <cell r="AW210">
            <v>52300</v>
          </cell>
          <cell r="AX210">
            <v>52300</v>
          </cell>
          <cell r="AY210">
            <v>52300</v>
          </cell>
          <cell r="AZ210">
            <v>52300</v>
          </cell>
        </row>
        <row r="211">
          <cell r="O211">
            <v>10384</v>
          </cell>
          <cell r="P211">
            <v>10384</v>
          </cell>
          <cell r="AO211">
            <v>9951.3333333333339</v>
          </cell>
          <cell r="AP211">
            <v>10384</v>
          </cell>
          <cell r="AQ211">
            <v>10384</v>
          </cell>
          <cell r="AR211">
            <v>10384</v>
          </cell>
          <cell r="AS211">
            <v>10384</v>
          </cell>
          <cell r="AT211">
            <v>10384</v>
          </cell>
          <cell r="AU211">
            <v>10384</v>
          </cell>
          <cell r="AV211">
            <v>10384</v>
          </cell>
          <cell r="AW211">
            <v>10384</v>
          </cell>
          <cell r="AX211">
            <v>10384</v>
          </cell>
          <cell r="AY211">
            <v>9951.3333333333339</v>
          </cell>
          <cell r="AZ211">
            <v>9086</v>
          </cell>
        </row>
        <row r="212">
          <cell r="O212">
            <v>0</v>
          </cell>
          <cell r="P212">
            <v>0</v>
          </cell>
          <cell r="AO212">
            <v>0</v>
          </cell>
          <cell r="AP212">
            <v>0</v>
          </cell>
          <cell r="AQ212">
            <v>18734</v>
          </cell>
          <cell r="AR212">
            <v>56202</v>
          </cell>
          <cell r="AS212">
            <v>93670</v>
          </cell>
          <cell r="AT212">
            <v>131138</v>
          </cell>
          <cell r="AU212">
            <v>168606</v>
          </cell>
          <cell r="AV212">
            <v>206074</v>
          </cell>
          <cell r="AW212">
            <v>243542</v>
          </cell>
          <cell r="AX212">
            <v>281010</v>
          </cell>
          <cell r="AY212">
            <v>318478</v>
          </cell>
          <cell r="AZ212">
            <v>355946</v>
          </cell>
        </row>
        <row r="213">
          <cell r="O213">
            <v>0</v>
          </cell>
          <cell r="P213">
            <v>0</v>
          </cell>
          <cell r="AO213">
            <v>0</v>
          </cell>
          <cell r="AP213">
            <v>374207.30791666667</v>
          </cell>
          <cell r="AQ213">
            <v>1496848.6629166666</v>
          </cell>
          <cell r="AR213">
            <v>3367960.6470833332</v>
          </cell>
          <cell r="AS213">
            <v>5987581.8775000004</v>
          </cell>
          <cell r="AT213">
            <v>9355755.7554166671</v>
          </cell>
          <cell r="AU213">
            <v>13472519.536249997</v>
          </cell>
          <cell r="AV213">
            <v>18161111.982499998</v>
          </cell>
          <cell r="AW213">
            <v>22445965.582083333</v>
          </cell>
          <cell r="AX213">
            <v>25946517.334999997</v>
          </cell>
          <cell r="AY213">
            <v>29104452.239999998</v>
          </cell>
          <cell r="AZ213">
            <v>31857278.739166673</v>
          </cell>
        </row>
        <row r="214">
          <cell r="O214">
            <v>0</v>
          </cell>
          <cell r="P214">
            <v>0</v>
          </cell>
          <cell r="AO214">
            <v>0</v>
          </cell>
          <cell r="AP214">
            <v>0</v>
          </cell>
          <cell r="AQ214">
            <v>0</v>
          </cell>
          <cell r="AR214">
            <v>0</v>
          </cell>
          <cell r="AS214">
            <v>0</v>
          </cell>
          <cell r="AT214">
            <v>0</v>
          </cell>
          <cell r="AU214">
            <v>0</v>
          </cell>
          <cell r="AV214">
            <v>0</v>
          </cell>
          <cell r="AW214">
            <v>0</v>
          </cell>
          <cell r="AX214">
            <v>1232.5</v>
          </cell>
          <cell r="AY214">
            <v>3697.5</v>
          </cell>
          <cell r="AZ214">
            <v>6162.5</v>
          </cell>
        </row>
        <row r="215">
          <cell r="O215">
            <v>649608.30000000005</v>
          </cell>
          <cell r="P215">
            <v>458236.55</v>
          </cell>
          <cell r="AO215">
            <v>608614.58875</v>
          </cell>
          <cell r="AP215">
            <v>616729.13041666662</v>
          </cell>
          <cell r="AQ215">
            <v>622356.9029166667</v>
          </cell>
          <cell r="AR215">
            <v>623050.96624999994</v>
          </cell>
          <cell r="AS215">
            <v>615328.26166666672</v>
          </cell>
          <cell r="AT215">
            <v>603034.92249999999</v>
          </cell>
          <cell r="AU215">
            <v>592048.38541666663</v>
          </cell>
          <cell r="AV215">
            <v>585361.59583333333</v>
          </cell>
          <cell r="AW215">
            <v>585949.82958333334</v>
          </cell>
          <cell r="AX215">
            <v>579077.12124999997</v>
          </cell>
          <cell r="AY215">
            <v>558300.25541666674</v>
          </cell>
          <cell r="AZ215">
            <v>545747.8041666667</v>
          </cell>
        </row>
        <row r="216">
          <cell r="O216">
            <v>238865.88</v>
          </cell>
          <cell r="P216">
            <v>224510.61</v>
          </cell>
          <cell r="AO216">
            <v>176379.2141666667</v>
          </cell>
          <cell r="AP216">
            <v>161582.21666666667</v>
          </cell>
          <cell r="AQ216">
            <v>151032.22125</v>
          </cell>
          <cell r="AR216">
            <v>145782.57041666665</v>
          </cell>
          <cell r="AS216">
            <v>145685.78</v>
          </cell>
          <cell r="AT216">
            <v>164273.65208333332</v>
          </cell>
          <cell r="AU216">
            <v>184626.97916666666</v>
          </cell>
          <cell r="AV216">
            <v>190275.44166666668</v>
          </cell>
          <cell r="AW216">
            <v>193372.58541666667</v>
          </cell>
          <cell r="AX216">
            <v>195309.37791666668</v>
          </cell>
          <cell r="AY216">
            <v>195593.89</v>
          </cell>
          <cell r="AZ216">
            <v>196743.73291666666</v>
          </cell>
        </row>
        <row r="217">
          <cell r="O217">
            <v>1298</v>
          </cell>
          <cell r="P217">
            <v>1298</v>
          </cell>
          <cell r="AO217">
            <v>1027.5833333333333</v>
          </cell>
          <cell r="AP217">
            <v>1135.75</v>
          </cell>
          <cell r="AQ217">
            <v>1243.9166666666667</v>
          </cell>
          <cell r="AR217">
            <v>1352.0833333333333</v>
          </cell>
          <cell r="AS217">
            <v>1352.0833333333333</v>
          </cell>
          <cell r="AT217">
            <v>1298</v>
          </cell>
          <cell r="AU217">
            <v>1298</v>
          </cell>
          <cell r="AV217">
            <v>1243.9166666666667</v>
          </cell>
          <cell r="AW217">
            <v>1135.75</v>
          </cell>
          <cell r="AX217">
            <v>1027.5833333333333</v>
          </cell>
          <cell r="AY217">
            <v>919.41666666666663</v>
          </cell>
          <cell r="AZ217">
            <v>811.25</v>
          </cell>
        </row>
        <row r="218">
          <cell r="O218">
            <v>0</v>
          </cell>
          <cell r="P218">
            <v>0</v>
          </cell>
          <cell r="AO218">
            <v>20833.333333333332</v>
          </cell>
          <cell r="AP218">
            <v>20833.333333333332</v>
          </cell>
          <cell r="AQ218">
            <v>20833.333333333332</v>
          </cell>
          <cell r="AR218">
            <v>20833.333333333332</v>
          </cell>
          <cell r="AS218">
            <v>10416.666666666666</v>
          </cell>
          <cell r="AT218">
            <v>0</v>
          </cell>
          <cell r="AU218">
            <v>0</v>
          </cell>
          <cell r="AV218">
            <v>0</v>
          </cell>
          <cell r="AW218">
            <v>0</v>
          </cell>
          <cell r="AX218">
            <v>0</v>
          </cell>
          <cell r="AY218">
            <v>0</v>
          </cell>
          <cell r="AZ218">
            <v>0</v>
          </cell>
        </row>
        <row r="219">
          <cell r="O219">
            <v>0</v>
          </cell>
          <cell r="P219">
            <v>0</v>
          </cell>
          <cell r="AO219">
            <v>13488333.333333334</v>
          </cell>
          <cell r="AP219">
            <v>13488333.333333334</v>
          </cell>
          <cell r="AQ219">
            <v>13488333.333333334</v>
          </cell>
          <cell r="AR219">
            <v>13488333.333333334</v>
          </cell>
          <cell r="AS219">
            <v>6744166.666666667</v>
          </cell>
          <cell r="AT219">
            <v>0</v>
          </cell>
          <cell r="AU219">
            <v>0</v>
          </cell>
          <cell r="AV219">
            <v>0</v>
          </cell>
          <cell r="AW219">
            <v>0</v>
          </cell>
          <cell r="AX219">
            <v>0</v>
          </cell>
          <cell r="AY219">
            <v>0</v>
          </cell>
          <cell r="AZ219">
            <v>0</v>
          </cell>
        </row>
        <row r="220">
          <cell r="O220">
            <v>194700</v>
          </cell>
          <cell r="P220">
            <v>194700</v>
          </cell>
          <cell r="AO220">
            <v>121687.5</v>
          </cell>
          <cell r="AP220">
            <v>137912.5</v>
          </cell>
          <cell r="AQ220">
            <v>154137.5</v>
          </cell>
          <cell r="AR220">
            <v>170362.5</v>
          </cell>
          <cell r="AS220">
            <v>186587.5</v>
          </cell>
          <cell r="AT220">
            <v>194700</v>
          </cell>
          <cell r="AU220">
            <v>194700</v>
          </cell>
          <cell r="AV220">
            <v>194700</v>
          </cell>
          <cell r="AW220">
            <v>194700</v>
          </cell>
          <cell r="AX220">
            <v>194700</v>
          </cell>
          <cell r="AY220">
            <v>194700</v>
          </cell>
          <cell r="AZ220">
            <v>194700</v>
          </cell>
        </row>
        <row r="221">
          <cell r="O221">
            <v>0</v>
          </cell>
          <cell r="P221">
            <v>0</v>
          </cell>
          <cell r="AO221">
            <v>0</v>
          </cell>
          <cell r="AP221">
            <v>0</v>
          </cell>
          <cell r="AQ221">
            <v>0</v>
          </cell>
          <cell r="AR221">
            <v>0</v>
          </cell>
          <cell r="AS221">
            <v>0</v>
          </cell>
          <cell r="AT221">
            <v>0</v>
          </cell>
          <cell r="AU221">
            <v>0</v>
          </cell>
          <cell r="AV221">
            <v>0</v>
          </cell>
          <cell r="AW221">
            <v>0</v>
          </cell>
          <cell r="AX221">
            <v>0</v>
          </cell>
          <cell r="AY221">
            <v>0</v>
          </cell>
          <cell r="AZ221">
            <v>0</v>
          </cell>
        </row>
        <row r="222">
          <cell r="O222">
            <v>270000</v>
          </cell>
          <cell r="P222">
            <v>270000</v>
          </cell>
          <cell r="AO222">
            <v>168750</v>
          </cell>
          <cell r="AP222">
            <v>191250</v>
          </cell>
          <cell r="AQ222">
            <v>213750</v>
          </cell>
          <cell r="AR222">
            <v>236250</v>
          </cell>
          <cell r="AS222">
            <v>258750</v>
          </cell>
          <cell r="AT222">
            <v>258750</v>
          </cell>
          <cell r="AU222">
            <v>236250</v>
          </cell>
          <cell r="AV222">
            <v>213750</v>
          </cell>
          <cell r="AW222">
            <v>191250</v>
          </cell>
          <cell r="AX222">
            <v>168750</v>
          </cell>
          <cell r="AY222">
            <v>146250</v>
          </cell>
          <cell r="AZ222">
            <v>123750</v>
          </cell>
        </row>
        <row r="223">
          <cell r="O223">
            <v>0</v>
          </cell>
          <cell r="P223">
            <v>0</v>
          </cell>
          <cell r="AO223">
            <v>0</v>
          </cell>
          <cell r="AP223">
            <v>0</v>
          </cell>
          <cell r="AQ223">
            <v>0</v>
          </cell>
          <cell r="AR223">
            <v>0</v>
          </cell>
          <cell r="AS223">
            <v>0</v>
          </cell>
          <cell r="AT223">
            <v>0</v>
          </cell>
          <cell r="AU223">
            <v>0</v>
          </cell>
          <cell r="AV223">
            <v>0</v>
          </cell>
          <cell r="AW223">
            <v>0</v>
          </cell>
          <cell r="AX223">
            <v>0</v>
          </cell>
          <cell r="AY223">
            <v>0</v>
          </cell>
          <cell r="AZ223">
            <v>0</v>
          </cell>
        </row>
        <row r="224">
          <cell r="O224">
            <v>48367.3</v>
          </cell>
          <cell r="P224">
            <v>48107.68</v>
          </cell>
          <cell r="AO224">
            <v>49678.410416666658</v>
          </cell>
          <cell r="AP224">
            <v>49045.259999999987</v>
          </cell>
          <cell r="AQ224">
            <v>48339.840416666666</v>
          </cell>
          <cell r="AR224">
            <v>47681.624166666668</v>
          </cell>
          <cell r="AS224">
            <v>47003.616249999999</v>
          </cell>
          <cell r="AT224">
            <v>46240.822916666664</v>
          </cell>
          <cell r="AU224">
            <v>45447.202083333337</v>
          </cell>
          <cell r="AV224">
            <v>44632.747916666667</v>
          </cell>
          <cell r="AW224">
            <v>43797.460416666669</v>
          </cell>
          <cell r="AX224">
            <v>42941.339583333327</v>
          </cell>
          <cell r="AY224">
            <v>42122.718749999993</v>
          </cell>
          <cell r="AZ224">
            <v>41370.14458333332</v>
          </cell>
        </row>
        <row r="225">
          <cell r="O225">
            <v>346413.31</v>
          </cell>
          <cell r="P225">
            <v>434195.36</v>
          </cell>
          <cell r="AO225">
            <v>300958.90249999997</v>
          </cell>
          <cell r="AP225">
            <v>313555.77666666661</v>
          </cell>
          <cell r="AQ225">
            <v>336726.62374999997</v>
          </cell>
          <cell r="AR225">
            <v>343801.31083333329</v>
          </cell>
          <cell r="AS225">
            <v>350066.73583333334</v>
          </cell>
          <cell r="AT225">
            <v>349961.22291666665</v>
          </cell>
          <cell r="AU225">
            <v>354215.25541666662</v>
          </cell>
          <cell r="AV225">
            <v>344563.29833333334</v>
          </cell>
          <cell r="AW225">
            <v>323290.85249999998</v>
          </cell>
          <cell r="AX225">
            <v>296572.07750000001</v>
          </cell>
          <cell r="AY225">
            <v>270056.96625</v>
          </cell>
          <cell r="AZ225">
            <v>245783.19916666669</v>
          </cell>
        </row>
        <row r="226">
          <cell r="O226">
            <v>73353</v>
          </cell>
          <cell r="P226">
            <v>73353</v>
          </cell>
          <cell r="AO226">
            <v>73353</v>
          </cell>
          <cell r="AP226">
            <v>73353</v>
          </cell>
          <cell r="AQ226">
            <v>73353</v>
          </cell>
          <cell r="AR226">
            <v>73353</v>
          </cell>
          <cell r="AS226">
            <v>73353</v>
          </cell>
          <cell r="AT226">
            <v>73353</v>
          </cell>
          <cell r="AU226">
            <v>73353</v>
          </cell>
          <cell r="AV226">
            <v>73353</v>
          </cell>
          <cell r="AW226">
            <v>73353</v>
          </cell>
          <cell r="AX226">
            <v>73353</v>
          </cell>
          <cell r="AY226">
            <v>73353</v>
          </cell>
          <cell r="AZ226">
            <v>73353</v>
          </cell>
        </row>
        <row r="227">
          <cell r="O227">
            <v>1060388</v>
          </cell>
          <cell r="P227">
            <v>1060388</v>
          </cell>
          <cell r="AO227">
            <v>1065045.7916666667</v>
          </cell>
          <cell r="AP227">
            <v>1074361.375</v>
          </cell>
          <cell r="AQ227">
            <v>1083676.9583333333</v>
          </cell>
          <cell r="AR227">
            <v>1092992.5416666667</v>
          </cell>
          <cell r="AS227">
            <v>1102308.125</v>
          </cell>
          <cell r="AT227">
            <v>1111623.7083333333</v>
          </cell>
          <cell r="AU227">
            <v>1120939.2916666667</v>
          </cell>
          <cell r="AV227">
            <v>1130254.875</v>
          </cell>
          <cell r="AW227">
            <v>1139570.4583333333</v>
          </cell>
          <cell r="AX227">
            <v>1148886.0416666667</v>
          </cell>
          <cell r="AY227">
            <v>1158201.625</v>
          </cell>
          <cell r="AZ227">
            <v>1167517.2083333333</v>
          </cell>
        </row>
        <row r="228">
          <cell r="O228">
            <v>1361371</v>
          </cell>
          <cell r="P228">
            <v>1361371</v>
          </cell>
          <cell r="AO228">
            <v>1368705.3333333333</v>
          </cell>
          <cell r="AP228">
            <v>1383374</v>
          </cell>
          <cell r="AQ228">
            <v>1398042.6666666667</v>
          </cell>
          <cell r="AR228">
            <v>1412711.3333333333</v>
          </cell>
          <cell r="AS228">
            <v>1427380</v>
          </cell>
          <cell r="AT228">
            <v>1442048.6666666667</v>
          </cell>
          <cell r="AU228">
            <v>1456717.3333333333</v>
          </cell>
          <cell r="AV228">
            <v>1471386</v>
          </cell>
          <cell r="AW228">
            <v>1486054.6666666667</v>
          </cell>
          <cell r="AX228">
            <v>1500723.3333333333</v>
          </cell>
          <cell r="AY228">
            <v>1515392</v>
          </cell>
          <cell r="AZ228">
            <v>1530060.6666666667</v>
          </cell>
        </row>
        <row r="229">
          <cell r="O229">
            <v>0</v>
          </cell>
          <cell r="P229">
            <v>0</v>
          </cell>
          <cell r="AO229">
            <v>0</v>
          </cell>
          <cell r="AP229">
            <v>0</v>
          </cell>
          <cell r="AQ229">
            <v>0</v>
          </cell>
          <cell r="AR229">
            <v>0</v>
          </cell>
          <cell r="AS229">
            <v>0</v>
          </cell>
          <cell r="AT229">
            <v>0</v>
          </cell>
          <cell r="AU229">
            <v>0</v>
          </cell>
          <cell r="AV229">
            <v>0</v>
          </cell>
          <cell r="AW229">
            <v>0</v>
          </cell>
          <cell r="AX229">
            <v>0</v>
          </cell>
          <cell r="AY229">
            <v>0</v>
          </cell>
          <cell r="AZ229">
            <v>0</v>
          </cell>
        </row>
        <row r="230">
          <cell r="O230">
            <v>0</v>
          </cell>
          <cell r="P230">
            <v>0</v>
          </cell>
          <cell r="AO230">
            <v>0</v>
          </cell>
          <cell r="AP230">
            <v>0</v>
          </cell>
          <cell r="AQ230">
            <v>0</v>
          </cell>
          <cell r="AR230">
            <v>0</v>
          </cell>
          <cell r="AS230">
            <v>0</v>
          </cell>
          <cell r="AT230">
            <v>0</v>
          </cell>
          <cell r="AU230">
            <v>0</v>
          </cell>
          <cell r="AV230">
            <v>0</v>
          </cell>
          <cell r="AW230">
            <v>0</v>
          </cell>
          <cell r="AX230">
            <v>0</v>
          </cell>
          <cell r="AY230">
            <v>0</v>
          </cell>
          <cell r="AZ230">
            <v>0</v>
          </cell>
        </row>
        <row r="231">
          <cell r="O231">
            <v>0</v>
          </cell>
          <cell r="P231">
            <v>0</v>
          </cell>
          <cell r="AO231">
            <v>0</v>
          </cell>
          <cell r="AP231">
            <v>0</v>
          </cell>
          <cell r="AQ231">
            <v>0</v>
          </cell>
          <cell r="AR231">
            <v>0</v>
          </cell>
          <cell r="AS231">
            <v>0</v>
          </cell>
          <cell r="AT231">
            <v>0</v>
          </cell>
          <cell r="AU231">
            <v>0</v>
          </cell>
          <cell r="AV231">
            <v>0</v>
          </cell>
          <cell r="AW231">
            <v>0</v>
          </cell>
          <cell r="AX231">
            <v>0</v>
          </cell>
          <cell r="AY231">
            <v>0</v>
          </cell>
          <cell r="AZ231">
            <v>0</v>
          </cell>
        </row>
        <row r="232">
          <cell r="O232">
            <v>-59247.73</v>
          </cell>
          <cell r="P232">
            <v>-75076.639999999999</v>
          </cell>
          <cell r="AO232">
            <v>-85112.705416666679</v>
          </cell>
          <cell r="AP232">
            <v>-83123.58875000001</v>
          </cell>
          <cell r="AQ232">
            <v>-80824.397916666654</v>
          </cell>
          <cell r="AR232">
            <v>-78793.817083333342</v>
          </cell>
          <cell r="AS232">
            <v>-78586.284583333341</v>
          </cell>
          <cell r="AT232">
            <v>-79451.900833333333</v>
          </cell>
          <cell r="AU232">
            <v>-78040.349166666667</v>
          </cell>
          <cell r="AV232">
            <v>-76812.444583333345</v>
          </cell>
          <cell r="AW232">
            <v>-74294.224166666667</v>
          </cell>
          <cell r="AX232">
            <v>-66907.149583333332</v>
          </cell>
          <cell r="AY232">
            <v>-60263.252083333333</v>
          </cell>
          <cell r="AZ232">
            <v>-54666.403333333328</v>
          </cell>
        </row>
        <row r="233">
          <cell r="O233">
            <v>0</v>
          </cell>
          <cell r="P233">
            <v>0</v>
          </cell>
          <cell r="AO233">
            <v>0</v>
          </cell>
          <cell r="AP233">
            <v>0</v>
          </cell>
          <cell r="AQ233">
            <v>0</v>
          </cell>
          <cell r="AR233">
            <v>0</v>
          </cell>
          <cell r="AS233">
            <v>0</v>
          </cell>
          <cell r="AT233">
            <v>0</v>
          </cell>
          <cell r="AU233">
            <v>0</v>
          </cell>
          <cell r="AV233">
            <v>0</v>
          </cell>
          <cell r="AW233">
            <v>0</v>
          </cell>
          <cell r="AX233">
            <v>0</v>
          </cell>
          <cell r="AY233">
            <v>0</v>
          </cell>
          <cell r="AZ233">
            <v>0</v>
          </cell>
        </row>
        <row r="234">
          <cell r="O234">
            <v>0</v>
          </cell>
          <cell r="P234">
            <v>0</v>
          </cell>
          <cell r="AO234">
            <v>0</v>
          </cell>
          <cell r="AP234">
            <v>0</v>
          </cell>
          <cell r="AQ234">
            <v>0</v>
          </cell>
          <cell r="AR234">
            <v>0</v>
          </cell>
          <cell r="AS234">
            <v>0</v>
          </cell>
          <cell r="AT234">
            <v>0</v>
          </cell>
          <cell r="AU234">
            <v>0</v>
          </cell>
          <cell r="AV234">
            <v>0</v>
          </cell>
          <cell r="AW234">
            <v>0</v>
          </cell>
          <cell r="AX234">
            <v>0</v>
          </cell>
          <cell r="AY234">
            <v>0</v>
          </cell>
          <cell r="AZ234">
            <v>0</v>
          </cell>
        </row>
        <row r="235">
          <cell r="O235">
            <v>0</v>
          </cell>
          <cell r="P235">
            <v>0</v>
          </cell>
          <cell r="AO235">
            <v>0</v>
          </cell>
          <cell r="AP235">
            <v>0</v>
          </cell>
          <cell r="AQ235">
            <v>0</v>
          </cell>
          <cell r="AR235">
            <v>0</v>
          </cell>
          <cell r="AS235">
            <v>0</v>
          </cell>
          <cell r="AT235">
            <v>0</v>
          </cell>
          <cell r="AU235">
            <v>0</v>
          </cell>
          <cell r="AV235">
            <v>0</v>
          </cell>
          <cell r="AW235">
            <v>0</v>
          </cell>
          <cell r="AX235">
            <v>0</v>
          </cell>
          <cell r="AY235">
            <v>0</v>
          </cell>
          <cell r="AZ235">
            <v>0</v>
          </cell>
        </row>
        <row r="236">
          <cell r="O236">
            <v>0</v>
          </cell>
          <cell r="P236">
            <v>0</v>
          </cell>
          <cell r="AO236">
            <v>205.88083333333336</v>
          </cell>
          <cell r="AP236">
            <v>0</v>
          </cell>
          <cell r="AQ236">
            <v>0</v>
          </cell>
          <cell r="AR236">
            <v>0</v>
          </cell>
          <cell r="AS236">
            <v>0</v>
          </cell>
          <cell r="AT236">
            <v>0</v>
          </cell>
          <cell r="AU236">
            <v>0</v>
          </cell>
          <cell r="AV236">
            <v>0</v>
          </cell>
          <cell r="AW236">
            <v>0</v>
          </cell>
          <cell r="AX236">
            <v>0</v>
          </cell>
          <cell r="AY236">
            <v>0</v>
          </cell>
          <cell r="AZ236">
            <v>0</v>
          </cell>
        </row>
        <row r="237">
          <cell r="O237">
            <v>100000</v>
          </cell>
          <cell r="P237">
            <v>100000</v>
          </cell>
          <cell r="AO237">
            <v>100000</v>
          </cell>
          <cell r="AP237">
            <v>100000</v>
          </cell>
          <cell r="AQ237">
            <v>100000</v>
          </cell>
          <cell r="AR237">
            <v>100000</v>
          </cell>
          <cell r="AS237">
            <v>100000</v>
          </cell>
          <cell r="AT237">
            <v>100000</v>
          </cell>
          <cell r="AU237">
            <v>100000</v>
          </cell>
          <cell r="AV237">
            <v>100000</v>
          </cell>
          <cell r="AW237">
            <v>100000</v>
          </cell>
          <cell r="AX237">
            <v>100000</v>
          </cell>
          <cell r="AY237">
            <v>100000</v>
          </cell>
          <cell r="AZ237">
            <v>100000</v>
          </cell>
        </row>
        <row r="238">
          <cell r="O238">
            <v>3500</v>
          </cell>
          <cell r="P238">
            <v>3500</v>
          </cell>
          <cell r="AO238">
            <v>3197.2258333333334</v>
          </cell>
          <cell r="AP238">
            <v>3238.8924999999999</v>
          </cell>
          <cell r="AQ238">
            <v>3384.7258333333334</v>
          </cell>
          <cell r="AR238">
            <v>3384.7258333333334</v>
          </cell>
          <cell r="AS238">
            <v>3488.8924999999999</v>
          </cell>
          <cell r="AT238">
            <v>3697.2258333333334</v>
          </cell>
          <cell r="AU238">
            <v>3963.1962500000004</v>
          </cell>
          <cell r="AV238">
            <v>4229.166666666667</v>
          </cell>
          <cell r="AW238">
            <v>4437.5</v>
          </cell>
          <cell r="AX238">
            <v>4645.833333333333</v>
          </cell>
          <cell r="AY238">
            <v>4854.166666666667</v>
          </cell>
          <cell r="AZ238">
            <v>5062.5</v>
          </cell>
        </row>
        <row r="239">
          <cell r="O239">
            <v>238612.13</v>
          </cell>
          <cell r="P239">
            <v>119578.13</v>
          </cell>
          <cell r="AO239">
            <v>90678.85083333333</v>
          </cell>
          <cell r="AP239">
            <v>83044.306666666685</v>
          </cell>
          <cell r="AQ239">
            <v>88405.258750000023</v>
          </cell>
          <cell r="AR239">
            <v>136675.16</v>
          </cell>
          <cell r="AS239">
            <v>179997.44666666663</v>
          </cell>
          <cell r="AT239">
            <v>215328.60333333327</v>
          </cell>
          <cell r="AU239">
            <v>247447.45791666661</v>
          </cell>
          <cell r="AV239">
            <v>259728.5741666666</v>
          </cell>
          <cell r="AW239">
            <v>270643.04666666663</v>
          </cell>
          <cell r="AX239">
            <v>302157.8445833333</v>
          </cell>
          <cell r="AY239">
            <v>335119.32</v>
          </cell>
          <cell r="AZ239">
            <v>381396.67624999996</v>
          </cell>
        </row>
        <row r="240">
          <cell r="O240">
            <v>0</v>
          </cell>
          <cell r="P240">
            <v>0</v>
          </cell>
          <cell r="AO240">
            <v>0</v>
          </cell>
          <cell r="AP240">
            <v>0</v>
          </cell>
          <cell r="AQ240">
            <v>12565.291666666666</v>
          </cell>
          <cell r="AR240">
            <v>37695.875</v>
          </cell>
          <cell r="AS240">
            <v>50261.166666666664</v>
          </cell>
          <cell r="AT240">
            <v>50261.166666666664</v>
          </cell>
          <cell r="AU240">
            <v>50261.166666666664</v>
          </cell>
          <cell r="AV240">
            <v>50261.166666666664</v>
          </cell>
          <cell r="AW240">
            <v>50261.166666666664</v>
          </cell>
          <cell r="AX240">
            <v>50261.166666666664</v>
          </cell>
          <cell r="AY240">
            <v>50261.166666666664</v>
          </cell>
          <cell r="AZ240">
            <v>50261.166666666664</v>
          </cell>
        </row>
        <row r="241">
          <cell r="O241">
            <v>0</v>
          </cell>
          <cell r="P241">
            <v>0</v>
          </cell>
          <cell r="AO241">
            <v>0</v>
          </cell>
          <cell r="AP241">
            <v>0</v>
          </cell>
          <cell r="AQ241">
            <v>0</v>
          </cell>
          <cell r="AR241">
            <v>0</v>
          </cell>
          <cell r="AS241">
            <v>0</v>
          </cell>
          <cell r="AT241">
            <v>0</v>
          </cell>
          <cell r="AU241">
            <v>0</v>
          </cell>
          <cell r="AV241">
            <v>0</v>
          </cell>
          <cell r="AW241">
            <v>0</v>
          </cell>
          <cell r="AX241">
            <v>0</v>
          </cell>
          <cell r="AY241">
            <v>0</v>
          </cell>
          <cell r="AZ241">
            <v>0</v>
          </cell>
        </row>
        <row r="242">
          <cell r="O242">
            <v>0</v>
          </cell>
          <cell r="P242">
            <v>0</v>
          </cell>
          <cell r="AO242">
            <v>0</v>
          </cell>
          <cell r="AP242">
            <v>0</v>
          </cell>
          <cell r="AQ242">
            <v>0</v>
          </cell>
          <cell r="AR242">
            <v>0</v>
          </cell>
          <cell r="AS242">
            <v>0</v>
          </cell>
          <cell r="AT242">
            <v>0</v>
          </cell>
          <cell r="AU242">
            <v>0</v>
          </cell>
          <cell r="AV242">
            <v>0</v>
          </cell>
          <cell r="AW242">
            <v>0</v>
          </cell>
          <cell r="AX242">
            <v>0</v>
          </cell>
          <cell r="AY242">
            <v>0</v>
          </cell>
          <cell r="AZ242">
            <v>0</v>
          </cell>
        </row>
        <row r="243">
          <cell r="O243">
            <v>0</v>
          </cell>
          <cell r="P243">
            <v>0</v>
          </cell>
          <cell r="AO243">
            <v>24708333.333333332</v>
          </cell>
          <cell r="AP243">
            <v>24166666.666666668</v>
          </cell>
          <cell r="AQ243">
            <v>23625000</v>
          </cell>
          <cell r="AR243">
            <v>18958333.333333332</v>
          </cell>
          <cell r="AS243">
            <v>11291666.666666666</v>
          </cell>
          <cell r="AT243">
            <v>9958333.333333334</v>
          </cell>
          <cell r="AU243">
            <v>13437500</v>
          </cell>
          <cell r="AV243">
            <v>18250000</v>
          </cell>
          <cell r="AW243">
            <v>21250000</v>
          </cell>
          <cell r="AX243">
            <v>21250000</v>
          </cell>
          <cell r="AY243">
            <v>21250000</v>
          </cell>
          <cell r="AZ243">
            <v>21250000</v>
          </cell>
        </row>
        <row r="244">
          <cell r="O244">
            <v>0</v>
          </cell>
          <cell r="P244">
            <v>0</v>
          </cell>
          <cell r="AO244">
            <v>0</v>
          </cell>
          <cell r="AP244">
            <v>0</v>
          </cell>
          <cell r="AQ244">
            <v>0</v>
          </cell>
          <cell r="AR244">
            <v>0</v>
          </cell>
          <cell r="AS244">
            <v>0</v>
          </cell>
          <cell r="AT244">
            <v>0</v>
          </cell>
          <cell r="AU244">
            <v>0</v>
          </cell>
          <cell r="AV244">
            <v>0</v>
          </cell>
          <cell r="AW244">
            <v>0</v>
          </cell>
          <cell r="AX244">
            <v>0</v>
          </cell>
          <cell r="AY244">
            <v>0</v>
          </cell>
          <cell r="AZ244">
            <v>0</v>
          </cell>
        </row>
        <row r="245">
          <cell r="O245">
            <v>0</v>
          </cell>
          <cell r="P245">
            <v>0</v>
          </cell>
          <cell r="AO245">
            <v>0</v>
          </cell>
          <cell r="AP245">
            <v>0</v>
          </cell>
          <cell r="AQ245">
            <v>0</v>
          </cell>
          <cell r="AR245">
            <v>0</v>
          </cell>
          <cell r="AS245">
            <v>0</v>
          </cell>
          <cell r="AT245">
            <v>0</v>
          </cell>
          <cell r="AU245">
            <v>0</v>
          </cell>
          <cell r="AV245">
            <v>0</v>
          </cell>
          <cell r="AW245">
            <v>0</v>
          </cell>
          <cell r="AX245">
            <v>0</v>
          </cell>
          <cell r="AY245">
            <v>0</v>
          </cell>
          <cell r="AZ245">
            <v>0</v>
          </cell>
        </row>
        <row r="246">
          <cell r="O246">
            <v>0</v>
          </cell>
          <cell r="P246">
            <v>0</v>
          </cell>
          <cell r="AO246">
            <v>0</v>
          </cell>
          <cell r="AP246">
            <v>0</v>
          </cell>
          <cell r="AQ246">
            <v>0</v>
          </cell>
          <cell r="AR246">
            <v>0</v>
          </cell>
          <cell r="AS246">
            <v>0</v>
          </cell>
          <cell r="AT246">
            <v>0</v>
          </cell>
          <cell r="AU246">
            <v>0</v>
          </cell>
          <cell r="AV246">
            <v>0</v>
          </cell>
          <cell r="AW246">
            <v>0</v>
          </cell>
          <cell r="AX246">
            <v>0</v>
          </cell>
          <cell r="AY246">
            <v>0</v>
          </cell>
          <cell r="AZ246">
            <v>0</v>
          </cell>
        </row>
        <row r="247">
          <cell r="O247">
            <v>0</v>
          </cell>
          <cell r="P247">
            <v>0</v>
          </cell>
          <cell r="AO247">
            <v>0</v>
          </cell>
          <cell r="AP247">
            <v>0</v>
          </cell>
          <cell r="AQ247">
            <v>0</v>
          </cell>
          <cell r="AR247">
            <v>0</v>
          </cell>
          <cell r="AS247">
            <v>0</v>
          </cell>
          <cell r="AT247">
            <v>0</v>
          </cell>
          <cell r="AU247">
            <v>0</v>
          </cell>
          <cell r="AV247">
            <v>0</v>
          </cell>
          <cell r="AW247">
            <v>0</v>
          </cell>
          <cell r="AX247">
            <v>0</v>
          </cell>
          <cell r="AY247">
            <v>0</v>
          </cell>
          <cell r="AZ247">
            <v>0</v>
          </cell>
        </row>
        <row r="248">
          <cell r="O248">
            <v>0</v>
          </cell>
          <cell r="P248">
            <v>0</v>
          </cell>
          <cell r="AO248">
            <v>0</v>
          </cell>
          <cell r="AP248">
            <v>0</v>
          </cell>
          <cell r="AQ248">
            <v>0</v>
          </cell>
          <cell r="AR248">
            <v>0</v>
          </cell>
          <cell r="AS248">
            <v>0</v>
          </cell>
          <cell r="AT248">
            <v>0</v>
          </cell>
          <cell r="AU248">
            <v>0</v>
          </cell>
          <cell r="AV248">
            <v>0</v>
          </cell>
          <cell r="AW248">
            <v>0</v>
          </cell>
          <cell r="AX248">
            <v>0</v>
          </cell>
          <cell r="AY248">
            <v>0</v>
          </cell>
          <cell r="AZ248">
            <v>0</v>
          </cell>
        </row>
        <row r="249">
          <cell r="O249">
            <v>62947.94</v>
          </cell>
          <cell r="P249">
            <v>0</v>
          </cell>
          <cell r="AO249">
            <v>55079.447499999987</v>
          </cell>
          <cell r="AP249">
            <v>49833.785833333328</v>
          </cell>
          <cell r="AQ249">
            <v>44588.124166666668</v>
          </cell>
          <cell r="AR249">
            <v>39342.462500000001</v>
          </cell>
          <cell r="AS249">
            <v>34096.800833333335</v>
          </cell>
          <cell r="AT249">
            <v>28851.139166666671</v>
          </cell>
          <cell r="AU249">
            <v>23605.477499999997</v>
          </cell>
          <cell r="AV249">
            <v>18359.815833333334</v>
          </cell>
          <cell r="AW249">
            <v>13114.154166666667</v>
          </cell>
          <cell r="AX249">
            <v>7868.4925000000003</v>
          </cell>
          <cell r="AY249">
            <v>2622.8308333333334</v>
          </cell>
          <cell r="AZ249">
            <v>0</v>
          </cell>
        </row>
        <row r="250">
          <cell r="O250">
            <v>486239.9</v>
          </cell>
          <cell r="P250">
            <v>1192584.24</v>
          </cell>
          <cell r="AO250">
            <v>631345.76375000004</v>
          </cell>
          <cell r="AP250">
            <v>602012.64916666667</v>
          </cell>
          <cell r="AQ250">
            <v>559344.4804166666</v>
          </cell>
          <cell r="AR250">
            <v>577169.48999999987</v>
          </cell>
          <cell r="AS250">
            <v>596530.21624999994</v>
          </cell>
          <cell r="AT250">
            <v>616172.56583333341</v>
          </cell>
          <cell r="AU250">
            <v>640264.80125000002</v>
          </cell>
          <cell r="AV250">
            <v>669376.17375000007</v>
          </cell>
          <cell r="AW250">
            <v>698487.54625000001</v>
          </cell>
          <cell r="AX250">
            <v>727598.91875000007</v>
          </cell>
          <cell r="AY250">
            <v>756710.29125000013</v>
          </cell>
          <cell r="AZ250">
            <v>756390.64958333329</v>
          </cell>
        </row>
        <row r="251">
          <cell r="O251">
            <v>-1538201.86</v>
          </cell>
          <cell r="P251">
            <v>-996850.97</v>
          </cell>
          <cell r="AO251">
            <v>-1117054.44875</v>
          </cell>
          <cell r="AP251">
            <v>-1176051.3166666667</v>
          </cell>
          <cell r="AQ251">
            <v>-1148871.4579166665</v>
          </cell>
          <cell r="AR251">
            <v>-988639.88416666666</v>
          </cell>
          <cell r="AS251">
            <v>-639513.62791666668</v>
          </cell>
          <cell r="AT251">
            <v>-419623.18583333335</v>
          </cell>
          <cell r="AU251">
            <v>-398423.04750000004</v>
          </cell>
          <cell r="AV251">
            <v>-372180.12791666668</v>
          </cell>
          <cell r="AW251">
            <v>-346513.9679166667</v>
          </cell>
          <cell r="AX251">
            <v>-327061.16625000001</v>
          </cell>
          <cell r="AY251">
            <v>-254422.21499999994</v>
          </cell>
          <cell r="AZ251">
            <v>-148866.48208333334</v>
          </cell>
        </row>
        <row r="252">
          <cell r="O252">
            <v>0</v>
          </cell>
          <cell r="P252">
            <v>0</v>
          </cell>
          <cell r="AO252">
            <v>0</v>
          </cell>
          <cell r="AP252">
            <v>0</v>
          </cell>
          <cell r="AQ252">
            <v>0</v>
          </cell>
          <cell r="AR252">
            <v>0</v>
          </cell>
          <cell r="AS252">
            <v>0</v>
          </cell>
          <cell r="AT252">
            <v>0</v>
          </cell>
          <cell r="AU252">
            <v>0</v>
          </cell>
          <cell r="AV252">
            <v>0</v>
          </cell>
          <cell r="AW252">
            <v>0</v>
          </cell>
          <cell r="AX252">
            <v>0</v>
          </cell>
          <cell r="AY252">
            <v>0</v>
          </cell>
          <cell r="AZ252">
            <v>0</v>
          </cell>
        </row>
        <row r="253">
          <cell r="O253">
            <v>0</v>
          </cell>
          <cell r="P253">
            <v>0</v>
          </cell>
          <cell r="AO253">
            <v>21667898.422916666</v>
          </cell>
          <cell r="AP253">
            <v>7224136.5804166654</v>
          </cell>
          <cell r="AQ253">
            <v>4.8374999999999995</v>
          </cell>
          <cell r="AR253">
            <v>0</v>
          </cell>
          <cell r="AS253">
            <v>0</v>
          </cell>
          <cell r="AT253">
            <v>0</v>
          </cell>
          <cell r="AU253">
            <v>0</v>
          </cell>
          <cell r="AV253">
            <v>0</v>
          </cell>
          <cell r="AW253">
            <v>0</v>
          </cell>
          <cell r="AX253">
            <v>0</v>
          </cell>
          <cell r="AY253">
            <v>0</v>
          </cell>
          <cell r="AZ253">
            <v>0</v>
          </cell>
        </row>
        <row r="254">
          <cell r="O254">
            <v>0</v>
          </cell>
          <cell r="P254">
            <v>0</v>
          </cell>
          <cell r="AO254">
            <v>0</v>
          </cell>
          <cell r="AP254">
            <v>0</v>
          </cell>
          <cell r="AQ254">
            <v>0</v>
          </cell>
          <cell r="AR254">
            <v>0</v>
          </cell>
          <cell r="AS254">
            <v>0</v>
          </cell>
          <cell r="AT254">
            <v>0</v>
          </cell>
          <cell r="AU254">
            <v>0</v>
          </cell>
          <cell r="AV254">
            <v>0</v>
          </cell>
          <cell r="AW254">
            <v>0</v>
          </cell>
          <cell r="AX254">
            <v>0</v>
          </cell>
          <cell r="AY254">
            <v>0</v>
          </cell>
          <cell r="AZ254">
            <v>0</v>
          </cell>
        </row>
        <row r="255">
          <cell r="O255">
            <v>0</v>
          </cell>
          <cell r="P255">
            <v>0</v>
          </cell>
          <cell r="AO255">
            <v>0</v>
          </cell>
          <cell r="AP255">
            <v>0</v>
          </cell>
          <cell r="AQ255">
            <v>0</v>
          </cell>
          <cell r="AR255">
            <v>0</v>
          </cell>
          <cell r="AS255">
            <v>0</v>
          </cell>
          <cell r="AT255">
            <v>0</v>
          </cell>
          <cell r="AU255">
            <v>0</v>
          </cell>
          <cell r="AV255">
            <v>0</v>
          </cell>
          <cell r="AW255">
            <v>0</v>
          </cell>
          <cell r="AX255">
            <v>0</v>
          </cell>
          <cell r="AY255">
            <v>0</v>
          </cell>
          <cell r="AZ255">
            <v>0</v>
          </cell>
        </row>
        <row r="256">
          <cell r="O256">
            <v>0</v>
          </cell>
          <cell r="P256">
            <v>0</v>
          </cell>
          <cell r="AO256">
            <v>0</v>
          </cell>
          <cell r="AP256">
            <v>0</v>
          </cell>
          <cell r="AQ256">
            <v>0</v>
          </cell>
          <cell r="AR256">
            <v>0</v>
          </cell>
          <cell r="AS256">
            <v>0</v>
          </cell>
          <cell r="AT256">
            <v>0</v>
          </cell>
          <cell r="AU256">
            <v>0</v>
          </cell>
          <cell r="AV256">
            <v>0</v>
          </cell>
          <cell r="AW256">
            <v>0</v>
          </cell>
          <cell r="AX256">
            <v>0</v>
          </cell>
          <cell r="AY256">
            <v>0</v>
          </cell>
          <cell r="AZ256">
            <v>0</v>
          </cell>
        </row>
        <row r="257">
          <cell r="O257">
            <v>0</v>
          </cell>
          <cell r="P257">
            <v>0</v>
          </cell>
          <cell r="AO257">
            <v>0</v>
          </cell>
          <cell r="AP257">
            <v>0</v>
          </cell>
          <cell r="AQ257">
            <v>0</v>
          </cell>
          <cell r="AR257">
            <v>0</v>
          </cell>
          <cell r="AS257">
            <v>0</v>
          </cell>
          <cell r="AT257">
            <v>0</v>
          </cell>
          <cell r="AU257">
            <v>0</v>
          </cell>
          <cell r="AV257">
            <v>0</v>
          </cell>
          <cell r="AW257">
            <v>0</v>
          </cell>
          <cell r="AX257">
            <v>0</v>
          </cell>
          <cell r="AY257">
            <v>0</v>
          </cell>
          <cell r="AZ257">
            <v>0</v>
          </cell>
        </row>
        <row r="258">
          <cell r="O258">
            <v>0</v>
          </cell>
          <cell r="P258">
            <v>0</v>
          </cell>
          <cell r="AO258">
            <v>13448563.831666665</v>
          </cell>
          <cell r="AP258">
            <v>4396997.6870833328</v>
          </cell>
          <cell r="AQ258">
            <v>22.617500000000003</v>
          </cell>
          <cell r="AR258">
            <v>0</v>
          </cell>
          <cell r="AS258">
            <v>0</v>
          </cell>
          <cell r="AT258">
            <v>0</v>
          </cell>
          <cell r="AU258">
            <v>0</v>
          </cell>
          <cell r="AV258">
            <v>0</v>
          </cell>
          <cell r="AW258">
            <v>0</v>
          </cell>
          <cell r="AX258">
            <v>0</v>
          </cell>
          <cell r="AY258">
            <v>0</v>
          </cell>
          <cell r="AZ258">
            <v>0</v>
          </cell>
        </row>
        <row r="259">
          <cell r="O259">
            <v>0</v>
          </cell>
          <cell r="P259">
            <v>0</v>
          </cell>
          <cell r="AO259">
            <v>0</v>
          </cell>
          <cell r="AP259">
            <v>0</v>
          </cell>
          <cell r="AQ259">
            <v>0</v>
          </cell>
          <cell r="AR259">
            <v>0</v>
          </cell>
          <cell r="AS259">
            <v>0</v>
          </cell>
          <cell r="AT259">
            <v>0</v>
          </cell>
          <cell r="AU259">
            <v>0</v>
          </cell>
          <cell r="AV259">
            <v>0</v>
          </cell>
          <cell r="AW259">
            <v>0</v>
          </cell>
          <cell r="AX259">
            <v>0</v>
          </cell>
          <cell r="AY259">
            <v>0</v>
          </cell>
          <cell r="AZ259">
            <v>0</v>
          </cell>
        </row>
        <row r="260">
          <cell r="O260">
            <v>0</v>
          </cell>
          <cell r="P260">
            <v>0</v>
          </cell>
          <cell r="AO260">
            <v>0</v>
          </cell>
          <cell r="AP260">
            <v>0</v>
          </cell>
          <cell r="AQ260">
            <v>0</v>
          </cell>
          <cell r="AR260">
            <v>0</v>
          </cell>
          <cell r="AS260">
            <v>0</v>
          </cell>
          <cell r="AT260">
            <v>0</v>
          </cell>
          <cell r="AU260">
            <v>0</v>
          </cell>
          <cell r="AV260">
            <v>0</v>
          </cell>
          <cell r="AW260">
            <v>0</v>
          </cell>
          <cell r="AX260">
            <v>0</v>
          </cell>
          <cell r="AY260">
            <v>0</v>
          </cell>
          <cell r="AZ260">
            <v>0</v>
          </cell>
        </row>
        <row r="261">
          <cell r="O261">
            <v>0</v>
          </cell>
          <cell r="P261">
            <v>0</v>
          </cell>
          <cell r="AO261">
            <v>0</v>
          </cell>
          <cell r="AP261">
            <v>0</v>
          </cell>
          <cell r="AQ261">
            <v>0</v>
          </cell>
          <cell r="AR261">
            <v>0</v>
          </cell>
          <cell r="AS261">
            <v>0</v>
          </cell>
          <cell r="AT261">
            <v>0</v>
          </cell>
          <cell r="AU261">
            <v>0</v>
          </cell>
          <cell r="AV261">
            <v>0</v>
          </cell>
          <cell r="AW261">
            <v>0</v>
          </cell>
          <cell r="AX261">
            <v>0</v>
          </cell>
          <cell r="AY261">
            <v>0</v>
          </cell>
          <cell r="AZ261">
            <v>0</v>
          </cell>
        </row>
        <row r="262">
          <cell r="O262">
            <v>0</v>
          </cell>
          <cell r="P262">
            <v>0</v>
          </cell>
          <cell r="AO262">
            <v>0</v>
          </cell>
          <cell r="AP262">
            <v>0</v>
          </cell>
          <cell r="AQ262">
            <v>0</v>
          </cell>
          <cell r="AR262">
            <v>0</v>
          </cell>
          <cell r="AS262">
            <v>0</v>
          </cell>
          <cell r="AT262">
            <v>0</v>
          </cell>
          <cell r="AU262">
            <v>0</v>
          </cell>
          <cell r="AV262">
            <v>0</v>
          </cell>
          <cell r="AW262">
            <v>0</v>
          </cell>
          <cell r="AX262">
            <v>0</v>
          </cell>
          <cell r="AY262">
            <v>0</v>
          </cell>
          <cell r="AZ262">
            <v>0</v>
          </cell>
        </row>
        <row r="263">
          <cell r="O263">
            <v>0</v>
          </cell>
          <cell r="P263">
            <v>0</v>
          </cell>
          <cell r="AO263">
            <v>0</v>
          </cell>
          <cell r="AP263">
            <v>0</v>
          </cell>
          <cell r="AQ263">
            <v>0</v>
          </cell>
          <cell r="AR263">
            <v>0</v>
          </cell>
          <cell r="AS263">
            <v>0</v>
          </cell>
          <cell r="AT263">
            <v>0</v>
          </cell>
          <cell r="AU263">
            <v>0</v>
          </cell>
          <cell r="AV263">
            <v>0</v>
          </cell>
          <cell r="AW263">
            <v>0</v>
          </cell>
          <cell r="AX263">
            <v>0</v>
          </cell>
          <cell r="AY263">
            <v>0</v>
          </cell>
          <cell r="AZ263">
            <v>0</v>
          </cell>
        </row>
        <row r="264">
          <cell r="O264">
            <v>0</v>
          </cell>
          <cell r="P264">
            <v>0</v>
          </cell>
          <cell r="AO264">
            <v>0</v>
          </cell>
          <cell r="AP264">
            <v>0</v>
          </cell>
          <cell r="AQ264">
            <v>0</v>
          </cell>
          <cell r="AR264">
            <v>0</v>
          </cell>
          <cell r="AS264">
            <v>0</v>
          </cell>
          <cell r="AT264">
            <v>0</v>
          </cell>
          <cell r="AU264">
            <v>0</v>
          </cell>
          <cell r="AV264">
            <v>0</v>
          </cell>
          <cell r="AW264">
            <v>0</v>
          </cell>
          <cell r="AX264">
            <v>0</v>
          </cell>
          <cell r="AY264">
            <v>0</v>
          </cell>
          <cell r="AZ264">
            <v>0</v>
          </cell>
        </row>
        <row r="265">
          <cell r="O265">
            <v>143713519.05000001</v>
          </cell>
          <cell r="P265">
            <v>163200283.93000001</v>
          </cell>
          <cell r="AO265">
            <v>124447396.80208336</v>
          </cell>
          <cell r="AP265">
            <v>138930938.00291666</v>
          </cell>
          <cell r="AQ265">
            <v>146899553.13791665</v>
          </cell>
          <cell r="AR265">
            <v>147495717.07916668</v>
          </cell>
          <cell r="AS265">
            <v>147603078.36583334</v>
          </cell>
          <cell r="AT265">
            <v>147852227.32208332</v>
          </cell>
          <cell r="AU265">
            <v>147754350.71708331</v>
          </cell>
          <cell r="AV265">
            <v>147125794.17624998</v>
          </cell>
          <cell r="AW265">
            <v>146661728.29374999</v>
          </cell>
          <cell r="AX265">
            <v>145855342.00416666</v>
          </cell>
          <cell r="AY265">
            <v>144772774.86708334</v>
          </cell>
          <cell r="AZ265">
            <v>142610962.18708333</v>
          </cell>
        </row>
        <row r="266">
          <cell r="O266">
            <v>65901667.369999997</v>
          </cell>
          <cell r="P266">
            <v>100674758.37</v>
          </cell>
          <cell r="AO266">
            <v>54256549.387083344</v>
          </cell>
          <cell r="AP266">
            <v>63557354.852916665</v>
          </cell>
          <cell r="AQ266">
            <v>69162551.024999991</v>
          </cell>
          <cell r="AR266">
            <v>69952764.591666669</v>
          </cell>
          <cell r="AS266">
            <v>70343095.228750005</v>
          </cell>
          <cell r="AT266">
            <v>70541324.716250002</v>
          </cell>
          <cell r="AU266">
            <v>70428133.325416669</v>
          </cell>
          <cell r="AV266">
            <v>70496441.828749999</v>
          </cell>
          <cell r="AW266">
            <v>70696380.49499999</v>
          </cell>
          <cell r="AX266">
            <v>70244910.116249993</v>
          </cell>
          <cell r="AY266">
            <v>69571479.361249998</v>
          </cell>
          <cell r="AZ266">
            <v>68756730.154166684</v>
          </cell>
        </row>
        <row r="267">
          <cell r="O267">
            <v>-18533610.079999998</v>
          </cell>
          <cell r="P267">
            <v>-14827206.460000001</v>
          </cell>
          <cell r="AO267">
            <v>-13185199.631666668</v>
          </cell>
          <cell r="AP267">
            <v>-14356145.471250003</v>
          </cell>
          <cell r="AQ267">
            <v>-14976869.059583334</v>
          </cell>
          <cell r="AR267">
            <v>-15014875.292083336</v>
          </cell>
          <cell r="AS267">
            <v>-15125728.875416666</v>
          </cell>
          <cell r="AT267">
            <v>-15433054.645416668</v>
          </cell>
          <cell r="AU267">
            <v>-15685248.3675</v>
          </cell>
          <cell r="AV267">
            <v>-15771769.110833338</v>
          </cell>
          <cell r="AW267">
            <v>-15884558.003750002</v>
          </cell>
          <cell r="AX267">
            <v>-16089307.673333332</v>
          </cell>
          <cell r="AY267">
            <v>-16162400.820833335</v>
          </cell>
          <cell r="AZ267">
            <v>-16194218.318333335</v>
          </cell>
        </row>
        <row r="268">
          <cell r="O268">
            <v>-665626.78</v>
          </cell>
          <cell r="P268">
            <v>-1482867.78</v>
          </cell>
          <cell r="AO268">
            <v>-697624.97875000013</v>
          </cell>
          <cell r="AP268">
            <v>-729839.01583333348</v>
          </cell>
          <cell r="AQ268">
            <v>-631475.71458333323</v>
          </cell>
          <cell r="AR268">
            <v>-527862.6958333333</v>
          </cell>
          <cell r="AS268">
            <v>-526096.09875</v>
          </cell>
          <cell r="AT268">
            <v>-492073.4433333333</v>
          </cell>
          <cell r="AU268">
            <v>-471779.26499999996</v>
          </cell>
          <cell r="AV268">
            <v>-465950.13291666663</v>
          </cell>
          <cell r="AW268">
            <v>-432772.91916666663</v>
          </cell>
          <cell r="AX268">
            <v>-381530.72291666665</v>
          </cell>
          <cell r="AY268">
            <v>-330308.13458333327</v>
          </cell>
          <cell r="AZ268">
            <v>-244840.33625000002</v>
          </cell>
        </row>
        <row r="269">
          <cell r="O269">
            <v>16041.95</v>
          </cell>
          <cell r="P269">
            <v>18153.12</v>
          </cell>
          <cell r="AO269">
            <v>13312.473749999999</v>
          </cell>
          <cell r="AP269">
            <v>14710.032083333334</v>
          </cell>
          <cell r="AQ269">
            <v>15895.935833333337</v>
          </cell>
          <cell r="AR269">
            <v>17068.888333333336</v>
          </cell>
          <cell r="AS269">
            <v>18334.89541666667</v>
          </cell>
          <cell r="AT269">
            <v>18814.902083333331</v>
          </cell>
          <cell r="AU269">
            <v>18990.591666666664</v>
          </cell>
          <cell r="AV269">
            <v>19356.954166666666</v>
          </cell>
          <cell r="AW269">
            <v>19753.825833333332</v>
          </cell>
          <cell r="AX269">
            <v>20142.184583333335</v>
          </cell>
          <cell r="AY269">
            <v>20506.988333333338</v>
          </cell>
          <cell r="AZ269">
            <v>20913.009583333336</v>
          </cell>
        </row>
        <row r="270">
          <cell r="O270">
            <v>0</v>
          </cell>
          <cell r="P270">
            <v>-1166728.97</v>
          </cell>
          <cell r="AO270">
            <v>-779481.91</v>
          </cell>
          <cell r="AP270">
            <v>-779481.91</v>
          </cell>
          <cell r="AQ270">
            <v>-754858.33708333329</v>
          </cell>
          <cell r="AR270">
            <v>-1063016.9762500001</v>
          </cell>
          <cell r="AS270">
            <v>-1395799.1883333332</v>
          </cell>
          <cell r="AT270">
            <v>-1395799.1883333332</v>
          </cell>
          <cell r="AU270">
            <v>-1395799.1883333332</v>
          </cell>
          <cell r="AV270">
            <v>-1084483.91625</v>
          </cell>
          <cell r="AW270">
            <v>-773168.64416666667</v>
          </cell>
          <cell r="AX270">
            <v>-773168.64416666667</v>
          </cell>
          <cell r="AY270">
            <v>-773168.64416666667</v>
          </cell>
          <cell r="AZ270">
            <v>-724554.93708333327</v>
          </cell>
        </row>
        <row r="271">
          <cell r="O271">
            <v>0</v>
          </cell>
          <cell r="P271">
            <v>0</v>
          </cell>
          <cell r="AO271">
            <v>-141354.97416666665</v>
          </cell>
          <cell r="AP271">
            <v>-141354.97416666665</v>
          </cell>
          <cell r="AQ271">
            <v>-125192.62583333334</v>
          </cell>
          <cell r="AR271">
            <v>-229900.91916666669</v>
          </cell>
          <cell r="AS271">
            <v>-350771.56083333335</v>
          </cell>
          <cell r="AT271">
            <v>-350771.56083333335</v>
          </cell>
          <cell r="AU271">
            <v>-350771.56083333335</v>
          </cell>
          <cell r="AV271">
            <v>-298731.64041666669</v>
          </cell>
          <cell r="AW271">
            <v>-246691.72</v>
          </cell>
          <cell r="AX271">
            <v>-246691.72</v>
          </cell>
          <cell r="AY271">
            <v>-246691.72</v>
          </cell>
          <cell r="AZ271">
            <v>-246691.72</v>
          </cell>
        </row>
        <row r="272">
          <cell r="O272">
            <v>0</v>
          </cell>
          <cell r="P272">
            <v>0</v>
          </cell>
          <cell r="AO272">
            <v>-209944.9725</v>
          </cell>
          <cell r="AP272">
            <v>-209944.9725</v>
          </cell>
          <cell r="AQ272">
            <v>-105545.84916666667</v>
          </cell>
          <cell r="AR272">
            <v>-570.86500000000001</v>
          </cell>
          <cell r="AS272">
            <v>2.4979166666666668</v>
          </cell>
          <cell r="AT272">
            <v>0</v>
          </cell>
          <cell r="AU272">
            <v>0</v>
          </cell>
          <cell r="AV272">
            <v>0</v>
          </cell>
          <cell r="AW272">
            <v>-10210.151666666667</v>
          </cell>
          <cell r="AX272">
            <v>-27133.816666666669</v>
          </cell>
          <cell r="AY272">
            <v>-109355.11125</v>
          </cell>
          <cell r="AZ272">
            <v>-197602.90374999997</v>
          </cell>
        </row>
        <row r="273">
          <cell r="O273">
            <v>0</v>
          </cell>
          <cell r="P273">
            <v>0</v>
          </cell>
          <cell r="AO273">
            <v>-2699572.7491666661</v>
          </cell>
          <cell r="AP273">
            <v>-860479.26874999993</v>
          </cell>
          <cell r="AQ273">
            <v>15.358333333333334</v>
          </cell>
          <cell r="AR273">
            <v>0</v>
          </cell>
          <cell r="AS273">
            <v>0</v>
          </cell>
          <cell r="AT273">
            <v>0</v>
          </cell>
          <cell r="AU273">
            <v>0</v>
          </cell>
          <cell r="AV273">
            <v>0</v>
          </cell>
          <cell r="AW273">
            <v>0</v>
          </cell>
          <cell r="AX273">
            <v>0</v>
          </cell>
          <cell r="AY273">
            <v>0</v>
          </cell>
          <cell r="AZ273">
            <v>0</v>
          </cell>
        </row>
        <row r="274">
          <cell r="O274">
            <v>0</v>
          </cell>
          <cell r="P274">
            <v>0</v>
          </cell>
          <cell r="AO274">
            <v>171.64166666666668</v>
          </cell>
          <cell r="AP274">
            <v>74.474166666666676</v>
          </cell>
          <cell r="AQ274">
            <v>-22.756249999999998</v>
          </cell>
          <cell r="AR274">
            <v>-22.819166666666664</v>
          </cell>
          <cell r="AS274">
            <v>-22.819166666666664</v>
          </cell>
          <cell r="AT274">
            <v>-11.409583333333332</v>
          </cell>
          <cell r="AU274">
            <v>0</v>
          </cell>
          <cell r="AV274">
            <v>0</v>
          </cell>
          <cell r="AW274">
            <v>0</v>
          </cell>
          <cell r="AX274">
            <v>0</v>
          </cell>
          <cell r="AY274">
            <v>0</v>
          </cell>
          <cell r="AZ274">
            <v>0</v>
          </cell>
        </row>
        <row r="275">
          <cell r="O275">
            <v>0</v>
          </cell>
          <cell r="P275">
            <v>0</v>
          </cell>
          <cell r="AO275">
            <v>0</v>
          </cell>
          <cell r="AP275">
            <v>0</v>
          </cell>
          <cell r="AQ275">
            <v>0</v>
          </cell>
          <cell r="AR275">
            <v>0</v>
          </cell>
          <cell r="AS275">
            <v>0</v>
          </cell>
          <cell r="AT275">
            <v>0</v>
          </cell>
          <cell r="AU275">
            <v>0</v>
          </cell>
          <cell r="AV275">
            <v>0</v>
          </cell>
          <cell r="AW275">
            <v>0</v>
          </cell>
          <cell r="AX275">
            <v>0</v>
          </cell>
          <cell r="AY275">
            <v>0</v>
          </cell>
          <cell r="AZ275">
            <v>0</v>
          </cell>
        </row>
        <row r="276">
          <cell r="O276">
            <v>8203412.5</v>
          </cell>
          <cell r="P276">
            <v>4548445.0999999996</v>
          </cell>
          <cell r="AO276">
            <v>12165705.456666665</v>
          </cell>
          <cell r="AP276">
            <v>12483220.209999999</v>
          </cell>
          <cell r="AQ276">
            <v>12974666.785416668</v>
          </cell>
          <cell r="AR276">
            <v>13366451.007499998</v>
          </cell>
          <cell r="AS276">
            <v>13359221.798333332</v>
          </cell>
          <cell r="AT276">
            <v>13265076.118333332</v>
          </cell>
          <cell r="AU276">
            <v>13167633.745833332</v>
          </cell>
          <cell r="AV276">
            <v>13555904.118333332</v>
          </cell>
          <cell r="AW276">
            <v>13937214.473750001</v>
          </cell>
          <cell r="AX276">
            <v>14144711.055000002</v>
          </cell>
          <cell r="AY276">
            <v>14382631.468333334</v>
          </cell>
          <cell r="AZ276">
            <v>14897781.421250001</v>
          </cell>
        </row>
        <row r="277">
          <cell r="O277">
            <v>0</v>
          </cell>
          <cell r="P277">
            <v>0</v>
          </cell>
          <cell r="AO277">
            <v>0</v>
          </cell>
          <cell r="AP277">
            <v>0</v>
          </cell>
          <cell r="AQ277">
            <v>0</v>
          </cell>
          <cell r="AR277">
            <v>0</v>
          </cell>
          <cell r="AS277">
            <v>0</v>
          </cell>
          <cell r="AT277">
            <v>0</v>
          </cell>
          <cell r="AU277">
            <v>0</v>
          </cell>
          <cell r="AV277">
            <v>0</v>
          </cell>
          <cell r="AW277">
            <v>0</v>
          </cell>
          <cell r="AX277">
            <v>0</v>
          </cell>
          <cell r="AY277">
            <v>0</v>
          </cell>
          <cell r="AZ277">
            <v>0</v>
          </cell>
        </row>
        <row r="278">
          <cell r="O278">
            <v>189141.34</v>
          </cell>
          <cell r="P278">
            <v>232094.69</v>
          </cell>
          <cell r="AO278">
            <v>203563.94041666671</v>
          </cell>
          <cell r="AP278">
            <v>205595.48666666666</v>
          </cell>
          <cell r="AQ278">
            <v>201541.78833333333</v>
          </cell>
          <cell r="AR278">
            <v>192628.79208333336</v>
          </cell>
          <cell r="AS278">
            <v>183230.39125000002</v>
          </cell>
          <cell r="AT278">
            <v>181983.74416666667</v>
          </cell>
          <cell r="AU278">
            <v>195057.94833333333</v>
          </cell>
          <cell r="AV278">
            <v>211986.2825</v>
          </cell>
          <cell r="AW278">
            <v>220027.58166666669</v>
          </cell>
          <cell r="AX278">
            <v>222362.28333333335</v>
          </cell>
          <cell r="AY278">
            <v>224624.81999999998</v>
          </cell>
          <cell r="AZ278">
            <v>224894.08125000005</v>
          </cell>
        </row>
        <row r="279">
          <cell r="O279">
            <v>-2758.7</v>
          </cell>
          <cell r="P279">
            <v>-2126.58</v>
          </cell>
          <cell r="AO279">
            <v>-487.85291666666666</v>
          </cell>
          <cell r="AP279">
            <v>-505.70291666666668</v>
          </cell>
          <cell r="AQ279">
            <v>-478.03833333333336</v>
          </cell>
          <cell r="AR279">
            <v>-362.31958333333336</v>
          </cell>
          <cell r="AS279">
            <v>-293.58125000000007</v>
          </cell>
          <cell r="AT279">
            <v>5.51249999999997</v>
          </cell>
          <cell r="AU279">
            <v>356.84291666666667</v>
          </cell>
          <cell r="AV279">
            <v>406.94833333333327</v>
          </cell>
          <cell r="AW279">
            <v>472.54000000000013</v>
          </cell>
          <cell r="AX279">
            <v>743.5858333333332</v>
          </cell>
          <cell r="AY279">
            <v>1195.5329166666668</v>
          </cell>
          <cell r="AZ279">
            <v>1582.5779166666669</v>
          </cell>
        </row>
        <row r="280">
          <cell r="O280">
            <v>189135.51</v>
          </cell>
          <cell r="P280">
            <v>232088.82</v>
          </cell>
          <cell r="AO280">
            <v>230019.60291666666</v>
          </cell>
          <cell r="AP280">
            <v>232050.90916666665</v>
          </cell>
          <cell r="AQ280">
            <v>232586.18958333335</v>
          </cell>
          <cell r="AR280">
            <v>233557.83208333337</v>
          </cell>
          <cell r="AS280">
            <v>235910.77916666667</v>
          </cell>
          <cell r="AT280">
            <v>241381.01500000001</v>
          </cell>
          <cell r="AU280">
            <v>251097.09458333335</v>
          </cell>
          <cell r="AV280">
            <v>264405.83708333335</v>
          </cell>
          <cell r="AW280">
            <v>273710.60208333336</v>
          </cell>
          <cell r="AX280">
            <v>277308.77291666664</v>
          </cell>
          <cell r="AY280">
            <v>285362.20208333334</v>
          </cell>
          <cell r="AZ280">
            <v>299731.77166666673</v>
          </cell>
        </row>
        <row r="281">
          <cell r="O281">
            <v>0</v>
          </cell>
          <cell r="P281">
            <v>0</v>
          </cell>
          <cell r="AO281">
            <v>1537.9875000000002</v>
          </cell>
          <cell r="AP281">
            <v>1353.0733333333335</v>
          </cell>
          <cell r="AQ281">
            <v>967.51208333333341</v>
          </cell>
          <cell r="AR281">
            <v>553.0633333333335</v>
          </cell>
          <cell r="AS281">
            <v>165.29624999999999</v>
          </cell>
          <cell r="AT281">
            <v>-301.98458333333332</v>
          </cell>
          <cell r="AU281">
            <v>-742.08583333333343</v>
          </cell>
          <cell r="AV281">
            <v>-731.44375000000002</v>
          </cell>
          <cell r="AW281">
            <v>-243.81458333333333</v>
          </cell>
          <cell r="AX281">
            <v>0</v>
          </cell>
          <cell r="AY281">
            <v>0</v>
          </cell>
          <cell r="AZ281">
            <v>0</v>
          </cell>
        </row>
        <row r="282">
          <cell r="O282">
            <v>0</v>
          </cell>
          <cell r="P282">
            <v>0</v>
          </cell>
          <cell r="AO282">
            <v>0</v>
          </cell>
          <cell r="AP282">
            <v>0</v>
          </cell>
          <cell r="AQ282">
            <v>0</v>
          </cell>
          <cell r="AR282">
            <v>0</v>
          </cell>
          <cell r="AS282">
            <v>0</v>
          </cell>
          <cell r="AT282">
            <v>0</v>
          </cell>
          <cell r="AU282">
            <v>0</v>
          </cell>
          <cell r="AV282">
            <v>0</v>
          </cell>
          <cell r="AW282">
            <v>0</v>
          </cell>
          <cell r="AX282">
            <v>0</v>
          </cell>
          <cell r="AY282">
            <v>0</v>
          </cell>
          <cell r="AZ282">
            <v>0</v>
          </cell>
        </row>
        <row r="283">
          <cell r="O283">
            <v>18964056.050000001</v>
          </cell>
          <cell r="P283">
            <v>21147610.16</v>
          </cell>
          <cell r="AO283">
            <v>16262279.545000002</v>
          </cell>
          <cell r="AP283">
            <v>17321667.586250003</v>
          </cell>
          <cell r="AQ283">
            <v>18840794.335000001</v>
          </cell>
          <cell r="AR283">
            <v>19755477.293749999</v>
          </cell>
          <cell r="AS283">
            <v>20302493.1675</v>
          </cell>
          <cell r="AT283">
            <v>20743206.737916667</v>
          </cell>
          <cell r="AU283">
            <v>20749863.990833331</v>
          </cell>
          <cell r="AV283">
            <v>20429169.973749999</v>
          </cell>
          <cell r="AW283">
            <v>20014903.456666667</v>
          </cell>
          <cell r="AX283">
            <v>19559385.987500001</v>
          </cell>
          <cell r="AY283">
            <v>19218021.665000003</v>
          </cell>
          <cell r="AZ283">
            <v>18793693.762083333</v>
          </cell>
        </row>
        <row r="284">
          <cell r="O284">
            <v>0</v>
          </cell>
          <cell r="P284">
            <v>0</v>
          </cell>
          <cell r="AO284">
            <v>0</v>
          </cell>
          <cell r="AP284">
            <v>0</v>
          </cell>
          <cell r="AQ284">
            <v>0</v>
          </cell>
          <cell r="AR284">
            <v>0</v>
          </cell>
          <cell r="AS284">
            <v>0</v>
          </cell>
          <cell r="AT284">
            <v>0</v>
          </cell>
          <cell r="AU284">
            <v>0</v>
          </cell>
          <cell r="AV284">
            <v>0</v>
          </cell>
          <cell r="AW284">
            <v>0</v>
          </cell>
          <cell r="AX284">
            <v>0</v>
          </cell>
          <cell r="AY284">
            <v>0</v>
          </cell>
          <cell r="AZ284">
            <v>0</v>
          </cell>
        </row>
        <row r="285">
          <cell r="O285">
            <v>1556387.87</v>
          </cell>
          <cell r="P285">
            <v>1547168.98</v>
          </cell>
          <cell r="AO285">
            <v>1503047.8620833333</v>
          </cell>
          <cell r="AP285">
            <v>1495766.7029166666</v>
          </cell>
          <cell r="AQ285">
            <v>1504775.7416666669</v>
          </cell>
          <cell r="AR285">
            <v>1524021.1045833332</v>
          </cell>
          <cell r="AS285">
            <v>1542959.2641666664</v>
          </cell>
          <cell r="AT285">
            <v>1544905.0020833332</v>
          </cell>
          <cell r="AU285">
            <v>1536755.1362499997</v>
          </cell>
          <cell r="AV285">
            <v>1522734.2733333334</v>
          </cell>
          <cell r="AW285">
            <v>1509800.365</v>
          </cell>
          <cell r="AX285">
            <v>1502781.4174999997</v>
          </cell>
          <cell r="AY285">
            <v>1490252.6283333336</v>
          </cell>
          <cell r="AZ285">
            <v>1477022.5375000003</v>
          </cell>
        </row>
        <row r="286">
          <cell r="O286">
            <v>14610746.51</v>
          </cell>
          <cell r="P286">
            <v>80905566.400000006</v>
          </cell>
          <cell r="AO286">
            <v>21640181.606666669</v>
          </cell>
          <cell r="AP286">
            <v>24610729.355000004</v>
          </cell>
          <cell r="AQ286">
            <v>25021505.190000001</v>
          </cell>
          <cell r="AR286">
            <v>25438432.434583336</v>
          </cell>
          <cell r="AS286">
            <v>25782754.460833337</v>
          </cell>
          <cell r="AT286">
            <v>26058134.200000003</v>
          </cell>
          <cell r="AU286">
            <v>26305137.899583329</v>
          </cell>
          <cell r="AV286">
            <v>26327068.853333335</v>
          </cell>
          <cell r="AW286">
            <v>26336493.262916666</v>
          </cell>
          <cell r="AX286">
            <v>26240232.481250003</v>
          </cell>
          <cell r="AY286">
            <v>26039352.077916667</v>
          </cell>
          <cell r="AZ286">
            <v>23437720.638333332</v>
          </cell>
        </row>
        <row r="287">
          <cell r="O287">
            <v>0</v>
          </cell>
          <cell r="P287">
            <v>0</v>
          </cell>
          <cell r="AO287">
            <v>273027.11166666669</v>
          </cell>
          <cell r="AP287">
            <v>180083.02500000002</v>
          </cell>
          <cell r="AQ287">
            <v>87138.938333333339</v>
          </cell>
          <cell r="AR287">
            <v>30500.171249999999</v>
          </cell>
          <cell r="AS287">
            <v>10166.723749999999</v>
          </cell>
          <cell r="AT287">
            <v>0</v>
          </cell>
          <cell r="AU287">
            <v>0</v>
          </cell>
          <cell r="AV287">
            <v>0</v>
          </cell>
          <cell r="AW287">
            <v>0</v>
          </cell>
          <cell r="AX287">
            <v>0</v>
          </cell>
          <cell r="AY287">
            <v>0</v>
          </cell>
          <cell r="AZ287">
            <v>0</v>
          </cell>
        </row>
        <row r="288">
          <cell r="O288">
            <v>0</v>
          </cell>
          <cell r="P288">
            <v>0</v>
          </cell>
          <cell r="AO288">
            <v>0</v>
          </cell>
          <cell r="AP288">
            <v>0</v>
          </cell>
          <cell r="AQ288">
            <v>0</v>
          </cell>
          <cell r="AR288">
            <v>0</v>
          </cell>
          <cell r="AS288">
            <v>0</v>
          </cell>
          <cell r="AT288">
            <v>0</v>
          </cell>
          <cell r="AU288">
            <v>0</v>
          </cell>
          <cell r="AV288">
            <v>0</v>
          </cell>
          <cell r="AW288">
            <v>0</v>
          </cell>
          <cell r="AX288">
            <v>0</v>
          </cell>
          <cell r="AY288">
            <v>0</v>
          </cell>
          <cell r="AZ288">
            <v>0</v>
          </cell>
        </row>
        <row r="289">
          <cell r="O289">
            <v>0</v>
          </cell>
          <cell r="P289">
            <v>0</v>
          </cell>
          <cell r="AO289">
            <v>1952.0024999999998</v>
          </cell>
          <cell r="AP289">
            <v>1917.8270833333333</v>
          </cell>
          <cell r="AQ289">
            <v>1883.6516666666666</v>
          </cell>
          <cell r="AR289">
            <v>1537.5816666666667</v>
          </cell>
          <cell r="AS289">
            <v>758.65458333333333</v>
          </cell>
          <cell r="AT289">
            <v>217.01374999999999</v>
          </cell>
          <cell r="AU289">
            <v>128.76874999999998</v>
          </cell>
          <cell r="AV289">
            <v>171.35291666666669</v>
          </cell>
          <cell r="AW289">
            <v>193.39833333333331</v>
          </cell>
          <cell r="AX289">
            <v>193.39833333333331</v>
          </cell>
          <cell r="AY289">
            <v>193.39833333333331</v>
          </cell>
          <cell r="AZ289">
            <v>193.39833333333331</v>
          </cell>
        </row>
        <row r="290">
          <cell r="O290">
            <v>0</v>
          </cell>
          <cell r="P290">
            <v>0</v>
          </cell>
          <cell r="AO290">
            <v>0</v>
          </cell>
          <cell r="AP290">
            <v>0</v>
          </cell>
          <cell r="AQ290">
            <v>0</v>
          </cell>
          <cell r="AR290">
            <v>0</v>
          </cell>
          <cell r="AS290">
            <v>0</v>
          </cell>
          <cell r="AT290">
            <v>0</v>
          </cell>
          <cell r="AU290">
            <v>0</v>
          </cell>
          <cell r="AV290">
            <v>0</v>
          </cell>
          <cell r="AW290">
            <v>0</v>
          </cell>
          <cell r="AX290">
            <v>0</v>
          </cell>
          <cell r="AY290">
            <v>0</v>
          </cell>
          <cell r="AZ290">
            <v>0</v>
          </cell>
        </row>
        <row r="291">
          <cell r="O291">
            <v>0</v>
          </cell>
          <cell r="P291">
            <v>0</v>
          </cell>
          <cell r="AO291">
            <v>0</v>
          </cell>
          <cell r="AP291">
            <v>0</v>
          </cell>
          <cell r="AQ291">
            <v>0</v>
          </cell>
          <cell r="AR291">
            <v>0</v>
          </cell>
          <cell r="AS291">
            <v>0</v>
          </cell>
          <cell r="AT291">
            <v>0</v>
          </cell>
          <cell r="AU291">
            <v>0</v>
          </cell>
          <cell r="AV291">
            <v>0</v>
          </cell>
          <cell r="AW291">
            <v>0</v>
          </cell>
          <cell r="AX291">
            <v>0</v>
          </cell>
          <cell r="AY291">
            <v>0</v>
          </cell>
          <cell r="AZ291">
            <v>0</v>
          </cell>
        </row>
        <row r="292">
          <cell r="O292">
            <v>54500</v>
          </cell>
          <cell r="P292">
            <v>54500</v>
          </cell>
          <cell r="AO292">
            <v>27270.833333333332</v>
          </cell>
          <cell r="AP292">
            <v>27250</v>
          </cell>
          <cell r="AQ292">
            <v>27250</v>
          </cell>
          <cell r="AR292">
            <v>27250</v>
          </cell>
          <cell r="AS292">
            <v>27250</v>
          </cell>
          <cell r="AT292">
            <v>27250</v>
          </cell>
          <cell r="AU292">
            <v>27250</v>
          </cell>
          <cell r="AV292">
            <v>27375</v>
          </cell>
          <cell r="AW292">
            <v>27625</v>
          </cell>
          <cell r="AX292">
            <v>27875</v>
          </cell>
          <cell r="AY292">
            <v>28125</v>
          </cell>
          <cell r="AZ292">
            <v>28750</v>
          </cell>
        </row>
        <row r="293">
          <cell r="O293">
            <v>0</v>
          </cell>
          <cell r="P293">
            <v>0</v>
          </cell>
          <cell r="AO293">
            <v>0</v>
          </cell>
          <cell r="AP293">
            <v>0</v>
          </cell>
          <cell r="AQ293">
            <v>0</v>
          </cell>
          <cell r="AR293">
            <v>0</v>
          </cell>
          <cell r="AS293">
            <v>0</v>
          </cell>
          <cell r="AT293">
            <v>0</v>
          </cell>
          <cell r="AU293">
            <v>0</v>
          </cell>
          <cell r="AV293">
            <v>0</v>
          </cell>
          <cell r="AW293">
            <v>0</v>
          </cell>
          <cell r="AX293">
            <v>0</v>
          </cell>
          <cell r="AY293">
            <v>0</v>
          </cell>
          <cell r="AZ293">
            <v>0</v>
          </cell>
        </row>
        <row r="294">
          <cell r="O294">
            <v>0</v>
          </cell>
          <cell r="P294">
            <v>0</v>
          </cell>
          <cell r="AO294">
            <v>0</v>
          </cell>
          <cell r="AP294">
            <v>0</v>
          </cell>
          <cell r="AQ294">
            <v>0</v>
          </cell>
          <cell r="AR294">
            <v>0</v>
          </cell>
          <cell r="AS294">
            <v>0</v>
          </cell>
          <cell r="AT294">
            <v>0</v>
          </cell>
          <cell r="AU294">
            <v>0</v>
          </cell>
          <cell r="AV294">
            <v>0</v>
          </cell>
          <cell r="AW294">
            <v>0</v>
          </cell>
          <cell r="AX294">
            <v>0</v>
          </cell>
          <cell r="AY294">
            <v>0</v>
          </cell>
          <cell r="AZ294">
            <v>0</v>
          </cell>
        </row>
        <row r="295">
          <cell r="O295">
            <v>4622808.45</v>
          </cell>
          <cell r="P295">
            <v>4611904.24</v>
          </cell>
          <cell r="AO295">
            <v>4748190.5137500009</v>
          </cell>
          <cell r="AP295">
            <v>4700522.94625</v>
          </cell>
          <cell r="AQ295">
            <v>4663681.1875</v>
          </cell>
          <cell r="AR295">
            <v>4636837.2699999986</v>
          </cell>
          <cell r="AS295">
            <v>4619987.7408333318</v>
          </cell>
          <cell r="AT295">
            <v>4609143.074583333</v>
          </cell>
          <cell r="AU295">
            <v>4599242.544999999</v>
          </cell>
          <cell r="AV295">
            <v>4588859.0029166667</v>
          </cell>
          <cell r="AW295">
            <v>4577996.1595833329</v>
          </cell>
          <cell r="AX295">
            <v>4566833.8066666676</v>
          </cell>
          <cell r="AY295">
            <v>4555592.6625000006</v>
          </cell>
          <cell r="AZ295">
            <v>4544317.1274999995</v>
          </cell>
        </row>
        <row r="296">
          <cell r="O296">
            <v>0</v>
          </cell>
          <cell r="P296">
            <v>0</v>
          </cell>
          <cell r="AO296">
            <v>5132.2495833333332</v>
          </cell>
          <cell r="AP296">
            <v>1658.21875</v>
          </cell>
          <cell r="AQ296">
            <v>0</v>
          </cell>
          <cell r="AR296">
            <v>0</v>
          </cell>
          <cell r="AS296">
            <v>0</v>
          </cell>
          <cell r="AT296">
            <v>0</v>
          </cell>
          <cell r="AU296">
            <v>0</v>
          </cell>
          <cell r="AV296">
            <v>0</v>
          </cell>
          <cell r="AW296">
            <v>0</v>
          </cell>
          <cell r="AX296">
            <v>0</v>
          </cell>
          <cell r="AY296">
            <v>0</v>
          </cell>
          <cell r="AZ296">
            <v>0</v>
          </cell>
        </row>
        <row r="297">
          <cell r="O297">
            <v>0</v>
          </cell>
          <cell r="P297">
            <v>0</v>
          </cell>
          <cell r="AO297">
            <v>4501.0275000000001</v>
          </cell>
          <cell r="AP297">
            <v>1707.1933333333334</v>
          </cell>
          <cell r="AQ297">
            <v>0</v>
          </cell>
          <cell r="AR297">
            <v>0</v>
          </cell>
          <cell r="AS297">
            <v>0</v>
          </cell>
          <cell r="AT297">
            <v>0</v>
          </cell>
          <cell r="AU297">
            <v>0</v>
          </cell>
          <cell r="AV297">
            <v>0</v>
          </cell>
          <cell r="AW297">
            <v>0</v>
          </cell>
          <cell r="AX297">
            <v>0</v>
          </cell>
          <cell r="AY297">
            <v>0</v>
          </cell>
          <cell r="AZ297">
            <v>0</v>
          </cell>
        </row>
        <row r="298">
          <cell r="O298">
            <v>0</v>
          </cell>
          <cell r="P298">
            <v>0</v>
          </cell>
          <cell r="AO298">
            <v>18750</v>
          </cell>
          <cell r="AP298">
            <v>16250</v>
          </cell>
          <cell r="AQ298">
            <v>13750</v>
          </cell>
          <cell r="AR298">
            <v>11250</v>
          </cell>
          <cell r="AS298">
            <v>8750</v>
          </cell>
          <cell r="AT298">
            <v>6250</v>
          </cell>
          <cell r="AU298">
            <v>3750</v>
          </cell>
          <cell r="AV298">
            <v>1250</v>
          </cell>
          <cell r="AW298">
            <v>0</v>
          </cell>
          <cell r="AX298">
            <v>0</v>
          </cell>
          <cell r="AY298">
            <v>0</v>
          </cell>
          <cell r="AZ298">
            <v>0</v>
          </cell>
        </row>
        <row r="299">
          <cell r="O299">
            <v>0</v>
          </cell>
          <cell r="P299">
            <v>0</v>
          </cell>
          <cell r="AO299">
            <v>0</v>
          </cell>
          <cell r="AP299">
            <v>0</v>
          </cell>
          <cell r="AQ299">
            <v>0</v>
          </cell>
          <cell r="AR299">
            <v>0</v>
          </cell>
          <cell r="AS299">
            <v>0</v>
          </cell>
          <cell r="AT299">
            <v>0</v>
          </cell>
          <cell r="AU299">
            <v>0</v>
          </cell>
          <cell r="AV299">
            <v>0</v>
          </cell>
          <cell r="AW299">
            <v>0</v>
          </cell>
          <cell r="AX299">
            <v>0</v>
          </cell>
          <cell r="AY299">
            <v>0</v>
          </cell>
          <cell r="AZ299">
            <v>0</v>
          </cell>
        </row>
        <row r="300">
          <cell r="O300">
            <v>0</v>
          </cell>
          <cell r="P300">
            <v>0</v>
          </cell>
          <cell r="AO300">
            <v>0</v>
          </cell>
          <cell r="AP300">
            <v>0</v>
          </cell>
          <cell r="AQ300">
            <v>0</v>
          </cell>
          <cell r="AR300">
            <v>0</v>
          </cell>
          <cell r="AS300">
            <v>0</v>
          </cell>
          <cell r="AT300">
            <v>0</v>
          </cell>
          <cell r="AU300">
            <v>0</v>
          </cell>
          <cell r="AV300">
            <v>0</v>
          </cell>
          <cell r="AW300">
            <v>0</v>
          </cell>
          <cell r="AX300">
            <v>0</v>
          </cell>
          <cell r="AY300">
            <v>0</v>
          </cell>
          <cell r="AZ300">
            <v>0</v>
          </cell>
        </row>
        <row r="301">
          <cell r="O301">
            <v>200000</v>
          </cell>
          <cell r="P301">
            <v>200000</v>
          </cell>
          <cell r="AO301">
            <v>271666.66666666669</v>
          </cell>
          <cell r="AP301">
            <v>288333.33333333331</v>
          </cell>
          <cell r="AQ301">
            <v>277291.66666666669</v>
          </cell>
          <cell r="AR301">
            <v>234375</v>
          </cell>
          <cell r="AS301">
            <v>193541.66666666666</v>
          </cell>
          <cell r="AT301">
            <v>158958.33333333334</v>
          </cell>
          <cell r="AU301">
            <v>133333.33333333334</v>
          </cell>
          <cell r="AV301">
            <v>116666.66666666667</v>
          </cell>
          <cell r="AW301">
            <v>100000</v>
          </cell>
          <cell r="AX301">
            <v>83333.333333333328</v>
          </cell>
          <cell r="AY301">
            <v>66666.666666666672</v>
          </cell>
          <cell r="AZ301">
            <v>50000</v>
          </cell>
        </row>
        <row r="302">
          <cell r="O302">
            <v>427.58</v>
          </cell>
          <cell r="P302">
            <v>142.52000000000001</v>
          </cell>
          <cell r="AO302">
            <v>874.09666666666669</v>
          </cell>
          <cell r="AP302">
            <v>874.09666666666669</v>
          </cell>
          <cell r="AQ302">
            <v>460.80250000000001</v>
          </cell>
          <cell r="AR302">
            <v>47.508333333333333</v>
          </cell>
          <cell r="AS302">
            <v>47.508333333333333</v>
          </cell>
          <cell r="AT302">
            <v>47.508333333333333</v>
          </cell>
          <cell r="AU302">
            <v>47.508333333333333</v>
          </cell>
          <cell r="AV302">
            <v>47.508333333333333</v>
          </cell>
          <cell r="AW302">
            <v>47.508333333333333</v>
          </cell>
          <cell r="AX302">
            <v>47.508333333333333</v>
          </cell>
          <cell r="AY302">
            <v>29.692499999999999</v>
          </cell>
          <cell r="AZ302">
            <v>5.9383333333333335</v>
          </cell>
        </row>
        <row r="303">
          <cell r="O303">
            <v>0</v>
          </cell>
          <cell r="P303">
            <v>0</v>
          </cell>
          <cell r="AO303">
            <v>420006.30749999994</v>
          </cell>
          <cell r="AP303">
            <v>420006.30749999994</v>
          </cell>
          <cell r="AQ303">
            <v>384830.98374999996</v>
          </cell>
          <cell r="AR303">
            <v>312397.00291666668</v>
          </cell>
          <cell r="AS303">
            <v>237879.68874999997</v>
          </cell>
          <cell r="AT303">
            <v>150465.77374999999</v>
          </cell>
          <cell r="AU303">
            <v>50155.257916666662</v>
          </cell>
          <cell r="AV303">
            <v>0</v>
          </cell>
          <cell r="AW303">
            <v>0</v>
          </cell>
          <cell r="AX303">
            <v>0</v>
          </cell>
          <cell r="AY303">
            <v>0</v>
          </cell>
          <cell r="AZ303">
            <v>0</v>
          </cell>
        </row>
        <row r="304">
          <cell r="O304">
            <v>64968.7</v>
          </cell>
          <cell r="P304">
            <v>64820.7</v>
          </cell>
          <cell r="AO304">
            <v>68070.399999999994</v>
          </cell>
          <cell r="AP304">
            <v>67194.907499999987</v>
          </cell>
          <cell r="AQ304">
            <v>66374.064999999988</v>
          </cell>
          <cell r="AR304">
            <v>65608.802500000005</v>
          </cell>
          <cell r="AS304">
            <v>64910.398333333338</v>
          </cell>
          <cell r="AT304">
            <v>64167.091666666674</v>
          </cell>
          <cell r="AU304">
            <v>63490.145000000011</v>
          </cell>
          <cell r="AV304">
            <v>62954.698333333334</v>
          </cell>
          <cell r="AW304">
            <v>62269.626666666656</v>
          </cell>
          <cell r="AX304">
            <v>61434.929999999993</v>
          </cell>
          <cell r="AY304">
            <v>60612.73333333333</v>
          </cell>
          <cell r="AZ304">
            <v>59802.953333333317</v>
          </cell>
        </row>
        <row r="305">
          <cell r="O305">
            <v>-7608.81</v>
          </cell>
          <cell r="P305">
            <v>-1767.83</v>
          </cell>
          <cell r="AO305">
            <v>-7043.5254166666646</v>
          </cell>
          <cell r="AP305">
            <v>-6257.9787499999984</v>
          </cell>
          <cell r="AQ305">
            <v>-5022.9416666666648</v>
          </cell>
          <cell r="AR305">
            <v>-2953.6566666666658</v>
          </cell>
          <cell r="AS305">
            <v>4038.3662500000014</v>
          </cell>
          <cell r="AT305">
            <v>15047.743333333334</v>
          </cell>
          <cell r="AU305">
            <v>28478.498333333333</v>
          </cell>
          <cell r="AV305">
            <v>28070.732083333336</v>
          </cell>
          <cell r="AW305">
            <v>25511.013750000002</v>
          </cell>
          <cell r="AX305">
            <v>41346.988750000004</v>
          </cell>
          <cell r="AY305">
            <v>52168.82958333334</v>
          </cell>
          <cell r="AZ305">
            <v>52496.698333333334</v>
          </cell>
        </row>
        <row r="306">
          <cell r="O306">
            <v>0</v>
          </cell>
          <cell r="P306">
            <v>0</v>
          </cell>
          <cell r="AO306">
            <v>0</v>
          </cell>
          <cell r="AP306">
            <v>2234501.8366666664</v>
          </cell>
          <cell r="AQ306">
            <v>6332162.8579166671</v>
          </cell>
          <cell r="AR306">
            <v>9686918.5870833322</v>
          </cell>
          <cell r="AS306">
            <v>12298090.27375</v>
          </cell>
          <cell r="AT306">
            <v>14164520.80208333</v>
          </cell>
          <cell r="AU306">
            <v>15285051.447083332</v>
          </cell>
          <cell r="AV306">
            <v>15658726.705833333</v>
          </cell>
          <cell r="AW306">
            <v>15658726.705833333</v>
          </cell>
          <cell r="AX306">
            <v>15658726.705833333</v>
          </cell>
          <cell r="AY306">
            <v>15658726.705833333</v>
          </cell>
          <cell r="AZ306">
            <v>15658726.705833333</v>
          </cell>
        </row>
        <row r="307">
          <cell r="O307">
            <v>0</v>
          </cell>
          <cell r="P307">
            <v>0</v>
          </cell>
          <cell r="AO307">
            <v>898273.9504166668</v>
          </cell>
          <cell r="AP307">
            <v>314852.98541666666</v>
          </cell>
          <cell r="AQ307">
            <v>0</v>
          </cell>
          <cell r="AR307">
            <v>0</v>
          </cell>
          <cell r="AS307">
            <v>0</v>
          </cell>
          <cell r="AT307">
            <v>0</v>
          </cell>
          <cell r="AU307">
            <v>0</v>
          </cell>
          <cell r="AV307">
            <v>0</v>
          </cell>
          <cell r="AW307">
            <v>0</v>
          </cell>
          <cell r="AX307">
            <v>0</v>
          </cell>
          <cell r="AY307">
            <v>0</v>
          </cell>
          <cell r="AZ307">
            <v>0</v>
          </cell>
        </row>
        <row r="308">
          <cell r="O308">
            <v>0</v>
          </cell>
          <cell r="P308">
            <v>0</v>
          </cell>
          <cell r="AO308">
            <v>4006.6391666666664</v>
          </cell>
          <cell r="AP308">
            <v>1301.6183333333333</v>
          </cell>
          <cell r="AQ308">
            <v>0</v>
          </cell>
          <cell r="AR308">
            <v>0</v>
          </cell>
          <cell r="AS308">
            <v>0</v>
          </cell>
          <cell r="AT308">
            <v>0</v>
          </cell>
          <cell r="AU308">
            <v>0</v>
          </cell>
          <cell r="AV308">
            <v>0</v>
          </cell>
          <cell r="AW308">
            <v>0</v>
          </cell>
          <cell r="AX308">
            <v>0</v>
          </cell>
          <cell r="AY308">
            <v>0</v>
          </cell>
          <cell r="AZ308">
            <v>0</v>
          </cell>
        </row>
        <row r="309">
          <cell r="O309">
            <v>0</v>
          </cell>
          <cell r="P309">
            <v>0</v>
          </cell>
          <cell r="AO309">
            <v>0</v>
          </cell>
          <cell r="AP309">
            <v>0</v>
          </cell>
          <cell r="AQ309">
            <v>0</v>
          </cell>
          <cell r="AR309">
            <v>0</v>
          </cell>
          <cell r="AS309">
            <v>0</v>
          </cell>
          <cell r="AT309">
            <v>0</v>
          </cell>
          <cell r="AU309">
            <v>0</v>
          </cell>
          <cell r="AV309">
            <v>0</v>
          </cell>
          <cell r="AW309">
            <v>0</v>
          </cell>
          <cell r="AX309">
            <v>0</v>
          </cell>
          <cell r="AY309">
            <v>0</v>
          </cell>
          <cell r="AZ309">
            <v>0</v>
          </cell>
        </row>
        <row r="310">
          <cell r="O310">
            <v>0</v>
          </cell>
          <cell r="P310">
            <v>0</v>
          </cell>
          <cell r="AO310">
            <v>0</v>
          </cell>
          <cell r="AP310">
            <v>0</v>
          </cell>
          <cell r="AQ310">
            <v>0</v>
          </cell>
          <cell r="AR310">
            <v>0</v>
          </cell>
          <cell r="AS310">
            <v>0</v>
          </cell>
          <cell r="AT310">
            <v>0</v>
          </cell>
          <cell r="AU310">
            <v>0</v>
          </cell>
          <cell r="AV310">
            <v>0</v>
          </cell>
          <cell r="AW310">
            <v>0</v>
          </cell>
          <cell r="AX310">
            <v>0</v>
          </cell>
          <cell r="AY310">
            <v>0</v>
          </cell>
          <cell r="AZ310">
            <v>0</v>
          </cell>
        </row>
        <row r="311">
          <cell r="O311">
            <v>0</v>
          </cell>
          <cell r="P311">
            <v>0</v>
          </cell>
          <cell r="AO311">
            <v>729949.37249999994</v>
          </cell>
          <cell r="AP311">
            <v>220391.40458333332</v>
          </cell>
          <cell r="AQ311">
            <v>0</v>
          </cell>
          <cell r="AR311">
            <v>0</v>
          </cell>
          <cell r="AS311">
            <v>0</v>
          </cell>
          <cell r="AT311">
            <v>0</v>
          </cell>
          <cell r="AU311">
            <v>0</v>
          </cell>
          <cell r="AV311">
            <v>0</v>
          </cell>
          <cell r="AW311">
            <v>0</v>
          </cell>
          <cell r="AX311">
            <v>0</v>
          </cell>
          <cell r="AY311">
            <v>0</v>
          </cell>
          <cell r="AZ311">
            <v>0</v>
          </cell>
        </row>
        <row r="312">
          <cell r="O312">
            <v>0</v>
          </cell>
          <cell r="P312">
            <v>0</v>
          </cell>
          <cell r="AO312">
            <v>0</v>
          </cell>
          <cell r="AP312">
            <v>0</v>
          </cell>
          <cell r="AQ312">
            <v>0</v>
          </cell>
          <cell r="AR312">
            <v>0</v>
          </cell>
          <cell r="AS312">
            <v>0</v>
          </cell>
          <cell r="AT312">
            <v>0</v>
          </cell>
          <cell r="AU312">
            <v>0</v>
          </cell>
          <cell r="AV312">
            <v>0</v>
          </cell>
          <cell r="AW312">
            <v>0</v>
          </cell>
          <cell r="AX312">
            <v>0</v>
          </cell>
          <cell r="AY312">
            <v>0</v>
          </cell>
          <cell r="AZ312">
            <v>0</v>
          </cell>
        </row>
        <row r="313">
          <cell r="O313">
            <v>0</v>
          </cell>
          <cell r="P313">
            <v>0</v>
          </cell>
          <cell r="AO313">
            <v>0</v>
          </cell>
          <cell r="AP313">
            <v>0</v>
          </cell>
          <cell r="AQ313">
            <v>0</v>
          </cell>
          <cell r="AR313">
            <v>0</v>
          </cell>
          <cell r="AS313">
            <v>0</v>
          </cell>
          <cell r="AT313">
            <v>0</v>
          </cell>
          <cell r="AU313">
            <v>0</v>
          </cell>
          <cell r="AV313">
            <v>0</v>
          </cell>
          <cell r="AW313">
            <v>0</v>
          </cell>
          <cell r="AX313">
            <v>0</v>
          </cell>
          <cell r="AY313">
            <v>0</v>
          </cell>
          <cell r="AZ313">
            <v>0</v>
          </cell>
        </row>
        <row r="314">
          <cell r="O314">
            <v>0</v>
          </cell>
          <cell r="P314">
            <v>0</v>
          </cell>
          <cell r="AO314">
            <v>0</v>
          </cell>
          <cell r="AP314">
            <v>0</v>
          </cell>
          <cell r="AQ314">
            <v>0</v>
          </cell>
          <cell r="AR314">
            <v>0</v>
          </cell>
          <cell r="AS314">
            <v>0</v>
          </cell>
          <cell r="AT314">
            <v>0</v>
          </cell>
          <cell r="AU314">
            <v>0</v>
          </cell>
          <cell r="AV314">
            <v>0</v>
          </cell>
          <cell r="AW314">
            <v>0</v>
          </cell>
          <cell r="AX314">
            <v>0</v>
          </cell>
          <cell r="AY314">
            <v>0</v>
          </cell>
          <cell r="AZ314">
            <v>0</v>
          </cell>
        </row>
        <row r="315">
          <cell r="O315">
            <v>0</v>
          </cell>
          <cell r="P315">
            <v>0</v>
          </cell>
          <cell r="AO315">
            <v>0</v>
          </cell>
          <cell r="AP315">
            <v>0</v>
          </cell>
          <cell r="AQ315">
            <v>0</v>
          </cell>
          <cell r="AR315">
            <v>0</v>
          </cell>
          <cell r="AS315">
            <v>0</v>
          </cell>
          <cell r="AT315">
            <v>0</v>
          </cell>
          <cell r="AU315">
            <v>0</v>
          </cell>
          <cell r="AV315">
            <v>0</v>
          </cell>
          <cell r="AW315">
            <v>0</v>
          </cell>
          <cell r="AX315">
            <v>0</v>
          </cell>
          <cell r="AY315">
            <v>0</v>
          </cell>
          <cell r="AZ315">
            <v>0</v>
          </cell>
        </row>
        <row r="316">
          <cell r="O316">
            <v>0</v>
          </cell>
          <cell r="P316">
            <v>0</v>
          </cell>
          <cell r="AO316">
            <v>0</v>
          </cell>
          <cell r="AP316">
            <v>0</v>
          </cell>
          <cell r="AQ316">
            <v>0</v>
          </cell>
          <cell r="AR316">
            <v>0</v>
          </cell>
          <cell r="AS316">
            <v>0</v>
          </cell>
          <cell r="AT316">
            <v>0</v>
          </cell>
          <cell r="AU316">
            <v>0</v>
          </cell>
          <cell r="AV316">
            <v>0</v>
          </cell>
          <cell r="AW316">
            <v>0</v>
          </cell>
          <cell r="AX316">
            <v>0</v>
          </cell>
          <cell r="AY316">
            <v>0</v>
          </cell>
          <cell r="AZ316">
            <v>0</v>
          </cell>
        </row>
        <row r="317">
          <cell r="O317">
            <v>0</v>
          </cell>
          <cell r="P317">
            <v>0</v>
          </cell>
          <cell r="AO317">
            <v>0</v>
          </cell>
          <cell r="AP317">
            <v>0</v>
          </cell>
          <cell r="AQ317">
            <v>0</v>
          </cell>
          <cell r="AR317">
            <v>0</v>
          </cell>
          <cell r="AS317">
            <v>0</v>
          </cell>
          <cell r="AT317">
            <v>0</v>
          </cell>
          <cell r="AU317">
            <v>0</v>
          </cell>
          <cell r="AV317">
            <v>0</v>
          </cell>
          <cell r="AW317">
            <v>0</v>
          </cell>
          <cell r="AX317">
            <v>0</v>
          </cell>
          <cell r="AY317">
            <v>0</v>
          </cell>
          <cell r="AZ317">
            <v>0</v>
          </cell>
        </row>
        <row r="318">
          <cell r="O318">
            <v>0</v>
          </cell>
          <cell r="P318">
            <v>0</v>
          </cell>
          <cell r="AO318">
            <v>75081.121666666659</v>
          </cell>
          <cell r="AP318">
            <v>24884.728333333333</v>
          </cell>
          <cell r="AQ318">
            <v>0</v>
          </cell>
          <cell r="AR318">
            <v>0</v>
          </cell>
          <cell r="AS318">
            <v>0</v>
          </cell>
          <cell r="AT318">
            <v>0</v>
          </cell>
          <cell r="AU318">
            <v>0</v>
          </cell>
          <cell r="AV318">
            <v>0</v>
          </cell>
          <cell r="AW318">
            <v>0</v>
          </cell>
          <cell r="AX318">
            <v>0</v>
          </cell>
          <cell r="AY318">
            <v>0</v>
          </cell>
          <cell r="AZ318">
            <v>0</v>
          </cell>
        </row>
        <row r="319">
          <cell r="O319">
            <v>0</v>
          </cell>
          <cell r="P319">
            <v>0</v>
          </cell>
          <cell r="AO319">
            <v>0</v>
          </cell>
          <cell r="AP319">
            <v>0</v>
          </cell>
          <cell r="AQ319">
            <v>0</v>
          </cell>
          <cell r="AR319">
            <v>0</v>
          </cell>
          <cell r="AS319">
            <v>0</v>
          </cell>
          <cell r="AT319">
            <v>0</v>
          </cell>
          <cell r="AU319">
            <v>0</v>
          </cell>
          <cell r="AV319">
            <v>0</v>
          </cell>
          <cell r="AW319">
            <v>0</v>
          </cell>
          <cell r="AX319">
            <v>0</v>
          </cell>
          <cell r="AY319">
            <v>0</v>
          </cell>
          <cell r="AZ319">
            <v>0</v>
          </cell>
        </row>
        <row r="320">
          <cell r="O320">
            <v>0</v>
          </cell>
          <cell r="P320">
            <v>0</v>
          </cell>
          <cell r="AO320">
            <v>0</v>
          </cell>
          <cell r="AP320">
            <v>0</v>
          </cell>
          <cell r="AQ320">
            <v>0</v>
          </cell>
          <cell r="AR320">
            <v>0</v>
          </cell>
          <cell r="AS320">
            <v>0</v>
          </cell>
          <cell r="AT320">
            <v>0</v>
          </cell>
          <cell r="AU320">
            <v>0</v>
          </cell>
          <cell r="AV320">
            <v>0</v>
          </cell>
          <cell r="AW320">
            <v>0</v>
          </cell>
          <cell r="AX320">
            <v>0</v>
          </cell>
          <cell r="AY320">
            <v>0</v>
          </cell>
          <cell r="AZ320">
            <v>0</v>
          </cell>
        </row>
        <row r="321">
          <cell r="O321">
            <v>0</v>
          </cell>
          <cell r="P321">
            <v>0</v>
          </cell>
          <cell r="AO321">
            <v>0</v>
          </cell>
          <cell r="AP321">
            <v>0</v>
          </cell>
          <cell r="AQ321">
            <v>0</v>
          </cell>
          <cell r="AR321">
            <v>0</v>
          </cell>
          <cell r="AS321">
            <v>0</v>
          </cell>
          <cell r="AT321">
            <v>0</v>
          </cell>
          <cell r="AU321">
            <v>0</v>
          </cell>
          <cell r="AV321">
            <v>0</v>
          </cell>
          <cell r="AW321">
            <v>0</v>
          </cell>
          <cell r="AX321">
            <v>0</v>
          </cell>
          <cell r="AY321">
            <v>0</v>
          </cell>
          <cell r="AZ321">
            <v>0</v>
          </cell>
        </row>
        <row r="322">
          <cell r="O322">
            <v>0</v>
          </cell>
          <cell r="P322">
            <v>0</v>
          </cell>
          <cell r="AO322">
            <v>0</v>
          </cell>
          <cell r="AP322">
            <v>0</v>
          </cell>
          <cell r="AQ322">
            <v>0</v>
          </cell>
          <cell r="AR322">
            <v>0</v>
          </cell>
          <cell r="AS322">
            <v>0</v>
          </cell>
          <cell r="AT322">
            <v>0</v>
          </cell>
          <cell r="AU322">
            <v>0</v>
          </cell>
          <cell r="AV322">
            <v>0</v>
          </cell>
          <cell r="AW322">
            <v>0</v>
          </cell>
          <cell r="AX322">
            <v>0</v>
          </cell>
          <cell r="AY322">
            <v>0</v>
          </cell>
          <cell r="AZ322">
            <v>0</v>
          </cell>
        </row>
        <row r="323">
          <cell r="O323">
            <v>0</v>
          </cell>
          <cell r="P323">
            <v>0</v>
          </cell>
          <cell r="AO323">
            <v>0</v>
          </cell>
          <cell r="AP323">
            <v>0</v>
          </cell>
          <cell r="AQ323">
            <v>0</v>
          </cell>
          <cell r="AR323">
            <v>0</v>
          </cell>
          <cell r="AS323">
            <v>0</v>
          </cell>
          <cell r="AT323">
            <v>0</v>
          </cell>
          <cell r="AU323">
            <v>0</v>
          </cell>
          <cell r="AV323">
            <v>0</v>
          </cell>
          <cell r="AW323">
            <v>0</v>
          </cell>
          <cell r="AX323">
            <v>0</v>
          </cell>
          <cell r="AY323">
            <v>0</v>
          </cell>
          <cell r="AZ323">
            <v>0</v>
          </cell>
        </row>
        <row r="324">
          <cell r="O324">
            <v>9259711.7899999991</v>
          </cell>
          <cell r="P324">
            <v>7400781.2300000004</v>
          </cell>
          <cell r="AO324">
            <v>6619655.786666668</v>
          </cell>
          <cell r="AP324">
            <v>7226481.9316666676</v>
          </cell>
          <cell r="AQ324">
            <v>7503082.1999999993</v>
          </cell>
          <cell r="AR324">
            <v>7519717.5625000009</v>
          </cell>
          <cell r="AS324">
            <v>7409134.2774999999</v>
          </cell>
          <cell r="AT324">
            <v>7309563.2633333327</v>
          </cell>
          <cell r="AU324">
            <v>7312871.7450000001</v>
          </cell>
          <cell r="AV324">
            <v>7341141.6304166662</v>
          </cell>
          <cell r="AW324">
            <v>7683795.2937500002</v>
          </cell>
          <cell r="AX324">
            <v>7956514.3100000015</v>
          </cell>
          <cell r="AY324">
            <v>7959221.248333334</v>
          </cell>
          <cell r="AZ324">
            <v>8041846.5658333329</v>
          </cell>
        </row>
        <row r="325">
          <cell r="O325">
            <v>23905.96</v>
          </cell>
          <cell r="P325">
            <v>23818.76</v>
          </cell>
          <cell r="AO325">
            <v>16743.737499999999</v>
          </cell>
          <cell r="AP325">
            <v>18182.149166666666</v>
          </cell>
          <cell r="AQ325">
            <v>19013.907083333332</v>
          </cell>
          <cell r="AR325">
            <v>19376.840833333332</v>
          </cell>
          <cell r="AS325">
            <v>19946.129999999997</v>
          </cell>
          <cell r="AT325">
            <v>20233.558333333334</v>
          </cell>
          <cell r="AU325">
            <v>20037.428333333333</v>
          </cell>
          <cell r="AV325">
            <v>20041.638749999998</v>
          </cell>
          <cell r="AW325">
            <v>20237.796249999999</v>
          </cell>
          <cell r="AX325">
            <v>20341.662500000002</v>
          </cell>
          <cell r="AY325">
            <v>20422.561666666668</v>
          </cell>
          <cell r="AZ325">
            <v>20560.633749999997</v>
          </cell>
        </row>
        <row r="326">
          <cell r="O326">
            <v>12744767.699999999</v>
          </cell>
          <cell r="P326">
            <v>12958507.720000001</v>
          </cell>
          <cell r="AO326">
            <v>9418926.1074999999</v>
          </cell>
          <cell r="AP326">
            <v>10521355.135416666</v>
          </cell>
          <cell r="AQ326">
            <v>11299096.217500001</v>
          </cell>
          <cell r="AR326">
            <v>11760028.195416667</v>
          </cell>
          <cell r="AS326">
            <v>12230644.657083333</v>
          </cell>
          <cell r="AT326">
            <v>12709484.216250002</v>
          </cell>
          <cell r="AU326">
            <v>13013205.017916664</v>
          </cell>
          <cell r="AV326">
            <v>13116314.450416667</v>
          </cell>
          <cell r="AW326">
            <v>13218552.292500002</v>
          </cell>
          <cell r="AX326">
            <v>13354789.03125</v>
          </cell>
          <cell r="AY326">
            <v>13504012.127916666</v>
          </cell>
          <cell r="AZ326">
            <v>13652713.654583335</v>
          </cell>
        </row>
        <row r="327">
          <cell r="O327">
            <v>754911.73</v>
          </cell>
          <cell r="P327">
            <v>786430.24</v>
          </cell>
          <cell r="AO327">
            <v>538403.83250000002</v>
          </cell>
          <cell r="AP327">
            <v>613836.5625</v>
          </cell>
          <cell r="AQ327">
            <v>669488.65500000003</v>
          </cell>
          <cell r="AR327">
            <v>699118.94625000004</v>
          </cell>
          <cell r="AS327">
            <v>734323.16125</v>
          </cell>
          <cell r="AT327">
            <v>767757.55833333323</v>
          </cell>
          <cell r="AU327">
            <v>793197.46208333329</v>
          </cell>
          <cell r="AV327">
            <v>811793.58875000011</v>
          </cell>
          <cell r="AW327">
            <v>825639.7845833333</v>
          </cell>
          <cell r="AX327">
            <v>838559.9179166666</v>
          </cell>
          <cell r="AY327">
            <v>846539.6445833334</v>
          </cell>
          <cell r="AZ327">
            <v>849130.45374999999</v>
          </cell>
        </row>
        <row r="328">
          <cell r="O328">
            <v>4832.26</v>
          </cell>
          <cell r="P328">
            <v>35855</v>
          </cell>
          <cell r="AO328">
            <v>1179130.6808333334</v>
          </cell>
          <cell r="AP328">
            <v>1347142.3420833333</v>
          </cell>
          <cell r="AQ328">
            <v>1493569.8370833332</v>
          </cell>
          <cell r="AR328">
            <v>1452512.4316666666</v>
          </cell>
          <cell r="AS328">
            <v>1395921.76875</v>
          </cell>
          <cell r="AT328">
            <v>1351585.8641666668</v>
          </cell>
          <cell r="AU328">
            <v>1331870.7116666667</v>
          </cell>
          <cell r="AV328">
            <v>1344255.0354166671</v>
          </cell>
          <cell r="AW328">
            <v>1253791.4012500003</v>
          </cell>
          <cell r="AX328">
            <v>1166495.4437500003</v>
          </cell>
          <cell r="AY328">
            <v>1175434.74875</v>
          </cell>
          <cell r="AZ328">
            <v>1190754.9537500001</v>
          </cell>
        </row>
        <row r="329">
          <cell r="O329">
            <v>0</v>
          </cell>
          <cell r="P329">
            <v>0</v>
          </cell>
          <cell r="AO329">
            <v>-480396.53499999997</v>
          </cell>
          <cell r="AP329">
            <v>-440363.49041666667</v>
          </cell>
          <cell r="AQ329">
            <v>-360297.40124999994</v>
          </cell>
          <cell r="AR329">
            <v>-280231.31208333332</v>
          </cell>
          <cell r="AS329">
            <v>-200165.22291666665</v>
          </cell>
          <cell r="AT329">
            <v>-120099.13374999999</v>
          </cell>
          <cell r="AU329">
            <v>-40033.044583333329</v>
          </cell>
          <cell r="AV329">
            <v>0</v>
          </cell>
          <cell r="AW329">
            <v>0</v>
          </cell>
          <cell r="AX329">
            <v>0</v>
          </cell>
          <cell r="AY329">
            <v>0</v>
          </cell>
          <cell r="AZ329">
            <v>0</v>
          </cell>
        </row>
        <row r="330">
          <cell r="O330">
            <v>0</v>
          </cell>
          <cell r="P330">
            <v>0</v>
          </cell>
          <cell r="AO330">
            <v>0</v>
          </cell>
          <cell r="AP330">
            <v>0</v>
          </cell>
          <cell r="AQ330">
            <v>0</v>
          </cell>
          <cell r="AR330">
            <v>0</v>
          </cell>
          <cell r="AS330">
            <v>0</v>
          </cell>
          <cell r="AT330">
            <v>0</v>
          </cell>
          <cell r="AU330">
            <v>0</v>
          </cell>
          <cell r="AV330">
            <v>0</v>
          </cell>
          <cell r="AW330">
            <v>0</v>
          </cell>
          <cell r="AX330">
            <v>0</v>
          </cell>
          <cell r="AY330">
            <v>0</v>
          </cell>
          <cell r="AZ330">
            <v>0</v>
          </cell>
        </row>
        <row r="331">
          <cell r="O331">
            <v>639181.16</v>
          </cell>
          <cell r="P331">
            <v>665540.99</v>
          </cell>
          <cell r="AO331">
            <v>642476.13875000004</v>
          </cell>
          <cell r="AP331">
            <v>644672.79125000013</v>
          </cell>
          <cell r="AQ331">
            <v>646869.44375000009</v>
          </cell>
          <cell r="AR331">
            <v>649066.09625000006</v>
          </cell>
          <cell r="AS331">
            <v>651262.74875000014</v>
          </cell>
          <cell r="AT331">
            <v>653459.40125000011</v>
          </cell>
          <cell r="AU331">
            <v>655656.05375000008</v>
          </cell>
          <cell r="AV331">
            <v>657852.70625000016</v>
          </cell>
          <cell r="AW331">
            <v>660049.35875000013</v>
          </cell>
          <cell r="AX331">
            <v>662246.0112500001</v>
          </cell>
          <cell r="AY331">
            <v>664442.66375000018</v>
          </cell>
          <cell r="AZ331">
            <v>665616.06666666677</v>
          </cell>
        </row>
        <row r="332">
          <cell r="O332">
            <v>0</v>
          </cell>
          <cell r="P332">
            <v>0</v>
          </cell>
          <cell r="AO332">
            <v>62791.666666666664</v>
          </cell>
          <cell r="AP332">
            <v>51375</v>
          </cell>
          <cell r="AQ332">
            <v>39958.333333333336</v>
          </cell>
          <cell r="AR332">
            <v>28541.666666666668</v>
          </cell>
          <cell r="AS332">
            <v>17125</v>
          </cell>
          <cell r="AT332">
            <v>5708.333333333333</v>
          </cell>
          <cell r="AU332">
            <v>0</v>
          </cell>
          <cell r="AV332">
            <v>0</v>
          </cell>
          <cell r="AW332">
            <v>0</v>
          </cell>
          <cell r="AX332">
            <v>0</v>
          </cell>
          <cell r="AY332">
            <v>0</v>
          </cell>
          <cell r="AZ332">
            <v>0</v>
          </cell>
        </row>
        <row r="333">
          <cell r="O333">
            <v>278951.53999999998</v>
          </cell>
          <cell r="P333">
            <v>278951.53999999998</v>
          </cell>
          <cell r="AO333">
            <v>858299.54916666646</v>
          </cell>
          <cell r="AP333">
            <v>880058.26958333317</v>
          </cell>
          <cell r="AQ333">
            <v>889576.5662499998</v>
          </cell>
          <cell r="AR333">
            <v>887598.10749999981</v>
          </cell>
          <cell r="AS333">
            <v>886237.09166666633</v>
          </cell>
          <cell r="AT333">
            <v>607049.05000000005</v>
          </cell>
          <cell r="AU333">
            <v>264439.19500000001</v>
          </cell>
          <cell r="AV333">
            <v>169727.22208333336</v>
          </cell>
          <cell r="AW333">
            <v>124862.02791666669</v>
          </cell>
          <cell r="AX333">
            <v>98669.719999999987</v>
          </cell>
          <cell r="AY333">
            <v>74429.465833333335</v>
          </cell>
          <cell r="AZ333">
            <v>51183.504166666658</v>
          </cell>
        </row>
        <row r="334">
          <cell r="O334">
            <v>0</v>
          </cell>
          <cell r="P334">
            <v>0</v>
          </cell>
          <cell r="AO334">
            <v>0</v>
          </cell>
          <cell r="AP334">
            <v>0</v>
          </cell>
          <cell r="AQ334">
            <v>0</v>
          </cell>
          <cell r="AR334">
            <v>0</v>
          </cell>
          <cell r="AS334">
            <v>0</v>
          </cell>
          <cell r="AT334">
            <v>0</v>
          </cell>
          <cell r="AU334">
            <v>0</v>
          </cell>
          <cell r="AV334">
            <v>0</v>
          </cell>
          <cell r="AW334">
            <v>0</v>
          </cell>
          <cell r="AX334">
            <v>0</v>
          </cell>
          <cell r="AY334">
            <v>0</v>
          </cell>
          <cell r="AZ334">
            <v>0</v>
          </cell>
        </row>
        <row r="335">
          <cell r="O335">
            <v>0</v>
          </cell>
          <cell r="P335">
            <v>0</v>
          </cell>
          <cell r="AO335">
            <v>0</v>
          </cell>
          <cell r="AP335">
            <v>0</v>
          </cell>
          <cell r="AQ335">
            <v>0</v>
          </cell>
          <cell r="AR335">
            <v>0</v>
          </cell>
          <cell r="AS335">
            <v>0</v>
          </cell>
          <cell r="AT335">
            <v>0</v>
          </cell>
          <cell r="AU335">
            <v>0</v>
          </cell>
          <cell r="AV335">
            <v>0</v>
          </cell>
          <cell r="AW335">
            <v>0</v>
          </cell>
          <cell r="AX335">
            <v>0</v>
          </cell>
          <cell r="AY335">
            <v>0</v>
          </cell>
          <cell r="AZ335">
            <v>0</v>
          </cell>
        </row>
        <row r="336">
          <cell r="O336">
            <v>6870687.79</v>
          </cell>
          <cell r="P336">
            <v>9163192.9399999995</v>
          </cell>
          <cell r="AO336">
            <v>9166015.0766666662</v>
          </cell>
          <cell r="AP336">
            <v>8478492.0716666672</v>
          </cell>
          <cell r="AQ336">
            <v>7747658.8083333327</v>
          </cell>
          <cell r="AR336">
            <v>7640722.8554166658</v>
          </cell>
          <cell r="AS336">
            <v>7841387.989583333</v>
          </cell>
          <cell r="AT336">
            <v>7835769.6987500004</v>
          </cell>
          <cell r="AU336">
            <v>7895372.0149999997</v>
          </cell>
          <cell r="AV336">
            <v>8083199.42875</v>
          </cell>
          <cell r="AW336">
            <v>8320728.7154166661</v>
          </cell>
          <cell r="AX336">
            <v>8387095.5470833331</v>
          </cell>
          <cell r="AY336">
            <v>8299279.7908333307</v>
          </cell>
          <cell r="AZ336">
            <v>8118672.6825000001</v>
          </cell>
        </row>
        <row r="337">
          <cell r="O337">
            <v>6300</v>
          </cell>
          <cell r="P337">
            <v>8550</v>
          </cell>
          <cell r="AO337">
            <v>12895.35</v>
          </cell>
          <cell r="AP337">
            <v>16283.512500000003</v>
          </cell>
          <cell r="AQ337">
            <v>18939.618750000001</v>
          </cell>
          <cell r="AR337">
            <v>20646.09375</v>
          </cell>
          <cell r="AS337">
            <v>21416.25</v>
          </cell>
          <cell r="AT337">
            <v>21517.3125</v>
          </cell>
          <cell r="AU337">
            <v>22306.122916666664</v>
          </cell>
          <cell r="AV337">
            <v>24108.907083333335</v>
          </cell>
          <cell r="AW337">
            <v>25480.417916666669</v>
          </cell>
          <cell r="AX337">
            <v>21002.567916666667</v>
          </cell>
          <cell r="AY337">
            <v>16115.21875</v>
          </cell>
          <cell r="AZ337">
            <v>16301.073750000001</v>
          </cell>
        </row>
        <row r="338">
          <cell r="O338">
            <v>0</v>
          </cell>
          <cell r="P338">
            <v>139151.60999999999</v>
          </cell>
          <cell r="AO338">
            <v>12507.800833333333</v>
          </cell>
          <cell r="AP338">
            <v>18698.422083333335</v>
          </cell>
          <cell r="AQ338">
            <v>28945.289583333335</v>
          </cell>
          <cell r="AR338">
            <v>38631.448750000003</v>
          </cell>
          <cell r="AS338">
            <v>46243.941250000003</v>
          </cell>
          <cell r="AT338">
            <v>53856.433750000004</v>
          </cell>
          <cell r="AU338">
            <v>62380.75958333334</v>
          </cell>
          <cell r="AV338">
            <v>69993.25208333334</v>
          </cell>
          <cell r="AW338">
            <v>77605.744583333348</v>
          </cell>
          <cell r="AX338">
            <v>85218.237083333355</v>
          </cell>
          <cell r="AY338">
            <v>91233.89416666668</v>
          </cell>
          <cell r="AZ338">
            <v>98543.031666666677</v>
          </cell>
        </row>
        <row r="339">
          <cell r="O339">
            <v>0</v>
          </cell>
          <cell r="P339">
            <v>0</v>
          </cell>
          <cell r="AO339">
            <v>0</v>
          </cell>
          <cell r="AP339">
            <v>0</v>
          </cell>
          <cell r="AQ339">
            <v>0</v>
          </cell>
          <cell r="AR339">
            <v>0</v>
          </cell>
          <cell r="AS339">
            <v>0</v>
          </cell>
          <cell r="AT339">
            <v>0</v>
          </cell>
          <cell r="AU339">
            <v>0</v>
          </cell>
          <cell r="AV339">
            <v>0</v>
          </cell>
          <cell r="AW339">
            <v>0</v>
          </cell>
          <cell r="AX339">
            <v>0</v>
          </cell>
          <cell r="AY339">
            <v>0</v>
          </cell>
          <cell r="AZ339">
            <v>0</v>
          </cell>
        </row>
        <row r="340">
          <cell r="O340">
            <v>0</v>
          </cell>
          <cell r="P340">
            <v>0</v>
          </cell>
          <cell r="AO340">
            <v>0</v>
          </cell>
          <cell r="AP340">
            <v>0</v>
          </cell>
          <cell r="AQ340">
            <v>0</v>
          </cell>
          <cell r="AR340">
            <v>0</v>
          </cell>
          <cell r="AS340">
            <v>0</v>
          </cell>
          <cell r="AT340">
            <v>0</v>
          </cell>
          <cell r="AU340">
            <v>0</v>
          </cell>
          <cell r="AV340">
            <v>0</v>
          </cell>
          <cell r="AW340">
            <v>0</v>
          </cell>
          <cell r="AX340">
            <v>0</v>
          </cell>
          <cell r="AY340">
            <v>0</v>
          </cell>
          <cell r="AZ340">
            <v>0</v>
          </cell>
        </row>
        <row r="341">
          <cell r="O341">
            <v>0</v>
          </cell>
          <cell r="P341">
            <v>0</v>
          </cell>
          <cell r="AO341">
            <v>-680666.22416666674</v>
          </cell>
          <cell r="AP341">
            <v>-225807.99416666667</v>
          </cell>
          <cell r="AQ341">
            <v>0</v>
          </cell>
          <cell r="AR341">
            <v>0</v>
          </cell>
          <cell r="AS341">
            <v>0</v>
          </cell>
          <cell r="AT341">
            <v>0</v>
          </cell>
          <cell r="AU341">
            <v>0</v>
          </cell>
          <cell r="AV341">
            <v>0</v>
          </cell>
          <cell r="AW341">
            <v>0</v>
          </cell>
          <cell r="AX341">
            <v>0</v>
          </cell>
          <cell r="AY341">
            <v>0</v>
          </cell>
          <cell r="AZ341">
            <v>0</v>
          </cell>
        </row>
        <row r="342">
          <cell r="O342">
            <v>0</v>
          </cell>
          <cell r="P342">
            <v>0</v>
          </cell>
          <cell r="AO342">
            <v>-312920.64624999999</v>
          </cell>
          <cell r="AP342">
            <v>-104183.32250000001</v>
          </cell>
          <cell r="AQ342">
            <v>0</v>
          </cell>
          <cell r="AR342">
            <v>0</v>
          </cell>
          <cell r="AS342">
            <v>0</v>
          </cell>
          <cell r="AT342">
            <v>0</v>
          </cell>
          <cell r="AU342">
            <v>0</v>
          </cell>
          <cell r="AV342">
            <v>0</v>
          </cell>
          <cell r="AW342">
            <v>0</v>
          </cell>
          <cell r="AX342">
            <v>0</v>
          </cell>
          <cell r="AY342">
            <v>0</v>
          </cell>
          <cell r="AZ342">
            <v>0</v>
          </cell>
        </row>
        <row r="343">
          <cell r="O343">
            <v>0</v>
          </cell>
          <cell r="P343">
            <v>0</v>
          </cell>
          <cell r="AO343">
            <v>0</v>
          </cell>
          <cell r="AP343">
            <v>0</v>
          </cell>
          <cell r="AQ343">
            <v>0</v>
          </cell>
          <cell r="AR343">
            <v>0</v>
          </cell>
          <cell r="AS343">
            <v>0</v>
          </cell>
          <cell r="AT343">
            <v>0</v>
          </cell>
          <cell r="AU343">
            <v>0</v>
          </cell>
          <cell r="AV343">
            <v>0</v>
          </cell>
          <cell r="AW343">
            <v>0</v>
          </cell>
          <cell r="AX343">
            <v>0</v>
          </cell>
          <cell r="AY343">
            <v>0</v>
          </cell>
          <cell r="AZ343">
            <v>0</v>
          </cell>
        </row>
        <row r="344">
          <cell r="O344">
            <v>0</v>
          </cell>
          <cell r="P344">
            <v>0</v>
          </cell>
          <cell r="AO344">
            <v>0</v>
          </cell>
          <cell r="AP344">
            <v>0</v>
          </cell>
          <cell r="AQ344">
            <v>0</v>
          </cell>
          <cell r="AR344">
            <v>0</v>
          </cell>
          <cell r="AS344">
            <v>0</v>
          </cell>
          <cell r="AT344">
            <v>0</v>
          </cell>
          <cell r="AU344">
            <v>0</v>
          </cell>
          <cell r="AV344">
            <v>0</v>
          </cell>
          <cell r="AW344">
            <v>0</v>
          </cell>
          <cell r="AX344">
            <v>0</v>
          </cell>
          <cell r="AY344">
            <v>0</v>
          </cell>
          <cell r="AZ344">
            <v>0</v>
          </cell>
        </row>
        <row r="345">
          <cell r="O345">
            <v>0</v>
          </cell>
          <cell r="P345">
            <v>0</v>
          </cell>
          <cell r="AO345">
            <v>0</v>
          </cell>
          <cell r="AP345">
            <v>0</v>
          </cell>
          <cell r="AQ345">
            <v>0</v>
          </cell>
          <cell r="AR345">
            <v>0</v>
          </cell>
          <cell r="AS345">
            <v>0</v>
          </cell>
          <cell r="AT345">
            <v>0</v>
          </cell>
          <cell r="AU345">
            <v>0</v>
          </cell>
          <cell r="AV345">
            <v>0</v>
          </cell>
          <cell r="AW345">
            <v>0</v>
          </cell>
          <cell r="AX345">
            <v>0</v>
          </cell>
          <cell r="AY345">
            <v>0</v>
          </cell>
          <cell r="AZ345">
            <v>0</v>
          </cell>
        </row>
        <row r="346">
          <cell r="O346">
            <v>0</v>
          </cell>
          <cell r="P346">
            <v>0</v>
          </cell>
          <cell r="AO346">
            <v>0</v>
          </cell>
          <cell r="AP346">
            <v>0</v>
          </cell>
          <cell r="AQ346">
            <v>0</v>
          </cell>
          <cell r="AR346">
            <v>0</v>
          </cell>
          <cell r="AS346">
            <v>0</v>
          </cell>
          <cell r="AT346">
            <v>0</v>
          </cell>
          <cell r="AU346">
            <v>0</v>
          </cell>
          <cell r="AV346">
            <v>0</v>
          </cell>
          <cell r="AW346">
            <v>0</v>
          </cell>
          <cell r="AX346">
            <v>0</v>
          </cell>
          <cell r="AY346">
            <v>0</v>
          </cell>
          <cell r="AZ346">
            <v>0</v>
          </cell>
        </row>
        <row r="347">
          <cell r="O347">
            <v>0</v>
          </cell>
          <cell r="P347">
            <v>0</v>
          </cell>
          <cell r="AO347">
            <v>0</v>
          </cell>
          <cell r="AP347">
            <v>0</v>
          </cell>
          <cell r="AQ347">
            <v>0</v>
          </cell>
          <cell r="AR347">
            <v>0</v>
          </cell>
          <cell r="AS347">
            <v>0</v>
          </cell>
          <cell r="AT347">
            <v>0</v>
          </cell>
          <cell r="AU347">
            <v>0</v>
          </cell>
          <cell r="AV347">
            <v>0</v>
          </cell>
          <cell r="AW347">
            <v>0</v>
          </cell>
          <cell r="AX347">
            <v>0</v>
          </cell>
          <cell r="AY347">
            <v>0</v>
          </cell>
          <cell r="AZ347">
            <v>0</v>
          </cell>
        </row>
        <row r="348">
          <cell r="O348">
            <v>0</v>
          </cell>
          <cell r="P348">
            <v>0</v>
          </cell>
          <cell r="AO348">
            <v>-162174.06</v>
          </cell>
          <cell r="AP348">
            <v>-53554.819166666661</v>
          </cell>
          <cell r="AQ348">
            <v>0</v>
          </cell>
          <cell r="AR348">
            <v>0</v>
          </cell>
          <cell r="AS348">
            <v>0</v>
          </cell>
          <cell r="AT348">
            <v>0</v>
          </cell>
          <cell r="AU348">
            <v>0</v>
          </cell>
          <cell r="AV348">
            <v>0</v>
          </cell>
          <cell r="AW348">
            <v>0</v>
          </cell>
          <cell r="AX348">
            <v>0</v>
          </cell>
          <cell r="AY348">
            <v>0</v>
          </cell>
          <cell r="AZ348">
            <v>0</v>
          </cell>
        </row>
        <row r="349">
          <cell r="O349">
            <v>0</v>
          </cell>
          <cell r="P349">
            <v>0</v>
          </cell>
          <cell r="AO349">
            <v>457.61208333333326</v>
          </cell>
          <cell r="AP349">
            <v>182.89333333333332</v>
          </cell>
          <cell r="AQ349">
            <v>0</v>
          </cell>
          <cell r="AR349">
            <v>0</v>
          </cell>
          <cell r="AS349">
            <v>0</v>
          </cell>
          <cell r="AT349">
            <v>0</v>
          </cell>
          <cell r="AU349">
            <v>0</v>
          </cell>
          <cell r="AV349">
            <v>0</v>
          </cell>
          <cell r="AW349">
            <v>0</v>
          </cell>
          <cell r="AX349">
            <v>0</v>
          </cell>
          <cell r="AY349">
            <v>0</v>
          </cell>
          <cell r="AZ349">
            <v>0</v>
          </cell>
        </row>
        <row r="350">
          <cell r="O350">
            <v>0</v>
          </cell>
          <cell r="P350">
            <v>0</v>
          </cell>
          <cell r="AO350">
            <v>0</v>
          </cell>
          <cell r="AP350">
            <v>0</v>
          </cell>
          <cell r="AQ350">
            <v>0</v>
          </cell>
          <cell r="AR350">
            <v>0</v>
          </cell>
          <cell r="AS350">
            <v>0</v>
          </cell>
          <cell r="AT350">
            <v>0</v>
          </cell>
          <cell r="AU350">
            <v>0</v>
          </cell>
          <cell r="AV350">
            <v>0</v>
          </cell>
          <cell r="AW350">
            <v>0</v>
          </cell>
          <cell r="AX350">
            <v>0</v>
          </cell>
          <cell r="AY350">
            <v>0</v>
          </cell>
          <cell r="AZ350">
            <v>0</v>
          </cell>
        </row>
        <row r="351">
          <cell r="O351">
            <v>0</v>
          </cell>
          <cell r="P351">
            <v>0</v>
          </cell>
          <cell r="AO351">
            <v>1247.2116666666666</v>
          </cell>
          <cell r="AP351">
            <v>1175.4208333333333</v>
          </cell>
          <cell r="AQ351">
            <v>0</v>
          </cell>
          <cell r="AR351">
            <v>0</v>
          </cell>
          <cell r="AS351">
            <v>0</v>
          </cell>
          <cell r="AT351">
            <v>0</v>
          </cell>
          <cell r="AU351">
            <v>0</v>
          </cell>
          <cell r="AV351">
            <v>0</v>
          </cell>
          <cell r="AW351">
            <v>0</v>
          </cell>
          <cell r="AX351">
            <v>0</v>
          </cell>
          <cell r="AY351">
            <v>0</v>
          </cell>
          <cell r="AZ351">
            <v>0</v>
          </cell>
        </row>
        <row r="352">
          <cell r="O352">
            <v>0</v>
          </cell>
          <cell r="P352">
            <v>0</v>
          </cell>
          <cell r="AO352">
            <v>0</v>
          </cell>
          <cell r="AP352">
            <v>0</v>
          </cell>
          <cell r="AQ352">
            <v>0</v>
          </cell>
          <cell r="AR352">
            <v>0</v>
          </cell>
          <cell r="AS352">
            <v>0</v>
          </cell>
          <cell r="AT352">
            <v>0</v>
          </cell>
          <cell r="AU352">
            <v>0</v>
          </cell>
          <cell r="AV352">
            <v>0</v>
          </cell>
          <cell r="AW352">
            <v>0</v>
          </cell>
          <cell r="AX352">
            <v>0</v>
          </cell>
          <cell r="AY352">
            <v>0</v>
          </cell>
          <cell r="AZ352">
            <v>0</v>
          </cell>
        </row>
        <row r="353">
          <cell r="O353">
            <v>0</v>
          </cell>
          <cell r="P353">
            <v>0</v>
          </cell>
          <cell r="AO353">
            <v>0</v>
          </cell>
          <cell r="AP353">
            <v>0</v>
          </cell>
          <cell r="AQ353">
            <v>0</v>
          </cell>
          <cell r="AR353">
            <v>0</v>
          </cell>
          <cell r="AS353">
            <v>0</v>
          </cell>
          <cell r="AT353">
            <v>0</v>
          </cell>
          <cell r="AU353">
            <v>0</v>
          </cell>
          <cell r="AV353">
            <v>0</v>
          </cell>
          <cell r="AW353">
            <v>0</v>
          </cell>
          <cell r="AX353">
            <v>0</v>
          </cell>
          <cell r="AY353">
            <v>0</v>
          </cell>
          <cell r="AZ353">
            <v>0</v>
          </cell>
        </row>
        <row r="354">
          <cell r="O354">
            <v>0</v>
          </cell>
          <cell r="P354">
            <v>0</v>
          </cell>
          <cell r="AO354">
            <v>0</v>
          </cell>
          <cell r="AP354">
            <v>0</v>
          </cell>
          <cell r="AQ354">
            <v>0</v>
          </cell>
          <cell r="AR354">
            <v>0</v>
          </cell>
          <cell r="AS354">
            <v>0</v>
          </cell>
          <cell r="AT354">
            <v>0</v>
          </cell>
          <cell r="AU354">
            <v>0</v>
          </cell>
          <cell r="AV354">
            <v>0</v>
          </cell>
          <cell r="AW354">
            <v>0</v>
          </cell>
          <cell r="AX354">
            <v>0</v>
          </cell>
          <cell r="AY354">
            <v>0</v>
          </cell>
          <cell r="AZ354">
            <v>0</v>
          </cell>
        </row>
        <row r="355">
          <cell r="O355">
            <v>0</v>
          </cell>
          <cell r="P355">
            <v>0</v>
          </cell>
          <cell r="AO355">
            <v>-75081.121666666659</v>
          </cell>
          <cell r="AP355">
            <v>-24884.728333333333</v>
          </cell>
          <cell r="AQ355">
            <v>0</v>
          </cell>
          <cell r="AR355">
            <v>0</v>
          </cell>
          <cell r="AS355">
            <v>0</v>
          </cell>
          <cell r="AT355">
            <v>0</v>
          </cell>
          <cell r="AU355">
            <v>0</v>
          </cell>
          <cell r="AV355">
            <v>0</v>
          </cell>
          <cell r="AW355">
            <v>0</v>
          </cell>
          <cell r="AX355">
            <v>0</v>
          </cell>
          <cell r="AY355">
            <v>0</v>
          </cell>
          <cell r="AZ355">
            <v>0</v>
          </cell>
        </row>
        <row r="356">
          <cell r="O356">
            <v>0</v>
          </cell>
          <cell r="P356">
            <v>0</v>
          </cell>
          <cell r="AO356">
            <v>0</v>
          </cell>
          <cell r="AP356">
            <v>0</v>
          </cell>
          <cell r="AQ356">
            <v>0</v>
          </cell>
          <cell r="AR356">
            <v>0</v>
          </cell>
          <cell r="AS356">
            <v>0</v>
          </cell>
          <cell r="AT356">
            <v>0</v>
          </cell>
          <cell r="AU356">
            <v>0</v>
          </cell>
          <cell r="AV356">
            <v>0</v>
          </cell>
          <cell r="AW356">
            <v>0</v>
          </cell>
          <cell r="AX356">
            <v>0</v>
          </cell>
          <cell r="AY356">
            <v>0</v>
          </cell>
          <cell r="AZ356">
            <v>0</v>
          </cell>
        </row>
        <row r="357">
          <cell r="O357">
            <v>-3738275.46</v>
          </cell>
          <cell r="P357">
            <v>-3619888.08</v>
          </cell>
          <cell r="AO357">
            <v>-2852128.86375</v>
          </cell>
          <cell r="AP357">
            <v>-3182841.4104166664</v>
          </cell>
          <cell r="AQ357">
            <v>-3309313.9587500002</v>
          </cell>
          <cell r="AR357">
            <v>-3405987.1262500007</v>
          </cell>
          <cell r="AS357">
            <v>-3691201.9816666669</v>
          </cell>
          <cell r="AT357">
            <v>-3962892.7858333332</v>
          </cell>
          <cell r="AU357">
            <v>-4154438.0566666666</v>
          </cell>
          <cell r="AV357">
            <v>-4360027.9766666666</v>
          </cell>
          <cell r="AW357">
            <v>-4597917.0454166671</v>
          </cell>
          <cell r="AX357">
            <v>-4794290.3416666677</v>
          </cell>
          <cell r="AY357">
            <v>-4914836.7304166667</v>
          </cell>
          <cell r="AZ357">
            <v>-4963868.5612500003</v>
          </cell>
        </row>
        <row r="358">
          <cell r="O358">
            <v>-1415758.76</v>
          </cell>
          <cell r="P358">
            <v>-1607130.96</v>
          </cell>
          <cell r="AO358">
            <v>-1144943.5966666664</v>
          </cell>
          <cell r="AP358">
            <v>-1298929.8745833333</v>
          </cell>
          <cell r="AQ358">
            <v>-1350186.115</v>
          </cell>
          <cell r="AR358">
            <v>-1368937.5762499999</v>
          </cell>
          <cell r="AS358">
            <v>-1468092.7987500001</v>
          </cell>
          <cell r="AT358">
            <v>-1565671.0733333332</v>
          </cell>
          <cell r="AU358">
            <v>-1635204.2137499999</v>
          </cell>
          <cell r="AV358">
            <v>-1708550.2716666667</v>
          </cell>
          <cell r="AW358">
            <v>-1791944.1420833338</v>
          </cell>
          <cell r="AX358">
            <v>-1848273.8433333335</v>
          </cell>
          <cell r="AY358">
            <v>-1870128.6645833331</v>
          </cell>
          <cell r="AZ358">
            <v>-1860404.4900000002</v>
          </cell>
        </row>
        <row r="359">
          <cell r="O359">
            <v>-6587.43</v>
          </cell>
          <cell r="P359">
            <v>-17479.52</v>
          </cell>
          <cell r="AO359">
            <v>-8652.2725000000009</v>
          </cell>
          <cell r="AP359">
            <v>-10151.227916666669</v>
          </cell>
          <cell r="AQ359">
            <v>-11966.5375</v>
          </cell>
          <cell r="AR359">
            <v>-13133.289166666669</v>
          </cell>
          <cell r="AS359">
            <v>-12838.375</v>
          </cell>
          <cell r="AT359">
            <v>-14607.108749999999</v>
          </cell>
          <cell r="AU359">
            <v>-16915.96125</v>
          </cell>
          <cell r="AV359">
            <v>-17399.509166666667</v>
          </cell>
          <cell r="AW359">
            <v>-18151.616666666665</v>
          </cell>
          <cell r="AX359">
            <v>-18801.616249999995</v>
          </cell>
          <cell r="AY359">
            <v>-19273.83083333333</v>
          </cell>
          <cell r="AZ359">
            <v>-19335.946249999997</v>
          </cell>
        </row>
        <row r="360">
          <cell r="O360">
            <v>0</v>
          </cell>
          <cell r="P360">
            <v>0</v>
          </cell>
          <cell r="AO360">
            <v>-42.776666666666664</v>
          </cell>
          <cell r="AP360">
            <v>-52.639999999999993</v>
          </cell>
          <cell r="AQ360">
            <v>-77.475416666666661</v>
          </cell>
          <cell r="AR360">
            <v>-108.985</v>
          </cell>
          <cell r="AS360">
            <v>-134.53666666666666</v>
          </cell>
          <cell r="AT360">
            <v>-131.84833333333333</v>
          </cell>
          <cell r="AU360">
            <v>-114.02749999999999</v>
          </cell>
          <cell r="AV360">
            <v>-109.33416666666666</v>
          </cell>
          <cell r="AW360">
            <v>-110.75916666666666</v>
          </cell>
          <cell r="AX360">
            <v>-99.092499999999987</v>
          </cell>
          <cell r="AY360">
            <v>-87.42583333333333</v>
          </cell>
          <cell r="AZ360">
            <v>-95.524166666666659</v>
          </cell>
        </row>
        <row r="361">
          <cell r="O361">
            <v>-1402554.28</v>
          </cell>
          <cell r="P361">
            <v>-1354280.24</v>
          </cell>
          <cell r="AO361">
            <v>-1189512.4579166665</v>
          </cell>
          <cell r="AP361">
            <v>-1302183.5008333332</v>
          </cell>
          <cell r="AQ361">
            <v>-1359693.3637499998</v>
          </cell>
          <cell r="AR361">
            <v>-1362607.0225000002</v>
          </cell>
          <cell r="AS361">
            <v>-1367142.2991666668</v>
          </cell>
          <cell r="AT361">
            <v>-1373460.3862500002</v>
          </cell>
          <cell r="AU361">
            <v>-1382413.0620833333</v>
          </cell>
          <cell r="AV361">
            <v>-1387357.9441666666</v>
          </cell>
          <cell r="AW361">
            <v>-1390746.6970833333</v>
          </cell>
          <cell r="AX361">
            <v>-1399714.4083333332</v>
          </cell>
          <cell r="AY361">
            <v>-1408965.6483333334</v>
          </cell>
          <cell r="AZ361">
            <v>-1413820.655</v>
          </cell>
        </row>
        <row r="362">
          <cell r="O362">
            <v>-754911.73</v>
          </cell>
          <cell r="P362">
            <v>-786430.24</v>
          </cell>
          <cell r="AO362">
            <v>-535008.97916666663</v>
          </cell>
          <cell r="AP362">
            <v>-607046.85583333333</v>
          </cell>
          <cell r="AQ362">
            <v>-662698.94833333336</v>
          </cell>
          <cell r="AR362">
            <v>-692329.23958333337</v>
          </cell>
          <cell r="AS362">
            <v>-727533.45458333334</v>
          </cell>
          <cell r="AT362">
            <v>-760967.85166666657</v>
          </cell>
          <cell r="AU362">
            <v>-786407.75541666662</v>
          </cell>
          <cell r="AV362">
            <v>-805003.88208333345</v>
          </cell>
          <cell r="AW362">
            <v>-818850.07791666675</v>
          </cell>
          <cell r="AX362">
            <v>-831770.21124999982</v>
          </cell>
          <cell r="AY362">
            <v>-839749.93791666673</v>
          </cell>
          <cell r="AZ362">
            <v>-842340.74708333332</v>
          </cell>
        </row>
        <row r="363">
          <cell r="O363">
            <v>292735.46999999997</v>
          </cell>
          <cell r="P363">
            <v>452704.98</v>
          </cell>
          <cell r="AO363">
            <v>2852244.2333333329</v>
          </cell>
          <cell r="AP363">
            <v>2868840.2374999993</v>
          </cell>
          <cell r="AQ363">
            <v>2869479.000833333</v>
          </cell>
          <cell r="AR363">
            <v>2628690.6720833331</v>
          </cell>
          <cell r="AS363">
            <v>2165121.7208333337</v>
          </cell>
          <cell r="AT363">
            <v>1706401.3245833337</v>
          </cell>
          <cell r="AU363">
            <v>1230436.8229166665</v>
          </cell>
          <cell r="AV363">
            <v>732318.08458333323</v>
          </cell>
          <cell r="AW363">
            <v>500699.74749999988</v>
          </cell>
          <cell r="AX363">
            <v>540413.08583333332</v>
          </cell>
          <cell r="AY363">
            <v>572786.48124999995</v>
          </cell>
          <cell r="AZ363">
            <v>583785.07999999996</v>
          </cell>
        </row>
        <row r="364">
          <cell r="O364">
            <v>0</v>
          </cell>
          <cell r="P364">
            <v>0</v>
          </cell>
          <cell r="AO364">
            <v>0</v>
          </cell>
          <cell r="AP364">
            <v>0</v>
          </cell>
          <cell r="AQ364">
            <v>0</v>
          </cell>
          <cell r="AR364">
            <v>0</v>
          </cell>
          <cell r="AS364">
            <v>0</v>
          </cell>
          <cell r="AT364">
            <v>0</v>
          </cell>
          <cell r="AU364">
            <v>0</v>
          </cell>
          <cell r="AV364">
            <v>0</v>
          </cell>
          <cell r="AW364">
            <v>0</v>
          </cell>
          <cell r="AX364">
            <v>0</v>
          </cell>
          <cell r="AY364">
            <v>0</v>
          </cell>
          <cell r="AZ364">
            <v>0</v>
          </cell>
        </row>
        <row r="365">
          <cell r="O365">
            <v>3412454.95</v>
          </cell>
          <cell r="P365">
            <v>3077529.69</v>
          </cell>
          <cell r="AO365">
            <v>3145643.2641666667</v>
          </cell>
          <cell r="AP365">
            <v>3186404.3583333329</v>
          </cell>
          <cell r="AQ365">
            <v>3234048.8008333333</v>
          </cell>
          <cell r="AR365">
            <v>3324114.9741666666</v>
          </cell>
          <cell r="AS365">
            <v>3468976.6429166663</v>
          </cell>
          <cell r="AT365">
            <v>3583323.3925000005</v>
          </cell>
          <cell r="AU365">
            <v>3638182.8204166666</v>
          </cell>
          <cell r="AV365">
            <v>3624873.8412499991</v>
          </cell>
          <cell r="AW365">
            <v>3554113.8983333334</v>
          </cell>
          <cell r="AX365">
            <v>3477729.1720833336</v>
          </cell>
          <cell r="AY365">
            <v>3440563.2525000009</v>
          </cell>
          <cell r="AZ365">
            <v>3440642.0508333328</v>
          </cell>
        </row>
        <row r="366">
          <cell r="O366">
            <v>3441176.07</v>
          </cell>
          <cell r="P366">
            <v>3594019.13</v>
          </cell>
          <cell r="AO366">
            <v>3182657.3470833334</v>
          </cell>
          <cell r="AP366">
            <v>3243142.541666666</v>
          </cell>
          <cell r="AQ366">
            <v>3291186.6520833331</v>
          </cell>
          <cell r="AR366">
            <v>3308185.887916666</v>
          </cell>
          <cell r="AS366">
            <v>3313094.6629166664</v>
          </cell>
          <cell r="AT366">
            <v>3317155.7483333331</v>
          </cell>
          <cell r="AU366">
            <v>3337814.5566666666</v>
          </cell>
          <cell r="AV366">
            <v>3364375.625833333</v>
          </cell>
          <cell r="AW366">
            <v>3377687.436666667</v>
          </cell>
          <cell r="AX366">
            <v>3371896.0524999998</v>
          </cell>
          <cell r="AY366">
            <v>3330127.1500000004</v>
          </cell>
          <cell r="AZ366">
            <v>3263404.5245833336</v>
          </cell>
        </row>
        <row r="367">
          <cell r="O367">
            <v>346002.99</v>
          </cell>
          <cell r="P367">
            <v>387020.99</v>
          </cell>
          <cell r="AO367">
            <v>374097.44833333342</v>
          </cell>
          <cell r="AP367">
            <v>371933.69833333342</v>
          </cell>
          <cell r="AQ367">
            <v>368166.40666666673</v>
          </cell>
          <cell r="AR367">
            <v>367488.74000000005</v>
          </cell>
          <cell r="AS367">
            <v>367671.07333333342</v>
          </cell>
          <cell r="AT367">
            <v>367139.15666666673</v>
          </cell>
          <cell r="AU367">
            <v>364258.32333333342</v>
          </cell>
          <cell r="AV367">
            <v>361557.19833333342</v>
          </cell>
          <cell r="AW367">
            <v>365696.19833333342</v>
          </cell>
          <cell r="AX367">
            <v>368185.32333333342</v>
          </cell>
          <cell r="AY367">
            <v>368020.69833333342</v>
          </cell>
          <cell r="AZ367">
            <v>376382.44833333342</v>
          </cell>
        </row>
        <row r="368">
          <cell r="O368">
            <v>53774.05</v>
          </cell>
          <cell r="P368">
            <v>61069.919999999998</v>
          </cell>
          <cell r="AO368">
            <v>47568.752916666672</v>
          </cell>
          <cell r="AP368">
            <v>48040.722083333327</v>
          </cell>
          <cell r="AQ368">
            <v>48888.042916666658</v>
          </cell>
          <cell r="AR368">
            <v>49700.500416666669</v>
          </cell>
          <cell r="AS368">
            <v>50312.641249999993</v>
          </cell>
          <cell r="AT368">
            <v>50758.040416666656</v>
          </cell>
          <cell r="AU368">
            <v>51340.006249999999</v>
          </cell>
          <cell r="AV368">
            <v>52044.655416666676</v>
          </cell>
          <cell r="AW368">
            <v>52846.487916666665</v>
          </cell>
          <cell r="AX368">
            <v>53618.995416666665</v>
          </cell>
          <cell r="AY368">
            <v>52932.99041666666</v>
          </cell>
          <cell r="AZ368">
            <v>51242.222083333334</v>
          </cell>
        </row>
        <row r="369">
          <cell r="O369">
            <v>1564708.41</v>
          </cell>
          <cell r="P369">
            <v>1546212.96</v>
          </cell>
          <cell r="AO369">
            <v>1483566.2849999999</v>
          </cell>
          <cell r="AP369">
            <v>1483361.61625</v>
          </cell>
          <cell r="AQ369">
            <v>1481603.50125</v>
          </cell>
          <cell r="AR369">
            <v>1480825.2612500002</v>
          </cell>
          <cell r="AS369">
            <v>1480262.2587499998</v>
          </cell>
          <cell r="AT369">
            <v>1479191.3425</v>
          </cell>
          <cell r="AU369">
            <v>1477575.3274999999</v>
          </cell>
          <cell r="AV369">
            <v>1476126.0962500002</v>
          </cell>
          <cell r="AW369">
            <v>1474736.7837500002</v>
          </cell>
          <cell r="AX369">
            <v>1473529.5125</v>
          </cell>
          <cell r="AY369">
            <v>1474605.4816666667</v>
          </cell>
          <cell r="AZ369">
            <v>1477923.9675</v>
          </cell>
        </row>
        <row r="370">
          <cell r="O370">
            <v>1751337.24</v>
          </cell>
          <cell r="P370">
            <v>1750075.12</v>
          </cell>
          <cell r="AO370">
            <v>1518899.1958333335</v>
          </cell>
          <cell r="AP370">
            <v>1530904.6170833334</v>
          </cell>
          <cell r="AQ370">
            <v>1546554.9208333334</v>
          </cell>
          <cell r="AR370">
            <v>1566834.0575000001</v>
          </cell>
          <cell r="AS370">
            <v>1587265.8341666667</v>
          </cell>
          <cell r="AT370">
            <v>1607850.2508333335</v>
          </cell>
          <cell r="AU370">
            <v>1627692.4720833336</v>
          </cell>
          <cell r="AV370">
            <v>1646831.6295833336</v>
          </cell>
          <cell r="AW370">
            <v>1666005.8516666668</v>
          </cell>
          <cell r="AX370">
            <v>1685176.0066666668</v>
          </cell>
          <cell r="AY370">
            <v>1696118.2891666666</v>
          </cell>
          <cell r="AZ370">
            <v>1698885.2874999999</v>
          </cell>
        </row>
        <row r="371">
          <cell r="O371">
            <v>4601578.47</v>
          </cell>
          <cell r="P371">
            <v>4585767.43</v>
          </cell>
          <cell r="AO371">
            <v>4394143.7220833329</v>
          </cell>
          <cell r="AP371">
            <v>4373998.3708333336</v>
          </cell>
          <cell r="AQ371">
            <v>4336289.6275000004</v>
          </cell>
          <cell r="AR371">
            <v>4292696.7108333344</v>
          </cell>
          <cell r="AS371">
            <v>4248612.3499999996</v>
          </cell>
          <cell r="AT371">
            <v>4203727.8583333334</v>
          </cell>
          <cell r="AU371">
            <v>4169501.197083333</v>
          </cell>
          <cell r="AV371">
            <v>4152487.7225000006</v>
          </cell>
          <cell r="AW371">
            <v>4141157.5041666669</v>
          </cell>
          <cell r="AX371">
            <v>4129827.2858333332</v>
          </cell>
          <cell r="AY371">
            <v>4085592.1912500001</v>
          </cell>
          <cell r="AZ371">
            <v>4051182.3429166661</v>
          </cell>
        </row>
        <row r="372">
          <cell r="O372">
            <v>0</v>
          </cell>
          <cell r="P372">
            <v>0</v>
          </cell>
          <cell r="AO372">
            <v>0</v>
          </cell>
          <cell r="AP372">
            <v>0</v>
          </cell>
          <cell r="AQ372">
            <v>0</v>
          </cell>
          <cell r="AR372">
            <v>0</v>
          </cell>
          <cell r="AS372">
            <v>0</v>
          </cell>
          <cell r="AT372">
            <v>0</v>
          </cell>
          <cell r="AU372">
            <v>0</v>
          </cell>
          <cell r="AV372">
            <v>0</v>
          </cell>
          <cell r="AW372">
            <v>0</v>
          </cell>
          <cell r="AX372">
            <v>0</v>
          </cell>
          <cell r="AY372">
            <v>0</v>
          </cell>
          <cell r="AZ372">
            <v>0</v>
          </cell>
        </row>
        <row r="373">
          <cell r="O373">
            <v>296599.96000000002</v>
          </cell>
          <cell r="P373">
            <v>296599.96000000002</v>
          </cell>
          <cell r="AO373">
            <v>296599.96000000002</v>
          </cell>
          <cell r="AP373">
            <v>296599.96000000002</v>
          </cell>
          <cell r="AQ373">
            <v>296599.96000000002</v>
          </cell>
          <cell r="AR373">
            <v>296599.96000000002</v>
          </cell>
          <cell r="AS373">
            <v>296599.96000000002</v>
          </cell>
          <cell r="AT373">
            <v>296599.96000000002</v>
          </cell>
          <cell r="AU373">
            <v>296599.96000000002</v>
          </cell>
          <cell r="AV373">
            <v>296599.96000000002</v>
          </cell>
          <cell r="AW373">
            <v>296599.96000000002</v>
          </cell>
          <cell r="AX373">
            <v>296599.96000000002</v>
          </cell>
          <cell r="AY373">
            <v>296599.96000000002</v>
          </cell>
          <cell r="AZ373">
            <v>296599.96000000002</v>
          </cell>
        </row>
        <row r="374">
          <cell r="O374">
            <v>0</v>
          </cell>
          <cell r="P374">
            <v>0</v>
          </cell>
          <cell r="AO374">
            <v>-51850.598333333328</v>
          </cell>
          <cell r="AP374">
            <v>-47756.741666666669</v>
          </cell>
          <cell r="AQ374">
            <v>-39950.105833333335</v>
          </cell>
          <cell r="AR374">
            <v>-28430.69083333333</v>
          </cell>
          <cell r="AS374">
            <v>-16911.275833333333</v>
          </cell>
          <cell r="AT374">
            <v>-6402.0491666666667</v>
          </cell>
          <cell r="AU374">
            <v>-1652.53</v>
          </cell>
          <cell r="AV374">
            <v>-1652.53</v>
          </cell>
          <cell r="AW374">
            <v>-826.26499999999999</v>
          </cell>
          <cell r="AX374">
            <v>0</v>
          </cell>
          <cell r="AY374">
            <v>0</v>
          </cell>
          <cell r="AZ374">
            <v>0</v>
          </cell>
        </row>
        <row r="375">
          <cell r="O375">
            <v>0</v>
          </cell>
          <cell r="P375">
            <v>0</v>
          </cell>
          <cell r="AO375">
            <v>0</v>
          </cell>
          <cell r="AP375">
            <v>0</v>
          </cell>
          <cell r="AQ375">
            <v>0</v>
          </cell>
          <cell r="AR375">
            <v>0</v>
          </cell>
          <cell r="AS375">
            <v>0</v>
          </cell>
          <cell r="AT375">
            <v>0</v>
          </cell>
          <cell r="AU375">
            <v>0</v>
          </cell>
          <cell r="AV375">
            <v>0</v>
          </cell>
          <cell r="AW375">
            <v>0</v>
          </cell>
          <cell r="AX375">
            <v>0</v>
          </cell>
          <cell r="AY375">
            <v>0</v>
          </cell>
          <cell r="AZ375">
            <v>0</v>
          </cell>
        </row>
        <row r="376">
          <cell r="O376">
            <v>0</v>
          </cell>
          <cell r="P376">
            <v>0</v>
          </cell>
          <cell r="AO376">
            <v>0</v>
          </cell>
          <cell r="AP376">
            <v>0</v>
          </cell>
          <cell r="AQ376">
            <v>0</v>
          </cell>
          <cell r="AR376">
            <v>0</v>
          </cell>
          <cell r="AS376">
            <v>0</v>
          </cell>
          <cell r="AT376">
            <v>0</v>
          </cell>
          <cell r="AU376">
            <v>0</v>
          </cell>
          <cell r="AV376">
            <v>0</v>
          </cell>
          <cell r="AW376">
            <v>0</v>
          </cell>
          <cell r="AX376">
            <v>0</v>
          </cell>
          <cell r="AY376">
            <v>0</v>
          </cell>
          <cell r="AZ376">
            <v>0</v>
          </cell>
        </row>
        <row r="377">
          <cell r="O377">
            <v>0</v>
          </cell>
          <cell r="P377">
            <v>0</v>
          </cell>
          <cell r="AO377">
            <v>0</v>
          </cell>
          <cell r="AP377">
            <v>0</v>
          </cell>
          <cell r="AQ377">
            <v>0</v>
          </cell>
          <cell r="AR377">
            <v>0</v>
          </cell>
          <cell r="AS377">
            <v>0</v>
          </cell>
          <cell r="AT377">
            <v>0</v>
          </cell>
          <cell r="AU377">
            <v>0</v>
          </cell>
          <cell r="AV377">
            <v>0</v>
          </cell>
          <cell r="AW377">
            <v>0</v>
          </cell>
          <cell r="AX377">
            <v>0</v>
          </cell>
          <cell r="AY377">
            <v>0</v>
          </cell>
          <cell r="AZ377">
            <v>0</v>
          </cell>
        </row>
        <row r="378">
          <cell r="O378">
            <v>116543.11</v>
          </cell>
          <cell r="P378">
            <v>148200.10999999999</v>
          </cell>
          <cell r="AO378">
            <v>113612.31833333331</v>
          </cell>
          <cell r="AP378">
            <v>117426.60999999999</v>
          </cell>
          <cell r="AQ378">
            <v>121770.56833333331</v>
          </cell>
          <cell r="AR378">
            <v>127991.73499999999</v>
          </cell>
          <cell r="AS378">
            <v>134408.77666666664</v>
          </cell>
          <cell r="AT378">
            <v>140003.69333333327</v>
          </cell>
          <cell r="AU378">
            <v>144710.02666666664</v>
          </cell>
          <cell r="AV378">
            <v>148337.48499999996</v>
          </cell>
          <cell r="AW378">
            <v>154784.56833333327</v>
          </cell>
          <cell r="AX378">
            <v>161465.15166666661</v>
          </cell>
          <cell r="AY378">
            <v>165732.48499999996</v>
          </cell>
          <cell r="AZ378">
            <v>169400.81833333327</v>
          </cell>
        </row>
        <row r="379">
          <cell r="O379">
            <v>0</v>
          </cell>
          <cell r="P379">
            <v>0</v>
          </cell>
          <cell r="AO379">
            <v>0</v>
          </cell>
          <cell r="AP379">
            <v>0</v>
          </cell>
          <cell r="AQ379">
            <v>0</v>
          </cell>
          <cell r="AR379">
            <v>0</v>
          </cell>
          <cell r="AS379">
            <v>0</v>
          </cell>
          <cell r="AT379">
            <v>0</v>
          </cell>
          <cell r="AU379">
            <v>0</v>
          </cell>
          <cell r="AV379">
            <v>0</v>
          </cell>
          <cell r="AW379">
            <v>0</v>
          </cell>
          <cell r="AX379">
            <v>0</v>
          </cell>
          <cell r="AY379">
            <v>0</v>
          </cell>
          <cell r="AZ379">
            <v>0</v>
          </cell>
        </row>
        <row r="380">
          <cell r="O380">
            <v>-147117.29999999999</v>
          </cell>
          <cell r="P380">
            <v>210780.17</v>
          </cell>
          <cell r="AO380">
            <v>20210.00916666667</v>
          </cell>
          <cell r="AP380">
            <v>33972.415833333333</v>
          </cell>
          <cell r="AQ380">
            <v>49245.905833333331</v>
          </cell>
          <cell r="AR380">
            <v>56399.080833333341</v>
          </cell>
          <cell r="AS380">
            <v>48408.800833333335</v>
          </cell>
          <cell r="AT380">
            <v>35516.422499999993</v>
          </cell>
          <cell r="AU380">
            <v>30938.310833333333</v>
          </cell>
          <cell r="AV380">
            <v>25765.88916666666</v>
          </cell>
          <cell r="AW380">
            <v>31516.302083333328</v>
          </cell>
          <cell r="AX380">
            <v>37393.908333333326</v>
          </cell>
          <cell r="AY380">
            <v>37823.232916666668</v>
          </cell>
          <cell r="AZ380">
            <v>36299.468333333323</v>
          </cell>
        </row>
        <row r="381">
          <cell r="O381">
            <v>1496066.4</v>
          </cell>
          <cell r="P381">
            <v>2020824.36</v>
          </cell>
          <cell r="AO381">
            <v>1335196.4270833333</v>
          </cell>
          <cell r="AP381">
            <v>1365824.7945833334</v>
          </cell>
          <cell r="AQ381">
            <v>1379229.6199999999</v>
          </cell>
          <cell r="AR381">
            <v>1386391.8133333332</v>
          </cell>
          <cell r="AS381">
            <v>1406479.0699999996</v>
          </cell>
          <cell r="AT381">
            <v>1468421.4237499998</v>
          </cell>
          <cell r="AU381">
            <v>1531921.3779166667</v>
          </cell>
          <cell r="AV381">
            <v>1568650.7016666669</v>
          </cell>
          <cell r="AW381">
            <v>1599080.4316666669</v>
          </cell>
          <cell r="AX381">
            <v>1640446.9083333334</v>
          </cell>
          <cell r="AY381">
            <v>1663958.3762500004</v>
          </cell>
          <cell r="AZ381">
            <v>1649662.2004166667</v>
          </cell>
        </row>
        <row r="382">
          <cell r="O382">
            <v>0</v>
          </cell>
          <cell r="P382">
            <v>0</v>
          </cell>
          <cell r="AO382">
            <v>-8828.4237499999999</v>
          </cell>
          <cell r="AP382">
            <v>-2942.8079166666666</v>
          </cell>
          <cell r="AQ382">
            <v>-2089.4566666666665</v>
          </cell>
          <cell r="AR382">
            <v>-4178.913333333333</v>
          </cell>
          <cell r="AS382">
            <v>-4178.913333333333</v>
          </cell>
          <cell r="AT382">
            <v>-8382.3966666666674</v>
          </cell>
          <cell r="AU382">
            <v>-12585.88</v>
          </cell>
          <cell r="AV382">
            <v>-12585.88</v>
          </cell>
          <cell r="AW382">
            <v>-20566.290833333333</v>
          </cell>
          <cell r="AX382">
            <v>-28546.701666666664</v>
          </cell>
          <cell r="AY382">
            <v>-28546.701666666664</v>
          </cell>
          <cell r="AZ382">
            <v>-32125.665833333333</v>
          </cell>
        </row>
        <row r="383">
          <cell r="O383">
            <v>0</v>
          </cell>
          <cell r="P383">
            <v>0</v>
          </cell>
          <cell r="AO383">
            <v>0</v>
          </cell>
          <cell r="AP383">
            <v>0</v>
          </cell>
          <cell r="AQ383">
            <v>0</v>
          </cell>
          <cell r="AR383">
            <v>0</v>
          </cell>
          <cell r="AS383">
            <v>0</v>
          </cell>
          <cell r="AT383">
            <v>0</v>
          </cell>
          <cell r="AU383">
            <v>0</v>
          </cell>
          <cell r="AV383">
            <v>0</v>
          </cell>
          <cell r="AW383">
            <v>0</v>
          </cell>
          <cell r="AX383">
            <v>0</v>
          </cell>
          <cell r="AY383">
            <v>0</v>
          </cell>
          <cell r="AZ383">
            <v>0</v>
          </cell>
        </row>
        <row r="384">
          <cell r="O384">
            <v>0</v>
          </cell>
          <cell r="P384">
            <v>0</v>
          </cell>
          <cell r="AO384">
            <v>3270845.1366666667</v>
          </cell>
          <cell r="AP384">
            <v>2951772.3033333332</v>
          </cell>
          <cell r="AQ384">
            <v>2560368.1991666667</v>
          </cell>
          <cell r="AR384">
            <v>2096048.4529166669</v>
          </cell>
          <cell r="AS384">
            <v>1556859.3104166666</v>
          </cell>
          <cell r="AT384">
            <v>1009243.3970833333</v>
          </cell>
          <cell r="AU384">
            <v>550746.45291666675</v>
          </cell>
          <cell r="AV384">
            <v>220386.18000000002</v>
          </cell>
          <cell r="AW384">
            <v>44981.254583333335</v>
          </cell>
          <cell r="AX384">
            <v>0</v>
          </cell>
          <cell r="AY384">
            <v>0</v>
          </cell>
          <cell r="AZ384">
            <v>0</v>
          </cell>
        </row>
        <row r="385">
          <cell r="O385">
            <v>2794084.36</v>
          </cell>
          <cell r="P385">
            <v>2794084.36</v>
          </cell>
          <cell r="AO385">
            <v>2803570.8195833336</v>
          </cell>
          <cell r="AP385">
            <v>2801399.8487499994</v>
          </cell>
          <cell r="AQ385">
            <v>2799724.5999999996</v>
          </cell>
          <cell r="AR385">
            <v>2798034.1554166661</v>
          </cell>
          <cell r="AS385">
            <v>2796316.8170833332</v>
          </cell>
          <cell r="AT385">
            <v>2794630.6479166667</v>
          </cell>
          <cell r="AU385">
            <v>2792956.6154166665</v>
          </cell>
          <cell r="AV385">
            <v>2791331.4054166665</v>
          </cell>
          <cell r="AW385">
            <v>2789738.33</v>
          </cell>
          <cell r="AX385">
            <v>2788167.1833333336</v>
          </cell>
          <cell r="AY385">
            <v>2786848.2862500004</v>
          </cell>
          <cell r="AZ385">
            <v>2785726.7479166668</v>
          </cell>
        </row>
        <row r="386">
          <cell r="O386">
            <v>195756.79999999999</v>
          </cell>
          <cell r="P386">
            <v>0</v>
          </cell>
          <cell r="AO386">
            <v>73664.800000000003</v>
          </cell>
          <cell r="AP386">
            <v>66167.200000000012</v>
          </cell>
          <cell r="AQ386">
            <v>62891.733333333337</v>
          </cell>
          <cell r="AR386">
            <v>57676.533333333333</v>
          </cell>
          <cell r="AS386">
            <v>50560.266666666663</v>
          </cell>
          <cell r="AT386">
            <v>48286.666666666657</v>
          </cell>
          <cell r="AU386">
            <v>49169.333333333336</v>
          </cell>
          <cell r="AV386">
            <v>45122.666666666664</v>
          </cell>
          <cell r="AW386">
            <v>35311.466666666667</v>
          </cell>
          <cell r="AX386">
            <v>22729.066666666666</v>
          </cell>
          <cell r="AY386">
            <v>8156.5333333333328</v>
          </cell>
          <cell r="AZ386">
            <v>0</v>
          </cell>
        </row>
        <row r="387">
          <cell r="O387">
            <v>0</v>
          </cell>
          <cell r="P387">
            <v>0</v>
          </cell>
          <cell r="AO387">
            <v>0</v>
          </cell>
          <cell r="AP387">
            <v>0</v>
          </cell>
          <cell r="AQ387">
            <v>0</v>
          </cell>
          <cell r="AR387">
            <v>0</v>
          </cell>
          <cell r="AS387">
            <v>0</v>
          </cell>
          <cell r="AT387">
            <v>0</v>
          </cell>
          <cell r="AU387">
            <v>0</v>
          </cell>
          <cell r="AV387">
            <v>0</v>
          </cell>
          <cell r="AW387">
            <v>0</v>
          </cell>
          <cell r="AX387">
            <v>0</v>
          </cell>
          <cell r="AY387">
            <v>0</v>
          </cell>
          <cell r="AZ387">
            <v>0</v>
          </cell>
        </row>
        <row r="388">
          <cell r="O388">
            <v>0</v>
          </cell>
          <cell r="P388">
            <v>0</v>
          </cell>
          <cell r="AO388">
            <v>0</v>
          </cell>
          <cell r="AP388">
            <v>0</v>
          </cell>
          <cell r="AQ388">
            <v>0</v>
          </cell>
          <cell r="AR388">
            <v>0</v>
          </cell>
          <cell r="AS388">
            <v>0</v>
          </cell>
          <cell r="AT388">
            <v>0</v>
          </cell>
          <cell r="AU388">
            <v>0</v>
          </cell>
          <cell r="AV388">
            <v>0</v>
          </cell>
          <cell r="AW388">
            <v>0</v>
          </cell>
          <cell r="AX388">
            <v>0</v>
          </cell>
          <cell r="AY388">
            <v>0</v>
          </cell>
          <cell r="AZ388">
            <v>0</v>
          </cell>
        </row>
        <row r="389">
          <cell r="O389">
            <v>0</v>
          </cell>
          <cell r="P389">
            <v>0</v>
          </cell>
          <cell r="AO389">
            <v>0</v>
          </cell>
          <cell r="AP389">
            <v>0</v>
          </cell>
          <cell r="AQ389">
            <v>0</v>
          </cell>
          <cell r="AR389">
            <v>0</v>
          </cell>
          <cell r="AS389">
            <v>0</v>
          </cell>
          <cell r="AT389">
            <v>0</v>
          </cell>
          <cell r="AU389">
            <v>0</v>
          </cell>
          <cell r="AV389">
            <v>0</v>
          </cell>
          <cell r="AW389">
            <v>0</v>
          </cell>
          <cell r="AX389">
            <v>0</v>
          </cell>
          <cell r="AY389">
            <v>0</v>
          </cell>
          <cell r="AZ389">
            <v>0</v>
          </cell>
        </row>
        <row r="390">
          <cell r="O390">
            <v>267641.46000000002</v>
          </cell>
          <cell r="P390">
            <v>267641.46000000002</v>
          </cell>
          <cell r="AO390">
            <v>268486.05083333334</v>
          </cell>
          <cell r="AP390">
            <v>267746.20916666667</v>
          </cell>
          <cell r="AQ390">
            <v>266745.64083333331</v>
          </cell>
          <cell r="AR390">
            <v>265492.76916666667</v>
          </cell>
          <cell r="AS390">
            <v>264152.63083333336</v>
          </cell>
          <cell r="AT390">
            <v>262812.49249999999</v>
          </cell>
          <cell r="AU390">
            <v>261502.36083333343</v>
          </cell>
          <cell r="AV390">
            <v>260222.23583333343</v>
          </cell>
          <cell r="AW390">
            <v>258942.11083333334</v>
          </cell>
          <cell r="AX390">
            <v>257673.97916666672</v>
          </cell>
          <cell r="AY390">
            <v>256430.83750000002</v>
          </cell>
          <cell r="AZ390">
            <v>255174.34916666671</v>
          </cell>
        </row>
        <row r="391">
          <cell r="O391">
            <v>0</v>
          </cell>
          <cell r="P391">
            <v>0</v>
          </cell>
          <cell r="AO391">
            <v>0</v>
          </cell>
          <cell r="AP391">
            <v>0</v>
          </cell>
          <cell r="AQ391">
            <v>0</v>
          </cell>
          <cell r="AR391">
            <v>0</v>
          </cell>
          <cell r="AS391">
            <v>0</v>
          </cell>
          <cell r="AT391">
            <v>0</v>
          </cell>
          <cell r="AU391">
            <v>0</v>
          </cell>
          <cell r="AV391">
            <v>0</v>
          </cell>
          <cell r="AW391">
            <v>0</v>
          </cell>
          <cell r="AX391">
            <v>0</v>
          </cell>
          <cell r="AY391">
            <v>0</v>
          </cell>
          <cell r="AZ391">
            <v>0</v>
          </cell>
        </row>
        <row r="392">
          <cell r="O392">
            <v>0</v>
          </cell>
          <cell r="P392">
            <v>0</v>
          </cell>
          <cell r="AO392">
            <v>25.803333333333331</v>
          </cell>
          <cell r="AP392">
            <v>25.803333333333331</v>
          </cell>
          <cell r="AQ392">
            <v>25.803333333333331</v>
          </cell>
          <cell r="AR392">
            <v>12.901666666666666</v>
          </cell>
          <cell r="AS392">
            <v>0</v>
          </cell>
          <cell r="AT392">
            <v>0</v>
          </cell>
          <cell r="AU392">
            <v>0</v>
          </cell>
          <cell r="AV392">
            <v>0</v>
          </cell>
          <cell r="AW392">
            <v>0</v>
          </cell>
          <cell r="AX392">
            <v>0</v>
          </cell>
          <cell r="AY392">
            <v>0</v>
          </cell>
          <cell r="AZ392">
            <v>0</v>
          </cell>
        </row>
        <row r="393">
          <cell r="O393">
            <v>8575896.2100000009</v>
          </cell>
          <cell r="P393">
            <v>8797219.6999999993</v>
          </cell>
          <cell r="AO393">
            <v>9168852.5320833325</v>
          </cell>
          <cell r="AP393">
            <v>9046638.4900000021</v>
          </cell>
          <cell r="AQ393">
            <v>8954479.8125000019</v>
          </cell>
          <cell r="AR393">
            <v>8877113.1974999998</v>
          </cell>
          <cell r="AS393">
            <v>8787260.791666666</v>
          </cell>
          <cell r="AT393">
            <v>8711248.875</v>
          </cell>
          <cell r="AU393">
            <v>8668572.0175000001</v>
          </cell>
          <cell r="AV393">
            <v>8663519.6158333328</v>
          </cell>
          <cell r="AW393">
            <v>8693424.8133333344</v>
          </cell>
          <cell r="AX393">
            <v>8735595.8554166667</v>
          </cell>
          <cell r="AY393">
            <v>8798192.8862499986</v>
          </cell>
          <cell r="AZ393">
            <v>8926416.9845833331</v>
          </cell>
        </row>
        <row r="394">
          <cell r="O394">
            <v>5021734.87</v>
          </cell>
          <cell r="P394">
            <v>5091340.87</v>
          </cell>
          <cell r="AO394">
            <v>4996689.7033333322</v>
          </cell>
          <cell r="AP394">
            <v>5007525.6616666662</v>
          </cell>
          <cell r="AQ394">
            <v>5018368.6616666662</v>
          </cell>
          <cell r="AR394">
            <v>5027510.9116666662</v>
          </cell>
          <cell r="AS394">
            <v>5038498.1199999992</v>
          </cell>
          <cell r="AT394">
            <v>5051104.2033333322</v>
          </cell>
          <cell r="AU394">
            <v>5059049.8283333322</v>
          </cell>
          <cell r="AV394">
            <v>5059074.6199999992</v>
          </cell>
          <cell r="AW394">
            <v>5059098.1616666662</v>
          </cell>
          <cell r="AX394">
            <v>5064043.8699999992</v>
          </cell>
          <cell r="AY394">
            <v>5068757.5366666662</v>
          </cell>
          <cell r="AZ394">
            <v>5074909.7033333322</v>
          </cell>
        </row>
        <row r="395">
          <cell r="O395">
            <v>-8575896.2100000009</v>
          </cell>
          <cell r="P395">
            <v>-8797219.6999999993</v>
          </cell>
          <cell r="AO395">
            <v>-9196927.421666665</v>
          </cell>
          <cell r="AP395">
            <v>-9063653.9104166683</v>
          </cell>
          <cell r="AQ395">
            <v>-8960435.7637499999</v>
          </cell>
          <cell r="AR395">
            <v>-8877437.9529166669</v>
          </cell>
          <cell r="AS395">
            <v>-8787372.4387499988</v>
          </cell>
          <cell r="AT395">
            <v>-8711248.875</v>
          </cell>
          <cell r="AU395">
            <v>-8668572.0175000001</v>
          </cell>
          <cell r="AV395">
            <v>-8663519.6158333328</v>
          </cell>
          <cell r="AW395">
            <v>-8693424.8133333344</v>
          </cell>
          <cell r="AX395">
            <v>-8735595.8554166667</v>
          </cell>
          <cell r="AY395">
            <v>-8798192.8862499986</v>
          </cell>
          <cell r="AZ395">
            <v>-8926875.9483333323</v>
          </cell>
        </row>
        <row r="396">
          <cell r="O396">
            <v>3831292.79</v>
          </cell>
          <cell r="P396">
            <v>3883496.79</v>
          </cell>
          <cell r="AO396">
            <v>3812506.9149999996</v>
          </cell>
          <cell r="AP396">
            <v>3820634.2483333331</v>
          </cell>
          <cell r="AQ396">
            <v>3828766.7899999996</v>
          </cell>
          <cell r="AR396">
            <v>3835623.7066666665</v>
          </cell>
          <cell r="AS396">
            <v>3843864.3316666665</v>
          </cell>
          <cell r="AT396">
            <v>3853319.1649999996</v>
          </cell>
          <cell r="AU396">
            <v>3859278.5816666665</v>
          </cell>
          <cell r="AV396">
            <v>3859297.2899999996</v>
          </cell>
          <cell r="AW396">
            <v>3859314.9983333331</v>
          </cell>
          <cell r="AX396">
            <v>3863024.3316666665</v>
          </cell>
          <cell r="AY396">
            <v>3866559.6233333331</v>
          </cell>
          <cell r="AZ396">
            <v>3871173.7899999996</v>
          </cell>
        </row>
        <row r="397">
          <cell r="O397">
            <v>20089205.91</v>
          </cell>
          <cell r="P397">
            <v>20095550.760000002</v>
          </cell>
          <cell r="AO397">
            <v>19861748.962083332</v>
          </cell>
          <cell r="AP397">
            <v>19926136.257499997</v>
          </cell>
          <cell r="AQ397">
            <v>20013044.399583336</v>
          </cell>
          <cell r="AR397">
            <v>20135628.092083335</v>
          </cell>
          <cell r="AS397">
            <v>20141300.798333336</v>
          </cell>
          <cell r="AT397">
            <v>19960631.272083338</v>
          </cell>
          <cell r="AU397">
            <v>19727641.4725</v>
          </cell>
          <cell r="AV397">
            <v>19538796.956666667</v>
          </cell>
          <cell r="AW397">
            <v>19403578.767083332</v>
          </cell>
          <cell r="AX397">
            <v>19298552.355</v>
          </cell>
          <cell r="AY397">
            <v>19198751.210833337</v>
          </cell>
          <cell r="AZ397">
            <v>19097583.32</v>
          </cell>
        </row>
        <row r="398">
          <cell r="O398">
            <v>0</v>
          </cell>
          <cell r="P398">
            <v>0</v>
          </cell>
          <cell r="AO398">
            <v>0</v>
          </cell>
          <cell r="AP398">
            <v>0</v>
          </cell>
          <cell r="AQ398">
            <v>0</v>
          </cell>
          <cell r="AR398">
            <v>0</v>
          </cell>
          <cell r="AS398">
            <v>0</v>
          </cell>
          <cell r="AT398">
            <v>0</v>
          </cell>
          <cell r="AU398">
            <v>0</v>
          </cell>
          <cell r="AV398">
            <v>0</v>
          </cell>
          <cell r="AW398">
            <v>0</v>
          </cell>
          <cell r="AX398">
            <v>0</v>
          </cell>
          <cell r="AY398">
            <v>0</v>
          </cell>
          <cell r="AZ398">
            <v>0</v>
          </cell>
        </row>
        <row r="399">
          <cell r="O399">
            <v>0</v>
          </cell>
          <cell r="P399">
            <v>0</v>
          </cell>
          <cell r="AO399">
            <v>0</v>
          </cell>
          <cell r="AP399">
            <v>0</v>
          </cell>
          <cell r="AQ399">
            <v>0</v>
          </cell>
          <cell r="AR399">
            <v>0</v>
          </cell>
          <cell r="AS399">
            <v>0</v>
          </cell>
          <cell r="AT399">
            <v>0</v>
          </cell>
          <cell r="AU399">
            <v>0</v>
          </cell>
          <cell r="AV399">
            <v>0</v>
          </cell>
          <cell r="AW399">
            <v>0</v>
          </cell>
          <cell r="AX399">
            <v>0</v>
          </cell>
          <cell r="AY399">
            <v>0</v>
          </cell>
          <cell r="AZ399">
            <v>0</v>
          </cell>
        </row>
        <row r="400">
          <cell r="O400">
            <v>39099494.649999999</v>
          </cell>
          <cell r="P400">
            <v>39608499.859999999</v>
          </cell>
          <cell r="AO400">
            <v>36974083.287916668</v>
          </cell>
          <cell r="AP400">
            <v>37425013.074999996</v>
          </cell>
          <cell r="AQ400">
            <v>37904115.627916664</v>
          </cell>
          <cell r="AR400">
            <v>38302543.010416664</v>
          </cell>
          <cell r="AS400">
            <v>38573139.91458334</v>
          </cell>
          <cell r="AT400">
            <v>38726591.579999998</v>
          </cell>
          <cell r="AU400">
            <v>38559813.200416677</v>
          </cell>
          <cell r="AV400">
            <v>38229302.331250004</v>
          </cell>
          <cell r="AW400">
            <v>37930861.687916666</v>
          </cell>
          <cell r="AX400">
            <v>37638988.885416664</v>
          </cell>
          <cell r="AY400">
            <v>37401691.51083333</v>
          </cell>
          <cell r="AZ400">
            <v>37133963.636666663</v>
          </cell>
        </row>
        <row r="401">
          <cell r="O401">
            <v>6006006.9100000001</v>
          </cell>
          <cell r="P401">
            <v>6017424.8700000001</v>
          </cell>
          <cell r="AO401">
            <v>6376207.9212500006</v>
          </cell>
          <cell r="AP401">
            <v>6339555.6070833327</v>
          </cell>
          <cell r="AQ401">
            <v>6301851.0499999998</v>
          </cell>
          <cell r="AR401">
            <v>6259361.6233333321</v>
          </cell>
          <cell r="AS401">
            <v>6213151.4933333322</v>
          </cell>
          <cell r="AT401">
            <v>6193062.6624999987</v>
          </cell>
          <cell r="AU401">
            <v>6184480.1862499984</v>
          </cell>
          <cell r="AV401">
            <v>6171487.9616666669</v>
          </cell>
          <cell r="AW401">
            <v>6166337.911666668</v>
          </cell>
          <cell r="AX401">
            <v>6158343.0879166676</v>
          </cell>
          <cell r="AY401">
            <v>6156260.9695833325</v>
          </cell>
          <cell r="AZ401">
            <v>6168394.7999999998</v>
          </cell>
        </row>
        <row r="402">
          <cell r="O402">
            <v>4310901.0199999996</v>
          </cell>
          <cell r="P402">
            <v>4307112.5</v>
          </cell>
          <cell r="AO402">
            <v>4411065.7541666664</v>
          </cell>
          <cell r="AP402">
            <v>4361527.4625000004</v>
          </cell>
          <cell r="AQ402">
            <v>4313672.4570833333</v>
          </cell>
          <cell r="AR402">
            <v>4267417.2383333333</v>
          </cell>
          <cell r="AS402">
            <v>4236788.7929166667</v>
          </cell>
          <cell r="AT402">
            <v>4222748.2675000001</v>
          </cell>
          <cell r="AU402">
            <v>4203233.5504166661</v>
          </cell>
          <cell r="AV402">
            <v>4176970.6912499997</v>
          </cell>
          <cell r="AW402">
            <v>4167456.8837499991</v>
          </cell>
          <cell r="AX402">
            <v>4171364.78125</v>
          </cell>
          <cell r="AY402">
            <v>4162273.1441666675</v>
          </cell>
          <cell r="AZ402">
            <v>4144917.382916668</v>
          </cell>
        </row>
        <row r="403">
          <cell r="O403">
            <v>0</v>
          </cell>
          <cell r="P403">
            <v>0</v>
          </cell>
          <cell r="AO403">
            <v>0</v>
          </cell>
          <cell r="AP403">
            <v>0</v>
          </cell>
          <cell r="AQ403">
            <v>0</v>
          </cell>
          <cell r="AR403">
            <v>0</v>
          </cell>
          <cell r="AS403">
            <v>0</v>
          </cell>
          <cell r="AT403">
            <v>0</v>
          </cell>
          <cell r="AU403">
            <v>0</v>
          </cell>
          <cell r="AV403">
            <v>0</v>
          </cell>
          <cell r="AW403">
            <v>0</v>
          </cell>
          <cell r="AX403">
            <v>0</v>
          </cell>
          <cell r="AY403">
            <v>0</v>
          </cell>
          <cell r="AZ403">
            <v>0</v>
          </cell>
        </row>
        <row r="404">
          <cell r="O404">
            <v>0</v>
          </cell>
          <cell r="P404">
            <v>0</v>
          </cell>
          <cell r="AO404">
            <v>0</v>
          </cell>
          <cell r="AP404">
            <v>0</v>
          </cell>
          <cell r="AQ404">
            <v>0</v>
          </cell>
          <cell r="AR404">
            <v>0</v>
          </cell>
          <cell r="AS404">
            <v>0</v>
          </cell>
          <cell r="AT404">
            <v>0</v>
          </cell>
          <cell r="AU404">
            <v>0</v>
          </cell>
          <cell r="AV404">
            <v>0</v>
          </cell>
          <cell r="AW404">
            <v>0</v>
          </cell>
          <cell r="AX404">
            <v>0</v>
          </cell>
          <cell r="AY404">
            <v>0</v>
          </cell>
          <cell r="AZ404">
            <v>0</v>
          </cell>
        </row>
        <row r="405">
          <cell r="O405">
            <v>0</v>
          </cell>
          <cell r="P405">
            <v>0</v>
          </cell>
          <cell r="AO405">
            <v>0</v>
          </cell>
          <cell r="AP405">
            <v>0</v>
          </cell>
          <cell r="AQ405">
            <v>0</v>
          </cell>
          <cell r="AR405">
            <v>0</v>
          </cell>
          <cell r="AS405">
            <v>0</v>
          </cell>
          <cell r="AT405">
            <v>0</v>
          </cell>
          <cell r="AU405">
            <v>0</v>
          </cell>
          <cell r="AV405">
            <v>0</v>
          </cell>
          <cell r="AW405">
            <v>0</v>
          </cell>
          <cell r="AX405">
            <v>0</v>
          </cell>
          <cell r="AY405">
            <v>0</v>
          </cell>
          <cell r="AZ405">
            <v>0</v>
          </cell>
        </row>
        <row r="406">
          <cell r="O406">
            <v>0</v>
          </cell>
          <cell r="P406">
            <v>0</v>
          </cell>
          <cell r="AO406">
            <v>0</v>
          </cell>
          <cell r="AP406">
            <v>0</v>
          </cell>
          <cell r="AQ406">
            <v>0</v>
          </cell>
          <cell r="AR406">
            <v>0</v>
          </cell>
          <cell r="AS406">
            <v>0</v>
          </cell>
          <cell r="AT406">
            <v>0</v>
          </cell>
          <cell r="AU406">
            <v>0</v>
          </cell>
          <cell r="AV406">
            <v>0</v>
          </cell>
          <cell r="AW406">
            <v>0</v>
          </cell>
          <cell r="AX406">
            <v>0</v>
          </cell>
          <cell r="AY406">
            <v>0</v>
          </cell>
          <cell r="AZ406">
            <v>0</v>
          </cell>
        </row>
        <row r="407">
          <cell r="O407">
            <v>0</v>
          </cell>
          <cell r="P407">
            <v>0</v>
          </cell>
          <cell r="AO407">
            <v>0</v>
          </cell>
          <cell r="AP407">
            <v>0</v>
          </cell>
          <cell r="AQ407">
            <v>0</v>
          </cell>
          <cell r="AR407">
            <v>0</v>
          </cell>
          <cell r="AS407">
            <v>0</v>
          </cell>
          <cell r="AT407">
            <v>0</v>
          </cell>
          <cell r="AU407">
            <v>0</v>
          </cell>
          <cell r="AV407">
            <v>0</v>
          </cell>
          <cell r="AW407">
            <v>0</v>
          </cell>
          <cell r="AX407">
            <v>0</v>
          </cell>
          <cell r="AY407">
            <v>0</v>
          </cell>
          <cell r="AZ407">
            <v>0</v>
          </cell>
        </row>
        <row r="408">
          <cell r="O408">
            <v>0</v>
          </cell>
          <cell r="P408">
            <v>0</v>
          </cell>
          <cell r="AO408">
            <v>0</v>
          </cell>
          <cell r="AP408">
            <v>0</v>
          </cell>
          <cell r="AQ408">
            <v>0</v>
          </cell>
          <cell r="AR408">
            <v>0</v>
          </cell>
          <cell r="AS408">
            <v>0</v>
          </cell>
          <cell r="AT408">
            <v>0</v>
          </cell>
          <cell r="AU408">
            <v>0</v>
          </cell>
          <cell r="AV408">
            <v>0</v>
          </cell>
          <cell r="AW408">
            <v>0</v>
          </cell>
          <cell r="AX408">
            <v>0</v>
          </cell>
          <cell r="AY408">
            <v>0</v>
          </cell>
          <cell r="AZ408">
            <v>0</v>
          </cell>
        </row>
        <row r="409">
          <cell r="O409">
            <v>0</v>
          </cell>
          <cell r="P409">
            <v>0</v>
          </cell>
          <cell r="AO409">
            <v>0</v>
          </cell>
          <cell r="AP409">
            <v>0</v>
          </cell>
          <cell r="AQ409">
            <v>0</v>
          </cell>
          <cell r="AR409">
            <v>0</v>
          </cell>
          <cell r="AS409">
            <v>0</v>
          </cell>
          <cell r="AT409">
            <v>0</v>
          </cell>
          <cell r="AU409">
            <v>0</v>
          </cell>
          <cell r="AV409">
            <v>0</v>
          </cell>
          <cell r="AW409">
            <v>0</v>
          </cell>
          <cell r="AX409">
            <v>0</v>
          </cell>
          <cell r="AY409">
            <v>0</v>
          </cell>
          <cell r="AZ409">
            <v>0</v>
          </cell>
        </row>
        <row r="410">
          <cell r="O410">
            <v>3619874.89</v>
          </cell>
          <cell r="P410">
            <v>3815834.89</v>
          </cell>
          <cell r="AO410">
            <v>3660335.5162499999</v>
          </cell>
          <cell r="AP410">
            <v>3675248.5187500003</v>
          </cell>
          <cell r="AQ410">
            <v>3690209.3404166666</v>
          </cell>
          <cell r="AR410">
            <v>3705217.9812499997</v>
          </cell>
          <cell r="AS410">
            <v>3720226.6220833329</v>
          </cell>
          <cell r="AT410">
            <v>3734478.31</v>
          </cell>
          <cell r="AU410">
            <v>3747973.0449999999</v>
          </cell>
          <cell r="AV410">
            <v>3761467.78</v>
          </cell>
          <cell r="AW410">
            <v>3777071.8104166663</v>
          </cell>
          <cell r="AX410">
            <v>3794622.1554166661</v>
          </cell>
          <cell r="AY410">
            <v>3812038.1616666657</v>
          </cell>
          <cell r="AZ410">
            <v>3819611.411249999</v>
          </cell>
        </row>
        <row r="411">
          <cell r="O411">
            <v>0</v>
          </cell>
          <cell r="P411">
            <v>0</v>
          </cell>
          <cell r="AO411">
            <v>0</v>
          </cell>
          <cell r="AP411">
            <v>0</v>
          </cell>
          <cell r="AQ411">
            <v>0</v>
          </cell>
          <cell r="AR411">
            <v>0</v>
          </cell>
          <cell r="AS411">
            <v>0</v>
          </cell>
          <cell r="AT411">
            <v>0</v>
          </cell>
          <cell r="AU411">
            <v>0</v>
          </cell>
          <cell r="AV411">
            <v>0</v>
          </cell>
          <cell r="AW411">
            <v>0</v>
          </cell>
          <cell r="AX411">
            <v>0</v>
          </cell>
          <cell r="AY411">
            <v>0</v>
          </cell>
          <cell r="AZ411">
            <v>0</v>
          </cell>
        </row>
        <row r="412">
          <cell r="O412">
            <v>0</v>
          </cell>
          <cell r="P412">
            <v>0</v>
          </cell>
          <cell r="AO412">
            <v>0</v>
          </cell>
          <cell r="AP412">
            <v>0</v>
          </cell>
          <cell r="AQ412">
            <v>0</v>
          </cell>
          <cell r="AR412">
            <v>0</v>
          </cell>
          <cell r="AS412">
            <v>0</v>
          </cell>
          <cell r="AT412">
            <v>0</v>
          </cell>
          <cell r="AU412">
            <v>0</v>
          </cell>
          <cell r="AV412">
            <v>0</v>
          </cell>
          <cell r="AW412">
            <v>0</v>
          </cell>
          <cell r="AX412">
            <v>0</v>
          </cell>
          <cell r="AY412">
            <v>0</v>
          </cell>
          <cell r="AZ412">
            <v>0</v>
          </cell>
        </row>
        <row r="413">
          <cell r="O413">
            <v>0</v>
          </cell>
          <cell r="P413">
            <v>0</v>
          </cell>
          <cell r="AO413">
            <v>0</v>
          </cell>
          <cell r="AP413">
            <v>0</v>
          </cell>
          <cell r="AQ413">
            <v>0</v>
          </cell>
          <cell r="AR413">
            <v>0</v>
          </cell>
          <cell r="AS413">
            <v>0</v>
          </cell>
          <cell r="AT413">
            <v>0</v>
          </cell>
          <cell r="AU413">
            <v>0</v>
          </cell>
          <cell r="AV413">
            <v>0</v>
          </cell>
          <cell r="AW413">
            <v>0</v>
          </cell>
          <cell r="AX413">
            <v>0</v>
          </cell>
          <cell r="AY413">
            <v>0</v>
          </cell>
          <cell r="AZ413">
            <v>0</v>
          </cell>
        </row>
        <row r="414">
          <cell r="O414">
            <v>0</v>
          </cell>
          <cell r="P414">
            <v>-102031.09</v>
          </cell>
          <cell r="AO414">
            <v>-8502.5908333333336</v>
          </cell>
          <cell r="AP414">
            <v>-8502.5908333333336</v>
          </cell>
          <cell r="AQ414">
            <v>-8502.5908333333336</v>
          </cell>
          <cell r="AR414">
            <v>-8502.5908333333336</v>
          </cell>
          <cell r="AS414">
            <v>-8502.5908333333336</v>
          </cell>
          <cell r="AT414">
            <v>-8502.5908333333336</v>
          </cell>
          <cell r="AU414">
            <v>-8502.5908333333336</v>
          </cell>
          <cell r="AV414">
            <v>-8502.5908333333336</v>
          </cell>
          <cell r="AW414">
            <v>-8502.5908333333336</v>
          </cell>
          <cell r="AX414">
            <v>-8502.5908333333336</v>
          </cell>
          <cell r="AY414">
            <v>-8502.5908333333336</v>
          </cell>
          <cell r="AZ414">
            <v>-4251.2954166666668</v>
          </cell>
        </row>
        <row r="415">
          <cell r="O415">
            <v>0</v>
          </cell>
          <cell r="P415">
            <v>204524.79999999999</v>
          </cell>
          <cell r="AO415">
            <v>21495.200000000001</v>
          </cell>
          <cell r="AP415">
            <v>29758.133333333331</v>
          </cell>
          <cell r="AQ415">
            <v>38502.400000000001</v>
          </cell>
          <cell r="AR415">
            <v>48368</v>
          </cell>
          <cell r="AS415">
            <v>60763.73333333333</v>
          </cell>
          <cell r="AT415">
            <v>72192.53333333334</v>
          </cell>
          <cell r="AU415">
            <v>79583.022916666669</v>
          </cell>
          <cell r="AV415">
            <v>89130.70958333333</v>
          </cell>
          <cell r="AW415">
            <v>101376.89083333332</v>
          </cell>
          <cell r="AX415">
            <v>111103.52250000001</v>
          </cell>
          <cell r="AY415">
            <v>116119.09541666669</v>
          </cell>
          <cell r="AZ415">
            <v>110445.77333333333</v>
          </cell>
        </row>
        <row r="416">
          <cell r="O416">
            <v>0</v>
          </cell>
          <cell r="P416">
            <v>0</v>
          </cell>
          <cell r="AO416">
            <v>0</v>
          </cell>
          <cell r="AP416">
            <v>0</v>
          </cell>
          <cell r="AQ416">
            <v>0</v>
          </cell>
          <cell r="AR416">
            <v>0</v>
          </cell>
          <cell r="AS416">
            <v>0</v>
          </cell>
          <cell r="AT416">
            <v>0</v>
          </cell>
          <cell r="AU416">
            <v>0</v>
          </cell>
          <cell r="AV416">
            <v>0</v>
          </cell>
          <cell r="AW416">
            <v>0</v>
          </cell>
          <cell r="AX416">
            <v>0</v>
          </cell>
          <cell r="AY416">
            <v>0</v>
          </cell>
          <cell r="AZ416">
            <v>1427.8</v>
          </cell>
        </row>
        <row r="417">
          <cell r="O417">
            <v>3637975.61</v>
          </cell>
          <cell r="P417">
            <v>3655099.48</v>
          </cell>
          <cell r="AO417">
            <v>3767436.8958333335</v>
          </cell>
          <cell r="AP417">
            <v>3761990.8637499996</v>
          </cell>
          <cell r="AQ417">
            <v>3756445.5995833329</v>
          </cell>
          <cell r="AR417">
            <v>3740056.6916666669</v>
          </cell>
          <cell r="AS417">
            <v>3714044.143333334</v>
          </cell>
          <cell r="AT417">
            <v>3685879.3891666667</v>
          </cell>
          <cell r="AU417">
            <v>3652466.0266666668</v>
          </cell>
          <cell r="AV417">
            <v>3615940.5162500008</v>
          </cell>
          <cell r="AW417">
            <v>3574406.4329166659</v>
          </cell>
          <cell r="AX417">
            <v>3533530.3974999995</v>
          </cell>
          <cell r="AY417">
            <v>3499385.5937499995</v>
          </cell>
          <cell r="AZ417">
            <v>3464756.3312500003</v>
          </cell>
        </row>
        <row r="418">
          <cell r="O418">
            <v>694830.83</v>
          </cell>
          <cell r="P418">
            <v>727653.07</v>
          </cell>
          <cell r="AO418">
            <v>625221.03458333341</v>
          </cell>
          <cell r="AP418">
            <v>642142.75041666662</v>
          </cell>
          <cell r="AQ418">
            <v>660125.36916666664</v>
          </cell>
          <cell r="AR418">
            <v>680624.54541666666</v>
          </cell>
          <cell r="AS418">
            <v>699880.58666666679</v>
          </cell>
          <cell r="AT418">
            <v>716103.16833333333</v>
          </cell>
          <cell r="AU418">
            <v>729944.37374999991</v>
          </cell>
          <cell r="AV418">
            <v>738763.4412499998</v>
          </cell>
          <cell r="AW418">
            <v>746446.6433333332</v>
          </cell>
          <cell r="AX418">
            <v>755062.22916666663</v>
          </cell>
          <cell r="AY418">
            <v>764072.29916666669</v>
          </cell>
          <cell r="AZ418">
            <v>772310.70458333334</v>
          </cell>
        </row>
        <row r="419">
          <cell r="O419">
            <v>0</v>
          </cell>
          <cell r="P419">
            <v>0</v>
          </cell>
          <cell r="AO419">
            <v>0</v>
          </cell>
          <cell r="AP419">
            <v>0</v>
          </cell>
          <cell r="AQ419">
            <v>0</v>
          </cell>
          <cell r="AR419">
            <v>0</v>
          </cell>
          <cell r="AS419">
            <v>0</v>
          </cell>
          <cell r="AT419">
            <v>0</v>
          </cell>
          <cell r="AU419">
            <v>0</v>
          </cell>
          <cell r="AV419">
            <v>0</v>
          </cell>
          <cell r="AW419">
            <v>0</v>
          </cell>
          <cell r="AX419">
            <v>0</v>
          </cell>
          <cell r="AY419">
            <v>0</v>
          </cell>
          <cell r="AZ419">
            <v>0</v>
          </cell>
        </row>
        <row r="420">
          <cell r="O420">
            <v>0</v>
          </cell>
          <cell r="P420">
            <v>0</v>
          </cell>
          <cell r="AO420">
            <v>0</v>
          </cell>
          <cell r="AP420">
            <v>0</v>
          </cell>
          <cell r="AQ420">
            <v>0</v>
          </cell>
          <cell r="AR420">
            <v>0</v>
          </cell>
          <cell r="AS420">
            <v>0</v>
          </cell>
          <cell r="AT420">
            <v>0</v>
          </cell>
          <cell r="AU420">
            <v>0</v>
          </cell>
          <cell r="AV420">
            <v>0</v>
          </cell>
          <cell r="AW420">
            <v>0</v>
          </cell>
          <cell r="AX420">
            <v>0</v>
          </cell>
          <cell r="AY420">
            <v>0</v>
          </cell>
          <cell r="AZ420">
            <v>0</v>
          </cell>
        </row>
        <row r="421">
          <cell r="O421">
            <v>1025279.07</v>
          </cell>
          <cell r="P421">
            <v>1040161.78</v>
          </cell>
          <cell r="AO421">
            <v>905693.46124999982</v>
          </cell>
          <cell r="AP421">
            <v>935407.20958333323</v>
          </cell>
          <cell r="AQ421">
            <v>965034.86249999993</v>
          </cell>
          <cell r="AR421">
            <v>994176.87625000009</v>
          </cell>
          <cell r="AS421">
            <v>1016016.23</v>
          </cell>
          <cell r="AT421">
            <v>1029710.5079166667</v>
          </cell>
          <cell r="AU421">
            <v>1042016.1854166667</v>
          </cell>
          <cell r="AV421">
            <v>1053472.6570833332</v>
          </cell>
          <cell r="AW421">
            <v>1064238.1891666665</v>
          </cell>
          <cell r="AX421">
            <v>1074958.6920833334</v>
          </cell>
          <cell r="AY421">
            <v>1085726.8074999999</v>
          </cell>
          <cell r="AZ421">
            <v>1091871.4462500003</v>
          </cell>
        </row>
        <row r="422">
          <cell r="O422">
            <v>28329900.59</v>
          </cell>
          <cell r="P422">
            <v>25402174.350000001</v>
          </cell>
          <cell r="AO422">
            <v>20420276.615000002</v>
          </cell>
          <cell r="AP422">
            <v>20596921.082083333</v>
          </cell>
          <cell r="AQ422">
            <v>20516998.877916668</v>
          </cell>
          <cell r="AR422">
            <v>20455701.7575</v>
          </cell>
          <cell r="AS422">
            <v>20736831.679999996</v>
          </cell>
          <cell r="AT422">
            <v>21115989.63208333</v>
          </cell>
          <cell r="AU422">
            <v>21555983.723749999</v>
          </cell>
          <cell r="AV422">
            <v>21875179.737500001</v>
          </cell>
          <cell r="AW422">
            <v>22136755.776666667</v>
          </cell>
          <cell r="AX422">
            <v>22467527.365833331</v>
          </cell>
          <cell r="AY422">
            <v>22668256.831250001</v>
          </cell>
          <cell r="AZ422">
            <v>22830050.481249999</v>
          </cell>
        </row>
        <row r="423">
          <cell r="O423">
            <v>4370734.3600000003</v>
          </cell>
          <cell r="P423">
            <v>3749546.54</v>
          </cell>
          <cell r="AO423">
            <v>4244525.7487500003</v>
          </cell>
          <cell r="AP423">
            <v>4190205.4137500003</v>
          </cell>
          <cell r="AQ423">
            <v>4069096.2283333335</v>
          </cell>
          <cell r="AR423">
            <v>3906904.0579166668</v>
          </cell>
          <cell r="AS423">
            <v>3718043.4387500002</v>
          </cell>
          <cell r="AT423">
            <v>3637985.2029166664</v>
          </cell>
          <cell r="AU423">
            <v>3669449.0924999998</v>
          </cell>
          <cell r="AV423">
            <v>3710957.1654166668</v>
          </cell>
          <cell r="AW423">
            <v>3759737.0870833327</v>
          </cell>
          <cell r="AX423">
            <v>3808998.6462500002</v>
          </cell>
          <cell r="AY423">
            <v>3852013.1304166671</v>
          </cell>
          <cell r="AZ423">
            <v>3913405.72</v>
          </cell>
        </row>
        <row r="424">
          <cell r="O424">
            <v>22413128.079999998</v>
          </cell>
          <cell r="P424">
            <v>13199062.65</v>
          </cell>
          <cell r="AO424">
            <v>24209182.082083333</v>
          </cell>
          <cell r="AP424">
            <v>22163057.818749998</v>
          </cell>
          <cell r="AQ424">
            <v>20244731.977916669</v>
          </cell>
          <cell r="AR424">
            <v>18667608.21916667</v>
          </cell>
          <cell r="AS424">
            <v>17330087.377916668</v>
          </cell>
          <cell r="AT424">
            <v>16159042.952083334</v>
          </cell>
          <cell r="AU424">
            <v>15100923.767083334</v>
          </cell>
          <cell r="AV424">
            <v>14127441.869166667</v>
          </cell>
          <cell r="AW424">
            <v>13121449.682083333</v>
          </cell>
          <cell r="AX424">
            <v>12353575.091666669</v>
          </cell>
          <cell r="AY424">
            <v>11807760.252083333</v>
          </cell>
          <cell r="AZ424">
            <v>11513188.457500001</v>
          </cell>
        </row>
        <row r="425">
          <cell r="O425">
            <v>0</v>
          </cell>
          <cell r="P425">
            <v>0</v>
          </cell>
          <cell r="AO425">
            <v>0</v>
          </cell>
          <cell r="AP425">
            <v>0</v>
          </cell>
          <cell r="AQ425">
            <v>0</v>
          </cell>
          <cell r="AR425">
            <v>0</v>
          </cell>
          <cell r="AS425">
            <v>0</v>
          </cell>
          <cell r="AT425">
            <v>0</v>
          </cell>
          <cell r="AU425">
            <v>0</v>
          </cell>
          <cell r="AV425">
            <v>0</v>
          </cell>
          <cell r="AW425">
            <v>0</v>
          </cell>
          <cell r="AX425">
            <v>0</v>
          </cell>
          <cell r="AY425">
            <v>0</v>
          </cell>
          <cell r="AZ425">
            <v>0</v>
          </cell>
        </row>
        <row r="426">
          <cell r="O426">
            <v>576201.30000000005</v>
          </cell>
          <cell r="P426">
            <v>576201.30000000005</v>
          </cell>
          <cell r="AO426">
            <v>572077.45999999985</v>
          </cell>
          <cell r="AP426">
            <v>572077.45999999985</v>
          </cell>
          <cell r="AQ426">
            <v>572077.45999999985</v>
          </cell>
          <cell r="AR426">
            <v>572077.45999999985</v>
          </cell>
          <cell r="AS426">
            <v>574139.37999999989</v>
          </cell>
          <cell r="AT426">
            <v>576201.29999999993</v>
          </cell>
          <cell r="AU426">
            <v>576201.29999999993</v>
          </cell>
          <cell r="AV426">
            <v>576201.29999999993</v>
          </cell>
          <cell r="AW426">
            <v>576201.29999999993</v>
          </cell>
          <cell r="AX426">
            <v>576201.29999999993</v>
          </cell>
          <cell r="AY426">
            <v>576201.29999999993</v>
          </cell>
          <cell r="AZ426">
            <v>576201.29999999993</v>
          </cell>
        </row>
        <row r="427">
          <cell r="O427">
            <v>52886.59</v>
          </cell>
          <cell r="P427">
            <v>42772.42</v>
          </cell>
          <cell r="AO427">
            <v>45168.236249999994</v>
          </cell>
          <cell r="AP427">
            <v>42414.614583333328</v>
          </cell>
          <cell r="AQ427">
            <v>38875.286249999997</v>
          </cell>
          <cell r="AR427">
            <v>36285.190416666657</v>
          </cell>
          <cell r="AS427">
            <v>34035.255833333329</v>
          </cell>
          <cell r="AT427">
            <v>31788.678749999995</v>
          </cell>
          <cell r="AU427">
            <v>29646.197499999998</v>
          </cell>
          <cell r="AV427">
            <v>27574.199583333331</v>
          </cell>
          <cell r="AW427">
            <v>26110.577499999996</v>
          </cell>
          <cell r="AX427">
            <v>25570.630833333333</v>
          </cell>
          <cell r="AY427">
            <v>25112.819583333334</v>
          </cell>
          <cell r="AZ427">
            <v>25435.537500000002</v>
          </cell>
        </row>
        <row r="428">
          <cell r="O428">
            <v>0</v>
          </cell>
          <cell r="P428">
            <v>0</v>
          </cell>
          <cell r="AO428">
            <v>0</v>
          </cell>
          <cell r="AP428">
            <v>0</v>
          </cell>
          <cell r="AQ428">
            <v>0</v>
          </cell>
          <cell r="AR428">
            <v>0</v>
          </cell>
          <cell r="AS428">
            <v>0</v>
          </cell>
          <cell r="AT428">
            <v>0</v>
          </cell>
          <cell r="AU428">
            <v>0</v>
          </cell>
          <cell r="AV428">
            <v>0</v>
          </cell>
          <cell r="AW428">
            <v>0</v>
          </cell>
          <cell r="AX428">
            <v>0</v>
          </cell>
          <cell r="AY428">
            <v>0</v>
          </cell>
          <cell r="AZ428">
            <v>0</v>
          </cell>
        </row>
        <row r="429">
          <cell r="O429">
            <v>0</v>
          </cell>
          <cell r="P429">
            <v>0</v>
          </cell>
          <cell r="AO429">
            <v>0</v>
          </cell>
          <cell r="AP429">
            <v>0</v>
          </cell>
          <cell r="AQ429">
            <v>0</v>
          </cell>
          <cell r="AR429">
            <v>0</v>
          </cell>
          <cell r="AS429">
            <v>0</v>
          </cell>
          <cell r="AT429">
            <v>0</v>
          </cell>
          <cell r="AU429">
            <v>0</v>
          </cell>
          <cell r="AV429">
            <v>0</v>
          </cell>
          <cell r="AW429">
            <v>0</v>
          </cell>
          <cell r="AX429">
            <v>0</v>
          </cell>
          <cell r="AY429">
            <v>0</v>
          </cell>
          <cell r="AZ429">
            <v>0</v>
          </cell>
        </row>
        <row r="430">
          <cell r="O430">
            <v>0</v>
          </cell>
          <cell r="P430">
            <v>51901.36</v>
          </cell>
          <cell r="AO430">
            <v>6127.2437500000005</v>
          </cell>
          <cell r="AP430">
            <v>9371.0783333333329</v>
          </cell>
          <cell r="AQ430">
            <v>11894.060416666665</v>
          </cell>
          <cell r="AR430">
            <v>13696.19</v>
          </cell>
          <cell r="AS430">
            <v>14777.467083333335</v>
          </cell>
          <cell r="AT430">
            <v>15137.8925</v>
          </cell>
          <cell r="AU430">
            <v>15137.8925</v>
          </cell>
          <cell r="AV430">
            <v>15137.8925</v>
          </cell>
          <cell r="AW430">
            <v>15137.8925</v>
          </cell>
          <cell r="AX430">
            <v>15137.8925</v>
          </cell>
          <cell r="AY430">
            <v>15137.8925</v>
          </cell>
          <cell r="AZ430">
            <v>12975.335833333333</v>
          </cell>
        </row>
        <row r="431">
          <cell r="O431">
            <v>626041</v>
          </cell>
          <cell r="P431">
            <v>3681381.41</v>
          </cell>
          <cell r="AO431">
            <v>1740415.2216666667</v>
          </cell>
          <cell r="AP431">
            <v>1764561.924166667</v>
          </cell>
          <cell r="AQ431">
            <v>1788984.3866666667</v>
          </cell>
          <cell r="AR431">
            <v>1813330.4191666667</v>
          </cell>
          <cell r="AS431">
            <v>1834430.3133333335</v>
          </cell>
          <cell r="AT431">
            <v>1852284.0691666668</v>
          </cell>
          <cell r="AU431">
            <v>1866891.6866666665</v>
          </cell>
          <cell r="AV431">
            <v>1878253.1658333335</v>
          </cell>
          <cell r="AW431">
            <v>1886368.5066666666</v>
          </cell>
          <cell r="AX431">
            <v>1891237.7091666667</v>
          </cell>
          <cell r="AY431">
            <v>1866775.7341666669</v>
          </cell>
          <cell r="AZ431">
            <v>1849862.4416666671</v>
          </cell>
        </row>
        <row r="432">
          <cell r="O432">
            <v>0</v>
          </cell>
          <cell r="P432">
            <v>0</v>
          </cell>
          <cell r="AO432">
            <v>0</v>
          </cell>
          <cell r="AP432">
            <v>0</v>
          </cell>
          <cell r="AQ432">
            <v>0</v>
          </cell>
          <cell r="AR432">
            <v>0</v>
          </cell>
          <cell r="AS432">
            <v>0</v>
          </cell>
          <cell r="AT432">
            <v>0</v>
          </cell>
          <cell r="AU432">
            <v>0</v>
          </cell>
          <cell r="AV432">
            <v>0</v>
          </cell>
          <cell r="AW432">
            <v>0</v>
          </cell>
          <cell r="AX432">
            <v>0</v>
          </cell>
          <cell r="AY432">
            <v>0</v>
          </cell>
          <cell r="AZ432">
            <v>0</v>
          </cell>
        </row>
        <row r="433">
          <cell r="O433">
            <v>0</v>
          </cell>
          <cell r="P433">
            <v>0</v>
          </cell>
          <cell r="AO433">
            <v>0</v>
          </cell>
          <cell r="AP433">
            <v>0</v>
          </cell>
          <cell r="AQ433">
            <v>0</v>
          </cell>
          <cell r="AR433">
            <v>0</v>
          </cell>
          <cell r="AS433">
            <v>0</v>
          </cell>
          <cell r="AT433">
            <v>0</v>
          </cell>
          <cell r="AU433">
            <v>0</v>
          </cell>
          <cell r="AV433">
            <v>0</v>
          </cell>
          <cell r="AW433">
            <v>0</v>
          </cell>
          <cell r="AX433">
            <v>0</v>
          </cell>
          <cell r="AY433">
            <v>0</v>
          </cell>
          <cell r="AZ433">
            <v>0</v>
          </cell>
        </row>
        <row r="434">
          <cell r="O434">
            <v>0</v>
          </cell>
          <cell r="P434">
            <v>0</v>
          </cell>
          <cell r="AO434">
            <v>0</v>
          </cell>
          <cell r="AP434">
            <v>0</v>
          </cell>
          <cell r="AQ434">
            <v>0</v>
          </cell>
          <cell r="AR434">
            <v>0</v>
          </cell>
          <cell r="AS434">
            <v>0</v>
          </cell>
          <cell r="AT434">
            <v>0</v>
          </cell>
          <cell r="AU434">
            <v>0</v>
          </cell>
          <cell r="AV434">
            <v>0</v>
          </cell>
          <cell r="AW434">
            <v>0</v>
          </cell>
          <cell r="AX434">
            <v>0</v>
          </cell>
          <cell r="AY434">
            <v>0</v>
          </cell>
          <cell r="AZ434">
            <v>0</v>
          </cell>
        </row>
        <row r="435">
          <cell r="O435">
            <v>0</v>
          </cell>
          <cell r="P435">
            <v>0</v>
          </cell>
          <cell r="AO435">
            <v>0</v>
          </cell>
          <cell r="AP435">
            <v>0</v>
          </cell>
          <cell r="AQ435">
            <v>0</v>
          </cell>
          <cell r="AR435">
            <v>0</v>
          </cell>
          <cell r="AS435">
            <v>0</v>
          </cell>
          <cell r="AT435">
            <v>0</v>
          </cell>
          <cell r="AU435">
            <v>0</v>
          </cell>
          <cell r="AV435">
            <v>0</v>
          </cell>
          <cell r="AW435">
            <v>0</v>
          </cell>
          <cell r="AX435">
            <v>0</v>
          </cell>
          <cell r="AY435">
            <v>0</v>
          </cell>
          <cell r="AZ435">
            <v>0</v>
          </cell>
        </row>
        <row r="436">
          <cell r="O436">
            <v>42577.5</v>
          </cell>
          <cell r="P436">
            <v>36495</v>
          </cell>
          <cell r="AO436">
            <v>33206.361666666671</v>
          </cell>
          <cell r="AP436">
            <v>33295.422500000001</v>
          </cell>
          <cell r="AQ436">
            <v>33364.691666666673</v>
          </cell>
          <cell r="AR436">
            <v>33414.169166666667</v>
          </cell>
          <cell r="AS436">
            <v>33443.855000000003</v>
          </cell>
          <cell r="AT436">
            <v>33453.75</v>
          </cell>
          <cell r="AU436">
            <v>30665.9375</v>
          </cell>
          <cell r="AV436">
            <v>25343.75</v>
          </cell>
          <cell r="AW436">
            <v>20528.4375</v>
          </cell>
          <cell r="AX436">
            <v>16220</v>
          </cell>
          <cell r="AY436">
            <v>12418.4375</v>
          </cell>
          <cell r="AZ436">
            <v>9123.75</v>
          </cell>
        </row>
        <row r="437">
          <cell r="O437">
            <v>0</v>
          </cell>
          <cell r="P437">
            <v>393465.42</v>
          </cell>
          <cell r="AO437">
            <v>186470.22666666665</v>
          </cell>
          <cell r="AP437">
            <v>188420.10166666665</v>
          </cell>
          <cell r="AQ437">
            <v>190164.72666666668</v>
          </cell>
          <cell r="AR437">
            <v>191704.10166666665</v>
          </cell>
          <cell r="AS437">
            <v>193038.22666666665</v>
          </cell>
          <cell r="AT437">
            <v>194167.10166666665</v>
          </cell>
          <cell r="AU437">
            <v>195090.72666666668</v>
          </cell>
          <cell r="AV437">
            <v>195809.10166666665</v>
          </cell>
          <cell r="AW437">
            <v>196322.22666666668</v>
          </cell>
          <cell r="AX437">
            <v>196630.10166666668</v>
          </cell>
          <cell r="AY437">
            <v>196732.72666666668</v>
          </cell>
          <cell r="AZ437">
            <v>197133.92083333337</v>
          </cell>
        </row>
        <row r="438">
          <cell r="O438">
            <v>139340.10999999999</v>
          </cell>
          <cell r="P438">
            <v>138526.51</v>
          </cell>
          <cell r="AO438">
            <v>142594.51</v>
          </cell>
          <cell r="AP438">
            <v>141780.90999999997</v>
          </cell>
          <cell r="AQ438">
            <v>140967.31000000003</v>
          </cell>
          <cell r="AR438">
            <v>140153.71</v>
          </cell>
          <cell r="AS438">
            <v>139340.10999999999</v>
          </cell>
          <cell r="AT438">
            <v>138526.51</v>
          </cell>
          <cell r="AU438">
            <v>137712.90999999997</v>
          </cell>
          <cell r="AV438">
            <v>136899.31000000003</v>
          </cell>
          <cell r="AW438">
            <v>136085.71</v>
          </cell>
          <cell r="AX438">
            <v>135272.10999999999</v>
          </cell>
          <cell r="AY438">
            <v>134458.51</v>
          </cell>
          <cell r="AZ438">
            <v>133644.90999999997</v>
          </cell>
        </row>
        <row r="439">
          <cell r="O439">
            <v>0</v>
          </cell>
          <cell r="P439">
            <v>0</v>
          </cell>
          <cell r="AO439">
            <v>0</v>
          </cell>
          <cell r="AP439">
            <v>0</v>
          </cell>
          <cell r="AQ439">
            <v>0</v>
          </cell>
          <cell r="AR439">
            <v>0</v>
          </cell>
          <cell r="AS439">
            <v>0</v>
          </cell>
          <cell r="AT439">
            <v>0</v>
          </cell>
          <cell r="AU439">
            <v>0</v>
          </cell>
          <cell r="AV439">
            <v>0</v>
          </cell>
          <cell r="AW439">
            <v>0</v>
          </cell>
          <cell r="AX439">
            <v>0</v>
          </cell>
          <cell r="AY439">
            <v>0</v>
          </cell>
          <cell r="AZ439">
            <v>0</v>
          </cell>
        </row>
        <row r="440">
          <cell r="O440">
            <v>1252686.46</v>
          </cell>
          <cell r="P440">
            <v>939514.87</v>
          </cell>
          <cell r="AO440">
            <v>1723066.7025000004</v>
          </cell>
          <cell r="AP440">
            <v>1722833.1775000005</v>
          </cell>
          <cell r="AQ440">
            <v>1722755.3366666671</v>
          </cell>
          <cell r="AR440">
            <v>1716412.2950000002</v>
          </cell>
          <cell r="AS440">
            <v>1704456.3991666667</v>
          </cell>
          <cell r="AT440">
            <v>1693791.9758333329</v>
          </cell>
          <cell r="AU440">
            <v>1684250.1224999998</v>
          </cell>
          <cell r="AV440">
            <v>1675830.8391666666</v>
          </cell>
          <cell r="AW440">
            <v>1668534.1258333335</v>
          </cell>
          <cell r="AX440">
            <v>1662359.9824999999</v>
          </cell>
          <cell r="AY440">
            <v>1657308.4091666667</v>
          </cell>
          <cell r="AZ440">
            <v>1653379.405833333</v>
          </cell>
        </row>
        <row r="441">
          <cell r="O441">
            <v>0</v>
          </cell>
          <cell r="P441">
            <v>14620.83</v>
          </cell>
          <cell r="AO441">
            <v>6756.5791666666664</v>
          </cell>
          <cell r="AP441">
            <v>5704.322916666667</v>
          </cell>
          <cell r="AQ441">
            <v>4762.8308333333334</v>
          </cell>
          <cell r="AR441">
            <v>3932.1029166666667</v>
          </cell>
          <cell r="AS441">
            <v>3212.1391666666664</v>
          </cell>
          <cell r="AT441">
            <v>2602.9395833333333</v>
          </cell>
          <cell r="AU441">
            <v>2104.5041666666666</v>
          </cell>
          <cell r="AV441">
            <v>1716.832916666667</v>
          </cell>
          <cell r="AW441">
            <v>1439.9258333333335</v>
          </cell>
          <cell r="AX441">
            <v>1273.7829166666668</v>
          </cell>
          <cell r="AY441">
            <v>1218.4024999999999</v>
          </cell>
          <cell r="AZ441">
            <v>609.20124999999996</v>
          </cell>
        </row>
        <row r="442">
          <cell r="O442">
            <v>19166.63</v>
          </cell>
          <cell r="P442">
            <v>0</v>
          </cell>
          <cell r="AO442">
            <v>33611.092916666668</v>
          </cell>
          <cell r="AP442">
            <v>33715.26</v>
          </cell>
          <cell r="AQ442">
            <v>33854.149583333339</v>
          </cell>
          <cell r="AR442">
            <v>34027.761666666665</v>
          </cell>
          <cell r="AS442">
            <v>34131.929583333338</v>
          </cell>
          <cell r="AT442">
            <v>34270.82</v>
          </cell>
          <cell r="AU442">
            <v>34444.432916666672</v>
          </cell>
          <cell r="AV442">
            <v>34548.601666666669</v>
          </cell>
          <cell r="AW442">
            <v>34687.492916666662</v>
          </cell>
          <cell r="AX442">
            <v>34861.106666666667</v>
          </cell>
          <cell r="AY442">
            <v>34965.276250000003</v>
          </cell>
          <cell r="AZ442">
            <v>35000</v>
          </cell>
        </row>
        <row r="443">
          <cell r="O443">
            <v>0</v>
          </cell>
          <cell r="P443">
            <v>0</v>
          </cell>
          <cell r="AO443">
            <v>25712.135416666668</v>
          </cell>
          <cell r="AP443">
            <v>25290.625</v>
          </cell>
          <cell r="AQ443">
            <v>20654.010416666668</v>
          </cell>
          <cell r="AR443">
            <v>11802.291666666666</v>
          </cell>
          <cell r="AS443">
            <v>3793.59375</v>
          </cell>
          <cell r="AT443">
            <v>0</v>
          </cell>
          <cell r="AU443">
            <v>0</v>
          </cell>
          <cell r="AV443">
            <v>0</v>
          </cell>
          <cell r="AW443">
            <v>0</v>
          </cell>
          <cell r="AX443">
            <v>0</v>
          </cell>
          <cell r="AY443">
            <v>0</v>
          </cell>
          <cell r="AZ443">
            <v>0</v>
          </cell>
        </row>
        <row r="444">
          <cell r="O444">
            <v>122886.5</v>
          </cell>
          <cell r="P444">
            <v>753943</v>
          </cell>
          <cell r="AO444">
            <v>711177.78833333345</v>
          </cell>
          <cell r="AP444">
            <v>687466.55583333329</v>
          </cell>
          <cell r="AQ444">
            <v>694715.64958333329</v>
          </cell>
          <cell r="AR444">
            <v>701201.68083333329</v>
          </cell>
          <cell r="AS444">
            <v>706924.64958333329</v>
          </cell>
          <cell r="AT444">
            <v>711884.55583333329</v>
          </cell>
          <cell r="AU444">
            <v>716081.39958333329</v>
          </cell>
          <cell r="AV444">
            <v>719515.18083333329</v>
          </cell>
          <cell r="AW444">
            <v>722185.89958333329</v>
          </cell>
          <cell r="AX444">
            <v>724093.55583333329</v>
          </cell>
          <cell r="AY444">
            <v>725238.14958333329</v>
          </cell>
          <cell r="AZ444">
            <v>790197.30583333329</v>
          </cell>
        </row>
        <row r="445">
          <cell r="O445">
            <v>0</v>
          </cell>
          <cell r="P445">
            <v>0</v>
          </cell>
          <cell r="AO445">
            <v>0</v>
          </cell>
          <cell r="AP445">
            <v>0</v>
          </cell>
          <cell r="AQ445">
            <v>0</v>
          </cell>
          <cell r="AR445">
            <v>0</v>
          </cell>
          <cell r="AS445">
            <v>0</v>
          </cell>
          <cell r="AT445">
            <v>0</v>
          </cell>
          <cell r="AU445">
            <v>0</v>
          </cell>
          <cell r="AV445">
            <v>0</v>
          </cell>
          <cell r="AW445">
            <v>0</v>
          </cell>
          <cell r="AX445">
            <v>0</v>
          </cell>
          <cell r="AY445">
            <v>0</v>
          </cell>
          <cell r="AZ445">
            <v>0</v>
          </cell>
        </row>
        <row r="446">
          <cell r="O446">
            <v>189447.75</v>
          </cell>
          <cell r="P446">
            <v>151558.19</v>
          </cell>
          <cell r="AO446">
            <v>208047.06083333332</v>
          </cell>
          <cell r="AP446">
            <v>208238.99208333332</v>
          </cell>
          <cell r="AQ446">
            <v>208354.14916666664</v>
          </cell>
          <cell r="AR446">
            <v>208392.53416666659</v>
          </cell>
          <cell r="AS446">
            <v>213577.1658333333</v>
          </cell>
          <cell r="AT446">
            <v>223475.09916666665</v>
          </cell>
          <cell r="AU446">
            <v>232430.37250000003</v>
          </cell>
          <cell r="AV446">
            <v>240442.98583333331</v>
          </cell>
          <cell r="AW446">
            <v>247512.93916666668</v>
          </cell>
          <cell r="AX446">
            <v>253640.23250000001</v>
          </cell>
          <cell r="AY446">
            <v>258824.86583333334</v>
          </cell>
          <cell r="AZ446">
            <v>263066.83916666667</v>
          </cell>
        </row>
        <row r="447">
          <cell r="O447">
            <v>77973.91</v>
          </cell>
          <cell r="P447">
            <v>58480.44</v>
          </cell>
          <cell r="AO447">
            <v>100814.14458333333</v>
          </cell>
          <cell r="AP447">
            <v>101884.83708333333</v>
          </cell>
          <cell r="AQ447">
            <v>96777.760000000009</v>
          </cell>
          <cell r="AR447">
            <v>95452.572916666672</v>
          </cell>
          <cell r="AS447">
            <v>103353.89541666668</v>
          </cell>
          <cell r="AT447">
            <v>107745.97124999999</v>
          </cell>
          <cell r="AU447">
            <v>108530.36583333334</v>
          </cell>
          <cell r="AV447">
            <v>108820.71583333334</v>
          </cell>
          <cell r="AW447">
            <v>109072.35249999999</v>
          </cell>
          <cell r="AX447">
            <v>109285.27583333333</v>
          </cell>
          <cell r="AY447">
            <v>109459.48583333332</v>
          </cell>
          <cell r="AZ447">
            <v>109594.98249999998</v>
          </cell>
        </row>
        <row r="448">
          <cell r="O448">
            <v>24901.25</v>
          </cell>
          <cell r="P448">
            <v>19921</v>
          </cell>
          <cell r="AO448">
            <v>27368.53833333333</v>
          </cell>
          <cell r="AP448">
            <v>27381.223750000001</v>
          </cell>
          <cell r="AQ448">
            <v>27388.836666666666</v>
          </cell>
          <cell r="AR448">
            <v>27391.375</v>
          </cell>
          <cell r="AS448">
            <v>25108.760416666668</v>
          </cell>
          <cell r="AT448">
            <v>20751.041666666668</v>
          </cell>
          <cell r="AU448">
            <v>16808.34375</v>
          </cell>
          <cell r="AV448">
            <v>13280.666666666666</v>
          </cell>
          <cell r="AW448">
            <v>10168.010416666666</v>
          </cell>
          <cell r="AX448">
            <v>7470.375</v>
          </cell>
          <cell r="AY448">
            <v>5187.760416666667</v>
          </cell>
          <cell r="AZ448">
            <v>3320.1666666666665</v>
          </cell>
        </row>
        <row r="449">
          <cell r="O449">
            <v>23569.85</v>
          </cell>
          <cell r="P449">
            <v>11784.91</v>
          </cell>
          <cell r="AO449">
            <v>64817.142500000009</v>
          </cell>
          <cell r="AP449">
            <v>59415.712916666671</v>
          </cell>
          <cell r="AQ449">
            <v>53968.658333333326</v>
          </cell>
          <cell r="AR449">
            <v>53881.970833333326</v>
          </cell>
          <cell r="AS449">
            <v>53804.408333333326</v>
          </cell>
          <cell r="AT449">
            <v>53735.970833333347</v>
          </cell>
          <cell r="AU449">
            <v>53676.658333333333</v>
          </cell>
          <cell r="AV449">
            <v>53626.470833333333</v>
          </cell>
          <cell r="AW449">
            <v>53585.408333333333</v>
          </cell>
          <cell r="AX449">
            <v>53553.470833333333</v>
          </cell>
          <cell r="AY449">
            <v>53530.658333333333</v>
          </cell>
          <cell r="AZ449">
            <v>53516.970833333333</v>
          </cell>
        </row>
        <row r="450">
          <cell r="O450">
            <v>13383.3</v>
          </cell>
          <cell r="P450">
            <v>6691.63</v>
          </cell>
          <cell r="AO450">
            <v>36804.148333333331</v>
          </cell>
          <cell r="AP450">
            <v>33737.134583333333</v>
          </cell>
          <cell r="AQ450">
            <v>27881.926666666666</v>
          </cell>
          <cell r="AR450">
            <v>22584.357916666671</v>
          </cell>
          <cell r="AS450">
            <v>17844.428333333333</v>
          </cell>
          <cell r="AT450">
            <v>13662.137916666668</v>
          </cell>
          <cell r="AU450">
            <v>10037.486666666668</v>
          </cell>
          <cell r="AV450">
            <v>6970.4745833333336</v>
          </cell>
          <cell r="AW450">
            <v>7524.1512499999999</v>
          </cell>
          <cell r="AX450">
            <v>11188.008333333331</v>
          </cell>
          <cell r="AY450">
            <v>14388.487916666665</v>
          </cell>
          <cell r="AZ450">
            <v>17125.59</v>
          </cell>
        </row>
        <row r="451">
          <cell r="O451">
            <v>3290.11</v>
          </cell>
          <cell r="P451">
            <v>230.11</v>
          </cell>
          <cell r="AO451">
            <v>3907.5825</v>
          </cell>
          <cell r="AP451">
            <v>3907.5825</v>
          </cell>
          <cell r="AQ451">
            <v>3907.5825</v>
          </cell>
          <cell r="AR451">
            <v>3628.8279166666666</v>
          </cell>
          <cell r="AS451">
            <v>3071.3187499999999</v>
          </cell>
          <cell r="AT451">
            <v>2513.8095833333332</v>
          </cell>
          <cell r="AU451">
            <v>1956.3004166666667</v>
          </cell>
          <cell r="AV451">
            <v>1415.4579166666665</v>
          </cell>
          <cell r="AW451">
            <v>917.11541666666653</v>
          </cell>
          <cell r="AX451">
            <v>487.10624999999999</v>
          </cell>
          <cell r="AY451">
            <v>156.26374999999999</v>
          </cell>
          <cell r="AZ451">
            <v>9.5879166666666666</v>
          </cell>
        </row>
        <row r="452">
          <cell r="O452">
            <v>0</v>
          </cell>
          <cell r="P452">
            <v>0</v>
          </cell>
          <cell r="AO452">
            <v>0</v>
          </cell>
          <cell r="AP452">
            <v>0</v>
          </cell>
          <cell r="AQ452">
            <v>0</v>
          </cell>
          <cell r="AR452">
            <v>0</v>
          </cell>
          <cell r="AS452">
            <v>0</v>
          </cell>
          <cell r="AT452">
            <v>0</v>
          </cell>
          <cell r="AU452">
            <v>0</v>
          </cell>
          <cell r="AV452">
            <v>0</v>
          </cell>
          <cell r="AW452">
            <v>0</v>
          </cell>
          <cell r="AX452">
            <v>0</v>
          </cell>
          <cell r="AY452">
            <v>0</v>
          </cell>
          <cell r="AZ452">
            <v>0</v>
          </cell>
        </row>
        <row r="453">
          <cell r="O453">
            <v>0</v>
          </cell>
          <cell r="P453">
            <v>33288</v>
          </cell>
          <cell r="AO453">
            <v>15566.410000000002</v>
          </cell>
          <cell r="AP453">
            <v>15685.2325</v>
          </cell>
          <cell r="AQ453">
            <v>15882.190000000002</v>
          </cell>
          <cell r="AR453">
            <v>16109.189999999997</v>
          </cell>
          <cell r="AS453">
            <v>16213.202499999999</v>
          </cell>
          <cell r="AT453">
            <v>16942.403333333332</v>
          </cell>
          <cell r="AU453">
            <v>17963.459166666664</v>
          </cell>
          <cell r="AV453">
            <v>18576.286666666663</v>
          </cell>
          <cell r="AW453">
            <v>19090.432916666661</v>
          </cell>
          <cell r="AX453">
            <v>19482.111666666664</v>
          </cell>
          <cell r="AY453">
            <v>21216.469999999998</v>
          </cell>
          <cell r="AZ453">
            <v>22967.741666666665</v>
          </cell>
        </row>
        <row r="454">
          <cell r="O454">
            <v>0</v>
          </cell>
          <cell r="P454">
            <v>0</v>
          </cell>
          <cell r="AO454">
            <v>0</v>
          </cell>
          <cell r="AP454">
            <v>0</v>
          </cell>
          <cell r="AQ454">
            <v>0</v>
          </cell>
          <cell r="AR454">
            <v>0</v>
          </cell>
          <cell r="AS454">
            <v>0</v>
          </cell>
          <cell r="AT454">
            <v>0</v>
          </cell>
          <cell r="AU454">
            <v>0</v>
          </cell>
          <cell r="AV454">
            <v>0</v>
          </cell>
          <cell r="AW454">
            <v>0</v>
          </cell>
          <cell r="AX454">
            <v>0</v>
          </cell>
          <cell r="AY454">
            <v>0</v>
          </cell>
          <cell r="AZ454">
            <v>0</v>
          </cell>
        </row>
        <row r="455">
          <cell r="O455">
            <v>0</v>
          </cell>
          <cell r="P455">
            <v>0</v>
          </cell>
          <cell r="AO455">
            <v>0</v>
          </cell>
          <cell r="AP455">
            <v>0</v>
          </cell>
          <cell r="AQ455">
            <v>0</v>
          </cell>
          <cell r="AR455">
            <v>0</v>
          </cell>
          <cell r="AS455">
            <v>0</v>
          </cell>
          <cell r="AT455">
            <v>0</v>
          </cell>
          <cell r="AU455">
            <v>0</v>
          </cell>
          <cell r="AV455">
            <v>0</v>
          </cell>
          <cell r="AW455">
            <v>0</v>
          </cell>
          <cell r="AX455">
            <v>0</v>
          </cell>
          <cell r="AY455">
            <v>0</v>
          </cell>
          <cell r="AZ455">
            <v>0</v>
          </cell>
        </row>
        <row r="456">
          <cell r="O456">
            <v>0</v>
          </cell>
          <cell r="P456">
            <v>0</v>
          </cell>
          <cell r="AO456">
            <v>0</v>
          </cell>
          <cell r="AP456">
            <v>0</v>
          </cell>
          <cell r="AQ456">
            <v>0</v>
          </cell>
          <cell r="AR456">
            <v>0</v>
          </cell>
          <cell r="AS456">
            <v>0</v>
          </cell>
          <cell r="AT456">
            <v>0</v>
          </cell>
          <cell r="AU456">
            <v>0</v>
          </cell>
          <cell r="AV456">
            <v>0</v>
          </cell>
          <cell r="AW456">
            <v>0</v>
          </cell>
          <cell r="AX456">
            <v>0</v>
          </cell>
          <cell r="AY456">
            <v>0</v>
          </cell>
          <cell r="AZ456">
            <v>0</v>
          </cell>
        </row>
        <row r="457">
          <cell r="O457">
            <v>275192.27</v>
          </cell>
          <cell r="P457">
            <v>3618835.73</v>
          </cell>
          <cell r="AO457">
            <v>1821784.8483333334</v>
          </cell>
          <cell r="AP457">
            <v>1847319.8666666665</v>
          </cell>
          <cell r="AQ457">
            <v>1869756.2883333333</v>
          </cell>
          <cell r="AR457">
            <v>1889863.0662499999</v>
          </cell>
          <cell r="AS457">
            <v>1906348.9158333333</v>
          </cell>
          <cell r="AT457">
            <v>1920636.6529166668</v>
          </cell>
          <cell r="AU457">
            <v>1932726.2775000001</v>
          </cell>
          <cell r="AV457">
            <v>1942617.7895833335</v>
          </cell>
          <cell r="AW457">
            <v>1950311.1891666669</v>
          </cell>
          <cell r="AX457">
            <v>1955806.4762500001</v>
          </cell>
          <cell r="AY457">
            <v>1959103.6508333331</v>
          </cell>
          <cell r="AZ457">
            <v>1809417.8879166662</v>
          </cell>
        </row>
        <row r="458">
          <cell r="O458">
            <v>0</v>
          </cell>
          <cell r="P458">
            <v>0</v>
          </cell>
          <cell r="AO458">
            <v>307282.21124999999</v>
          </cell>
          <cell r="AP458">
            <v>208635.87583333332</v>
          </cell>
          <cell r="AQ458">
            <v>208635.87583333332</v>
          </cell>
          <cell r="AR458">
            <v>208635.87583333332</v>
          </cell>
          <cell r="AS458">
            <v>104317.93791666666</v>
          </cell>
          <cell r="AT458">
            <v>0</v>
          </cell>
          <cell r="AU458">
            <v>0</v>
          </cell>
          <cell r="AV458">
            <v>0</v>
          </cell>
          <cell r="AW458">
            <v>0</v>
          </cell>
          <cell r="AX458">
            <v>0</v>
          </cell>
          <cell r="AY458">
            <v>0</v>
          </cell>
          <cell r="AZ458">
            <v>0</v>
          </cell>
        </row>
        <row r="459">
          <cell r="O459">
            <v>1717.4</v>
          </cell>
          <cell r="P459">
            <v>1502.73</v>
          </cell>
          <cell r="AO459">
            <v>1180.6683333333333</v>
          </cell>
          <cell r="AP459">
            <v>1180.6766666666665</v>
          </cell>
          <cell r="AQ459">
            <v>1180.6866666666667</v>
          </cell>
          <cell r="AR459">
            <v>1180.6966666666667</v>
          </cell>
          <cell r="AS459">
            <v>1180.7066666666667</v>
          </cell>
          <cell r="AT459">
            <v>1180.7166666666667</v>
          </cell>
          <cell r="AU459">
            <v>1180.7233333333331</v>
          </cell>
          <cell r="AV459">
            <v>1180.7249999999999</v>
          </cell>
          <cell r="AW459">
            <v>1180.7233333333334</v>
          </cell>
          <cell r="AX459">
            <v>1180.72</v>
          </cell>
          <cell r="AY459">
            <v>1180.7149999999999</v>
          </cell>
          <cell r="AZ459">
            <v>1180.7083333333333</v>
          </cell>
        </row>
        <row r="460">
          <cell r="O460">
            <v>0</v>
          </cell>
          <cell r="P460">
            <v>0</v>
          </cell>
          <cell r="AO460">
            <v>0</v>
          </cell>
          <cell r="AP460">
            <v>0</v>
          </cell>
          <cell r="AQ460">
            <v>0</v>
          </cell>
          <cell r="AR460">
            <v>0</v>
          </cell>
          <cell r="AS460">
            <v>0</v>
          </cell>
          <cell r="AT460">
            <v>0</v>
          </cell>
          <cell r="AU460">
            <v>0</v>
          </cell>
          <cell r="AV460">
            <v>0</v>
          </cell>
          <cell r="AW460">
            <v>0</v>
          </cell>
          <cell r="AX460">
            <v>0</v>
          </cell>
          <cell r="AY460">
            <v>0</v>
          </cell>
          <cell r="AZ460">
            <v>0</v>
          </cell>
        </row>
        <row r="461">
          <cell r="O461">
            <v>0</v>
          </cell>
          <cell r="P461">
            <v>0</v>
          </cell>
          <cell r="AO461">
            <v>0</v>
          </cell>
          <cell r="AP461">
            <v>0</v>
          </cell>
          <cell r="AQ461">
            <v>0</v>
          </cell>
          <cell r="AR461">
            <v>0</v>
          </cell>
          <cell r="AS461">
            <v>0</v>
          </cell>
          <cell r="AT461">
            <v>0</v>
          </cell>
          <cell r="AU461">
            <v>0</v>
          </cell>
          <cell r="AV461">
            <v>0</v>
          </cell>
          <cell r="AW461">
            <v>0</v>
          </cell>
          <cell r="AX461">
            <v>0</v>
          </cell>
          <cell r="AY461">
            <v>0</v>
          </cell>
          <cell r="AZ461">
            <v>0</v>
          </cell>
        </row>
        <row r="462">
          <cell r="O462">
            <v>0</v>
          </cell>
          <cell r="P462">
            <v>0</v>
          </cell>
          <cell r="AO462">
            <v>0</v>
          </cell>
          <cell r="AP462">
            <v>0</v>
          </cell>
          <cell r="AQ462">
            <v>0</v>
          </cell>
          <cell r="AR462">
            <v>0</v>
          </cell>
          <cell r="AS462">
            <v>0</v>
          </cell>
          <cell r="AT462">
            <v>0</v>
          </cell>
          <cell r="AU462">
            <v>0</v>
          </cell>
          <cell r="AV462">
            <v>0</v>
          </cell>
          <cell r="AW462">
            <v>0</v>
          </cell>
          <cell r="AX462">
            <v>0</v>
          </cell>
          <cell r="AY462">
            <v>0</v>
          </cell>
          <cell r="AZ462">
            <v>0</v>
          </cell>
        </row>
        <row r="463">
          <cell r="O463">
            <v>9340.83</v>
          </cell>
          <cell r="P463">
            <v>28286.959999999999</v>
          </cell>
          <cell r="AO463">
            <v>6825.1554166666674</v>
          </cell>
          <cell r="AP463">
            <v>7045.4216666666662</v>
          </cell>
          <cell r="AQ463">
            <v>7023.4308333333329</v>
          </cell>
          <cell r="AR463">
            <v>7001.44</v>
          </cell>
          <cell r="AS463">
            <v>7001.44</v>
          </cell>
          <cell r="AT463">
            <v>7001.44</v>
          </cell>
          <cell r="AU463">
            <v>7001.44</v>
          </cell>
          <cell r="AV463">
            <v>6587.7824999999984</v>
          </cell>
          <cell r="AW463">
            <v>5172.1095833333329</v>
          </cell>
          <cell r="AX463">
            <v>4044.4229166666664</v>
          </cell>
          <cell r="AY463">
            <v>3668.6129166666665</v>
          </cell>
          <cell r="AZ463">
            <v>2576.2170833333334</v>
          </cell>
        </row>
        <row r="464">
          <cell r="O464">
            <v>1169523.47</v>
          </cell>
          <cell r="P464">
            <v>1036684.69</v>
          </cell>
          <cell r="AO464">
            <v>709354.22083333333</v>
          </cell>
          <cell r="AP464">
            <v>724634.41749999998</v>
          </cell>
          <cell r="AQ464">
            <v>736446.48083333333</v>
          </cell>
          <cell r="AR464">
            <v>744790.4108333335</v>
          </cell>
          <cell r="AS464">
            <v>749666.2074999999</v>
          </cell>
          <cell r="AT464">
            <v>751073.86583333323</v>
          </cell>
          <cell r="AU464">
            <v>750009.42083333328</v>
          </cell>
          <cell r="AV464">
            <v>745999.96333333338</v>
          </cell>
          <cell r="AW464">
            <v>737092.26916666655</v>
          </cell>
          <cell r="AX464">
            <v>730554.4145833333</v>
          </cell>
          <cell r="AY464">
            <v>729145.99958333327</v>
          </cell>
          <cell r="AZ464">
            <v>727874.2729166667</v>
          </cell>
        </row>
        <row r="465">
          <cell r="O465">
            <v>0</v>
          </cell>
          <cell r="P465">
            <v>0</v>
          </cell>
          <cell r="AO465">
            <v>0</v>
          </cell>
          <cell r="AP465">
            <v>0</v>
          </cell>
          <cell r="AQ465">
            <v>0</v>
          </cell>
          <cell r="AR465">
            <v>0</v>
          </cell>
          <cell r="AS465">
            <v>0</v>
          </cell>
          <cell r="AT465">
            <v>0</v>
          </cell>
          <cell r="AU465">
            <v>0</v>
          </cell>
          <cell r="AV465">
            <v>0</v>
          </cell>
          <cell r="AW465">
            <v>0</v>
          </cell>
          <cell r="AX465">
            <v>0</v>
          </cell>
          <cell r="AY465">
            <v>0</v>
          </cell>
          <cell r="AZ465">
            <v>0</v>
          </cell>
        </row>
        <row r="466">
          <cell r="O466">
            <v>0</v>
          </cell>
          <cell r="P466">
            <v>0</v>
          </cell>
          <cell r="AO466">
            <v>67101.457500000019</v>
          </cell>
          <cell r="AP466">
            <v>67101.457500000019</v>
          </cell>
          <cell r="AQ466">
            <v>57515.535000000011</v>
          </cell>
          <cell r="AR466">
            <v>48213.349166666674</v>
          </cell>
          <cell r="AS466">
            <v>48724.075416666667</v>
          </cell>
          <cell r="AT466">
            <v>49121.307500000003</v>
          </cell>
          <cell r="AU466">
            <v>49405.045416666668</v>
          </cell>
          <cell r="AV466">
            <v>49575.289166666676</v>
          </cell>
          <cell r="AW466">
            <v>49632.037500000006</v>
          </cell>
          <cell r="AX466">
            <v>49632.037500000006</v>
          </cell>
          <cell r="AY466">
            <v>49632.037500000006</v>
          </cell>
          <cell r="AZ466">
            <v>49632.037500000006</v>
          </cell>
        </row>
        <row r="467">
          <cell r="O467">
            <v>0</v>
          </cell>
          <cell r="P467">
            <v>0</v>
          </cell>
          <cell r="AO467">
            <v>0</v>
          </cell>
          <cell r="AP467">
            <v>0</v>
          </cell>
          <cell r="AQ467">
            <v>0</v>
          </cell>
          <cell r="AR467">
            <v>0</v>
          </cell>
          <cell r="AS467">
            <v>0</v>
          </cell>
          <cell r="AT467">
            <v>0</v>
          </cell>
          <cell r="AU467">
            <v>0</v>
          </cell>
          <cell r="AV467">
            <v>0</v>
          </cell>
          <cell r="AW467">
            <v>0</v>
          </cell>
          <cell r="AX467">
            <v>0</v>
          </cell>
          <cell r="AY467">
            <v>0</v>
          </cell>
          <cell r="AZ467">
            <v>0</v>
          </cell>
        </row>
        <row r="468">
          <cell r="O468">
            <v>0</v>
          </cell>
          <cell r="P468">
            <v>0</v>
          </cell>
          <cell r="AO468">
            <v>67101.462499999994</v>
          </cell>
          <cell r="AP468">
            <v>67101.462499999994</v>
          </cell>
          <cell r="AQ468">
            <v>57515.539583333324</v>
          </cell>
          <cell r="AR468">
            <v>48213.352916666663</v>
          </cell>
          <cell r="AS468">
            <v>48724.078333333331</v>
          </cell>
          <cell r="AT468">
            <v>49121.309583333328</v>
          </cell>
          <cell r="AU468">
            <v>49405.046666666669</v>
          </cell>
          <cell r="AV468">
            <v>49575.289583333339</v>
          </cell>
          <cell r="AW468">
            <v>49632.037500000006</v>
          </cell>
          <cell r="AX468">
            <v>49632.037500000006</v>
          </cell>
          <cell r="AY468">
            <v>49632.037500000006</v>
          </cell>
          <cell r="AZ468">
            <v>49632.037500000006</v>
          </cell>
        </row>
        <row r="469">
          <cell r="O469">
            <v>31136.69</v>
          </cell>
          <cell r="P469">
            <v>0</v>
          </cell>
          <cell r="AO469">
            <v>172842.06958333333</v>
          </cell>
          <cell r="AP469">
            <v>175878.04833333331</v>
          </cell>
          <cell r="AQ469">
            <v>178624.88624999998</v>
          </cell>
          <cell r="AR469">
            <v>181082.58333333334</v>
          </cell>
          <cell r="AS469">
            <v>183251.13958333331</v>
          </cell>
          <cell r="AT469">
            <v>185130.55500000002</v>
          </cell>
          <cell r="AU469">
            <v>186720.82958333334</v>
          </cell>
          <cell r="AV469">
            <v>188021.96333333335</v>
          </cell>
          <cell r="AW469">
            <v>189033.95624999996</v>
          </cell>
          <cell r="AX469">
            <v>189756.80833333332</v>
          </cell>
          <cell r="AY469">
            <v>190190.51958333331</v>
          </cell>
          <cell r="AZ469">
            <v>208924.17499999996</v>
          </cell>
        </row>
        <row r="470">
          <cell r="O470">
            <v>27365.1</v>
          </cell>
          <cell r="P470">
            <v>0</v>
          </cell>
          <cell r="AO470">
            <v>150759.08083333334</v>
          </cell>
          <cell r="AP470">
            <v>151237.97166666668</v>
          </cell>
          <cell r="AQ470">
            <v>151671.25416666668</v>
          </cell>
          <cell r="AR470">
            <v>152058.92833333332</v>
          </cell>
          <cell r="AS470">
            <v>152400.99416666667</v>
          </cell>
          <cell r="AT470">
            <v>152697.45166666669</v>
          </cell>
          <cell r="AU470">
            <v>152948.30083333334</v>
          </cell>
          <cell r="AV470">
            <v>153153.54166666666</v>
          </cell>
          <cell r="AW470">
            <v>153313.17416666669</v>
          </cell>
          <cell r="AX470">
            <v>153427.19833333333</v>
          </cell>
          <cell r="AY470">
            <v>153495.61416666667</v>
          </cell>
          <cell r="AZ470">
            <v>153518.41999999998</v>
          </cell>
        </row>
        <row r="471">
          <cell r="O471">
            <v>31151.040000000001</v>
          </cell>
          <cell r="P471">
            <v>0</v>
          </cell>
          <cell r="AO471">
            <v>173226.36749999999</v>
          </cell>
          <cell r="AP471">
            <v>176846.64291666666</v>
          </cell>
          <cell r="AQ471">
            <v>180122.12916666665</v>
          </cell>
          <cell r="AR471">
            <v>183052.82625000004</v>
          </cell>
          <cell r="AS471">
            <v>185638.73416666666</v>
          </cell>
          <cell r="AT471">
            <v>187879.85291666666</v>
          </cell>
          <cell r="AU471">
            <v>189776.18250000002</v>
          </cell>
          <cell r="AV471">
            <v>191327.72291666665</v>
          </cell>
          <cell r="AW471">
            <v>192534.47416666665</v>
          </cell>
          <cell r="AX471">
            <v>193396.43625</v>
          </cell>
          <cell r="AY471">
            <v>193913.60916666666</v>
          </cell>
          <cell r="AZ471">
            <v>207215.90374999997</v>
          </cell>
        </row>
        <row r="472">
          <cell r="O472">
            <v>20075</v>
          </cell>
          <cell r="P472">
            <v>0</v>
          </cell>
          <cell r="AO472">
            <v>35131.25</v>
          </cell>
          <cell r="AP472">
            <v>35131.25</v>
          </cell>
          <cell r="AQ472">
            <v>35131.25</v>
          </cell>
          <cell r="AR472">
            <v>35131.25</v>
          </cell>
          <cell r="AS472">
            <v>35131.25</v>
          </cell>
          <cell r="AT472">
            <v>30112.5</v>
          </cell>
          <cell r="AU472">
            <v>20911.458333333332</v>
          </cell>
          <cell r="AV472">
            <v>13383.333333333334</v>
          </cell>
          <cell r="AW472">
            <v>7528.125</v>
          </cell>
          <cell r="AX472">
            <v>3345.8333333333335</v>
          </cell>
          <cell r="AY472">
            <v>836.45833333333337</v>
          </cell>
          <cell r="AZ472">
            <v>0</v>
          </cell>
        </row>
        <row r="473">
          <cell r="O473">
            <v>0</v>
          </cell>
          <cell r="P473">
            <v>0</v>
          </cell>
          <cell r="AO473">
            <v>0</v>
          </cell>
          <cell r="AP473">
            <v>0</v>
          </cell>
          <cell r="AQ473">
            <v>0</v>
          </cell>
          <cell r="AR473">
            <v>0</v>
          </cell>
          <cell r="AS473">
            <v>0</v>
          </cell>
          <cell r="AT473">
            <v>0</v>
          </cell>
          <cell r="AU473">
            <v>0</v>
          </cell>
          <cell r="AV473">
            <v>0</v>
          </cell>
          <cell r="AW473">
            <v>0</v>
          </cell>
          <cell r="AX473">
            <v>0</v>
          </cell>
          <cell r="AY473">
            <v>0</v>
          </cell>
          <cell r="AZ473">
            <v>0</v>
          </cell>
        </row>
        <row r="474">
          <cell r="O474">
            <v>0</v>
          </cell>
          <cell r="P474">
            <v>0</v>
          </cell>
          <cell r="AO474">
            <v>0</v>
          </cell>
          <cell r="AP474">
            <v>0</v>
          </cell>
          <cell r="AQ474">
            <v>0</v>
          </cell>
          <cell r="AR474">
            <v>0</v>
          </cell>
          <cell r="AS474">
            <v>0</v>
          </cell>
          <cell r="AT474">
            <v>0</v>
          </cell>
          <cell r="AU474">
            <v>0</v>
          </cell>
          <cell r="AV474">
            <v>0</v>
          </cell>
          <cell r="AW474">
            <v>0</v>
          </cell>
          <cell r="AX474">
            <v>0</v>
          </cell>
          <cell r="AY474">
            <v>0</v>
          </cell>
          <cell r="AZ474">
            <v>0</v>
          </cell>
        </row>
        <row r="475">
          <cell r="O475">
            <v>0</v>
          </cell>
          <cell r="P475">
            <v>0</v>
          </cell>
          <cell r="AO475">
            <v>0</v>
          </cell>
          <cell r="AP475">
            <v>0</v>
          </cell>
          <cell r="AQ475">
            <v>0</v>
          </cell>
          <cell r="AR475">
            <v>0</v>
          </cell>
          <cell r="AS475">
            <v>0</v>
          </cell>
          <cell r="AT475">
            <v>0</v>
          </cell>
          <cell r="AU475">
            <v>0</v>
          </cell>
          <cell r="AV475">
            <v>0</v>
          </cell>
          <cell r="AW475">
            <v>0</v>
          </cell>
          <cell r="AX475">
            <v>0</v>
          </cell>
          <cell r="AY475">
            <v>0</v>
          </cell>
          <cell r="AZ475">
            <v>0</v>
          </cell>
        </row>
        <row r="476">
          <cell r="O476">
            <v>0</v>
          </cell>
          <cell r="P476">
            <v>0</v>
          </cell>
          <cell r="AO476">
            <v>0</v>
          </cell>
          <cell r="AP476">
            <v>0</v>
          </cell>
          <cell r="AQ476">
            <v>0</v>
          </cell>
          <cell r="AR476">
            <v>0</v>
          </cell>
          <cell r="AS476">
            <v>0</v>
          </cell>
          <cell r="AT476">
            <v>0</v>
          </cell>
          <cell r="AU476">
            <v>0</v>
          </cell>
          <cell r="AV476">
            <v>0</v>
          </cell>
          <cell r="AW476">
            <v>0</v>
          </cell>
          <cell r="AX476">
            <v>0</v>
          </cell>
          <cell r="AY476">
            <v>0</v>
          </cell>
          <cell r="AZ476">
            <v>0</v>
          </cell>
        </row>
        <row r="477">
          <cell r="O477">
            <v>0</v>
          </cell>
          <cell r="P477">
            <v>0</v>
          </cell>
          <cell r="AO477">
            <v>85415.0625</v>
          </cell>
          <cell r="AP477">
            <v>91724.4375</v>
          </cell>
          <cell r="AQ477">
            <v>107897.35416666667</v>
          </cell>
          <cell r="AR477">
            <v>131067.14583333333</v>
          </cell>
          <cell r="AS477">
            <v>210110.89583333334</v>
          </cell>
          <cell r="AT477">
            <v>328113.27083333331</v>
          </cell>
          <cell r="AU477">
            <v>437494.94791666669</v>
          </cell>
          <cell r="AV477">
            <v>553506.20833333337</v>
          </cell>
          <cell r="AW477">
            <v>684514.39583333337</v>
          </cell>
          <cell r="AX477">
            <v>855579.6875</v>
          </cell>
          <cell r="AY477">
            <v>1038648.4375</v>
          </cell>
          <cell r="AZ477">
            <v>1203245.8333333333</v>
          </cell>
        </row>
        <row r="478">
          <cell r="O478">
            <v>0</v>
          </cell>
          <cell r="P478">
            <v>0</v>
          </cell>
          <cell r="AO478">
            <v>0</v>
          </cell>
          <cell r="AP478">
            <v>0</v>
          </cell>
          <cell r="AQ478">
            <v>0</v>
          </cell>
          <cell r="AR478">
            <v>0</v>
          </cell>
          <cell r="AS478">
            <v>0</v>
          </cell>
          <cell r="AT478">
            <v>0</v>
          </cell>
          <cell r="AU478">
            <v>0</v>
          </cell>
          <cell r="AV478">
            <v>0</v>
          </cell>
          <cell r="AW478">
            <v>0</v>
          </cell>
          <cell r="AX478">
            <v>0</v>
          </cell>
          <cell r="AY478">
            <v>0</v>
          </cell>
          <cell r="AZ478">
            <v>0</v>
          </cell>
        </row>
        <row r="479">
          <cell r="O479">
            <v>137120.20000000001</v>
          </cell>
          <cell r="P479">
            <v>122176.08</v>
          </cell>
          <cell r="AO479">
            <v>111015.02666666667</v>
          </cell>
          <cell r="AP479">
            <v>111015.02666666667</v>
          </cell>
          <cell r="AQ479">
            <v>99338.236666666679</v>
          </cell>
          <cell r="AR479">
            <v>76050.906666666662</v>
          </cell>
          <cell r="AS479">
            <v>60833.340416666681</v>
          </cell>
          <cell r="AT479">
            <v>50134.405833333323</v>
          </cell>
          <cell r="AU479">
            <v>36589.823333333326</v>
          </cell>
          <cell r="AV479">
            <v>26968.340833333332</v>
          </cell>
          <cell r="AW479">
            <v>16857.410000000003</v>
          </cell>
          <cell r="AX479">
            <v>3642.706666666676</v>
          </cell>
          <cell r="AY479">
            <v>-8279.783333333331</v>
          </cell>
          <cell r="AZ479">
            <v>-19003.8</v>
          </cell>
        </row>
        <row r="480">
          <cell r="O480">
            <v>177320.47</v>
          </cell>
          <cell r="P480">
            <v>162276.35</v>
          </cell>
          <cell r="AO480">
            <v>109092.09333333332</v>
          </cell>
          <cell r="AP480">
            <v>107761.03583333333</v>
          </cell>
          <cell r="AQ480">
            <v>106556.74666666666</v>
          </cell>
          <cell r="AR480">
            <v>105479.22583333333</v>
          </cell>
          <cell r="AS480">
            <v>104528.47333333333</v>
          </cell>
          <cell r="AT480">
            <v>103704.48916666665</v>
          </cell>
          <cell r="AU480">
            <v>103007.27333333332</v>
          </cell>
          <cell r="AV480">
            <v>102436.82583333332</v>
          </cell>
          <cell r="AW480">
            <v>101993.14666666667</v>
          </cell>
          <cell r="AX480">
            <v>101676.23583333334</v>
          </cell>
          <cell r="AY480">
            <v>94724.578750000001</v>
          </cell>
          <cell r="AZ480">
            <v>87223.06</v>
          </cell>
        </row>
        <row r="481">
          <cell r="O481">
            <v>0</v>
          </cell>
          <cell r="P481">
            <v>0</v>
          </cell>
          <cell r="AO481">
            <v>0</v>
          </cell>
          <cell r="AP481">
            <v>0</v>
          </cell>
          <cell r="AQ481">
            <v>0</v>
          </cell>
          <cell r="AR481">
            <v>0</v>
          </cell>
          <cell r="AS481">
            <v>0</v>
          </cell>
          <cell r="AT481">
            <v>0</v>
          </cell>
          <cell r="AU481">
            <v>0</v>
          </cell>
          <cell r="AV481">
            <v>0</v>
          </cell>
          <cell r="AW481">
            <v>0</v>
          </cell>
          <cell r="AX481">
            <v>0</v>
          </cell>
          <cell r="AY481">
            <v>0</v>
          </cell>
          <cell r="AZ481">
            <v>0</v>
          </cell>
        </row>
        <row r="482">
          <cell r="O482">
            <v>0</v>
          </cell>
          <cell r="P482">
            <v>0</v>
          </cell>
          <cell r="AO482">
            <v>0</v>
          </cell>
          <cell r="AP482">
            <v>0</v>
          </cell>
          <cell r="AQ482">
            <v>0</v>
          </cell>
          <cell r="AR482">
            <v>0</v>
          </cell>
          <cell r="AS482">
            <v>0</v>
          </cell>
          <cell r="AT482">
            <v>0</v>
          </cell>
          <cell r="AU482">
            <v>0</v>
          </cell>
          <cell r="AV482">
            <v>0</v>
          </cell>
          <cell r="AW482">
            <v>0</v>
          </cell>
          <cell r="AX482">
            <v>0</v>
          </cell>
          <cell r="AY482">
            <v>0</v>
          </cell>
          <cell r="AZ482">
            <v>0</v>
          </cell>
        </row>
        <row r="483">
          <cell r="O483">
            <v>41477.85</v>
          </cell>
          <cell r="P483">
            <v>35552.44</v>
          </cell>
          <cell r="AO483">
            <v>32381.026249999995</v>
          </cell>
          <cell r="AP483">
            <v>32456.164583333331</v>
          </cell>
          <cell r="AQ483">
            <v>32514.60458333333</v>
          </cell>
          <cell r="AR483">
            <v>32556.346250000002</v>
          </cell>
          <cell r="AS483">
            <v>32581.389583333326</v>
          </cell>
          <cell r="AT483">
            <v>32589.736666666664</v>
          </cell>
          <cell r="AU483">
            <v>29615.922500000001</v>
          </cell>
          <cell r="AV483">
            <v>23657.184166666662</v>
          </cell>
          <cell r="AW483">
            <v>18450.232083333332</v>
          </cell>
          <cell r="AX483">
            <v>14253.068333333335</v>
          </cell>
          <cell r="AY483">
            <v>10549.688749999999</v>
          </cell>
          <cell r="AZ483">
            <v>7340.0933333333314</v>
          </cell>
        </row>
        <row r="484">
          <cell r="O484">
            <v>0</v>
          </cell>
          <cell r="P484">
            <v>118549.91</v>
          </cell>
          <cell r="AO484">
            <v>57548.029583333344</v>
          </cell>
          <cell r="AP484">
            <v>57876.143333333348</v>
          </cell>
          <cell r="AQ484">
            <v>58169.719583333346</v>
          </cell>
          <cell r="AR484">
            <v>58428.758333333331</v>
          </cell>
          <cell r="AS484">
            <v>58653.259583333333</v>
          </cell>
          <cell r="AT484">
            <v>58843.223333333335</v>
          </cell>
          <cell r="AU484">
            <v>58998.649583333339</v>
          </cell>
          <cell r="AV484">
            <v>59119.53833333333</v>
          </cell>
          <cell r="AW484">
            <v>59205.88958333333</v>
          </cell>
          <cell r="AX484">
            <v>59257.703333333331</v>
          </cell>
          <cell r="AY484">
            <v>59274.97583333333</v>
          </cell>
          <cell r="AZ484">
            <v>54335.396249999991</v>
          </cell>
        </row>
        <row r="485">
          <cell r="O485">
            <v>436148.74</v>
          </cell>
          <cell r="P485">
            <v>436148.74</v>
          </cell>
          <cell r="AO485">
            <v>336854.41416666663</v>
          </cell>
          <cell r="AP485">
            <v>354871.10041666665</v>
          </cell>
          <cell r="AQ485">
            <v>375797.46124999999</v>
          </cell>
          <cell r="AR485">
            <v>396723.82208333327</v>
          </cell>
          <cell r="AS485">
            <v>415169.10166666663</v>
          </cell>
          <cell r="AT485">
            <v>410530.74374999997</v>
          </cell>
          <cell r="AU485">
            <v>385289.82958333328</v>
          </cell>
          <cell r="AV485">
            <v>359585.45458333334</v>
          </cell>
          <cell r="AW485">
            <v>333417.61874999997</v>
          </cell>
          <cell r="AX485">
            <v>307249.78291666665</v>
          </cell>
          <cell r="AY485">
            <v>281623.33750000008</v>
          </cell>
          <cell r="AZ485">
            <v>256538.28250000009</v>
          </cell>
        </row>
        <row r="486">
          <cell r="O486">
            <v>4566.75</v>
          </cell>
          <cell r="P486">
            <v>0</v>
          </cell>
          <cell r="AO486">
            <v>23024.03125</v>
          </cell>
          <cell r="AP486">
            <v>19028.125</v>
          </cell>
          <cell r="AQ486">
            <v>15412.78125</v>
          </cell>
          <cell r="AR486">
            <v>12178</v>
          </cell>
          <cell r="AS486">
            <v>9323.78125</v>
          </cell>
          <cell r="AT486">
            <v>6850.125</v>
          </cell>
          <cell r="AU486">
            <v>4757.03125</v>
          </cell>
          <cell r="AV486">
            <v>3044.5</v>
          </cell>
          <cell r="AW486">
            <v>1712.53125</v>
          </cell>
          <cell r="AX486">
            <v>761.125</v>
          </cell>
          <cell r="AY486">
            <v>190.28125</v>
          </cell>
          <cell r="AZ486">
            <v>0</v>
          </cell>
        </row>
        <row r="487">
          <cell r="O487">
            <v>1862324.08</v>
          </cell>
          <cell r="P487">
            <v>1862324.08</v>
          </cell>
          <cell r="AO487">
            <v>1438178.5304166665</v>
          </cell>
          <cell r="AP487">
            <v>1515105.7383333333</v>
          </cell>
          <cell r="AQ487">
            <v>1604400.1600000001</v>
          </cell>
          <cell r="AR487">
            <v>1693694.5816666668</v>
          </cell>
          <cell r="AS487">
            <v>1772369.1362500002</v>
          </cell>
          <cell r="AT487">
            <v>1752509.7741666667</v>
          </cell>
          <cell r="AU487">
            <v>1644736.3625</v>
          </cell>
          <cell r="AV487">
            <v>1534990.7841666669</v>
          </cell>
          <cell r="AW487">
            <v>1423273.0391666668</v>
          </cell>
          <cell r="AX487">
            <v>1311555.2941666667</v>
          </cell>
          <cell r="AY487">
            <v>1202153.8708333336</v>
          </cell>
          <cell r="AZ487">
            <v>1095068.76875</v>
          </cell>
        </row>
        <row r="488">
          <cell r="O488">
            <v>51891.88</v>
          </cell>
          <cell r="P488">
            <v>0</v>
          </cell>
          <cell r="AO488">
            <v>287577.87041666667</v>
          </cell>
          <cell r="AP488">
            <v>291725.07833333337</v>
          </cell>
          <cell r="AQ488">
            <v>295477.31374999997</v>
          </cell>
          <cell r="AR488">
            <v>298834.57666666666</v>
          </cell>
          <cell r="AS488">
            <v>301796.86708333337</v>
          </cell>
          <cell r="AT488">
            <v>304364.185</v>
          </cell>
          <cell r="AU488">
            <v>306536.53041666665</v>
          </cell>
          <cell r="AV488">
            <v>308313.90333333332</v>
          </cell>
          <cell r="AW488">
            <v>309696.30375000002</v>
          </cell>
          <cell r="AX488">
            <v>310683.73166666663</v>
          </cell>
          <cell r="AY488">
            <v>311276.18708333332</v>
          </cell>
          <cell r="AZ488">
            <v>311473.67166666663</v>
          </cell>
        </row>
        <row r="489">
          <cell r="O489">
            <v>36524.629999999997</v>
          </cell>
          <cell r="P489">
            <v>0</v>
          </cell>
          <cell r="AO489">
            <v>184145.17624999999</v>
          </cell>
          <cell r="AP489">
            <v>167364.565</v>
          </cell>
          <cell r="AQ489">
            <v>167288.30041666667</v>
          </cell>
          <cell r="AR489">
            <v>167220.06333333332</v>
          </cell>
          <cell r="AS489">
            <v>167159.85375000001</v>
          </cell>
          <cell r="AT489">
            <v>167107.67166666666</v>
          </cell>
          <cell r="AU489">
            <v>167063.51708333334</v>
          </cell>
          <cell r="AV489">
            <v>167027.38999999998</v>
          </cell>
          <cell r="AW489">
            <v>166999.29041666668</v>
          </cell>
          <cell r="AX489">
            <v>166979.21833333329</v>
          </cell>
          <cell r="AY489">
            <v>166967.17374999999</v>
          </cell>
          <cell r="AZ489">
            <v>166963.15833333333</v>
          </cell>
        </row>
        <row r="490">
          <cell r="O490">
            <v>0</v>
          </cell>
          <cell r="P490">
            <v>0</v>
          </cell>
          <cell r="AO490">
            <v>0</v>
          </cell>
          <cell r="AP490">
            <v>0</v>
          </cell>
          <cell r="AQ490">
            <v>0</v>
          </cell>
          <cell r="AR490">
            <v>0</v>
          </cell>
          <cell r="AS490">
            <v>0</v>
          </cell>
          <cell r="AT490">
            <v>0</v>
          </cell>
          <cell r="AU490">
            <v>0</v>
          </cell>
          <cell r="AV490">
            <v>0</v>
          </cell>
          <cell r="AW490">
            <v>0</v>
          </cell>
          <cell r="AX490">
            <v>0</v>
          </cell>
          <cell r="AY490">
            <v>0</v>
          </cell>
          <cell r="AZ490">
            <v>0</v>
          </cell>
        </row>
        <row r="491">
          <cell r="O491">
            <v>6215</v>
          </cell>
          <cell r="P491">
            <v>0</v>
          </cell>
          <cell r="AO491">
            <v>34544.965416666666</v>
          </cell>
          <cell r="AP491">
            <v>35236.945</v>
          </cell>
          <cell r="AQ491">
            <v>35863.022083333337</v>
          </cell>
          <cell r="AR491">
            <v>36423.196666666663</v>
          </cell>
          <cell r="AS491">
            <v>36917.46875</v>
          </cell>
          <cell r="AT491">
            <v>37345.838333333326</v>
          </cell>
          <cell r="AU491">
            <v>37708.305416666662</v>
          </cell>
          <cell r="AV491">
            <v>38004.870000000003</v>
          </cell>
          <cell r="AW491">
            <v>38235.532083333332</v>
          </cell>
          <cell r="AX491">
            <v>38400.291666666664</v>
          </cell>
          <cell r="AY491">
            <v>38499.14875</v>
          </cell>
          <cell r="AZ491">
            <v>38532.101666666669</v>
          </cell>
        </row>
        <row r="492">
          <cell r="O492">
            <v>22295.82</v>
          </cell>
          <cell r="P492">
            <v>14863.87</v>
          </cell>
          <cell r="AO492">
            <v>40860.949583333335</v>
          </cell>
          <cell r="AP492">
            <v>40875.697500000002</v>
          </cell>
          <cell r="AQ492">
            <v>37469.388333333329</v>
          </cell>
          <cell r="AR492">
            <v>34063.079166666663</v>
          </cell>
          <cell r="AS492">
            <v>34063.079166666663</v>
          </cell>
          <cell r="AT492">
            <v>34063.07916666667</v>
          </cell>
          <cell r="AU492">
            <v>34063.07916666667</v>
          </cell>
          <cell r="AV492">
            <v>34063.07916666667</v>
          </cell>
          <cell r="AW492">
            <v>34063.079166666663</v>
          </cell>
          <cell r="AX492">
            <v>34063.07916666667</v>
          </cell>
          <cell r="AY492">
            <v>34063.07916666667</v>
          </cell>
          <cell r="AZ492">
            <v>34063.07916666667</v>
          </cell>
        </row>
        <row r="493">
          <cell r="O493">
            <v>0</v>
          </cell>
          <cell r="P493">
            <v>0</v>
          </cell>
          <cell r="AO493">
            <v>0</v>
          </cell>
          <cell r="AP493">
            <v>0</v>
          </cell>
          <cell r="AQ493">
            <v>0</v>
          </cell>
          <cell r="AR493">
            <v>0</v>
          </cell>
          <cell r="AS493">
            <v>0</v>
          </cell>
          <cell r="AT493">
            <v>0</v>
          </cell>
          <cell r="AU493">
            <v>0</v>
          </cell>
          <cell r="AV493">
            <v>0</v>
          </cell>
          <cell r="AW493">
            <v>0</v>
          </cell>
          <cell r="AX493">
            <v>0</v>
          </cell>
          <cell r="AY493">
            <v>0</v>
          </cell>
          <cell r="AZ493">
            <v>0</v>
          </cell>
        </row>
        <row r="494">
          <cell r="O494">
            <v>0</v>
          </cell>
          <cell r="P494">
            <v>0</v>
          </cell>
          <cell r="AO494">
            <v>0</v>
          </cell>
          <cell r="AP494">
            <v>0</v>
          </cell>
          <cell r="AQ494">
            <v>0</v>
          </cell>
          <cell r="AR494">
            <v>0</v>
          </cell>
          <cell r="AS494">
            <v>0</v>
          </cell>
          <cell r="AT494">
            <v>0</v>
          </cell>
          <cell r="AU494">
            <v>0</v>
          </cell>
          <cell r="AV494">
            <v>0</v>
          </cell>
          <cell r="AW494">
            <v>0</v>
          </cell>
          <cell r="AX494">
            <v>0</v>
          </cell>
          <cell r="AY494">
            <v>0</v>
          </cell>
          <cell r="AZ494">
            <v>0</v>
          </cell>
        </row>
        <row r="495">
          <cell r="O495">
            <v>1010086.9</v>
          </cell>
          <cell r="P495">
            <v>1010086.9</v>
          </cell>
          <cell r="AO495">
            <v>1139203.4316666669</v>
          </cell>
          <cell r="AP495">
            <v>1094260.82</v>
          </cell>
          <cell r="AQ495">
            <v>1010086.9000000003</v>
          </cell>
          <cell r="AR495">
            <v>1010086.9000000003</v>
          </cell>
          <cell r="AS495">
            <v>1010086.9000000003</v>
          </cell>
          <cell r="AT495">
            <v>1010086.9000000003</v>
          </cell>
          <cell r="AU495">
            <v>1010086.9000000003</v>
          </cell>
          <cell r="AV495">
            <v>1010086.9000000003</v>
          </cell>
          <cell r="AW495">
            <v>1010086.9000000003</v>
          </cell>
          <cell r="AX495">
            <v>1010086.9000000003</v>
          </cell>
          <cell r="AY495">
            <v>1010086.9000000003</v>
          </cell>
          <cell r="AZ495">
            <v>1010086.9000000003</v>
          </cell>
        </row>
        <row r="496">
          <cell r="O496">
            <v>0</v>
          </cell>
          <cell r="P496">
            <v>0</v>
          </cell>
          <cell r="AO496">
            <v>0</v>
          </cell>
          <cell r="AP496">
            <v>0</v>
          </cell>
          <cell r="AQ496">
            <v>0</v>
          </cell>
          <cell r="AR496">
            <v>0</v>
          </cell>
          <cell r="AS496">
            <v>0</v>
          </cell>
          <cell r="AT496">
            <v>0</v>
          </cell>
          <cell r="AU496">
            <v>0</v>
          </cell>
          <cell r="AV496">
            <v>0</v>
          </cell>
          <cell r="AW496">
            <v>0</v>
          </cell>
          <cell r="AX496">
            <v>0</v>
          </cell>
          <cell r="AY496">
            <v>0</v>
          </cell>
          <cell r="AZ496">
            <v>0</v>
          </cell>
        </row>
        <row r="497">
          <cell r="O497">
            <v>61130</v>
          </cell>
          <cell r="P497">
            <v>55017</v>
          </cell>
          <cell r="AO497">
            <v>85582</v>
          </cell>
          <cell r="AP497">
            <v>79469</v>
          </cell>
          <cell r="AQ497">
            <v>73356</v>
          </cell>
          <cell r="AR497">
            <v>67243</v>
          </cell>
          <cell r="AS497">
            <v>61130</v>
          </cell>
          <cell r="AT497">
            <v>55017</v>
          </cell>
          <cell r="AU497">
            <v>48904</v>
          </cell>
          <cell r="AV497">
            <v>42791</v>
          </cell>
          <cell r="AW497">
            <v>36678</v>
          </cell>
          <cell r="AX497">
            <v>34469.708333333336</v>
          </cell>
          <cell r="AY497">
            <v>36420.833333333336</v>
          </cell>
          <cell r="AZ497">
            <v>38881.375</v>
          </cell>
        </row>
        <row r="498">
          <cell r="O498">
            <v>640518.31000000006</v>
          </cell>
          <cell r="P498">
            <v>650764.36</v>
          </cell>
          <cell r="AO498">
            <v>558995.74916666676</v>
          </cell>
          <cell r="AP498">
            <v>576203.17166666675</v>
          </cell>
          <cell r="AQ498">
            <v>594942.21375</v>
          </cell>
          <cell r="AR498">
            <v>613600.92749999999</v>
          </cell>
          <cell r="AS498">
            <v>631797.94583333342</v>
          </cell>
          <cell r="AT498">
            <v>650101.95833333337</v>
          </cell>
          <cell r="AU498">
            <v>668312.08791666664</v>
          </cell>
          <cell r="AV498">
            <v>685837.84958333336</v>
          </cell>
          <cell r="AW498">
            <v>702796.55791666673</v>
          </cell>
          <cell r="AX498">
            <v>719755.84458333335</v>
          </cell>
          <cell r="AY498">
            <v>736391.50875000015</v>
          </cell>
          <cell r="AZ498">
            <v>752518.76375000004</v>
          </cell>
        </row>
        <row r="499">
          <cell r="O499">
            <v>0</v>
          </cell>
          <cell r="P499">
            <v>0</v>
          </cell>
          <cell r="AO499">
            <v>0</v>
          </cell>
          <cell r="AP499">
            <v>0</v>
          </cell>
          <cell r="AQ499">
            <v>0</v>
          </cell>
          <cell r="AR499">
            <v>0</v>
          </cell>
          <cell r="AS499">
            <v>0</v>
          </cell>
          <cell r="AT499">
            <v>0</v>
          </cell>
          <cell r="AU499">
            <v>0</v>
          </cell>
          <cell r="AV499">
            <v>0</v>
          </cell>
          <cell r="AW499">
            <v>0</v>
          </cell>
          <cell r="AX499">
            <v>0</v>
          </cell>
          <cell r="AY499">
            <v>0</v>
          </cell>
          <cell r="AZ499">
            <v>0</v>
          </cell>
        </row>
        <row r="500">
          <cell r="O500">
            <v>1385720.08</v>
          </cell>
          <cell r="P500">
            <v>1407886.74</v>
          </cell>
          <cell r="AO500">
            <v>1209351.2825</v>
          </cell>
          <cell r="AP500">
            <v>1246578.4316666664</v>
          </cell>
          <cell r="AQ500">
            <v>1287119.1408333334</v>
          </cell>
          <cell r="AR500">
            <v>1327486.0641666667</v>
          </cell>
          <cell r="AS500">
            <v>1366854.1391666667</v>
          </cell>
          <cell r="AT500">
            <v>1406453.6887500004</v>
          </cell>
          <cell r="AU500">
            <v>1445850.1291666667</v>
          </cell>
          <cell r="AV500">
            <v>1483765.9841666669</v>
          </cell>
          <cell r="AW500">
            <v>1520455.0554166669</v>
          </cell>
          <cell r="AX500">
            <v>1557145.3779166667</v>
          </cell>
          <cell r="AY500">
            <v>1593135.5641666667</v>
          </cell>
          <cell r="AZ500">
            <v>1628025.8408333333</v>
          </cell>
        </row>
        <row r="501">
          <cell r="O501">
            <v>0</v>
          </cell>
          <cell r="P501">
            <v>0</v>
          </cell>
          <cell r="AO501">
            <v>0</v>
          </cell>
          <cell r="AP501">
            <v>0</v>
          </cell>
          <cell r="AQ501">
            <v>0</v>
          </cell>
          <cell r="AR501">
            <v>0</v>
          </cell>
          <cell r="AS501">
            <v>0</v>
          </cell>
          <cell r="AT501">
            <v>0</v>
          </cell>
          <cell r="AU501">
            <v>0</v>
          </cell>
          <cell r="AV501">
            <v>0</v>
          </cell>
          <cell r="AW501">
            <v>0</v>
          </cell>
          <cell r="AX501">
            <v>0</v>
          </cell>
          <cell r="AY501">
            <v>0</v>
          </cell>
          <cell r="AZ501">
            <v>0</v>
          </cell>
        </row>
        <row r="502">
          <cell r="O502">
            <v>1784716.55</v>
          </cell>
          <cell r="P502">
            <v>1794667.01</v>
          </cell>
          <cell r="AO502">
            <v>1705545.8337500002</v>
          </cell>
          <cell r="AP502">
            <v>1722256.8404166671</v>
          </cell>
          <cell r="AQ502">
            <v>1740455.280833333</v>
          </cell>
          <cell r="AR502">
            <v>1758575.7095833335</v>
          </cell>
          <cell r="AS502">
            <v>1776247.7620833337</v>
          </cell>
          <cell r="AT502">
            <v>1794023.7220833336</v>
          </cell>
          <cell r="AU502">
            <v>1811708.5079166668</v>
          </cell>
          <cell r="AV502">
            <v>1828728.6691666665</v>
          </cell>
          <cell r="AW502">
            <v>1845198.1358333332</v>
          </cell>
          <cell r="AX502">
            <v>1861668.1645833335</v>
          </cell>
          <cell r="AY502">
            <v>1877823.9070833332</v>
          </cell>
          <cell r="AZ502">
            <v>1893485.9075</v>
          </cell>
        </row>
        <row r="503">
          <cell r="O503">
            <v>18300.21</v>
          </cell>
          <cell r="P503">
            <v>0</v>
          </cell>
          <cell r="AO503">
            <v>92263.475416666668</v>
          </cell>
          <cell r="AP503">
            <v>83952.140833333324</v>
          </cell>
          <cell r="AQ503">
            <v>84097.02208333333</v>
          </cell>
          <cell r="AR503">
            <v>84226.652500000011</v>
          </cell>
          <cell r="AS503">
            <v>84341.032083333339</v>
          </cell>
          <cell r="AT503">
            <v>84440.160833333328</v>
          </cell>
          <cell r="AU503">
            <v>84524.038749999992</v>
          </cell>
          <cell r="AV503">
            <v>84592.665833333333</v>
          </cell>
          <cell r="AW503">
            <v>84646.042083333334</v>
          </cell>
          <cell r="AX503">
            <v>84684.167499999996</v>
          </cell>
          <cell r="AY503">
            <v>84707.042083333334</v>
          </cell>
          <cell r="AZ503">
            <v>84714.666666666672</v>
          </cell>
        </row>
        <row r="504">
          <cell r="O504">
            <v>98741.61</v>
          </cell>
          <cell r="P504">
            <v>98741.61</v>
          </cell>
          <cell r="AO504">
            <v>76136.770416666666</v>
          </cell>
          <cell r="AP504">
            <v>80190.246666666659</v>
          </cell>
          <cell r="AQ504">
            <v>84881.54</v>
          </cell>
          <cell r="AR504">
            <v>89572.833333333358</v>
          </cell>
          <cell r="AS504">
            <v>93710.30541666667</v>
          </cell>
          <cell r="AT504">
            <v>92651.037916666668</v>
          </cell>
          <cell r="AU504">
            <v>86948.852083333346</v>
          </cell>
          <cell r="AV504">
            <v>81145.818333333344</v>
          </cell>
          <cell r="AW504">
            <v>75241.936666666661</v>
          </cell>
          <cell r="AX504">
            <v>69338.054999999993</v>
          </cell>
          <cell r="AY504">
            <v>63537.32499999999</v>
          </cell>
          <cell r="AZ504">
            <v>57839.747083333321</v>
          </cell>
        </row>
        <row r="505">
          <cell r="O505">
            <v>15330</v>
          </cell>
          <cell r="P505">
            <v>15330</v>
          </cell>
          <cell r="AO505">
            <v>41323.6875</v>
          </cell>
          <cell r="AP505">
            <v>41871.1875</v>
          </cell>
          <cell r="AQ505">
            <v>37988.339583333334</v>
          </cell>
          <cell r="AR505">
            <v>29805.201666666664</v>
          </cell>
          <cell r="AS505">
            <v>23342.179583333334</v>
          </cell>
          <cell r="AT505">
            <v>18599.273333333334</v>
          </cell>
          <cell r="AU505">
            <v>15576.482916666666</v>
          </cell>
          <cell r="AV505">
            <v>14273.808333333334</v>
          </cell>
          <cell r="AW505">
            <v>14691.25</v>
          </cell>
          <cell r="AX505">
            <v>15330</v>
          </cell>
          <cell r="AY505">
            <v>15330</v>
          </cell>
          <cell r="AZ505">
            <v>15330</v>
          </cell>
        </row>
        <row r="506">
          <cell r="O506">
            <v>0</v>
          </cell>
          <cell r="P506">
            <v>0</v>
          </cell>
          <cell r="AO506">
            <v>0</v>
          </cell>
          <cell r="AP506">
            <v>0</v>
          </cell>
          <cell r="AQ506">
            <v>0</v>
          </cell>
          <cell r="AR506">
            <v>0</v>
          </cell>
          <cell r="AS506">
            <v>0</v>
          </cell>
          <cell r="AT506">
            <v>0</v>
          </cell>
          <cell r="AU506">
            <v>0</v>
          </cell>
          <cell r="AV506">
            <v>0</v>
          </cell>
          <cell r="AW506">
            <v>0</v>
          </cell>
          <cell r="AX506">
            <v>0</v>
          </cell>
          <cell r="AY506">
            <v>0</v>
          </cell>
          <cell r="AZ506">
            <v>0</v>
          </cell>
        </row>
        <row r="507">
          <cell r="O507">
            <v>30025.34</v>
          </cell>
          <cell r="P507">
            <v>0</v>
          </cell>
          <cell r="AO507">
            <v>165387.12083333335</v>
          </cell>
          <cell r="AP507">
            <v>165860.01208333333</v>
          </cell>
          <cell r="AQ507">
            <v>166287.86583333334</v>
          </cell>
          <cell r="AR507">
            <v>166670.68208333335</v>
          </cell>
          <cell r="AS507">
            <v>167008.46083333332</v>
          </cell>
          <cell r="AT507">
            <v>167301.20208333334</v>
          </cell>
          <cell r="AU507">
            <v>167548.90583333329</v>
          </cell>
          <cell r="AV507">
            <v>167751.57208333333</v>
          </cell>
          <cell r="AW507">
            <v>167909.20083333334</v>
          </cell>
          <cell r="AX507">
            <v>168021.79208333333</v>
          </cell>
          <cell r="AY507">
            <v>168089.34583333333</v>
          </cell>
          <cell r="AZ507">
            <v>185957.1825</v>
          </cell>
        </row>
        <row r="508">
          <cell r="O508">
            <v>0</v>
          </cell>
          <cell r="P508">
            <v>0</v>
          </cell>
          <cell r="AO508">
            <v>0</v>
          </cell>
          <cell r="AP508">
            <v>0</v>
          </cell>
          <cell r="AQ508">
            <v>0</v>
          </cell>
          <cell r="AR508">
            <v>0</v>
          </cell>
          <cell r="AS508">
            <v>0</v>
          </cell>
          <cell r="AT508">
            <v>0</v>
          </cell>
          <cell r="AU508">
            <v>0</v>
          </cell>
          <cell r="AV508">
            <v>0</v>
          </cell>
          <cell r="AW508">
            <v>0</v>
          </cell>
          <cell r="AX508">
            <v>0</v>
          </cell>
          <cell r="AY508">
            <v>0</v>
          </cell>
          <cell r="AZ508">
            <v>0</v>
          </cell>
        </row>
        <row r="509">
          <cell r="O509">
            <v>22963.75</v>
          </cell>
          <cell r="P509">
            <v>16775.650000000001</v>
          </cell>
          <cell r="AO509">
            <v>38104.035416666666</v>
          </cell>
          <cell r="AP509">
            <v>38250.689583333333</v>
          </cell>
          <cell r="AQ509">
            <v>38442.035833333335</v>
          </cell>
          <cell r="AR509">
            <v>38463.648333333338</v>
          </cell>
          <cell r="AS509">
            <v>38496.342500000006</v>
          </cell>
          <cell r="AT509">
            <v>38540.118333333332</v>
          </cell>
          <cell r="AU509">
            <v>38594.97583333333</v>
          </cell>
          <cell r="AV509">
            <v>38660.914999999994</v>
          </cell>
          <cell r="AW509">
            <v>38737.935833333329</v>
          </cell>
          <cell r="AX509">
            <v>38826.03833333333</v>
          </cell>
          <cell r="AY509">
            <v>38925.222499999996</v>
          </cell>
          <cell r="AZ509">
            <v>39035.488333333335</v>
          </cell>
        </row>
        <row r="510">
          <cell r="O510">
            <v>0</v>
          </cell>
          <cell r="P510">
            <v>0</v>
          </cell>
          <cell r="AO510">
            <v>0</v>
          </cell>
          <cell r="AP510">
            <v>0</v>
          </cell>
          <cell r="AQ510">
            <v>0</v>
          </cell>
          <cell r="AR510">
            <v>0</v>
          </cell>
          <cell r="AS510">
            <v>0</v>
          </cell>
          <cell r="AT510">
            <v>0</v>
          </cell>
          <cell r="AU510">
            <v>0</v>
          </cell>
          <cell r="AV510">
            <v>0</v>
          </cell>
          <cell r="AW510">
            <v>0</v>
          </cell>
          <cell r="AX510">
            <v>0</v>
          </cell>
          <cell r="AY510">
            <v>0</v>
          </cell>
          <cell r="AZ510">
            <v>0</v>
          </cell>
        </row>
        <row r="511">
          <cell r="O511">
            <v>129327.17</v>
          </cell>
          <cell r="P511">
            <v>0</v>
          </cell>
          <cell r="AO511">
            <v>10777.264166666666</v>
          </cell>
          <cell r="AP511">
            <v>10777.264166666666</v>
          </cell>
          <cell r="AQ511">
            <v>10777.264166666666</v>
          </cell>
          <cell r="AR511">
            <v>10777.264166666666</v>
          </cell>
          <cell r="AS511">
            <v>10777.264166666666</v>
          </cell>
          <cell r="AT511">
            <v>10777.264166666666</v>
          </cell>
          <cell r="AU511">
            <v>10777.264166666666</v>
          </cell>
          <cell r="AV511">
            <v>10777.264166666666</v>
          </cell>
          <cell r="AW511">
            <v>10777.264166666666</v>
          </cell>
          <cell r="AX511">
            <v>10777.264166666666</v>
          </cell>
          <cell r="AY511">
            <v>5388.632083333333</v>
          </cell>
          <cell r="AZ511">
            <v>0</v>
          </cell>
        </row>
        <row r="512">
          <cell r="O512">
            <v>0</v>
          </cell>
          <cell r="P512">
            <v>0</v>
          </cell>
          <cell r="AO512">
            <v>0</v>
          </cell>
          <cell r="AP512">
            <v>0</v>
          </cell>
          <cell r="AQ512">
            <v>0</v>
          </cell>
          <cell r="AR512">
            <v>0</v>
          </cell>
          <cell r="AS512">
            <v>0</v>
          </cell>
          <cell r="AT512">
            <v>0</v>
          </cell>
          <cell r="AU512">
            <v>0</v>
          </cell>
          <cell r="AV512">
            <v>0</v>
          </cell>
          <cell r="AW512">
            <v>0</v>
          </cell>
          <cell r="AX512">
            <v>0</v>
          </cell>
          <cell r="AY512">
            <v>0</v>
          </cell>
          <cell r="AZ512">
            <v>0</v>
          </cell>
        </row>
        <row r="513">
          <cell r="O513">
            <v>0</v>
          </cell>
          <cell r="P513">
            <v>0</v>
          </cell>
          <cell r="AO513">
            <v>0</v>
          </cell>
          <cell r="AP513">
            <v>0</v>
          </cell>
          <cell r="AQ513">
            <v>0</v>
          </cell>
          <cell r="AR513">
            <v>0</v>
          </cell>
          <cell r="AS513">
            <v>0</v>
          </cell>
          <cell r="AT513">
            <v>0</v>
          </cell>
          <cell r="AU513">
            <v>0</v>
          </cell>
          <cell r="AV513">
            <v>0</v>
          </cell>
          <cell r="AW513">
            <v>0</v>
          </cell>
          <cell r="AX513">
            <v>0</v>
          </cell>
          <cell r="AY513">
            <v>0</v>
          </cell>
          <cell r="AZ513">
            <v>0</v>
          </cell>
        </row>
        <row r="514">
          <cell r="O514">
            <v>418400.85</v>
          </cell>
          <cell r="P514">
            <v>674893.72</v>
          </cell>
          <cell r="AO514">
            <v>1406168.5229166669</v>
          </cell>
          <cell r="AP514">
            <v>1333613.14375</v>
          </cell>
          <cell r="AQ514">
            <v>1088694.7475000001</v>
          </cell>
          <cell r="AR514">
            <v>671413.33416666661</v>
          </cell>
          <cell r="AS514">
            <v>502057.36374999996</v>
          </cell>
          <cell r="AT514">
            <v>575325.80499999993</v>
          </cell>
          <cell r="AU514">
            <v>643293.21499999997</v>
          </cell>
          <cell r="AV514">
            <v>711260.625</v>
          </cell>
          <cell r="AW514">
            <v>777527.34958333336</v>
          </cell>
          <cell r="AX514">
            <v>842093.38874999993</v>
          </cell>
          <cell r="AY514">
            <v>906659.42791666684</v>
          </cell>
          <cell r="AZ514">
            <v>966360.02458333329</v>
          </cell>
        </row>
        <row r="515">
          <cell r="O515">
            <v>0</v>
          </cell>
          <cell r="P515">
            <v>0</v>
          </cell>
          <cell r="AO515">
            <v>0</v>
          </cell>
          <cell r="AP515">
            <v>0</v>
          </cell>
          <cell r="AQ515">
            <v>0</v>
          </cell>
          <cell r="AR515">
            <v>0</v>
          </cell>
          <cell r="AS515">
            <v>0</v>
          </cell>
          <cell r="AT515">
            <v>0</v>
          </cell>
          <cell r="AU515">
            <v>0</v>
          </cell>
          <cell r="AV515">
            <v>0</v>
          </cell>
          <cell r="AW515">
            <v>0</v>
          </cell>
          <cell r="AX515">
            <v>0</v>
          </cell>
          <cell r="AY515">
            <v>0</v>
          </cell>
          <cell r="AZ515">
            <v>0</v>
          </cell>
        </row>
        <row r="516">
          <cell r="O516">
            <v>469116.13</v>
          </cell>
          <cell r="P516">
            <v>756699.04</v>
          </cell>
          <cell r="AO516">
            <v>940745.68749999988</v>
          </cell>
          <cell r="AP516">
            <v>859395.71916666639</v>
          </cell>
          <cell r="AQ516">
            <v>783427.16958333331</v>
          </cell>
          <cell r="AR516">
            <v>712840.03875000018</v>
          </cell>
          <cell r="AS516">
            <v>642252.90791666671</v>
          </cell>
          <cell r="AT516">
            <v>645062.28500000003</v>
          </cell>
          <cell r="AU516">
            <v>721268.16999999993</v>
          </cell>
          <cell r="AV516">
            <v>797474.05500000005</v>
          </cell>
          <cell r="AW516">
            <v>871773.10958333325</v>
          </cell>
          <cell r="AX516">
            <v>944165.33374999987</v>
          </cell>
          <cell r="AY516">
            <v>1016557.5579166667</v>
          </cell>
          <cell r="AZ516">
            <v>1083494.5891666666</v>
          </cell>
        </row>
        <row r="517">
          <cell r="O517">
            <v>81742.22</v>
          </cell>
          <cell r="P517">
            <v>65393.78</v>
          </cell>
          <cell r="AO517">
            <v>90413.804583333331</v>
          </cell>
          <cell r="AP517">
            <v>90137.487083333326</v>
          </cell>
          <cell r="AQ517">
            <v>89971.699583333335</v>
          </cell>
          <cell r="AR517">
            <v>89916.438333333339</v>
          </cell>
          <cell r="AS517">
            <v>89998.861666666679</v>
          </cell>
          <cell r="AT517">
            <v>90156.215416666659</v>
          </cell>
          <cell r="AU517">
            <v>90298.583333333328</v>
          </cell>
          <cell r="AV517">
            <v>90425.965416666659</v>
          </cell>
          <cell r="AW517">
            <v>90538.361666666649</v>
          </cell>
          <cell r="AX517">
            <v>90635.77208333333</v>
          </cell>
          <cell r="AY517">
            <v>90718.196666666656</v>
          </cell>
          <cell r="AZ517">
            <v>90785.635416666672</v>
          </cell>
        </row>
        <row r="518">
          <cell r="O518">
            <v>0</v>
          </cell>
          <cell r="P518">
            <v>0</v>
          </cell>
          <cell r="AO518">
            <v>0</v>
          </cell>
          <cell r="AP518">
            <v>0</v>
          </cell>
          <cell r="AQ518">
            <v>0</v>
          </cell>
          <cell r="AR518">
            <v>0</v>
          </cell>
          <cell r="AS518">
            <v>0</v>
          </cell>
          <cell r="AT518">
            <v>0</v>
          </cell>
          <cell r="AU518">
            <v>0</v>
          </cell>
          <cell r="AV518">
            <v>0</v>
          </cell>
          <cell r="AW518">
            <v>0</v>
          </cell>
          <cell r="AX518">
            <v>0</v>
          </cell>
          <cell r="AY518">
            <v>0</v>
          </cell>
          <cell r="AZ518">
            <v>0</v>
          </cell>
        </row>
        <row r="519">
          <cell r="O519">
            <v>356187</v>
          </cell>
          <cell r="P519">
            <v>296822.5</v>
          </cell>
          <cell r="AO519">
            <v>376789.50458333339</v>
          </cell>
          <cell r="AP519">
            <v>380761.8954166667</v>
          </cell>
          <cell r="AQ519">
            <v>383599.31624999997</v>
          </cell>
          <cell r="AR519">
            <v>385301.76708333334</v>
          </cell>
          <cell r="AS519">
            <v>387079.48749999999</v>
          </cell>
          <cell r="AT519">
            <v>389399.10916666669</v>
          </cell>
          <cell r="AU519">
            <v>391517.02416666667</v>
          </cell>
          <cell r="AV519">
            <v>393433.23249999998</v>
          </cell>
          <cell r="AW519">
            <v>395147.73416666663</v>
          </cell>
          <cell r="AX519">
            <v>396660.52916666673</v>
          </cell>
          <cell r="AY519">
            <v>397971.61749999999</v>
          </cell>
          <cell r="AZ519">
            <v>399080.9991666667</v>
          </cell>
        </row>
        <row r="520">
          <cell r="O520">
            <v>0</v>
          </cell>
          <cell r="P520">
            <v>0</v>
          </cell>
          <cell r="AO520">
            <v>0</v>
          </cell>
          <cell r="AP520">
            <v>0</v>
          </cell>
          <cell r="AQ520">
            <v>0</v>
          </cell>
          <cell r="AR520">
            <v>0</v>
          </cell>
          <cell r="AS520">
            <v>0</v>
          </cell>
          <cell r="AT520">
            <v>0</v>
          </cell>
          <cell r="AU520">
            <v>0</v>
          </cell>
          <cell r="AV520">
            <v>0</v>
          </cell>
          <cell r="AW520">
            <v>0</v>
          </cell>
          <cell r="AX520">
            <v>0</v>
          </cell>
          <cell r="AY520">
            <v>0</v>
          </cell>
          <cell r="AZ520">
            <v>0</v>
          </cell>
        </row>
        <row r="521">
          <cell r="O521">
            <v>304663.07</v>
          </cell>
          <cell r="P521">
            <v>295142.34999999998</v>
          </cell>
          <cell r="AO521">
            <v>164545.67416666666</v>
          </cell>
          <cell r="AP521">
            <v>181309.57208333336</v>
          </cell>
          <cell r="AQ521">
            <v>198487.56916666668</v>
          </cell>
          <cell r="AR521">
            <v>216079.66541666668</v>
          </cell>
          <cell r="AS521">
            <v>234085.86083333334</v>
          </cell>
          <cell r="AT521">
            <v>252506.15541666668</v>
          </cell>
          <cell r="AU521">
            <v>271340.54875000002</v>
          </cell>
          <cell r="AV521">
            <v>276100.90999999997</v>
          </cell>
          <cell r="AW521">
            <v>266580.18999999994</v>
          </cell>
          <cell r="AX521">
            <v>257059.46999999997</v>
          </cell>
          <cell r="AY521">
            <v>247538.75</v>
          </cell>
          <cell r="AZ521">
            <v>238018.03</v>
          </cell>
        </row>
        <row r="522">
          <cell r="O522">
            <v>0</v>
          </cell>
          <cell r="P522">
            <v>0</v>
          </cell>
          <cell r="AO522">
            <v>0</v>
          </cell>
          <cell r="AP522">
            <v>0</v>
          </cell>
          <cell r="AQ522">
            <v>0</v>
          </cell>
          <cell r="AR522">
            <v>0</v>
          </cell>
          <cell r="AS522">
            <v>0</v>
          </cell>
          <cell r="AT522">
            <v>0</v>
          </cell>
          <cell r="AU522">
            <v>0</v>
          </cell>
          <cell r="AV522">
            <v>0</v>
          </cell>
          <cell r="AW522">
            <v>0</v>
          </cell>
          <cell r="AX522">
            <v>0</v>
          </cell>
          <cell r="AY522">
            <v>0</v>
          </cell>
          <cell r="AZ522">
            <v>0</v>
          </cell>
        </row>
        <row r="523">
          <cell r="O523">
            <v>0</v>
          </cell>
          <cell r="P523">
            <v>0</v>
          </cell>
          <cell r="AO523">
            <v>26113.182499999999</v>
          </cell>
          <cell r="AP523">
            <v>19993.11375</v>
          </cell>
          <cell r="AQ523">
            <v>14689.017500000002</v>
          </cell>
          <cell r="AR523">
            <v>10200.893750000001</v>
          </cell>
          <cell r="AS523">
            <v>6528.7425000000003</v>
          </cell>
          <cell r="AT523">
            <v>3672.5637499999998</v>
          </cell>
          <cell r="AU523">
            <v>1632.3575000000001</v>
          </cell>
          <cell r="AV523">
            <v>408.12374999999997</v>
          </cell>
          <cell r="AW523">
            <v>0</v>
          </cell>
          <cell r="AX523">
            <v>0</v>
          </cell>
          <cell r="AY523">
            <v>0</v>
          </cell>
          <cell r="AZ523">
            <v>0</v>
          </cell>
        </row>
        <row r="524">
          <cell r="O524">
            <v>0</v>
          </cell>
          <cell r="P524">
            <v>0</v>
          </cell>
          <cell r="AO524">
            <v>0</v>
          </cell>
          <cell r="AP524">
            <v>0</v>
          </cell>
          <cell r="AQ524">
            <v>0</v>
          </cell>
          <cell r="AR524">
            <v>0</v>
          </cell>
          <cell r="AS524">
            <v>0</v>
          </cell>
          <cell r="AT524">
            <v>0</v>
          </cell>
          <cell r="AU524">
            <v>0</v>
          </cell>
          <cell r="AV524">
            <v>0</v>
          </cell>
          <cell r="AW524">
            <v>0</v>
          </cell>
          <cell r="AX524">
            <v>0</v>
          </cell>
          <cell r="AY524">
            <v>0</v>
          </cell>
          <cell r="AZ524">
            <v>0</v>
          </cell>
        </row>
        <row r="525">
          <cell r="O525">
            <v>86714.9</v>
          </cell>
          <cell r="P525">
            <v>78043.41</v>
          </cell>
          <cell r="AO525">
            <v>56340.357083333343</v>
          </cell>
          <cell r="AP525">
            <v>56346.060833333344</v>
          </cell>
          <cell r="AQ525">
            <v>56351.003750000011</v>
          </cell>
          <cell r="AR525">
            <v>56355.185833333344</v>
          </cell>
          <cell r="AS525">
            <v>56358.607083333336</v>
          </cell>
          <cell r="AT525">
            <v>56361.267499999994</v>
          </cell>
          <cell r="AU525">
            <v>56363.167083333326</v>
          </cell>
          <cell r="AV525">
            <v>56364.305833333325</v>
          </cell>
          <cell r="AW525">
            <v>52028.94</v>
          </cell>
          <cell r="AX525">
            <v>47653.253333333327</v>
          </cell>
          <cell r="AY525">
            <v>47577.000833333332</v>
          </cell>
          <cell r="AZ525">
            <v>47508.009999999987</v>
          </cell>
        </row>
        <row r="526">
          <cell r="O526">
            <v>0</v>
          </cell>
          <cell r="P526">
            <v>0</v>
          </cell>
          <cell r="AO526">
            <v>0</v>
          </cell>
          <cell r="AP526">
            <v>0</v>
          </cell>
          <cell r="AQ526">
            <v>0</v>
          </cell>
          <cell r="AR526">
            <v>0</v>
          </cell>
          <cell r="AS526">
            <v>0</v>
          </cell>
          <cell r="AT526">
            <v>0</v>
          </cell>
          <cell r="AU526">
            <v>0</v>
          </cell>
          <cell r="AV526">
            <v>0</v>
          </cell>
          <cell r="AW526">
            <v>0</v>
          </cell>
          <cell r="AX526">
            <v>0</v>
          </cell>
          <cell r="AY526">
            <v>0</v>
          </cell>
          <cell r="AZ526">
            <v>0</v>
          </cell>
        </row>
        <row r="527">
          <cell r="O527">
            <v>0</v>
          </cell>
          <cell r="P527">
            <v>235541.07</v>
          </cell>
          <cell r="AO527">
            <v>91605.153333333321</v>
          </cell>
          <cell r="AP527">
            <v>95561.924166666679</v>
          </cell>
          <cell r="AQ527">
            <v>99438.063333333339</v>
          </cell>
          <cell r="AR527">
            <v>103233.57083333335</v>
          </cell>
          <cell r="AS527">
            <v>106948.44666666667</v>
          </cell>
          <cell r="AT527">
            <v>110582.69083333331</v>
          </cell>
          <cell r="AU527">
            <v>114136.30333333334</v>
          </cell>
          <cell r="AV527">
            <v>117609.28416666666</v>
          </cell>
          <cell r="AW527">
            <v>121001.63333333336</v>
          </cell>
          <cell r="AX527">
            <v>124313.3529166667</v>
          </cell>
          <cell r="AY527">
            <v>126766.90791666671</v>
          </cell>
          <cell r="AZ527">
            <v>117770.54875</v>
          </cell>
        </row>
        <row r="528">
          <cell r="O528">
            <v>0</v>
          </cell>
          <cell r="P528">
            <v>0</v>
          </cell>
          <cell r="AO528">
            <v>0</v>
          </cell>
          <cell r="AP528">
            <v>0</v>
          </cell>
          <cell r="AQ528">
            <v>0</v>
          </cell>
          <cell r="AR528">
            <v>0</v>
          </cell>
          <cell r="AS528">
            <v>0</v>
          </cell>
          <cell r="AT528">
            <v>0</v>
          </cell>
          <cell r="AU528">
            <v>0</v>
          </cell>
          <cell r="AV528">
            <v>0</v>
          </cell>
          <cell r="AW528">
            <v>0</v>
          </cell>
          <cell r="AX528">
            <v>0</v>
          </cell>
          <cell r="AY528">
            <v>0</v>
          </cell>
          <cell r="AZ528">
            <v>0</v>
          </cell>
        </row>
        <row r="529">
          <cell r="O529">
            <v>1094260.96</v>
          </cell>
          <cell r="P529">
            <v>1010087.04</v>
          </cell>
          <cell r="AO529">
            <v>1195971.1133333335</v>
          </cell>
          <cell r="AP529">
            <v>1269623.2933333332</v>
          </cell>
          <cell r="AQ529">
            <v>1262608.8</v>
          </cell>
          <cell r="AR529">
            <v>1178434.8799999997</v>
          </cell>
          <cell r="AS529">
            <v>1094260.9599999997</v>
          </cell>
          <cell r="AT529">
            <v>1010087.0399999997</v>
          </cell>
          <cell r="AU529">
            <v>925913.11999999976</v>
          </cell>
          <cell r="AV529">
            <v>841739.19999999984</v>
          </cell>
          <cell r="AW529">
            <v>757565.27999999991</v>
          </cell>
          <cell r="AX529">
            <v>673391.36</v>
          </cell>
          <cell r="AY529">
            <v>589217.43999999994</v>
          </cell>
          <cell r="AZ529">
            <v>505043.51999999984</v>
          </cell>
        </row>
        <row r="530">
          <cell r="O530">
            <v>0</v>
          </cell>
          <cell r="P530">
            <v>0</v>
          </cell>
          <cell r="AO530">
            <v>0</v>
          </cell>
          <cell r="AP530">
            <v>0</v>
          </cell>
          <cell r="AQ530">
            <v>0</v>
          </cell>
          <cell r="AR530">
            <v>0</v>
          </cell>
          <cell r="AS530">
            <v>0</v>
          </cell>
          <cell r="AT530">
            <v>0</v>
          </cell>
          <cell r="AU530">
            <v>0</v>
          </cell>
          <cell r="AV530">
            <v>0</v>
          </cell>
          <cell r="AW530">
            <v>0</v>
          </cell>
          <cell r="AX530">
            <v>0</v>
          </cell>
          <cell r="AY530">
            <v>0</v>
          </cell>
          <cell r="AZ530">
            <v>0</v>
          </cell>
        </row>
        <row r="531">
          <cell r="O531">
            <v>0</v>
          </cell>
          <cell r="P531">
            <v>0</v>
          </cell>
          <cell r="AO531">
            <v>0</v>
          </cell>
          <cell r="AP531">
            <v>0</v>
          </cell>
          <cell r="AQ531">
            <v>0</v>
          </cell>
          <cell r="AR531">
            <v>0</v>
          </cell>
          <cell r="AS531">
            <v>0</v>
          </cell>
          <cell r="AT531">
            <v>0</v>
          </cell>
          <cell r="AU531">
            <v>0</v>
          </cell>
          <cell r="AV531">
            <v>0</v>
          </cell>
          <cell r="AW531">
            <v>0</v>
          </cell>
          <cell r="AX531">
            <v>0</v>
          </cell>
          <cell r="AY531">
            <v>0</v>
          </cell>
          <cell r="AZ531">
            <v>0</v>
          </cell>
        </row>
        <row r="532">
          <cell r="O532">
            <v>0</v>
          </cell>
          <cell r="P532">
            <v>0</v>
          </cell>
          <cell r="AO532">
            <v>0</v>
          </cell>
          <cell r="AP532">
            <v>0</v>
          </cell>
          <cell r="AQ532">
            <v>0</v>
          </cell>
          <cell r="AR532">
            <v>0</v>
          </cell>
          <cell r="AS532">
            <v>0</v>
          </cell>
          <cell r="AT532">
            <v>0</v>
          </cell>
          <cell r="AU532">
            <v>0</v>
          </cell>
          <cell r="AV532">
            <v>0</v>
          </cell>
          <cell r="AW532">
            <v>0</v>
          </cell>
          <cell r="AX532">
            <v>0</v>
          </cell>
          <cell r="AY532">
            <v>0</v>
          </cell>
          <cell r="AZ532">
            <v>0</v>
          </cell>
        </row>
        <row r="533">
          <cell r="O533">
            <v>0</v>
          </cell>
          <cell r="P533">
            <v>0</v>
          </cell>
          <cell r="AO533">
            <v>0</v>
          </cell>
          <cell r="AP533">
            <v>0</v>
          </cell>
          <cell r="AQ533">
            <v>0</v>
          </cell>
          <cell r="AR533">
            <v>0</v>
          </cell>
          <cell r="AS533">
            <v>0</v>
          </cell>
          <cell r="AT533">
            <v>0</v>
          </cell>
          <cell r="AU533">
            <v>0</v>
          </cell>
          <cell r="AV533">
            <v>0</v>
          </cell>
          <cell r="AW533">
            <v>0</v>
          </cell>
          <cell r="AX533">
            <v>0</v>
          </cell>
          <cell r="AY533">
            <v>0</v>
          </cell>
          <cell r="AZ533">
            <v>0</v>
          </cell>
        </row>
        <row r="534">
          <cell r="O534">
            <v>0</v>
          </cell>
          <cell r="P534">
            <v>0</v>
          </cell>
          <cell r="AO534">
            <v>0</v>
          </cell>
          <cell r="AP534">
            <v>0</v>
          </cell>
          <cell r="AQ534">
            <v>0</v>
          </cell>
          <cell r="AR534">
            <v>0</v>
          </cell>
          <cell r="AS534">
            <v>0</v>
          </cell>
          <cell r="AT534">
            <v>0</v>
          </cell>
          <cell r="AU534">
            <v>0</v>
          </cell>
          <cell r="AV534">
            <v>0</v>
          </cell>
          <cell r="AW534">
            <v>0</v>
          </cell>
          <cell r="AX534">
            <v>0</v>
          </cell>
          <cell r="AY534">
            <v>0</v>
          </cell>
          <cell r="AZ534">
            <v>0</v>
          </cell>
        </row>
        <row r="535">
          <cell r="O535">
            <v>0</v>
          </cell>
          <cell r="P535">
            <v>0</v>
          </cell>
          <cell r="AO535">
            <v>0</v>
          </cell>
          <cell r="AP535">
            <v>0</v>
          </cell>
          <cell r="AQ535">
            <v>0</v>
          </cell>
          <cell r="AR535">
            <v>0</v>
          </cell>
          <cell r="AS535">
            <v>0</v>
          </cell>
          <cell r="AT535">
            <v>0</v>
          </cell>
          <cell r="AU535">
            <v>0</v>
          </cell>
          <cell r="AV535">
            <v>0</v>
          </cell>
          <cell r="AW535">
            <v>0</v>
          </cell>
          <cell r="AX535">
            <v>0</v>
          </cell>
          <cell r="AY535">
            <v>0</v>
          </cell>
          <cell r="AZ535">
            <v>0</v>
          </cell>
        </row>
        <row r="536">
          <cell r="O536">
            <v>0</v>
          </cell>
          <cell r="P536">
            <v>0</v>
          </cell>
          <cell r="AO536">
            <v>0</v>
          </cell>
          <cell r="AP536">
            <v>0</v>
          </cell>
          <cell r="AQ536">
            <v>0</v>
          </cell>
          <cell r="AR536">
            <v>0</v>
          </cell>
          <cell r="AS536">
            <v>0</v>
          </cell>
          <cell r="AT536">
            <v>0</v>
          </cell>
          <cell r="AU536">
            <v>0</v>
          </cell>
          <cell r="AV536">
            <v>0</v>
          </cell>
          <cell r="AW536">
            <v>0</v>
          </cell>
          <cell r="AX536">
            <v>0</v>
          </cell>
          <cell r="AY536">
            <v>0</v>
          </cell>
          <cell r="AZ536">
            <v>0</v>
          </cell>
        </row>
        <row r="537">
          <cell r="O537">
            <v>750000</v>
          </cell>
          <cell r="P537">
            <v>750000</v>
          </cell>
          <cell r="AO537">
            <v>750000</v>
          </cell>
          <cell r="AP537">
            <v>750000</v>
          </cell>
          <cell r="AQ537">
            <v>750000</v>
          </cell>
          <cell r="AR537">
            <v>750000</v>
          </cell>
          <cell r="AS537">
            <v>750000</v>
          </cell>
          <cell r="AT537">
            <v>750000</v>
          </cell>
          <cell r="AU537">
            <v>750000</v>
          </cell>
          <cell r="AV537">
            <v>750000</v>
          </cell>
          <cell r="AW537">
            <v>750000</v>
          </cell>
          <cell r="AX537">
            <v>750000</v>
          </cell>
          <cell r="AY537">
            <v>750000</v>
          </cell>
          <cell r="AZ537">
            <v>750000</v>
          </cell>
        </row>
        <row r="538">
          <cell r="O538">
            <v>0</v>
          </cell>
          <cell r="P538">
            <v>0</v>
          </cell>
          <cell r="AO538">
            <v>0</v>
          </cell>
          <cell r="AP538">
            <v>0</v>
          </cell>
          <cell r="AQ538">
            <v>0</v>
          </cell>
          <cell r="AR538">
            <v>0</v>
          </cell>
          <cell r="AS538">
            <v>0</v>
          </cell>
          <cell r="AT538">
            <v>0</v>
          </cell>
          <cell r="AU538">
            <v>0</v>
          </cell>
          <cell r="AV538">
            <v>0</v>
          </cell>
          <cell r="AW538">
            <v>0</v>
          </cell>
          <cell r="AX538">
            <v>0</v>
          </cell>
          <cell r="AY538">
            <v>0</v>
          </cell>
          <cell r="AZ538">
            <v>0</v>
          </cell>
        </row>
        <row r="539">
          <cell r="O539">
            <v>0</v>
          </cell>
          <cell r="P539">
            <v>0</v>
          </cell>
          <cell r="AO539">
            <v>0</v>
          </cell>
          <cell r="AP539">
            <v>0</v>
          </cell>
          <cell r="AQ539">
            <v>0</v>
          </cell>
          <cell r="AR539">
            <v>0</v>
          </cell>
          <cell r="AS539">
            <v>0</v>
          </cell>
          <cell r="AT539">
            <v>0</v>
          </cell>
          <cell r="AU539">
            <v>0</v>
          </cell>
          <cell r="AV539">
            <v>0</v>
          </cell>
          <cell r="AW539">
            <v>0</v>
          </cell>
          <cell r="AX539">
            <v>0</v>
          </cell>
          <cell r="AY539">
            <v>0</v>
          </cell>
          <cell r="AZ539">
            <v>0</v>
          </cell>
        </row>
        <row r="540">
          <cell r="O540">
            <v>483174.12</v>
          </cell>
          <cell r="P540">
            <v>454752.12</v>
          </cell>
          <cell r="AO540">
            <v>596862.12</v>
          </cell>
          <cell r="AP540">
            <v>568440.12</v>
          </cell>
          <cell r="AQ540">
            <v>540018.12</v>
          </cell>
          <cell r="AR540">
            <v>511596.12000000005</v>
          </cell>
          <cell r="AS540">
            <v>483174.12000000005</v>
          </cell>
          <cell r="AT540">
            <v>454752.12000000005</v>
          </cell>
          <cell r="AU540">
            <v>426330.12000000005</v>
          </cell>
          <cell r="AV540">
            <v>397908.12000000005</v>
          </cell>
          <cell r="AW540">
            <v>369486.12000000005</v>
          </cell>
          <cell r="AX540">
            <v>341064.12000000005</v>
          </cell>
          <cell r="AY540">
            <v>312642.12000000005</v>
          </cell>
          <cell r="AZ540">
            <v>284220.12000000005</v>
          </cell>
        </row>
        <row r="541">
          <cell r="O541">
            <v>276751.21000000002</v>
          </cell>
          <cell r="P541">
            <v>223512.51</v>
          </cell>
          <cell r="AO541">
            <v>436649.1875</v>
          </cell>
          <cell r="AP541">
            <v>425773.79041666671</v>
          </cell>
          <cell r="AQ541">
            <v>404956.19458333333</v>
          </cell>
          <cell r="AR541">
            <v>405864.07541666669</v>
          </cell>
          <cell r="AS541">
            <v>403333.70041666669</v>
          </cell>
          <cell r="AT541">
            <v>397098.7950000001</v>
          </cell>
          <cell r="AU541">
            <v>392164.42625000002</v>
          </cell>
          <cell r="AV541">
            <v>386477.44249999995</v>
          </cell>
          <cell r="AW541">
            <v>383321.72541666665</v>
          </cell>
          <cell r="AX541">
            <v>381606.30083333328</v>
          </cell>
          <cell r="AY541">
            <v>378096.66041666665</v>
          </cell>
          <cell r="AZ541">
            <v>374276.51250000001</v>
          </cell>
        </row>
        <row r="542">
          <cell r="O542">
            <v>0</v>
          </cell>
          <cell r="P542">
            <v>0</v>
          </cell>
          <cell r="AO542">
            <v>0</v>
          </cell>
          <cell r="AP542">
            <v>0</v>
          </cell>
          <cell r="AQ542">
            <v>0</v>
          </cell>
          <cell r="AR542">
            <v>0</v>
          </cell>
          <cell r="AS542">
            <v>0</v>
          </cell>
          <cell r="AT542">
            <v>0</v>
          </cell>
          <cell r="AU542">
            <v>0</v>
          </cell>
          <cell r="AV542">
            <v>0</v>
          </cell>
          <cell r="AW542">
            <v>0</v>
          </cell>
          <cell r="AX542">
            <v>0</v>
          </cell>
          <cell r="AY542">
            <v>0</v>
          </cell>
          <cell r="AZ542">
            <v>0</v>
          </cell>
        </row>
        <row r="543">
          <cell r="O543">
            <v>261811.5</v>
          </cell>
          <cell r="P543">
            <v>260554</v>
          </cell>
          <cell r="AO543">
            <v>266841.5</v>
          </cell>
          <cell r="AP543">
            <v>265584</v>
          </cell>
          <cell r="AQ543">
            <v>264326.5</v>
          </cell>
          <cell r="AR543">
            <v>263069</v>
          </cell>
          <cell r="AS543">
            <v>261811.5</v>
          </cell>
          <cell r="AT543">
            <v>260554</v>
          </cell>
          <cell r="AU543">
            <v>259296.5</v>
          </cell>
          <cell r="AV543">
            <v>258039</v>
          </cell>
          <cell r="AW543">
            <v>256781.5</v>
          </cell>
          <cell r="AX543">
            <v>255524</v>
          </cell>
          <cell r="AY543">
            <v>254266.5</v>
          </cell>
          <cell r="AZ543">
            <v>253009</v>
          </cell>
        </row>
        <row r="544">
          <cell r="O544">
            <v>310800</v>
          </cell>
          <cell r="P544">
            <v>0</v>
          </cell>
          <cell r="AO544">
            <v>475518.75</v>
          </cell>
          <cell r="AP544">
            <v>399466.66666666669</v>
          </cell>
          <cell r="AQ544">
            <v>333083.33333333331</v>
          </cell>
          <cell r="AR544">
            <v>282916.66666666669</v>
          </cell>
          <cell r="AS544">
            <v>237533.33333333334</v>
          </cell>
          <cell r="AT544">
            <v>189466.66666666666</v>
          </cell>
          <cell r="AU544">
            <v>143500</v>
          </cell>
          <cell r="AV544">
            <v>99633.333333333328</v>
          </cell>
          <cell r="AW544">
            <v>64750</v>
          </cell>
          <cell r="AX544">
            <v>38850</v>
          </cell>
          <cell r="AY544">
            <v>12950</v>
          </cell>
          <cell r="AZ544">
            <v>0</v>
          </cell>
        </row>
        <row r="545">
          <cell r="O545">
            <v>0</v>
          </cell>
          <cell r="P545">
            <v>0</v>
          </cell>
          <cell r="AO545">
            <v>12403.913749999998</v>
          </cell>
          <cell r="AP545">
            <v>9496.7458333333343</v>
          </cell>
          <cell r="AQ545">
            <v>6977.2004166666666</v>
          </cell>
          <cell r="AR545">
            <v>4845.2774999999992</v>
          </cell>
          <cell r="AS545">
            <v>3100.9770833333332</v>
          </cell>
          <cell r="AT545">
            <v>1744.2991666666667</v>
          </cell>
          <cell r="AU545">
            <v>775.24374999999998</v>
          </cell>
          <cell r="AV545">
            <v>193.81083333333333</v>
          </cell>
          <cell r="AW545">
            <v>0</v>
          </cell>
          <cell r="AX545">
            <v>0</v>
          </cell>
          <cell r="AY545">
            <v>0</v>
          </cell>
          <cell r="AZ545">
            <v>0</v>
          </cell>
        </row>
        <row r="546">
          <cell r="O546">
            <v>0</v>
          </cell>
          <cell r="P546">
            <v>38078.699999999997</v>
          </cell>
          <cell r="AO546">
            <v>18522.818333333333</v>
          </cell>
          <cell r="AP546">
            <v>15606.392916666669</v>
          </cell>
          <cell r="AQ546">
            <v>12996.96</v>
          </cell>
          <cell r="AR546">
            <v>10694.519583333333</v>
          </cell>
          <cell r="AS546">
            <v>8699.0716666666649</v>
          </cell>
          <cell r="AT546">
            <v>7010.61625</v>
          </cell>
          <cell r="AU546">
            <v>5629.1533333333327</v>
          </cell>
          <cell r="AV546">
            <v>4554.6829166666666</v>
          </cell>
          <cell r="AW546">
            <v>3787.2049999999999</v>
          </cell>
          <cell r="AX546">
            <v>3326.719583333333</v>
          </cell>
          <cell r="AY546">
            <v>3173.2249999999999</v>
          </cell>
          <cell r="AZ546">
            <v>1586.6125</v>
          </cell>
        </row>
        <row r="547">
          <cell r="O547">
            <v>0</v>
          </cell>
          <cell r="P547">
            <v>0</v>
          </cell>
          <cell r="AO547">
            <v>2128.1383333333333</v>
          </cell>
          <cell r="AP547">
            <v>532.03458333333333</v>
          </cell>
          <cell r="AQ547">
            <v>0</v>
          </cell>
          <cell r="AR547">
            <v>0</v>
          </cell>
          <cell r="AS547">
            <v>0</v>
          </cell>
          <cell r="AT547">
            <v>0</v>
          </cell>
          <cell r="AU547">
            <v>0</v>
          </cell>
          <cell r="AV547">
            <v>0</v>
          </cell>
          <cell r="AW547">
            <v>0</v>
          </cell>
          <cell r="AX547">
            <v>0</v>
          </cell>
          <cell r="AY547">
            <v>0</v>
          </cell>
          <cell r="AZ547">
            <v>0</v>
          </cell>
        </row>
        <row r="548">
          <cell r="O548">
            <v>0</v>
          </cell>
          <cell r="P548">
            <v>0</v>
          </cell>
          <cell r="AO548">
            <v>0</v>
          </cell>
          <cell r="AP548">
            <v>0</v>
          </cell>
          <cell r="AQ548">
            <v>0</v>
          </cell>
          <cell r="AR548">
            <v>0</v>
          </cell>
          <cell r="AS548">
            <v>0</v>
          </cell>
          <cell r="AT548">
            <v>0</v>
          </cell>
          <cell r="AU548">
            <v>0</v>
          </cell>
          <cell r="AV548">
            <v>0</v>
          </cell>
          <cell r="AW548">
            <v>0</v>
          </cell>
          <cell r="AX548">
            <v>0</v>
          </cell>
          <cell r="AY548">
            <v>0</v>
          </cell>
          <cell r="AZ548">
            <v>0</v>
          </cell>
        </row>
        <row r="549">
          <cell r="O549">
            <v>38700</v>
          </cell>
          <cell r="P549">
            <v>38700</v>
          </cell>
          <cell r="AO549">
            <v>52842.537499999999</v>
          </cell>
          <cell r="AP549">
            <v>77665.871666666659</v>
          </cell>
          <cell r="AQ549">
            <v>102891.78833333333</v>
          </cell>
          <cell r="AR549">
            <v>128258.76666666666</v>
          </cell>
          <cell r="AS549">
            <v>140751.905</v>
          </cell>
          <cell r="AT549">
            <v>140813.89374999999</v>
          </cell>
          <cell r="AU549">
            <v>140932.93625</v>
          </cell>
          <cell r="AV549">
            <v>141057.56625</v>
          </cell>
          <cell r="AW549">
            <v>141211.05750000002</v>
          </cell>
          <cell r="AX549">
            <v>141159.52125000002</v>
          </cell>
          <cell r="AY549">
            <v>141067.47333333336</v>
          </cell>
          <cell r="AZ549">
            <v>140931.64000000001</v>
          </cell>
        </row>
        <row r="550">
          <cell r="O550">
            <v>0</v>
          </cell>
          <cell r="P550">
            <v>0</v>
          </cell>
          <cell r="AO550">
            <v>0</v>
          </cell>
          <cell r="AP550">
            <v>0</v>
          </cell>
          <cell r="AQ550">
            <v>0</v>
          </cell>
          <cell r="AR550">
            <v>0</v>
          </cell>
          <cell r="AS550">
            <v>0</v>
          </cell>
          <cell r="AT550">
            <v>0</v>
          </cell>
          <cell r="AU550">
            <v>0</v>
          </cell>
          <cell r="AV550">
            <v>0</v>
          </cell>
          <cell r="AW550">
            <v>0</v>
          </cell>
          <cell r="AX550">
            <v>0</v>
          </cell>
          <cell r="AY550">
            <v>0</v>
          </cell>
          <cell r="AZ550">
            <v>0</v>
          </cell>
        </row>
        <row r="551">
          <cell r="O551">
            <v>0</v>
          </cell>
          <cell r="P551">
            <v>113839.86</v>
          </cell>
          <cell r="AO551">
            <v>11151.967499999999</v>
          </cell>
          <cell r="AP551">
            <v>9486.6550000000007</v>
          </cell>
          <cell r="AQ551">
            <v>9486.6550000000007</v>
          </cell>
          <cell r="AR551">
            <v>9486.6550000000007</v>
          </cell>
          <cell r="AS551">
            <v>9486.6550000000007</v>
          </cell>
          <cell r="AT551">
            <v>9486.6550000000007</v>
          </cell>
          <cell r="AU551">
            <v>9486.6550000000007</v>
          </cell>
          <cell r="AV551">
            <v>9486.6550000000007</v>
          </cell>
          <cell r="AW551">
            <v>9486.6550000000007</v>
          </cell>
          <cell r="AX551">
            <v>16685.139166666664</v>
          </cell>
          <cell r="AY551">
            <v>31082.107499999998</v>
          </cell>
          <cell r="AZ551">
            <v>60254.69999999999</v>
          </cell>
        </row>
        <row r="552">
          <cell r="O552">
            <v>0</v>
          </cell>
          <cell r="P552">
            <v>0</v>
          </cell>
          <cell r="AO552">
            <v>0</v>
          </cell>
          <cell r="AP552">
            <v>0</v>
          </cell>
          <cell r="AQ552">
            <v>0</v>
          </cell>
          <cell r="AR552">
            <v>0</v>
          </cell>
          <cell r="AS552">
            <v>0</v>
          </cell>
          <cell r="AT552">
            <v>0</v>
          </cell>
          <cell r="AU552">
            <v>0</v>
          </cell>
          <cell r="AV552">
            <v>0</v>
          </cell>
          <cell r="AW552">
            <v>0</v>
          </cell>
          <cell r="AX552">
            <v>0</v>
          </cell>
          <cell r="AY552">
            <v>0</v>
          </cell>
          <cell r="AZ552">
            <v>0</v>
          </cell>
        </row>
        <row r="553">
          <cell r="O553">
            <v>17076.669999999998</v>
          </cell>
          <cell r="P553">
            <v>14942.09</v>
          </cell>
          <cell r="AO553">
            <v>25614.99</v>
          </cell>
          <cell r="AP553">
            <v>23480.41</v>
          </cell>
          <cell r="AQ553">
            <v>21345.829999999998</v>
          </cell>
          <cell r="AR553">
            <v>19211.25</v>
          </cell>
          <cell r="AS553">
            <v>17076.670000000002</v>
          </cell>
          <cell r="AT553">
            <v>14942.089999999998</v>
          </cell>
          <cell r="AU553">
            <v>12807.508749999999</v>
          </cell>
          <cell r="AV553">
            <v>10761.867083333334</v>
          </cell>
          <cell r="AW553">
            <v>8894.1070833333342</v>
          </cell>
          <cell r="AX553">
            <v>7204.2287499999993</v>
          </cell>
          <cell r="AY553">
            <v>5692.2320833333333</v>
          </cell>
          <cell r="AZ553">
            <v>4358.1170833333335</v>
          </cell>
        </row>
        <row r="554">
          <cell r="O554">
            <v>14617.12</v>
          </cell>
          <cell r="P554">
            <v>14617.12</v>
          </cell>
          <cell r="AO554">
            <v>14879.636666666665</v>
          </cell>
          <cell r="AP554">
            <v>14737.981666666665</v>
          </cell>
          <cell r="AQ554">
            <v>14033.090416666666</v>
          </cell>
          <cell r="AR554">
            <v>12789.979999999998</v>
          </cell>
          <cell r="AS554">
            <v>11571.886666666665</v>
          </cell>
          <cell r="AT554">
            <v>10353.793333333333</v>
          </cell>
          <cell r="AU554">
            <v>9135.6999999999989</v>
          </cell>
          <cell r="AV554">
            <v>7917.6066666666666</v>
          </cell>
          <cell r="AW554">
            <v>6699.5133333333333</v>
          </cell>
          <cell r="AX554">
            <v>5481.420000000001</v>
          </cell>
          <cell r="AY554">
            <v>4263.3266666666668</v>
          </cell>
          <cell r="AZ554">
            <v>3045.2333333333336</v>
          </cell>
        </row>
        <row r="555">
          <cell r="O555">
            <v>27354.97</v>
          </cell>
          <cell r="P555">
            <v>162563.84</v>
          </cell>
          <cell r="AO555">
            <v>163306.63083333333</v>
          </cell>
          <cell r="AP555">
            <v>162744.81291666671</v>
          </cell>
          <cell r="AQ555">
            <v>173109.82791666666</v>
          </cell>
          <cell r="AR555">
            <v>182327.59791666665</v>
          </cell>
          <cell r="AS555">
            <v>190398.12291666665</v>
          </cell>
          <cell r="AT555">
            <v>197321.40291666667</v>
          </cell>
          <cell r="AU555">
            <v>203097.43791666665</v>
          </cell>
          <cell r="AV555">
            <v>207726.22791666668</v>
          </cell>
          <cell r="AW555">
            <v>211207.7729166667</v>
          </cell>
          <cell r="AX555">
            <v>213542.07291666672</v>
          </cell>
          <cell r="AY555">
            <v>214996.03416666668</v>
          </cell>
          <cell r="AZ555">
            <v>221046.85500000007</v>
          </cell>
        </row>
        <row r="556">
          <cell r="O556">
            <v>2500</v>
          </cell>
          <cell r="P556">
            <v>55000</v>
          </cell>
          <cell r="AO556">
            <v>19288.194583333334</v>
          </cell>
          <cell r="AP556">
            <v>21111.111666666664</v>
          </cell>
          <cell r="AQ556">
            <v>22760.417916666662</v>
          </cell>
          <cell r="AR556">
            <v>24236.113333333331</v>
          </cell>
          <cell r="AS556">
            <v>25538.197916666668</v>
          </cell>
          <cell r="AT556">
            <v>26666.671666666665</v>
          </cell>
          <cell r="AU556">
            <v>27621.534583333338</v>
          </cell>
          <cell r="AV556">
            <v>28402.786666666667</v>
          </cell>
          <cell r="AW556">
            <v>29010.427916666667</v>
          </cell>
          <cell r="AX556">
            <v>29444.458333333332</v>
          </cell>
          <cell r="AY556">
            <v>29704.877916666668</v>
          </cell>
          <cell r="AZ556">
            <v>27500.018333333337</v>
          </cell>
        </row>
        <row r="557">
          <cell r="O557">
            <v>2083.37</v>
          </cell>
          <cell r="P557">
            <v>50000</v>
          </cell>
          <cell r="AO557">
            <v>16579.879166666666</v>
          </cell>
          <cell r="AP557">
            <v>18402.794999999998</v>
          </cell>
          <cell r="AQ557">
            <v>20052.099166666667</v>
          </cell>
          <cell r="AR557">
            <v>21527.791666666668</v>
          </cell>
          <cell r="AS557">
            <v>22829.872499999998</v>
          </cell>
          <cell r="AT557">
            <v>23958.341666666671</v>
          </cell>
          <cell r="AU557">
            <v>24913.199166666669</v>
          </cell>
          <cell r="AV557">
            <v>25694.444999999996</v>
          </cell>
          <cell r="AW557">
            <v>26302.079166666666</v>
          </cell>
          <cell r="AX557">
            <v>26736.101666666666</v>
          </cell>
          <cell r="AY557">
            <v>26996.512499999997</v>
          </cell>
          <cell r="AZ557">
            <v>24999.981666666663</v>
          </cell>
        </row>
        <row r="558">
          <cell r="O558">
            <v>55000</v>
          </cell>
          <cell r="P558">
            <v>0</v>
          </cell>
          <cell r="AO558">
            <v>48125</v>
          </cell>
          <cell r="AP558">
            <v>43541.666666666664</v>
          </cell>
          <cell r="AQ558">
            <v>38958.333333333336</v>
          </cell>
          <cell r="AR558">
            <v>34375</v>
          </cell>
          <cell r="AS558">
            <v>29791.666666666668</v>
          </cell>
          <cell r="AT558">
            <v>25208.333333333332</v>
          </cell>
          <cell r="AU558">
            <v>20625</v>
          </cell>
          <cell r="AV558">
            <v>16041.666666666666</v>
          </cell>
          <cell r="AW558">
            <v>11458.333333333334</v>
          </cell>
          <cell r="AX558">
            <v>6875</v>
          </cell>
          <cell r="AY558">
            <v>2291.6666666666665</v>
          </cell>
          <cell r="AZ558">
            <v>0</v>
          </cell>
        </row>
        <row r="559">
          <cell r="O559">
            <v>50000</v>
          </cell>
          <cell r="P559">
            <v>0</v>
          </cell>
          <cell r="AO559">
            <v>43750</v>
          </cell>
          <cell r="AP559">
            <v>39583.333333333336</v>
          </cell>
          <cell r="AQ559">
            <v>35416.666666666664</v>
          </cell>
          <cell r="AR559">
            <v>31250</v>
          </cell>
          <cell r="AS559">
            <v>27083.333333333332</v>
          </cell>
          <cell r="AT559">
            <v>22916.666666666668</v>
          </cell>
          <cell r="AU559">
            <v>18750</v>
          </cell>
          <cell r="AV559">
            <v>14583.333333333334</v>
          </cell>
          <cell r="AW559">
            <v>10416.666666666666</v>
          </cell>
          <cell r="AX559">
            <v>6250</v>
          </cell>
          <cell r="AY559">
            <v>2083.3333333333335</v>
          </cell>
          <cell r="AZ559">
            <v>0</v>
          </cell>
        </row>
        <row r="560">
          <cell r="O560">
            <v>0</v>
          </cell>
          <cell r="P560">
            <v>0</v>
          </cell>
          <cell r="AO560">
            <v>15646.637499999999</v>
          </cell>
          <cell r="AP560">
            <v>10591.57</v>
          </cell>
          <cell r="AQ560">
            <v>6017.9375</v>
          </cell>
          <cell r="AR560">
            <v>1925.74</v>
          </cell>
          <cell r="AS560">
            <v>0</v>
          </cell>
          <cell r="AT560">
            <v>0</v>
          </cell>
          <cell r="AU560">
            <v>0</v>
          </cell>
          <cell r="AV560">
            <v>0</v>
          </cell>
          <cell r="AW560">
            <v>0</v>
          </cell>
          <cell r="AX560">
            <v>0</v>
          </cell>
          <cell r="AY560">
            <v>0</v>
          </cell>
          <cell r="AZ560">
            <v>0</v>
          </cell>
        </row>
        <row r="561">
          <cell r="O561">
            <v>5548.17</v>
          </cell>
          <cell r="P561">
            <v>20074.669999999998</v>
          </cell>
          <cell r="AO561">
            <v>10903.565833333332</v>
          </cell>
          <cell r="AP561">
            <v>11262.857499999998</v>
          </cell>
          <cell r="AQ561">
            <v>11629.2325</v>
          </cell>
          <cell r="AR561">
            <v>11988.1075</v>
          </cell>
          <cell r="AS561">
            <v>12335.315833333334</v>
          </cell>
          <cell r="AT561">
            <v>12661.690833333334</v>
          </cell>
          <cell r="AU561">
            <v>13013.4825</v>
          </cell>
          <cell r="AV561">
            <v>13407.3575</v>
          </cell>
          <cell r="AW561">
            <v>13819.9825</v>
          </cell>
          <cell r="AX561">
            <v>14303.440833333336</v>
          </cell>
          <cell r="AY561">
            <v>14893.14916666667</v>
          </cell>
          <cell r="AZ561">
            <v>15624.52416666667</v>
          </cell>
        </row>
        <row r="562">
          <cell r="O562">
            <v>626.91</v>
          </cell>
          <cell r="P562">
            <v>0</v>
          </cell>
          <cell r="AO562">
            <v>2060.6233333333334</v>
          </cell>
          <cell r="AP562">
            <v>1866.88375</v>
          </cell>
          <cell r="AQ562">
            <v>1535.665</v>
          </cell>
          <cell r="AR562">
            <v>1277.3733333333332</v>
          </cell>
          <cell r="AS562">
            <v>1035.7483333333332</v>
          </cell>
          <cell r="AT562">
            <v>794.12333333333333</v>
          </cell>
          <cell r="AU562">
            <v>573.33166666666659</v>
          </cell>
          <cell r="AV562">
            <v>381.70666666666665</v>
          </cell>
          <cell r="AW562">
            <v>218.10625000000002</v>
          </cell>
          <cell r="AX562">
            <v>99.197083333333339</v>
          </cell>
          <cell r="AY562">
            <v>26.12125</v>
          </cell>
          <cell r="AZ562">
            <v>0</v>
          </cell>
        </row>
        <row r="563">
          <cell r="O563">
            <v>47327.81</v>
          </cell>
          <cell r="P563">
            <v>40566.699999999997</v>
          </cell>
          <cell r="AO563">
            <v>23945.616249999995</v>
          </cell>
          <cell r="AP563">
            <v>26481.035833333328</v>
          </cell>
          <cell r="AQ563">
            <v>28453.029583333326</v>
          </cell>
          <cell r="AR563">
            <v>29861.597499999993</v>
          </cell>
          <cell r="AS563">
            <v>30706.739583333328</v>
          </cell>
          <cell r="AT563">
            <v>30988.454166666663</v>
          </cell>
          <cell r="AU563">
            <v>30988.454166666663</v>
          </cell>
          <cell r="AV563">
            <v>28171.323333333337</v>
          </cell>
          <cell r="AW563">
            <v>27199.915416666667</v>
          </cell>
          <cell r="AX563">
            <v>30686.280833333334</v>
          </cell>
          <cell r="AY563">
            <v>33762.48541666667</v>
          </cell>
          <cell r="AZ563">
            <v>36428.52916666666</v>
          </cell>
        </row>
        <row r="564">
          <cell r="O564">
            <v>0</v>
          </cell>
          <cell r="P564">
            <v>0</v>
          </cell>
          <cell r="AO564">
            <v>0</v>
          </cell>
          <cell r="AP564">
            <v>0</v>
          </cell>
          <cell r="AQ564">
            <v>0</v>
          </cell>
          <cell r="AR564">
            <v>0</v>
          </cell>
          <cell r="AS564">
            <v>0</v>
          </cell>
          <cell r="AT564">
            <v>0</v>
          </cell>
          <cell r="AU564">
            <v>0</v>
          </cell>
          <cell r="AV564">
            <v>0</v>
          </cell>
          <cell r="AW564">
            <v>0</v>
          </cell>
          <cell r="AX564">
            <v>0</v>
          </cell>
          <cell r="AY564">
            <v>0</v>
          </cell>
          <cell r="AZ564">
            <v>0</v>
          </cell>
        </row>
        <row r="565">
          <cell r="O565">
            <v>11983.68</v>
          </cell>
          <cell r="P565">
            <v>11983.68</v>
          </cell>
          <cell r="AO565">
            <v>6241.5</v>
          </cell>
          <cell r="AP565">
            <v>6740.82</v>
          </cell>
          <cell r="AQ565">
            <v>7240.1399999999994</v>
          </cell>
          <cell r="AR565">
            <v>7489.7999999999993</v>
          </cell>
          <cell r="AS565">
            <v>8488.44</v>
          </cell>
          <cell r="AT565">
            <v>10485.719999999999</v>
          </cell>
          <cell r="AU565">
            <v>12233.340000000002</v>
          </cell>
          <cell r="AV565">
            <v>12982.32</v>
          </cell>
          <cell r="AW565">
            <v>12982.32</v>
          </cell>
          <cell r="AX565">
            <v>12982.32</v>
          </cell>
          <cell r="AY565">
            <v>12982.32</v>
          </cell>
          <cell r="AZ565">
            <v>12982.32</v>
          </cell>
        </row>
        <row r="566">
          <cell r="O566">
            <v>0</v>
          </cell>
          <cell r="P566">
            <v>97870.74</v>
          </cell>
          <cell r="AO566">
            <v>12233.842500000001</v>
          </cell>
          <cell r="AP566">
            <v>20389.737499999999</v>
          </cell>
          <cell r="AQ566">
            <v>28545.632500000003</v>
          </cell>
          <cell r="AR566">
            <v>36701.527500000004</v>
          </cell>
          <cell r="AS566">
            <v>44857.422500000008</v>
          </cell>
          <cell r="AT566">
            <v>53013.317500000005</v>
          </cell>
          <cell r="AU566">
            <v>61169.212500000001</v>
          </cell>
          <cell r="AV566">
            <v>69325.107499999998</v>
          </cell>
          <cell r="AW566">
            <v>77481.002500000002</v>
          </cell>
          <cell r="AX566">
            <v>85636.897500000006</v>
          </cell>
          <cell r="AY566">
            <v>93792.792500000025</v>
          </cell>
          <cell r="AZ566">
            <v>97870.74</v>
          </cell>
        </row>
        <row r="567">
          <cell r="O567">
            <v>0</v>
          </cell>
          <cell r="P567">
            <v>0</v>
          </cell>
          <cell r="AO567">
            <v>0</v>
          </cell>
          <cell r="AP567">
            <v>0</v>
          </cell>
          <cell r="AQ567">
            <v>0</v>
          </cell>
          <cell r="AR567">
            <v>0</v>
          </cell>
          <cell r="AS567">
            <v>0</v>
          </cell>
          <cell r="AT567">
            <v>0</v>
          </cell>
          <cell r="AU567">
            <v>0</v>
          </cell>
          <cell r="AV567">
            <v>0</v>
          </cell>
          <cell r="AW567">
            <v>0</v>
          </cell>
          <cell r="AX567">
            <v>0</v>
          </cell>
          <cell r="AY567">
            <v>0</v>
          </cell>
          <cell r="AZ567">
            <v>0</v>
          </cell>
        </row>
        <row r="568">
          <cell r="O568">
            <v>85683.01</v>
          </cell>
          <cell r="P568">
            <v>76162.679999999993</v>
          </cell>
          <cell r="AO568">
            <v>32924.489583333336</v>
          </cell>
          <cell r="AP568">
            <v>38081.33833333334</v>
          </cell>
          <cell r="AQ568">
            <v>42444.826250000006</v>
          </cell>
          <cell r="AR568">
            <v>46014.953333333338</v>
          </cell>
          <cell r="AS568">
            <v>48791.719583333332</v>
          </cell>
          <cell r="AT568">
            <v>50775.125</v>
          </cell>
          <cell r="AU568">
            <v>51965.169583333336</v>
          </cell>
          <cell r="AV568">
            <v>52361.851666666662</v>
          </cell>
          <cell r="AW568">
            <v>53280.01416666666</v>
          </cell>
          <cell r="AX568">
            <v>55032.869166666671</v>
          </cell>
          <cell r="AY568">
            <v>56618.784166666657</v>
          </cell>
          <cell r="AZ568">
            <v>58037.759166666663</v>
          </cell>
        </row>
        <row r="569">
          <cell r="O569">
            <v>65000</v>
          </cell>
          <cell r="P569">
            <v>60000</v>
          </cell>
          <cell r="AO569">
            <v>12916.666666666666</v>
          </cell>
          <cell r="AP569">
            <v>17916.666666666668</v>
          </cell>
          <cell r="AQ569">
            <v>22916.666666666668</v>
          </cell>
          <cell r="AR569">
            <v>27916.666666666668</v>
          </cell>
          <cell r="AS569">
            <v>32916.666666666664</v>
          </cell>
          <cell r="AT569">
            <v>37916.666666666664</v>
          </cell>
          <cell r="AU569">
            <v>42916.666666666664</v>
          </cell>
          <cell r="AV569">
            <v>47916.666666666664</v>
          </cell>
          <cell r="AW569">
            <v>52916.666666666664</v>
          </cell>
          <cell r="AX569">
            <v>57916.666666666664</v>
          </cell>
          <cell r="AY569">
            <v>60208.333333333336</v>
          </cell>
          <cell r="AZ569">
            <v>60000</v>
          </cell>
        </row>
        <row r="570">
          <cell r="O570">
            <v>0</v>
          </cell>
          <cell r="P570">
            <v>6000</v>
          </cell>
          <cell r="AO570">
            <v>750</v>
          </cell>
          <cell r="AP570">
            <v>1250</v>
          </cell>
          <cell r="AQ570">
            <v>1750</v>
          </cell>
          <cell r="AR570">
            <v>2000</v>
          </cell>
          <cell r="AS570">
            <v>2000</v>
          </cell>
          <cell r="AT570">
            <v>2000</v>
          </cell>
          <cell r="AU570">
            <v>2000</v>
          </cell>
          <cell r="AV570">
            <v>2000</v>
          </cell>
          <cell r="AW570">
            <v>2000</v>
          </cell>
          <cell r="AX570">
            <v>2000</v>
          </cell>
          <cell r="AY570">
            <v>2000</v>
          </cell>
          <cell r="AZ570">
            <v>1750</v>
          </cell>
        </row>
        <row r="571">
          <cell r="O571">
            <v>0</v>
          </cell>
          <cell r="P571">
            <v>0</v>
          </cell>
          <cell r="AO571">
            <v>3856.9929166666666</v>
          </cell>
          <cell r="AP571">
            <v>11220.342916666666</v>
          </cell>
          <cell r="AQ571">
            <v>17882.421250000003</v>
          </cell>
          <cell r="AR571">
            <v>23843.22791666667</v>
          </cell>
          <cell r="AS571">
            <v>29102.76291666667</v>
          </cell>
          <cell r="AT571">
            <v>33661.026250000003</v>
          </cell>
          <cell r="AU571">
            <v>37518.017916666664</v>
          </cell>
          <cell r="AV571">
            <v>40673.737916666665</v>
          </cell>
          <cell r="AW571">
            <v>43128.186249999999</v>
          </cell>
          <cell r="AX571">
            <v>44881.362916666665</v>
          </cell>
          <cell r="AY571">
            <v>45933.267916666664</v>
          </cell>
          <cell r="AZ571">
            <v>46283.902499999997</v>
          </cell>
        </row>
        <row r="572">
          <cell r="O572">
            <v>0</v>
          </cell>
          <cell r="P572">
            <v>0</v>
          </cell>
          <cell r="AO572">
            <v>0</v>
          </cell>
          <cell r="AP572">
            <v>5992.9645833333334</v>
          </cell>
          <cell r="AQ572">
            <v>17379.59708333333</v>
          </cell>
          <cell r="AR572">
            <v>27567.63625</v>
          </cell>
          <cell r="AS572">
            <v>36557.082083333335</v>
          </cell>
          <cell r="AT572">
            <v>44347.934583333328</v>
          </cell>
          <cell r="AU572">
            <v>50940.193749999999</v>
          </cell>
          <cell r="AV572">
            <v>56333.859583333331</v>
          </cell>
          <cell r="AW572">
            <v>60528.93208333334</v>
          </cell>
          <cell r="AX572">
            <v>63525.411250000005</v>
          </cell>
          <cell r="AY572">
            <v>65323.297083333338</v>
          </cell>
          <cell r="AZ572">
            <v>65922.59166666666</v>
          </cell>
        </row>
        <row r="573">
          <cell r="O573">
            <v>0</v>
          </cell>
          <cell r="P573">
            <v>0</v>
          </cell>
          <cell r="AO573">
            <v>0</v>
          </cell>
          <cell r="AP573">
            <v>0</v>
          </cell>
          <cell r="AQ573">
            <v>547.34041666666667</v>
          </cell>
          <cell r="AR573">
            <v>1642.02125</v>
          </cell>
          <cell r="AS573">
            <v>2736.7020833333336</v>
          </cell>
          <cell r="AT573">
            <v>3831.3829166666669</v>
          </cell>
          <cell r="AU573">
            <v>4926.0637500000003</v>
          </cell>
          <cell r="AV573">
            <v>6020.744583333334</v>
          </cell>
          <cell r="AW573">
            <v>7115.4254166666678</v>
          </cell>
          <cell r="AX573">
            <v>7662.7658333333338</v>
          </cell>
          <cell r="AY573">
            <v>7662.7658333333338</v>
          </cell>
          <cell r="AZ573">
            <v>7662.7658333333338</v>
          </cell>
        </row>
        <row r="574">
          <cell r="O574">
            <v>0</v>
          </cell>
          <cell r="P574">
            <v>0</v>
          </cell>
          <cell r="AO574">
            <v>0</v>
          </cell>
          <cell r="AP574">
            <v>0</v>
          </cell>
          <cell r="AQ574">
            <v>0</v>
          </cell>
          <cell r="AR574">
            <v>9803.0516666666663</v>
          </cell>
          <cell r="AS574">
            <v>29654.231250000001</v>
          </cell>
          <cell r="AT574">
            <v>48770.18208333334</v>
          </cell>
          <cell r="AU574">
            <v>65925.522916666669</v>
          </cell>
          <cell r="AV574">
            <v>81120.253749999989</v>
          </cell>
          <cell r="AW574">
            <v>94354.374583333338</v>
          </cell>
          <cell r="AX574">
            <v>105627.88541666669</v>
          </cell>
          <cell r="AY574">
            <v>114940.78625</v>
          </cell>
          <cell r="AZ574">
            <v>122293.07708333334</v>
          </cell>
        </row>
        <row r="575">
          <cell r="O575">
            <v>0</v>
          </cell>
          <cell r="P575">
            <v>0</v>
          </cell>
          <cell r="AO575">
            <v>0</v>
          </cell>
          <cell r="AP575">
            <v>0</v>
          </cell>
          <cell r="AQ575">
            <v>0</v>
          </cell>
          <cell r="AR575">
            <v>0</v>
          </cell>
          <cell r="AS575">
            <v>0</v>
          </cell>
          <cell r="AT575">
            <v>3389.1204166666666</v>
          </cell>
          <cell r="AU575">
            <v>9790.7920833333337</v>
          </cell>
          <cell r="AV575">
            <v>15439.325416666667</v>
          </cell>
          <cell r="AW575">
            <v>20334.720416666667</v>
          </cell>
          <cell r="AX575">
            <v>24476.977083333331</v>
          </cell>
          <cell r="AY575">
            <v>27866.095416666663</v>
          </cell>
          <cell r="AZ575">
            <v>30502.075416666663</v>
          </cell>
        </row>
        <row r="576">
          <cell r="O576">
            <v>0</v>
          </cell>
          <cell r="P576">
            <v>0</v>
          </cell>
          <cell r="AO576">
            <v>0</v>
          </cell>
          <cell r="AP576">
            <v>0</v>
          </cell>
          <cell r="AQ576">
            <v>0</v>
          </cell>
          <cell r="AR576">
            <v>0</v>
          </cell>
          <cell r="AS576">
            <v>0</v>
          </cell>
          <cell r="AT576">
            <v>0</v>
          </cell>
          <cell r="AU576">
            <v>5427.854166666667</v>
          </cell>
          <cell r="AV576">
            <v>15740.777083333334</v>
          </cell>
          <cell r="AW576">
            <v>24968.129166666666</v>
          </cell>
          <cell r="AX576">
            <v>33109.910416666666</v>
          </cell>
          <cell r="AY576">
            <v>40166.120833333334</v>
          </cell>
          <cell r="AZ576">
            <v>46136.760416666664</v>
          </cell>
        </row>
        <row r="577">
          <cell r="O577">
            <v>0</v>
          </cell>
          <cell r="P577">
            <v>0</v>
          </cell>
          <cell r="AO577">
            <v>0</v>
          </cell>
          <cell r="AP577">
            <v>0</v>
          </cell>
          <cell r="AQ577">
            <v>0</v>
          </cell>
          <cell r="AR577">
            <v>0</v>
          </cell>
          <cell r="AS577">
            <v>0</v>
          </cell>
          <cell r="AT577">
            <v>0</v>
          </cell>
          <cell r="AU577">
            <v>0</v>
          </cell>
          <cell r="AV577">
            <v>0</v>
          </cell>
          <cell r="AW577">
            <v>1017.2441666666667</v>
          </cell>
          <cell r="AX577">
            <v>2716.3362499999998</v>
          </cell>
          <cell r="AY577">
            <v>3744.6358333333333</v>
          </cell>
          <cell r="AZ577">
            <v>4091.0875000000001</v>
          </cell>
        </row>
        <row r="578">
          <cell r="O578">
            <v>0</v>
          </cell>
          <cell r="P578">
            <v>0</v>
          </cell>
          <cell r="AO578">
            <v>0</v>
          </cell>
          <cell r="AP578">
            <v>0</v>
          </cell>
          <cell r="AQ578">
            <v>0</v>
          </cell>
          <cell r="AR578">
            <v>0</v>
          </cell>
          <cell r="AS578">
            <v>0</v>
          </cell>
          <cell r="AT578">
            <v>0</v>
          </cell>
          <cell r="AU578">
            <v>0</v>
          </cell>
          <cell r="AV578">
            <v>0</v>
          </cell>
          <cell r="AW578">
            <v>4191.7970833333338</v>
          </cell>
          <cell r="AX578">
            <v>11527.442083333333</v>
          </cell>
          <cell r="AY578">
            <v>17465.821666666667</v>
          </cell>
          <cell r="AZ578">
            <v>22705.568750000002</v>
          </cell>
        </row>
        <row r="579">
          <cell r="O579">
            <v>0</v>
          </cell>
          <cell r="P579">
            <v>0</v>
          </cell>
          <cell r="AO579">
            <v>0</v>
          </cell>
          <cell r="AP579">
            <v>0</v>
          </cell>
          <cell r="AQ579">
            <v>0</v>
          </cell>
          <cell r="AR579">
            <v>0</v>
          </cell>
          <cell r="AS579">
            <v>0</v>
          </cell>
          <cell r="AT579">
            <v>0</v>
          </cell>
          <cell r="AU579">
            <v>0</v>
          </cell>
          <cell r="AV579">
            <v>0</v>
          </cell>
          <cell r="AW579">
            <v>0</v>
          </cell>
          <cell r="AX579">
            <v>0</v>
          </cell>
          <cell r="AY579">
            <v>0</v>
          </cell>
          <cell r="AZ579">
            <v>0</v>
          </cell>
        </row>
        <row r="580">
          <cell r="O580">
            <v>0</v>
          </cell>
          <cell r="P580">
            <v>0</v>
          </cell>
          <cell r="AO580">
            <v>0</v>
          </cell>
          <cell r="AP580">
            <v>0</v>
          </cell>
          <cell r="AQ580">
            <v>0</v>
          </cell>
          <cell r="AR580">
            <v>0</v>
          </cell>
          <cell r="AS580">
            <v>0</v>
          </cell>
          <cell r="AT580">
            <v>0</v>
          </cell>
          <cell r="AU580">
            <v>0</v>
          </cell>
          <cell r="AV580">
            <v>0</v>
          </cell>
          <cell r="AW580">
            <v>0</v>
          </cell>
          <cell r="AX580">
            <v>0</v>
          </cell>
          <cell r="AY580">
            <v>0</v>
          </cell>
          <cell r="AZ580">
            <v>0</v>
          </cell>
        </row>
        <row r="581">
          <cell r="O581">
            <v>0</v>
          </cell>
          <cell r="P581">
            <v>0</v>
          </cell>
          <cell r="AO581">
            <v>0</v>
          </cell>
          <cell r="AP581">
            <v>0</v>
          </cell>
          <cell r="AQ581">
            <v>0</v>
          </cell>
          <cell r="AR581">
            <v>0</v>
          </cell>
          <cell r="AS581">
            <v>0</v>
          </cell>
          <cell r="AT581">
            <v>0</v>
          </cell>
          <cell r="AU581">
            <v>0</v>
          </cell>
          <cell r="AV581">
            <v>0</v>
          </cell>
          <cell r="AW581">
            <v>0</v>
          </cell>
          <cell r="AX581">
            <v>0</v>
          </cell>
          <cell r="AY581">
            <v>0</v>
          </cell>
          <cell r="AZ581">
            <v>0</v>
          </cell>
        </row>
        <row r="582">
          <cell r="O582">
            <v>0</v>
          </cell>
          <cell r="P582">
            <v>0</v>
          </cell>
          <cell r="AO582">
            <v>0</v>
          </cell>
          <cell r="AP582">
            <v>0</v>
          </cell>
          <cell r="AQ582">
            <v>0</v>
          </cell>
          <cell r="AR582">
            <v>0</v>
          </cell>
          <cell r="AS582">
            <v>0</v>
          </cell>
          <cell r="AT582">
            <v>0</v>
          </cell>
          <cell r="AU582">
            <v>0</v>
          </cell>
          <cell r="AV582">
            <v>0</v>
          </cell>
          <cell r="AW582">
            <v>0</v>
          </cell>
          <cell r="AX582">
            <v>0</v>
          </cell>
          <cell r="AY582">
            <v>0</v>
          </cell>
          <cell r="AZ582">
            <v>0</v>
          </cell>
        </row>
        <row r="583">
          <cell r="O583">
            <v>0</v>
          </cell>
          <cell r="P583">
            <v>0</v>
          </cell>
          <cell r="AO583">
            <v>0</v>
          </cell>
          <cell r="AP583">
            <v>0</v>
          </cell>
          <cell r="AQ583">
            <v>0</v>
          </cell>
          <cell r="AR583">
            <v>0</v>
          </cell>
          <cell r="AS583">
            <v>0</v>
          </cell>
          <cell r="AT583">
            <v>0</v>
          </cell>
          <cell r="AU583">
            <v>0</v>
          </cell>
          <cell r="AV583">
            <v>0</v>
          </cell>
          <cell r="AW583">
            <v>0</v>
          </cell>
          <cell r="AX583">
            <v>0</v>
          </cell>
          <cell r="AY583">
            <v>0</v>
          </cell>
          <cell r="AZ583">
            <v>0</v>
          </cell>
        </row>
        <row r="584">
          <cell r="O584">
            <v>0</v>
          </cell>
          <cell r="P584">
            <v>0</v>
          </cell>
          <cell r="AO584">
            <v>0</v>
          </cell>
          <cell r="AP584">
            <v>0</v>
          </cell>
          <cell r="AQ584">
            <v>0</v>
          </cell>
          <cell r="AR584">
            <v>0</v>
          </cell>
          <cell r="AS584">
            <v>0</v>
          </cell>
          <cell r="AT584">
            <v>0</v>
          </cell>
          <cell r="AU584">
            <v>0</v>
          </cell>
          <cell r="AV584">
            <v>0</v>
          </cell>
          <cell r="AW584">
            <v>0</v>
          </cell>
          <cell r="AX584">
            <v>0</v>
          </cell>
          <cell r="AY584">
            <v>0</v>
          </cell>
          <cell r="AZ584">
            <v>0</v>
          </cell>
        </row>
        <row r="585">
          <cell r="O585">
            <v>0</v>
          </cell>
          <cell r="P585">
            <v>0</v>
          </cell>
          <cell r="AO585">
            <v>0</v>
          </cell>
          <cell r="AP585">
            <v>0</v>
          </cell>
          <cell r="AQ585">
            <v>0</v>
          </cell>
          <cell r="AR585">
            <v>0</v>
          </cell>
          <cell r="AS585">
            <v>0</v>
          </cell>
          <cell r="AT585">
            <v>0</v>
          </cell>
          <cell r="AU585">
            <v>0</v>
          </cell>
          <cell r="AV585">
            <v>0</v>
          </cell>
          <cell r="AW585">
            <v>0</v>
          </cell>
          <cell r="AX585">
            <v>0</v>
          </cell>
          <cell r="AY585">
            <v>0</v>
          </cell>
          <cell r="AZ585">
            <v>0</v>
          </cell>
        </row>
        <row r="586">
          <cell r="O586">
            <v>0</v>
          </cell>
          <cell r="P586">
            <v>0</v>
          </cell>
          <cell r="AO586">
            <v>0</v>
          </cell>
          <cell r="AP586">
            <v>0</v>
          </cell>
          <cell r="AQ586">
            <v>0</v>
          </cell>
          <cell r="AR586">
            <v>0</v>
          </cell>
          <cell r="AS586">
            <v>0</v>
          </cell>
          <cell r="AT586">
            <v>0</v>
          </cell>
          <cell r="AU586">
            <v>0</v>
          </cell>
          <cell r="AV586">
            <v>0</v>
          </cell>
          <cell r="AW586">
            <v>0</v>
          </cell>
          <cell r="AX586">
            <v>0</v>
          </cell>
          <cell r="AY586">
            <v>0</v>
          </cell>
          <cell r="AZ586">
            <v>0</v>
          </cell>
        </row>
        <row r="587">
          <cell r="O587">
            <v>0</v>
          </cell>
          <cell r="P587">
            <v>0</v>
          </cell>
          <cell r="AO587">
            <v>0</v>
          </cell>
          <cell r="AP587">
            <v>0</v>
          </cell>
          <cell r="AQ587">
            <v>0</v>
          </cell>
          <cell r="AR587">
            <v>0</v>
          </cell>
          <cell r="AS587">
            <v>0</v>
          </cell>
          <cell r="AT587">
            <v>0</v>
          </cell>
          <cell r="AU587">
            <v>0</v>
          </cell>
          <cell r="AV587">
            <v>0</v>
          </cell>
          <cell r="AW587">
            <v>0</v>
          </cell>
          <cell r="AX587">
            <v>0</v>
          </cell>
          <cell r="AY587">
            <v>0</v>
          </cell>
          <cell r="AZ587">
            <v>0</v>
          </cell>
        </row>
        <row r="588">
          <cell r="O588">
            <v>0</v>
          </cell>
          <cell r="P588">
            <v>0</v>
          </cell>
          <cell r="AO588">
            <v>0</v>
          </cell>
          <cell r="AP588">
            <v>0</v>
          </cell>
          <cell r="AQ588">
            <v>0</v>
          </cell>
          <cell r="AR588">
            <v>0</v>
          </cell>
          <cell r="AS588">
            <v>0</v>
          </cell>
          <cell r="AT588">
            <v>0</v>
          </cell>
          <cell r="AU588">
            <v>0</v>
          </cell>
          <cell r="AV588">
            <v>0</v>
          </cell>
          <cell r="AW588">
            <v>0</v>
          </cell>
          <cell r="AX588">
            <v>0</v>
          </cell>
          <cell r="AY588">
            <v>0</v>
          </cell>
          <cell r="AZ588">
            <v>0</v>
          </cell>
        </row>
        <row r="589">
          <cell r="O589">
            <v>0</v>
          </cell>
          <cell r="P589">
            <v>0</v>
          </cell>
          <cell r="AO589">
            <v>0</v>
          </cell>
          <cell r="AP589">
            <v>0</v>
          </cell>
          <cell r="AQ589">
            <v>0</v>
          </cell>
          <cell r="AR589">
            <v>0</v>
          </cell>
          <cell r="AS589">
            <v>0</v>
          </cell>
          <cell r="AT589">
            <v>0</v>
          </cell>
          <cell r="AU589">
            <v>0</v>
          </cell>
          <cell r="AV589">
            <v>0</v>
          </cell>
          <cell r="AW589">
            <v>0</v>
          </cell>
          <cell r="AX589">
            <v>0</v>
          </cell>
          <cell r="AY589">
            <v>0</v>
          </cell>
          <cell r="AZ589">
            <v>0</v>
          </cell>
        </row>
        <row r="590">
          <cell r="O590">
            <v>0</v>
          </cell>
          <cell r="P590">
            <v>0</v>
          </cell>
          <cell r="AO590">
            <v>0</v>
          </cell>
          <cell r="AP590">
            <v>0</v>
          </cell>
          <cell r="AQ590">
            <v>0</v>
          </cell>
          <cell r="AR590">
            <v>0</v>
          </cell>
          <cell r="AS590">
            <v>0</v>
          </cell>
          <cell r="AT590">
            <v>0</v>
          </cell>
          <cell r="AU590">
            <v>0</v>
          </cell>
          <cell r="AV590">
            <v>0</v>
          </cell>
          <cell r="AW590">
            <v>0</v>
          </cell>
          <cell r="AX590">
            <v>0</v>
          </cell>
          <cell r="AY590">
            <v>0</v>
          </cell>
          <cell r="AZ590">
            <v>0</v>
          </cell>
        </row>
        <row r="591">
          <cell r="O591">
            <v>0</v>
          </cell>
          <cell r="P591">
            <v>0</v>
          </cell>
          <cell r="AO591">
            <v>0</v>
          </cell>
          <cell r="AP591">
            <v>0</v>
          </cell>
          <cell r="AQ591">
            <v>0</v>
          </cell>
          <cell r="AR591">
            <v>0</v>
          </cell>
          <cell r="AS591">
            <v>0</v>
          </cell>
          <cell r="AT591">
            <v>0</v>
          </cell>
          <cell r="AU591">
            <v>0</v>
          </cell>
          <cell r="AV591">
            <v>0</v>
          </cell>
          <cell r="AW591">
            <v>0</v>
          </cell>
          <cell r="AX591">
            <v>0</v>
          </cell>
          <cell r="AY591">
            <v>0</v>
          </cell>
          <cell r="AZ591">
            <v>0</v>
          </cell>
        </row>
        <row r="592">
          <cell r="O592">
            <v>0</v>
          </cell>
          <cell r="P592">
            <v>0</v>
          </cell>
          <cell r="AO592">
            <v>0</v>
          </cell>
          <cell r="AP592">
            <v>0</v>
          </cell>
          <cell r="AQ592">
            <v>0</v>
          </cell>
          <cell r="AR592">
            <v>0</v>
          </cell>
          <cell r="AS592">
            <v>0</v>
          </cell>
          <cell r="AT592">
            <v>0</v>
          </cell>
          <cell r="AU592">
            <v>0</v>
          </cell>
          <cell r="AV592">
            <v>0</v>
          </cell>
          <cell r="AW592">
            <v>0</v>
          </cell>
          <cell r="AX592">
            <v>0</v>
          </cell>
          <cell r="AY592">
            <v>0</v>
          </cell>
          <cell r="AZ592">
            <v>0</v>
          </cell>
        </row>
        <row r="593">
          <cell r="O593">
            <v>0</v>
          </cell>
          <cell r="P593">
            <v>0</v>
          </cell>
          <cell r="AO593">
            <v>0</v>
          </cell>
          <cell r="AP593">
            <v>0</v>
          </cell>
          <cell r="AQ593">
            <v>0</v>
          </cell>
          <cell r="AR593">
            <v>0</v>
          </cell>
          <cell r="AS593">
            <v>0</v>
          </cell>
          <cell r="AT593">
            <v>0</v>
          </cell>
          <cell r="AU593">
            <v>0</v>
          </cell>
          <cell r="AV593">
            <v>0</v>
          </cell>
          <cell r="AW593">
            <v>0</v>
          </cell>
          <cell r="AX593">
            <v>0</v>
          </cell>
          <cell r="AY593">
            <v>0</v>
          </cell>
          <cell r="AZ593">
            <v>0</v>
          </cell>
        </row>
        <row r="594">
          <cell r="O594">
            <v>0</v>
          </cell>
          <cell r="P594">
            <v>0</v>
          </cell>
          <cell r="AO594">
            <v>0</v>
          </cell>
          <cell r="AP594">
            <v>0</v>
          </cell>
          <cell r="AQ594">
            <v>0</v>
          </cell>
          <cell r="AR594">
            <v>0</v>
          </cell>
          <cell r="AS594">
            <v>0</v>
          </cell>
          <cell r="AT594">
            <v>0</v>
          </cell>
          <cell r="AU594">
            <v>0</v>
          </cell>
          <cell r="AV594">
            <v>0</v>
          </cell>
          <cell r="AW594">
            <v>0</v>
          </cell>
          <cell r="AX594">
            <v>0</v>
          </cell>
          <cell r="AY594">
            <v>0</v>
          </cell>
          <cell r="AZ594">
            <v>0</v>
          </cell>
        </row>
        <row r="595">
          <cell r="O595">
            <v>0</v>
          </cell>
          <cell r="P595">
            <v>0</v>
          </cell>
          <cell r="AO595">
            <v>0</v>
          </cell>
          <cell r="AP595">
            <v>0</v>
          </cell>
          <cell r="AQ595">
            <v>0</v>
          </cell>
          <cell r="AR595">
            <v>0</v>
          </cell>
          <cell r="AS595">
            <v>0</v>
          </cell>
          <cell r="AT595">
            <v>0</v>
          </cell>
          <cell r="AU595">
            <v>0</v>
          </cell>
          <cell r="AV595">
            <v>0</v>
          </cell>
          <cell r="AW595">
            <v>0</v>
          </cell>
          <cell r="AX595">
            <v>0</v>
          </cell>
          <cell r="AY595">
            <v>0</v>
          </cell>
          <cell r="AZ595">
            <v>0</v>
          </cell>
        </row>
        <row r="596">
          <cell r="O596">
            <v>0</v>
          </cell>
          <cell r="P596">
            <v>0</v>
          </cell>
          <cell r="AO596">
            <v>0</v>
          </cell>
          <cell r="AP596">
            <v>0</v>
          </cell>
          <cell r="AQ596">
            <v>0</v>
          </cell>
          <cell r="AR596">
            <v>0</v>
          </cell>
          <cell r="AS596">
            <v>0</v>
          </cell>
          <cell r="AT596">
            <v>0</v>
          </cell>
          <cell r="AU596">
            <v>0</v>
          </cell>
          <cell r="AV596">
            <v>0</v>
          </cell>
          <cell r="AW596">
            <v>0</v>
          </cell>
          <cell r="AX596">
            <v>0</v>
          </cell>
          <cell r="AY596">
            <v>0</v>
          </cell>
          <cell r="AZ596">
            <v>0</v>
          </cell>
        </row>
        <row r="597">
          <cell r="O597">
            <v>58765</v>
          </cell>
          <cell r="P597">
            <v>57487.5</v>
          </cell>
          <cell r="AO597">
            <v>17033.333333333332</v>
          </cell>
          <cell r="AP597">
            <v>21664.270833333332</v>
          </cell>
          <cell r="AQ597">
            <v>26188.75</v>
          </cell>
          <cell r="AR597">
            <v>30606.770833333332</v>
          </cell>
          <cell r="AS597">
            <v>34918.333333333336</v>
          </cell>
          <cell r="AT597">
            <v>39123.4375</v>
          </cell>
          <cell r="AU597">
            <v>43222.083333333336</v>
          </cell>
          <cell r="AV597">
            <v>47214.270833333336</v>
          </cell>
          <cell r="AW597">
            <v>51100</v>
          </cell>
          <cell r="AX597">
            <v>52377.5</v>
          </cell>
          <cell r="AY597">
            <v>51100</v>
          </cell>
          <cell r="AZ597">
            <v>49822.5</v>
          </cell>
        </row>
        <row r="598">
          <cell r="O598">
            <v>0</v>
          </cell>
          <cell r="P598">
            <v>187585.58</v>
          </cell>
          <cell r="AO598">
            <v>23108.368749999998</v>
          </cell>
          <cell r="AP598">
            <v>37721.014166666668</v>
          </cell>
          <cell r="AQ598">
            <v>51654.002083333333</v>
          </cell>
          <cell r="AR598">
            <v>64907.332500000011</v>
          </cell>
          <cell r="AS598">
            <v>77481.005416666681</v>
          </cell>
          <cell r="AT598">
            <v>89375.020833333328</v>
          </cell>
          <cell r="AU598">
            <v>100589.37875000002</v>
          </cell>
          <cell r="AV598">
            <v>111124.07916666668</v>
          </cell>
          <cell r="AW598">
            <v>120979.12208333334</v>
          </cell>
          <cell r="AX598">
            <v>130154.50750000002</v>
          </cell>
          <cell r="AY598">
            <v>138650.23541666669</v>
          </cell>
          <cell r="AZ598">
            <v>138650.24000000002</v>
          </cell>
        </row>
        <row r="599">
          <cell r="O599">
            <v>215000</v>
          </cell>
          <cell r="P599">
            <v>215000</v>
          </cell>
          <cell r="AO599">
            <v>44583.333333333336</v>
          </cell>
          <cell r="AP599">
            <v>61875</v>
          </cell>
          <cell r="AQ599">
            <v>78750</v>
          </cell>
          <cell r="AR599">
            <v>95208.333333333328</v>
          </cell>
          <cell r="AS599">
            <v>111250</v>
          </cell>
          <cell r="AT599">
            <v>126875</v>
          </cell>
          <cell r="AU599">
            <v>142083.33333333334</v>
          </cell>
          <cell r="AV599">
            <v>156875</v>
          </cell>
          <cell r="AW599">
            <v>171250</v>
          </cell>
          <cell r="AX599">
            <v>185208.33333333334</v>
          </cell>
          <cell r="AY599">
            <v>189791.66666666666</v>
          </cell>
          <cell r="AZ599">
            <v>185000</v>
          </cell>
        </row>
        <row r="600">
          <cell r="O600">
            <v>0</v>
          </cell>
          <cell r="P600">
            <v>0</v>
          </cell>
          <cell r="AO600">
            <v>0</v>
          </cell>
          <cell r="AP600">
            <v>0</v>
          </cell>
          <cell r="AQ600">
            <v>0</v>
          </cell>
          <cell r="AR600">
            <v>0</v>
          </cell>
          <cell r="AS600">
            <v>0</v>
          </cell>
          <cell r="AT600">
            <v>0</v>
          </cell>
          <cell r="AU600">
            <v>0</v>
          </cell>
          <cell r="AV600">
            <v>0</v>
          </cell>
          <cell r="AW600">
            <v>0</v>
          </cell>
          <cell r="AX600">
            <v>6995.833333333333</v>
          </cell>
          <cell r="AY600">
            <v>20683.333333333332</v>
          </cell>
          <cell r="AZ600">
            <v>33762.5</v>
          </cell>
        </row>
        <row r="601">
          <cell r="O601">
            <v>0</v>
          </cell>
          <cell r="P601">
            <v>0</v>
          </cell>
          <cell r="AO601">
            <v>0</v>
          </cell>
          <cell r="AP601">
            <v>0</v>
          </cell>
          <cell r="AQ601">
            <v>0</v>
          </cell>
          <cell r="AR601">
            <v>0</v>
          </cell>
          <cell r="AS601">
            <v>0</v>
          </cell>
          <cell r="AT601">
            <v>0</v>
          </cell>
          <cell r="AU601">
            <v>0</v>
          </cell>
          <cell r="AV601">
            <v>0</v>
          </cell>
          <cell r="AW601">
            <v>0</v>
          </cell>
          <cell r="AX601">
            <v>0</v>
          </cell>
          <cell r="AY601">
            <v>0</v>
          </cell>
          <cell r="AZ601">
            <v>0</v>
          </cell>
        </row>
        <row r="602">
          <cell r="O602">
            <v>0</v>
          </cell>
          <cell r="P602">
            <v>0</v>
          </cell>
          <cell r="AO602">
            <v>0</v>
          </cell>
          <cell r="AP602">
            <v>0</v>
          </cell>
          <cell r="AQ602">
            <v>0</v>
          </cell>
          <cell r="AR602">
            <v>0</v>
          </cell>
          <cell r="AS602">
            <v>0</v>
          </cell>
          <cell r="AT602">
            <v>0</v>
          </cell>
          <cell r="AU602">
            <v>0</v>
          </cell>
          <cell r="AV602">
            <v>0</v>
          </cell>
          <cell r="AW602">
            <v>0</v>
          </cell>
          <cell r="AX602">
            <v>0</v>
          </cell>
          <cell r="AY602">
            <v>0</v>
          </cell>
          <cell r="AZ602">
            <v>0</v>
          </cell>
        </row>
        <row r="603">
          <cell r="O603">
            <v>0</v>
          </cell>
          <cell r="P603">
            <v>0</v>
          </cell>
          <cell r="AO603">
            <v>0</v>
          </cell>
          <cell r="AP603">
            <v>0</v>
          </cell>
          <cell r="AQ603">
            <v>0</v>
          </cell>
          <cell r="AR603">
            <v>0</v>
          </cell>
          <cell r="AS603">
            <v>0</v>
          </cell>
          <cell r="AT603">
            <v>0</v>
          </cell>
          <cell r="AU603">
            <v>0</v>
          </cell>
          <cell r="AV603">
            <v>0</v>
          </cell>
          <cell r="AW603">
            <v>0</v>
          </cell>
          <cell r="AX603">
            <v>0</v>
          </cell>
          <cell r="AY603">
            <v>0</v>
          </cell>
          <cell r="AZ603">
            <v>0</v>
          </cell>
        </row>
        <row r="604">
          <cell r="O604">
            <v>0</v>
          </cell>
          <cell r="P604">
            <v>0</v>
          </cell>
          <cell r="AO604">
            <v>0</v>
          </cell>
          <cell r="AP604">
            <v>0</v>
          </cell>
          <cell r="AQ604">
            <v>0</v>
          </cell>
          <cell r="AR604">
            <v>0</v>
          </cell>
          <cell r="AS604">
            <v>0</v>
          </cell>
          <cell r="AT604">
            <v>0</v>
          </cell>
          <cell r="AU604">
            <v>0</v>
          </cell>
          <cell r="AV604">
            <v>0</v>
          </cell>
          <cell r="AW604">
            <v>0</v>
          </cell>
          <cell r="AX604">
            <v>0</v>
          </cell>
          <cell r="AY604">
            <v>0</v>
          </cell>
          <cell r="AZ604">
            <v>0</v>
          </cell>
        </row>
        <row r="605">
          <cell r="O605">
            <v>0</v>
          </cell>
          <cell r="P605">
            <v>0</v>
          </cell>
          <cell r="AO605">
            <v>0</v>
          </cell>
          <cell r="AP605">
            <v>0</v>
          </cell>
          <cell r="AQ605">
            <v>0</v>
          </cell>
          <cell r="AR605">
            <v>0</v>
          </cell>
          <cell r="AS605">
            <v>0</v>
          </cell>
          <cell r="AT605">
            <v>0</v>
          </cell>
          <cell r="AU605">
            <v>0</v>
          </cell>
          <cell r="AV605">
            <v>0</v>
          </cell>
          <cell r="AW605">
            <v>0</v>
          </cell>
          <cell r="AX605">
            <v>0</v>
          </cell>
          <cell r="AY605">
            <v>0</v>
          </cell>
          <cell r="AZ605">
            <v>0</v>
          </cell>
        </row>
        <row r="606">
          <cell r="O606">
            <v>0</v>
          </cell>
          <cell r="P606">
            <v>0</v>
          </cell>
          <cell r="AO606">
            <v>0</v>
          </cell>
          <cell r="AP606">
            <v>0</v>
          </cell>
          <cell r="AQ606">
            <v>0</v>
          </cell>
          <cell r="AR606">
            <v>0</v>
          </cell>
          <cell r="AS606">
            <v>0</v>
          </cell>
          <cell r="AT606">
            <v>0</v>
          </cell>
          <cell r="AU606">
            <v>0</v>
          </cell>
          <cell r="AV606">
            <v>0</v>
          </cell>
          <cell r="AW606">
            <v>0</v>
          </cell>
          <cell r="AX606">
            <v>0</v>
          </cell>
          <cell r="AY606">
            <v>0</v>
          </cell>
          <cell r="AZ606">
            <v>0</v>
          </cell>
        </row>
        <row r="607">
          <cell r="O607">
            <v>0</v>
          </cell>
          <cell r="P607">
            <v>0</v>
          </cell>
          <cell r="AO607">
            <v>0</v>
          </cell>
          <cell r="AP607">
            <v>0</v>
          </cell>
          <cell r="AQ607">
            <v>0</v>
          </cell>
          <cell r="AR607">
            <v>0</v>
          </cell>
          <cell r="AS607">
            <v>0</v>
          </cell>
          <cell r="AT607">
            <v>0</v>
          </cell>
          <cell r="AU607">
            <v>0</v>
          </cell>
          <cell r="AV607">
            <v>0</v>
          </cell>
          <cell r="AW607">
            <v>0</v>
          </cell>
          <cell r="AX607">
            <v>0</v>
          </cell>
          <cell r="AY607">
            <v>0</v>
          </cell>
          <cell r="AZ607">
            <v>0</v>
          </cell>
        </row>
        <row r="608">
          <cell r="O608">
            <v>0</v>
          </cell>
          <cell r="P608">
            <v>0</v>
          </cell>
          <cell r="AO608">
            <v>0</v>
          </cell>
          <cell r="AP608">
            <v>0</v>
          </cell>
          <cell r="AQ608">
            <v>0</v>
          </cell>
          <cell r="AR608">
            <v>0</v>
          </cell>
          <cell r="AS608">
            <v>0</v>
          </cell>
          <cell r="AT608">
            <v>0</v>
          </cell>
          <cell r="AU608">
            <v>0</v>
          </cell>
          <cell r="AV608">
            <v>0</v>
          </cell>
          <cell r="AW608">
            <v>0</v>
          </cell>
          <cell r="AX608">
            <v>0</v>
          </cell>
          <cell r="AY608">
            <v>0</v>
          </cell>
          <cell r="AZ608">
            <v>0</v>
          </cell>
        </row>
        <row r="609">
          <cell r="O609">
            <v>0</v>
          </cell>
          <cell r="P609">
            <v>0</v>
          </cell>
          <cell r="AO609">
            <v>0</v>
          </cell>
          <cell r="AP609">
            <v>0</v>
          </cell>
          <cell r="AQ609">
            <v>0</v>
          </cell>
          <cell r="AR609">
            <v>0</v>
          </cell>
          <cell r="AS609">
            <v>0</v>
          </cell>
          <cell r="AT609">
            <v>0</v>
          </cell>
          <cell r="AU609">
            <v>0</v>
          </cell>
          <cell r="AV609">
            <v>0</v>
          </cell>
          <cell r="AW609">
            <v>0</v>
          </cell>
          <cell r="AX609">
            <v>0</v>
          </cell>
          <cell r="AY609">
            <v>0</v>
          </cell>
          <cell r="AZ609">
            <v>0</v>
          </cell>
        </row>
        <row r="610">
          <cell r="O610">
            <v>0</v>
          </cell>
          <cell r="P610">
            <v>0</v>
          </cell>
          <cell r="AO610">
            <v>0</v>
          </cell>
          <cell r="AP610">
            <v>0</v>
          </cell>
          <cell r="AQ610">
            <v>0</v>
          </cell>
          <cell r="AR610">
            <v>0</v>
          </cell>
          <cell r="AS610">
            <v>0</v>
          </cell>
          <cell r="AT610">
            <v>0</v>
          </cell>
          <cell r="AU610">
            <v>0</v>
          </cell>
          <cell r="AV610">
            <v>0</v>
          </cell>
          <cell r="AW610">
            <v>0</v>
          </cell>
          <cell r="AX610">
            <v>0</v>
          </cell>
          <cell r="AY610">
            <v>0</v>
          </cell>
          <cell r="AZ610">
            <v>0</v>
          </cell>
        </row>
        <row r="611">
          <cell r="O611">
            <v>0</v>
          </cell>
          <cell r="P611">
            <v>0</v>
          </cell>
          <cell r="AO611">
            <v>0</v>
          </cell>
          <cell r="AP611">
            <v>0</v>
          </cell>
          <cell r="AQ611">
            <v>0</v>
          </cell>
          <cell r="AR611">
            <v>0</v>
          </cell>
          <cell r="AS611">
            <v>0</v>
          </cell>
          <cell r="AT611">
            <v>0</v>
          </cell>
          <cell r="AU611">
            <v>0</v>
          </cell>
          <cell r="AV611">
            <v>0</v>
          </cell>
          <cell r="AW611">
            <v>0</v>
          </cell>
          <cell r="AX611">
            <v>0</v>
          </cell>
          <cell r="AY611">
            <v>0</v>
          </cell>
          <cell r="AZ611">
            <v>0</v>
          </cell>
        </row>
        <row r="612">
          <cell r="O612">
            <v>0</v>
          </cell>
          <cell r="P612">
            <v>0</v>
          </cell>
          <cell r="AO612">
            <v>0</v>
          </cell>
          <cell r="AP612">
            <v>0</v>
          </cell>
          <cell r="AQ612">
            <v>0</v>
          </cell>
          <cell r="AR612">
            <v>0</v>
          </cell>
          <cell r="AS612">
            <v>0</v>
          </cell>
          <cell r="AT612">
            <v>0</v>
          </cell>
          <cell r="AU612">
            <v>0</v>
          </cell>
          <cell r="AV612">
            <v>0</v>
          </cell>
          <cell r="AW612">
            <v>0</v>
          </cell>
          <cell r="AX612">
            <v>0</v>
          </cell>
          <cell r="AY612">
            <v>0</v>
          </cell>
          <cell r="AZ612">
            <v>0</v>
          </cell>
        </row>
        <row r="613">
          <cell r="O613">
            <v>0</v>
          </cell>
          <cell r="P613">
            <v>0</v>
          </cell>
          <cell r="AO613">
            <v>0</v>
          </cell>
          <cell r="AP613">
            <v>0</v>
          </cell>
          <cell r="AQ613">
            <v>0</v>
          </cell>
          <cell r="AR613">
            <v>0</v>
          </cell>
          <cell r="AS613">
            <v>0</v>
          </cell>
          <cell r="AT613">
            <v>0</v>
          </cell>
          <cell r="AU613">
            <v>0</v>
          </cell>
          <cell r="AV613">
            <v>0</v>
          </cell>
          <cell r="AW613">
            <v>0</v>
          </cell>
          <cell r="AX613">
            <v>0</v>
          </cell>
          <cell r="AY613">
            <v>0</v>
          </cell>
          <cell r="AZ613">
            <v>0</v>
          </cell>
        </row>
        <row r="614">
          <cell r="O614">
            <v>0</v>
          </cell>
          <cell r="P614">
            <v>0</v>
          </cell>
          <cell r="AO614">
            <v>0</v>
          </cell>
          <cell r="AP614">
            <v>0</v>
          </cell>
          <cell r="AQ614">
            <v>0</v>
          </cell>
          <cell r="AR614">
            <v>0</v>
          </cell>
          <cell r="AS614">
            <v>0</v>
          </cell>
          <cell r="AT614">
            <v>0</v>
          </cell>
          <cell r="AU614">
            <v>0</v>
          </cell>
          <cell r="AV614">
            <v>0</v>
          </cell>
          <cell r="AW614">
            <v>0</v>
          </cell>
          <cell r="AX614">
            <v>0</v>
          </cell>
          <cell r="AY614">
            <v>0</v>
          </cell>
          <cell r="AZ614">
            <v>0</v>
          </cell>
        </row>
        <row r="615">
          <cell r="O615">
            <v>0</v>
          </cell>
          <cell r="P615">
            <v>0</v>
          </cell>
          <cell r="AO615">
            <v>0</v>
          </cell>
          <cell r="AP615">
            <v>0</v>
          </cell>
          <cell r="AQ615">
            <v>0</v>
          </cell>
          <cell r="AR615">
            <v>0</v>
          </cell>
          <cell r="AS615">
            <v>0</v>
          </cell>
          <cell r="AT615">
            <v>0</v>
          </cell>
          <cell r="AU615">
            <v>0</v>
          </cell>
          <cell r="AV615">
            <v>0</v>
          </cell>
          <cell r="AW615">
            <v>0</v>
          </cell>
          <cell r="AX615">
            <v>0</v>
          </cell>
          <cell r="AY615">
            <v>0</v>
          </cell>
          <cell r="AZ615">
            <v>0</v>
          </cell>
        </row>
        <row r="616">
          <cell r="O616">
            <v>0</v>
          </cell>
          <cell r="P616">
            <v>0</v>
          </cell>
          <cell r="AO616">
            <v>0</v>
          </cell>
          <cell r="AP616">
            <v>0</v>
          </cell>
          <cell r="AQ616">
            <v>0</v>
          </cell>
          <cell r="AR616">
            <v>0</v>
          </cell>
          <cell r="AS616">
            <v>0</v>
          </cell>
          <cell r="AT616">
            <v>0</v>
          </cell>
          <cell r="AU616">
            <v>0</v>
          </cell>
          <cell r="AV616">
            <v>0</v>
          </cell>
          <cell r="AW616">
            <v>0</v>
          </cell>
          <cell r="AX616">
            <v>0</v>
          </cell>
          <cell r="AY616">
            <v>0</v>
          </cell>
          <cell r="AZ616">
            <v>0</v>
          </cell>
        </row>
        <row r="617">
          <cell r="O617">
            <v>0</v>
          </cell>
          <cell r="P617">
            <v>0</v>
          </cell>
          <cell r="AO617">
            <v>0</v>
          </cell>
          <cell r="AP617">
            <v>0</v>
          </cell>
          <cell r="AQ617">
            <v>0</v>
          </cell>
          <cell r="AR617">
            <v>0</v>
          </cell>
          <cell r="AS617">
            <v>0</v>
          </cell>
          <cell r="AT617">
            <v>0</v>
          </cell>
          <cell r="AU617">
            <v>0</v>
          </cell>
          <cell r="AV617">
            <v>0</v>
          </cell>
          <cell r="AW617">
            <v>0</v>
          </cell>
          <cell r="AX617">
            <v>0</v>
          </cell>
          <cell r="AY617">
            <v>0</v>
          </cell>
          <cell r="AZ617">
            <v>0</v>
          </cell>
        </row>
        <row r="618">
          <cell r="O618">
            <v>0</v>
          </cell>
          <cell r="P618">
            <v>0</v>
          </cell>
          <cell r="AO618">
            <v>0</v>
          </cell>
          <cell r="AP618">
            <v>0</v>
          </cell>
          <cell r="AQ618">
            <v>0</v>
          </cell>
          <cell r="AR618">
            <v>0</v>
          </cell>
          <cell r="AS618">
            <v>0</v>
          </cell>
          <cell r="AT618">
            <v>0</v>
          </cell>
          <cell r="AU618">
            <v>0</v>
          </cell>
          <cell r="AV618">
            <v>0</v>
          </cell>
          <cell r="AW618">
            <v>0</v>
          </cell>
          <cell r="AX618">
            <v>0</v>
          </cell>
          <cell r="AY618">
            <v>0</v>
          </cell>
          <cell r="AZ618">
            <v>0</v>
          </cell>
        </row>
        <row r="619">
          <cell r="O619">
            <v>0</v>
          </cell>
          <cell r="P619">
            <v>0</v>
          </cell>
          <cell r="AO619">
            <v>0</v>
          </cell>
          <cell r="AP619">
            <v>0</v>
          </cell>
          <cell r="AQ619">
            <v>0</v>
          </cell>
          <cell r="AR619">
            <v>0</v>
          </cell>
          <cell r="AS619">
            <v>0</v>
          </cell>
          <cell r="AT619">
            <v>0</v>
          </cell>
          <cell r="AU619">
            <v>0</v>
          </cell>
          <cell r="AV619">
            <v>0</v>
          </cell>
          <cell r="AW619">
            <v>0</v>
          </cell>
          <cell r="AX619">
            <v>0</v>
          </cell>
          <cell r="AY619">
            <v>0</v>
          </cell>
          <cell r="AZ619">
            <v>0</v>
          </cell>
        </row>
        <row r="620">
          <cell r="O620">
            <v>0</v>
          </cell>
          <cell r="P620">
            <v>0</v>
          </cell>
          <cell r="AO620">
            <v>0</v>
          </cell>
          <cell r="AP620">
            <v>0</v>
          </cell>
          <cell r="AQ620">
            <v>0</v>
          </cell>
          <cell r="AR620">
            <v>0</v>
          </cell>
          <cell r="AS620">
            <v>0</v>
          </cell>
          <cell r="AT620">
            <v>0</v>
          </cell>
          <cell r="AU620">
            <v>0</v>
          </cell>
          <cell r="AV620">
            <v>0</v>
          </cell>
          <cell r="AW620">
            <v>0</v>
          </cell>
          <cell r="AX620">
            <v>0</v>
          </cell>
          <cell r="AY620">
            <v>0</v>
          </cell>
          <cell r="AZ620">
            <v>0</v>
          </cell>
        </row>
        <row r="621">
          <cell r="O621">
            <v>0</v>
          </cell>
          <cell r="P621">
            <v>0</v>
          </cell>
          <cell r="AO621">
            <v>0</v>
          </cell>
          <cell r="AP621">
            <v>0</v>
          </cell>
          <cell r="AQ621">
            <v>0</v>
          </cell>
          <cell r="AR621">
            <v>0</v>
          </cell>
          <cell r="AS621">
            <v>0</v>
          </cell>
          <cell r="AT621">
            <v>0</v>
          </cell>
          <cell r="AU621">
            <v>0</v>
          </cell>
          <cell r="AV621">
            <v>0</v>
          </cell>
          <cell r="AW621">
            <v>0</v>
          </cell>
          <cell r="AX621">
            <v>0</v>
          </cell>
          <cell r="AY621">
            <v>0</v>
          </cell>
          <cell r="AZ621">
            <v>0</v>
          </cell>
        </row>
        <row r="622">
          <cell r="O622">
            <v>0</v>
          </cell>
          <cell r="P622">
            <v>0</v>
          </cell>
          <cell r="AO622">
            <v>0</v>
          </cell>
          <cell r="AP622">
            <v>0</v>
          </cell>
          <cell r="AQ622">
            <v>0</v>
          </cell>
          <cell r="AR622">
            <v>0</v>
          </cell>
          <cell r="AS622">
            <v>0</v>
          </cell>
          <cell r="AT622">
            <v>0</v>
          </cell>
          <cell r="AU622">
            <v>0</v>
          </cell>
          <cell r="AV622">
            <v>0</v>
          </cell>
          <cell r="AW622">
            <v>0</v>
          </cell>
          <cell r="AX622">
            <v>0</v>
          </cell>
          <cell r="AY622">
            <v>0</v>
          </cell>
          <cell r="AZ622">
            <v>0</v>
          </cell>
        </row>
        <row r="623">
          <cell r="O623">
            <v>0</v>
          </cell>
          <cell r="P623">
            <v>0</v>
          </cell>
          <cell r="AO623">
            <v>0</v>
          </cell>
          <cell r="AP623">
            <v>0</v>
          </cell>
          <cell r="AQ623">
            <v>0</v>
          </cell>
          <cell r="AR623">
            <v>0</v>
          </cell>
          <cell r="AS623">
            <v>0</v>
          </cell>
          <cell r="AT623">
            <v>0</v>
          </cell>
          <cell r="AU623">
            <v>0</v>
          </cell>
          <cell r="AV623">
            <v>0</v>
          </cell>
          <cell r="AW623">
            <v>0</v>
          </cell>
          <cell r="AX623">
            <v>0</v>
          </cell>
          <cell r="AY623">
            <v>0</v>
          </cell>
          <cell r="AZ623">
            <v>0</v>
          </cell>
        </row>
        <row r="624">
          <cell r="O624">
            <v>0</v>
          </cell>
          <cell r="P624">
            <v>0</v>
          </cell>
          <cell r="AO624">
            <v>0</v>
          </cell>
          <cell r="AP624">
            <v>0</v>
          </cell>
          <cell r="AQ624">
            <v>0</v>
          </cell>
          <cell r="AR624">
            <v>0</v>
          </cell>
          <cell r="AS624">
            <v>0</v>
          </cell>
          <cell r="AT624">
            <v>0</v>
          </cell>
          <cell r="AU624">
            <v>0</v>
          </cell>
          <cell r="AV624">
            <v>0</v>
          </cell>
          <cell r="AW624">
            <v>0</v>
          </cell>
          <cell r="AX624">
            <v>0</v>
          </cell>
          <cell r="AY624">
            <v>0</v>
          </cell>
          <cell r="AZ624">
            <v>0</v>
          </cell>
        </row>
        <row r="625">
          <cell r="O625">
            <v>0</v>
          </cell>
          <cell r="P625">
            <v>0</v>
          </cell>
          <cell r="AO625">
            <v>0</v>
          </cell>
          <cell r="AP625">
            <v>0</v>
          </cell>
          <cell r="AQ625">
            <v>0</v>
          </cell>
          <cell r="AR625">
            <v>0</v>
          </cell>
          <cell r="AS625">
            <v>0</v>
          </cell>
          <cell r="AT625">
            <v>0</v>
          </cell>
          <cell r="AU625">
            <v>0</v>
          </cell>
          <cell r="AV625">
            <v>0</v>
          </cell>
          <cell r="AW625">
            <v>0</v>
          </cell>
          <cell r="AX625">
            <v>0</v>
          </cell>
          <cell r="AY625">
            <v>0</v>
          </cell>
          <cell r="AZ625">
            <v>0</v>
          </cell>
        </row>
        <row r="626">
          <cell r="O626">
            <v>0</v>
          </cell>
          <cell r="P626">
            <v>0</v>
          </cell>
          <cell r="AO626">
            <v>0</v>
          </cell>
          <cell r="AP626">
            <v>0</v>
          </cell>
          <cell r="AQ626">
            <v>0</v>
          </cell>
          <cell r="AR626">
            <v>0</v>
          </cell>
          <cell r="AS626">
            <v>0</v>
          </cell>
          <cell r="AT626">
            <v>0</v>
          </cell>
          <cell r="AU626">
            <v>0</v>
          </cell>
          <cell r="AV626">
            <v>0</v>
          </cell>
          <cell r="AW626">
            <v>0</v>
          </cell>
          <cell r="AX626">
            <v>0</v>
          </cell>
          <cell r="AY626">
            <v>0</v>
          </cell>
          <cell r="AZ626">
            <v>0</v>
          </cell>
        </row>
        <row r="627">
          <cell r="O627">
            <v>126892773</v>
          </cell>
          <cell r="P627">
            <v>142344551</v>
          </cell>
          <cell r="AO627">
            <v>110123150.72791667</v>
          </cell>
          <cell r="AP627">
            <v>110679033.04875</v>
          </cell>
          <cell r="AQ627">
            <v>111061081.16708334</v>
          </cell>
          <cell r="AR627">
            <v>111227561.57333332</v>
          </cell>
          <cell r="AS627">
            <v>111655938.50916666</v>
          </cell>
          <cell r="AT627">
            <v>111351626.14916666</v>
          </cell>
          <cell r="AU627">
            <v>110828092.88833334</v>
          </cell>
          <cell r="AV627">
            <v>110764689.60958333</v>
          </cell>
          <cell r="AW627">
            <v>110282260.64333336</v>
          </cell>
          <cell r="AX627">
            <v>109289586.45708333</v>
          </cell>
          <cell r="AY627">
            <v>108719688.38250001</v>
          </cell>
          <cell r="AZ627">
            <v>106785795.82166664</v>
          </cell>
        </row>
        <row r="628">
          <cell r="O628">
            <v>66679449.390000001</v>
          </cell>
          <cell r="P628">
            <v>77539221.719999999</v>
          </cell>
          <cell r="AO628">
            <v>47737769.990416668</v>
          </cell>
          <cell r="AP628">
            <v>47783772.434583329</v>
          </cell>
          <cell r="AQ628">
            <v>47900133.05166667</v>
          </cell>
          <cell r="AR628">
            <v>47775895.408333331</v>
          </cell>
          <cell r="AS628">
            <v>47726247.61500001</v>
          </cell>
          <cell r="AT628">
            <v>47700910.491666652</v>
          </cell>
          <cell r="AU628">
            <v>47748250.053750001</v>
          </cell>
          <cell r="AV628">
            <v>47749834.653333329</v>
          </cell>
          <cell r="AW628">
            <v>47534519.998333335</v>
          </cell>
          <cell r="AX628">
            <v>46752754.530000001</v>
          </cell>
          <cell r="AY628">
            <v>46327385.409999996</v>
          </cell>
          <cell r="AZ628">
            <v>46251644.615416668</v>
          </cell>
        </row>
        <row r="629">
          <cell r="O629">
            <v>751539</v>
          </cell>
          <cell r="P629">
            <v>0</v>
          </cell>
          <cell r="AO629">
            <v>612245.52749999997</v>
          </cell>
          <cell r="AP629">
            <v>566913.96833333327</v>
          </cell>
          <cell r="AQ629">
            <v>521003.94166666665</v>
          </cell>
          <cell r="AR629">
            <v>465307.08333333331</v>
          </cell>
          <cell r="AS629">
            <v>403062.26666666666</v>
          </cell>
          <cell r="AT629">
            <v>344056.32333333336</v>
          </cell>
          <cell r="AU629">
            <v>284143.54000000004</v>
          </cell>
          <cell r="AV629">
            <v>225160.81000000003</v>
          </cell>
          <cell r="AW629">
            <v>163097.98125000001</v>
          </cell>
          <cell r="AX629">
            <v>96118.160416666666</v>
          </cell>
          <cell r="AY629">
            <v>31314.125</v>
          </cell>
          <cell r="AZ629">
            <v>0</v>
          </cell>
        </row>
        <row r="630">
          <cell r="O630">
            <v>0</v>
          </cell>
          <cell r="P630">
            <v>0</v>
          </cell>
          <cell r="AO630">
            <v>0</v>
          </cell>
          <cell r="AP630">
            <v>0</v>
          </cell>
          <cell r="AQ630">
            <v>0</v>
          </cell>
          <cell r="AR630">
            <v>0</v>
          </cell>
          <cell r="AS630">
            <v>0</v>
          </cell>
          <cell r="AT630">
            <v>0</v>
          </cell>
          <cell r="AU630">
            <v>0</v>
          </cell>
          <cell r="AV630">
            <v>0</v>
          </cell>
          <cell r="AW630">
            <v>0</v>
          </cell>
          <cell r="AX630">
            <v>0</v>
          </cell>
          <cell r="AY630">
            <v>0</v>
          </cell>
          <cell r="AZ630">
            <v>0</v>
          </cell>
        </row>
        <row r="631">
          <cell r="O631">
            <v>0</v>
          </cell>
          <cell r="P631">
            <v>0</v>
          </cell>
          <cell r="AO631">
            <v>0</v>
          </cell>
          <cell r="AP631">
            <v>0</v>
          </cell>
          <cell r="AQ631">
            <v>0</v>
          </cell>
          <cell r="AR631">
            <v>0</v>
          </cell>
          <cell r="AS631">
            <v>0</v>
          </cell>
          <cell r="AT631">
            <v>0</v>
          </cell>
          <cell r="AU631">
            <v>0</v>
          </cell>
          <cell r="AV631">
            <v>0</v>
          </cell>
          <cell r="AW631">
            <v>0</v>
          </cell>
          <cell r="AX631">
            <v>0</v>
          </cell>
          <cell r="AY631">
            <v>0</v>
          </cell>
          <cell r="AZ631">
            <v>0</v>
          </cell>
        </row>
        <row r="632">
          <cell r="O632">
            <v>12955759.039999999</v>
          </cell>
          <cell r="P632">
            <v>0</v>
          </cell>
          <cell r="AO632">
            <v>7461730.1358333332</v>
          </cell>
          <cell r="AP632">
            <v>7461730.1358333332</v>
          </cell>
          <cell r="AQ632">
            <v>7461730.1358333332</v>
          </cell>
          <cell r="AR632">
            <v>7461730.1358333332</v>
          </cell>
          <cell r="AS632">
            <v>7461730.1358333332</v>
          </cell>
          <cell r="AT632">
            <v>7326220.5783333331</v>
          </cell>
          <cell r="AU632">
            <v>6873073.6912500001</v>
          </cell>
          <cell r="AV632">
            <v>6277529.8341666656</v>
          </cell>
          <cell r="AW632">
            <v>5687612.4945833338</v>
          </cell>
          <cell r="AX632">
            <v>5063316.5908333333</v>
          </cell>
          <cell r="AY632">
            <v>4698814.5287499996</v>
          </cell>
          <cell r="AZ632">
            <v>4646597.5583333336</v>
          </cell>
        </row>
        <row r="633">
          <cell r="O633">
            <v>6486334.5099999998</v>
          </cell>
          <cell r="P633">
            <v>14564585.449999999</v>
          </cell>
          <cell r="AO633">
            <v>8892944.5920833331</v>
          </cell>
          <cell r="AP633">
            <v>12554058.957083335</v>
          </cell>
          <cell r="AQ633">
            <v>15464291.802916666</v>
          </cell>
          <cell r="AR633">
            <v>16627248.484999999</v>
          </cell>
          <cell r="AS633">
            <v>17912836.672083333</v>
          </cell>
          <cell r="AT633">
            <v>19199292.112916667</v>
          </cell>
          <cell r="AU633">
            <v>19948556.372499999</v>
          </cell>
          <cell r="AV633">
            <v>19986303.147499997</v>
          </cell>
          <cell r="AW633">
            <v>20011061.551666666</v>
          </cell>
          <cell r="AX633">
            <v>19988445.24625</v>
          </cell>
          <cell r="AY633">
            <v>19774140.661249999</v>
          </cell>
          <cell r="AZ633">
            <v>19144354.674166664</v>
          </cell>
        </row>
        <row r="634">
          <cell r="O634">
            <v>1736831.38</v>
          </cell>
          <cell r="P634">
            <v>4302414.26</v>
          </cell>
          <cell r="AO634">
            <v>6069131.6437499998</v>
          </cell>
          <cell r="AP634">
            <v>7797857.5991666652</v>
          </cell>
          <cell r="AQ634">
            <v>9519665.7358333319</v>
          </cell>
          <cell r="AR634">
            <v>10975940.145416666</v>
          </cell>
          <cell r="AS634">
            <v>12598391.605416665</v>
          </cell>
          <cell r="AT634">
            <v>14053123.874166666</v>
          </cell>
          <cell r="AU634">
            <v>15088481.321249999</v>
          </cell>
          <cell r="AV634">
            <v>15695417.23208333</v>
          </cell>
          <cell r="AW634">
            <v>16304368.389166666</v>
          </cell>
          <cell r="AX634">
            <v>17006231.964999996</v>
          </cell>
          <cell r="AY634">
            <v>17734744.987083331</v>
          </cell>
          <cell r="AZ634">
            <v>18637005.024583329</v>
          </cell>
        </row>
        <row r="635">
          <cell r="O635">
            <v>3636212.61</v>
          </cell>
          <cell r="P635">
            <v>3914382.91</v>
          </cell>
          <cell r="AO635">
            <v>5408859.2887499994</v>
          </cell>
          <cell r="AP635">
            <v>5872556.8191666668</v>
          </cell>
          <cell r="AQ635">
            <v>6283405.4545833347</v>
          </cell>
          <cell r="AR635">
            <v>6106793.04</v>
          </cell>
          <cell r="AS635">
            <v>5924392.4170833332</v>
          </cell>
          <cell r="AT635">
            <v>5763159.3162499992</v>
          </cell>
          <cell r="AU635">
            <v>5608005.2879166668</v>
          </cell>
          <cell r="AV635">
            <v>5313462.1954166656</v>
          </cell>
          <cell r="AW635">
            <v>5093793.5283333333</v>
          </cell>
          <cell r="AX635">
            <v>4954858.7354166657</v>
          </cell>
          <cell r="AY635">
            <v>4801984.7074999996</v>
          </cell>
          <cell r="AZ635">
            <v>4628602.1604166664</v>
          </cell>
        </row>
        <row r="636">
          <cell r="O636">
            <v>2063924.83</v>
          </cell>
          <cell r="P636">
            <v>3818496.19</v>
          </cell>
          <cell r="AO636">
            <v>4894018.2766666664</v>
          </cell>
          <cell r="AP636">
            <v>4697195.824583333</v>
          </cell>
          <cell r="AQ636">
            <v>4435664.2616666658</v>
          </cell>
          <cell r="AR636">
            <v>4177355.1641666661</v>
          </cell>
          <cell r="AS636">
            <v>3982481.6495833336</v>
          </cell>
          <cell r="AT636">
            <v>3917262.8216666668</v>
          </cell>
          <cell r="AU636">
            <v>3958359.6087500001</v>
          </cell>
          <cell r="AV636">
            <v>3935128.5179166663</v>
          </cell>
          <cell r="AW636">
            <v>3904726.4104166664</v>
          </cell>
          <cell r="AX636">
            <v>3861724.3629166665</v>
          </cell>
          <cell r="AY636">
            <v>3798175.7645833339</v>
          </cell>
          <cell r="AZ636">
            <v>3666720.0512499996</v>
          </cell>
        </row>
        <row r="637">
          <cell r="O637">
            <v>0</v>
          </cell>
          <cell r="P637">
            <v>0</v>
          </cell>
          <cell r="AO637">
            <v>0</v>
          </cell>
          <cell r="AP637">
            <v>0</v>
          </cell>
          <cell r="AQ637">
            <v>0</v>
          </cell>
          <cell r="AR637">
            <v>0</v>
          </cell>
          <cell r="AS637">
            <v>0</v>
          </cell>
          <cell r="AT637">
            <v>0</v>
          </cell>
          <cell r="AU637">
            <v>0</v>
          </cell>
          <cell r="AV637">
            <v>0</v>
          </cell>
          <cell r="AW637">
            <v>0</v>
          </cell>
          <cell r="AX637">
            <v>0</v>
          </cell>
          <cell r="AY637">
            <v>0</v>
          </cell>
          <cell r="AZ637">
            <v>0</v>
          </cell>
        </row>
        <row r="638">
          <cell r="O638">
            <v>0</v>
          </cell>
          <cell r="P638">
            <v>0</v>
          </cell>
          <cell r="AO638">
            <v>0</v>
          </cell>
          <cell r="AP638">
            <v>0</v>
          </cell>
          <cell r="AQ638">
            <v>0</v>
          </cell>
          <cell r="AR638">
            <v>0</v>
          </cell>
          <cell r="AS638">
            <v>0</v>
          </cell>
          <cell r="AT638">
            <v>0</v>
          </cell>
          <cell r="AU638">
            <v>0</v>
          </cell>
          <cell r="AV638">
            <v>0</v>
          </cell>
          <cell r="AW638">
            <v>0</v>
          </cell>
          <cell r="AX638">
            <v>0</v>
          </cell>
          <cell r="AY638">
            <v>0</v>
          </cell>
          <cell r="AZ638">
            <v>0</v>
          </cell>
        </row>
        <row r="639">
          <cell r="O639">
            <v>0</v>
          </cell>
          <cell r="P639">
            <v>0</v>
          </cell>
          <cell r="AO639">
            <v>0</v>
          </cell>
          <cell r="AP639">
            <v>0</v>
          </cell>
          <cell r="AQ639">
            <v>0</v>
          </cell>
          <cell r="AR639">
            <v>0</v>
          </cell>
          <cell r="AS639">
            <v>0</v>
          </cell>
          <cell r="AT639">
            <v>0</v>
          </cell>
          <cell r="AU639">
            <v>0</v>
          </cell>
          <cell r="AV639">
            <v>0</v>
          </cell>
          <cell r="AW639">
            <v>0</v>
          </cell>
          <cell r="AX639">
            <v>0</v>
          </cell>
          <cell r="AY639">
            <v>0</v>
          </cell>
          <cell r="AZ639">
            <v>0</v>
          </cell>
        </row>
        <row r="640">
          <cell r="O640">
            <v>0</v>
          </cell>
          <cell r="P640">
            <v>0</v>
          </cell>
          <cell r="AO640">
            <v>0</v>
          </cell>
          <cell r="AP640">
            <v>0</v>
          </cell>
          <cell r="AQ640">
            <v>0</v>
          </cell>
          <cell r="AR640">
            <v>0</v>
          </cell>
          <cell r="AS640">
            <v>0</v>
          </cell>
          <cell r="AT640">
            <v>0</v>
          </cell>
          <cell r="AU640">
            <v>0</v>
          </cell>
          <cell r="AV640">
            <v>0</v>
          </cell>
          <cell r="AW640">
            <v>0</v>
          </cell>
          <cell r="AX640">
            <v>0</v>
          </cell>
          <cell r="AY640">
            <v>0</v>
          </cell>
          <cell r="AZ640">
            <v>0</v>
          </cell>
        </row>
        <row r="641">
          <cell r="O641">
            <v>0</v>
          </cell>
          <cell r="P641">
            <v>0</v>
          </cell>
          <cell r="AO641">
            <v>0</v>
          </cell>
          <cell r="AP641">
            <v>0</v>
          </cell>
          <cell r="AQ641">
            <v>0</v>
          </cell>
          <cell r="AR641">
            <v>0</v>
          </cell>
          <cell r="AS641">
            <v>0</v>
          </cell>
          <cell r="AT641">
            <v>0</v>
          </cell>
          <cell r="AU641">
            <v>0</v>
          </cell>
          <cell r="AV641">
            <v>0</v>
          </cell>
          <cell r="AW641">
            <v>0</v>
          </cell>
          <cell r="AX641">
            <v>0</v>
          </cell>
          <cell r="AY641">
            <v>0</v>
          </cell>
          <cell r="AZ641">
            <v>0</v>
          </cell>
        </row>
        <row r="642">
          <cell r="O642">
            <v>0</v>
          </cell>
          <cell r="P642">
            <v>0</v>
          </cell>
          <cell r="AO642">
            <v>0</v>
          </cell>
          <cell r="AP642">
            <v>0</v>
          </cell>
          <cell r="AQ642">
            <v>0</v>
          </cell>
          <cell r="AR642">
            <v>0</v>
          </cell>
          <cell r="AS642">
            <v>0</v>
          </cell>
          <cell r="AT642">
            <v>0</v>
          </cell>
          <cell r="AU642">
            <v>0</v>
          </cell>
          <cell r="AV642">
            <v>0</v>
          </cell>
          <cell r="AW642">
            <v>0</v>
          </cell>
          <cell r="AX642">
            <v>0</v>
          </cell>
          <cell r="AY642">
            <v>0</v>
          </cell>
          <cell r="AZ642">
            <v>0</v>
          </cell>
        </row>
        <row r="643">
          <cell r="O643">
            <v>0</v>
          </cell>
          <cell r="P643">
            <v>0</v>
          </cell>
          <cell r="AO643">
            <v>0</v>
          </cell>
          <cell r="AP643">
            <v>0</v>
          </cell>
          <cell r="AQ643">
            <v>0</v>
          </cell>
          <cell r="AR643">
            <v>0</v>
          </cell>
          <cell r="AS643">
            <v>0</v>
          </cell>
          <cell r="AT643">
            <v>0</v>
          </cell>
          <cell r="AU643">
            <v>0</v>
          </cell>
          <cell r="AV643">
            <v>0</v>
          </cell>
          <cell r="AW643">
            <v>0</v>
          </cell>
          <cell r="AX643">
            <v>0</v>
          </cell>
          <cell r="AY643">
            <v>0</v>
          </cell>
          <cell r="AZ643">
            <v>0</v>
          </cell>
        </row>
        <row r="644">
          <cell r="O644">
            <v>0</v>
          </cell>
          <cell r="P644">
            <v>0</v>
          </cell>
          <cell r="AO644">
            <v>0</v>
          </cell>
          <cell r="AP644">
            <v>0</v>
          </cell>
          <cell r="AQ644">
            <v>0</v>
          </cell>
          <cell r="AR644">
            <v>0</v>
          </cell>
          <cell r="AS644">
            <v>0</v>
          </cell>
          <cell r="AT644">
            <v>0</v>
          </cell>
          <cell r="AU644">
            <v>0</v>
          </cell>
          <cell r="AV644">
            <v>0</v>
          </cell>
          <cell r="AW644">
            <v>0</v>
          </cell>
          <cell r="AX644">
            <v>0</v>
          </cell>
          <cell r="AY644">
            <v>0</v>
          </cell>
          <cell r="AZ644">
            <v>0</v>
          </cell>
        </row>
        <row r="645">
          <cell r="O645">
            <v>0</v>
          </cell>
          <cell r="P645">
            <v>0</v>
          </cell>
          <cell r="AO645">
            <v>0</v>
          </cell>
          <cell r="AP645">
            <v>0</v>
          </cell>
          <cell r="AQ645">
            <v>0</v>
          </cell>
          <cell r="AR645">
            <v>0</v>
          </cell>
          <cell r="AS645">
            <v>0</v>
          </cell>
          <cell r="AT645">
            <v>0</v>
          </cell>
          <cell r="AU645">
            <v>0</v>
          </cell>
          <cell r="AV645">
            <v>0</v>
          </cell>
          <cell r="AW645">
            <v>0</v>
          </cell>
          <cell r="AX645">
            <v>0</v>
          </cell>
          <cell r="AY645">
            <v>0</v>
          </cell>
          <cell r="AZ645">
            <v>0</v>
          </cell>
        </row>
        <row r="646">
          <cell r="O646">
            <v>0</v>
          </cell>
          <cell r="P646">
            <v>0</v>
          </cell>
          <cell r="AO646">
            <v>0</v>
          </cell>
          <cell r="AP646">
            <v>0</v>
          </cell>
          <cell r="AQ646">
            <v>0</v>
          </cell>
          <cell r="AR646">
            <v>0</v>
          </cell>
          <cell r="AS646">
            <v>0</v>
          </cell>
          <cell r="AT646">
            <v>0</v>
          </cell>
          <cell r="AU646">
            <v>0</v>
          </cell>
          <cell r="AV646">
            <v>0</v>
          </cell>
          <cell r="AW646">
            <v>0</v>
          </cell>
          <cell r="AX646">
            <v>0</v>
          </cell>
          <cell r="AY646">
            <v>0</v>
          </cell>
          <cell r="AZ646">
            <v>0</v>
          </cell>
        </row>
        <row r="647">
          <cell r="O647">
            <v>0</v>
          </cell>
          <cell r="P647">
            <v>0</v>
          </cell>
          <cell r="AO647">
            <v>0</v>
          </cell>
          <cell r="AP647">
            <v>0</v>
          </cell>
          <cell r="AQ647">
            <v>0</v>
          </cell>
          <cell r="AR647">
            <v>0</v>
          </cell>
          <cell r="AS647">
            <v>0</v>
          </cell>
          <cell r="AT647">
            <v>0</v>
          </cell>
          <cell r="AU647">
            <v>0</v>
          </cell>
          <cell r="AV647">
            <v>0</v>
          </cell>
          <cell r="AW647">
            <v>0</v>
          </cell>
          <cell r="AX647">
            <v>0</v>
          </cell>
          <cell r="AY647">
            <v>0</v>
          </cell>
          <cell r="AZ647">
            <v>0</v>
          </cell>
        </row>
        <row r="648">
          <cell r="O648">
            <v>0</v>
          </cell>
          <cell r="P648">
            <v>0</v>
          </cell>
          <cell r="AO648">
            <v>0</v>
          </cell>
          <cell r="AP648">
            <v>0</v>
          </cell>
          <cell r="AQ648">
            <v>0</v>
          </cell>
          <cell r="AR648">
            <v>0</v>
          </cell>
          <cell r="AS648">
            <v>0</v>
          </cell>
          <cell r="AT648">
            <v>0</v>
          </cell>
          <cell r="AU648">
            <v>0</v>
          </cell>
          <cell r="AV648">
            <v>0</v>
          </cell>
          <cell r="AW648">
            <v>0</v>
          </cell>
          <cell r="AX648">
            <v>0</v>
          </cell>
          <cell r="AY648">
            <v>0</v>
          </cell>
          <cell r="AZ648">
            <v>0</v>
          </cell>
        </row>
        <row r="649">
          <cell r="O649">
            <v>0</v>
          </cell>
          <cell r="P649">
            <v>0</v>
          </cell>
          <cell r="AO649">
            <v>0</v>
          </cell>
          <cell r="AP649">
            <v>0</v>
          </cell>
          <cell r="AQ649">
            <v>0</v>
          </cell>
          <cell r="AR649">
            <v>0</v>
          </cell>
          <cell r="AS649">
            <v>0</v>
          </cell>
          <cell r="AT649">
            <v>0</v>
          </cell>
          <cell r="AU649">
            <v>0</v>
          </cell>
          <cell r="AV649">
            <v>0</v>
          </cell>
          <cell r="AW649">
            <v>0</v>
          </cell>
          <cell r="AX649">
            <v>0</v>
          </cell>
          <cell r="AY649">
            <v>0</v>
          </cell>
          <cell r="AZ649">
            <v>0</v>
          </cell>
        </row>
        <row r="650">
          <cell r="O650">
            <v>0</v>
          </cell>
          <cell r="P650">
            <v>0</v>
          </cell>
          <cell r="AO650">
            <v>0</v>
          </cell>
          <cell r="AP650">
            <v>0</v>
          </cell>
          <cell r="AQ650">
            <v>0</v>
          </cell>
          <cell r="AR650">
            <v>0</v>
          </cell>
          <cell r="AS650">
            <v>0</v>
          </cell>
          <cell r="AT650">
            <v>0</v>
          </cell>
          <cell r="AU650">
            <v>0</v>
          </cell>
          <cell r="AV650">
            <v>0</v>
          </cell>
          <cell r="AW650">
            <v>0</v>
          </cell>
          <cell r="AX650">
            <v>0</v>
          </cell>
          <cell r="AY650">
            <v>0</v>
          </cell>
          <cell r="AZ650">
            <v>0</v>
          </cell>
        </row>
        <row r="651">
          <cell r="O651">
            <v>0</v>
          </cell>
          <cell r="P651">
            <v>0</v>
          </cell>
          <cell r="AO651">
            <v>0</v>
          </cell>
          <cell r="AP651">
            <v>0</v>
          </cell>
          <cell r="AQ651">
            <v>0</v>
          </cell>
          <cell r="AR651">
            <v>0</v>
          </cell>
          <cell r="AS651">
            <v>0</v>
          </cell>
          <cell r="AT651">
            <v>0</v>
          </cell>
          <cell r="AU651">
            <v>0</v>
          </cell>
          <cell r="AV651">
            <v>0</v>
          </cell>
          <cell r="AW651">
            <v>0</v>
          </cell>
          <cell r="AX651">
            <v>0</v>
          </cell>
          <cell r="AY651">
            <v>0</v>
          </cell>
          <cell r="AZ651">
            <v>0</v>
          </cell>
        </row>
        <row r="652">
          <cell r="O652">
            <v>0</v>
          </cell>
          <cell r="P652">
            <v>0</v>
          </cell>
          <cell r="AO652">
            <v>0</v>
          </cell>
          <cell r="AP652">
            <v>0</v>
          </cell>
          <cell r="AQ652">
            <v>0</v>
          </cell>
          <cell r="AR652">
            <v>0</v>
          </cell>
          <cell r="AS652">
            <v>0</v>
          </cell>
          <cell r="AT652">
            <v>0</v>
          </cell>
          <cell r="AU652">
            <v>0</v>
          </cell>
          <cell r="AV652">
            <v>0</v>
          </cell>
          <cell r="AW652">
            <v>0</v>
          </cell>
          <cell r="AX652">
            <v>0</v>
          </cell>
          <cell r="AY652">
            <v>0</v>
          </cell>
          <cell r="AZ652">
            <v>0</v>
          </cell>
        </row>
        <row r="653">
          <cell r="O653">
            <v>0</v>
          </cell>
          <cell r="P653">
            <v>0</v>
          </cell>
          <cell r="AO653">
            <v>0</v>
          </cell>
          <cell r="AP653">
            <v>0</v>
          </cell>
          <cell r="AQ653">
            <v>0</v>
          </cell>
          <cell r="AR653">
            <v>0</v>
          </cell>
          <cell r="AS653">
            <v>0</v>
          </cell>
          <cell r="AT653">
            <v>0</v>
          </cell>
          <cell r="AU653">
            <v>0</v>
          </cell>
          <cell r="AV653">
            <v>0</v>
          </cell>
          <cell r="AW653">
            <v>0</v>
          </cell>
          <cell r="AX653">
            <v>0</v>
          </cell>
          <cell r="AY653">
            <v>0</v>
          </cell>
          <cell r="AZ653">
            <v>0</v>
          </cell>
        </row>
        <row r="654">
          <cell r="O654">
            <v>0</v>
          </cell>
          <cell r="P654">
            <v>0</v>
          </cell>
          <cell r="AO654">
            <v>0</v>
          </cell>
          <cell r="AP654">
            <v>0</v>
          </cell>
          <cell r="AQ654">
            <v>0</v>
          </cell>
          <cell r="AR654">
            <v>0</v>
          </cell>
          <cell r="AS654">
            <v>0</v>
          </cell>
          <cell r="AT654">
            <v>0</v>
          </cell>
          <cell r="AU654">
            <v>0</v>
          </cell>
          <cell r="AV654">
            <v>0</v>
          </cell>
          <cell r="AW654">
            <v>0</v>
          </cell>
          <cell r="AX654">
            <v>0</v>
          </cell>
          <cell r="AY654">
            <v>0</v>
          </cell>
          <cell r="AZ654">
            <v>0</v>
          </cell>
        </row>
        <row r="655">
          <cell r="O655">
            <v>0</v>
          </cell>
          <cell r="P655">
            <v>0</v>
          </cell>
          <cell r="AO655">
            <v>0</v>
          </cell>
          <cell r="AP655">
            <v>0</v>
          </cell>
          <cell r="AQ655">
            <v>0</v>
          </cell>
          <cell r="AR655">
            <v>0</v>
          </cell>
          <cell r="AS655">
            <v>0</v>
          </cell>
          <cell r="AT655">
            <v>0</v>
          </cell>
          <cell r="AU655">
            <v>0</v>
          </cell>
          <cell r="AV655">
            <v>0</v>
          </cell>
          <cell r="AW655">
            <v>0</v>
          </cell>
          <cell r="AX655">
            <v>0</v>
          </cell>
          <cell r="AY655">
            <v>0</v>
          </cell>
          <cell r="AZ655">
            <v>0</v>
          </cell>
        </row>
        <row r="656">
          <cell r="O656">
            <v>0</v>
          </cell>
          <cell r="P656">
            <v>0</v>
          </cell>
          <cell r="AO656">
            <v>0</v>
          </cell>
          <cell r="AP656">
            <v>0</v>
          </cell>
          <cell r="AQ656">
            <v>0</v>
          </cell>
          <cell r="AR656">
            <v>0</v>
          </cell>
          <cell r="AS656">
            <v>0</v>
          </cell>
          <cell r="AT656">
            <v>0</v>
          </cell>
          <cell r="AU656">
            <v>0</v>
          </cell>
          <cell r="AV656">
            <v>0</v>
          </cell>
          <cell r="AW656">
            <v>0</v>
          </cell>
          <cell r="AX656">
            <v>0</v>
          </cell>
          <cell r="AY656">
            <v>0</v>
          </cell>
          <cell r="AZ656">
            <v>0</v>
          </cell>
        </row>
        <row r="657">
          <cell r="O657">
            <v>0</v>
          </cell>
          <cell r="P657">
            <v>0</v>
          </cell>
          <cell r="AO657">
            <v>0</v>
          </cell>
          <cell r="AP657">
            <v>0</v>
          </cell>
          <cell r="AQ657">
            <v>0</v>
          </cell>
          <cell r="AR657">
            <v>0</v>
          </cell>
          <cell r="AS657">
            <v>0</v>
          </cell>
          <cell r="AT657">
            <v>0</v>
          </cell>
          <cell r="AU657">
            <v>0</v>
          </cell>
          <cell r="AV657">
            <v>0</v>
          </cell>
          <cell r="AW657">
            <v>0</v>
          </cell>
          <cell r="AX657">
            <v>0</v>
          </cell>
          <cell r="AY657">
            <v>0</v>
          </cell>
          <cell r="AZ657">
            <v>0</v>
          </cell>
        </row>
        <row r="658">
          <cell r="O658">
            <v>0</v>
          </cell>
          <cell r="P658">
            <v>0</v>
          </cell>
          <cell r="AO658">
            <v>0</v>
          </cell>
          <cell r="AP658">
            <v>0</v>
          </cell>
          <cell r="AQ658">
            <v>0</v>
          </cell>
          <cell r="AR658">
            <v>0</v>
          </cell>
          <cell r="AS658">
            <v>0</v>
          </cell>
          <cell r="AT658">
            <v>0</v>
          </cell>
          <cell r="AU658">
            <v>0</v>
          </cell>
          <cell r="AV658">
            <v>0</v>
          </cell>
          <cell r="AW658">
            <v>0</v>
          </cell>
          <cell r="AX658">
            <v>0</v>
          </cell>
          <cell r="AY658">
            <v>0</v>
          </cell>
          <cell r="AZ658">
            <v>0</v>
          </cell>
        </row>
        <row r="659">
          <cell r="O659">
            <v>0</v>
          </cell>
          <cell r="P659">
            <v>0</v>
          </cell>
          <cell r="AO659">
            <v>0</v>
          </cell>
          <cell r="AP659">
            <v>0</v>
          </cell>
          <cell r="AQ659">
            <v>0</v>
          </cell>
          <cell r="AR659">
            <v>0</v>
          </cell>
          <cell r="AS659">
            <v>0</v>
          </cell>
          <cell r="AT659">
            <v>0</v>
          </cell>
          <cell r="AU659">
            <v>0</v>
          </cell>
          <cell r="AV659">
            <v>0</v>
          </cell>
          <cell r="AW659">
            <v>0</v>
          </cell>
          <cell r="AX659">
            <v>0</v>
          </cell>
          <cell r="AY659">
            <v>0</v>
          </cell>
          <cell r="AZ659">
            <v>0</v>
          </cell>
        </row>
        <row r="660">
          <cell r="O660">
            <v>458385.96</v>
          </cell>
          <cell r="P660">
            <v>449975.2</v>
          </cell>
          <cell r="AO660">
            <v>492029.00000000006</v>
          </cell>
          <cell r="AP660">
            <v>483618.24000000005</v>
          </cell>
          <cell r="AQ660">
            <v>475207.48</v>
          </cell>
          <cell r="AR660">
            <v>466796.72</v>
          </cell>
          <cell r="AS660">
            <v>458385.96</v>
          </cell>
          <cell r="AT660">
            <v>449975.2</v>
          </cell>
          <cell r="AU660">
            <v>441564.44</v>
          </cell>
          <cell r="AV660">
            <v>433153.67999999993</v>
          </cell>
          <cell r="AW660">
            <v>424742.92</v>
          </cell>
          <cell r="AX660">
            <v>416332.16000000009</v>
          </cell>
          <cell r="AY660">
            <v>407921.39999999997</v>
          </cell>
          <cell r="AZ660">
            <v>399510.63999999996</v>
          </cell>
        </row>
        <row r="661">
          <cell r="O661">
            <v>0</v>
          </cell>
          <cell r="P661">
            <v>0</v>
          </cell>
          <cell r="AO661">
            <v>0</v>
          </cell>
          <cell r="AP661">
            <v>0</v>
          </cell>
          <cell r="AQ661">
            <v>0</v>
          </cell>
          <cell r="AR661">
            <v>0</v>
          </cell>
          <cell r="AS661">
            <v>0</v>
          </cell>
          <cell r="AT661">
            <v>0</v>
          </cell>
          <cell r="AU661">
            <v>0</v>
          </cell>
          <cell r="AV661">
            <v>0</v>
          </cell>
          <cell r="AW661">
            <v>0</v>
          </cell>
          <cell r="AX661">
            <v>0</v>
          </cell>
          <cell r="AY661">
            <v>0</v>
          </cell>
          <cell r="AZ661">
            <v>0</v>
          </cell>
        </row>
        <row r="662">
          <cell r="O662">
            <v>0</v>
          </cell>
          <cell r="P662">
            <v>0</v>
          </cell>
          <cell r="AO662">
            <v>1464.7216666666666</v>
          </cell>
          <cell r="AP662">
            <v>1096.9324999999999</v>
          </cell>
          <cell r="AQ662">
            <v>782.49166666666667</v>
          </cell>
          <cell r="AR662">
            <v>521.3991666666667</v>
          </cell>
          <cell r="AS662">
            <v>313.65500000000003</v>
          </cell>
          <cell r="AT662">
            <v>159.25916666666669</v>
          </cell>
          <cell r="AU662">
            <v>58.211666666666666</v>
          </cell>
          <cell r="AV662">
            <v>10.512500000000001</v>
          </cell>
          <cell r="AW662">
            <v>0</v>
          </cell>
          <cell r="AX662">
            <v>0</v>
          </cell>
          <cell r="AY662">
            <v>0</v>
          </cell>
          <cell r="AZ662">
            <v>0</v>
          </cell>
        </row>
        <row r="663">
          <cell r="O663">
            <v>65732.350000000006</v>
          </cell>
          <cell r="P663">
            <v>64782.12</v>
          </cell>
          <cell r="AO663">
            <v>69533.26999999999</v>
          </cell>
          <cell r="AP663">
            <v>68583.039999999994</v>
          </cell>
          <cell r="AQ663">
            <v>67632.81</v>
          </cell>
          <cell r="AR663">
            <v>66682.58</v>
          </cell>
          <cell r="AS663">
            <v>65732.350000000006</v>
          </cell>
          <cell r="AT663">
            <v>64782.12</v>
          </cell>
          <cell r="AU663">
            <v>63831.890000000007</v>
          </cell>
          <cell r="AV663">
            <v>62881.66</v>
          </cell>
          <cell r="AW663">
            <v>61931.43</v>
          </cell>
          <cell r="AX663">
            <v>60981.200000000004</v>
          </cell>
          <cell r="AY663">
            <v>60030.97</v>
          </cell>
          <cell r="AZ663">
            <v>59080.74</v>
          </cell>
        </row>
        <row r="664">
          <cell r="O664">
            <v>0</v>
          </cell>
          <cell r="P664">
            <v>0</v>
          </cell>
          <cell r="AO664">
            <v>0</v>
          </cell>
          <cell r="AP664">
            <v>0</v>
          </cell>
          <cell r="AQ664">
            <v>0</v>
          </cell>
          <cell r="AR664">
            <v>0</v>
          </cell>
          <cell r="AS664">
            <v>0</v>
          </cell>
          <cell r="AT664">
            <v>0</v>
          </cell>
          <cell r="AU664">
            <v>0</v>
          </cell>
          <cell r="AV664">
            <v>0</v>
          </cell>
          <cell r="AW664">
            <v>0</v>
          </cell>
          <cell r="AX664">
            <v>0</v>
          </cell>
          <cell r="AY664">
            <v>0</v>
          </cell>
          <cell r="AZ664">
            <v>0</v>
          </cell>
        </row>
        <row r="665">
          <cell r="O665">
            <v>0</v>
          </cell>
          <cell r="P665">
            <v>0</v>
          </cell>
          <cell r="AO665">
            <v>0</v>
          </cell>
          <cell r="AP665">
            <v>0</v>
          </cell>
          <cell r="AQ665">
            <v>0</v>
          </cell>
          <cell r="AR665">
            <v>0</v>
          </cell>
          <cell r="AS665">
            <v>0</v>
          </cell>
          <cell r="AT665">
            <v>0</v>
          </cell>
          <cell r="AU665">
            <v>0</v>
          </cell>
          <cell r="AV665">
            <v>0</v>
          </cell>
          <cell r="AW665">
            <v>0</v>
          </cell>
          <cell r="AX665">
            <v>0</v>
          </cell>
          <cell r="AY665">
            <v>0</v>
          </cell>
          <cell r="AZ665">
            <v>0</v>
          </cell>
        </row>
        <row r="666">
          <cell r="O666">
            <v>0</v>
          </cell>
          <cell r="P666">
            <v>0</v>
          </cell>
          <cell r="AO666">
            <v>0</v>
          </cell>
          <cell r="AP666">
            <v>0</v>
          </cell>
          <cell r="AQ666">
            <v>0</v>
          </cell>
          <cell r="AR666">
            <v>0</v>
          </cell>
          <cell r="AS666">
            <v>0</v>
          </cell>
          <cell r="AT666">
            <v>0</v>
          </cell>
          <cell r="AU666">
            <v>0</v>
          </cell>
          <cell r="AV666">
            <v>0</v>
          </cell>
          <cell r="AW666">
            <v>0</v>
          </cell>
          <cell r="AX666">
            <v>0</v>
          </cell>
          <cell r="AY666">
            <v>0</v>
          </cell>
          <cell r="AZ666">
            <v>0</v>
          </cell>
        </row>
        <row r="667">
          <cell r="O667">
            <v>1763364.05</v>
          </cell>
          <cell r="P667">
            <v>1756529.3</v>
          </cell>
          <cell r="AO667">
            <v>1790703.0500000005</v>
          </cell>
          <cell r="AP667">
            <v>1783868.3000000005</v>
          </cell>
          <cell r="AQ667">
            <v>1777033.5500000005</v>
          </cell>
          <cell r="AR667">
            <v>1770198.8000000005</v>
          </cell>
          <cell r="AS667">
            <v>1763364.0500000005</v>
          </cell>
          <cell r="AT667">
            <v>1756529.3000000005</v>
          </cell>
          <cell r="AU667">
            <v>1749694.5500000005</v>
          </cell>
          <cell r="AV667">
            <v>1742859.8000000005</v>
          </cell>
          <cell r="AW667">
            <v>1736025.0500000005</v>
          </cell>
          <cell r="AX667">
            <v>1729190.3000000005</v>
          </cell>
          <cell r="AY667">
            <v>1722355.5500000005</v>
          </cell>
          <cell r="AZ667">
            <v>1715520.8000000005</v>
          </cell>
        </row>
        <row r="668">
          <cell r="O668">
            <v>0</v>
          </cell>
          <cell r="P668">
            <v>0</v>
          </cell>
          <cell r="AO668">
            <v>0</v>
          </cell>
          <cell r="AP668">
            <v>0</v>
          </cell>
          <cell r="AQ668">
            <v>0</v>
          </cell>
          <cell r="AR668">
            <v>0</v>
          </cell>
          <cell r="AS668">
            <v>0</v>
          </cell>
          <cell r="AT668">
            <v>0</v>
          </cell>
          <cell r="AU668">
            <v>0</v>
          </cell>
          <cell r="AV668">
            <v>0</v>
          </cell>
          <cell r="AW668">
            <v>0</v>
          </cell>
          <cell r="AX668">
            <v>0</v>
          </cell>
          <cell r="AY668">
            <v>0</v>
          </cell>
          <cell r="AZ668">
            <v>0</v>
          </cell>
        </row>
        <row r="669">
          <cell r="O669">
            <v>1426487.86</v>
          </cell>
          <cell r="P669">
            <v>1419834.64</v>
          </cell>
          <cell r="AO669">
            <v>978256.0625</v>
          </cell>
          <cell r="AP669">
            <v>1095709.8633333333</v>
          </cell>
          <cell r="AQ669">
            <v>1212297.9116666664</v>
          </cell>
          <cell r="AR669">
            <v>1327035.8458333334</v>
          </cell>
          <cell r="AS669">
            <v>1394166.9808333337</v>
          </cell>
          <cell r="AT669">
            <v>1408578.2537500001</v>
          </cell>
          <cell r="AU669">
            <v>1409922.7370833335</v>
          </cell>
          <cell r="AV669">
            <v>1404245.5816666668</v>
          </cell>
          <cell r="AW669">
            <v>1398151.1875</v>
          </cell>
          <cell r="AX669">
            <v>1391629.8233333335</v>
          </cell>
          <cell r="AY669">
            <v>1384760.0141666669</v>
          </cell>
          <cell r="AZ669">
            <v>1377883.1816666666</v>
          </cell>
        </row>
        <row r="670">
          <cell r="O670">
            <v>0</v>
          </cell>
          <cell r="P670">
            <v>0</v>
          </cell>
          <cell r="AO670">
            <v>0</v>
          </cell>
          <cell r="AP670">
            <v>0</v>
          </cell>
          <cell r="AQ670">
            <v>0</v>
          </cell>
          <cell r="AR670">
            <v>0</v>
          </cell>
          <cell r="AS670">
            <v>0</v>
          </cell>
          <cell r="AT670">
            <v>0</v>
          </cell>
          <cell r="AU670">
            <v>0</v>
          </cell>
          <cell r="AV670">
            <v>0</v>
          </cell>
          <cell r="AW670">
            <v>0</v>
          </cell>
          <cell r="AX670">
            <v>0</v>
          </cell>
          <cell r="AY670">
            <v>0</v>
          </cell>
          <cell r="AZ670">
            <v>0</v>
          </cell>
        </row>
        <row r="671">
          <cell r="O671">
            <v>241079.12</v>
          </cell>
          <cell r="P671">
            <v>239954.71</v>
          </cell>
          <cell r="AO671">
            <v>164896.03166666665</v>
          </cell>
          <cell r="AP671">
            <v>184745.94375000001</v>
          </cell>
          <cell r="AQ671">
            <v>204449.54208333333</v>
          </cell>
          <cell r="AR671">
            <v>224055.59791666665</v>
          </cell>
          <cell r="AS671">
            <v>235615.60708333334</v>
          </cell>
          <cell r="AT671">
            <v>238050.32208333336</v>
          </cell>
          <cell r="AU671">
            <v>238276.72500000001</v>
          </cell>
          <cell r="AV671">
            <v>237316.45749999999</v>
          </cell>
          <cell r="AW671">
            <v>236285.67583333331</v>
          </cell>
          <cell r="AX671">
            <v>235182.73583333334</v>
          </cell>
          <cell r="AY671">
            <v>234020.90833333335</v>
          </cell>
          <cell r="AZ671">
            <v>232857.89416666667</v>
          </cell>
        </row>
        <row r="672">
          <cell r="O672">
            <v>0</v>
          </cell>
          <cell r="P672">
            <v>0</v>
          </cell>
          <cell r="AO672">
            <v>0</v>
          </cell>
          <cell r="AP672">
            <v>0</v>
          </cell>
          <cell r="AQ672">
            <v>0</v>
          </cell>
          <cell r="AR672">
            <v>0</v>
          </cell>
          <cell r="AS672">
            <v>0</v>
          </cell>
          <cell r="AT672">
            <v>0</v>
          </cell>
          <cell r="AU672">
            <v>0</v>
          </cell>
          <cell r="AV672">
            <v>0</v>
          </cell>
          <cell r="AW672">
            <v>0</v>
          </cell>
          <cell r="AX672">
            <v>0</v>
          </cell>
          <cell r="AY672">
            <v>0</v>
          </cell>
          <cell r="AZ672">
            <v>0</v>
          </cell>
        </row>
        <row r="673">
          <cell r="O673">
            <v>0</v>
          </cell>
          <cell r="P673">
            <v>0</v>
          </cell>
          <cell r="AO673">
            <v>0</v>
          </cell>
          <cell r="AP673">
            <v>0</v>
          </cell>
          <cell r="AQ673">
            <v>0</v>
          </cell>
          <cell r="AR673">
            <v>0</v>
          </cell>
          <cell r="AS673">
            <v>0</v>
          </cell>
          <cell r="AT673">
            <v>0</v>
          </cell>
          <cell r="AU673">
            <v>0</v>
          </cell>
          <cell r="AV673">
            <v>0</v>
          </cell>
          <cell r="AW673">
            <v>0</v>
          </cell>
          <cell r="AX673">
            <v>0</v>
          </cell>
          <cell r="AY673">
            <v>0</v>
          </cell>
          <cell r="AZ673">
            <v>0</v>
          </cell>
        </row>
        <row r="674">
          <cell r="O674">
            <v>0</v>
          </cell>
          <cell r="P674">
            <v>0</v>
          </cell>
          <cell r="AO674">
            <v>0</v>
          </cell>
          <cell r="AP674">
            <v>0</v>
          </cell>
          <cell r="AQ674">
            <v>0</v>
          </cell>
          <cell r="AR674">
            <v>0</v>
          </cell>
          <cell r="AS674">
            <v>0</v>
          </cell>
          <cell r="AT674">
            <v>0</v>
          </cell>
          <cell r="AU674">
            <v>0</v>
          </cell>
          <cell r="AV674">
            <v>0</v>
          </cell>
          <cell r="AW674">
            <v>0</v>
          </cell>
          <cell r="AX674">
            <v>0</v>
          </cell>
          <cell r="AY674">
            <v>0</v>
          </cell>
          <cell r="AZ674">
            <v>0</v>
          </cell>
        </row>
        <row r="675">
          <cell r="O675">
            <v>0</v>
          </cell>
          <cell r="P675">
            <v>0</v>
          </cell>
          <cell r="AO675">
            <v>0</v>
          </cell>
          <cell r="AP675">
            <v>0</v>
          </cell>
          <cell r="AQ675">
            <v>0</v>
          </cell>
          <cell r="AR675">
            <v>0</v>
          </cell>
          <cell r="AS675">
            <v>0</v>
          </cell>
          <cell r="AT675">
            <v>0</v>
          </cell>
          <cell r="AU675">
            <v>0</v>
          </cell>
          <cell r="AV675">
            <v>0</v>
          </cell>
          <cell r="AW675">
            <v>0</v>
          </cell>
          <cell r="AX675">
            <v>0</v>
          </cell>
          <cell r="AY675">
            <v>0</v>
          </cell>
          <cell r="AZ675">
            <v>0</v>
          </cell>
        </row>
        <row r="676">
          <cell r="O676">
            <v>0</v>
          </cell>
          <cell r="P676">
            <v>0</v>
          </cell>
          <cell r="AO676">
            <v>0</v>
          </cell>
          <cell r="AP676">
            <v>0</v>
          </cell>
          <cell r="AQ676">
            <v>0</v>
          </cell>
          <cell r="AR676">
            <v>0</v>
          </cell>
          <cell r="AS676">
            <v>0</v>
          </cell>
          <cell r="AT676">
            <v>0</v>
          </cell>
          <cell r="AU676">
            <v>0</v>
          </cell>
          <cell r="AV676">
            <v>0</v>
          </cell>
          <cell r="AW676">
            <v>0</v>
          </cell>
          <cell r="AX676">
            <v>0</v>
          </cell>
          <cell r="AY676">
            <v>0</v>
          </cell>
          <cell r="AZ676">
            <v>0</v>
          </cell>
        </row>
        <row r="677">
          <cell r="O677">
            <v>0</v>
          </cell>
          <cell r="P677">
            <v>0</v>
          </cell>
          <cell r="AO677">
            <v>0</v>
          </cell>
          <cell r="AP677">
            <v>0</v>
          </cell>
          <cell r="AQ677">
            <v>0</v>
          </cell>
          <cell r="AR677">
            <v>0</v>
          </cell>
          <cell r="AS677">
            <v>0</v>
          </cell>
          <cell r="AT677">
            <v>0</v>
          </cell>
          <cell r="AU677">
            <v>0</v>
          </cell>
          <cell r="AV677">
            <v>0</v>
          </cell>
          <cell r="AW677">
            <v>0</v>
          </cell>
          <cell r="AX677">
            <v>0</v>
          </cell>
          <cell r="AY677">
            <v>0</v>
          </cell>
          <cell r="AZ677">
            <v>0</v>
          </cell>
        </row>
        <row r="678">
          <cell r="O678">
            <v>1416460.8</v>
          </cell>
          <cell r="P678">
            <v>1408029.48</v>
          </cell>
          <cell r="AO678">
            <v>1450186.08</v>
          </cell>
          <cell r="AP678">
            <v>1441754.76</v>
          </cell>
          <cell r="AQ678">
            <v>1433323.4400000002</v>
          </cell>
          <cell r="AR678">
            <v>1424892.12</v>
          </cell>
          <cell r="AS678">
            <v>1416460.7999999998</v>
          </cell>
          <cell r="AT678">
            <v>1408029.4799999997</v>
          </cell>
          <cell r="AU678">
            <v>1399598.1600000001</v>
          </cell>
          <cell r="AV678">
            <v>1391166.8399999999</v>
          </cell>
          <cell r="AW678">
            <v>1382735.52</v>
          </cell>
          <cell r="AX678">
            <v>1374304.2000000002</v>
          </cell>
          <cell r="AY678">
            <v>1365872.88</v>
          </cell>
          <cell r="AZ678">
            <v>1357441.56</v>
          </cell>
        </row>
        <row r="679">
          <cell r="O679">
            <v>0</v>
          </cell>
          <cell r="P679">
            <v>0</v>
          </cell>
          <cell r="AO679">
            <v>0</v>
          </cell>
          <cell r="AP679">
            <v>0</v>
          </cell>
          <cell r="AQ679">
            <v>0</v>
          </cell>
          <cell r="AR679">
            <v>0</v>
          </cell>
          <cell r="AS679">
            <v>0</v>
          </cell>
          <cell r="AT679">
            <v>0</v>
          </cell>
          <cell r="AU679">
            <v>0</v>
          </cell>
          <cell r="AV679">
            <v>0</v>
          </cell>
          <cell r="AW679">
            <v>0</v>
          </cell>
          <cell r="AX679">
            <v>0</v>
          </cell>
          <cell r="AY679">
            <v>0</v>
          </cell>
          <cell r="AZ679">
            <v>0</v>
          </cell>
        </row>
        <row r="680">
          <cell r="O680">
            <v>486271.52</v>
          </cell>
          <cell r="P680">
            <v>483618.65</v>
          </cell>
          <cell r="AO680">
            <v>496883</v>
          </cell>
          <cell r="AP680">
            <v>494230.13000000006</v>
          </cell>
          <cell r="AQ680">
            <v>491577.26000000007</v>
          </cell>
          <cell r="AR680">
            <v>488924.38999999996</v>
          </cell>
          <cell r="AS680">
            <v>486271.52</v>
          </cell>
          <cell r="AT680">
            <v>483618.65000000008</v>
          </cell>
          <cell r="AU680">
            <v>480965.78</v>
          </cell>
          <cell r="AV680">
            <v>478312.90999999992</v>
          </cell>
          <cell r="AW680">
            <v>475660.04</v>
          </cell>
          <cell r="AX680">
            <v>473007.17</v>
          </cell>
          <cell r="AY680">
            <v>470354.30000000005</v>
          </cell>
          <cell r="AZ680">
            <v>467701.43</v>
          </cell>
        </row>
        <row r="681">
          <cell r="O681">
            <v>0</v>
          </cell>
          <cell r="P681">
            <v>0</v>
          </cell>
          <cell r="AO681">
            <v>0</v>
          </cell>
          <cell r="AP681">
            <v>0</v>
          </cell>
          <cell r="AQ681">
            <v>0</v>
          </cell>
          <cell r="AR681">
            <v>0</v>
          </cell>
          <cell r="AS681">
            <v>0</v>
          </cell>
          <cell r="AT681">
            <v>0</v>
          </cell>
          <cell r="AU681">
            <v>0</v>
          </cell>
          <cell r="AV681">
            <v>0</v>
          </cell>
          <cell r="AW681">
            <v>0</v>
          </cell>
          <cell r="AX681">
            <v>0</v>
          </cell>
          <cell r="AY681">
            <v>0</v>
          </cell>
          <cell r="AZ681">
            <v>0</v>
          </cell>
        </row>
        <row r="682">
          <cell r="O682">
            <v>0</v>
          </cell>
          <cell r="P682">
            <v>0</v>
          </cell>
          <cell r="AO682">
            <v>0</v>
          </cell>
          <cell r="AP682">
            <v>0</v>
          </cell>
          <cell r="AQ682">
            <v>0</v>
          </cell>
          <cell r="AR682">
            <v>0</v>
          </cell>
          <cell r="AS682">
            <v>0</v>
          </cell>
          <cell r="AT682">
            <v>0</v>
          </cell>
          <cell r="AU682">
            <v>0</v>
          </cell>
          <cell r="AV682">
            <v>0</v>
          </cell>
          <cell r="AW682">
            <v>0</v>
          </cell>
          <cell r="AX682">
            <v>0</v>
          </cell>
          <cell r="AY682">
            <v>0</v>
          </cell>
          <cell r="AZ682">
            <v>0</v>
          </cell>
        </row>
        <row r="683">
          <cell r="O683">
            <v>0</v>
          </cell>
          <cell r="P683">
            <v>0</v>
          </cell>
          <cell r="AO683">
            <v>0</v>
          </cell>
          <cell r="AP683">
            <v>0</v>
          </cell>
          <cell r="AQ683">
            <v>0</v>
          </cell>
          <cell r="AR683">
            <v>0</v>
          </cell>
          <cell r="AS683">
            <v>0</v>
          </cell>
          <cell r="AT683">
            <v>0</v>
          </cell>
          <cell r="AU683">
            <v>0</v>
          </cell>
          <cell r="AV683">
            <v>0</v>
          </cell>
          <cell r="AW683">
            <v>0</v>
          </cell>
          <cell r="AX683">
            <v>0</v>
          </cell>
          <cell r="AY683">
            <v>0</v>
          </cell>
          <cell r="AZ683">
            <v>0</v>
          </cell>
        </row>
        <row r="684">
          <cell r="O684">
            <v>0</v>
          </cell>
          <cell r="P684">
            <v>0</v>
          </cell>
          <cell r="AO684">
            <v>0</v>
          </cell>
          <cell r="AP684">
            <v>0</v>
          </cell>
          <cell r="AQ684">
            <v>0</v>
          </cell>
          <cell r="AR684">
            <v>0</v>
          </cell>
          <cell r="AS684">
            <v>0</v>
          </cell>
          <cell r="AT684">
            <v>0</v>
          </cell>
          <cell r="AU684">
            <v>0</v>
          </cell>
          <cell r="AV684">
            <v>0</v>
          </cell>
          <cell r="AW684">
            <v>0</v>
          </cell>
          <cell r="AX684">
            <v>0</v>
          </cell>
          <cell r="AY684">
            <v>0</v>
          </cell>
          <cell r="AZ684">
            <v>0</v>
          </cell>
        </row>
        <row r="685">
          <cell r="O685">
            <v>0</v>
          </cell>
          <cell r="P685">
            <v>0</v>
          </cell>
          <cell r="AO685">
            <v>1482246.5962500002</v>
          </cell>
          <cell r="AP685">
            <v>1150217.2249999999</v>
          </cell>
          <cell r="AQ685">
            <v>819721.47624999995</v>
          </cell>
          <cell r="AR685">
            <v>490759.35000000003</v>
          </cell>
          <cell r="AS685">
            <v>163330.84625</v>
          </cell>
          <cell r="AT685">
            <v>0</v>
          </cell>
          <cell r="AU685">
            <v>0</v>
          </cell>
          <cell r="AV685">
            <v>0</v>
          </cell>
          <cell r="AW685">
            <v>0</v>
          </cell>
          <cell r="AX685">
            <v>0</v>
          </cell>
          <cell r="AY685">
            <v>0</v>
          </cell>
          <cell r="AZ685">
            <v>0</v>
          </cell>
        </row>
        <row r="686">
          <cell r="O686">
            <v>0</v>
          </cell>
          <cell r="P686">
            <v>0</v>
          </cell>
          <cell r="AO686">
            <v>250502.44875000001</v>
          </cell>
          <cell r="AP686">
            <v>194388.86374999999</v>
          </cell>
          <cell r="AQ686">
            <v>138534.46375</v>
          </cell>
          <cell r="AR686">
            <v>82939.248749999999</v>
          </cell>
          <cell r="AS686">
            <v>27603.21875</v>
          </cell>
          <cell r="AT686">
            <v>0</v>
          </cell>
          <cell r="AU686">
            <v>0</v>
          </cell>
          <cell r="AV686">
            <v>0</v>
          </cell>
          <cell r="AW686">
            <v>0</v>
          </cell>
          <cell r="AX686">
            <v>0</v>
          </cell>
          <cell r="AY686">
            <v>0</v>
          </cell>
          <cell r="AZ686">
            <v>0</v>
          </cell>
        </row>
        <row r="687">
          <cell r="O687">
            <v>0</v>
          </cell>
          <cell r="P687">
            <v>0</v>
          </cell>
          <cell r="AO687">
            <v>0</v>
          </cell>
          <cell r="AP687">
            <v>0</v>
          </cell>
          <cell r="AQ687">
            <v>0</v>
          </cell>
          <cell r="AR687">
            <v>0</v>
          </cell>
          <cell r="AS687">
            <v>0</v>
          </cell>
          <cell r="AT687">
            <v>0</v>
          </cell>
          <cell r="AU687">
            <v>0</v>
          </cell>
          <cell r="AV687">
            <v>0</v>
          </cell>
          <cell r="AW687">
            <v>0</v>
          </cell>
          <cell r="AX687">
            <v>0</v>
          </cell>
          <cell r="AY687">
            <v>0</v>
          </cell>
          <cell r="AZ687">
            <v>0</v>
          </cell>
        </row>
        <row r="688">
          <cell r="O688">
            <v>0</v>
          </cell>
          <cell r="P688">
            <v>0</v>
          </cell>
          <cell r="AO688">
            <v>0</v>
          </cell>
          <cell r="AP688">
            <v>0</v>
          </cell>
          <cell r="AQ688">
            <v>0</v>
          </cell>
          <cell r="AR688">
            <v>0</v>
          </cell>
          <cell r="AS688">
            <v>0</v>
          </cell>
          <cell r="AT688">
            <v>0</v>
          </cell>
          <cell r="AU688">
            <v>0</v>
          </cell>
          <cell r="AV688">
            <v>0</v>
          </cell>
          <cell r="AW688">
            <v>0</v>
          </cell>
          <cell r="AX688">
            <v>0</v>
          </cell>
          <cell r="AY688">
            <v>0</v>
          </cell>
          <cell r="AZ688">
            <v>0</v>
          </cell>
        </row>
        <row r="689">
          <cell r="O689">
            <v>0</v>
          </cell>
          <cell r="P689">
            <v>0</v>
          </cell>
          <cell r="AO689">
            <v>0</v>
          </cell>
          <cell r="AP689">
            <v>0</v>
          </cell>
          <cell r="AQ689">
            <v>0</v>
          </cell>
          <cell r="AR689">
            <v>0</v>
          </cell>
          <cell r="AS689">
            <v>0</v>
          </cell>
          <cell r="AT689">
            <v>0</v>
          </cell>
          <cell r="AU689">
            <v>0</v>
          </cell>
          <cell r="AV689">
            <v>0</v>
          </cell>
          <cell r="AW689">
            <v>0</v>
          </cell>
          <cell r="AX689">
            <v>0</v>
          </cell>
          <cell r="AY689">
            <v>0</v>
          </cell>
          <cell r="AZ689">
            <v>0</v>
          </cell>
        </row>
        <row r="690">
          <cell r="O690">
            <v>0</v>
          </cell>
          <cell r="P690">
            <v>0</v>
          </cell>
          <cell r="AO690">
            <v>0</v>
          </cell>
          <cell r="AP690">
            <v>0</v>
          </cell>
          <cell r="AQ690">
            <v>0</v>
          </cell>
          <cell r="AR690">
            <v>0</v>
          </cell>
          <cell r="AS690">
            <v>0</v>
          </cell>
          <cell r="AT690">
            <v>0</v>
          </cell>
          <cell r="AU690">
            <v>0</v>
          </cell>
          <cell r="AV690">
            <v>0</v>
          </cell>
          <cell r="AW690">
            <v>0</v>
          </cell>
          <cell r="AX690">
            <v>0</v>
          </cell>
          <cell r="AY690">
            <v>0</v>
          </cell>
          <cell r="AZ690">
            <v>0</v>
          </cell>
        </row>
        <row r="691">
          <cell r="O691">
            <v>0</v>
          </cell>
          <cell r="P691">
            <v>0</v>
          </cell>
          <cell r="AO691">
            <v>0</v>
          </cell>
          <cell r="AP691">
            <v>0</v>
          </cell>
          <cell r="AQ691">
            <v>0</v>
          </cell>
          <cell r="AR691">
            <v>0</v>
          </cell>
          <cell r="AS691">
            <v>0</v>
          </cell>
          <cell r="AT691">
            <v>0</v>
          </cell>
          <cell r="AU691">
            <v>0</v>
          </cell>
          <cell r="AV691">
            <v>0</v>
          </cell>
          <cell r="AW691">
            <v>0</v>
          </cell>
          <cell r="AX691">
            <v>0</v>
          </cell>
          <cell r="AY691">
            <v>0</v>
          </cell>
          <cell r="AZ691">
            <v>0</v>
          </cell>
        </row>
        <row r="692">
          <cell r="O692">
            <v>1111590.76</v>
          </cell>
          <cell r="P692">
            <v>1089358.94</v>
          </cell>
          <cell r="AO692">
            <v>1142827.6566666667</v>
          </cell>
          <cell r="AP692">
            <v>1177230.7983333331</v>
          </cell>
          <cell r="AQ692">
            <v>1156054.3999999999</v>
          </cell>
          <cell r="AR692">
            <v>1130681.7245833331</v>
          </cell>
          <cell r="AS692">
            <v>1115719.71875</v>
          </cell>
          <cell r="AT692">
            <v>1114349.6995833335</v>
          </cell>
          <cell r="AU692">
            <v>1113175.9895833335</v>
          </cell>
          <cell r="AV692">
            <v>1112198.5887500001</v>
          </cell>
          <cell r="AW692">
            <v>1111302.1112499998</v>
          </cell>
          <cell r="AX692">
            <v>1110486.5570833331</v>
          </cell>
          <cell r="AY692">
            <v>1109751.9262499998</v>
          </cell>
          <cell r="AZ692">
            <v>1109098.2187499998</v>
          </cell>
        </row>
        <row r="693">
          <cell r="O693">
            <v>2032371.74</v>
          </cell>
          <cell r="P693">
            <v>1991728.74</v>
          </cell>
          <cell r="AO693">
            <v>2092544.4649999996</v>
          </cell>
          <cell r="AP693">
            <v>2153768.9008333329</v>
          </cell>
          <cell r="AQ693">
            <v>2111715.6304166666</v>
          </cell>
          <cell r="AR693">
            <v>2063698.4929166667</v>
          </cell>
          <cell r="AS693">
            <v>2033787.2395833333</v>
          </cell>
          <cell r="AT693">
            <v>2026030.7154166668</v>
          </cell>
          <cell r="AU693">
            <v>2018553.2195833335</v>
          </cell>
          <cell r="AV693">
            <v>2011510.3545833335</v>
          </cell>
          <cell r="AW693">
            <v>2004771.9779166665</v>
          </cell>
          <cell r="AX693">
            <v>1998328.8541666667</v>
          </cell>
          <cell r="AY693">
            <v>1992180.9833333332</v>
          </cell>
          <cell r="AZ693">
            <v>1986337.6008333331</v>
          </cell>
        </row>
        <row r="694">
          <cell r="O694">
            <v>0</v>
          </cell>
          <cell r="P694">
            <v>0</v>
          </cell>
          <cell r="AO694">
            <v>0</v>
          </cell>
          <cell r="AP694">
            <v>0</v>
          </cell>
          <cell r="AQ694">
            <v>0</v>
          </cell>
          <cell r="AR694">
            <v>0</v>
          </cell>
          <cell r="AS694">
            <v>0</v>
          </cell>
          <cell r="AT694">
            <v>0</v>
          </cell>
          <cell r="AU694">
            <v>0</v>
          </cell>
          <cell r="AV694">
            <v>0</v>
          </cell>
          <cell r="AW694">
            <v>0</v>
          </cell>
          <cell r="AX694">
            <v>0</v>
          </cell>
          <cell r="AY694">
            <v>0</v>
          </cell>
          <cell r="AZ694">
            <v>0</v>
          </cell>
        </row>
        <row r="695">
          <cell r="O695">
            <v>0</v>
          </cell>
          <cell r="P695">
            <v>0</v>
          </cell>
          <cell r="AO695">
            <v>0</v>
          </cell>
          <cell r="AP695">
            <v>0</v>
          </cell>
          <cell r="AQ695">
            <v>0</v>
          </cell>
          <cell r="AR695">
            <v>0</v>
          </cell>
          <cell r="AS695">
            <v>0</v>
          </cell>
          <cell r="AT695">
            <v>0</v>
          </cell>
          <cell r="AU695">
            <v>0</v>
          </cell>
          <cell r="AV695">
            <v>0</v>
          </cell>
          <cell r="AW695">
            <v>0</v>
          </cell>
          <cell r="AX695">
            <v>0</v>
          </cell>
          <cell r="AY695">
            <v>0</v>
          </cell>
          <cell r="AZ695">
            <v>0</v>
          </cell>
        </row>
        <row r="696">
          <cell r="O696">
            <v>0</v>
          </cell>
          <cell r="P696">
            <v>0</v>
          </cell>
          <cell r="AO696">
            <v>0</v>
          </cell>
          <cell r="AP696">
            <v>0</v>
          </cell>
          <cell r="AQ696">
            <v>0</v>
          </cell>
          <cell r="AR696">
            <v>0</v>
          </cell>
          <cell r="AS696">
            <v>0</v>
          </cell>
          <cell r="AT696">
            <v>0</v>
          </cell>
          <cell r="AU696">
            <v>0</v>
          </cell>
          <cell r="AV696">
            <v>0</v>
          </cell>
          <cell r="AW696">
            <v>0</v>
          </cell>
          <cell r="AX696">
            <v>0</v>
          </cell>
          <cell r="AY696">
            <v>0</v>
          </cell>
          <cell r="AZ696">
            <v>0</v>
          </cell>
        </row>
        <row r="697">
          <cell r="O697">
            <v>0</v>
          </cell>
          <cell r="P697">
            <v>0</v>
          </cell>
          <cell r="AO697">
            <v>0</v>
          </cell>
          <cell r="AP697">
            <v>0</v>
          </cell>
          <cell r="AQ697">
            <v>0</v>
          </cell>
          <cell r="AR697">
            <v>0</v>
          </cell>
          <cell r="AS697">
            <v>0</v>
          </cell>
          <cell r="AT697">
            <v>0</v>
          </cell>
          <cell r="AU697">
            <v>0</v>
          </cell>
          <cell r="AV697">
            <v>0</v>
          </cell>
          <cell r="AW697">
            <v>0</v>
          </cell>
          <cell r="AX697">
            <v>0</v>
          </cell>
          <cell r="AY697">
            <v>0</v>
          </cell>
          <cell r="AZ697">
            <v>0</v>
          </cell>
        </row>
        <row r="698">
          <cell r="O698">
            <v>2416920.79</v>
          </cell>
          <cell r="P698">
            <v>2409706.1</v>
          </cell>
          <cell r="AO698">
            <v>2445720.1312500001</v>
          </cell>
          <cell r="AP698">
            <v>2438545.0729166665</v>
          </cell>
          <cell r="AQ698">
            <v>2431049.5579166664</v>
          </cell>
          <cell r="AR698">
            <v>2423710.6279166667</v>
          </cell>
          <cell r="AS698">
            <v>2416848.6820833334</v>
          </cell>
          <cell r="AT698">
            <v>2409986.7362499996</v>
          </cell>
          <cell r="AU698">
            <v>2403124.2574999998</v>
          </cell>
          <cell r="AV698">
            <v>2396260.7083333335</v>
          </cell>
          <cell r="AW698">
            <v>2389396.0841666665</v>
          </cell>
          <cell r="AX698">
            <v>2382530.3850000002</v>
          </cell>
          <cell r="AY698">
            <v>2375663.6108333333</v>
          </cell>
          <cell r="AZ698">
            <v>2368795.7616666672</v>
          </cell>
        </row>
        <row r="699">
          <cell r="O699">
            <v>485417.62</v>
          </cell>
          <cell r="P699">
            <v>484350.77</v>
          </cell>
          <cell r="AO699">
            <v>489685.02</v>
          </cell>
          <cell r="AP699">
            <v>488618.16999999993</v>
          </cell>
          <cell r="AQ699">
            <v>487506.86791666661</v>
          </cell>
          <cell r="AR699">
            <v>486397.52708333335</v>
          </cell>
          <cell r="AS699">
            <v>485334.59958333342</v>
          </cell>
          <cell r="AT699">
            <v>484271.67208333331</v>
          </cell>
          <cell r="AU699">
            <v>483208.74000000005</v>
          </cell>
          <cell r="AV699">
            <v>482145.79875000007</v>
          </cell>
          <cell r="AW699">
            <v>481082.84833333333</v>
          </cell>
          <cell r="AX699">
            <v>480019.88874999998</v>
          </cell>
          <cell r="AY699">
            <v>478956.9200000001</v>
          </cell>
          <cell r="AZ699">
            <v>477893.94208333339</v>
          </cell>
        </row>
        <row r="700">
          <cell r="O700">
            <v>571412.35</v>
          </cell>
          <cell r="P700">
            <v>548563.80000000005</v>
          </cell>
          <cell r="AO700">
            <v>662806.54999999993</v>
          </cell>
          <cell r="AP700">
            <v>639958</v>
          </cell>
          <cell r="AQ700">
            <v>617109.45000000007</v>
          </cell>
          <cell r="AR700">
            <v>594260.9</v>
          </cell>
          <cell r="AS700">
            <v>571412.35</v>
          </cell>
          <cell r="AT700">
            <v>548563.79999999993</v>
          </cell>
          <cell r="AU700">
            <v>525715.25</v>
          </cell>
          <cell r="AV700">
            <v>502866.7</v>
          </cell>
          <cell r="AW700">
            <v>480018.15000000008</v>
          </cell>
          <cell r="AX700">
            <v>457169.59999999992</v>
          </cell>
          <cell r="AY700">
            <v>434321.05</v>
          </cell>
          <cell r="AZ700">
            <v>411472.5</v>
          </cell>
        </row>
        <row r="701">
          <cell r="O701">
            <v>221932.54</v>
          </cell>
          <cell r="P701">
            <v>211844.71</v>
          </cell>
          <cell r="AO701">
            <v>262283.86</v>
          </cell>
          <cell r="AP701">
            <v>252196.03</v>
          </cell>
          <cell r="AQ701">
            <v>242108.19999999998</v>
          </cell>
          <cell r="AR701">
            <v>232020.37</v>
          </cell>
          <cell r="AS701">
            <v>221932.54</v>
          </cell>
          <cell r="AT701">
            <v>211844.71</v>
          </cell>
          <cell r="AU701">
            <v>201756.88</v>
          </cell>
          <cell r="AV701">
            <v>191669.04999999996</v>
          </cell>
          <cell r="AW701">
            <v>181581.22</v>
          </cell>
          <cell r="AX701">
            <v>171493.39</v>
          </cell>
          <cell r="AY701">
            <v>161405.55999999997</v>
          </cell>
          <cell r="AZ701">
            <v>151317.73000000001</v>
          </cell>
        </row>
        <row r="702">
          <cell r="O702">
            <v>1908572.6</v>
          </cell>
          <cell r="P702">
            <v>1901521.72</v>
          </cell>
          <cell r="AO702">
            <v>1936776.12</v>
          </cell>
          <cell r="AP702">
            <v>1929725.2399999995</v>
          </cell>
          <cell r="AQ702">
            <v>1922674.36</v>
          </cell>
          <cell r="AR702">
            <v>1915623.4800000002</v>
          </cell>
          <cell r="AS702">
            <v>1908572.5999999999</v>
          </cell>
          <cell r="AT702">
            <v>1901521.7199999997</v>
          </cell>
          <cell r="AU702">
            <v>1894470.84</v>
          </cell>
          <cell r="AV702">
            <v>1887419.96</v>
          </cell>
          <cell r="AW702">
            <v>1880369.08</v>
          </cell>
          <cell r="AX702">
            <v>1873318.2</v>
          </cell>
          <cell r="AY702">
            <v>1866267.3200000003</v>
          </cell>
          <cell r="AZ702">
            <v>1859216.4399999997</v>
          </cell>
        </row>
        <row r="703">
          <cell r="O703">
            <v>2230627.71</v>
          </cell>
          <cell r="P703">
            <v>2222632.63</v>
          </cell>
          <cell r="AO703">
            <v>2262608.0299999998</v>
          </cell>
          <cell r="AP703">
            <v>2254612.9499999997</v>
          </cell>
          <cell r="AQ703">
            <v>2246617.87</v>
          </cell>
          <cell r="AR703">
            <v>2238622.79</v>
          </cell>
          <cell r="AS703">
            <v>2230627.71</v>
          </cell>
          <cell r="AT703">
            <v>2222632.63</v>
          </cell>
          <cell r="AU703">
            <v>2214637.5499999998</v>
          </cell>
          <cell r="AV703">
            <v>2206642.4700000002</v>
          </cell>
          <cell r="AW703">
            <v>2198647.39</v>
          </cell>
          <cell r="AX703">
            <v>2190652.31</v>
          </cell>
          <cell r="AY703">
            <v>2182657.23</v>
          </cell>
          <cell r="AZ703">
            <v>2174662.1500000004</v>
          </cell>
        </row>
        <row r="704">
          <cell r="O704">
            <v>0</v>
          </cell>
          <cell r="P704">
            <v>0</v>
          </cell>
          <cell r="AO704">
            <v>0</v>
          </cell>
          <cell r="AP704">
            <v>0</v>
          </cell>
          <cell r="AQ704">
            <v>0</v>
          </cell>
          <cell r="AR704">
            <v>0</v>
          </cell>
          <cell r="AS704">
            <v>0</v>
          </cell>
          <cell r="AT704">
            <v>0</v>
          </cell>
          <cell r="AU704">
            <v>0</v>
          </cell>
          <cell r="AV704">
            <v>0</v>
          </cell>
          <cell r="AW704">
            <v>0</v>
          </cell>
          <cell r="AX704">
            <v>0</v>
          </cell>
          <cell r="AY704">
            <v>0</v>
          </cell>
          <cell r="AZ704">
            <v>0</v>
          </cell>
        </row>
        <row r="705">
          <cell r="O705">
            <v>1537801.13</v>
          </cell>
          <cell r="P705">
            <v>1500384.64</v>
          </cell>
          <cell r="AO705">
            <v>1687467.0899999999</v>
          </cell>
          <cell r="AP705">
            <v>1650050.5999999999</v>
          </cell>
          <cell r="AQ705">
            <v>1612634.1099999996</v>
          </cell>
          <cell r="AR705">
            <v>1575217.62</v>
          </cell>
          <cell r="AS705">
            <v>1537801.13</v>
          </cell>
          <cell r="AT705">
            <v>1500384.64</v>
          </cell>
          <cell r="AU705">
            <v>1462968.1499999997</v>
          </cell>
          <cell r="AV705">
            <v>1425551.66</v>
          </cell>
          <cell r="AW705">
            <v>1388135.17</v>
          </cell>
          <cell r="AX705">
            <v>1350718.68</v>
          </cell>
          <cell r="AY705">
            <v>1313302.19</v>
          </cell>
          <cell r="AZ705">
            <v>1275885.7</v>
          </cell>
        </row>
        <row r="706">
          <cell r="O706">
            <v>0</v>
          </cell>
          <cell r="P706">
            <v>0</v>
          </cell>
          <cell r="AO706">
            <v>69431.288749999992</v>
          </cell>
          <cell r="AP706">
            <v>0</v>
          </cell>
          <cell r="AQ706">
            <v>0</v>
          </cell>
          <cell r="AR706">
            <v>0</v>
          </cell>
          <cell r="AS706">
            <v>0</v>
          </cell>
          <cell r="AT706">
            <v>0</v>
          </cell>
          <cell r="AU706">
            <v>0</v>
          </cell>
          <cell r="AV706">
            <v>0</v>
          </cell>
          <cell r="AW706">
            <v>0</v>
          </cell>
          <cell r="AX706">
            <v>0</v>
          </cell>
          <cell r="AY706">
            <v>0</v>
          </cell>
          <cell r="AZ706">
            <v>0</v>
          </cell>
        </row>
        <row r="707">
          <cell r="O707">
            <v>1117174.77</v>
          </cell>
          <cell r="P707">
            <v>1094831.27</v>
          </cell>
          <cell r="AO707">
            <v>791870.41624999989</v>
          </cell>
          <cell r="AP707">
            <v>810882.6912499998</v>
          </cell>
          <cell r="AQ707">
            <v>897463.73458333313</v>
          </cell>
          <cell r="AR707">
            <v>982182.8195833331</v>
          </cell>
          <cell r="AS707">
            <v>1065039.9462499998</v>
          </cell>
          <cell r="AT707">
            <v>1094831.2699999998</v>
          </cell>
          <cell r="AU707">
            <v>1072487.7699999998</v>
          </cell>
          <cell r="AV707">
            <v>1050144.2699999998</v>
          </cell>
          <cell r="AW707">
            <v>1027800.7699999997</v>
          </cell>
          <cell r="AX707">
            <v>1005457.2699999997</v>
          </cell>
          <cell r="AY707">
            <v>983113.76999999967</v>
          </cell>
          <cell r="AZ707">
            <v>960770.26999999967</v>
          </cell>
        </row>
        <row r="708">
          <cell r="O708">
            <v>860710.08</v>
          </cell>
          <cell r="P708">
            <v>843495.88</v>
          </cell>
          <cell r="AO708">
            <v>617286.63708333333</v>
          </cell>
          <cell r="AP708">
            <v>624732.06500000006</v>
          </cell>
          <cell r="AQ708">
            <v>691437.09666666656</v>
          </cell>
          <cell r="AR708">
            <v>756707.61166666646</v>
          </cell>
          <cell r="AS708">
            <v>820543.60999999987</v>
          </cell>
          <cell r="AT708">
            <v>843495.88</v>
          </cell>
          <cell r="AU708">
            <v>826281.68</v>
          </cell>
          <cell r="AV708">
            <v>809067.48</v>
          </cell>
          <cell r="AW708">
            <v>791853.27999999991</v>
          </cell>
          <cell r="AX708">
            <v>774639.08</v>
          </cell>
          <cell r="AY708">
            <v>757424.88</v>
          </cell>
          <cell r="AZ708">
            <v>740210.68</v>
          </cell>
        </row>
        <row r="709">
          <cell r="O709">
            <v>0</v>
          </cell>
          <cell r="P709">
            <v>0</v>
          </cell>
          <cell r="AO709">
            <v>0</v>
          </cell>
          <cell r="AP709">
            <v>0</v>
          </cell>
          <cell r="AQ709">
            <v>0</v>
          </cell>
          <cell r="AR709">
            <v>0</v>
          </cell>
          <cell r="AS709">
            <v>0</v>
          </cell>
          <cell r="AT709">
            <v>0</v>
          </cell>
          <cell r="AU709">
            <v>0</v>
          </cell>
          <cell r="AV709">
            <v>0</v>
          </cell>
          <cell r="AW709">
            <v>0</v>
          </cell>
          <cell r="AX709">
            <v>0</v>
          </cell>
          <cell r="AY709">
            <v>0</v>
          </cell>
          <cell r="AZ709">
            <v>0</v>
          </cell>
        </row>
        <row r="710">
          <cell r="O710">
            <v>3057093.01</v>
          </cell>
          <cell r="P710">
            <v>3047199.51</v>
          </cell>
          <cell r="AO710">
            <v>3096667.0099999993</v>
          </cell>
          <cell r="AP710">
            <v>3086773.5099999993</v>
          </cell>
          <cell r="AQ710">
            <v>3076880.0099999993</v>
          </cell>
          <cell r="AR710">
            <v>3066986.5099999993</v>
          </cell>
          <cell r="AS710">
            <v>3057093.0099999993</v>
          </cell>
          <cell r="AT710">
            <v>3047199.5099999993</v>
          </cell>
          <cell r="AU710">
            <v>3037306.0099999993</v>
          </cell>
          <cell r="AV710">
            <v>3027412.5099999993</v>
          </cell>
          <cell r="AW710">
            <v>3017519.0099999993</v>
          </cell>
          <cell r="AX710">
            <v>3007625.5099999993</v>
          </cell>
          <cell r="AY710">
            <v>2997732.0099999993</v>
          </cell>
          <cell r="AZ710">
            <v>2987838.5099999993</v>
          </cell>
        </row>
        <row r="711">
          <cell r="O711">
            <v>2962040.31</v>
          </cell>
          <cell r="P711">
            <v>2952637.01</v>
          </cell>
          <cell r="AO711">
            <v>2999653.51</v>
          </cell>
          <cell r="AP711">
            <v>2990250.2100000004</v>
          </cell>
          <cell r="AQ711">
            <v>2980846.91</v>
          </cell>
          <cell r="AR711">
            <v>2971443.61</v>
          </cell>
          <cell r="AS711">
            <v>2962040.31</v>
          </cell>
          <cell r="AT711">
            <v>2952637.01</v>
          </cell>
          <cell r="AU711">
            <v>2943233.7100000004</v>
          </cell>
          <cell r="AV711">
            <v>2933830.41</v>
          </cell>
          <cell r="AW711">
            <v>2924427.11</v>
          </cell>
          <cell r="AX711">
            <v>2915023.81</v>
          </cell>
          <cell r="AY711">
            <v>2905620.51</v>
          </cell>
          <cell r="AZ711">
            <v>2896217.2100000004</v>
          </cell>
        </row>
        <row r="712">
          <cell r="O712">
            <v>2292326.44</v>
          </cell>
          <cell r="P712">
            <v>2285162.92</v>
          </cell>
          <cell r="AO712">
            <v>2320980.5200000005</v>
          </cell>
          <cell r="AP712">
            <v>2313817</v>
          </cell>
          <cell r="AQ712">
            <v>2306653.48</v>
          </cell>
          <cell r="AR712">
            <v>2299489.9599999995</v>
          </cell>
          <cell r="AS712">
            <v>2292326.44</v>
          </cell>
          <cell r="AT712">
            <v>2285162.92</v>
          </cell>
          <cell r="AU712">
            <v>2277999.4</v>
          </cell>
          <cell r="AV712">
            <v>2270835.88</v>
          </cell>
          <cell r="AW712">
            <v>2263672.36</v>
          </cell>
          <cell r="AX712">
            <v>2256508.8400000003</v>
          </cell>
          <cell r="AY712">
            <v>2249345.3200000003</v>
          </cell>
          <cell r="AZ712">
            <v>2242181.7999999993</v>
          </cell>
        </row>
        <row r="713">
          <cell r="O713">
            <v>2798187.11</v>
          </cell>
          <cell r="P713">
            <v>2789681.98</v>
          </cell>
          <cell r="AO713">
            <v>2832207.6300000004</v>
          </cell>
          <cell r="AP713">
            <v>2823702.5</v>
          </cell>
          <cell r="AQ713">
            <v>2815197.3700000006</v>
          </cell>
          <cell r="AR713">
            <v>2806943.5795833333</v>
          </cell>
          <cell r="AS713">
            <v>2798941.1287500001</v>
          </cell>
          <cell r="AT713">
            <v>2790938.6779166665</v>
          </cell>
          <cell r="AU713">
            <v>2782936.2270833333</v>
          </cell>
          <cell r="AV713">
            <v>2774933.7762499996</v>
          </cell>
          <cell r="AW713">
            <v>2766931.3254166669</v>
          </cell>
          <cell r="AX713">
            <v>2758928.8745833333</v>
          </cell>
          <cell r="AY713">
            <v>2750926.4237500001</v>
          </cell>
          <cell r="AZ713">
            <v>2742923.9729166669</v>
          </cell>
        </row>
        <row r="714">
          <cell r="O714">
            <v>0</v>
          </cell>
          <cell r="P714">
            <v>0</v>
          </cell>
          <cell r="AO714">
            <v>0</v>
          </cell>
          <cell r="AP714">
            <v>0</v>
          </cell>
          <cell r="AQ714">
            <v>0</v>
          </cell>
          <cell r="AR714">
            <v>0</v>
          </cell>
          <cell r="AS714">
            <v>0</v>
          </cell>
          <cell r="AT714">
            <v>0</v>
          </cell>
          <cell r="AU714">
            <v>0</v>
          </cell>
          <cell r="AV714">
            <v>0</v>
          </cell>
          <cell r="AW714">
            <v>0</v>
          </cell>
          <cell r="AX714">
            <v>0</v>
          </cell>
          <cell r="AY714">
            <v>0</v>
          </cell>
          <cell r="AZ714">
            <v>0</v>
          </cell>
        </row>
        <row r="715">
          <cell r="O715">
            <v>0</v>
          </cell>
          <cell r="P715">
            <v>0</v>
          </cell>
          <cell r="AO715">
            <v>0</v>
          </cell>
          <cell r="AP715">
            <v>0</v>
          </cell>
          <cell r="AQ715">
            <v>0</v>
          </cell>
          <cell r="AR715">
            <v>0</v>
          </cell>
          <cell r="AS715">
            <v>0</v>
          </cell>
          <cell r="AT715">
            <v>0</v>
          </cell>
          <cell r="AU715">
            <v>0</v>
          </cell>
          <cell r="AV715">
            <v>0</v>
          </cell>
          <cell r="AW715">
            <v>0</v>
          </cell>
          <cell r="AX715">
            <v>0</v>
          </cell>
          <cell r="AY715">
            <v>0</v>
          </cell>
          <cell r="AZ715">
            <v>0</v>
          </cell>
        </row>
        <row r="716">
          <cell r="O716">
            <v>0</v>
          </cell>
          <cell r="P716">
            <v>0</v>
          </cell>
          <cell r="AO716">
            <v>0</v>
          </cell>
          <cell r="AP716">
            <v>0</v>
          </cell>
          <cell r="AQ716">
            <v>0</v>
          </cell>
          <cell r="AR716">
            <v>0</v>
          </cell>
          <cell r="AS716">
            <v>0</v>
          </cell>
          <cell r="AT716">
            <v>0</v>
          </cell>
          <cell r="AU716">
            <v>0</v>
          </cell>
          <cell r="AV716">
            <v>0</v>
          </cell>
          <cell r="AW716">
            <v>0</v>
          </cell>
          <cell r="AX716">
            <v>0</v>
          </cell>
          <cell r="AY716">
            <v>0</v>
          </cell>
          <cell r="AZ716">
            <v>0</v>
          </cell>
        </row>
        <row r="717">
          <cell r="O717">
            <v>0</v>
          </cell>
          <cell r="P717">
            <v>0</v>
          </cell>
          <cell r="AO717">
            <v>0</v>
          </cell>
          <cell r="AP717">
            <v>0</v>
          </cell>
          <cell r="AQ717">
            <v>0</v>
          </cell>
          <cell r="AR717">
            <v>0</v>
          </cell>
          <cell r="AS717">
            <v>0</v>
          </cell>
          <cell r="AT717">
            <v>0</v>
          </cell>
          <cell r="AU717">
            <v>0</v>
          </cell>
          <cell r="AV717">
            <v>0</v>
          </cell>
          <cell r="AW717">
            <v>0</v>
          </cell>
          <cell r="AX717">
            <v>0</v>
          </cell>
          <cell r="AY717">
            <v>0</v>
          </cell>
          <cell r="AZ717">
            <v>0</v>
          </cell>
        </row>
        <row r="718">
          <cell r="O718">
            <v>0</v>
          </cell>
          <cell r="P718">
            <v>0</v>
          </cell>
          <cell r="AO718">
            <v>0</v>
          </cell>
          <cell r="AP718">
            <v>0</v>
          </cell>
          <cell r="AQ718">
            <v>0</v>
          </cell>
          <cell r="AR718">
            <v>0</v>
          </cell>
          <cell r="AS718">
            <v>0</v>
          </cell>
          <cell r="AT718">
            <v>0</v>
          </cell>
          <cell r="AU718">
            <v>0</v>
          </cell>
          <cell r="AV718">
            <v>0</v>
          </cell>
          <cell r="AW718">
            <v>0</v>
          </cell>
          <cell r="AX718">
            <v>0</v>
          </cell>
          <cell r="AY718">
            <v>0</v>
          </cell>
          <cell r="AZ718">
            <v>0</v>
          </cell>
        </row>
        <row r="719">
          <cell r="O719">
            <v>0</v>
          </cell>
          <cell r="P719">
            <v>0</v>
          </cell>
          <cell r="AO719">
            <v>0</v>
          </cell>
          <cell r="AP719">
            <v>0</v>
          </cell>
          <cell r="AQ719">
            <v>0</v>
          </cell>
          <cell r="AR719">
            <v>0</v>
          </cell>
          <cell r="AS719">
            <v>0</v>
          </cell>
          <cell r="AT719">
            <v>0</v>
          </cell>
          <cell r="AU719">
            <v>0</v>
          </cell>
          <cell r="AV719">
            <v>0</v>
          </cell>
          <cell r="AW719">
            <v>0</v>
          </cell>
          <cell r="AX719">
            <v>0</v>
          </cell>
          <cell r="AY719">
            <v>0</v>
          </cell>
          <cell r="AZ719">
            <v>0</v>
          </cell>
        </row>
        <row r="720">
          <cell r="O720">
            <v>0</v>
          </cell>
          <cell r="P720">
            <v>0</v>
          </cell>
          <cell r="AO720">
            <v>0</v>
          </cell>
          <cell r="AP720">
            <v>0</v>
          </cell>
          <cell r="AQ720">
            <v>0</v>
          </cell>
          <cell r="AR720">
            <v>0</v>
          </cell>
          <cell r="AS720">
            <v>0</v>
          </cell>
          <cell r="AT720">
            <v>0</v>
          </cell>
          <cell r="AU720">
            <v>0</v>
          </cell>
          <cell r="AV720">
            <v>0</v>
          </cell>
          <cell r="AW720">
            <v>0</v>
          </cell>
          <cell r="AX720">
            <v>0</v>
          </cell>
          <cell r="AY720">
            <v>0</v>
          </cell>
          <cell r="AZ720">
            <v>0</v>
          </cell>
        </row>
        <row r="721">
          <cell r="O721">
            <v>39133443</v>
          </cell>
          <cell r="P721">
            <v>38470165</v>
          </cell>
          <cell r="AO721">
            <v>41786555</v>
          </cell>
          <cell r="AP721">
            <v>41123277</v>
          </cell>
          <cell r="AQ721">
            <v>40459999</v>
          </cell>
          <cell r="AR721">
            <v>39796721</v>
          </cell>
          <cell r="AS721">
            <v>39133443</v>
          </cell>
          <cell r="AT721">
            <v>38470165</v>
          </cell>
          <cell r="AU721">
            <v>37806887</v>
          </cell>
          <cell r="AV721">
            <v>37143609</v>
          </cell>
          <cell r="AW721">
            <v>36480331</v>
          </cell>
          <cell r="AX721">
            <v>35817053</v>
          </cell>
          <cell r="AY721">
            <v>35153775</v>
          </cell>
          <cell r="AZ721">
            <v>34490497</v>
          </cell>
        </row>
        <row r="722">
          <cell r="O722">
            <v>0</v>
          </cell>
          <cell r="P722">
            <v>0</v>
          </cell>
          <cell r="AO722">
            <v>0</v>
          </cell>
          <cell r="AP722">
            <v>0</v>
          </cell>
          <cell r="AQ722">
            <v>0</v>
          </cell>
          <cell r="AR722">
            <v>0</v>
          </cell>
          <cell r="AS722">
            <v>0</v>
          </cell>
          <cell r="AT722">
            <v>0</v>
          </cell>
          <cell r="AU722">
            <v>0</v>
          </cell>
          <cell r="AV722">
            <v>0</v>
          </cell>
          <cell r="AW722">
            <v>0</v>
          </cell>
          <cell r="AX722">
            <v>0</v>
          </cell>
          <cell r="AY722">
            <v>0</v>
          </cell>
          <cell r="AZ722">
            <v>0</v>
          </cell>
        </row>
        <row r="723">
          <cell r="O723">
            <v>2143974.1</v>
          </cell>
          <cell r="P723">
            <v>1517469.1</v>
          </cell>
          <cell r="AO723">
            <v>4649994.1000000006</v>
          </cell>
          <cell r="AP723">
            <v>4023489.100000001</v>
          </cell>
          <cell r="AQ723">
            <v>3412069.3458333337</v>
          </cell>
          <cell r="AR723">
            <v>2841839.2125000004</v>
          </cell>
          <cell r="AS723">
            <v>2323817.8291666671</v>
          </cell>
          <cell r="AT723">
            <v>1858005.1958333338</v>
          </cell>
          <cell r="AU723">
            <v>1444401.3125</v>
          </cell>
          <cell r="AV723">
            <v>1083006.1791666667</v>
          </cell>
          <cell r="AW723">
            <v>773819.7958333334</v>
          </cell>
          <cell r="AX723">
            <v>516842.16249999992</v>
          </cell>
          <cell r="AY723">
            <v>312073.27916666673</v>
          </cell>
          <cell r="AZ723">
            <v>159513.14583333334</v>
          </cell>
        </row>
        <row r="724">
          <cell r="O724">
            <v>50185.88</v>
          </cell>
          <cell r="P724">
            <v>50185.88</v>
          </cell>
          <cell r="AO724">
            <v>50185.88</v>
          </cell>
          <cell r="AP724">
            <v>50185.88</v>
          </cell>
          <cell r="AQ724">
            <v>50185.88</v>
          </cell>
          <cell r="AR724">
            <v>50185.88</v>
          </cell>
          <cell r="AS724">
            <v>50185.88</v>
          </cell>
          <cell r="AT724">
            <v>50185.88</v>
          </cell>
          <cell r="AU724">
            <v>50185.88</v>
          </cell>
          <cell r="AV724">
            <v>50185.88</v>
          </cell>
          <cell r="AW724">
            <v>50185.88</v>
          </cell>
          <cell r="AX724">
            <v>50185.88</v>
          </cell>
          <cell r="AY724">
            <v>50185.88</v>
          </cell>
          <cell r="AZ724">
            <v>50185.88</v>
          </cell>
        </row>
        <row r="725">
          <cell r="O725">
            <v>2084963.67</v>
          </cell>
          <cell r="P725">
            <v>2084963.67</v>
          </cell>
          <cell r="AO725">
            <v>2084963.6700000006</v>
          </cell>
          <cell r="AP725">
            <v>2084963.6700000006</v>
          </cell>
          <cell r="AQ725">
            <v>2069878.424166667</v>
          </cell>
          <cell r="AR725">
            <v>2013603.5575000001</v>
          </cell>
          <cell r="AS725">
            <v>1905119.9408333332</v>
          </cell>
          <cell r="AT725">
            <v>1750952.45875</v>
          </cell>
          <cell r="AU725">
            <v>1577205.4862500001</v>
          </cell>
          <cell r="AV725">
            <v>1403458.5137499999</v>
          </cell>
          <cell r="AW725">
            <v>1229711.5412499998</v>
          </cell>
          <cell r="AX725">
            <v>1055964.5687499999</v>
          </cell>
          <cell r="AY725">
            <v>882217.59624999983</v>
          </cell>
          <cell r="AZ725">
            <v>708470.62374999991</v>
          </cell>
        </row>
        <row r="726">
          <cell r="O726">
            <v>60295490.299999997</v>
          </cell>
          <cell r="P726">
            <v>60295490.299999997</v>
          </cell>
          <cell r="AO726">
            <v>60295428.772916652</v>
          </cell>
          <cell r="AP726">
            <v>60295590.871249996</v>
          </cell>
          <cell r="AQ726">
            <v>60295498.686249994</v>
          </cell>
          <cell r="AR726">
            <v>60295464.413749993</v>
          </cell>
          <cell r="AS726">
            <v>60295464.048749991</v>
          </cell>
          <cell r="AT726">
            <v>60295483.189999998</v>
          </cell>
          <cell r="AU726">
            <v>60295487.93</v>
          </cell>
          <cell r="AV726">
            <v>60295490.29999999</v>
          </cell>
          <cell r="AW726">
            <v>60295490.29999999</v>
          </cell>
          <cell r="AX726">
            <v>60295490.29999999</v>
          </cell>
          <cell r="AY726">
            <v>60295490.29999999</v>
          </cell>
          <cell r="AZ726">
            <v>60295490.29999999</v>
          </cell>
        </row>
        <row r="727">
          <cell r="O727">
            <v>13909769</v>
          </cell>
          <cell r="P727">
            <v>13909769</v>
          </cell>
          <cell r="AO727">
            <v>13909769</v>
          </cell>
          <cell r="AP727">
            <v>13909769</v>
          </cell>
          <cell r="AQ727">
            <v>13909769</v>
          </cell>
          <cell r="AR727">
            <v>13909769</v>
          </cell>
          <cell r="AS727">
            <v>13909769</v>
          </cell>
          <cell r="AT727">
            <v>13903244.115416666</v>
          </cell>
          <cell r="AU727">
            <v>13864089.971249999</v>
          </cell>
          <cell r="AV727">
            <v>13772727.077083334</v>
          </cell>
          <cell r="AW727">
            <v>13629155.432916665</v>
          </cell>
          <cell r="AX727">
            <v>13433375.03875</v>
          </cell>
          <cell r="AY727">
            <v>13185385.894583331</v>
          </cell>
          <cell r="AZ727">
            <v>12885188.000416664</v>
          </cell>
        </row>
        <row r="728">
          <cell r="O728">
            <v>0</v>
          </cell>
          <cell r="P728">
            <v>0</v>
          </cell>
          <cell r="AO728">
            <v>0</v>
          </cell>
          <cell r="AP728">
            <v>0</v>
          </cell>
          <cell r="AQ728">
            <v>0</v>
          </cell>
          <cell r="AR728">
            <v>0</v>
          </cell>
          <cell r="AS728">
            <v>0</v>
          </cell>
          <cell r="AT728">
            <v>0</v>
          </cell>
          <cell r="AU728">
            <v>0</v>
          </cell>
          <cell r="AV728">
            <v>0</v>
          </cell>
          <cell r="AW728">
            <v>0</v>
          </cell>
          <cell r="AX728">
            <v>82631.141666666663</v>
          </cell>
          <cell r="AY728">
            <v>609082.62</v>
          </cell>
          <cell r="AZ728">
            <v>1801778.7416666665</v>
          </cell>
        </row>
        <row r="729">
          <cell r="O729">
            <v>0</v>
          </cell>
          <cell r="P729">
            <v>0</v>
          </cell>
          <cell r="AO729">
            <v>0</v>
          </cell>
          <cell r="AP729">
            <v>0</v>
          </cell>
          <cell r="AQ729">
            <v>0</v>
          </cell>
          <cell r="AR729">
            <v>0</v>
          </cell>
          <cell r="AS729">
            <v>0</v>
          </cell>
          <cell r="AT729">
            <v>0</v>
          </cell>
          <cell r="AU729">
            <v>0</v>
          </cell>
          <cell r="AV729">
            <v>0</v>
          </cell>
          <cell r="AW729">
            <v>0</v>
          </cell>
          <cell r="AX729">
            <v>0</v>
          </cell>
          <cell r="AY729">
            <v>0</v>
          </cell>
          <cell r="AZ729">
            <v>0</v>
          </cell>
        </row>
        <row r="730">
          <cell r="O730">
            <v>0</v>
          </cell>
          <cell r="P730">
            <v>0</v>
          </cell>
          <cell r="AO730">
            <v>0</v>
          </cell>
          <cell r="AP730">
            <v>0</v>
          </cell>
          <cell r="AQ730">
            <v>0</v>
          </cell>
          <cell r="AR730">
            <v>0</v>
          </cell>
          <cell r="AS730">
            <v>0</v>
          </cell>
          <cell r="AT730">
            <v>0</v>
          </cell>
          <cell r="AU730">
            <v>0</v>
          </cell>
          <cell r="AV730">
            <v>0</v>
          </cell>
          <cell r="AW730">
            <v>0</v>
          </cell>
          <cell r="AX730">
            <v>0</v>
          </cell>
          <cell r="AY730">
            <v>0</v>
          </cell>
          <cell r="AZ730">
            <v>0</v>
          </cell>
        </row>
        <row r="731">
          <cell r="O731">
            <v>65708856.939999998</v>
          </cell>
          <cell r="P731">
            <v>65708856.939999998</v>
          </cell>
          <cell r="AO731">
            <v>65708856.94000002</v>
          </cell>
          <cell r="AP731">
            <v>65708856.94000002</v>
          </cell>
          <cell r="AQ731">
            <v>65708856.94000002</v>
          </cell>
          <cell r="AR731">
            <v>65708856.94000002</v>
          </cell>
          <cell r="AS731">
            <v>65708856.94000002</v>
          </cell>
          <cell r="AT731">
            <v>65708856.94000002</v>
          </cell>
          <cell r="AU731">
            <v>65708856.94000002</v>
          </cell>
          <cell r="AV731">
            <v>65708856.94000002</v>
          </cell>
          <cell r="AW731">
            <v>65708856.94000002</v>
          </cell>
          <cell r="AX731">
            <v>65708856.94000002</v>
          </cell>
          <cell r="AY731">
            <v>65708856.94000002</v>
          </cell>
          <cell r="AZ731">
            <v>65708856.94000002</v>
          </cell>
        </row>
        <row r="732">
          <cell r="O732">
            <v>744794.53</v>
          </cell>
          <cell r="P732">
            <v>744794.53</v>
          </cell>
          <cell r="AO732">
            <v>744794.53000000014</v>
          </cell>
          <cell r="AP732">
            <v>744794.53000000014</v>
          </cell>
          <cell r="AQ732">
            <v>744794.53000000014</v>
          </cell>
          <cell r="AR732">
            <v>744794.53000000014</v>
          </cell>
          <cell r="AS732">
            <v>744794.53000000014</v>
          </cell>
          <cell r="AT732">
            <v>744794.53000000014</v>
          </cell>
          <cell r="AU732">
            <v>744794.53000000014</v>
          </cell>
          <cell r="AV732">
            <v>744794.53000000014</v>
          </cell>
          <cell r="AW732">
            <v>744794.53000000014</v>
          </cell>
          <cell r="AX732">
            <v>744794.53000000014</v>
          </cell>
          <cell r="AY732">
            <v>744794.53000000014</v>
          </cell>
          <cell r="AZ732">
            <v>744794.53000000014</v>
          </cell>
        </row>
        <row r="733">
          <cell r="O733">
            <v>-18818583.699999999</v>
          </cell>
          <cell r="P733">
            <v>-18818583.699999999</v>
          </cell>
          <cell r="AO733">
            <v>-18818583.699999996</v>
          </cell>
          <cell r="AP733">
            <v>-18818583.699999996</v>
          </cell>
          <cell r="AQ733">
            <v>-18818583.699999996</v>
          </cell>
          <cell r="AR733">
            <v>-18818583.699999996</v>
          </cell>
          <cell r="AS733">
            <v>-18818583.699999996</v>
          </cell>
          <cell r="AT733">
            <v>-18818583.699999996</v>
          </cell>
          <cell r="AU733">
            <v>-18818583.699999996</v>
          </cell>
          <cell r="AV733">
            <v>-18818583.699999996</v>
          </cell>
          <cell r="AW733">
            <v>-18818583.699999996</v>
          </cell>
          <cell r="AX733">
            <v>-18818583.699999996</v>
          </cell>
          <cell r="AY733">
            <v>-18818583.699999996</v>
          </cell>
          <cell r="AZ733">
            <v>-18818583.699999996</v>
          </cell>
        </row>
        <row r="734">
          <cell r="O734">
            <v>-14760182.24</v>
          </cell>
          <cell r="P734">
            <v>-14884740.74</v>
          </cell>
          <cell r="AO734">
            <v>-14261948.24</v>
          </cell>
          <cell r="AP734">
            <v>-14386506.74</v>
          </cell>
          <cell r="AQ734">
            <v>-14511065.24</v>
          </cell>
          <cell r="AR734">
            <v>-14635623.74</v>
          </cell>
          <cell r="AS734">
            <v>-14760182.24</v>
          </cell>
          <cell r="AT734">
            <v>-14884740.74</v>
          </cell>
          <cell r="AU734">
            <v>-15009299.24</v>
          </cell>
          <cell r="AV734">
            <v>-15133857.740000002</v>
          </cell>
          <cell r="AW734">
            <v>-15258416.240000002</v>
          </cell>
          <cell r="AX734">
            <v>-15382974.740000002</v>
          </cell>
          <cell r="AY734">
            <v>-15507533.240000002</v>
          </cell>
          <cell r="AZ734">
            <v>-15632091.740000002</v>
          </cell>
        </row>
        <row r="735">
          <cell r="O735">
            <v>-30211680.609999999</v>
          </cell>
          <cell r="P735">
            <v>-30211680.609999999</v>
          </cell>
          <cell r="AO735">
            <v>-30211680.610000011</v>
          </cell>
          <cell r="AP735">
            <v>-30211680.610000011</v>
          </cell>
          <cell r="AQ735">
            <v>-30211680.610000011</v>
          </cell>
          <cell r="AR735">
            <v>-30211680.610000011</v>
          </cell>
          <cell r="AS735">
            <v>-30211680.610000011</v>
          </cell>
          <cell r="AT735">
            <v>-30211680.610000011</v>
          </cell>
          <cell r="AU735">
            <v>-30211680.610000011</v>
          </cell>
          <cell r="AV735">
            <v>-30211680.610000011</v>
          </cell>
          <cell r="AW735">
            <v>-30211680.610000011</v>
          </cell>
          <cell r="AX735">
            <v>-30211680.610000011</v>
          </cell>
          <cell r="AY735">
            <v>-30211680.610000011</v>
          </cell>
          <cell r="AZ735">
            <v>-30211680.610000011</v>
          </cell>
        </row>
        <row r="736">
          <cell r="O736">
            <v>743909.87</v>
          </cell>
          <cell r="P736">
            <v>723804.19</v>
          </cell>
          <cell r="AO736">
            <v>824332.59</v>
          </cell>
          <cell r="AP736">
            <v>804226.91</v>
          </cell>
          <cell r="AQ736">
            <v>784121.23</v>
          </cell>
          <cell r="AR736">
            <v>764015.55000000016</v>
          </cell>
          <cell r="AS736">
            <v>743909.87</v>
          </cell>
          <cell r="AT736">
            <v>723804.19</v>
          </cell>
          <cell r="AU736">
            <v>703698.51000000013</v>
          </cell>
          <cell r="AV736">
            <v>683592.83</v>
          </cell>
          <cell r="AW736">
            <v>663487.15</v>
          </cell>
          <cell r="AX736">
            <v>643381.47000000009</v>
          </cell>
          <cell r="AY736">
            <v>623275.78999999992</v>
          </cell>
          <cell r="AZ736">
            <v>603170.11</v>
          </cell>
        </row>
        <row r="737">
          <cell r="O737">
            <v>0</v>
          </cell>
          <cell r="P737">
            <v>0</v>
          </cell>
          <cell r="AO737">
            <v>0</v>
          </cell>
          <cell r="AP737">
            <v>0</v>
          </cell>
          <cell r="AQ737">
            <v>0</v>
          </cell>
          <cell r="AR737">
            <v>0</v>
          </cell>
          <cell r="AS737">
            <v>0</v>
          </cell>
          <cell r="AT737">
            <v>0</v>
          </cell>
          <cell r="AU737">
            <v>0</v>
          </cell>
          <cell r="AV737">
            <v>0</v>
          </cell>
          <cell r="AW737">
            <v>0</v>
          </cell>
          <cell r="AX737">
            <v>0</v>
          </cell>
          <cell r="AY737">
            <v>601301.08333333337</v>
          </cell>
          <cell r="AZ737">
            <v>1786256.0833333333</v>
          </cell>
        </row>
        <row r="738">
          <cell r="O738">
            <v>0</v>
          </cell>
          <cell r="P738">
            <v>0</v>
          </cell>
          <cell r="AO738">
            <v>0</v>
          </cell>
          <cell r="AP738">
            <v>0</v>
          </cell>
          <cell r="AQ738">
            <v>0</v>
          </cell>
          <cell r="AR738">
            <v>0</v>
          </cell>
          <cell r="AS738">
            <v>0</v>
          </cell>
          <cell r="AT738">
            <v>0</v>
          </cell>
          <cell r="AU738">
            <v>0</v>
          </cell>
          <cell r="AV738">
            <v>0</v>
          </cell>
          <cell r="AW738">
            <v>0</v>
          </cell>
          <cell r="AX738">
            <v>0</v>
          </cell>
          <cell r="AY738">
            <v>0</v>
          </cell>
          <cell r="AZ738">
            <v>0</v>
          </cell>
        </row>
        <row r="739">
          <cell r="O739">
            <v>2947738.05</v>
          </cell>
          <cell r="P739">
            <v>1158351.92</v>
          </cell>
          <cell r="AO739">
            <v>3341976.1608333327</v>
          </cell>
          <cell r="AP739">
            <v>3059989.9224999999</v>
          </cell>
          <cell r="AQ739">
            <v>2765688.3641666663</v>
          </cell>
          <cell r="AR739">
            <v>2457749.3491666662</v>
          </cell>
          <cell r="AS739">
            <v>2138015.6608333332</v>
          </cell>
          <cell r="AT739">
            <v>1806778.3020833333</v>
          </cell>
          <cell r="AU739">
            <v>1463150.5925</v>
          </cell>
          <cell r="AV739">
            <v>1089658.3462500002</v>
          </cell>
          <cell r="AW739">
            <v>706275.72541666683</v>
          </cell>
          <cell r="AX739">
            <v>330724.49166666664</v>
          </cell>
          <cell r="AY739">
            <v>11660.577083333375</v>
          </cell>
          <cell r="AZ739">
            <v>-141818.85583333331</v>
          </cell>
        </row>
        <row r="740">
          <cell r="O740">
            <v>0</v>
          </cell>
          <cell r="P740">
            <v>0</v>
          </cell>
          <cell r="AO740">
            <v>0</v>
          </cell>
          <cell r="AP740">
            <v>0</v>
          </cell>
          <cell r="AQ740">
            <v>0</v>
          </cell>
          <cell r="AR740">
            <v>0</v>
          </cell>
          <cell r="AS740">
            <v>0</v>
          </cell>
          <cell r="AT740">
            <v>0</v>
          </cell>
          <cell r="AU740">
            <v>0</v>
          </cell>
          <cell r="AV740">
            <v>0</v>
          </cell>
          <cell r="AW740">
            <v>0</v>
          </cell>
          <cell r="AX740">
            <v>0</v>
          </cell>
          <cell r="AY740">
            <v>0</v>
          </cell>
          <cell r="AZ740">
            <v>0</v>
          </cell>
        </row>
        <row r="741">
          <cell r="O741">
            <v>83020049.599999994</v>
          </cell>
          <cell r="P741">
            <v>98615917.129999995</v>
          </cell>
          <cell r="AO741">
            <v>77860902.654166684</v>
          </cell>
          <cell r="AP741">
            <v>78545559.36500001</v>
          </cell>
          <cell r="AQ741">
            <v>79330297.838333338</v>
          </cell>
          <cell r="AR741">
            <v>80203191.980833337</v>
          </cell>
          <cell r="AS741">
            <v>80717201.924999997</v>
          </cell>
          <cell r="AT741">
            <v>80860883.927083328</v>
          </cell>
          <cell r="AU741">
            <v>81037674.481666669</v>
          </cell>
          <cell r="AV741">
            <v>81114900.119583338</v>
          </cell>
          <cell r="AW741">
            <v>81120394.642916664</v>
          </cell>
          <cell r="AX741">
            <v>81189575.622500017</v>
          </cell>
          <cell r="AY741">
            <v>81400962.716250002</v>
          </cell>
          <cell r="AZ741">
            <v>81587097.756250009</v>
          </cell>
        </row>
        <row r="742">
          <cell r="O742">
            <v>53728320.43</v>
          </cell>
          <cell r="P742">
            <v>55494775.210000001</v>
          </cell>
          <cell r="AO742">
            <v>54761992.567083336</v>
          </cell>
          <cell r="AP742">
            <v>54727954.062083341</v>
          </cell>
          <cell r="AQ742">
            <v>54693539.208750002</v>
          </cell>
          <cell r="AR742">
            <v>54658748.007083327</v>
          </cell>
          <cell r="AS742">
            <v>54623580.457083337</v>
          </cell>
          <cell r="AT742">
            <v>54588036.558750011</v>
          </cell>
          <cell r="AU742">
            <v>54552116.312083326</v>
          </cell>
          <cell r="AV742">
            <v>54515819.717083327</v>
          </cell>
          <cell r="AW742">
            <v>54479146.77375</v>
          </cell>
          <cell r="AX742">
            <v>54442097.482083328</v>
          </cell>
          <cell r="AY742">
            <v>54404671.842083335</v>
          </cell>
          <cell r="AZ742">
            <v>54311449.057083316</v>
          </cell>
        </row>
        <row r="743">
          <cell r="O743">
            <v>6481643.6299999999</v>
          </cell>
          <cell r="P743">
            <v>7599104.6900000004</v>
          </cell>
          <cell r="AO743">
            <v>4319351.3587499997</v>
          </cell>
          <cell r="AP743">
            <v>4667581.0875000004</v>
          </cell>
          <cell r="AQ743">
            <v>5097238.7333333334</v>
          </cell>
          <cell r="AR743">
            <v>5599889.6566666672</v>
          </cell>
          <cell r="AS743">
            <v>6017686.5199999996</v>
          </cell>
          <cell r="AT743">
            <v>6324912.2758333338</v>
          </cell>
          <cell r="AU743">
            <v>6646812.8429166665</v>
          </cell>
          <cell r="AV743">
            <v>6966338.3604166666</v>
          </cell>
          <cell r="AW743">
            <v>7272179.3095833333</v>
          </cell>
          <cell r="AX743">
            <v>7573845.3441666663</v>
          </cell>
          <cell r="AY743">
            <v>7875778.7354166666</v>
          </cell>
          <cell r="AZ743">
            <v>8202378.5129166665</v>
          </cell>
        </row>
        <row r="744">
          <cell r="O744">
            <v>21589277</v>
          </cell>
          <cell r="P744">
            <v>21589277</v>
          </cell>
          <cell r="AO744">
            <v>21589277</v>
          </cell>
          <cell r="AP744">
            <v>21589277</v>
          </cell>
          <cell r="AQ744">
            <v>21589277</v>
          </cell>
          <cell r="AR744">
            <v>21589277</v>
          </cell>
          <cell r="AS744">
            <v>21589277</v>
          </cell>
          <cell r="AT744">
            <v>21589277</v>
          </cell>
          <cell r="AU744">
            <v>21589277</v>
          </cell>
          <cell r="AV744">
            <v>21589277</v>
          </cell>
          <cell r="AW744">
            <v>21589277</v>
          </cell>
          <cell r="AX744">
            <v>21589277</v>
          </cell>
          <cell r="AY744">
            <v>21589277</v>
          </cell>
          <cell r="AZ744">
            <v>21589277</v>
          </cell>
        </row>
        <row r="745">
          <cell r="O745">
            <v>-2303446.83</v>
          </cell>
          <cell r="P745">
            <v>-4039158.3</v>
          </cell>
          <cell r="AO745">
            <v>-877570.52874999994</v>
          </cell>
          <cell r="AP745">
            <v>-1520888.0879166666</v>
          </cell>
          <cell r="AQ745">
            <v>-2118669.179583333</v>
          </cell>
          <cell r="AR745">
            <v>-2669477.3433333333</v>
          </cell>
          <cell r="AS745">
            <v>-3059174.9483333337</v>
          </cell>
          <cell r="AT745">
            <v>-3308053.5033333334</v>
          </cell>
          <cell r="AU745">
            <v>-3556329.3595833331</v>
          </cell>
          <cell r="AV745">
            <v>-3805322.1904166662</v>
          </cell>
          <cell r="AW745">
            <v>-4052827.8516666666</v>
          </cell>
          <cell r="AX745">
            <v>-4284699.0845833337</v>
          </cell>
          <cell r="AY745">
            <v>-4507058.3250000002</v>
          </cell>
          <cell r="AZ745">
            <v>-4718923.5595833333</v>
          </cell>
        </row>
        <row r="746">
          <cell r="O746">
            <v>-15517033.779999999</v>
          </cell>
          <cell r="P746">
            <v>-15565073.67</v>
          </cell>
          <cell r="AO746">
            <v>-15324874.219999999</v>
          </cell>
          <cell r="AP746">
            <v>-15372914.109999999</v>
          </cell>
          <cell r="AQ746">
            <v>-15420954</v>
          </cell>
          <cell r="AR746">
            <v>-15468993.890000001</v>
          </cell>
          <cell r="AS746">
            <v>-15517033.779999999</v>
          </cell>
          <cell r="AT746">
            <v>-15565073.67</v>
          </cell>
          <cell r="AU746">
            <v>-15613113.560000001</v>
          </cell>
          <cell r="AV746">
            <v>-15661153.450000001</v>
          </cell>
          <cell r="AW746">
            <v>-15709193.340000002</v>
          </cell>
          <cell r="AX746">
            <v>-15757233.229999999</v>
          </cell>
          <cell r="AY746">
            <v>-15805273.120000003</v>
          </cell>
          <cell r="AZ746">
            <v>-15853313.01</v>
          </cell>
        </row>
        <row r="747">
          <cell r="O747">
            <v>1466820</v>
          </cell>
          <cell r="P747">
            <v>1455253</v>
          </cell>
          <cell r="AO747">
            <v>1513088</v>
          </cell>
          <cell r="AP747">
            <v>1501521</v>
          </cell>
          <cell r="AQ747">
            <v>1489954</v>
          </cell>
          <cell r="AR747">
            <v>1478387</v>
          </cell>
          <cell r="AS747">
            <v>1466820</v>
          </cell>
          <cell r="AT747">
            <v>1455253</v>
          </cell>
          <cell r="AU747">
            <v>1443686</v>
          </cell>
          <cell r="AV747">
            <v>1432119</v>
          </cell>
          <cell r="AW747">
            <v>1420552</v>
          </cell>
          <cell r="AX747">
            <v>1408985</v>
          </cell>
          <cell r="AY747">
            <v>1397418</v>
          </cell>
          <cell r="AZ747">
            <v>1385851</v>
          </cell>
        </row>
        <row r="748">
          <cell r="O748">
            <v>113632921</v>
          </cell>
          <cell r="P748">
            <v>113632921</v>
          </cell>
          <cell r="AO748">
            <v>113632921</v>
          </cell>
          <cell r="AP748">
            <v>113632921</v>
          </cell>
          <cell r="AQ748">
            <v>113632921</v>
          </cell>
          <cell r="AR748">
            <v>113632921</v>
          </cell>
          <cell r="AS748">
            <v>113632921</v>
          </cell>
          <cell r="AT748">
            <v>113632921</v>
          </cell>
          <cell r="AU748">
            <v>113632921</v>
          </cell>
          <cell r="AV748">
            <v>113632921</v>
          </cell>
          <cell r="AW748">
            <v>113632921</v>
          </cell>
          <cell r="AX748">
            <v>113632921</v>
          </cell>
          <cell r="AY748">
            <v>113632921</v>
          </cell>
          <cell r="AZ748">
            <v>113632921</v>
          </cell>
        </row>
        <row r="749">
          <cell r="O749">
            <v>-100995957.98999999</v>
          </cell>
          <cell r="P749">
            <v>-101289842.98999999</v>
          </cell>
          <cell r="AO749">
            <v>-99820417.989999995</v>
          </cell>
          <cell r="AP749">
            <v>-100114302.98999999</v>
          </cell>
          <cell r="AQ749">
            <v>-100408187.98999999</v>
          </cell>
          <cell r="AR749">
            <v>-100702072.98999999</v>
          </cell>
          <cell r="AS749">
            <v>-100995957.98999999</v>
          </cell>
          <cell r="AT749">
            <v>-101289842.98999999</v>
          </cell>
          <cell r="AU749">
            <v>-101583727.98999999</v>
          </cell>
          <cell r="AV749">
            <v>-101877612.98999999</v>
          </cell>
          <cell r="AW749">
            <v>-102171497.98999999</v>
          </cell>
          <cell r="AX749">
            <v>-102465382.98999999</v>
          </cell>
          <cell r="AY749">
            <v>-102759267.98999999</v>
          </cell>
          <cell r="AZ749">
            <v>-103053152.98999999</v>
          </cell>
        </row>
        <row r="750">
          <cell r="O750">
            <v>0</v>
          </cell>
          <cell r="P750">
            <v>0</v>
          </cell>
          <cell r="AO750">
            <v>0</v>
          </cell>
          <cell r="AP750">
            <v>0</v>
          </cell>
          <cell r="AQ750">
            <v>0</v>
          </cell>
          <cell r="AR750">
            <v>0</v>
          </cell>
          <cell r="AS750">
            <v>0</v>
          </cell>
          <cell r="AT750">
            <v>0</v>
          </cell>
          <cell r="AU750">
            <v>0</v>
          </cell>
          <cell r="AV750">
            <v>0</v>
          </cell>
          <cell r="AW750">
            <v>0</v>
          </cell>
          <cell r="AX750">
            <v>0</v>
          </cell>
          <cell r="AY750">
            <v>0</v>
          </cell>
          <cell r="AZ750">
            <v>0</v>
          </cell>
        </row>
        <row r="751">
          <cell r="O751">
            <v>0</v>
          </cell>
          <cell r="P751">
            <v>0</v>
          </cell>
          <cell r="AO751">
            <v>0</v>
          </cell>
          <cell r="AP751">
            <v>0</v>
          </cell>
          <cell r="AQ751">
            <v>0</v>
          </cell>
          <cell r="AR751">
            <v>0</v>
          </cell>
          <cell r="AS751">
            <v>0</v>
          </cell>
          <cell r="AT751">
            <v>0</v>
          </cell>
          <cell r="AU751">
            <v>0</v>
          </cell>
          <cell r="AV751">
            <v>0</v>
          </cell>
          <cell r="AW751">
            <v>0</v>
          </cell>
          <cell r="AX751">
            <v>0</v>
          </cell>
          <cell r="AY751">
            <v>0</v>
          </cell>
          <cell r="AZ751">
            <v>0</v>
          </cell>
        </row>
        <row r="752">
          <cell r="O752">
            <v>0</v>
          </cell>
          <cell r="P752">
            <v>0</v>
          </cell>
          <cell r="AO752">
            <v>0</v>
          </cell>
          <cell r="AP752">
            <v>0</v>
          </cell>
          <cell r="AQ752">
            <v>0</v>
          </cell>
          <cell r="AR752">
            <v>0</v>
          </cell>
          <cell r="AS752">
            <v>0</v>
          </cell>
          <cell r="AT752">
            <v>0</v>
          </cell>
          <cell r="AU752">
            <v>0</v>
          </cell>
          <cell r="AV752">
            <v>0</v>
          </cell>
          <cell r="AW752">
            <v>0</v>
          </cell>
          <cell r="AX752">
            <v>0</v>
          </cell>
          <cell r="AY752">
            <v>0</v>
          </cell>
          <cell r="AZ752">
            <v>0</v>
          </cell>
        </row>
        <row r="753">
          <cell r="O753">
            <v>0</v>
          </cell>
          <cell r="P753">
            <v>0</v>
          </cell>
          <cell r="AO753">
            <v>0</v>
          </cell>
          <cell r="AP753">
            <v>0</v>
          </cell>
          <cell r="AQ753">
            <v>0</v>
          </cell>
          <cell r="AR753">
            <v>0</v>
          </cell>
          <cell r="AS753">
            <v>0</v>
          </cell>
          <cell r="AT753">
            <v>0</v>
          </cell>
          <cell r="AU753">
            <v>0</v>
          </cell>
          <cell r="AV753">
            <v>0</v>
          </cell>
          <cell r="AW753">
            <v>0</v>
          </cell>
          <cell r="AX753">
            <v>0</v>
          </cell>
          <cell r="AY753">
            <v>0</v>
          </cell>
          <cell r="AZ753">
            <v>0</v>
          </cell>
        </row>
        <row r="754">
          <cell r="O754">
            <v>0</v>
          </cell>
          <cell r="P754">
            <v>0</v>
          </cell>
          <cell r="AO754">
            <v>0</v>
          </cell>
          <cell r="AP754">
            <v>0</v>
          </cell>
          <cell r="AQ754">
            <v>0</v>
          </cell>
          <cell r="AR754">
            <v>0</v>
          </cell>
          <cell r="AS754">
            <v>0</v>
          </cell>
          <cell r="AT754">
            <v>0</v>
          </cell>
          <cell r="AU754">
            <v>0</v>
          </cell>
          <cell r="AV754">
            <v>0</v>
          </cell>
          <cell r="AW754">
            <v>0</v>
          </cell>
          <cell r="AX754">
            <v>0</v>
          </cell>
          <cell r="AY754">
            <v>0</v>
          </cell>
          <cell r="AZ754">
            <v>0</v>
          </cell>
        </row>
        <row r="755">
          <cell r="O755">
            <v>0</v>
          </cell>
          <cell r="P755">
            <v>0</v>
          </cell>
          <cell r="AO755">
            <v>0</v>
          </cell>
          <cell r="AP755">
            <v>0</v>
          </cell>
          <cell r="AQ755">
            <v>0</v>
          </cell>
          <cell r="AR755">
            <v>0</v>
          </cell>
          <cell r="AS755">
            <v>0</v>
          </cell>
          <cell r="AT755">
            <v>0</v>
          </cell>
          <cell r="AU755">
            <v>0</v>
          </cell>
          <cell r="AV755">
            <v>0</v>
          </cell>
          <cell r="AW755">
            <v>0</v>
          </cell>
          <cell r="AX755">
            <v>0</v>
          </cell>
          <cell r="AY755">
            <v>0</v>
          </cell>
          <cell r="AZ755">
            <v>0</v>
          </cell>
        </row>
        <row r="756">
          <cell r="O756">
            <v>0</v>
          </cell>
          <cell r="P756">
            <v>0</v>
          </cell>
          <cell r="AO756">
            <v>0</v>
          </cell>
          <cell r="AP756">
            <v>0</v>
          </cell>
          <cell r="AQ756">
            <v>0</v>
          </cell>
          <cell r="AR756">
            <v>0</v>
          </cell>
          <cell r="AS756">
            <v>0</v>
          </cell>
          <cell r="AT756">
            <v>0</v>
          </cell>
          <cell r="AU756">
            <v>0</v>
          </cell>
          <cell r="AV756">
            <v>0</v>
          </cell>
          <cell r="AW756">
            <v>0</v>
          </cell>
          <cell r="AX756">
            <v>0</v>
          </cell>
          <cell r="AY756">
            <v>0</v>
          </cell>
          <cell r="AZ756">
            <v>0</v>
          </cell>
        </row>
        <row r="757">
          <cell r="O757">
            <v>0</v>
          </cell>
          <cell r="P757">
            <v>0</v>
          </cell>
          <cell r="AO757">
            <v>0</v>
          </cell>
          <cell r="AP757">
            <v>0</v>
          </cell>
          <cell r="AQ757">
            <v>0</v>
          </cell>
          <cell r="AR757">
            <v>0</v>
          </cell>
          <cell r="AS757">
            <v>0</v>
          </cell>
          <cell r="AT757">
            <v>0</v>
          </cell>
          <cell r="AU757">
            <v>0</v>
          </cell>
          <cell r="AV757">
            <v>0</v>
          </cell>
          <cell r="AW757">
            <v>0</v>
          </cell>
          <cell r="AX757">
            <v>0</v>
          </cell>
          <cell r="AY757">
            <v>0</v>
          </cell>
          <cell r="AZ757">
            <v>0</v>
          </cell>
        </row>
        <row r="758">
          <cell r="O758">
            <v>1828298</v>
          </cell>
          <cell r="P758">
            <v>1828298</v>
          </cell>
          <cell r="AO758">
            <v>1828298</v>
          </cell>
          <cell r="AP758">
            <v>1828298</v>
          </cell>
          <cell r="AQ758">
            <v>1828298</v>
          </cell>
          <cell r="AR758">
            <v>1828298</v>
          </cell>
          <cell r="AS758">
            <v>1828298</v>
          </cell>
          <cell r="AT758">
            <v>1828298</v>
          </cell>
          <cell r="AU758">
            <v>1828298</v>
          </cell>
          <cell r="AV758">
            <v>1828298</v>
          </cell>
          <cell r="AW758">
            <v>1828298</v>
          </cell>
          <cell r="AX758">
            <v>1828298</v>
          </cell>
          <cell r="AY758">
            <v>1828298</v>
          </cell>
          <cell r="AZ758">
            <v>1828298</v>
          </cell>
        </row>
        <row r="759">
          <cell r="O759">
            <v>-1828298</v>
          </cell>
          <cell r="P759">
            <v>-1828298</v>
          </cell>
          <cell r="AO759">
            <v>-1828298</v>
          </cell>
          <cell r="AP759">
            <v>-1828298</v>
          </cell>
          <cell r="AQ759">
            <v>-1828298</v>
          </cell>
          <cell r="AR759">
            <v>-1828298</v>
          </cell>
          <cell r="AS759">
            <v>-1828298</v>
          </cell>
          <cell r="AT759">
            <v>-1828298</v>
          </cell>
          <cell r="AU759">
            <v>-1828298</v>
          </cell>
          <cell r="AV759">
            <v>-1828298</v>
          </cell>
          <cell r="AW759">
            <v>-1828298</v>
          </cell>
          <cell r="AX759">
            <v>-1828298</v>
          </cell>
          <cell r="AY759">
            <v>-1828298</v>
          </cell>
          <cell r="AZ759">
            <v>-1828298</v>
          </cell>
        </row>
        <row r="760">
          <cell r="O760">
            <v>0</v>
          </cell>
          <cell r="P760">
            <v>0</v>
          </cell>
          <cell r="AO760">
            <v>0</v>
          </cell>
          <cell r="AP760">
            <v>0</v>
          </cell>
          <cell r="AQ760">
            <v>0</v>
          </cell>
          <cell r="AR760">
            <v>0</v>
          </cell>
          <cell r="AS760">
            <v>0</v>
          </cell>
          <cell r="AT760">
            <v>0</v>
          </cell>
          <cell r="AU760">
            <v>0</v>
          </cell>
          <cell r="AV760">
            <v>0</v>
          </cell>
          <cell r="AW760">
            <v>0</v>
          </cell>
          <cell r="AX760">
            <v>0</v>
          </cell>
          <cell r="AY760">
            <v>0</v>
          </cell>
          <cell r="AZ760">
            <v>0</v>
          </cell>
        </row>
        <row r="761">
          <cell r="O761">
            <v>15000</v>
          </cell>
          <cell r="P761">
            <v>15000</v>
          </cell>
          <cell r="AO761">
            <v>15000</v>
          </cell>
          <cell r="AP761">
            <v>15000</v>
          </cell>
          <cell r="AQ761">
            <v>15000</v>
          </cell>
          <cell r="AR761">
            <v>15000</v>
          </cell>
          <cell r="AS761">
            <v>15000</v>
          </cell>
          <cell r="AT761">
            <v>15000</v>
          </cell>
          <cell r="AU761">
            <v>15000</v>
          </cell>
          <cell r="AV761">
            <v>15000</v>
          </cell>
          <cell r="AW761">
            <v>15000</v>
          </cell>
          <cell r="AX761">
            <v>15000</v>
          </cell>
          <cell r="AY761">
            <v>15000</v>
          </cell>
          <cell r="AZ761">
            <v>15625</v>
          </cell>
        </row>
        <row r="762">
          <cell r="O762">
            <v>50000</v>
          </cell>
          <cell r="P762">
            <v>50000</v>
          </cell>
          <cell r="AO762">
            <v>50715.44</v>
          </cell>
          <cell r="AP762">
            <v>50556.453333333338</v>
          </cell>
          <cell r="AQ762">
            <v>50397.466666666667</v>
          </cell>
          <cell r="AR762">
            <v>50238.48</v>
          </cell>
          <cell r="AS762">
            <v>50079.493333333339</v>
          </cell>
          <cell r="AT762">
            <v>50000</v>
          </cell>
          <cell r="AU762">
            <v>50000</v>
          </cell>
          <cell r="AV762">
            <v>50000</v>
          </cell>
          <cell r="AW762">
            <v>47916.666666666664</v>
          </cell>
          <cell r="AX762">
            <v>43750</v>
          </cell>
          <cell r="AY762">
            <v>39583.333333333336</v>
          </cell>
          <cell r="AZ762">
            <v>35416.666666666664</v>
          </cell>
        </row>
        <row r="763">
          <cell r="O763">
            <v>0</v>
          </cell>
          <cell r="P763">
            <v>0</v>
          </cell>
          <cell r="AO763">
            <v>0</v>
          </cell>
          <cell r="AP763">
            <v>0</v>
          </cell>
          <cell r="AQ763">
            <v>0</v>
          </cell>
          <cell r="AR763">
            <v>0</v>
          </cell>
          <cell r="AS763">
            <v>0</v>
          </cell>
          <cell r="AT763">
            <v>0</v>
          </cell>
          <cell r="AU763">
            <v>0</v>
          </cell>
          <cell r="AV763">
            <v>0</v>
          </cell>
          <cell r="AW763">
            <v>0</v>
          </cell>
          <cell r="AX763">
            <v>0</v>
          </cell>
          <cell r="AY763">
            <v>0</v>
          </cell>
          <cell r="AZ763">
            <v>0</v>
          </cell>
        </row>
        <row r="764">
          <cell r="O764">
            <v>126994509.09999999</v>
          </cell>
          <cell r="P764">
            <v>126403836.97</v>
          </cell>
          <cell r="AO764">
            <v>129357197.62</v>
          </cell>
          <cell r="AP764">
            <v>128766525.48999999</v>
          </cell>
          <cell r="AQ764">
            <v>128175853.36</v>
          </cell>
          <cell r="AR764">
            <v>127585181.23</v>
          </cell>
          <cell r="AS764">
            <v>126994509.10000001</v>
          </cell>
          <cell r="AT764">
            <v>126403836.97000001</v>
          </cell>
          <cell r="AU764">
            <v>125813164.83999999</v>
          </cell>
          <cell r="AV764">
            <v>125222492.71000002</v>
          </cell>
          <cell r="AW764">
            <v>124631820.58</v>
          </cell>
          <cell r="AX764">
            <v>124041148.45</v>
          </cell>
          <cell r="AY764">
            <v>123450476.31999999</v>
          </cell>
          <cell r="AZ764">
            <v>122859804.19</v>
          </cell>
        </row>
        <row r="765">
          <cell r="O765">
            <v>0</v>
          </cell>
          <cell r="P765">
            <v>0</v>
          </cell>
          <cell r="AO765">
            <v>0</v>
          </cell>
          <cell r="AP765">
            <v>0</v>
          </cell>
          <cell r="AQ765">
            <v>0</v>
          </cell>
          <cell r="AR765">
            <v>0</v>
          </cell>
          <cell r="AS765">
            <v>0</v>
          </cell>
          <cell r="AT765">
            <v>0</v>
          </cell>
          <cell r="AU765">
            <v>0</v>
          </cell>
          <cell r="AV765">
            <v>0</v>
          </cell>
          <cell r="AW765">
            <v>0</v>
          </cell>
          <cell r="AX765">
            <v>0</v>
          </cell>
          <cell r="AY765">
            <v>0</v>
          </cell>
          <cell r="AZ765">
            <v>0</v>
          </cell>
        </row>
        <row r="766">
          <cell r="O766">
            <v>0</v>
          </cell>
          <cell r="P766">
            <v>0</v>
          </cell>
          <cell r="AO766">
            <v>0</v>
          </cell>
          <cell r="AP766">
            <v>0</v>
          </cell>
          <cell r="AQ766">
            <v>0</v>
          </cell>
          <cell r="AR766">
            <v>0</v>
          </cell>
          <cell r="AS766">
            <v>0</v>
          </cell>
          <cell r="AT766">
            <v>0</v>
          </cell>
          <cell r="AU766">
            <v>0</v>
          </cell>
          <cell r="AV766">
            <v>0</v>
          </cell>
          <cell r="AW766">
            <v>0</v>
          </cell>
          <cell r="AX766">
            <v>0</v>
          </cell>
          <cell r="AY766">
            <v>0</v>
          </cell>
          <cell r="AZ766">
            <v>0</v>
          </cell>
        </row>
        <row r="767">
          <cell r="O767">
            <v>0</v>
          </cell>
          <cell r="P767">
            <v>0</v>
          </cell>
          <cell r="AO767">
            <v>0</v>
          </cell>
          <cell r="AP767">
            <v>0</v>
          </cell>
          <cell r="AQ767">
            <v>0</v>
          </cell>
          <cell r="AR767">
            <v>0</v>
          </cell>
          <cell r="AS767">
            <v>0</v>
          </cell>
          <cell r="AT767">
            <v>0</v>
          </cell>
          <cell r="AU767">
            <v>0</v>
          </cell>
          <cell r="AV767">
            <v>0</v>
          </cell>
          <cell r="AW767">
            <v>0</v>
          </cell>
          <cell r="AX767">
            <v>0</v>
          </cell>
          <cell r="AY767">
            <v>0</v>
          </cell>
          <cell r="AZ767">
            <v>0</v>
          </cell>
        </row>
        <row r="768">
          <cell r="O768">
            <v>0</v>
          </cell>
          <cell r="P768">
            <v>0</v>
          </cell>
          <cell r="AO768">
            <v>0</v>
          </cell>
          <cell r="AP768">
            <v>0</v>
          </cell>
          <cell r="AQ768">
            <v>0</v>
          </cell>
          <cell r="AR768">
            <v>0</v>
          </cell>
          <cell r="AS768">
            <v>0</v>
          </cell>
          <cell r="AT768">
            <v>0</v>
          </cell>
          <cell r="AU768">
            <v>0</v>
          </cell>
          <cell r="AV768">
            <v>0</v>
          </cell>
          <cell r="AW768">
            <v>0</v>
          </cell>
          <cell r="AX768">
            <v>0</v>
          </cell>
          <cell r="AY768">
            <v>0</v>
          </cell>
          <cell r="AZ768">
            <v>0</v>
          </cell>
        </row>
        <row r="769">
          <cell r="O769">
            <v>13262.01</v>
          </cell>
          <cell r="P769">
            <v>13262.01</v>
          </cell>
          <cell r="AO769">
            <v>13262.01</v>
          </cell>
          <cell r="AP769">
            <v>13262.01</v>
          </cell>
          <cell r="AQ769">
            <v>13262.01</v>
          </cell>
          <cell r="AR769">
            <v>13262.01</v>
          </cell>
          <cell r="AS769">
            <v>13262.01</v>
          </cell>
          <cell r="AT769">
            <v>13262.01</v>
          </cell>
          <cell r="AU769">
            <v>13262.01</v>
          </cell>
          <cell r="AV769">
            <v>13262.01</v>
          </cell>
          <cell r="AW769">
            <v>13262.01</v>
          </cell>
          <cell r="AX769">
            <v>13262.01</v>
          </cell>
          <cell r="AY769">
            <v>13262.01</v>
          </cell>
          <cell r="AZ769">
            <v>13262.01</v>
          </cell>
        </row>
        <row r="770">
          <cell r="O770">
            <v>0</v>
          </cell>
          <cell r="P770">
            <v>0</v>
          </cell>
          <cell r="AO770">
            <v>471.94875000000002</v>
          </cell>
          <cell r="AP770">
            <v>337.10624999999999</v>
          </cell>
          <cell r="AQ770">
            <v>202.26374999999999</v>
          </cell>
          <cell r="AR770">
            <v>67.421250000000001</v>
          </cell>
          <cell r="AS770">
            <v>0</v>
          </cell>
          <cell r="AT770">
            <v>0</v>
          </cell>
          <cell r="AU770">
            <v>0</v>
          </cell>
          <cell r="AV770">
            <v>0</v>
          </cell>
          <cell r="AW770">
            <v>0</v>
          </cell>
          <cell r="AX770">
            <v>0</v>
          </cell>
          <cell r="AY770">
            <v>0</v>
          </cell>
          <cell r="AZ770">
            <v>0</v>
          </cell>
        </row>
        <row r="771">
          <cell r="O771">
            <v>0</v>
          </cell>
          <cell r="P771">
            <v>0</v>
          </cell>
          <cell r="AO771">
            <v>0</v>
          </cell>
          <cell r="AP771">
            <v>0</v>
          </cell>
          <cell r="AQ771">
            <v>0</v>
          </cell>
          <cell r="AR771">
            <v>0</v>
          </cell>
          <cell r="AS771">
            <v>0</v>
          </cell>
          <cell r="AT771">
            <v>0</v>
          </cell>
          <cell r="AU771">
            <v>0</v>
          </cell>
          <cell r="AV771">
            <v>0</v>
          </cell>
          <cell r="AW771">
            <v>0</v>
          </cell>
          <cell r="AX771">
            <v>0</v>
          </cell>
          <cell r="AY771">
            <v>0</v>
          </cell>
          <cell r="AZ771">
            <v>0</v>
          </cell>
        </row>
        <row r="772">
          <cell r="O772">
            <v>1518794.88</v>
          </cell>
          <cell r="P772">
            <v>1518794.88</v>
          </cell>
          <cell r="AO772">
            <v>1518794.8799999997</v>
          </cell>
          <cell r="AP772">
            <v>1518794.8799999997</v>
          </cell>
          <cell r="AQ772">
            <v>1455511.7599999998</v>
          </cell>
          <cell r="AR772">
            <v>1328945.5199999998</v>
          </cell>
          <cell r="AS772">
            <v>1202379.2799999998</v>
          </cell>
          <cell r="AT772">
            <v>1075813.0399999998</v>
          </cell>
          <cell r="AU772">
            <v>949246.79999999993</v>
          </cell>
          <cell r="AV772">
            <v>822680.55999999994</v>
          </cell>
          <cell r="AW772">
            <v>696114.32</v>
          </cell>
          <cell r="AX772">
            <v>569548.07999999996</v>
          </cell>
          <cell r="AY772">
            <v>442981.84</v>
          </cell>
          <cell r="AZ772">
            <v>316415.59999999998</v>
          </cell>
        </row>
        <row r="773">
          <cell r="O773">
            <v>-1507269.28</v>
          </cell>
          <cell r="P773">
            <v>-1513802.03</v>
          </cell>
          <cell r="AO773">
            <v>-1481628.1395833332</v>
          </cell>
          <cell r="AP773">
            <v>-1487337.3683333329</v>
          </cell>
          <cell r="AQ773">
            <v>-1429511.0558333332</v>
          </cell>
          <cell r="AR773">
            <v>-1307988.2512499997</v>
          </cell>
          <cell r="AS773">
            <v>-1185921.0508333333</v>
          </cell>
          <cell r="AT773">
            <v>-1063309.4545833331</v>
          </cell>
          <cell r="AU773">
            <v>-940153.46250000002</v>
          </cell>
          <cell r="AV773">
            <v>-816453.07458333333</v>
          </cell>
          <cell r="AW773">
            <v>-692208.29083333327</v>
          </cell>
          <cell r="AX773">
            <v>-567419.11124999996</v>
          </cell>
          <cell r="AY773">
            <v>-442085.53583333333</v>
          </cell>
          <cell r="AZ773">
            <v>-316207.56458333333</v>
          </cell>
        </row>
        <row r="774">
          <cell r="O774">
            <v>0</v>
          </cell>
          <cell r="P774">
            <v>0</v>
          </cell>
          <cell r="AO774">
            <v>0</v>
          </cell>
          <cell r="AP774">
            <v>0</v>
          </cell>
          <cell r="AQ774">
            <v>0</v>
          </cell>
          <cell r="AR774">
            <v>0</v>
          </cell>
          <cell r="AS774">
            <v>0</v>
          </cell>
          <cell r="AT774">
            <v>0</v>
          </cell>
          <cell r="AU774">
            <v>0</v>
          </cell>
          <cell r="AV774">
            <v>0</v>
          </cell>
          <cell r="AW774">
            <v>0</v>
          </cell>
          <cell r="AX774">
            <v>0</v>
          </cell>
          <cell r="AY774">
            <v>0</v>
          </cell>
          <cell r="AZ774">
            <v>0</v>
          </cell>
        </row>
        <row r="775">
          <cell r="O775">
            <v>0</v>
          </cell>
          <cell r="P775">
            <v>0</v>
          </cell>
          <cell r="AO775">
            <v>0</v>
          </cell>
          <cell r="AP775">
            <v>0</v>
          </cell>
          <cell r="AQ775">
            <v>0</v>
          </cell>
          <cell r="AR775">
            <v>0</v>
          </cell>
          <cell r="AS775">
            <v>0</v>
          </cell>
          <cell r="AT775">
            <v>0</v>
          </cell>
          <cell r="AU775">
            <v>0</v>
          </cell>
          <cell r="AV775">
            <v>0</v>
          </cell>
          <cell r="AW775">
            <v>0</v>
          </cell>
          <cell r="AX775">
            <v>0</v>
          </cell>
          <cell r="AY775">
            <v>0</v>
          </cell>
          <cell r="AZ775">
            <v>0</v>
          </cell>
        </row>
        <row r="776">
          <cell r="O776">
            <v>-60951201.82</v>
          </cell>
          <cell r="P776">
            <v>-70583241.480000004</v>
          </cell>
          <cell r="AO776">
            <v>-60374803.257500015</v>
          </cell>
          <cell r="AP776">
            <v>-60047407.325833328</v>
          </cell>
          <cell r="AQ776">
            <v>-59763159.505416669</v>
          </cell>
          <cell r="AR776">
            <v>-59522484.812083334</v>
          </cell>
          <cell r="AS776">
            <v>-59027685.09041667</v>
          </cell>
          <cell r="AT776">
            <v>-58290231.540416665</v>
          </cell>
          <cell r="AU776">
            <v>-57642373.309583329</v>
          </cell>
          <cell r="AV776">
            <v>-57080527.02375</v>
          </cell>
          <cell r="AW776">
            <v>-56569796.131250001</v>
          </cell>
          <cell r="AX776">
            <v>-56082019.890000008</v>
          </cell>
          <cell r="AY776">
            <v>-55646674.271666668</v>
          </cell>
          <cell r="AZ776">
            <v>-55263785.0625</v>
          </cell>
        </row>
        <row r="777">
          <cell r="O777">
            <v>139197174.84</v>
          </cell>
          <cell r="P777">
            <v>145191220.44</v>
          </cell>
          <cell r="AO777">
            <v>132796682.53249998</v>
          </cell>
          <cell r="AP777">
            <v>134627090.05791667</v>
          </cell>
          <cell r="AQ777">
            <v>136232747.94583336</v>
          </cell>
          <cell r="AR777">
            <v>137859673.39291665</v>
          </cell>
          <cell r="AS777">
            <v>139576169.47916666</v>
          </cell>
          <cell r="AT777">
            <v>141196594.78833333</v>
          </cell>
          <cell r="AU777">
            <v>142737618.06083331</v>
          </cell>
          <cell r="AV777">
            <v>143825613.52041668</v>
          </cell>
          <cell r="AW777">
            <v>144397192.06791666</v>
          </cell>
          <cell r="AX777">
            <v>144981519.715</v>
          </cell>
          <cell r="AY777">
            <v>145235860.28791666</v>
          </cell>
          <cell r="AZ777">
            <v>143025762.83958337</v>
          </cell>
        </row>
        <row r="778">
          <cell r="O778">
            <v>0</v>
          </cell>
          <cell r="P778">
            <v>0</v>
          </cell>
          <cell r="AO778">
            <v>0</v>
          </cell>
          <cell r="AP778">
            <v>0</v>
          </cell>
          <cell r="AQ778">
            <v>0</v>
          </cell>
          <cell r="AR778">
            <v>0</v>
          </cell>
          <cell r="AS778">
            <v>0</v>
          </cell>
          <cell r="AT778">
            <v>0</v>
          </cell>
          <cell r="AU778">
            <v>0</v>
          </cell>
          <cell r="AV778">
            <v>0</v>
          </cell>
          <cell r="AW778">
            <v>0</v>
          </cell>
          <cell r="AX778">
            <v>0</v>
          </cell>
          <cell r="AY778">
            <v>0</v>
          </cell>
          <cell r="AZ778">
            <v>0</v>
          </cell>
        </row>
        <row r="779">
          <cell r="O779">
            <v>-474402.14</v>
          </cell>
          <cell r="P779">
            <v>-474402.14</v>
          </cell>
          <cell r="AO779">
            <v>-474402.13999999996</v>
          </cell>
          <cell r="AP779">
            <v>-474402.13999999996</v>
          </cell>
          <cell r="AQ779">
            <v>-474402.13999999996</v>
          </cell>
          <cell r="AR779">
            <v>-474402.13999999996</v>
          </cell>
          <cell r="AS779">
            <v>-474402.13999999996</v>
          </cell>
          <cell r="AT779">
            <v>-474402.13999999996</v>
          </cell>
          <cell r="AU779">
            <v>-474402.13999999996</v>
          </cell>
          <cell r="AV779">
            <v>-474402.13999999996</v>
          </cell>
          <cell r="AW779">
            <v>-474402.13999999996</v>
          </cell>
          <cell r="AX779">
            <v>-474402.13999999996</v>
          </cell>
          <cell r="AY779">
            <v>-474402.13999999996</v>
          </cell>
          <cell r="AZ779">
            <v>-474402.13999999996</v>
          </cell>
        </row>
        <row r="780">
          <cell r="O780">
            <v>29551324</v>
          </cell>
          <cell r="P780">
            <v>29551324</v>
          </cell>
          <cell r="AO780">
            <v>29551324</v>
          </cell>
          <cell r="AP780">
            <v>29551324</v>
          </cell>
          <cell r="AQ780">
            <v>29551324</v>
          </cell>
          <cell r="AR780">
            <v>29551324</v>
          </cell>
          <cell r="AS780">
            <v>29551324</v>
          </cell>
          <cell r="AT780">
            <v>29551324</v>
          </cell>
          <cell r="AU780">
            <v>29551324</v>
          </cell>
          <cell r="AV780">
            <v>29551324</v>
          </cell>
          <cell r="AW780">
            <v>29551324</v>
          </cell>
          <cell r="AX780">
            <v>29551324</v>
          </cell>
          <cell r="AY780">
            <v>29551324</v>
          </cell>
          <cell r="AZ780">
            <v>29551324</v>
          </cell>
        </row>
        <row r="781">
          <cell r="O781">
            <v>-29551324</v>
          </cell>
          <cell r="P781">
            <v>-29551324</v>
          </cell>
          <cell r="AO781">
            <v>-29551324</v>
          </cell>
          <cell r="AP781">
            <v>-29551324</v>
          </cell>
          <cell r="AQ781">
            <v>-29551324</v>
          </cell>
          <cell r="AR781">
            <v>-29551324</v>
          </cell>
          <cell r="AS781">
            <v>-29551324</v>
          </cell>
          <cell r="AT781">
            <v>-29551324</v>
          </cell>
          <cell r="AU781">
            <v>-29551324</v>
          </cell>
          <cell r="AV781">
            <v>-29551324</v>
          </cell>
          <cell r="AW781">
            <v>-29551324</v>
          </cell>
          <cell r="AX781">
            <v>-29551324</v>
          </cell>
          <cell r="AY781">
            <v>-29551324</v>
          </cell>
          <cell r="AZ781">
            <v>-29551324</v>
          </cell>
        </row>
        <row r="782">
          <cell r="O782">
            <v>9957561</v>
          </cell>
          <cell r="P782">
            <v>9957561</v>
          </cell>
          <cell r="AO782">
            <v>9957561</v>
          </cell>
          <cell r="AP782">
            <v>9957561</v>
          </cell>
          <cell r="AQ782">
            <v>9957561</v>
          </cell>
          <cell r="AR782">
            <v>9957561</v>
          </cell>
          <cell r="AS782">
            <v>9957561</v>
          </cell>
          <cell r="AT782">
            <v>9957561</v>
          </cell>
          <cell r="AU782">
            <v>9957561</v>
          </cell>
          <cell r="AV782">
            <v>9957561</v>
          </cell>
          <cell r="AW782">
            <v>9957561</v>
          </cell>
          <cell r="AX782">
            <v>9957561</v>
          </cell>
          <cell r="AY782">
            <v>9957561</v>
          </cell>
          <cell r="AZ782">
            <v>9957561</v>
          </cell>
        </row>
        <row r="783">
          <cell r="O783">
            <v>-9957561</v>
          </cell>
          <cell r="P783">
            <v>-9957561</v>
          </cell>
          <cell r="AO783">
            <v>-9957561</v>
          </cell>
          <cell r="AP783">
            <v>-9957561</v>
          </cell>
          <cell r="AQ783">
            <v>-9957561</v>
          </cell>
          <cell r="AR783">
            <v>-9957561</v>
          </cell>
          <cell r="AS783">
            <v>-9957561</v>
          </cell>
          <cell r="AT783">
            <v>-9957561</v>
          </cell>
          <cell r="AU783">
            <v>-9957561</v>
          </cell>
          <cell r="AV783">
            <v>-9957561</v>
          </cell>
          <cell r="AW783">
            <v>-9957561</v>
          </cell>
          <cell r="AX783">
            <v>-9957561</v>
          </cell>
          <cell r="AY783">
            <v>-9957561</v>
          </cell>
          <cell r="AZ783">
            <v>-9957561</v>
          </cell>
        </row>
        <row r="784">
          <cell r="O784">
            <v>-12375488</v>
          </cell>
          <cell r="P784">
            <v>-12375488</v>
          </cell>
          <cell r="AO784">
            <v>-12375488</v>
          </cell>
          <cell r="AP784">
            <v>-12375488</v>
          </cell>
          <cell r="AQ784">
            <v>-12375488</v>
          </cell>
          <cell r="AR784">
            <v>-12375488</v>
          </cell>
          <cell r="AS784">
            <v>-12375488</v>
          </cell>
          <cell r="AT784">
            <v>-12375488</v>
          </cell>
          <cell r="AU784">
            <v>-12375488</v>
          </cell>
          <cell r="AV784">
            <v>-12375488</v>
          </cell>
          <cell r="AW784">
            <v>-12375488</v>
          </cell>
          <cell r="AX784">
            <v>-12375488</v>
          </cell>
          <cell r="AY784">
            <v>-12375488</v>
          </cell>
          <cell r="AZ784">
            <v>-12375488</v>
          </cell>
        </row>
        <row r="785">
          <cell r="O785">
            <v>12375488</v>
          </cell>
          <cell r="P785">
            <v>12375488</v>
          </cell>
          <cell r="AO785">
            <v>12375488</v>
          </cell>
          <cell r="AP785">
            <v>12375488</v>
          </cell>
          <cell r="AQ785">
            <v>12375488</v>
          </cell>
          <cell r="AR785">
            <v>12375488</v>
          </cell>
          <cell r="AS785">
            <v>12375488</v>
          </cell>
          <cell r="AT785">
            <v>12375488</v>
          </cell>
          <cell r="AU785">
            <v>12375488</v>
          </cell>
          <cell r="AV785">
            <v>12375488</v>
          </cell>
          <cell r="AW785">
            <v>12375488</v>
          </cell>
          <cell r="AX785">
            <v>12375488</v>
          </cell>
          <cell r="AY785">
            <v>12375488</v>
          </cell>
          <cell r="AZ785">
            <v>12375488</v>
          </cell>
        </row>
        <row r="786">
          <cell r="O786">
            <v>-30575456</v>
          </cell>
          <cell r="P786">
            <v>-29281605</v>
          </cell>
          <cell r="AO786">
            <v>-26416124.625</v>
          </cell>
          <cell r="AP786">
            <v>-26984954.458333332</v>
          </cell>
          <cell r="AQ786">
            <v>-26621005.041666668</v>
          </cell>
          <cell r="AR786">
            <v>-25897608.958333332</v>
          </cell>
          <cell r="AS786">
            <v>-24596548.458333332</v>
          </cell>
          <cell r="AT786">
            <v>-22999253.375</v>
          </cell>
          <cell r="AU786">
            <v>-21496193.541666668</v>
          </cell>
          <cell r="AV786">
            <v>-19925340.166666668</v>
          </cell>
          <cell r="AW786">
            <v>-17966081.333333332</v>
          </cell>
          <cell r="AX786">
            <v>-15646275.041666666</v>
          </cell>
          <cell r="AY786">
            <v>-13153869.333333334</v>
          </cell>
          <cell r="AZ786">
            <v>-10633383.458333334</v>
          </cell>
        </row>
        <row r="787">
          <cell r="O787">
            <v>30575456</v>
          </cell>
          <cell r="P787">
            <v>29281605</v>
          </cell>
          <cell r="AO787">
            <v>26416124.625</v>
          </cell>
          <cell r="AP787">
            <v>26984954.458333332</v>
          </cell>
          <cell r="AQ787">
            <v>26621005.041666668</v>
          </cell>
          <cell r="AR787">
            <v>25897608.958333332</v>
          </cell>
          <cell r="AS787">
            <v>24596548.458333332</v>
          </cell>
          <cell r="AT787">
            <v>22999253.375</v>
          </cell>
          <cell r="AU787">
            <v>21496193.541666668</v>
          </cell>
          <cell r="AV787">
            <v>19925340.166666668</v>
          </cell>
          <cell r="AW787">
            <v>17966081.333333332</v>
          </cell>
          <cell r="AX787">
            <v>15646275.041666666</v>
          </cell>
          <cell r="AY787">
            <v>13153869.333333334</v>
          </cell>
          <cell r="AZ787">
            <v>10633383.458333334</v>
          </cell>
        </row>
        <row r="788">
          <cell r="O788">
            <v>-9148436</v>
          </cell>
          <cell r="P788">
            <v>-6256022</v>
          </cell>
          <cell r="AO788">
            <v>-7570560.583333333</v>
          </cell>
          <cell r="AP788">
            <v>-8301017.375</v>
          </cell>
          <cell r="AQ788">
            <v>-9031474.166666666</v>
          </cell>
          <cell r="AR788">
            <v>-9596651.458333334</v>
          </cell>
          <cell r="AS788">
            <v>-9810088.583333334</v>
          </cell>
          <cell r="AT788">
            <v>-9804375.875</v>
          </cell>
          <cell r="AU788">
            <v>-9529029.125</v>
          </cell>
          <cell r="AV788">
            <v>-8899148.083333334</v>
          </cell>
          <cell r="AW788">
            <v>-7878678</v>
          </cell>
          <cell r="AX788">
            <v>-6397281.25</v>
          </cell>
          <cell r="AY788">
            <v>-5053536.083333333</v>
          </cell>
          <cell r="AZ788">
            <v>-4128873.1666666665</v>
          </cell>
        </row>
        <row r="789">
          <cell r="O789">
            <v>0</v>
          </cell>
          <cell r="P789">
            <v>0</v>
          </cell>
          <cell r="AO789">
            <v>0</v>
          </cell>
          <cell r="AP789">
            <v>0</v>
          </cell>
          <cell r="AQ789">
            <v>0</v>
          </cell>
          <cell r="AR789">
            <v>0</v>
          </cell>
          <cell r="AS789">
            <v>0</v>
          </cell>
          <cell r="AT789">
            <v>0</v>
          </cell>
          <cell r="AU789">
            <v>0</v>
          </cell>
          <cell r="AV789">
            <v>0</v>
          </cell>
          <cell r="AW789">
            <v>0</v>
          </cell>
          <cell r="AX789">
            <v>0</v>
          </cell>
          <cell r="AY789">
            <v>0</v>
          </cell>
          <cell r="AZ789">
            <v>0</v>
          </cell>
        </row>
        <row r="790">
          <cell r="O790">
            <v>-671033</v>
          </cell>
          <cell r="P790">
            <v>-671033</v>
          </cell>
          <cell r="AO790">
            <v>-671033</v>
          </cell>
          <cell r="AP790">
            <v>-671033</v>
          </cell>
          <cell r="AQ790">
            <v>-671033</v>
          </cell>
          <cell r="AR790">
            <v>-671033</v>
          </cell>
          <cell r="AS790">
            <v>-671033</v>
          </cell>
          <cell r="AT790">
            <v>-671033</v>
          </cell>
          <cell r="AU790">
            <v>-671033</v>
          </cell>
          <cell r="AV790">
            <v>-671033</v>
          </cell>
          <cell r="AW790">
            <v>-671033</v>
          </cell>
          <cell r="AX790">
            <v>-671033</v>
          </cell>
          <cell r="AY790">
            <v>-671033</v>
          </cell>
          <cell r="AZ790">
            <v>-671033</v>
          </cell>
        </row>
        <row r="791">
          <cell r="O791">
            <v>671033</v>
          </cell>
          <cell r="P791">
            <v>671033</v>
          </cell>
          <cell r="AO791">
            <v>671033</v>
          </cell>
          <cell r="AP791">
            <v>671033</v>
          </cell>
          <cell r="AQ791">
            <v>671033</v>
          </cell>
          <cell r="AR791">
            <v>671033</v>
          </cell>
          <cell r="AS791">
            <v>671033</v>
          </cell>
          <cell r="AT791">
            <v>671033</v>
          </cell>
          <cell r="AU791">
            <v>671033</v>
          </cell>
          <cell r="AV791">
            <v>671033</v>
          </cell>
          <cell r="AW791">
            <v>671033</v>
          </cell>
          <cell r="AX791">
            <v>671033</v>
          </cell>
          <cell r="AY791">
            <v>671033</v>
          </cell>
          <cell r="AZ791">
            <v>671033</v>
          </cell>
        </row>
        <row r="792">
          <cell r="O792">
            <v>-30212669</v>
          </cell>
          <cell r="P792">
            <v>-30212669</v>
          </cell>
          <cell r="AO792">
            <v>-30212669</v>
          </cell>
          <cell r="AP792">
            <v>-30212669</v>
          </cell>
          <cell r="AQ792">
            <v>-30212669</v>
          </cell>
          <cell r="AR792">
            <v>-30212669</v>
          </cell>
          <cell r="AS792">
            <v>-30212669</v>
          </cell>
          <cell r="AT792">
            <v>-30212669</v>
          </cell>
          <cell r="AU792">
            <v>-30212669</v>
          </cell>
          <cell r="AV792">
            <v>-30212669</v>
          </cell>
          <cell r="AW792">
            <v>-30212669</v>
          </cell>
          <cell r="AX792">
            <v>-30212669</v>
          </cell>
          <cell r="AY792">
            <v>-30212669</v>
          </cell>
          <cell r="AZ792">
            <v>-30212669</v>
          </cell>
        </row>
        <row r="793">
          <cell r="O793">
            <v>30212669</v>
          </cell>
          <cell r="P793">
            <v>30212669</v>
          </cell>
          <cell r="AO793">
            <v>30212669</v>
          </cell>
          <cell r="AP793">
            <v>30212669</v>
          </cell>
          <cell r="AQ793">
            <v>30212669</v>
          </cell>
          <cell r="AR793">
            <v>30212669</v>
          </cell>
          <cell r="AS793">
            <v>30212669</v>
          </cell>
          <cell r="AT793">
            <v>30212669</v>
          </cell>
          <cell r="AU793">
            <v>30212669</v>
          </cell>
          <cell r="AV793">
            <v>30212669</v>
          </cell>
          <cell r="AW793">
            <v>30212669</v>
          </cell>
          <cell r="AX793">
            <v>30212669</v>
          </cell>
          <cell r="AY793">
            <v>30212669</v>
          </cell>
          <cell r="AZ793">
            <v>30212669</v>
          </cell>
        </row>
        <row r="794">
          <cell r="O794">
            <v>-1764924</v>
          </cell>
          <cell r="P794">
            <v>-1764924</v>
          </cell>
          <cell r="AO794">
            <v>-1764924</v>
          </cell>
          <cell r="AP794">
            <v>-1764924</v>
          </cell>
          <cell r="AQ794">
            <v>-1764924</v>
          </cell>
          <cell r="AR794">
            <v>-1764924</v>
          </cell>
          <cell r="AS794">
            <v>-1764924</v>
          </cell>
          <cell r="AT794">
            <v>-1764924</v>
          </cell>
          <cell r="AU794">
            <v>-1764924</v>
          </cell>
          <cell r="AV794">
            <v>-1764924</v>
          </cell>
          <cell r="AW794">
            <v>-1764924</v>
          </cell>
          <cell r="AX794">
            <v>-1764924</v>
          </cell>
          <cell r="AY794">
            <v>-1764924</v>
          </cell>
          <cell r="AZ794">
            <v>-1764924</v>
          </cell>
        </row>
        <row r="795">
          <cell r="O795">
            <v>1764924</v>
          </cell>
          <cell r="P795">
            <v>1764924</v>
          </cell>
          <cell r="AO795">
            <v>1764924</v>
          </cell>
          <cell r="AP795">
            <v>1764924</v>
          </cell>
          <cell r="AQ795">
            <v>1764924</v>
          </cell>
          <cell r="AR795">
            <v>1764924</v>
          </cell>
          <cell r="AS795">
            <v>1764924</v>
          </cell>
          <cell r="AT795">
            <v>1764924</v>
          </cell>
          <cell r="AU795">
            <v>1764924</v>
          </cell>
          <cell r="AV795">
            <v>1764924</v>
          </cell>
          <cell r="AW795">
            <v>1764924</v>
          </cell>
          <cell r="AX795">
            <v>1764924</v>
          </cell>
          <cell r="AY795">
            <v>1764924</v>
          </cell>
          <cell r="AZ795">
            <v>1764924</v>
          </cell>
        </row>
        <row r="796">
          <cell r="O796">
            <v>30270096</v>
          </cell>
          <cell r="P796">
            <v>30270096</v>
          </cell>
          <cell r="AO796">
            <v>30270096</v>
          </cell>
          <cell r="AP796">
            <v>30270096</v>
          </cell>
          <cell r="AQ796">
            <v>30270096</v>
          </cell>
          <cell r="AR796">
            <v>30270096</v>
          </cell>
          <cell r="AS796">
            <v>30270096</v>
          </cell>
          <cell r="AT796">
            <v>30270096</v>
          </cell>
          <cell r="AU796">
            <v>30270096</v>
          </cell>
          <cell r="AV796">
            <v>30270096</v>
          </cell>
          <cell r="AW796">
            <v>30270096</v>
          </cell>
          <cell r="AX796">
            <v>30270096</v>
          </cell>
          <cell r="AY796">
            <v>30270096</v>
          </cell>
          <cell r="AZ796">
            <v>30270096</v>
          </cell>
        </row>
        <row r="797">
          <cell r="O797">
            <v>-30270096</v>
          </cell>
          <cell r="P797">
            <v>-30270096</v>
          </cell>
          <cell r="AO797">
            <v>-30270096</v>
          </cell>
          <cell r="AP797">
            <v>-30270096</v>
          </cell>
          <cell r="AQ797">
            <v>-30270096</v>
          </cell>
          <cell r="AR797">
            <v>-30270096</v>
          </cell>
          <cell r="AS797">
            <v>-30270096</v>
          </cell>
          <cell r="AT797">
            <v>-30270096</v>
          </cell>
          <cell r="AU797">
            <v>-30270096</v>
          </cell>
          <cell r="AV797">
            <v>-30270096</v>
          </cell>
          <cell r="AW797">
            <v>-30270096</v>
          </cell>
          <cell r="AX797">
            <v>-30270096</v>
          </cell>
          <cell r="AY797">
            <v>-30270096</v>
          </cell>
          <cell r="AZ797">
            <v>-30270096</v>
          </cell>
        </row>
        <row r="798">
          <cell r="O798">
            <v>36163528</v>
          </cell>
          <cell r="P798">
            <v>36163528</v>
          </cell>
          <cell r="AO798">
            <v>36163528</v>
          </cell>
          <cell r="AP798">
            <v>36163528</v>
          </cell>
          <cell r="AQ798">
            <v>36163528</v>
          </cell>
          <cell r="AR798">
            <v>36163528</v>
          </cell>
          <cell r="AS798">
            <v>36163528</v>
          </cell>
          <cell r="AT798">
            <v>36163528</v>
          </cell>
          <cell r="AU798">
            <v>36163528</v>
          </cell>
          <cell r="AV798">
            <v>36163528</v>
          </cell>
          <cell r="AW798">
            <v>36163528</v>
          </cell>
          <cell r="AX798">
            <v>36163528</v>
          </cell>
          <cell r="AY798">
            <v>36163528</v>
          </cell>
          <cell r="AZ798">
            <v>36163528</v>
          </cell>
        </row>
        <row r="799">
          <cell r="O799">
            <v>0</v>
          </cell>
          <cell r="P799">
            <v>0</v>
          </cell>
          <cell r="AO799">
            <v>0</v>
          </cell>
          <cell r="AP799">
            <v>0</v>
          </cell>
          <cell r="AQ799">
            <v>0</v>
          </cell>
          <cell r="AR799">
            <v>0</v>
          </cell>
          <cell r="AS799">
            <v>0</v>
          </cell>
          <cell r="AT799">
            <v>0</v>
          </cell>
          <cell r="AU799">
            <v>0</v>
          </cell>
          <cell r="AV799">
            <v>0</v>
          </cell>
          <cell r="AW799">
            <v>0</v>
          </cell>
          <cell r="AX799">
            <v>0</v>
          </cell>
          <cell r="AY799">
            <v>0</v>
          </cell>
          <cell r="AZ799">
            <v>0</v>
          </cell>
        </row>
        <row r="800">
          <cell r="O800">
            <v>210136.22</v>
          </cell>
          <cell r="P800">
            <v>176422.22</v>
          </cell>
          <cell r="AO800">
            <v>460168.67833333317</v>
          </cell>
          <cell r="AP800">
            <v>400929.55333333323</v>
          </cell>
          <cell r="AQ800">
            <v>346215.09500000003</v>
          </cell>
          <cell r="AR800">
            <v>295991.01166666672</v>
          </cell>
          <cell r="AS800">
            <v>250251.63666666672</v>
          </cell>
          <cell r="AT800">
            <v>208962.21999999997</v>
          </cell>
          <cell r="AU800">
            <v>172007.63666666663</v>
          </cell>
          <cell r="AV800">
            <v>141494.59499999997</v>
          </cell>
          <cell r="AW800">
            <v>116960.21999999999</v>
          </cell>
          <cell r="AX800">
            <v>95565.344999999987</v>
          </cell>
          <cell r="AY800">
            <v>76971.844999999987</v>
          </cell>
          <cell r="AZ800">
            <v>60987.627499999981</v>
          </cell>
        </row>
        <row r="801">
          <cell r="O801">
            <v>0</v>
          </cell>
          <cell r="P801">
            <v>0</v>
          </cell>
          <cell r="AO801">
            <v>0</v>
          </cell>
          <cell r="AP801">
            <v>0</v>
          </cell>
          <cell r="AQ801">
            <v>0</v>
          </cell>
          <cell r="AR801">
            <v>0</v>
          </cell>
          <cell r="AS801">
            <v>0</v>
          </cell>
          <cell r="AT801">
            <v>0</v>
          </cell>
          <cell r="AU801">
            <v>0</v>
          </cell>
          <cell r="AV801">
            <v>0</v>
          </cell>
          <cell r="AW801">
            <v>0</v>
          </cell>
          <cell r="AX801">
            <v>0</v>
          </cell>
          <cell r="AY801">
            <v>0</v>
          </cell>
          <cell r="AZ801">
            <v>0</v>
          </cell>
        </row>
        <row r="802">
          <cell r="O802">
            <v>0</v>
          </cell>
          <cell r="P802">
            <v>0</v>
          </cell>
          <cell r="AO802">
            <v>0</v>
          </cell>
          <cell r="AP802">
            <v>0</v>
          </cell>
          <cell r="AQ802">
            <v>0</v>
          </cell>
          <cell r="AR802">
            <v>0</v>
          </cell>
          <cell r="AS802">
            <v>0</v>
          </cell>
          <cell r="AT802">
            <v>0</v>
          </cell>
          <cell r="AU802">
            <v>0</v>
          </cell>
          <cell r="AV802">
            <v>0</v>
          </cell>
          <cell r="AW802">
            <v>0</v>
          </cell>
          <cell r="AX802">
            <v>0</v>
          </cell>
          <cell r="AY802">
            <v>0</v>
          </cell>
          <cell r="AZ802">
            <v>0</v>
          </cell>
        </row>
        <row r="803">
          <cell r="O803">
            <v>0</v>
          </cell>
          <cell r="P803">
            <v>0</v>
          </cell>
          <cell r="AO803">
            <v>0</v>
          </cell>
          <cell r="AP803">
            <v>0</v>
          </cell>
          <cell r="AQ803">
            <v>0</v>
          </cell>
          <cell r="AR803">
            <v>0</v>
          </cell>
          <cell r="AS803">
            <v>0</v>
          </cell>
          <cell r="AT803">
            <v>0</v>
          </cell>
          <cell r="AU803">
            <v>0</v>
          </cell>
          <cell r="AV803">
            <v>0</v>
          </cell>
          <cell r="AW803">
            <v>0</v>
          </cell>
          <cell r="AX803">
            <v>0</v>
          </cell>
          <cell r="AY803">
            <v>0</v>
          </cell>
          <cell r="AZ803">
            <v>0</v>
          </cell>
        </row>
        <row r="804">
          <cell r="O804">
            <v>2749643.08</v>
          </cell>
          <cell r="P804">
            <v>2749643.08</v>
          </cell>
          <cell r="AO804">
            <v>2749643.0799999996</v>
          </cell>
          <cell r="AP804">
            <v>2749643.0799999996</v>
          </cell>
          <cell r="AQ804">
            <v>2749643.0799999996</v>
          </cell>
          <cell r="AR804">
            <v>2749643.0799999996</v>
          </cell>
          <cell r="AS804">
            <v>2749643.0799999996</v>
          </cell>
          <cell r="AT804">
            <v>2749643.0799999996</v>
          </cell>
          <cell r="AU804">
            <v>2749643.0799999996</v>
          </cell>
          <cell r="AV804">
            <v>2749643.0799999996</v>
          </cell>
          <cell r="AW804">
            <v>2749643.0799999996</v>
          </cell>
          <cell r="AX804">
            <v>2749643.0799999996</v>
          </cell>
          <cell r="AY804">
            <v>2749643.0799999996</v>
          </cell>
          <cell r="AZ804">
            <v>2749643.0799999996</v>
          </cell>
        </row>
        <row r="805">
          <cell r="O805">
            <v>-36163528</v>
          </cell>
          <cell r="P805">
            <v>-36163528</v>
          </cell>
          <cell r="AO805">
            <v>-36163528</v>
          </cell>
          <cell r="AP805">
            <v>-36163528</v>
          </cell>
          <cell r="AQ805">
            <v>-36163528</v>
          </cell>
          <cell r="AR805">
            <v>-36163528</v>
          </cell>
          <cell r="AS805">
            <v>-36163528</v>
          </cell>
          <cell r="AT805">
            <v>-36163528</v>
          </cell>
          <cell r="AU805">
            <v>-36163528</v>
          </cell>
          <cell r="AV805">
            <v>-36163528</v>
          </cell>
          <cell r="AW805">
            <v>-36163528</v>
          </cell>
          <cell r="AX805">
            <v>-36163528</v>
          </cell>
          <cell r="AY805">
            <v>-36163528</v>
          </cell>
          <cell r="AZ805">
            <v>-36163528</v>
          </cell>
        </row>
        <row r="806">
          <cell r="O806">
            <v>0</v>
          </cell>
          <cell r="P806">
            <v>0</v>
          </cell>
          <cell r="AO806">
            <v>0</v>
          </cell>
          <cell r="AP806">
            <v>0</v>
          </cell>
          <cell r="AQ806">
            <v>0</v>
          </cell>
          <cell r="AR806">
            <v>0</v>
          </cell>
          <cell r="AS806">
            <v>0</v>
          </cell>
          <cell r="AT806">
            <v>0</v>
          </cell>
          <cell r="AU806">
            <v>0</v>
          </cell>
          <cell r="AV806">
            <v>0</v>
          </cell>
          <cell r="AW806">
            <v>0</v>
          </cell>
          <cell r="AX806">
            <v>0</v>
          </cell>
          <cell r="AY806">
            <v>0</v>
          </cell>
          <cell r="AZ806">
            <v>0</v>
          </cell>
        </row>
        <row r="807">
          <cell r="O807">
            <v>0</v>
          </cell>
          <cell r="P807">
            <v>0</v>
          </cell>
          <cell r="AO807">
            <v>0</v>
          </cell>
          <cell r="AP807">
            <v>0</v>
          </cell>
          <cell r="AQ807">
            <v>0</v>
          </cell>
          <cell r="AR807">
            <v>0</v>
          </cell>
          <cell r="AS807">
            <v>0</v>
          </cell>
          <cell r="AT807">
            <v>0</v>
          </cell>
          <cell r="AU807">
            <v>0</v>
          </cell>
          <cell r="AV807">
            <v>0</v>
          </cell>
          <cell r="AW807">
            <v>0</v>
          </cell>
          <cell r="AX807">
            <v>0</v>
          </cell>
          <cell r="AY807">
            <v>0</v>
          </cell>
          <cell r="AZ807">
            <v>0</v>
          </cell>
        </row>
        <row r="808">
          <cell r="O808">
            <v>0</v>
          </cell>
          <cell r="P808">
            <v>0</v>
          </cell>
          <cell r="AO808">
            <v>0</v>
          </cell>
          <cell r="AP808">
            <v>0</v>
          </cell>
          <cell r="AQ808">
            <v>0</v>
          </cell>
          <cell r="AR808">
            <v>0</v>
          </cell>
          <cell r="AS808">
            <v>0</v>
          </cell>
          <cell r="AT808">
            <v>0</v>
          </cell>
          <cell r="AU808">
            <v>0</v>
          </cell>
          <cell r="AV808">
            <v>0</v>
          </cell>
          <cell r="AW808">
            <v>0</v>
          </cell>
          <cell r="AX808">
            <v>0</v>
          </cell>
          <cell r="AY808">
            <v>0</v>
          </cell>
          <cell r="AZ808">
            <v>0</v>
          </cell>
        </row>
        <row r="809">
          <cell r="O809">
            <v>0</v>
          </cell>
          <cell r="P809">
            <v>0</v>
          </cell>
          <cell r="AO809">
            <v>0</v>
          </cell>
          <cell r="AP809">
            <v>0</v>
          </cell>
          <cell r="AQ809">
            <v>0</v>
          </cell>
          <cell r="AR809">
            <v>0</v>
          </cell>
          <cell r="AS809">
            <v>0</v>
          </cell>
          <cell r="AT809">
            <v>0</v>
          </cell>
          <cell r="AU809">
            <v>0</v>
          </cell>
          <cell r="AV809">
            <v>0</v>
          </cell>
          <cell r="AW809">
            <v>0</v>
          </cell>
          <cell r="AX809">
            <v>0</v>
          </cell>
          <cell r="AY809">
            <v>0</v>
          </cell>
          <cell r="AZ809">
            <v>0</v>
          </cell>
        </row>
        <row r="810">
          <cell r="O810">
            <v>0</v>
          </cell>
          <cell r="P810">
            <v>0</v>
          </cell>
          <cell r="AO810">
            <v>0</v>
          </cell>
          <cell r="AP810">
            <v>0</v>
          </cell>
          <cell r="AQ810">
            <v>0</v>
          </cell>
          <cell r="AR810">
            <v>0</v>
          </cell>
          <cell r="AS810">
            <v>0</v>
          </cell>
          <cell r="AT810">
            <v>0</v>
          </cell>
          <cell r="AU810">
            <v>0</v>
          </cell>
          <cell r="AV810">
            <v>0</v>
          </cell>
          <cell r="AW810">
            <v>0</v>
          </cell>
          <cell r="AX810">
            <v>0</v>
          </cell>
          <cell r="AY810">
            <v>0</v>
          </cell>
          <cell r="AZ810">
            <v>0</v>
          </cell>
        </row>
        <row r="811">
          <cell r="O811">
            <v>-34827817</v>
          </cell>
          <cell r="P811">
            <v>-34827817</v>
          </cell>
          <cell r="AO811">
            <v>-34827817</v>
          </cell>
          <cell r="AP811">
            <v>-34827817</v>
          </cell>
          <cell r="AQ811">
            <v>-34827817</v>
          </cell>
          <cell r="AR811">
            <v>-34827817</v>
          </cell>
          <cell r="AS811">
            <v>-34827817</v>
          </cell>
          <cell r="AT811">
            <v>-34827817</v>
          </cell>
          <cell r="AU811">
            <v>-34827817</v>
          </cell>
          <cell r="AV811">
            <v>-34827817</v>
          </cell>
          <cell r="AW811">
            <v>-34827817</v>
          </cell>
          <cell r="AX811">
            <v>-34827817</v>
          </cell>
          <cell r="AY811">
            <v>-34827817</v>
          </cell>
          <cell r="AZ811">
            <v>-34827817</v>
          </cell>
        </row>
        <row r="812">
          <cell r="O812">
            <v>34827817</v>
          </cell>
          <cell r="P812">
            <v>34827817</v>
          </cell>
          <cell r="AO812">
            <v>34827817</v>
          </cell>
          <cell r="AP812">
            <v>34827817</v>
          </cell>
          <cell r="AQ812">
            <v>34827817</v>
          </cell>
          <cell r="AR812">
            <v>34827817</v>
          </cell>
          <cell r="AS812">
            <v>34827817</v>
          </cell>
          <cell r="AT812">
            <v>34827817</v>
          </cell>
          <cell r="AU812">
            <v>34827817</v>
          </cell>
          <cell r="AV812">
            <v>34827817</v>
          </cell>
          <cell r="AW812">
            <v>34827817</v>
          </cell>
          <cell r="AX812">
            <v>34827817</v>
          </cell>
          <cell r="AY812">
            <v>34827817</v>
          </cell>
          <cell r="AZ812">
            <v>34827817</v>
          </cell>
        </row>
        <row r="813">
          <cell r="O813">
            <v>0</v>
          </cell>
          <cell r="P813">
            <v>0</v>
          </cell>
          <cell r="AO813">
            <v>66875.926250000004</v>
          </cell>
          <cell r="AP813">
            <v>42800.591249999998</v>
          </cell>
          <cell r="AQ813">
            <v>24075.331250000003</v>
          </cell>
          <cell r="AR813">
            <v>10700.14625</v>
          </cell>
          <cell r="AS813">
            <v>2675.0362500000001</v>
          </cell>
          <cell r="AT813">
            <v>0</v>
          </cell>
          <cell r="AU813">
            <v>0</v>
          </cell>
          <cell r="AV813">
            <v>0</v>
          </cell>
          <cell r="AW813">
            <v>0</v>
          </cell>
          <cell r="AX813">
            <v>0</v>
          </cell>
          <cell r="AY813">
            <v>0</v>
          </cell>
          <cell r="AZ813">
            <v>0</v>
          </cell>
        </row>
        <row r="814">
          <cell r="O814">
            <v>-25644564</v>
          </cell>
          <cell r="P814">
            <v>-25644564</v>
          </cell>
          <cell r="AO814">
            <v>-25644564</v>
          </cell>
          <cell r="AP814">
            <v>-25644564</v>
          </cell>
          <cell r="AQ814">
            <v>-25644564</v>
          </cell>
          <cell r="AR814">
            <v>-25644564</v>
          </cell>
          <cell r="AS814">
            <v>-25644564</v>
          </cell>
          <cell r="AT814">
            <v>-25644564</v>
          </cell>
          <cell r="AU814">
            <v>-25644564</v>
          </cell>
          <cell r="AV814">
            <v>-25644564</v>
          </cell>
          <cell r="AW814">
            <v>-25644564</v>
          </cell>
          <cell r="AX814">
            <v>-25644564</v>
          </cell>
          <cell r="AY814">
            <v>-25644564</v>
          </cell>
          <cell r="AZ814">
            <v>-25644564</v>
          </cell>
        </row>
        <row r="815">
          <cell r="O815">
            <v>25644564</v>
          </cell>
          <cell r="P815">
            <v>25644564</v>
          </cell>
          <cell r="AO815">
            <v>25644564</v>
          </cell>
          <cell r="AP815">
            <v>25644564</v>
          </cell>
          <cell r="AQ815">
            <v>25644564</v>
          </cell>
          <cell r="AR815">
            <v>25644564</v>
          </cell>
          <cell r="AS815">
            <v>25644564</v>
          </cell>
          <cell r="AT815">
            <v>25644564</v>
          </cell>
          <cell r="AU815">
            <v>25644564</v>
          </cell>
          <cell r="AV815">
            <v>25644564</v>
          </cell>
          <cell r="AW815">
            <v>25644564</v>
          </cell>
          <cell r="AX815">
            <v>25644564</v>
          </cell>
          <cell r="AY815">
            <v>25644564</v>
          </cell>
          <cell r="AZ815">
            <v>25644564</v>
          </cell>
        </row>
        <row r="816">
          <cell r="O816">
            <v>-41998202</v>
          </cell>
          <cell r="P816">
            <v>-37811937</v>
          </cell>
          <cell r="AO816">
            <v>-36277781.291666664</v>
          </cell>
          <cell r="AP816">
            <v>-38450602.458333336</v>
          </cell>
          <cell r="AQ816">
            <v>-40466346.875</v>
          </cell>
          <cell r="AR816">
            <v>-41792586.541666664</v>
          </cell>
          <cell r="AS816">
            <v>-42219460.875</v>
          </cell>
          <cell r="AT816">
            <v>-42208035.541666664</v>
          </cell>
          <cell r="AU816">
            <v>-41839304.416666664</v>
          </cell>
          <cell r="AV816">
            <v>-41058397.333333336</v>
          </cell>
          <cell r="AW816">
            <v>-40033870.875</v>
          </cell>
          <cell r="AX816">
            <v>-38816210.916666664</v>
          </cell>
          <cell r="AY816">
            <v>-37986364.708333336</v>
          </cell>
          <cell r="AZ816">
            <v>-37811937</v>
          </cell>
        </row>
        <row r="817">
          <cell r="O817">
            <v>41998202</v>
          </cell>
          <cell r="P817">
            <v>37811937</v>
          </cell>
          <cell r="AO817">
            <v>36277781.291666664</v>
          </cell>
          <cell r="AP817">
            <v>38450602.458333336</v>
          </cell>
          <cell r="AQ817">
            <v>40466346.875</v>
          </cell>
          <cell r="AR817">
            <v>41792586.541666664</v>
          </cell>
          <cell r="AS817">
            <v>42219460.875</v>
          </cell>
          <cell r="AT817">
            <v>42208035.541666664</v>
          </cell>
          <cell r="AU817">
            <v>41839304.416666664</v>
          </cell>
          <cell r="AV817">
            <v>41058397.333333336</v>
          </cell>
          <cell r="AW817">
            <v>40033870.875</v>
          </cell>
          <cell r="AX817">
            <v>38816210.916666664</v>
          </cell>
          <cell r="AY817">
            <v>37986364.708333336</v>
          </cell>
          <cell r="AZ817">
            <v>37811937</v>
          </cell>
        </row>
        <row r="818">
          <cell r="O818">
            <v>0</v>
          </cell>
          <cell r="P818">
            <v>0</v>
          </cell>
          <cell r="AO818">
            <v>16786.708333333332</v>
          </cell>
          <cell r="AP818">
            <v>890321.16666666663</v>
          </cell>
          <cell r="AQ818">
            <v>2539558.125</v>
          </cell>
          <cell r="AR818">
            <v>4024016.5</v>
          </cell>
          <cell r="AS818">
            <v>5538514.125</v>
          </cell>
          <cell r="AT818">
            <v>7130096.5</v>
          </cell>
          <cell r="AU818">
            <v>8539771.875</v>
          </cell>
          <cell r="AV818">
            <v>9959599.125</v>
          </cell>
          <cell r="AW818">
            <v>11914801.541666666</v>
          </cell>
          <cell r="AX818">
            <v>14498344.666666666</v>
          </cell>
          <cell r="AY818">
            <v>17504649.458333332</v>
          </cell>
          <cell r="AZ818">
            <v>20775370.708333332</v>
          </cell>
        </row>
        <row r="819">
          <cell r="O819">
            <v>0</v>
          </cell>
          <cell r="P819">
            <v>0</v>
          </cell>
          <cell r="AO819">
            <v>-16786.708333333332</v>
          </cell>
          <cell r="AP819">
            <v>-890321.16666666663</v>
          </cell>
          <cell r="AQ819">
            <v>-2539558.125</v>
          </cell>
          <cell r="AR819">
            <v>-4024016.5</v>
          </cell>
          <cell r="AS819">
            <v>-5538514.125</v>
          </cell>
          <cell r="AT819">
            <v>-7130096.5</v>
          </cell>
          <cell r="AU819">
            <v>-8539771.875</v>
          </cell>
          <cell r="AV819">
            <v>-9959599.125</v>
          </cell>
          <cell r="AW819">
            <v>-11914801.541666666</v>
          </cell>
          <cell r="AX819">
            <v>-14498344.666666666</v>
          </cell>
          <cell r="AY819">
            <v>-17504649.458333332</v>
          </cell>
          <cell r="AZ819">
            <v>-20775370.708333332</v>
          </cell>
        </row>
        <row r="820">
          <cell r="O820">
            <v>0</v>
          </cell>
          <cell r="P820">
            <v>0</v>
          </cell>
          <cell r="AO820">
            <v>0</v>
          </cell>
          <cell r="AP820">
            <v>0</v>
          </cell>
          <cell r="AQ820">
            <v>0</v>
          </cell>
          <cell r="AR820">
            <v>0</v>
          </cell>
          <cell r="AS820">
            <v>0</v>
          </cell>
          <cell r="AT820">
            <v>0</v>
          </cell>
          <cell r="AU820">
            <v>0</v>
          </cell>
          <cell r="AV820">
            <v>0</v>
          </cell>
          <cell r="AW820">
            <v>0</v>
          </cell>
          <cell r="AX820">
            <v>0</v>
          </cell>
          <cell r="AY820">
            <v>0</v>
          </cell>
          <cell r="AZ820">
            <v>0</v>
          </cell>
        </row>
        <row r="821">
          <cell r="O821">
            <v>0</v>
          </cell>
          <cell r="P821">
            <v>0</v>
          </cell>
          <cell r="AO821">
            <v>0</v>
          </cell>
          <cell r="AP821">
            <v>0</v>
          </cell>
          <cell r="AQ821">
            <v>0</v>
          </cell>
          <cell r="AR821">
            <v>0</v>
          </cell>
          <cell r="AS821">
            <v>0</v>
          </cell>
          <cell r="AT821">
            <v>0</v>
          </cell>
          <cell r="AU821">
            <v>0</v>
          </cell>
          <cell r="AV821">
            <v>0</v>
          </cell>
          <cell r="AW821">
            <v>0</v>
          </cell>
          <cell r="AX821">
            <v>0</v>
          </cell>
          <cell r="AY821">
            <v>0</v>
          </cell>
          <cell r="AZ821">
            <v>0</v>
          </cell>
        </row>
        <row r="822">
          <cell r="O822">
            <v>550000</v>
          </cell>
          <cell r="P822">
            <v>550000</v>
          </cell>
          <cell r="AO822">
            <v>437500</v>
          </cell>
          <cell r="AP822">
            <v>462500</v>
          </cell>
          <cell r="AQ822">
            <v>475012.80333333329</v>
          </cell>
          <cell r="AR822">
            <v>475038.41</v>
          </cell>
          <cell r="AS822">
            <v>475064.01666666666</v>
          </cell>
          <cell r="AT822">
            <v>462589.62333333335</v>
          </cell>
          <cell r="AU822">
            <v>437615.23</v>
          </cell>
          <cell r="AV822">
            <v>412640.83666666661</v>
          </cell>
          <cell r="AW822">
            <v>387666.44333333318</v>
          </cell>
          <cell r="AX822">
            <v>362692.04999999987</v>
          </cell>
          <cell r="AY822">
            <v>337717.65666666656</v>
          </cell>
          <cell r="AZ822">
            <v>310647.12666666659</v>
          </cell>
        </row>
        <row r="823">
          <cell r="O823">
            <v>0</v>
          </cell>
          <cell r="P823">
            <v>0</v>
          </cell>
          <cell r="AO823">
            <v>0</v>
          </cell>
          <cell r="AP823">
            <v>0</v>
          </cell>
          <cell r="AQ823">
            <v>0</v>
          </cell>
          <cell r="AR823">
            <v>0</v>
          </cell>
          <cell r="AS823">
            <v>0</v>
          </cell>
          <cell r="AT823">
            <v>0</v>
          </cell>
          <cell r="AU823">
            <v>0</v>
          </cell>
          <cell r="AV823">
            <v>0</v>
          </cell>
          <cell r="AW823">
            <v>0</v>
          </cell>
          <cell r="AX823">
            <v>0</v>
          </cell>
          <cell r="AY823">
            <v>0</v>
          </cell>
          <cell r="AZ823">
            <v>0</v>
          </cell>
        </row>
        <row r="824">
          <cell r="O824">
            <v>2140988.39</v>
          </cell>
          <cell r="P824">
            <v>2140988.39</v>
          </cell>
          <cell r="AO824">
            <v>2128418.4712499999</v>
          </cell>
          <cell r="AP824">
            <v>2136832.5075000003</v>
          </cell>
          <cell r="AQ824">
            <v>2140957.8258333332</v>
          </cell>
          <cell r="AR824">
            <v>2140932.2191666667</v>
          </cell>
          <cell r="AS824">
            <v>2140906.6124999998</v>
          </cell>
          <cell r="AT824">
            <v>2140881.0058333334</v>
          </cell>
          <cell r="AU824">
            <v>2140855.3991666664</v>
          </cell>
          <cell r="AV824">
            <v>2140829.7925</v>
          </cell>
          <cell r="AW824">
            <v>2140804.1858333331</v>
          </cell>
          <cell r="AX824">
            <v>2140778.5791666661</v>
          </cell>
          <cell r="AY824">
            <v>2140752.9724999997</v>
          </cell>
          <cell r="AZ824">
            <v>2140727.3658333332</v>
          </cell>
        </row>
        <row r="825">
          <cell r="O825">
            <v>120000</v>
          </cell>
          <cell r="P825">
            <v>120000</v>
          </cell>
          <cell r="AO825">
            <v>120058.54875</v>
          </cell>
          <cell r="AP825">
            <v>120045.53791666667</v>
          </cell>
          <cell r="AQ825">
            <v>120032.52708333333</v>
          </cell>
          <cell r="AR825">
            <v>120019.51624999999</v>
          </cell>
          <cell r="AS825">
            <v>120006.50541666667</v>
          </cell>
          <cell r="AT825">
            <v>120000</v>
          </cell>
          <cell r="AU825">
            <v>120000</v>
          </cell>
          <cell r="AV825">
            <v>120000</v>
          </cell>
          <cell r="AW825">
            <v>119645.83333333333</v>
          </cell>
          <cell r="AX825">
            <v>118937.5</v>
          </cell>
          <cell r="AY825">
            <v>118229.16666666667</v>
          </cell>
          <cell r="AZ825">
            <v>121208.33333333333</v>
          </cell>
        </row>
        <row r="826">
          <cell r="O826">
            <v>79843.87</v>
          </cell>
          <cell r="P826">
            <v>79843.87</v>
          </cell>
          <cell r="AO826">
            <v>79843.87</v>
          </cell>
          <cell r="AP826">
            <v>79843.87</v>
          </cell>
          <cell r="AQ826">
            <v>79843.87</v>
          </cell>
          <cell r="AR826">
            <v>79843.87</v>
          </cell>
          <cell r="AS826">
            <v>79843.87</v>
          </cell>
          <cell r="AT826">
            <v>79843.87</v>
          </cell>
          <cell r="AU826">
            <v>79843.87</v>
          </cell>
          <cell r="AV826">
            <v>79843.87</v>
          </cell>
          <cell r="AW826">
            <v>80198.036666666667</v>
          </cell>
          <cell r="AX826">
            <v>80906.37</v>
          </cell>
          <cell r="AY826">
            <v>81614.703333333324</v>
          </cell>
          <cell r="AZ826">
            <v>82547.882499999992</v>
          </cell>
        </row>
        <row r="827">
          <cell r="O827">
            <v>0</v>
          </cell>
          <cell r="P827">
            <v>0</v>
          </cell>
          <cell r="AO827">
            <v>0</v>
          </cell>
          <cell r="AP827">
            <v>0</v>
          </cell>
          <cell r="AQ827">
            <v>0</v>
          </cell>
          <cell r="AR827">
            <v>0</v>
          </cell>
          <cell r="AS827">
            <v>0</v>
          </cell>
          <cell r="AT827">
            <v>0</v>
          </cell>
          <cell r="AU827">
            <v>0</v>
          </cell>
          <cell r="AV827">
            <v>0</v>
          </cell>
          <cell r="AW827">
            <v>0</v>
          </cell>
          <cell r="AX827">
            <v>0</v>
          </cell>
          <cell r="AY827">
            <v>0</v>
          </cell>
          <cell r="AZ827">
            <v>0</v>
          </cell>
        </row>
        <row r="828">
          <cell r="O828">
            <v>0</v>
          </cell>
          <cell r="P828">
            <v>0</v>
          </cell>
          <cell r="AO828">
            <v>0</v>
          </cell>
          <cell r="AP828">
            <v>0</v>
          </cell>
          <cell r="AQ828">
            <v>0</v>
          </cell>
          <cell r="AR828">
            <v>0</v>
          </cell>
          <cell r="AS828">
            <v>0</v>
          </cell>
          <cell r="AT828">
            <v>0</v>
          </cell>
          <cell r="AU828">
            <v>0</v>
          </cell>
          <cell r="AV828">
            <v>0</v>
          </cell>
          <cell r="AW828">
            <v>0</v>
          </cell>
          <cell r="AX828">
            <v>0</v>
          </cell>
          <cell r="AY828">
            <v>0</v>
          </cell>
          <cell r="AZ828">
            <v>0</v>
          </cell>
        </row>
        <row r="829">
          <cell r="O829">
            <v>76462399.599999994</v>
          </cell>
          <cell r="P829">
            <v>76213065.599999994</v>
          </cell>
          <cell r="AO829">
            <v>92878371.300000012</v>
          </cell>
          <cell r="AP829">
            <v>90876327.632083341</v>
          </cell>
          <cell r="AQ829">
            <v>88848045.579583347</v>
          </cell>
          <cell r="AR829">
            <v>86798485.610416666</v>
          </cell>
          <cell r="AS829">
            <v>84727610.932916686</v>
          </cell>
          <cell r="AT829">
            <v>82639396.047083333</v>
          </cell>
          <cell r="AU829">
            <v>80538855.619583353</v>
          </cell>
          <cell r="AV829">
            <v>78427271.317083344</v>
          </cell>
          <cell r="AW829">
            <v>76304727.472916663</v>
          </cell>
          <cell r="AX829">
            <v>75108031.603750005</v>
          </cell>
          <cell r="AY829">
            <v>74842230.626250014</v>
          </cell>
          <cell r="AZ829">
            <v>74575642.815416679</v>
          </cell>
        </row>
        <row r="830">
          <cell r="O830">
            <v>16176068</v>
          </cell>
          <cell r="P830">
            <v>16118482</v>
          </cell>
          <cell r="AO830">
            <v>16483869.666666666</v>
          </cell>
          <cell r="AP830">
            <v>16418108.291666666</v>
          </cell>
          <cell r="AQ830">
            <v>16352398.833333334</v>
          </cell>
          <cell r="AR830">
            <v>16286741.291666666</v>
          </cell>
          <cell r="AS830">
            <v>16221135.666666666</v>
          </cell>
          <cell r="AT830">
            <v>16155581.958333334</v>
          </cell>
          <cell r="AU830">
            <v>16090080.166666666</v>
          </cell>
          <cell r="AV830">
            <v>16024630.291666666</v>
          </cell>
          <cell r="AW830">
            <v>15959232.333333334</v>
          </cell>
          <cell r="AX830">
            <v>15893886.291666666</v>
          </cell>
          <cell r="AY830">
            <v>15832596.291666666</v>
          </cell>
          <cell r="AZ830">
            <v>15775348.916666666</v>
          </cell>
        </row>
        <row r="831">
          <cell r="O831">
            <v>3041666.54</v>
          </cell>
          <cell r="P831">
            <v>2999999.87</v>
          </cell>
          <cell r="AO831">
            <v>3208333.22</v>
          </cell>
          <cell r="AP831">
            <v>3166666.5500000003</v>
          </cell>
          <cell r="AQ831">
            <v>3124999.8800000004</v>
          </cell>
          <cell r="AR831">
            <v>3083333.2100000004</v>
          </cell>
          <cell r="AS831">
            <v>3041666.5400000005</v>
          </cell>
          <cell r="AT831">
            <v>2999999.8699999996</v>
          </cell>
          <cell r="AU831">
            <v>2958333.2000000007</v>
          </cell>
          <cell r="AV831">
            <v>2916666.53</v>
          </cell>
          <cell r="AW831">
            <v>2874999.86</v>
          </cell>
          <cell r="AX831">
            <v>2833333.19</v>
          </cell>
          <cell r="AY831">
            <v>2791666.52</v>
          </cell>
          <cell r="AZ831">
            <v>2749999.8499999996</v>
          </cell>
        </row>
        <row r="832">
          <cell r="O832">
            <v>10867370.619999999</v>
          </cell>
          <cell r="P832">
            <v>10485654.619999999</v>
          </cell>
          <cell r="AO832">
            <v>12395077.870000003</v>
          </cell>
          <cell r="AP832">
            <v>12015329.453333335</v>
          </cell>
          <cell r="AQ832">
            <v>11636143.203333335</v>
          </cell>
          <cell r="AR832">
            <v>11257519.120000003</v>
          </cell>
          <cell r="AS832">
            <v>10879457.203333335</v>
          </cell>
          <cell r="AT832">
            <v>10501957.453333335</v>
          </cell>
          <cell r="AU832">
            <v>10125019.870000001</v>
          </cell>
          <cell r="AV832">
            <v>9748644.453333335</v>
          </cell>
          <cell r="AW832">
            <v>9372831.203333335</v>
          </cell>
          <cell r="AX832">
            <v>8997580.120000001</v>
          </cell>
          <cell r="AY832">
            <v>8622891.203333335</v>
          </cell>
          <cell r="AZ832">
            <v>8248764.4533333341</v>
          </cell>
        </row>
        <row r="833">
          <cell r="O833">
            <v>0</v>
          </cell>
          <cell r="P833">
            <v>0</v>
          </cell>
          <cell r="AO833">
            <v>0</v>
          </cell>
          <cell r="AP833">
            <v>0</v>
          </cell>
          <cell r="AQ833">
            <v>0</v>
          </cell>
          <cell r="AR833">
            <v>0</v>
          </cell>
          <cell r="AS833">
            <v>0</v>
          </cell>
          <cell r="AT833">
            <v>0</v>
          </cell>
          <cell r="AU833">
            <v>0</v>
          </cell>
          <cell r="AV833">
            <v>0</v>
          </cell>
          <cell r="AW833">
            <v>0</v>
          </cell>
          <cell r="AX833">
            <v>0</v>
          </cell>
          <cell r="AY833">
            <v>0</v>
          </cell>
          <cell r="AZ833">
            <v>0</v>
          </cell>
        </row>
        <row r="834">
          <cell r="O834">
            <v>0</v>
          </cell>
          <cell r="P834">
            <v>0</v>
          </cell>
          <cell r="AO834">
            <v>0</v>
          </cell>
          <cell r="AP834">
            <v>0</v>
          </cell>
          <cell r="AQ834">
            <v>0</v>
          </cell>
          <cell r="AR834">
            <v>0</v>
          </cell>
          <cell r="AS834">
            <v>0</v>
          </cell>
          <cell r="AT834">
            <v>0</v>
          </cell>
          <cell r="AU834">
            <v>0</v>
          </cell>
          <cell r="AV834">
            <v>0</v>
          </cell>
          <cell r="AW834">
            <v>0</v>
          </cell>
          <cell r="AX834">
            <v>0</v>
          </cell>
          <cell r="AY834">
            <v>0</v>
          </cell>
          <cell r="AZ834">
            <v>0</v>
          </cell>
        </row>
        <row r="835">
          <cell r="O835">
            <v>0</v>
          </cell>
          <cell r="P835">
            <v>0</v>
          </cell>
          <cell r="AO835">
            <v>0</v>
          </cell>
          <cell r="AP835">
            <v>0</v>
          </cell>
          <cell r="AQ835">
            <v>0</v>
          </cell>
          <cell r="AR835">
            <v>0</v>
          </cell>
          <cell r="AS835">
            <v>0</v>
          </cell>
          <cell r="AT835">
            <v>0</v>
          </cell>
          <cell r="AU835">
            <v>0</v>
          </cell>
          <cell r="AV835">
            <v>0</v>
          </cell>
          <cell r="AW835">
            <v>0</v>
          </cell>
          <cell r="AX835">
            <v>0</v>
          </cell>
          <cell r="AY835">
            <v>0</v>
          </cell>
          <cell r="AZ835">
            <v>0</v>
          </cell>
        </row>
        <row r="836">
          <cell r="O836">
            <v>10000</v>
          </cell>
          <cell r="P836">
            <v>10000</v>
          </cell>
          <cell r="AO836">
            <v>10000</v>
          </cell>
          <cell r="AP836">
            <v>10000</v>
          </cell>
          <cell r="AQ836">
            <v>10000</v>
          </cell>
          <cell r="AR836">
            <v>10000</v>
          </cell>
          <cell r="AS836">
            <v>10000</v>
          </cell>
          <cell r="AT836">
            <v>10000</v>
          </cell>
          <cell r="AU836">
            <v>10000</v>
          </cell>
          <cell r="AV836">
            <v>10000</v>
          </cell>
          <cell r="AW836">
            <v>10000</v>
          </cell>
          <cell r="AX836">
            <v>10000</v>
          </cell>
          <cell r="AY836">
            <v>10000</v>
          </cell>
          <cell r="AZ836">
            <v>10416.666666666666</v>
          </cell>
        </row>
        <row r="837">
          <cell r="O837">
            <v>0</v>
          </cell>
          <cell r="P837">
            <v>0</v>
          </cell>
          <cell r="AO837">
            <v>0</v>
          </cell>
          <cell r="AP837">
            <v>0</v>
          </cell>
          <cell r="AQ837">
            <v>0</v>
          </cell>
          <cell r="AR837">
            <v>0</v>
          </cell>
          <cell r="AS837">
            <v>0</v>
          </cell>
          <cell r="AT837">
            <v>0</v>
          </cell>
          <cell r="AU837">
            <v>0</v>
          </cell>
          <cell r="AV837">
            <v>0</v>
          </cell>
          <cell r="AW837">
            <v>0</v>
          </cell>
          <cell r="AX837">
            <v>0</v>
          </cell>
          <cell r="AY837">
            <v>0</v>
          </cell>
          <cell r="AZ837">
            <v>0</v>
          </cell>
        </row>
        <row r="838">
          <cell r="O838">
            <v>0</v>
          </cell>
          <cell r="P838">
            <v>0</v>
          </cell>
          <cell r="AO838">
            <v>0</v>
          </cell>
          <cell r="AP838">
            <v>0</v>
          </cell>
          <cell r="AQ838">
            <v>0</v>
          </cell>
          <cell r="AR838">
            <v>0</v>
          </cell>
          <cell r="AS838">
            <v>0</v>
          </cell>
          <cell r="AT838">
            <v>0</v>
          </cell>
          <cell r="AU838">
            <v>0</v>
          </cell>
          <cell r="AV838">
            <v>0</v>
          </cell>
          <cell r="AW838">
            <v>0</v>
          </cell>
          <cell r="AX838">
            <v>0</v>
          </cell>
          <cell r="AY838">
            <v>0</v>
          </cell>
          <cell r="AZ838">
            <v>0</v>
          </cell>
        </row>
        <row r="839">
          <cell r="O839">
            <v>198092.16</v>
          </cell>
          <cell r="P839">
            <v>198092.16</v>
          </cell>
          <cell r="AO839">
            <v>198092.16</v>
          </cell>
          <cell r="AP839">
            <v>198092.16</v>
          </cell>
          <cell r="AQ839">
            <v>198092.16</v>
          </cell>
          <cell r="AR839">
            <v>198092.16</v>
          </cell>
          <cell r="AS839">
            <v>198092.16</v>
          </cell>
          <cell r="AT839">
            <v>198092.16</v>
          </cell>
          <cell r="AU839">
            <v>198092.16</v>
          </cell>
          <cell r="AV839">
            <v>198092.16</v>
          </cell>
          <cell r="AW839">
            <v>198092.16</v>
          </cell>
          <cell r="AX839">
            <v>198092.16</v>
          </cell>
          <cell r="AY839">
            <v>198092.16</v>
          </cell>
          <cell r="AZ839">
            <v>198092.16</v>
          </cell>
        </row>
        <row r="840">
          <cell r="O840">
            <v>0</v>
          </cell>
          <cell r="P840">
            <v>0</v>
          </cell>
          <cell r="AO840">
            <v>0</v>
          </cell>
          <cell r="AP840">
            <v>0</v>
          </cell>
          <cell r="AQ840">
            <v>0</v>
          </cell>
          <cell r="AR840">
            <v>0</v>
          </cell>
          <cell r="AS840">
            <v>0</v>
          </cell>
          <cell r="AT840">
            <v>0</v>
          </cell>
          <cell r="AU840">
            <v>0</v>
          </cell>
          <cell r="AV840">
            <v>0</v>
          </cell>
          <cell r="AW840">
            <v>0</v>
          </cell>
          <cell r="AX840">
            <v>0</v>
          </cell>
          <cell r="AY840">
            <v>0</v>
          </cell>
          <cell r="AZ840">
            <v>0</v>
          </cell>
        </row>
        <row r="841">
          <cell r="O841">
            <v>0</v>
          </cell>
          <cell r="P841">
            <v>0</v>
          </cell>
          <cell r="AO841">
            <v>0</v>
          </cell>
          <cell r="AP841">
            <v>0</v>
          </cell>
          <cell r="AQ841">
            <v>0</v>
          </cell>
          <cell r="AR841">
            <v>0</v>
          </cell>
          <cell r="AS841">
            <v>0</v>
          </cell>
          <cell r="AT841">
            <v>0</v>
          </cell>
          <cell r="AU841">
            <v>0</v>
          </cell>
          <cell r="AV841">
            <v>0</v>
          </cell>
          <cell r="AW841">
            <v>0</v>
          </cell>
          <cell r="AX841">
            <v>0</v>
          </cell>
          <cell r="AY841">
            <v>0</v>
          </cell>
          <cell r="AZ841">
            <v>0</v>
          </cell>
        </row>
        <row r="842">
          <cell r="O842">
            <v>0</v>
          </cell>
          <cell r="P842">
            <v>0</v>
          </cell>
          <cell r="AO842">
            <v>0</v>
          </cell>
          <cell r="AP842">
            <v>0</v>
          </cell>
          <cell r="AQ842">
            <v>0</v>
          </cell>
          <cell r="AR842">
            <v>0</v>
          </cell>
          <cell r="AS842">
            <v>0</v>
          </cell>
          <cell r="AT842">
            <v>0</v>
          </cell>
          <cell r="AU842">
            <v>0</v>
          </cell>
          <cell r="AV842">
            <v>0</v>
          </cell>
          <cell r="AW842">
            <v>0</v>
          </cell>
          <cell r="AX842">
            <v>0</v>
          </cell>
          <cell r="AY842">
            <v>0</v>
          </cell>
          <cell r="AZ842">
            <v>0</v>
          </cell>
        </row>
        <row r="843">
          <cell r="O843">
            <v>0</v>
          </cell>
          <cell r="P843">
            <v>0</v>
          </cell>
          <cell r="AO843">
            <v>0</v>
          </cell>
          <cell r="AP843">
            <v>0</v>
          </cell>
          <cell r="AQ843">
            <v>0</v>
          </cell>
          <cell r="AR843">
            <v>0</v>
          </cell>
          <cell r="AS843">
            <v>0</v>
          </cell>
          <cell r="AT843">
            <v>0</v>
          </cell>
          <cell r="AU843">
            <v>0</v>
          </cell>
          <cell r="AV843">
            <v>0</v>
          </cell>
          <cell r="AW843">
            <v>0</v>
          </cell>
          <cell r="AX843">
            <v>0</v>
          </cell>
          <cell r="AY843">
            <v>0</v>
          </cell>
          <cell r="AZ843">
            <v>0</v>
          </cell>
        </row>
        <row r="844">
          <cell r="O844">
            <v>0</v>
          </cell>
          <cell r="P844">
            <v>0</v>
          </cell>
          <cell r="AO844">
            <v>0</v>
          </cell>
          <cell r="AP844">
            <v>0</v>
          </cell>
          <cell r="AQ844">
            <v>0</v>
          </cell>
          <cell r="AR844">
            <v>0</v>
          </cell>
          <cell r="AS844">
            <v>0</v>
          </cell>
          <cell r="AT844">
            <v>0</v>
          </cell>
          <cell r="AU844">
            <v>0</v>
          </cell>
          <cell r="AV844">
            <v>0</v>
          </cell>
          <cell r="AW844">
            <v>0</v>
          </cell>
          <cell r="AX844">
            <v>0</v>
          </cell>
          <cell r="AY844">
            <v>0</v>
          </cell>
          <cell r="AZ844">
            <v>0</v>
          </cell>
        </row>
        <row r="845">
          <cell r="O845">
            <v>0</v>
          </cell>
          <cell r="P845">
            <v>0</v>
          </cell>
          <cell r="AO845">
            <v>0</v>
          </cell>
          <cell r="AP845">
            <v>0</v>
          </cell>
          <cell r="AQ845">
            <v>0</v>
          </cell>
          <cell r="AR845">
            <v>0</v>
          </cell>
          <cell r="AS845">
            <v>0</v>
          </cell>
          <cell r="AT845">
            <v>0</v>
          </cell>
          <cell r="AU845">
            <v>0</v>
          </cell>
          <cell r="AV845">
            <v>0</v>
          </cell>
          <cell r="AW845">
            <v>0</v>
          </cell>
          <cell r="AX845">
            <v>0</v>
          </cell>
          <cell r="AY845">
            <v>0</v>
          </cell>
          <cell r="AZ845">
            <v>0</v>
          </cell>
        </row>
        <row r="846">
          <cell r="O846">
            <v>0</v>
          </cell>
          <cell r="P846">
            <v>0</v>
          </cell>
          <cell r="AO846">
            <v>0</v>
          </cell>
          <cell r="AP846">
            <v>0</v>
          </cell>
          <cell r="AQ846">
            <v>0</v>
          </cell>
          <cell r="AR846">
            <v>0</v>
          </cell>
          <cell r="AS846">
            <v>0</v>
          </cell>
          <cell r="AT846">
            <v>0</v>
          </cell>
          <cell r="AU846">
            <v>0</v>
          </cell>
          <cell r="AV846">
            <v>0</v>
          </cell>
          <cell r="AW846">
            <v>0</v>
          </cell>
          <cell r="AX846">
            <v>0</v>
          </cell>
          <cell r="AY846">
            <v>0</v>
          </cell>
          <cell r="AZ846">
            <v>0</v>
          </cell>
        </row>
        <row r="847">
          <cell r="O847">
            <v>0</v>
          </cell>
          <cell r="P847">
            <v>0</v>
          </cell>
          <cell r="AO847">
            <v>0</v>
          </cell>
          <cell r="AP847">
            <v>0</v>
          </cell>
          <cell r="AQ847">
            <v>0</v>
          </cell>
          <cell r="AR847">
            <v>0</v>
          </cell>
          <cell r="AS847">
            <v>0</v>
          </cell>
          <cell r="AT847">
            <v>0</v>
          </cell>
          <cell r="AU847">
            <v>0</v>
          </cell>
          <cell r="AV847">
            <v>0</v>
          </cell>
          <cell r="AW847">
            <v>0</v>
          </cell>
          <cell r="AX847">
            <v>0</v>
          </cell>
          <cell r="AY847">
            <v>0</v>
          </cell>
          <cell r="AZ847">
            <v>0</v>
          </cell>
        </row>
        <row r="848">
          <cell r="O848">
            <v>0</v>
          </cell>
          <cell r="P848">
            <v>0</v>
          </cell>
          <cell r="AO848">
            <v>0</v>
          </cell>
          <cell r="AP848">
            <v>0</v>
          </cell>
          <cell r="AQ848">
            <v>0</v>
          </cell>
          <cell r="AR848">
            <v>0</v>
          </cell>
          <cell r="AS848">
            <v>0</v>
          </cell>
          <cell r="AT848">
            <v>0</v>
          </cell>
          <cell r="AU848">
            <v>0</v>
          </cell>
          <cell r="AV848">
            <v>0</v>
          </cell>
          <cell r="AW848">
            <v>0</v>
          </cell>
          <cell r="AX848">
            <v>0</v>
          </cell>
          <cell r="AY848">
            <v>0</v>
          </cell>
          <cell r="AZ848">
            <v>0</v>
          </cell>
        </row>
        <row r="849">
          <cell r="O849">
            <v>0</v>
          </cell>
          <cell r="P849">
            <v>0</v>
          </cell>
          <cell r="AO849">
            <v>0</v>
          </cell>
          <cell r="AP849">
            <v>0</v>
          </cell>
          <cell r="AQ849">
            <v>0</v>
          </cell>
          <cell r="AR849">
            <v>0</v>
          </cell>
          <cell r="AS849">
            <v>0</v>
          </cell>
          <cell r="AT849">
            <v>0</v>
          </cell>
          <cell r="AU849">
            <v>0</v>
          </cell>
          <cell r="AV849">
            <v>0</v>
          </cell>
          <cell r="AW849">
            <v>0</v>
          </cell>
          <cell r="AX849">
            <v>0</v>
          </cell>
          <cell r="AY849">
            <v>0</v>
          </cell>
          <cell r="AZ849">
            <v>0</v>
          </cell>
        </row>
        <row r="850">
          <cell r="O850">
            <v>32531015.879999999</v>
          </cell>
          <cell r="P850">
            <v>32290594.879999999</v>
          </cell>
          <cell r="AO850">
            <v>33492699.879999999</v>
          </cell>
          <cell r="AP850">
            <v>33252278.879999999</v>
          </cell>
          <cell r="AQ850">
            <v>33011857.879999999</v>
          </cell>
          <cell r="AR850">
            <v>32771436.879999999</v>
          </cell>
          <cell r="AS850">
            <v>32531015.879999999</v>
          </cell>
          <cell r="AT850">
            <v>32290594.879999999</v>
          </cell>
          <cell r="AU850">
            <v>32050173.879999999</v>
          </cell>
          <cell r="AV850">
            <v>31809752.879999999</v>
          </cell>
          <cell r="AW850">
            <v>31569331.879999999</v>
          </cell>
          <cell r="AX850">
            <v>31328910.879999999</v>
          </cell>
          <cell r="AY850">
            <v>31088489.879999999</v>
          </cell>
          <cell r="AZ850">
            <v>30848068.879999999</v>
          </cell>
        </row>
        <row r="851">
          <cell r="O851">
            <v>0</v>
          </cell>
          <cell r="P851">
            <v>0</v>
          </cell>
          <cell r="AO851">
            <v>0</v>
          </cell>
          <cell r="AP851">
            <v>0</v>
          </cell>
          <cell r="AQ851">
            <v>0</v>
          </cell>
          <cell r="AR851">
            <v>0</v>
          </cell>
          <cell r="AS851">
            <v>0</v>
          </cell>
          <cell r="AT851">
            <v>0</v>
          </cell>
          <cell r="AU851">
            <v>0</v>
          </cell>
          <cell r="AV851">
            <v>0</v>
          </cell>
          <cell r="AW851">
            <v>0</v>
          </cell>
          <cell r="AX851">
            <v>0</v>
          </cell>
          <cell r="AY851">
            <v>0</v>
          </cell>
          <cell r="AZ851">
            <v>0</v>
          </cell>
        </row>
        <row r="852">
          <cell r="O852">
            <v>15256064.07</v>
          </cell>
          <cell r="P852">
            <v>15256064.07</v>
          </cell>
          <cell r="AO852">
            <v>15256064.069999995</v>
          </cell>
          <cell r="AP852">
            <v>15256064.069999995</v>
          </cell>
          <cell r="AQ852">
            <v>15256064.069999995</v>
          </cell>
          <cell r="AR852">
            <v>15256064.069999995</v>
          </cell>
          <cell r="AS852">
            <v>15256064.069999995</v>
          </cell>
          <cell r="AT852">
            <v>15256064.069999995</v>
          </cell>
          <cell r="AU852">
            <v>15256064.069999995</v>
          </cell>
          <cell r="AV852">
            <v>15256064.069999995</v>
          </cell>
          <cell r="AW852">
            <v>15256064.069999995</v>
          </cell>
          <cell r="AX852">
            <v>15256064.069999995</v>
          </cell>
          <cell r="AY852">
            <v>15256064.069999995</v>
          </cell>
          <cell r="AZ852">
            <v>15256064.069999995</v>
          </cell>
        </row>
        <row r="853">
          <cell r="O853">
            <v>0</v>
          </cell>
          <cell r="P853">
            <v>0</v>
          </cell>
          <cell r="AO853">
            <v>0</v>
          </cell>
          <cell r="AP853">
            <v>0</v>
          </cell>
          <cell r="AQ853">
            <v>0</v>
          </cell>
          <cell r="AR853">
            <v>0</v>
          </cell>
          <cell r="AS853">
            <v>0</v>
          </cell>
          <cell r="AT853">
            <v>0</v>
          </cell>
          <cell r="AU853">
            <v>0</v>
          </cell>
          <cell r="AV853">
            <v>0</v>
          </cell>
          <cell r="AW853">
            <v>0</v>
          </cell>
          <cell r="AX853">
            <v>0</v>
          </cell>
          <cell r="AY853">
            <v>0</v>
          </cell>
          <cell r="AZ853">
            <v>0</v>
          </cell>
        </row>
        <row r="854">
          <cell r="O854">
            <v>2873005.76</v>
          </cell>
          <cell r="P854">
            <v>2873005.76</v>
          </cell>
          <cell r="AO854">
            <v>2873005.7599999993</v>
          </cell>
          <cell r="AP854">
            <v>2873005.7599999993</v>
          </cell>
          <cell r="AQ854">
            <v>2873005.7599999993</v>
          </cell>
          <cell r="AR854">
            <v>2873005.7599999993</v>
          </cell>
          <cell r="AS854">
            <v>2873005.7599999993</v>
          </cell>
          <cell r="AT854">
            <v>2873005.7599999993</v>
          </cell>
          <cell r="AU854">
            <v>2873005.7599999993</v>
          </cell>
          <cell r="AV854">
            <v>2873005.7599999993</v>
          </cell>
          <cell r="AW854">
            <v>2873005.7599999993</v>
          </cell>
          <cell r="AX854">
            <v>2873005.7599999993</v>
          </cell>
          <cell r="AY854">
            <v>2873005.7599999993</v>
          </cell>
          <cell r="AZ854">
            <v>2873005.7599999993</v>
          </cell>
        </row>
        <row r="855">
          <cell r="O855">
            <v>-228709.77</v>
          </cell>
          <cell r="P855">
            <v>-228709.77</v>
          </cell>
          <cell r="AO855">
            <v>-228709.77</v>
          </cell>
          <cell r="AP855">
            <v>-228709.77</v>
          </cell>
          <cell r="AQ855">
            <v>-228709.77</v>
          </cell>
          <cell r="AR855">
            <v>-228709.77</v>
          </cell>
          <cell r="AS855">
            <v>-228709.77</v>
          </cell>
          <cell r="AT855">
            <v>-228709.77</v>
          </cell>
          <cell r="AU855">
            <v>-228709.77</v>
          </cell>
          <cell r="AV855">
            <v>-228709.77</v>
          </cell>
          <cell r="AW855">
            <v>-228709.77</v>
          </cell>
          <cell r="AX855">
            <v>-228709.77</v>
          </cell>
          <cell r="AY855">
            <v>-228709.77</v>
          </cell>
          <cell r="AZ855">
            <v>-228709.77</v>
          </cell>
        </row>
        <row r="856">
          <cell r="O856">
            <v>107024.51</v>
          </cell>
          <cell r="P856">
            <v>107024.51</v>
          </cell>
          <cell r="AO856">
            <v>107024.51</v>
          </cell>
          <cell r="AP856">
            <v>107024.51</v>
          </cell>
          <cell r="AQ856">
            <v>107024.51</v>
          </cell>
          <cell r="AR856">
            <v>107024.51</v>
          </cell>
          <cell r="AS856">
            <v>107024.51</v>
          </cell>
          <cell r="AT856">
            <v>107024.51</v>
          </cell>
          <cell r="AU856">
            <v>107024.51</v>
          </cell>
          <cell r="AV856">
            <v>107024.51</v>
          </cell>
          <cell r="AW856">
            <v>107024.51</v>
          </cell>
          <cell r="AX856">
            <v>107024.51</v>
          </cell>
          <cell r="AY856">
            <v>107024.51</v>
          </cell>
          <cell r="AZ856">
            <v>107024.51</v>
          </cell>
        </row>
        <row r="857">
          <cell r="O857">
            <v>1031542.85</v>
          </cell>
          <cell r="P857">
            <v>1031542.85</v>
          </cell>
          <cell r="AO857">
            <v>1031542.8499999997</v>
          </cell>
          <cell r="AP857">
            <v>1031542.8499999997</v>
          </cell>
          <cell r="AQ857">
            <v>1031542.8499999997</v>
          </cell>
          <cell r="AR857">
            <v>1031542.8499999997</v>
          </cell>
          <cell r="AS857">
            <v>1031542.8499999997</v>
          </cell>
          <cell r="AT857">
            <v>1031542.8499999997</v>
          </cell>
          <cell r="AU857">
            <v>1031542.8499999997</v>
          </cell>
          <cell r="AV857">
            <v>1031542.8499999997</v>
          </cell>
          <cell r="AW857">
            <v>1031542.8499999997</v>
          </cell>
          <cell r="AX857">
            <v>1031542.8499999997</v>
          </cell>
          <cell r="AY857">
            <v>1031542.8499999997</v>
          </cell>
          <cell r="AZ857">
            <v>1031542.8499999997</v>
          </cell>
        </row>
        <row r="858">
          <cell r="O858">
            <v>671052.84</v>
          </cell>
          <cell r="P858">
            <v>671052.84</v>
          </cell>
          <cell r="AO858">
            <v>671052.84</v>
          </cell>
          <cell r="AP858">
            <v>671052.84</v>
          </cell>
          <cell r="AQ858">
            <v>671052.84</v>
          </cell>
          <cell r="AR858">
            <v>671052.84</v>
          </cell>
          <cell r="AS858">
            <v>671052.84</v>
          </cell>
          <cell r="AT858">
            <v>671052.84</v>
          </cell>
          <cell r="AU858">
            <v>671052.84</v>
          </cell>
          <cell r="AV858">
            <v>671052.84</v>
          </cell>
          <cell r="AW858">
            <v>671052.84</v>
          </cell>
          <cell r="AX858">
            <v>671052.84</v>
          </cell>
          <cell r="AY858">
            <v>671052.84</v>
          </cell>
          <cell r="AZ858">
            <v>671052.84</v>
          </cell>
        </row>
        <row r="859">
          <cell r="O859">
            <v>0</v>
          </cell>
          <cell r="P859">
            <v>0</v>
          </cell>
          <cell r="AO859">
            <v>0</v>
          </cell>
          <cell r="AP859">
            <v>0</v>
          </cell>
          <cell r="AQ859">
            <v>0</v>
          </cell>
          <cell r="AR859">
            <v>0</v>
          </cell>
          <cell r="AS859">
            <v>0</v>
          </cell>
          <cell r="AT859">
            <v>0</v>
          </cell>
          <cell r="AU859">
            <v>0</v>
          </cell>
          <cell r="AV859">
            <v>0</v>
          </cell>
          <cell r="AW859">
            <v>0</v>
          </cell>
          <cell r="AX859">
            <v>0</v>
          </cell>
          <cell r="AY859">
            <v>0</v>
          </cell>
          <cell r="AZ859">
            <v>0</v>
          </cell>
        </row>
        <row r="860">
          <cell r="O860">
            <v>-111271.3</v>
          </cell>
          <cell r="P860">
            <v>-111271.3</v>
          </cell>
          <cell r="AO860">
            <v>-111271.30000000003</v>
          </cell>
          <cell r="AP860">
            <v>-111271.30000000003</v>
          </cell>
          <cell r="AQ860">
            <v>-111148.98750000003</v>
          </cell>
          <cell r="AR860">
            <v>-110848.11250000003</v>
          </cell>
          <cell r="AS860">
            <v>-110349.98750000003</v>
          </cell>
          <cell r="AT860">
            <v>-109710.86250000003</v>
          </cell>
          <cell r="AU860">
            <v>-109071.73750000003</v>
          </cell>
          <cell r="AV860">
            <v>-108432.61250000003</v>
          </cell>
          <cell r="AW860">
            <v>-107772.86250000003</v>
          </cell>
          <cell r="AX860">
            <v>-107079.88333333336</v>
          </cell>
          <cell r="AY860">
            <v>-106371.59166666669</v>
          </cell>
          <cell r="AZ860">
            <v>-105660.59166666669</v>
          </cell>
        </row>
        <row r="861">
          <cell r="O861">
            <v>3760656.47</v>
          </cell>
          <cell r="P861">
            <v>3763690.97</v>
          </cell>
          <cell r="AO861">
            <v>3752134.3408333329</v>
          </cell>
          <cell r="AP861">
            <v>3754901.3574999995</v>
          </cell>
          <cell r="AQ861">
            <v>3757215.2199999993</v>
          </cell>
          <cell r="AR861">
            <v>3759063.9283333328</v>
          </cell>
          <cell r="AS861">
            <v>3760838.5949999993</v>
          </cell>
          <cell r="AT861">
            <v>3762344.9283333328</v>
          </cell>
          <cell r="AU861">
            <v>3763646.2199999993</v>
          </cell>
          <cell r="AV861">
            <v>3764882.0741666663</v>
          </cell>
          <cell r="AW861">
            <v>3766080.1158333328</v>
          </cell>
          <cell r="AX861">
            <v>3767127.9908333328</v>
          </cell>
          <cell r="AY861">
            <v>3767957.7199999993</v>
          </cell>
          <cell r="AZ861">
            <v>3768590.9491666663</v>
          </cell>
        </row>
        <row r="862">
          <cell r="O862">
            <v>0</v>
          </cell>
          <cell r="P862">
            <v>0</v>
          </cell>
          <cell r="AO862">
            <v>0</v>
          </cell>
          <cell r="AP862">
            <v>0</v>
          </cell>
          <cell r="AQ862">
            <v>26.178749999999997</v>
          </cell>
          <cell r="AR862">
            <v>372.89499999999998</v>
          </cell>
          <cell r="AS862">
            <v>1362.3050000000001</v>
          </cell>
          <cell r="AT862">
            <v>3007.1879166666663</v>
          </cell>
          <cell r="AU862">
            <v>5663.5216666666665</v>
          </cell>
          <cell r="AV862">
            <v>9376.4262499999986</v>
          </cell>
          <cell r="AW862">
            <v>14841.50625</v>
          </cell>
          <cell r="AX862">
            <v>22958.517916666664</v>
          </cell>
          <cell r="AY862">
            <v>32900.596666666665</v>
          </cell>
          <cell r="AZ862">
            <v>37148.517500000002</v>
          </cell>
        </row>
        <row r="863">
          <cell r="O863">
            <v>0</v>
          </cell>
          <cell r="P863">
            <v>0</v>
          </cell>
          <cell r="AO863">
            <v>0</v>
          </cell>
          <cell r="AP863">
            <v>0</v>
          </cell>
          <cell r="AQ863">
            <v>0</v>
          </cell>
          <cell r="AR863">
            <v>0</v>
          </cell>
          <cell r="AS863">
            <v>0</v>
          </cell>
          <cell r="AT863">
            <v>0</v>
          </cell>
          <cell r="AU863">
            <v>0</v>
          </cell>
          <cell r="AV863">
            <v>0</v>
          </cell>
          <cell r="AW863">
            <v>0</v>
          </cell>
          <cell r="AX863">
            <v>0</v>
          </cell>
          <cell r="AY863">
            <v>0</v>
          </cell>
          <cell r="AZ863">
            <v>0</v>
          </cell>
        </row>
        <row r="864">
          <cell r="O864">
            <v>0</v>
          </cell>
          <cell r="P864">
            <v>0</v>
          </cell>
          <cell r="AO864">
            <v>0</v>
          </cell>
          <cell r="AP864">
            <v>0</v>
          </cell>
          <cell r="AQ864">
            <v>0</v>
          </cell>
          <cell r="AR864">
            <v>0</v>
          </cell>
          <cell r="AS864">
            <v>0</v>
          </cell>
          <cell r="AT864">
            <v>0</v>
          </cell>
          <cell r="AU864">
            <v>0</v>
          </cell>
          <cell r="AV864">
            <v>0</v>
          </cell>
          <cell r="AW864">
            <v>0</v>
          </cell>
          <cell r="AX864">
            <v>0</v>
          </cell>
          <cell r="AY864">
            <v>0</v>
          </cell>
          <cell r="AZ864">
            <v>0</v>
          </cell>
        </row>
        <row r="865">
          <cell r="O865">
            <v>279321.2</v>
          </cell>
          <cell r="P865">
            <v>279321.2</v>
          </cell>
          <cell r="AO865">
            <v>279321.20000000007</v>
          </cell>
          <cell r="AP865">
            <v>279321.20000000007</v>
          </cell>
          <cell r="AQ865">
            <v>279321.20000000007</v>
          </cell>
          <cell r="AR865">
            <v>279321.20000000007</v>
          </cell>
          <cell r="AS865">
            <v>279321.20000000007</v>
          </cell>
          <cell r="AT865">
            <v>279321.20000000007</v>
          </cell>
          <cell r="AU865">
            <v>279321.20000000007</v>
          </cell>
          <cell r="AV865">
            <v>279321.20000000007</v>
          </cell>
          <cell r="AW865">
            <v>279321.20000000007</v>
          </cell>
          <cell r="AX865">
            <v>279321.20000000007</v>
          </cell>
          <cell r="AY865">
            <v>279321.20000000007</v>
          </cell>
          <cell r="AZ865">
            <v>279321.20000000007</v>
          </cell>
        </row>
        <row r="866">
          <cell r="O866">
            <v>169602.13</v>
          </cell>
          <cell r="P866">
            <v>169602.13</v>
          </cell>
          <cell r="AO866">
            <v>169602.12999999998</v>
          </cell>
          <cell r="AP866">
            <v>169602.12999999998</v>
          </cell>
          <cell r="AQ866">
            <v>169602.12999999998</v>
          </cell>
          <cell r="AR866">
            <v>169602.12999999998</v>
          </cell>
          <cell r="AS866">
            <v>169602.12999999998</v>
          </cell>
          <cell r="AT866">
            <v>169602.12999999998</v>
          </cell>
          <cell r="AU866">
            <v>169602.12999999998</v>
          </cell>
          <cell r="AV866">
            <v>169602.12999999998</v>
          </cell>
          <cell r="AW866">
            <v>169602.12999999998</v>
          </cell>
          <cell r="AX866">
            <v>169602.12999999998</v>
          </cell>
          <cell r="AY866">
            <v>169602.12999999998</v>
          </cell>
          <cell r="AZ866">
            <v>169602.12999999998</v>
          </cell>
        </row>
        <row r="867">
          <cell r="O867">
            <v>133750.43</v>
          </cell>
          <cell r="P867">
            <v>133750.43</v>
          </cell>
          <cell r="AO867">
            <v>133750.42999999996</v>
          </cell>
          <cell r="AP867">
            <v>133750.42999999996</v>
          </cell>
          <cell r="AQ867">
            <v>133750.42999999996</v>
          </cell>
          <cell r="AR867">
            <v>133750.42999999996</v>
          </cell>
          <cell r="AS867">
            <v>133750.42999999996</v>
          </cell>
          <cell r="AT867">
            <v>133750.42999999996</v>
          </cell>
          <cell r="AU867">
            <v>133750.42999999996</v>
          </cell>
          <cell r="AV867">
            <v>133750.42999999996</v>
          </cell>
          <cell r="AW867">
            <v>133750.42999999996</v>
          </cell>
          <cell r="AX867">
            <v>133750.42999999996</v>
          </cell>
          <cell r="AY867">
            <v>133750.42999999996</v>
          </cell>
          <cell r="AZ867">
            <v>133750.42999999996</v>
          </cell>
        </row>
        <row r="868">
          <cell r="O868">
            <v>53995.63</v>
          </cell>
          <cell r="P868">
            <v>53995.63</v>
          </cell>
          <cell r="AO868">
            <v>53995.63</v>
          </cell>
          <cell r="AP868">
            <v>53995.63</v>
          </cell>
          <cell r="AQ868">
            <v>53995.63</v>
          </cell>
          <cell r="AR868">
            <v>53995.63</v>
          </cell>
          <cell r="AS868">
            <v>53995.63</v>
          </cell>
          <cell r="AT868">
            <v>53995.63</v>
          </cell>
          <cell r="AU868">
            <v>53995.63</v>
          </cell>
          <cell r="AV868">
            <v>53995.63</v>
          </cell>
          <cell r="AW868">
            <v>53995.63</v>
          </cell>
          <cell r="AX868">
            <v>53995.63</v>
          </cell>
          <cell r="AY868">
            <v>53995.63</v>
          </cell>
          <cell r="AZ868">
            <v>53995.63</v>
          </cell>
        </row>
        <row r="869">
          <cell r="O869">
            <v>67987.45</v>
          </cell>
          <cell r="P869">
            <v>67987.45</v>
          </cell>
          <cell r="AO869">
            <v>67987.449999999983</v>
          </cell>
          <cell r="AP869">
            <v>67987.449999999983</v>
          </cell>
          <cell r="AQ869">
            <v>67987.449999999983</v>
          </cell>
          <cell r="AR869">
            <v>67987.449999999983</v>
          </cell>
          <cell r="AS869">
            <v>67987.449999999983</v>
          </cell>
          <cell r="AT869">
            <v>67987.449999999983</v>
          </cell>
          <cell r="AU869">
            <v>67987.449999999983</v>
          </cell>
          <cell r="AV869">
            <v>67987.449999999983</v>
          </cell>
          <cell r="AW869">
            <v>67987.449999999983</v>
          </cell>
          <cell r="AX869">
            <v>67987.449999999983</v>
          </cell>
          <cell r="AY869">
            <v>67987.449999999983</v>
          </cell>
          <cell r="AZ869">
            <v>67987.449999999983</v>
          </cell>
        </row>
        <row r="870">
          <cell r="O870">
            <v>0</v>
          </cell>
          <cell r="P870">
            <v>0</v>
          </cell>
          <cell r="AO870">
            <v>0</v>
          </cell>
          <cell r="AP870">
            <v>0</v>
          </cell>
          <cell r="AQ870">
            <v>0</v>
          </cell>
          <cell r="AR870">
            <v>0</v>
          </cell>
          <cell r="AS870">
            <v>0</v>
          </cell>
          <cell r="AT870">
            <v>0</v>
          </cell>
          <cell r="AU870">
            <v>0</v>
          </cell>
          <cell r="AV870">
            <v>0</v>
          </cell>
          <cell r="AW870">
            <v>0</v>
          </cell>
          <cell r="AX870">
            <v>0</v>
          </cell>
          <cell r="AY870">
            <v>0</v>
          </cell>
          <cell r="AZ870">
            <v>0</v>
          </cell>
        </row>
        <row r="871">
          <cell r="O871">
            <v>0</v>
          </cell>
          <cell r="P871">
            <v>0</v>
          </cell>
          <cell r="AO871">
            <v>0</v>
          </cell>
          <cell r="AP871">
            <v>0</v>
          </cell>
          <cell r="AQ871">
            <v>0</v>
          </cell>
          <cell r="AR871">
            <v>0</v>
          </cell>
          <cell r="AS871">
            <v>0</v>
          </cell>
          <cell r="AT871">
            <v>0</v>
          </cell>
          <cell r="AU871">
            <v>0</v>
          </cell>
          <cell r="AV871">
            <v>0</v>
          </cell>
          <cell r="AW871">
            <v>0</v>
          </cell>
          <cell r="AX871">
            <v>0</v>
          </cell>
          <cell r="AY871">
            <v>0</v>
          </cell>
          <cell r="AZ871">
            <v>0</v>
          </cell>
        </row>
        <row r="872">
          <cell r="O872">
            <v>0</v>
          </cell>
          <cell r="P872">
            <v>0</v>
          </cell>
          <cell r="AO872">
            <v>0</v>
          </cell>
          <cell r="AP872">
            <v>0</v>
          </cell>
          <cell r="AQ872">
            <v>0</v>
          </cell>
          <cell r="AR872">
            <v>0</v>
          </cell>
          <cell r="AS872">
            <v>0</v>
          </cell>
          <cell r="AT872">
            <v>0</v>
          </cell>
          <cell r="AU872">
            <v>0</v>
          </cell>
          <cell r="AV872">
            <v>0</v>
          </cell>
          <cell r="AW872">
            <v>0</v>
          </cell>
          <cell r="AX872">
            <v>0</v>
          </cell>
          <cell r="AY872">
            <v>0</v>
          </cell>
          <cell r="AZ872">
            <v>0</v>
          </cell>
        </row>
        <row r="873">
          <cell r="O873">
            <v>0</v>
          </cell>
          <cell r="P873">
            <v>0</v>
          </cell>
          <cell r="AO873">
            <v>0</v>
          </cell>
          <cell r="AP873">
            <v>0</v>
          </cell>
          <cell r="AQ873">
            <v>0</v>
          </cell>
          <cell r="AR873">
            <v>0</v>
          </cell>
          <cell r="AS873">
            <v>0</v>
          </cell>
          <cell r="AT873">
            <v>0</v>
          </cell>
          <cell r="AU873">
            <v>0</v>
          </cell>
          <cell r="AV873">
            <v>0</v>
          </cell>
          <cell r="AW873">
            <v>0</v>
          </cell>
          <cell r="AX873">
            <v>0</v>
          </cell>
          <cell r="AY873">
            <v>0</v>
          </cell>
          <cell r="AZ873">
            <v>0</v>
          </cell>
        </row>
        <row r="874">
          <cell r="O874">
            <v>0</v>
          </cell>
          <cell r="P874">
            <v>0</v>
          </cell>
          <cell r="AO874">
            <v>0</v>
          </cell>
          <cell r="AP874">
            <v>0</v>
          </cell>
          <cell r="AQ874">
            <v>0</v>
          </cell>
          <cell r="AR874">
            <v>0</v>
          </cell>
          <cell r="AS874">
            <v>0</v>
          </cell>
          <cell r="AT874">
            <v>0</v>
          </cell>
          <cell r="AU874">
            <v>0</v>
          </cell>
          <cell r="AV874">
            <v>0</v>
          </cell>
          <cell r="AW874">
            <v>0</v>
          </cell>
          <cell r="AX874">
            <v>0</v>
          </cell>
          <cell r="AY874">
            <v>0</v>
          </cell>
          <cell r="AZ874">
            <v>0</v>
          </cell>
        </row>
        <row r="875">
          <cell r="O875">
            <v>2862299</v>
          </cell>
          <cell r="P875">
            <v>2862299</v>
          </cell>
          <cell r="AO875">
            <v>1788936.875</v>
          </cell>
          <cell r="AP875">
            <v>2027461.7916666667</v>
          </cell>
          <cell r="AQ875">
            <v>2612746.9220833336</v>
          </cell>
          <cell r="AR875">
            <v>3519278.8912499999</v>
          </cell>
          <cell r="AS875">
            <v>4363588.3604166666</v>
          </cell>
          <cell r="AT875">
            <v>5015217.1629166668</v>
          </cell>
          <cell r="AU875">
            <v>5474165.3404166671</v>
          </cell>
          <cell r="AV875">
            <v>5859695.3095833352</v>
          </cell>
          <cell r="AW875">
            <v>6171807.0287500015</v>
          </cell>
          <cell r="AX875">
            <v>6410500.4979166677</v>
          </cell>
          <cell r="AY875">
            <v>6575775.75875</v>
          </cell>
          <cell r="AZ875">
            <v>6667632.8529166663</v>
          </cell>
        </row>
        <row r="876">
          <cell r="O876">
            <v>3182862</v>
          </cell>
          <cell r="P876">
            <v>3182862</v>
          </cell>
          <cell r="AO876">
            <v>1989288.75</v>
          </cell>
          <cell r="AP876">
            <v>2254527.25</v>
          </cell>
          <cell r="AQ876">
            <v>2660905.8229166665</v>
          </cell>
          <cell r="AR876">
            <v>3210009.2604166665</v>
          </cell>
          <cell r="AS876">
            <v>3737752.15625</v>
          </cell>
          <cell r="AT876">
            <v>4086985.1354166665</v>
          </cell>
          <cell r="AU876">
            <v>4257708.15625</v>
          </cell>
          <cell r="AV876">
            <v>4382540.46875</v>
          </cell>
          <cell r="AW876">
            <v>4461482.114583333</v>
          </cell>
          <cell r="AX876">
            <v>4494533.09375</v>
          </cell>
          <cell r="AY876">
            <v>4481693.40625</v>
          </cell>
          <cell r="AZ876">
            <v>4422963.052083333</v>
          </cell>
        </row>
        <row r="877">
          <cell r="O877">
            <v>10590806</v>
          </cell>
          <cell r="P877">
            <v>10960716</v>
          </cell>
          <cell r="AO877">
            <v>5315147.25</v>
          </cell>
          <cell r="AP877">
            <v>6343853.416666667</v>
          </cell>
          <cell r="AQ877">
            <v>6979834.083333333</v>
          </cell>
          <cell r="AR877">
            <v>7235817.541666667</v>
          </cell>
          <cell r="AS877">
            <v>7629358.875</v>
          </cell>
          <cell r="AT877">
            <v>7988753.5</v>
          </cell>
          <cell r="AU877">
            <v>8257036.916666667</v>
          </cell>
          <cell r="AV877">
            <v>8617430.833333334</v>
          </cell>
          <cell r="AW877">
            <v>9084534.875</v>
          </cell>
          <cell r="AX877">
            <v>9627485.416666666</v>
          </cell>
          <cell r="AY877">
            <v>10235775.875</v>
          </cell>
          <cell r="AZ877">
            <v>10883935</v>
          </cell>
        </row>
        <row r="878">
          <cell r="O878">
            <v>5862046</v>
          </cell>
          <cell r="P878">
            <v>5128311</v>
          </cell>
          <cell r="AO878">
            <v>2766372</v>
          </cell>
          <cell r="AP878">
            <v>3143260.0416666665</v>
          </cell>
          <cell r="AQ878">
            <v>3278160.125</v>
          </cell>
          <cell r="AR878">
            <v>3212986.25</v>
          </cell>
          <cell r="AS878">
            <v>3230423.3333333335</v>
          </cell>
          <cell r="AT878">
            <v>3316804.7083333335</v>
          </cell>
          <cell r="AU878">
            <v>3434268.75</v>
          </cell>
          <cell r="AV878">
            <v>3552143.875</v>
          </cell>
          <cell r="AW878">
            <v>3669604.0833333335</v>
          </cell>
          <cell r="AX878">
            <v>3838251.3333333335</v>
          </cell>
          <cell r="AY878">
            <v>4031906.5</v>
          </cell>
          <cell r="AZ878">
            <v>4227876.666666667</v>
          </cell>
        </row>
        <row r="879">
          <cell r="O879">
            <v>0</v>
          </cell>
          <cell r="P879">
            <v>0</v>
          </cell>
          <cell r="AO879">
            <v>0</v>
          </cell>
          <cell r="AP879">
            <v>0</v>
          </cell>
          <cell r="AQ879">
            <v>0</v>
          </cell>
          <cell r="AR879">
            <v>0</v>
          </cell>
          <cell r="AS879">
            <v>624566.98375000001</v>
          </cell>
          <cell r="AT879">
            <v>1984787.1112500001</v>
          </cell>
          <cell r="AU879">
            <v>3443974.5333333332</v>
          </cell>
          <cell r="AV879">
            <v>4871866.5441666665</v>
          </cell>
          <cell r="AW879">
            <v>6325471.1383333327</v>
          </cell>
          <cell r="AX879">
            <v>7795555.7629166665</v>
          </cell>
          <cell r="AY879">
            <v>9137900.0754166674</v>
          </cell>
          <cell r="AZ879">
            <v>10427636.436249999</v>
          </cell>
        </row>
        <row r="880">
          <cell r="O880">
            <v>1858430</v>
          </cell>
          <cell r="P880">
            <v>0</v>
          </cell>
          <cell r="AO880">
            <v>610908.33333333337</v>
          </cell>
          <cell r="AP880">
            <v>610908.33333333337</v>
          </cell>
          <cell r="AQ880">
            <v>610908.33333333337</v>
          </cell>
          <cell r="AR880">
            <v>610908.33333333337</v>
          </cell>
          <cell r="AS880">
            <v>852818.29166666663</v>
          </cell>
          <cell r="AT880">
            <v>1383046.1666666667</v>
          </cell>
          <cell r="AU880">
            <v>1964476.5833333333</v>
          </cell>
          <cell r="AV880">
            <v>2580181.2916666665</v>
          </cell>
          <cell r="AW880">
            <v>3300772.9166666665</v>
          </cell>
          <cell r="AX880">
            <v>4335288.333333333</v>
          </cell>
          <cell r="AY880">
            <v>5661921.4587499993</v>
          </cell>
          <cell r="AZ880">
            <v>7331404.1450000005</v>
          </cell>
        </row>
        <row r="881">
          <cell r="O881">
            <v>1252815</v>
          </cell>
          <cell r="P881">
            <v>0</v>
          </cell>
          <cell r="AO881">
            <v>104599.375</v>
          </cell>
          <cell r="AP881">
            <v>163016.58333333334</v>
          </cell>
          <cell r="AQ881">
            <v>355098.89374999999</v>
          </cell>
          <cell r="AR881">
            <v>668464.55625000002</v>
          </cell>
          <cell r="AS881">
            <v>1052059.2045833333</v>
          </cell>
          <cell r="AT881">
            <v>1489301.6854166668</v>
          </cell>
          <cell r="AU881">
            <v>1904653.3579166669</v>
          </cell>
          <cell r="AV881">
            <v>2248234.8633333337</v>
          </cell>
          <cell r="AW881">
            <v>2605161.6825000001</v>
          </cell>
          <cell r="AX881">
            <v>3006825.0358333332</v>
          </cell>
          <cell r="AY881">
            <v>3387301.2879166673</v>
          </cell>
          <cell r="AZ881">
            <v>3836099.2241666671</v>
          </cell>
        </row>
        <row r="882">
          <cell r="O882">
            <v>1208687</v>
          </cell>
          <cell r="P882">
            <v>286420</v>
          </cell>
          <cell r="AO882">
            <v>318553.16666666669</v>
          </cell>
          <cell r="AP882">
            <v>396264.75</v>
          </cell>
          <cell r="AQ882">
            <v>479845.5</v>
          </cell>
          <cell r="AR882">
            <v>603350</v>
          </cell>
          <cell r="AS882">
            <v>750634.91666666663</v>
          </cell>
          <cell r="AT882">
            <v>949743.58333333337</v>
          </cell>
          <cell r="AU882">
            <v>1187867.7083333333</v>
          </cell>
          <cell r="AV882">
            <v>1411839.5416666667</v>
          </cell>
          <cell r="AW882">
            <v>1630777.1666666667</v>
          </cell>
          <cell r="AX882">
            <v>1923400.125</v>
          </cell>
          <cell r="AY882">
            <v>2222863.5704166666</v>
          </cell>
          <cell r="AZ882">
            <v>2571085.7987500001</v>
          </cell>
        </row>
        <row r="883">
          <cell r="O883">
            <v>0</v>
          </cell>
          <cell r="P883">
            <v>0</v>
          </cell>
          <cell r="AO883">
            <v>0</v>
          </cell>
          <cell r="AP883">
            <v>0</v>
          </cell>
          <cell r="AQ883">
            <v>0</v>
          </cell>
          <cell r="AR883">
            <v>0</v>
          </cell>
          <cell r="AS883">
            <v>0</v>
          </cell>
          <cell r="AT883">
            <v>0</v>
          </cell>
          <cell r="AU883">
            <v>0</v>
          </cell>
          <cell r="AV883">
            <v>0</v>
          </cell>
          <cell r="AW883">
            <v>0</v>
          </cell>
          <cell r="AX883">
            <v>0</v>
          </cell>
          <cell r="AY883">
            <v>477.52416666666664</v>
          </cell>
          <cell r="AZ883">
            <v>2456.7983333333336</v>
          </cell>
        </row>
        <row r="884">
          <cell r="O884">
            <v>8657</v>
          </cell>
          <cell r="P884">
            <v>0</v>
          </cell>
          <cell r="AO884">
            <v>2605</v>
          </cell>
          <cell r="AP884">
            <v>2605</v>
          </cell>
          <cell r="AQ884">
            <v>2605</v>
          </cell>
          <cell r="AR884">
            <v>2605</v>
          </cell>
          <cell r="AS884">
            <v>2605</v>
          </cell>
          <cell r="AT884">
            <v>2605</v>
          </cell>
          <cell r="AU884">
            <v>2549.0416666666665</v>
          </cell>
          <cell r="AV884">
            <v>2312.1666666666665</v>
          </cell>
          <cell r="AW884">
            <v>1787.0416666666667</v>
          </cell>
          <cell r="AX884">
            <v>1082.125</v>
          </cell>
          <cell r="AY884">
            <v>1785.7908333333335</v>
          </cell>
          <cell r="AZ884">
            <v>6249.5691666666671</v>
          </cell>
        </row>
        <row r="885">
          <cell r="O885">
            <v>0</v>
          </cell>
          <cell r="P885">
            <v>0</v>
          </cell>
          <cell r="AO885">
            <v>0</v>
          </cell>
          <cell r="AP885">
            <v>0</v>
          </cell>
          <cell r="AQ885">
            <v>0</v>
          </cell>
          <cell r="AR885">
            <v>76.468333333333334</v>
          </cell>
          <cell r="AS885">
            <v>1279.0091666666667</v>
          </cell>
          <cell r="AT885">
            <v>4059.4004166666673</v>
          </cell>
          <cell r="AU885">
            <v>7867.6308333333336</v>
          </cell>
          <cell r="AV885">
            <v>12584.570833333333</v>
          </cell>
          <cell r="AW885">
            <v>18144.18375</v>
          </cell>
          <cell r="AX885">
            <v>24637.602916666667</v>
          </cell>
          <cell r="AY885">
            <v>32179.759583333333</v>
          </cell>
          <cell r="AZ885">
            <v>40917.89875</v>
          </cell>
        </row>
        <row r="886">
          <cell r="O886">
            <v>5161</v>
          </cell>
          <cell r="P886">
            <v>7045</v>
          </cell>
          <cell r="AO886">
            <v>1823.8333333333333</v>
          </cell>
          <cell r="AP886">
            <v>2609.4583333333335</v>
          </cell>
          <cell r="AQ886">
            <v>3613.2916666666665</v>
          </cell>
          <cell r="AR886">
            <v>4944.541666666667</v>
          </cell>
          <cell r="AS886">
            <v>6495.916666666667</v>
          </cell>
          <cell r="AT886">
            <v>8348.5</v>
          </cell>
          <cell r="AU886">
            <v>10843.916666666666</v>
          </cell>
          <cell r="AV886">
            <v>14025.375</v>
          </cell>
          <cell r="AW886">
            <v>17876.458333333332</v>
          </cell>
          <cell r="AX886">
            <v>22482.75</v>
          </cell>
          <cell r="AY886">
            <v>27950.593333333334</v>
          </cell>
          <cell r="AZ886">
            <v>34350.60125</v>
          </cell>
        </row>
        <row r="887">
          <cell r="O887">
            <v>0</v>
          </cell>
          <cell r="P887">
            <v>0</v>
          </cell>
          <cell r="AO887">
            <v>19459.708333333332</v>
          </cell>
          <cell r="AP887">
            <v>74179.083333333328</v>
          </cell>
          <cell r="AQ887">
            <v>129391.04791666666</v>
          </cell>
          <cell r="AR887">
            <v>171827.01874999999</v>
          </cell>
          <cell r="AS887">
            <v>234389.25</v>
          </cell>
          <cell r="AT887">
            <v>296108.93458333332</v>
          </cell>
          <cell r="AU887">
            <v>330468.12958333333</v>
          </cell>
          <cell r="AV887">
            <v>355680.75958333327</v>
          </cell>
          <cell r="AW887">
            <v>387540.72583333333</v>
          </cell>
          <cell r="AX887">
            <v>437289.92833333329</v>
          </cell>
          <cell r="AY887">
            <v>510802.55499999993</v>
          </cell>
          <cell r="AZ887">
            <v>607222.50291666656</v>
          </cell>
        </row>
        <row r="888">
          <cell r="O888">
            <v>0</v>
          </cell>
          <cell r="P888">
            <v>0</v>
          </cell>
          <cell r="AO888">
            <v>38152.291666666664</v>
          </cell>
          <cell r="AP888">
            <v>144411.08333333334</v>
          </cell>
          <cell r="AQ888">
            <v>231271.6</v>
          </cell>
          <cell r="AR888">
            <v>265272.47333333333</v>
          </cell>
          <cell r="AS888">
            <v>316028.79583333334</v>
          </cell>
          <cell r="AT888">
            <v>370519.71500000003</v>
          </cell>
          <cell r="AU888">
            <v>409414.51041666669</v>
          </cell>
          <cell r="AV888">
            <v>466122.76458333334</v>
          </cell>
          <cell r="AW888">
            <v>541780.39958333329</v>
          </cell>
          <cell r="AX888">
            <v>625982.76291666657</v>
          </cell>
          <cell r="AY888">
            <v>737224.32333333325</v>
          </cell>
          <cell r="AZ888">
            <v>879446.66374999983</v>
          </cell>
        </row>
        <row r="889">
          <cell r="O889">
            <v>0</v>
          </cell>
          <cell r="P889">
            <v>4244000</v>
          </cell>
          <cell r="AO889">
            <v>353666.66666666669</v>
          </cell>
          <cell r="AP889">
            <v>353666.66666666669</v>
          </cell>
          <cell r="AQ889">
            <v>353666.66666666669</v>
          </cell>
          <cell r="AR889">
            <v>353666.66666666669</v>
          </cell>
          <cell r="AS889">
            <v>353666.66666666669</v>
          </cell>
          <cell r="AT889">
            <v>353666.66666666669</v>
          </cell>
          <cell r="AU889">
            <v>353666.66666666669</v>
          </cell>
          <cell r="AV889">
            <v>353666.66666666669</v>
          </cell>
          <cell r="AW889">
            <v>353666.66666666669</v>
          </cell>
          <cell r="AX889">
            <v>353666.66666666669</v>
          </cell>
          <cell r="AY889">
            <v>353666.66666666669</v>
          </cell>
          <cell r="AZ889">
            <v>328208.33333333331</v>
          </cell>
        </row>
        <row r="890">
          <cell r="O890">
            <v>0</v>
          </cell>
          <cell r="P890">
            <v>150000</v>
          </cell>
          <cell r="AO890">
            <v>12500</v>
          </cell>
          <cell r="AP890">
            <v>12500</v>
          </cell>
          <cell r="AQ890">
            <v>12500</v>
          </cell>
          <cell r="AR890">
            <v>12500</v>
          </cell>
          <cell r="AS890">
            <v>12500</v>
          </cell>
          <cell r="AT890">
            <v>12500</v>
          </cell>
          <cell r="AU890">
            <v>12500</v>
          </cell>
          <cell r="AV890">
            <v>12500</v>
          </cell>
          <cell r="AW890">
            <v>12500</v>
          </cell>
          <cell r="AX890">
            <v>12500</v>
          </cell>
          <cell r="AY890">
            <v>12500</v>
          </cell>
          <cell r="AZ890">
            <v>6416.666666666667</v>
          </cell>
        </row>
        <row r="891">
          <cell r="O891">
            <v>0</v>
          </cell>
          <cell r="P891">
            <v>0</v>
          </cell>
          <cell r="AO891">
            <v>0</v>
          </cell>
          <cell r="AP891">
            <v>0</v>
          </cell>
          <cell r="AQ891">
            <v>0</v>
          </cell>
          <cell r="AR891">
            <v>43.305</v>
          </cell>
          <cell r="AS891">
            <v>344.63583333333332</v>
          </cell>
          <cell r="AT891">
            <v>841.30416666666667</v>
          </cell>
          <cell r="AU891">
            <v>1349.0683333333334</v>
          </cell>
          <cell r="AV891">
            <v>1907.1445833333335</v>
          </cell>
          <cell r="AW891">
            <v>2515.5383333333334</v>
          </cell>
          <cell r="AX891">
            <v>3210.7454166666662</v>
          </cell>
          <cell r="AY891">
            <v>4052.3729166666667</v>
          </cell>
          <cell r="AZ891">
            <v>5106.770833333333</v>
          </cell>
        </row>
        <row r="892">
          <cell r="O892">
            <v>0</v>
          </cell>
          <cell r="P892">
            <v>0</v>
          </cell>
          <cell r="AO892">
            <v>0</v>
          </cell>
          <cell r="AP892">
            <v>45</v>
          </cell>
          <cell r="AQ892">
            <v>136.37041666666667</v>
          </cell>
          <cell r="AR892">
            <v>275.85416666666669</v>
          </cell>
          <cell r="AS892">
            <v>622.62874999999997</v>
          </cell>
          <cell r="AT892">
            <v>1082.6479166666666</v>
          </cell>
          <cell r="AU892">
            <v>1536.4650000000001</v>
          </cell>
          <cell r="AV892">
            <v>2097.6716666666666</v>
          </cell>
          <cell r="AW892">
            <v>2818.2049999999999</v>
          </cell>
          <cell r="AX892">
            <v>3737.6058333333331</v>
          </cell>
          <cell r="AY892">
            <v>4906.3762500000003</v>
          </cell>
          <cell r="AZ892">
            <v>6405.1587499999996</v>
          </cell>
        </row>
        <row r="893">
          <cell r="O893">
            <v>0</v>
          </cell>
          <cell r="P893">
            <v>0</v>
          </cell>
          <cell r="AO893">
            <v>1774.2083333333333</v>
          </cell>
          <cell r="AP893">
            <v>5322.625</v>
          </cell>
          <cell r="AQ893">
            <v>8883.0416666666661</v>
          </cell>
          <cell r="AR893">
            <v>12457.833333333334</v>
          </cell>
          <cell r="AS893">
            <v>15870.541666666666</v>
          </cell>
          <cell r="AT893">
            <v>18971.125</v>
          </cell>
          <cell r="AU893">
            <v>21776.375</v>
          </cell>
          <cell r="AV893">
            <v>24286.291666666668</v>
          </cell>
          <cell r="AW893">
            <v>26500.875</v>
          </cell>
          <cell r="AX893">
            <v>28420.125</v>
          </cell>
          <cell r="AY893">
            <v>30044.058333333334</v>
          </cell>
          <cell r="AZ893">
            <v>31372.793333333335</v>
          </cell>
        </row>
        <row r="894">
          <cell r="O894">
            <v>26337971.760000002</v>
          </cell>
          <cell r="P894">
            <v>26013655.760000002</v>
          </cell>
          <cell r="AO894">
            <v>5432289.8666666672</v>
          </cell>
          <cell r="AP894">
            <v>7557238.8049999997</v>
          </cell>
          <cell r="AQ894">
            <v>9653468.6600000001</v>
          </cell>
          <cell r="AR894">
            <v>11720979.431666667</v>
          </cell>
          <cell r="AS894">
            <v>13759771.119999999</v>
          </cell>
          <cell r="AT894">
            <v>15769843.725</v>
          </cell>
          <cell r="AU894">
            <v>17751197.246666666</v>
          </cell>
          <cell r="AV894">
            <v>19703831.684999999</v>
          </cell>
          <cell r="AW894">
            <v>21627747.039999995</v>
          </cell>
          <cell r="AX894">
            <v>23522943.311666664</v>
          </cell>
          <cell r="AY894">
            <v>24292005.009999994</v>
          </cell>
          <cell r="AZ894">
            <v>23947108.926666662</v>
          </cell>
        </row>
        <row r="895">
          <cell r="O895">
            <v>3166322.9</v>
          </cell>
          <cell r="P895">
            <v>3121069.9</v>
          </cell>
          <cell r="AO895">
            <v>652222.0625</v>
          </cell>
          <cell r="AP895">
            <v>906928.84583333321</v>
          </cell>
          <cell r="AQ895">
            <v>1157958.5458333332</v>
          </cell>
          <cell r="AR895">
            <v>1405311.1624999999</v>
          </cell>
          <cell r="AS895">
            <v>1648986.6958333331</v>
          </cell>
          <cell r="AT895">
            <v>1888985.145833333</v>
          </cell>
          <cell r="AU895">
            <v>2125306.5124999997</v>
          </cell>
          <cell r="AV895">
            <v>2357950.7958333329</v>
          </cell>
          <cell r="AW895">
            <v>2586917.9958333327</v>
          </cell>
          <cell r="AX895">
            <v>2812208.1124999993</v>
          </cell>
          <cell r="AY895">
            <v>2901891.024999999</v>
          </cell>
          <cell r="AZ895">
            <v>2857352.774999999</v>
          </cell>
        </row>
        <row r="896">
          <cell r="O896">
            <v>12263579.720000001</v>
          </cell>
          <cell r="P896">
            <v>12113989.720000001</v>
          </cell>
          <cell r="AO896">
            <v>2529642.0249999999</v>
          </cell>
          <cell r="AP896">
            <v>3519330.6683333335</v>
          </cell>
          <cell r="AQ896">
            <v>4495684.9783333335</v>
          </cell>
          <cell r="AR896">
            <v>5458704.9550000001</v>
          </cell>
          <cell r="AS896">
            <v>6408390.5983333336</v>
          </cell>
          <cell r="AT896">
            <v>7344741.9083333341</v>
          </cell>
          <cell r="AU896">
            <v>8267758.8850000007</v>
          </cell>
          <cell r="AV896">
            <v>9177441.5283333343</v>
          </cell>
          <cell r="AW896">
            <v>10073789.838333333</v>
          </cell>
          <cell r="AX896">
            <v>10956803.814999999</v>
          </cell>
          <cell r="AY896">
            <v>11315500.970000001</v>
          </cell>
          <cell r="AZ896">
            <v>11153600.386666667</v>
          </cell>
        </row>
        <row r="897">
          <cell r="O897">
            <v>79079589.810000002</v>
          </cell>
          <cell r="P897">
            <v>80298581</v>
          </cell>
          <cell r="AO897">
            <v>75374740.678750008</v>
          </cell>
          <cell r="AP897">
            <v>76300873.052499995</v>
          </cell>
          <cell r="AQ897">
            <v>77237947.013750002</v>
          </cell>
          <cell r="AR897">
            <v>78186319.273333326</v>
          </cell>
          <cell r="AS897">
            <v>79163685.233333305</v>
          </cell>
          <cell r="AT897">
            <v>80184147.192916647</v>
          </cell>
          <cell r="AU897">
            <v>81233681.226666659</v>
          </cell>
          <cell r="AV897">
            <v>82282957.050416663</v>
          </cell>
          <cell r="AW897">
            <v>83324753.013750002</v>
          </cell>
          <cell r="AX897">
            <v>84365725.767916664</v>
          </cell>
          <cell r="AY897">
            <v>85408675.210833326</v>
          </cell>
          <cell r="AZ897">
            <v>86460618.16291666</v>
          </cell>
        </row>
        <row r="898">
          <cell r="O898">
            <v>27482696.82</v>
          </cell>
          <cell r="P898">
            <v>27805710.239999998</v>
          </cell>
          <cell r="AO898">
            <v>26203471.681250002</v>
          </cell>
          <cell r="AP898">
            <v>26462170.747916672</v>
          </cell>
          <cell r="AQ898">
            <v>26721991.688749999</v>
          </cell>
          <cell r="AR898">
            <v>26984203.938749999</v>
          </cell>
          <cell r="AS898">
            <v>27253252.862083331</v>
          </cell>
          <cell r="AT898">
            <v>27526691.021666665</v>
          </cell>
          <cell r="AU898">
            <v>27792438.688333333</v>
          </cell>
          <cell r="AV898">
            <v>28051245.85583334</v>
          </cell>
          <cell r="AW898">
            <v>28307586.184583336</v>
          </cell>
          <cell r="AX898">
            <v>28564792.957916662</v>
          </cell>
          <cell r="AY898">
            <v>28816921.385000002</v>
          </cell>
          <cell r="AZ898">
            <v>29058232.782499999</v>
          </cell>
        </row>
        <row r="899">
          <cell r="O899">
            <v>2627294.64</v>
          </cell>
          <cell r="P899">
            <v>2654226.64</v>
          </cell>
          <cell r="AO899">
            <v>2524274.2583333333</v>
          </cell>
          <cell r="AP899">
            <v>2548462.3820833331</v>
          </cell>
          <cell r="AQ899">
            <v>2572502.0958333332</v>
          </cell>
          <cell r="AR899">
            <v>2596727.231666666</v>
          </cell>
          <cell r="AS899">
            <v>2621529.7641666667</v>
          </cell>
          <cell r="AT899">
            <v>2646463.887083333</v>
          </cell>
          <cell r="AU899">
            <v>2671538.7295833337</v>
          </cell>
          <cell r="AV899">
            <v>2696238.4533333331</v>
          </cell>
          <cell r="AW899">
            <v>2724468.7791666663</v>
          </cell>
          <cell r="AX899">
            <v>2752676.500833333</v>
          </cell>
          <cell r="AY899">
            <v>2776378.3374999999</v>
          </cell>
          <cell r="AZ899">
            <v>2800119.6245833323</v>
          </cell>
        </row>
        <row r="900">
          <cell r="O900">
            <v>1068855.78</v>
          </cell>
          <cell r="P900">
            <v>1077833.1100000001</v>
          </cell>
          <cell r="AO900">
            <v>1034515.6474999998</v>
          </cell>
          <cell r="AP900">
            <v>1042695.1662499999</v>
          </cell>
          <cell r="AQ900">
            <v>1051050.9966666666</v>
          </cell>
          <cell r="AR900">
            <v>1059351.82375</v>
          </cell>
          <cell r="AS900">
            <v>1067619.3345833335</v>
          </cell>
          <cell r="AT900">
            <v>1075930.7087500002</v>
          </cell>
          <cell r="AU900">
            <v>1084288.9895833333</v>
          </cell>
          <cell r="AV900">
            <v>1092522.2308333335</v>
          </cell>
          <cell r="AW900">
            <v>1101932.3391666666</v>
          </cell>
          <cell r="AX900">
            <v>1111334.9124999999</v>
          </cell>
          <cell r="AY900">
            <v>1119235.5237499999</v>
          </cell>
          <cell r="AZ900">
            <v>1127149.2850000001</v>
          </cell>
        </row>
        <row r="901">
          <cell r="O901">
            <v>0</v>
          </cell>
          <cell r="P901">
            <v>0</v>
          </cell>
          <cell r="AO901">
            <v>0</v>
          </cell>
          <cell r="AP901">
            <v>0</v>
          </cell>
          <cell r="AQ901">
            <v>0</v>
          </cell>
          <cell r="AR901">
            <v>0</v>
          </cell>
          <cell r="AS901">
            <v>0</v>
          </cell>
          <cell r="AT901">
            <v>0</v>
          </cell>
          <cell r="AU901">
            <v>0</v>
          </cell>
          <cell r="AV901">
            <v>0</v>
          </cell>
          <cell r="AW901">
            <v>0</v>
          </cell>
          <cell r="AX901">
            <v>0</v>
          </cell>
          <cell r="AY901">
            <v>0</v>
          </cell>
          <cell r="AZ901">
            <v>0</v>
          </cell>
        </row>
        <row r="902">
          <cell r="O902">
            <v>18006966.609999999</v>
          </cell>
          <cell r="P902">
            <v>17989362.68</v>
          </cell>
          <cell r="AO902">
            <v>16983070.055833336</v>
          </cell>
          <cell r="AP902">
            <v>17215278.090000004</v>
          </cell>
          <cell r="AQ902">
            <v>17455544.504583333</v>
          </cell>
          <cell r="AR902">
            <v>17696652.452500001</v>
          </cell>
          <cell r="AS902">
            <v>17936165.806666665</v>
          </cell>
          <cell r="AT902">
            <v>18176945.862083334</v>
          </cell>
          <cell r="AU902">
            <v>18416752.125</v>
          </cell>
          <cell r="AV902">
            <v>18658758.156666666</v>
          </cell>
          <cell r="AW902">
            <v>18900285.173749998</v>
          </cell>
          <cell r="AX902">
            <v>19129405.0275</v>
          </cell>
          <cell r="AY902">
            <v>19356585.074583337</v>
          </cell>
          <cell r="AZ902">
            <v>19598312.310416669</v>
          </cell>
        </row>
        <row r="903">
          <cell r="O903">
            <v>7118397.7599999998</v>
          </cell>
          <cell r="P903">
            <v>7112529.7800000003</v>
          </cell>
          <cell r="AO903">
            <v>6777098.9083333341</v>
          </cell>
          <cell r="AP903">
            <v>6855710.7245833324</v>
          </cell>
          <cell r="AQ903">
            <v>6938775.8275000006</v>
          </cell>
          <cell r="AR903">
            <v>7020912.30375</v>
          </cell>
          <cell r="AS903">
            <v>7100750.0891666673</v>
          </cell>
          <cell r="AT903">
            <v>7181010.1083333334</v>
          </cell>
          <cell r="AU903">
            <v>7260945.5308333337</v>
          </cell>
          <cell r="AV903">
            <v>7341614.2104166672</v>
          </cell>
          <cell r="AW903">
            <v>7422123.2187499991</v>
          </cell>
          <cell r="AX903">
            <v>7498496.5062500006</v>
          </cell>
          <cell r="AY903">
            <v>7574223.1912500011</v>
          </cell>
          <cell r="AZ903">
            <v>7654798.9391666679</v>
          </cell>
        </row>
        <row r="904">
          <cell r="O904">
            <v>0</v>
          </cell>
          <cell r="P904">
            <v>0.01</v>
          </cell>
          <cell r="AO904">
            <v>8.3333333333333339E-4</v>
          </cell>
          <cell r="AP904">
            <v>8.3333333333333339E-4</v>
          </cell>
          <cell r="AQ904">
            <v>8.3333333333333339E-4</v>
          </cell>
          <cell r="AR904">
            <v>8.3333333333333339E-4</v>
          </cell>
          <cell r="AS904">
            <v>8.3333333333333339E-4</v>
          </cell>
          <cell r="AT904">
            <v>8.3333333333333339E-4</v>
          </cell>
          <cell r="AU904">
            <v>8.3333333333333339E-4</v>
          </cell>
          <cell r="AV904">
            <v>8.3333333333333339E-4</v>
          </cell>
          <cell r="AW904">
            <v>8.3333333333333339E-4</v>
          </cell>
          <cell r="AX904">
            <v>8.3333333333333339E-4</v>
          </cell>
          <cell r="AY904">
            <v>8.3333333333333339E-4</v>
          </cell>
          <cell r="AZ904">
            <v>4.1666666666666669E-4</v>
          </cell>
        </row>
        <row r="905">
          <cell r="O905">
            <v>-99713851.060000002</v>
          </cell>
          <cell r="P905">
            <v>-100942170.31999999</v>
          </cell>
          <cell r="AO905">
            <v>-94882084.992916659</v>
          </cell>
          <cell r="AP905">
            <v>-96064613.524583325</v>
          </cell>
          <cell r="AQ905">
            <v>-97265993.614166662</v>
          </cell>
          <cell r="AR905">
            <v>-98479698.957499996</v>
          </cell>
          <cell r="AS905">
            <v>-99721380.804166675</v>
          </cell>
          <cell r="AT905">
            <v>-101007556.94208331</v>
          </cell>
          <cell r="AU905">
            <v>-102321972.08125</v>
          </cell>
          <cell r="AV905">
            <v>-103637953.66041666</v>
          </cell>
          <cell r="AW905">
            <v>-104949506.96666668</v>
          </cell>
          <cell r="AX905">
            <v>-106247807.29625</v>
          </cell>
          <cell r="AY905">
            <v>-107541638.62291668</v>
          </cell>
          <cell r="AZ905">
            <v>-108859050.09791666</v>
          </cell>
        </row>
        <row r="906">
          <cell r="O906">
            <v>-35669950.359999999</v>
          </cell>
          <cell r="P906">
            <v>-35996073.130000003</v>
          </cell>
          <cell r="AO906">
            <v>-34015086.237083338</v>
          </cell>
          <cell r="AP906">
            <v>-34360576.638749994</v>
          </cell>
          <cell r="AQ906">
            <v>-34711818.512916662</v>
          </cell>
          <cell r="AR906">
            <v>-35064468.066249989</v>
          </cell>
          <cell r="AS906">
            <v>-35421622.285833336</v>
          </cell>
          <cell r="AT906">
            <v>-35783631.838749997</v>
          </cell>
          <cell r="AU906">
            <v>-36137673.208750002</v>
          </cell>
          <cell r="AV906">
            <v>-36485382.297083333</v>
          </cell>
          <cell r="AW906">
            <v>-36831641.7425</v>
          </cell>
          <cell r="AX906">
            <v>-37174624.376666673</v>
          </cell>
          <cell r="AY906">
            <v>-37510380.100000001</v>
          </cell>
          <cell r="AZ906">
            <v>-37840181.006666668</v>
          </cell>
        </row>
        <row r="907">
          <cell r="O907">
            <v>0</v>
          </cell>
          <cell r="P907">
            <v>0</v>
          </cell>
          <cell r="AO907">
            <v>0</v>
          </cell>
          <cell r="AP907">
            <v>0</v>
          </cell>
          <cell r="AQ907">
            <v>0</v>
          </cell>
          <cell r="AR907">
            <v>0</v>
          </cell>
          <cell r="AS907">
            <v>0</v>
          </cell>
          <cell r="AT907">
            <v>0</v>
          </cell>
          <cell r="AU907">
            <v>0</v>
          </cell>
          <cell r="AV907">
            <v>0</v>
          </cell>
          <cell r="AW907">
            <v>0</v>
          </cell>
          <cell r="AX907">
            <v>0</v>
          </cell>
          <cell r="AY907">
            <v>0</v>
          </cell>
          <cell r="AZ907">
            <v>0</v>
          </cell>
        </row>
        <row r="908">
          <cell r="O908">
            <v>0</v>
          </cell>
          <cell r="P908">
            <v>0</v>
          </cell>
          <cell r="AO908">
            <v>0</v>
          </cell>
          <cell r="AP908">
            <v>0</v>
          </cell>
          <cell r="AQ908">
            <v>0</v>
          </cell>
          <cell r="AR908">
            <v>0</v>
          </cell>
          <cell r="AS908">
            <v>0</v>
          </cell>
          <cell r="AT908">
            <v>0</v>
          </cell>
          <cell r="AU908">
            <v>0</v>
          </cell>
          <cell r="AV908">
            <v>0</v>
          </cell>
          <cell r="AW908">
            <v>0</v>
          </cell>
          <cell r="AX908">
            <v>0</v>
          </cell>
          <cell r="AY908">
            <v>0</v>
          </cell>
          <cell r="AZ908">
            <v>0</v>
          </cell>
        </row>
        <row r="909">
          <cell r="O909">
            <v>936481</v>
          </cell>
          <cell r="P909">
            <v>911486</v>
          </cell>
          <cell r="AO909">
            <v>1065416.5</v>
          </cell>
          <cell r="AP909">
            <v>1044777.0416666666</v>
          </cell>
          <cell r="AQ909">
            <v>1022220.4166666666</v>
          </cell>
          <cell r="AR909">
            <v>997695.29166666663</v>
          </cell>
          <cell r="AS909">
            <v>971674.54166666663</v>
          </cell>
          <cell r="AT909">
            <v>945085.91666666663</v>
          </cell>
          <cell r="AU909">
            <v>918538.79166666663</v>
          </cell>
          <cell r="AV909">
            <v>892783.29166666663</v>
          </cell>
          <cell r="AW909">
            <v>868767.45833333337</v>
          </cell>
          <cell r="AX909">
            <v>847575.66666666663</v>
          </cell>
          <cell r="AY909">
            <v>830385.83333333337</v>
          </cell>
          <cell r="AZ909">
            <v>816792.95833333337</v>
          </cell>
        </row>
        <row r="910">
          <cell r="O910">
            <v>0</v>
          </cell>
          <cell r="P910">
            <v>0</v>
          </cell>
          <cell r="AO910">
            <v>0</v>
          </cell>
          <cell r="AP910">
            <v>0</v>
          </cell>
          <cell r="AQ910">
            <v>0</v>
          </cell>
          <cell r="AR910">
            <v>0</v>
          </cell>
          <cell r="AS910">
            <v>0</v>
          </cell>
          <cell r="AT910">
            <v>0</v>
          </cell>
          <cell r="AU910">
            <v>0</v>
          </cell>
          <cell r="AV910">
            <v>0</v>
          </cell>
          <cell r="AW910">
            <v>0</v>
          </cell>
          <cell r="AX910">
            <v>0</v>
          </cell>
          <cell r="AY910">
            <v>0</v>
          </cell>
          <cell r="AZ910">
            <v>0</v>
          </cell>
        </row>
        <row r="911">
          <cell r="O911">
            <v>0</v>
          </cell>
          <cell r="P911">
            <v>0</v>
          </cell>
          <cell r="AO911">
            <v>0</v>
          </cell>
          <cell r="AP911">
            <v>0</v>
          </cell>
          <cell r="AQ911">
            <v>0</v>
          </cell>
          <cell r="AR911">
            <v>0</v>
          </cell>
          <cell r="AS911">
            <v>0</v>
          </cell>
          <cell r="AT911">
            <v>0</v>
          </cell>
          <cell r="AU911">
            <v>0</v>
          </cell>
          <cell r="AV911">
            <v>0</v>
          </cell>
          <cell r="AW911">
            <v>0</v>
          </cell>
          <cell r="AX911">
            <v>0</v>
          </cell>
          <cell r="AY911">
            <v>0</v>
          </cell>
          <cell r="AZ911">
            <v>0</v>
          </cell>
        </row>
        <row r="912">
          <cell r="O912">
            <v>0</v>
          </cell>
          <cell r="P912">
            <v>0</v>
          </cell>
          <cell r="AO912">
            <v>0</v>
          </cell>
          <cell r="AP912">
            <v>0</v>
          </cell>
          <cell r="AQ912">
            <v>0</v>
          </cell>
          <cell r="AR912">
            <v>0</v>
          </cell>
          <cell r="AS912">
            <v>0</v>
          </cell>
          <cell r="AT912">
            <v>0</v>
          </cell>
          <cell r="AU912">
            <v>0</v>
          </cell>
          <cell r="AV912">
            <v>0</v>
          </cell>
          <cell r="AW912">
            <v>0</v>
          </cell>
          <cell r="AX912">
            <v>0</v>
          </cell>
          <cell r="AY912">
            <v>0</v>
          </cell>
          <cell r="AZ912">
            <v>0</v>
          </cell>
        </row>
        <row r="913">
          <cell r="O913">
            <v>0</v>
          </cell>
          <cell r="P913">
            <v>0</v>
          </cell>
          <cell r="AO913">
            <v>0</v>
          </cell>
          <cell r="AP913">
            <v>0</v>
          </cell>
          <cell r="AQ913">
            <v>0</v>
          </cell>
          <cell r="AR913">
            <v>0</v>
          </cell>
          <cell r="AS913">
            <v>0</v>
          </cell>
          <cell r="AT913">
            <v>0</v>
          </cell>
          <cell r="AU913">
            <v>0</v>
          </cell>
          <cell r="AV913">
            <v>0</v>
          </cell>
          <cell r="AW913">
            <v>0</v>
          </cell>
          <cell r="AX913">
            <v>0</v>
          </cell>
          <cell r="AY913">
            <v>0</v>
          </cell>
          <cell r="AZ913">
            <v>0</v>
          </cell>
        </row>
        <row r="914">
          <cell r="O914">
            <v>0</v>
          </cell>
          <cell r="P914">
            <v>0</v>
          </cell>
          <cell r="AO914">
            <v>0</v>
          </cell>
          <cell r="AP914">
            <v>0</v>
          </cell>
          <cell r="AQ914">
            <v>0</v>
          </cell>
          <cell r="AR914">
            <v>0</v>
          </cell>
          <cell r="AS914">
            <v>9918.8908333333329</v>
          </cell>
          <cell r="AT914">
            <v>29445.54416666667</v>
          </cell>
          <cell r="AU914">
            <v>48328.054166666669</v>
          </cell>
          <cell r="AV914">
            <v>66545.311666666661</v>
          </cell>
          <cell r="AW914">
            <v>84088.765416666662</v>
          </cell>
          <cell r="AX914">
            <v>100817.2025</v>
          </cell>
          <cell r="AY914">
            <v>116046.82583333335</v>
          </cell>
          <cell r="AZ914">
            <v>129143.46708333335</v>
          </cell>
        </row>
        <row r="915">
          <cell r="O915">
            <v>0</v>
          </cell>
          <cell r="P915">
            <v>0</v>
          </cell>
          <cell r="AO915">
            <v>0</v>
          </cell>
          <cell r="AP915">
            <v>0</v>
          </cell>
          <cell r="AQ915">
            <v>0</v>
          </cell>
          <cell r="AR915">
            <v>0</v>
          </cell>
          <cell r="AS915">
            <v>0</v>
          </cell>
          <cell r="AT915">
            <v>0</v>
          </cell>
          <cell r="AU915">
            <v>0</v>
          </cell>
          <cell r="AV915">
            <v>0</v>
          </cell>
          <cell r="AW915">
            <v>0</v>
          </cell>
          <cell r="AX915">
            <v>0</v>
          </cell>
          <cell r="AY915">
            <v>0</v>
          </cell>
          <cell r="AZ915">
            <v>0</v>
          </cell>
        </row>
        <row r="916">
          <cell r="O916">
            <v>0</v>
          </cell>
          <cell r="P916">
            <v>0</v>
          </cell>
          <cell r="AO916">
            <v>0</v>
          </cell>
          <cell r="AP916">
            <v>0</v>
          </cell>
          <cell r="AQ916">
            <v>0</v>
          </cell>
          <cell r="AR916">
            <v>0</v>
          </cell>
          <cell r="AS916">
            <v>0</v>
          </cell>
          <cell r="AT916">
            <v>0</v>
          </cell>
          <cell r="AU916">
            <v>0</v>
          </cell>
          <cell r="AV916">
            <v>0</v>
          </cell>
          <cell r="AW916">
            <v>0</v>
          </cell>
          <cell r="AX916">
            <v>0</v>
          </cell>
          <cell r="AY916">
            <v>0</v>
          </cell>
          <cell r="AZ916">
            <v>0</v>
          </cell>
        </row>
        <row r="917">
          <cell r="O917">
            <v>0</v>
          </cell>
          <cell r="P917">
            <v>0</v>
          </cell>
          <cell r="AO917">
            <v>0</v>
          </cell>
          <cell r="AP917">
            <v>0</v>
          </cell>
          <cell r="AQ917">
            <v>0</v>
          </cell>
          <cell r="AR917">
            <v>0</v>
          </cell>
          <cell r="AS917">
            <v>0</v>
          </cell>
          <cell r="AT917">
            <v>0</v>
          </cell>
          <cell r="AU917">
            <v>0</v>
          </cell>
          <cell r="AV917">
            <v>0</v>
          </cell>
          <cell r="AW917">
            <v>0</v>
          </cell>
          <cell r="AX917">
            <v>0</v>
          </cell>
          <cell r="AY917">
            <v>0</v>
          </cell>
          <cell r="AZ917">
            <v>0</v>
          </cell>
        </row>
        <row r="918">
          <cell r="O918">
            <v>1433.78</v>
          </cell>
          <cell r="P918">
            <v>8181.56</v>
          </cell>
          <cell r="AO918">
            <v>3592.8249999999994</v>
          </cell>
          <cell r="AP918">
            <v>9390.1962499999991</v>
          </cell>
          <cell r="AQ918">
            <v>15871.306666666665</v>
          </cell>
          <cell r="AR918">
            <v>23179.602499999997</v>
          </cell>
          <cell r="AS918">
            <v>31390.508749999997</v>
          </cell>
          <cell r="AT918">
            <v>41032.125</v>
          </cell>
          <cell r="AU918">
            <v>51773.927916666667</v>
          </cell>
          <cell r="AV918">
            <v>63640.736249999994</v>
          </cell>
          <cell r="AW918">
            <v>76200.266250000001</v>
          </cell>
          <cell r="AX918">
            <v>88547.365833333344</v>
          </cell>
          <cell r="AY918">
            <v>100865.86041666668</v>
          </cell>
          <cell r="AZ918">
            <v>115020.93916666669</v>
          </cell>
        </row>
        <row r="919">
          <cell r="O919">
            <v>7132.18</v>
          </cell>
          <cell r="P919">
            <v>0</v>
          </cell>
          <cell r="AO919">
            <v>-428177.30166666675</v>
          </cell>
          <cell r="AP919">
            <v>-430355.36791666667</v>
          </cell>
          <cell r="AQ919">
            <v>-428384.64999999997</v>
          </cell>
          <cell r="AR919">
            <v>-425526.32708333334</v>
          </cell>
          <cell r="AS919">
            <v>-428953.31</v>
          </cell>
          <cell r="AT919">
            <v>-426094.19375000003</v>
          </cell>
          <cell r="AU919">
            <v>-421304.9383333333</v>
          </cell>
          <cell r="AV919">
            <v>-414776.24458333332</v>
          </cell>
          <cell r="AW919">
            <v>-396612.73625000002</v>
          </cell>
          <cell r="AX919">
            <v>-390327.64333333331</v>
          </cell>
          <cell r="AY919">
            <v>-414491.73208333337</v>
          </cell>
          <cell r="AZ919">
            <v>-434123.38333333336</v>
          </cell>
        </row>
        <row r="920">
          <cell r="O920">
            <v>-330427.06</v>
          </cell>
          <cell r="P920">
            <v>0</v>
          </cell>
          <cell r="AO920">
            <v>-82990.716250000012</v>
          </cell>
          <cell r="AP920">
            <v>-83294.627499999988</v>
          </cell>
          <cell r="AQ920">
            <v>-83620.359166666647</v>
          </cell>
          <cell r="AR920">
            <v>-81862.477083333346</v>
          </cell>
          <cell r="AS920">
            <v>-77467.418333333335</v>
          </cell>
          <cell r="AT920">
            <v>-74830.241666666654</v>
          </cell>
          <cell r="AU920">
            <v>-74978.066666666666</v>
          </cell>
          <cell r="AV920">
            <v>-73408.611666666664</v>
          </cell>
          <cell r="AW920">
            <v>-71691.331666666665</v>
          </cell>
          <cell r="AX920">
            <v>-72213.5625</v>
          </cell>
          <cell r="AY920">
            <v>-72235.504166666666</v>
          </cell>
          <cell r="AZ920">
            <v>-71735.214999999997</v>
          </cell>
        </row>
        <row r="921">
          <cell r="O921">
            <v>76045.789999999994</v>
          </cell>
          <cell r="P921">
            <v>0</v>
          </cell>
          <cell r="AO921">
            <v>79652.77208333333</v>
          </cell>
          <cell r="AP921">
            <v>46881.090833333328</v>
          </cell>
          <cell r="AQ921">
            <v>24193.725000000002</v>
          </cell>
          <cell r="AR921">
            <v>18026.586666666662</v>
          </cell>
          <cell r="AS921">
            <v>-2785.4708333333278</v>
          </cell>
          <cell r="AT921">
            <v>-17430.389999999996</v>
          </cell>
          <cell r="AU921">
            <v>-37125.404999999992</v>
          </cell>
          <cell r="AV921">
            <v>-80584.169583333321</v>
          </cell>
          <cell r="AW921">
            <v>-104347.91916666667</v>
          </cell>
          <cell r="AX921">
            <v>-123416.99333333333</v>
          </cell>
          <cell r="AY921">
            <v>-169960.68999999997</v>
          </cell>
          <cell r="AZ921">
            <v>-197435.3125</v>
          </cell>
        </row>
        <row r="922">
          <cell r="O922">
            <v>0</v>
          </cell>
          <cell r="P922">
            <v>0</v>
          </cell>
          <cell r="AO922">
            <v>0</v>
          </cell>
          <cell r="AP922">
            <v>0</v>
          </cell>
          <cell r="AQ922">
            <v>0</v>
          </cell>
          <cell r="AR922">
            <v>0</v>
          </cell>
          <cell r="AS922">
            <v>0</v>
          </cell>
          <cell r="AT922">
            <v>0</v>
          </cell>
          <cell r="AU922">
            <v>0</v>
          </cell>
          <cell r="AV922">
            <v>0</v>
          </cell>
          <cell r="AW922">
            <v>0</v>
          </cell>
          <cell r="AX922">
            <v>0</v>
          </cell>
          <cell r="AY922">
            <v>0</v>
          </cell>
          <cell r="AZ922">
            <v>0</v>
          </cell>
        </row>
        <row r="923">
          <cell r="O923">
            <v>0</v>
          </cell>
          <cell r="P923">
            <v>0</v>
          </cell>
          <cell r="AO923">
            <v>0</v>
          </cell>
          <cell r="AP923">
            <v>0</v>
          </cell>
          <cell r="AQ923">
            <v>0</v>
          </cell>
          <cell r="AR923">
            <v>0</v>
          </cell>
          <cell r="AS923">
            <v>0</v>
          </cell>
          <cell r="AT923">
            <v>0</v>
          </cell>
          <cell r="AU923">
            <v>0</v>
          </cell>
          <cell r="AV923">
            <v>0</v>
          </cell>
          <cell r="AW923">
            <v>0</v>
          </cell>
          <cell r="AX923">
            <v>0</v>
          </cell>
          <cell r="AY923">
            <v>0</v>
          </cell>
          <cell r="AZ923">
            <v>0</v>
          </cell>
        </row>
        <row r="924">
          <cell r="O924">
            <v>0</v>
          </cell>
          <cell r="P924">
            <v>0</v>
          </cell>
          <cell r="AO924">
            <v>0</v>
          </cell>
          <cell r="AP924">
            <v>0</v>
          </cell>
          <cell r="AQ924">
            <v>4.1666666666666666E-3</v>
          </cell>
          <cell r="AR924">
            <v>95.11999999999999</v>
          </cell>
          <cell r="AS924">
            <v>190.23166666666665</v>
          </cell>
          <cell r="AT924">
            <v>-26.274166666666702</v>
          </cell>
          <cell r="AU924">
            <v>-242.78000000000006</v>
          </cell>
          <cell r="AV924">
            <v>-242.78000000000006</v>
          </cell>
          <cell r="AW924">
            <v>-242.78000000000006</v>
          </cell>
          <cell r="AX924">
            <v>-242.78000000000006</v>
          </cell>
          <cell r="AY924">
            <v>-2883.1116666666662</v>
          </cell>
          <cell r="AZ924">
            <v>-5523.4433333333336</v>
          </cell>
        </row>
        <row r="925">
          <cell r="O925">
            <v>0</v>
          </cell>
          <cell r="P925">
            <v>0</v>
          </cell>
          <cell r="AO925">
            <v>0</v>
          </cell>
          <cell r="AP925">
            <v>0</v>
          </cell>
          <cell r="AQ925">
            <v>0</v>
          </cell>
          <cell r="AR925">
            <v>0</v>
          </cell>
          <cell r="AS925">
            <v>0</v>
          </cell>
          <cell r="AT925">
            <v>0</v>
          </cell>
          <cell r="AU925">
            <v>0</v>
          </cell>
          <cell r="AV925">
            <v>0</v>
          </cell>
          <cell r="AW925">
            <v>0</v>
          </cell>
          <cell r="AX925">
            <v>0</v>
          </cell>
          <cell r="AY925">
            <v>0</v>
          </cell>
          <cell r="AZ925">
            <v>0</v>
          </cell>
        </row>
        <row r="926">
          <cell r="O926">
            <v>-1032175.82</v>
          </cell>
          <cell r="P926">
            <v>0</v>
          </cell>
          <cell r="AO926">
            <v>-130276.16666666667</v>
          </cell>
          <cell r="AP926">
            <v>-130276.16666666667</v>
          </cell>
          <cell r="AQ926">
            <v>-130276.16666666667</v>
          </cell>
          <cell r="AR926">
            <v>-125722.75916666667</v>
          </cell>
          <cell r="AS926">
            <v>-111003.01</v>
          </cell>
          <cell r="AT926">
            <v>-100836.66833333332</v>
          </cell>
          <cell r="AU926">
            <v>-106916.60041666665</v>
          </cell>
          <cell r="AV926">
            <v>-113653.73124999997</v>
          </cell>
          <cell r="AW926">
            <v>-114310.92999999998</v>
          </cell>
          <cell r="AX926">
            <v>-92386.457083333327</v>
          </cell>
          <cell r="AY926">
            <v>-33147.159999999996</v>
          </cell>
          <cell r="AZ926">
            <v>4167.6641666666646</v>
          </cell>
        </row>
        <row r="927">
          <cell r="O927">
            <v>0</v>
          </cell>
          <cell r="P927">
            <v>0</v>
          </cell>
          <cell r="AO927">
            <v>0</v>
          </cell>
          <cell r="AP927">
            <v>0</v>
          </cell>
          <cell r="AQ927">
            <v>0</v>
          </cell>
          <cell r="AR927">
            <v>0</v>
          </cell>
          <cell r="AS927">
            <v>0</v>
          </cell>
          <cell r="AT927">
            <v>0</v>
          </cell>
          <cell r="AU927">
            <v>0</v>
          </cell>
          <cell r="AV927">
            <v>0</v>
          </cell>
          <cell r="AW927">
            <v>0</v>
          </cell>
          <cell r="AX927">
            <v>0</v>
          </cell>
          <cell r="AY927">
            <v>0</v>
          </cell>
          <cell r="AZ927">
            <v>0</v>
          </cell>
        </row>
        <row r="928">
          <cell r="O928">
            <v>0</v>
          </cell>
          <cell r="P928">
            <v>0</v>
          </cell>
          <cell r="AO928">
            <v>0</v>
          </cell>
          <cell r="AP928">
            <v>0</v>
          </cell>
          <cell r="AQ928">
            <v>0</v>
          </cell>
          <cell r="AR928">
            <v>0</v>
          </cell>
          <cell r="AS928">
            <v>0</v>
          </cell>
          <cell r="AT928">
            <v>0</v>
          </cell>
          <cell r="AU928">
            <v>0</v>
          </cell>
          <cell r="AV928">
            <v>0</v>
          </cell>
          <cell r="AW928">
            <v>0</v>
          </cell>
          <cell r="AX928">
            <v>0</v>
          </cell>
          <cell r="AY928">
            <v>0</v>
          </cell>
          <cell r="AZ928">
            <v>0</v>
          </cell>
        </row>
        <row r="929">
          <cell r="O929">
            <v>0</v>
          </cell>
          <cell r="P929">
            <v>0</v>
          </cell>
          <cell r="AO929">
            <v>0</v>
          </cell>
          <cell r="AP929">
            <v>0</v>
          </cell>
          <cell r="AQ929">
            <v>0</v>
          </cell>
          <cell r="AR929">
            <v>0</v>
          </cell>
          <cell r="AS929">
            <v>0</v>
          </cell>
          <cell r="AT929">
            <v>0</v>
          </cell>
          <cell r="AU929">
            <v>0</v>
          </cell>
          <cell r="AV929">
            <v>0</v>
          </cell>
          <cell r="AW929">
            <v>0</v>
          </cell>
          <cell r="AX929">
            <v>0</v>
          </cell>
          <cell r="AY929">
            <v>0</v>
          </cell>
          <cell r="AZ929">
            <v>0</v>
          </cell>
        </row>
        <row r="930">
          <cell r="O930">
            <v>0</v>
          </cell>
          <cell r="P930">
            <v>0</v>
          </cell>
          <cell r="AO930">
            <v>0</v>
          </cell>
          <cell r="AP930">
            <v>0</v>
          </cell>
          <cell r="AQ930">
            <v>0</v>
          </cell>
          <cell r="AR930">
            <v>0</v>
          </cell>
          <cell r="AS930">
            <v>0</v>
          </cell>
          <cell r="AT930">
            <v>0</v>
          </cell>
          <cell r="AU930">
            <v>0</v>
          </cell>
          <cell r="AV930">
            <v>0</v>
          </cell>
          <cell r="AW930">
            <v>0</v>
          </cell>
          <cell r="AX930">
            <v>0</v>
          </cell>
          <cell r="AY930">
            <v>0</v>
          </cell>
          <cell r="AZ930">
            <v>0</v>
          </cell>
        </row>
        <row r="931">
          <cell r="O931">
            <v>0</v>
          </cell>
          <cell r="P931">
            <v>0</v>
          </cell>
          <cell r="AO931">
            <v>0</v>
          </cell>
          <cell r="AP931">
            <v>0</v>
          </cell>
          <cell r="AQ931">
            <v>0</v>
          </cell>
          <cell r="AR931">
            <v>0</v>
          </cell>
          <cell r="AS931">
            <v>0</v>
          </cell>
          <cell r="AT931">
            <v>100.39875000000001</v>
          </cell>
          <cell r="AU931">
            <v>340.43708333333331</v>
          </cell>
          <cell r="AV931">
            <v>480.07666666666665</v>
          </cell>
          <cell r="AW931">
            <v>480.07666666666665</v>
          </cell>
          <cell r="AX931">
            <v>480.07666666666665</v>
          </cell>
          <cell r="AY931">
            <v>480.07666666666665</v>
          </cell>
          <cell r="AZ931">
            <v>480.07666666666665</v>
          </cell>
        </row>
        <row r="932">
          <cell r="O932">
            <v>0</v>
          </cell>
          <cell r="P932">
            <v>0</v>
          </cell>
          <cell r="AO932">
            <v>0</v>
          </cell>
          <cell r="AP932">
            <v>0</v>
          </cell>
          <cell r="AQ932">
            <v>0</v>
          </cell>
          <cell r="AR932">
            <v>0</v>
          </cell>
          <cell r="AS932">
            <v>0</v>
          </cell>
          <cell r="AT932">
            <v>0</v>
          </cell>
          <cell r="AU932">
            <v>0</v>
          </cell>
          <cell r="AV932">
            <v>0</v>
          </cell>
          <cell r="AW932">
            <v>0</v>
          </cell>
          <cell r="AX932">
            <v>0</v>
          </cell>
          <cell r="AY932">
            <v>0</v>
          </cell>
          <cell r="AZ932">
            <v>0</v>
          </cell>
        </row>
        <row r="933">
          <cell r="O933">
            <v>0</v>
          </cell>
          <cell r="P933">
            <v>0</v>
          </cell>
          <cell r="AO933">
            <v>0</v>
          </cell>
          <cell r="AP933">
            <v>0</v>
          </cell>
          <cell r="AQ933">
            <v>0</v>
          </cell>
          <cell r="AR933">
            <v>0</v>
          </cell>
          <cell r="AS933">
            <v>0</v>
          </cell>
          <cell r="AT933">
            <v>0</v>
          </cell>
          <cell r="AU933">
            <v>0</v>
          </cell>
          <cell r="AV933">
            <v>0</v>
          </cell>
          <cell r="AW933">
            <v>0</v>
          </cell>
          <cell r="AX933">
            <v>0</v>
          </cell>
          <cell r="AY933">
            <v>0</v>
          </cell>
          <cell r="AZ933">
            <v>0</v>
          </cell>
        </row>
        <row r="934">
          <cell r="O934">
            <v>0</v>
          </cell>
          <cell r="P934">
            <v>0</v>
          </cell>
          <cell r="AO934">
            <v>0</v>
          </cell>
          <cell r="AP934">
            <v>0</v>
          </cell>
          <cell r="AQ934">
            <v>0</v>
          </cell>
          <cell r="AR934">
            <v>0</v>
          </cell>
          <cell r="AS934">
            <v>0</v>
          </cell>
          <cell r="AT934">
            <v>0</v>
          </cell>
          <cell r="AU934">
            <v>0</v>
          </cell>
          <cell r="AV934">
            <v>0</v>
          </cell>
          <cell r="AW934">
            <v>0</v>
          </cell>
          <cell r="AX934">
            <v>0</v>
          </cell>
          <cell r="AY934">
            <v>0</v>
          </cell>
          <cell r="AZ934">
            <v>0</v>
          </cell>
        </row>
        <row r="935">
          <cell r="O935">
            <v>0</v>
          </cell>
          <cell r="P935">
            <v>0</v>
          </cell>
          <cell r="AO935">
            <v>0</v>
          </cell>
          <cell r="AP935">
            <v>0</v>
          </cell>
          <cell r="AQ935">
            <v>0</v>
          </cell>
          <cell r="AR935">
            <v>0</v>
          </cell>
          <cell r="AS935">
            <v>0</v>
          </cell>
          <cell r="AT935">
            <v>0</v>
          </cell>
          <cell r="AU935">
            <v>0</v>
          </cell>
          <cell r="AV935">
            <v>0</v>
          </cell>
          <cell r="AW935">
            <v>0</v>
          </cell>
          <cell r="AX935">
            <v>0</v>
          </cell>
          <cell r="AY935">
            <v>0</v>
          </cell>
          <cell r="AZ935">
            <v>0</v>
          </cell>
        </row>
        <row r="936">
          <cell r="O936">
            <v>0</v>
          </cell>
          <cell r="P936">
            <v>0</v>
          </cell>
          <cell r="AO936">
            <v>0</v>
          </cell>
          <cell r="AP936">
            <v>0</v>
          </cell>
          <cell r="AQ936">
            <v>0</v>
          </cell>
          <cell r="AR936">
            <v>0</v>
          </cell>
          <cell r="AS936">
            <v>0</v>
          </cell>
          <cell r="AT936">
            <v>0</v>
          </cell>
          <cell r="AU936">
            <v>0</v>
          </cell>
          <cell r="AV936">
            <v>0</v>
          </cell>
          <cell r="AW936">
            <v>0</v>
          </cell>
          <cell r="AX936">
            <v>0</v>
          </cell>
          <cell r="AY936">
            <v>0</v>
          </cell>
          <cell r="AZ936">
            <v>0</v>
          </cell>
        </row>
        <row r="937">
          <cell r="O937">
            <v>0</v>
          </cell>
          <cell r="P937">
            <v>0</v>
          </cell>
          <cell r="AO937">
            <v>0</v>
          </cell>
          <cell r="AP937">
            <v>0</v>
          </cell>
          <cell r="AQ937">
            <v>0</v>
          </cell>
          <cell r="AR937">
            <v>0</v>
          </cell>
          <cell r="AS937">
            <v>0</v>
          </cell>
          <cell r="AT937">
            <v>0</v>
          </cell>
          <cell r="AU937">
            <v>0</v>
          </cell>
          <cell r="AV937">
            <v>0</v>
          </cell>
          <cell r="AW937">
            <v>0</v>
          </cell>
          <cell r="AX937">
            <v>0</v>
          </cell>
          <cell r="AY937">
            <v>0</v>
          </cell>
          <cell r="AZ937">
            <v>0</v>
          </cell>
        </row>
        <row r="938">
          <cell r="O938">
            <v>0</v>
          </cell>
          <cell r="P938">
            <v>0</v>
          </cell>
          <cell r="AO938">
            <v>0</v>
          </cell>
          <cell r="AP938">
            <v>0</v>
          </cell>
          <cell r="AQ938">
            <v>0</v>
          </cell>
          <cell r="AR938">
            <v>0</v>
          </cell>
          <cell r="AS938">
            <v>0</v>
          </cell>
          <cell r="AT938">
            <v>0</v>
          </cell>
          <cell r="AU938">
            <v>0</v>
          </cell>
          <cell r="AV938">
            <v>0</v>
          </cell>
          <cell r="AW938">
            <v>0</v>
          </cell>
          <cell r="AX938">
            <v>0</v>
          </cell>
          <cell r="AY938">
            <v>0</v>
          </cell>
          <cell r="AZ938">
            <v>0</v>
          </cell>
        </row>
        <row r="939">
          <cell r="O939">
            <v>0</v>
          </cell>
          <cell r="P939">
            <v>0</v>
          </cell>
          <cell r="AO939">
            <v>0</v>
          </cell>
          <cell r="AP939">
            <v>0</v>
          </cell>
          <cell r="AQ939">
            <v>0</v>
          </cell>
          <cell r="AR939">
            <v>0</v>
          </cell>
          <cell r="AS939">
            <v>0</v>
          </cell>
          <cell r="AT939">
            <v>0</v>
          </cell>
          <cell r="AU939">
            <v>0</v>
          </cell>
          <cell r="AV939">
            <v>0</v>
          </cell>
          <cell r="AW939">
            <v>0</v>
          </cell>
          <cell r="AX939">
            <v>0</v>
          </cell>
          <cell r="AY939">
            <v>0</v>
          </cell>
          <cell r="AZ939">
            <v>0</v>
          </cell>
        </row>
        <row r="940">
          <cell r="O940">
            <v>0</v>
          </cell>
          <cell r="P940">
            <v>0</v>
          </cell>
          <cell r="AO940">
            <v>26.785</v>
          </cell>
          <cell r="AP940">
            <v>53.57</v>
          </cell>
          <cell r="AQ940">
            <v>53.57</v>
          </cell>
          <cell r="AR940">
            <v>53.57</v>
          </cell>
          <cell r="AS940">
            <v>53.57</v>
          </cell>
          <cell r="AT940">
            <v>53.57</v>
          </cell>
          <cell r="AU940">
            <v>53.57</v>
          </cell>
          <cell r="AV940">
            <v>53.57</v>
          </cell>
          <cell r="AW940">
            <v>53.57</v>
          </cell>
          <cell r="AX940">
            <v>53.57</v>
          </cell>
          <cell r="AY940">
            <v>53.57</v>
          </cell>
          <cell r="AZ940">
            <v>53.57</v>
          </cell>
        </row>
        <row r="941">
          <cell r="O941">
            <v>0</v>
          </cell>
          <cell r="P941">
            <v>0</v>
          </cell>
          <cell r="AO941">
            <v>0</v>
          </cell>
          <cell r="AP941">
            <v>0</v>
          </cell>
          <cell r="AQ941">
            <v>0</v>
          </cell>
          <cell r="AR941">
            <v>0</v>
          </cell>
          <cell r="AS941">
            <v>0</v>
          </cell>
          <cell r="AT941">
            <v>0</v>
          </cell>
          <cell r="AU941">
            <v>0</v>
          </cell>
          <cell r="AV941">
            <v>0</v>
          </cell>
          <cell r="AW941">
            <v>0</v>
          </cell>
          <cell r="AX941">
            <v>0</v>
          </cell>
          <cell r="AY941">
            <v>0</v>
          </cell>
          <cell r="AZ941">
            <v>0</v>
          </cell>
        </row>
        <row r="942">
          <cell r="O942">
            <v>0</v>
          </cell>
          <cell r="P942">
            <v>0</v>
          </cell>
          <cell r="AO942">
            <v>0</v>
          </cell>
          <cell r="AP942">
            <v>0</v>
          </cell>
          <cell r="AQ942">
            <v>0</v>
          </cell>
          <cell r="AR942">
            <v>0</v>
          </cell>
          <cell r="AS942">
            <v>0</v>
          </cell>
          <cell r="AT942">
            <v>0</v>
          </cell>
          <cell r="AU942">
            <v>0</v>
          </cell>
          <cell r="AV942">
            <v>0</v>
          </cell>
          <cell r="AW942">
            <v>0</v>
          </cell>
          <cell r="AX942">
            <v>0</v>
          </cell>
          <cell r="AY942">
            <v>0</v>
          </cell>
          <cell r="AZ942">
            <v>0</v>
          </cell>
        </row>
        <row r="943">
          <cell r="O943">
            <v>0</v>
          </cell>
          <cell r="P943">
            <v>0</v>
          </cell>
          <cell r="AO943">
            <v>0</v>
          </cell>
          <cell r="AP943">
            <v>0</v>
          </cell>
          <cell r="AQ943">
            <v>0</v>
          </cell>
          <cell r="AR943">
            <v>0</v>
          </cell>
          <cell r="AS943">
            <v>0</v>
          </cell>
          <cell r="AT943">
            <v>0</v>
          </cell>
          <cell r="AU943">
            <v>0</v>
          </cell>
          <cell r="AV943">
            <v>0</v>
          </cell>
          <cell r="AW943">
            <v>0</v>
          </cell>
          <cell r="AX943">
            <v>0</v>
          </cell>
          <cell r="AY943">
            <v>0</v>
          </cell>
          <cell r="AZ943">
            <v>0</v>
          </cell>
        </row>
        <row r="944">
          <cell r="O944">
            <v>0</v>
          </cell>
          <cell r="P944">
            <v>0</v>
          </cell>
          <cell r="AO944">
            <v>0</v>
          </cell>
          <cell r="AP944">
            <v>0</v>
          </cell>
          <cell r="AQ944">
            <v>0</v>
          </cell>
          <cell r="AR944">
            <v>0</v>
          </cell>
          <cell r="AS944">
            <v>0</v>
          </cell>
          <cell r="AT944">
            <v>0</v>
          </cell>
          <cell r="AU944">
            <v>0</v>
          </cell>
          <cell r="AV944">
            <v>0</v>
          </cell>
          <cell r="AW944">
            <v>0</v>
          </cell>
          <cell r="AX944">
            <v>0</v>
          </cell>
          <cell r="AY944">
            <v>0</v>
          </cell>
          <cell r="AZ944">
            <v>0</v>
          </cell>
        </row>
        <row r="945">
          <cell r="O945">
            <v>0</v>
          </cell>
          <cell r="P945">
            <v>0</v>
          </cell>
          <cell r="AO945">
            <v>0</v>
          </cell>
          <cell r="AP945">
            <v>0</v>
          </cell>
          <cell r="AQ945">
            <v>0</v>
          </cell>
          <cell r="AR945">
            <v>0</v>
          </cell>
          <cell r="AS945">
            <v>0</v>
          </cell>
          <cell r="AT945">
            <v>0</v>
          </cell>
          <cell r="AU945">
            <v>0</v>
          </cell>
          <cell r="AV945">
            <v>0</v>
          </cell>
          <cell r="AW945">
            <v>0</v>
          </cell>
          <cell r="AX945">
            <v>0</v>
          </cell>
          <cell r="AY945">
            <v>0</v>
          </cell>
          <cell r="AZ945">
            <v>0</v>
          </cell>
        </row>
        <row r="946">
          <cell r="O946">
            <v>0</v>
          </cell>
          <cell r="P946">
            <v>0</v>
          </cell>
          <cell r="AO946">
            <v>0</v>
          </cell>
          <cell r="AP946">
            <v>0</v>
          </cell>
          <cell r="AQ946">
            <v>0</v>
          </cell>
          <cell r="AR946">
            <v>0</v>
          </cell>
          <cell r="AS946">
            <v>0</v>
          </cell>
          <cell r="AT946">
            <v>0</v>
          </cell>
          <cell r="AU946">
            <v>0</v>
          </cell>
          <cell r="AV946">
            <v>0</v>
          </cell>
          <cell r="AW946">
            <v>0</v>
          </cell>
          <cell r="AX946">
            <v>0</v>
          </cell>
          <cell r="AY946">
            <v>0</v>
          </cell>
          <cell r="AZ946">
            <v>0</v>
          </cell>
        </row>
        <row r="947">
          <cell r="O947">
            <v>0</v>
          </cell>
          <cell r="P947">
            <v>0</v>
          </cell>
          <cell r="AO947">
            <v>0</v>
          </cell>
          <cell r="AP947">
            <v>0</v>
          </cell>
          <cell r="AQ947">
            <v>0</v>
          </cell>
          <cell r="AR947">
            <v>0</v>
          </cell>
          <cell r="AS947">
            <v>0</v>
          </cell>
          <cell r="AT947">
            <v>0</v>
          </cell>
          <cell r="AU947">
            <v>0</v>
          </cell>
          <cell r="AV947">
            <v>0</v>
          </cell>
          <cell r="AW947">
            <v>0</v>
          </cell>
          <cell r="AX947">
            <v>0</v>
          </cell>
          <cell r="AY947">
            <v>0</v>
          </cell>
          <cell r="AZ947">
            <v>0</v>
          </cell>
        </row>
        <row r="948">
          <cell r="O948">
            <v>0</v>
          </cell>
          <cell r="P948">
            <v>0</v>
          </cell>
          <cell r="AO948">
            <v>0</v>
          </cell>
          <cell r="AP948">
            <v>0</v>
          </cell>
          <cell r="AQ948">
            <v>0</v>
          </cell>
          <cell r="AR948">
            <v>0</v>
          </cell>
          <cell r="AS948">
            <v>0</v>
          </cell>
          <cell r="AT948">
            <v>0</v>
          </cell>
          <cell r="AU948">
            <v>0</v>
          </cell>
          <cell r="AV948">
            <v>0</v>
          </cell>
          <cell r="AW948">
            <v>0</v>
          </cell>
          <cell r="AX948">
            <v>0</v>
          </cell>
          <cell r="AY948">
            <v>0</v>
          </cell>
          <cell r="AZ948">
            <v>0</v>
          </cell>
        </row>
        <row r="949">
          <cell r="O949">
            <v>0</v>
          </cell>
          <cell r="P949">
            <v>0</v>
          </cell>
          <cell r="AO949">
            <v>0</v>
          </cell>
          <cell r="AP949">
            <v>0</v>
          </cell>
          <cell r="AQ949">
            <v>0</v>
          </cell>
          <cell r="AR949">
            <v>0</v>
          </cell>
          <cell r="AS949">
            <v>0</v>
          </cell>
          <cell r="AT949">
            <v>0</v>
          </cell>
          <cell r="AU949">
            <v>0</v>
          </cell>
          <cell r="AV949">
            <v>0</v>
          </cell>
          <cell r="AW949">
            <v>0</v>
          </cell>
          <cell r="AX949">
            <v>0</v>
          </cell>
          <cell r="AY949">
            <v>0</v>
          </cell>
          <cell r="AZ949">
            <v>0</v>
          </cell>
        </row>
        <row r="950">
          <cell r="O950">
            <v>0</v>
          </cell>
          <cell r="P950">
            <v>0</v>
          </cell>
          <cell r="AO950">
            <v>0</v>
          </cell>
          <cell r="AP950">
            <v>0</v>
          </cell>
          <cell r="AQ950">
            <v>0</v>
          </cell>
          <cell r="AR950">
            <v>0</v>
          </cell>
          <cell r="AS950">
            <v>0</v>
          </cell>
          <cell r="AT950">
            <v>0</v>
          </cell>
          <cell r="AU950">
            <v>0</v>
          </cell>
          <cell r="AV950">
            <v>0</v>
          </cell>
          <cell r="AW950">
            <v>0</v>
          </cell>
          <cell r="AX950">
            <v>0</v>
          </cell>
          <cell r="AY950">
            <v>0</v>
          </cell>
          <cell r="AZ950">
            <v>0</v>
          </cell>
        </row>
        <row r="951">
          <cell r="O951">
            <v>0</v>
          </cell>
          <cell r="P951">
            <v>0</v>
          </cell>
          <cell r="AO951">
            <v>0</v>
          </cell>
          <cell r="AP951">
            <v>0</v>
          </cell>
          <cell r="AQ951">
            <v>0</v>
          </cell>
          <cell r="AR951">
            <v>0</v>
          </cell>
          <cell r="AS951">
            <v>0</v>
          </cell>
          <cell r="AT951">
            <v>0</v>
          </cell>
          <cell r="AU951">
            <v>0</v>
          </cell>
          <cell r="AV951">
            <v>0</v>
          </cell>
          <cell r="AW951">
            <v>0</v>
          </cell>
          <cell r="AX951">
            <v>0</v>
          </cell>
          <cell r="AY951">
            <v>0</v>
          </cell>
          <cell r="AZ951">
            <v>0</v>
          </cell>
        </row>
        <row r="952">
          <cell r="O952">
            <v>79623.210000000006</v>
          </cell>
          <cell r="P952">
            <v>0</v>
          </cell>
          <cell r="AO952">
            <v>8616.0975000000017</v>
          </cell>
          <cell r="AP952">
            <v>14696.36</v>
          </cell>
          <cell r="AQ952">
            <v>18795.7925</v>
          </cell>
          <cell r="AR952">
            <v>18795.7925</v>
          </cell>
          <cell r="AS952">
            <v>18795.7925</v>
          </cell>
          <cell r="AT952">
            <v>17638.191666666669</v>
          </cell>
          <cell r="AU952">
            <v>16480.590833333335</v>
          </cell>
          <cell r="AV952">
            <v>16480.590833333335</v>
          </cell>
          <cell r="AW952">
            <v>16480.590833333335</v>
          </cell>
          <cell r="AX952">
            <v>16480.590833333335</v>
          </cell>
          <cell r="AY952">
            <v>13162.957083333333</v>
          </cell>
          <cell r="AZ952">
            <v>9845.3233333333319</v>
          </cell>
        </row>
        <row r="953">
          <cell r="O953">
            <v>0</v>
          </cell>
          <cell r="P953">
            <v>0</v>
          </cell>
          <cell r="AO953">
            <v>0</v>
          </cell>
          <cell r="AP953">
            <v>0</v>
          </cell>
          <cell r="AQ953">
            <v>0</v>
          </cell>
          <cell r="AR953">
            <v>0</v>
          </cell>
          <cell r="AS953">
            <v>0</v>
          </cell>
          <cell r="AT953">
            <v>0</v>
          </cell>
          <cell r="AU953">
            <v>0</v>
          </cell>
          <cell r="AV953">
            <v>0</v>
          </cell>
          <cell r="AW953">
            <v>0</v>
          </cell>
          <cell r="AX953">
            <v>0</v>
          </cell>
          <cell r="AY953">
            <v>0</v>
          </cell>
          <cell r="AZ953">
            <v>0</v>
          </cell>
        </row>
        <row r="954">
          <cell r="O954">
            <v>45181.31</v>
          </cell>
          <cell r="P954">
            <v>58040.959999999999</v>
          </cell>
          <cell r="AO954">
            <v>78351.713749999981</v>
          </cell>
          <cell r="AP954">
            <v>75285.987083333326</v>
          </cell>
          <cell r="AQ954">
            <v>70877.613333333327</v>
          </cell>
          <cell r="AR954">
            <v>66168.00916666667</v>
          </cell>
          <cell r="AS954">
            <v>62060.822916666664</v>
          </cell>
          <cell r="AT954">
            <v>57606.77375</v>
          </cell>
          <cell r="AU954">
            <v>49883.945</v>
          </cell>
          <cell r="AV954">
            <v>43058.71</v>
          </cell>
          <cell r="AW954">
            <v>41655.417083333334</v>
          </cell>
          <cell r="AX954">
            <v>38973.83625</v>
          </cell>
          <cell r="AY954">
            <v>35144.759999999995</v>
          </cell>
          <cell r="AZ954">
            <v>32473.002916666665</v>
          </cell>
        </row>
        <row r="955">
          <cell r="O955">
            <v>0</v>
          </cell>
          <cell r="P955">
            <v>0</v>
          </cell>
          <cell r="AO955">
            <v>0</v>
          </cell>
          <cell r="AP955">
            <v>0</v>
          </cell>
          <cell r="AQ955">
            <v>0</v>
          </cell>
          <cell r="AR955">
            <v>0</v>
          </cell>
          <cell r="AS955">
            <v>0</v>
          </cell>
          <cell r="AT955">
            <v>0</v>
          </cell>
          <cell r="AU955">
            <v>0</v>
          </cell>
          <cell r="AV955">
            <v>0</v>
          </cell>
          <cell r="AW955">
            <v>0</v>
          </cell>
          <cell r="AX955">
            <v>0</v>
          </cell>
          <cell r="AY955">
            <v>0</v>
          </cell>
          <cell r="AZ955">
            <v>0</v>
          </cell>
        </row>
        <row r="956">
          <cell r="O956">
            <v>0</v>
          </cell>
          <cell r="P956">
            <v>0</v>
          </cell>
          <cell r="AO956">
            <v>0</v>
          </cell>
          <cell r="AP956">
            <v>0</v>
          </cell>
          <cell r="AQ956">
            <v>0</v>
          </cell>
          <cell r="AR956">
            <v>0</v>
          </cell>
          <cell r="AS956">
            <v>0</v>
          </cell>
          <cell r="AT956">
            <v>0</v>
          </cell>
          <cell r="AU956">
            <v>0</v>
          </cell>
          <cell r="AV956">
            <v>0</v>
          </cell>
          <cell r="AW956">
            <v>0</v>
          </cell>
          <cell r="AX956">
            <v>0</v>
          </cell>
          <cell r="AY956">
            <v>0</v>
          </cell>
          <cell r="AZ956">
            <v>0</v>
          </cell>
        </row>
        <row r="957">
          <cell r="O957">
            <v>0</v>
          </cell>
          <cell r="P957">
            <v>0</v>
          </cell>
          <cell r="AO957">
            <v>0</v>
          </cell>
          <cell r="AP957">
            <v>0</v>
          </cell>
          <cell r="AQ957">
            <v>0</v>
          </cell>
          <cell r="AR957">
            <v>0</v>
          </cell>
          <cell r="AS957">
            <v>0</v>
          </cell>
          <cell r="AT957">
            <v>0</v>
          </cell>
          <cell r="AU957">
            <v>0</v>
          </cell>
          <cell r="AV957">
            <v>0</v>
          </cell>
          <cell r="AW957">
            <v>0</v>
          </cell>
          <cell r="AX957">
            <v>0</v>
          </cell>
          <cell r="AY957">
            <v>0</v>
          </cell>
          <cell r="AZ957">
            <v>0</v>
          </cell>
        </row>
        <row r="958">
          <cell r="O958">
            <v>0</v>
          </cell>
          <cell r="P958">
            <v>0</v>
          </cell>
          <cell r="AO958">
            <v>0</v>
          </cell>
          <cell r="AP958">
            <v>0</v>
          </cell>
          <cell r="AQ958">
            <v>0</v>
          </cell>
          <cell r="AR958">
            <v>0</v>
          </cell>
          <cell r="AS958">
            <v>0</v>
          </cell>
          <cell r="AT958">
            <v>0</v>
          </cell>
          <cell r="AU958">
            <v>0</v>
          </cell>
          <cell r="AV958">
            <v>0</v>
          </cell>
          <cell r="AW958">
            <v>0</v>
          </cell>
          <cell r="AX958">
            <v>0</v>
          </cell>
          <cell r="AY958">
            <v>0</v>
          </cell>
          <cell r="AZ958">
            <v>0</v>
          </cell>
        </row>
        <row r="959">
          <cell r="O959">
            <v>0</v>
          </cell>
          <cell r="P959">
            <v>0</v>
          </cell>
          <cell r="AO959">
            <v>0</v>
          </cell>
          <cell r="AP959">
            <v>0</v>
          </cell>
          <cell r="AQ959">
            <v>0</v>
          </cell>
          <cell r="AR959">
            <v>0</v>
          </cell>
          <cell r="AS959">
            <v>0</v>
          </cell>
          <cell r="AT959">
            <v>0</v>
          </cell>
          <cell r="AU959">
            <v>0</v>
          </cell>
          <cell r="AV959">
            <v>0</v>
          </cell>
          <cell r="AW959">
            <v>0</v>
          </cell>
          <cell r="AX959">
            <v>0</v>
          </cell>
          <cell r="AY959">
            <v>0</v>
          </cell>
          <cell r="AZ959">
            <v>0</v>
          </cell>
        </row>
        <row r="960">
          <cell r="O960">
            <v>0</v>
          </cell>
          <cell r="P960">
            <v>0</v>
          </cell>
          <cell r="AO960">
            <v>0</v>
          </cell>
          <cell r="AP960">
            <v>0</v>
          </cell>
          <cell r="AQ960">
            <v>0</v>
          </cell>
          <cell r="AR960">
            <v>0</v>
          </cell>
          <cell r="AS960">
            <v>0</v>
          </cell>
          <cell r="AT960">
            <v>-1.1666666666666667</v>
          </cell>
          <cell r="AU960">
            <v>-2.3333333333333335</v>
          </cell>
          <cell r="AV960">
            <v>-2.3333333333333335</v>
          </cell>
          <cell r="AW960">
            <v>-2.3333333333333335</v>
          </cell>
          <cell r="AX960">
            <v>-2.3333333333333335</v>
          </cell>
          <cell r="AY960">
            <v>-2.3333333333333335</v>
          </cell>
          <cell r="AZ960">
            <v>-2.3333333333333335</v>
          </cell>
        </row>
        <row r="961">
          <cell r="O961">
            <v>0</v>
          </cell>
          <cell r="P961">
            <v>0</v>
          </cell>
          <cell r="AO961">
            <v>0</v>
          </cell>
          <cell r="AP961">
            <v>0</v>
          </cell>
          <cell r="AQ961">
            <v>0</v>
          </cell>
          <cell r="AR961">
            <v>0</v>
          </cell>
          <cell r="AS961">
            <v>0</v>
          </cell>
          <cell r="AT961">
            <v>0</v>
          </cell>
          <cell r="AU961">
            <v>0</v>
          </cell>
          <cell r="AV961">
            <v>0</v>
          </cell>
          <cell r="AW961">
            <v>0</v>
          </cell>
          <cell r="AX961">
            <v>0</v>
          </cell>
          <cell r="AY961">
            <v>0</v>
          </cell>
          <cell r="AZ961">
            <v>0</v>
          </cell>
        </row>
        <row r="962">
          <cell r="O962">
            <v>0</v>
          </cell>
          <cell r="P962">
            <v>0</v>
          </cell>
          <cell r="AO962">
            <v>0</v>
          </cell>
          <cell r="AP962">
            <v>0</v>
          </cell>
          <cell r="AQ962">
            <v>0</v>
          </cell>
          <cell r="AR962">
            <v>0</v>
          </cell>
          <cell r="AS962">
            <v>0</v>
          </cell>
          <cell r="AT962">
            <v>0</v>
          </cell>
          <cell r="AU962">
            <v>0</v>
          </cell>
          <cell r="AV962">
            <v>0</v>
          </cell>
          <cell r="AW962">
            <v>0</v>
          </cell>
          <cell r="AX962">
            <v>0</v>
          </cell>
          <cell r="AY962">
            <v>0</v>
          </cell>
          <cell r="AZ962">
            <v>0</v>
          </cell>
        </row>
        <row r="963">
          <cell r="O963">
            <v>0</v>
          </cell>
          <cell r="P963">
            <v>0</v>
          </cell>
          <cell r="AO963">
            <v>1033629</v>
          </cell>
          <cell r="AP963">
            <v>1033629</v>
          </cell>
          <cell r="AQ963">
            <v>1033629</v>
          </cell>
          <cell r="AR963">
            <v>1024341.2916666666</v>
          </cell>
          <cell r="AS963">
            <v>988321.95833333337</v>
          </cell>
          <cell r="AT963">
            <v>915674.54166666663</v>
          </cell>
          <cell r="AU963">
            <v>797323.70833333337</v>
          </cell>
          <cell r="AV963">
            <v>635125.45833333337</v>
          </cell>
          <cell r="AW963">
            <v>427536.58333333331</v>
          </cell>
          <cell r="AX963">
            <v>154855.45833333334</v>
          </cell>
          <cell r="AY963">
            <v>0</v>
          </cell>
          <cell r="AZ963">
            <v>0</v>
          </cell>
        </row>
        <row r="964">
          <cell r="O964">
            <v>0</v>
          </cell>
          <cell r="P964">
            <v>0</v>
          </cell>
          <cell r="AO964">
            <v>0</v>
          </cell>
          <cell r="AP964">
            <v>0</v>
          </cell>
          <cell r="AQ964">
            <v>0</v>
          </cell>
          <cell r="AR964">
            <v>0</v>
          </cell>
          <cell r="AS964">
            <v>0</v>
          </cell>
          <cell r="AT964">
            <v>0</v>
          </cell>
          <cell r="AU964">
            <v>0</v>
          </cell>
          <cell r="AV964">
            <v>0</v>
          </cell>
          <cell r="AW964">
            <v>0</v>
          </cell>
          <cell r="AX964">
            <v>0</v>
          </cell>
          <cell r="AY964">
            <v>0</v>
          </cell>
          <cell r="AZ964">
            <v>0</v>
          </cell>
        </row>
        <row r="965">
          <cell r="O965">
            <v>-32025.79</v>
          </cell>
          <cell r="P965">
            <v>-26503.42</v>
          </cell>
          <cell r="AO965">
            <v>-26243.270416666663</v>
          </cell>
          <cell r="AP965">
            <v>-26998.651249999999</v>
          </cell>
          <cell r="AQ965">
            <v>-27739.102916666667</v>
          </cell>
          <cell r="AR965">
            <v>-28489.055833333336</v>
          </cell>
          <cell r="AS965">
            <v>-28933.020833333332</v>
          </cell>
          <cell r="AT965">
            <v>-28970.774999999998</v>
          </cell>
          <cell r="AU965">
            <v>-28880.508749999997</v>
          </cell>
          <cell r="AV965">
            <v>-28728.068750000002</v>
          </cell>
          <cell r="AW965">
            <v>-28549.581666666669</v>
          </cell>
          <cell r="AX965">
            <v>-28345.070833333335</v>
          </cell>
          <cell r="AY965">
            <v>-28170.227916666667</v>
          </cell>
          <cell r="AZ965">
            <v>-28292.147916666665</v>
          </cell>
        </row>
        <row r="966">
          <cell r="O966">
            <v>2599285.83</v>
          </cell>
          <cell r="P966">
            <v>2018619.67</v>
          </cell>
          <cell r="AO966">
            <v>2942133.7708333335</v>
          </cell>
          <cell r="AP966">
            <v>2751589.1320833336</v>
          </cell>
          <cell r="AQ966">
            <v>2598528.0525000002</v>
          </cell>
          <cell r="AR966">
            <v>2500236.0941666667</v>
          </cell>
          <cell r="AS966">
            <v>2384187.9875000003</v>
          </cell>
          <cell r="AT966">
            <v>2235912.3441666667</v>
          </cell>
          <cell r="AU966">
            <v>2088401.7045833329</v>
          </cell>
          <cell r="AV966">
            <v>1988450.7162499996</v>
          </cell>
          <cell r="AW966">
            <v>1911861.5816666663</v>
          </cell>
          <cell r="AX966">
            <v>1846783.4979166666</v>
          </cell>
          <cell r="AY966">
            <v>1764645.2175</v>
          </cell>
          <cell r="AZ966">
            <v>1677814.7675000001</v>
          </cell>
        </row>
        <row r="967">
          <cell r="O967">
            <v>0</v>
          </cell>
          <cell r="P967">
            <v>0</v>
          </cell>
          <cell r="AO967">
            <v>0</v>
          </cell>
          <cell r="AP967">
            <v>0</v>
          </cell>
          <cell r="AQ967">
            <v>0</v>
          </cell>
          <cell r="AR967">
            <v>0</v>
          </cell>
          <cell r="AS967">
            <v>0</v>
          </cell>
          <cell r="AT967">
            <v>0</v>
          </cell>
          <cell r="AU967">
            <v>0</v>
          </cell>
          <cell r="AV967">
            <v>0</v>
          </cell>
          <cell r="AW967">
            <v>0</v>
          </cell>
          <cell r="AX967">
            <v>0</v>
          </cell>
          <cell r="AY967">
            <v>0</v>
          </cell>
          <cell r="AZ967">
            <v>0</v>
          </cell>
        </row>
        <row r="968">
          <cell r="O968">
            <v>0</v>
          </cell>
          <cell r="P968">
            <v>0</v>
          </cell>
          <cell r="AO968">
            <v>0</v>
          </cell>
          <cell r="AP968">
            <v>0</v>
          </cell>
          <cell r="AQ968">
            <v>0</v>
          </cell>
          <cell r="AR968">
            <v>0</v>
          </cell>
          <cell r="AS968">
            <v>0</v>
          </cell>
          <cell r="AT968">
            <v>0</v>
          </cell>
          <cell r="AU968">
            <v>0</v>
          </cell>
          <cell r="AV968">
            <v>0</v>
          </cell>
          <cell r="AW968">
            <v>0</v>
          </cell>
          <cell r="AX968">
            <v>0</v>
          </cell>
          <cell r="AY968">
            <v>0</v>
          </cell>
          <cell r="AZ968">
            <v>0</v>
          </cell>
        </row>
        <row r="969">
          <cell r="O969">
            <v>3219387.73</v>
          </cell>
          <cell r="P969">
            <v>3601940.48</v>
          </cell>
          <cell r="AO969">
            <v>5306879.8879166665</v>
          </cell>
          <cell r="AP969">
            <v>4947468.0129166665</v>
          </cell>
          <cell r="AQ969">
            <v>4604785.1054166667</v>
          </cell>
          <cell r="AR969">
            <v>4273325.82</v>
          </cell>
          <cell r="AS969">
            <v>3940758.137083333</v>
          </cell>
          <cell r="AT969">
            <v>3609702.5120833344</v>
          </cell>
          <cell r="AU969">
            <v>3439480.2129166671</v>
          </cell>
          <cell r="AV969">
            <v>3478512.1479166667</v>
          </cell>
          <cell r="AW969">
            <v>3546731.7845833339</v>
          </cell>
          <cell r="AX969">
            <v>3591024.7633333337</v>
          </cell>
          <cell r="AY969">
            <v>3625521.0279166666</v>
          </cell>
          <cell r="AZ969">
            <v>3633084.4000000004</v>
          </cell>
        </row>
        <row r="970">
          <cell r="O970">
            <v>0</v>
          </cell>
          <cell r="P970">
            <v>0</v>
          </cell>
          <cell r="AO970">
            <v>0</v>
          </cell>
          <cell r="AP970">
            <v>0</v>
          </cell>
          <cell r="AQ970">
            <v>0</v>
          </cell>
          <cell r="AR970">
            <v>0</v>
          </cell>
          <cell r="AS970">
            <v>0</v>
          </cell>
          <cell r="AT970">
            <v>0</v>
          </cell>
          <cell r="AU970">
            <v>0</v>
          </cell>
          <cell r="AV970">
            <v>0</v>
          </cell>
          <cell r="AW970">
            <v>0</v>
          </cell>
          <cell r="AX970">
            <v>0</v>
          </cell>
          <cell r="AY970">
            <v>0</v>
          </cell>
          <cell r="AZ970">
            <v>0</v>
          </cell>
        </row>
        <row r="971">
          <cell r="O971">
            <v>0</v>
          </cell>
          <cell r="P971">
            <v>0</v>
          </cell>
          <cell r="AO971">
            <v>0</v>
          </cell>
          <cell r="AP971">
            <v>0</v>
          </cell>
          <cell r="AQ971">
            <v>0</v>
          </cell>
          <cell r="AR971">
            <v>0</v>
          </cell>
          <cell r="AS971">
            <v>0</v>
          </cell>
          <cell r="AT971">
            <v>0</v>
          </cell>
          <cell r="AU971">
            <v>0</v>
          </cell>
          <cell r="AV971">
            <v>0</v>
          </cell>
          <cell r="AW971">
            <v>0</v>
          </cell>
          <cell r="AX971">
            <v>0</v>
          </cell>
          <cell r="AY971">
            <v>0</v>
          </cell>
          <cell r="AZ971">
            <v>0</v>
          </cell>
        </row>
        <row r="972">
          <cell r="O972">
            <v>0</v>
          </cell>
          <cell r="P972">
            <v>0</v>
          </cell>
          <cell r="AO972">
            <v>0</v>
          </cell>
          <cell r="AP972">
            <v>0</v>
          </cell>
          <cell r="AQ972">
            <v>0</v>
          </cell>
          <cell r="AR972">
            <v>0</v>
          </cell>
          <cell r="AS972">
            <v>0</v>
          </cell>
          <cell r="AT972">
            <v>0</v>
          </cell>
          <cell r="AU972">
            <v>0</v>
          </cell>
          <cell r="AV972">
            <v>0</v>
          </cell>
          <cell r="AW972">
            <v>0</v>
          </cell>
          <cell r="AX972">
            <v>0</v>
          </cell>
          <cell r="AY972">
            <v>0</v>
          </cell>
          <cell r="AZ972">
            <v>0</v>
          </cell>
        </row>
        <row r="973">
          <cell r="O973">
            <v>0</v>
          </cell>
          <cell r="P973">
            <v>0</v>
          </cell>
          <cell r="AO973">
            <v>0</v>
          </cell>
          <cell r="AP973">
            <v>0</v>
          </cell>
          <cell r="AQ973">
            <v>0</v>
          </cell>
          <cell r="AR973">
            <v>0</v>
          </cell>
          <cell r="AS973">
            <v>0</v>
          </cell>
          <cell r="AT973">
            <v>0</v>
          </cell>
          <cell r="AU973">
            <v>0</v>
          </cell>
          <cell r="AV973">
            <v>0</v>
          </cell>
          <cell r="AW973">
            <v>0</v>
          </cell>
          <cell r="AX973">
            <v>0</v>
          </cell>
          <cell r="AY973">
            <v>0</v>
          </cell>
          <cell r="AZ973">
            <v>0</v>
          </cell>
        </row>
        <row r="974">
          <cell r="O974">
            <v>11413.13</v>
          </cell>
          <cell r="P974">
            <v>1371.83</v>
          </cell>
          <cell r="AO974">
            <v>3981.2104166666668</v>
          </cell>
          <cell r="AP974">
            <v>4254.0183333333334</v>
          </cell>
          <cell r="AQ974">
            <v>4531.1491666666661</v>
          </cell>
          <cell r="AR974">
            <v>4657.7674999999999</v>
          </cell>
          <cell r="AS974">
            <v>5242.5841666666665</v>
          </cell>
          <cell r="AT974">
            <v>5684.2004166666666</v>
          </cell>
          <cell r="AU974">
            <v>5209.4275000000007</v>
          </cell>
          <cell r="AV974">
            <v>4218.0708333333341</v>
          </cell>
          <cell r="AW974">
            <v>3676.9741666666673</v>
          </cell>
          <cell r="AX974">
            <v>3704.0883333333345</v>
          </cell>
          <cell r="AY974">
            <v>3369.1629166666667</v>
          </cell>
          <cell r="AZ974">
            <v>2740.9500000000007</v>
          </cell>
        </row>
        <row r="975">
          <cell r="O975">
            <v>0</v>
          </cell>
          <cell r="P975">
            <v>0</v>
          </cell>
          <cell r="AO975">
            <v>0</v>
          </cell>
          <cell r="AP975">
            <v>0</v>
          </cell>
          <cell r="AQ975">
            <v>0</v>
          </cell>
          <cell r="AR975">
            <v>0</v>
          </cell>
          <cell r="AS975">
            <v>0</v>
          </cell>
          <cell r="AT975">
            <v>0</v>
          </cell>
          <cell r="AU975">
            <v>0</v>
          </cell>
          <cell r="AV975">
            <v>0</v>
          </cell>
          <cell r="AW975">
            <v>0</v>
          </cell>
          <cell r="AX975">
            <v>0</v>
          </cell>
          <cell r="AY975">
            <v>0</v>
          </cell>
          <cell r="AZ975">
            <v>0</v>
          </cell>
        </row>
        <row r="976">
          <cell r="O976">
            <v>0</v>
          </cell>
          <cell r="P976">
            <v>0</v>
          </cell>
          <cell r="AO976">
            <v>0</v>
          </cell>
          <cell r="AP976">
            <v>0</v>
          </cell>
          <cell r="AQ976">
            <v>0</v>
          </cell>
          <cell r="AR976">
            <v>0</v>
          </cell>
          <cell r="AS976">
            <v>0</v>
          </cell>
          <cell r="AT976">
            <v>0</v>
          </cell>
          <cell r="AU976">
            <v>0</v>
          </cell>
          <cell r="AV976">
            <v>0</v>
          </cell>
          <cell r="AW976">
            <v>0</v>
          </cell>
          <cell r="AX976">
            <v>0</v>
          </cell>
          <cell r="AY976">
            <v>0</v>
          </cell>
          <cell r="AZ976">
            <v>0</v>
          </cell>
        </row>
        <row r="977">
          <cell r="O977">
            <v>0</v>
          </cell>
          <cell r="P977">
            <v>924.96</v>
          </cell>
          <cell r="AO977">
            <v>1442.5266666666666</v>
          </cell>
          <cell r="AP977">
            <v>1156.0904166666667</v>
          </cell>
          <cell r="AQ977">
            <v>780.41666666666663</v>
          </cell>
          <cell r="AR977">
            <v>800.07791666666662</v>
          </cell>
          <cell r="AS977">
            <v>1158.5366666666666</v>
          </cell>
          <cell r="AT977">
            <v>1514.2379166666667</v>
          </cell>
          <cell r="AU977">
            <v>-160.06874999999977</v>
          </cell>
          <cell r="AV977">
            <v>-3828.6679166666668</v>
          </cell>
          <cell r="AW977">
            <v>-5694.8375000000005</v>
          </cell>
          <cell r="AX977">
            <v>-7630.46875</v>
          </cell>
          <cell r="AY977">
            <v>-9498.4533333333329</v>
          </cell>
          <cell r="AZ977">
            <v>-9472.6024999999991</v>
          </cell>
        </row>
        <row r="978">
          <cell r="O978">
            <v>10368.11</v>
          </cell>
          <cell r="P978">
            <v>0</v>
          </cell>
          <cell r="AO978">
            <v>6956.71</v>
          </cell>
          <cell r="AP978">
            <v>6962.6854166666672</v>
          </cell>
          <cell r="AQ978">
            <v>6896.567500000001</v>
          </cell>
          <cell r="AR978">
            <v>6524.3979166666686</v>
          </cell>
          <cell r="AS978">
            <v>5922.6104166666664</v>
          </cell>
          <cell r="AT978">
            <v>5385.4404166666664</v>
          </cell>
          <cell r="AU978">
            <v>4990.3949999999995</v>
          </cell>
          <cell r="AV978">
            <v>4753.9725000000008</v>
          </cell>
          <cell r="AW978">
            <v>4519.1079166666668</v>
          </cell>
          <cell r="AX978">
            <v>4277.4141666666665</v>
          </cell>
          <cell r="AY978">
            <v>3808.023333333334</v>
          </cell>
          <cell r="AZ978">
            <v>3458.9375000000005</v>
          </cell>
        </row>
        <row r="979">
          <cell r="O979">
            <v>0</v>
          </cell>
          <cell r="P979">
            <v>0</v>
          </cell>
          <cell r="AO979">
            <v>0</v>
          </cell>
          <cell r="AP979">
            <v>0</v>
          </cell>
          <cell r="AQ979">
            <v>0</v>
          </cell>
          <cell r="AR979">
            <v>0</v>
          </cell>
          <cell r="AS979">
            <v>0</v>
          </cell>
          <cell r="AT979">
            <v>0</v>
          </cell>
          <cell r="AU979">
            <v>0</v>
          </cell>
          <cell r="AV979">
            <v>0</v>
          </cell>
          <cell r="AW979">
            <v>0</v>
          </cell>
          <cell r="AX979">
            <v>0</v>
          </cell>
          <cell r="AY979">
            <v>0</v>
          </cell>
          <cell r="AZ979">
            <v>0</v>
          </cell>
        </row>
        <row r="980">
          <cell r="O980">
            <v>0</v>
          </cell>
          <cell r="P980">
            <v>0</v>
          </cell>
          <cell r="AO980">
            <v>0</v>
          </cell>
          <cell r="AP980">
            <v>0</v>
          </cell>
          <cell r="AQ980">
            <v>0</v>
          </cell>
          <cell r="AR980">
            <v>0</v>
          </cell>
          <cell r="AS980">
            <v>0</v>
          </cell>
          <cell r="AT980">
            <v>0</v>
          </cell>
          <cell r="AU980">
            <v>0</v>
          </cell>
          <cell r="AV980">
            <v>0</v>
          </cell>
          <cell r="AW980">
            <v>0</v>
          </cell>
          <cell r="AX980">
            <v>0</v>
          </cell>
          <cell r="AY980">
            <v>0</v>
          </cell>
          <cell r="AZ980">
            <v>0</v>
          </cell>
        </row>
        <row r="981">
          <cell r="O981">
            <v>88333.96</v>
          </cell>
          <cell r="P981">
            <v>107761.2</v>
          </cell>
          <cell r="AO981">
            <v>49440.622916666674</v>
          </cell>
          <cell r="AP981">
            <v>56031.933750000004</v>
          </cell>
          <cell r="AQ981">
            <v>57361.124583333331</v>
          </cell>
          <cell r="AR981">
            <v>55344.519166666665</v>
          </cell>
          <cell r="AS981">
            <v>51761.227916666678</v>
          </cell>
          <cell r="AT981">
            <v>45945.24458333334</v>
          </cell>
          <cell r="AU981">
            <v>40454.625000000007</v>
          </cell>
          <cell r="AV981">
            <v>30306.021250000005</v>
          </cell>
          <cell r="AW981">
            <v>10897.881250000008</v>
          </cell>
          <cell r="AX981">
            <v>-12171.727083333331</v>
          </cell>
          <cell r="AY981">
            <v>-26670.276666666668</v>
          </cell>
          <cell r="AZ981">
            <v>-33188.259583333333</v>
          </cell>
        </row>
        <row r="982">
          <cell r="O982">
            <v>0</v>
          </cell>
          <cell r="P982">
            <v>0</v>
          </cell>
          <cell r="AO982">
            <v>0</v>
          </cell>
          <cell r="AP982">
            <v>0</v>
          </cell>
          <cell r="AQ982">
            <v>0</v>
          </cell>
          <cell r="AR982">
            <v>0</v>
          </cell>
          <cell r="AS982">
            <v>0</v>
          </cell>
          <cell r="AT982">
            <v>0</v>
          </cell>
          <cell r="AU982">
            <v>0</v>
          </cell>
          <cell r="AV982">
            <v>0</v>
          </cell>
          <cell r="AW982">
            <v>0</v>
          </cell>
          <cell r="AX982">
            <v>0</v>
          </cell>
          <cell r="AY982">
            <v>0</v>
          </cell>
          <cell r="AZ982">
            <v>0</v>
          </cell>
        </row>
        <row r="983">
          <cell r="O983">
            <v>0</v>
          </cell>
          <cell r="P983">
            <v>0</v>
          </cell>
          <cell r="AO983">
            <v>0</v>
          </cell>
          <cell r="AP983">
            <v>0</v>
          </cell>
          <cell r="AQ983">
            <v>0</v>
          </cell>
          <cell r="AR983">
            <v>0</v>
          </cell>
          <cell r="AS983">
            <v>0</v>
          </cell>
          <cell r="AT983">
            <v>0</v>
          </cell>
          <cell r="AU983">
            <v>0</v>
          </cell>
          <cell r="AV983">
            <v>0</v>
          </cell>
          <cell r="AW983">
            <v>0</v>
          </cell>
          <cell r="AX983">
            <v>0</v>
          </cell>
          <cell r="AY983">
            <v>0</v>
          </cell>
          <cell r="AZ983">
            <v>0</v>
          </cell>
        </row>
        <row r="984">
          <cell r="O984">
            <v>0</v>
          </cell>
          <cell r="P984">
            <v>0</v>
          </cell>
          <cell r="AO984">
            <v>0</v>
          </cell>
          <cell r="AP984">
            <v>0</v>
          </cell>
          <cell r="AQ984">
            <v>0</v>
          </cell>
          <cell r="AR984">
            <v>0</v>
          </cell>
          <cell r="AS984">
            <v>0</v>
          </cell>
          <cell r="AT984">
            <v>0</v>
          </cell>
          <cell r="AU984">
            <v>0</v>
          </cell>
          <cell r="AV984">
            <v>0</v>
          </cell>
          <cell r="AW984">
            <v>0</v>
          </cell>
          <cell r="AX984">
            <v>0</v>
          </cell>
          <cell r="AY984">
            <v>0</v>
          </cell>
          <cell r="AZ984">
            <v>0</v>
          </cell>
        </row>
        <row r="985">
          <cell r="O985">
            <v>0</v>
          </cell>
          <cell r="P985">
            <v>253823.99</v>
          </cell>
          <cell r="AO985">
            <v>21151.999166666665</v>
          </cell>
          <cell r="AP985">
            <v>21151.999166666665</v>
          </cell>
          <cell r="AQ985">
            <v>21151.999166666665</v>
          </cell>
          <cell r="AR985">
            <v>21151.999166666665</v>
          </cell>
          <cell r="AS985">
            <v>21151.999166666665</v>
          </cell>
          <cell r="AT985">
            <v>21151.999166666665</v>
          </cell>
          <cell r="AU985">
            <v>21151.999166666665</v>
          </cell>
          <cell r="AV985">
            <v>21151.999166666665</v>
          </cell>
          <cell r="AW985">
            <v>21151.999166666665</v>
          </cell>
          <cell r="AX985">
            <v>21151.999166666665</v>
          </cell>
          <cell r="AY985">
            <v>21151.999166666665</v>
          </cell>
          <cell r="AZ985">
            <v>20127.177916666667</v>
          </cell>
        </row>
        <row r="986">
          <cell r="O986">
            <v>0</v>
          </cell>
          <cell r="P986">
            <v>0</v>
          </cell>
          <cell r="AO986">
            <v>0</v>
          </cell>
          <cell r="AP986">
            <v>0</v>
          </cell>
          <cell r="AQ986">
            <v>0</v>
          </cell>
          <cell r="AR986">
            <v>0</v>
          </cell>
          <cell r="AS986">
            <v>0</v>
          </cell>
          <cell r="AT986">
            <v>0</v>
          </cell>
          <cell r="AU986">
            <v>0</v>
          </cell>
          <cell r="AV986">
            <v>0</v>
          </cell>
          <cell r="AW986">
            <v>0</v>
          </cell>
          <cell r="AX986">
            <v>0</v>
          </cell>
          <cell r="AY986">
            <v>0</v>
          </cell>
          <cell r="AZ986">
            <v>0</v>
          </cell>
        </row>
        <row r="987">
          <cell r="O987">
            <v>0</v>
          </cell>
          <cell r="P987">
            <v>0</v>
          </cell>
          <cell r="AO987">
            <v>0</v>
          </cell>
          <cell r="AP987">
            <v>0</v>
          </cell>
          <cell r="AQ987">
            <v>0</v>
          </cell>
          <cell r="AR987">
            <v>0</v>
          </cell>
          <cell r="AS987">
            <v>0</v>
          </cell>
          <cell r="AT987">
            <v>0</v>
          </cell>
          <cell r="AU987">
            <v>0</v>
          </cell>
          <cell r="AV987">
            <v>0</v>
          </cell>
          <cell r="AW987">
            <v>0</v>
          </cell>
          <cell r="AX987">
            <v>0</v>
          </cell>
          <cell r="AY987">
            <v>0</v>
          </cell>
          <cell r="AZ987">
            <v>0</v>
          </cell>
        </row>
        <row r="988">
          <cell r="O988">
            <v>0</v>
          </cell>
          <cell r="P988">
            <v>0</v>
          </cell>
          <cell r="AO988">
            <v>0</v>
          </cell>
          <cell r="AP988">
            <v>0</v>
          </cell>
          <cell r="AQ988">
            <v>0</v>
          </cell>
          <cell r="AR988">
            <v>0</v>
          </cell>
          <cell r="AS988">
            <v>442.55166666666668</v>
          </cell>
          <cell r="AT988">
            <v>1352.6287500000001</v>
          </cell>
          <cell r="AU988">
            <v>2336.7945833333333</v>
          </cell>
          <cell r="AV988">
            <v>3370.0754166666666</v>
          </cell>
          <cell r="AW988">
            <v>4403.3562499999998</v>
          </cell>
          <cell r="AX988">
            <v>5436.637083333334</v>
          </cell>
          <cell r="AY988">
            <v>6469.9179166666663</v>
          </cell>
          <cell r="AZ988">
            <v>7503.1987499999996</v>
          </cell>
        </row>
        <row r="989">
          <cell r="O989">
            <v>0</v>
          </cell>
          <cell r="P989">
            <v>0</v>
          </cell>
          <cell r="AO989">
            <v>0</v>
          </cell>
          <cell r="AP989">
            <v>0</v>
          </cell>
          <cell r="AQ989">
            <v>0</v>
          </cell>
          <cell r="AR989">
            <v>0</v>
          </cell>
          <cell r="AS989">
            <v>0</v>
          </cell>
          <cell r="AT989">
            <v>0</v>
          </cell>
          <cell r="AU989">
            <v>0</v>
          </cell>
          <cell r="AV989">
            <v>0</v>
          </cell>
          <cell r="AW989">
            <v>0</v>
          </cell>
          <cell r="AX989">
            <v>0</v>
          </cell>
          <cell r="AY989">
            <v>0</v>
          </cell>
          <cell r="AZ989">
            <v>0</v>
          </cell>
        </row>
        <row r="990">
          <cell r="O990">
            <v>0</v>
          </cell>
          <cell r="P990">
            <v>0</v>
          </cell>
          <cell r="AO990">
            <v>0</v>
          </cell>
          <cell r="AP990">
            <v>0</v>
          </cell>
          <cell r="AQ990">
            <v>0</v>
          </cell>
          <cell r="AR990">
            <v>0</v>
          </cell>
          <cell r="AS990">
            <v>0</v>
          </cell>
          <cell r="AT990">
            <v>0</v>
          </cell>
          <cell r="AU990">
            <v>0</v>
          </cell>
          <cell r="AV990">
            <v>0</v>
          </cell>
          <cell r="AW990">
            <v>0</v>
          </cell>
          <cell r="AX990">
            <v>0</v>
          </cell>
          <cell r="AY990">
            <v>0</v>
          </cell>
          <cell r="AZ990">
            <v>0</v>
          </cell>
        </row>
        <row r="991">
          <cell r="O991">
            <v>0</v>
          </cell>
          <cell r="P991">
            <v>0</v>
          </cell>
          <cell r="AO991">
            <v>0</v>
          </cell>
          <cell r="AP991">
            <v>0</v>
          </cell>
          <cell r="AQ991">
            <v>0</v>
          </cell>
          <cell r="AR991">
            <v>0</v>
          </cell>
          <cell r="AS991">
            <v>0</v>
          </cell>
          <cell r="AT991">
            <v>0</v>
          </cell>
          <cell r="AU991">
            <v>0</v>
          </cell>
          <cell r="AV991">
            <v>0</v>
          </cell>
          <cell r="AW991">
            <v>0</v>
          </cell>
          <cell r="AX991">
            <v>0</v>
          </cell>
          <cell r="AY991">
            <v>0</v>
          </cell>
          <cell r="AZ991">
            <v>0</v>
          </cell>
        </row>
        <row r="992">
          <cell r="O992">
            <v>427370.35</v>
          </cell>
          <cell r="P992">
            <v>2438620.92</v>
          </cell>
          <cell r="AO992">
            <v>365567.3858333333</v>
          </cell>
          <cell r="AP992">
            <v>275886.8520833333</v>
          </cell>
          <cell r="AQ992">
            <v>244360.20333333334</v>
          </cell>
          <cell r="AR992">
            <v>238832.60583333333</v>
          </cell>
          <cell r="AS992">
            <v>238832.60583333333</v>
          </cell>
          <cell r="AT992">
            <v>238832.60583333333</v>
          </cell>
          <cell r="AU992">
            <v>238832.60583333333</v>
          </cell>
          <cell r="AV992">
            <v>238832.60583333333</v>
          </cell>
          <cell r="AW992">
            <v>238832.60583333333</v>
          </cell>
          <cell r="AX992">
            <v>238832.60583333333</v>
          </cell>
          <cell r="AY992">
            <v>221025.50791666665</v>
          </cell>
          <cell r="AZ992">
            <v>101609.205</v>
          </cell>
        </row>
        <row r="993">
          <cell r="O993">
            <v>0</v>
          </cell>
          <cell r="P993">
            <v>0</v>
          </cell>
          <cell r="AO993">
            <v>0</v>
          </cell>
          <cell r="AP993">
            <v>0</v>
          </cell>
          <cell r="AQ993">
            <v>0</v>
          </cell>
          <cell r="AR993">
            <v>0</v>
          </cell>
          <cell r="AS993">
            <v>0</v>
          </cell>
          <cell r="AT993">
            <v>0</v>
          </cell>
          <cell r="AU993">
            <v>0</v>
          </cell>
          <cell r="AV993">
            <v>0</v>
          </cell>
          <cell r="AW993">
            <v>0</v>
          </cell>
          <cell r="AX993">
            <v>0</v>
          </cell>
          <cell r="AY993">
            <v>0</v>
          </cell>
          <cell r="AZ993">
            <v>0</v>
          </cell>
        </row>
        <row r="994">
          <cell r="O994">
            <v>0</v>
          </cell>
          <cell r="P994">
            <v>0</v>
          </cell>
          <cell r="AO994">
            <v>0</v>
          </cell>
          <cell r="AP994">
            <v>0</v>
          </cell>
          <cell r="AQ994">
            <v>0</v>
          </cell>
          <cell r="AR994">
            <v>0</v>
          </cell>
          <cell r="AS994">
            <v>0</v>
          </cell>
          <cell r="AT994">
            <v>0</v>
          </cell>
          <cell r="AU994">
            <v>0</v>
          </cell>
          <cell r="AV994">
            <v>0</v>
          </cell>
          <cell r="AW994">
            <v>0</v>
          </cell>
          <cell r="AX994">
            <v>0</v>
          </cell>
          <cell r="AY994">
            <v>0</v>
          </cell>
          <cell r="AZ994">
            <v>0</v>
          </cell>
        </row>
        <row r="995">
          <cell r="O995">
            <v>0</v>
          </cell>
          <cell r="P995">
            <v>0</v>
          </cell>
          <cell r="AO995">
            <v>0</v>
          </cell>
          <cell r="AP995">
            <v>0</v>
          </cell>
          <cell r="AQ995">
            <v>0</v>
          </cell>
          <cell r="AR995">
            <v>0</v>
          </cell>
          <cell r="AS995">
            <v>0</v>
          </cell>
          <cell r="AT995">
            <v>0</v>
          </cell>
          <cell r="AU995">
            <v>0</v>
          </cell>
          <cell r="AV995">
            <v>0</v>
          </cell>
          <cell r="AW995">
            <v>0</v>
          </cell>
          <cell r="AX995">
            <v>0</v>
          </cell>
          <cell r="AY995">
            <v>0</v>
          </cell>
          <cell r="AZ995">
            <v>0</v>
          </cell>
        </row>
        <row r="996">
          <cell r="O996">
            <v>0</v>
          </cell>
          <cell r="P996">
            <v>28255.27</v>
          </cell>
          <cell r="AO996">
            <v>64397.18</v>
          </cell>
          <cell r="AP996">
            <v>53226.170000000006</v>
          </cell>
          <cell r="AQ996">
            <v>41903.503750000011</v>
          </cell>
          <cell r="AR996">
            <v>30429.181249999998</v>
          </cell>
          <cell r="AS996">
            <v>18869.388333333336</v>
          </cell>
          <cell r="AT996">
            <v>13901.462500000001</v>
          </cell>
          <cell r="AU996">
            <v>15525.403750000003</v>
          </cell>
          <cell r="AV996">
            <v>16978.404166666667</v>
          </cell>
          <cell r="AW996">
            <v>18260.463750000003</v>
          </cell>
          <cell r="AX996">
            <v>19371.582500000004</v>
          </cell>
          <cell r="AY996">
            <v>20311.760416666668</v>
          </cell>
          <cell r="AZ996">
            <v>19903.694583333334</v>
          </cell>
        </row>
        <row r="997">
          <cell r="O997">
            <v>0</v>
          </cell>
          <cell r="P997">
            <v>0</v>
          </cell>
          <cell r="AO997">
            <v>0</v>
          </cell>
          <cell r="AP997">
            <v>0</v>
          </cell>
          <cell r="AQ997">
            <v>0</v>
          </cell>
          <cell r="AR997">
            <v>0</v>
          </cell>
          <cell r="AS997">
            <v>0</v>
          </cell>
          <cell r="AT997">
            <v>0</v>
          </cell>
          <cell r="AU997">
            <v>0</v>
          </cell>
          <cell r="AV997">
            <v>0</v>
          </cell>
          <cell r="AW997">
            <v>0</v>
          </cell>
          <cell r="AX997">
            <v>0</v>
          </cell>
          <cell r="AY997">
            <v>0</v>
          </cell>
          <cell r="AZ997">
            <v>0</v>
          </cell>
        </row>
        <row r="998">
          <cell r="O998">
            <v>0</v>
          </cell>
          <cell r="P998">
            <v>0</v>
          </cell>
          <cell r="AO998">
            <v>0</v>
          </cell>
          <cell r="AP998">
            <v>0</v>
          </cell>
          <cell r="AQ998">
            <v>0</v>
          </cell>
          <cell r="AR998">
            <v>0</v>
          </cell>
          <cell r="AS998">
            <v>0</v>
          </cell>
          <cell r="AT998">
            <v>0</v>
          </cell>
          <cell r="AU998">
            <v>0</v>
          </cell>
          <cell r="AV998">
            <v>0</v>
          </cell>
          <cell r="AW998">
            <v>0</v>
          </cell>
          <cell r="AX998">
            <v>0</v>
          </cell>
          <cell r="AY998">
            <v>0</v>
          </cell>
          <cell r="AZ998">
            <v>0</v>
          </cell>
        </row>
        <row r="999">
          <cell r="O999">
            <v>0</v>
          </cell>
          <cell r="P999">
            <v>0</v>
          </cell>
          <cell r="AO999">
            <v>0</v>
          </cell>
          <cell r="AP999">
            <v>0</v>
          </cell>
          <cell r="AQ999">
            <v>0</v>
          </cell>
          <cell r="AR999">
            <v>0</v>
          </cell>
          <cell r="AS999">
            <v>0</v>
          </cell>
          <cell r="AT999">
            <v>0</v>
          </cell>
          <cell r="AU999">
            <v>0</v>
          </cell>
          <cell r="AV999">
            <v>0</v>
          </cell>
          <cell r="AW999">
            <v>0</v>
          </cell>
          <cell r="AX999">
            <v>0</v>
          </cell>
          <cell r="AY999">
            <v>0</v>
          </cell>
          <cell r="AZ999">
            <v>0</v>
          </cell>
        </row>
        <row r="1000">
          <cell r="O1000">
            <v>0</v>
          </cell>
          <cell r="P1000">
            <v>0</v>
          </cell>
          <cell r="AO1000">
            <v>0</v>
          </cell>
          <cell r="AP1000">
            <v>0</v>
          </cell>
          <cell r="AQ1000">
            <v>0</v>
          </cell>
          <cell r="AR1000">
            <v>0</v>
          </cell>
          <cell r="AS1000">
            <v>0</v>
          </cell>
          <cell r="AT1000">
            <v>0</v>
          </cell>
          <cell r="AU1000">
            <v>0</v>
          </cell>
          <cell r="AV1000">
            <v>0</v>
          </cell>
          <cell r="AW1000">
            <v>0</v>
          </cell>
          <cell r="AX1000">
            <v>0</v>
          </cell>
          <cell r="AY1000">
            <v>0</v>
          </cell>
          <cell r="AZ1000">
            <v>0</v>
          </cell>
        </row>
        <row r="1001">
          <cell r="O1001">
            <v>10312.15</v>
          </cell>
          <cell r="P1001">
            <v>10312.15</v>
          </cell>
          <cell r="AO1001">
            <v>10301.758749999999</v>
          </cell>
          <cell r="AP1001">
            <v>10308.686249999999</v>
          </cell>
          <cell r="AQ1001">
            <v>10312.149999999998</v>
          </cell>
          <cell r="AR1001">
            <v>9882.4770833333314</v>
          </cell>
          <cell r="AS1001">
            <v>9023.1312499999985</v>
          </cell>
          <cell r="AT1001">
            <v>8163.7854166666657</v>
          </cell>
          <cell r="AU1001">
            <v>7304.4395833333328</v>
          </cell>
          <cell r="AV1001">
            <v>6445.09375</v>
          </cell>
          <cell r="AW1001">
            <v>5585.7479166666672</v>
          </cell>
          <cell r="AX1001">
            <v>4726.4020833333334</v>
          </cell>
          <cell r="AY1001">
            <v>3867.0562499999996</v>
          </cell>
          <cell r="AZ1001">
            <v>3007.7104166666663</v>
          </cell>
        </row>
        <row r="1002">
          <cell r="O1002">
            <v>0</v>
          </cell>
          <cell r="P1002">
            <v>0</v>
          </cell>
          <cell r="AO1002">
            <v>0</v>
          </cell>
          <cell r="AP1002">
            <v>0</v>
          </cell>
          <cell r="AQ1002">
            <v>0</v>
          </cell>
          <cell r="AR1002">
            <v>0</v>
          </cell>
          <cell r="AS1002">
            <v>0</v>
          </cell>
          <cell r="AT1002">
            <v>0</v>
          </cell>
          <cell r="AU1002">
            <v>0</v>
          </cell>
          <cell r="AV1002">
            <v>0</v>
          </cell>
          <cell r="AW1002">
            <v>0</v>
          </cell>
          <cell r="AX1002">
            <v>0</v>
          </cell>
          <cell r="AY1002">
            <v>0</v>
          </cell>
          <cell r="AZ1002">
            <v>0</v>
          </cell>
        </row>
        <row r="1003">
          <cell r="O1003">
            <v>0</v>
          </cell>
          <cell r="P1003">
            <v>0</v>
          </cell>
          <cell r="AO1003">
            <v>19.436250000000001</v>
          </cell>
          <cell r="AP1003">
            <v>0</v>
          </cell>
          <cell r="AQ1003">
            <v>6.7429166666666669</v>
          </cell>
          <cell r="AR1003">
            <v>13481.222083333332</v>
          </cell>
          <cell r="AS1003">
            <v>26948.958333333332</v>
          </cell>
          <cell r="AT1003">
            <v>26948.958333333332</v>
          </cell>
          <cell r="AU1003">
            <v>26948.958333333332</v>
          </cell>
          <cell r="AV1003">
            <v>26948.958333333332</v>
          </cell>
          <cell r="AW1003">
            <v>26948.958333333332</v>
          </cell>
          <cell r="AX1003">
            <v>26948.958333333332</v>
          </cell>
          <cell r="AY1003">
            <v>26948.958333333332</v>
          </cell>
          <cell r="AZ1003">
            <v>26948.958333333332</v>
          </cell>
        </row>
        <row r="1004">
          <cell r="O1004">
            <v>0</v>
          </cell>
          <cell r="P1004">
            <v>0</v>
          </cell>
          <cell r="AO1004">
            <v>0</v>
          </cell>
          <cell r="AP1004">
            <v>0</v>
          </cell>
          <cell r="AQ1004">
            <v>0</v>
          </cell>
          <cell r="AR1004">
            <v>0</v>
          </cell>
          <cell r="AS1004">
            <v>0</v>
          </cell>
          <cell r="AT1004">
            <v>0</v>
          </cell>
          <cell r="AU1004">
            <v>0</v>
          </cell>
          <cell r="AV1004">
            <v>0</v>
          </cell>
          <cell r="AW1004">
            <v>0</v>
          </cell>
          <cell r="AX1004">
            <v>0</v>
          </cell>
          <cell r="AY1004">
            <v>0</v>
          </cell>
          <cell r="AZ1004">
            <v>0</v>
          </cell>
        </row>
        <row r="1005">
          <cell r="O1005">
            <v>0</v>
          </cell>
          <cell r="P1005">
            <v>0</v>
          </cell>
          <cell r="AO1005">
            <v>32.394166666666671</v>
          </cell>
          <cell r="AP1005">
            <v>0</v>
          </cell>
          <cell r="AQ1005">
            <v>20.228333333333335</v>
          </cell>
          <cell r="AR1005">
            <v>22022.44083333333</v>
          </cell>
          <cell r="AS1005">
            <v>44004.424999999996</v>
          </cell>
          <cell r="AT1005">
            <v>44004.424999999996</v>
          </cell>
          <cell r="AU1005">
            <v>44004.424999999996</v>
          </cell>
          <cell r="AV1005">
            <v>44004.424999999996</v>
          </cell>
          <cell r="AW1005">
            <v>44004.424999999996</v>
          </cell>
          <cell r="AX1005">
            <v>44004.424999999996</v>
          </cell>
          <cell r="AY1005">
            <v>44004.424999999996</v>
          </cell>
          <cell r="AZ1005">
            <v>44004.424999999996</v>
          </cell>
        </row>
        <row r="1006">
          <cell r="O1006">
            <v>0</v>
          </cell>
          <cell r="P1006">
            <v>0</v>
          </cell>
          <cell r="AO1006">
            <v>0</v>
          </cell>
          <cell r="AP1006">
            <v>0</v>
          </cell>
          <cell r="AQ1006">
            <v>0</v>
          </cell>
          <cell r="AR1006">
            <v>0</v>
          </cell>
          <cell r="AS1006">
            <v>0</v>
          </cell>
          <cell r="AT1006">
            <v>0</v>
          </cell>
          <cell r="AU1006">
            <v>0</v>
          </cell>
          <cell r="AV1006">
            <v>0</v>
          </cell>
          <cell r="AW1006">
            <v>0</v>
          </cell>
          <cell r="AX1006">
            <v>0</v>
          </cell>
          <cell r="AY1006">
            <v>0</v>
          </cell>
          <cell r="AZ1006">
            <v>0</v>
          </cell>
        </row>
        <row r="1007">
          <cell r="O1007">
            <v>0</v>
          </cell>
          <cell r="P1007">
            <v>0</v>
          </cell>
          <cell r="AO1007">
            <v>0</v>
          </cell>
          <cell r="AP1007">
            <v>0</v>
          </cell>
          <cell r="AQ1007">
            <v>0</v>
          </cell>
          <cell r="AR1007">
            <v>0</v>
          </cell>
          <cell r="AS1007">
            <v>0</v>
          </cell>
          <cell r="AT1007">
            <v>0</v>
          </cell>
          <cell r="AU1007">
            <v>0</v>
          </cell>
          <cell r="AV1007">
            <v>0</v>
          </cell>
          <cell r="AW1007">
            <v>0</v>
          </cell>
          <cell r="AX1007">
            <v>0</v>
          </cell>
          <cell r="AY1007">
            <v>0</v>
          </cell>
          <cell r="AZ1007">
            <v>0</v>
          </cell>
        </row>
        <row r="1008">
          <cell r="O1008">
            <v>0</v>
          </cell>
          <cell r="P1008">
            <v>0</v>
          </cell>
          <cell r="AO1008">
            <v>405266.83333333331</v>
          </cell>
          <cell r="AP1008">
            <v>310282.16666666669</v>
          </cell>
          <cell r="AQ1008">
            <v>227962.16666666666</v>
          </cell>
          <cell r="AR1008">
            <v>158306.83333333334</v>
          </cell>
          <cell r="AS1008">
            <v>101316.16666666667</v>
          </cell>
          <cell r="AT1008">
            <v>56990.166666666664</v>
          </cell>
          <cell r="AU1008">
            <v>25328.833333333332</v>
          </cell>
          <cell r="AV1008">
            <v>6332.166666666667</v>
          </cell>
          <cell r="AW1008">
            <v>0</v>
          </cell>
          <cell r="AX1008">
            <v>0</v>
          </cell>
          <cell r="AY1008">
            <v>0</v>
          </cell>
          <cell r="AZ1008">
            <v>0</v>
          </cell>
        </row>
        <row r="1009">
          <cell r="O1009">
            <v>3777094.11</v>
          </cell>
          <cell r="P1009">
            <v>1018638.18</v>
          </cell>
          <cell r="AO1009">
            <v>3043097.5575000006</v>
          </cell>
          <cell r="AP1009">
            <v>3127984.0725000002</v>
          </cell>
          <cell r="AQ1009">
            <v>3067549.6287499997</v>
          </cell>
          <cell r="AR1009">
            <v>2861794.2262499998</v>
          </cell>
          <cell r="AS1009">
            <v>2656038.8237499995</v>
          </cell>
          <cell r="AT1009">
            <v>2457634.4087499995</v>
          </cell>
          <cell r="AU1009">
            <v>2266580.9812499997</v>
          </cell>
          <cell r="AV1009">
            <v>2075527.55375</v>
          </cell>
          <cell r="AW1009">
            <v>1884443.2291666667</v>
          </cell>
          <cell r="AX1009">
            <v>1693328.0075000001</v>
          </cell>
          <cell r="AY1009">
            <v>1502212.7858333336</v>
          </cell>
          <cell r="AZ1009">
            <v>1423605.0683333331</v>
          </cell>
        </row>
        <row r="1010">
          <cell r="O1010">
            <v>0</v>
          </cell>
          <cell r="P1010">
            <v>360070.54</v>
          </cell>
          <cell r="AO1010">
            <v>188457.97999999998</v>
          </cell>
          <cell r="AP1010">
            <v>186586.26666666663</v>
          </cell>
          <cell r="AQ1010">
            <v>182699.68875</v>
          </cell>
          <cell r="AR1010">
            <v>176798.24625</v>
          </cell>
          <cell r="AS1010">
            <v>169814.46416666664</v>
          </cell>
          <cell r="AT1010">
            <v>174641.84041666667</v>
          </cell>
          <cell r="AU1010">
            <v>193243.33333333334</v>
          </cell>
          <cell r="AV1010">
            <v>211643.10541666669</v>
          </cell>
          <cell r="AW1010">
            <v>227878.19833333333</v>
          </cell>
          <cell r="AX1010">
            <v>241948.61208333331</v>
          </cell>
          <cell r="AY1010">
            <v>253854.34666666668</v>
          </cell>
          <cell r="AZ1010">
            <v>248592.46291666667</v>
          </cell>
        </row>
        <row r="1011">
          <cell r="O1011">
            <v>0</v>
          </cell>
          <cell r="P1011">
            <v>0</v>
          </cell>
          <cell r="AO1011">
            <v>-46.113333333333337</v>
          </cell>
          <cell r="AP1011">
            <v>-46.113333333333337</v>
          </cell>
          <cell r="AQ1011">
            <v>-43.696666666666665</v>
          </cell>
          <cell r="AR1011">
            <v>-41.28</v>
          </cell>
          <cell r="AS1011">
            <v>-41.28</v>
          </cell>
          <cell r="AT1011">
            <v>-18.223333333333333</v>
          </cell>
          <cell r="AU1011">
            <v>4.833333333333333</v>
          </cell>
          <cell r="AV1011">
            <v>4.833333333333333</v>
          </cell>
          <cell r="AW1011">
            <v>4.833333333333333</v>
          </cell>
          <cell r="AX1011">
            <v>4.833333333333333</v>
          </cell>
          <cell r="AY1011">
            <v>4.833333333333333</v>
          </cell>
          <cell r="AZ1011">
            <v>4.833333333333333</v>
          </cell>
        </row>
        <row r="1012">
          <cell r="O1012">
            <v>4762.97</v>
          </cell>
          <cell r="P1012">
            <v>3175.38</v>
          </cell>
          <cell r="AO1012">
            <v>11113.33</v>
          </cell>
          <cell r="AP1012">
            <v>9525.7316666666666</v>
          </cell>
          <cell r="AQ1012">
            <v>8004.2745833333329</v>
          </cell>
          <cell r="AR1012">
            <v>6615.1166666666659</v>
          </cell>
          <cell r="AS1012">
            <v>5358.2579166666665</v>
          </cell>
          <cell r="AT1012">
            <v>4233.6983333333328</v>
          </cell>
          <cell r="AU1012">
            <v>3241.4379166666672</v>
          </cell>
          <cell r="AV1012">
            <v>2381.4766666666669</v>
          </cell>
          <cell r="AW1012">
            <v>1653.8145833333335</v>
          </cell>
          <cell r="AX1012">
            <v>1058.4516666666666</v>
          </cell>
          <cell r="AY1012">
            <v>595.38791666666668</v>
          </cell>
          <cell r="AZ1012">
            <v>264.62333333333333</v>
          </cell>
        </row>
        <row r="1013">
          <cell r="O1013">
            <v>0</v>
          </cell>
          <cell r="P1013">
            <v>0</v>
          </cell>
          <cell r="AO1013">
            <v>2630720.563333333</v>
          </cell>
          <cell r="AP1013">
            <v>2630720.563333333</v>
          </cell>
          <cell r="AQ1013">
            <v>2630720.563333333</v>
          </cell>
          <cell r="AR1013">
            <v>2608402.2716666665</v>
          </cell>
          <cell r="AS1013">
            <v>2516541.73</v>
          </cell>
          <cell r="AT1013">
            <v>2329143.3966666665</v>
          </cell>
          <cell r="AU1013">
            <v>2040131.0137499999</v>
          </cell>
          <cell r="AV1013">
            <v>1645464.1229166666</v>
          </cell>
          <cell r="AW1013">
            <v>1111467.9820833334</v>
          </cell>
          <cell r="AX1013">
            <v>400491.21625</v>
          </cell>
          <cell r="AY1013">
            <v>0</v>
          </cell>
          <cell r="AZ1013">
            <v>0</v>
          </cell>
        </row>
        <row r="1014">
          <cell r="O1014">
            <v>0</v>
          </cell>
          <cell r="P1014">
            <v>0</v>
          </cell>
          <cell r="AO1014">
            <v>-292302.03416666668</v>
          </cell>
          <cell r="AP1014">
            <v>-292302.03416666668</v>
          </cell>
          <cell r="AQ1014">
            <v>-292302.03416666668</v>
          </cell>
          <cell r="AR1014">
            <v>-292149.9695833333</v>
          </cell>
          <cell r="AS1014">
            <v>-292019.04333333328</v>
          </cell>
          <cell r="AT1014">
            <v>-294902.50750000001</v>
          </cell>
          <cell r="AU1014">
            <v>-264995.79166666669</v>
          </cell>
          <cell r="AV1014">
            <v>-198905.54166666666</v>
          </cell>
          <cell r="AW1014">
            <v>-126835.83333333333</v>
          </cell>
          <cell r="AX1014">
            <v>-44043.666666666664</v>
          </cell>
          <cell r="AY1014">
            <v>0</v>
          </cell>
          <cell r="AZ1014">
            <v>0</v>
          </cell>
        </row>
        <row r="1015">
          <cell r="O1015">
            <v>0</v>
          </cell>
          <cell r="P1015">
            <v>0</v>
          </cell>
          <cell r="AO1015">
            <v>0</v>
          </cell>
          <cell r="AP1015">
            <v>0</v>
          </cell>
          <cell r="AQ1015">
            <v>0</v>
          </cell>
          <cell r="AR1015">
            <v>0</v>
          </cell>
          <cell r="AS1015">
            <v>0</v>
          </cell>
          <cell r="AT1015">
            <v>0</v>
          </cell>
          <cell r="AU1015">
            <v>0</v>
          </cell>
          <cell r="AV1015">
            <v>0</v>
          </cell>
          <cell r="AW1015">
            <v>0</v>
          </cell>
          <cell r="AX1015">
            <v>0</v>
          </cell>
          <cell r="AY1015">
            <v>0</v>
          </cell>
          <cell r="AZ1015">
            <v>0</v>
          </cell>
        </row>
        <row r="1016">
          <cell r="O1016">
            <v>0</v>
          </cell>
          <cell r="P1016">
            <v>0</v>
          </cell>
          <cell r="AO1016">
            <v>0</v>
          </cell>
          <cell r="AP1016">
            <v>0</v>
          </cell>
          <cell r="AQ1016">
            <v>0</v>
          </cell>
          <cell r="AR1016">
            <v>0</v>
          </cell>
          <cell r="AS1016">
            <v>0</v>
          </cell>
          <cell r="AT1016">
            <v>0</v>
          </cell>
          <cell r="AU1016">
            <v>0</v>
          </cell>
          <cell r="AV1016">
            <v>0</v>
          </cell>
          <cell r="AW1016">
            <v>0</v>
          </cell>
          <cell r="AX1016">
            <v>0</v>
          </cell>
          <cell r="AY1016">
            <v>0</v>
          </cell>
          <cell r="AZ1016">
            <v>0</v>
          </cell>
        </row>
        <row r="1017">
          <cell r="O1017">
            <v>54838821.719999999</v>
          </cell>
          <cell r="P1017">
            <v>27554736.18</v>
          </cell>
          <cell r="AO1017">
            <v>50354197.606249996</v>
          </cell>
          <cell r="AP1017">
            <v>44315210.301250003</v>
          </cell>
          <cell r="AQ1017">
            <v>40313963.841666669</v>
          </cell>
          <cell r="AR1017">
            <v>38486016.517916672</v>
          </cell>
          <cell r="AS1017">
            <v>36700775.80916667</v>
          </cell>
          <cell r="AT1017">
            <v>32468503.697916672</v>
          </cell>
          <cell r="AU1017">
            <v>26999716.027916666</v>
          </cell>
          <cell r="AV1017">
            <v>22080427.788333334</v>
          </cell>
          <cell r="AW1017">
            <v>17263307.547916666</v>
          </cell>
          <cell r="AX1017">
            <v>12897388.714166669</v>
          </cell>
          <cell r="AY1017">
            <v>9759754.5983333327</v>
          </cell>
          <cell r="AZ1017">
            <v>10291264.890416667</v>
          </cell>
        </row>
        <row r="1018">
          <cell r="O1018">
            <v>0</v>
          </cell>
          <cell r="P1018">
            <v>0</v>
          </cell>
          <cell r="AO1018">
            <v>4090657.8091666661</v>
          </cell>
          <cell r="AP1018">
            <v>3915367.4441666664</v>
          </cell>
          <cell r="AQ1018">
            <v>3683766.1208333331</v>
          </cell>
          <cell r="AR1018">
            <v>3387027.5058333329</v>
          </cell>
          <cell r="AS1018">
            <v>3028576.2658333331</v>
          </cell>
          <cell r="AT1018">
            <v>2619696.9166666665</v>
          </cell>
          <cell r="AU1018">
            <v>2147336.5416666665</v>
          </cell>
          <cell r="AV1018">
            <v>1608436.75</v>
          </cell>
          <cell r="AW1018">
            <v>1006567.5833333334</v>
          </cell>
          <cell r="AX1018">
            <v>343467.95833333331</v>
          </cell>
          <cell r="AY1018">
            <v>0</v>
          </cell>
          <cell r="AZ1018">
            <v>0</v>
          </cell>
        </row>
        <row r="1019">
          <cell r="O1019">
            <v>0</v>
          </cell>
          <cell r="P1019">
            <v>0</v>
          </cell>
          <cell r="AO1019">
            <v>0</v>
          </cell>
          <cell r="AP1019">
            <v>0</v>
          </cell>
          <cell r="AQ1019">
            <v>0</v>
          </cell>
          <cell r="AR1019">
            <v>0</v>
          </cell>
          <cell r="AS1019">
            <v>0</v>
          </cell>
          <cell r="AT1019">
            <v>0</v>
          </cell>
          <cell r="AU1019">
            <v>0</v>
          </cell>
          <cell r="AV1019">
            <v>0</v>
          </cell>
          <cell r="AW1019">
            <v>0</v>
          </cell>
          <cell r="AX1019">
            <v>0</v>
          </cell>
          <cell r="AY1019">
            <v>0</v>
          </cell>
          <cell r="AZ1019">
            <v>0</v>
          </cell>
        </row>
        <row r="1020">
          <cell r="O1020">
            <v>0</v>
          </cell>
          <cell r="P1020">
            <v>0</v>
          </cell>
          <cell r="AO1020">
            <v>0</v>
          </cell>
          <cell r="AP1020">
            <v>0</v>
          </cell>
          <cell r="AQ1020">
            <v>0</v>
          </cell>
          <cell r="AR1020">
            <v>0</v>
          </cell>
          <cell r="AS1020">
            <v>0</v>
          </cell>
          <cell r="AT1020">
            <v>0</v>
          </cell>
          <cell r="AU1020">
            <v>0</v>
          </cell>
          <cell r="AV1020">
            <v>0</v>
          </cell>
          <cell r="AW1020">
            <v>0</v>
          </cell>
          <cell r="AX1020">
            <v>0</v>
          </cell>
          <cell r="AY1020">
            <v>0</v>
          </cell>
          <cell r="AZ1020">
            <v>0</v>
          </cell>
        </row>
        <row r="1021">
          <cell r="O1021">
            <v>872283</v>
          </cell>
          <cell r="P1021">
            <v>809783</v>
          </cell>
          <cell r="AO1021">
            <v>1122283</v>
          </cell>
          <cell r="AP1021">
            <v>1059783</v>
          </cell>
          <cell r="AQ1021">
            <v>997283</v>
          </cell>
          <cell r="AR1021">
            <v>934783</v>
          </cell>
          <cell r="AS1021">
            <v>872283</v>
          </cell>
          <cell r="AT1021">
            <v>807178.83333333337</v>
          </cell>
          <cell r="AU1021">
            <v>739470.5</v>
          </cell>
          <cell r="AV1021">
            <v>671762.16666666663</v>
          </cell>
          <cell r="AW1021">
            <v>604053.83333333337</v>
          </cell>
          <cell r="AX1021">
            <v>536449.66666666663</v>
          </cell>
          <cell r="AY1021">
            <v>468949.66666666669</v>
          </cell>
          <cell r="AZ1021">
            <v>401381.75</v>
          </cell>
        </row>
        <row r="1022">
          <cell r="O1022">
            <v>7591586</v>
          </cell>
          <cell r="P1022">
            <v>10881402</v>
          </cell>
          <cell r="AO1022">
            <v>8099068.875</v>
          </cell>
          <cell r="AP1022">
            <v>8354559.791666667</v>
          </cell>
          <cell r="AQ1022">
            <v>8544779.541666666</v>
          </cell>
          <cell r="AR1022">
            <v>8669728.125</v>
          </cell>
          <cell r="AS1022">
            <v>8794676.708333334</v>
          </cell>
          <cell r="AT1022">
            <v>8920488.791666666</v>
          </cell>
          <cell r="AU1022">
            <v>9047164.375</v>
          </cell>
          <cell r="AV1022">
            <v>9173839.958333334</v>
          </cell>
          <cell r="AW1022">
            <v>9304895.791666666</v>
          </cell>
          <cell r="AX1022">
            <v>9440331.875</v>
          </cell>
          <cell r="AY1022">
            <v>9575767.958333334</v>
          </cell>
          <cell r="AZ1022">
            <v>9573530.75</v>
          </cell>
        </row>
        <row r="1023">
          <cell r="O1023">
            <v>55322326</v>
          </cell>
          <cell r="P1023">
            <v>57270146.899999999</v>
          </cell>
          <cell r="AO1023">
            <v>56251325.237500004</v>
          </cell>
          <cell r="AP1023">
            <v>56220182.5625</v>
          </cell>
          <cell r="AQ1023">
            <v>56395018.907083333</v>
          </cell>
          <cell r="AR1023">
            <v>56775834.271249987</v>
          </cell>
          <cell r="AS1023">
            <v>57156649.635416664</v>
          </cell>
          <cell r="AT1023">
            <v>57549920.122916661</v>
          </cell>
          <cell r="AU1023">
            <v>57955645.733749993</v>
          </cell>
          <cell r="AV1023">
            <v>58361371.344583333</v>
          </cell>
          <cell r="AW1023">
            <v>58818655.730416678</v>
          </cell>
          <cell r="AX1023">
            <v>59327498.891249992</v>
          </cell>
          <cell r="AY1023">
            <v>59836342.052083321</v>
          </cell>
          <cell r="AZ1023">
            <v>60270214.042083323</v>
          </cell>
        </row>
        <row r="1024">
          <cell r="O1024">
            <v>0</v>
          </cell>
          <cell r="P1024">
            <v>0</v>
          </cell>
          <cell r="AO1024">
            <v>0</v>
          </cell>
          <cell r="AP1024">
            <v>0</v>
          </cell>
          <cell r="AQ1024">
            <v>0</v>
          </cell>
          <cell r="AR1024">
            <v>0</v>
          </cell>
          <cell r="AS1024">
            <v>0</v>
          </cell>
          <cell r="AT1024">
            <v>0</v>
          </cell>
          <cell r="AU1024">
            <v>0</v>
          </cell>
          <cell r="AV1024">
            <v>0</v>
          </cell>
          <cell r="AW1024">
            <v>0</v>
          </cell>
          <cell r="AX1024">
            <v>0</v>
          </cell>
          <cell r="AY1024">
            <v>0</v>
          </cell>
          <cell r="AZ1024">
            <v>192521.66666666666</v>
          </cell>
        </row>
        <row r="1025">
          <cell r="O1025">
            <v>0</v>
          </cell>
          <cell r="P1025">
            <v>0</v>
          </cell>
          <cell r="AO1025">
            <v>0</v>
          </cell>
          <cell r="AP1025">
            <v>0</v>
          </cell>
          <cell r="AQ1025">
            <v>0</v>
          </cell>
          <cell r="AR1025">
            <v>0</v>
          </cell>
          <cell r="AS1025">
            <v>0</v>
          </cell>
          <cell r="AT1025">
            <v>0</v>
          </cell>
          <cell r="AU1025">
            <v>0</v>
          </cell>
          <cell r="AV1025">
            <v>0</v>
          </cell>
          <cell r="AW1025">
            <v>0</v>
          </cell>
          <cell r="AX1025">
            <v>0</v>
          </cell>
          <cell r="AY1025">
            <v>0</v>
          </cell>
          <cell r="AZ1025">
            <v>0</v>
          </cell>
        </row>
        <row r="1026">
          <cell r="O1026">
            <v>0</v>
          </cell>
          <cell r="P1026">
            <v>0</v>
          </cell>
          <cell r="AO1026">
            <v>0</v>
          </cell>
          <cell r="AP1026">
            <v>0</v>
          </cell>
          <cell r="AQ1026">
            <v>0</v>
          </cell>
          <cell r="AR1026">
            <v>0</v>
          </cell>
          <cell r="AS1026">
            <v>0</v>
          </cell>
          <cell r="AT1026">
            <v>0</v>
          </cell>
          <cell r="AU1026">
            <v>0</v>
          </cell>
          <cell r="AV1026">
            <v>0</v>
          </cell>
          <cell r="AW1026">
            <v>0</v>
          </cell>
          <cell r="AX1026">
            <v>0</v>
          </cell>
          <cell r="AY1026">
            <v>0</v>
          </cell>
          <cell r="AZ1026">
            <v>0</v>
          </cell>
        </row>
        <row r="1027">
          <cell r="O1027">
            <v>0</v>
          </cell>
          <cell r="P1027">
            <v>0</v>
          </cell>
          <cell r="AO1027">
            <v>0</v>
          </cell>
          <cell r="AP1027">
            <v>0</v>
          </cell>
          <cell r="AQ1027">
            <v>0</v>
          </cell>
          <cell r="AR1027">
            <v>0</v>
          </cell>
          <cell r="AS1027">
            <v>0</v>
          </cell>
          <cell r="AT1027">
            <v>0</v>
          </cell>
          <cell r="AU1027">
            <v>0</v>
          </cell>
          <cell r="AV1027">
            <v>0</v>
          </cell>
          <cell r="AW1027">
            <v>0</v>
          </cell>
          <cell r="AX1027">
            <v>0</v>
          </cell>
          <cell r="AY1027">
            <v>0</v>
          </cell>
          <cell r="AZ1027">
            <v>0</v>
          </cell>
        </row>
        <row r="1028">
          <cell r="O1028">
            <v>0</v>
          </cell>
          <cell r="P1028">
            <v>0</v>
          </cell>
          <cell r="AO1028">
            <v>0</v>
          </cell>
          <cell r="AP1028">
            <v>0</v>
          </cell>
          <cell r="AQ1028">
            <v>0</v>
          </cell>
          <cell r="AR1028">
            <v>0</v>
          </cell>
          <cell r="AS1028">
            <v>0</v>
          </cell>
          <cell r="AT1028">
            <v>0</v>
          </cell>
          <cell r="AU1028">
            <v>0</v>
          </cell>
          <cell r="AV1028">
            <v>0</v>
          </cell>
          <cell r="AW1028">
            <v>0</v>
          </cell>
          <cell r="AX1028">
            <v>0</v>
          </cell>
          <cell r="AY1028">
            <v>0</v>
          </cell>
          <cell r="AZ1028">
            <v>0</v>
          </cell>
        </row>
        <row r="1029">
          <cell r="O1029">
            <v>0</v>
          </cell>
          <cell r="P1029">
            <v>0</v>
          </cell>
          <cell r="AO1029">
            <v>0</v>
          </cell>
          <cell r="AP1029">
            <v>0</v>
          </cell>
          <cell r="AQ1029">
            <v>0</v>
          </cell>
          <cell r="AR1029">
            <v>0</v>
          </cell>
          <cell r="AS1029">
            <v>0</v>
          </cell>
          <cell r="AT1029">
            <v>0</v>
          </cell>
          <cell r="AU1029">
            <v>0</v>
          </cell>
          <cell r="AV1029">
            <v>0</v>
          </cell>
          <cell r="AW1029">
            <v>0</v>
          </cell>
          <cell r="AX1029">
            <v>0</v>
          </cell>
          <cell r="AY1029">
            <v>0</v>
          </cell>
          <cell r="AZ1029">
            <v>0</v>
          </cell>
        </row>
        <row r="1030">
          <cell r="O1030">
            <v>0</v>
          </cell>
          <cell r="P1030">
            <v>0</v>
          </cell>
          <cell r="AO1030">
            <v>0</v>
          </cell>
          <cell r="AP1030">
            <v>0</v>
          </cell>
          <cell r="AQ1030">
            <v>0</v>
          </cell>
          <cell r="AR1030">
            <v>0</v>
          </cell>
          <cell r="AS1030">
            <v>0</v>
          </cell>
          <cell r="AT1030">
            <v>0</v>
          </cell>
          <cell r="AU1030">
            <v>0</v>
          </cell>
          <cell r="AV1030">
            <v>0</v>
          </cell>
          <cell r="AW1030">
            <v>0</v>
          </cell>
          <cell r="AX1030">
            <v>0</v>
          </cell>
          <cell r="AY1030">
            <v>0</v>
          </cell>
          <cell r="AZ1030">
            <v>0</v>
          </cell>
        </row>
        <row r="1031">
          <cell r="O1031">
            <v>0</v>
          </cell>
          <cell r="P1031">
            <v>0</v>
          </cell>
          <cell r="AO1031">
            <v>0</v>
          </cell>
          <cell r="AP1031">
            <v>0</v>
          </cell>
          <cell r="AQ1031">
            <v>0</v>
          </cell>
          <cell r="AR1031">
            <v>0</v>
          </cell>
          <cell r="AS1031">
            <v>0</v>
          </cell>
          <cell r="AT1031">
            <v>0</v>
          </cell>
          <cell r="AU1031">
            <v>0</v>
          </cell>
          <cell r="AV1031">
            <v>0</v>
          </cell>
          <cell r="AW1031">
            <v>0</v>
          </cell>
          <cell r="AX1031">
            <v>0</v>
          </cell>
          <cell r="AY1031">
            <v>0</v>
          </cell>
          <cell r="AZ1031">
            <v>0</v>
          </cell>
        </row>
        <row r="1032">
          <cell r="O1032">
            <v>0</v>
          </cell>
          <cell r="P1032">
            <v>0</v>
          </cell>
          <cell r="AO1032">
            <v>0</v>
          </cell>
          <cell r="AP1032">
            <v>0</v>
          </cell>
          <cell r="AQ1032">
            <v>0</v>
          </cell>
          <cell r="AR1032">
            <v>0</v>
          </cell>
          <cell r="AS1032">
            <v>0</v>
          </cell>
          <cell r="AT1032">
            <v>0</v>
          </cell>
          <cell r="AU1032">
            <v>0</v>
          </cell>
          <cell r="AV1032">
            <v>0</v>
          </cell>
          <cell r="AW1032">
            <v>0</v>
          </cell>
          <cell r="AX1032">
            <v>0</v>
          </cell>
          <cell r="AY1032">
            <v>0</v>
          </cell>
          <cell r="AZ1032">
            <v>0</v>
          </cell>
        </row>
        <row r="1033">
          <cell r="O1033">
            <v>0</v>
          </cell>
          <cell r="P1033">
            <v>0</v>
          </cell>
          <cell r="AO1033">
            <v>0</v>
          </cell>
          <cell r="AP1033">
            <v>0</v>
          </cell>
          <cell r="AQ1033">
            <v>0</v>
          </cell>
          <cell r="AR1033">
            <v>0</v>
          </cell>
          <cell r="AS1033">
            <v>0</v>
          </cell>
          <cell r="AT1033">
            <v>0</v>
          </cell>
          <cell r="AU1033">
            <v>0</v>
          </cell>
          <cell r="AV1033">
            <v>0</v>
          </cell>
          <cell r="AW1033">
            <v>0</v>
          </cell>
          <cell r="AX1033">
            <v>0</v>
          </cell>
          <cell r="AY1033">
            <v>0</v>
          </cell>
          <cell r="AZ1033">
            <v>0</v>
          </cell>
        </row>
        <row r="1034">
          <cell r="O1034">
            <v>0</v>
          </cell>
          <cell r="P1034">
            <v>0</v>
          </cell>
          <cell r="AO1034">
            <v>0</v>
          </cell>
          <cell r="AP1034">
            <v>0</v>
          </cell>
          <cell r="AQ1034">
            <v>0</v>
          </cell>
          <cell r="AR1034">
            <v>0</v>
          </cell>
          <cell r="AS1034">
            <v>0</v>
          </cell>
          <cell r="AT1034">
            <v>0</v>
          </cell>
          <cell r="AU1034">
            <v>0</v>
          </cell>
          <cell r="AV1034">
            <v>0</v>
          </cell>
          <cell r="AW1034">
            <v>0</v>
          </cell>
          <cell r="AX1034">
            <v>0</v>
          </cell>
          <cell r="AY1034">
            <v>0</v>
          </cell>
          <cell r="AZ1034">
            <v>0</v>
          </cell>
        </row>
        <row r="1035">
          <cell r="O1035">
            <v>0</v>
          </cell>
          <cell r="P1035">
            <v>0</v>
          </cell>
          <cell r="AO1035">
            <v>0</v>
          </cell>
          <cell r="AP1035">
            <v>0</v>
          </cell>
          <cell r="AQ1035">
            <v>0</v>
          </cell>
          <cell r="AR1035">
            <v>0</v>
          </cell>
          <cell r="AS1035">
            <v>0</v>
          </cell>
          <cell r="AT1035">
            <v>0</v>
          </cell>
          <cell r="AU1035">
            <v>0</v>
          </cell>
          <cell r="AV1035">
            <v>0</v>
          </cell>
          <cell r="AW1035">
            <v>0</v>
          </cell>
          <cell r="AX1035">
            <v>0</v>
          </cell>
          <cell r="AY1035">
            <v>0</v>
          </cell>
          <cell r="AZ1035">
            <v>0</v>
          </cell>
        </row>
        <row r="1036">
          <cell r="O1036">
            <v>0</v>
          </cell>
          <cell r="P1036">
            <v>0</v>
          </cell>
          <cell r="AO1036">
            <v>0</v>
          </cell>
          <cell r="AP1036">
            <v>0</v>
          </cell>
          <cell r="AQ1036">
            <v>0</v>
          </cell>
          <cell r="AR1036">
            <v>0</v>
          </cell>
          <cell r="AS1036">
            <v>0</v>
          </cell>
          <cell r="AT1036">
            <v>0</v>
          </cell>
          <cell r="AU1036">
            <v>0</v>
          </cell>
          <cell r="AV1036">
            <v>0</v>
          </cell>
          <cell r="AW1036">
            <v>0</v>
          </cell>
          <cell r="AX1036">
            <v>0</v>
          </cell>
          <cell r="AY1036">
            <v>0</v>
          </cell>
          <cell r="AZ1036">
            <v>0</v>
          </cell>
        </row>
        <row r="1037">
          <cell r="O1037">
            <v>0</v>
          </cell>
          <cell r="P1037">
            <v>0</v>
          </cell>
          <cell r="AO1037">
            <v>0</v>
          </cell>
          <cell r="AP1037">
            <v>0</v>
          </cell>
          <cell r="AQ1037">
            <v>0</v>
          </cell>
          <cell r="AR1037">
            <v>0</v>
          </cell>
          <cell r="AS1037">
            <v>0</v>
          </cell>
          <cell r="AT1037">
            <v>0</v>
          </cell>
          <cell r="AU1037">
            <v>0</v>
          </cell>
          <cell r="AV1037">
            <v>0</v>
          </cell>
          <cell r="AW1037">
            <v>0</v>
          </cell>
          <cell r="AX1037">
            <v>0</v>
          </cell>
          <cell r="AY1037">
            <v>0</v>
          </cell>
          <cell r="AZ1037">
            <v>0</v>
          </cell>
        </row>
        <row r="1038">
          <cell r="O1038">
            <v>0</v>
          </cell>
          <cell r="P1038">
            <v>0</v>
          </cell>
          <cell r="AO1038">
            <v>0</v>
          </cell>
          <cell r="AP1038">
            <v>0</v>
          </cell>
          <cell r="AQ1038">
            <v>0</v>
          </cell>
          <cell r="AR1038">
            <v>0</v>
          </cell>
          <cell r="AS1038">
            <v>0</v>
          </cell>
          <cell r="AT1038">
            <v>0</v>
          </cell>
          <cell r="AU1038">
            <v>0</v>
          </cell>
          <cell r="AV1038">
            <v>0</v>
          </cell>
          <cell r="AW1038">
            <v>0</v>
          </cell>
          <cell r="AX1038">
            <v>0</v>
          </cell>
          <cell r="AY1038">
            <v>0</v>
          </cell>
          <cell r="AZ1038">
            <v>0</v>
          </cell>
        </row>
        <row r="1039">
          <cell r="O1039">
            <v>0</v>
          </cell>
          <cell r="P1039">
            <v>0</v>
          </cell>
          <cell r="AO1039">
            <v>0</v>
          </cell>
          <cell r="AP1039">
            <v>0</v>
          </cell>
          <cell r="AQ1039">
            <v>0</v>
          </cell>
          <cell r="AR1039">
            <v>0</v>
          </cell>
          <cell r="AS1039">
            <v>0</v>
          </cell>
          <cell r="AT1039">
            <v>0</v>
          </cell>
          <cell r="AU1039">
            <v>0</v>
          </cell>
          <cell r="AV1039">
            <v>0</v>
          </cell>
          <cell r="AW1039">
            <v>0</v>
          </cell>
          <cell r="AX1039">
            <v>0</v>
          </cell>
          <cell r="AY1039">
            <v>0</v>
          </cell>
          <cell r="AZ1039">
            <v>0</v>
          </cell>
        </row>
        <row r="1040">
          <cell r="O1040">
            <v>0</v>
          </cell>
          <cell r="P1040">
            <v>0</v>
          </cell>
          <cell r="AO1040">
            <v>3826066.8333333335</v>
          </cell>
          <cell r="AP1040">
            <v>3657938.75</v>
          </cell>
          <cell r="AQ1040">
            <v>3434385.375</v>
          </cell>
          <cell r="AR1040">
            <v>3155393.0416666665</v>
          </cell>
          <cell r="AS1040">
            <v>2820992.1666666665</v>
          </cell>
          <cell r="AT1040">
            <v>2431263.0416666665</v>
          </cell>
          <cell r="AU1040">
            <v>1986231.875</v>
          </cell>
          <cell r="AV1040">
            <v>1485892.4166666667</v>
          </cell>
          <cell r="AW1040">
            <v>930248.25</v>
          </cell>
          <cell r="AX1040">
            <v>319300.16666666669</v>
          </cell>
          <cell r="AY1040">
            <v>0</v>
          </cell>
          <cell r="AZ1040">
            <v>0</v>
          </cell>
        </row>
        <row r="1041">
          <cell r="O1041">
            <v>0</v>
          </cell>
          <cell r="P1041">
            <v>0</v>
          </cell>
          <cell r="AO1041">
            <v>0</v>
          </cell>
          <cell r="AP1041">
            <v>0</v>
          </cell>
          <cell r="AQ1041">
            <v>0</v>
          </cell>
          <cell r="AR1041">
            <v>0</v>
          </cell>
          <cell r="AS1041">
            <v>0</v>
          </cell>
          <cell r="AT1041">
            <v>0</v>
          </cell>
          <cell r="AU1041">
            <v>0</v>
          </cell>
          <cell r="AV1041">
            <v>0</v>
          </cell>
          <cell r="AW1041">
            <v>0</v>
          </cell>
          <cell r="AX1041">
            <v>0</v>
          </cell>
          <cell r="AY1041">
            <v>0</v>
          </cell>
          <cell r="AZ1041">
            <v>0</v>
          </cell>
        </row>
        <row r="1042">
          <cell r="O1042">
            <v>0</v>
          </cell>
          <cell r="P1042">
            <v>0</v>
          </cell>
          <cell r="AO1042">
            <v>10548381.225416668</v>
          </cell>
          <cell r="AP1042">
            <v>10235938.029999999</v>
          </cell>
          <cell r="AQ1042">
            <v>9735701.635416666</v>
          </cell>
          <cell r="AR1042">
            <v>9073209.3987499997</v>
          </cell>
          <cell r="AS1042">
            <v>8313611.6949999994</v>
          </cell>
          <cell r="AT1042">
            <v>7468160.5258333338</v>
          </cell>
          <cell r="AU1042">
            <v>6430170.2491666665</v>
          </cell>
          <cell r="AV1042">
            <v>5039117.7416666672</v>
          </cell>
          <cell r="AW1042">
            <v>3290039.6174999997</v>
          </cell>
          <cell r="AX1042">
            <v>1167681.2237500001</v>
          </cell>
          <cell r="AY1042">
            <v>0</v>
          </cell>
          <cell r="AZ1042">
            <v>0</v>
          </cell>
        </row>
        <row r="1043">
          <cell r="O1043">
            <v>0</v>
          </cell>
          <cell r="P1043">
            <v>0</v>
          </cell>
          <cell r="AO1043">
            <v>0</v>
          </cell>
          <cell r="AP1043">
            <v>0</v>
          </cell>
          <cell r="AQ1043">
            <v>0</v>
          </cell>
          <cell r="AR1043">
            <v>0</v>
          </cell>
          <cell r="AS1043">
            <v>0</v>
          </cell>
          <cell r="AT1043">
            <v>0</v>
          </cell>
          <cell r="AU1043">
            <v>0</v>
          </cell>
          <cell r="AV1043">
            <v>0</v>
          </cell>
          <cell r="AW1043">
            <v>0</v>
          </cell>
          <cell r="AX1043">
            <v>0</v>
          </cell>
          <cell r="AY1043">
            <v>0</v>
          </cell>
          <cell r="AZ1043">
            <v>0</v>
          </cell>
        </row>
        <row r="1044">
          <cell r="O1044">
            <v>0</v>
          </cell>
          <cell r="P1044">
            <v>0</v>
          </cell>
          <cell r="AO1044">
            <v>0</v>
          </cell>
          <cell r="AP1044">
            <v>0</v>
          </cell>
          <cell r="AQ1044">
            <v>0</v>
          </cell>
          <cell r="AR1044">
            <v>0</v>
          </cell>
          <cell r="AS1044">
            <v>0</v>
          </cell>
          <cell r="AT1044">
            <v>0</v>
          </cell>
          <cell r="AU1044">
            <v>0</v>
          </cell>
          <cell r="AV1044">
            <v>0</v>
          </cell>
          <cell r="AW1044">
            <v>0</v>
          </cell>
          <cell r="AX1044">
            <v>0</v>
          </cell>
          <cell r="AY1044">
            <v>0</v>
          </cell>
          <cell r="AZ1044">
            <v>0</v>
          </cell>
        </row>
        <row r="1045">
          <cell r="O1045">
            <v>0</v>
          </cell>
          <cell r="P1045">
            <v>0</v>
          </cell>
          <cell r="AO1045">
            <v>0</v>
          </cell>
          <cell r="AP1045">
            <v>0</v>
          </cell>
          <cell r="AQ1045">
            <v>0</v>
          </cell>
          <cell r="AR1045">
            <v>0</v>
          </cell>
          <cell r="AS1045">
            <v>0</v>
          </cell>
          <cell r="AT1045">
            <v>0</v>
          </cell>
          <cell r="AU1045">
            <v>0</v>
          </cell>
          <cell r="AV1045">
            <v>0</v>
          </cell>
          <cell r="AW1045">
            <v>0</v>
          </cell>
          <cell r="AX1045">
            <v>0</v>
          </cell>
          <cell r="AY1045">
            <v>0</v>
          </cell>
          <cell r="AZ1045">
            <v>0</v>
          </cell>
        </row>
        <row r="1046">
          <cell r="O1046">
            <v>0</v>
          </cell>
          <cell r="P1046">
            <v>0</v>
          </cell>
          <cell r="AO1046">
            <v>0</v>
          </cell>
          <cell r="AP1046">
            <v>0</v>
          </cell>
          <cell r="AQ1046">
            <v>0</v>
          </cell>
          <cell r="AR1046">
            <v>0</v>
          </cell>
          <cell r="AS1046">
            <v>0</v>
          </cell>
          <cell r="AT1046">
            <v>0</v>
          </cell>
          <cell r="AU1046">
            <v>0</v>
          </cell>
          <cell r="AV1046">
            <v>0</v>
          </cell>
          <cell r="AW1046">
            <v>0</v>
          </cell>
          <cell r="AX1046">
            <v>0</v>
          </cell>
          <cell r="AY1046">
            <v>0</v>
          </cell>
          <cell r="AZ1046">
            <v>0</v>
          </cell>
        </row>
        <row r="1047">
          <cell r="O1047">
            <v>0</v>
          </cell>
          <cell r="P1047">
            <v>0</v>
          </cell>
          <cell r="AO1047">
            <v>0</v>
          </cell>
          <cell r="AP1047">
            <v>0</v>
          </cell>
          <cell r="AQ1047">
            <v>0</v>
          </cell>
          <cell r="AR1047">
            <v>0</v>
          </cell>
          <cell r="AS1047">
            <v>0</v>
          </cell>
          <cell r="AT1047">
            <v>0</v>
          </cell>
          <cell r="AU1047">
            <v>0</v>
          </cell>
          <cell r="AV1047">
            <v>0</v>
          </cell>
          <cell r="AW1047">
            <v>0</v>
          </cell>
          <cell r="AX1047">
            <v>0</v>
          </cell>
          <cell r="AY1047">
            <v>0</v>
          </cell>
          <cell r="AZ1047">
            <v>0</v>
          </cell>
        </row>
        <row r="1048">
          <cell r="O1048">
            <v>0</v>
          </cell>
          <cell r="P1048">
            <v>0</v>
          </cell>
          <cell r="AO1048">
            <v>0</v>
          </cell>
          <cell r="AP1048">
            <v>0</v>
          </cell>
          <cell r="AQ1048">
            <v>0</v>
          </cell>
          <cell r="AR1048">
            <v>0</v>
          </cell>
          <cell r="AS1048">
            <v>0</v>
          </cell>
          <cell r="AT1048">
            <v>0</v>
          </cell>
          <cell r="AU1048">
            <v>0</v>
          </cell>
          <cell r="AV1048">
            <v>0</v>
          </cell>
          <cell r="AW1048">
            <v>0</v>
          </cell>
          <cell r="AX1048">
            <v>0</v>
          </cell>
          <cell r="AY1048">
            <v>0</v>
          </cell>
          <cell r="AZ1048">
            <v>0</v>
          </cell>
        </row>
        <row r="1049">
          <cell r="O1049">
            <v>0</v>
          </cell>
          <cell r="P1049">
            <v>0</v>
          </cell>
          <cell r="AO1049">
            <v>-20564.916666666668</v>
          </cell>
          <cell r="AP1049">
            <v>-16124.589583333334</v>
          </cell>
          <cell r="AQ1049">
            <v>-11684.262499999999</v>
          </cell>
          <cell r="AR1049">
            <v>-7259.9291666666659</v>
          </cell>
          <cell r="AS1049">
            <v>-2507.8875000000003</v>
          </cell>
          <cell r="AT1049">
            <v>31.987500000000001</v>
          </cell>
          <cell r="AU1049">
            <v>31.987500000000001</v>
          </cell>
          <cell r="AV1049">
            <v>31.987500000000001</v>
          </cell>
          <cell r="AW1049">
            <v>31.987500000000001</v>
          </cell>
          <cell r="AX1049">
            <v>31.987500000000001</v>
          </cell>
          <cell r="AY1049">
            <v>31.987500000000001</v>
          </cell>
          <cell r="AZ1049">
            <v>31.987500000000001</v>
          </cell>
        </row>
        <row r="1050">
          <cell r="O1050">
            <v>2712081.51</v>
          </cell>
          <cell r="P1050">
            <v>2699467.18</v>
          </cell>
          <cell r="AO1050">
            <v>2764090.4870833335</v>
          </cell>
          <cell r="AP1050">
            <v>2754572.1862499998</v>
          </cell>
          <cell r="AQ1050">
            <v>2745039.3154166667</v>
          </cell>
          <cell r="AR1050">
            <v>2735491.8745833333</v>
          </cell>
          <cell r="AS1050">
            <v>2725929.86375</v>
          </cell>
          <cell r="AT1050">
            <v>2716353.2829166665</v>
          </cell>
          <cell r="AU1050">
            <v>2706762.1320833336</v>
          </cell>
          <cell r="AV1050">
            <v>2697156.4112500004</v>
          </cell>
          <cell r="AW1050">
            <v>2687536.1204166668</v>
          </cell>
          <cell r="AX1050">
            <v>2677901.259583333</v>
          </cell>
          <cell r="AY1050">
            <v>2668251.8287499999</v>
          </cell>
          <cell r="AZ1050">
            <v>2658587.8279166664</v>
          </cell>
        </row>
        <row r="1051">
          <cell r="O1051">
            <v>1196966.19</v>
          </cell>
          <cell r="P1051">
            <v>1191398.8999999999</v>
          </cell>
          <cell r="AO1051">
            <v>1219235.3499999999</v>
          </cell>
          <cell r="AP1051">
            <v>1213668.06</v>
          </cell>
          <cell r="AQ1051">
            <v>1208100.77</v>
          </cell>
          <cell r="AR1051">
            <v>1202533.48</v>
          </cell>
          <cell r="AS1051">
            <v>1196966.19</v>
          </cell>
          <cell r="AT1051">
            <v>1191398.8999999999</v>
          </cell>
          <cell r="AU1051">
            <v>1185831.6100000001</v>
          </cell>
          <cell r="AV1051">
            <v>1180264.32</v>
          </cell>
          <cell r="AW1051">
            <v>1174697.03</v>
          </cell>
          <cell r="AX1051">
            <v>1169129.74</v>
          </cell>
          <cell r="AY1051">
            <v>1163562.4500000002</v>
          </cell>
          <cell r="AZ1051">
            <v>1157995.1600000001</v>
          </cell>
        </row>
        <row r="1052">
          <cell r="O1052">
            <v>2802873.16</v>
          </cell>
          <cell r="P1052">
            <v>2789836.54</v>
          </cell>
          <cell r="AO1052">
            <v>2856571.2974999994</v>
          </cell>
          <cell r="AP1052">
            <v>2846630.7079166663</v>
          </cell>
          <cell r="AQ1052">
            <v>2836675.5491666663</v>
          </cell>
          <cell r="AR1052">
            <v>2826705.8212499996</v>
          </cell>
          <cell r="AS1052">
            <v>2816721.5241666664</v>
          </cell>
          <cell r="AT1052">
            <v>2806722.6579166665</v>
          </cell>
          <cell r="AU1052">
            <v>2796709.2225000001</v>
          </cell>
          <cell r="AV1052">
            <v>2786681.2179166665</v>
          </cell>
          <cell r="AW1052">
            <v>2776638.6441666665</v>
          </cell>
          <cell r="AX1052">
            <v>2766581.5012500002</v>
          </cell>
          <cell r="AY1052">
            <v>2756509.7891666666</v>
          </cell>
          <cell r="AZ1052">
            <v>2746423.5079166666</v>
          </cell>
        </row>
        <row r="1053">
          <cell r="O1053">
            <v>1528938.92</v>
          </cell>
          <cell r="P1053">
            <v>1521827.58</v>
          </cell>
          <cell r="AO1053">
            <v>1557384.28</v>
          </cell>
          <cell r="AP1053">
            <v>1550272.9400000002</v>
          </cell>
          <cell r="AQ1053">
            <v>1543161.5999999999</v>
          </cell>
          <cell r="AR1053">
            <v>1536050.26</v>
          </cell>
          <cell r="AS1053">
            <v>1528938.92</v>
          </cell>
          <cell r="AT1053">
            <v>1521827.58</v>
          </cell>
          <cell r="AU1053">
            <v>1514716.24</v>
          </cell>
          <cell r="AV1053">
            <v>1507604.8999999997</v>
          </cell>
          <cell r="AW1053">
            <v>1500493.5599999998</v>
          </cell>
          <cell r="AX1053">
            <v>1493382.2199999997</v>
          </cell>
          <cell r="AY1053">
            <v>1486270.88</v>
          </cell>
          <cell r="AZ1053">
            <v>1479159.5399999998</v>
          </cell>
        </row>
        <row r="1054">
          <cell r="O1054">
            <v>0</v>
          </cell>
          <cell r="P1054">
            <v>0</v>
          </cell>
          <cell r="AO1054">
            <v>-5886385.9320833338</v>
          </cell>
          <cell r="AP1054">
            <v>-5730471.4570833333</v>
          </cell>
          <cell r="AQ1054">
            <v>-5459811.8295833329</v>
          </cell>
          <cell r="AR1054">
            <v>-5094599.6262499997</v>
          </cell>
          <cell r="AS1054">
            <v>-4695140.7383333324</v>
          </cell>
          <cell r="AT1054">
            <v>-4264439.9670833331</v>
          </cell>
          <cell r="AU1054">
            <v>-3725186.4466666668</v>
          </cell>
          <cell r="AV1054">
            <v>-2961791.4483333328</v>
          </cell>
          <cell r="AW1054">
            <v>-1957787.3041666665</v>
          </cell>
          <cell r="AX1054">
            <v>-700686.60583333333</v>
          </cell>
          <cell r="AY1054">
            <v>0</v>
          </cell>
          <cell r="AZ1054">
            <v>0</v>
          </cell>
        </row>
        <row r="1055">
          <cell r="O1055">
            <v>0</v>
          </cell>
          <cell r="P1055">
            <v>0</v>
          </cell>
          <cell r="AO1055">
            <v>131514.75</v>
          </cell>
          <cell r="AP1055">
            <v>131514.75</v>
          </cell>
          <cell r="AQ1055">
            <v>131514.75</v>
          </cell>
          <cell r="AR1055">
            <v>131514.75</v>
          </cell>
          <cell r="AS1055">
            <v>131514.75</v>
          </cell>
          <cell r="AT1055">
            <v>131514.75</v>
          </cell>
          <cell r="AU1055">
            <v>129299.83333333333</v>
          </cell>
          <cell r="AV1055">
            <v>115702.58333333333</v>
          </cell>
          <cell r="AW1055">
            <v>83068.833333333328</v>
          </cell>
          <cell r="AX1055">
            <v>30908.708333333332</v>
          </cell>
          <cell r="AY1055">
            <v>0</v>
          </cell>
          <cell r="AZ1055">
            <v>0</v>
          </cell>
        </row>
        <row r="1056">
          <cell r="O1056">
            <v>0</v>
          </cell>
          <cell r="P1056">
            <v>0</v>
          </cell>
          <cell r="AO1056">
            <v>419622</v>
          </cell>
          <cell r="AP1056">
            <v>419622</v>
          </cell>
          <cell r="AQ1056">
            <v>419622</v>
          </cell>
          <cell r="AR1056">
            <v>419622</v>
          </cell>
          <cell r="AS1056">
            <v>419622</v>
          </cell>
          <cell r="AT1056">
            <v>419622</v>
          </cell>
          <cell r="AU1056">
            <v>412864.75</v>
          </cell>
          <cell r="AV1056">
            <v>367828.5</v>
          </cell>
          <cell r="AW1056">
            <v>262856</v>
          </cell>
          <cell r="AX1056">
            <v>98081.25</v>
          </cell>
          <cell r="AY1056">
            <v>0</v>
          </cell>
          <cell r="AZ1056">
            <v>0</v>
          </cell>
        </row>
        <row r="1057">
          <cell r="O1057">
            <v>0</v>
          </cell>
          <cell r="P1057">
            <v>0</v>
          </cell>
          <cell r="AO1057">
            <v>0</v>
          </cell>
          <cell r="AP1057">
            <v>0</v>
          </cell>
          <cell r="AQ1057">
            <v>0</v>
          </cell>
          <cell r="AR1057">
            <v>0</v>
          </cell>
          <cell r="AS1057">
            <v>0</v>
          </cell>
          <cell r="AT1057">
            <v>0</v>
          </cell>
          <cell r="AU1057">
            <v>0</v>
          </cell>
          <cell r="AV1057">
            <v>0</v>
          </cell>
          <cell r="AW1057">
            <v>0</v>
          </cell>
          <cell r="AX1057">
            <v>0</v>
          </cell>
          <cell r="AY1057">
            <v>0</v>
          </cell>
          <cell r="AZ1057">
            <v>0</v>
          </cell>
        </row>
        <row r="1058">
          <cell r="O1058">
            <v>0</v>
          </cell>
          <cell r="P1058">
            <v>0</v>
          </cell>
          <cell r="AO1058">
            <v>0</v>
          </cell>
          <cell r="AP1058">
            <v>0</v>
          </cell>
          <cell r="AQ1058">
            <v>0</v>
          </cell>
          <cell r="AR1058">
            <v>0</v>
          </cell>
          <cell r="AS1058">
            <v>0</v>
          </cell>
          <cell r="AT1058">
            <v>0</v>
          </cell>
          <cell r="AU1058">
            <v>0</v>
          </cell>
          <cell r="AV1058">
            <v>0</v>
          </cell>
          <cell r="AW1058">
            <v>0</v>
          </cell>
          <cell r="AX1058">
            <v>0</v>
          </cell>
          <cell r="AY1058">
            <v>0</v>
          </cell>
          <cell r="AZ1058">
            <v>0</v>
          </cell>
        </row>
        <row r="1059">
          <cell r="O1059">
            <v>0</v>
          </cell>
          <cell r="P1059">
            <v>0</v>
          </cell>
          <cell r="AO1059">
            <v>0</v>
          </cell>
          <cell r="AP1059">
            <v>0</v>
          </cell>
          <cell r="AQ1059">
            <v>0</v>
          </cell>
          <cell r="AR1059">
            <v>0</v>
          </cell>
          <cell r="AS1059">
            <v>0</v>
          </cell>
          <cell r="AT1059">
            <v>0</v>
          </cell>
          <cell r="AU1059">
            <v>0</v>
          </cell>
          <cell r="AV1059">
            <v>0</v>
          </cell>
          <cell r="AW1059">
            <v>0</v>
          </cell>
          <cell r="AX1059">
            <v>0</v>
          </cell>
          <cell r="AY1059">
            <v>0</v>
          </cell>
          <cell r="AZ1059">
            <v>0</v>
          </cell>
        </row>
        <row r="1060">
          <cell r="O1060">
            <v>0</v>
          </cell>
          <cell r="P1060">
            <v>0</v>
          </cell>
          <cell r="AO1060">
            <v>0</v>
          </cell>
          <cell r="AP1060">
            <v>0</v>
          </cell>
          <cell r="AQ1060">
            <v>0</v>
          </cell>
          <cell r="AR1060">
            <v>0</v>
          </cell>
          <cell r="AS1060">
            <v>0</v>
          </cell>
          <cell r="AT1060">
            <v>0</v>
          </cell>
          <cell r="AU1060">
            <v>0</v>
          </cell>
          <cell r="AV1060">
            <v>0</v>
          </cell>
          <cell r="AW1060">
            <v>0</v>
          </cell>
          <cell r="AX1060">
            <v>0</v>
          </cell>
          <cell r="AY1060">
            <v>0</v>
          </cell>
          <cell r="AZ1060">
            <v>0</v>
          </cell>
        </row>
        <row r="1061">
          <cell r="O1061">
            <v>0</v>
          </cell>
          <cell r="P1061">
            <v>0</v>
          </cell>
          <cell r="AO1061">
            <v>0</v>
          </cell>
          <cell r="AP1061">
            <v>0</v>
          </cell>
          <cell r="AQ1061">
            <v>0</v>
          </cell>
          <cell r="AR1061">
            <v>0</v>
          </cell>
          <cell r="AS1061">
            <v>0</v>
          </cell>
          <cell r="AT1061">
            <v>0</v>
          </cell>
          <cell r="AU1061">
            <v>0</v>
          </cell>
          <cell r="AV1061">
            <v>0</v>
          </cell>
          <cell r="AW1061">
            <v>0</v>
          </cell>
          <cell r="AX1061">
            <v>0</v>
          </cell>
          <cell r="AY1061">
            <v>0</v>
          </cell>
          <cell r="AZ1061">
            <v>0</v>
          </cell>
        </row>
        <row r="1062">
          <cell r="O1062">
            <v>0</v>
          </cell>
          <cell r="P1062">
            <v>0</v>
          </cell>
          <cell r="AO1062">
            <v>0</v>
          </cell>
          <cell r="AP1062">
            <v>0</v>
          </cell>
          <cell r="AQ1062">
            <v>0</v>
          </cell>
          <cell r="AR1062">
            <v>0</v>
          </cell>
          <cell r="AS1062">
            <v>0</v>
          </cell>
          <cell r="AT1062">
            <v>0</v>
          </cell>
          <cell r="AU1062">
            <v>0</v>
          </cell>
          <cell r="AV1062">
            <v>0</v>
          </cell>
          <cell r="AW1062">
            <v>0</v>
          </cell>
          <cell r="AX1062">
            <v>0</v>
          </cell>
          <cell r="AY1062">
            <v>0</v>
          </cell>
          <cell r="AZ1062">
            <v>0</v>
          </cell>
        </row>
        <row r="1063">
          <cell r="O1063">
            <v>0</v>
          </cell>
          <cell r="P1063">
            <v>0</v>
          </cell>
          <cell r="AO1063">
            <v>0</v>
          </cell>
          <cell r="AP1063">
            <v>0</v>
          </cell>
          <cell r="AQ1063">
            <v>0</v>
          </cell>
          <cell r="AR1063">
            <v>0</v>
          </cell>
          <cell r="AS1063">
            <v>0</v>
          </cell>
          <cell r="AT1063">
            <v>0</v>
          </cell>
          <cell r="AU1063">
            <v>0</v>
          </cell>
          <cell r="AV1063">
            <v>0</v>
          </cell>
          <cell r="AW1063">
            <v>0</v>
          </cell>
          <cell r="AX1063">
            <v>0</v>
          </cell>
          <cell r="AY1063">
            <v>0</v>
          </cell>
          <cell r="AZ1063">
            <v>0</v>
          </cell>
        </row>
        <row r="1064">
          <cell r="O1064">
            <v>0</v>
          </cell>
          <cell r="P1064">
            <v>0</v>
          </cell>
          <cell r="AO1064">
            <v>0</v>
          </cell>
          <cell r="AP1064">
            <v>0</v>
          </cell>
          <cell r="AQ1064">
            <v>0</v>
          </cell>
          <cell r="AR1064">
            <v>0</v>
          </cell>
          <cell r="AS1064">
            <v>0</v>
          </cell>
          <cell r="AT1064">
            <v>0</v>
          </cell>
          <cell r="AU1064">
            <v>0</v>
          </cell>
          <cell r="AV1064">
            <v>0</v>
          </cell>
          <cell r="AW1064">
            <v>0</v>
          </cell>
          <cell r="AX1064">
            <v>0</v>
          </cell>
          <cell r="AY1064">
            <v>0</v>
          </cell>
          <cell r="AZ1064">
            <v>0</v>
          </cell>
        </row>
        <row r="1065">
          <cell r="O1065">
            <v>0</v>
          </cell>
          <cell r="P1065">
            <v>0</v>
          </cell>
          <cell r="AO1065">
            <v>0</v>
          </cell>
          <cell r="AP1065">
            <v>0</v>
          </cell>
          <cell r="AQ1065">
            <v>0</v>
          </cell>
          <cell r="AR1065">
            <v>0</v>
          </cell>
          <cell r="AS1065">
            <v>0</v>
          </cell>
          <cell r="AT1065">
            <v>0</v>
          </cell>
          <cell r="AU1065">
            <v>0</v>
          </cell>
          <cell r="AV1065">
            <v>0</v>
          </cell>
          <cell r="AW1065">
            <v>0</v>
          </cell>
          <cell r="AX1065">
            <v>0</v>
          </cell>
          <cell r="AY1065">
            <v>0</v>
          </cell>
          <cell r="AZ1065">
            <v>0</v>
          </cell>
        </row>
        <row r="1066">
          <cell r="O1066">
            <v>0</v>
          </cell>
          <cell r="P1066">
            <v>0</v>
          </cell>
          <cell r="AO1066">
            <v>0</v>
          </cell>
          <cell r="AP1066">
            <v>0</v>
          </cell>
          <cell r="AQ1066">
            <v>0</v>
          </cell>
          <cell r="AR1066">
            <v>0</v>
          </cell>
          <cell r="AS1066">
            <v>0</v>
          </cell>
          <cell r="AT1066">
            <v>0</v>
          </cell>
          <cell r="AU1066">
            <v>0</v>
          </cell>
          <cell r="AV1066">
            <v>0</v>
          </cell>
          <cell r="AW1066">
            <v>0</v>
          </cell>
          <cell r="AX1066">
            <v>0</v>
          </cell>
          <cell r="AY1066">
            <v>0</v>
          </cell>
          <cell r="AZ1066">
            <v>0</v>
          </cell>
        </row>
        <row r="1067">
          <cell r="O1067">
            <v>0</v>
          </cell>
          <cell r="P1067">
            <v>0</v>
          </cell>
          <cell r="AO1067">
            <v>0</v>
          </cell>
          <cell r="AP1067">
            <v>0</v>
          </cell>
          <cell r="AQ1067">
            <v>0</v>
          </cell>
          <cell r="AR1067">
            <v>0</v>
          </cell>
          <cell r="AS1067">
            <v>0</v>
          </cell>
          <cell r="AT1067">
            <v>0</v>
          </cell>
          <cell r="AU1067">
            <v>0</v>
          </cell>
          <cell r="AV1067">
            <v>270.5</v>
          </cell>
          <cell r="AW1067">
            <v>926.16666666666663</v>
          </cell>
          <cell r="AX1067">
            <v>1769.1041666666667</v>
          </cell>
          <cell r="AY1067">
            <v>2659.2141666666666</v>
          </cell>
          <cell r="AZ1067">
            <v>5591.4066666666668</v>
          </cell>
        </row>
        <row r="1068">
          <cell r="O1068">
            <v>0</v>
          </cell>
          <cell r="P1068">
            <v>0</v>
          </cell>
          <cell r="AO1068">
            <v>0</v>
          </cell>
          <cell r="AP1068">
            <v>0</v>
          </cell>
          <cell r="AQ1068">
            <v>0</v>
          </cell>
          <cell r="AR1068">
            <v>0</v>
          </cell>
          <cell r="AS1068">
            <v>0</v>
          </cell>
          <cell r="AT1068">
            <v>0</v>
          </cell>
          <cell r="AU1068">
            <v>0</v>
          </cell>
          <cell r="AV1068">
            <v>208.33333333333334</v>
          </cell>
          <cell r="AW1068">
            <v>994.64583333333337</v>
          </cell>
          <cell r="AX1068">
            <v>2348.8541666666665</v>
          </cell>
          <cell r="AY1068">
            <v>8765.1058333333331</v>
          </cell>
          <cell r="AZ1068">
            <v>34632.046666666669</v>
          </cell>
        </row>
        <row r="1069">
          <cell r="O1069">
            <v>0</v>
          </cell>
          <cell r="P1069">
            <v>0</v>
          </cell>
          <cell r="AO1069">
            <v>0</v>
          </cell>
          <cell r="AP1069">
            <v>0</v>
          </cell>
          <cell r="AQ1069">
            <v>0</v>
          </cell>
          <cell r="AR1069">
            <v>0</v>
          </cell>
          <cell r="AS1069">
            <v>0</v>
          </cell>
          <cell r="AT1069">
            <v>0</v>
          </cell>
          <cell r="AU1069">
            <v>0</v>
          </cell>
          <cell r="AV1069">
            <v>0</v>
          </cell>
          <cell r="AW1069">
            <v>0</v>
          </cell>
          <cell r="AX1069">
            <v>0</v>
          </cell>
          <cell r="AY1069">
            <v>0</v>
          </cell>
          <cell r="AZ1069">
            <v>0</v>
          </cell>
        </row>
        <row r="1070">
          <cell r="O1070">
            <v>0</v>
          </cell>
          <cell r="P1070">
            <v>0</v>
          </cell>
          <cell r="AO1070">
            <v>0</v>
          </cell>
          <cell r="AP1070">
            <v>0</v>
          </cell>
          <cell r="AQ1070">
            <v>0</v>
          </cell>
          <cell r="AR1070">
            <v>0</v>
          </cell>
          <cell r="AS1070">
            <v>0</v>
          </cell>
          <cell r="AT1070">
            <v>0</v>
          </cell>
          <cell r="AU1070">
            <v>0</v>
          </cell>
          <cell r="AV1070">
            <v>0</v>
          </cell>
          <cell r="AW1070">
            <v>0</v>
          </cell>
          <cell r="AX1070">
            <v>0</v>
          </cell>
          <cell r="AY1070">
            <v>0</v>
          </cell>
          <cell r="AZ1070">
            <v>0</v>
          </cell>
        </row>
        <row r="1071">
          <cell r="O1071">
            <v>0</v>
          </cell>
          <cell r="P1071">
            <v>0</v>
          </cell>
          <cell r="AO1071">
            <v>0</v>
          </cell>
          <cell r="AP1071">
            <v>0</v>
          </cell>
          <cell r="AQ1071">
            <v>0</v>
          </cell>
          <cell r="AR1071">
            <v>0</v>
          </cell>
          <cell r="AS1071">
            <v>0</v>
          </cell>
          <cell r="AT1071">
            <v>0</v>
          </cell>
          <cell r="AU1071">
            <v>0</v>
          </cell>
          <cell r="AV1071">
            <v>0</v>
          </cell>
          <cell r="AW1071">
            <v>0</v>
          </cell>
          <cell r="AX1071">
            <v>0</v>
          </cell>
          <cell r="AY1071">
            <v>0</v>
          </cell>
          <cell r="AZ1071">
            <v>0</v>
          </cell>
        </row>
        <row r="1072">
          <cell r="O1072">
            <v>0</v>
          </cell>
          <cell r="P1072">
            <v>0</v>
          </cell>
          <cell r="AO1072">
            <v>0</v>
          </cell>
          <cell r="AP1072">
            <v>0</v>
          </cell>
          <cell r="AQ1072">
            <v>0</v>
          </cell>
          <cell r="AR1072">
            <v>0</v>
          </cell>
          <cell r="AS1072">
            <v>0</v>
          </cell>
          <cell r="AT1072">
            <v>0</v>
          </cell>
          <cell r="AU1072">
            <v>0</v>
          </cell>
          <cell r="AV1072">
            <v>0</v>
          </cell>
          <cell r="AW1072">
            <v>0</v>
          </cell>
          <cell r="AX1072">
            <v>0</v>
          </cell>
          <cell r="AY1072">
            <v>0</v>
          </cell>
          <cell r="AZ1072">
            <v>0</v>
          </cell>
        </row>
        <row r="1073">
          <cell r="O1073">
            <v>0</v>
          </cell>
          <cell r="P1073">
            <v>0</v>
          </cell>
          <cell r="AO1073">
            <v>0</v>
          </cell>
          <cell r="AP1073">
            <v>0</v>
          </cell>
          <cell r="AQ1073">
            <v>0</v>
          </cell>
          <cell r="AR1073">
            <v>0</v>
          </cell>
          <cell r="AS1073">
            <v>0</v>
          </cell>
          <cell r="AT1073">
            <v>0</v>
          </cell>
          <cell r="AU1073">
            <v>0</v>
          </cell>
          <cell r="AV1073">
            <v>0</v>
          </cell>
          <cell r="AW1073">
            <v>0</v>
          </cell>
          <cell r="AX1073">
            <v>0</v>
          </cell>
          <cell r="AY1073">
            <v>0</v>
          </cell>
          <cell r="AZ1073">
            <v>0</v>
          </cell>
        </row>
        <row r="1074">
          <cell r="O1074">
            <v>1586801.79</v>
          </cell>
          <cell r="P1074">
            <v>1533908.4</v>
          </cell>
          <cell r="AO1074">
            <v>1049052.29125</v>
          </cell>
          <cell r="AP1074">
            <v>1170266.3175000001</v>
          </cell>
          <cell r="AQ1074">
            <v>1287072.56125</v>
          </cell>
          <cell r="AR1074">
            <v>1399471.0225000002</v>
          </cell>
          <cell r="AS1074">
            <v>1507461.7012500002</v>
          </cell>
          <cell r="AT1074">
            <v>1533908.3999999997</v>
          </cell>
          <cell r="AU1074">
            <v>1481015.01</v>
          </cell>
          <cell r="AV1074">
            <v>1428121.62</v>
          </cell>
          <cell r="AW1074">
            <v>1375228.2299999997</v>
          </cell>
          <cell r="AX1074">
            <v>1322334.8400000001</v>
          </cell>
          <cell r="AY1074">
            <v>1269441.45</v>
          </cell>
          <cell r="AZ1074">
            <v>1216548.0599999998</v>
          </cell>
        </row>
        <row r="1075">
          <cell r="O1075">
            <v>0</v>
          </cell>
          <cell r="P1075">
            <v>0</v>
          </cell>
          <cell r="AO1075">
            <v>0</v>
          </cell>
          <cell r="AP1075">
            <v>0</v>
          </cell>
          <cell r="AQ1075">
            <v>0</v>
          </cell>
          <cell r="AR1075">
            <v>0</v>
          </cell>
          <cell r="AS1075">
            <v>0</v>
          </cell>
          <cell r="AT1075">
            <v>0</v>
          </cell>
          <cell r="AU1075">
            <v>0</v>
          </cell>
          <cell r="AV1075">
            <v>0</v>
          </cell>
          <cell r="AW1075">
            <v>0</v>
          </cell>
          <cell r="AX1075">
            <v>0</v>
          </cell>
          <cell r="AY1075">
            <v>0</v>
          </cell>
          <cell r="AZ1075">
            <v>0</v>
          </cell>
        </row>
        <row r="1076">
          <cell r="O1076">
            <v>0</v>
          </cell>
          <cell r="P1076">
            <v>0</v>
          </cell>
          <cell r="AO1076">
            <v>0</v>
          </cell>
          <cell r="AP1076">
            <v>0</v>
          </cell>
          <cell r="AQ1076">
            <v>0</v>
          </cell>
          <cell r="AR1076">
            <v>0</v>
          </cell>
          <cell r="AS1076">
            <v>0</v>
          </cell>
          <cell r="AT1076">
            <v>0</v>
          </cell>
          <cell r="AU1076">
            <v>0</v>
          </cell>
          <cell r="AV1076">
            <v>0</v>
          </cell>
          <cell r="AW1076">
            <v>0</v>
          </cell>
          <cell r="AX1076">
            <v>0</v>
          </cell>
          <cell r="AY1076">
            <v>0</v>
          </cell>
          <cell r="AZ1076">
            <v>0</v>
          </cell>
        </row>
        <row r="1077">
          <cell r="O1077">
            <v>0</v>
          </cell>
          <cell r="P1077">
            <v>0</v>
          </cell>
          <cell r="AO1077">
            <v>0</v>
          </cell>
          <cell r="AP1077">
            <v>0</v>
          </cell>
          <cell r="AQ1077">
            <v>0</v>
          </cell>
          <cell r="AR1077">
            <v>0</v>
          </cell>
          <cell r="AS1077">
            <v>0</v>
          </cell>
          <cell r="AT1077">
            <v>0</v>
          </cell>
          <cell r="AU1077">
            <v>0</v>
          </cell>
          <cell r="AV1077">
            <v>0</v>
          </cell>
          <cell r="AW1077">
            <v>0</v>
          </cell>
          <cell r="AX1077">
            <v>0</v>
          </cell>
          <cell r="AY1077">
            <v>0</v>
          </cell>
          <cell r="AZ1077">
            <v>0</v>
          </cell>
        </row>
        <row r="1078">
          <cell r="O1078">
            <v>0</v>
          </cell>
          <cell r="P1078">
            <v>0</v>
          </cell>
          <cell r="AO1078">
            <v>0</v>
          </cell>
          <cell r="AP1078">
            <v>0</v>
          </cell>
          <cell r="AQ1078">
            <v>0</v>
          </cell>
          <cell r="AR1078">
            <v>0</v>
          </cell>
          <cell r="AS1078">
            <v>0</v>
          </cell>
          <cell r="AT1078">
            <v>0</v>
          </cell>
          <cell r="AU1078">
            <v>0</v>
          </cell>
          <cell r="AV1078">
            <v>0</v>
          </cell>
          <cell r="AW1078">
            <v>0</v>
          </cell>
          <cell r="AX1078">
            <v>0</v>
          </cell>
          <cell r="AY1078">
            <v>0</v>
          </cell>
          <cell r="AZ1078">
            <v>0</v>
          </cell>
        </row>
        <row r="1079">
          <cell r="O1079">
            <v>0</v>
          </cell>
          <cell r="P1079">
            <v>0</v>
          </cell>
          <cell r="AO1079">
            <v>0</v>
          </cell>
          <cell r="AP1079">
            <v>0</v>
          </cell>
          <cell r="AQ1079">
            <v>0</v>
          </cell>
          <cell r="AR1079">
            <v>0</v>
          </cell>
          <cell r="AS1079">
            <v>0</v>
          </cell>
          <cell r="AT1079">
            <v>0</v>
          </cell>
          <cell r="AU1079">
            <v>0</v>
          </cell>
          <cell r="AV1079">
            <v>0</v>
          </cell>
          <cell r="AW1079">
            <v>0</v>
          </cell>
          <cell r="AX1079">
            <v>0</v>
          </cell>
          <cell r="AY1079">
            <v>0</v>
          </cell>
          <cell r="AZ1079">
            <v>0</v>
          </cell>
        </row>
        <row r="1080">
          <cell r="O1080">
            <v>0</v>
          </cell>
          <cell r="P1080">
            <v>0</v>
          </cell>
          <cell r="AO1080">
            <v>0</v>
          </cell>
          <cell r="AP1080">
            <v>0</v>
          </cell>
          <cell r="AQ1080">
            <v>0</v>
          </cell>
          <cell r="AR1080">
            <v>0</v>
          </cell>
          <cell r="AS1080">
            <v>0</v>
          </cell>
          <cell r="AT1080">
            <v>0</v>
          </cell>
          <cell r="AU1080">
            <v>0</v>
          </cell>
          <cell r="AV1080">
            <v>0</v>
          </cell>
          <cell r="AW1080">
            <v>0</v>
          </cell>
          <cell r="AX1080">
            <v>0</v>
          </cell>
          <cell r="AY1080">
            <v>0</v>
          </cell>
          <cell r="AZ1080">
            <v>0</v>
          </cell>
        </row>
        <row r="1081">
          <cell r="O1081">
            <v>0</v>
          </cell>
          <cell r="P1081">
            <v>0</v>
          </cell>
          <cell r="AO1081">
            <v>0</v>
          </cell>
          <cell r="AP1081">
            <v>0</v>
          </cell>
          <cell r="AQ1081">
            <v>0</v>
          </cell>
          <cell r="AR1081">
            <v>0</v>
          </cell>
          <cell r="AS1081">
            <v>0</v>
          </cell>
          <cell r="AT1081">
            <v>0</v>
          </cell>
          <cell r="AU1081">
            <v>0</v>
          </cell>
          <cell r="AV1081">
            <v>0</v>
          </cell>
          <cell r="AW1081">
            <v>0</v>
          </cell>
          <cell r="AX1081">
            <v>0</v>
          </cell>
          <cell r="AY1081">
            <v>0</v>
          </cell>
          <cell r="AZ1081">
            <v>0</v>
          </cell>
        </row>
        <row r="1082">
          <cell r="O1082">
            <v>0</v>
          </cell>
          <cell r="P1082">
            <v>0</v>
          </cell>
          <cell r="AO1082">
            <v>0</v>
          </cell>
          <cell r="AP1082">
            <v>0</v>
          </cell>
          <cell r="AQ1082">
            <v>0</v>
          </cell>
          <cell r="AR1082">
            <v>0</v>
          </cell>
          <cell r="AS1082">
            <v>0</v>
          </cell>
          <cell r="AT1082">
            <v>0</v>
          </cell>
          <cell r="AU1082">
            <v>0</v>
          </cell>
          <cell r="AV1082">
            <v>0</v>
          </cell>
          <cell r="AW1082">
            <v>0</v>
          </cell>
          <cell r="AX1082">
            <v>0</v>
          </cell>
          <cell r="AY1082">
            <v>0</v>
          </cell>
          <cell r="AZ1082">
            <v>0</v>
          </cell>
        </row>
        <row r="1083">
          <cell r="O1083">
            <v>0</v>
          </cell>
          <cell r="P1083">
            <v>0</v>
          </cell>
          <cell r="AO1083">
            <v>4293.333333333333</v>
          </cell>
          <cell r="AP1083">
            <v>12880</v>
          </cell>
          <cell r="AQ1083">
            <v>21949.872083333332</v>
          </cell>
          <cell r="AR1083">
            <v>32102.991250000003</v>
          </cell>
          <cell r="AS1083">
            <v>43943.568749999999</v>
          </cell>
          <cell r="AT1083">
            <v>56871.562916666669</v>
          </cell>
          <cell r="AU1083">
            <v>70121.140416666662</v>
          </cell>
          <cell r="AV1083">
            <v>83692.30124999999</v>
          </cell>
          <cell r="AW1083">
            <v>97263.462083333332</v>
          </cell>
          <cell r="AX1083">
            <v>110834.62291666666</v>
          </cell>
          <cell r="AY1083">
            <v>124405.78374999999</v>
          </cell>
          <cell r="AZ1083">
            <v>137976.9445833333</v>
          </cell>
        </row>
        <row r="1084">
          <cell r="O1084">
            <v>175560.35</v>
          </cell>
          <cell r="P1084">
            <v>171019.26</v>
          </cell>
          <cell r="AO1084">
            <v>128945.61333333334</v>
          </cell>
          <cell r="AP1084">
            <v>143765.59625</v>
          </cell>
          <cell r="AQ1084">
            <v>153481.6925</v>
          </cell>
          <cell r="AR1084">
            <v>159010.39208333334</v>
          </cell>
          <cell r="AS1084">
            <v>164170.4725</v>
          </cell>
          <cell r="AT1084">
            <v>167943.36458333334</v>
          </cell>
          <cell r="AU1084">
            <v>170448.28791666665</v>
          </cell>
          <cell r="AV1084">
            <v>171368.87166666664</v>
          </cell>
          <cell r="AW1084">
            <v>171401.64166666663</v>
          </cell>
          <cell r="AX1084">
            <v>171811.73666666663</v>
          </cell>
          <cell r="AY1084">
            <v>172194.81125</v>
          </cell>
          <cell r="AZ1084">
            <v>171946.87041666664</v>
          </cell>
        </row>
        <row r="1085">
          <cell r="O1085">
            <v>0</v>
          </cell>
          <cell r="P1085">
            <v>0</v>
          </cell>
          <cell r="AO1085">
            <v>42924.301666666666</v>
          </cell>
          <cell r="AP1085">
            <v>37628.774583333332</v>
          </cell>
          <cell r="AQ1085">
            <v>28490.205416666664</v>
          </cell>
          <cell r="AR1085">
            <v>20858.211250000004</v>
          </cell>
          <cell r="AS1085">
            <v>16437.343333333334</v>
          </cell>
          <cell r="AT1085">
            <v>13287.244166666665</v>
          </cell>
          <cell r="AU1085">
            <v>13239.674166666666</v>
          </cell>
          <cell r="AV1085">
            <v>19588.762916666667</v>
          </cell>
          <cell r="AW1085">
            <v>25321.897916666669</v>
          </cell>
          <cell r="AX1085">
            <v>28042.429583333331</v>
          </cell>
          <cell r="AY1085">
            <v>30484.761666666669</v>
          </cell>
          <cell r="AZ1085">
            <v>31570.293333333335</v>
          </cell>
        </row>
        <row r="1086">
          <cell r="O1086">
            <v>0</v>
          </cell>
          <cell r="P1086">
            <v>0</v>
          </cell>
          <cell r="AO1086">
            <v>4962.1991666666663</v>
          </cell>
          <cell r="AP1086">
            <v>4883.7858333333324</v>
          </cell>
          <cell r="AQ1086">
            <v>4875.5216666666665</v>
          </cell>
          <cell r="AR1086">
            <v>4858.9933333333329</v>
          </cell>
          <cell r="AS1086">
            <v>4501.7716666666665</v>
          </cell>
          <cell r="AT1086">
            <v>2076.407083333333</v>
          </cell>
          <cell r="AU1086">
            <v>0</v>
          </cell>
          <cell r="AV1086">
            <v>0</v>
          </cell>
          <cell r="AW1086">
            <v>0</v>
          </cell>
          <cell r="AX1086">
            <v>0</v>
          </cell>
          <cell r="AY1086">
            <v>0</v>
          </cell>
          <cell r="AZ1086">
            <v>0</v>
          </cell>
        </row>
        <row r="1087">
          <cell r="O1087">
            <v>0</v>
          </cell>
          <cell r="P1087">
            <v>2667044.64</v>
          </cell>
          <cell r="AO1087">
            <v>333380.58</v>
          </cell>
          <cell r="AP1087">
            <v>555634.30000000005</v>
          </cell>
          <cell r="AQ1087">
            <v>777357.08250000002</v>
          </cell>
          <cell r="AR1087">
            <v>998548.92750000011</v>
          </cell>
          <cell r="AS1087">
            <v>1219740.7725000002</v>
          </cell>
          <cell r="AT1087">
            <v>1440401.68</v>
          </cell>
          <cell r="AU1087">
            <v>1660531.6500000001</v>
          </cell>
          <cell r="AV1087">
            <v>1880661.62</v>
          </cell>
          <cell r="AW1087">
            <v>2103446.6379166669</v>
          </cell>
          <cell r="AX1087">
            <v>2328886.7037499999</v>
          </cell>
          <cell r="AY1087">
            <v>2554326.7695833333</v>
          </cell>
          <cell r="AZ1087">
            <v>2669172.9750000001</v>
          </cell>
        </row>
        <row r="1088">
          <cell r="O1088">
            <v>0</v>
          </cell>
          <cell r="P1088">
            <v>0</v>
          </cell>
          <cell r="AO1088">
            <v>0</v>
          </cell>
          <cell r="AP1088">
            <v>0</v>
          </cell>
          <cell r="AQ1088">
            <v>0</v>
          </cell>
          <cell r="AR1088">
            <v>544.26</v>
          </cell>
          <cell r="AS1088">
            <v>24435.409166666665</v>
          </cell>
          <cell r="AT1088">
            <v>148473.52666666664</v>
          </cell>
          <cell r="AU1088">
            <v>348683.7729166667</v>
          </cell>
          <cell r="AV1088">
            <v>547799.6166666667</v>
          </cell>
          <cell r="AW1088">
            <v>745775.31500000006</v>
          </cell>
          <cell r="AX1088">
            <v>941163.57416666672</v>
          </cell>
          <cell r="AY1088">
            <v>1133859.1204166666</v>
          </cell>
          <cell r="AZ1088">
            <v>1324012.2049999998</v>
          </cell>
        </row>
        <row r="1089">
          <cell r="O1089">
            <v>0</v>
          </cell>
          <cell r="P1089">
            <v>0</v>
          </cell>
          <cell r="AO1089">
            <v>0</v>
          </cell>
          <cell r="AP1089">
            <v>0</v>
          </cell>
          <cell r="AQ1089">
            <v>0</v>
          </cell>
          <cell r="AR1089">
            <v>0</v>
          </cell>
          <cell r="AS1089">
            <v>0</v>
          </cell>
          <cell r="AT1089">
            <v>0</v>
          </cell>
          <cell r="AU1089">
            <v>0</v>
          </cell>
          <cell r="AV1089">
            <v>0</v>
          </cell>
          <cell r="AW1089">
            <v>0</v>
          </cell>
          <cell r="AX1089">
            <v>0</v>
          </cell>
          <cell r="AY1089">
            <v>0</v>
          </cell>
          <cell r="AZ1089">
            <v>0</v>
          </cell>
        </row>
        <row r="1090">
          <cell r="O1090">
            <v>0</v>
          </cell>
          <cell r="P1090">
            <v>0</v>
          </cell>
          <cell r="AO1090">
            <v>0</v>
          </cell>
          <cell r="AP1090">
            <v>0</v>
          </cell>
          <cell r="AQ1090">
            <v>0</v>
          </cell>
          <cell r="AR1090">
            <v>0</v>
          </cell>
          <cell r="AS1090">
            <v>1381.7608333333335</v>
          </cell>
          <cell r="AT1090">
            <v>4145.2825000000003</v>
          </cell>
          <cell r="AU1090">
            <v>11302.317499999999</v>
          </cell>
          <cell r="AV1090">
            <v>58908.147499999999</v>
          </cell>
          <cell r="AW1090">
            <v>169046.78333333333</v>
          </cell>
          <cell r="AX1090">
            <v>314668.40666666668</v>
          </cell>
          <cell r="AY1090">
            <v>596340.41749999998</v>
          </cell>
          <cell r="AZ1090">
            <v>1074970.405</v>
          </cell>
        </row>
        <row r="1091">
          <cell r="O1091">
            <v>0</v>
          </cell>
          <cell r="P1091">
            <v>0</v>
          </cell>
          <cell r="AO1091">
            <v>0</v>
          </cell>
          <cell r="AP1091">
            <v>0</v>
          </cell>
          <cell r="AQ1091">
            <v>17123.125</v>
          </cell>
          <cell r="AR1091">
            <v>143442.17500000002</v>
          </cell>
          <cell r="AS1091">
            <v>368804.09666666668</v>
          </cell>
          <cell r="AT1091">
            <v>600566.13041666674</v>
          </cell>
          <cell r="AU1091">
            <v>829294.73125000007</v>
          </cell>
          <cell r="AV1091">
            <v>1053159.3362499999</v>
          </cell>
          <cell r="AW1091">
            <v>1272230.5608333333</v>
          </cell>
          <cell r="AX1091">
            <v>1486509.1975</v>
          </cell>
          <cell r="AY1091">
            <v>1695988.3741666665</v>
          </cell>
          <cell r="AZ1091">
            <v>1900875.9837499999</v>
          </cell>
        </row>
        <row r="1092">
          <cell r="O1092">
            <v>0</v>
          </cell>
          <cell r="P1092">
            <v>0</v>
          </cell>
          <cell r="AO1092">
            <v>0</v>
          </cell>
          <cell r="AP1092">
            <v>0</v>
          </cell>
          <cell r="AQ1092">
            <v>0</v>
          </cell>
          <cell r="AR1092">
            <v>0</v>
          </cell>
          <cell r="AS1092">
            <v>11194.210416666667</v>
          </cell>
          <cell r="AT1092">
            <v>73363.908750000002</v>
          </cell>
          <cell r="AU1092">
            <v>177387.77958333332</v>
          </cell>
          <cell r="AV1092">
            <v>283029.15125000005</v>
          </cell>
          <cell r="AW1092">
            <v>387902.30708333338</v>
          </cell>
          <cell r="AX1092">
            <v>491881.07666666666</v>
          </cell>
          <cell r="AY1092">
            <v>594364.03416666668</v>
          </cell>
          <cell r="AZ1092">
            <v>694083.24791666667</v>
          </cell>
        </row>
        <row r="1093">
          <cell r="O1093">
            <v>0</v>
          </cell>
          <cell r="P1093">
            <v>0</v>
          </cell>
          <cell r="AO1093">
            <v>0</v>
          </cell>
          <cell r="AP1093">
            <v>0</v>
          </cell>
          <cell r="AQ1093">
            <v>0</v>
          </cell>
          <cell r="AR1093">
            <v>0</v>
          </cell>
          <cell r="AS1093">
            <v>0</v>
          </cell>
          <cell r="AT1093">
            <v>84250.964166666658</v>
          </cell>
          <cell r="AU1093">
            <v>249089.80708333335</v>
          </cell>
          <cell r="AV1093">
            <v>406602.47916666669</v>
          </cell>
          <cell r="AW1093">
            <v>556788.9804166666</v>
          </cell>
          <cell r="AX1093">
            <v>699649.31083333341</v>
          </cell>
          <cell r="AY1093">
            <v>835183.47041666659</v>
          </cell>
          <cell r="AZ1093">
            <v>963391.45916666661</v>
          </cell>
        </row>
        <row r="1094">
          <cell r="O1094">
            <v>0</v>
          </cell>
          <cell r="P1094">
            <v>0</v>
          </cell>
          <cell r="AO1094">
            <v>0</v>
          </cell>
          <cell r="AP1094">
            <v>0</v>
          </cell>
          <cell r="AQ1094">
            <v>0</v>
          </cell>
          <cell r="AR1094">
            <v>0</v>
          </cell>
          <cell r="AS1094">
            <v>0</v>
          </cell>
          <cell r="AT1094">
            <v>0</v>
          </cell>
          <cell r="AU1094">
            <v>0</v>
          </cell>
          <cell r="AV1094">
            <v>0</v>
          </cell>
          <cell r="AW1094">
            <v>0</v>
          </cell>
          <cell r="AX1094">
            <v>0</v>
          </cell>
          <cell r="AY1094">
            <v>0</v>
          </cell>
          <cell r="AZ1094">
            <v>0</v>
          </cell>
        </row>
        <row r="1095">
          <cell r="O1095">
            <v>0</v>
          </cell>
          <cell r="P1095">
            <v>0</v>
          </cell>
          <cell r="AO1095">
            <v>0</v>
          </cell>
          <cell r="AP1095">
            <v>0</v>
          </cell>
          <cell r="AQ1095">
            <v>0</v>
          </cell>
          <cell r="AR1095">
            <v>0</v>
          </cell>
          <cell r="AS1095">
            <v>0</v>
          </cell>
          <cell r="AT1095">
            <v>0</v>
          </cell>
          <cell r="AU1095">
            <v>0</v>
          </cell>
          <cell r="AV1095">
            <v>0</v>
          </cell>
          <cell r="AW1095">
            <v>0</v>
          </cell>
          <cell r="AX1095">
            <v>0</v>
          </cell>
          <cell r="AY1095">
            <v>0</v>
          </cell>
          <cell r="AZ1095">
            <v>0</v>
          </cell>
        </row>
        <row r="1096">
          <cell r="O1096">
            <v>0</v>
          </cell>
          <cell r="P1096">
            <v>0</v>
          </cell>
          <cell r="AO1096">
            <v>0</v>
          </cell>
          <cell r="AP1096">
            <v>0</v>
          </cell>
          <cell r="AQ1096">
            <v>0</v>
          </cell>
          <cell r="AR1096">
            <v>0</v>
          </cell>
          <cell r="AS1096">
            <v>0</v>
          </cell>
          <cell r="AT1096">
            <v>0</v>
          </cell>
          <cell r="AU1096">
            <v>0</v>
          </cell>
          <cell r="AV1096">
            <v>0</v>
          </cell>
          <cell r="AW1096">
            <v>0</v>
          </cell>
          <cell r="AX1096">
            <v>0</v>
          </cell>
          <cell r="AY1096">
            <v>0</v>
          </cell>
          <cell r="AZ1096">
            <v>0</v>
          </cell>
        </row>
        <row r="1097">
          <cell r="O1097">
            <v>0</v>
          </cell>
          <cell r="P1097">
            <v>0</v>
          </cell>
          <cell r="AO1097">
            <v>0</v>
          </cell>
          <cell r="AP1097">
            <v>0</v>
          </cell>
          <cell r="AQ1097">
            <v>0</v>
          </cell>
          <cell r="AR1097">
            <v>0</v>
          </cell>
          <cell r="AS1097">
            <v>0</v>
          </cell>
          <cell r="AT1097">
            <v>0</v>
          </cell>
          <cell r="AU1097">
            <v>0</v>
          </cell>
          <cell r="AV1097">
            <v>0</v>
          </cell>
          <cell r="AW1097">
            <v>0</v>
          </cell>
          <cell r="AX1097">
            <v>0</v>
          </cell>
          <cell r="AY1097">
            <v>0</v>
          </cell>
          <cell r="AZ1097">
            <v>0</v>
          </cell>
        </row>
        <row r="1098">
          <cell r="O1098">
            <v>0</v>
          </cell>
          <cell r="P1098">
            <v>0</v>
          </cell>
          <cell r="AO1098">
            <v>0</v>
          </cell>
          <cell r="AP1098">
            <v>0</v>
          </cell>
          <cell r="AQ1098">
            <v>0</v>
          </cell>
          <cell r="AR1098">
            <v>0</v>
          </cell>
          <cell r="AS1098">
            <v>0</v>
          </cell>
          <cell r="AT1098">
            <v>0</v>
          </cell>
          <cell r="AU1098">
            <v>0</v>
          </cell>
          <cell r="AV1098">
            <v>0</v>
          </cell>
          <cell r="AW1098">
            <v>0</v>
          </cell>
          <cell r="AX1098">
            <v>0</v>
          </cell>
          <cell r="AY1098">
            <v>0</v>
          </cell>
          <cell r="AZ1098">
            <v>0</v>
          </cell>
        </row>
        <row r="1099">
          <cell r="O1099">
            <v>0</v>
          </cell>
          <cell r="P1099">
            <v>0</v>
          </cell>
          <cell r="AO1099">
            <v>4704.7874999999995</v>
          </cell>
          <cell r="AP1099">
            <v>19108.303749999999</v>
          </cell>
          <cell r="AQ1099">
            <v>45594.162916666675</v>
          </cell>
          <cell r="AR1099">
            <v>62381.293333333335</v>
          </cell>
          <cell r="AS1099">
            <v>62381.293333333335</v>
          </cell>
          <cell r="AT1099">
            <v>62381.293333333335</v>
          </cell>
          <cell r="AU1099">
            <v>62381.293333333335</v>
          </cell>
          <cell r="AV1099">
            <v>62381.293333333335</v>
          </cell>
          <cell r="AW1099">
            <v>62381.293333333335</v>
          </cell>
          <cell r="AX1099">
            <v>62381.293333333335</v>
          </cell>
          <cell r="AY1099">
            <v>62381.293333333335</v>
          </cell>
          <cell r="AZ1099">
            <v>62381.293333333335</v>
          </cell>
        </row>
        <row r="1100">
          <cell r="O1100">
            <v>0</v>
          </cell>
          <cell r="P1100">
            <v>0</v>
          </cell>
          <cell r="AO1100">
            <v>0</v>
          </cell>
          <cell r="AP1100">
            <v>0</v>
          </cell>
          <cell r="AQ1100">
            <v>0</v>
          </cell>
          <cell r="AR1100">
            <v>0</v>
          </cell>
          <cell r="AS1100">
            <v>0</v>
          </cell>
          <cell r="AT1100">
            <v>0</v>
          </cell>
          <cell r="AU1100">
            <v>0</v>
          </cell>
          <cell r="AV1100">
            <v>0</v>
          </cell>
          <cell r="AW1100">
            <v>0</v>
          </cell>
          <cell r="AX1100">
            <v>0</v>
          </cell>
          <cell r="AY1100">
            <v>116755.09833333333</v>
          </cell>
          <cell r="AZ1100">
            <v>346499.00166666665</v>
          </cell>
        </row>
        <row r="1101">
          <cell r="O1101">
            <v>0</v>
          </cell>
          <cell r="P1101">
            <v>0</v>
          </cell>
          <cell r="AO1101">
            <v>0</v>
          </cell>
          <cell r="AP1101">
            <v>0</v>
          </cell>
          <cell r="AQ1101">
            <v>0</v>
          </cell>
          <cell r="AR1101">
            <v>0</v>
          </cell>
          <cell r="AS1101">
            <v>0</v>
          </cell>
          <cell r="AT1101">
            <v>0</v>
          </cell>
          <cell r="AU1101">
            <v>0</v>
          </cell>
          <cell r="AV1101">
            <v>0</v>
          </cell>
          <cell r="AW1101">
            <v>0</v>
          </cell>
          <cell r="AX1101">
            <v>0</v>
          </cell>
          <cell r="AY1101">
            <v>0</v>
          </cell>
          <cell r="AZ1101">
            <v>0</v>
          </cell>
        </row>
        <row r="1102">
          <cell r="O1102">
            <v>0</v>
          </cell>
          <cell r="P1102">
            <v>0</v>
          </cell>
          <cell r="AO1102">
            <v>0</v>
          </cell>
          <cell r="AP1102">
            <v>0</v>
          </cell>
          <cell r="AQ1102">
            <v>0</v>
          </cell>
          <cell r="AR1102">
            <v>0</v>
          </cell>
          <cell r="AS1102">
            <v>0</v>
          </cell>
          <cell r="AT1102">
            <v>0</v>
          </cell>
          <cell r="AU1102">
            <v>0</v>
          </cell>
          <cell r="AV1102">
            <v>0</v>
          </cell>
          <cell r="AW1102">
            <v>0</v>
          </cell>
          <cell r="AX1102">
            <v>0</v>
          </cell>
          <cell r="AY1102">
            <v>0</v>
          </cell>
          <cell r="AZ1102">
            <v>0</v>
          </cell>
        </row>
        <row r="1103">
          <cell r="O1103">
            <v>0</v>
          </cell>
          <cell r="P1103">
            <v>0</v>
          </cell>
          <cell r="AO1103">
            <v>0</v>
          </cell>
          <cell r="AP1103">
            <v>0</v>
          </cell>
          <cell r="AQ1103">
            <v>0</v>
          </cell>
          <cell r="AR1103">
            <v>0</v>
          </cell>
          <cell r="AS1103">
            <v>0</v>
          </cell>
          <cell r="AT1103">
            <v>0</v>
          </cell>
          <cell r="AU1103">
            <v>0</v>
          </cell>
          <cell r="AV1103">
            <v>0</v>
          </cell>
          <cell r="AW1103">
            <v>0</v>
          </cell>
          <cell r="AX1103">
            <v>0</v>
          </cell>
          <cell r="AY1103">
            <v>0</v>
          </cell>
          <cell r="AZ1103">
            <v>0</v>
          </cell>
        </row>
        <row r="1104">
          <cell r="O1104">
            <v>375275.83</v>
          </cell>
          <cell r="P1104">
            <v>375275.83</v>
          </cell>
          <cell r="AO1104">
            <v>368328.14000000007</v>
          </cell>
          <cell r="AP1104">
            <v>369601.64666666673</v>
          </cell>
          <cell r="AQ1104">
            <v>370983.66375000007</v>
          </cell>
          <cell r="AR1104">
            <v>372420.50374999997</v>
          </cell>
          <cell r="AS1104">
            <v>373978.58</v>
          </cell>
          <cell r="AT1104">
            <v>375681.28833333333</v>
          </cell>
          <cell r="AU1104">
            <v>377542.96541666664</v>
          </cell>
          <cell r="AV1104">
            <v>379675.10916666669</v>
          </cell>
          <cell r="AW1104">
            <v>381981.35499999998</v>
          </cell>
          <cell r="AX1104">
            <v>384253.38208333333</v>
          </cell>
          <cell r="AY1104">
            <v>386470.13833333337</v>
          </cell>
          <cell r="AZ1104">
            <v>388684.57583333337</v>
          </cell>
        </row>
        <row r="1105">
          <cell r="O1105">
            <v>0</v>
          </cell>
          <cell r="P1105">
            <v>0</v>
          </cell>
          <cell r="AO1105">
            <v>0</v>
          </cell>
          <cell r="AP1105">
            <v>0</v>
          </cell>
          <cell r="AQ1105">
            <v>0</v>
          </cell>
          <cell r="AR1105">
            <v>0</v>
          </cell>
          <cell r="AS1105">
            <v>0</v>
          </cell>
          <cell r="AT1105">
            <v>369</v>
          </cell>
          <cell r="AU1105">
            <v>1107</v>
          </cell>
          <cell r="AV1105">
            <v>1979.0625</v>
          </cell>
          <cell r="AW1105">
            <v>3079.78125</v>
          </cell>
          <cell r="AX1105">
            <v>4538.918333333334</v>
          </cell>
          <cell r="AY1105">
            <v>6261.88</v>
          </cell>
          <cell r="AZ1105">
            <v>8888.7054166666658</v>
          </cell>
        </row>
        <row r="1106">
          <cell r="O1106">
            <v>295267.5</v>
          </cell>
          <cell r="P1106">
            <v>291398.5</v>
          </cell>
          <cell r="AO1106">
            <v>312311.39374999999</v>
          </cell>
          <cell r="AP1106">
            <v>308109.54791666666</v>
          </cell>
          <cell r="AQ1106">
            <v>303922.5</v>
          </cell>
          <cell r="AR1106">
            <v>299750.25</v>
          </cell>
          <cell r="AS1106">
            <v>295578</v>
          </cell>
          <cell r="AT1106">
            <v>292607.95833333331</v>
          </cell>
          <cell r="AU1106">
            <v>290840.125</v>
          </cell>
          <cell r="AV1106">
            <v>289072.29166666669</v>
          </cell>
          <cell r="AW1106">
            <v>287036.51250000001</v>
          </cell>
          <cell r="AX1106">
            <v>284732.78749999998</v>
          </cell>
          <cell r="AY1106">
            <v>282429.06249999994</v>
          </cell>
          <cell r="AZ1106">
            <v>283718.93749999994</v>
          </cell>
        </row>
        <row r="1107">
          <cell r="O1107">
            <v>0</v>
          </cell>
          <cell r="P1107">
            <v>0</v>
          </cell>
          <cell r="AO1107">
            <v>0</v>
          </cell>
          <cell r="AP1107">
            <v>0</v>
          </cell>
          <cell r="AQ1107">
            <v>0</v>
          </cell>
          <cell r="AR1107">
            <v>0</v>
          </cell>
          <cell r="AS1107">
            <v>0</v>
          </cell>
          <cell r="AT1107">
            <v>12131</v>
          </cell>
          <cell r="AU1107">
            <v>36393</v>
          </cell>
          <cell r="AV1107">
            <v>60655</v>
          </cell>
          <cell r="AW1107">
            <v>84688.34375</v>
          </cell>
          <cell r="AX1107">
            <v>108493.03125</v>
          </cell>
          <cell r="AY1107">
            <v>132297.71875</v>
          </cell>
          <cell r="AZ1107">
            <v>156694.0625</v>
          </cell>
        </row>
        <row r="1108">
          <cell r="O1108">
            <v>2252566.67</v>
          </cell>
          <cell r="P1108">
            <v>2252566.67</v>
          </cell>
          <cell r="AO1108">
            <v>2169866.8804166676</v>
          </cell>
          <cell r="AP1108">
            <v>2194190.8170833336</v>
          </cell>
          <cell r="AQ1108">
            <v>2211248.7745833336</v>
          </cell>
          <cell r="AR1108">
            <v>2227776.7341666669</v>
          </cell>
          <cell r="AS1108">
            <v>2243459.8591666673</v>
          </cell>
          <cell r="AT1108">
            <v>2251654.7220833339</v>
          </cell>
          <cell r="AU1108">
            <v>2252676.1595833339</v>
          </cell>
          <cell r="AV1108">
            <v>2253443.0450000004</v>
          </cell>
          <cell r="AW1108">
            <v>2253780.1075000004</v>
          </cell>
          <cell r="AX1108">
            <v>2253941.8991666674</v>
          </cell>
          <cell r="AY1108">
            <v>2254103.6908333339</v>
          </cell>
          <cell r="AZ1108">
            <v>2254265.4825000004</v>
          </cell>
        </row>
        <row r="1109">
          <cell r="O1109">
            <v>0</v>
          </cell>
          <cell r="P1109">
            <v>0</v>
          </cell>
          <cell r="AO1109">
            <v>0</v>
          </cell>
          <cell r="AP1109">
            <v>0</v>
          </cell>
          <cell r="AQ1109">
            <v>0</v>
          </cell>
          <cell r="AR1109">
            <v>0</v>
          </cell>
          <cell r="AS1109">
            <v>0</v>
          </cell>
          <cell r="AT1109">
            <v>0</v>
          </cell>
          <cell r="AU1109">
            <v>0</v>
          </cell>
          <cell r="AV1109">
            <v>0</v>
          </cell>
          <cell r="AW1109">
            <v>0</v>
          </cell>
          <cell r="AX1109">
            <v>0</v>
          </cell>
          <cell r="AY1109">
            <v>0</v>
          </cell>
          <cell r="AZ1109">
            <v>0</v>
          </cell>
        </row>
        <row r="1110">
          <cell r="O1110">
            <v>489684.25</v>
          </cell>
          <cell r="P1110">
            <v>489684.25</v>
          </cell>
          <cell r="AO1110">
            <v>593242.46375</v>
          </cell>
          <cell r="AP1110">
            <v>561006.79125000001</v>
          </cell>
          <cell r="AQ1110">
            <v>536131.15</v>
          </cell>
          <cell r="AR1110">
            <v>518615.54000000004</v>
          </cell>
          <cell r="AS1110">
            <v>501099.93</v>
          </cell>
          <cell r="AT1110">
            <v>491925.45833333331</v>
          </cell>
          <cell r="AU1110">
            <v>491092.125</v>
          </cell>
          <cell r="AV1110">
            <v>490258.79166666669</v>
          </cell>
          <cell r="AW1110">
            <v>489855.28125</v>
          </cell>
          <cell r="AX1110">
            <v>489881.59375</v>
          </cell>
          <cell r="AY1110">
            <v>489907.90625</v>
          </cell>
          <cell r="AZ1110">
            <v>471600.88541666669</v>
          </cell>
        </row>
        <row r="1111">
          <cell r="O1111">
            <v>1928223.3</v>
          </cell>
          <cell r="P1111">
            <v>1930841.42</v>
          </cell>
          <cell r="AO1111">
            <v>1851293.5158333334</v>
          </cell>
          <cell r="AP1111">
            <v>1866524.2687499998</v>
          </cell>
          <cell r="AQ1111">
            <v>1880371.0679166669</v>
          </cell>
          <cell r="AR1111">
            <v>1893537.2141666666</v>
          </cell>
          <cell r="AS1111">
            <v>1907448.6633333333</v>
          </cell>
          <cell r="AT1111">
            <v>1920401.8325000005</v>
          </cell>
          <cell r="AU1111">
            <v>1932679.0133333334</v>
          </cell>
          <cell r="AV1111">
            <v>1945353.0483333331</v>
          </cell>
          <cell r="AW1111">
            <v>1957275.3741666665</v>
          </cell>
          <cell r="AX1111">
            <v>1968566.5179166663</v>
          </cell>
          <cell r="AY1111">
            <v>1980578.3641666665</v>
          </cell>
          <cell r="AZ1111">
            <v>1994346.1170833332</v>
          </cell>
        </row>
        <row r="1112">
          <cell r="O1112">
            <v>1587017.07</v>
          </cell>
          <cell r="P1112">
            <v>1567313.09</v>
          </cell>
          <cell r="AO1112">
            <v>1281985.47875</v>
          </cell>
          <cell r="AP1112">
            <v>1348437.8179166666</v>
          </cell>
          <cell r="AQ1112">
            <v>1416781.8541666667</v>
          </cell>
          <cell r="AR1112">
            <v>1487017.5875000001</v>
          </cell>
          <cell r="AS1112">
            <v>1557253.3208333335</v>
          </cell>
          <cell r="AT1112">
            <v>1586635.2258333333</v>
          </cell>
          <cell r="AU1112">
            <v>1575163.3025000002</v>
          </cell>
          <cell r="AV1112">
            <v>1563691.3791666667</v>
          </cell>
          <cell r="AW1112">
            <v>1552165.9074999997</v>
          </cell>
          <cell r="AX1112">
            <v>1540586.8875</v>
          </cell>
          <cell r="AY1112">
            <v>1529007.8674999999</v>
          </cell>
          <cell r="AZ1112">
            <v>1579788.6454166668</v>
          </cell>
        </row>
        <row r="1113">
          <cell r="O1113">
            <v>0</v>
          </cell>
          <cell r="P1113">
            <v>0</v>
          </cell>
          <cell r="AO1113">
            <v>0</v>
          </cell>
          <cell r="AP1113">
            <v>0</v>
          </cell>
          <cell r="AQ1113">
            <v>0</v>
          </cell>
          <cell r="AR1113">
            <v>0</v>
          </cell>
          <cell r="AS1113">
            <v>0</v>
          </cell>
          <cell r="AT1113">
            <v>0</v>
          </cell>
          <cell r="AU1113">
            <v>0</v>
          </cell>
          <cell r="AV1113">
            <v>0</v>
          </cell>
          <cell r="AW1113">
            <v>0</v>
          </cell>
          <cell r="AX1113">
            <v>0</v>
          </cell>
          <cell r="AY1113">
            <v>0</v>
          </cell>
          <cell r="AZ1113">
            <v>0</v>
          </cell>
        </row>
        <row r="1114">
          <cell r="O1114">
            <v>-53384390.890000001</v>
          </cell>
          <cell r="P1114">
            <v>-53387440.390000001</v>
          </cell>
          <cell r="AO1114">
            <v>-53384634.44833333</v>
          </cell>
          <cell r="AP1114">
            <v>-53384904.764999993</v>
          </cell>
          <cell r="AQ1114">
            <v>-53253166.848750003</v>
          </cell>
          <cell r="AR1114">
            <v>-52989420.699583329</v>
          </cell>
          <cell r="AS1114">
            <v>-52726402.384583332</v>
          </cell>
          <cell r="AT1114">
            <v>-52464111.903750002</v>
          </cell>
          <cell r="AU1114">
            <v>-52202200.176250003</v>
          </cell>
          <cell r="AV1114">
            <v>-51940667.202083327</v>
          </cell>
          <cell r="AW1114">
            <v>-51679214.354166664</v>
          </cell>
          <cell r="AX1114">
            <v>-51418347.241666667</v>
          </cell>
          <cell r="AY1114">
            <v>-51157985.738333337</v>
          </cell>
          <cell r="AZ1114">
            <v>-50897497.172499992</v>
          </cell>
        </row>
        <row r="1115">
          <cell r="O1115">
            <v>0</v>
          </cell>
          <cell r="P1115">
            <v>0</v>
          </cell>
          <cell r="AO1115">
            <v>0</v>
          </cell>
          <cell r="AP1115">
            <v>0</v>
          </cell>
          <cell r="AQ1115">
            <v>0</v>
          </cell>
          <cell r="AR1115">
            <v>0</v>
          </cell>
          <cell r="AS1115">
            <v>0</v>
          </cell>
          <cell r="AT1115">
            <v>0</v>
          </cell>
          <cell r="AU1115">
            <v>0</v>
          </cell>
          <cell r="AV1115">
            <v>0</v>
          </cell>
          <cell r="AW1115">
            <v>0</v>
          </cell>
          <cell r="AX1115">
            <v>0</v>
          </cell>
          <cell r="AY1115">
            <v>0</v>
          </cell>
          <cell r="AZ1115">
            <v>0</v>
          </cell>
        </row>
        <row r="1116">
          <cell r="O1116">
            <v>659654.59</v>
          </cell>
          <cell r="P1116">
            <v>659654.59</v>
          </cell>
          <cell r="AO1116">
            <v>655105.33208333328</v>
          </cell>
          <cell r="AP1116">
            <v>656590.35458333325</v>
          </cell>
          <cell r="AQ1116">
            <v>657965.57708333328</v>
          </cell>
          <cell r="AR1116">
            <v>659008.57374999986</v>
          </cell>
          <cell r="AS1116">
            <v>659533.39124999999</v>
          </cell>
          <cell r="AT1116">
            <v>659654.59</v>
          </cell>
          <cell r="AU1116">
            <v>659654.59</v>
          </cell>
          <cell r="AV1116">
            <v>659654.59</v>
          </cell>
          <cell r="AW1116">
            <v>659654.59</v>
          </cell>
          <cell r="AX1116">
            <v>659654.59</v>
          </cell>
          <cell r="AY1116">
            <v>659654.59</v>
          </cell>
          <cell r="AZ1116">
            <v>659654.59</v>
          </cell>
        </row>
        <row r="1117">
          <cell r="O1117">
            <v>0</v>
          </cell>
          <cell r="P1117">
            <v>0</v>
          </cell>
          <cell r="AO1117">
            <v>0</v>
          </cell>
          <cell r="AP1117">
            <v>0</v>
          </cell>
          <cell r="AQ1117">
            <v>0</v>
          </cell>
          <cell r="AR1117">
            <v>0</v>
          </cell>
          <cell r="AS1117">
            <v>0</v>
          </cell>
          <cell r="AT1117">
            <v>0</v>
          </cell>
          <cell r="AU1117">
            <v>0</v>
          </cell>
          <cell r="AV1117">
            <v>0</v>
          </cell>
          <cell r="AW1117">
            <v>0</v>
          </cell>
          <cell r="AX1117">
            <v>0</v>
          </cell>
          <cell r="AY1117">
            <v>0</v>
          </cell>
          <cell r="AZ1117">
            <v>0</v>
          </cell>
        </row>
        <row r="1118">
          <cell r="O1118">
            <v>0</v>
          </cell>
          <cell r="P1118">
            <v>0</v>
          </cell>
          <cell r="AO1118">
            <v>0</v>
          </cell>
          <cell r="AP1118">
            <v>0</v>
          </cell>
          <cell r="AQ1118">
            <v>0</v>
          </cell>
          <cell r="AR1118">
            <v>0</v>
          </cell>
          <cell r="AS1118">
            <v>0</v>
          </cell>
          <cell r="AT1118">
            <v>0</v>
          </cell>
          <cell r="AU1118">
            <v>0</v>
          </cell>
          <cell r="AV1118">
            <v>0</v>
          </cell>
          <cell r="AW1118">
            <v>0</v>
          </cell>
          <cell r="AX1118">
            <v>0</v>
          </cell>
          <cell r="AY1118">
            <v>0</v>
          </cell>
          <cell r="AZ1118">
            <v>0</v>
          </cell>
        </row>
        <row r="1119">
          <cell r="O1119">
            <v>38510420.399999999</v>
          </cell>
          <cell r="P1119">
            <v>38539038.159999996</v>
          </cell>
          <cell r="AO1119">
            <v>38447119.037916668</v>
          </cell>
          <cell r="AP1119">
            <v>38464810.603333332</v>
          </cell>
          <cell r="AQ1119">
            <v>38482389.033333324</v>
          </cell>
          <cell r="AR1119">
            <v>38500036.451666661</v>
          </cell>
          <cell r="AS1119">
            <v>38517336.445416667</v>
          </cell>
          <cell r="AT1119">
            <v>38534149.231250003</v>
          </cell>
          <cell r="AU1119">
            <v>38550183.605416663</v>
          </cell>
          <cell r="AV1119">
            <v>38565670.407916665</v>
          </cell>
          <cell r="AW1119">
            <v>38581134.32</v>
          </cell>
          <cell r="AX1119">
            <v>38596912.737500004</v>
          </cell>
          <cell r="AY1119">
            <v>38613397.556666665</v>
          </cell>
          <cell r="AZ1119">
            <v>38629384.952500001</v>
          </cell>
        </row>
        <row r="1120">
          <cell r="O1120">
            <v>250000</v>
          </cell>
          <cell r="P1120">
            <v>250000</v>
          </cell>
          <cell r="AO1120">
            <v>215056.04749999999</v>
          </cell>
          <cell r="AP1120">
            <v>222633.76249999998</v>
          </cell>
          <cell r="AQ1120">
            <v>230352.18333333335</v>
          </cell>
          <cell r="AR1120">
            <v>238211.30999999997</v>
          </cell>
          <cell r="AS1120">
            <v>246070.43666666668</v>
          </cell>
          <cell r="AT1120">
            <v>250000</v>
          </cell>
          <cell r="AU1120">
            <v>250000</v>
          </cell>
          <cell r="AV1120">
            <v>250000</v>
          </cell>
          <cell r="AW1120">
            <v>250000</v>
          </cell>
          <cell r="AX1120">
            <v>250000</v>
          </cell>
          <cell r="AY1120">
            <v>250000</v>
          </cell>
          <cell r="AZ1120">
            <v>250000</v>
          </cell>
        </row>
        <row r="1121">
          <cell r="O1121">
            <v>0</v>
          </cell>
          <cell r="P1121">
            <v>0</v>
          </cell>
          <cell r="AO1121">
            <v>0</v>
          </cell>
          <cell r="AP1121">
            <v>0</v>
          </cell>
          <cell r="AQ1121">
            <v>0</v>
          </cell>
          <cell r="AR1121">
            <v>0</v>
          </cell>
          <cell r="AS1121">
            <v>0</v>
          </cell>
          <cell r="AT1121">
            <v>0</v>
          </cell>
          <cell r="AU1121">
            <v>0</v>
          </cell>
          <cell r="AV1121">
            <v>0</v>
          </cell>
          <cell r="AW1121">
            <v>0</v>
          </cell>
          <cell r="AX1121">
            <v>0</v>
          </cell>
          <cell r="AY1121">
            <v>0</v>
          </cell>
          <cell r="AZ1121">
            <v>0</v>
          </cell>
        </row>
        <row r="1122">
          <cell r="O1122">
            <v>0</v>
          </cell>
          <cell r="P1122">
            <v>0</v>
          </cell>
          <cell r="AO1122">
            <v>0</v>
          </cell>
          <cell r="AP1122">
            <v>0</v>
          </cell>
          <cell r="AQ1122">
            <v>0</v>
          </cell>
          <cell r="AR1122">
            <v>0</v>
          </cell>
          <cell r="AS1122">
            <v>0</v>
          </cell>
          <cell r="AT1122">
            <v>0</v>
          </cell>
          <cell r="AU1122">
            <v>0</v>
          </cell>
          <cell r="AV1122">
            <v>0</v>
          </cell>
          <cell r="AW1122">
            <v>0</v>
          </cell>
          <cell r="AX1122">
            <v>0</v>
          </cell>
          <cell r="AY1122">
            <v>0</v>
          </cell>
          <cell r="AZ1122">
            <v>0</v>
          </cell>
        </row>
        <row r="1123">
          <cell r="O1123">
            <v>224879.76</v>
          </cell>
          <cell r="P1123">
            <v>224879.76</v>
          </cell>
          <cell r="AO1123">
            <v>224879.76</v>
          </cell>
          <cell r="AP1123">
            <v>224879.76</v>
          </cell>
          <cell r="AQ1123">
            <v>224879.76</v>
          </cell>
          <cell r="AR1123">
            <v>224879.76</v>
          </cell>
          <cell r="AS1123">
            <v>224879.76</v>
          </cell>
          <cell r="AT1123">
            <v>224879.76</v>
          </cell>
          <cell r="AU1123">
            <v>224879.76</v>
          </cell>
          <cell r="AV1123">
            <v>224879.76</v>
          </cell>
          <cell r="AW1123">
            <v>224879.76</v>
          </cell>
          <cell r="AX1123">
            <v>224879.76</v>
          </cell>
          <cell r="AY1123">
            <v>224879.76</v>
          </cell>
          <cell r="AZ1123">
            <v>224879.76</v>
          </cell>
        </row>
        <row r="1124">
          <cell r="O1124">
            <v>0</v>
          </cell>
          <cell r="P1124">
            <v>0</v>
          </cell>
          <cell r="AO1124">
            <v>0</v>
          </cell>
          <cell r="AP1124">
            <v>0</v>
          </cell>
          <cell r="AQ1124">
            <v>0</v>
          </cell>
          <cell r="AR1124">
            <v>0</v>
          </cell>
          <cell r="AS1124">
            <v>0</v>
          </cell>
          <cell r="AT1124">
            <v>0</v>
          </cell>
          <cell r="AU1124">
            <v>0</v>
          </cell>
          <cell r="AV1124">
            <v>0</v>
          </cell>
          <cell r="AW1124">
            <v>0</v>
          </cell>
          <cell r="AX1124">
            <v>0</v>
          </cell>
          <cell r="AY1124">
            <v>0</v>
          </cell>
          <cell r="AZ1124">
            <v>0</v>
          </cell>
        </row>
        <row r="1125">
          <cell r="O1125">
            <v>75000</v>
          </cell>
          <cell r="P1125">
            <v>75000</v>
          </cell>
          <cell r="AO1125">
            <v>93795.090000000011</v>
          </cell>
          <cell r="AP1125">
            <v>89618.403333333321</v>
          </cell>
          <cell r="AQ1125">
            <v>85441.71666666666</v>
          </cell>
          <cell r="AR1125">
            <v>81265.03</v>
          </cell>
          <cell r="AS1125">
            <v>77088.343333333338</v>
          </cell>
          <cell r="AT1125">
            <v>75000</v>
          </cell>
          <cell r="AU1125">
            <v>75000</v>
          </cell>
          <cell r="AV1125">
            <v>75000</v>
          </cell>
          <cell r="AW1125">
            <v>75000</v>
          </cell>
          <cell r="AX1125">
            <v>75000</v>
          </cell>
          <cell r="AY1125">
            <v>75000</v>
          </cell>
          <cell r="AZ1125">
            <v>75000</v>
          </cell>
        </row>
        <row r="1126">
          <cell r="O1126">
            <v>0</v>
          </cell>
          <cell r="P1126">
            <v>0</v>
          </cell>
          <cell r="AO1126">
            <v>0</v>
          </cell>
          <cell r="AP1126">
            <v>0</v>
          </cell>
          <cell r="AQ1126">
            <v>0</v>
          </cell>
          <cell r="AR1126">
            <v>0</v>
          </cell>
          <cell r="AS1126">
            <v>0</v>
          </cell>
          <cell r="AT1126">
            <v>0</v>
          </cell>
          <cell r="AU1126">
            <v>0</v>
          </cell>
          <cell r="AV1126">
            <v>0</v>
          </cell>
          <cell r="AW1126">
            <v>0</v>
          </cell>
          <cell r="AX1126">
            <v>0</v>
          </cell>
          <cell r="AY1126">
            <v>0</v>
          </cell>
          <cell r="AZ1126">
            <v>0</v>
          </cell>
        </row>
        <row r="1127">
          <cell r="O1127">
            <v>0</v>
          </cell>
          <cell r="P1127">
            <v>0</v>
          </cell>
          <cell r="AO1127">
            <v>0</v>
          </cell>
          <cell r="AP1127">
            <v>0</v>
          </cell>
          <cell r="AQ1127">
            <v>0</v>
          </cell>
          <cell r="AR1127">
            <v>0</v>
          </cell>
          <cell r="AS1127">
            <v>0</v>
          </cell>
          <cell r="AT1127">
            <v>0</v>
          </cell>
          <cell r="AU1127">
            <v>0</v>
          </cell>
          <cell r="AV1127">
            <v>0</v>
          </cell>
          <cell r="AW1127">
            <v>0</v>
          </cell>
          <cell r="AX1127">
            <v>0</v>
          </cell>
          <cell r="AY1127">
            <v>0</v>
          </cell>
          <cell r="AZ1127">
            <v>0</v>
          </cell>
        </row>
        <row r="1128">
          <cell r="O1128">
            <v>212588.68</v>
          </cell>
          <cell r="P1128">
            <v>212588.68</v>
          </cell>
          <cell r="AO1128">
            <v>221505.34666666668</v>
          </cell>
          <cell r="AP1128">
            <v>216755.34666666668</v>
          </cell>
          <cell r="AQ1128">
            <v>212588.68000000002</v>
          </cell>
          <cell r="AR1128">
            <v>212588.68000000002</v>
          </cell>
          <cell r="AS1128">
            <v>212588.68000000002</v>
          </cell>
          <cell r="AT1128">
            <v>212588.68000000002</v>
          </cell>
          <cell r="AU1128">
            <v>212588.68000000002</v>
          </cell>
          <cell r="AV1128">
            <v>212588.68000000002</v>
          </cell>
          <cell r="AW1128">
            <v>212588.68000000002</v>
          </cell>
          <cell r="AX1128">
            <v>212588.68000000002</v>
          </cell>
          <cell r="AY1128">
            <v>212588.68000000002</v>
          </cell>
          <cell r="AZ1128">
            <v>212588.68000000002</v>
          </cell>
        </row>
        <row r="1129">
          <cell r="O1129">
            <v>50000</v>
          </cell>
          <cell r="P1129">
            <v>50000</v>
          </cell>
          <cell r="AO1129">
            <v>43439.198750000003</v>
          </cell>
          <cell r="AP1129">
            <v>44897.154583333329</v>
          </cell>
          <cell r="AQ1129">
            <v>46355.110416666663</v>
          </cell>
          <cell r="AR1129">
            <v>47813.066250000003</v>
          </cell>
          <cell r="AS1129">
            <v>49271.022083333337</v>
          </cell>
          <cell r="AT1129">
            <v>50000</v>
          </cell>
          <cell r="AU1129">
            <v>50000</v>
          </cell>
          <cell r="AV1129">
            <v>50000</v>
          </cell>
          <cell r="AW1129">
            <v>50000</v>
          </cell>
          <cell r="AX1129">
            <v>50000</v>
          </cell>
          <cell r="AY1129">
            <v>50000</v>
          </cell>
          <cell r="AZ1129">
            <v>50000</v>
          </cell>
        </row>
        <row r="1130">
          <cell r="O1130">
            <v>400495.47</v>
          </cell>
          <cell r="P1130">
            <v>400495.47</v>
          </cell>
          <cell r="AO1130">
            <v>400495.46999999991</v>
          </cell>
          <cell r="AP1130">
            <v>400495.46999999991</v>
          </cell>
          <cell r="AQ1130">
            <v>400495.46999999991</v>
          </cell>
          <cell r="AR1130">
            <v>400495.46999999991</v>
          </cell>
          <cell r="AS1130">
            <v>400495.46999999991</v>
          </cell>
          <cell r="AT1130">
            <v>400495.46999999991</v>
          </cell>
          <cell r="AU1130">
            <v>400495.46999999991</v>
          </cell>
          <cell r="AV1130">
            <v>400495.46999999991</v>
          </cell>
          <cell r="AW1130">
            <v>400495.46999999991</v>
          </cell>
          <cell r="AX1130">
            <v>400495.46999999991</v>
          </cell>
          <cell r="AY1130">
            <v>400495.46999999991</v>
          </cell>
          <cell r="AZ1130">
            <v>400495.46999999991</v>
          </cell>
        </row>
        <row r="1131">
          <cell r="O1131">
            <v>0</v>
          </cell>
          <cell r="P1131">
            <v>0</v>
          </cell>
          <cell r="AO1131">
            <v>7889.9712499999996</v>
          </cell>
          <cell r="AP1131">
            <v>2629.9904166666665</v>
          </cell>
          <cell r="AQ1131">
            <v>0</v>
          </cell>
          <cell r="AR1131">
            <v>0</v>
          </cell>
          <cell r="AS1131">
            <v>0</v>
          </cell>
          <cell r="AT1131">
            <v>0</v>
          </cell>
          <cell r="AU1131">
            <v>0</v>
          </cell>
          <cell r="AV1131">
            <v>0</v>
          </cell>
          <cell r="AW1131">
            <v>0</v>
          </cell>
          <cell r="AX1131">
            <v>0</v>
          </cell>
          <cell r="AY1131">
            <v>0</v>
          </cell>
          <cell r="AZ1131">
            <v>0</v>
          </cell>
        </row>
        <row r="1132">
          <cell r="O1132">
            <v>111880.23</v>
          </cell>
          <cell r="P1132">
            <v>111880.23</v>
          </cell>
          <cell r="AO1132">
            <v>111880.23</v>
          </cell>
          <cell r="AP1132">
            <v>111880.23</v>
          </cell>
          <cell r="AQ1132">
            <v>111880.23</v>
          </cell>
          <cell r="AR1132">
            <v>111880.23</v>
          </cell>
          <cell r="AS1132">
            <v>111880.23</v>
          </cell>
          <cell r="AT1132">
            <v>111880.23</v>
          </cell>
          <cell r="AU1132">
            <v>111880.23</v>
          </cell>
          <cell r="AV1132">
            <v>111880.23</v>
          </cell>
          <cell r="AW1132">
            <v>111880.23</v>
          </cell>
          <cell r="AX1132">
            <v>111880.23</v>
          </cell>
          <cell r="AY1132">
            <v>111880.23</v>
          </cell>
          <cell r="AZ1132">
            <v>111880.23</v>
          </cell>
        </row>
        <row r="1133">
          <cell r="O1133">
            <v>1441020.39</v>
          </cell>
          <cell r="P1133">
            <v>1441020.39</v>
          </cell>
          <cell r="AO1133">
            <v>1434315.7162500003</v>
          </cell>
          <cell r="AP1133">
            <v>1435443.7920833335</v>
          </cell>
          <cell r="AQ1133">
            <v>1436812.6533333336</v>
          </cell>
          <cell r="AR1133">
            <v>1438638.862916667</v>
          </cell>
          <cell r="AS1133">
            <v>1440614.6170833334</v>
          </cell>
          <cell r="AT1133">
            <v>1442523.352916667</v>
          </cell>
          <cell r="AU1133">
            <v>1444341.0887500001</v>
          </cell>
          <cell r="AV1133">
            <v>1445989.3475000001</v>
          </cell>
          <cell r="AW1133">
            <v>1447577.7354166668</v>
          </cell>
          <cell r="AX1133">
            <v>1449213.9283333335</v>
          </cell>
          <cell r="AY1133">
            <v>1450825.0575000001</v>
          </cell>
          <cell r="AZ1133">
            <v>1452401.5120833337</v>
          </cell>
        </row>
        <row r="1134">
          <cell r="O1134">
            <v>148615.45000000001</v>
          </cell>
          <cell r="P1134">
            <v>135314.20000000001</v>
          </cell>
          <cell r="AO1134">
            <v>113656.91875</v>
          </cell>
          <cell r="AP1134">
            <v>119991.08124999999</v>
          </cell>
          <cell r="AQ1134">
            <v>125056.44166666665</v>
          </cell>
          <cell r="AR1134">
            <v>128852.99999999999</v>
          </cell>
          <cell r="AS1134">
            <v>132649.55833333332</v>
          </cell>
          <cell r="AT1134">
            <v>133214.50416666665</v>
          </cell>
          <cell r="AU1134">
            <v>130547.83749999998</v>
          </cell>
          <cell r="AV1134">
            <v>127881.17083333332</v>
          </cell>
          <cell r="AW1134">
            <v>124666.50541666667</v>
          </cell>
          <cell r="AX1134">
            <v>120903.84125</v>
          </cell>
          <cell r="AY1134">
            <v>117141.17708333333</v>
          </cell>
          <cell r="AZ1134">
            <v>116913.42</v>
          </cell>
        </row>
        <row r="1135">
          <cell r="O1135">
            <v>10560.26</v>
          </cell>
          <cell r="P1135">
            <v>16341.51</v>
          </cell>
          <cell r="AO1135">
            <v>4406.7000000000007</v>
          </cell>
          <cell r="AP1135">
            <v>5685.4612500000003</v>
          </cell>
          <cell r="AQ1135">
            <v>8233.0245833333338</v>
          </cell>
          <cell r="AR1135">
            <v>15072.081666666667</v>
          </cell>
          <cell r="AS1135">
            <v>25873.945833333335</v>
          </cell>
          <cell r="AT1135">
            <v>38245.979166666664</v>
          </cell>
          <cell r="AU1135">
            <v>51772.660833333328</v>
          </cell>
          <cell r="AV1135">
            <v>65854.016250000001</v>
          </cell>
          <cell r="AW1135">
            <v>79933.72374999999</v>
          </cell>
          <cell r="AX1135">
            <v>94115.089583333349</v>
          </cell>
          <cell r="AY1135">
            <v>109001.15625</v>
          </cell>
          <cell r="AZ1135">
            <v>124287.63791666667</v>
          </cell>
        </row>
        <row r="1136">
          <cell r="O1136">
            <v>80000</v>
          </cell>
          <cell r="P1136">
            <v>80000</v>
          </cell>
          <cell r="AO1136">
            <v>80000</v>
          </cell>
          <cell r="AP1136">
            <v>80000</v>
          </cell>
          <cell r="AQ1136">
            <v>80000</v>
          </cell>
          <cell r="AR1136">
            <v>80000</v>
          </cell>
          <cell r="AS1136">
            <v>80000</v>
          </cell>
          <cell r="AT1136">
            <v>80000</v>
          </cell>
          <cell r="AU1136">
            <v>80000</v>
          </cell>
          <cell r="AV1136">
            <v>80000</v>
          </cell>
          <cell r="AW1136">
            <v>80000</v>
          </cell>
          <cell r="AX1136">
            <v>80000</v>
          </cell>
          <cell r="AY1136">
            <v>80000</v>
          </cell>
          <cell r="AZ1136">
            <v>80666.666666666672</v>
          </cell>
        </row>
        <row r="1137">
          <cell r="O1137">
            <v>0</v>
          </cell>
          <cell r="P1137">
            <v>0</v>
          </cell>
          <cell r="AO1137">
            <v>0</v>
          </cell>
          <cell r="AP1137">
            <v>0</v>
          </cell>
          <cell r="AQ1137">
            <v>0</v>
          </cell>
          <cell r="AR1137">
            <v>0</v>
          </cell>
          <cell r="AS1137">
            <v>0</v>
          </cell>
          <cell r="AT1137">
            <v>0</v>
          </cell>
          <cell r="AU1137">
            <v>0</v>
          </cell>
          <cell r="AV1137">
            <v>0</v>
          </cell>
          <cell r="AW1137">
            <v>0</v>
          </cell>
          <cell r="AX1137">
            <v>0</v>
          </cell>
          <cell r="AY1137">
            <v>0</v>
          </cell>
          <cell r="AZ1137">
            <v>0</v>
          </cell>
        </row>
        <row r="1138">
          <cell r="O1138">
            <v>0</v>
          </cell>
          <cell r="P1138">
            <v>0</v>
          </cell>
          <cell r="AO1138">
            <v>0</v>
          </cell>
          <cell r="AP1138">
            <v>0</v>
          </cell>
          <cell r="AQ1138">
            <v>0</v>
          </cell>
          <cell r="AR1138">
            <v>0</v>
          </cell>
          <cell r="AS1138">
            <v>0</v>
          </cell>
          <cell r="AT1138">
            <v>0</v>
          </cell>
          <cell r="AU1138">
            <v>0</v>
          </cell>
          <cell r="AV1138">
            <v>0</v>
          </cell>
          <cell r="AW1138">
            <v>0</v>
          </cell>
          <cell r="AX1138">
            <v>0</v>
          </cell>
          <cell r="AY1138">
            <v>0</v>
          </cell>
          <cell r="AZ1138">
            <v>0</v>
          </cell>
        </row>
        <row r="1139">
          <cell r="O1139">
            <v>3929425.9</v>
          </cell>
          <cell r="P1139">
            <v>3929425.9</v>
          </cell>
          <cell r="AO1139">
            <v>3926578.2149999994</v>
          </cell>
          <cell r="AP1139">
            <v>3928236.8649999988</v>
          </cell>
          <cell r="AQ1139">
            <v>3929227.3799999994</v>
          </cell>
          <cell r="AR1139">
            <v>3929793.7495833333</v>
          </cell>
          <cell r="AS1139">
            <v>3930625.0079166666</v>
          </cell>
          <cell r="AT1139">
            <v>3931496.3070833329</v>
          </cell>
          <cell r="AU1139">
            <v>3932424.7545833332</v>
          </cell>
          <cell r="AV1139">
            <v>3933382.2983333338</v>
          </cell>
          <cell r="AW1139">
            <v>3934431.1229166668</v>
          </cell>
          <cell r="AX1139">
            <v>3935542.1320833326</v>
          </cell>
          <cell r="AY1139">
            <v>3936773.4729166664</v>
          </cell>
          <cell r="AZ1139">
            <v>3938174.9770833328</v>
          </cell>
        </row>
        <row r="1140">
          <cell r="O1140">
            <v>2651381.7400000002</v>
          </cell>
          <cell r="P1140">
            <v>2651381.7400000002</v>
          </cell>
          <cell r="AO1140">
            <v>2656202.9325000006</v>
          </cell>
          <cell r="AP1140">
            <v>2651381.7400000007</v>
          </cell>
          <cell r="AQ1140">
            <v>2651381.7400000007</v>
          </cell>
          <cell r="AR1140">
            <v>2651381.7400000007</v>
          </cell>
          <cell r="AS1140">
            <v>2651381.7400000007</v>
          </cell>
          <cell r="AT1140">
            <v>2651381.7400000007</v>
          </cell>
          <cell r="AU1140">
            <v>2651381.7400000007</v>
          </cell>
          <cell r="AV1140">
            <v>2651381.7400000007</v>
          </cell>
          <cell r="AW1140">
            <v>2651381.7400000007</v>
          </cell>
          <cell r="AX1140">
            <v>2651381.7400000007</v>
          </cell>
          <cell r="AY1140">
            <v>2651381.7400000007</v>
          </cell>
          <cell r="AZ1140">
            <v>2651381.7400000007</v>
          </cell>
        </row>
        <row r="1141">
          <cell r="O1141">
            <v>0</v>
          </cell>
          <cell r="P1141">
            <v>0</v>
          </cell>
          <cell r="AO1141">
            <v>0</v>
          </cell>
          <cell r="AP1141">
            <v>0</v>
          </cell>
          <cell r="AQ1141">
            <v>0</v>
          </cell>
          <cell r="AR1141">
            <v>0</v>
          </cell>
          <cell r="AS1141">
            <v>0</v>
          </cell>
          <cell r="AT1141">
            <v>0</v>
          </cell>
          <cell r="AU1141">
            <v>0</v>
          </cell>
          <cell r="AV1141">
            <v>0</v>
          </cell>
          <cell r="AW1141">
            <v>0</v>
          </cell>
          <cell r="AX1141">
            <v>0</v>
          </cell>
          <cell r="AY1141">
            <v>0</v>
          </cell>
          <cell r="AZ1141">
            <v>0</v>
          </cell>
        </row>
        <row r="1142">
          <cell r="O1142">
            <v>0</v>
          </cell>
          <cell r="P1142">
            <v>0</v>
          </cell>
          <cell r="AO1142">
            <v>0</v>
          </cell>
          <cell r="AP1142">
            <v>0</v>
          </cell>
          <cell r="AQ1142">
            <v>0</v>
          </cell>
          <cell r="AR1142">
            <v>0</v>
          </cell>
          <cell r="AS1142">
            <v>0</v>
          </cell>
          <cell r="AT1142">
            <v>0</v>
          </cell>
          <cell r="AU1142">
            <v>0</v>
          </cell>
          <cell r="AV1142">
            <v>0</v>
          </cell>
          <cell r="AW1142">
            <v>0</v>
          </cell>
          <cell r="AX1142">
            <v>0</v>
          </cell>
          <cell r="AY1142">
            <v>0</v>
          </cell>
          <cell r="AZ1142">
            <v>0</v>
          </cell>
        </row>
        <row r="1143">
          <cell r="O1143">
            <v>0</v>
          </cell>
          <cell r="P1143">
            <v>0</v>
          </cell>
          <cell r="AO1143">
            <v>0</v>
          </cell>
          <cell r="AP1143">
            <v>0</v>
          </cell>
          <cell r="AQ1143">
            <v>0</v>
          </cell>
          <cell r="AR1143">
            <v>0</v>
          </cell>
          <cell r="AS1143">
            <v>0</v>
          </cell>
          <cell r="AT1143">
            <v>0</v>
          </cell>
          <cell r="AU1143">
            <v>0</v>
          </cell>
          <cell r="AV1143">
            <v>0</v>
          </cell>
          <cell r="AW1143">
            <v>0</v>
          </cell>
          <cell r="AX1143">
            <v>0</v>
          </cell>
          <cell r="AY1143">
            <v>0</v>
          </cell>
          <cell r="AZ1143">
            <v>0</v>
          </cell>
        </row>
        <row r="1144">
          <cell r="O1144">
            <v>0</v>
          </cell>
          <cell r="P1144">
            <v>0</v>
          </cell>
          <cell r="AO1144">
            <v>0</v>
          </cell>
          <cell r="AP1144">
            <v>0</v>
          </cell>
          <cell r="AQ1144">
            <v>0</v>
          </cell>
          <cell r="AR1144">
            <v>0</v>
          </cell>
          <cell r="AS1144">
            <v>0</v>
          </cell>
          <cell r="AT1144">
            <v>0</v>
          </cell>
          <cell r="AU1144">
            <v>0</v>
          </cell>
          <cell r="AV1144">
            <v>0</v>
          </cell>
          <cell r="AW1144">
            <v>0</v>
          </cell>
          <cell r="AX1144">
            <v>0</v>
          </cell>
          <cell r="AY1144">
            <v>0</v>
          </cell>
          <cell r="AZ1144">
            <v>0</v>
          </cell>
        </row>
        <row r="1145">
          <cell r="O1145">
            <v>775086.8</v>
          </cell>
          <cell r="P1145">
            <v>775086.8</v>
          </cell>
          <cell r="AO1145">
            <v>775086.79999999993</v>
          </cell>
          <cell r="AP1145">
            <v>775086.79999999993</v>
          </cell>
          <cell r="AQ1145">
            <v>775086.79999999993</v>
          </cell>
          <cell r="AR1145">
            <v>775086.79999999993</v>
          </cell>
          <cell r="AS1145">
            <v>775086.79999999993</v>
          </cell>
          <cell r="AT1145">
            <v>775086.79999999993</v>
          </cell>
          <cell r="AU1145">
            <v>775086.79999999993</v>
          </cell>
          <cell r="AV1145">
            <v>775086.79999999993</v>
          </cell>
          <cell r="AW1145">
            <v>775086.79999999993</v>
          </cell>
          <cell r="AX1145">
            <v>775086.79999999993</v>
          </cell>
          <cell r="AY1145">
            <v>775147.0083333333</v>
          </cell>
          <cell r="AZ1145">
            <v>775267.42499999993</v>
          </cell>
        </row>
        <row r="1146">
          <cell r="O1146">
            <v>0</v>
          </cell>
          <cell r="P1146">
            <v>0</v>
          </cell>
          <cell r="AO1146">
            <v>0</v>
          </cell>
          <cell r="AP1146">
            <v>0</v>
          </cell>
          <cell r="AQ1146">
            <v>0</v>
          </cell>
          <cell r="AR1146">
            <v>0</v>
          </cell>
          <cell r="AS1146">
            <v>0</v>
          </cell>
          <cell r="AT1146">
            <v>0</v>
          </cell>
          <cell r="AU1146">
            <v>0</v>
          </cell>
          <cell r="AV1146">
            <v>0</v>
          </cell>
          <cell r="AW1146">
            <v>0</v>
          </cell>
          <cell r="AX1146">
            <v>0</v>
          </cell>
          <cell r="AY1146">
            <v>0</v>
          </cell>
          <cell r="AZ1146">
            <v>0</v>
          </cell>
        </row>
        <row r="1147">
          <cell r="O1147">
            <v>4056801.6</v>
          </cell>
          <cell r="P1147">
            <v>4057421.6</v>
          </cell>
          <cell r="AO1147">
            <v>4056457.3616666668</v>
          </cell>
          <cell r="AP1147">
            <v>4056757.5466666673</v>
          </cell>
          <cell r="AQ1147">
            <v>4057057.7316666674</v>
          </cell>
          <cell r="AR1147">
            <v>4057357.9166666674</v>
          </cell>
          <cell r="AS1147">
            <v>4057527.6487500002</v>
          </cell>
          <cell r="AT1147">
            <v>4057768.3904166673</v>
          </cell>
          <cell r="AU1147">
            <v>4058200.1475000009</v>
          </cell>
          <cell r="AV1147">
            <v>4058676.5033333339</v>
          </cell>
          <cell r="AW1147">
            <v>4059208.6729166675</v>
          </cell>
          <cell r="AX1147">
            <v>4059851.600000001</v>
          </cell>
          <cell r="AY1147">
            <v>4060648.787500001</v>
          </cell>
          <cell r="AZ1147">
            <v>4061464.412500001</v>
          </cell>
        </row>
        <row r="1148">
          <cell r="O1148">
            <v>0</v>
          </cell>
          <cell r="P1148">
            <v>0</v>
          </cell>
          <cell r="AO1148">
            <v>0</v>
          </cell>
          <cell r="AP1148">
            <v>0</v>
          </cell>
          <cell r="AQ1148">
            <v>0</v>
          </cell>
          <cell r="AR1148">
            <v>0</v>
          </cell>
          <cell r="AS1148">
            <v>0</v>
          </cell>
          <cell r="AT1148">
            <v>0</v>
          </cell>
          <cell r="AU1148">
            <v>0</v>
          </cell>
          <cell r="AV1148">
            <v>0</v>
          </cell>
          <cell r="AW1148">
            <v>0</v>
          </cell>
          <cell r="AX1148">
            <v>0</v>
          </cell>
          <cell r="AY1148">
            <v>0</v>
          </cell>
          <cell r="AZ1148">
            <v>0</v>
          </cell>
        </row>
        <row r="1149">
          <cell r="O1149">
            <v>4499203.59</v>
          </cell>
          <cell r="P1149">
            <v>4499203.59</v>
          </cell>
          <cell r="AO1149">
            <v>4499203.5900000008</v>
          </cell>
          <cell r="AP1149">
            <v>4499203.5900000008</v>
          </cell>
          <cell r="AQ1149">
            <v>4311736.7737500006</v>
          </cell>
          <cell r="AR1149">
            <v>3936803.1412500008</v>
          </cell>
          <cell r="AS1149">
            <v>3561869.5087500005</v>
          </cell>
          <cell r="AT1149">
            <v>3186935.8762500002</v>
          </cell>
          <cell r="AU1149">
            <v>2812002.2437499999</v>
          </cell>
          <cell r="AV1149">
            <v>2437068.6112500001</v>
          </cell>
          <cell r="AW1149">
            <v>2062134.9787499998</v>
          </cell>
          <cell r="AX1149">
            <v>1687201.3462500002</v>
          </cell>
          <cell r="AY1149">
            <v>1312267.7137499999</v>
          </cell>
          <cell r="AZ1149">
            <v>937334.08124999993</v>
          </cell>
        </row>
        <row r="1150">
          <cell r="O1150">
            <v>935530</v>
          </cell>
          <cell r="P1150">
            <v>935530</v>
          </cell>
          <cell r="AO1150">
            <v>935360.83333333337</v>
          </cell>
          <cell r="AP1150">
            <v>935409.16666666663</v>
          </cell>
          <cell r="AQ1150">
            <v>935457.5</v>
          </cell>
          <cell r="AR1150">
            <v>935505.83333333337</v>
          </cell>
          <cell r="AS1150">
            <v>935530</v>
          </cell>
          <cell r="AT1150">
            <v>935530</v>
          </cell>
          <cell r="AU1150">
            <v>935530</v>
          </cell>
          <cell r="AV1150">
            <v>935530</v>
          </cell>
          <cell r="AW1150">
            <v>935530</v>
          </cell>
          <cell r="AX1150">
            <v>935530</v>
          </cell>
          <cell r="AY1150">
            <v>935530</v>
          </cell>
          <cell r="AZ1150">
            <v>935530</v>
          </cell>
        </row>
        <row r="1151">
          <cell r="O1151">
            <v>0</v>
          </cell>
          <cell r="P1151">
            <v>0</v>
          </cell>
          <cell r="AO1151">
            <v>0</v>
          </cell>
          <cell r="AP1151">
            <v>0</v>
          </cell>
          <cell r="AQ1151">
            <v>0</v>
          </cell>
          <cell r="AR1151">
            <v>0</v>
          </cell>
          <cell r="AS1151">
            <v>0</v>
          </cell>
          <cell r="AT1151">
            <v>0</v>
          </cell>
          <cell r="AU1151">
            <v>0</v>
          </cell>
          <cell r="AV1151">
            <v>0</v>
          </cell>
          <cell r="AW1151">
            <v>0</v>
          </cell>
          <cell r="AX1151">
            <v>0</v>
          </cell>
          <cell r="AY1151">
            <v>0</v>
          </cell>
          <cell r="AZ1151">
            <v>0</v>
          </cell>
        </row>
        <row r="1152">
          <cell r="O1152">
            <v>-4820005.0999999996</v>
          </cell>
          <cell r="P1152">
            <v>-4820005.0999999996</v>
          </cell>
          <cell r="AO1152">
            <v>-1004167.7291666666</v>
          </cell>
          <cell r="AP1152">
            <v>-1405834.8208333331</v>
          </cell>
          <cell r="AQ1152">
            <v>-1752043.3291666666</v>
          </cell>
          <cell r="AR1152">
            <v>-2042793.2541666667</v>
          </cell>
          <cell r="AS1152">
            <v>-2333543.1791666667</v>
          </cell>
          <cell r="AT1152">
            <v>-2624293.104166667</v>
          </cell>
          <cell r="AU1152">
            <v>-2915043.0291666668</v>
          </cell>
          <cell r="AV1152">
            <v>-3205792.9541666671</v>
          </cell>
          <cell r="AW1152">
            <v>-3496542.8791666669</v>
          </cell>
          <cell r="AX1152">
            <v>-3787292.8041666672</v>
          </cell>
          <cell r="AY1152">
            <v>-3877209.183333334</v>
          </cell>
          <cell r="AZ1152">
            <v>-3766292.0166666675</v>
          </cell>
        </row>
        <row r="1153">
          <cell r="O1153">
            <v>-801550.75</v>
          </cell>
          <cell r="P1153">
            <v>-801550.75</v>
          </cell>
          <cell r="AO1153">
            <v>-166989.73958333334</v>
          </cell>
          <cell r="AP1153">
            <v>-233785.63541666666</v>
          </cell>
          <cell r="AQ1153">
            <v>-300581.53125</v>
          </cell>
          <cell r="AR1153">
            <v>-367377.42708333331</v>
          </cell>
          <cell r="AS1153">
            <v>-434173.32291666669</v>
          </cell>
          <cell r="AT1153">
            <v>-500969.21875</v>
          </cell>
          <cell r="AU1153">
            <v>-567765.11458333337</v>
          </cell>
          <cell r="AV1153">
            <v>-634561.01041666663</v>
          </cell>
          <cell r="AW1153">
            <v>-701356.90625</v>
          </cell>
          <cell r="AX1153">
            <v>-768152.80208333337</v>
          </cell>
          <cell r="AY1153">
            <v>-801550.75</v>
          </cell>
          <cell r="AZ1153">
            <v>-801550.75</v>
          </cell>
        </row>
        <row r="1154">
          <cell r="O1154">
            <v>-160310.15</v>
          </cell>
          <cell r="P1154">
            <v>-160310.15</v>
          </cell>
          <cell r="AO1154">
            <v>-33397.947916666664</v>
          </cell>
          <cell r="AP1154">
            <v>-46757.127083333326</v>
          </cell>
          <cell r="AQ1154">
            <v>-60116.306249999994</v>
          </cell>
          <cell r="AR1154">
            <v>-73475.485416666663</v>
          </cell>
          <cell r="AS1154">
            <v>-86834.664583333331</v>
          </cell>
          <cell r="AT1154">
            <v>-100193.84375</v>
          </cell>
          <cell r="AU1154">
            <v>-113553.02291666665</v>
          </cell>
          <cell r="AV1154">
            <v>-126912.20208333332</v>
          </cell>
          <cell r="AW1154">
            <v>-140271.38124999998</v>
          </cell>
          <cell r="AX1154">
            <v>-153630.56041666665</v>
          </cell>
          <cell r="AY1154">
            <v>-160310.14999999997</v>
          </cell>
          <cell r="AZ1154">
            <v>-160310.14999999997</v>
          </cell>
        </row>
        <row r="1155">
          <cell r="O1155">
            <v>0</v>
          </cell>
          <cell r="P1155">
            <v>0</v>
          </cell>
          <cell r="AO1155">
            <v>0</v>
          </cell>
          <cell r="AP1155">
            <v>0</v>
          </cell>
          <cell r="AQ1155">
            <v>0</v>
          </cell>
          <cell r="AR1155">
            <v>0</v>
          </cell>
          <cell r="AS1155">
            <v>0</v>
          </cell>
          <cell r="AT1155">
            <v>0</v>
          </cell>
          <cell r="AU1155">
            <v>0</v>
          </cell>
          <cell r="AV1155">
            <v>0</v>
          </cell>
          <cell r="AW1155">
            <v>0</v>
          </cell>
          <cell r="AX1155">
            <v>0</v>
          </cell>
          <cell r="AY1155">
            <v>0</v>
          </cell>
          <cell r="AZ1155">
            <v>0</v>
          </cell>
        </row>
        <row r="1156">
          <cell r="O1156">
            <v>0</v>
          </cell>
          <cell r="P1156">
            <v>0</v>
          </cell>
          <cell r="AO1156">
            <v>0</v>
          </cell>
          <cell r="AP1156">
            <v>0</v>
          </cell>
          <cell r="AQ1156">
            <v>0</v>
          </cell>
          <cell r="AR1156">
            <v>0</v>
          </cell>
          <cell r="AS1156">
            <v>0</v>
          </cell>
          <cell r="AT1156">
            <v>0</v>
          </cell>
          <cell r="AU1156">
            <v>0</v>
          </cell>
          <cell r="AV1156">
            <v>0</v>
          </cell>
          <cell r="AW1156">
            <v>0</v>
          </cell>
          <cell r="AX1156">
            <v>0</v>
          </cell>
          <cell r="AY1156">
            <v>0</v>
          </cell>
          <cell r="AZ1156">
            <v>0</v>
          </cell>
        </row>
        <row r="1157">
          <cell r="O1157">
            <v>0</v>
          </cell>
          <cell r="P1157">
            <v>0</v>
          </cell>
          <cell r="AO1157">
            <v>0</v>
          </cell>
          <cell r="AP1157">
            <v>0</v>
          </cell>
          <cell r="AQ1157">
            <v>0</v>
          </cell>
          <cell r="AR1157">
            <v>0</v>
          </cell>
          <cell r="AS1157">
            <v>0</v>
          </cell>
          <cell r="AT1157">
            <v>0</v>
          </cell>
          <cell r="AU1157">
            <v>0</v>
          </cell>
          <cell r="AV1157">
            <v>0</v>
          </cell>
          <cell r="AW1157">
            <v>0</v>
          </cell>
          <cell r="AX1157">
            <v>0</v>
          </cell>
          <cell r="AY1157">
            <v>0</v>
          </cell>
          <cell r="AZ1157">
            <v>0</v>
          </cell>
        </row>
        <row r="1158">
          <cell r="O1158">
            <v>0</v>
          </cell>
          <cell r="P1158">
            <v>0</v>
          </cell>
          <cell r="AO1158">
            <v>0</v>
          </cell>
          <cell r="AP1158">
            <v>0</v>
          </cell>
          <cell r="AQ1158">
            <v>0</v>
          </cell>
          <cell r="AR1158">
            <v>0</v>
          </cell>
          <cell r="AS1158">
            <v>0</v>
          </cell>
          <cell r="AT1158">
            <v>0</v>
          </cell>
          <cell r="AU1158">
            <v>0</v>
          </cell>
          <cell r="AV1158">
            <v>0</v>
          </cell>
          <cell r="AW1158">
            <v>0</v>
          </cell>
          <cell r="AX1158">
            <v>0</v>
          </cell>
          <cell r="AY1158">
            <v>0</v>
          </cell>
          <cell r="AZ1158">
            <v>0</v>
          </cell>
        </row>
        <row r="1159">
          <cell r="O1159">
            <v>0</v>
          </cell>
          <cell r="P1159">
            <v>0</v>
          </cell>
          <cell r="AO1159">
            <v>0</v>
          </cell>
          <cell r="AP1159">
            <v>0</v>
          </cell>
          <cell r="AQ1159">
            <v>0</v>
          </cell>
          <cell r="AR1159">
            <v>0</v>
          </cell>
          <cell r="AS1159">
            <v>0</v>
          </cell>
          <cell r="AT1159">
            <v>0</v>
          </cell>
          <cell r="AU1159">
            <v>0</v>
          </cell>
          <cell r="AV1159">
            <v>0</v>
          </cell>
          <cell r="AW1159">
            <v>0</v>
          </cell>
          <cell r="AX1159">
            <v>0</v>
          </cell>
          <cell r="AY1159">
            <v>0</v>
          </cell>
          <cell r="AZ1159">
            <v>0</v>
          </cell>
        </row>
        <row r="1160">
          <cell r="O1160">
            <v>0</v>
          </cell>
          <cell r="P1160">
            <v>0</v>
          </cell>
          <cell r="AO1160">
            <v>0</v>
          </cell>
          <cell r="AP1160">
            <v>0</v>
          </cell>
          <cell r="AQ1160">
            <v>0</v>
          </cell>
          <cell r="AR1160">
            <v>0</v>
          </cell>
          <cell r="AS1160">
            <v>0</v>
          </cell>
          <cell r="AT1160">
            <v>0</v>
          </cell>
          <cell r="AU1160">
            <v>0</v>
          </cell>
          <cell r="AV1160">
            <v>0</v>
          </cell>
          <cell r="AW1160">
            <v>0</v>
          </cell>
          <cell r="AX1160">
            <v>0</v>
          </cell>
          <cell r="AY1160">
            <v>0</v>
          </cell>
          <cell r="AZ1160">
            <v>0</v>
          </cell>
        </row>
        <row r="1161">
          <cell r="O1161">
            <v>0</v>
          </cell>
          <cell r="P1161">
            <v>0</v>
          </cell>
          <cell r="AO1161">
            <v>0</v>
          </cell>
          <cell r="AP1161">
            <v>0</v>
          </cell>
          <cell r="AQ1161">
            <v>0</v>
          </cell>
          <cell r="AR1161">
            <v>0</v>
          </cell>
          <cell r="AS1161">
            <v>0</v>
          </cell>
          <cell r="AT1161">
            <v>0</v>
          </cell>
          <cell r="AU1161">
            <v>0</v>
          </cell>
          <cell r="AV1161">
            <v>0</v>
          </cell>
          <cell r="AW1161">
            <v>0</v>
          </cell>
          <cell r="AX1161">
            <v>0</v>
          </cell>
          <cell r="AY1161">
            <v>0</v>
          </cell>
          <cell r="AZ1161">
            <v>0</v>
          </cell>
        </row>
        <row r="1162">
          <cell r="O1162">
            <v>0</v>
          </cell>
          <cell r="P1162">
            <v>0</v>
          </cell>
          <cell r="AO1162">
            <v>0</v>
          </cell>
          <cell r="AP1162">
            <v>0</v>
          </cell>
          <cell r="AQ1162">
            <v>0</v>
          </cell>
          <cell r="AR1162">
            <v>0</v>
          </cell>
          <cell r="AS1162">
            <v>0</v>
          </cell>
          <cell r="AT1162">
            <v>0</v>
          </cell>
          <cell r="AU1162">
            <v>0</v>
          </cell>
          <cell r="AV1162">
            <v>0</v>
          </cell>
          <cell r="AW1162">
            <v>0</v>
          </cell>
          <cell r="AX1162">
            <v>0</v>
          </cell>
          <cell r="AY1162">
            <v>0</v>
          </cell>
          <cell r="AZ1162">
            <v>0</v>
          </cell>
        </row>
        <row r="1163">
          <cell r="O1163">
            <v>0</v>
          </cell>
          <cell r="P1163">
            <v>0</v>
          </cell>
          <cell r="AO1163">
            <v>0</v>
          </cell>
          <cell r="AP1163">
            <v>0</v>
          </cell>
          <cell r="AQ1163">
            <v>0</v>
          </cell>
          <cell r="AR1163">
            <v>0</v>
          </cell>
          <cell r="AS1163">
            <v>0</v>
          </cell>
          <cell r="AT1163">
            <v>0</v>
          </cell>
          <cell r="AU1163">
            <v>0</v>
          </cell>
          <cell r="AV1163">
            <v>0</v>
          </cell>
          <cell r="AW1163">
            <v>0</v>
          </cell>
          <cell r="AX1163">
            <v>0</v>
          </cell>
          <cell r="AY1163">
            <v>0</v>
          </cell>
          <cell r="AZ1163">
            <v>0</v>
          </cell>
        </row>
        <row r="1164">
          <cell r="O1164">
            <v>0</v>
          </cell>
          <cell r="P1164">
            <v>0</v>
          </cell>
          <cell r="AO1164">
            <v>0</v>
          </cell>
          <cell r="AP1164">
            <v>0</v>
          </cell>
          <cell r="AQ1164">
            <v>0</v>
          </cell>
          <cell r="AR1164">
            <v>0</v>
          </cell>
          <cell r="AS1164">
            <v>0</v>
          </cell>
          <cell r="AT1164">
            <v>0</v>
          </cell>
          <cell r="AU1164">
            <v>0</v>
          </cell>
          <cell r="AV1164">
            <v>0</v>
          </cell>
          <cell r="AW1164">
            <v>0</v>
          </cell>
          <cell r="AX1164">
            <v>0</v>
          </cell>
          <cell r="AY1164">
            <v>0</v>
          </cell>
          <cell r="AZ1164">
            <v>0</v>
          </cell>
        </row>
        <row r="1165">
          <cell r="O1165">
            <v>12405154.710000001</v>
          </cell>
          <cell r="P1165">
            <v>12405154.710000001</v>
          </cell>
          <cell r="AO1165">
            <v>12413592.93166667</v>
          </cell>
          <cell r="AP1165">
            <v>12405154.710000003</v>
          </cell>
          <cell r="AQ1165">
            <v>12405154.710000003</v>
          </cell>
          <cell r="AR1165">
            <v>12405154.710000003</v>
          </cell>
          <cell r="AS1165">
            <v>12405154.710000003</v>
          </cell>
          <cell r="AT1165">
            <v>12405154.710000003</v>
          </cell>
          <cell r="AU1165">
            <v>12405154.710000003</v>
          </cell>
          <cell r="AV1165">
            <v>12405154.710000003</v>
          </cell>
          <cell r="AW1165">
            <v>12405154.710000003</v>
          </cell>
          <cell r="AX1165">
            <v>12405154.710000003</v>
          </cell>
          <cell r="AY1165">
            <v>12405154.710000003</v>
          </cell>
          <cell r="AZ1165">
            <v>12405154.710000003</v>
          </cell>
        </row>
        <row r="1166">
          <cell r="O1166">
            <v>22902309.109999999</v>
          </cell>
          <cell r="P1166">
            <v>22454873</v>
          </cell>
          <cell r="AO1166">
            <v>22092372.853333335</v>
          </cell>
          <cell r="AP1166">
            <v>22974406.17708334</v>
          </cell>
          <cell r="AQ1166">
            <v>22866511.948750004</v>
          </cell>
          <cell r="AR1166">
            <v>22757896.26125</v>
          </cell>
          <cell r="AS1166">
            <v>22649280.57375</v>
          </cell>
          <cell r="AT1166">
            <v>22532985.036666665</v>
          </cell>
          <cell r="AU1166">
            <v>22409009.650000002</v>
          </cell>
          <cell r="AV1166">
            <v>22285034.263333336</v>
          </cell>
          <cell r="AW1166">
            <v>22142814.175416667</v>
          </cell>
          <cell r="AX1166">
            <v>21982349.38625</v>
          </cell>
          <cell r="AY1166">
            <v>21821884.597083334</v>
          </cell>
          <cell r="AZ1166">
            <v>21732676.262916662</v>
          </cell>
        </row>
        <row r="1167">
          <cell r="O1167">
            <v>1648301.96</v>
          </cell>
          <cell r="P1167">
            <v>1745072.87</v>
          </cell>
          <cell r="AO1167">
            <v>1096142.1370833335</v>
          </cell>
          <cell r="AP1167">
            <v>1240932.7966666671</v>
          </cell>
          <cell r="AQ1167">
            <v>1375654.6729166668</v>
          </cell>
          <cell r="AR1167">
            <v>1515842.8345833335</v>
          </cell>
          <cell r="AS1167">
            <v>1663628.705416667</v>
          </cell>
          <cell r="AT1167">
            <v>1798208.7150000001</v>
          </cell>
          <cell r="AU1167">
            <v>1924847.7329166669</v>
          </cell>
          <cell r="AV1167">
            <v>2060656.5149999999</v>
          </cell>
          <cell r="AW1167">
            <v>2212046.3670833339</v>
          </cell>
          <cell r="AX1167">
            <v>2370302.51125</v>
          </cell>
          <cell r="AY1167">
            <v>2567121.1591666662</v>
          </cell>
          <cell r="AZ1167">
            <v>2809205.2337500001</v>
          </cell>
        </row>
        <row r="1168">
          <cell r="O1168">
            <v>0</v>
          </cell>
          <cell r="P1168">
            <v>0</v>
          </cell>
          <cell r="AO1168">
            <v>0</v>
          </cell>
          <cell r="AP1168">
            <v>0</v>
          </cell>
          <cell r="AQ1168">
            <v>0</v>
          </cell>
          <cell r="AR1168">
            <v>0</v>
          </cell>
          <cell r="AS1168">
            <v>0</v>
          </cell>
          <cell r="AT1168">
            <v>0</v>
          </cell>
          <cell r="AU1168">
            <v>0</v>
          </cell>
          <cell r="AV1168">
            <v>0</v>
          </cell>
          <cell r="AW1168">
            <v>0</v>
          </cell>
          <cell r="AX1168">
            <v>0</v>
          </cell>
          <cell r="AY1168">
            <v>0</v>
          </cell>
          <cell r="AZ1168">
            <v>0</v>
          </cell>
        </row>
        <row r="1169">
          <cell r="O1169">
            <v>0</v>
          </cell>
          <cell r="P1169">
            <v>0</v>
          </cell>
          <cell r="AO1169">
            <v>0</v>
          </cell>
          <cell r="AP1169">
            <v>0</v>
          </cell>
          <cell r="AQ1169">
            <v>0</v>
          </cell>
          <cell r="AR1169">
            <v>0</v>
          </cell>
          <cell r="AS1169">
            <v>0</v>
          </cell>
          <cell r="AT1169">
            <v>0</v>
          </cell>
          <cell r="AU1169">
            <v>0</v>
          </cell>
          <cell r="AV1169">
            <v>0</v>
          </cell>
          <cell r="AW1169">
            <v>0</v>
          </cell>
          <cell r="AX1169">
            <v>0</v>
          </cell>
          <cell r="AY1169">
            <v>0</v>
          </cell>
          <cell r="AZ1169">
            <v>0</v>
          </cell>
        </row>
        <row r="1170">
          <cell r="O1170">
            <v>230349.84</v>
          </cell>
          <cell r="P1170">
            <v>230349.84</v>
          </cell>
          <cell r="AO1170">
            <v>230075.54791666669</v>
          </cell>
          <cell r="AP1170">
            <v>230153.91708333336</v>
          </cell>
          <cell r="AQ1170">
            <v>230232.28625</v>
          </cell>
          <cell r="AR1170">
            <v>230310.65541666668</v>
          </cell>
          <cell r="AS1170">
            <v>230349.84</v>
          </cell>
          <cell r="AT1170">
            <v>230349.84</v>
          </cell>
          <cell r="AU1170">
            <v>230349.84</v>
          </cell>
          <cell r="AV1170">
            <v>230349.84</v>
          </cell>
          <cell r="AW1170">
            <v>230349.84</v>
          </cell>
          <cell r="AX1170">
            <v>230349.84</v>
          </cell>
          <cell r="AY1170">
            <v>230392.34</v>
          </cell>
          <cell r="AZ1170">
            <v>230477.34</v>
          </cell>
        </row>
        <row r="1171">
          <cell r="O1171">
            <v>1227252.18</v>
          </cell>
          <cell r="P1171">
            <v>1227252.18</v>
          </cell>
          <cell r="AO1171">
            <v>1162692.9595833335</v>
          </cell>
          <cell r="AP1171">
            <v>1172316.8558333332</v>
          </cell>
          <cell r="AQ1171">
            <v>1181149.2929166665</v>
          </cell>
          <cell r="AR1171">
            <v>1188927.1375</v>
          </cell>
          <cell r="AS1171">
            <v>1195688.7262500001</v>
          </cell>
          <cell r="AT1171">
            <v>1201515.6366666665</v>
          </cell>
          <cell r="AU1171">
            <v>1207153.4783333333</v>
          </cell>
          <cell r="AV1171">
            <v>1212878.8858333335</v>
          </cell>
          <cell r="AW1171">
            <v>1218471.0791666668</v>
          </cell>
          <cell r="AX1171">
            <v>1222780.3700000001</v>
          </cell>
          <cell r="AY1171">
            <v>1224519.0529166667</v>
          </cell>
          <cell r="AZ1171">
            <v>1225144.0054166669</v>
          </cell>
        </row>
        <row r="1172">
          <cell r="O1172">
            <v>0</v>
          </cell>
          <cell r="P1172">
            <v>0</v>
          </cell>
          <cell r="AO1172">
            <v>0</v>
          </cell>
          <cell r="AP1172">
            <v>0</v>
          </cell>
          <cell r="AQ1172">
            <v>0</v>
          </cell>
          <cell r="AR1172">
            <v>0</v>
          </cell>
          <cell r="AS1172">
            <v>0</v>
          </cell>
          <cell r="AT1172">
            <v>0</v>
          </cell>
          <cell r="AU1172">
            <v>0</v>
          </cell>
          <cell r="AV1172">
            <v>0</v>
          </cell>
          <cell r="AW1172">
            <v>0</v>
          </cell>
          <cell r="AX1172">
            <v>0</v>
          </cell>
          <cell r="AY1172">
            <v>0</v>
          </cell>
          <cell r="AZ1172">
            <v>0</v>
          </cell>
        </row>
        <row r="1173">
          <cell r="O1173">
            <v>0</v>
          </cell>
          <cell r="P1173">
            <v>0</v>
          </cell>
          <cell r="AO1173">
            <v>0</v>
          </cell>
          <cell r="AP1173">
            <v>0</v>
          </cell>
          <cell r="AQ1173">
            <v>0</v>
          </cell>
          <cell r="AR1173">
            <v>0</v>
          </cell>
          <cell r="AS1173">
            <v>0</v>
          </cell>
          <cell r="AT1173">
            <v>0</v>
          </cell>
          <cell r="AU1173">
            <v>0</v>
          </cell>
          <cell r="AV1173">
            <v>0</v>
          </cell>
          <cell r="AW1173">
            <v>0</v>
          </cell>
          <cell r="AX1173">
            <v>0</v>
          </cell>
          <cell r="AY1173">
            <v>0</v>
          </cell>
          <cell r="AZ1173">
            <v>0</v>
          </cell>
        </row>
        <row r="1174">
          <cell r="O1174">
            <v>725000</v>
          </cell>
          <cell r="P1174">
            <v>725000</v>
          </cell>
          <cell r="AO1174">
            <v>724967.45000000007</v>
          </cell>
          <cell r="AP1174">
            <v>724974.68333333323</v>
          </cell>
          <cell r="AQ1174">
            <v>724981.91666666663</v>
          </cell>
          <cell r="AR1174">
            <v>724989.15</v>
          </cell>
          <cell r="AS1174">
            <v>724996.3833333333</v>
          </cell>
          <cell r="AT1174">
            <v>725000</v>
          </cell>
          <cell r="AU1174">
            <v>725000</v>
          </cell>
          <cell r="AV1174">
            <v>725000</v>
          </cell>
          <cell r="AW1174">
            <v>725000</v>
          </cell>
          <cell r="AX1174">
            <v>725000</v>
          </cell>
          <cell r="AY1174">
            <v>725000</v>
          </cell>
          <cell r="AZ1174">
            <v>720177.08333333337</v>
          </cell>
        </row>
        <row r="1175">
          <cell r="O1175">
            <v>1498581.3</v>
          </cell>
          <cell r="P1175">
            <v>1500048.55</v>
          </cell>
          <cell r="AO1175">
            <v>3166969.1262500002</v>
          </cell>
          <cell r="AP1175">
            <v>2796458.1204166668</v>
          </cell>
          <cell r="AQ1175">
            <v>2500945.0916666668</v>
          </cell>
          <cell r="AR1175">
            <v>2280430.0400000005</v>
          </cell>
          <cell r="AS1175">
            <v>2059914.988333334</v>
          </cell>
          <cell r="AT1175">
            <v>2024434.3375000001</v>
          </cell>
          <cell r="AU1175">
            <v>2173988.0874999999</v>
          </cell>
          <cell r="AV1175">
            <v>2323541.8374999999</v>
          </cell>
          <cell r="AW1175">
            <v>2473050.2208333332</v>
          </cell>
          <cell r="AX1175">
            <v>2622513.2374999998</v>
          </cell>
          <cell r="AY1175">
            <v>2771976.2541666664</v>
          </cell>
          <cell r="AZ1175">
            <v>2864178.3020833335</v>
          </cell>
        </row>
        <row r="1176">
          <cell r="O1176">
            <v>2992785.17</v>
          </cell>
          <cell r="P1176">
            <v>2990519.84</v>
          </cell>
          <cell r="AO1176">
            <v>3023934.8900000006</v>
          </cell>
          <cell r="AP1176">
            <v>3017101.8333333335</v>
          </cell>
          <cell r="AQ1176">
            <v>3010027.9912499995</v>
          </cell>
          <cell r="AR1176">
            <v>3002713.3637499996</v>
          </cell>
          <cell r="AS1176">
            <v>2995398.7362499996</v>
          </cell>
          <cell r="AT1176">
            <v>2990787.0545833334</v>
          </cell>
          <cell r="AU1176">
            <v>2988878.3187499996</v>
          </cell>
          <cell r="AV1176">
            <v>2986969.5829166672</v>
          </cell>
          <cell r="AW1176">
            <v>2985211.717916667</v>
          </cell>
          <cell r="AX1176">
            <v>2983604.7237500004</v>
          </cell>
          <cell r="AY1176">
            <v>2981997.7295833337</v>
          </cell>
          <cell r="AZ1176">
            <v>2994089.2529166676</v>
          </cell>
        </row>
        <row r="1177">
          <cell r="O1177">
            <v>250000</v>
          </cell>
          <cell r="P1177">
            <v>250000</v>
          </cell>
          <cell r="AO1177">
            <v>279521.33250000002</v>
          </cell>
          <cell r="AP1177">
            <v>272019.51416666666</v>
          </cell>
          <cell r="AQ1177">
            <v>265185.83083333331</v>
          </cell>
          <cell r="AR1177">
            <v>259020.28249999997</v>
          </cell>
          <cell r="AS1177">
            <v>252854.73416666663</v>
          </cell>
          <cell r="AT1177">
            <v>249307.73624999996</v>
          </cell>
          <cell r="AU1177">
            <v>248379.28874999998</v>
          </cell>
          <cell r="AV1177">
            <v>247450.84124999997</v>
          </cell>
          <cell r="AW1177">
            <v>246431.11291666667</v>
          </cell>
          <cell r="AX1177">
            <v>245320.10375000001</v>
          </cell>
          <cell r="AY1177">
            <v>244209.09458333332</v>
          </cell>
          <cell r="AZ1177">
            <v>243195.25541666665</v>
          </cell>
        </row>
        <row r="1178">
          <cell r="O1178">
            <v>0</v>
          </cell>
          <cell r="P1178">
            <v>0</v>
          </cell>
          <cell r="AO1178">
            <v>56192.427499999998</v>
          </cell>
          <cell r="AP1178">
            <v>0</v>
          </cell>
          <cell r="AQ1178">
            <v>0</v>
          </cell>
          <cell r="AR1178">
            <v>0</v>
          </cell>
          <cell r="AS1178">
            <v>0</v>
          </cell>
          <cell r="AT1178">
            <v>0</v>
          </cell>
          <cell r="AU1178">
            <v>0</v>
          </cell>
          <cell r="AV1178">
            <v>0</v>
          </cell>
          <cell r="AW1178">
            <v>0</v>
          </cell>
          <cell r="AX1178">
            <v>0</v>
          </cell>
          <cell r="AY1178">
            <v>0</v>
          </cell>
          <cell r="AZ1178">
            <v>0</v>
          </cell>
        </row>
        <row r="1179">
          <cell r="O1179">
            <v>1000000</v>
          </cell>
          <cell r="P1179">
            <v>1000000</v>
          </cell>
          <cell r="AO1179">
            <v>1000000</v>
          </cell>
          <cell r="AP1179">
            <v>1000000</v>
          </cell>
          <cell r="AQ1179">
            <v>1000000</v>
          </cell>
          <cell r="AR1179">
            <v>1000000</v>
          </cell>
          <cell r="AS1179">
            <v>1000000</v>
          </cell>
          <cell r="AT1179">
            <v>1000000</v>
          </cell>
          <cell r="AU1179">
            <v>1000000</v>
          </cell>
          <cell r="AV1179">
            <v>1000000</v>
          </cell>
          <cell r="AW1179">
            <v>1000000</v>
          </cell>
          <cell r="AX1179">
            <v>1000000</v>
          </cell>
          <cell r="AY1179">
            <v>1000000</v>
          </cell>
          <cell r="AZ1179">
            <v>1012500</v>
          </cell>
        </row>
        <row r="1180">
          <cell r="O1180">
            <v>0</v>
          </cell>
          <cell r="P1180">
            <v>0</v>
          </cell>
          <cell r="AO1180">
            <v>933013.66541666666</v>
          </cell>
          <cell r="AP1180">
            <v>0</v>
          </cell>
          <cell r="AQ1180">
            <v>0</v>
          </cell>
          <cell r="AR1180">
            <v>0</v>
          </cell>
          <cell r="AS1180">
            <v>0</v>
          </cell>
          <cell r="AT1180">
            <v>0</v>
          </cell>
          <cell r="AU1180">
            <v>0</v>
          </cell>
          <cell r="AV1180">
            <v>0</v>
          </cell>
          <cell r="AW1180">
            <v>0</v>
          </cell>
          <cell r="AX1180">
            <v>0</v>
          </cell>
          <cell r="AY1180">
            <v>0</v>
          </cell>
          <cell r="AZ1180">
            <v>0</v>
          </cell>
        </row>
        <row r="1181">
          <cell r="O1181">
            <v>348369.09</v>
          </cell>
          <cell r="P1181">
            <v>294697.15000000002</v>
          </cell>
          <cell r="AO1181">
            <v>399501.49124999996</v>
          </cell>
          <cell r="AP1181">
            <v>383140.66874999995</v>
          </cell>
          <cell r="AQ1181">
            <v>397594.64124999993</v>
          </cell>
          <cell r="AR1181">
            <v>442863.40874999994</v>
          </cell>
          <cell r="AS1181">
            <v>488132.17625000002</v>
          </cell>
          <cell r="AT1181">
            <v>533453.44416666671</v>
          </cell>
          <cell r="AU1181">
            <v>578827.21250000002</v>
          </cell>
          <cell r="AV1181">
            <v>624200.98083333333</v>
          </cell>
          <cell r="AW1181">
            <v>670388.07458333333</v>
          </cell>
          <cell r="AX1181">
            <v>717388.49374999991</v>
          </cell>
          <cell r="AY1181">
            <v>764388.91291666671</v>
          </cell>
          <cell r="AZ1181">
            <v>879776.74124999985</v>
          </cell>
        </row>
        <row r="1182">
          <cell r="O1182">
            <v>1270000</v>
          </cell>
          <cell r="P1182">
            <v>1270000</v>
          </cell>
          <cell r="AO1182">
            <v>1270221.4712499999</v>
          </cell>
          <cell r="AP1182">
            <v>1270172.2554166666</v>
          </cell>
          <cell r="AQ1182">
            <v>1270123.0395833333</v>
          </cell>
          <cell r="AR1182">
            <v>1270073.82375</v>
          </cell>
          <cell r="AS1182">
            <v>1270024.6079166667</v>
          </cell>
          <cell r="AT1182">
            <v>1270000</v>
          </cell>
          <cell r="AU1182">
            <v>1270000</v>
          </cell>
          <cell r="AV1182">
            <v>1270000</v>
          </cell>
          <cell r="AW1182">
            <v>1270000</v>
          </cell>
          <cell r="AX1182">
            <v>1270000</v>
          </cell>
          <cell r="AY1182">
            <v>1270000</v>
          </cell>
          <cell r="AZ1182">
            <v>1302500</v>
          </cell>
        </row>
        <row r="1183">
          <cell r="O1183">
            <v>246513.77</v>
          </cell>
          <cell r="P1183">
            <v>178089.98</v>
          </cell>
          <cell r="AO1183">
            <v>368284.74875000003</v>
          </cell>
          <cell r="AP1183">
            <v>339825.24625000003</v>
          </cell>
          <cell r="AQ1183">
            <v>321571.02708333335</v>
          </cell>
          <cell r="AR1183">
            <v>313522.09125</v>
          </cell>
          <cell r="AS1183">
            <v>305473.1554166667</v>
          </cell>
          <cell r="AT1183">
            <v>312990.76250000001</v>
          </cell>
          <cell r="AU1183">
            <v>336074.91249999998</v>
          </cell>
          <cell r="AV1183">
            <v>359159.0625</v>
          </cell>
          <cell r="AW1183">
            <v>382375.95166666666</v>
          </cell>
          <cell r="AX1183">
            <v>405725.58</v>
          </cell>
          <cell r="AY1183">
            <v>429075.20833333343</v>
          </cell>
          <cell r="AZ1183">
            <v>455100.43999999994</v>
          </cell>
        </row>
        <row r="1184">
          <cell r="O1184">
            <v>300000</v>
          </cell>
          <cell r="P1184">
            <v>300000</v>
          </cell>
          <cell r="AO1184">
            <v>286893.75</v>
          </cell>
          <cell r="AP1184">
            <v>289806.25</v>
          </cell>
          <cell r="AQ1184">
            <v>292718.75</v>
          </cell>
          <cell r="AR1184">
            <v>295631.25</v>
          </cell>
          <cell r="AS1184">
            <v>298543.75</v>
          </cell>
          <cell r="AT1184">
            <v>300000</v>
          </cell>
          <cell r="AU1184">
            <v>300000</v>
          </cell>
          <cell r="AV1184">
            <v>300000</v>
          </cell>
          <cell r="AW1184">
            <v>300000</v>
          </cell>
          <cell r="AX1184">
            <v>300000</v>
          </cell>
          <cell r="AY1184">
            <v>300000</v>
          </cell>
          <cell r="AZ1184">
            <v>295833.33333333331</v>
          </cell>
        </row>
        <row r="1185">
          <cell r="O1185">
            <v>70000</v>
          </cell>
          <cell r="P1185">
            <v>70000</v>
          </cell>
          <cell r="AO1185">
            <v>70254.55</v>
          </cell>
          <cell r="AP1185">
            <v>70197.983333333337</v>
          </cell>
          <cell r="AQ1185">
            <v>70141.416666666672</v>
          </cell>
          <cell r="AR1185">
            <v>70084.850000000006</v>
          </cell>
          <cell r="AS1185">
            <v>70028.28333333334</v>
          </cell>
          <cell r="AT1185">
            <v>70000</v>
          </cell>
          <cell r="AU1185">
            <v>70000</v>
          </cell>
          <cell r="AV1185">
            <v>70000</v>
          </cell>
          <cell r="AW1185">
            <v>70000</v>
          </cell>
          <cell r="AX1185">
            <v>70000</v>
          </cell>
          <cell r="AY1185">
            <v>70000</v>
          </cell>
          <cell r="AZ1185">
            <v>72916.666666666672</v>
          </cell>
        </row>
        <row r="1186">
          <cell r="O1186">
            <v>50000</v>
          </cell>
          <cell r="P1186">
            <v>50000</v>
          </cell>
          <cell r="AO1186">
            <v>50000</v>
          </cell>
          <cell r="AP1186">
            <v>50000</v>
          </cell>
          <cell r="AQ1186">
            <v>50000</v>
          </cell>
          <cell r="AR1186">
            <v>50000</v>
          </cell>
          <cell r="AS1186">
            <v>50000</v>
          </cell>
          <cell r="AT1186">
            <v>50000</v>
          </cell>
          <cell r="AU1186">
            <v>50000</v>
          </cell>
          <cell r="AV1186">
            <v>50000</v>
          </cell>
          <cell r="AW1186">
            <v>50000</v>
          </cell>
          <cell r="AX1186">
            <v>50000</v>
          </cell>
          <cell r="AY1186">
            <v>50000</v>
          </cell>
          <cell r="AZ1186">
            <v>52083.333333333336</v>
          </cell>
        </row>
        <row r="1187">
          <cell r="O1187">
            <v>163481</v>
          </cell>
          <cell r="P1187">
            <v>163481</v>
          </cell>
          <cell r="AO1187">
            <v>277422.91666666669</v>
          </cell>
          <cell r="AP1187">
            <v>252096.41666666666</v>
          </cell>
          <cell r="AQ1187">
            <v>226769.91666666666</v>
          </cell>
          <cell r="AR1187">
            <v>201443.41666666666</v>
          </cell>
          <cell r="AS1187">
            <v>176116.91666666666</v>
          </cell>
          <cell r="AT1187">
            <v>163457.08333333334</v>
          </cell>
          <cell r="AU1187">
            <v>163463.91666666666</v>
          </cell>
          <cell r="AV1187">
            <v>163470.75</v>
          </cell>
          <cell r="AW1187">
            <v>163477.58333333334</v>
          </cell>
          <cell r="AX1187">
            <v>163484.41666666666</v>
          </cell>
          <cell r="AY1187">
            <v>163491.25</v>
          </cell>
          <cell r="AZ1187">
            <v>163498.08333333334</v>
          </cell>
        </row>
        <row r="1188">
          <cell r="O1188">
            <v>1174238.24</v>
          </cell>
          <cell r="P1188">
            <v>1174238.24</v>
          </cell>
          <cell r="AO1188">
            <v>945822.44833333336</v>
          </cell>
          <cell r="AP1188">
            <v>996538.03166666673</v>
          </cell>
          <cell r="AQ1188">
            <v>1047253.6150000001</v>
          </cell>
          <cell r="AR1188">
            <v>1097969.1983333335</v>
          </cell>
          <cell r="AS1188">
            <v>1148684.7816666667</v>
          </cell>
          <cell r="AT1188">
            <v>1174067.0316666667</v>
          </cell>
          <cell r="AU1188">
            <v>1174115.9483333335</v>
          </cell>
          <cell r="AV1188">
            <v>1174164.865</v>
          </cell>
          <cell r="AW1188">
            <v>1174213.7816666667</v>
          </cell>
          <cell r="AX1188">
            <v>1174290.0733333335</v>
          </cell>
          <cell r="AY1188">
            <v>1174393.74</v>
          </cell>
          <cell r="AZ1188">
            <v>1174497.4066666667</v>
          </cell>
        </row>
        <row r="1189">
          <cell r="O1189">
            <v>67952</v>
          </cell>
          <cell r="P1189">
            <v>67952</v>
          </cell>
          <cell r="AO1189">
            <v>181927.91666666666</v>
          </cell>
          <cell r="AP1189">
            <v>214172.41666666666</v>
          </cell>
          <cell r="AQ1189">
            <v>303991.91666666669</v>
          </cell>
          <cell r="AR1189">
            <v>393811.41666666669</v>
          </cell>
          <cell r="AS1189">
            <v>483630.91666666669</v>
          </cell>
          <cell r="AT1189">
            <v>586117.08333333337</v>
          </cell>
          <cell r="AU1189">
            <v>701269.91666666663</v>
          </cell>
          <cell r="AV1189">
            <v>816422.75</v>
          </cell>
          <cell r="AW1189">
            <v>931575.58333333337</v>
          </cell>
          <cell r="AX1189">
            <v>1046728.4166666666</v>
          </cell>
          <cell r="AY1189">
            <v>1161881.25</v>
          </cell>
          <cell r="AZ1189">
            <v>1277034.0833333333</v>
          </cell>
        </row>
        <row r="1190">
          <cell r="O1190">
            <v>1861891.27</v>
          </cell>
          <cell r="P1190">
            <v>2140812.9900000002</v>
          </cell>
          <cell r="AO1190">
            <v>2019920.8587500004</v>
          </cell>
          <cell r="AP1190">
            <v>2017029.9412500004</v>
          </cell>
          <cell r="AQ1190">
            <v>2012282.1266666667</v>
          </cell>
          <cell r="AR1190">
            <v>2005677.415</v>
          </cell>
          <cell r="AS1190">
            <v>1999072.7033333334</v>
          </cell>
          <cell r="AT1190">
            <v>2001825.79375</v>
          </cell>
          <cell r="AU1190">
            <v>2013936.68625</v>
          </cell>
          <cell r="AV1190">
            <v>2026047.5787500001</v>
          </cell>
          <cell r="AW1190">
            <v>2036939.8687500001</v>
          </cell>
          <cell r="AX1190">
            <v>2046616.0145833332</v>
          </cell>
          <cell r="AY1190">
            <v>2056294.6187499997</v>
          </cell>
          <cell r="AZ1190">
            <v>2047791.6041666663</v>
          </cell>
        </row>
        <row r="1191">
          <cell r="O1191">
            <v>0</v>
          </cell>
          <cell r="P1191">
            <v>0</v>
          </cell>
          <cell r="AO1191">
            <v>0</v>
          </cell>
          <cell r="AP1191">
            <v>0</v>
          </cell>
          <cell r="AQ1191">
            <v>0</v>
          </cell>
          <cell r="AR1191">
            <v>0</v>
          </cell>
          <cell r="AS1191">
            <v>0</v>
          </cell>
          <cell r="AT1191">
            <v>0</v>
          </cell>
          <cell r="AU1191">
            <v>0</v>
          </cell>
          <cell r="AV1191">
            <v>0</v>
          </cell>
          <cell r="AW1191">
            <v>0</v>
          </cell>
          <cell r="AX1191">
            <v>0</v>
          </cell>
          <cell r="AY1191">
            <v>0</v>
          </cell>
          <cell r="AZ1191">
            <v>0</v>
          </cell>
        </row>
        <row r="1192">
          <cell r="O1192">
            <v>1695681.91</v>
          </cell>
          <cell r="P1192">
            <v>0</v>
          </cell>
          <cell r="AO1192">
            <v>790371.46416666673</v>
          </cell>
          <cell r="AP1192">
            <v>793792.48125000007</v>
          </cell>
          <cell r="AQ1192">
            <v>788146.02541666676</v>
          </cell>
          <cell r="AR1192">
            <v>772341.97958333336</v>
          </cell>
          <cell r="AS1192">
            <v>748653.11958333349</v>
          </cell>
          <cell r="AT1192">
            <v>717846.46750000014</v>
          </cell>
          <cell r="AU1192">
            <v>680586.45583333331</v>
          </cell>
          <cell r="AV1192">
            <v>636855.78625</v>
          </cell>
          <cell r="AW1192">
            <v>580924.6020833333</v>
          </cell>
          <cell r="AX1192">
            <v>505337.26708333334</v>
          </cell>
          <cell r="AY1192">
            <v>410742.88708333328</v>
          </cell>
          <cell r="AZ1192">
            <v>359492.85166666663</v>
          </cell>
        </row>
        <row r="1193">
          <cell r="O1193">
            <v>0</v>
          </cell>
          <cell r="P1193">
            <v>0</v>
          </cell>
          <cell r="AO1193">
            <v>0</v>
          </cell>
          <cell r="AP1193">
            <v>0</v>
          </cell>
          <cell r="AQ1193">
            <v>0</v>
          </cell>
          <cell r="AR1193">
            <v>0</v>
          </cell>
          <cell r="AS1193">
            <v>0</v>
          </cell>
          <cell r="AT1193">
            <v>0</v>
          </cell>
          <cell r="AU1193">
            <v>0</v>
          </cell>
          <cell r="AV1193">
            <v>0</v>
          </cell>
          <cell r="AW1193">
            <v>0</v>
          </cell>
          <cell r="AX1193">
            <v>0</v>
          </cell>
          <cell r="AY1193">
            <v>0</v>
          </cell>
          <cell r="AZ1193">
            <v>0</v>
          </cell>
        </row>
        <row r="1194">
          <cell r="O1194">
            <v>0</v>
          </cell>
          <cell r="P1194">
            <v>0</v>
          </cell>
          <cell r="AO1194">
            <v>0</v>
          </cell>
          <cell r="AP1194">
            <v>0</v>
          </cell>
          <cell r="AQ1194">
            <v>0</v>
          </cell>
          <cell r="AR1194">
            <v>0</v>
          </cell>
          <cell r="AS1194">
            <v>0</v>
          </cell>
          <cell r="AT1194">
            <v>0</v>
          </cell>
          <cell r="AU1194">
            <v>0</v>
          </cell>
          <cell r="AV1194">
            <v>0</v>
          </cell>
          <cell r="AW1194">
            <v>0</v>
          </cell>
          <cell r="AX1194">
            <v>0</v>
          </cell>
          <cell r="AY1194">
            <v>0</v>
          </cell>
          <cell r="AZ1194">
            <v>0</v>
          </cell>
        </row>
        <row r="1195">
          <cell r="O1195">
            <v>0</v>
          </cell>
          <cell r="P1195">
            <v>0</v>
          </cell>
          <cell r="AO1195">
            <v>0</v>
          </cell>
          <cell r="AP1195">
            <v>0</v>
          </cell>
          <cell r="AQ1195">
            <v>0</v>
          </cell>
          <cell r="AR1195">
            <v>0</v>
          </cell>
          <cell r="AS1195">
            <v>0</v>
          </cell>
          <cell r="AT1195">
            <v>0</v>
          </cell>
          <cell r="AU1195">
            <v>0</v>
          </cell>
          <cell r="AV1195">
            <v>0</v>
          </cell>
          <cell r="AW1195">
            <v>0</v>
          </cell>
          <cell r="AX1195">
            <v>0</v>
          </cell>
          <cell r="AY1195">
            <v>0</v>
          </cell>
          <cell r="AZ1195">
            <v>0</v>
          </cell>
        </row>
        <row r="1196">
          <cell r="O1196">
            <v>0</v>
          </cell>
          <cell r="P1196">
            <v>0</v>
          </cell>
          <cell r="AO1196">
            <v>0</v>
          </cell>
          <cell r="AP1196">
            <v>0</v>
          </cell>
          <cell r="AQ1196">
            <v>0</v>
          </cell>
          <cell r="AR1196">
            <v>0</v>
          </cell>
          <cell r="AS1196">
            <v>0</v>
          </cell>
          <cell r="AT1196">
            <v>0</v>
          </cell>
          <cell r="AU1196">
            <v>0</v>
          </cell>
          <cell r="AV1196">
            <v>0</v>
          </cell>
          <cell r="AW1196">
            <v>0</v>
          </cell>
          <cell r="AX1196">
            <v>0</v>
          </cell>
          <cell r="AY1196">
            <v>0</v>
          </cell>
          <cell r="AZ1196">
            <v>0</v>
          </cell>
        </row>
        <row r="1197">
          <cell r="O1197">
            <v>0</v>
          </cell>
          <cell r="P1197">
            <v>0</v>
          </cell>
          <cell r="AO1197">
            <v>0</v>
          </cell>
          <cell r="AP1197">
            <v>0</v>
          </cell>
          <cell r="AQ1197">
            <v>0</v>
          </cell>
          <cell r="AR1197">
            <v>0</v>
          </cell>
          <cell r="AS1197">
            <v>0</v>
          </cell>
          <cell r="AT1197">
            <v>0</v>
          </cell>
          <cell r="AU1197">
            <v>0</v>
          </cell>
          <cell r="AV1197">
            <v>0</v>
          </cell>
          <cell r="AW1197">
            <v>0</v>
          </cell>
          <cell r="AX1197">
            <v>0</v>
          </cell>
          <cell r="AY1197">
            <v>0</v>
          </cell>
          <cell r="AZ1197">
            <v>0</v>
          </cell>
        </row>
        <row r="1198">
          <cell r="O1198">
            <v>3967.7</v>
          </cell>
          <cell r="P1198">
            <v>0</v>
          </cell>
          <cell r="AO1198">
            <v>2645.1333333333337</v>
          </cell>
          <cell r="AP1198">
            <v>2645.1333333333337</v>
          </cell>
          <cell r="AQ1198">
            <v>2645.1333333333337</v>
          </cell>
          <cell r="AR1198">
            <v>2479.8125</v>
          </cell>
          <cell r="AS1198">
            <v>2149.1708333333331</v>
          </cell>
          <cell r="AT1198">
            <v>1818.5291666666665</v>
          </cell>
          <cell r="AU1198">
            <v>1487.8874999999998</v>
          </cell>
          <cell r="AV1198">
            <v>1157.2458333333332</v>
          </cell>
          <cell r="AW1198">
            <v>826.60416666666663</v>
          </cell>
          <cell r="AX1198">
            <v>495.96249999999992</v>
          </cell>
          <cell r="AY1198">
            <v>165.32083333333333</v>
          </cell>
          <cell r="AZ1198">
            <v>0</v>
          </cell>
        </row>
        <row r="1199">
          <cell r="O1199">
            <v>0</v>
          </cell>
          <cell r="P1199">
            <v>0</v>
          </cell>
          <cell r="AO1199">
            <v>0</v>
          </cell>
          <cell r="AP1199">
            <v>0</v>
          </cell>
          <cell r="AQ1199">
            <v>0</v>
          </cell>
          <cell r="AR1199">
            <v>0</v>
          </cell>
          <cell r="AS1199">
            <v>0</v>
          </cell>
          <cell r="AT1199">
            <v>0</v>
          </cell>
          <cell r="AU1199">
            <v>0</v>
          </cell>
          <cell r="AV1199">
            <v>0</v>
          </cell>
          <cell r="AW1199">
            <v>0</v>
          </cell>
          <cell r="AX1199">
            <v>0</v>
          </cell>
          <cell r="AY1199">
            <v>0</v>
          </cell>
          <cell r="AZ1199">
            <v>0</v>
          </cell>
        </row>
        <row r="1200">
          <cell r="O1200">
            <v>0</v>
          </cell>
          <cell r="P1200">
            <v>0</v>
          </cell>
          <cell r="AO1200">
            <v>0</v>
          </cell>
          <cell r="AP1200">
            <v>0</v>
          </cell>
          <cell r="AQ1200">
            <v>0</v>
          </cell>
          <cell r="AR1200">
            <v>0</v>
          </cell>
          <cell r="AS1200">
            <v>0</v>
          </cell>
          <cell r="AT1200">
            <v>0</v>
          </cell>
          <cell r="AU1200">
            <v>0</v>
          </cell>
          <cell r="AV1200">
            <v>0</v>
          </cell>
          <cell r="AW1200">
            <v>0</v>
          </cell>
          <cell r="AX1200">
            <v>0</v>
          </cell>
          <cell r="AY1200">
            <v>0</v>
          </cell>
          <cell r="AZ1200">
            <v>0</v>
          </cell>
        </row>
        <row r="1201">
          <cell r="O1201">
            <v>35891.71</v>
          </cell>
          <cell r="P1201">
            <v>35891.71</v>
          </cell>
          <cell r="AO1201">
            <v>35891.710000000006</v>
          </cell>
          <cell r="AP1201">
            <v>35891.710000000006</v>
          </cell>
          <cell r="AQ1201">
            <v>35891.710000000006</v>
          </cell>
          <cell r="AR1201">
            <v>35891.710000000006</v>
          </cell>
          <cell r="AS1201">
            <v>35891.710000000006</v>
          </cell>
          <cell r="AT1201">
            <v>35891.710000000006</v>
          </cell>
          <cell r="AU1201">
            <v>35891.710000000006</v>
          </cell>
          <cell r="AV1201">
            <v>35891.710000000006</v>
          </cell>
          <cell r="AW1201">
            <v>35891.710000000006</v>
          </cell>
          <cell r="AX1201">
            <v>35891.710000000006</v>
          </cell>
          <cell r="AY1201">
            <v>35891.710000000006</v>
          </cell>
          <cell r="AZ1201">
            <v>35891.710000000006</v>
          </cell>
        </row>
        <row r="1202">
          <cell r="O1202">
            <v>140712.76999999999</v>
          </cell>
          <cell r="P1202">
            <v>148195.67000000001</v>
          </cell>
          <cell r="AO1202">
            <v>147849.07250000001</v>
          </cell>
          <cell r="AP1202">
            <v>147849.07250000001</v>
          </cell>
          <cell r="AQ1202">
            <v>147849.07250000001</v>
          </cell>
          <cell r="AR1202">
            <v>147840.74125000002</v>
          </cell>
          <cell r="AS1202">
            <v>147832.41000000003</v>
          </cell>
          <cell r="AT1202">
            <v>147482.12750000003</v>
          </cell>
          <cell r="AU1202">
            <v>147131.84500000006</v>
          </cell>
          <cell r="AV1202">
            <v>147131.84500000006</v>
          </cell>
          <cell r="AW1202">
            <v>158813.58083333337</v>
          </cell>
          <cell r="AX1202">
            <v>182177.05249999999</v>
          </cell>
          <cell r="AY1202">
            <v>205830.29916666666</v>
          </cell>
          <cell r="AZ1202">
            <v>229532.17249999999</v>
          </cell>
        </row>
        <row r="1203">
          <cell r="O1203">
            <v>0</v>
          </cell>
          <cell r="P1203">
            <v>0</v>
          </cell>
          <cell r="AO1203">
            <v>0</v>
          </cell>
          <cell r="AP1203">
            <v>0</v>
          </cell>
          <cell r="AQ1203">
            <v>0</v>
          </cell>
          <cell r="AR1203">
            <v>0</v>
          </cell>
          <cell r="AS1203">
            <v>0</v>
          </cell>
          <cell r="AT1203">
            <v>0</v>
          </cell>
          <cell r="AU1203">
            <v>0</v>
          </cell>
          <cell r="AV1203">
            <v>0</v>
          </cell>
          <cell r="AW1203">
            <v>0</v>
          </cell>
          <cell r="AX1203">
            <v>0</v>
          </cell>
          <cell r="AY1203">
            <v>0</v>
          </cell>
          <cell r="AZ1203">
            <v>0</v>
          </cell>
        </row>
        <row r="1204">
          <cell r="O1204">
            <v>0</v>
          </cell>
          <cell r="P1204">
            <v>0</v>
          </cell>
          <cell r="AO1204">
            <v>0</v>
          </cell>
          <cell r="AP1204">
            <v>0</v>
          </cell>
          <cell r="AQ1204">
            <v>0</v>
          </cell>
          <cell r="AR1204">
            <v>0</v>
          </cell>
          <cell r="AS1204">
            <v>0</v>
          </cell>
          <cell r="AT1204">
            <v>0</v>
          </cell>
          <cell r="AU1204">
            <v>0</v>
          </cell>
          <cell r="AV1204">
            <v>0</v>
          </cell>
          <cell r="AW1204">
            <v>0</v>
          </cell>
          <cell r="AX1204">
            <v>0</v>
          </cell>
          <cell r="AY1204">
            <v>0</v>
          </cell>
          <cell r="AZ1204">
            <v>0</v>
          </cell>
        </row>
        <row r="1205">
          <cell r="O1205">
            <v>21999.59</v>
          </cell>
          <cell r="P1205">
            <v>20626.349999999999</v>
          </cell>
          <cell r="AO1205">
            <v>27492.55</v>
          </cell>
          <cell r="AP1205">
            <v>26119.309999999998</v>
          </cell>
          <cell r="AQ1205">
            <v>24746.070000000003</v>
          </cell>
          <cell r="AR1205">
            <v>23372.83</v>
          </cell>
          <cell r="AS1205">
            <v>21999.590000000007</v>
          </cell>
          <cell r="AT1205">
            <v>20626.350000000002</v>
          </cell>
          <cell r="AU1205">
            <v>19253.11</v>
          </cell>
          <cell r="AV1205">
            <v>17879.87</v>
          </cell>
          <cell r="AW1205">
            <v>16506.63</v>
          </cell>
          <cell r="AX1205">
            <v>15133.390000000001</v>
          </cell>
          <cell r="AY1205">
            <v>13760.150000000001</v>
          </cell>
          <cell r="AZ1205">
            <v>12386.910000000002</v>
          </cell>
        </row>
        <row r="1206">
          <cell r="O1206">
            <v>188369.95</v>
          </cell>
          <cell r="P1206">
            <v>177315.9</v>
          </cell>
          <cell r="AO1206">
            <v>232586.15</v>
          </cell>
          <cell r="AP1206">
            <v>221532.1</v>
          </cell>
          <cell r="AQ1206">
            <v>210478.04999999996</v>
          </cell>
          <cell r="AR1206">
            <v>199424</v>
          </cell>
          <cell r="AS1206">
            <v>188369.94999999998</v>
          </cell>
          <cell r="AT1206">
            <v>177315.9</v>
          </cell>
          <cell r="AU1206">
            <v>166261.85</v>
          </cell>
          <cell r="AV1206">
            <v>155207.80000000002</v>
          </cell>
          <cell r="AW1206">
            <v>144153.75</v>
          </cell>
          <cell r="AX1206">
            <v>133099.69999999998</v>
          </cell>
          <cell r="AY1206">
            <v>122045.64999999998</v>
          </cell>
          <cell r="AZ1206">
            <v>110991.60000000002</v>
          </cell>
        </row>
        <row r="1207">
          <cell r="O1207">
            <v>0</v>
          </cell>
          <cell r="P1207">
            <v>0</v>
          </cell>
          <cell r="AO1207">
            <v>0</v>
          </cell>
          <cell r="AP1207">
            <v>0</v>
          </cell>
          <cell r="AQ1207">
            <v>0</v>
          </cell>
          <cell r="AR1207">
            <v>0</v>
          </cell>
          <cell r="AS1207">
            <v>0</v>
          </cell>
          <cell r="AT1207">
            <v>0</v>
          </cell>
          <cell r="AU1207">
            <v>0</v>
          </cell>
          <cell r="AV1207">
            <v>0</v>
          </cell>
          <cell r="AW1207">
            <v>0</v>
          </cell>
          <cell r="AX1207">
            <v>0</v>
          </cell>
          <cell r="AY1207">
            <v>0</v>
          </cell>
          <cell r="AZ1207">
            <v>0</v>
          </cell>
        </row>
        <row r="1208">
          <cell r="O1208">
            <v>54270</v>
          </cell>
          <cell r="P1208">
            <v>52742</v>
          </cell>
          <cell r="AO1208">
            <v>60382</v>
          </cell>
          <cell r="AP1208">
            <v>58854</v>
          </cell>
          <cell r="AQ1208">
            <v>57326</v>
          </cell>
          <cell r="AR1208">
            <v>55798</v>
          </cell>
          <cell r="AS1208">
            <v>54270</v>
          </cell>
          <cell r="AT1208">
            <v>52742</v>
          </cell>
          <cell r="AU1208">
            <v>51214</v>
          </cell>
          <cell r="AV1208">
            <v>49686</v>
          </cell>
          <cell r="AW1208">
            <v>48158</v>
          </cell>
          <cell r="AX1208">
            <v>46630</v>
          </cell>
          <cell r="AY1208">
            <v>45102</v>
          </cell>
          <cell r="AZ1208">
            <v>43574</v>
          </cell>
        </row>
        <row r="1209">
          <cell r="O1209">
            <v>0</v>
          </cell>
          <cell r="P1209">
            <v>0</v>
          </cell>
          <cell r="AO1209">
            <v>0</v>
          </cell>
          <cell r="AP1209">
            <v>0</v>
          </cell>
          <cell r="AQ1209">
            <v>0</v>
          </cell>
          <cell r="AR1209">
            <v>0</v>
          </cell>
          <cell r="AS1209">
            <v>0</v>
          </cell>
          <cell r="AT1209">
            <v>0</v>
          </cell>
          <cell r="AU1209">
            <v>0</v>
          </cell>
          <cell r="AV1209">
            <v>0</v>
          </cell>
          <cell r="AW1209">
            <v>0</v>
          </cell>
          <cell r="AX1209">
            <v>0</v>
          </cell>
          <cell r="AY1209">
            <v>0</v>
          </cell>
          <cell r="AZ1209">
            <v>0</v>
          </cell>
        </row>
        <row r="1210">
          <cell r="O1210">
            <v>0</v>
          </cell>
          <cell r="P1210">
            <v>0</v>
          </cell>
          <cell r="AO1210">
            <v>0</v>
          </cell>
          <cell r="AP1210">
            <v>0</v>
          </cell>
          <cell r="AQ1210">
            <v>0</v>
          </cell>
          <cell r="AR1210">
            <v>0</v>
          </cell>
          <cell r="AS1210">
            <v>0</v>
          </cell>
          <cell r="AT1210">
            <v>0</v>
          </cell>
          <cell r="AU1210">
            <v>0</v>
          </cell>
          <cell r="AV1210">
            <v>0</v>
          </cell>
          <cell r="AW1210">
            <v>0</v>
          </cell>
          <cell r="AX1210">
            <v>0</v>
          </cell>
          <cell r="AY1210">
            <v>0</v>
          </cell>
          <cell r="AZ1210">
            <v>0</v>
          </cell>
        </row>
        <row r="1211">
          <cell r="O1211">
            <v>1716948.14</v>
          </cell>
          <cell r="P1211">
            <v>1702874.8</v>
          </cell>
          <cell r="AO1211">
            <v>1773241.5</v>
          </cell>
          <cell r="AP1211">
            <v>1759168.1600000001</v>
          </cell>
          <cell r="AQ1211">
            <v>1745094.8200000003</v>
          </cell>
          <cell r="AR1211">
            <v>1731021.4800000004</v>
          </cell>
          <cell r="AS1211">
            <v>1716948.1400000006</v>
          </cell>
          <cell r="AT1211">
            <v>1702874.8000000005</v>
          </cell>
          <cell r="AU1211">
            <v>1688801.4600000002</v>
          </cell>
          <cell r="AV1211">
            <v>1674728.12</v>
          </cell>
          <cell r="AW1211">
            <v>1660654.78</v>
          </cell>
          <cell r="AX1211">
            <v>1646581.4400000002</v>
          </cell>
          <cell r="AY1211">
            <v>1632508.0999999999</v>
          </cell>
          <cell r="AZ1211">
            <v>1618434.76</v>
          </cell>
        </row>
        <row r="1212">
          <cell r="O1212">
            <v>367360.49</v>
          </cell>
          <cell r="P1212">
            <v>365936.61</v>
          </cell>
          <cell r="AO1212">
            <v>373056.01</v>
          </cell>
          <cell r="AP1212">
            <v>371632.13000000006</v>
          </cell>
          <cell r="AQ1212">
            <v>370208.25</v>
          </cell>
          <cell r="AR1212">
            <v>368784.37000000005</v>
          </cell>
          <cell r="AS1212">
            <v>367360.49</v>
          </cell>
          <cell r="AT1212">
            <v>365936.61000000004</v>
          </cell>
          <cell r="AU1212">
            <v>364512.73</v>
          </cell>
          <cell r="AV1212">
            <v>363088.84999999992</v>
          </cell>
          <cell r="AW1212">
            <v>361664.97</v>
          </cell>
          <cell r="AX1212">
            <v>360241.09</v>
          </cell>
          <cell r="AY1212">
            <v>358817.20999999996</v>
          </cell>
          <cell r="AZ1212">
            <v>357393.33</v>
          </cell>
        </row>
        <row r="1213">
          <cell r="O1213">
            <v>3102355.96</v>
          </cell>
          <cell r="P1213">
            <v>3083205.61</v>
          </cell>
          <cell r="AO1213">
            <v>3178957.36</v>
          </cell>
          <cell r="AP1213">
            <v>3159807.01</v>
          </cell>
          <cell r="AQ1213">
            <v>3140656.66</v>
          </cell>
          <cell r="AR1213">
            <v>3121506.31</v>
          </cell>
          <cell r="AS1213">
            <v>3102355.9600000004</v>
          </cell>
          <cell r="AT1213">
            <v>3083205.61</v>
          </cell>
          <cell r="AU1213">
            <v>3064055.26</v>
          </cell>
          <cell r="AV1213">
            <v>3044904.91</v>
          </cell>
          <cell r="AW1213">
            <v>3025754.56</v>
          </cell>
          <cell r="AX1213">
            <v>3006604.2100000004</v>
          </cell>
          <cell r="AY1213">
            <v>2987453.86</v>
          </cell>
          <cell r="AZ1213">
            <v>2968303.51</v>
          </cell>
        </row>
        <row r="1214">
          <cell r="O1214">
            <v>0</v>
          </cell>
          <cell r="P1214">
            <v>0</v>
          </cell>
          <cell r="AO1214">
            <v>0</v>
          </cell>
          <cell r="AP1214">
            <v>0</v>
          </cell>
          <cell r="AQ1214">
            <v>0</v>
          </cell>
          <cell r="AR1214">
            <v>0</v>
          </cell>
          <cell r="AS1214">
            <v>0</v>
          </cell>
          <cell r="AT1214">
            <v>0</v>
          </cell>
          <cell r="AU1214">
            <v>0</v>
          </cell>
          <cell r="AV1214">
            <v>0</v>
          </cell>
          <cell r="AW1214">
            <v>0</v>
          </cell>
          <cell r="AX1214">
            <v>0</v>
          </cell>
          <cell r="AY1214">
            <v>0</v>
          </cell>
          <cell r="AZ1214">
            <v>0</v>
          </cell>
        </row>
        <row r="1215">
          <cell r="O1215">
            <v>0</v>
          </cell>
          <cell r="P1215">
            <v>0</v>
          </cell>
          <cell r="AO1215">
            <v>0</v>
          </cell>
          <cell r="AP1215">
            <v>0</v>
          </cell>
          <cell r="AQ1215">
            <v>0</v>
          </cell>
          <cell r="AR1215">
            <v>0</v>
          </cell>
          <cell r="AS1215">
            <v>0</v>
          </cell>
          <cell r="AT1215">
            <v>0</v>
          </cell>
          <cell r="AU1215">
            <v>0</v>
          </cell>
          <cell r="AV1215">
            <v>0</v>
          </cell>
          <cell r="AW1215">
            <v>0</v>
          </cell>
          <cell r="AX1215">
            <v>0</v>
          </cell>
          <cell r="AY1215">
            <v>0</v>
          </cell>
          <cell r="AZ1215">
            <v>0</v>
          </cell>
        </row>
        <row r="1216">
          <cell r="O1216">
            <v>0</v>
          </cell>
          <cell r="P1216">
            <v>0</v>
          </cell>
          <cell r="AO1216">
            <v>0</v>
          </cell>
          <cell r="AP1216">
            <v>0</v>
          </cell>
          <cell r="AQ1216">
            <v>0</v>
          </cell>
          <cell r="AR1216">
            <v>0</v>
          </cell>
          <cell r="AS1216">
            <v>0</v>
          </cell>
          <cell r="AT1216">
            <v>0</v>
          </cell>
          <cell r="AU1216">
            <v>0</v>
          </cell>
          <cell r="AV1216">
            <v>0</v>
          </cell>
          <cell r="AW1216">
            <v>0</v>
          </cell>
          <cell r="AX1216">
            <v>0</v>
          </cell>
          <cell r="AY1216">
            <v>0</v>
          </cell>
          <cell r="AZ1216">
            <v>0</v>
          </cell>
        </row>
        <row r="1217">
          <cell r="O1217">
            <v>16035.92</v>
          </cell>
          <cell r="P1217">
            <v>15744.35</v>
          </cell>
          <cell r="AO1217">
            <v>17202.2</v>
          </cell>
          <cell r="AP1217">
            <v>16910.63</v>
          </cell>
          <cell r="AQ1217">
            <v>16619.060000000001</v>
          </cell>
          <cell r="AR1217">
            <v>16327.49</v>
          </cell>
          <cell r="AS1217">
            <v>16035.92</v>
          </cell>
          <cell r="AT1217">
            <v>15744.350000000004</v>
          </cell>
          <cell r="AU1217">
            <v>15452.779999999999</v>
          </cell>
          <cell r="AV1217">
            <v>15161.21</v>
          </cell>
          <cell r="AW1217">
            <v>14869.64</v>
          </cell>
          <cell r="AX1217">
            <v>14578.070000000002</v>
          </cell>
          <cell r="AY1217">
            <v>14286.499999999998</v>
          </cell>
          <cell r="AZ1217">
            <v>13994.929999999998</v>
          </cell>
        </row>
        <row r="1218">
          <cell r="O1218">
            <v>784537.71</v>
          </cell>
          <cell r="P1218">
            <v>780747.67</v>
          </cell>
          <cell r="AO1218">
            <v>799697.87</v>
          </cell>
          <cell r="AP1218">
            <v>795907.83000000007</v>
          </cell>
          <cell r="AQ1218">
            <v>792117.79</v>
          </cell>
          <cell r="AR1218">
            <v>788327.75</v>
          </cell>
          <cell r="AS1218">
            <v>784537.71</v>
          </cell>
          <cell r="AT1218">
            <v>780747.66999999993</v>
          </cell>
          <cell r="AU1218">
            <v>776957.63</v>
          </cell>
          <cell r="AV1218">
            <v>773167.58999999985</v>
          </cell>
          <cell r="AW1218">
            <v>769377.54999999993</v>
          </cell>
          <cell r="AX1218">
            <v>765587.50999999978</v>
          </cell>
          <cell r="AY1218">
            <v>761797.46999999986</v>
          </cell>
          <cell r="AZ1218">
            <v>758007.42999999982</v>
          </cell>
        </row>
        <row r="1219">
          <cell r="O1219">
            <v>596183.93999999994</v>
          </cell>
          <cell r="P1219">
            <v>593303.81999999995</v>
          </cell>
          <cell r="AO1219">
            <v>607704.41999999993</v>
          </cell>
          <cell r="AP1219">
            <v>604824.29999999993</v>
          </cell>
          <cell r="AQ1219">
            <v>601944.18000000005</v>
          </cell>
          <cell r="AR1219">
            <v>599064.06000000006</v>
          </cell>
          <cell r="AS1219">
            <v>596183.93999999994</v>
          </cell>
          <cell r="AT1219">
            <v>593303.81999999995</v>
          </cell>
          <cell r="AU1219">
            <v>590423.69999999995</v>
          </cell>
          <cell r="AV1219">
            <v>587543.57999999996</v>
          </cell>
          <cell r="AW1219">
            <v>584663.46</v>
          </cell>
          <cell r="AX1219">
            <v>581783.34</v>
          </cell>
          <cell r="AY1219">
            <v>578903.22000000009</v>
          </cell>
          <cell r="AZ1219">
            <v>576023.1</v>
          </cell>
        </row>
        <row r="1220">
          <cell r="O1220">
            <v>1825488.48</v>
          </cell>
          <cell r="P1220">
            <v>1816669.69</v>
          </cell>
          <cell r="AO1220">
            <v>1860763.6400000004</v>
          </cell>
          <cell r="AP1220">
            <v>1851944.8499999999</v>
          </cell>
          <cell r="AQ1220">
            <v>1843126.0599999998</v>
          </cell>
          <cell r="AR1220">
            <v>1834307.2700000003</v>
          </cell>
          <cell r="AS1220">
            <v>1825488.4800000002</v>
          </cell>
          <cell r="AT1220">
            <v>1816669.6900000002</v>
          </cell>
          <cell r="AU1220">
            <v>1807850.8999999997</v>
          </cell>
          <cell r="AV1220">
            <v>1799032.11</v>
          </cell>
          <cell r="AW1220">
            <v>1790213.32</v>
          </cell>
          <cell r="AX1220">
            <v>1781394.53</v>
          </cell>
          <cell r="AY1220">
            <v>1772575.74</v>
          </cell>
          <cell r="AZ1220">
            <v>1763756.95</v>
          </cell>
        </row>
        <row r="1221">
          <cell r="O1221">
            <v>557137.59</v>
          </cell>
          <cell r="P1221">
            <v>554446.11</v>
          </cell>
          <cell r="AO1221">
            <v>567903.51</v>
          </cell>
          <cell r="AP1221">
            <v>565212.03</v>
          </cell>
          <cell r="AQ1221">
            <v>562520.55000000005</v>
          </cell>
          <cell r="AR1221">
            <v>559829.06999999995</v>
          </cell>
          <cell r="AS1221">
            <v>557137.59</v>
          </cell>
          <cell r="AT1221">
            <v>554446.11</v>
          </cell>
          <cell r="AU1221">
            <v>551754.63</v>
          </cell>
          <cell r="AV1221">
            <v>549063.14999999991</v>
          </cell>
          <cell r="AW1221">
            <v>546371.66999999993</v>
          </cell>
          <cell r="AX1221">
            <v>543680.18999999994</v>
          </cell>
          <cell r="AY1221">
            <v>540988.70999999985</v>
          </cell>
          <cell r="AZ1221">
            <v>538297.23</v>
          </cell>
        </row>
        <row r="1222">
          <cell r="O1222">
            <v>9223.91</v>
          </cell>
          <cell r="P1222">
            <v>9128.82</v>
          </cell>
          <cell r="AO1222">
            <v>9604.27</v>
          </cell>
          <cell r="AP1222">
            <v>9509.18</v>
          </cell>
          <cell r="AQ1222">
            <v>9414.0899999999983</v>
          </cell>
          <cell r="AR1222">
            <v>9319.0000000000018</v>
          </cell>
          <cell r="AS1222">
            <v>9223.9100000000017</v>
          </cell>
          <cell r="AT1222">
            <v>9128.82</v>
          </cell>
          <cell r="AU1222">
            <v>9033.73</v>
          </cell>
          <cell r="AV1222">
            <v>8938.6400000000012</v>
          </cell>
          <cell r="AW1222">
            <v>8843.5500000000011</v>
          </cell>
          <cell r="AX1222">
            <v>8748.4599999999991</v>
          </cell>
          <cell r="AY1222">
            <v>8653.369999999999</v>
          </cell>
          <cell r="AZ1222">
            <v>8558.2800000000007</v>
          </cell>
        </row>
        <row r="1223">
          <cell r="O1223">
            <v>21521.49</v>
          </cell>
          <cell r="P1223">
            <v>21299.61</v>
          </cell>
          <cell r="AO1223">
            <v>22409.01</v>
          </cell>
          <cell r="AP1223">
            <v>22187.129999999994</v>
          </cell>
          <cell r="AQ1223">
            <v>21965.25</v>
          </cell>
          <cell r="AR1223">
            <v>21743.370000000003</v>
          </cell>
          <cell r="AS1223">
            <v>21521.49</v>
          </cell>
          <cell r="AT1223">
            <v>21299.61</v>
          </cell>
          <cell r="AU1223">
            <v>21077.73</v>
          </cell>
          <cell r="AV1223">
            <v>20855.849999999999</v>
          </cell>
          <cell r="AW1223">
            <v>20633.969999999998</v>
          </cell>
          <cell r="AX1223">
            <v>20412.09</v>
          </cell>
          <cell r="AY1223">
            <v>20190.21</v>
          </cell>
          <cell r="AZ1223">
            <v>19968.330000000002</v>
          </cell>
        </row>
        <row r="1224">
          <cell r="O1224">
            <v>0</v>
          </cell>
          <cell r="P1224">
            <v>0</v>
          </cell>
          <cell r="AO1224">
            <v>0</v>
          </cell>
          <cell r="AP1224">
            <v>0</v>
          </cell>
          <cell r="AQ1224">
            <v>0</v>
          </cell>
          <cell r="AR1224">
            <v>0</v>
          </cell>
          <cell r="AS1224">
            <v>0</v>
          </cell>
          <cell r="AT1224">
            <v>0</v>
          </cell>
          <cell r="AU1224">
            <v>0</v>
          </cell>
          <cell r="AV1224">
            <v>0</v>
          </cell>
          <cell r="AW1224">
            <v>0</v>
          </cell>
          <cell r="AX1224">
            <v>0</v>
          </cell>
          <cell r="AY1224">
            <v>0</v>
          </cell>
          <cell r="AZ1224">
            <v>0</v>
          </cell>
        </row>
        <row r="1225">
          <cell r="O1225">
            <v>546750.06000000006</v>
          </cell>
          <cell r="P1225">
            <v>541542.92000000004</v>
          </cell>
          <cell r="AO1225">
            <v>567578.62</v>
          </cell>
          <cell r="AP1225">
            <v>562371.48</v>
          </cell>
          <cell r="AQ1225">
            <v>557164.34</v>
          </cell>
          <cell r="AR1225">
            <v>551957.20000000007</v>
          </cell>
          <cell r="AS1225">
            <v>546750.05999999994</v>
          </cell>
          <cell r="AT1225">
            <v>541542.91999999993</v>
          </cell>
          <cell r="AU1225">
            <v>536335.78</v>
          </cell>
          <cell r="AV1225">
            <v>531128.64</v>
          </cell>
          <cell r="AW1225">
            <v>525921.5</v>
          </cell>
          <cell r="AX1225">
            <v>520714.36000000004</v>
          </cell>
          <cell r="AY1225">
            <v>515507.22</v>
          </cell>
          <cell r="AZ1225">
            <v>510300.08</v>
          </cell>
        </row>
        <row r="1226">
          <cell r="O1226">
            <v>0</v>
          </cell>
          <cell r="P1226">
            <v>0</v>
          </cell>
          <cell r="AO1226">
            <v>0</v>
          </cell>
          <cell r="AP1226">
            <v>0</v>
          </cell>
          <cell r="AQ1226">
            <v>0</v>
          </cell>
          <cell r="AR1226">
            <v>0</v>
          </cell>
          <cell r="AS1226">
            <v>0</v>
          </cell>
          <cell r="AT1226">
            <v>0</v>
          </cell>
          <cell r="AU1226">
            <v>0</v>
          </cell>
          <cell r="AV1226">
            <v>0</v>
          </cell>
          <cell r="AW1226">
            <v>0</v>
          </cell>
          <cell r="AX1226">
            <v>0</v>
          </cell>
          <cell r="AY1226">
            <v>0</v>
          </cell>
          <cell r="AZ1226">
            <v>0</v>
          </cell>
        </row>
        <row r="1227">
          <cell r="O1227">
            <v>0</v>
          </cell>
          <cell r="P1227">
            <v>0</v>
          </cell>
          <cell r="AO1227">
            <v>0</v>
          </cell>
          <cell r="AP1227">
            <v>0</v>
          </cell>
          <cell r="AQ1227">
            <v>0</v>
          </cell>
          <cell r="AR1227">
            <v>0</v>
          </cell>
          <cell r="AS1227">
            <v>0</v>
          </cell>
          <cell r="AT1227">
            <v>0</v>
          </cell>
          <cell r="AU1227">
            <v>0</v>
          </cell>
          <cell r="AV1227">
            <v>0</v>
          </cell>
          <cell r="AW1227">
            <v>0</v>
          </cell>
          <cell r="AX1227">
            <v>0</v>
          </cell>
          <cell r="AY1227">
            <v>0</v>
          </cell>
          <cell r="AZ1227">
            <v>0</v>
          </cell>
        </row>
        <row r="1228">
          <cell r="O1228">
            <v>103008.89</v>
          </cell>
          <cell r="P1228">
            <v>102120.9</v>
          </cell>
          <cell r="AO1228">
            <v>106560.84999999999</v>
          </cell>
          <cell r="AP1228">
            <v>105672.86</v>
          </cell>
          <cell r="AQ1228">
            <v>104784.87</v>
          </cell>
          <cell r="AR1228">
            <v>103896.88</v>
          </cell>
          <cell r="AS1228">
            <v>103008.89</v>
          </cell>
          <cell r="AT1228">
            <v>102120.89999999998</v>
          </cell>
          <cell r="AU1228">
            <v>101232.90999999999</v>
          </cell>
          <cell r="AV1228">
            <v>100344.91999999998</v>
          </cell>
          <cell r="AW1228">
            <v>99456.93</v>
          </cell>
          <cell r="AX1228">
            <v>98568.939999999988</v>
          </cell>
          <cell r="AY1228">
            <v>97680.949999999968</v>
          </cell>
          <cell r="AZ1228">
            <v>96792.959999999977</v>
          </cell>
        </row>
        <row r="1229">
          <cell r="O1229">
            <v>0</v>
          </cell>
          <cell r="P1229">
            <v>0</v>
          </cell>
          <cell r="AO1229">
            <v>0</v>
          </cell>
          <cell r="AP1229">
            <v>0</v>
          </cell>
          <cell r="AQ1229">
            <v>0</v>
          </cell>
          <cell r="AR1229">
            <v>0</v>
          </cell>
          <cell r="AS1229">
            <v>0</v>
          </cell>
          <cell r="AT1229">
            <v>0</v>
          </cell>
          <cell r="AU1229">
            <v>0</v>
          </cell>
          <cell r="AV1229">
            <v>0</v>
          </cell>
          <cell r="AW1229">
            <v>0</v>
          </cell>
          <cell r="AX1229">
            <v>0</v>
          </cell>
          <cell r="AY1229">
            <v>0</v>
          </cell>
          <cell r="AZ1229">
            <v>0</v>
          </cell>
        </row>
        <row r="1230">
          <cell r="O1230">
            <v>4449399.21</v>
          </cell>
          <cell r="P1230">
            <v>4432980.76</v>
          </cell>
          <cell r="AO1230">
            <v>4515073.01</v>
          </cell>
          <cell r="AP1230">
            <v>4498654.5599999996</v>
          </cell>
          <cell r="AQ1230">
            <v>4482236.1100000003</v>
          </cell>
          <cell r="AR1230">
            <v>4465817.66</v>
          </cell>
          <cell r="AS1230">
            <v>4449399.21</v>
          </cell>
          <cell r="AT1230">
            <v>4432980.76</v>
          </cell>
          <cell r="AU1230">
            <v>4416562.3099999996</v>
          </cell>
          <cell r="AV1230">
            <v>4400143.8600000003</v>
          </cell>
          <cell r="AW1230">
            <v>4383725.41</v>
          </cell>
          <cell r="AX1230">
            <v>4367306.96</v>
          </cell>
          <cell r="AY1230">
            <v>4350888.51</v>
          </cell>
          <cell r="AZ1230">
            <v>4334470.0599999996</v>
          </cell>
        </row>
        <row r="1231">
          <cell r="O1231">
            <v>668341.89</v>
          </cell>
          <cell r="P1231">
            <v>652428.99</v>
          </cell>
          <cell r="AO1231">
            <v>731993.49000000011</v>
          </cell>
          <cell r="AP1231">
            <v>716080.59</v>
          </cell>
          <cell r="AQ1231">
            <v>700167.69</v>
          </cell>
          <cell r="AR1231">
            <v>684254.79</v>
          </cell>
          <cell r="AS1231">
            <v>668341.8899999999</v>
          </cell>
          <cell r="AT1231">
            <v>652428.99000000011</v>
          </cell>
          <cell r="AU1231">
            <v>636516.09</v>
          </cell>
          <cell r="AV1231">
            <v>620603.18999999994</v>
          </cell>
          <cell r="AW1231">
            <v>604690.29</v>
          </cell>
          <cell r="AX1231">
            <v>588777.3899999999</v>
          </cell>
          <cell r="AY1231">
            <v>572864.49000000011</v>
          </cell>
          <cell r="AZ1231">
            <v>556951.59</v>
          </cell>
        </row>
        <row r="1232">
          <cell r="O1232">
            <v>15186340.07</v>
          </cell>
          <cell r="P1232">
            <v>15152963.5</v>
          </cell>
          <cell r="AO1232">
            <v>15319846.349999996</v>
          </cell>
          <cell r="AP1232">
            <v>15286469.780000001</v>
          </cell>
          <cell r="AQ1232">
            <v>15253093.210000001</v>
          </cell>
          <cell r="AR1232">
            <v>15219716.640000001</v>
          </cell>
          <cell r="AS1232">
            <v>15186340.069999998</v>
          </cell>
          <cell r="AT1232">
            <v>15152963.500000002</v>
          </cell>
          <cell r="AU1232">
            <v>15119586.930000002</v>
          </cell>
          <cell r="AV1232">
            <v>15086210.359999999</v>
          </cell>
          <cell r="AW1232">
            <v>15052833.789999999</v>
          </cell>
          <cell r="AX1232">
            <v>15019457.220000001</v>
          </cell>
          <cell r="AY1232">
            <v>14986080.650000004</v>
          </cell>
          <cell r="AZ1232">
            <v>14952704.08</v>
          </cell>
        </row>
        <row r="1233">
          <cell r="O1233">
            <v>263758.23</v>
          </cell>
          <cell r="P1233">
            <v>258483.07</v>
          </cell>
          <cell r="AO1233">
            <v>693016.54875000007</v>
          </cell>
          <cell r="AP1233">
            <v>646001.5479166666</v>
          </cell>
          <cell r="AQ1233">
            <v>531801.86624999996</v>
          </cell>
          <cell r="AR1233">
            <v>419464.14291666663</v>
          </cell>
          <cell r="AS1233">
            <v>308988.37791666662</v>
          </cell>
          <cell r="AT1233">
            <v>252729.18250000002</v>
          </cell>
          <cell r="AU1233">
            <v>249755.57750000001</v>
          </cell>
          <cell r="AV1233">
            <v>246781.9725</v>
          </cell>
          <cell r="AW1233">
            <v>242657.59</v>
          </cell>
          <cell r="AX1233">
            <v>237382.43000000002</v>
          </cell>
          <cell r="AY1233">
            <v>232107.27</v>
          </cell>
          <cell r="AZ1233">
            <v>226832.11000000002</v>
          </cell>
        </row>
        <row r="1234">
          <cell r="O1234">
            <v>346456.92</v>
          </cell>
          <cell r="P1234">
            <v>339527.78</v>
          </cell>
          <cell r="AO1234">
            <v>680753.73166666669</v>
          </cell>
          <cell r="AP1234">
            <v>648829.18416666659</v>
          </cell>
          <cell r="AQ1234">
            <v>557980.7941666668</v>
          </cell>
          <cell r="AR1234">
            <v>468566.92083333345</v>
          </cell>
          <cell r="AS1234">
            <v>380587.56416666665</v>
          </cell>
          <cell r="AT1234">
            <v>334497.91750000004</v>
          </cell>
          <cell r="AU1234">
            <v>329580.72249999997</v>
          </cell>
          <cell r="AV1234">
            <v>324663.52749999997</v>
          </cell>
          <cell r="AW1234">
            <v>318740.35999999993</v>
          </cell>
          <cell r="AX1234">
            <v>311811.21999999997</v>
          </cell>
          <cell r="AY1234">
            <v>304882.08</v>
          </cell>
          <cell r="AZ1234">
            <v>297952.94</v>
          </cell>
        </row>
        <row r="1235">
          <cell r="O1235">
            <v>1380960.89</v>
          </cell>
          <cell r="P1235">
            <v>1353341.67</v>
          </cell>
          <cell r="AO1235">
            <v>1422389.7245833334</v>
          </cell>
          <cell r="AP1235">
            <v>1463818.55</v>
          </cell>
          <cell r="AQ1235">
            <v>1436199.33</v>
          </cell>
          <cell r="AR1235">
            <v>1408580.11</v>
          </cell>
          <cell r="AS1235">
            <v>1380960.89</v>
          </cell>
          <cell r="AT1235">
            <v>1353341.6700000002</v>
          </cell>
          <cell r="AU1235">
            <v>1325722.45</v>
          </cell>
          <cell r="AV1235">
            <v>1298103.2300000002</v>
          </cell>
          <cell r="AW1235">
            <v>1270484.01</v>
          </cell>
          <cell r="AX1235">
            <v>1242864.79</v>
          </cell>
          <cell r="AY1235">
            <v>1215245.57</v>
          </cell>
          <cell r="AZ1235">
            <v>1187626.3500000001</v>
          </cell>
        </row>
        <row r="1236">
          <cell r="O1236">
            <v>5159971.2699999996</v>
          </cell>
          <cell r="P1236">
            <v>5135043.88</v>
          </cell>
          <cell r="AO1236">
            <v>3251986.7162500001</v>
          </cell>
          <cell r="AP1236">
            <v>3676791.1158333332</v>
          </cell>
          <cell r="AQ1236">
            <v>4099518.2329166667</v>
          </cell>
          <cell r="AR1236">
            <v>4520168.0674999999</v>
          </cell>
          <cell r="AS1236">
            <v>4938740.6195833338</v>
          </cell>
          <cell r="AT1236">
            <v>5135043.88</v>
          </cell>
          <cell r="AU1236">
            <v>5110116.49</v>
          </cell>
          <cell r="AV1236">
            <v>5085189.1000000006</v>
          </cell>
          <cell r="AW1236">
            <v>5060261.71</v>
          </cell>
          <cell r="AX1236">
            <v>5035334.3199999994</v>
          </cell>
          <cell r="AY1236">
            <v>5010406.9299999988</v>
          </cell>
          <cell r="AZ1236">
            <v>4985479.54</v>
          </cell>
        </row>
        <row r="1237">
          <cell r="O1237">
            <v>0</v>
          </cell>
          <cell r="P1237">
            <v>0</v>
          </cell>
          <cell r="AO1237">
            <v>0</v>
          </cell>
          <cell r="AP1237">
            <v>0</v>
          </cell>
          <cell r="AQ1237">
            <v>0</v>
          </cell>
          <cell r="AR1237">
            <v>5716.0508333333337</v>
          </cell>
          <cell r="AS1237">
            <v>17148.1525</v>
          </cell>
          <cell r="AT1237">
            <v>28580.254166666666</v>
          </cell>
          <cell r="AU1237">
            <v>39723.412083333336</v>
          </cell>
          <cell r="AV1237">
            <v>50482.41375</v>
          </cell>
          <cell r="AW1237">
            <v>61050.990416666667</v>
          </cell>
          <cell r="AX1237">
            <v>71429.142083333325</v>
          </cell>
          <cell r="AY1237">
            <v>81616.868749999994</v>
          </cell>
          <cell r="AZ1237">
            <v>91614.17041666666</v>
          </cell>
        </row>
        <row r="1238">
          <cell r="O1238">
            <v>0</v>
          </cell>
          <cell r="P1238">
            <v>0</v>
          </cell>
          <cell r="AO1238">
            <v>0</v>
          </cell>
          <cell r="AP1238">
            <v>0</v>
          </cell>
          <cell r="AQ1238">
            <v>0</v>
          </cell>
          <cell r="AR1238">
            <v>0</v>
          </cell>
          <cell r="AS1238">
            <v>0</v>
          </cell>
          <cell r="AT1238">
            <v>0</v>
          </cell>
          <cell r="AU1238">
            <v>0</v>
          </cell>
          <cell r="AV1238">
            <v>0</v>
          </cell>
          <cell r="AW1238">
            <v>1775.9954166666666</v>
          </cell>
          <cell r="AX1238">
            <v>5295.6954166666665</v>
          </cell>
          <cell r="AY1238">
            <v>8750.8137499999993</v>
          </cell>
          <cell r="AZ1238">
            <v>12141.350416666668</v>
          </cell>
        </row>
        <row r="1239">
          <cell r="O1239">
            <v>0</v>
          </cell>
          <cell r="P1239">
            <v>0</v>
          </cell>
          <cell r="AO1239">
            <v>0</v>
          </cell>
          <cell r="AP1239">
            <v>0</v>
          </cell>
          <cell r="AQ1239">
            <v>0</v>
          </cell>
          <cell r="AR1239">
            <v>0</v>
          </cell>
          <cell r="AS1239">
            <v>0</v>
          </cell>
          <cell r="AT1239">
            <v>0</v>
          </cell>
          <cell r="AU1239">
            <v>0</v>
          </cell>
          <cell r="AV1239">
            <v>0</v>
          </cell>
          <cell r="AW1239">
            <v>1088.5133333333333</v>
          </cell>
          <cell r="AX1239">
            <v>3245.7487500000002</v>
          </cell>
          <cell r="AY1239">
            <v>5363.4016666666666</v>
          </cell>
          <cell r="AZ1239">
            <v>7441.472083333334</v>
          </cell>
        </row>
        <row r="1240">
          <cell r="O1240">
            <v>0</v>
          </cell>
          <cell r="P1240">
            <v>0</v>
          </cell>
          <cell r="AO1240">
            <v>0</v>
          </cell>
          <cell r="AP1240">
            <v>0</v>
          </cell>
          <cell r="AQ1240">
            <v>0</v>
          </cell>
          <cell r="AR1240">
            <v>3126.7266666666669</v>
          </cell>
          <cell r="AS1240">
            <v>9380.18</v>
          </cell>
          <cell r="AT1240">
            <v>15633.633333333333</v>
          </cell>
          <cell r="AU1240">
            <v>21729.032916666667</v>
          </cell>
          <cell r="AV1240">
            <v>27614.296666666662</v>
          </cell>
          <cell r="AW1240">
            <v>30530.887499999997</v>
          </cell>
          <cell r="AX1240">
            <v>30530.887499999997</v>
          </cell>
          <cell r="AY1240">
            <v>30530.887499999997</v>
          </cell>
          <cell r="AZ1240">
            <v>30530.887499999997</v>
          </cell>
        </row>
        <row r="1241">
          <cell r="O1241">
            <v>872044.93</v>
          </cell>
          <cell r="P1241">
            <v>867832.16</v>
          </cell>
          <cell r="AO1241">
            <v>549591.91541666666</v>
          </cell>
          <cell r="AP1241">
            <v>621384.66583333327</v>
          </cell>
          <cell r="AQ1241">
            <v>692826.3520833333</v>
          </cell>
          <cell r="AR1241">
            <v>763916.97416666662</v>
          </cell>
          <cell r="AS1241">
            <v>834656.53208333335</v>
          </cell>
          <cell r="AT1241">
            <v>867832.16</v>
          </cell>
          <cell r="AU1241">
            <v>863619.39</v>
          </cell>
          <cell r="AV1241">
            <v>859406.62</v>
          </cell>
          <cell r="AW1241">
            <v>855193.85</v>
          </cell>
          <cell r="AX1241">
            <v>850981.08000000007</v>
          </cell>
          <cell r="AY1241">
            <v>846768.31</v>
          </cell>
          <cell r="AZ1241">
            <v>842555.54</v>
          </cell>
        </row>
        <row r="1242">
          <cell r="O1242">
            <v>5028847.9800000004</v>
          </cell>
          <cell r="P1242">
            <v>5051581.58</v>
          </cell>
          <cell r="AO1242">
            <v>5232057.7954166671</v>
          </cell>
          <cell r="AP1242">
            <v>5187376.5337500004</v>
          </cell>
          <cell r="AQ1242">
            <v>5143704.8620833335</v>
          </cell>
          <cell r="AR1242">
            <v>5101026.2745833332</v>
          </cell>
          <cell r="AS1242">
            <v>5059206.0249999994</v>
          </cell>
          <cell r="AT1242">
            <v>4993530.8091666661</v>
          </cell>
          <cell r="AU1242">
            <v>4905468.8391666664</v>
          </cell>
          <cell r="AV1242">
            <v>4820131.1095833331</v>
          </cell>
          <cell r="AW1242">
            <v>4734157.157916666</v>
          </cell>
          <cell r="AX1242">
            <v>4647680.1616666662</v>
          </cell>
          <cell r="AY1242">
            <v>4562827.1675000004</v>
          </cell>
          <cell r="AZ1242">
            <v>4476820.2754166666</v>
          </cell>
        </row>
        <row r="1243">
          <cell r="O1243">
            <v>0</v>
          </cell>
          <cell r="P1243">
            <v>0</v>
          </cell>
          <cell r="AO1243">
            <v>0</v>
          </cell>
          <cell r="AP1243">
            <v>0</v>
          </cell>
          <cell r="AQ1243">
            <v>0</v>
          </cell>
          <cell r="AR1243">
            <v>0</v>
          </cell>
          <cell r="AS1243">
            <v>0</v>
          </cell>
          <cell r="AT1243">
            <v>0</v>
          </cell>
          <cell r="AU1243">
            <v>0</v>
          </cell>
          <cell r="AV1243">
            <v>0</v>
          </cell>
          <cell r="AW1243">
            <v>0</v>
          </cell>
          <cell r="AX1243">
            <v>0</v>
          </cell>
          <cell r="AY1243">
            <v>0</v>
          </cell>
          <cell r="AZ1243">
            <v>0</v>
          </cell>
        </row>
        <row r="1244">
          <cell r="O1244">
            <v>0</v>
          </cell>
          <cell r="P1244">
            <v>0</v>
          </cell>
          <cell r="AO1244">
            <v>0</v>
          </cell>
          <cell r="AP1244">
            <v>0</v>
          </cell>
          <cell r="AQ1244">
            <v>0</v>
          </cell>
          <cell r="AR1244">
            <v>0</v>
          </cell>
          <cell r="AS1244">
            <v>0</v>
          </cell>
          <cell r="AT1244">
            <v>0</v>
          </cell>
          <cell r="AU1244">
            <v>0</v>
          </cell>
          <cell r="AV1244">
            <v>0</v>
          </cell>
          <cell r="AW1244">
            <v>0</v>
          </cell>
          <cell r="AX1244">
            <v>0</v>
          </cell>
          <cell r="AY1244">
            <v>0</v>
          </cell>
          <cell r="AZ1244">
            <v>0</v>
          </cell>
        </row>
        <row r="1245">
          <cell r="O1245">
            <v>3309280.46</v>
          </cell>
          <cell r="P1245">
            <v>3299384</v>
          </cell>
          <cell r="AO1245">
            <v>3328831.81</v>
          </cell>
          <cell r="AP1245">
            <v>3312662.5604166673</v>
          </cell>
          <cell r="AQ1245">
            <v>3296800.5295833335</v>
          </cell>
          <cell r="AR1245">
            <v>3283346.0762499999</v>
          </cell>
          <cell r="AS1245">
            <v>3271663.4083333332</v>
          </cell>
          <cell r="AT1245">
            <v>3259596.6895833332</v>
          </cell>
          <cell r="AU1245">
            <v>3245342.9937499999</v>
          </cell>
          <cell r="AV1245">
            <v>3229942.830833334</v>
          </cell>
          <cell r="AW1245">
            <v>3213380.2258333336</v>
          </cell>
          <cell r="AX1245">
            <v>3196374.9424999994</v>
          </cell>
          <cell r="AY1245">
            <v>3177629.375833333</v>
          </cell>
          <cell r="AZ1245">
            <v>3157416.5491666663</v>
          </cell>
        </row>
        <row r="1246">
          <cell r="O1246">
            <v>0</v>
          </cell>
          <cell r="P1246">
            <v>0</v>
          </cell>
          <cell r="AO1246">
            <v>0</v>
          </cell>
          <cell r="AP1246">
            <v>0</v>
          </cell>
          <cell r="AQ1246">
            <v>0</v>
          </cell>
          <cell r="AR1246">
            <v>0</v>
          </cell>
          <cell r="AS1246">
            <v>0</v>
          </cell>
          <cell r="AT1246">
            <v>0</v>
          </cell>
          <cell r="AU1246">
            <v>0</v>
          </cell>
          <cell r="AV1246">
            <v>0</v>
          </cell>
          <cell r="AW1246">
            <v>0</v>
          </cell>
          <cell r="AX1246">
            <v>0</v>
          </cell>
          <cell r="AY1246">
            <v>0</v>
          </cell>
          <cell r="AZ1246">
            <v>0</v>
          </cell>
        </row>
        <row r="1247">
          <cell r="O1247">
            <v>0</v>
          </cell>
          <cell r="P1247">
            <v>0</v>
          </cell>
          <cell r="AO1247">
            <v>0</v>
          </cell>
          <cell r="AP1247">
            <v>0</v>
          </cell>
          <cell r="AQ1247">
            <v>0</v>
          </cell>
          <cell r="AR1247">
            <v>0</v>
          </cell>
          <cell r="AS1247">
            <v>0</v>
          </cell>
          <cell r="AT1247">
            <v>0</v>
          </cell>
          <cell r="AU1247">
            <v>0</v>
          </cell>
          <cell r="AV1247">
            <v>0</v>
          </cell>
          <cell r="AW1247">
            <v>0</v>
          </cell>
          <cell r="AX1247">
            <v>0</v>
          </cell>
          <cell r="AY1247">
            <v>0</v>
          </cell>
          <cell r="AZ1247">
            <v>0</v>
          </cell>
        </row>
        <row r="1248">
          <cell r="O1248">
            <v>0</v>
          </cell>
          <cell r="P1248">
            <v>0</v>
          </cell>
          <cell r="AO1248">
            <v>0</v>
          </cell>
          <cell r="AP1248">
            <v>0</v>
          </cell>
          <cell r="AQ1248">
            <v>0</v>
          </cell>
          <cell r="AR1248">
            <v>0</v>
          </cell>
          <cell r="AS1248">
            <v>0</v>
          </cell>
          <cell r="AT1248">
            <v>0</v>
          </cell>
          <cell r="AU1248">
            <v>0</v>
          </cell>
          <cell r="AV1248">
            <v>0</v>
          </cell>
          <cell r="AW1248">
            <v>0</v>
          </cell>
          <cell r="AX1248">
            <v>0</v>
          </cell>
          <cell r="AY1248">
            <v>0</v>
          </cell>
          <cell r="AZ1248">
            <v>0</v>
          </cell>
        </row>
        <row r="1249">
          <cell r="O1249">
            <v>13781504.449999999</v>
          </cell>
          <cell r="P1249">
            <v>8306915.9500000002</v>
          </cell>
          <cell r="AO1249">
            <v>15490914.964166664</v>
          </cell>
          <cell r="AP1249">
            <v>13907787.869999999</v>
          </cell>
          <cell r="AQ1249">
            <v>12743348.628749996</v>
          </cell>
          <cell r="AR1249">
            <v>12013401.1425</v>
          </cell>
          <cell r="AS1249">
            <v>11294711.723333335</v>
          </cell>
          <cell r="AT1249">
            <v>10169821.622916667</v>
          </cell>
          <cell r="AU1249">
            <v>8864410.0262499992</v>
          </cell>
          <cell r="AV1249">
            <v>7672897.626666666</v>
          </cell>
          <cell r="AW1249">
            <v>6500038.4937499994</v>
          </cell>
          <cell r="AX1249">
            <v>5525069.7354166666</v>
          </cell>
          <cell r="AY1249">
            <v>4916316.427083333</v>
          </cell>
          <cell r="AZ1249">
            <v>5316181.9000000013</v>
          </cell>
        </row>
        <row r="1250">
          <cell r="O1250">
            <v>412105</v>
          </cell>
          <cell r="P1250">
            <v>412105</v>
          </cell>
          <cell r="AO1250">
            <v>412105</v>
          </cell>
          <cell r="AP1250">
            <v>412105</v>
          </cell>
          <cell r="AQ1250">
            <v>412105</v>
          </cell>
          <cell r="AR1250">
            <v>412105</v>
          </cell>
          <cell r="AS1250">
            <v>412105</v>
          </cell>
          <cell r="AT1250">
            <v>412105</v>
          </cell>
          <cell r="AU1250">
            <v>412105</v>
          </cell>
          <cell r="AV1250">
            <v>412105</v>
          </cell>
          <cell r="AW1250">
            <v>412105</v>
          </cell>
          <cell r="AX1250">
            <v>394933.95833333331</v>
          </cell>
          <cell r="AY1250">
            <v>360591.875</v>
          </cell>
          <cell r="AZ1250">
            <v>326249.79166666669</v>
          </cell>
        </row>
        <row r="1251">
          <cell r="O1251">
            <v>0</v>
          </cell>
          <cell r="P1251">
            <v>0</v>
          </cell>
          <cell r="AO1251">
            <v>0</v>
          </cell>
          <cell r="AP1251">
            <v>0</v>
          </cell>
          <cell r="AQ1251">
            <v>0</v>
          </cell>
          <cell r="AR1251">
            <v>0</v>
          </cell>
          <cell r="AS1251">
            <v>0</v>
          </cell>
          <cell r="AT1251">
            <v>0</v>
          </cell>
          <cell r="AU1251">
            <v>0</v>
          </cell>
          <cell r="AV1251">
            <v>0</v>
          </cell>
          <cell r="AW1251">
            <v>0</v>
          </cell>
          <cell r="AX1251">
            <v>0</v>
          </cell>
          <cell r="AY1251">
            <v>0</v>
          </cell>
          <cell r="AZ1251">
            <v>0</v>
          </cell>
        </row>
        <row r="1252">
          <cell r="O1252">
            <v>6742348.29</v>
          </cell>
          <cell r="P1252">
            <v>4179560.84</v>
          </cell>
          <cell r="AO1252">
            <v>5959360.2091666656</v>
          </cell>
          <cell r="AP1252">
            <v>5621973.71875</v>
          </cell>
          <cell r="AQ1252">
            <v>5365969.6870833328</v>
          </cell>
          <cell r="AR1252">
            <v>5168312.4849999985</v>
          </cell>
          <cell r="AS1252">
            <v>4973967.5179166663</v>
          </cell>
          <cell r="AT1252">
            <v>4644240.4929166669</v>
          </cell>
          <cell r="AU1252">
            <v>4232291.7166666677</v>
          </cell>
          <cell r="AV1252">
            <v>3906349.9204166667</v>
          </cell>
          <cell r="AW1252">
            <v>3595709.137083333</v>
          </cell>
          <cell r="AX1252">
            <v>3273207.8387499996</v>
          </cell>
          <cell r="AY1252">
            <v>3016526.7554166671</v>
          </cell>
          <cell r="AZ1252">
            <v>3072471.3987499997</v>
          </cell>
        </row>
        <row r="1253">
          <cell r="O1253">
            <v>8444924.6999999993</v>
          </cell>
          <cell r="P1253">
            <v>8410595.3000000007</v>
          </cell>
          <cell r="AO1253">
            <v>8582242.2999999989</v>
          </cell>
          <cell r="AP1253">
            <v>8547912.9000000004</v>
          </cell>
          <cell r="AQ1253">
            <v>8513583.5</v>
          </cell>
          <cell r="AR1253">
            <v>8479254.0999999996</v>
          </cell>
          <cell r="AS1253">
            <v>8444924.7000000011</v>
          </cell>
          <cell r="AT1253">
            <v>8410595.2999999989</v>
          </cell>
          <cell r="AU1253">
            <v>8376265.9000000013</v>
          </cell>
          <cell r="AV1253">
            <v>8341936.5</v>
          </cell>
          <cell r="AW1253">
            <v>8307607.0999999987</v>
          </cell>
          <cell r="AX1253">
            <v>8290446.6083333334</v>
          </cell>
          <cell r="AY1253">
            <v>8290455.7725</v>
          </cell>
          <cell r="AZ1253">
            <v>8290465.6841666661</v>
          </cell>
        </row>
        <row r="1254">
          <cell r="O1254">
            <v>0</v>
          </cell>
          <cell r="P1254">
            <v>0</v>
          </cell>
          <cell r="AO1254">
            <v>0</v>
          </cell>
          <cell r="AP1254">
            <v>0</v>
          </cell>
          <cell r="AQ1254">
            <v>0</v>
          </cell>
          <cell r="AR1254">
            <v>0</v>
          </cell>
          <cell r="AS1254">
            <v>0</v>
          </cell>
          <cell r="AT1254">
            <v>0</v>
          </cell>
          <cell r="AU1254">
            <v>0</v>
          </cell>
          <cell r="AV1254">
            <v>0</v>
          </cell>
          <cell r="AW1254">
            <v>0</v>
          </cell>
          <cell r="AX1254">
            <v>0</v>
          </cell>
          <cell r="AY1254">
            <v>0</v>
          </cell>
          <cell r="AZ1254">
            <v>0</v>
          </cell>
        </row>
        <row r="1255">
          <cell r="O1255">
            <v>0</v>
          </cell>
          <cell r="P1255">
            <v>0</v>
          </cell>
          <cell r="AO1255">
            <v>0.16041666666666668</v>
          </cell>
          <cell r="AP1255">
            <v>332237.44208333333</v>
          </cell>
          <cell r="AQ1255">
            <v>863341.20916666661</v>
          </cell>
          <cell r="AR1255">
            <v>1570452.1479166669</v>
          </cell>
          <cell r="AS1255">
            <v>2358304.5441666669</v>
          </cell>
          <cell r="AT1255">
            <v>2817956.1349999998</v>
          </cell>
          <cell r="AU1255">
            <v>2997999.8058333336</v>
          </cell>
          <cell r="AV1255">
            <v>2997999.8058333336</v>
          </cell>
          <cell r="AW1255">
            <v>2997999.8058333336</v>
          </cell>
          <cell r="AX1255">
            <v>2997999.8058333336</v>
          </cell>
          <cell r="AY1255">
            <v>2997999.8058333336</v>
          </cell>
          <cell r="AZ1255">
            <v>2997999.8058333336</v>
          </cell>
        </row>
        <row r="1256">
          <cell r="O1256">
            <v>0</v>
          </cell>
          <cell r="P1256">
            <v>0</v>
          </cell>
          <cell r="AO1256">
            <v>0</v>
          </cell>
          <cell r="AP1256">
            <v>0</v>
          </cell>
          <cell r="AQ1256">
            <v>0</v>
          </cell>
          <cell r="AR1256">
            <v>0</v>
          </cell>
          <cell r="AS1256">
            <v>0</v>
          </cell>
          <cell r="AT1256">
            <v>0</v>
          </cell>
          <cell r="AU1256">
            <v>0</v>
          </cell>
          <cell r="AV1256">
            <v>0</v>
          </cell>
          <cell r="AW1256">
            <v>0</v>
          </cell>
          <cell r="AX1256">
            <v>0</v>
          </cell>
          <cell r="AY1256">
            <v>0</v>
          </cell>
          <cell r="AZ1256">
            <v>0</v>
          </cell>
        </row>
        <row r="1257">
          <cell r="O1257">
            <v>0</v>
          </cell>
          <cell r="P1257">
            <v>0</v>
          </cell>
          <cell r="AO1257">
            <v>0</v>
          </cell>
          <cell r="AP1257">
            <v>0</v>
          </cell>
          <cell r="AQ1257">
            <v>0</v>
          </cell>
          <cell r="AR1257">
            <v>0</v>
          </cell>
          <cell r="AS1257">
            <v>0</v>
          </cell>
          <cell r="AT1257">
            <v>0</v>
          </cell>
          <cell r="AU1257">
            <v>0</v>
          </cell>
          <cell r="AV1257">
            <v>0</v>
          </cell>
          <cell r="AW1257">
            <v>0</v>
          </cell>
          <cell r="AX1257">
            <v>0</v>
          </cell>
          <cell r="AY1257">
            <v>0</v>
          </cell>
          <cell r="AZ1257">
            <v>0</v>
          </cell>
        </row>
        <row r="1258">
          <cell r="O1258">
            <v>29199.45</v>
          </cell>
          <cell r="P1258">
            <v>5026.75</v>
          </cell>
          <cell r="AO1258">
            <v>123488.38791666664</v>
          </cell>
          <cell r="AP1258">
            <v>102984.03625</v>
          </cell>
          <cell r="AQ1258">
            <v>84226.636249999996</v>
          </cell>
          <cell r="AR1258">
            <v>67291.843333333338</v>
          </cell>
          <cell r="AS1258">
            <v>52176.590000000004</v>
          </cell>
          <cell r="AT1258">
            <v>38911.054583333345</v>
          </cell>
          <cell r="AU1258">
            <v>27481.496666666684</v>
          </cell>
          <cell r="AV1258">
            <v>17993.067083333332</v>
          </cell>
          <cell r="AW1258">
            <v>10510.22</v>
          </cell>
          <cell r="AX1258">
            <v>5058.3316666666651</v>
          </cell>
          <cell r="AY1258">
            <v>1634.6908333333331</v>
          </cell>
          <cell r="AZ1258">
            <v>208.55875</v>
          </cell>
        </row>
        <row r="1259">
          <cell r="O1259">
            <v>0</v>
          </cell>
          <cell r="P1259">
            <v>0</v>
          </cell>
          <cell r="AO1259">
            <v>0</v>
          </cell>
          <cell r="AP1259">
            <v>0</v>
          </cell>
          <cell r="AQ1259">
            <v>0</v>
          </cell>
          <cell r="AR1259">
            <v>0</v>
          </cell>
          <cell r="AS1259">
            <v>0</v>
          </cell>
          <cell r="AT1259">
            <v>0</v>
          </cell>
          <cell r="AU1259">
            <v>0</v>
          </cell>
          <cell r="AV1259">
            <v>0</v>
          </cell>
          <cell r="AW1259">
            <v>0</v>
          </cell>
          <cell r="AX1259">
            <v>0</v>
          </cell>
          <cell r="AY1259">
            <v>0</v>
          </cell>
          <cell r="AZ1259">
            <v>0</v>
          </cell>
        </row>
        <row r="1260">
          <cell r="O1260">
            <v>0</v>
          </cell>
          <cell r="P1260">
            <v>0</v>
          </cell>
          <cell r="AO1260">
            <v>0</v>
          </cell>
          <cell r="AP1260">
            <v>0</v>
          </cell>
          <cell r="AQ1260">
            <v>0</v>
          </cell>
          <cell r="AR1260">
            <v>0</v>
          </cell>
          <cell r="AS1260">
            <v>0</v>
          </cell>
          <cell r="AT1260">
            <v>0</v>
          </cell>
          <cell r="AU1260">
            <v>0</v>
          </cell>
          <cell r="AV1260">
            <v>0</v>
          </cell>
          <cell r="AW1260">
            <v>0</v>
          </cell>
          <cell r="AX1260">
            <v>0</v>
          </cell>
          <cell r="AY1260">
            <v>0</v>
          </cell>
          <cell r="AZ1260">
            <v>0</v>
          </cell>
        </row>
        <row r="1261">
          <cell r="O1261">
            <v>11214141.300000001</v>
          </cell>
          <cell r="P1261">
            <v>5483712.3499999996</v>
          </cell>
          <cell r="AO1261">
            <v>13066839.654166667</v>
          </cell>
          <cell r="AP1261">
            <v>11626796.015833333</v>
          </cell>
          <cell r="AQ1261">
            <v>10763630.610833334</v>
          </cell>
          <cell r="AR1261">
            <v>10297536.099583333</v>
          </cell>
          <cell r="AS1261">
            <v>9787403.1166666653</v>
          </cell>
          <cell r="AT1261">
            <v>8847086.2154166643</v>
          </cell>
          <cell r="AU1261">
            <v>7784648.8274999997</v>
          </cell>
          <cell r="AV1261">
            <v>7037274.5129166665</v>
          </cell>
          <cell r="AW1261">
            <v>6356035.4125000006</v>
          </cell>
          <cell r="AX1261">
            <v>5863533.5379166678</v>
          </cell>
          <cell r="AY1261">
            <v>5675653.7191666672</v>
          </cell>
          <cell r="AZ1261">
            <v>6389432.0508333342</v>
          </cell>
        </row>
        <row r="1262">
          <cell r="O1262">
            <v>0</v>
          </cell>
          <cell r="P1262">
            <v>0</v>
          </cell>
          <cell r="AO1262">
            <v>0</v>
          </cell>
          <cell r="AP1262">
            <v>0</v>
          </cell>
          <cell r="AQ1262">
            <v>0</v>
          </cell>
          <cell r="AR1262">
            <v>0</v>
          </cell>
          <cell r="AS1262">
            <v>0</v>
          </cell>
          <cell r="AT1262">
            <v>0</v>
          </cell>
          <cell r="AU1262">
            <v>0</v>
          </cell>
          <cell r="AV1262">
            <v>0</v>
          </cell>
          <cell r="AW1262">
            <v>0</v>
          </cell>
          <cell r="AX1262">
            <v>0</v>
          </cell>
          <cell r="AY1262">
            <v>0</v>
          </cell>
          <cell r="AZ1262">
            <v>0</v>
          </cell>
        </row>
        <row r="1263">
          <cell r="O1263">
            <v>0</v>
          </cell>
          <cell r="P1263">
            <v>0</v>
          </cell>
          <cell r="AO1263">
            <v>0</v>
          </cell>
          <cell r="AP1263">
            <v>0</v>
          </cell>
          <cell r="AQ1263">
            <v>0</v>
          </cell>
          <cell r="AR1263">
            <v>0</v>
          </cell>
          <cell r="AS1263">
            <v>0</v>
          </cell>
          <cell r="AT1263">
            <v>0</v>
          </cell>
          <cell r="AU1263">
            <v>0</v>
          </cell>
          <cell r="AV1263">
            <v>0</v>
          </cell>
          <cell r="AW1263">
            <v>0</v>
          </cell>
          <cell r="AX1263">
            <v>0</v>
          </cell>
          <cell r="AY1263">
            <v>0</v>
          </cell>
          <cell r="AZ1263">
            <v>0</v>
          </cell>
        </row>
        <row r="1264">
          <cell r="O1264">
            <v>9585615.8800000008</v>
          </cell>
          <cell r="P1264">
            <v>6484112.8700000001</v>
          </cell>
          <cell r="AO1264">
            <v>8525408.8524999991</v>
          </cell>
          <cell r="AP1264">
            <v>8191221.5583333336</v>
          </cell>
          <cell r="AQ1264">
            <v>7925699.2779166661</v>
          </cell>
          <cell r="AR1264">
            <v>7642609.1587499985</v>
          </cell>
          <cell r="AS1264">
            <v>7333312.3499999978</v>
          </cell>
          <cell r="AT1264">
            <v>6933372.2045833319</v>
          </cell>
          <cell r="AU1264">
            <v>6514638.2412500009</v>
          </cell>
          <cell r="AV1264">
            <v>6219273.7729166662</v>
          </cell>
          <cell r="AW1264">
            <v>5902798.1608333336</v>
          </cell>
          <cell r="AX1264">
            <v>5591267.7079166668</v>
          </cell>
          <cell r="AY1264">
            <v>5390736.4733333336</v>
          </cell>
          <cell r="AZ1264">
            <v>5602292.2824999997</v>
          </cell>
        </row>
        <row r="1265">
          <cell r="O1265">
            <v>0</v>
          </cell>
          <cell r="P1265">
            <v>0</v>
          </cell>
          <cell r="AO1265">
            <v>0</v>
          </cell>
          <cell r="AP1265">
            <v>0</v>
          </cell>
          <cell r="AQ1265">
            <v>0</v>
          </cell>
          <cell r="AR1265">
            <v>0</v>
          </cell>
          <cell r="AS1265">
            <v>0</v>
          </cell>
          <cell r="AT1265">
            <v>0</v>
          </cell>
          <cell r="AU1265">
            <v>0</v>
          </cell>
          <cell r="AV1265">
            <v>0</v>
          </cell>
          <cell r="AW1265">
            <v>0</v>
          </cell>
          <cell r="AX1265">
            <v>0</v>
          </cell>
          <cell r="AY1265">
            <v>0</v>
          </cell>
          <cell r="AZ1265">
            <v>0</v>
          </cell>
        </row>
        <row r="1266">
          <cell r="O1266">
            <v>4217401.99</v>
          </cell>
          <cell r="P1266">
            <v>4294211.33</v>
          </cell>
          <cell r="AO1266">
            <v>4478070.5112499995</v>
          </cell>
          <cell r="AP1266">
            <v>4597000.5704166656</v>
          </cell>
          <cell r="AQ1266">
            <v>4655333.0691666668</v>
          </cell>
          <cell r="AR1266">
            <v>4635092.9145833338</v>
          </cell>
          <cell r="AS1266">
            <v>4605245.430416666</v>
          </cell>
          <cell r="AT1266">
            <v>4580807.1870833337</v>
          </cell>
          <cell r="AU1266">
            <v>4580437.0650000004</v>
          </cell>
          <cell r="AV1266">
            <v>4595775.6841666671</v>
          </cell>
          <cell r="AW1266">
            <v>4610096.5445833327</v>
          </cell>
          <cell r="AX1266">
            <v>4616173.9433333334</v>
          </cell>
          <cell r="AY1266">
            <v>4633944.064166666</v>
          </cell>
          <cell r="AZ1266">
            <v>4672028.3995833332</v>
          </cell>
        </row>
        <row r="1267">
          <cell r="O1267">
            <v>541010.15</v>
          </cell>
          <cell r="P1267">
            <v>-823088.99</v>
          </cell>
          <cell r="AO1267">
            <v>332423.29458333325</v>
          </cell>
          <cell r="AP1267">
            <v>269717.59333333332</v>
          </cell>
          <cell r="AQ1267">
            <v>190849.39875000002</v>
          </cell>
          <cell r="AR1267">
            <v>96937.150000000023</v>
          </cell>
          <cell r="AS1267">
            <v>9223.1654166666776</v>
          </cell>
          <cell r="AT1267">
            <v>-72932.859583333324</v>
          </cell>
          <cell r="AU1267">
            <v>-154154.49625</v>
          </cell>
          <cell r="AV1267">
            <v>-170426.39124999999</v>
          </cell>
          <cell r="AW1267">
            <v>-127166.15791666666</v>
          </cell>
          <cell r="AX1267">
            <v>-84704.687916666662</v>
          </cell>
          <cell r="AY1267">
            <v>-37448.465833333379</v>
          </cell>
          <cell r="AZ1267">
            <v>65566.944166666653</v>
          </cell>
        </row>
        <row r="1268">
          <cell r="O1268">
            <v>295175.01</v>
          </cell>
          <cell r="P1268">
            <v>281784.99</v>
          </cell>
          <cell r="AO1268">
            <v>290689.60000000003</v>
          </cell>
          <cell r="AP1268">
            <v>284748.37333333335</v>
          </cell>
          <cell r="AQ1268">
            <v>278807.14666666667</v>
          </cell>
          <cell r="AR1268">
            <v>272926.69791666657</v>
          </cell>
          <cell r="AS1268">
            <v>267104.11166666663</v>
          </cell>
          <cell r="AT1268">
            <v>261365.98916666664</v>
          </cell>
          <cell r="AU1268">
            <v>255592.64666666664</v>
          </cell>
          <cell r="AV1268">
            <v>249696.70541666666</v>
          </cell>
          <cell r="AW1268">
            <v>237160.07374999998</v>
          </cell>
          <cell r="AX1268">
            <v>216957.34375</v>
          </cell>
          <cell r="AY1268">
            <v>195627.80041666664</v>
          </cell>
          <cell r="AZ1268">
            <v>177654.74375000002</v>
          </cell>
        </row>
        <row r="1269">
          <cell r="O1269">
            <v>60873.69</v>
          </cell>
          <cell r="P1269">
            <v>59824.15</v>
          </cell>
          <cell r="AO1269">
            <v>65071.872499999998</v>
          </cell>
          <cell r="AP1269">
            <v>64022.327500000007</v>
          </cell>
          <cell r="AQ1269">
            <v>62972.782499999994</v>
          </cell>
          <cell r="AR1269">
            <v>61923.23750000001</v>
          </cell>
          <cell r="AS1269">
            <v>60873.692500000005</v>
          </cell>
          <cell r="AT1269">
            <v>59824.147499999999</v>
          </cell>
          <cell r="AU1269">
            <v>58774.602500000001</v>
          </cell>
          <cell r="AV1269">
            <v>57725.057499999995</v>
          </cell>
          <cell r="AW1269">
            <v>56675.512500000004</v>
          </cell>
          <cell r="AX1269">
            <v>55625.967499999999</v>
          </cell>
          <cell r="AY1269">
            <v>54576.422500000008</v>
          </cell>
          <cell r="AZ1269">
            <v>53526.877500000002</v>
          </cell>
        </row>
        <row r="1270">
          <cell r="O1270">
            <v>0</v>
          </cell>
          <cell r="P1270">
            <v>0</v>
          </cell>
          <cell r="AO1270">
            <v>0</v>
          </cell>
          <cell r="AP1270">
            <v>0</v>
          </cell>
          <cell r="AQ1270">
            <v>0</v>
          </cell>
          <cell r="AR1270">
            <v>0</v>
          </cell>
          <cell r="AS1270">
            <v>0</v>
          </cell>
          <cell r="AT1270">
            <v>0</v>
          </cell>
          <cell r="AU1270">
            <v>0</v>
          </cell>
          <cell r="AV1270">
            <v>0</v>
          </cell>
          <cell r="AW1270">
            <v>0</v>
          </cell>
          <cell r="AX1270">
            <v>0</v>
          </cell>
          <cell r="AY1270">
            <v>0</v>
          </cell>
          <cell r="AZ1270">
            <v>0</v>
          </cell>
        </row>
        <row r="1271">
          <cell r="O1271">
            <v>0</v>
          </cell>
          <cell r="P1271">
            <v>0</v>
          </cell>
          <cell r="AO1271">
            <v>0</v>
          </cell>
          <cell r="AP1271">
            <v>0</v>
          </cell>
          <cell r="AQ1271">
            <v>0</v>
          </cell>
          <cell r="AR1271">
            <v>0</v>
          </cell>
          <cell r="AS1271">
            <v>0</v>
          </cell>
          <cell r="AT1271">
            <v>0</v>
          </cell>
          <cell r="AU1271">
            <v>0</v>
          </cell>
          <cell r="AV1271">
            <v>0</v>
          </cell>
          <cell r="AW1271">
            <v>0</v>
          </cell>
          <cell r="AX1271">
            <v>0</v>
          </cell>
          <cell r="AY1271">
            <v>0</v>
          </cell>
          <cell r="AZ1271">
            <v>0</v>
          </cell>
        </row>
        <row r="1272">
          <cell r="O1272">
            <v>31660</v>
          </cell>
          <cell r="P1272">
            <v>30336.7</v>
          </cell>
          <cell r="AO1272">
            <v>36953.182916666665</v>
          </cell>
          <cell r="AP1272">
            <v>35629.882083333338</v>
          </cell>
          <cell r="AQ1272">
            <v>34306.584583333337</v>
          </cell>
          <cell r="AR1272">
            <v>32983.287083333336</v>
          </cell>
          <cell r="AS1272">
            <v>31659.989583333332</v>
          </cell>
          <cell r="AT1272">
            <v>30336.692083333339</v>
          </cell>
          <cell r="AU1272">
            <v>29013.394583333331</v>
          </cell>
          <cell r="AV1272">
            <v>27690.09708333333</v>
          </cell>
          <cell r="AW1272">
            <v>26366.799583333337</v>
          </cell>
          <cell r="AX1272">
            <v>25043.502083333336</v>
          </cell>
          <cell r="AY1272">
            <v>23720.204583333336</v>
          </cell>
          <cell r="AZ1272">
            <v>22396.907083333328</v>
          </cell>
        </row>
        <row r="1273">
          <cell r="O1273">
            <v>0</v>
          </cell>
          <cell r="P1273">
            <v>0</v>
          </cell>
          <cell r="AO1273">
            <v>0</v>
          </cell>
          <cell r="AP1273">
            <v>0</v>
          </cell>
          <cell r="AQ1273">
            <v>0</v>
          </cell>
          <cell r="AR1273">
            <v>0</v>
          </cell>
          <cell r="AS1273">
            <v>0</v>
          </cell>
          <cell r="AT1273">
            <v>0</v>
          </cell>
          <cell r="AU1273">
            <v>0</v>
          </cell>
          <cell r="AV1273">
            <v>0</v>
          </cell>
          <cell r="AW1273">
            <v>0</v>
          </cell>
          <cell r="AX1273">
            <v>0</v>
          </cell>
          <cell r="AY1273">
            <v>0</v>
          </cell>
          <cell r="AZ1273">
            <v>0</v>
          </cell>
        </row>
        <row r="1274">
          <cell r="O1274">
            <v>0</v>
          </cell>
          <cell r="P1274">
            <v>0</v>
          </cell>
          <cell r="AO1274">
            <v>0</v>
          </cell>
          <cell r="AP1274">
            <v>0</v>
          </cell>
          <cell r="AQ1274">
            <v>0</v>
          </cell>
          <cell r="AR1274">
            <v>0</v>
          </cell>
          <cell r="AS1274">
            <v>0</v>
          </cell>
          <cell r="AT1274">
            <v>0</v>
          </cell>
          <cell r="AU1274">
            <v>0</v>
          </cell>
          <cell r="AV1274">
            <v>0</v>
          </cell>
          <cell r="AW1274">
            <v>0</v>
          </cell>
          <cell r="AX1274">
            <v>0</v>
          </cell>
          <cell r="AY1274">
            <v>0</v>
          </cell>
          <cell r="AZ1274">
            <v>0</v>
          </cell>
        </row>
        <row r="1275">
          <cell r="O1275">
            <v>12182922.75</v>
          </cell>
          <cell r="P1275">
            <v>12296739.07</v>
          </cell>
          <cell r="AO1275">
            <v>12618223.522916667</v>
          </cell>
          <cell r="AP1275">
            <v>12582901.002083331</v>
          </cell>
          <cell r="AQ1275">
            <v>12545313.067916667</v>
          </cell>
          <cell r="AR1275">
            <v>12505381.564166663</v>
          </cell>
          <cell r="AS1275">
            <v>12464786.055416666</v>
          </cell>
          <cell r="AT1275">
            <v>12455159.654999999</v>
          </cell>
          <cell r="AU1275">
            <v>12494846.010416664</v>
          </cell>
          <cell r="AV1275">
            <v>12552185.581666669</v>
          </cell>
          <cell r="AW1275">
            <v>12607781.033333333</v>
          </cell>
          <cell r="AX1275">
            <v>12661582.145000003</v>
          </cell>
          <cell r="AY1275">
            <v>12732306.741666667</v>
          </cell>
          <cell r="AZ1275">
            <v>12819677.434583334</v>
          </cell>
        </row>
        <row r="1276">
          <cell r="O1276">
            <v>0</v>
          </cell>
          <cell r="P1276">
            <v>0</v>
          </cell>
          <cell r="AO1276">
            <v>0</v>
          </cell>
          <cell r="AP1276">
            <v>0</v>
          </cell>
          <cell r="AQ1276">
            <v>0</v>
          </cell>
          <cell r="AR1276">
            <v>0</v>
          </cell>
          <cell r="AS1276">
            <v>0</v>
          </cell>
          <cell r="AT1276">
            <v>0</v>
          </cell>
          <cell r="AU1276">
            <v>0</v>
          </cell>
          <cell r="AV1276">
            <v>0</v>
          </cell>
          <cell r="AW1276">
            <v>0</v>
          </cell>
          <cell r="AX1276">
            <v>0</v>
          </cell>
          <cell r="AY1276">
            <v>0</v>
          </cell>
          <cell r="AZ1276">
            <v>0</v>
          </cell>
        </row>
        <row r="1277">
          <cell r="O1277">
            <v>674858.7</v>
          </cell>
          <cell r="P1277">
            <v>663420.42000000004</v>
          </cell>
          <cell r="AO1277">
            <v>720611.83583333343</v>
          </cell>
          <cell r="AP1277">
            <v>709173.55250000011</v>
          </cell>
          <cell r="AQ1277">
            <v>697735.26916666655</v>
          </cell>
          <cell r="AR1277">
            <v>686296.98583333334</v>
          </cell>
          <cell r="AS1277">
            <v>674858.70250000001</v>
          </cell>
          <cell r="AT1277">
            <v>663420.41916666657</v>
          </cell>
          <cell r="AU1277">
            <v>651982.13583333336</v>
          </cell>
          <cell r="AV1277">
            <v>640543.85250000004</v>
          </cell>
          <cell r="AW1277">
            <v>629105.56916666671</v>
          </cell>
          <cell r="AX1277">
            <v>617667.2858333335</v>
          </cell>
          <cell r="AY1277">
            <v>606229.00250000006</v>
          </cell>
          <cell r="AZ1277">
            <v>594790.71916666662</v>
          </cell>
        </row>
        <row r="1278">
          <cell r="O1278">
            <v>0</v>
          </cell>
          <cell r="P1278">
            <v>0</v>
          </cell>
          <cell r="AO1278">
            <v>0</v>
          </cell>
          <cell r="AP1278">
            <v>0</v>
          </cell>
          <cell r="AQ1278">
            <v>0</v>
          </cell>
          <cell r="AR1278">
            <v>0</v>
          </cell>
          <cell r="AS1278">
            <v>0</v>
          </cell>
          <cell r="AT1278">
            <v>0</v>
          </cell>
          <cell r="AU1278">
            <v>0</v>
          </cell>
          <cell r="AV1278">
            <v>0</v>
          </cell>
          <cell r="AW1278">
            <v>0</v>
          </cell>
          <cell r="AX1278">
            <v>0</v>
          </cell>
          <cell r="AY1278">
            <v>0</v>
          </cell>
          <cell r="AZ1278">
            <v>0</v>
          </cell>
        </row>
        <row r="1279">
          <cell r="O1279">
            <v>0</v>
          </cell>
          <cell r="P1279">
            <v>0</v>
          </cell>
          <cell r="AO1279">
            <v>0</v>
          </cell>
          <cell r="AP1279">
            <v>0</v>
          </cell>
          <cell r="AQ1279">
            <v>0</v>
          </cell>
          <cell r="AR1279">
            <v>0</v>
          </cell>
          <cell r="AS1279">
            <v>0</v>
          </cell>
          <cell r="AT1279">
            <v>0</v>
          </cell>
          <cell r="AU1279">
            <v>0</v>
          </cell>
          <cell r="AV1279">
            <v>0</v>
          </cell>
          <cell r="AW1279">
            <v>0</v>
          </cell>
          <cell r="AX1279">
            <v>0</v>
          </cell>
          <cell r="AY1279">
            <v>0</v>
          </cell>
          <cell r="AZ1279">
            <v>0</v>
          </cell>
        </row>
        <row r="1280">
          <cell r="O1280">
            <v>0</v>
          </cell>
          <cell r="P1280">
            <v>0</v>
          </cell>
          <cell r="AO1280">
            <v>0</v>
          </cell>
          <cell r="AP1280">
            <v>0</v>
          </cell>
          <cell r="AQ1280">
            <v>0</v>
          </cell>
          <cell r="AR1280">
            <v>0</v>
          </cell>
          <cell r="AS1280">
            <v>0</v>
          </cell>
          <cell r="AT1280">
            <v>0</v>
          </cell>
          <cell r="AU1280">
            <v>0</v>
          </cell>
          <cell r="AV1280">
            <v>0</v>
          </cell>
          <cell r="AW1280">
            <v>0</v>
          </cell>
          <cell r="AX1280">
            <v>0</v>
          </cell>
          <cell r="AY1280">
            <v>0</v>
          </cell>
          <cell r="AZ1280">
            <v>0</v>
          </cell>
        </row>
        <row r="1281">
          <cell r="O1281">
            <v>0</v>
          </cell>
          <cell r="P1281">
            <v>0</v>
          </cell>
          <cell r="AO1281">
            <v>0</v>
          </cell>
          <cell r="AP1281">
            <v>0</v>
          </cell>
          <cell r="AQ1281">
            <v>0</v>
          </cell>
          <cell r="AR1281">
            <v>0</v>
          </cell>
          <cell r="AS1281">
            <v>0</v>
          </cell>
          <cell r="AT1281">
            <v>0</v>
          </cell>
          <cell r="AU1281">
            <v>0</v>
          </cell>
          <cell r="AV1281">
            <v>0</v>
          </cell>
          <cell r="AW1281">
            <v>0</v>
          </cell>
          <cell r="AX1281">
            <v>0</v>
          </cell>
          <cell r="AY1281">
            <v>0</v>
          </cell>
          <cell r="AZ1281">
            <v>0</v>
          </cell>
        </row>
        <row r="1282">
          <cell r="O1282">
            <v>-1031515.07</v>
          </cell>
          <cell r="P1282">
            <v>-1034885.26</v>
          </cell>
          <cell r="AO1282">
            <v>-968792.11958333338</v>
          </cell>
          <cell r="AP1282">
            <v>-985372.1066666668</v>
          </cell>
          <cell r="AQ1282">
            <v>-998059.9762500003</v>
          </cell>
          <cell r="AR1282">
            <v>-1011033.5170833333</v>
          </cell>
          <cell r="AS1282">
            <v>-1024580.5804166667</v>
          </cell>
          <cell r="AT1282">
            <v>-1035626.3774999999</v>
          </cell>
          <cell r="AU1282">
            <v>-1044273.4979166667</v>
          </cell>
          <cell r="AV1282">
            <v>-1053206.3358333334</v>
          </cell>
          <cell r="AW1282">
            <v>-1061942.4391666667</v>
          </cell>
          <cell r="AX1282">
            <v>-1070603.5579166666</v>
          </cell>
          <cell r="AY1282">
            <v>-1079814.8370833334</v>
          </cell>
          <cell r="AZ1282">
            <v>-1086563.3391666666</v>
          </cell>
        </row>
        <row r="1283">
          <cell r="O1283">
            <v>55670.3</v>
          </cell>
          <cell r="P1283">
            <v>27835.15</v>
          </cell>
          <cell r="AO1283">
            <v>167010.9</v>
          </cell>
          <cell r="AP1283">
            <v>139175.75</v>
          </cell>
          <cell r="AQ1283">
            <v>113660.19583333335</v>
          </cell>
          <cell r="AR1283">
            <v>91624.035416666666</v>
          </cell>
          <cell r="AS1283">
            <v>71907.470833333326</v>
          </cell>
          <cell r="AT1283">
            <v>54510.502083333333</v>
          </cell>
          <cell r="AU1283">
            <v>39433.129166666666</v>
          </cell>
          <cell r="AV1283">
            <v>26675.352083333331</v>
          </cell>
          <cell r="AW1283">
            <v>16237.170833333332</v>
          </cell>
          <cell r="AX1283">
            <v>8118.5854166666677</v>
          </cell>
          <cell r="AY1283">
            <v>2319.5958333333333</v>
          </cell>
          <cell r="AZ1283">
            <v>-1159.7979166666667</v>
          </cell>
        </row>
        <row r="1284">
          <cell r="O1284">
            <v>420313.72</v>
          </cell>
          <cell r="P1284">
            <v>447163.97</v>
          </cell>
          <cell r="AO1284">
            <v>414125.20958333323</v>
          </cell>
          <cell r="AP1284">
            <v>417636.58458333323</v>
          </cell>
          <cell r="AQ1284">
            <v>422875.89541666658</v>
          </cell>
          <cell r="AR1284">
            <v>430399.67624999996</v>
          </cell>
          <cell r="AS1284">
            <v>439087.57124999998</v>
          </cell>
          <cell r="AT1284">
            <v>448939.57624999993</v>
          </cell>
          <cell r="AU1284">
            <v>459955.68291666661</v>
          </cell>
          <cell r="AV1284">
            <v>477130.43916666665</v>
          </cell>
          <cell r="AW1284">
            <v>500003.74499999994</v>
          </cell>
          <cell r="AX1284">
            <v>523526.3691666667</v>
          </cell>
          <cell r="AY1284">
            <v>548067.27</v>
          </cell>
          <cell r="AZ1284">
            <v>572031.72333333339</v>
          </cell>
        </row>
        <row r="1285">
          <cell r="O1285">
            <v>0</v>
          </cell>
          <cell r="P1285">
            <v>0</v>
          </cell>
          <cell r="AO1285">
            <v>0</v>
          </cell>
          <cell r="AP1285">
            <v>0</v>
          </cell>
          <cell r="AQ1285">
            <v>0</v>
          </cell>
          <cell r="AR1285">
            <v>0</v>
          </cell>
          <cell r="AS1285">
            <v>0</v>
          </cell>
          <cell r="AT1285">
            <v>0</v>
          </cell>
          <cell r="AU1285">
            <v>0</v>
          </cell>
          <cell r="AV1285">
            <v>0</v>
          </cell>
          <cell r="AW1285">
            <v>0</v>
          </cell>
          <cell r="AX1285">
            <v>0</v>
          </cell>
          <cell r="AY1285">
            <v>0</v>
          </cell>
          <cell r="AZ1285">
            <v>0</v>
          </cell>
        </row>
        <row r="1286">
          <cell r="O1286">
            <v>0</v>
          </cell>
          <cell r="P1286">
            <v>0</v>
          </cell>
          <cell r="AO1286">
            <v>0</v>
          </cell>
          <cell r="AP1286">
            <v>0</v>
          </cell>
          <cell r="AQ1286">
            <v>0</v>
          </cell>
          <cell r="AR1286">
            <v>0</v>
          </cell>
          <cell r="AS1286">
            <v>0</v>
          </cell>
          <cell r="AT1286">
            <v>0</v>
          </cell>
          <cell r="AU1286">
            <v>0</v>
          </cell>
          <cell r="AV1286">
            <v>0</v>
          </cell>
          <cell r="AW1286">
            <v>0</v>
          </cell>
          <cell r="AX1286">
            <v>0</v>
          </cell>
          <cell r="AY1286">
            <v>0</v>
          </cell>
          <cell r="AZ1286">
            <v>0</v>
          </cell>
        </row>
        <row r="1287">
          <cell r="O1287">
            <v>0</v>
          </cell>
          <cell r="P1287">
            <v>0</v>
          </cell>
          <cell r="AO1287">
            <v>0</v>
          </cell>
          <cell r="AP1287">
            <v>0</v>
          </cell>
          <cell r="AQ1287">
            <v>0</v>
          </cell>
          <cell r="AR1287">
            <v>0</v>
          </cell>
          <cell r="AS1287">
            <v>0</v>
          </cell>
          <cell r="AT1287">
            <v>0</v>
          </cell>
          <cell r="AU1287">
            <v>0</v>
          </cell>
          <cell r="AV1287">
            <v>0</v>
          </cell>
          <cell r="AW1287">
            <v>0</v>
          </cell>
          <cell r="AX1287">
            <v>0</v>
          </cell>
          <cell r="AY1287">
            <v>0</v>
          </cell>
          <cell r="AZ1287">
            <v>0</v>
          </cell>
        </row>
        <row r="1288">
          <cell r="O1288">
            <v>0</v>
          </cell>
          <cell r="P1288">
            <v>0</v>
          </cell>
          <cell r="AO1288">
            <v>0</v>
          </cell>
          <cell r="AP1288">
            <v>0</v>
          </cell>
          <cell r="AQ1288">
            <v>0</v>
          </cell>
          <cell r="AR1288">
            <v>0</v>
          </cell>
          <cell r="AS1288">
            <v>0</v>
          </cell>
          <cell r="AT1288">
            <v>0</v>
          </cell>
          <cell r="AU1288">
            <v>0</v>
          </cell>
          <cell r="AV1288">
            <v>0</v>
          </cell>
          <cell r="AW1288">
            <v>0</v>
          </cell>
          <cell r="AX1288">
            <v>0</v>
          </cell>
          <cell r="AY1288">
            <v>0</v>
          </cell>
          <cell r="AZ1288">
            <v>0</v>
          </cell>
        </row>
        <row r="1289">
          <cell r="O1289">
            <v>0</v>
          </cell>
          <cell r="P1289">
            <v>0</v>
          </cell>
          <cell r="AO1289">
            <v>0</v>
          </cell>
          <cell r="AP1289">
            <v>0</v>
          </cell>
          <cell r="AQ1289">
            <v>0</v>
          </cell>
          <cell r="AR1289">
            <v>0</v>
          </cell>
          <cell r="AS1289">
            <v>0</v>
          </cell>
          <cell r="AT1289">
            <v>0</v>
          </cell>
          <cell r="AU1289">
            <v>0</v>
          </cell>
          <cell r="AV1289">
            <v>0</v>
          </cell>
          <cell r="AW1289">
            <v>0</v>
          </cell>
          <cell r="AX1289">
            <v>0</v>
          </cell>
          <cell r="AY1289">
            <v>0</v>
          </cell>
          <cell r="AZ1289">
            <v>0</v>
          </cell>
        </row>
        <row r="1290">
          <cell r="O1290">
            <v>45388.09</v>
          </cell>
          <cell r="P1290">
            <v>43928.17</v>
          </cell>
          <cell r="AO1290">
            <v>51294.441250000003</v>
          </cell>
          <cell r="AP1290">
            <v>49805.89916666667</v>
          </cell>
          <cell r="AQ1290">
            <v>48325.532083333332</v>
          </cell>
          <cell r="AR1290">
            <v>46853.340416666666</v>
          </cell>
          <cell r="AS1290">
            <v>45388.715833333328</v>
          </cell>
          <cell r="AT1290">
            <v>43934.532916666671</v>
          </cell>
          <cell r="AU1290">
            <v>42493.657500000001</v>
          </cell>
          <cell r="AV1290">
            <v>41065.473333333335</v>
          </cell>
          <cell r="AW1290">
            <v>39649.980416666665</v>
          </cell>
          <cell r="AX1290">
            <v>38247.177916666667</v>
          </cell>
          <cell r="AY1290">
            <v>36857.066249999996</v>
          </cell>
          <cell r="AZ1290">
            <v>35479.645833333336</v>
          </cell>
        </row>
        <row r="1291">
          <cell r="O1291">
            <v>0</v>
          </cell>
          <cell r="P1291">
            <v>0</v>
          </cell>
          <cell r="AO1291">
            <v>0</v>
          </cell>
          <cell r="AP1291">
            <v>0</v>
          </cell>
          <cell r="AQ1291">
            <v>0</v>
          </cell>
          <cell r="AR1291">
            <v>0</v>
          </cell>
          <cell r="AS1291">
            <v>0</v>
          </cell>
          <cell r="AT1291">
            <v>0</v>
          </cell>
          <cell r="AU1291">
            <v>0</v>
          </cell>
          <cell r="AV1291">
            <v>0</v>
          </cell>
          <cell r="AW1291">
            <v>0</v>
          </cell>
          <cell r="AX1291">
            <v>0</v>
          </cell>
          <cell r="AY1291">
            <v>0</v>
          </cell>
          <cell r="AZ1291">
            <v>0</v>
          </cell>
        </row>
        <row r="1292">
          <cell r="O1292">
            <v>0</v>
          </cell>
          <cell r="P1292">
            <v>0</v>
          </cell>
          <cell r="AO1292">
            <v>0</v>
          </cell>
          <cell r="AP1292">
            <v>0</v>
          </cell>
          <cell r="AQ1292">
            <v>0</v>
          </cell>
          <cell r="AR1292">
            <v>0</v>
          </cell>
          <cell r="AS1292">
            <v>0</v>
          </cell>
          <cell r="AT1292">
            <v>0</v>
          </cell>
          <cell r="AU1292">
            <v>0</v>
          </cell>
          <cell r="AV1292">
            <v>0</v>
          </cell>
          <cell r="AW1292">
            <v>0</v>
          </cell>
          <cell r="AX1292">
            <v>0</v>
          </cell>
          <cell r="AY1292">
            <v>0</v>
          </cell>
          <cell r="AZ1292">
            <v>0</v>
          </cell>
        </row>
        <row r="1293">
          <cell r="O1293">
            <v>0</v>
          </cell>
          <cell r="P1293">
            <v>0</v>
          </cell>
          <cell r="AO1293">
            <v>0</v>
          </cell>
          <cell r="AP1293">
            <v>0</v>
          </cell>
          <cell r="AQ1293">
            <v>0</v>
          </cell>
          <cell r="AR1293">
            <v>0</v>
          </cell>
          <cell r="AS1293">
            <v>0</v>
          </cell>
          <cell r="AT1293">
            <v>0</v>
          </cell>
          <cell r="AU1293">
            <v>0</v>
          </cell>
          <cell r="AV1293">
            <v>0</v>
          </cell>
          <cell r="AW1293">
            <v>0</v>
          </cell>
          <cell r="AX1293">
            <v>0</v>
          </cell>
          <cell r="AY1293">
            <v>0</v>
          </cell>
          <cell r="AZ1293">
            <v>0</v>
          </cell>
        </row>
        <row r="1294">
          <cell r="O1294">
            <v>1679388.27</v>
          </cell>
          <cell r="P1294">
            <v>1745906.83</v>
          </cell>
          <cell r="AO1294">
            <v>1476952.7879166666</v>
          </cell>
          <cell r="AP1294">
            <v>1494132.8741666665</v>
          </cell>
          <cell r="AQ1294">
            <v>1512603.6095833334</v>
          </cell>
          <cell r="AR1294">
            <v>1533128.6716666666</v>
          </cell>
          <cell r="AS1294">
            <v>1554585.8666666665</v>
          </cell>
          <cell r="AT1294">
            <v>1582898.2300000002</v>
          </cell>
          <cell r="AU1294">
            <v>1618496.3658333335</v>
          </cell>
          <cell r="AV1294">
            <v>1655887.843333333</v>
          </cell>
          <cell r="AW1294">
            <v>1696294.9937499997</v>
          </cell>
          <cell r="AX1294">
            <v>1739786.84375</v>
          </cell>
          <cell r="AY1294">
            <v>1785210.0887500001</v>
          </cell>
          <cell r="AZ1294">
            <v>1840409.96</v>
          </cell>
        </row>
        <row r="1295">
          <cell r="O1295">
            <v>0</v>
          </cell>
          <cell r="P1295">
            <v>0</v>
          </cell>
          <cell r="AO1295">
            <v>0</v>
          </cell>
          <cell r="AP1295">
            <v>0</v>
          </cell>
          <cell r="AQ1295">
            <v>0</v>
          </cell>
          <cell r="AR1295">
            <v>0</v>
          </cell>
          <cell r="AS1295">
            <v>0</v>
          </cell>
          <cell r="AT1295">
            <v>0</v>
          </cell>
          <cell r="AU1295">
            <v>0</v>
          </cell>
          <cell r="AV1295">
            <v>0</v>
          </cell>
          <cell r="AW1295">
            <v>0</v>
          </cell>
          <cell r="AX1295">
            <v>0</v>
          </cell>
          <cell r="AY1295">
            <v>0</v>
          </cell>
          <cell r="AZ1295">
            <v>0</v>
          </cell>
        </row>
        <row r="1296">
          <cell r="O1296">
            <v>0</v>
          </cell>
          <cell r="P1296">
            <v>0</v>
          </cell>
          <cell r="AO1296">
            <v>0</v>
          </cell>
          <cell r="AP1296">
            <v>0</v>
          </cell>
          <cell r="AQ1296">
            <v>0</v>
          </cell>
          <cell r="AR1296">
            <v>0</v>
          </cell>
          <cell r="AS1296">
            <v>0</v>
          </cell>
          <cell r="AT1296">
            <v>0</v>
          </cell>
          <cell r="AU1296">
            <v>0</v>
          </cell>
          <cell r="AV1296">
            <v>0</v>
          </cell>
          <cell r="AW1296">
            <v>0</v>
          </cell>
          <cell r="AX1296">
            <v>0</v>
          </cell>
          <cell r="AY1296">
            <v>0</v>
          </cell>
          <cell r="AZ1296">
            <v>0</v>
          </cell>
        </row>
        <row r="1297">
          <cell r="O1297">
            <v>0</v>
          </cell>
          <cell r="P1297">
            <v>0</v>
          </cell>
          <cell r="AO1297">
            <v>0</v>
          </cell>
          <cell r="AP1297">
            <v>0</v>
          </cell>
          <cell r="AQ1297">
            <v>0</v>
          </cell>
          <cell r="AR1297">
            <v>0</v>
          </cell>
          <cell r="AS1297">
            <v>0</v>
          </cell>
          <cell r="AT1297">
            <v>0</v>
          </cell>
          <cell r="AU1297">
            <v>0</v>
          </cell>
          <cell r="AV1297">
            <v>0</v>
          </cell>
          <cell r="AW1297">
            <v>0</v>
          </cell>
          <cell r="AX1297">
            <v>0</v>
          </cell>
          <cell r="AY1297">
            <v>0</v>
          </cell>
          <cell r="AZ1297">
            <v>0</v>
          </cell>
        </row>
        <row r="1298">
          <cell r="O1298">
            <v>0</v>
          </cell>
          <cell r="P1298">
            <v>0</v>
          </cell>
          <cell r="AO1298">
            <v>0</v>
          </cell>
          <cell r="AP1298">
            <v>0</v>
          </cell>
          <cell r="AQ1298">
            <v>0</v>
          </cell>
          <cell r="AR1298">
            <v>0</v>
          </cell>
          <cell r="AS1298">
            <v>0</v>
          </cell>
          <cell r="AT1298">
            <v>0</v>
          </cell>
          <cell r="AU1298">
            <v>0</v>
          </cell>
          <cell r="AV1298">
            <v>0</v>
          </cell>
          <cell r="AW1298">
            <v>0</v>
          </cell>
          <cell r="AX1298">
            <v>0</v>
          </cell>
          <cell r="AY1298">
            <v>0</v>
          </cell>
          <cell r="AZ1298">
            <v>0</v>
          </cell>
        </row>
        <row r="1299">
          <cell r="O1299">
            <v>0</v>
          </cell>
          <cell r="P1299">
            <v>0</v>
          </cell>
          <cell r="AO1299">
            <v>0</v>
          </cell>
          <cell r="AP1299">
            <v>0</v>
          </cell>
          <cell r="AQ1299">
            <v>0</v>
          </cell>
          <cell r="AR1299">
            <v>0</v>
          </cell>
          <cell r="AS1299">
            <v>0</v>
          </cell>
          <cell r="AT1299">
            <v>0</v>
          </cell>
          <cell r="AU1299">
            <v>0</v>
          </cell>
          <cell r="AV1299">
            <v>0</v>
          </cell>
          <cell r="AW1299">
            <v>0</v>
          </cell>
          <cell r="AX1299">
            <v>0</v>
          </cell>
          <cell r="AY1299">
            <v>0</v>
          </cell>
          <cell r="AZ1299">
            <v>0</v>
          </cell>
        </row>
        <row r="1300">
          <cell r="O1300">
            <v>0</v>
          </cell>
          <cell r="P1300">
            <v>0</v>
          </cell>
          <cell r="AO1300">
            <v>0</v>
          </cell>
          <cell r="AP1300">
            <v>0</v>
          </cell>
          <cell r="AQ1300">
            <v>0</v>
          </cell>
          <cell r="AR1300">
            <v>0</v>
          </cell>
          <cell r="AS1300">
            <v>0</v>
          </cell>
          <cell r="AT1300">
            <v>0</v>
          </cell>
          <cell r="AU1300">
            <v>0</v>
          </cell>
          <cell r="AV1300">
            <v>0</v>
          </cell>
          <cell r="AW1300">
            <v>0</v>
          </cell>
          <cell r="AX1300">
            <v>0</v>
          </cell>
          <cell r="AY1300">
            <v>0</v>
          </cell>
          <cell r="AZ1300">
            <v>0</v>
          </cell>
        </row>
        <row r="1301">
          <cell r="O1301">
            <v>159437</v>
          </cell>
          <cell r="P1301">
            <v>159437</v>
          </cell>
          <cell r="AO1301">
            <v>159437</v>
          </cell>
          <cell r="AP1301">
            <v>159437</v>
          </cell>
          <cell r="AQ1301">
            <v>159437</v>
          </cell>
          <cell r="AR1301">
            <v>159437</v>
          </cell>
          <cell r="AS1301">
            <v>159437</v>
          </cell>
          <cell r="AT1301">
            <v>159437</v>
          </cell>
          <cell r="AU1301">
            <v>159437</v>
          </cell>
          <cell r="AV1301">
            <v>159437</v>
          </cell>
          <cell r="AW1301">
            <v>159437</v>
          </cell>
          <cell r="AX1301">
            <v>159437</v>
          </cell>
          <cell r="AY1301">
            <v>159437</v>
          </cell>
          <cell r="AZ1301">
            <v>159437</v>
          </cell>
        </row>
        <row r="1302">
          <cell r="O1302">
            <v>14468.1</v>
          </cell>
          <cell r="P1302">
            <v>18417.18</v>
          </cell>
          <cell r="AO1302">
            <v>22764.949583333335</v>
          </cell>
          <cell r="AP1302">
            <v>21381.171666666665</v>
          </cell>
          <cell r="AQ1302">
            <v>21726.258749999997</v>
          </cell>
          <cell r="AR1302">
            <v>21709.883333333335</v>
          </cell>
          <cell r="AS1302">
            <v>21394.051666666666</v>
          </cell>
          <cell r="AT1302">
            <v>21407.352500000001</v>
          </cell>
          <cell r="AU1302">
            <v>22351.288333333334</v>
          </cell>
          <cell r="AV1302">
            <v>24128.625</v>
          </cell>
          <cell r="AW1302">
            <v>25926.878333333338</v>
          </cell>
          <cell r="AX1302">
            <v>27985.770833333332</v>
          </cell>
          <cell r="AY1302">
            <v>29986.647916666669</v>
          </cell>
          <cell r="AZ1302">
            <v>31616.341666666671</v>
          </cell>
        </row>
        <row r="1303">
          <cell r="O1303">
            <v>0</v>
          </cell>
          <cell r="P1303">
            <v>0</v>
          </cell>
          <cell r="AO1303">
            <v>0</v>
          </cell>
          <cell r="AP1303">
            <v>0</v>
          </cell>
          <cell r="AQ1303">
            <v>0</v>
          </cell>
          <cell r="AR1303">
            <v>0</v>
          </cell>
          <cell r="AS1303">
            <v>0</v>
          </cell>
          <cell r="AT1303">
            <v>0</v>
          </cell>
          <cell r="AU1303">
            <v>0</v>
          </cell>
          <cell r="AV1303">
            <v>0</v>
          </cell>
          <cell r="AW1303">
            <v>0</v>
          </cell>
          <cell r="AX1303">
            <v>0</v>
          </cell>
          <cell r="AY1303">
            <v>0</v>
          </cell>
          <cell r="AZ1303">
            <v>0</v>
          </cell>
        </row>
        <row r="1304">
          <cell r="O1304">
            <v>0</v>
          </cell>
          <cell r="P1304">
            <v>0</v>
          </cell>
          <cell r="AO1304">
            <v>0</v>
          </cell>
          <cell r="AP1304">
            <v>0</v>
          </cell>
          <cell r="AQ1304">
            <v>0</v>
          </cell>
          <cell r="AR1304">
            <v>0</v>
          </cell>
          <cell r="AS1304">
            <v>0</v>
          </cell>
          <cell r="AT1304">
            <v>0</v>
          </cell>
          <cell r="AU1304">
            <v>0</v>
          </cell>
          <cell r="AV1304">
            <v>0</v>
          </cell>
          <cell r="AW1304">
            <v>0</v>
          </cell>
          <cell r="AX1304">
            <v>0</v>
          </cell>
          <cell r="AY1304">
            <v>0</v>
          </cell>
          <cell r="AZ1304">
            <v>0</v>
          </cell>
        </row>
        <row r="1305">
          <cell r="O1305">
            <v>7474</v>
          </cell>
          <cell r="P1305">
            <v>7474</v>
          </cell>
          <cell r="AO1305">
            <v>7474</v>
          </cell>
          <cell r="AP1305">
            <v>7474</v>
          </cell>
          <cell r="AQ1305">
            <v>7474</v>
          </cell>
          <cell r="AR1305">
            <v>7474</v>
          </cell>
          <cell r="AS1305">
            <v>7474</v>
          </cell>
          <cell r="AT1305">
            <v>7474</v>
          </cell>
          <cell r="AU1305">
            <v>7474</v>
          </cell>
          <cell r="AV1305">
            <v>7474</v>
          </cell>
          <cell r="AW1305">
            <v>7474</v>
          </cell>
          <cell r="AX1305">
            <v>7162.583333333333</v>
          </cell>
          <cell r="AY1305">
            <v>6539.75</v>
          </cell>
          <cell r="AZ1305">
            <v>5916.916666666667</v>
          </cell>
        </row>
        <row r="1306">
          <cell r="O1306">
            <v>0</v>
          </cell>
          <cell r="P1306">
            <v>0</v>
          </cell>
          <cell r="AO1306">
            <v>0</v>
          </cell>
          <cell r="AP1306">
            <v>0</v>
          </cell>
          <cell r="AQ1306">
            <v>0</v>
          </cell>
          <cell r="AR1306">
            <v>0</v>
          </cell>
          <cell r="AS1306">
            <v>0</v>
          </cell>
          <cell r="AT1306">
            <v>0</v>
          </cell>
          <cell r="AU1306">
            <v>0</v>
          </cell>
          <cell r="AV1306">
            <v>0</v>
          </cell>
          <cell r="AW1306">
            <v>0</v>
          </cell>
          <cell r="AX1306">
            <v>0</v>
          </cell>
          <cell r="AY1306">
            <v>0</v>
          </cell>
          <cell r="AZ1306">
            <v>0</v>
          </cell>
        </row>
        <row r="1307">
          <cell r="O1307">
            <v>162984.4</v>
          </cell>
          <cell r="P1307">
            <v>162362.45000000001</v>
          </cell>
          <cell r="AO1307">
            <v>165472.19999999998</v>
          </cell>
          <cell r="AP1307">
            <v>164850.25</v>
          </cell>
          <cell r="AQ1307">
            <v>164228.30000000002</v>
          </cell>
          <cell r="AR1307">
            <v>163606.35</v>
          </cell>
          <cell r="AS1307">
            <v>162984.4</v>
          </cell>
          <cell r="AT1307">
            <v>162362.44999999998</v>
          </cell>
          <cell r="AU1307">
            <v>161740.5</v>
          </cell>
          <cell r="AV1307">
            <v>161118.55000000002</v>
          </cell>
          <cell r="AW1307">
            <v>160496.6</v>
          </cell>
          <cell r="AX1307">
            <v>160186.26083333333</v>
          </cell>
          <cell r="AY1307">
            <v>160187.46541666667</v>
          </cell>
          <cell r="AZ1307">
            <v>160188.60291666668</v>
          </cell>
        </row>
        <row r="1308">
          <cell r="O1308">
            <v>0</v>
          </cell>
          <cell r="P1308">
            <v>0</v>
          </cell>
          <cell r="AO1308">
            <v>0</v>
          </cell>
          <cell r="AP1308">
            <v>0</v>
          </cell>
          <cell r="AQ1308">
            <v>0</v>
          </cell>
          <cell r="AR1308">
            <v>0</v>
          </cell>
          <cell r="AS1308">
            <v>0</v>
          </cell>
          <cell r="AT1308">
            <v>0</v>
          </cell>
          <cell r="AU1308">
            <v>0</v>
          </cell>
          <cell r="AV1308">
            <v>0</v>
          </cell>
          <cell r="AW1308">
            <v>0</v>
          </cell>
          <cell r="AX1308">
            <v>0</v>
          </cell>
          <cell r="AY1308">
            <v>0</v>
          </cell>
          <cell r="AZ1308">
            <v>0</v>
          </cell>
        </row>
        <row r="1309">
          <cell r="O1309">
            <v>35000</v>
          </cell>
          <cell r="P1309">
            <v>35000</v>
          </cell>
          <cell r="AO1309">
            <v>35000</v>
          </cell>
          <cell r="AP1309">
            <v>35000</v>
          </cell>
          <cell r="AQ1309">
            <v>35000</v>
          </cell>
          <cell r="AR1309">
            <v>35000</v>
          </cell>
          <cell r="AS1309">
            <v>35000</v>
          </cell>
          <cell r="AT1309">
            <v>35000</v>
          </cell>
          <cell r="AU1309">
            <v>35000</v>
          </cell>
          <cell r="AV1309">
            <v>35000</v>
          </cell>
          <cell r="AW1309">
            <v>35000</v>
          </cell>
          <cell r="AX1309">
            <v>35000</v>
          </cell>
          <cell r="AY1309">
            <v>35000</v>
          </cell>
          <cell r="AZ1309">
            <v>33541.666666666664</v>
          </cell>
        </row>
        <row r="1310">
          <cell r="O1310">
            <v>0</v>
          </cell>
          <cell r="P1310">
            <v>0</v>
          </cell>
          <cell r="AO1310">
            <v>0</v>
          </cell>
          <cell r="AP1310">
            <v>0</v>
          </cell>
          <cell r="AQ1310">
            <v>0</v>
          </cell>
          <cell r="AR1310">
            <v>0</v>
          </cell>
          <cell r="AS1310">
            <v>0</v>
          </cell>
          <cell r="AT1310">
            <v>0</v>
          </cell>
          <cell r="AU1310">
            <v>0</v>
          </cell>
          <cell r="AV1310">
            <v>0</v>
          </cell>
          <cell r="AW1310">
            <v>0</v>
          </cell>
          <cell r="AX1310">
            <v>0</v>
          </cell>
          <cell r="AY1310">
            <v>0</v>
          </cell>
          <cell r="AZ1310">
            <v>0</v>
          </cell>
        </row>
        <row r="1311">
          <cell r="O1311">
            <v>180924787.31999999</v>
          </cell>
          <cell r="P1311">
            <v>48073151.030000001</v>
          </cell>
          <cell r="AO1311">
            <v>124817953.71291667</v>
          </cell>
          <cell r="AP1311">
            <v>117720109.29208332</v>
          </cell>
          <cell r="AQ1311">
            <v>109684523.53833334</v>
          </cell>
          <cell r="AR1311">
            <v>100149409.28499998</v>
          </cell>
          <cell r="AS1311">
            <v>89704589.829583332</v>
          </cell>
          <cell r="AT1311">
            <v>78587432.357916668</v>
          </cell>
          <cell r="AU1311">
            <v>66670626.562500007</v>
          </cell>
          <cell r="AV1311">
            <v>53870273.622916676</v>
          </cell>
          <cell r="AW1311">
            <v>41041176.840833329</v>
          </cell>
          <cell r="AX1311">
            <v>28132383.677083332</v>
          </cell>
          <cell r="AY1311">
            <v>13536954.891666666</v>
          </cell>
          <cell r="AZ1311">
            <v>4462408.649166666</v>
          </cell>
        </row>
        <row r="1312">
          <cell r="O1312">
            <v>3718299.74</v>
          </cell>
          <cell r="P1312">
            <v>3784323.99</v>
          </cell>
          <cell r="AO1312">
            <v>3480175.175416667</v>
          </cell>
          <cell r="AP1312">
            <v>3538089.2841666676</v>
          </cell>
          <cell r="AQ1312">
            <v>3600381.2783333343</v>
          </cell>
          <cell r="AR1312">
            <v>3663005.887083333</v>
          </cell>
          <cell r="AS1312">
            <v>3726007.987916667</v>
          </cell>
          <cell r="AT1312">
            <v>3789475.42</v>
          </cell>
          <cell r="AU1312">
            <v>3853410.3545833337</v>
          </cell>
          <cell r="AV1312">
            <v>3917826.2095833332</v>
          </cell>
          <cell r="AW1312">
            <v>3982750.3341666665</v>
          </cell>
          <cell r="AX1312">
            <v>4048200.2337499992</v>
          </cell>
          <cell r="AY1312">
            <v>4114178.0158333336</v>
          </cell>
          <cell r="AZ1312">
            <v>4180502.6295833341</v>
          </cell>
        </row>
        <row r="1313">
          <cell r="O1313">
            <v>84450214.450000003</v>
          </cell>
          <cell r="P1313">
            <v>44029704.600000001</v>
          </cell>
          <cell r="AO1313">
            <v>81256177.119583338</v>
          </cell>
          <cell r="AP1313">
            <v>77505916.357083336</v>
          </cell>
          <cell r="AQ1313">
            <v>73773610.108333334</v>
          </cell>
          <cell r="AR1313">
            <v>70059258.373333335</v>
          </cell>
          <cell r="AS1313">
            <v>66362861.15208333</v>
          </cell>
          <cell r="AT1313">
            <v>62661918.111666657</v>
          </cell>
          <cell r="AU1313">
            <v>58956465.714999996</v>
          </cell>
          <cell r="AV1313">
            <v>55269040.758749999</v>
          </cell>
          <cell r="AW1313">
            <v>51599643.242916673</v>
          </cell>
          <cell r="AX1313">
            <v>47948273.167499997</v>
          </cell>
          <cell r="AY1313">
            <v>44314930.532499991</v>
          </cell>
          <cell r="AZ1313">
            <v>44115390.622916676</v>
          </cell>
        </row>
        <row r="1314">
          <cell r="O1314">
            <v>0</v>
          </cell>
          <cell r="P1314">
            <v>0</v>
          </cell>
          <cell r="AO1314">
            <v>0</v>
          </cell>
          <cell r="AP1314">
            <v>0</v>
          </cell>
          <cell r="AQ1314">
            <v>0</v>
          </cell>
          <cell r="AR1314">
            <v>0</v>
          </cell>
          <cell r="AS1314">
            <v>0</v>
          </cell>
          <cell r="AT1314">
            <v>0</v>
          </cell>
          <cell r="AU1314">
            <v>0</v>
          </cell>
          <cell r="AV1314">
            <v>0</v>
          </cell>
          <cell r="AW1314">
            <v>0</v>
          </cell>
          <cell r="AX1314">
            <v>0</v>
          </cell>
          <cell r="AY1314">
            <v>0</v>
          </cell>
          <cell r="AZ1314">
            <v>0</v>
          </cell>
        </row>
        <row r="1315">
          <cell r="O1315">
            <v>5303289.24</v>
          </cell>
          <cell r="P1315">
            <v>4755482.0999999996</v>
          </cell>
          <cell r="AO1315">
            <v>5489029.9304166669</v>
          </cell>
          <cell r="AP1315">
            <v>5389610.5674999999</v>
          </cell>
          <cell r="AQ1315">
            <v>5291881.8429166675</v>
          </cell>
          <cell r="AR1315">
            <v>5195843.7566666668</v>
          </cell>
          <cell r="AS1315">
            <v>5101496.3091666671</v>
          </cell>
          <cell r="AT1315">
            <v>5008839.5004166672</v>
          </cell>
          <cell r="AU1315">
            <v>4917873.3299999991</v>
          </cell>
          <cell r="AV1315">
            <v>4828597.7979166666</v>
          </cell>
          <cell r="AW1315">
            <v>4741012.9045833321</v>
          </cell>
          <cell r="AX1315">
            <v>4655118.6499999994</v>
          </cell>
          <cell r="AY1315">
            <v>4570915.0337500004</v>
          </cell>
          <cell r="AZ1315">
            <v>4612180.3433333337</v>
          </cell>
        </row>
        <row r="1316">
          <cell r="O1316">
            <v>0</v>
          </cell>
          <cell r="P1316">
            <v>0</v>
          </cell>
          <cell r="AO1316">
            <v>0</v>
          </cell>
          <cell r="AP1316">
            <v>0</v>
          </cell>
          <cell r="AQ1316">
            <v>0</v>
          </cell>
          <cell r="AR1316">
            <v>0</v>
          </cell>
          <cell r="AS1316">
            <v>0</v>
          </cell>
          <cell r="AT1316">
            <v>0</v>
          </cell>
          <cell r="AU1316">
            <v>0</v>
          </cell>
          <cell r="AV1316">
            <v>0</v>
          </cell>
          <cell r="AW1316">
            <v>0</v>
          </cell>
          <cell r="AX1316">
            <v>0</v>
          </cell>
          <cell r="AY1316">
            <v>0</v>
          </cell>
          <cell r="AZ1316">
            <v>0</v>
          </cell>
        </row>
        <row r="1317">
          <cell r="O1317">
            <v>-661926.25</v>
          </cell>
          <cell r="P1317">
            <v>-1507030.42</v>
          </cell>
          <cell r="AO1317">
            <v>-656215.66333333333</v>
          </cell>
          <cell r="AP1317">
            <v>-750865.14249999996</v>
          </cell>
          <cell r="AQ1317">
            <v>-844447.60749999993</v>
          </cell>
          <cell r="AR1317">
            <v>-936963.05833333323</v>
          </cell>
          <cell r="AS1317">
            <v>-1028411.495</v>
          </cell>
          <cell r="AT1317">
            <v>-1117137.71</v>
          </cell>
          <cell r="AU1317">
            <v>-1203614.0016666667</v>
          </cell>
          <cell r="AV1317">
            <v>-1294876.46</v>
          </cell>
          <cell r="AW1317">
            <v>-1390475.8766666667</v>
          </cell>
          <cell r="AX1317">
            <v>-1485054.46</v>
          </cell>
          <cell r="AY1317">
            <v>-1578612.2949999999</v>
          </cell>
          <cell r="AZ1317">
            <v>-1604838.9650000001</v>
          </cell>
        </row>
        <row r="1318">
          <cell r="O1318">
            <v>3341543.02</v>
          </cell>
          <cell r="P1318">
            <v>3385736.66</v>
          </cell>
          <cell r="AO1318">
            <v>3293491.6891666665</v>
          </cell>
          <cell r="AP1318">
            <v>3312360.5479166661</v>
          </cell>
          <cell r="AQ1318">
            <v>3330412.0779166669</v>
          </cell>
          <cell r="AR1318">
            <v>3347563.855</v>
          </cell>
          <cell r="AS1318">
            <v>3364263.2587499996</v>
          </cell>
          <cell r="AT1318">
            <v>3381841.9591666665</v>
          </cell>
          <cell r="AU1318">
            <v>3398835.5570833329</v>
          </cell>
          <cell r="AV1318">
            <v>3415023.2162500001</v>
          </cell>
          <cell r="AW1318">
            <v>3430905.90625</v>
          </cell>
          <cell r="AX1318">
            <v>3446060.2679166663</v>
          </cell>
          <cell r="AY1318">
            <v>3462392.6712500001</v>
          </cell>
          <cell r="AZ1318">
            <v>3478274.7750000004</v>
          </cell>
        </row>
        <row r="1319">
          <cell r="O1319">
            <v>2562568</v>
          </cell>
          <cell r="P1319">
            <v>2562568</v>
          </cell>
          <cell r="AO1319">
            <v>2562568</v>
          </cell>
          <cell r="AP1319">
            <v>2562568</v>
          </cell>
          <cell r="AQ1319">
            <v>2562568</v>
          </cell>
          <cell r="AR1319">
            <v>2562568</v>
          </cell>
          <cell r="AS1319">
            <v>2562568</v>
          </cell>
          <cell r="AT1319">
            <v>2562568</v>
          </cell>
          <cell r="AU1319">
            <v>2562568</v>
          </cell>
          <cell r="AV1319">
            <v>2562568</v>
          </cell>
          <cell r="AW1319">
            <v>2562568</v>
          </cell>
          <cell r="AX1319">
            <v>2562568</v>
          </cell>
          <cell r="AY1319">
            <v>2562568</v>
          </cell>
          <cell r="AZ1319">
            <v>2562568</v>
          </cell>
        </row>
        <row r="1320">
          <cell r="O1320">
            <v>0</v>
          </cell>
          <cell r="P1320">
            <v>0</v>
          </cell>
          <cell r="AO1320">
            <v>0</v>
          </cell>
          <cell r="AP1320">
            <v>0</v>
          </cell>
          <cell r="AQ1320">
            <v>0</v>
          </cell>
          <cell r="AR1320">
            <v>0</v>
          </cell>
          <cell r="AS1320">
            <v>0</v>
          </cell>
          <cell r="AT1320">
            <v>0</v>
          </cell>
          <cell r="AU1320">
            <v>0</v>
          </cell>
          <cell r="AV1320">
            <v>0</v>
          </cell>
          <cell r="AW1320">
            <v>0</v>
          </cell>
          <cell r="AX1320">
            <v>0</v>
          </cell>
          <cell r="AY1320">
            <v>0</v>
          </cell>
          <cell r="AZ1320">
            <v>0</v>
          </cell>
        </row>
        <row r="1321">
          <cell r="O1321">
            <v>0</v>
          </cell>
          <cell r="P1321">
            <v>0</v>
          </cell>
          <cell r="AO1321">
            <v>6</v>
          </cell>
          <cell r="AP1321">
            <v>0</v>
          </cell>
          <cell r="AQ1321">
            <v>0</v>
          </cell>
          <cell r="AR1321">
            <v>0</v>
          </cell>
          <cell r="AS1321">
            <v>0</v>
          </cell>
          <cell r="AT1321">
            <v>0</v>
          </cell>
          <cell r="AU1321">
            <v>0</v>
          </cell>
          <cell r="AV1321">
            <v>0</v>
          </cell>
          <cell r="AW1321">
            <v>0</v>
          </cell>
          <cell r="AX1321">
            <v>0</v>
          </cell>
          <cell r="AY1321">
            <v>0</v>
          </cell>
          <cell r="AZ1321">
            <v>0</v>
          </cell>
        </row>
        <row r="1322">
          <cell r="O1322">
            <v>2267557.9500000002</v>
          </cell>
          <cell r="P1322">
            <v>2259488.35</v>
          </cell>
          <cell r="AO1322">
            <v>2299836.35</v>
          </cell>
          <cell r="AP1322">
            <v>2291766.75</v>
          </cell>
          <cell r="AQ1322">
            <v>2283697.15</v>
          </cell>
          <cell r="AR1322">
            <v>2275627.5500000003</v>
          </cell>
          <cell r="AS1322">
            <v>2267557.9499999997</v>
          </cell>
          <cell r="AT1322">
            <v>2259488.35</v>
          </cell>
          <cell r="AU1322">
            <v>2251418.75</v>
          </cell>
          <cell r="AV1322">
            <v>2243349.15</v>
          </cell>
          <cell r="AW1322">
            <v>2235279.5500000003</v>
          </cell>
          <cell r="AX1322">
            <v>2227209.9499999997</v>
          </cell>
          <cell r="AY1322">
            <v>2219140.35</v>
          </cell>
          <cell r="AZ1322">
            <v>2211070.75</v>
          </cell>
        </row>
        <row r="1323">
          <cell r="O1323">
            <v>0</v>
          </cell>
          <cell r="P1323">
            <v>0</v>
          </cell>
          <cell r="AO1323">
            <v>0</v>
          </cell>
          <cell r="AP1323">
            <v>0</v>
          </cell>
          <cell r="AQ1323">
            <v>0</v>
          </cell>
          <cell r="AR1323">
            <v>0</v>
          </cell>
          <cell r="AS1323">
            <v>0</v>
          </cell>
          <cell r="AT1323">
            <v>0</v>
          </cell>
          <cell r="AU1323">
            <v>0</v>
          </cell>
          <cell r="AV1323">
            <v>0</v>
          </cell>
          <cell r="AW1323">
            <v>0</v>
          </cell>
          <cell r="AX1323">
            <v>0</v>
          </cell>
          <cell r="AY1323">
            <v>0</v>
          </cell>
          <cell r="AZ1323">
            <v>0</v>
          </cell>
        </row>
        <row r="1324">
          <cell r="O1324">
            <v>0</v>
          </cell>
          <cell r="P1324">
            <v>0</v>
          </cell>
          <cell r="AO1324">
            <v>0</v>
          </cell>
          <cell r="AP1324">
            <v>0</v>
          </cell>
          <cell r="AQ1324">
            <v>0</v>
          </cell>
          <cell r="AR1324">
            <v>0</v>
          </cell>
          <cell r="AS1324">
            <v>0</v>
          </cell>
          <cell r="AT1324">
            <v>0</v>
          </cell>
          <cell r="AU1324">
            <v>0</v>
          </cell>
          <cell r="AV1324">
            <v>0</v>
          </cell>
          <cell r="AW1324">
            <v>0</v>
          </cell>
          <cell r="AX1324">
            <v>0</v>
          </cell>
          <cell r="AY1324">
            <v>0</v>
          </cell>
          <cell r="AZ1324">
            <v>0</v>
          </cell>
        </row>
        <row r="1325">
          <cell r="O1325">
            <v>0</v>
          </cell>
          <cell r="P1325">
            <v>0</v>
          </cell>
          <cell r="AO1325">
            <v>0</v>
          </cell>
          <cell r="AP1325">
            <v>0</v>
          </cell>
          <cell r="AQ1325">
            <v>0</v>
          </cell>
          <cell r="AR1325">
            <v>0</v>
          </cell>
          <cell r="AS1325">
            <v>0</v>
          </cell>
          <cell r="AT1325">
            <v>0</v>
          </cell>
          <cell r="AU1325">
            <v>0</v>
          </cell>
          <cell r="AV1325">
            <v>0</v>
          </cell>
          <cell r="AW1325">
            <v>0</v>
          </cell>
          <cell r="AX1325">
            <v>0</v>
          </cell>
          <cell r="AY1325">
            <v>0</v>
          </cell>
          <cell r="AZ1325">
            <v>0</v>
          </cell>
        </row>
        <row r="1326">
          <cell r="O1326">
            <v>0</v>
          </cell>
          <cell r="P1326">
            <v>0</v>
          </cell>
          <cell r="AO1326">
            <v>0</v>
          </cell>
          <cell r="AP1326">
            <v>0</v>
          </cell>
          <cell r="AQ1326">
            <v>0</v>
          </cell>
          <cell r="AR1326">
            <v>0</v>
          </cell>
          <cell r="AS1326">
            <v>0</v>
          </cell>
          <cell r="AT1326">
            <v>0</v>
          </cell>
          <cell r="AU1326">
            <v>0</v>
          </cell>
          <cell r="AV1326">
            <v>0</v>
          </cell>
          <cell r="AW1326">
            <v>0</v>
          </cell>
          <cell r="AX1326">
            <v>0</v>
          </cell>
          <cell r="AY1326">
            <v>0</v>
          </cell>
          <cell r="AZ1326">
            <v>0</v>
          </cell>
        </row>
        <row r="1327">
          <cell r="O1327">
            <v>0</v>
          </cell>
          <cell r="P1327">
            <v>0</v>
          </cell>
          <cell r="AO1327">
            <v>0</v>
          </cell>
          <cell r="AP1327">
            <v>0</v>
          </cell>
          <cell r="AQ1327">
            <v>0</v>
          </cell>
          <cell r="AR1327">
            <v>0</v>
          </cell>
          <cell r="AS1327">
            <v>0</v>
          </cell>
          <cell r="AT1327">
            <v>0</v>
          </cell>
          <cell r="AU1327">
            <v>0</v>
          </cell>
          <cell r="AV1327">
            <v>0</v>
          </cell>
          <cell r="AW1327">
            <v>0</v>
          </cell>
          <cell r="AX1327">
            <v>0</v>
          </cell>
          <cell r="AY1327">
            <v>0</v>
          </cell>
          <cell r="AZ1327">
            <v>0</v>
          </cell>
        </row>
        <row r="1328">
          <cell r="O1328">
            <v>0</v>
          </cell>
          <cell r="P1328">
            <v>0</v>
          </cell>
          <cell r="AO1328">
            <v>0</v>
          </cell>
          <cell r="AP1328">
            <v>0</v>
          </cell>
          <cell r="AQ1328">
            <v>0</v>
          </cell>
          <cell r="AR1328">
            <v>0</v>
          </cell>
          <cell r="AS1328">
            <v>0</v>
          </cell>
          <cell r="AT1328">
            <v>0</v>
          </cell>
          <cell r="AU1328">
            <v>0</v>
          </cell>
          <cell r="AV1328">
            <v>0</v>
          </cell>
          <cell r="AW1328">
            <v>81891.625</v>
          </cell>
          <cell r="AX1328">
            <v>245674.875</v>
          </cell>
          <cell r="AY1328">
            <v>409458.125</v>
          </cell>
          <cell r="AZ1328">
            <v>573241.375</v>
          </cell>
        </row>
        <row r="1329">
          <cell r="O1329">
            <v>495515.56</v>
          </cell>
          <cell r="P1329">
            <v>562495.82999999996</v>
          </cell>
          <cell r="AO1329">
            <v>510252.48833333328</v>
          </cell>
          <cell r="AP1329">
            <v>491089.62208333332</v>
          </cell>
          <cell r="AQ1329">
            <v>472565.13874999998</v>
          </cell>
          <cell r="AR1329">
            <v>479128.14583333331</v>
          </cell>
          <cell r="AS1329">
            <v>513832.47374999995</v>
          </cell>
          <cell r="AT1329">
            <v>547984.87</v>
          </cell>
          <cell r="AU1329">
            <v>572321.46958333335</v>
          </cell>
          <cell r="AV1329">
            <v>597992.5904166667</v>
          </cell>
          <cell r="AW1329">
            <v>627180.44541666668</v>
          </cell>
          <cell r="AX1329">
            <v>646895.8408333332</v>
          </cell>
          <cell r="AY1329">
            <v>654545.02833333344</v>
          </cell>
          <cell r="AZ1329">
            <v>651141.5675</v>
          </cell>
        </row>
        <row r="1330">
          <cell r="O1330">
            <v>397176.4</v>
          </cell>
          <cell r="P1330">
            <v>390083.96</v>
          </cell>
          <cell r="AO1330">
            <v>425546.13375000004</v>
          </cell>
          <cell r="AP1330">
            <v>418453.6983333333</v>
          </cell>
          <cell r="AQ1330">
            <v>411361.26374999993</v>
          </cell>
          <cell r="AR1330">
            <v>404268.82916666666</v>
          </cell>
          <cell r="AS1330">
            <v>397176.39416666661</v>
          </cell>
          <cell r="AT1330">
            <v>390083.95916666673</v>
          </cell>
          <cell r="AU1330">
            <v>382991.52416666667</v>
          </cell>
          <cell r="AV1330">
            <v>375899.08958333341</v>
          </cell>
          <cell r="AW1330">
            <v>368806.65500000003</v>
          </cell>
          <cell r="AX1330">
            <v>361714.22</v>
          </cell>
          <cell r="AY1330">
            <v>354621.78499999997</v>
          </cell>
          <cell r="AZ1330">
            <v>347529.35000000003</v>
          </cell>
        </row>
        <row r="1331">
          <cell r="O1331">
            <v>0</v>
          </cell>
          <cell r="P1331">
            <v>0</v>
          </cell>
          <cell r="AO1331">
            <v>0</v>
          </cell>
          <cell r="AP1331">
            <v>0</v>
          </cell>
          <cell r="AQ1331">
            <v>0</v>
          </cell>
          <cell r="AR1331">
            <v>0</v>
          </cell>
          <cell r="AS1331">
            <v>0</v>
          </cell>
          <cell r="AT1331">
            <v>0</v>
          </cell>
          <cell r="AU1331">
            <v>0</v>
          </cell>
          <cell r="AV1331">
            <v>0</v>
          </cell>
          <cell r="AW1331">
            <v>0</v>
          </cell>
          <cell r="AX1331">
            <v>0</v>
          </cell>
          <cell r="AY1331">
            <v>0</v>
          </cell>
          <cell r="AZ1331">
            <v>0</v>
          </cell>
        </row>
        <row r="1332">
          <cell r="O1332">
            <v>2035582.85</v>
          </cell>
          <cell r="P1332">
            <v>2035582.85</v>
          </cell>
          <cell r="AO1332">
            <v>2169105.8812500001</v>
          </cell>
          <cell r="AP1332">
            <v>2151302.8104166668</v>
          </cell>
          <cell r="AQ1332">
            <v>2128162.3925000005</v>
          </cell>
          <cell r="AR1332">
            <v>2097905.5120833335</v>
          </cell>
          <cell r="AS1332">
            <v>2064090.4004166669</v>
          </cell>
          <cell r="AT1332">
            <v>2026717.0574999999</v>
          </cell>
          <cell r="AU1332">
            <v>1985785.4833333332</v>
          </cell>
          <cell r="AV1332">
            <v>1919946.2904166665</v>
          </cell>
          <cell r="AW1332">
            <v>1838101.0141666669</v>
          </cell>
          <cell r="AX1332">
            <v>1761599.0420833332</v>
          </cell>
          <cell r="AY1332">
            <v>1681538.8387499999</v>
          </cell>
          <cell r="AZ1332">
            <v>1597920.4041666668</v>
          </cell>
        </row>
        <row r="1333">
          <cell r="O1333">
            <v>43386.69</v>
          </cell>
          <cell r="P1333">
            <v>41952.73</v>
          </cell>
          <cell r="AO1333">
            <v>46522.271249999998</v>
          </cell>
          <cell r="AP1333">
            <v>45591.867499999993</v>
          </cell>
          <cell r="AQ1333">
            <v>44798.860833333332</v>
          </cell>
          <cell r="AR1333">
            <v>44009.412499999999</v>
          </cell>
          <cell r="AS1333">
            <v>43142.774583333325</v>
          </cell>
          <cell r="AT1333">
            <v>42305.654999999999</v>
          </cell>
          <cell r="AU1333">
            <v>41565.694166666675</v>
          </cell>
          <cell r="AV1333">
            <v>40929.546666666669</v>
          </cell>
          <cell r="AW1333">
            <v>39519.271250000013</v>
          </cell>
          <cell r="AX1333">
            <v>37172.548750000009</v>
          </cell>
          <cell r="AY1333">
            <v>34696.877916666672</v>
          </cell>
          <cell r="AZ1333">
            <v>32154.259583333343</v>
          </cell>
        </row>
        <row r="1334">
          <cell r="O1334">
            <v>0</v>
          </cell>
          <cell r="P1334">
            <v>0</v>
          </cell>
          <cell r="AO1334">
            <v>3089.94875</v>
          </cell>
          <cell r="AP1334">
            <v>1029.9829166666666</v>
          </cell>
          <cell r="AQ1334">
            <v>731.31</v>
          </cell>
          <cell r="AR1334">
            <v>1462.62</v>
          </cell>
          <cell r="AS1334">
            <v>1462.62</v>
          </cell>
          <cell r="AT1334">
            <v>2933.8391666666666</v>
          </cell>
          <cell r="AU1334">
            <v>4405.0583333333334</v>
          </cell>
          <cell r="AV1334">
            <v>4405.0583333333334</v>
          </cell>
          <cell r="AW1334">
            <v>7198.2020833333327</v>
          </cell>
          <cell r="AX1334">
            <v>9991.3458333333328</v>
          </cell>
          <cell r="AY1334">
            <v>9991.3458333333328</v>
          </cell>
          <cell r="AZ1334">
            <v>11243.983333333332</v>
          </cell>
        </row>
        <row r="1335">
          <cell r="O1335">
            <v>303488.5</v>
          </cell>
          <cell r="P1335">
            <v>303488.5</v>
          </cell>
          <cell r="AO1335">
            <v>275657.15625</v>
          </cell>
          <cell r="AP1335">
            <v>279368.00208333333</v>
          </cell>
          <cell r="AQ1335">
            <v>283022.03833333333</v>
          </cell>
          <cell r="AR1335">
            <v>286600.32874999999</v>
          </cell>
          <cell r="AS1335">
            <v>290140.74624999997</v>
          </cell>
          <cell r="AT1335">
            <v>293643.29083333333</v>
          </cell>
          <cell r="AU1335">
            <v>297107.96249999997</v>
          </cell>
          <cell r="AV1335">
            <v>300307.52374999999</v>
          </cell>
          <cell r="AW1335">
            <v>301386.5516666667</v>
          </cell>
          <cell r="AX1335">
            <v>300572.28375</v>
          </cell>
          <cell r="AY1335">
            <v>299720.14291666663</v>
          </cell>
          <cell r="AZ1335">
            <v>298830.12916666659</v>
          </cell>
        </row>
        <row r="1336">
          <cell r="O1336">
            <v>365573.76</v>
          </cell>
          <cell r="P1336">
            <v>361556.47</v>
          </cell>
          <cell r="AO1336">
            <v>381642.92916666664</v>
          </cell>
          <cell r="AP1336">
            <v>377625.63624999992</v>
          </cell>
          <cell r="AQ1336">
            <v>373608.34374999994</v>
          </cell>
          <cell r="AR1336">
            <v>369591.05124999996</v>
          </cell>
          <cell r="AS1336">
            <v>365573.75874999998</v>
          </cell>
          <cell r="AT1336">
            <v>361556.46625</v>
          </cell>
          <cell r="AU1336">
            <v>357539.17375000002</v>
          </cell>
          <cell r="AV1336">
            <v>353521.8808333333</v>
          </cell>
          <cell r="AW1336">
            <v>349504.58833333332</v>
          </cell>
          <cell r="AX1336">
            <v>345487.29624999996</v>
          </cell>
          <cell r="AY1336">
            <v>341470.00374999997</v>
          </cell>
          <cell r="AZ1336">
            <v>337452.71083333337</v>
          </cell>
        </row>
        <row r="1337">
          <cell r="O1337">
            <v>3515425.27</v>
          </cell>
          <cell r="P1337">
            <v>3489620.84</v>
          </cell>
          <cell r="AO1337">
            <v>3618643.0179166668</v>
          </cell>
          <cell r="AP1337">
            <v>3592838.5820833333</v>
          </cell>
          <cell r="AQ1337">
            <v>3567034.1462499998</v>
          </cell>
          <cell r="AR1337">
            <v>3541229.7104166672</v>
          </cell>
          <cell r="AS1337">
            <v>3515425.2745833327</v>
          </cell>
          <cell r="AT1337">
            <v>3489620.8387500006</v>
          </cell>
          <cell r="AU1337">
            <v>3463816.4029166666</v>
          </cell>
          <cell r="AV1337">
            <v>3438011.9670833335</v>
          </cell>
          <cell r="AW1337">
            <v>3412207.53125</v>
          </cell>
          <cell r="AX1337">
            <v>3386403.0954166669</v>
          </cell>
          <cell r="AY1337">
            <v>3360598.6595833334</v>
          </cell>
          <cell r="AZ1337">
            <v>3334794.2237500004</v>
          </cell>
        </row>
        <row r="1338">
          <cell r="O1338">
            <v>0</v>
          </cell>
          <cell r="P1338">
            <v>0</v>
          </cell>
          <cell r="AO1338">
            <v>0</v>
          </cell>
          <cell r="AP1338">
            <v>0</v>
          </cell>
          <cell r="AQ1338">
            <v>0</v>
          </cell>
          <cell r="AR1338">
            <v>0</v>
          </cell>
          <cell r="AS1338">
            <v>0</v>
          </cell>
          <cell r="AT1338">
            <v>0</v>
          </cell>
          <cell r="AU1338">
            <v>0</v>
          </cell>
          <cell r="AV1338">
            <v>0</v>
          </cell>
          <cell r="AW1338">
            <v>0</v>
          </cell>
          <cell r="AX1338">
            <v>0</v>
          </cell>
          <cell r="AY1338">
            <v>0</v>
          </cell>
          <cell r="AZ1338">
            <v>0</v>
          </cell>
        </row>
        <row r="1339">
          <cell r="O1339">
            <v>3553192.03</v>
          </cell>
          <cell r="P1339">
            <v>3576408.28</v>
          </cell>
          <cell r="AO1339">
            <v>3458968.7354166671</v>
          </cell>
          <cell r="AP1339">
            <v>3481157.3479166669</v>
          </cell>
          <cell r="AQ1339">
            <v>3502688.0870833336</v>
          </cell>
          <cell r="AR1339">
            <v>3523560.3837500005</v>
          </cell>
          <cell r="AS1339">
            <v>3543770.677083334</v>
          </cell>
          <cell r="AT1339">
            <v>3563318.8954166672</v>
          </cell>
          <cell r="AU1339">
            <v>3582204.3966666665</v>
          </cell>
          <cell r="AV1339">
            <v>3600426.5358333327</v>
          </cell>
          <cell r="AW1339">
            <v>3617985.2391666663</v>
          </cell>
          <cell r="AX1339">
            <v>3634874.5962499999</v>
          </cell>
          <cell r="AY1339">
            <v>3651088.6887500002</v>
          </cell>
          <cell r="AZ1339">
            <v>3666249.7266666666</v>
          </cell>
        </row>
        <row r="1340">
          <cell r="O1340">
            <v>0</v>
          </cell>
          <cell r="P1340">
            <v>0</v>
          </cell>
          <cell r="AO1340">
            <v>0</v>
          </cell>
          <cell r="AP1340">
            <v>0</v>
          </cell>
          <cell r="AQ1340">
            <v>0</v>
          </cell>
          <cell r="AR1340">
            <v>0</v>
          </cell>
          <cell r="AS1340">
            <v>0</v>
          </cell>
          <cell r="AT1340">
            <v>0</v>
          </cell>
          <cell r="AU1340">
            <v>0</v>
          </cell>
          <cell r="AV1340">
            <v>0</v>
          </cell>
          <cell r="AW1340">
            <v>0</v>
          </cell>
          <cell r="AX1340">
            <v>0</v>
          </cell>
          <cell r="AY1340">
            <v>0</v>
          </cell>
          <cell r="AZ1340">
            <v>0</v>
          </cell>
        </row>
        <row r="1341">
          <cell r="O1341">
            <v>132372056</v>
          </cell>
          <cell r="P1341">
            <v>134795680</v>
          </cell>
          <cell r="AO1341">
            <v>125982044.75</v>
          </cell>
          <cell r="AP1341">
            <v>127796112.20833333</v>
          </cell>
          <cell r="AQ1341">
            <v>129597682.66666667</v>
          </cell>
          <cell r="AR1341">
            <v>131390384.375</v>
          </cell>
          <cell r="AS1341">
            <v>133101998.41666667</v>
          </cell>
          <cell r="AT1341">
            <v>134870012.375</v>
          </cell>
          <cell r="AU1341">
            <v>136746195.58333334</v>
          </cell>
          <cell r="AV1341">
            <v>138624761.5</v>
          </cell>
          <cell r="AW1341">
            <v>140395743.04166666</v>
          </cell>
          <cell r="AX1341">
            <v>142065337.16666666</v>
          </cell>
          <cell r="AY1341">
            <v>143789414.875</v>
          </cell>
          <cell r="AZ1341">
            <v>145577318.5</v>
          </cell>
        </row>
        <row r="1342">
          <cell r="O1342">
            <v>735315</v>
          </cell>
          <cell r="P1342">
            <v>735315</v>
          </cell>
          <cell r="AO1342">
            <v>735315</v>
          </cell>
          <cell r="AP1342">
            <v>735315</v>
          </cell>
          <cell r="AQ1342">
            <v>735315</v>
          </cell>
          <cell r="AR1342">
            <v>735315</v>
          </cell>
          <cell r="AS1342">
            <v>735315</v>
          </cell>
          <cell r="AT1342">
            <v>735315</v>
          </cell>
          <cell r="AU1342">
            <v>735315</v>
          </cell>
          <cell r="AV1342">
            <v>735315</v>
          </cell>
          <cell r="AW1342">
            <v>704676.875</v>
          </cell>
          <cell r="AX1342">
            <v>643400.625</v>
          </cell>
          <cell r="AY1342">
            <v>582124.375</v>
          </cell>
          <cell r="AZ1342">
            <v>520848.125</v>
          </cell>
        </row>
        <row r="1343">
          <cell r="O1343">
            <v>0</v>
          </cell>
          <cell r="P1343">
            <v>0</v>
          </cell>
          <cell r="AO1343">
            <v>0</v>
          </cell>
          <cell r="AP1343">
            <v>0</v>
          </cell>
          <cell r="AQ1343">
            <v>0</v>
          </cell>
          <cell r="AR1343">
            <v>0</v>
          </cell>
          <cell r="AS1343">
            <v>0</v>
          </cell>
          <cell r="AT1343">
            <v>0</v>
          </cell>
          <cell r="AU1343">
            <v>0</v>
          </cell>
          <cell r="AV1343">
            <v>0</v>
          </cell>
          <cell r="AW1343">
            <v>0</v>
          </cell>
          <cell r="AX1343">
            <v>0</v>
          </cell>
          <cell r="AY1343">
            <v>0</v>
          </cell>
          <cell r="AZ1343">
            <v>0</v>
          </cell>
        </row>
        <row r="1344">
          <cell r="O1344">
            <v>0</v>
          </cell>
          <cell r="P1344">
            <v>0</v>
          </cell>
          <cell r="AO1344">
            <v>37851.218333333331</v>
          </cell>
          <cell r="AP1344">
            <v>-4.9583333333333333E-2</v>
          </cell>
          <cell r="AQ1344">
            <v>-3.5416666666666673E-2</v>
          </cell>
          <cell r="AR1344">
            <v>-2.1250000000000002E-2</v>
          </cell>
          <cell r="AS1344">
            <v>-7.0833333333333338E-3</v>
          </cell>
          <cell r="AT1344">
            <v>0</v>
          </cell>
          <cell r="AU1344">
            <v>0</v>
          </cell>
          <cell r="AV1344">
            <v>0</v>
          </cell>
          <cell r="AW1344">
            <v>0</v>
          </cell>
          <cell r="AX1344">
            <v>0</v>
          </cell>
          <cell r="AY1344">
            <v>0</v>
          </cell>
          <cell r="AZ1344">
            <v>0</v>
          </cell>
        </row>
        <row r="1345">
          <cell r="O1345">
            <v>0</v>
          </cell>
          <cell r="P1345">
            <v>0</v>
          </cell>
          <cell r="AO1345">
            <v>0</v>
          </cell>
          <cell r="AP1345">
            <v>0</v>
          </cell>
          <cell r="AQ1345">
            <v>0</v>
          </cell>
          <cell r="AR1345">
            <v>0</v>
          </cell>
          <cell r="AS1345">
            <v>0</v>
          </cell>
          <cell r="AT1345">
            <v>0</v>
          </cell>
          <cell r="AU1345">
            <v>0</v>
          </cell>
          <cell r="AV1345">
            <v>0</v>
          </cell>
          <cell r="AW1345">
            <v>0</v>
          </cell>
          <cell r="AX1345">
            <v>0</v>
          </cell>
          <cell r="AY1345">
            <v>0</v>
          </cell>
          <cell r="AZ1345">
            <v>0</v>
          </cell>
        </row>
        <row r="1346">
          <cell r="O1346">
            <v>37808682.100000001</v>
          </cell>
          <cell r="P1346">
            <v>39113710.299999997</v>
          </cell>
          <cell r="AO1346">
            <v>34367909.12916667</v>
          </cell>
          <cell r="AP1346">
            <v>35344714.387500003</v>
          </cell>
          <cell r="AQ1346">
            <v>36314790.487500004</v>
          </cell>
          <cell r="AR1346">
            <v>37280091.114583328</v>
          </cell>
          <cell r="AS1346">
            <v>38250768.164583333</v>
          </cell>
          <cell r="AT1346">
            <v>39251814.393749997</v>
          </cell>
          <cell r="AU1346">
            <v>40262066.570833333</v>
          </cell>
          <cell r="AV1346">
            <v>41273601.731249996</v>
          </cell>
          <cell r="AW1346">
            <v>42292281.427083336</v>
          </cell>
          <cell r="AX1346">
            <v>43321442.485416673</v>
          </cell>
          <cell r="AY1346">
            <v>44379940.864583336</v>
          </cell>
          <cell r="AZ1346">
            <v>45437025.783333331</v>
          </cell>
        </row>
        <row r="1347">
          <cell r="O1347">
            <v>0</v>
          </cell>
          <cell r="P1347">
            <v>0</v>
          </cell>
          <cell r="AO1347">
            <v>0</v>
          </cell>
          <cell r="AP1347">
            <v>0</v>
          </cell>
          <cell r="AQ1347">
            <v>0</v>
          </cell>
          <cell r="AR1347">
            <v>0</v>
          </cell>
          <cell r="AS1347">
            <v>0</v>
          </cell>
          <cell r="AT1347">
            <v>0</v>
          </cell>
          <cell r="AU1347">
            <v>0</v>
          </cell>
          <cell r="AV1347">
            <v>0</v>
          </cell>
          <cell r="AW1347">
            <v>0</v>
          </cell>
          <cell r="AX1347">
            <v>0</v>
          </cell>
          <cell r="AY1347">
            <v>0</v>
          </cell>
          <cell r="AZ1347">
            <v>0</v>
          </cell>
        </row>
        <row r="1348">
          <cell r="O1348">
            <v>0</v>
          </cell>
          <cell r="P1348">
            <v>0</v>
          </cell>
          <cell r="AO1348">
            <v>2.5000000000000001E-3</v>
          </cell>
          <cell r="AP1348">
            <v>8.3333333333333339E-4</v>
          </cell>
          <cell r="AQ1348">
            <v>0</v>
          </cell>
          <cell r="AR1348">
            <v>0</v>
          </cell>
          <cell r="AS1348">
            <v>0</v>
          </cell>
          <cell r="AT1348">
            <v>0</v>
          </cell>
          <cell r="AU1348">
            <v>0</v>
          </cell>
          <cell r="AV1348">
            <v>0</v>
          </cell>
          <cell r="AW1348">
            <v>0</v>
          </cell>
          <cell r="AX1348">
            <v>0</v>
          </cell>
          <cell r="AY1348">
            <v>0</v>
          </cell>
          <cell r="AZ1348">
            <v>0</v>
          </cell>
        </row>
        <row r="1349">
          <cell r="O1349">
            <v>0</v>
          </cell>
          <cell r="P1349">
            <v>0</v>
          </cell>
          <cell r="AO1349">
            <v>0</v>
          </cell>
          <cell r="AP1349">
            <v>0</v>
          </cell>
          <cell r="AQ1349">
            <v>0</v>
          </cell>
          <cell r="AR1349">
            <v>0</v>
          </cell>
          <cell r="AS1349">
            <v>0</v>
          </cell>
          <cell r="AT1349">
            <v>0</v>
          </cell>
          <cell r="AU1349">
            <v>0</v>
          </cell>
          <cell r="AV1349">
            <v>0</v>
          </cell>
          <cell r="AW1349">
            <v>0</v>
          </cell>
          <cell r="AX1349">
            <v>0</v>
          </cell>
          <cell r="AY1349">
            <v>0</v>
          </cell>
          <cell r="AZ1349">
            <v>0</v>
          </cell>
        </row>
        <row r="1350">
          <cell r="O1350">
            <v>97236.33</v>
          </cell>
          <cell r="P1350">
            <v>179386.01</v>
          </cell>
          <cell r="AO1350">
            <v>29089.271250000002</v>
          </cell>
          <cell r="AP1350">
            <v>42373.456666666658</v>
          </cell>
          <cell r="AQ1350">
            <v>55833.505833333329</v>
          </cell>
          <cell r="AR1350">
            <v>69317.401249999995</v>
          </cell>
          <cell r="AS1350">
            <v>82717.443749999991</v>
          </cell>
          <cell r="AT1350">
            <v>95986.347916666666</v>
          </cell>
          <cell r="AU1350">
            <v>110533.125</v>
          </cell>
          <cell r="AV1350">
            <v>127604.01416666666</v>
          </cell>
          <cell r="AW1350">
            <v>145812.76958333331</v>
          </cell>
          <cell r="AX1350">
            <v>176545.29166666666</v>
          </cell>
          <cell r="AY1350">
            <v>220404.36791666667</v>
          </cell>
          <cell r="AZ1350">
            <v>261335.50999999998</v>
          </cell>
        </row>
        <row r="1351">
          <cell r="O1351">
            <v>0</v>
          </cell>
          <cell r="P1351">
            <v>0</v>
          </cell>
          <cell r="AO1351">
            <v>0</v>
          </cell>
          <cell r="AP1351">
            <v>0</v>
          </cell>
          <cell r="AQ1351">
            <v>0</v>
          </cell>
          <cell r="AR1351">
            <v>0</v>
          </cell>
          <cell r="AS1351">
            <v>0</v>
          </cell>
          <cell r="AT1351">
            <v>0</v>
          </cell>
          <cell r="AU1351">
            <v>0</v>
          </cell>
          <cell r="AV1351">
            <v>0</v>
          </cell>
          <cell r="AW1351">
            <v>0</v>
          </cell>
          <cell r="AX1351">
            <v>0</v>
          </cell>
          <cell r="AY1351">
            <v>0</v>
          </cell>
          <cell r="AZ1351">
            <v>0</v>
          </cell>
        </row>
        <row r="1352">
          <cell r="O1352">
            <v>0</v>
          </cell>
          <cell r="P1352">
            <v>0</v>
          </cell>
          <cell r="AO1352">
            <v>0</v>
          </cell>
          <cell r="AP1352">
            <v>0</v>
          </cell>
          <cell r="AQ1352">
            <v>0</v>
          </cell>
          <cell r="AR1352">
            <v>0</v>
          </cell>
          <cell r="AS1352">
            <v>0</v>
          </cell>
          <cell r="AT1352">
            <v>0</v>
          </cell>
          <cell r="AU1352">
            <v>0</v>
          </cell>
          <cell r="AV1352">
            <v>0</v>
          </cell>
          <cell r="AW1352">
            <v>0</v>
          </cell>
          <cell r="AX1352">
            <v>0</v>
          </cell>
          <cell r="AY1352">
            <v>0</v>
          </cell>
          <cell r="AZ1352">
            <v>0</v>
          </cell>
        </row>
        <row r="1353">
          <cell r="O1353">
            <v>0</v>
          </cell>
          <cell r="P1353">
            <v>0</v>
          </cell>
          <cell r="AO1353">
            <v>0</v>
          </cell>
          <cell r="AP1353">
            <v>0</v>
          </cell>
          <cell r="AQ1353">
            <v>0</v>
          </cell>
          <cell r="AR1353">
            <v>0</v>
          </cell>
          <cell r="AS1353">
            <v>0</v>
          </cell>
          <cell r="AT1353">
            <v>0</v>
          </cell>
          <cell r="AU1353">
            <v>0</v>
          </cell>
          <cell r="AV1353">
            <v>0</v>
          </cell>
          <cell r="AW1353">
            <v>0</v>
          </cell>
          <cell r="AX1353">
            <v>0</v>
          </cell>
          <cell r="AY1353">
            <v>0</v>
          </cell>
          <cell r="AZ1353">
            <v>0</v>
          </cell>
        </row>
        <row r="1354">
          <cell r="O1354">
            <v>0</v>
          </cell>
          <cell r="P1354">
            <v>0</v>
          </cell>
          <cell r="AO1354">
            <v>-3.7499999999999999E-3</v>
          </cell>
          <cell r="AP1354">
            <v>-1.25E-3</v>
          </cell>
          <cell r="AQ1354">
            <v>0</v>
          </cell>
          <cell r="AR1354">
            <v>0</v>
          </cell>
          <cell r="AS1354">
            <v>0</v>
          </cell>
          <cell r="AT1354">
            <v>0</v>
          </cell>
          <cell r="AU1354">
            <v>0</v>
          </cell>
          <cell r="AV1354">
            <v>0</v>
          </cell>
          <cell r="AW1354">
            <v>0</v>
          </cell>
          <cell r="AX1354">
            <v>0</v>
          </cell>
          <cell r="AY1354">
            <v>0</v>
          </cell>
          <cell r="AZ1354">
            <v>0</v>
          </cell>
        </row>
        <row r="1355">
          <cell r="O1355">
            <v>0</v>
          </cell>
          <cell r="P1355">
            <v>0</v>
          </cell>
          <cell r="AO1355">
            <v>0</v>
          </cell>
          <cell r="AP1355">
            <v>0</v>
          </cell>
          <cell r="AQ1355">
            <v>0</v>
          </cell>
          <cell r="AR1355">
            <v>0</v>
          </cell>
          <cell r="AS1355">
            <v>0</v>
          </cell>
          <cell r="AT1355">
            <v>0</v>
          </cell>
          <cell r="AU1355">
            <v>0</v>
          </cell>
          <cell r="AV1355">
            <v>0</v>
          </cell>
          <cell r="AW1355">
            <v>0</v>
          </cell>
          <cell r="AX1355">
            <v>0</v>
          </cell>
          <cell r="AY1355">
            <v>0</v>
          </cell>
          <cell r="AZ1355">
            <v>0</v>
          </cell>
        </row>
        <row r="1356">
          <cell r="O1356">
            <v>32766347.949999999</v>
          </cell>
          <cell r="P1356">
            <v>32766347.949999999</v>
          </cell>
          <cell r="AO1356">
            <v>32766347.949999992</v>
          </cell>
          <cell r="AP1356">
            <v>32766347.949999992</v>
          </cell>
          <cell r="AQ1356">
            <v>32766347.949999992</v>
          </cell>
          <cell r="AR1356">
            <v>32766347.949999992</v>
          </cell>
          <cell r="AS1356">
            <v>32766347.949999992</v>
          </cell>
          <cell r="AT1356">
            <v>32766347.949999992</v>
          </cell>
          <cell r="AU1356">
            <v>32766347.949999992</v>
          </cell>
          <cell r="AV1356">
            <v>32766347.949999992</v>
          </cell>
          <cell r="AW1356">
            <v>32766314.20708333</v>
          </cell>
          <cell r="AX1356">
            <v>32766246.721249998</v>
          </cell>
          <cell r="AY1356">
            <v>32766179.235416666</v>
          </cell>
          <cell r="AZ1356">
            <v>32766111.749583334</v>
          </cell>
        </row>
        <row r="1357">
          <cell r="O1357">
            <v>0</v>
          </cell>
          <cell r="P1357">
            <v>0</v>
          </cell>
          <cell r="AO1357">
            <v>0</v>
          </cell>
          <cell r="AP1357">
            <v>0</v>
          </cell>
          <cell r="AQ1357">
            <v>0</v>
          </cell>
          <cell r="AR1357">
            <v>0</v>
          </cell>
          <cell r="AS1357">
            <v>0</v>
          </cell>
          <cell r="AT1357">
            <v>0</v>
          </cell>
          <cell r="AU1357">
            <v>0</v>
          </cell>
          <cell r="AV1357">
            <v>0</v>
          </cell>
          <cell r="AW1357">
            <v>0</v>
          </cell>
          <cell r="AX1357">
            <v>0</v>
          </cell>
          <cell r="AY1357">
            <v>0</v>
          </cell>
          <cell r="AZ1357">
            <v>0</v>
          </cell>
        </row>
        <row r="1358">
          <cell r="O1358">
            <v>0</v>
          </cell>
          <cell r="P1358">
            <v>0</v>
          </cell>
          <cell r="AO1358">
            <v>0</v>
          </cell>
          <cell r="AP1358">
            <v>0</v>
          </cell>
          <cell r="AQ1358">
            <v>0</v>
          </cell>
          <cell r="AR1358">
            <v>0</v>
          </cell>
          <cell r="AS1358">
            <v>0</v>
          </cell>
          <cell r="AT1358">
            <v>0</v>
          </cell>
          <cell r="AU1358">
            <v>0</v>
          </cell>
          <cell r="AV1358">
            <v>0</v>
          </cell>
          <cell r="AW1358">
            <v>0</v>
          </cell>
          <cell r="AX1358">
            <v>0</v>
          </cell>
          <cell r="AY1358">
            <v>0</v>
          </cell>
          <cell r="AZ1358">
            <v>0</v>
          </cell>
        </row>
        <row r="1359">
          <cell r="O1359">
            <v>24500</v>
          </cell>
          <cell r="P1359">
            <v>38500</v>
          </cell>
          <cell r="AO1359">
            <v>24062.5</v>
          </cell>
          <cell r="AP1359">
            <v>26687.5</v>
          </cell>
          <cell r="AQ1359">
            <v>28437.5</v>
          </cell>
          <cell r="AR1359">
            <v>29312.5</v>
          </cell>
          <cell r="AS1359">
            <v>30187.5</v>
          </cell>
          <cell r="AT1359">
            <v>30333.333333333332</v>
          </cell>
          <cell r="AU1359">
            <v>29750</v>
          </cell>
          <cell r="AV1359">
            <v>29166.666666666668</v>
          </cell>
          <cell r="AW1359">
            <v>28729.166666666668</v>
          </cell>
          <cell r="AX1359">
            <v>28437.5</v>
          </cell>
          <cell r="AY1359">
            <v>28145.833333333332</v>
          </cell>
          <cell r="AZ1359">
            <v>27416.666666666668</v>
          </cell>
        </row>
        <row r="1360">
          <cell r="O1360">
            <v>332500</v>
          </cell>
          <cell r="P1360">
            <v>332500</v>
          </cell>
          <cell r="AO1360">
            <v>332500</v>
          </cell>
          <cell r="AP1360">
            <v>329583.33333333331</v>
          </cell>
          <cell r="AQ1360">
            <v>328489.58333333331</v>
          </cell>
          <cell r="AR1360">
            <v>329218.75</v>
          </cell>
          <cell r="AS1360">
            <v>329947.91666666669</v>
          </cell>
          <cell r="AT1360">
            <v>329947.91666666669</v>
          </cell>
          <cell r="AU1360">
            <v>329218.75</v>
          </cell>
          <cell r="AV1360">
            <v>328489.58333333331</v>
          </cell>
          <cell r="AW1360">
            <v>328854.16666666669</v>
          </cell>
          <cell r="AX1360">
            <v>330312.5</v>
          </cell>
          <cell r="AY1360">
            <v>331770.83333333331</v>
          </cell>
          <cell r="AZ1360">
            <v>333375</v>
          </cell>
        </row>
        <row r="1361">
          <cell r="O1361">
            <v>0</v>
          </cell>
          <cell r="P1361">
            <v>0</v>
          </cell>
          <cell r="AO1361">
            <v>0</v>
          </cell>
          <cell r="AP1361">
            <v>0</v>
          </cell>
          <cell r="AQ1361">
            <v>0</v>
          </cell>
          <cell r="AR1361">
            <v>0</v>
          </cell>
          <cell r="AS1361">
            <v>0</v>
          </cell>
          <cell r="AT1361">
            <v>0</v>
          </cell>
          <cell r="AU1361">
            <v>0</v>
          </cell>
          <cell r="AV1361">
            <v>0</v>
          </cell>
          <cell r="AW1361">
            <v>0</v>
          </cell>
          <cell r="AX1361">
            <v>0</v>
          </cell>
          <cell r="AY1361">
            <v>0</v>
          </cell>
          <cell r="AZ1361">
            <v>0</v>
          </cell>
        </row>
        <row r="1362">
          <cell r="O1362">
            <v>0</v>
          </cell>
          <cell r="P1362">
            <v>0</v>
          </cell>
          <cell r="AO1362">
            <v>0</v>
          </cell>
          <cell r="AP1362">
            <v>0</v>
          </cell>
          <cell r="AQ1362">
            <v>0</v>
          </cell>
          <cell r="AR1362">
            <v>0</v>
          </cell>
          <cell r="AS1362">
            <v>0</v>
          </cell>
          <cell r="AT1362">
            <v>0</v>
          </cell>
          <cell r="AU1362">
            <v>0</v>
          </cell>
          <cell r="AV1362">
            <v>0</v>
          </cell>
          <cell r="AW1362">
            <v>0</v>
          </cell>
          <cell r="AX1362">
            <v>0</v>
          </cell>
          <cell r="AY1362">
            <v>0</v>
          </cell>
          <cell r="AZ1362">
            <v>0</v>
          </cell>
        </row>
        <row r="1363">
          <cell r="O1363">
            <v>925165.1</v>
          </cell>
          <cell r="P1363">
            <v>909484.33</v>
          </cell>
          <cell r="AO1363">
            <v>987888.14833333332</v>
          </cell>
          <cell r="AP1363">
            <v>972207.38500000013</v>
          </cell>
          <cell r="AQ1363">
            <v>956526.62166666659</v>
          </cell>
          <cell r="AR1363">
            <v>940845.8583333334</v>
          </cell>
          <cell r="AS1363">
            <v>925165.09499999986</v>
          </cell>
          <cell r="AT1363">
            <v>909484.33166666667</v>
          </cell>
          <cell r="AU1363">
            <v>893803.56833333336</v>
          </cell>
          <cell r="AV1363">
            <v>878122.80500000005</v>
          </cell>
          <cell r="AW1363">
            <v>862442.04166666663</v>
          </cell>
          <cell r="AX1363">
            <v>846761.2783333332</v>
          </cell>
          <cell r="AY1363">
            <v>831080.51500000001</v>
          </cell>
          <cell r="AZ1363">
            <v>815399.75166666659</v>
          </cell>
        </row>
        <row r="1364">
          <cell r="O1364">
            <v>-11931.75</v>
          </cell>
          <cell r="P1364">
            <v>-11931.75</v>
          </cell>
          <cell r="AO1364">
            <v>-11931.75</v>
          </cell>
          <cell r="AP1364">
            <v>-11931.75</v>
          </cell>
          <cell r="AQ1364">
            <v>-11931.75</v>
          </cell>
          <cell r="AR1364">
            <v>-11931.75</v>
          </cell>
          <cell r="AS1364">
            <v>-11931.75</v>
          </cell>
          <cell r="AT1364">
            <v>-11931.75</v>
          </cell>
          <cell r="AU1364">
            <v>-11931.75</v>
          </cell>
          <cell r="AV1364">
            <v>-11931.75</v>
          </cell>
          <cell r="AW1364">
            <v>-11931.75</v>
          </cell>
          <cell r="AX1364">
            <v>-11931.75</v>
          </cell>
          <cell r="AY1364">
            <v>-11931.75</v>
          </cell>
          <cell r="AZ1364">
            <v>-10981.682916666667</v>
          </cell>
        </row>
        <row r="1365">
          <cell r="O1365">
            <v>760266.3</v>
          </cell>
          <cell r="P1365">
            <v>724946.17</v>
          </cell>
          <cell r="AO1365">
            <v>1019324.9750000001</v>
          </cell>
          <cell r="AP1365">
            <v>975943.63750000007</v>
          </cell>
          <cell r="AQ1365">
            <v>927324.70166666666</v>
          </cell>
          <cell r="AR1365">
            <v>873468.1675000001</v>
          </cell>
          <cell r="AS1365">
            <v>814385.46625000006</v>
          </cell>
          <cell r="AT1365">
            <v>750098.52833333332</v>
          </cell>
          <cell r="AU1365">
            <v>700555.0429166666</v>
          </cell>
          <cell r="AV1365">
            <v>668575.94458333321</v>
          </cell>
          <cell r="AW1365">
            <v>637044.2383333334</v>
          </cell>
          <cell r="AX1365">
            <v>605959.41874999995</v>
          </cell>
          <cell r="AY1365">
            <v>575320.9804166666</v>
          </cell>
          <cell r="AZ1365">
            <v>545128.41749999998</v>
          </cell>
        </row>
        <row r="1366">
          <cell r="O1366">
            <v>529600.49</v>
          </cell>
          <cell r="P1366">
            <v>504253.95</v>
          </cell>
          <cell r="AO1366">
            <v>712919.61541666684</v>
          </cell>
          <cell r="AP1366">
            <v>682197.71250000002</v>
          </cell>
          <cell r="AQ1366">
            <v>647759.8716666667</v>
          </cell>
          <cell r="AR1366">
            <v>609606.09333333338</v>
          </cell>
          <cell r="AS1366">
            <v>567724.94583333342</v>
          </cell>
          <cell r="AT1366">
            <v>522094.49833333335</v>
          </cell>
          <cell r="AU1366">
            <v>486795.76791666675</v>
          </cell>
          <cell r="AV1366">
            <v>463868.61625000002</v>
          </cell>
          <cell r="AW1366">
            <v>441262.12791666668</v>
          </cell>
          <cell r="AX1366">
            <v>418976.80833333335</v>
          </cell>
          <cell r="AY1366">
            <v>397013.16291666665</v>
          </cell>
          <cell r="AZ1366">
            <v>375371.69750000001</v>
          </cell>
        </row>
        <row r="1367">
          <cell r="O1367">
            <v>3793089.73</v>
          </cell>
          <cell r="P1367">
            <v>3817311.15</v>
          </cell>
          <cell r="AO1367">
            <v>1986064.9504166667</v>
          </cell>
          <cell r="AP1367">
            <v>2223747.7237499999</v>
          </cell>
          <cell r="AQ1367">
            <v>2443621.8895833334</v>
          </cell>
          <cell r="AR1367">
            <v>2646879.8483333332</v>
          </cell>
          <cell r="AS1367">
            <v>2828259.8725000001</v>
          </cell>
          <cell r="AT1367">
            <v>2964706.1220833338</v>
          </cell>
          <cell r="AU1367">
            <v>3016074.0283333329</v>
          </cell>
          <cell r="AV1367">
            <v>2963259.1858333331</v>
          </cell>
          <cell r="AW1367">
            <v>2832648.5920833335</v>
          </cell>
          <cell r="AX1367">
            <v>2642659.5383333331</v>
          </cell>
          <cell r="AY1367">
            <v>2407827.4958333331</v>
          </cell>
          <cell r="AZ1367">
            <v>2147899.0383333336</v>
          </cell>
        </row>
        <row r="1368">
          <cell r="O1368">
            <v>2484055.35</v>
          </cell>
          <cell r="P1368">
            <v>2454127.2000000002</v>
          </cell>
          <cell r="AO1368">
            <v>2603767.9499999997</v>
          </cell>
          <cell r="AP1368">
            <v>2573839.8000000003</v>
          </cell>
          <cell r="AQ1368">
            <v>2543911.65</v>
          </cell>
          <cell r="AR1368">
            <v>2513983.5</v>
          </cell>
          <cell r="AS1368">
            <v>2484055.35</v>
          </cell>
          <cell r="AT1368">
            <v>2454127.1999999997</v>
          </cell>
          <cell r="AU1368">
            <v>2424199.0500000003</v>
          </cell>
          <cell r="AV1368">
            <v>2394270.9</v>
          </cell>
          <cell r="AW1368">
            <v>2364342.75</v>
          </cell>
          <cell r="AX1368">
            <v>2334414.6</v>
          </cell>
          <cell r="AY1368">
            <v>2304486.4499999997</v>
          </cell>
          <cell r="AZ1368">
            <v>2274558.3000000003</v>
          </cell>
        </row>
        <row r="1369">
          <cell r="O1369">
            <v>1328757.1499999999</v>
          </cell>
          <cell r="P1369">
            <v>1312747.8</v>
          </cell>
          <cell r="AO1369">
            <v>1392794.55</v>
          </cell>
          <cell r="AP1369">
            <v>1376785.2</v>
          </cell>
          <cell r="AQ1369">
            <v>1360775.8499999999</v>
          </cell>
          <cell r="AR1369">
            <v>1344766.5</v>
          </cell>
          <cell r="AS1369">
            <v>1328757.1500000001</v>
          </cell>
          <cell r="AT1369">
            <v>1312747.8</v>
          </cell>
          <cell r="AU1369">
            <v>1296738.45</v>
          </cell>
          <cell r="AV1369">
            <v>1280729.0999999999</v>
          </cell>
          <cell r="AW1369">
            <v>1264719.75</v>
          </cell>
          <cell r="AX1369">
            <v>1248710.4000000001</v>
          </cell>
          <cell r="AY1369">
            <v>1232701.05</v>
          </cell>
          <cell r="AZ1369">
            <v>1216691.7</v>
          </cell>
        </row>
        <row r="1370">
          <cell r="O1370">
            <v>765177.53</v>
          </cell>
          <cell r="P1370">
            <v>722202.4</v>
          </cell>
          <cell r="AO1370">
            <v>843454.72083333356</v>
          </cell>
          <cell r="AP1370">
            <v>788719.26375000004</v>
          </cell>
          <cell r="AQ1370">
            <v>761549.81375000009</v>
          </cell>
          <cell r="AR1370">
            <v>754991.61791666679</v>
          </cell>
          <cell r="AS1370">
            <v>748433.42208333325</v>
          </cell>
          <cell r="AT1370">
            <v>741875.22624999995</v>
          </cell>
          <cell r="AU1370">
            <v>735317.03041666653</v>
          </cell>
          <cell r="AV1370">
            <v>728758.83458333311</v>
          </cell>
          <cell r="AW1370">
            <v>722200.63749999984</v>
          </cell>
          <cell r="AX1370">
            <v>715642.44041666656</v>
          </cell>
          <cell r="AY1370">
            <v>697457.56958333321</v>
          </cell>
          <cell r="AZ1370">
            <v>667847.82708333328</v>
          </cell>
        </row>
        <row r="1371">
          <cell r="O1371">
            <v>407438.65</v>
          </cell>
          <cell r="P1371">
            <v>369306.8</v>
          </cell>
          <cell r="AO1371">
            <v>642184.6120833332</v>
          </cell>
          <cell r="AP1371">
            <v>582992.73458333325</v>
          </cell>
          <cell r="AQ1371">
            <v>524238.84541666665</v>
          </cell>
          <cell r="AR1371">
            <v>465484.95624999999</v>
          </cell>
          <cell r="AS1371">
            <v>406731.06708333333</v>
          </cell>
          <cell r="AT1371">
            <v>347977.17791666655</v>
          </cell>
          <cell r="AU1371">
            <v>289223.28874999989</v>
          </cell>
          <cell r="AV1371">
            <v>230469.3995833332</v>
          </cell>
          <cell r="AW1371">
            <v>171715.51041666674</v>
          </cell>
          <cell r="AX1371">
            <v>112961.6283333333</v>
          </cell>
          <cell r="AY1371">
            <v>66608.080833333312</v>
          </cell>
          <cell r="AZ1371">
            <v>34243.687916666669</v>
          </cell>
        </row>
        <row r="1372">
          <cell r="O1372">
            <v>2065815.12</v>
          </cell>
          <cell r="P1372">
            <v>2022327.33</v>
          </cell>
          <cell r="AO1372">
            <v>1925546.6799999997</v>
          </cell>
          <cell r="AP1372">
            <v>1891807.7058333333</v>
          </cell>
          <cell r="AQ1372">
            <v>1870312.6033333335</v>
          </cell>
          <cell r="AR1372">
            <v>1915957.9858333336</v>
          </cell>
          <cell r="AS1372">
            <v>2029597.7304166667</v>
          </cell>
          <cell r="AT1372">
            <v>2139220.9970833333</v>
          </cell>
          <cell r="AU1372">
            <v>2219101.1054166667</v>
          </cell>
          <cell r="AV1372">
            <v>2299464.5291666663</v>
          </cell>
          <cell r="AW1372">
            <v>2389021.6712500001</v>
          </cell>
          <cell r="AX1372">
            <v>2465636.4866666668</v>
          </cell>
          <cell r="AY1372">
            <v>2514019.7524999999</v>
          </cell>
          <cell r="AZ1372">
            <v>2533811.5033333339</v>
          </cell>
        </row>
        <row r="1373">
          <cell r="O1373">
            <v>2033755.24</v>
          </cell>
          <cell r="P1373">
            <v>1804133.48</v>
          </cell>
          <cell r="AO1373">
            <v>2692551.7891666661</v>
          </cell>
          <cell r="AP1373">
            <v>2527612.2658333336</v>
          </cell>
          <cell r="AQ1373">
            <v>2367160.0762499995</v>
          </cell>
          <cell r="AR1373">
            <v>2208814.0520833335</v>
          </cell>
          <cell r="AS1373">
            <v>2052913.9658333333</v>
          </cell>
          <cell r="AT1373">
            <v>1899374.1445833335</v>
          </cell>
          <cell r="AU1373">
            <v>1747300.3533333335</v>
          </cell>
          <cell r="AV1373">
            <v>1596935.8883333337</v>
          </cell>
          <cell r="AW1373">
            <v>1448923.3587499999</v>
          </cell>
          <cell r="AX1373">
            <v>1303963.6595833334</v>
          </cell>
          <cell r="AY1373">
            <v>1161859.5179166666</v>
          </cell>
          <cell r="AZ1373">
            <v>1023192.2287499999</v>
          </cell>
        </row>
        <row r="1374">
          <cell r="O1374">
            <v>63918.17</v>
          </cell>
          <cell r="P1374">
            <v>54590.58</v>
          </cell>
          <cell r="AO1374">
            <v>59000.160000000011</v>
          </cell>
          <cell r="AP1374">
            <v>62840.507500000014</v>
          </cell>
          <cell r="AQ1374">
            <v>64132.208749999998</v>
          </cell>
          <cell r="AR1374">
            <v>64133.699583333342</v>
          </cell>
          <cell r="AS1374">
            <v>62849.185000000005</v>
          </cell>
          <cell r="AT1374">
            <v>61180.362083333333</v>
          </cell>
          <cell r="AU1374">
            <v>59208.936666666668</v>
          </cell>
          <cell r="AV1374">
            <v>56984.779583333344</v>
          </cell>
          <cell r="AW1374">
            <v>54448.726250000007</v>
          </cell>
          <cell r="AX1374">
            <v>51682.023333333324</v>
          </cell>
          <cell r="AY1374">
            <v>48766.980833333335</v>
          </cell>
          <cell r="AZ1374">
            <v>45859.598333333328</v>
          </cell>
        </row>
        <row r="1375">
          <cell r="O1375">
            <v>-258.05</v>
          </cell>
          <cell r="P1375">
            <v>-1029.1400000000001</v>
          </cell>
          <cell r="AO1375">
            <v>-1064.05</v>
          </cell>
          <cell r="AP1375">
            <v>-3121.9116666666669</v>
          </cell>
          <cell r="AQ1375">
            <v>-5230.6308333333336</v>
          </cell>
          <cell r="AR1375">
            <v>-6139.5287500000004</v>
          </cell>
          <cell r="AS1375">
            <v>-5778.1487500000003</v>
          </cell>
          <cell r="AT1375">
            <v>-5345.4283333333342</v>
          </cell>
          <cell r="AU1375">
            <v>-4838.4029166666669</v>
          </cell>
          <cell r="AV1375">
            <v>-4246.7120833333338</v>
          </cell>
          <cell r="AW1375">
            <v>-3560.4520833333349</v>
          </cell>
          <cell r="AX1375">
            <v>-2736.9404166666677</v>
          </cell>
          <cell r="AY1375">
            <v>-1676.3441666666674</v>
          </cell>
          <cell r="AZ1375">
            <v>-286.73458333333411</v>
          </cell>
        </row>
        <row r="1376">
          <cell r="O1376">
            <v>1245381.45</v>
          </cell>
          <cell r="P1376">
            <v>1203049.4099999999</v>
          </cell>
          <cell r="AO1376">
            <v>1414709.6324999996</v>
          </cell>
          <cell r="AP1376">
            <v>1372377.5874999997</v>
          </cell>
          <cell r="AQ1376">
            <v>1330045.5424999997</v>
          </cell>
          <cell r="AR1376">
            <v>1287713.4974999998</v>
          </cell>
          <cell r="AS1376">
            <v>1245381.4524999999</v>
          </cell>
          <cell r="AT1376">
            <v>1203049.4075</v>
          </cell>
          <cell r="AU1376">
            <v>1160717.3625</v>
          </cell>
          <cell r="AV1376">
            <v>1118385.3175000001</v>
          </cell>
          <cell r="AW1376">
            <v>1076053.2725000002</v>
          </cell>
          <cell r="AX1376">
            <v>1033721.2275000002</v>
          </cell>
          <cell r="AY1376">
            <v>991389.18250000011</v>
          </cell>
          <cell r="AZ1376">
            <v>949057.13749999984</v>
          </cell>
        </row>
        <row r="1377">
          <cell r="O1377">
            <v>1120949.33</v>
          </cell>
          <cell r="P1377">
            <v>1120949.33</v>
          </cell>
          <cell r="AO1377">
            <v>841925.72708333319</v>
          </cell>
          <cell r="AP1377">
            <v>904183.41874999984</v>
          </cell>
          <cell r="AQ1377">
            <v>955611.24249999982</v>
          </cell>
          <cell r="AR1377">
            <v>997522.83958333312</v>
          </cell>
          <cell r="AS1377">
            <v>1029915.9641666668</v>
          </cell>
          <cell r="AT1377">
            <v>1052765.270416667</v>
          </cell>
          <cell r="AU1377">
            <v>1066044.7708333333</v>
          </cell>
          <cell r="AV1377">
            <v>1069705.6695833334</v>
          </cell>
          <cell r="AW1377">
            <v>1063747.8354166667</v>
          </cell>
          <cell r="AX1377">
            <v>1048219.2329166668</v>
          </cell>
          <cell r="AY1377">
            <v>1030168.2150000002</v>
          </cell>
          <cell r="AZ1377">
            <v>1013722.3608333333</v>
          </cell>
        </row>
        <row r="1378">
          <cell r="O1378">
            <v>-291873.43</v>
          </cell>
          <cell r="P1378">
            <v>29256.43</v>
          </cell>
          <cell r="AO1378">
            <v>-461744.99750000006</v>
          </cell>
          <cell r="AP1378">
            <v>-396954.77458333335</v>
          </cell>
          <cell r="AQ1378">
            <v>-342442.88624999998</v>
          </cell>
          <cell r="AR1378">
            <v>-293361.21875</v>
          </cell>
          <cell r="AS1378">
            <v>-251760.34875</v>
          </cell>
          <cell r="AT1378">
            <v>-217472.50333333333</v>
          </cell>
          <cell r="AU1378">
            <v>-186714.12791666668</v>
          </cell>
          <cell r="AV1378">
            <v>-160525.9470833333</v>
          </cell>
          <cell r="AW1378">
            <v>-141267.87875</v>
          </cell>
          <cell r="AX1378">
            <v>-131704.20624999999</v>
          </cell>
          <cell r="AY1378">
            <v>-131600.17833333334</v>
          </cell>
          <cell r="AZ1378">
            <v>-143936.28374999997</v>
          </cell>
        </row>
        <row r="1379">
          <cell r="O1379">
            <v>1436571.6</v>
          </cell>
          <cell r="P1379">
            <v>1436571.6</v>
          </cell>
          <cell r="AO1379">
            <v>736037.91666666663</v>
          </cell>
          <cell r="AP1379">
            <v>853223.04124999989</v>
          </cell>
          <cell r="AQ1379">
            <v>967035.93208333326</v>
          </cell>
          <cell r="AR1379">
            <v>1072088.41875</v>
          </cell>
          <cell r="AS1379">
            <v>1161427.4450000001</v>
          </cell>
          <cell r="AT1379">
            <v>1234951.9629166666</v>
          </cell>
          <cell r="AU1379">
            <v>1291484.0033333332</v>
          </cell>
          <cell r="AV1379">
            <v>1330689.3308333328</v>
          </cell>
          <cell r="AW1379">
            <v>1347262.6604166667</v>
          </cell>
          <cell r="AX1379">
            <v>1339377.94</v>
          </cell>
          <cell r="AY1379">
            <v>1320229.5383333331</v>
          </cell>
          <cell r="AZ1379">
            <v>1298937.8291666666</v>
          </cell>
        </row>
        <row r="1380">
          <cell r="O1380">
            <v>361215.46</v>
          </cell>
          <cell r="P1380">
            <v>361215.46</v>
          </cell>
          <cell r="AO1380">
            <v>158925.18333333332</v>
          </cell>
          <cell r="AP1380">
            <v>188390.52874999997</v>
          </cell>
          <cell r="AQ1380">
            <v>217007.95041666666</v>
          </cell>
          <cell r="AR1380">
            <v>245201.41041666665</v>
          </cell>
          <cell r="AS1380">
            <v>272970.90875</v>
          </cell>
          <cell r="AT1380">
            <v>300316.44541666663</v>
          </cell>
          <cell r="AU1380">
            <v>322771.18916666665</v>
          </cell>
          <cell r="AV1380">
            <v>335673.86916666664</v>
          </cell>
          <cell r="AW1380">
            <v>339018.71041666664</v>
          </cell>
          <cell r="AX1380">
            <v>336427.35249999998</v>
          </cell>
          <cell r="AY1380">
            <v>331962.09708333324</v>
          </cell>
          <cell r="AZ1380">
            <v>326608.4524999999</v>
          </cell>
        </row>
        <row r="1381">
          <cell r="O1381">
            <v>0</v>
          </cell>
          <cell r="P1381">
            <v>0</v>
          </cell>
          <cell r="AO1381">
            <v>0</v>
          </cell>
          <cell r="AP1381">
            <v>0</v>
          </cell>
          <cell r="AQ1381">
            <v>0</v>
          </cell>
          <cell r="AR1381">
            <v>0</v>
          </cell>
          <cell r="AS1381">
            <v>0</v>
          </cell>
          <cell r="AT1381">
            <v>0</v>
          </cell>
          <cell r="AU1381">
            <v>0</v>
          </cell>
          <cell r="AV1381">
            <v>0</v>
          </cell>
          <cell r="AW1381">
            <v>0</v>
          </cell>
          <cell r="AX1381">
            <v>0</v>
          </cell>
          <cell r="AY1381">
            <v>0</v>
          </cell>
          <cell r="AZ1381">
            <v>0</v>
          </cell>
        </row>
        <row r="1382">
          <cell r="O1382">
            <v>0</v>
          </cell>
          <cell r="P1382">
            <v>122850000</v>
          </cell>
          <cell r="AO1382">
            <v>15356250</v>
          </cell>
          <cell r="AP1382">
            <v>25593750</v>
          </cell>
          <cell r="AQ1382">
            <v>35831250</v>
          </cell>
          <cell r="AR1382">
            <v>46068750</v>
          </cell>
          <cell r="AS1382">
            <v>56306250</v>
          </cell>
          <cell r="AT1382">
            <v>66543750</v>
          </cell>
          <cell r="AU1382">
            <v>76781250</v>
          </cell>
          <cell r="AV1382">
            <v>87018750</v>
          </cell>
          <cell r="AW1382">
            <v>97256250</v>
          </cell>
          <cell r="AX1382">
            <v>107493750</v>
          </cell>
          <cell r="AY1382">
            <v>117731250</v>
          </cell>
          <cell r="AZ1382">
            <v>124352083.33333333</v>
          </cell>
        </row>
        <row r="1383">
          <cell r="O1383">
            <v>0</v>
          </cell>
          <cell r="P1383">
            <v>20986810.210000001</v>
          </cell>
          <cell r="AO1383">
            <v>2623351.2762500001</v>
          </cell>
          <cell r="AP1383">
            <v>4372252.1270833341</v>
          </cell>
          <cell r="AQ1383">
            <v>6119694.6445833333</v>
          </cell>
          <cell r="AR1383">
            <v>7865678.8287500003</v>
          </cell>
          <cell r="AS1383">
            <v>9611663.0129166674</v>
          </cell>
          <cell r="AT1383">
            <v>11357647.197083334</v>
          </cell>
          <cell r="AU1383">
            <v>13103631.381250001</v>
          </cell>
          <cell r="AV1383">
            <v>14849615.565416669</v>
          </cell>
          <cell r="AW1383">
            <v>15722607.657500004</v>
          </cell>
          <cell r="AX1383">
            <v>15722607.657500004</v>
          </cell>
          <cell r="AY1383">
            <v>15722607.657500004</v>
          </cell>
          <cell r="AZ1383">
            <v>14848157.232083336</v>
          </cell>
        </row>
        <row r="1384">
          <cell r="O1384">
            <v>0</v>
          </cell>
          <cell r="P1384">
            <v>0</v>
          </cell>
          <cell r="AO1384">
            <v>0</v>
          </cell>
          <cell r="AP1384">
            <v>0</v>
          </cell>
          <cell r="AQ1384">
            <v>0</v>
          </cell>
          <cell r="AR1384">
            <v>3055.2958333333336</v>
          </cell>
          <cell r="AS1384">
            <v>22260.043750000001</v>
          </cell>
          <cell r="AT1384">
            <v>67653.104166666672</v>
          </cell>
          <cell r="AU1384">
            <v>139234.47708333333</v>
          </cell>
          <cell r="AV1384">
            <v>237004.16250000001</v>
          </cell>
          <cell r="AW1384">
            <v>360962.16041666665</v>
          </cell>
          <cell r="AX1384">
            <v>511108.47083333327</v>
          </cell>
          <cell r="AY1384">
            <v>687443.09374999988</v>
          </cell>
          <cell r="AZ1384">
            <v>874856.67499999993</v>
          </cell>
        </row>
        <row r="1385">
          <cell r="O1385">
            <v>0</v>
          </cell>
          <cell r="P1385">
            <v>0</v>
          </cell>
          <cell r="AO1385">
            <v>0</v>
          </cell>
          <cell r="AP1385">
            <v>0</v>
          </cell>
          <cell r="AQ1385">
            <v>0</v>
          </cell>
          <cell r="AR1385">
            <v>0</v>
          </cell>
          <cell r="AS1385">
            <v>2419.2437500000001</v>
          </cell>
          <cell r="AT1385">
            <v>11424.21875</v>
          </cell>
          <cell r="AU1385">
            <v>28762.168750000001</v>
          </cell>
          <cell r="AV1385">
            <v>54433.09375</v>
          </cell>
          <cell r="AW1385">
            <v>88436.993750000009</v>
          </cell>
          <cell r="AX1385">
            <v>130773.86875000001</v>
          </cell>
          <cell r="AY1385">
            <v>181443.71875</v>
          </cell>
          <cell r="AZ1385">
            <v>235696.69375000001</v>
          </cell>
        </row>
        <row r="1386">
          <cell r="O1386">
            <v>0</v>
          </cell>
          <cell r="P1386">
            <v>0</v>
          </cell>
          <cell r="AO1386">
            <v>0</v>
          </cell>
          <cell r="AP1386">
            <v>0</v>
          </cell>
          <cell r="AQ1386">
            <v>0</v>
          </cell>
          <cell r="AR1386">
            <v>0</v>
          </cell>
          <cell r="AS1386">
            <v>0</v>
          </cell>
          <cell r="AT1386">
            <v>0</v>
          </cell>
          <cell r="AU1386">
            <v>0</v>
          </cell>
          <cell r="AV1386">
            <v>0</v>
          </cell>
          <cell r="AW1386">
            <v>0</v>
          </cell>
          <cell r="AX1386">
            <v>0</v>
          </cell>
          <cell r="AY1386">
            <v>0</v>
          </cell>
          <cell r="AZ1386">
            <v>0</v>
          </cell>
        </row>
        <row r="1387">
          <cell r="O1387">
            <v>0</v>
          </cell>
          <cell r="P1387">
            <v>0</v>
          </cell>
          <cell r="AO1387">
            <v>0</v>
          </cell>
          <cell r="AP1387">
            <v>0</v>
          </cell>
          <cell r="AQ1387">
            <v>0</v>
          </cell>
          <cell r="AR1387">
            <v>0</v>
          </cell>
          <cell r="AS1387">
            <v>0</v>
          </cell>
          <cell r="AT1387">
            <v>0</v>
          </cell>
          <cell r="AU1387">
            <v>0</v>
          </cell>
          <cell r="AV1387">
            <v>0</v>
          </cell>
          <cell r="AW1387">
            <v>0</v>
          </cell>
          <cell r="AX1387">
            <v>0</v>
          </cell>
          <cell r="AY1387">
            <v>0</v>
          </cell>
          <cell r="AZ1387">
            <v>0</v>
          </cell>
        </row>
        <row r="1388">
          <cell r="O1388">
            <v>0</v>
          </cell>
          <cell r="P1388">
            <v>0</v>
          </cell>
          <cell r="AO1388">
            <v>0</v>
          </cell>
          <cell r="AP1388">
            <v>0</v>
          </cell>
          <cell r="AQ1388">
            <v>0</v>
          </cell>
          <cell r="AR1388">
            <v>0</v>
          </cell>
          <cell r="AS1388">
            <v>0</v>
          </cell>
          <cell r="AT1388">
            <v>0</v>
          </cell>
          <cell r="AU1388">
            <v>0</v>
          </cell>
          <cell r="AV1388">
            <v>0</v>
          </cell>
          <cell r="AW1388">
            <v>0</v>
          </cell>
          <cell r="AX1388">
            <v>0</v>
          </cell>
          <cell r="AY1388">
            <v>0</v>
          </cell>
          <cell r="AZ1388">
            <v>0</v>
          </cell>
        </row>
        <row r="1389">
          <cell r="O1389">
            <v>0</v>
          </cell>
          <cell r="P1389">
            <v>0</v>
          </cell>
          <cell r="AO1389">
            <v>0</v>
          </cell>
          <cell r="AP1389">
            <v>0</v>
          </cell>
          <cell r="AQ1389">
            <v>0</v>
          </cell>
          <cell r="AR1389">
            <v>0</v>
          </cell>
          <cell r="AS1389">
            <v>0</v>
          </cell>
          <cell r="AT1389">
            <v>0</v>
          </cell>
          <cell r="AU1389">
            <v>0</v>
          </cell>
          <cell r="AV1389">
            <v>0</v>
          </cell>
          <cell r="AW1389">
            <v>0</v>
          </cell>
          <cell r="AX1389">
            <v>0</v>
          </cell>
          <cell r="AY1389">
            <v>0</v>
          </cell>
          <cell r="AZ1389">
            <v>0</v>
          </cell>
        </row>
        <row r="1390">
          <cell r="O1390">
            <v>2151287.27</v>
          </cell>
          <cell r="P1390">
            <v>-7362405.4299999997</v>
          </cell>
          <cell r="AO1390">
            <v>-10350252.878333332</v>
          </cell>
          <cell r="AP1390">
            <v>-10191760.364999998</v>
          </cell>
          <cell r="AQ1390">
            <v>-10197149.626249999</v>
          </cell>
          <cell r="AR1390">
            <v>-10193359.569166666</v>
          </cell>
          <cell r="AS1390">
            <v>-10184619.265833333</v>
          </cell>
          <cell r="AT1390">
            <v>-10223399.492500002</v>
          </cell>
          <cell r="AU1390">
            <v>-10286412.250416666</v>
          </cell>
          <cell r="AV1390">
            <v>-10386959.637916667</v>
          </cell>
          <cell r="AW1390">
            <v>-10488755.759166665</v>
          </cell>
          <cell r="AX1390">
            <v>-10440663.9125</v>
          </cell>
          <cell r="AY1390">
            <v>-10288261.210833335</v>
          </cell>
          <cell r="AZ1390">
            <v>-9945581.3266666662</v>
          </cell>
        </row>
        <row r="1391">
          <cell r="O1391">
            <v>4923166.8600000003</v>
          </cell>
          <cell r="P1391">
            <v>9671414.6899999995</v>
          </cell>
          <cell r="AO1391">
            <v>4527719.6995833321</v>
          </cell>
          <cell r="AP1391">
            <v>5537179.8341666674</v>
          </cell>
          <cell r="AQ1391">
            <v>6838603.3900000006</v>
          </cell>
          <cell r="AR1391">
            <v>8190234.3258333327</v>
          </cell>
          <cell r="AS1391">
            <v>9697578.1095833331</v>
          </cell>
          <cell r="AT1391">
            <v>11435166.359166667</v>
          </cell>
          <cell r="AU1391">
            <v>13511379.260833332</v>
          </cell>
          <cell r="AV1391">
            <v>15807662.21875</v>
          </cell>
          <cell r="AW1391">
            <v>18417059.78125</v>
          </cell>
          <cell r="AX1391">
            <v>21462307.637499999</v>
          </cell>
          <cell r="AY1391">
            <v>22839732.947916668</v>
          </cell>
          <cell r="AZ1391">
            <v>22183648.226666667</v>
          </cell>
        </row>
        <row r="1392">
          <cell r="O1392">
            <v>9678.9500000000007</v>
          </cell>
          <cell r="P1392">
            <v>23691.03</v>
          </cell>
          <cell r="AO1392">
            <v>75147.904583333322</v>
          </cell>
          <cell r="AP1392">
            <v>80194.09</v>
          </cell>
          <cell r="AQ1392">
            <v>87722.653333333321</v>
          </cell>
          <cell r="AR1392">
            <v>98586.228333333347</v>
          </cell>
          <cell r="AS1392">
            <v>113048.86875000001</v>
          </cell>
          <cell r="AT1392">
            <v>131621.31625</v>
          </cell>
          <cell r="AU1392">
            <v>154948.75875000001</v>
          </cell>
          <cell r="AV1392">
            <v>184026.71250000002</v>
          </cell>
          <cell r="AW1392">
            <v>219367.98</v>
          </cell>
          <cell r="AX1392">
            <v>261847.77208333337</v>
          </cell>
          <cell r="AY1392">
            <v>284697.58416666673</v>
          </cell>
          <cell r="AZ1392">
            <v>283281.2079166667</v>
          </cell>
        </row>
        <row r="1393">
          <cell r="O1393">
            <v>-396243</v>
          </cell>
          <cell r="P1393">
            <v>-391151.97</v>
          </cell>
          <cell r="AO1393">
            <v>-325328.52166666667</v>
          </cell>
          <cell r="AP1393">
            <v>-353231.68</v>
          </cell>
          <cell r="AQ1393">
            <v>-380750.62041666667</v>
          </cell>
          <cell r="AR1393">
            <v>-408281.91791666672</v>
          </cell>
          <cell r="AS1393">
            <v>-435800.61166666658</v>
          </cell>
          <cell r="AT1393">
            <v>-463298.15041666664</v>
          </cell>
          <cell r="AU1393">
            <v>-490903.63041666662</v>
          </cell>
          <cell r="AV1393">
            <v>-518686.38500000007</v>
          </cell>
          <cell r="AW1393">
            <v>-546741.2545833335</v>
          </cell>
          <cell r="AX1393">
            <v>-575058.22875000013</v>
          </cell>
          <cell r="AY1393">
            <v>-603240.97958333336</v>
          </cell>
          <cell r="AZ1393">
            <v>-630993.9258333334</v>
          </cell>
        </row>
        <row r="1394">
          <cell r="O1394">
            <v>-44348.11</v>
          </cell>
          <cell r="P1394">
            <v>-41424.75</v>
          </cell>
          <cell r="AO1394">
            <v>-75531.940416666665</v>
          </cell>
          <cell r="AP1394">
            <v>-67659.252916666665</v>
          </cell>
          <cell r="AQ1394">
            <v>-61276.779583333329</v>
          </cell>
          <cell r="AR1394">
            <v>-56039.556249999994</v>
          </cell>
          <cell r="AS1394">
            <v>-51554.756666666675</v>
          </cell>
          <cell r="AT1394">
            <v>-47869.424583333333</v>
          </cell>
          <cell r="AU1394">
            <v>-44827.419999999991</v>
          </cell>
          <cell r="AV1394">
            <v>-42130.656666666669</v>
          </cell>
          <cell r="AW1394">
            <v>-40217.755000000005</v>
          </cell>
          <cell r="AX1394">
            <v>-39598.905833333331</v>
          </cell>
          <cell r="AY1394">
            <v>-39747.48291666666</v>
          </cell>
          <cell r="AZ1394">
            <v>-40091.50708333333</v>
          </cell>
        </row>
        <row r="1395">
          <cell r="O1395">
            <v>-9649150.75</v>
          </cell>
          <cell r="P1395">
            <v>-7837821.2699999996</v>
          </cell>
          <cell r="AO1395">
            <v>-8348379.7124999994</v>
          </cell>
          <cell r="AP1395">
            <v>-7276982.6141666658</v>
          </cell>
          <cell r="AQ1395">
            <v>-6413116.480833333</v>
          </cell>
          <cell r="AR1395">
            <v>-5731643.2699999996</v>
          </cell>
          <cell r="AS1395">
            <v>-5181575.2066666661</v>
          </cell>
          <cell r="AT1395">
            <v>-4715557.1270833323</v>
          </cell>
          <cell r="AU1395">
            <v>-4310446.9762499994</v>
          </cell>
          <cell r="AV1395">
            <v>-3958632.6454166658</v>
          </cell>
          <cell r="AW1395">
            <v>-3670481.1479166667</v>
          </cell>
          <cell r="AX1395">
            <v>-3515537.075416666</v>
          </cell>
          <cell r="AY1395">
            <v>-1953016.7145833338</v>
          </cell>
          <cell r="AZ1395">
            <v>882614.22916666651</v>
          </cell>
        </row>
        <row r="1396">
          <cell r="O1396">
            <v>0</v>
          </cell>
          <cell r="P1396">
            <v>0</v>
          </cell>
          <cell r="AO1396">
            <v>4865.7041666666664</v>
          </cell>
          <cell r="AP1396">
            <v>4865.7041666666664</v>
          </cell>
          <cell r="AQ1396">
            <v>4865.7041666666664</v>
          </cell>
          <cell r="AR1396">
            <v>4865.7041666666664</v>
          </cell>
          <cell r="AS1396">
            <v>2432.8520833333332</v>
          </cell>
          <cell r="AT1396">
            <v>0</v>
          </cell>
          <cell r="AU1396">
            <v>0</v>
          </cell>
          <cell r="AV1396">
            <v>0</v>
          </cell>
          <cell r="AW1396">
            <v>0</v>
          </cell>
          <cell r="AX1396">
            <v>0</v>
          </cell>
          <cell r="AY1396">
            <v>0</v>
          </cell>
          <cell r="AZ1396">
            <v>0</v>
          </cell>
        </row>
        <row r="1397">
          <cell r="O1397">
            <v>0</v>
          </cell>
          <cell r="P1397">
            <v>0</v>
          </cell>
          <cell r="AO1397">
            <v>0</v>
          </cell>
          <cell r="AP1397">
            <v>0</v>
          </cell>
          <cell r="AQ1397">
            <v>0</v>
          </cell>
          <cell r="AR1397">
            <v>0</v>
          </cell>
          <cell r="AS1397">
            <v>0</v>
          </cell>
          <cell r="AT1397">
            <v>0</v>
          </cell>
          <cell r="AU1397">
            <v>0</v>
          </cell>
          <cell r="AV1397">
            <v>0</v>
          </cell>
          <cell r="AW1397">
            <v>0</v>
          </cell>
          <cell r="AX1397">
            <v>0</v>
          </cell>
          <cell r="AY1397">
            <v>0</v>
          </cell>
          <cell r="AZ1397">
            <v>0</v>
          </cell>
        </row>
        <row r="1398">
          <cell r="O1398">
            <v>10782402259.769999</v>
          </cell>
          <cell r="P1398">
            <v>10941753823.720011</v>
          </cell>
          <cell r="AO1398">
            <v>10742793799.220011</v>
          </cell>
          <cell r="AP1398">
            <v>10758456606.008312</v>
          </cell>
          <cell r="AQ1398">
            <v>10774404638.1429</v>
          </cell>
          <cell r="AR1398">
            <v>10789581785.884155</v>
          </cell>
          <cell r="AS1398">
            <v>10797532344.213318</v>
          </cell>
          <cell r="AT1398">
            <v>10801319021.187504</v>
          </cell>
          <cell r="AU1398">
            <v>10811388387.539583</v>
          </cell>
          <cell r="AV1398">
            <v>10821128357.68207</v>
          </cell>
          <cell r="AW1398">
            <v>10828259536.170429</v>
          </cell>
          <cell r="AX1398">
            <v>10832195686.559155</v>
          </cell>
          <cell r="AY1398">
            <v>10837518895.147491</v>
          </cell>
          <cell r="AZ1398">
            <v>10843651220.41835</v>
          </cell>
        </row>
        <row r="1399">
          <cell r="O1399">
            <v>0</v>
          </cell>
          <cell r="P1399">
            <v>0</v>
          </cell>
          <cell r="AO1399">
            <v>0</v>
          </cell>
          <cell r="AP1399">
            <v>0</v>
          </cell>
          <cell r="AQ1399">
            <v>0</v>
          </cell>
          <cell r="AR1399">
            <v>0</v>
          </cell>
          <cell r="AS1399">
            <v>0</v>
          </cell>
          <cell r="AT1399">
            <v>0</v>
          </cell>
          <cell r="AU1399">
            <v>0</v>
          </cell>
          <cell r="AV1399">
            <v>0</v>
          </cell>
          <cell r="AW1399">
            <v>0</v>
          </cell>
          <cell r="AX1399">
            <v>0</v>
          </cell>
          <cell r="AY1399">
            <v>0</v>
          </cell>
          <cell r="AZ1399">
            <v>0</v>
          </cell>
        </row>
        <row r="1400">
          <cell r="O1400">
            <v>-859037.91</v>
          </cell>
          <cell r="P1400">
            <v>-859037.91</v>
          </cell>
          <cell r="AO1400">
            <v>-859037.91</v>
          </cell>
          <cell r="AP1400">
            <v>-859037.91</v>
          </cell>
          <cell r="AQ1400">
            <v>-859037.91</v>
          </cell>
          <cell r="AR1400">
            <v>-859037.91</v>
          </cell>
          <cell r="AS1400">
            <v>-859037.91</v>
          </cell>
          <cell r="AT1400">
            <v>-859037.91</v>
          </cell>
          <cell r="AU1400">
            <v>-859037.91</v>
          </cell>
          <cell r="AV1400">
            <v>-859037.91</v>
          </cell>
          <cell r="AW1400">
            <v>-859037.91</v>
          </cell>
          <cell r="AX1400">
            <v>-859037.91</v>
          </cell>
          <cell r="AY1400">
            <v>-859037.91</v>
          </cell>
          <cell r="AZ1400">
            <v>-859037.91</v>
          </cell>
        </row>
        <row r="1401">
          <cell r="O1401">
            <v>0</v>
          </cell>
          <cell r="P1401">
            <v>0</v>
          </cell>
          <cell r="AO1401">
            <v>0</v>
          </cell>
          <cell r="AP1401">
            <v>0</v>
          </cell>
          <cell r="AQ1401">
            <v>0</v>
          </cell>
          <cell r="AR1401">
            <v>0</v>
          </cell>
          <cell r="AS1401">
            <v>0</v>
          </cell>
          <cell r="AT1401">
            <v>0</v>
          </cell>
          <cell r="AU1401">
            <v>0</v>
          </cell>
          <cell r="AV1401">
            <v>0</v>
          </cell>
          <cell r="AW1401">
            <v>0</v>
          </cell>
          <cell r="AX1401">
            <v>0</v>
          </cell>
          <cell r="AY1401">
            <v>0</v>
          </cell>
          <cell r="AZ1401">
            <v>0</v>
          </cell>
        </row>
        <row r="1402">
          <cell r="O1402">
            <v>-122847945.22</v>
          </cell>
          <cell r="P1402">
            <v>-122847945.22</v>
          </cell>
          <cell r="AO1402">
            <v>-122847945.22000001</v>
          </cell>
          <cell r="AP1402">
            <v>-122847945.22000001</v>
          </cell>
          <cell r="AQ1402">
            <v>-122847945.22000001</v>
          </cell>
          <cell r="AR1402">
            <v>-122847945.22000001</v>
          </cell>
          <cell r="AS1402">
            <v>-122847945.22000001</v>
          </cell>
          <cell r="AT1402">
            <v>-122847945.22000001</v>
          </cell>
          <cell r="AU1402">
            <v>-122847945.22000001</v>
          </cell>
          <cell r="AV1402">
            <v>-122847945.22000001</v>
          </cell>
          <cell r="AW1402">
            <v>-122847945.22000001</v>
          </cell>
          <cell r="AX1402">
            <v>-122847945.22000001</v>
          </cell>
          <cell r="AY1402">
            <v>-122847945.22000001</v>
          </cell>
          <cell r="AZ1402">
            <v>-122847945.22000001</v>
          </cell>
        </row>
        <row r="1403">
          <cell r="O1403">
            <v>-338395484.31</v>
          </cell>
          <cell r="P1403">
            <v>-338395484.31</v>
          </cell>
          <cell r="AO1403">
            <v>-338395484.31</v>
          </cell>
          <cell r="AP1403">
            <v>-338395484.31</v>
          </cell>
          <cell r="AQ1403">
            <v>-338395484.31</v>
          </cell>
          <cell r="AR1403">
            <v>-338395484.31</v>
          </cell>
          <cell r="AS1403">
            <v>-338395484.31</v>
          </cell>
          <cell r="AT1403">
            <v>-338395484.31</v>
          </cell>
          <cell r="AU1403">
            <v>-338395484.31</v>
          </cell>
          <cell r="AV1403">
            <v>-338395484.31</v>
          </cell>
          <cell r="AW1403">
            <v>-338395484.31</v>
          </cell>
          <cell r="AX1403">
            <v>-338395484.31</v>
          </cell>
          <cell r="AY1403">
            <v>-338395484.31</v>
          </cell>
          <cell r="AZ1403">
            <v>-338395484.31</v>
          </cell>
        </row>
        <row r="1404">
          <cell r="O1404">
            <v>-16901820.34</v>
          </cell>
          <cell r="P1404">
            <v>-16901820.34</v>
          </cell>
          <cell r="AO1404">
            <v>-16901820.34</v>
          </cell>
          <cell r="AP1404">
            <v>-16901820.34</v>
          </cell>
          <cell r="AQ1404">
            <v>-16901820.34</v>
          </cell>
          <cell r="AR1404">
            <v>-16901820.34</v>
          </cell>
          <cell r="AS1404">
            <v>-16901820.34</v>
          </cell>
          <cell r="AT1404">
            <v>-16901820.34</v>
          </cell>
          <cell r="AU1404">
            <v>-16901820.34</v>
          </cell>
          <cell r="AV1404">
            <v>-16901820.34</v>
          </cell>
          <cell r="AW1404">
            <v>-16901820.34</v>
          </cell>
          <cell r="AX1404">
            <v>-16901820.34</v>
          </cell>
          <cell r="AY1404">
            <v>-16901820.34</v>
          </cell>
          <cell r="AZ1404">
            <v>-16901820.34</v>
          </cell>
        </row>
        <row r="1405">
          <cell r="O1405">
            <v>0</v>
          </cell>
          <cell r="P1405">
            <v>0</v>
          </cell>
          <cell r="AO1405">
            <v>0</v>
          </cell>
          <cell r="AP1405">
            <v>0</v>
          </cell>
          <cell r="AQ1405">
            <v>0</v>
          </cell>
          <cell r="AR1405">
            <v>0</v>
          </cell>
          <cell r="AS1405">
            <v>0</v>
          </cell>
          <cell r="AT1405">
            <v>0</v>
          </cell>
          <cell r="AU1405">
            <v>0</v>
          </cell>
          <cell r="AV1405">
            <v>0</v>
          </cell>
          <cell r="AW1405">
            <v>0</v>
          </cell>
          <cell r="AX1405">
            <v>0</v>
          </cell>
          <cell r="AY1405">
            <v>0</v>
          </cell>
          <cell r="AZ1405">
            <v>0</v>
          </cell>
        </row>
        <row r="1406">
          <cell r="O1406">
            <v>-2774705116.4699998</v>
          </cell>
          <cell r="P1406">
            <v>-2774705116.4699998</v>
          </cell>
          <cell r="AO1406">
            <v>-2774705116.4700003</v>
          </cell>
          <cell r="AP1406">
            <v>-2774705116.4700003</v>
          </cell>
          <cell r="AQ1406">
            <v>-2774705116.4700003</v>
          </cell>
          <cell r="AR1406">
            <v>-2774705116.4700003</v>
          </cell>
          <cell r="AS1406">
            <v>-2774705116.4700003</v>
          </cell>
          <cell r="AT1406">
            <v>-2774705116.4700003</v>
          </cell>
          <cell r="AU1406">
            <v>-2774705116.4700003</v>
          </cell>
          <cell r="AV1406">
            <v>-2774705116.4700003</v>
          </cell>
          <cell r="AW1406">
            <v>-2774705116.4700003</v>
          </cell>
          <cell r="AX1406">
            <v>-2774705116.4700003</v>
          </cell>
          <cell r="AY1406">
            <v>-2774705116.4700003</v>
          </cell>
          <cell r="AZ1406">
            <v>-2774705116.4700003</v>
          </cell>
        </row>
        <row r="1407">
          <cell r="O1407">
            <v>0</v>
          </cell>
          <cell r="P1407">
            <v>0</v>
          </cell>
          <cell r="AO1407">
            <v>0</v>
          </cell>
          <cell r="AP1407">
            <v>0</v>
          </cell>
          <cell r="AQ1407">
            <v>0</v>
          </cell>
          <cell r="AR1407">
            <v>0</v>
          </cell>
          <cell r="AS1407">
            <v>0</v>
          </cell>
          <cell r="AT1407">
            <v>0</v>
          </cell>
          <cell r="AU1407">
            <v>0</v>
          </cell>
          <cell r="AV1407">
            <v>0</v>
          </cell>
          <cell r="AW1407">
            <v>0</v>
          </cell>
          <cell r="AX1407">
            <v>0</v>
          </cell>
          <cell r="AY1407">
            <v>0</v>
          </cell>
          <cell r="AZ1407">
            <v>0</v>
          </cell>
        </row>
        <row r="1408">
          <cell r="O1408">
            <v>0</v>
          </cell>
          <cell r="P1408">
            <v>0</v>
          </cell>
          <cell r="AO1408">
            <v>0</v>
          </cell>
          <cell r="AP1408">
            <v>0</v>
          </cell>
          <cell r="AQ1408">
            <v>0</v>
          </cell>
          <cell r="AR1408">
            <v>0</v>
          </cell>
          <cell r="AS1408">
            <v>0</v>
          </cell>
          <cell r="AT1408">
            <v>0</v>
          </cell>
          <cell r="AU1408">
            <v>0</v>
          </cell>
          <cell r="AV1408">
            <v>0</v>
          </cell>
          <cell r="AW1408">
            <v>0</v>
          </cell>
          <cell r="AX1408">
            <v>0</v>
          </cell>
          <cell r="AY1408">
            <v>0</v>
          </cell>
          <cell r="AZ1408">
            <v>0</v>
          </cell>
        </row>
        <row r="1409">
          <cell r="O1409">
            <v>-491575</v>
          </cell>
          <cell r="P1409">
            <v>-491575</v>
          </cell>
          <cell r="AO1409">
            <v>-491575</v>
          </cell>
          <cell r="AP1409">
            <v>-491575</v>
          </cell>
          <cell r="AQ1409">
            <v>-491575</v>
          </cell>
          <cell r="AR1409">
            <v>-491575</v>
          </cell>
          <cell r="AS1409">
            <v>-491575</v>
          </cell>
          <cell r="AT1409">
            <v>-491575</v>
          </cell>
          <cell r="AU1409">
            <v>-491575</v>
          </cell>
          <cell r="AV1409">
            <v>-491575</v>
          </cell>
          <cell r="AW1409">
            <v>-491575</v>
          </cell>
          <cell r="AX1409">
            <v>-491575</v>
          </cell>
          <cell r="AY1409">
            <v>-491575</v>
          </cell>
          <cell r="AZ1409">
            <v>-491575</v>
          </cell>
        </row>
        <row r="1410">
          <cell r="O1410">
            <v>0</v>
          </cell>
          <cell r="P1410">
            <v>0</v>
          </cell>
          <cell r="AO1410">
            <v>0</v>
          </cell>
          <cell r="AP1410">
            <v>0</v>
          </cell>
          <cell r="AQ1410">
            <v>0</v>
          </cell>
          <cell r="AR1410">
            <v>0</v>
          </cell>
          <cell r="AS1410">
            <v>0</v>
          </cell>
          <cell r="AT1410">
            <v>0</v>
          </cell>
          <cell r="AU1410">
            <v>0</v>
          </cell>
          <cell r="AV1410">
            <v>0</v>
          </cell>
          <cell r="AW1410">
            <v>0</v>
          </cell>
          <cell r="AX1410">
            <v>0</v>
          </cell>
          <cell r="AY1410">
            <v>0</v>
          </cell>
          <cell r="AZ1410">
            <v>0</v>
          </cell>
        </row>
        <row r="1411">
          <cell r="O1411">
            <v>0</v>
          </cell>
          <cell r="P1411">
            <v>0</v>
          </cell>
          <cell r="AO1411">
            <v>0</v>
          </cell>
          <cell r="AP1411">
            <v>0</v>
          </cell>
          <cell r="AQ1411">
            <v>0</v>
          </cell>
          <cell r="AR1411">
            <v>0</v>
          </cell>
          <cell r="AS1411">
            <v>0</v>
          </cell>
          <cell r="AT1411">
            <v>0</v>
          </cell>
          <cell r="AU1411">
            <v>0</v>
          </cell>
          <cell r="AV1411">
            <v>0</v>
          </cell>
          <cell r="AW1411">
            <v>0</v>
          </cell>
          <cell r="AX1411">
            <v>0</v>
          </cell>
          <cell r="AY1411">
            <v>0</v>
          </cell>
          <cell r="AZ1411">
            <v>0</v>
          </cell>
        </row>
        <row r="1412">
          <cell r="O1412">
            <v>2148854.7200000002</v>
          </cell>
          <cell r="P1412">
            <v>2148854.7200000002</v>
          </cell>
          <cell r="AO1412">
            <v>2148854.7199999997</v>
          </cell>
          <cell r="AP1412">
            <v>2148854.7199999997</v>
          </cell>
          <cell r="AQ1412">
            <v>2148854.7199999997</v>
          </cell>
          <cell r="AR1412">
            <v>2148854.7199999997</v>
          </cell>
          <cell r="AS1412">
            <v>2148854.7199999997</v>
          </cell>
          <cell r="AT1412">
            <v>2148854.7199999997</v>
          </cell>
          <cell r="AU1412">
            <v>2148854.7199999997</v>
          </cell>
          <cell r="AV1412">
            <v>2148854.7199999997</v>
          </cell>
          <cell r="AW1412">
            <v>2148854.7199999997</v>
          </cell>
          <cell r="AX1412">
            <v>2148854.7199999997</v>
          </cell>
          <cell r="AY1412">
            <v>2148854.7199999997</v>
          </cell>
          <cell r="AZ1412">
            <v>2148854.7199999997</v>
          </cell>
        </row>
        <row r="1413">
          <cell r="O1413">
            <v>0</v>
          </cell>
          <cell r="P1413">
            <v>0</v>
          </cell>
          <cell r="AO1413">
            <v>0</v>
          </cell>
          <cell r="AP1413">
            <v>0</v>
          </cell>
          <cell r="AQ1413">
            <v>0</v>
          </cell>
          <cell r="AR1413">
            <v>0</v>
          </cell>
          <cell r="AS1413">
            <v>0</v>
          </cell>
          <cell r="AT1413">
            <v>0</v>
          </cell>
          <cell r="AU1413">
            <v>0</v>
          </cell>
          <cell r="AV1413">
            <v>0</v>
          </cell>
          <cell r="AW1413">
            <v>0</v>
          </cell>
          <cell r="AX1413">
            <v>0</v>
          </cell>
          <cell r="AY1413">
            <v>0</v>
          </cell>
          <cell r="AZ1413">
            <v>0</v>
          </cell>
        </row>
        <row r="1414">
          <cell r="O1414">
            <v>4985024.68</v>
          </cell>
          <cell r="P1414">
            <v>4985024.68</v>
          </cell>
          <cell r="AO1414">
            <v>4985024.68</v>
          </cell>
          <cell r="AP1414">
            <v>4985024.68</v>
          </cell>
          <cell r="AQ1414">
            <v>4985024.68</v>
          </cell>
          <cell r="AR1414">
            <v>4985024.68</v>
          </cell>
          <cell r="AS1414">
            <v>4985024.68</v>
          </cell>
          <cell r="AT1414">
            <v>4985024.68</v>
          </cell>
          <cell r="AU1414">
            <v>4985024.68</v>
          </cell>
          <cell r="AV1414">
            <v>4985024.68</v>
          </cell>
          <cell r="AW1414">
            <v>4985024.68</v>
          </cell>
          <cell r="AX1414">
            <v>4985024.68</v>
          </cell>
          <cell r="AY1414">
            <v>4985024.68</v>
          </cell>
          <cell r="AZ1414">
            <v>4985024.68</v>
          </cell>
        </row>
        <row r="1415">
          <cell r="O1415">
            <v>0</v>
          </cell>
          <cell r="P1415">
            <v>0</v>
          </cell>
          <cell r="AO1415">
            <v>0</v>
          </cell>
          <cell r="AP1415">
            <v>0</v>
          </cell>
          <cell r="AQ1415">
            <v>0</v>
          </cell>
          <cell r="AR1415">
            <v>0</v>
          </cell>
          <cell r="AS1415">
            <v>0</v>
          </cell>
          <cell r="AT1415">
            <v>0</v>
          </cell>
          <cell r="AU1415">
            <v>0</v>
          </cell>
          <cell r="AV1415">
            <v>0</v>
          </cell>
          <cell r="AW1415">
            <v>0</v>
          </cell>
          <cell r="AX1415">
            <v>0</v>
          </cell>
          <cell r="AY1415">
            <v>0</v>
          </cell>
          <cell r="AZ1415">
            <v>0</v>
          </cell>
        </row>
        <row r="1416">
          <cell r="O1416">
            <v>-8972781</v>
          </cell>
          <cell r="P1416">
            <v>-8972781</v>
          </cell>
          <cell r="AO1416">
            <v>-8739258.208333334</v>
          </cell>
          <cell r="AP1416">
            <v>-8775184.791666666</v>
          </cell>
          <cell r="AQ1416">
            <v>-8811111.375</v>
          </cell>
          <cell r="AR1416">
            <v>-8847037.958333334</v>
          </cell>
          <cell r="AS1416">
            <v>-8882964.541666666</v>
          </cell>
          <cell r="AT1416">
            <v>-8918891.125</v>
          </cell>
          <cell r="AU1416">
            <v>-8954817.708333334</v>
          </cell>
          <cell r="AV1416">
            <v>-8972781</v>
          </cell>
          <cell r="AW1416">
            <v>-8988363.625</v>
          </cell>
          <cell r="AX1416">
            <v>-9019528.875</v>
          </cell>
          <cell r="AY1416">
            <v>-9050694.125</v>
          </cell>
          <cell r="AZ1416">
            <v>-9081859.375</v>
          </cell>
        </row>
        <row r="1417">
          <cell r="O1417">
            <v>-2285186</v>
          </cell>
          <cell r="P1417">
            <v>-2285186</v>
          </cell>
          <cell r="AO1417">
            <v>-2243818.375</v>
          </cell>
          <cell r="AP1417">
            <v>-2250182.625</v>
          </cell>
          <cell r="AQ1417">
            <v>-2256546.875</v>
          </cell>
          <cell r="AR1417">
            <v>-2262911.125</v>
          </cell>
          <cell r="AS1417">
            <v>-2269275.375</v>
          </cell>
          <cell r="AT1417">
            <v>-2275639.625</v>
          </cell>
          <cell r="AU1417">
            <v>-2282003.875</v>
          </cell>
          <cell r="AV1417">
            <v>-2285186</v>
          </cell>
          <cell r="AW1417">
            <v>-2295878.7916666665</v>
          </cell>
          <cell r="AX1417">
            <v>-2317264.375</v>
          </cell>
          <cell r="AY1417">
            <v>-2338649.9583333335</v>
          </cell>
          <cell r="AZ1417">
            <v>-2360035.5416666665</v>
          </cell>
        </row>
        <row r="1418">
          <cell r="O1418">
            <v>0</v>
          </cell>
          <cell r="P1418">
            <v>0</v>
          </cell>
          <cell r="AO1418">
            <v>0</v>
          </cell>
          <cell r="AP1418">
            <v>0</v>
          </cell>
          <cell r="AQ1418">
            <v>0</v>
          </cell>
          <cell r="AR1418">
            <v>0</v>
          </cell>
          <cell r="AS1418">
            <v>0</v>
          </cell>
          <cell r="AT1418">
            <v>0</v>
          </cell>
          <cell r="AU1418">
            <v>0</v>
          </cell>
          <cell r="AV1418">
            <v>0</v>
          </cell>
          <cell r="AW1418">
            <v>0</v>
          </cell>
          <cell r="AX1418">
            <v>0</v>
          </cell>
          <cell r="AY1418">
            <v>0</v>
          </cell>
          <cell r="AZ1418">
            <v>0</v>
          </cell>
        </row>
        <row r="1419">
          <cell r="O1419">
            <v>0</v>
          </cell>
          <cell r="P1419">
            <v>0</v>
          </cell>
          <cell r="AO1419">
            <v>0</v>
          </cell>
          <cell r="AP1419">
            <v>0</v>
          </cell>
          <cell r="AQ1419">
            <v>0</v>
          </cell>
          <cell r="AR1419">
            <v>0</v>
          </cell>
          <cell r="AS1419">
            <v>0</v>
          </cell>
          <cell r="AT1419">
            <v>0</v>
          </cell>
          <cell r="AU1419">
            <v>0</v>
          </cell>
          <cell r="AV1419">
            <v>0</v>
          </cell>
          <cell r="AW1419">
            <v>0</v>
          </cell>
          <cell r="AX1419">
            <v>0</v>
          </cell>
          <cell r="AY1419">
            <v>0</v>
          </cell>
          <cell r="AZ1419">
            <v>0</v>
          </cell>
        </row>
        <row r="1420">
          <cell r="O1420">
            <v>-470079553.76999998</v>
          </cell>
          <cell r="P1420">
            <v>-448413178.61000001</v>
          </cell>
          <cell r="AO1420">
            <v>-466547271.14666671</v>
          </cell>
          <cell r="AP1420">
            <v>-456050531.09041661</v>
          </cell>
          <cell r="AQ1420">
            <v>-447265570.62583327</v>
          </cell>
          <cell r="AR1420">
            <v>-440693469.52875</v>
          </cell>
          <cell r="AS1420">
            <v>-433914964.9883334</v>
          </cell>
          <cell r="AT1420">
            <v>-426153202.81125003</v>
          </cell>
          <cell r="AU1420">
            <v>-418473281.09458327</v>
          </cell>
          <cell r="AV1420">
            <v>-412181825.9641667</v>
          </cell>
          <cell r="AW1420">
            <v>-405913533.77708322</v>
          </cell>
          <cell r="AX1420">
            <v>-399941881.32375002</v>
          </cell>
          <cell r="AY1420">
            <v>-394875754.83791661</v>
          </cell>
          <cell r="AZ1420">
            <v>-392787958.76291674</v>
          </cell>
        </row>
        <row r="1421">
          <cell r="O1421">
            <v>-291263945.48000002</v>
          </cell>
          <cell r="P1421">
            <v>-356129006.17000002</v>
          </cell>
          <cell r="AO1421">
            <v>-217877892.96833336</v>
          </cell>
          <cell r="AP1421">
            <v>-217097570.92291662</v>
          </cell>
          <cell r="AQ1421">
            <v>-214546375.35749996</v>
          </cell>
          <cell r="AR1421">
            <v>-209980432.85958338</v>
          </cell>
          <cell r="AS1421">
            <v>-205984707.01708332</v>
          </cell>
          <cell r="AT1421">
            <v>-202949119.47958335</v>
          </cell>
          <cell r="AU1421">
            <v>-199528587.97291669</v>
          </cell>
          <cell r="AV1421">
            <v>-194622971.72416666</v>
          </cell>
          <cell r="AW1421">
            <v>-189849692.42458335</v>
          </cell>
          <cell r="AX1421">
            <v>-184925671.15291667</v>
          </cell>
          <cell r="AY1421">
            <v>-179339191.62833333</v>
          </cell>
          <cell r="AZ1421">
            <v>-171562257.32291666</v>
          </cell>
        </row>
        <row r="1422">
          <cell r="O1422">
            <v>0</v>
          </cell>
          <cell r="P1422">
            <v>0</v>
          </cell>
          <cell r="AO1422">
            <v>0</v>
          </cell>
          <cell r="AP1422">
            <v>0</v>
          </cell>
          <cell r="AQ1422">
            <v>0</v>
          </cell>
          <cell r="AR1422">
            <v>0</v>
          </cell>
          <cell r="AS1422">
            <v>0</v>
          </cell>
          <cell r="AT1422">
            <v>0</v>
          </cell>
          <cell r="AU1422">
            <v>0</v>
          </cell>
          <cell r="AV1422">
            <v>0</v>
          </cell>
          <cell r="AW1422">
            <v>0</v>
          </cell>
          <cell r="AX1422">
            <v>0</v>
          </cell>
          <cell r="AY1422">
            <v>0</v>
          </cell>
          <cell r="AZ1422">
            <v>0</v>
          </cell>
        </row>
        <row r="1423">
          <cell r="O1423">
            <v>0</v>
          </cell>
          <cell r="P1423">
            <v>0</v>
          </cell>
          <cell r="AO1423">
            <v>0</v>
          </cell>
          <cell r="AP1423">
            <v>0</v>
          </cell>
          <cell r="AQ1423">
            <v>0</v>
          </cell>
          <cell r="AR1423">
            <v>0</v>
          </cell>
          <cell r="AS1423">
            <v>0</v>
          </cell>
          <cell r="AT1423">
            <v>0</v>
          </cell>
          <cell r="AU1423">
            <v>0</v>
          </cell>
          <cell r="AV1423">
            <v>0</v>
          </cell>
          <cell r="AW1423">
            <v>0</v>
          </cell>
          <cell r="AX1423">
            <v>0</v>
          </cell>
          <cell r="AY1423">
            <v>0</v>
          </cell>
          <cell r="AZ1423">
            <v>0</v>
          </cell>
        </row>
        <row r="1424">
          <cell r="O1424">
            <v>0</v>
          </cell>
          <cell r="P1424">
            <v>0</v>
          </cell>
          <cell r="AO1424">
            <v>0</v>
          </cell>
          <cell r="AP1424">
            <v>0</v>
          </cell>
          <cell r="AQ1424">
            <v>0</v>
          </cell>
          <cell r="AR1424">
            <v>0</v>
          </cell>
          <cell r="AS1424">
            <v>0</v>
          </cell>
          <cell r="AT1424">
            <v>0</v>
          </cell>
          <cell r="AU1424">
            <v>0</v>
          </cell>
          <cell r="AV1424">
            <v>0</v>
          </cell>
          <cell r="AW1424">
            <v>0</v>
          </cell>
          <cell r="AX1424">
            <v>0</v>
          </cell>
          <cell r="AY1424">
            <v>0</v>
          </cell>
          <cell r="AZ1424">
            <v>0</v>
          </cell>
        </row>
        <row r="1425">
          <cell r="O1425">
            <v>0</v>
          </cell>
          <cell r="P1425">
            <v>0</v>
          </cell>
          <cell r="AO1425">
            <v>0</v>
          </cell>
          <cell r="AP1425">
            <v>0</v>
          </cell>
          <cell r="AQ1425">
            <v>0</v>
          </cell>
          <cell r="AR1425">
            <v>0</v>
          </cell>
          <cell r="AS1425">
            <v>0</v>
          </cell>
          <cell r="AT1425">
            <v>0</v>
          </cell>
          <cell r="AU1425">
            <v>0</v>
          </cell>
          <cell r="AV1425">
            <v>0</v>
          </cell>
          <cell r="AW1425">
            <v>0</v>
          </cell>
          <cell r="AX1425">
            <v>0</v>
          </cell>
          <cell r="AY1425">
            <v>0</v>
          </cell>
          <cell r="AZ1425">
            <v>0</v>
          </cell>
        </row>
        <row r="1426">
          <cell r="O1426">
            <v>352299583.04000002</v>
          </cell>
          <cell r="P1426">
            <v>410977148.42000002</v>
          </cell>
          <cell r="AO1426">
            <v>207797184.10791662</v>
          </cell>
          <cell r="AP1426">
            <v>207568322.98583332</v>
          </cell>
          <cell r="AQ1426">
            <v>206132870.29458335</v>
          </cell>
          <cell r="AR1426">
            <v>203478638.34958336</v>
          </cell>
          <cell r="AS1426">
            <v>206091485.86625004</v>
          </cell>
          <cell r="AT1426">
            <v>210693155.5575</v>
          </cell>
          <cell r="AU1426">
            <v>211394165.83708334</v>
          </cell>
          <cell r="AV1426">
            <v>208107448.32749999</v>
          </cell>
          <cell r="AW1426">
            <v>201106241.06499997</v>
          </cell>
          <cell r="AX1426">
            <v>193749511.87291667</v>
          </cell>
          <cell r="AY1426">
            <v>186345578.20124999</v>
          </cell>
          <cell r="AZ1426">
            <v>178988362.43458334</v>
          </cell>
        </row>
        <row r="1427">
          <cell r="O1427">
            <v>5848610</v>
          </cell>
          <cell r="P1427">
            <v>5848610</v>
          </cell>
          <cell r="AO1427">
            <v>5848610</v>
          </cell>
          <cell r="AP1427">
            <v>5848610</v>
          </cell>
          <cell r="AQ1427">
            <v>5848610</v>
          </cell>
          <cell r="AR1427">
            <v>5848610</v>
          </cell>
          <cell r="AS1427">
            <v>5848610</v>
          </cell>
          <cell r="AT1427">
            <v>5848610</v>
          </cell>
          <cell r="AU1427">
            <v>5848610</v>
          </cell>
          <cell r="AV1427">
            <v>5848610</v>
          </cell>
          <cell r="AW1427">
            <v>5848610</v>
          </cell>
          <cell r="AX1427">
            <v>5848610</v>
          </cell>
          <cell r="AY1427">
            <v>5848610</v>
          </cell>
          <cell r="AZ1427">
            <v>5848610</v>
          </cell>
        </row>
        <row r="1428">
          <cell r="O1428">
            <v>26199854.140000001</v>
          </cell>
          <cell r="P1428">
            <v>4366020.9800000004</v>
          </cell>
          <cell r="AO1428">
            <v>24955106.860416669</v>
          </cell>
          <cell r="AP1428">
            <v>18978978.824999999</v>
          </cell>
          <cell r="AQ1428">
            <v>14724141.589583335</v>
          </cell>
          <cell r="AR1428">
            <v>12691674.929999998</v>
          </cell>
          <cell r="AS1428">
            <v>10452804.827083332</v>
          </cell>
          <cell r="AT1428">
            <v>7232361.5041666673</v>
          </cell>
          <cell r="AU1428">
            <v>4095443.0583333336</v>
          </cell>
          <cell r="AV1428">
            <v>2325845.7820833344</v>
          </cell>
          <cell r="AW1428">
            <v>599638.69916666707</v>
          </cell>
          <cell r="AX1428">
            <v>-788555.98333333188</v>
          </cell>
          <cell r="AY1428">
            <v>-1271224.698333333</v>
          </cell>
          <cell r="AZ1428">
            <v>969312.53916666657</v>
          </cell>
        </row>
        <row r="1429">
          <cell r="O1429">
            <v>77562549.519999996</v>
          </cell>
          <cell r="P1429">
            <v>77562549.519999996</v>
          </cell>
          <cell r="AO1429">
            <v>77562549.519999996</v>
          </cell>
          <cell r="AP1429">
            <v>77562549.519999996</v>
          </cell>
          <cell r="AQ1429">
            <v>77562549.519999996</v>
          </cell>
          <cell r="AR1429">
            <v>77562549.519999996</v>
          </cell>
          <cell r="AS1429">
            <v>77562549.519999996</v>
          </cell>
          <cell r="AT1429">
            <v>77562549.519999996</v>
          </cell>
          <cell r="AU1429">
            <v>77562549.519999996</v>
          </cell>
          <cell r="AV1429">
            <v>77562549.519999996</v>
          </cell>
          <cell r="AW1429">
            <v>77562549.519999996</v>
          </cell>
          <cell r="AX1429">
            <v>77562549.519999996</v>
          </cell>
          <cell r="AY1429">
            <v>77562549.519999996</v>
          </cell>
          <cell r="AZ1429">
            <v>77562549.519999996</v>
          </cell>
        </row>
        <row r="1430">
          <cell r="O1430">
            <v>1755001.25</v>
          </cell>
          <cell r="P1430">
            <v>1755001.25</v>
          </cell>
          <cell r="AO1430">
            <v>1755001.25</v>
          </cell>
          <cell r="AP1430">
            <v>1755001.25</v>
          </cell>
          <cell r="AQ1430">
            <v>1755001.25</v>
          </cell>
          <cell r="AR1430">
            <v>1755001.25</v>
          </cell>
          <cell r="AS1430">
            <v>1755001.25</v>
          </cell>
          <cell r="AT1430">
            <v>1755001.25</v>
          </cell>
          <cell r="AU1430">
            <v>1755001.25</v>
          </cell>
          <cell r="AV1430">
            <v>1755001.25</v>
          </cell>
          <cell r="AW1430">
            <v>1755001.25</v>
          </cell>
          <cell r="AX1430">
            <v>1755001.25</v>
          </cell>
          <cell r="AY1430">
            <v>1755001.25</v>
          </cell>
          <cell r="AZ1430">
            <v>1755001.25</v>
          </cell>
        </row>
        <row r="1431">
          <cell r="O1431">
            <v>1471103.62</v>
          </cell>
          <cell r="P1431">
            <v>1471103.62</v>
          </cell>
          <cell r="AO1431">
            <v>1471103.6200000003</v>
          </cell>
          <cell r="AP1431">
            <v>1471103.6200000003</v>
          </cell>
          <cell r="AQ1431">
            <v>1471103.6200000003</v>
          </cell>
          <cell r="AR1431">
            <v>1471103.6200000003</v>
          </cell>
          <cell r="AS1431">
            <v>1471103.6200000003</v>
          </cell>
          <cell r="AT1431">
            <v>1471103.6200000003</v>
          </cell>
          <cell r="AU1431">
            <v>1471103.6200000003</v>
          </cell>
          <cell r="AV1431">
            <v>1471103.6200000003</v>
          </cell>
          <cell r="AW1431">
            <v>1471103.6200000003</v>
          </cell>
          <cell r="AX1431">
            <v>1471103.6200000003</v>
          </cell>
          <cell r="AY1431">
            <v>1471103.6200000003</v>
          </cell>
          <cell r="AZ1431">
            <v>1471103.6200000003</v>
          </cell>
        </row>
        <row r="1432">
          <cell r="O1432">
            <v>16359946.109999999</v>
          </cell>
          <cell r="P1432">
            <v>16359946.109999999</v>
          </cell>
          <cell r="AO1432">
            <v>16359946.110000005</v>
          </cell>
          <cell r="AP1432">
            <v>16359946.110000005</v>
          </cell>
          <cell r="AQ1432">
            <v>16359946.110000005</v>
          </cell>
          <cell r="AR1432">
            <v>16359946.110000005</v>
          </cell>
          <cell r="AS1432">
            <v>16359946.110000005</v>
          </cell>
          <cell r="AT1432">
            <v>16359946.110000005</v>
          </cell>
          <cell r="AU1432">
            <v>16359946.110000005</v>
          </cell>
          <cell r="AV1432">
            <v>16359946.110000005</v>
          </cell>
          <cell r="AW1432">
            <v>16359946.110000005</v>
          </cell>
          <cell r="AX1432">
            <v>16359946.110000005</v>
          </cell>
          <cell r="AY1432">
            <v>16359946.110000005</v>
          </cell>
          <cell r="AZ1432">
            <v>16359946.110000005</v>
          </cell>
        </row>
        <row r="1433">
          <cell r="O1433">
            <v>0</v>
          </cell>
          <cell r="P1433">
            <v>0</v>
          </cell>
          <cell r="AO1433">
            <v>0</v>
          </cell>
          <cell r="AP1433">
            <v>0</v>
          </cell>
          <cell r="AQ1433">
            <v>0</v>
          </cell>
          <cell r="AR1433">
            <v>0</v>
          </cell>
          <cell r="AS1433">
            <v>0</v>
          </cell>
          <cell r="AT1433">
            <v>0</v>
          </cell>
          <cell r="AU1433">
            <v>0</v>
          </cell>
          <cell r="AV1433">
            <v>0</v>
          </cell>
          <cell r="AW1433">
            <v>0</v>
          </cell>
          <cell r="AX1433">
            <v>0</v>
          </cell>
          <cell r="AY1433">
            <v>0</v>
          </cell>
          <cell r="AZ1433">
            <v>0</v>
          </cell>
        </row>
        <row r="1434">
          <cell r="O1434">
            <v>7864333</v>
          </cell>
          <cell r="P1434">
            <v>8031791</v>
          </cell>
          <cell r="AO1434">
            <v>7587246.5</v>
          </cell>
          <cell r="AP1434">
            <v>7679603.833333333</v>
          </cell>
          <cell r="AQ1434">
            <v>7762449.958333333</v>
          </cell>
          <cell r="AR1434">
            <v>7835784.875</v>
          </cell>
          <cell r="AS1434">
            <v>7909119.791666667</v>
          </cell>
          <cell r="AT1434">
            <v>7980770.291666667</v>
          </cell>
          <cell r="AU1434">
            <v>8050736.375</v>
          </cell>
          <cell r="AV1434">
            <v>8120702.458333333</v>
          </cell>
          <cell r="AW1434">
            <v>8175571.291666667</v>
          </cell>
          <cell r="AX1434">
            <v>8215342.875</v>
          </cell>
          <cell r="AY1434">
            <v>8255114.458333333</v>
          </cell>
          <cell r="AZ1434">
            <v>8550010.5</v>
          </cell>
        </row>
        <row r="1435">
          <cell r="O1435">
            <v>0</v>
          </cell>
          <cell r="P1435">
            <v>0</v>
          </cell>
          <cell r="AO1435">
            <v>0</v>
          </cell>
          <cell r="AP1435">
            <v>0</v>
          </cell>
          <cell r="AQ1435">
            <v>0</v>
          </cell>
          <cell r="AR1435">
            <v>0</v>
          </cell>
          <cell r="AS1435">
            <v>0</v>
          </cell>
          <cell r="AT1435">
            <v>0</v>
          </cell>
          <cell r="AU1435">
            <v>0</v>
          </cell>
          <cell r="AV1435">
            <v>0</v>
          </cell>
          <cell r="AW1435">
            <v>0</v>
          </cell>
          <cell r="AX1435">
            <v>0</v>
          </cell>
          <cell r="AY1435">
            <v>0</v>
          </cell>
          <cell r="AZ1435">
            <v>0</v>
          </cell>
        </row>
        <row r="1436">
          <cell r="O1436">
            <v>0</v>
          </cell>
          <cell r="P1436">
            <v>0</v>
          </cell>
          <cell r="AO1436">
            <v>0</v>
          </cell>
          <cell r="AP1436">
            <v>0</v>
          </cell>
          <cell r="AQ1436">
            <v>0</v>
          </cell>
          <cell r="AR1436">
            <v>0</v>
          </cell>
          <cell r="AS1436">
            <v>0</v>
          </cell>
          <cell r="AT1436">
            <v>0</v>
          </cell>
          <cell r="AU1436">
            <v>0</v>
          </cell>
          <cell r="AV1436">
            <v>0</v>
          </cell>
          <cell r="AW1436">
            <v>0</v>
          </cell>
          <cell r="AX1436">
            <v>0</v>
          </cell>
          <cell r="AY1436">
            <v>0</v>
          </cell>
          <cell r="AZ1436">
            <v>0</v>
          </cell>
        </row>
        <row r="1437">
          <cell r="O1437">
            <v>0</v>
          </cell>
          <cell r="P1437">
            <v>0</v>
          </cell>
          <cell r="AO1437">
            <v>0</v>
          </cell>
          <cell r="AP1437">
            <v>0</v>
          </cell>
          <cell r="AQ1437">
            <v>0</v>
          </cell>
          <cell r="AR1437">
            <v>0</v>
          </cell>
          <cell r="AS1437">
            <v>0</v>
          </cell>
          <cell r="AT1437">
            <v>0</v>
          </cell>
          <cell r="AU1437">
            <v>0</v>
          </cell>
          <cell r="AV1437">
            <v>0</v>
          </cell>
          <cell r="AW1437">
            <v>0</v>
          </cell>
          <cell r="AX1437">
            <v>0</v>
          </cell>
          <cell r="AY1437">
            <v>0</v>
          </cell>
          <cell r="AZ1437">
            <v>0</v>
          </cell>
        </row>
        <row r="1438">
          <cell r="O1438">
            <v>274209162.23000002</v>
          </cell>
          <cell r="P1438">
            <v>274209162.23000002</v>
          </cell>
          <cell r="AO1438">
            <v>274209162.23125005</v>
          </cell>
          <cell r="AP1438">
            <v>274209162.23041672</v>
          </cell>
          <cell r="AQ1438">
            <v>274209162.23000002</v>
          </cell>
          <cell r="AR1438">
            <v>274209162.23000002</v>
          </cell>
          <cell r="AS1438">
            <v>274209162.23000002</v>
          </cell>
          <cell r="AT1438">
            <v>274209162.23000002</v>
          </cell>
          <cell r="AU1438">
            <v>274209162.23000002</v>
          </cell>
          <cell r="AV1438">
            <v>274209162.23000002</v>
          </cell>
          <cell r="AW1438">
            <v>274209162.23000002</v>
          </cell>
          <cell r="AX1438">
            <v>274209162.23000002</v>
          </cell>
          <cell r="AY1438">
            <v>274209162.23000002</v>
          </cell>
          <cell r="AZ1438">
            <v>274209162.23000002</v>
          </cell>
        </row>
        <row r="1439">
          <cell r="O1439">
            <v>-270858830.30000001</v>
          </cell>
          <cell r="P1439">
            <v>-271090564.54000002</v>
          </cell>
          <cell r="AO1439">
            <v>-269964478.43458331</v>
          </cell>
          <cell r="AP1439">
            <v>-270289985.10583329</v>
          </cell>
          <cell r="AQ1439">
            <v>-270535480.36333328</v>
          </cell>
          <cell r="AR1439">
            <v>-270722086.32333332</v>
          </cell>
          <cell r="AS1439">
            <v>-270908692.28333324</v>
          </cell>
          <cell r="AT1439">
            <v>-271095298.24333328</v>
          </cell>
          <cell r="AU1439">
            <v>-271281904.20333332</v>
          </cell>
          <cell r="AV1439">
            <v>-271468510.1633333</v>
          </cell>
          <cell r="AW1439">
            <v>-271655116.12333333</v>
          </cell>
          <cell r="AX1439">
            <v>-271841722.08333331</v>
          </cell>
          <cell r="AY1439">
            <v>-272026117.60666668</v>
          </cell>
          <cell r="AZ1439">
            <v>-272203186.60583335</v>
          </cell>
        </row>
        <row r="1440">
          <cell r="O1440">
            <v>0</v>
          </cell>
          <cell r="P1440">
            <v>0</v>
          </cell>
          <cell r="AO1440">
            <v>0</v>
          </cell>
          <cell r="AP1440">
            <v>0</v>
          </cell>
          <cell r="AQ1440">
            <v>0</v>
          </cell>
          <cell r="AR1440">
            <v>0</v>
          </cell>
          <cell r="AS1440">
            <v>0</v>
          </cell>
          <cell r="AT1440">
            <v>0</v>
          </cell>
          <cell r="AU1440">
            <v>0</v>
          </cell>
          <cell r="AV1440">
            <v>0</v>
          </cell>
          <cell r="AW1440">
            <v>0</v>
          </cell>
          <cell r="AX1440">
            <v>0</v>
          </cell>
          <cell r="AY1440">
            <v>0</v>
          </cell>
          <cell r="AZ1440">
            <v>0</v>
          </cell>
        </row>
        <row r="1441">
          <cell r="O1441">
            <v>0</v>
          </cell>
          <cell r="P1441">
            <v>0</v>
          </cell>
          <cell r="AO1441">
            <v>0</v>
          </cell>
          <cell r="AP1441">
            <v>0</v>
          </cell>
          <cell r="AQ1441">
            <v>0</v>
          </cell>
          <cell r="AR1441">
            <v>0</v>
          </cell>
          <cell r="AS1441">
            <v>0</v>
          </cell>
          <cell r="AT1441">
            <v>0</v>
          </cell>
          <cell r="AU1441">
            <v>0</v>
          </cell>
          <cell r="AV1441">
            <v>0</v>
          </cell>
          <cell r="AW1441">
            <v>0</v>
          </cell>
          <cell r="AX1441">
            <v>0</v>
          </cell>
          <cell r="AY1441">
            <v>0</v>
          </cell>
          <cell r="AZ1441">
            <v>0</v>
          </cell>
        </row>
        <row r="1442">
          <cell r="O1442">
            <v>0</v>
          </cell>
          <cell r="P1442">
            <v>0</v>
          </cell>
          <cell r="AO1442">
            <v>0</v>
          </cell>
          <cell r="AP1442">
            <v>0</v>
          </cell>
          <cell r="AQ1442">
            <v>0</v>
          </cell>
          <cell r="AR1442">
            <v>0</v>
          </cell>
          <cell r="AS1442">
            <v>0</v>
          </cell>
          <cell r="AT1442">
            <v>0</v>
          </cell>
          <cell r="AU1442">
            <v>0</v>
          </cell>
          <cell r="AV1442">
            <v>0</v>
          </cell>
          <cell r="AW1442">
            <v>0</v>
          </cell>
          <cell r="AX1442">
            <v>0</v>
          </cell>
          <cell r="AY1442">
            <v>0</v>
          </cell>
          <cell r="AZ1442">
            <v>0</v>
          </cell>
        </row>
        <row r="1443">
          <cell r="O1443">
            <v>-13859690</v>
          </cell>
          <cell r="P1443">
            <v>-13859690</v>
          </cell>
          <cell r="AO1443">
            <v>-13859690</v>
          </cell>
          <cell r="AP1443">
            <v>-13859690</v>
          </cell>
          <cell r="AQ1443">
            <v>-13859690</v>
          </cell>
          <cell r="AR1443">
            <v>-13859690</v>
          </cell>
          <cell r="AS1443">
            <v>-13859690</v>
          </cell>
          <cell r="AT1443">
            <v>-13859690</v>
          </cell>
          <cell r="AU1443">
            <v>-13859690</v>
          </cell>
          <cell r="AV1443">
            <v>-13859690</v>
          </cell>
          <cell r="AW1443">
            <v>-13859690</v>
          </cell>
          <cell r="AX1443">
            <v>-13282202.916666666</v>
          </cell>
          <cell r="AY1443">
            <v>-12127228.75</v>
          </cell>
          <cell r="AZ1443">
            <v>-10972254.583333334</v>
          </cell>
        </row>
        <row r="1444">
          <cell r="O1444">
            <v>3427421.4</v>
          </cell>
          <cell r="P1444">
            <v>3465917</v>
          </cell>
          <cell r="AO1444">
            <v>3273439</v>
          </cell>
          <cell r="AP1444">
            <v>3311934.6</v>
          </cell>
          <cell r="AQ1444">
            <v>3350430.2000000007</v>
          </cell>
          <cell r="AR1444">
            <v>3388925.7999999993</v>
          </cell>
          <cell r="AS1444">
            <v>3427421.4</v>
          </cell>
          <cell r="AT1444">
            <v>3465917</v>
          </cell>
          <cell r="AU1444">
            <v>3504412.6</v>
          </cell>
          <cell r="AV1444">
            <v>3627578.6279166671</v>
          </cell>
          <cell r="AW1444">
            <v>3836278.7670833333</v>
          </cell>
          <cell r="AX1444">
            <v>3158262.8074999996</v>
          </cell>
          <cell r="AY1444">
            <v>1593530.7491666668</v>
          </cell>
          <cell r="AZ1444">
            <v>30526.057499999722</v>
          </cell>
        </row>
        <row r="1445">
          <cell r="O1445">
            <v>16448674.6</v>
          </cell>
          <cell r="P1445">
            <v>16384920</v>
          </cell>
          <cell r="AO1445">
            <v>16703693</v>
          </cell>
          <cell r="AP1445">
            <v>16639938.4</v>
          </cell>
          <cell r="AQ1445">
            <v>16576183.800000003</v>
          </cell>
          <cell r="AR1445">
            <v>16512429.199999997</v>
          </cell>
          <cell r="AS1445">
            <v>16448674.6</v>
          </cell>
          <cell r="AT1445">
            <v>16384920</v>
          </cell>
          <cell r="AU1445">
            <v>16321165.4</v>
          </cell>
          <cell r="AV1445">
            <v>16613578.047916668</v>
          </cell>
          <cell r="AW1445">
            <v>17260727.552083332</v>
          </cell>
          <cell r="AX1445">
            <v>17905018.408333335</v>
          </cell>
          <cell r="AY1445">
            <v>18546450.616666667</v>
          </cell>
          <cell r="AZ1445">
            <v>19185022.041666668</v>
          </cell>
        </row>
        <row r="1446">
          <cell r="O1446">
            <v>416406</v>
          </cell>
          <cell r="P1446">
            <v>416406</v>
          </cell>
          <cell r="AO1446">
            <v>416406</v>
          </cell>
          <cell r="AP1446">
            <v>416406</v>
          </cell>
          <cell r="AQ1446">
            <v>416406</v>
          </cell>
          <cell r="AR1446">
            <v>416406</v>
          </cell>
          <cell r="AS1446">
            <v>416406</v>
          </cell>
          <cell r="AT1446">
            <v>416406</v>
          </cell>
          <cell r="AU1446">
            <v>416406</v>
          </cell>
          <cell r="AV1446">
            <v>416406</v>
          </cell>
          <cell r="AW1446">
            <v>416406</v>
          </cell>
          <cell r="AX1446">
            <v>399055.75</v>
          </cell>
          <cell r="AY1446">
            <v>364355.25</v>
          </cell>
          <cell r="AZ1446">
            <v>329654.75</v>
          </cell>
        </row>
        <row r="1447">
          <cell r="O1447">
            <v>-99831.7</v>
          </cell>
          <cell r="P1447">
            <v>-100986.75</v>
          </cell>
          <cell r="AO1447">
            <v>-95211.5</v>
          </cell>
          <cell r="AP1447">
            <v>-96366.55</v>
          </cell>
          <cell r="AQ1447">
            <v>-97521.60000000002</v>
          </cell>
          <cell r="AR1447">
            <v>-98676.64999999998</v>
          </cell>
          <cell r="AS1447">
            <v>-99831.7</v>
          </cell>
          <cell r="AT1447">
            <v>-100986.75</v>
          </cell>
          <cell r="AU1447">
            <v>-102141.8</v>
          </cell>
          <cell r="AV1447">
            <v>-407382.04166666669</v>
          </cell>
          <cell r="AW1447">
            <v>-1016733.3895833334</v>
          </cell>
          <cell r="AX1447">
            <v>-1297831.9229166666</v>
          </cell>
          <cell r="AY1447">
            <v>-1250677.6416666668</v>
          </cell>
          <cell r="AZ1447">
            <v>-1203575.1895833334</v>
          </cell>
        </row>
        <row r="1448">
          <cell r="O1448">
            <v>241286327</v>
          </cell>
          <cell r="P1448">
            <v>125799156</v>
          </cell>
          <cell r="AO1448">
            <v>232160506.05541667</v>
          </cell>
          <cell r="AP1448">
            <v>221445475.30499998</v>
          </cell>
          <cell r="AQ1448">
            <v>210781743.16541663</v>
          </cell>
          <cell r="AR1448">
            <v>200169309.63666666</v>
          </cell>
          <cell r="AS1448">
            <v>189608174.71875</v>
          </cell>
          <cell r="AT1448">
            <v>179034051.74583331</v>
          </cell>
          <cell r="AU1448">
            <v>168447044.89875001</v>
          </cell>
          <cell r="AV1448">
            <v>157911545.02416667</v>
          </cell>
          <cell r="AW1448">
            <v>147427552.12208334</v>
          </cell>
          <cell r="AX1448">
            <v>136995066.19249997</v>
          </cell>
          <cell r="AY1448">
            <v>126614087.23541665</v>
          </cell>
          <cell r="AZ1448">
            <v>126043973.20833333</v>
          </cell>
        </row>
        <row r="1449">
          <cell r="O1449">
            <v>-84450214.450000003</v>
          </cell>
          <cell r="P1449">
            <v>-44029704.600000001</v>
          </cell>
          <cell r="AO1449">
            <v>-81256177.119583338</v>
          </cell>
          <cell r="AP1449">
            <v>-77505916.357083336</v>
          </cell>
          <cell r="AQ1449">
            <v>-73773610.108333334</v>
          </cell>
          <cell r="AR1449">
            <v>-70059258.373333335</v>
          </cell>
          <cell r="AS1449">
            <v>-66362861.15208333</v>
          </cell>
          <cell r="AT1449">
            <v>-62661918.111666657</v>
          </cell>
          <cell r="AU1449">
            <v>-58956465.714999996</v>
          </cell>
          <cell r="AV1449">
            <v>-55269040.758749999</v>
          </cell>
          <cell r="AW1449">
            <v>-51599643.242916673</v>
          </cell>
          <cell r="AX1449">
            <v>-47948273.167499997</v>
          </cell>
          <cell r="AY1449">
            <v>-44314930.532499991</v>
          </cell>
          <cell r="AZ1449">
            <v>-44115390.622916676</v>
          </cell>
        </row>
        <row r="1450">
          <cell r="O1450">
            <v>15152255.25</v>
          </cell>
          <cell r="P1450">
            <v>13587092</v>
          </cell>
          <cell r="AO1450">
            <v>15682942.947916666</v>
          </cell>
          <cell r="AP1450">
            <v>15398887.625</v>
          </cell>
          <cell r="AQ1450">
            <v>15119662.697916666</v>
          </cell>
          <cell r="AR1450">
            <v>14845268.166666666</v>
          </cell>
          <cell r="AS1450">
            <v>14575704.03125</v>
          </cell>
          <cell r="AT1450">
            <v>14310970.291666666</v>
          </cell>
          <cell r="AU1450">
            <v>14051066.947916666</v>
          </cell>
          <cell r="AV1450">
            <v>13795994</v>
          </cell>
          <cell r="AW1450">
            <v>13545751.447916666</v>
          </cell>
          <cell r="AX1450">
            <v>13300339.291666666</v>
          </cell>
          <cell r="AY1450">
            <v>13059757.53125</v>
          </cell>
          <cell r="AZ1450">
            <v>13177658.416666666</v>
          </cell>
        </row>
        <row r="1451">
          <cell r="O1451">
            <v>-5303289.3</v>
          </cell>
          <cell r="P1451">
            <v>-4755482.16</v>
          </cell>
          <cell r="AO1451">
            <v>-5489029.9904166674</v>
          </cell>
          <cell r="AP1451">
            <v>-5389610.6275000004</v>
          </cell>
          <cell r="AQ1451">
            <v>-5291881.9029166661</v>
          </cell>
          <cell r="AR1451">
            <v>-5195843.8166666673</v>
          </cell>
          <cell r="AS1451">
            <v>-5101496.3691666676</v>
          </cell>
          <cell r="AT1451">
            <v>-5008839.5604166677</v>
          </cell>
          <cell r="AU1451">
            <v>-4917873.3900000006</v>
          </cell>
          <cell r="AV1451">
            <v>-4828597.8579166671</v>
          </cell>
          <cell r="AW1451">
            <v>-4741012.9645833327</v>
          </cell>
          <cell r="AX1451">
            <v>-4655118.71</v>
          </cell>
          <cell r="AY1451">
            <v>-4570915.09375</v>
          </cell>
          <cell r="AZ1451">
            <v>-4612180.4033333333</v>
          </cell>
        </row>
        <row r="1452">
          <cell r="O1452">
            <v>-2289416.65</v>
          </cell>
          <cell r="P1452">
            <v>-4704000</v>
          </cell>
          <cell r="AO1452">
            <v>-2273100.6941666664</v>
          </cell>
          <cell r="AP1452">
            <v>-2543527.7766666668</v>
          </cell>
          <cell r="AQ1452">
            <v>-2810906.2475000001</v>
          </cell>
          <cell r="AR1452">
            <v>-3075236.1066666669</v>
          </cell>
          <cell r="AS1452">
            <v>-3336517.3541666665</v>
          </cell>
          <cell r="AT1452">
            <v>-3590020.8249999997</v>
          </cell>
          <cell r="AU1452">
            <v>-3835812.4916666667</v>
          </cell>
          <cell r="AV1452">
            <v>-4078687.4916666672</v>
          </cell>
          <cell r="AW1452">
            <v>-4318645.8250000002</v>
          </cell>
          <cell r="AX1452">
            <v>-4555687.4916666672</v>
          </cell>
          <cell r="AY1452">
            <v>-4789812.4916666662</v>
          </cell>
          <cell r="AZ1452">
            <v>-4831562.4916666662</v>
          </cell>
        </row>
        <row r="1453">
          <cell r="O1453">
            <v>661925.69999999995</v>
          </cell>
          <cell r="P1453">
            <v>1507029.87</v>
          </cell>
          <cell r="AO1453">
            <v>656215.16583333339</v>
          </cell>
          <cell r="AP1453">
            <v>750864.63</v>
          </cell>
          <cell r="AQ1453">
            <v>844447.08000000007</v>
          </cell>
          <cell r="AR1453">
            <v>936962.51583333348</v>
          </cell>
          <cell r="AS1453">
            <v>1028410.9449999999</v>
          </cell>
          <cell r="AT1453">
            <v>1117137.1599999999</v>
          </cell>
          <cell r="AU1453">
            <v>1203613.4516666664</v>
          </cell>
          <cell r="AV1453">
            <v>1294875.9099999999</v>
          </cell>
          <cell r="AW1453">
            <v>1390475.3266666664</v>
          </cell>
          <cell r="AX1453">
            <v>1485053.9100000001</v>
          </cell>
          <cell r="AY1453">
            <v>1578611.7450000001</v>
          </cell>
          <cell r="AZ1453">
            <v>1604838.415</v>
          </cell>
        </row>
        <row r="1454">
          <cell r="O1454">
            <v>0</v>
          </cell>
          <cell r="P1454">
            <v>0</v>
          </cell>
          <cell r="AO1454">
            <v>0</v>
          </cell>
          <cell r="AP1454">
            <v>0</v>
          </cell>
          <cell r="AQ1454">
            <v>0</v>
          </cell>
          <cell r="AR1454">
            <v>0</v>
          </cell>
          <cell r="AS1454">
            <v>0</v>
          </cell>
          <cell r="AT1454">
            <v>0</v>
          </cell>
          <cell r="AU1454">
            <v>0</v>
          </cell>
          <cell r="AV1454">
            <v>0</v>
          </cell>
          <cell r="AW1454">
            <v>0</v>
          </cell>
          <cell r="AX1454">
            <v>0</v>
          </cell>
          <cell r="AY1454">
            <v>0</v>
          </cell>
          <cell r="AZ1454">
            <v>0</v>
          </cell>
        </row>
        <row r="1455">
          <cell r="O1455">
            <v>-1172616.5900000001</v>
          </cell>
          <cell r="P1455">
            <v>-1091509.6100000001</v>
          </cell>
          <cell r="AO1455">
            <v>-1485639.7429166669</v>
          </cell>
          <cell r="AP1455">
            <v>-1371712.4079166667</v>
          </cell>
          <cell r="AQ1455">
            <v>-1285789.0679166666</v>
          </cell>
          <cell r="AR1455">
            <v>-1220476.9820833334</v>
          </cell>
          <cell r="AS1455">
            <v>-1155164.89625</v>
          </cell>
          <cell r="AT1455">
            <v>-1089852.8104166666</v>
          </cell>
          <cell r="AU1455">
            <v>-1024540.7245833334</v>
          </cell>
          <cell r="AV1455">
            <v>-959228.63875000004</v>
          </cell>
          <cell r="AW1455">
            <v>-893916.55291666661</v>
          </cell>
          <cell r="AX1455">
            <v>-828604.46708333341</v>
          </cell>
          <cell r="AY1455">
            <v>-764066.03416666656</v>
          </cell>
          <cell r="AZ1455">
            <v>-702091.88458333316</v>
          </cell>
        </row>
        <row r="1456">
          <cell r="O1456">
            <v>0</v>
          </cell>
          <cell r="P1456">
            <v>0</v>
          </cell>
          <cell r="AO1456">
            <v>0</v>
          </cell>
          <cell r="AP1456">
            <v>0</v>
          </cell>
          <cell r="AQ1456">
            <v>0</v>
          </cell>
          <cell r="AR1456">
            <v>0</v>
          </cell>
          <cell r="AS1456">
            <v>0</v>
          </cell>
          <cell r="AT1456">
            <v>0</v>
          </cell>
          <cell r="AU1456">
            <v>0</v>
          </cell>
          <cell r="AV1456">
            <v>304085.19166666665</v>
          </cell>
          <cell r="AW1456">
            <v>912281.48958333337</v>
          </cell>
          <cell r="AX1456">
            <v>1209575.0287499998</v>
          </cell>
          <cell r="AY1456">
            <v>1195965.87625</v>
          </cell>
          <cell r="AZ1456">
            <v>1182408.6199999999</v>
          </cell>
        </row>
        <row r="1457">
          <cell r="O1457">
            <v>0</v>
          </cell>
          <cell r="P1457">
            <v>0</v>
          </cell>
          <cell r="AO1457">
            <v>0</v>
          </cell>
          <cell r="AP1457">
            <v>0</v>
          </cell>
          <cell r="AQ1457">
            <v>0</v>
          </cell>
          <cell r="AR1457">
            <v>0</v>
          </cell>
          <cell r="AS1457">
            <v>0</v>
          </cell>
          <cell r="AT1457">
            <v>0</v>
          </cell>
          <cell r="AU1457">
            <v>0</v>
          </cell>
          <cell r="AV1457">
            <v>-84670.427916666667</v>
          </cell>
          <cell r="AW1457">
            <v>-254874.96708333332</v>
          </cell>
          <cell r="AX1457">
            <v>-115852.28666666667</v>
          </cell>
          <cell r="AY1457">
            <v>332398.24208333337</v>
          </cell>
          <cell r="AZ1457">
            <v>778922.03291666659</v>
          </cell>
        </row>
        <row r="1458">
          <cell r="O1458">
            <v>0</v>
          </cell>
          <cell r="P1458">
            <v>0</v>
          </cell>
          <cell r="AO1458">
            <v>0</v>
          </cell>
          <cell r="AP1458">
            <v>0</v>
          </cell>
          <cell r="AQ1458">
            <v>0</v>
          </cell>
          <cell r="AR1458">
            <v>0</v>
          </cell>
          <cell r="AS1458">
            <v>0</v>
          </cell>
          <cell r="AT1458">
            <v>0</v>
          </cell>
          <cell r="AU1458">
            <v>0</v>
          </cell>
          <cell r="AV1458">
            <v>-356167.24791666662</v>
          </cell>
          <cell r="AW1458">
            <v>-1067071.3520833333</v>
          </cell>
          <cell r="AX1458">
            <v>-1775114.675</v>
          </cell>
          <cell r="AY1458">
            <v>-2480297.9641666668</v>
          </cell>
          <cell r="AZ1458">
            <v>-3182621.2174999998</v>
          </cell>
        </row>
        <row r="1459">
          <cell r="O1459">
            <v>0</v>
          </cell>
          <cell r="P1459">
            <v>0</v>
          </cell>
          <cell r="AO1459">
            <v>0</v>
          </cell>
          <cell r="AP1459">
            <v>0</v>
          </cell>
          <cell r="AQ1459">
            <v>0</v>
          </cell>
          <cell r="AR1459">
            <v>0</v>
          </cell>
          <cell r="AS1459">
            <v>0</v>
          </cell>
          <cell r="AT1459">
            <v>0</v>
          </cell>
          <cell r="AU1459">
            <v>0</v>
          </cell>
          <cell r="AV1459">
            <v>0</v>
          </cell>
          <cell r="AW1459">
            <v>0</v>
          </cell>
          <cell r="AX1459">
            <v>0</v>
          </cell>
          <cell r="AY1459">
            <v>0</v>
          </cell>
          <cell r="AZ1459">
            <v>0</v>
          </cell>
        </row>
        <row r="1460">
          <cell r="O1460">
            <v>0</v>
          </cell>
          <cell r="P1460">
            <v>0</v>
          </cell>
          <cell r="AO1460">
            <v>0</v>
          </cell>
          <cell r="AP1460">
            <v>0</v>
          </cell>
          <cell r="AQ1460">
            <v>0</v>
          </cell>
          <cell r="AR1460">
            <v>0</v>
          </cell>
          <cell r="AS1460">
            <v>0</v>
          </cell>
          <cell r="AT1460">
            <v>0</v>
          </cell>
          <cell r="AU1460">
            <v>0</v>
          </cell>
          <cell r="AV1460">
            <v>0</v>
          </cell>
          <cell r="AW1460">
            <v>0</v>
          </cell>
          <cell r="AX1460">
            <v>0</v>
          </cell>
          <cell r="AY1460">
            <v>0</v>
          </cell>
          <cell r="AZ1460">
            <v>0</v>
          </cell>
        </row>
        <row r="1461">
          <cell r="O1461">
            <v>0</v>
          </cell>
          <cell r="P1461">
            <v>0</v>
          </cell>
          <cell r="AO1461">
            <v>0</v>
          </cell>
          <cell r="AP1461">
            <v>0</v>
          </cell>
          <cell r="AQ1461">
            <v>0</v>
          </cell>
          <cell r="AR1461">
            <v>0</v>
          </cell>
          <cell r="AS1461">
            <v>0</v>
          </cell>
          <cell r="AT1461">
            <v>0</v>
          </cell>
          <cell r="AU1461">
            <v>0</v>
          </cell>
          <cell r="AV1461">
            <v>0</v>
          </cell>
          <cell r="AW1461">
            <v>0</v>
          </cell>
          <cell r="AX1461">
            <v>0</v>
          </cell>
          <cell r="AY1461">
            <v>0</v>
          </cell>
          <cell r="AZ1461">
            <v>0</v>
          </cell>
        </row>
        <row r="1462">
          <cell r="O1462">
            <v>0</v>
          </cell>
          <cell r="P1462">
            <v>0</v>
          </cell>
          <cell r="AO1462">
            <v>-1625000</v>
          </cell>
          <cell r="AP1462">
            <v>-1375000</v>
          </cell>
          <cell r="AQ1462">
            <v>-1125000</v>
          </cell>
          <cell r="AR1462">
            <v>-875000</v>
          </cell>
          <cell r="AS1462">
            <v>-625000</v>
          </cell>
          <cell r="AT1462">
            <v>-375000</v>
          </cell>
          <cell r="AU1462">
            <v>-125000</v>
          </cell>
          <cell r="AV1462">
            <v>0</v>
          </cell>
          <cell r="AW1462">
            <v>0</v>
          </cell>
          <cell r="AX1462">
            <v>0</v>
          </cell>
          <cell r="AY1462">
            <v>0</v>
          </cell>
          <cell r="AZ1462">
            <v>0</v>
          </cell>
        </row>
        <row r="1463">
          <cell r="O1463">
            <v>0</v>
          </cell>
          <cell r="P1463">
            <v>0</v>
          </cell>
          <cell r="AO1463">
            <v>0</v>
          </cell>
          <cell r="AP1463">
            <v>0</v>
          </cell>
          <cell r="AQ1463">
            <v>0</v>
          </cell>
          <cell r="AR1463">
            <v>0</v>
          </cell>
          <cell r="AS1463">
            <v>0</v>
          </cell>
          <cell r="AT1463">
            <v>0</v>
          </cell>
          <cell r="AU1463">
            <v>0</v>
          </cell>
          <cell r="AV1463">
            <v>0</v>
          </cell>
          <cell r="AW1463">
            <v>0</v>
          </cell>
          <cell r="AX1463">
            <v>0</v>
          </cell>
          <cell r="AY1463">
            <v>0</v>
          </cell>
          <cell r="AZ1463">
            <v>0</v>
          </cell>
        </row>
        <row r="1464">
          <cell r="O1464">
            <v>0</v>
          </cell>
          <cell r="P1464">
            <v>0</v>
          </cell>
          <cell r="AO1464">
            <v>0</v>
          </cell>
          <cell r="AP1464">
            <v>0</v>
          </cell>
          <cell r="AQ1464">
            <v>0</v>
          </cell>
          <cell r="AR1464">
            <v>0</v>
          </cell>
          <cell r="AS1464">
            <v>0</v>
          </cell>
          <cell r="AT1464">
            <v>0</v>
          </cell>
          <cell r="AU1464">
            <v>0</v>
          </cell>
          <cell r="AV1464">
            <v>0</v>
          </cell>
          <cell r="AW1464">
            <v>0</v>
          </cell>
          <cell r="AX1464">
            <v>0</v>
          </cell>
          <cell r="AY1464">
            <v>0</v>
          </cell>
          <cell r="AZ1464">
            <v>0</v>
          </cell>
        </row>
        <row r="1465">
          <cell r="O1465">
            <v>0</v>
          </cell>
          <cell r="P1465">
            <v>0</v>
          </cell>
          <cell r="AO1465">
            <v>0</v>
          </cell>
          <cell r="AP1465">
            <v>0</v>
          </cell>
          <cell r="AQ1465">
            <v>0</v>
          </cell>
          <cell r="AR1465">
            <v>0</v>
          </cell>
          <cell r="AS1465">
            <v>0</v>
          </cell>
          <cell r="AT1465">
            <v>0</v>
          </cell>
          <cell r="AU1465">
            <v>0</v>
          </cell>
          <cell r="AV1465">
            <v>0</v>
          </cell>
          <cell r="AW1465">
            <v>0</v>
          </cell>
          <cell r="AX1465">
            <v>0</v>
          </cell>
          <cell r="AY1465">
            <v>0</v>
          </cell>
          <cell r="AZ1465">
            <v>0</v>
          </cell>
        </row>
        <row r="1466">
          <cell r="O1466">
            <v>0</v>
          </cell>
          <cell r="P1466">
            <v>0</v>
          </cell>
          <cell r="AO1466">
            <v>-7083333.333333333</v>
          </cell>
          <cell r="AP1466">
            <v>-6250000</v>
          </cell>
          <cell r="AQ1466">
            <v>-5416666.666666667</v>
          </cell>
          <cell r="AR1466">
            <v>-4583333.333333333</v>
          </cell>
          <cell r="AS1466">
            <v>-3750000</v>
          </cell>
          <cell r="AT1466">
            <v>-2916666.6666666665</v>
          </cell>
          <cell r="AU1466">
            <v>-2083333.3333333333</v>
          </cell>
          <cell r="AV1466">
            <v>-1250000</v>
          </cell>
          <cell r="AW1466">
            <v>-416666.66666666669</v>
          </cell>
          <cell r="AX1466">
            <v>0</v>
          </cell>
          <cell r="AY1466">
            <v>0</v>
          </cell>
          <cell r="AZ1466">
            <v>0</v>
          </cell>
        </row>
        <row r="1467">
          <cell r="O1467">
            <v>0</v>
          </cell>
          <cell r="P1467">
            <v>0</v>
          </cell>
          <cell r="AO1467">
            <v>0</v>
          </cell>
          <cell r="AP1467">
            <v>0</v>
          </cell>
          <cell r="AQ1467">
            <v>0</v>
          </cell>
          <cell r="AR1467">
            <v>0</v>
          </cell>
          <cell r="AS1467">
            <v>0</v>
          </cell>
          <cell r="AT1467">
            <v>0</v>
          </cell>
          <cell r="AU1467">
            <v>0</v>
          </cell>
          <cell r="AV1467">
            <v>0</v>
          </cell>
          <cell r="AW1467">
            <v>0</v>
          </cell>
          <cell r="AX1467">
            <v>0</v>
          </cell>
          <cell r="AY1467">
            <v>0</v>
          </cell>
          <cell r="AZ1467">
            <v>0</v>
          </cell>
        </row>
        <row r="1468">
          <cell r="O1468">
            <v>0</v>
          </cell>
          <cell r="P1468">
            <v>0</v>
          </cell>
          <cell r="AO1468">
            <v>0</v>
          </cell>
          <cell r="AP1468">
            <v>0</v>
          </cell>
          <cell r="AQ1468">
            <v>0</v>
          </cell>
          <cell r="AR1468">
            <v>0</v>
          </cell>
          <cell r="AS1468">
            <v>0</v>
          </cell>
          <cell r="AT1468">
            <v>0</v>
          </cell>
          <cell r="AU1468">
            <v>0</v>
          </cell>
          <cell r="AV1468">
            <v>0</v>
          </cell>
          <cell r="AW1468">
            <v>0</v>
          </cell>
          <cell r="AX1468">
            <v>0</v>
          </cell>
          <cell r="AY1468">
            <v>0</v>
          </cell>
          <cell r="AZ1468">
            <v>0</v>
          </cell>
        </row>
        <row r="1469">
          <cell r="O1469">
            <v>0</v>
          </cell>
          <cell r="P1469">
            <v>0</v>
          </cell>
          <cell r="AO1469">
            <v>0</v>
          </cell>
          <cell r="AP1469">
            <v>0</v>
          </cell>
          <cell r="AQ1469">
            <v>0</v>
          </cell>
          <cell r="AR1469">
            <v>0</v>
          </cell>
          <cell r="AS1469">
            <v>0</v>
          </cell>
          <cell r="AT1469">
            <v>0</v>
          </cell>
          <cell r="AU1469">
            <v>0</v>
          </cell>
          <cell r="AV1469">
            <v>0</v>
          </cell>
          <cell r="AW1469">
            <v>0</v>
          </cell>
          <cell r="AX1469">
            <v>0</v>
          </cell>
          <cell r="AY1469">
            <v>0</v>
          </cell>
          <cell r="AZ1469">
            <v>0</v>
          </cell>
        </row>
        <row r="1470">
          <cell r="O1470">
            <v>0</v>
          </cell>
          <cell r="P1470">
            <v>0</v>
          </cell>
          <cell r="AO1470">
            <v>0</v>
          </cell>
          <cell r="AP1470">
            <v>0</v>
          </cell>
          <cell r="AQ1470">
            <v>0</v>
          </cell>
          <cell r="AR1470">
            <v>0</v>
          </cell>
          <cell r="AS1470">
            <v>0</v>
          </cell>
          <cell r="AT1470">
            <v>0</v>
          </cell>
          <cell r="AU1470">
            <v>0</v>
          </cell>
          <cell r="AV1470">
            <v>0</v>
          </cell>
          <cell r="AW1470">
            <v>0</v>
          </cell>
          <cell r="AX1470">
            <v>0</v>
          </cell>
          <cell r="AY1470">
            <v>0</v>
          </cell>
          <cell r="AZ1470">
            <v>0</v>
          </cell>
        </row>
        <row r="1471">
          <cell r="O1471">
            <v>0</v>
          </cell>
          <cell r="P1471">
            <v>0</v>
          </cell>
          <cell r="AO1471">
            <v>0</v>
          </cell>
          <cell r="AP1471">
            <v>0</v>
          </cell>
          <cell r="AQ1471">
            <v>0</v>
          </cell>
          <cell r="AR1471">
            <v>0</v>
          </cell>
          <cell r="AS1471">
            <v>0</v>
          </cell>
          <cell r="AT1471">
            <v>0</v>
          </cell>
          <cell r="AU1471">
            <v>0</v>
          </cell>
          <cell r="AV1471">
            <v>0</v>
          </cell>
          <cell r="AW1471">
            <v>0</v>
          </cell>
          <cell r="AX1471">
            <v>0</v>
          </cell>
          <cell r="AY1471">
            <v>0</v>
          </cell>
          <cell r="AZ1471">
            <v>0</v>
          </cell>
        </row>
        <row r="1472">
          <cell r="O1472">
            <v>0</v>
          </cell>
          <cell r="P1472">
            <v>0</v>
          </cell>
          <cell r="AO1472">
            <v>0</v>
          </cell>
          <cell r="AP1472">
            <v>0</v>
          </cell>
          <cell r="AQ1472">
            <v>0</v>
          </cell>
          <cell r="AR1472">
            <v>0</v>
          </cell>
          <cell r="AS1472">
            <v>0</v>
          </cell>
          <cell r="AT1472">
            <v>0</v>
          </cell>
          <cell r="AU1472">
            <v>0</v>
          </cell>
          <cell r="AV1472">
            <v>0</v>
          </cell>
          <cell r="AW1472">
            <v>0</v>
          </cell>
          <cell r="AX1472">
            <v>0</v>
          </cell>
          <cell r="AY1472">
            <v>0</v>
          </cell>
          <cell r="AZ1472">
            <v>0</v>
          </cell>
        </row>
        <row r="1473">
          <cell r="O1473">
            <v>-10000000</v>
          </cell>
          <cell r="P1473">
            <v>-10000000</v>
          </cell>
          <cell r="AO1473">
            <v>-10000000</v>
          </cell>
          <cell r="AP1473">
            <v>-10000000</v>
          </cell>
          <cell r="AQ1473">
            <v>-10000000</v>
          </cell>
          <cell r="AR1473">
            <v>-10000000</v>
          </cell>
          <cell r="AS1473">
            <v>-10000000</v>
          </cell>
          <cell r="AT1473">
            <v>-10000000</v>
          </cell>
          <cell r="AU1473">
            <v>-10000000</v>
          </cell>
          <cell r="AV1473">
            <v>-10000000</v>
          </cell>
          <cell r="AW1473">
            <v>-10000000</v>
          </cell>
          <cell r="AX1473">
            <v>-10000000</v>
          </cell>
          <cell r="AY1473">
            <v>-10000000</v>
          </cell>
          <cell r="AZ1473">
            <v>-10000000</v>
          </cell>
        </row>
        <row r="1474">
          <cell r="O1474">
            <v>-2000000</v>
          </cell>
          <cell r="P1474">
            <v>-2000000</v>
          </cell>
          <cell r="AO1474">
            <v>-2000000</v>
          </cell>
          <cell r="AP1474">
            <v>-2000000</v>
          </cell>
          <cell r="AQ1474">
            <v>-2000000</v>
          </cell>
          <cell r="AR1474">
            <v>-2000000</v>
          </cell>
          <cell r="AS1474">
            <v>-2000000</v>
          </cell>
          <cell r="AT1474">
            <v>-2000000</v>
          </cell>
          <cell r="AU1474">
            <v>-2000000</v>
          </cell>
          <cell r="AV1474">
            <v>-2000000</v>
          </cell>
          <cell r="AW1474">
            <v>-2000000</v>
          </cell>
          <cell r="AX1474">
            <v>-2000000</v>
          </cell>
          <cell r="AY1474">
            <v>-2000000</v>
          </cell>
          <cell r="AZ1474">
            <v>-2000000</v>
          </cell>
        </row>
        <row r="1475">
          <cell r="O1475">
            <v>0</v>
          </cell>
          <cell r="P1475">
            <v>0</v>
          </cell>
          <cell r="AO1475">
            <v>0</v>
          </cell>
          <cell r="AP1475">
            <v>0</v>
          </cell>
          <cell r="AQ1475">
            <v>0</v>
          </cell>
          <cell r="AR1475">
            <v>0</v>
          </cell>
          <cell r="AS1475">
            <v>0</v>
          </cell>
          <cell r="AT1475">
            <v>0</v>
          </cell>
          <cell r="AU1475">
            <v>0</v>
          </cell>
          <cell r="AV1475">
            <v>0</v>
          </cell>
          <cell r="AW1475">
            <v>0</v>
          </cell>
          <cell r="AX1475">
            <v>0</v>
          </cell>
          <cell r="AY1475">
            <v>0</v>
          </cell>
          <cell r="AZ1475">
            <v>0</v>
          </cell>
        </row>
        <row r="1476">
          <cell r="O1476">
            <v>0</v>
          </cell>
          <cell r="P1476">
            <v>0</v>
          </cell>
          <cell r="AO1476">
            <v>0</v>
          </cell>
          <cell r="AP1476">
            <v>0</v>
          </cell>
          <cell r="AQ1476">
            <v>0</v>
          </cell>
          <cell r="AR1476">
            <v>0</v>
          </cell>
          <cell r="AS1476">
            <v>0</v>
          </cell>
          <cell r="AT1476">
            <v>0</v>
          </cell>
          <cell r="AU1476">
            <v>0</v>
          </cell>
          <cell r="AV1476">
            <v>0</v>
          </cell>
          <cell r="AW1476">
            <v>0</v>
          </cell>
          <cell r="AX1476">
            <v>0</v>
          </cell>
          <cell r="AY1476">
            <v>0</v>
          </cell>
          <cell r="AZ1476">
            <v>0</v>
          </cell>
        </row>
        <row r="1477">
          <cell r="O1477">
            <v>-15000000</v>
          </cell>
          <cell r="P1477">
            <v>-15000000</v>
          </cell>
          <cell r="AO1477">
            <v>-15000000</v>
          </cell>
          <cell r="AP1477">
            <v>-15000000</v>
          </cell>
          <cell r="AQ1477">
            <v>-15000000</v>
          </cell>
          <cell r="AR1477">
            <v>-15000000</v>
          </cell>
          <cell r="AS1477">
            <v>-15000000</v>
          </cell>
          <cell r="AT1477">
            <v>-15000000</v>
          </cell>
          <cell r="AU1477">
            <v>-15000000</v>
          </cell>
          <cell r="AV1477">
            <v>-15000000</v>
          </cell>
          <cell r="AW1477">
            <v>-15000000</v>
          </cell>
          <cell r="AX1477">
            <v>-15000000</v>
          </cell>
          <cell r="AY1477">
            <v>-15000000</v>
          </cell>
          <cell r="AZ1477">
            <v>-15000000</v>
          </cell>
        </row>
        <row r="1478">
          <cell r="O1478">
            <v>0</v>
          </cell>
          <cell r="P1478">
            <v>0</v>
          </cell>
          <cell r="AO1478">
            <v>0</v>
          </cell>
          <cell r="AP1478">
            <v>0</v>
          </cell>
          <cell r="AQ1478">
            <v>0</v>
          </cell>
          <cell r="AR1478">
            <v>0</v>
          </cell>
          <cell r="AS1478">
            <v>0</v>
          </cell>
          <cell r="AT1478">
            <v>0</v>
          </cell>
          <cell r="AU1478">
            <v>0</v>
          </cell>
          <cell r="AV1478">
            <v>0</v>
          </cell>
          <cell r="AW1478">
            <v>0</v>
          </cell>
          <cell r="AX1478">
            <v>0</v>
          </cell>
          <cell r="AY1478">
            <v>0</v>
          </cell>
          <cell r="AZ1478">
            <v>0</v>
          </cell>
        </row>
        <row r="1479">
          <cell r="O1479">
            <v>-2000000</v>
          </cell>
          <cell r="P1479">
            <v>-2000000</v>
          </cell>
          <cell r="AO1479">
            <v>-2000000</v>
          </cell>
          <cell r="AP1479">
            <v>-2000000</v>
          </cell>
          <cell r="AQ1479">
            <v>-2000000</v>
          </cell>
          <cell r="AR1479">
            <v>-2000000</v>
          </cell>
          <cell r="AS1479">
            <v>-2000000</v>
          </cell>
          <cell r="AT1479">
            <v>-2000000</v>
          </cell>
          <cell r="AU1479">
            <v>-2000000</v>
          </cell>
          <cell r="AV1479">
            <v>-2000000</v>
          </cell>
          <cell r="AW1479">
            <v>-2000000</v>
          </cell>
          <cell r="AX1479">
            <v>-2000000</v>
          </cell>
          <cell r="AY1479">
            <v>-2000000</v>
          </cell>
          <cell r="AZ1479">
            <v>-2000000</v>
          </cell>
        </row>
        <row r="1480">
          <cell r="O1480">
            <v>0</v>
          </cell>
          <cell r="P1480">
            <v>0</v>
          </cell>
          <cell r="AO1480">
            <v>0</v>
          </cell>
          <cell r="AP1480">
            <v>0</v>
          </cell>
          <cell r="AQ1480">
            <v>0</v>
          </cell>
          <cell r="AR1480">
            <v>0</v>
          </cell>
          <cell r="AS1480">
            <v>0</v>
          </cell>
          <cell r="AT1480">
            <v>0</v>
          </cell>
          <cell r="AU1480">
            <v>0</v>
          </cell>
          <cell r="AV1480">
            <v>0</v>
          </cell>
          <cell r="AW1480">
            <v>0</v>
          </cell>
          <cell r="AX1480">
            <v>0</v>
          </cell>
          <cell r="AY1480">
            <v>0</v>
          </cell>
          <cell r="AZ1480">
            <v>0</v>
          </cell>
        </row>
        <row r="1481">
          <cell r="O1481">
            <v>0</v>
          </cell>
          <cell r="P1481">
            <v>0</v>
          </cell>
          <cell r="AO1481">
            <v>0</v>
          </cell>
          <cell r="AP1481">
            <v>0</v>
          </cell>
          <cell r="AQ1481">
            <v>0</v>
          </cell>
          <cell r="AR1481">
            <v>0</v>
          </cell>
          <cell r="AS1481">
            <v>0</v>
          </cell>
          <cell r="AT1481">
            <v>0</v>
          </cell>
          <cell r="AU1481">
            <v>0</v>
          </cell>
          <cell r="AV1481">
            <v>0</v>
          </cell>
          <cell r="AW1481">
            <v>0</v>
          </cell>
          <cell r="AX1481">
            <v>0</v>
          </cell>
          <cell r="AY1481">
            <v>0</v>
          </cell>
          <cell r="AZ1481">
            <v>0</v>
          </cell>
        </row>
        <row r="1482">
          <cell r="O1482">
            <v>0</v>
          </cell>
          <cell r="P1482">
            <v>0</v>
          </cell>
          <cell r="AO1482">
            <v>0</v>
          </cell>
          <cell r="AP1482">
            <v>0</v>
          </cell>
          <cell r="AQ1482">
            <v>0</v>
          </cell>
          <cell r="AR1482">
            <v>0</v>
          </cell>
          <cell r="AS1482">
            <v>0</v>
          </cell>
          <cell r="AT1482">
            <v>0</v>
          </cell>
          <cell r="AU1482">
            <v>0</v>
          </cell>
          <cell r="AV1482">
            <v>0</v>
          </cell>
          <cell r="AW1482">
            <v>0</v>
          </cell>
          <cell r="AX1482">
            <v>0</v>
          </cell>
          <cell r="AY1482">
            <v>0</v>
          </cell>
          <cell r="AZ1482">
            <v>0</v>
          </cell>
        </row>
        <row r="1483">
          <cell r="O1483">
            <v>0</v>
          </cell>
          <cell r="P1483">
            <v>0</v>
          </cell>
          <cell r="AO1483">
            <v>0</v>
          </cell>
          <cell r="AP1483">
            <v>0</v>
          </cell>
          <cell r="AQ1483">
            <v>0</v>
          </cell>
          <cell r="AR1483">
            <v>0</v>
          </cell>
          <cell r="AS1483">
            <v>0</v>
          </cell>
          <cell r="AT1483">
            <v>0</v>
          </cell>
          <cell r="AU1483">
            <v>0</v>
          </cell>
          <cell r="AV1483">
            <v>0</v>
          </cell>
          <cell r="AW1483">
            <v>0</v>
          </cell>
          <cell r="AX1483">
            <v>0</v>
          </cell>
          <cell r="AY1483">
            <v>0</v>
          </cell>
          <cell r="AZ1483">
            <v>0</v>
          </cell>
        </row>
        <row r="1484">
          <cell r="O1484">
            <v>0</v>
          </cell>
          <cell r="P1484">
            <v>0</v>
          </cell>
          <cell r="AO1484">
            <v>0</v>
          </cell>
          <cell r="AP1484">
            <v>0</v>
          </cell>
          <cell r="AQ1484">
            <v>0</v>
          </cell>
          <cell r="AR1484">
            <v>0</v>
          </cell>
          <cell r="AS1484">
            <v>0</v>
          </cell>
          <cell r="AT1484">
            <v>0</v>
          </cell>
          <cell r="AU1484">
            <v>0</v>
          </cell>
          <cell r="AV1484">
            <v>0</v>
          </cell>
          <cell r="AW1484">
            <v>0</v>
          </cell>
          <cell r="AX1484">
            <v>0</v>
          </cell>
          <cell r="AY1484">
            <v>0</v>
          </cell>
          <cell r="AZ1484">
            <v>0</v>
          </cell>
        </row>
        <row r="1485">
          <cell r="O1485">
            <v>0</v>
          </cell>
          <cell r="P1485">
            <v>0</v>
          </cell>
          <cell r="AO1485">
            <v>0</v>
          </cell>
          <cell r="AP1485">
            <v>0</v>
          </cell>
          <cell r="AQ1485">
            <v>0</v>
          </cell>
          <cell r="AR1485">
            <v>0</v>
          </cell>
          <cell r="AS1485">
            <v>0</v>
          </cell>
          <cell r="AT1485">
            <v>0</v>
          </cell>
          <cell r="AU1485">
            <v>0</v>
          </cell>
          <cell r="AV1485">
            <v>0</v>
          </cell>
          <cell r="AW1485">
            <v>0</v>
          </cell>
          <cell r="AX1485">
            <v>0</v>
          </cell>
          <cell r="AY1485">
            <v>0</v>
          </cell>
          <cell r="AZ1485">
            <v>0</v>
          </cell>
        </row>
        <row r="1486">
          <cell r="O1486">
            <v>0</v>
          </cell>
          <cell r="P1486">
            <v>0</v>
          </cell>
          <cell r="AO1486">
            <v>0</v>
          </cell>
          <cell r="AP1486">
            <v>0</v>
          </cell>
          <cell r="AQ1486">
            <v>0</v>
          </cell>
          <cell r="AR1486">
            <v>0</v>
          </cell>
          <cell r="AS1486">
            <v>0</v>
          </cell>
          <cell r="AT1486">
            <v>0</v>
          </cell>
          <cell r="AU1486">
            <v>0</v>
          </cell>
          <cell r="AV1486">
            <v>0</v>
          </cell>
          <cell r="AW1486">
            <v>0</v>
          </cell>
          <cell r="AX1486">
            <v>0</v>
          </cell>
          <cell r="AY1486">
            <v>0</v>
          </cell>
          <cell r="AZ1486">
            <v>0</v>
          </cell>
        </row>
        <row r="1487">
          <cell r="O1487">
            <v>-300000000</v>
          </cell>
          <cell r="P1487">
            <v>-300000000</v>
          </cell>
          <cell r="AO1487">
            <v>-300000000</v>
          </cell>
          <cell r="AP1487">
            <v>-300000000</v>
          </cell>
          <cell r="AQ1487">
            <v>-300000000</v>
          </cell>
          <cell r="AR1487">
            <v>-300000000</v>
          </cell>
          <cell r="AS1487">
            <v>-300000000</v>
          </cell>
          <cell r="AT1487">
            <v>-300000000</v>
          </cell>
          <cell r="AU1487">
            <v>-300000000</v>
          </cell>
          <cell r="AV1487">
            <v>-300000000</v>
          </cell>
          <cell r="AW1487">
            <v>-300000000</v>
          </cell>
          <cell r="AX1487">
            <v>-300000000</v>
          </cell>
          <cell r="AY1487">
            <v>-300000000</v>
          </cell>
          <cell r="AZ1487">
            <v>-300000000</v>
          </cell>
        </row>
        <row r="1488">
          <cell r="O1488">
            <v>-200000000</v>
          </cell>
          <cell r="P1488">
            <v>-200000000</v>
          </cell>
          <cell r="AO1488">
            <v>-200000000</v>
          </cell>
          <cell r="AP1488">
            <v>-200000000</v>
          </cell>
          <cell r="AQ1488">
            <v>-200000000</v>
          </cell>
          <cell r="AR1488">
            <v>-200000000</v>
          </cell>
          <cell r="AS1488">
            <v>-200000000</v>
          </cell>
          <cell r="AT1488">
            <v>-200000000</v>
          </cell>
          <cell r="AU1488">
            <v>-200000000</v>
          </cell>
          <cell r="AV1488">
            <v>-200000000</v>
          </cell>
          <cell r="AW1488">
            <v>-200000000</v>
          </cell>
          <cell r="AX1488">
            <v>-200000000</v>
          </cell>
          <cell r="AY1488">
            <v>-200000000</v>
          </cell>
          <cell r="AZ1488">
            <v>-200000000</v>
          </cell>
        </row>
        <row r="1489">
          <cell r="O1489">
            <v>0</v>
          </cell>
          <cell r="P1489">
            <v>0</v>
          </cell>
          <cell r="AO1489">
            <v>0</v>
          </cell>
          <cell r="AP1489">
            <v>0</v>
          </cell>
          <cell r="AQ1489">
            <v>0</v>
          </cell>
          <cell r="AR1489">
            <v>0</v>
          </cell>
          <cell r="AS1489">
            <v>0</v>
          </cell>
          <cell r="AT1489">
            <v>0</v>
          </cell>
          <cell r="AU1489">
            <v>0</v>
          </cell>
          <cell r="AV1489">
            <v>0</v>
          </cell>
          <cell r="AW1489">
            <v>0</v>
          </cell>
          <cell r="AX1489">
            <v>0</v>
          </cell>
          <cell r="AY1489">
            <v>0</v>
          </cell>
          <cell r="AZ1489">
            <v>0</v>
          </cell>
        </row>
        <row r="1490">
          <cell r="O1490">
            <v>-100000000</v>
          </cell>
          <cell r="P1490">
            <v>-100000000</v>
          </cell>
          <cell r="AO1490">
            <v>-100000000</v>
          </cell>
          <cell r="AP1490">
            <v>-100000000</v>
          </cell>
          <cell r="AQ1490">
            <v>-100000000</v>
          </cell>
          <cell r="AR1490">
            <v>-100000000</v>
          </cell>
          <cell r="AS1490">
            <v>-100000000</v>
          </cell>
          <cell r="AT1490">
            <v>-100000000</v>
          </cell>
          <cell r="AU1490">
            <v>-100000000</v>
          </cell>
          <cell r="AV1490">
            <v>-100000000</v>
          </cell>
          <cell r="AW1490">
            <v>-100000000</v>
          </cell>
          <cell r="AX1490">
            <v>-100000000</v>
          </cell>
          <cell r="AY1490">
            <v>-100000000</v>
          </cell>
          <cell r="AZ1490">
            <v>-100000000</v>
          </cell>
        </row>
        <row r="1491">
          <cell r="O1491">
            <v>0</v>
          </cell>
          <cell r="P1491">
            <v>0</v>
          </cell>
          <cell r="AO1491">
            <v>0</v>
          </cell>
          <cell r="AP1491">
            <v>0</v>
          </cell>
          <cell r="AQ1491">
            <v>0</v>
          </cell>
          <cell r="AR1491">
            <v>0</v>
          </cell>
          <cell r="AS1491">
            <v>0</v>
          </cell>
          <cell r="AT1491">
            <v>0</v>
          </cell>
          <cell r="AU1491">
            <v>0</v>
          </cell>
          <cell r="AV1491">
            <v>0</v>
          </cell>
          <cell r="AW1491">
            <v>0</v>
          </cell>
          <cell r="AX1491">
            <v>0</v>
          </cell>
          <cell r="AY1491">
            <v>0</v>
          </cell>
          <cell r="AZ1491">
            <v>0</v>
          </cell>
        </row>
        <row r="1492">
          <cell r="O1492">
            <v>0</v>
          </cell>
          <cell r="P1492">
            <v>0</v>
          </cell>
          <cell r="AO1492">
            <v>0</v>
          </cell>
          <cell r="AP1492">
            <v>0</v>
          </cell>
          <cell r="AQ1492">
            <v>0</v>
          </cell>
          <cell r="AR1492">
            <v>0</v>
          </cell>
          <cell r="AS1492">
            <v>0</v>
          </cell>
          <cell r="AT1492">
            <v>0</v>
          </cell>
          <cell r="AU1492">
            <v>0</v>
          </cell>
          <cell r="AV1492">
            <v>0</v>
          </cell>
          <cell r="AW1492">
            <v>0</v>
          </cell>
          <cell r="AX1492">
            <v>0</v>
          </cell>
          <cell r="AY1492">
            <v>0</v>
          </cell>
          <cell r="AZ1492">
            <v>0</v>
          </cell>
        </row>
        <row r="1493">
          <cell r="O1493">
            <v>0</v>
          </cell>
          <cell r="P1493">
            <v>0</v>
          </cell>
          <cell r="AO1493">
            <v>0</v>
          </cell>
          <cell r="AP1493">
            <v>0</v>
          </cell>
          <cell r="AQ1493">
            <v>0</v>
          </cell>
          <cell r="AR1493">
            <v>0</v>
          </cell>
          <cell r="AS1493">
            <v>0</v>
          </cell>
          <cell r="AT1493">
            <v>0</v>
          </cell>
          <cell r="AU1493">
            <v>0</v>
          </cell>
          <cell r="AV1493">
            <v>0</v>
          </cell>
          <cell r="AW1493">
            <v>0</v>
          </cell>
          <cell r="AX1493">
            <v>0</v>
          </cell>
          <cell r="AY1493">
            <v>0</v>
          </cell>
          <cell r="AZ1493">
            <v>0</v>
          </cell>
        </row>
        <row r="1494">
          <cell r="O1494">
            <v>0</v>
          </cell>
          <cell r="P1494">
            <v>0</v>
          </cell>
          <cell r="AO1494">
            <v>-51922500</v>
          </cell>
          <cell r="AP1494">
            <v>-40384166.666666664</v>
          </cell>
          <cell r="AQ1494">
            <v>-28845833.333333332</v>
          </cell>
          <cell r="AR1494">
            <v>-17307500</v>
          </cell>
          <cell r="AS1494">
            <v>-5769166.666666667</v>
          </cell>
          <cell r="AT1494">
            <v>0</v>
          </cell>
          <cell r="AU1494">
            <v>0</v>
          </cell>
          <cell r="AV1494">
            <v>0</v>
          </cell>
          <cell r="AW1494">
            <v>0</v>
          </cell>
          <cell r="AX1494">
            <v>0</v>
          </cell>
          <cell r="AY1494">
            <v>0</v>
          </cell>
          <cell r="AZ1494">
            <v>0</v>
          </cell>
        </row>
        <row r="1495">
          <cell r="O1495">
            <v>0</v>
          </cell>
          <cell r="P1495">
            <v>0</v>
          </cell>
          <cell r="AO1495">
            <v>-8775000</v>
          </cell>
          <cell r="AP1495">
            <v>-6825000</v>
          </cell>
          <cell r="AQ1495">
            <v>-4875000</v>
          </cell>
          <cell r="AR1495">
            <v>-2925000</v>
          </cell>
          <cell r="AS1495">
            <v>-975000</v>
          </cell>
          <cell r="AT1495">
            <v>0</v>
          </cell>
          <cell r="AU1495">
            <v>0</v>
          </cell>
          <cell r="AV1495">
            <v>0</v>
          </cell>
          <cell r="AW1495">
            <v>0</v>
          </cell>
          <cell r="AX1495">
            <v>0</v>
          </cell>
          <cell r="AY1495">
            <v>0</v>
          </cell>
          <cell r="AZ1495">
            <v>0</v>
          </cell>
        </row>
        <row r="1496">
          <cell r="O1496">
            <v>0</v>
          </cell>
          <cell r="P1496">
            <v>0</v>
          </cell>
          <cell r="AO1496">
            <v>0</v>
          </cell>
          <cell r="AP1496">
            <v>0</v>
          </cell>
          <cell r="AQ1496">
            <v>0</v>
          </cell>
          <cell r="AR1496">
            <v>0</v>
          </cell>
          <cell r="AS1496">
            <v>0</v>
          </cell>
          <cell r="AT1496">
            <v>0</v>
          </cell>
          <cell r="AU1496">
            <v>0</v>
          </cell>
          <cell r="AV1496">
            <v>0</v>
          </cell>
          <cell r="AW1496">
            <v>0</v>
          </cell>
          <cell r="AX1496">
            <v>0</v>
          </cell>
          <cell r="AY1496">
            <v>0</v>
          </cell>
          <cell r="AZ1496">
            <v>0</v>
          </cell>
        </row>
        <row r="1497">
          <cell r="O1497">
            <v>-250000000</v>
          </cell>
          <cell r="P1497">
            <v>-250000000</v>
          </cell>
          <cell r="AO1497">
            <v>-250000000</v>
          </cell>
          <cell r="AP1497">
            <v>-250000000</v>
          </cell>
          <cell r="AQ1497">
            <v>-250000000</v>
          </cell>
          <cell r="AR1497">
            <v>-250000000</v>
          </cell>
          <cell r="AS1497">
            <v>-250000000</v>
          </cell>
          <cell r="AT1497">
            <v>-250000000</v>
          </cell>
          <cell r="AU1497">
            <v>-250000000</v>
          </cell>
          <cell r="AV1497">
            <v>-250000000</v>
          </cell>
          <cell r="AW1497">
            <v>-250000000</v>
          </cell>
          <cell r="AX1497">
            <v>-250000000</v>
          </cell>
          <cell r="AY1497">
            <v>-250000000</v>
          </cell>
          <cell r="AZ1497">
            <v>-250000000</v>
          </cell>
        </row>
        <row r="1498">
          <cell r="O1498">
            <v>-138460000</v>
          </cell>
          <cell r="P1498">
            <v>-138460000</v>
          </cell>
          <cell r="AO1498">
            <v>-98075833.333333328</v>
          </cell>
          <cell r="AP1498">
            <v>-109614166.66666667</v>
          </cell>
          <cell r="AQ1498">
            <v>-121152500</v>
          </cell>
          <cell r="AR1498">
            <v>-132690833.33333333</v>
          </cell>
          <cell r="AS1498">
            <v>-138460000</v>
          </cell>
          <cell r="AT1498">
            <v>-138460000</v>
          </cell>
          <cell r="AU1498">
            <v>-138460000</v>
          </cell>
          <cell r="AV1498">
            <v>-138460000</v>
          </cell>
          <cell r="AW1498">
            <v>-138460000</v>
          </cell>
          <cell r="AX1498">
            <v>-138460000</v>
          </cell>
          <cell r="AY1498">
            <v>-138460000</v>
          </cell>
          <cell r="AZ1498">
            <v>-138460000</v>
          </cell>
        </row>
        <row r="1499">
          <cell r="O1499">
            <v>-23400000</v>
          </cell>
          <cell r="P1499">
            <v>-23400000</v>
          </cell>
          <cell r="AO1499">
            <v>-16575000</v>
          </cell>
          <cell r="AP1499">
            <v>-18525000</v>
          </cell>
          <cell r="AQ1499">
            <v>-20475000</v>
          </cell>
          <cell r="AR1499">
            <v>-22425000</v>
          </cell>
          <cell r="AS1499">
            <v>-23400000</v>
          </cell>
          <cell r="AT1499">
            <v>-23400000</v>
          </cell>
          <cell r="AU1499">
            <v>-23400000</v>
          </cell>
          <cell r="AV1499">
            <v>-23400000</v>
          </cell>
          <cell r="AW1499">
            <v>-23400000</v>
          </cell>
          <cell r="AX1499">
            <v>-23400000</v>
          </cell>
          <cell r="AY1499">
            <v>-23400000</v>
          </cell>
          <cell r="AZ1499">
            <v>-23400000</v>
          </cell>
        </row>
        <row r="1500">
          <cell r="O1500">
            <v>0</v>
          </cell>
          <cell r="P1500">
            <v>0</v>
          </cell>
          <cell r="AO1500">
            <v>0</v>
          </cell>
          <cell r="AP1500">
            <v>0</v>
          </cell>
          <cell r="AQ1500">
            <v>0</v>
          </cell>
          <cell r="AR1500">
            <v>0</v>
          </cell>
          <cell r="AS1500">
            <v>0</v>
          </cell>
          <cell r="AT1500">
            <v>0</v>
          </cell>
          <cell r="AU1500">
            <v>0</v>
          </cell>
          <cell r="AV1500">
            <v>0</v>
          </cell>
          <cell r="AW1500">
            <v>0</v>
          </cell>
          <cell r="AX1500">
            <v>0</v>
          </cell>
          <cell r="AY1500">
            <v>0</v>
          </cell>
          <cell r="AZ1500">
            <v>0</v>
          </cell>
        </row>
        <row r="1501">
          <cell r="O1501">
            <v>0</v>
          </cell>
          <cell r="P1501">
            <v>0</v>
          </cell>
          <cell r="AO1501">
            <v>0</v>
          </cell>
          <cell r="AP1501">
            <v>0</v>
          </cell>
          <cell r="AQ1501">
            <v>0</v>
          </cell>
          <cell r="AR1501">
            <v>0</v>
          </cell>
          <cell r="AS1501">
            <v>0</v>
          </cell>
          <cell r="AT1501">
            <v>0</v>
          </cell>
          <cell r="AU1501">
            <v>0</v>
          </cell>
          <cell r="AV1501">
            <v>0</v>
          </cell>
          <cell r="AW1501">
            <v>0</v>
          </cell>
          <cell r="AX1501">
            <v>0</v>
          </cell>
          <cell r="AY1501">
            <v>0</v>
          </cell>
          <cell r="AZ1501">
            <v>0</v>
          </cell>
        </row>
        <row r="1502">
          <cell r="O1502">
            <v>-250000000</v>
          </cell>
          <cell r="P1502">
            <v>-250000000</v>
          </cell>
          <cell r="AO1502">
            <v>-250000000</v>
          </cell>
          <cell r="AP1502">
            <v>-250000000</v>
          </cell>
          <cell r="AQ1502">
            <v>-250000000</v>
          </cell>
          <cell r="AR1502">
            <v>-250000000</v>
          </cell>
          <cell r="AS1502">
            <v>-250000000</v>
          </cell>
          <cell r="AT1502">
            <v>-250000000</v>
          </cell>
          <cell r="AU1502">
            <v>-250000000</v>
          </cell>
          <cell r="AV1502">
            <v>-250000000</v>
          </cell>
          <cell r="AW1502">
            <v>-250000000</v>
          </cell>
          <cell r="AX1502">
            <v>-250000000</v>
          </cell>
          <cell r="AY1502">
            <v>-250000000</v>
          </cell>
          <cell r="AZ1502">
            <v>-250000000</v>
          </cell>
        </row>
        <row r="1503">
          <cell r="O1503">
            <v>-45000000</v>
          </cell>
          <cell r="P1503">
            <v>-45000000</v>
          </cell>
          <cell r="AO1503">
            <v>-45000000</v>
          </cell>
          <cell r="AP1503">
            <v>-45000000</v>
          </cell>
          <cell r="AQ1503">
            <v>-45000000</v>
          </cell>
          <cell r="AR1503">
            <v>-45000000</v>
          </cell>
          <cell r="AS1503">
            <v>-45000000</v>
          </cell>
          <cell r="AT1503">
            <v>-45000000</v>
          </cell>
          <cell r="AU1503">
            <v>-45000000</v>
          </cell>
          <cell r="AV1503">
            <v>-45000000</v>
          </cell>
          <cell r="AW1503">
            <v>-45000000</v>
          </cell>
          <cell r="AX1503">
            <v>-45000000</v>
          </cell>
          <cell r="AY1503">
            <v>-45000000</v>
          </cell>
          <cell r="AZ1503">
            <v>-45000000</v>
          </cell>
        </row>
        <row r="1504">
          <cell r="O1504">
            <v>-250000000</v>
          </cell>
          <cell r="P1504">
            <v>-250000000</v>
          </cell>
          <cell r="AO1504">
            <v>-250000000</v>
          </cell>
          <cell r="AP1504">
            <v>-250000000</v>
          </cell>
          <cell r="AQ1504">
            <v>-250000000</v>
          </cell>
          <cell r="AR1504">
            <v>-250000000</v>
          </cell>
          <cell r="AS1504">
            <v>-250000000</v>
          </cell>
          <cell r="AT1504">
            <v>-250000000</v>
          </cell>
          <cell r="AU1504">
            <v>-250000000</v>
          </cell>
          <cell r="AV1504">
            <v>-250000000</v>
          </cell>
          <cell r="AW1504">
            <v>-250000000</v>
          </cell>
          <cell r="AX1504">
            <v>-250000000</v>
          </cell>
          <cell r="AY1504">
            <v>-250000000</v>
          </cell>
          <cell r="AZ1504">
            <v>-250000000</v>
          </cell>
        </row>
        <row r="1505">
          <cell r="O1505">
            <v>-150000000</v>
          </cell>
          <cell r="P1505">
            <v>-150000000</v>
          </cell>
          <cell r="AO1505">
            <v>-150000000</v>
          </cell>
          <cell r="AP1505">
            <v>-150000000</v>
          </cell>
          <cell r="AQ1505">
            <v>-150000000</v>
          </cell>
          <cell r="AR1505">
            <v>-150000000</v>
          </cell>
          <cell r="AS1505">
            <v>-150000000</v>
          </cell>
          <cell r="AT1505">
            <v>-150000000</v>
          </cell>
          <cell r="AU1505">
            <v>-150000000</v>
          </cell>
          <cell r="AV1505">
            <v>-150000000</v>
          </cell>
          <cell r="AW1505">
            <v>-150000000</v>
          </cell>
          <cell r="AX1505">
            <v>-150000000</v>
          </cell>
          <cell r="AY1505">
            <v>-150000000</v>
          </cell>
          <cell r="AZ1505">
            <v>-150000000</v>
          </cell>
        </row>
        <row r="1506">
          <cell r="O1506">
            <v>-250000000</v>
          </cell>
          <cell r="P1506">
            <v>-250000000</v>
          </cell>
          <cell r="AO1506">
            <v>-250000000</v>
          </cell>
          <cell r="AP1506">
            <v>-250000000</v>
          </cell>
          <cell r="AQ1506">
            <v>-250000000</v>
          </cell>
          <cell r="AR1506">
            <v>-250000000</v>
          </cell>
          <cell r="AS1506">
            <v>-250000000</v>
          </cell>
          <cell r="AT1506">
            <v>-250000000</v>
          </cell>
          <cell r="AU1506">
            <v>-250000000</v>
          </cell>
          <cell r="AV1506">
            <v>-250000000</v>
          </cell>
          <cell r="AW1506">
            <v>-250000000</v>
          </cell>
          <cell r="AX1506">
            <v>-250000000</v>
          </cell>
          <cell r="AY1506">
            <v>-250000000</v>
          </cell>
          <cell r="AZ1506">
            <v>-250000000</v>
          </cell>
        </row>
        <row r="1507">
          <cell r="O1507">
            <v>-300000000</v>
          </cell>
          <cell r="P1507">
            <v>-300000000</v>
          </cell>
          <cell r="AO1507">
            <v>-300000000</v>
          </cell>
          <cell r="AP1507">
            <v>-300000000</v>
          </cell>
          <cell r="AQ1507">
            <v>-300000000</v>
          </cell>
          <cell r="AR1507">
            <v>-300000000</v>
          </cell>
          <cell r="AS1507">
            <v>-300000000</v>
          </cell>
          <cell r="AT1507">
            <v>-300000000</v>
          </cell>
          <cell r="AU1507">
            <v>-300000000</v>
          </cell>
          <cell r="AV1507">
            <v>-300000000</v>
          </cell>
          <cell r="AW1507">
            <v>-300000000</v>
          </cell>
          <cell r="AX1507">
            <v>-300000000</v>
          </cell>
          <cell r="AY1507">
            <v>-300000000</v>
          </cell>
          <cell r="AZ1507">
            <v>-300000000</v>
          </cell>
        </row>
        <row r="1508">
          <cell r="O1508">
            <v>0</v>
          </cell>
          <cell r="P1508">
            <v>0</v>
          </cell>
          <cell r="AO1508">
            <v>0</v>
          </cell>
          <cell r="AP1508">
            <v>0</v>
          </cell>
          <cell r="AQ1508">
            <v>0</v>
          </cell>
          <cell r="AR1508">
            <v>0</v>
          </cell>
          <cell r="AS1508">
            <v>0</v>
          </cell>
          <cell r="AT1508">
            <v>0</v>
          </cell>
          <cell r="AU1508">
            <v>0</v>
          </cell>
          <cell r="AV1508">
            <v>0</v>
          </cell>
          <cell r="AW1508">
            <v>0</v>
          </cell>
          <cell r="AX1508">
            <v>0</v>
          </cell>
          <cell r="AY1508">
            <v>0</v>
          </cell>
          <cell r="AZ1508">
            <v>0</v>
          </cell>
        </row>
        <row r="1509">
          <cell r="O1509">
            <v>-250000000</v>
          </cell>
          <cell r="P1509">
            <v>-250000000</v>
          </cell>
          <cell r="AO1509">
            <v>-250000000</v>
          </cell>
          <cell r="AP1509">
            <v>-250000000</v>
          </cell>
          <cell r="AQ1509">
            <v>-250000000</v>
          </cell>
          <cell r="AR1509">
            <v>-250000000</v>
          </cell>
          <cell r="AS1509">
            <v>-250000000</v>
          </cell>
          <cell r="AT1509">
            <v>-250000000</v>
          </cell>
          <cell r="AU1509">
            <v>-250000000</v>
          </cell>
          <cell r="AV1509">
            <v>-250000000</v>
          </cell>
          <cell r="AW1509">
            <v>-250000000</v>
          </cell>
          <cell r="AX1509">
            <v>-250000000</v>
          </cell>
          <cell r="AY1509">
            <v>-250000000</v>
          </cell>
          <cell r="AZ1509">
            <v>-250000000</v>
          </cell>
        </row>
        <row r="1510">
          <cell r="O1510">
            <v>-350000000</v>
          </cell>
          <cell r="P1510">
            <v>-350000000</v>
          </cell>
          <cell r="AO1510">
            <v>-350000000</v>
          </cell>
          <cell r="AP1510">
            <v>-350000000</v>
          </cell>
          <cell r="AQ1510">
            <v>-350000000</v>
          </cell>
          <cell r="AR1510">
            <v>-350000000</v>
          </cell>
          <cell r="AS1510">
            <v>-350000000</v>
          </cell>
          <cell r="AT1510">
            <v>-350000000</v>
          </cell>
          <cell r="AU1510">
            <v>-350000000</v>
          </cell>
          <cell r="AV1510">
            <v>-350000000</v>
          </cell>
          <cell r="AW1510">
            <v>-350000000</v>
          </cell>
          <cell r="AX1510">
            <v>-350000000</v>
          </cell>
          <cell r="AY1510">
            <v>-350000000</v>
          </cell>
          <cell r="AZ1510">
            <v>-350000000</v>
          </cell>
        </row>
        <row r="1511">
          <cell r="O1511">
            <v>-325000000</v>
          </cell>
          <cell r="P1511">
            <v>-325000000</v>
          </cell>
          <cell r="AO1511">
            <v>-325000000</v>
          </cell>
          <cell r="AP1511">
            <v>-325000000</v>
          </cell>
          <cell r="AQ1511">
            <v>-325000000</v>
          </cell>
          <cell r="AR1511">
            <v>-325000000</v>
          </cell>
          <cell r="AS1511">
            <v>-325000000</v>
          </cell>
          <cell r="AT1511">
            <v>-325000000</v>
          </cell>
          <cell r="AU1511">
            <v>-325000000</v>
          </cell>
          <cell r="AV1511">
            <v>-325000000</v>
          </cell>
          <cell r="AW1511">
            <v>-325000000</v>
          </cell>
          <cell r="AX1511">
            <v>-325000000</v>
          </cell>
          <cell r="AY1511">
            <v>-325000000</v>
          </cell>
          <cell r="AZ1511">
            <v>-325000000</v>
          </cell>
        </row>
        <row r="1512">
          <cell r="O1512">
            <v>-250000000</v>
          </cell>
          <cell r="P1512">
            <v>-250000000</v>
          </cell>
          <cell r="AO1512">
            <v>-250000000</v>
          </cell>
          <cell r="AP1512">
            <v>-250000000</v>
          </cell>
          <cell r="AQ1512">
            <v>-250000000</v>
          </cell>
          <cell r="AR1512">
            <v>-250000000</v>
          </cell>
          <cell r="AS1512">
            <v>-250000000</v>
          </cell>
          <cell r="AT1512">
            <v>-250000000</v>
          </cell>
          <cell r="AU1512">
            <v>-250000000</v>
          </cell>
          <cell r="AV1512">
            <v>-250000000</v>
          </cell>
          <cell r="AW1512">
            <v>-250000000</v>
          </cell>
          <cell r="AX1512">
            <v>-250000000</v>
          </cell>
          <cell r="AY1512">
            <v>-250000000</v>
          </cell>
          <cell r="AZ1512">
            <v>-250000000</v>
          </cell>
        </row>
        <row r="1513">
          <cell r="O1513">
            <v>-300000000</v>
          </cell>
          <cell r="P1513">
            <v>-300000000</v>
          </cell>
          <cell r="AO1513">
            <v>-300000000</v>
          </cell>
          <cell r="AP1513">
            <v>-300000000</v>
          </cell>
          <cell r="AQ1513">
            <v>-300000000</v>
          </cell>
          <cell r="AR1513">
            <v>-300000000</v>
          </cell>
          <cell r="AS1513">
            <v>-300000000</v>
          </cell>
          <cell r="AT1513">
            <v>-300000000</v>
          </cell>
          <cell r="AU1513">
            <v>-300000000</v>
          </cell>
          <cell r="AV1513">
            <v>-300000000</v>
          </cell>
          <cell r="AW1513">
            <v>-300000000</v>
          </cell>
          <cell r="AX1513">
            <v>-300000000</v>
          </cell>
          <cell r="AY1513">
            <v>-300000000</v>
          </cell>
          <cell r="AZ1513">
            <v>-300000000</v>
          </cell>
        </row>
        <row r="1514">
          <cell r="O1514">
            <v>0</v>
          </cell>
          <cell r="P1514">
            <v>0</v>
          </cell>
          <cell r="AO1514">
            <v>0</v>
          </cell>
          <cell r="AP1514">
            <v>0</v>
          </cell>
          <cell r="AQ1514">
            <v>0</v>
          </cell>
          <cell r="AR1514">
            <v>0</v>
          </cell>
          <cell r="AS1514">
            <v>0</v>
          </cell>
          <cell r="AT1514">
            <v>0</v>
          </cell>
          <cell r="AU1514">
            <v>0</v>
          </cell>
          <cell r="AV1514">
            <v>0</v>
          </cell>
          <cell r="AW1514">
            <v>0</v>
          </cell>
          <cell r="AX1514">
            <v>0</v>
          </cell>
          <cell r="AY1514">
            <v>0</v>
          </cell>
          <cell r="AZ1514">
            <v>0</v>
          </cell>
        </row>
        <row r="1515">
          <cell r="O1515">
            <v>0</v>
          </cell>
          <cell r="P1515">
            <v>0</v>
          </cell>
          <cell r="AO1515">
            <v>0</v>
          </cell>
          <cell r="AP1515">
            <v>0</v>
          </cell>
          <cell r="AQ1515">
            <v>0</v>
          </cell>
          <cell r="AR1515">
            <v>0</v>
          </cell>
          <cell r="AS1515">
            <v>0</v>
          </cell>
          <cell r="AT1515">
            <v>0</v>
          </cell>
          <cell r="AU1515">
            <v>0</v>
          </cell>
          <cell r="AV1515">
            <v>0</v>
          </cell>
          <cell r="AW1515">
            <v>0</v>
          </cell>
          <cell r="AX1515">
            <v>0</v>
          </cell>
          <cell r="AY1515">
            <v>0</v>
          </cell>
          <cell r="AZ1515">
            <v>0</v>
          </cell>
        </row>
        <row r="1516">
          <cell r="O1516">
            <v>0</v>
          </cell>
          <cell r="P1516">
            <v>0</v>
          </cell>
          <cell r="AO1516">
            <v>0</v>
          </cell>
          <cell r="AP1516">
            <v>0</v>
          </cell>
          <cell r="AQ1516">
            <v>0</v>
          </cell>
          <cell r="AR1516">
            <v>0</v>
          </cell>
          <cell r="AS1516">
            <v>0</v>
          </cell>
          <cell r="AT1516">
            <v>0</v>
          </cell>
          <cell r="AU1516">
            <v>0</v>
          </cell>
          <cell r="AV1516">
            <v>0</v>
          </cell>
          <cell r="AW1516">
            <v>0</v>
          </cell>
          <cell r="AX1516">
            <v>0</v>
          </cell>
          <cell r="AY1516">
            <v>0</v>
          </cell>
          <cell r="AZ1516">
            <v>0</v>
          </cell>
        </row>
        <row r="1517">
          <cell r="O1517">
            <v>0</v>
          </cell>
          <cell r="P1517">
            <v>0</v>
          </cell>
          <cell r="AO1517">
            <v>0</v>
          </cell>
          <cell r="AP1517">
            <v>0</v>
          </cell>
          <cell r="AQ1517">
            <v>0</v>
          </cell>
          <cell r="AR1517">
            <v>0</v>
          </cell>
          <cell r="AS1517">
            <v>0</v>
          </cell>
          <cell r="AT1517">
            <v>0</v>
          </cell>
          <cell r="AU1517">
            <v>0</v>
          </cell>
          <cell r="AV1517">
            <v>0</v>
          </cell>
          <cell r="AW1517">
            <v>0</v>
          </cell>
          <cell r="AX1517">
            <v>0</v>
          </cell>
          <cell r="AY1517">
            <v>0</v>
          </cell>
          <cell r="AZ1517">
            <v>0</v>
          </cell>
        </row>
        <row r="1518">
          <cell r="O1518">
            <v>0</v>
          </cell>
          <cell r="P1518">
            <v>0</v>
          </cell>
          <cell r="AO1518">
            <v>0</v>
          </cell>
          <cell r="AP1518">
            <v>0</v>
          </cell>
          <cell r="AQ1518">
            <v>0</v>
          </cell>
          <cell r="AR1518">
            <v>0</v>
          </cell>
          <cell r="AS1518">
            <v>0</v>
          </cell>
          <cell r="AT1518">
            <v>0</v>
          </cell>
          <cell r="AU1518">
            <v>0</v>
          </cell>
          <cell r="AV1518">
            <v>0</v>
          </cell>
          <cell r="AW1518">
            <v>0</v>
          </cell>
          <cell r="AX1518">
            <v>0</v>
          </cell>
          <cell r="AY1518">
            <v>0</v>
          </cell>
          <cell r="AZ1518">
            <v>0</v>
          </cell>
        </row>
        <row r="1519">
          <cell r="O1519">
            <v>0</v>
          </cell>
          <cell r="P1519">
            <v>0</v>
          </cell>
          <cell r="AO1519">
            <v>0</v>
          </cell>
          <cell r="AP1519">
            <v>0</v>
          </cell>
          <cell r="AQ1519">
            <v>0</v>
          </cell>
          <cell r="AR1519">
            <v>0</v>
          </cell>
          <cell r="AS1519">
            <v>0</v>
          </cell>
          <cell r="AT1519">
            <v>0</v>
          </cell>
          <cell r="AU1519">
            <v>0</v>
          </cell>
          <cell r="AV1519">
            <v>0</v>
          </cell>
          <cell r="AW1519">
            <v>0</v>
          </cell>
          <cell r="AX1519">
            <v>0</v>
          </cell>
          <cell r="AY1519">
            <v>0</v>
          </cell>
          <cell r="AZ1519">
            <v>0</v>
          </cell>
        </row>
        <row r="1520">
          <cell r="O1520">
            <v>0</v>
          </cell>
          <cell r="P1520">
            <v>0</v>
          </cell>
          <cell r="AO1520">
            <v>0</v>
          </cell>
          <cell r="AP1520">
            <v>0</v>
          </cell>
          <cell r="AQ1520">
            <v>0</v>
          </cell>
          <cell r="AR1520">
            <v>0</v>
          </cell>
          <cell r="AS1520">
            <v>0</v>
          </cell>
          <cell r="AT1520">
            <v>0</v>
          </cell>
          <cell r="AU1520">
            <v>0</v>
          </cell>
          <cell r="AV1520">
            <v>0</v>
          </cell>
          <cell r="AW1520">
            <v>0</v>
          </cell>
          <cell r="AX1520">
            <v>0</v>
          </cell>
          <cell r="AY1520">
            <v>0</v>
          </cell>
          <cell r="AZ1520">
            <v>0</v>
          </cell>
        </row>
        <row r="1521">
          <cell r="O1521">
            <v>0</v>
          </cell>
          <cell r="P1521">
            <v>0</v>
          </cell>
          <cell r="AO1521">
            <v>0</v>
          </cell>
          <cell r="AP1521">
            <v>0</v>
          </cell>
          <cell r="AQ1521">
            <v>0</v>
          </cell>
          <cell r="AR1521">
            <v>0</v>
          </cell>
          <cell r="AS1521">
            <v>0</v>
          </cell>
          <cell r="AT1521">
            <v>0</v>
          </cell>
          <cell r="AU1521">
            <v>0</v>
          </cell>
          <cell r="AV1521">
            <v>0</v>
          </cell>
          <cell r="AW1521">
            <v>0</v>
          </cell>
          <cell r="AX1521">
            <v>0</v>
          </cell>
          <cell r="AY1521">
            <v>0</v>
          </cell>
          <cell r="AZ1521">
            <v>0</v>
          </cell>
        </row>
        <row r="1522">
          <cell r="O1522">
            <v>13683.57</v>
          </cell>
          <cell r="P1522">
            <v>13641.72</v>
          </cell>
          <cell r="AO1522">
            <v>13850.970000000001</v>
          </cell>
          <cell r="AP1522">
            <v>13809.119999999997</v>
          </cell>
          <cell r="AQ1522">
            <v>13767.269999999999</v>
          </cell>
          <cell r="AR1522">
            <v>13725.42</v>
          </cell>
          <cell r="AS1522">
            <v>13683.570000000002</v>
          </cell>
          <cell r="AT1522">
            <v>13641.720000000001</v>
          </cell>
          <cell r="AU1522">
            <v>13599.869999999997</v>
          </cell>
          <cell r="AV1522">
            <v>13558.019999999999</v>
          </cell>
          <cell r="AW1522">
            <v>13516.17</v>
          </cell>
          <cell r="AX1522">
            <v>13474.320000000002</v>
          </cell>
          <cell r="AY1522">
            <v>13432.470000000001</v>
          </cell>
          <cell r="AZ1522">
            <v>13390.619999999997</v>
          </cell>
        </row>
        <row r="1523">
          <cell r="O1523">
            <v>0</v>
          </cell>
          <cell r="P1523">
            <v>0</v>
          </cell>
          <cell r="AO1523">
            <v>0</v>
          </cell>
          <cell r="AP1523">
            <v>0</v>
          </cell>
          <cell r="AQ1523">
            <v>0</v>
          </cell>
          <cell r="AR1523">
            <v>0</v>
          </cell>
          <cell r="AS1523">
            <v>0</v>
          </cell>
          <cell r="AT1523">
            <v>0</v>
          </cell>
          <cell r="AU1523">
            <v>0</v>
          </cell>
          <cell r="AV1523">
            <v>0</v>
          </cell>
          <cell r="AW1523">
            <v>0</v>
          </cell>
          <cell r="AX1523">
            <v>0</v>
          </cell>
          <cell r="AY1523">
            <v>0</v>
          </cell>
          <cell r="AZ1523">
            <v>0</v>
          </cell>
        </row>
        <row r="1524">
          <cell r="O1524">
            <v>0</v>
          </cell>
          <cell r="P1524">
            <v>0</v>
          </cell>
          <cell r="AO1524">
            <v>0</v>
          </cell>
          <cell r="AP1524">
            <v>0</v>
          </cell>
          <cell r="AQ1524">
            <v>0</v>
          </cell>
          <cell r="AR1524">
            <v>0</v>
          </cell>
          <cell r="AS1524">
            <v>0</v>
          </cell>
          <cell r="AT1524">
            <v>0</v>
          </cell>
          <cell r="AU1524">
            <v>0</v>
          </cell>
          <cell r="AV1524">
            <v>0</v>
          </cell>
          <cell r="AW1524">
            <v>0</v>
          </cell>
          <cell r="AX1524">
            <v>0</v>
          </cell>
          <cell r="AY1524">
            <v>0</v>
          </cell>
          <cell r="AZ1524">
            <v>0</v>
          </cell>
        </row>
        <row r="1525">
          <cell r="O1525">
            <v>-10104116.359999999</v>
          </cell>
          <cell r="P1525">
            <v>-9472609.0500000007</v>
          </cell>
          <cell r="AO1525">
            <v>-12630145.6</v>
          </cell>
          <cell r="AP1525">
            <v>-11998638.289999999</v>
          </cell>
          <cell r="AQ1525">
            <v>-11367130.979999999</v>
          </cell>
          <cell r="AR1525">
            <v>-10735623.67</v>
          </cell>
          <cell r="AS1525">
            <v>-10104116.360000001</v>
          </cell>
          <cell r="AT1525">
            <v>-9472609.0500000007</v>
          </cell>
          <cell r="AU1525">
            <v>-8841101.7400000002</v>
          </cell>
          <cell r="AV1525">
            <v>-8209594.4299999997</v>
          </cell>
          <cell r="AW1525">
            <v>-7578087.1200000001</v>
          </cell>
          <cell r="AX1525">
            <v>-6946579.8100000015</v>
          </cell>
          <cell r="AY1525">
            <v>-6315072.5</v>
          </cell>
          <cell r="AZ1525">
            <v>-5683565.1900000004</v>
          </cell>
        </row>
        <row r="1526">
          <cell r="O1526">
            <v>0</v>
          </cell>
          <cell r="P1526">
            <v>0</v>
          </cell>
          <cell r="AO1526">
            <v>0</v>
          </cell>
          <cell r="AP1526">
            <v>0</v>
          </cell>
          <cell r="AQ1526">
            <v>0</v>
          </cell>
          <cell r="AR1526">
            <v>0</v>
          </cell>
          <cell r="AS1526">
            <v>0</v>
          </cell>
          <cell r="AT1526">
            <v>0</v>
          </cell>
          <cell r="AU1526">
            <v>0</v>
          </cell>
          <cell r="AV1526">
            <v>0</v>
          </cell>
          <cell r="AW1526">
            <v>0</v>
          </cell>
          <cell r="AX1526">
            <v>0</v>
          </cell>
          <cell r="AY1526">
            <v>0</v>
          </cell>
          <cell r="AZ1526">
            <v>0</v>
          </cell>
        </row>
        <row r="1527">
          <cell r="O1527">
            <v>-70000</v>
          </cell>
          <cell r="P1527">
            <v>-110000</v>
          </cell>
          <cell r="AO1527">
            <v>-68750</v>
          </cell>
          <cell r="AP1527">
            <v>-76250</v>
          </cell>
          <cell r="AQ1527">
            <v>-81250</v>
          </cell>
          <cell r="AR1527">
            <v>-83750</v>
          </cell>
          <cell r="AS1527">
            <v>-86250</v>
          </cell>
          <cell r="AT1527">
            <v>-86666.666666666672</v>
          </cell>
          <cell r="AU1527">
            <v>-85000</v>
          </cell>
          <cell r="AV1527">
            <v>-83333.333333333328</v>
          </cell>
          <cell r="AW1527">
            <v>-82083.333333333328</v>
          </cell>
          <cell r="AX1527">
            <v>-81250</v>
          </cell>
          <cell r="AY1527">
            <v>-80416.666666666672</v>
          </cell>
          <cell r="AZ1527">
            <v>-78333.333333333328</v>
          </cell>
        </row>
        <row r="1528">
          <cell r="O1528">
            <v>-950000</v>
          </cell>
          <cell r="P1528">
            <v>-950000</v>
          </cell>
          <cell r="AO1528">
            <v>-950000</v>
          </cell>
          <cell r="AP1528">
            <v>-941666.66666666663</v>
          </cell>
          <cell r="AQ1528">
            <v>-938541.66666666663</v>
          </cell>
          <cell r="AR1528">
            <v>-940625</v>
          </cell>
          <cell r="AS1528">
            <v>-942708.33333333337</v>
          </cell>
          <cell r="AT1528">
            <v>-942708.33333333337</v>
          </cell>
          <cell r="AU1528">
            <v>-940625</v>
          </cell>
          <cell r="AV1528">
            <v>-938541.66666666663</v>
          </cell>
          <cell r="AW1528">
            <v>-939583.33333333337</v>
          </cell>
          <cell r="AX1528">
            <v>-943750</v>
          </cell>
          <cell r="AY1528">
            <v>-947916.66666666663</v>
          </cell>
          <cell r="AZ1528">
            <v>-952500</v>
          </cell>
        </row>
        <row r="1529">
          <cell r="O1529">
            <v>-49960604.939999998</v>
          </cell>
          <cell r="P1529">
            <v>-48720631.189999998</v>
          </cell>
          <cell r="AO1529">
            <v>-51735009.039166659</v>
          </cell>
          <cell r="AP1529">
            <v>-51350032.281666659</v>
          </cell>
          <cell r="AQ1529">
            <v>-50963413.310000002</v>
          </cell>
          <cell r="AR1529">
            <v>-50574928.767500006</v>
          </cell>
          <cell r="AS1529">
            <v>-50189377.462500006</v>
          </cell>
          <cell r="AT1529">
            <v>-49897139.720833339</v>
          </cell>
          <cell r="AU1529">
            <v>-49750625.96458333</v>
          </cell>
          <cell r="AV1529">
            <v>-49659380.363750003</v>
          </cell>
          <cell r="AW1529">
            <v>-49567981.959166676</v>
          </cell>
          <cell r="AX1529">
            <v>-49476287.264583342</v>
          </cell>
          <cell r="AY1529">
            <v>-49437775.78125</v>
          </cell>
          <cell r="AZ1529">
            <v>-49805307.21875</v>
          </cell>
        </row>
        <row r="1530">
          <cell r="O1530">
            <v>-7165670.3799999999</v>
          </cell>
          <cell r="P1530">
            <v>-4722811.43</v>
          </cell>
          <cell r="AO1530">
            <v>-7237847.3266666681</v>
          </cell>
          <cell r="AP1530">
            <v>-6921222.3895833343</v>
          </cell>
          <cell r="AQ1530">
            <v>-6608523.8312499998</v>
          </cell>
          <cell r="AR1530">
            <v>-6305752.677083333</v>
          </cell>
          <cell r="AS1530">
            <v>-6011092.3783333339</v>
          </cell>
          <cell r="AT1530">
            <v>-5723112.5674999999</v>
          </cell>
          <cell r="AU1530">
            <v>-5436596.0554166669</v>
          </cell>
          <cell r="AV1530">
            <v>-5149720.5916666668</v>
          </cell>
          <cell r="AW1530">
            <v>-4862440.5312500009</v>
          </cell>
          <cell r="AX1530">
            <v>-4576812.342083334</v>
          </cell>
          <cell r="AY1530">
            <v>-4289128.5808333335</v>
          </cell>
          <cell r="AZ1530">
            <v>-4189627.646666666</v>
          </cell>
        </row>
        <row r="1531">
          <cell r="O1531">
            <v>-76317088.099999994</v>
          </cell>
          <cell r="P1531">
            <v>0</v>
          </cell>
          <cell r="AO1531">
            <v>-69987905.566666678</v>
          </cell>
          <cell r="AP1531">
            <v>-62868374.233333342</v>
          </cell>
          <cell r="AQ1531">
            <v>-55943176.233333342</v>
          </cell>
          <cell r="AR1531">
            <v>-49212311.566666663</v>
          </cell>
          <cell r="AS1531">
            <v>-42463280.233333342</v>
          </cell>
          <cell r="AT1531">
            <v>-35750064.420833327</v>
          </cell>
          <cell r="AU1531">
            <v>-29070103.424166664</v>
          </cell>
          <cell r="AV1531">
            <v>-22366854.35083333</v>
          </cell>
          <cell r="AW1531">
            <v>-15852817.200833334</v>
          </cell>
          <cell r="AX1531">
            <v>-9527991.9741666671</v>
          </cell>
          <cell r="AY1531">
            <v>-3179878.6708333329</v>
          </cell>
          <cell r="AZ1531">
            <v>-2667571.375</v>
          </cell>
        </row>
        <row r="1532">
          <cell r="O1532">
            <v>-1545743.28</v>
          </cell>
          <cell r="P1532">
            <v>-1334000</v>
          </cell>
          <cell r="AO1532">
            <v>-1363037.635</v>
          </cell>
          <cell r="AP1532">
            <v>-1373032.7745833332</v>
          </cell>
          <cell r="AQ1532">
            <v>-1361336.8133333332</v>
          </cell>
          <cell r="AR1532">
            <v>-1348373.0029166664</v>
          </cell>
          <cell r="AS1532">
            <v>-1334139.0008333332</v>
          </cell>
          <cell r="AT1532">
            <v>-1336129.2258333333</v>
          </cell>
          <cell r="AU1532">
            <v>-1340617.0683333334</v>
          </cell>
          <cell r="AV1532">
            <v>-1341481.9583333335</v>
          </cell>
          <cell r="AW1532">
            <v>-1341681.9225000001</v>
          </cell>
          <cell r="AX1532">
            <v>-1346657.1687500002</v>
          </cell>
          <cell r="AY1532">
            <v>-1352201.6595833334</v>
          </cell>
          <cell r="AZ1532">
            <v>-1356281.3208333335</v>
          </cell>
        </row>
        <row r="1533">
          <cell r="O1533">
            <v>-11821.75</v>
          </cell>
          <cell r="P1533">
            <v>-11821.75</v>
          </cell>
          <cell r="AO1533">
            <v>-43406.056249999994</v>
          </cell>
          <cell r="AP1533">
            <v>-51019.532083333332</v>
          </cell>
          <cell r="AQ1533">
            <v>-67066.09</v>
          </cell>
          <cell r="AR1533">
            <v>-79879.063333333324</v>
          </cell>
          <cell r="AS1533">
            <v>-92692.036666666667</v>
          </cell>
          <cell r="AT1533">
            <v>-105450.89374999999</v>
          </cell>
          <cell r="AU1533">
            <v>-107738.96791666666</v>
          </cell>
          <cell r="AV1533">
            <v>-104389.94541666667</v>
          </cell>
          <cell r="AW1533">
            <v>-107814.19499999999</v>
          </cell>
          <cell r="AX1533">
            <v>-112694.73291666666</v>
          </cell>
          <cell r="AY1533">
            <v>-119535.55458333332</v>
          </cell>
          <cell r="AZ1533">
            <v>-128156.91958333331</v>
          </cell>
        </row>
        <row r="1534">
          <cell r="O1534">
            <v>0</v>
          </cell>
          <cell r="P1534">
            <v>0</v>
          </cell>
          <cell r="AO1534">
            <v>-47453.557499999995</v>
          </cell>
          <cell r="AP1534">
            <v>-165439.50708333333</v>
          </cell>
          <cell r="AQ1534">
            <v>-274638.56583333336</v>
          </cell>
          <cell r="AR1534">
            <v>-357823.01916666672</v>
          </cell>
          <cell r="AS1534">
            <v>-459986.98958333331</v>
          </cell>
          <cell r="AT1534">
            <v>-562341.50666666671</v>
          </cell>
          <cell r="AU1534">
            <v>-665402.97833333339</v>
          </cell>
          <cell r="AV1534">
            <v>-780010.77749999997</v>
          </cell>
          <cell r="AW1534">
            <v>-883807.10499999998</v>
          </cell>
          <cell r="AX1534">
            <v>-976625.09416666662</v>
          </cell>
          <cell r="AY1534">
            <v>-1082090.1304166666</v>
          </cell>
          <cell r="AZ1534">
            <v>-1194278.8441666665</v>
          </cell>
        </row>
        <row r="1535">
          <cell r="O1535">
            <v>0</v>
          </cell>
          <cell r="P1535">
            <v>0</v>
          </cell>
          <cell r="AO1535">
            <v>0</v>
          </cell>
          <cell r="AP1535">
            <v>0</v>
          </cell>
          <cell r="AQ1535">
            <v>-1670.875</v>
          </cell>
          <cell r="AR1535">
            <v>-5012.625</v>
          </cell>
          <cell r="AS1535">
            <v>-8354.375</v>
          </cell>
          <cell r="AT1535">
            <v>-13367</v>
          </cell>
          <cell r="AU1535">
            <v>-20050.5</v>
          </cell>
          <cell r="AV1535">
            <v>-26734</v>
          </cell>
          <cell r="AW1535">
            <v>-35088.375</v>
          </cell>
          <cell r="AX1535">
            <v>-45113.625</v>
          </cell>
          <cell r="AY1535">
            <v>-54909</v>
          </cell>
          <cell r="AZ1535">
            <v>-64474.5</v>
          </cell>
        </row>
        <row r="1536">
          <cell r="O1536">
            <v>0</v>
          </cell>
          <cell r="P1536">
            <v>0</v>
          </cell>
          <cell r="AO1536">
            <v>0</v>
          </cell>
          <cell r="AP1536">
            <v>0</v>
          </cell>
          <cell r="AQ1536">
            <v>-2250</v>
          </cell>
          <cell r="AR1536">
            <v>-6750</v>
          </cell>
          <cell r="AS1536">
            <v>-11250</v>
          </cell>
          <cell r="AT1536">
            <v>-18000</v>
          </cell>
          <cell r="AU1536">
            <v>-27000</v>
          </cell>
          <cell r="AV1536">
            <v>-36000</v>
          </cell>
          <cell r="AW1536">
            <v>-47250</v>
          </cell>
          <cell r="AX1536">
            <v>-60750</v>
          </cell>
          <cell r="AY1536">
            <v>-74962.875</v>
          </cell>
          <cell r="AZ1536">
            <v>-89888.625</v>
          </cell>
        </row>
        <row r="1537">
          <cell r="O1537">
            <v>0</v>
          </cell>
          <cell r="P1537">
            <v>0</v>
          </cell>
          <cell r="AO1537">
            <v>0</v>
          </cell>
          <cell r="AP1537">
            <v>0</v>
          </cell>
          <cell r="AQ1537">
            <v>0</v>
          </cell>
          <cell r="AR1537">
            <v>0</v>
          </cell>
          <cell r="AS1537">
            <v>0</v>
          </cell>
          <cell r="AT1537">
            <v>0</v>
          </cell>
          <cell r="AU1537">
            <v>0</v>
          </cell>
          <cell r="AV1537">
            <v>0</v>
          </cell>
          <cell r="AW1537">
            <v>0</v>
          </cell>
          <cell r="AX1537">
            <v>0</v>
          </cell>
          <cell r="AY1537">
            <v>0</v>
          </cell>
          <cell r="AZ1537">
            <v>0</v>
          </cell>
        </row>
        <row r="1538">
          <cell r="O1538">
            <v>0</v>
          </cell>
          <cell r="P1538">
            <v>0</v>
          </cell>
          <cell r="AO1538">
            <v>0</v>
          </cell>
          <cell r="AP1538">
            <v>0</v>
          </cell>
          <cell r="AQ1538">
            <v>0</v>
          </cell>
          <cell r="AR1538">
            <v>0</v>
          </cell>
          <cell r="AS1538">
            <v>0</v>
          </cell>
          <cell r="AT1538">
            <v>0</v>
          </cell>
          <cell r="AU1538">
            <v>0</v>
          </cell>
          <cell r="AV1538">
            <v>0</v>
          </cell>
          <cell r="AW1538">
            <v>0</v>
          </cell>
          <cell r="AX1538">
            <v>0</v>
          </cell>
          <cell r="AY1538">
            <v>0</v>
          </cell>
          <cell r="AZ1538">
            <v>0</v>
          </cell>
        </row>
        <row r="1539">
          <cell r="O1539">
            <v>-725000</v>
          </cell>
          <cell r="P1539">
            <v>-725000</v>
          </cell>
          <cell r="AO1539">
            <v>-724967.45000000007</v>
          </cell>
          <cell r="AP1539">
            <v>-724974.68333333323</v>
          </cell>
          <cell r="AQ1539">
            <v>-724981.91666666663</v>
          </cell>
          <cell r="AR1539">
            <v>-724989.15</v>
          </cell>
          <cell r="AS1539">
            <v>-724996.3833333333</v>
          </cell>
          <cell r="AT1539">
            <v>-725000</v>
          </cell>
          <cell r="AU1539">
            <v>-725000</v>
          </cell>
          <cell r="AV1539">
            <v>-725000</v>
          </cell>
          <cell r="AW1539">
            <v>-725000</v>
          </cell>
          <cell r="AX1539">
            <v>-725000</v>
          </cell>
          <cell r="AY1539">
            <v>-725000</v>
          </cell>
          <cell r="AZ1539">
            <v>-720177.08333333337</v>
          </cell>
        </row>
        <row r="1540">
          <cell r="O1540">
            <v>-550000</v>
          </cell>
          <cell r="P1540">
            <v>-550000</v>
          </cell>
          <cell r="AO1540">
            <v>-437500</v>
          </cell>
          <cell r="AP1540">
            <v>-462500</v>
          </cell>
          <cell r="AQ1540">
            <v>-475012.80333333329</v>
          </cell>
          <cell r="AR1540">
            <v>-475038.41</v>
          </cell>
          <cell r="AS1540">
            <v>-475064.01666666666</v>
          </cell>
          <cell r="AT1540">
            <v>-462589.62333333335</v>
          </cell>
          <cell r="AU1540">
            <v>-437615.23</v>
          </cell>
          <cell r="AV1540">
            <v>-412640.83666666661</v>
          </cell>
          <cell r="AW1540">
            <v>-387666.44333333318</v>
          </cell>
          <cell r="AX1540">
            <v>-362692.04999999987</v>
          </cell>
          <cell r="AY1540">
            <v>-337717.65666666656</v>
          </cell>
          <cell r="AZ1540">
            <v>-310647.12666666659</v>
          </cell>
        </row>
        <row r="1541">
          <cell r="O1541">
            <v>-1498581.3</v>
          </cell>
          <cell r="P1541">
            <v>-1500048.55</v>
          </cell>
          <cell r="AO1541">
            <v>-3166969.1262500002</v>
          </cell>
          <cell r="AP1541">
            <v>-2796458.1204166668</v>
          </cell>
          <cell r="AQ1541">
            <v>-2500945.0916666668</v>
          </cell>
          <cell r="AR1541">
            <v>-2280430.0400000005</v>
          </cell>
          <cell r="AS1541">
            <v>-2059914.988333334</v>
          </cell>
          <cell r="AT1541">
            <v>-2024434.3375000001</v>
          </cell>
          <cell r="AU1541">
            <v>-2173988.0874999999</v>
          </cell>
          <cell r="AV1541">
            <v>-2323541.8374999999</v>
          </cell>
          <cell r="AW1541">
            <v>-2473050.2208333332</v>
          </cell>
          <cell r="AX1541">
            <v>-2622513.2374999998</v>
          </cell>
          <cell r="AY1541">
            <v>-2771976.2541666664</v>
          </cell>
          <cell r="AZ1541">
            <v>-2864178.3020833335</v>
          </cell>
        </row>
        <row r="1542">
          <cell r="O1542">
            <v>-129471.05</v>
          </cell>
          <cell r="P1542">
            <v>-129471.05</v>
          </cell>
          <cell r="AO1542">
            <v>-129471.05000000003</v>
          </cell>
          <cell r="AP1542">
            <v>-129471.05000000003</v>
          </cell>
          <cell r="AQ1542">
            <v>-129471.05000000003</v>
          </cell>
          <cell r="AR1542">
            <v>-129471.05000000003</v>
          </cell>
          <cell r="AS1542">
            <v>-129471.05000000003</v>
          </cell>
          <cell r="AT1542">
            <v>-129471.05000000003</v>
          </cell>
          <cell r="AU1542">
            <v>-129471.05000000003</v>
          </cell>
          <cell r="AV1542">
            <v>-129471.05000000003</v>
          </cell>
          <cell r="AW1542">
            <v>-129471.05000000003</v>
          </cell>
          <cell r="AX1542">
            <v>-129471.05000000003</v>
          </cell>
          <cell r="AY1542">
            <v>-129471.05000000003</v>
          </cell>
          <cell r="AZ1542">
            <v>-134826.42291666669</v>
          </cell>
        </row>
        <row r="1543">
          <cell r="O1543">
            <v>-2992785.17</v>
          </cell>
          <cell r="P1543">
            <v>-2990519.84</v>
          </cell>
          <cell r="AO1543">
            <v>-3023934.8900000006</v>
          </cell>
          <cell r="AP1543">
            <v>-3017101.8333333335</v>
          </cell>
          <cell r="AQ1543">
            <v>-3010027.9912499995</v>
          </cell>
          <cell r="AR1543">
            <v>-3002713.3637499996</v>
          </cell>
          <cell r="AS1543">
            <v>-2995398.7362499996</v>
          </cell>
          <cell r="AT1543">
            <v>-2990787.0545833334</v>
          </cell>
          <cell r="AU1543">
            <v>-2988878.3187499996</v>
          </cell>
          <cell r="AV1543">
            <v>-2986969.5829166672</v>
          </cell>
          <cell r="AW1543">
            <v>-2985211.717916667</v>
          </cell>
          <cell r="AX1543">
            <v>-2983604.7237500004</v>
          </cell>
          <cell r="AY1543">
            <v>-2981997.7295833337</v>
          </cell>
          <cell r="AZ1543">
            <v>-2994089.2529166676</v>
          </cell>
        </row>
        <row r="1544">
          <cell r="O1544">
            <v>0</v>
          </cell>
          <cell r="P1544">
            <v>0</v>
          </cell>
          <cell r="AO1544">
            <v>0</v>
          </cell>
          <cell r="AP1544">
            <v>0</v>
          </cell>
          <cell r="AQ1544">
            <v>0</v>
          </cell>
          <cell r="AR1544">
            <v>0</v>
          </cell>
          <cell r="AS1544">
            <v>0</v>
          </cell>
          <cell r="AT1544">
            <v>0</v>
          </cell>
          <cell r="AU1544">
            <v>0</v>
          </cell>
          <cell r="AV1544">
            <v>0</v>
          </cell>
          <cell r="AW1544">
            <v>0</v>
          </cell>
          <cell r="AX1544">
            <v>0</v>
          </cell>
          <cell r="AY1544">
            <v>0</v>
          </cell>
          <cell r="AZ1544">
            <v>0</v>
          </cell>
        </row>
        <row r="1545">
          <cell r="O1545">
            <v>-250000</v>
          </cell>
          <cell r="P1545">
            <v>-250000</v>
          </cell>
          <cell r="AO1545">
            <v>-279521.33250000002</v>
          </cell>
          <cell r="AP1545">
            <v>-272019.51416666666</v>
          </cell>
          <cell r="AQ1545">
            <v>-265185.83083333331</v>
          </cell>
          <cell r="AR1545">
            <v>-259020.28249999997</v>
          </cell>
          <cell r="AS1545">
            <v>-252854.73416666663</v>
          </cell>
          <cell r="AT1545">
            <v>-249307.73624999996</v>
          </cell>
          <cell r="AU1545">
            <v>-248379.28874999998</v>
          </cell>
          <cell r="AV1545">
            <v>-247450.84124999997</v>
          </cell>
          <cell r="AW1545">
            <v>-246431.11291666667</v>
          </cell>
          <cell r="AX1545">
            <v>-245320.10375000001</v>
          </cell>
          <cell r="AY1545">
            <v>-244209.09458333332</v>
          </cell>
          <cell r="AZ1545">
            <v>-243195.25541666665</v>
          </cell>
        </row>
        <row r="1546">
          <cell r="O1546">
            <v>-15000</v>
          </cell>
          <cell r="P1546">
            <v>-15000</v>
          </cell>
          <cell r="AO1546">
            <v>-15000</v>
          </cell>
          <cell r="AP1546">
            <v>-15000</v>
          </cell>
          <cell r="AQ1546">
            <v>-15000</v>
          </cell>
          <cell r="AR1546">
            <v>-15000</v>
          </cell>
          <cell r="AS1546">
            <v>-15000</v>
          </cell>
          <cell r="AT1546">
            <v>-15000</v>
          </cell>
          <cell r="AU1546">
            <v>-15000</v>
          </cell>
          <cell r="AV1546">
            <v>-15000</v>
          </cell>
          <cell r="AW1546">
            <v>-15000</v>
          </cell>
          <cell r="AX1546">
            <v>-15000</v>
          </cell>
          <cell r="AY1546">
            <v>-15000</v>
          </cell>
          <cell r="AZ1546">
            <v>-15625</v>
          </cell>
        </row>
        <row r="1547">
          <cell r="O1547">
            <v>0</v>
          </cell>
          <cell r="P1547">
            <v>0</v>
          </cell>
          <cell r="AO1547">
            <v>-56192.427499999998</v>
          </cell>
          <cell r="AP1547">
            <v>0</v>
          </cell>
          <cell r="AQ1547">
            <v>0</v>
          </cell>
          <cell r="AR1547">
            <v>0</v>
          </cell>
          <cell r="AS1547">
            <v>0</v>
          </cell>
          <cell r="AT1547">
            <v>0</v>
          </cell>
          <cell r="AU1547">
            <v>0</v>
          </cell>
          <cell r="AV1547">
            <v>0</v>
          </cell>
          <cell r="AW1547">
            <v>0</v>
          </cell>
          <cell r="AX1547">
            <v>0</v>
          </cell>
          <cell r="AY1547">
            <v>0</v>
          </cell>
          <cell r="AZ1547">
            <v>0</v>
          </cell>
        </row>
        <row r="1548">
          <cell r="O1548">
            <v>-50000</v>
          </cell>
          <cell r="P1548">
            <v>-50000</v>
          </cell>
          <cell r="AO1548">
            <v>-50715.44</v>
          </cell>
          <cell r="AP1548">
            <v>-50556.453333333338</v>
          </cell>
          <cell r="AQ1548">
            <v>-50397.466666666667</v>
          </cell>
          <cell r="AR1548">
            <v>-50238.48</v>
          </cell>
          <cell r="AS1548">
            <v>-50079.493333333339</v>
          </cell>
          <cell r="AT1548">
            <v>-50000</v>
          </cell>
          <cell r="AU1548">
            <v>-50000</v>
          </cell>
          <cell r="AV1548">
            <v>-50000</v>
          </cell>
          <cell r="AW1548">
            <v>-47916.666666666664</v>
          </cell>
          <cell r="AX1548">
            <v>-43750</v>
          </cell>
          <cell r="AY1548">
            <v>-39583.333333333336</v>
          </cell>
          <cell r="AZ1548">
            <v>-35416.666666666664</v>
          </cell>
        </row>
        <row r="1549">
          <cell r="O1549">
            <v>-1000000</v>
          </cell>
          <cell r="P1549">
            <v>-1000000</v>
          </cell>
          <cell r="AO1549">
            <v>-1000000</v>
          </cell>
          <cell r="AP1549">
            <v>-1000000</v>
          </cell>
          <cell r="AQ1549">
            <v>-1000000</v>
          </cell>
          <cell r="AR1549">
            <v>-1000000</v>
          </cell>
          <cell r="AS1549">
            <v>-1000000</v>
          </cell>
          <cell r="AT1549">
            <v>-1000000</v>
          </cell>
          <cell r="AU1549">
            <v>-1000000</v>
          </cell>
          <cell r="AV1549">
            <v>-1000000</v>
          </cell>
          <cell r="AW1549">
            <v>-1000000</v>
          </cell>
          <cell r="AX1549">
            <v>-1000000</v>
          </cell>
          <cell r="AY1549">
            <v>-1000000</v>
          </cell>
          <cell r="AZ1549">
            <v>-1012500</v>
          </cell>
        </row>
        <row r="1550">
          <cell r="O1550">
            <v>0</v>
          </cell>
          <cell r="P1550">
            <v>0</v>
          </cell>
          <cell r="AO1550">
            <v>0</v>
          </cell>
          <cell r="AP1550">
            <v>0</v>
          </cell>
          <cell r="AQ1550">
            <v>0</v>
          </cell>
          <cell r="AR1550">
            <v>0</v>
          </cell>
          <cell r="AS1550">
            <v>0</v>
          </cell>
          <cell r="AT1550">
            <v>0</v>
          </cell>
          <cell r="AU1550">
            <v>0</v>
          </cell>
          <cell r="AV1550">
            <v>0</v>
          </cell>
          <cell r="AW1550">
            <v>0</v>
          </cell>
          <cell r="AX1550">
            <v>0</v>
          </cell>
          <cell r="AY1550">
            <v>0</v>
          </cell>
          <cell r="AZ1550">
            <v>0</v>
          </cell>
        </row>
        <row r="1551">
          <cell r="O1551">
            <v>0</v>
          </cell>
          <cell r="P1551">
            <v>0</v>
          </cell>
          <cell r="AO1551">
            <v>-933013.66541666666</v>
          </cell>
          <cell r="AP1551">
            <v>0</v>
          </cell>
          <cell r="AQ1551">
            <v>0</v>
          </cell>
          <cell r="AR1551">
            <v>0</v>
          </cell>
          <cell r="AS1551">
            <v>0</v>
          </cell>
          <cell r="AT1551">
            <v>0</v>
          </cell>
          <cell r="AU1551">
            <v>0</v>
          </cell>
          <cell r="AV1551">
            <v>0</v>
          </cell>
          <cell r="AW1551">
            <v>0</v>
          </cell>
          <cell r="AX1551">
            <v>0</v>
          </cell>
          <cell r="AY1551">
            <v>0</v>
          </cell>
          <cell r="AZ1551">
            <v>0</v>
          </cell>
        </row>
        <row r="1552">
          <cell r="O1552">
            <v>-453028.42</v>
          </cell>
          <cell r="P1552">
            <v>-453028.42</v>
          </cell>
          <cell r="AO1552">
            <v>-453028.42</v>
          </cell>
          <cell r="AP1552">
            <v>-453028.42</v>
          </cell>
          <cell r="AQ1552">
            <v>-453028.42</v>
          </cell>
          <cell r="AR1552">
            <v>-453028.42</v>
          </cell>
          <cell r="AS1552">
            <v>-453028.42</v>
          </cell>
          <cell r="AT1552">
            <v>-453028.42</v>
          </cell>
          <cell r="AU1552">
            <v>-453028.42</v>
          </cell>
          <cell r="AV1552">
            <v>-453028.42</v>
          </cell>
          <cell r="AW1552">
            <v>-453028.42</v>
          </cell>
          <cell r="AX1552">
            <v>-453028.42</v>
          </cell>
          <cell r="AY1552">
            <v>-453028.42</v>
          </cell>
          <cell r="AZ1552">
            <v>-457068.90250000003</v>
          </cell>
        </row>
        <row r="1553">
          <cell r="O1553">
            <v>-348369.09</v>
          </cell>
          <cell r="P1553">
            <v>-294697.15000000002</v>
          </cell>
          <cell r="AO1553">
            <v>-399501.49124999996</v>
          </cell>
          <cell r="AP1553">
            <v>-383140.66874999995</v>
          </cell>
          <cell r="AQ1553">
            <v>-397594.64124999993</v>
          </cell>
          <cell r="AR1553">
            <v>-442863.40874999994</v>
          </cell>
          <cell r="AS1553">
            <v>-488132.17625000002</v>
          </cell>
          <cell r="AT1553">
            <v>-533453.44416666671</v>
          </cell>
          <cell r="AU1553">
            <v>-578827.21250000002</v>
          </cell>
          <cell r="AV1553">
            <v>-624200.98083333333</v>
          </cell>
          <cell r="AW1553">
            <v>-670388.07458333333</v>
          </cell>
          <cell r="AX1553">
            <v>-717388.49374999991</v>
          </cell>
          <cell r="AY1553">
            <v>-764388.91291666671</v>
          </cell>
          <cell r="AZ1553">
            <v>-879776.74124999985</v>
          </cell>
        </row>
        <row r="1554">
          <cell r="O1554">
            <v>0</v>
          </cell>
          <cell r="P1554">
            <v>0</v>
          </cell>
          <cell r="AO1554">
            <v>0</v>
          </cell>
          <cell r="AP1554">
            <v>0</v>
          </cell>
          <cell r="AQ1554">
            <v>0</v>
          </cell>
          <cell r="AR1554">
            <v>0</v>
          </cell>
          <cell r="AS1554">
            <v>0</v>
          </cell>
          <cell r="AT1554">
            <v>0</v>
          </cell>
          <cell r="AU1554">
            <v>0</v>
          </cell>
          <cell r="AV1554">
            <v>0</v>
          </cell>
          <cell r="AW1554">
            <v>0</v>
          </cell>
          <cell r="AX1554">
            <v>0</v>
          </cell>
          <cell r="AY1554">
            <v>0</v>
          </cell>
          <cell r="AZ1554">
            <v>0</v>
          </cell>
        </row>
        <row r="1555">
          <cell r="O1555">
            <v>-1270000</v>
          </cell>
          <cell r="P1555">
            <v>-1270000</v>
          </cell>
          <cell r="AO1555">
            <v>-1270221.4712499999</v>
          </cell>
          <cell r="AP1555">
            <v>-1270172.2554166666</v>
          </cell>
          <cell r="AQ1555">
            <v>-1270123.0395833333</v>
          </cell>
          <cell r="AR1555">
            <v>-1270073.82375</v>
          </cell>
          <cell r="AS1555">
            <v>-1270024.6079166667</v>
          </cell>
          <cell r="AT1555">
            <v>-1270000</v>
          </cell>
          <cell r="AU1555">
            <v>-1270000</v>
          </cell>
          <cell r="AV1555">
            <v>-1270000</v>
          </cell>
          <cell r="AW1555">
            <v>-1270000</v>
          </cell>
          <cell r="AX1555">
            <v>-1270000</v>
          </cell>
          <cell r="AY1555">
            <v>-1270000</v>
          </cell>
          <cell r="AZ1555">
            <v>-1302500</v>
          </cell>
        </row>
        <row r="1556">
          <cell r="O1556">
            <v>0</v>
          </cell>
          <cell r="P1556">
            <v>0</v>
          </cell>
          <cell r="AO1556">
            <v>0</v>
          </cell>
          <cell r="AP1556">
            <v>0</v>
          </cell>
          <cell r="AQ1556">
            <v>0</v>
          </cell>
          <cell r="AR1556">
            <v>0</v>
          </cell>
          <cell r="AS1556">
            <v>0</v>
          </cell>
          <cell r="AT1556">
            <v>0</v>
          </cell>
          <cell r="AU1556">
            <v>0</v>
          </cell>
          <cell r="AV1556">
            <v>0</v>
          </cell>
          <cell r="AW1556">
            <v>0</v>
          </cell>
          <cell r="AX1556">
            <v>0</v>
          </cell>
          <cell r="AY1556">
            <v>0</v>
          </cell>
          <cell r="AZ1556">
            <v>0</v>
          </cell>
        </row>
        <row r="1557">
          <cell r="O1557">
            <v>-246513.77</v>
          </cell>
          <cell r="P1557">
            <v>-178089.98</v>
          </cell>
          <cell r="AO1557">
            <v>-368284.74875000003</v>
          </cell>
          <cell r="AP1557">
            <v>-339825.24625000003</v>
          </cell>
          <cell r="AQ1557">
            <v>-321571.02708333335</v>
          </cell>
          <cell r="AR1557">
            <v>-313522.09125</v>
          </cell>
          <cell r="AS1557">
            <v>-305473.1554166667</v>
          </cell>
          <cell r="AT1557">
            <v>-312990.76250000001</v>
          </cell>
          <cell r="AU1557">
            <v>-336074.91249999998</v>
          </cell>
          <cell r="AV1557">
            <v>-359159.0625</v>
          </cell>
          <cell r="AW1557">
            <v>-382375.95166666666</v>
          </cell>
          <cell r="AX1557">
            <v>-405725.58</v>
          </cell>
          <cell r="AY1557">
            <v>-429075.20833333343</v>
          </cell>
          <cell r="AZ1557">
            <v>-455100.43999999994</v>
          </cell>
        </row>
        <row r="1558">
          <cell r="O1558">
            <v>-10000</v>
          </cell>
          <cell r="P1558">
            <v>-10000</v>
          </cell>
          <cell r="AO1558">
            <v>-10000</v>
          </cell>
          <cell r="AP1558">
            <v>-10000</v>
          </cell>
          <cell r="AQ1558">
            <v>-10000</v>
          </cell>
          <cell r="AR1558">
            <v>-10000</v>
          </cell>
          <cell r="AS1558">
            <v>-10000</v>
          </cell>
          <cell r="AT1558">
            <v>-10000</v>
          </cell>
          <cell r="AU1558">
            <v>-10000</v>
          </cell>
          <cell r="AV1558">
            <v>-10000</v>
          </cell>
          <cell r="AW1558">
            <v>-10000</v>
          </cell>
          <cell r="AX1558">
            <v>-10000</v>
          </cell>
          <cell r="AY1558">
            <v>-10000</v>
          </cell>
          <cell r="AZ1558">
            <v>-10416.666666666666</v>
          </cell>
        </row>
        <row r="1559">
          <cell r="O1559">
            <v>-300000</v>
          </cell>
          <cell r="P1559">
            <v>-300000</v>
          </cell>
          <cell r="AO1559">
            <v>-286893.75</v>
          </cell>
          <cell r="AP1559">
            <v>-289806.25</v>
          </cell>
          <cell r="AQ1559">
            <v>-292718.75</v>
          </cell>
          <cell r="AR1559">
            <v>-295631.25</v>
          </cell>
          <cell r="AS1559">
            <v>-298543.75</v>
          </cell>
          <cell r="AT1559">
            <v>-300000</v>
          </cell>
          <cell r="AU1559">
            <v>-300000</v>
          </cell>
          <cell r="AV1559">
            <v>-300000</v>
          </cell>
          <cell r="AW1559">
            <v>-300000</v>
          </cell>
          <cell r="AX1559">
            <v>-300000</v>
          </cell>
          <cell r="AY1559">
            <v>-300000</v>
          </cell>
          <cell r="AZ1559">
            <v>-295833.33333333331</v>
          </cell>
        </row>
        <row r="1560">
          <cell r="O1560">
            <v>0</v>
          </cell>
          <cell r="P1560">
            <v>0</v>
          </cell>
          <cell r="AO1560">
            <v>0</v>
          </cell>
          <cell r="AP1560">
            <v>0</v>
          </cell>
          <cell r="AQ1560">
            <v>0</v>
          </cell>
          <cell r="AR1560">
            <v>0</v>
          </cell>
          <cell r="AS1560">
            <v>0</v>
          </cell>
          <cell r="AT1560">
            <v>0</v>
          </cell>
          <cell r="AU1560">
            <v>0</v>
          </cell>
          <cell r="AV1560">
            <v>0</v>
          </cell>
          <cell r="AW1560">
            <v>0</v>
          </cell>
          <cell r="AX1560">
            <v>0</v>
          </cell>
          <cell r="AY1560">
            <v>0</v>
          </cell>
          <cell r="AZ1560">
            <v>0</v>
          </cell>
        </row>
        <row r="1561">
          <cell r="O1561">
            <v>-70000</v>
          </cell>
          <cell r="P1561">
            <v>-70000</v>
          </cell>
          <cell r="AO1561">
            <v>-70254.55</v>
          </cell>
          <cell r="AP1561">
            <v>-70197.983333333337</v>
          </cell>
          <cell r="AQ1561">
            <v>-70141.416666666672</v>
          </cell>
          <cell r="AR1561">
            <v>-70084.850000000006</v>
          </cell>
          <cell r="AS1561">
            <v>-70028.28333333334</v>
          </cell>
          <cell r="AT1561">
            <v>-70000</v>
          </cell>
          <cell r="AU1561">
            <v>-70000</v>
          </cell>
          <cell r="AV1561">
            <v>-70000</v>
          </cell>
          <cell r="AW1561">
            <v>-70000</v>
          </cell>
          <cell r="AX1561">
            <v>-70000</v>
          </cell>
          <cell r="AY1561">
            <v>-70000</v>
          </cell>
          <cell r="AZ1561">
            <v>-72916.666666666672</v>
          </cell>
        </row>
        <row r="1562">
          <cell r="O1562">
            <v>-498180.25</v>
          </cell>
          <cell r="P1562">
            <v>-500000</v>
          </cell>
          <cell r="AO1562">
            <v>-499250.71458333335</v>
          </cell>
          <cell r="AP1562">
            <v>-499135.33958333335</v>
          </cell>
          <cell r="AQ1562">
            <v>-499052.49583333335</v>
          </cell>
          <cell r="AR1562">
            <v>-499041.38125000003</v>
          </cell>
          <cell r="AS1562">
            <v>-498926.71208333335</v>
          </cell>
          <cell r="AT1562">
            <v>-498823.15750000003</v>
          </cell>
          <cell r="AU1562">
            <v>-498915.97000000003</v>
          </cell>
          <cell r="AV1562">
            <v>-499159.88874999998</v>
          </cell>
          <cell r="AW1562">
            <v>-499310.99499999994</v>
          </cell>
          <cell r="AX1562">
            <v>-499291.49499999994</v>
          </cell>
          <cell r="AY1562">
            <v>-499197.30333333329</v>
          </cell>
          <cell r="AZ1562">
            <v>-499122.61166666663</v>
          </cell>
        </row>
        <row r="1563">
          <cell r="O1563">
            <v>-50000</v>
          </cell>
          <cell r="P1563">
            <v>-50000</v>
          </cell>
          <cell r="AO1563">
            <v>-50000</v>
          </cell>
          <cell r="AP1563">
            <v>-50000</v>
          </cell>
          <cell r="AQ1563">
            <v>-50000</v>
          </cell>
          <cell r="AR1563">
            <v>-50000</v>
          </cell>
          <cell r="AS1563">
            <v>-50000</v>
          </cell>
          <cell r="AT1563">
            <v>-50000</v>
          </cell>
          <cell r="AU1563">
            <v>-50000</v>
          </cell>
          <cell r="AV1563">
            <v>-50000</v>
          </cell>
          <cell r="AW1563">
            <v>-50000</v>
          </cell>
          <cell r="AX1563">
            <v>-50000</v>
          </cell>
          <cell r="AY1563">
            <v>-50000</v>
          </cell>
          <cell r="AZ1563">
            <v>-52083.333333333336</v>
          </cell>
        </row>
        <row r="1564">
          <cell r="O1564">
            <v>0</v>
          </cell>
          <cell r="P1564">
            <v>0</v>
          </cell>
          <cell r="AO1564">
            <v>0</v>
          </cell>
          <cell r="AP1564">
            <v>0</v>
          </cell>
          <cell r="AQ1564">
            <v>0</v>
          </cell>
          <cell r="AR1564">
            <v>0</v>
          </cell>
          <cell r="AS1564">
            <v>0</v>
          </cell>
          <cell r="AT1564">
            <v>0</v>
          </cell>
          <cell r="AU1564">
            <v>0</v>
          </cell>
          <cell r="AV1564">
            <v>0</v>
          </cell>
          <cell r="AW1564">
            <v>0</v>
          </cell>
          <cell r="AX1564">
            <v>0</v>
          </cell>
          <cell r="AY1564">
            <v>0</v>
          </cell>
          <cell r="AZ1564">
            <v>0</v>
          </cell>
        </row>
        <row r="1565">
          <cell r="O1565">
            <v>0</v>
          </cell>
          <cell r="P1565">
            <v>0</v>
          </cell>
          <cell r="AO1565">
            <v>0</v>
          </cell>
          <cell r="AP1565">
            <v>0</v>
          </cell>
          <cell r="AQ1565">
            <v>0</v>
          </cell>
          <cell r="AR1565">
            <v>0</v>
          </cell>
          <cell r="AS1565">
            <v>0</v>
          </cell>
          <cell r="AT1565">
            <v>0</v>
          </cell>
          <cell r="AU1565">
            <v>0</v>
          </cell>
          <cell r="AV1565">
            <v>0</v>
          </cell>
          <cell r="AW1565">
            <v>0</v>
          </cell>
          <cell r="AX1565">
            <v>0</v>
          </cell>
          <cell r="AY1565">
            <v>0</v>
          </cell>
          <cell r="AZ1565">
            <v>0</v>
          </cell>
        </row>
        <row r="1566">
          <cell r="O1566">
            <v>-295267.5</v>
          </cell>
          <cell r="P1566">
            <v>-291398.5</v>
          </cell>
          <cell r="AO1566">
            <v>-312311.39374999999</v>
          </cell>
          <cell r="AP1566">
            <v>-308109.54791666666</v>
          </cell>
          <cell r="AQ1566">
            <v>-303922.5</v>
          </cell>
          <cell r="AR1566">
            <v>-299750.25</v>
          </cell>
          <cell r="AS1566">
            <v>-295578</v>
          </cell>
          <cell r="AT1566">
            <v>-292607.95833333331</v>
          </cell>
          <cell r="AU1566">
            <v>-290840.125</v>
          </cell>
          <cell r="AV1566">
            <v>-289072.29166666669</v>
          </cell>
          <cell r="AW1566">
            <v>-287036.51250000001</v>
          </cell>
          <cell r="AX1566">
            <v>-284732.78749999998</v>
          </cell>
          <cell r="AY1566">
            <v>-282429.06249999994</v>
          </cell>
          <cell r="AZ1566">
            <v>-283718.93749999994</v>
          </cell>
        </row>
        <row r="1567">
          <cell r="O1567">
            <v>0</v>
          </cell>
          <cell r="P1567">
            <v>0</v>
          </cell>
          <cell r="AO1567">
            <v>0</v>
          </cell>
          <cell r="AP1567">
            <v>0</v>
          </cell>
          <cell r="AQ1567">
            <v>0</v>
          </cell>
          <cell r="AR1567">
            <v>0</v>
          </cell>
          <cell r="AS1567">
            <v>0</v>
          </cell>
          <cell r="AT1567">
            <v>-12131</v>
          </cell>
          <cell r="AU1567">
            <v>-36393</v>
          </cell>
          <cell r="AV1567">
            <v>-60655</v>
          </cell>
          <cell r="AW1567">
            <v>-84688.34375</v>
          </cell>
          <cell r="AX1567">
            <v>-108493.03125</v>
          </cell>
          <cell r="AY1567">
            <v>-132297.71875</v>
          </cell>
          <cell r="AZ1567">
            <v>-156694.0625</v>
          </cell>
        </row>
        <row r="1568">
          <cell r="O1568">
            <v>-489684.25</v>
          </cell>
          <cell r="P1568">
            <v>-489684.25</v>
          </cell>
          <cell r="AO1568">
            <v>-593242.46375</v>
          </cell>
          <cell r="AP1568">
            <v>-561006.79125000001</v>
          </cell>
          <cell r="AQ1568">
            <v>-536131.15</v>
          </cell>
          <cell r="AR1568">
            <v>-518615.54000000004</v>
          </cell>
          <cell r="AS1568">
            <v>-501099.93</v>
          </cell>
          <cell r="AT1568">
            <v>-491925.45833333331</v>
          </cell>
          <cell r="AU1568">
            <v>-491092.125</v>
          </cell>
          <cell r="AV1568">
            <v>-490258.79166666669</v>
          </cell>
          <cell r="AW1568">
            <v>-489855.28125</v>
          </cell>
          <cell r="AX1568">
            <v>-489881.59375</v>
          </cell>
          <cell r="AY1568">
            <v>-489907.90625</v>
          </cell>
          <cell r="AZ1568">
            <v>-471600.88541666669</v>
          </cell>
        </row>
        <row r="1569">
          <cell r="O1569">
            <v>-1587017.07</v>
          </cell>
          <cell r="P1569">
            <v>-1567313.09</v>
          </cell>
          <cell r="AO1569">
            <v>-1281985.47875</v>
          </cell>
          <cell r="AP1569">
            <v>-1348437.8179166666</v>
          </cell>
          <cell r="AQ1569">
            <v>-1416781.8541666667</v>
          </cell>
          <cell r="AR1569">
            <v>-1487017.5875000001</v>
          </cell>
          <cell r="AS1569">
            <v>-1557253.3208333335</v>
          </cell>
          <cell r="AT1569">
            <v>-1586635.2258333333</v>
          </cell>
          <cell r="AU1569">
            <v>-1575163.3025000002</v>
          </cell>
          <cell r="AV1569">
            <v>-1563691.3791666667</v>
          </cell>
          <cell r="AW1569">
            <v>-1552165.9074999997</v>
          </cell>
          <cell r="AX1569">
            <v>-1540586.8875</v>
          </cell>
          <cell r="AY1569">
            <v>-1529007.8674999999</v>
          </cell>
          <cell r="AZ1569">
            <v>-1579788.6454166668</v>
          </cell>
        </row>
        <row r="1570">
          <cell r="O1570">
            <v>-250000</v>
          </cell>
          <cell r="P1570">
            <v>-250000</v>
          </cell>
          <cell r="AO1570">
            <v>-215056.04749999999</v>
          </cell>
          <cell r="AP1570">
            <v>-222633.76249999998</v>
          </cell>
          <cell r="AQ1570">
            <v>-230352.18333333335</v>
          </cell>
          <cell r="AR1570">
            <v>-238211.30999999997</v>
          </cell>
          <cell r="AS1570">
            <v>-246070.43666666668</v>
          </cell>
          <cell r="AT1570">
            <v>-250000</v>
          </cell>
          <cell r="AU1570">
            <v>-250000</v>
          </cell>
          <cell r="AV1570">
            <v>-250000</v>
          </cell>
          <cell r="AW1570">
            <v>-250000</v>
          </cell>
          <cell r="AX1570">
            <v>-250000</v>
          </cell>
          <cell r="AY1570">
            <v>-250000</v>
          </cell>
          <cell r="AZ1570">
            <v>-250000</v>
          </cell>
        </row>
        <row r="1571">
          <cell r="O1571">
            <v>0</v>
          </cell>
          <cell r="P1571">
            <v>0</v>
          </cell>
          <cell r="AO1571">
            <v>0</v>
          </cell>
          <cell r="AP1571">
            <v>0</v>
          </cell>
          <cell r="AQ1571">
            <v>0</v>
          </cell>
          <cell r="AR1571">
            <v>0</v>
          </cell>
          <cell r="AS1571">
            <v>0</v>
          </cell>
          <cell r="AT1571">
            <v>0</v>
          </cell>
          <cell r="AU1571">
            <v>0</v>
          </cell>
          <cell r="AV1571">
            <v>0</v>
          </cell>
          <cell r="AW1571">
            <v>0</v>
          </cell>
          <cell r="AX1571">
            <v>0</v>
          </cell>
          <cell r="AY1571">
            <v>0</v>
          </cell>
          <cell r="AZ1571">
            <v>0</v>
          </cell>
        </row>
        <row r="1572">
          <cell r="O1572">
            <v>0</v>
          </cell>
          <cell r="P1572">
            <v>0</v>
          </cell>
          <cell r="AO1572">
            <v>0</v>
          </cell>
          <cell r="AP1572">
            <v>0</v>
          </cell>
          <cell r="AQ1572">
            <v>0</v>
          </cell>
          <cell r="AR1572">
            <v>0</v>
          </cell>
          <cell r="AS1572">
            <v>0</v>
          </cell>
          <cell r="AT1572">
            <v>0</v>
          </cell>
          <cell r="AU1572">
            <v>0</v>
          </cell>
          <cell r="AV1572">
            <v>0</v>
          </cell>
          <cell r="AW1572">
            <v>0</v>
          </cell>
          <cell r="AX1572">
            <v>0</v>
          </cell>
          <cell r="AY1572">
            <v>0</v>
          </cell>
          <cell r="AZ1572">
            <v>0</v>
          </cell>
        </row>
        <row r="1573">
          <cell r="O1573">
            <v>-120000</v>
          </cell>
          <cell r="P1573">
            <v>-120000</v>
          </cell>
          <cell r="AO1573">
            <v>-120058.54875</v>
          </cell>
          <cell r="AP1573">
            <v>-120045.53791666667</v>
          </cell>
          <cell r="AQ1573">
            <v>-120032.52708333333</v>
          </cell>
          <cell r="AR1573">
            <v>-120019.51624999999</v>
          </cell>
          <cell r="AS1573">
            <v>-120006.50541666667</v>
          </cell>
          <cell r="AT1573">
            <v>-120000</v>
          </cell>
          <cell r="AU1573">
            <v>-120000</v>
          </cell>
          <cell r="AV1573">
            <v>-120000</v>
          </cell>
          <cell r="AW1573">
            <v>-119645.83333333333</v>
          </cell>
          <cell r="AX1573">
            <v>-118937.5</v>
          </cell>
          <cell r="AY1573">
            <v>-118229.16666666667</v>
          </cell>
          <cell r="AZ1573">
            <v>-121208.33333333333</v>
          </cell>
        </row>
        <row r="1574">
          <cell r="O1574">
            <v>-75000</v>
          </cell>
          <cell r="P1574">
            <v>-75000</v>
          </cell>
          <cell r="AO1574">
            <v>-93795.090000000011</v>
          </cell>
          <cell r="AP1574">
            <v>-89618.403333333321</v>
          </cell>
          <cell r="AQ1574">
            <v>-85441.71666666666</v>
          </cell>
          <cell r="AR1574">
            <v>-81265.03</v>
          </cell>
          <cell r="AS1574">
            <v>-77088.343333333338</v>
          </cell>
          <cell r="AT1574">
            <v>-75000</v>
          </cell>
          <cell r="AU1574">
            <v>-75000</v>
          </cell>
          <cell r="AV1574">
            <v>-75000</v>
          </cell>
          <cell r="AW1574">
            <v>-75000</v>
          </cell>
          <cell r="AX1574">
            <v>-75000</v>
          </cell>
          <cell r="AY1574">
            <v>-75000</v>
          </cell>
          <cell r="AZ1574">
            <v>-75000</v>
          </cell>
        </row>
        <row r="1575">
          <cell r="O1575">
            <v>0</v>
          </cell>
          <cell r="P1575">
            <v>0</v>
          </cell>
          <cell r="AO1575">
            <v>0</v>
          </cell>
          <cell r="AP1575">
            <v>0</v>
          </cell>
          <cell r="AQ1575">
            <v>0</v>
          </cell>
          <cell r="AR1575">
            <v>0</v>
          </cell>
          <cell r="AS1575">
            <v>0</v>
          </cell>
          <cell r="AT1575">
            <v>0</v>
          </cell>
          <cell r="AU1575">
            <v>0</v>
          </cell>
          <cell r="AV1575">
            <v>0</v>
          </cell>
          <cell r="AW1575">
            <v>0</v>
          </cell>
          <cell r="AX1575">
            <v>0</v>
          </cell>
          <cell r="AY1575">
            <v>0</v>
          </cell>
          <cell r="AZ1575">
            <v>0</v>
          </cell>
        </row>
        <row r="1576">
          <cell r="O1576">
            <v>-17443755</v>
          </cell>
          <cell r="P1576">
            <v>-17443755</v>
          </cell>
          <cell r="AO1576">
            <v>-17443755</v>
          </cell>
          <cell r="AP1576">
            <v>-17085321.75</v>
          </cell>
          <cell r="AQ1576">
            <v>-16846366.25</v>
          </cell>
          <cell r="AR1576">
            <v>-16607410.75</v>
          </cell>
          <cell r="AS1576">
            <v>-16368455.25</v>
          </cell>
          <cell r="AT1576">
            <v>-16129499.75</v>
          </cell>
          <cell r="AU1576">
            <v>-15890544.25</v>
          </cell>
          <cell r="AV1576">
            <v>-15651588.75</v>
          </cell>
          <cell r="AW1576">
            <v>-15412633.25</v>
          </cell>
          <cell r="AX1576">
            <v>-15173677.75</v>
          </cell>
          <cell r="AY1576">
            <v>-14934722.25</v>
          </cell>
          <cell r="AZ1576">
            <v>-14695766.75</v>
          </cell>
        </row>
        <row r="1577">
          <cell r="O1577">
            <v>0</v>
          </cell>
          <cell r="P1577">
            <v>0</v>
          </cell>
          <cell r="AO1577">
            <v>0</v>
          </cell>
          <cell r="AP1577">
            <v>0</v>
          </cell>
          <cell r="AQ1577">
            <v>0</v>
          </cell>
          <cell r="AR1577">
            <v>0</v>
          </cell>
          <cell r="AS1577">
            <v>0</v>
          </cell>
          <cell r="AT1577">
            <v>0</v>
          </cell>
          <cell r="AU1577">
            <v>0</v>
          </cell>
          <cell r="AV1577">
            <v>0</v>
          </cell>
          <cell r="AW1577">
            <v>0</v>
          </cell>
          <cell r="AX1577">
            <v>0</v>
          </cell>
          <cell r="AY1577">
            <v>0</v>
          </cell>
          <cell r="AZ1577">
            <v>0</v>
          </cell>
        </row>
        <row r="1578">
          <cell r="O1578">
            <v>-50000</v>
          </cell>
          <cell r="P1578">
            <v>-50000</v>
          </cell>
          <cell r="AO1578">
            <v>-43439.198750000003</v>
          </cell>
          <cell r="AP1578">
            <v>-44897.154583333329</v>
          </cell>
          <cell r="AQ1578">
            <v>-46355.110416666663</v>
          </cell>
          <cell r="AR1578">
            <v>-47813.066250000003</v>
          </cell>
          <cell r="AS1578">
            <v>-49271.022083333337</v>
          </cell>
          <cell r="AT1578">
            <v>-50000</v>
          </cell>
          <cell r="AU1578">
            <v>-50000</v>
          </cell>
          <cell r="AV1578">
            <v>-50000</v>
          </cell>
          <cell r="AW1578">
            <v>-50000</v>
          </cell>
          <cell r="AX1578">
            <v>-50000</v>
          </cell>
          <cell r="AY1578">
            <v>-50000</v>
          </cell>
          <cell r="AZ1578">
            <v>-50000</v>
          </cell>
        </row>
        <row r="1579">
          <cell r="O1579">
            <v>0</v>
          </cell>
          <cell r="P1579">
            <v>0</v>
          </cell>
          <cell r="AO1579">
            <v>-7889.9712499999996</v>
          </cell>
          <cell r="AP1579">
            <v>-2629.9904166666665</v>
          </cell>
          <cell r="AQ1579">
            <v>0</v>
          </cell>
          <cell r="AR1579">
            <v>0</v>
          </cell>
          <cell r="AS1579">
            <v>0</v>
          </cell>
          <cell r="AT1579">
            <v>0</v>
          </cell>
          <cell r="AU1579">
            <v>0</v>
          </cell>
          <cell r="AV1579">
            <v>0</v>
          </cell>
          <cell r="AW1579">
            <v>0</v>
          </cell>
          <cell r="AX1579">
            <v>0</v>
          </cell>
          <cell r="AY1579">
            <v>0</v>
          </cell>
          <cell r="AZ1579">
            <v>0</v>
          </cell>
        </row>
        <row r="1580">
          <cell r="O1580">
            <v>-148615.45000000001</v>
          </cell>
          <cell r="P1580">
            <v>-135314.20000000001</v>
          </cell>
          <cell r="AO1580">
            <v>-113656.91875</v>
          </cell>
          <cell r="AP1580">
            <v>-119991.08124999999</v>
          </cell>
          <cell r="AQ1580">
            <v>-125056.44166666665</v>
          </cell>
          <cell r="AR1580">
            <v>-128852.99999999999</v>
          </cell>
          <cell r="AS1580">
            <v>-132649.55833333332</v>
          </cell>
          <cell r="AT1580">
            <v>-133214.50416666665</v>
          </cell>
          <cell r="AU1580">
            <v>-130547.83749999998</v>
          </cell>
          <cell r="AV1580">
            <v>-127881.17083333332</v>
          </cell>
          <cell r="AW1580">
            <v>-124666.50541666667</v>
          </cell>
          <cell r="AX1580">
            <v>-120903.84125</v>
          </cell>
          <cell r="AY1580">
            <v>-117141.17708333333</v>
          </cell>
          <cell r="AZ1580">
            <v>-116913.42</v>
          </cell>
        </row>
        <row r="1581">
          <cell r="O1581">
            <v>-80000</v>
          </cell>
          <cell r="P1581">
            <v>-80000</v>
          </cell>
          <cell r="AO1581">
            <v>-80000</v>
          </cell>
          <cell r="AP1581">
            <v>-80000</v>
          </cell>
          <cell r="AQ1581">
            <v>-80000</v>
          </cell>
          <cell r="AR1581">
            <v>-80000</v>
          </cell>
          <cell r="AS1581">
            <v>-80000</v>
          </cell>
          <cell r="AT1581">
            <v>-80000</v>
          </cell>
          <cell r="AU1581">
            <v>-80000</v>
          </cell>
          <cell r="AV1581">
            <v>-80000</v>
          </cell>
          <cell r="AW1581">
            <v>-80000</v>
          </cell>
          <cell r="AX1581">
            <v>-80000</v>
          </cell>
          <cell r="AY1581">
            <v>-80000</v>
          </cell>
          <cell r="AZ1581">
            <v>-80666.666666666672</v>
          </cell>
        </row>
        <row r="1582">
          <cell r="O1582">
            <v>-186445705</v>
          </cell>
          <cell r="P1582">
            <v>-186445705</v>
          </cell>
          <cell r="AO1582">
            <v>-186374433.70833334</v>
          </cell>
          <cell r="AP1582">
            <v>-183879938.375</v>
          </cell>
          <cell r="AQ1582">
            <v>-182169427.29166666</v>
          </cell>
          <cell r="AR1582">
            <v>-180458916.20833334</v>
          </cell>
          <cell r="AS1582">
            <v>-178748405.125</v>
          </cell>
          <cell r="AT1582">
            <v>-177037894.04166666</v>
          </cell>
          <cell r="AU1582">
            <v>-175327382.95833334</v>
          </cell>
          <cell r="AV1582">
            <v>-173616871.875</v>
          </cell>
          <cell r="AW1582">
            <v>-171906360.79166666</v>
          </cell>
          <cell r="AX1582">
            <v>-170195849.70833334</v>
          </cell>
          <cell r="AY1582">
            <v>-168485338.625</v>
          </cell>
          <cell r="AZ1582">
            <v>-166774827.54166666</v>
          </cell>
        </row>
        <row r="1583">
          <cell r="O1583">
            <v>0</v>
          </cell>
          <cell r="P1583">
            <v>0</v>
          </cell>
          <cell r="AO1583">
            <v>0</v>
          </cell>
          <cell r="AP1583">
            <v>0</v>
          </cell>
          <cell r="AQ1583">
            <v>0</v>
          </cell>
          <cell r="AR1583">
            <v>-3341243.5833333335</v>
          </cell>
          <cell r="AS1583">
            <v>-10014494.833333334</v>
          </cell>
          <cell r="AT1583">
            <v>-16669274.25</v>
          </cell>
          <cell r="AU1583">
            <v>-23305581.833333332</v>
          </cell>
          <cell r="AV1583">
            <v>-29923417.583333332</v>
          </cell>
          <cell r="AW1583">
            <v>-36522781.5</v>
          </cell>
          <cell r="AX1583">
            <v>-43103673.583333336</v>
          </cell>
          <cell r="AY1583">
            <v>-49666093.833333336</v>
          </cell>
          <cell r="AZ1583">
            <v>-56210042.25</v>
          </cell>
        </row>
        <row r="1584">
          <cell r="O1584">
            <v>-22902309.109999999</v>
          </cell>
          <cell r="P1584">
            <v>-22454873</v>
          </cell>
          <cell r="AO1584">
            <v>-22092372.853333335</v>
          </cell>
          <cell r="AP1584">
            <v>-22974406.17708334</v>
          </cell>
          <cell r="AQ1584">
            <v>-22866511.948750004</v>
          </cell>
          <cell r="AR1584">
            <v>-22757896.26125</v>
          </cell>
          <cell r="AS1584">
            <v>-22649280.57375</v>
          </cell>
          <cell r="AT1584">
            <v>-22532985.036666665</v>
          </cell>
          <cell r="AU1584">
            <v>-22409009.650000002</v>
          </cell>
          <cell r="AV1584">
            <v>-22285034.263333336</v>
          </cell>
          <cell r="AW1584">
            <v>-22142814.175416667</v>
          </cell>
          <cell r="AX1584">
            <v>-21982349.38625</v>
          </cell>
          <cell r="AY1584">
            <v>-21821884.597083334</v>
          </cell>
          <cell r="AZ1584">
            <v>-21732676.262916662</v>
          </cell>
        </row>
        <row r="1585">
          <cell r="O1585">
            <v>0</v>
          </cell>
          <cell r="P1585">
            <v>0</v>
          </cell>
          <cell r="AO1585">
            <v>0</v>
          </cell>
          <cell r="AP1585">
            <v>0</v>
          </cell>
          <cell r="AQ1585">
            <v>0</v>
          </cell>
          <cell r="AR1585">
            <v>0</v>
          </cell>
          <cell r="AS1585">
            <v>-1150176.875</v>
          </cell>
          <cell r="AT1585">
            <v>-3448378.4166666665</v>
          </cell>
          <cell r="AU1585">
            <v>-5742275.541666667</v>
          </cell>
          <cell r="AV1585">
            <v>-8031868.25</v>
          </cell>
          <cell r="AW1585">
            <v>-10317156.541666666</v>
          </cell>
          <cell r="AX1585">
            <v>-12598140.416666666</v>
          </cell>
          <cell r="AY1585">
            <v>-14874819.875</v>
          </cell>
          <cell r="AZ1585">
            <v>-17147194.916666668</v>
          </cell>
        </row>
        <row r="1586">
          <cell r="O1586">
            <v>0</v>
          </cell>
          <cell r="P1586">
            <v>0</v>
          </cell>
          <cell r="AO1586">
            <v>0</v>
          </cell>
          <cell r="AP1586">
            <v>0</v>
          </cell>
          <cell r="AQ1586">
            <v>0</v>
          </cell>
          <cell r="AR1586">
            <v>0</v>
          </cell>
          <cell r="AS1586">
            <v>0</v>
          </cell>
          <cell r="AT1586">
            <v>0</v>
          </cell>
          <cell r="AU1586">
            <v>0</v>
          </cell>
          <cell r="AV1586">
            <v>0</v>
          </cell>
          <cell r="AW1586">
            <v>0</v>
          </cell>
          <cell r="AX1586">
            <v>0</v>
          </cell>
          <cell r="AY1586">
            <v>0</v>
          </cell>
          <cell r="AZ1586">
            <v>0</v>
          </cell>
        </row>
        <row r="1587">
          <cell r="O1587">
            <v>-4567183.58</v>
          </cell>
          <cell r="P1587">
            <v>-4564134.08</v>
          </cell>
          <cell r="AO1587">
            <v>-4564388.2049999991</v>
          </cell>
          <cell r="AP1587">
            <v>-4564388.2049999991</v>
          </cell>
          <cell r="AQ1587">
            <v>-4564388.2049999991</v>
          </cell>
          <cell r="AR1587">
            <v>-4566319.4549999991</v>
          </cell>
          <cell r="AS1587">
            <v>-4570181.9549999991</v>
          </cell>
          <cell r="AT1587">
            <v>-4574044.4549999991</v>
          </cell>
          <cell r="AU1587">
            <v>-4577906.9549999991</v>
          </cell>
          <cell r="AV1587">
            <v>-4581769.4549999991</v>
          </cell>
          <cell r="AW1587">
            <v>-4585631.9549999991</v>
          </cell>
          <cell r="AX1587">
            <v>-4589494.4549999991</v>
          </cell>
          <cell r="AY1587">
            <v>-4593229.8924999991</v>
          </cell>
          <cell r="AZ1587">
            <v>-4596965.3299999991</v>
          </cell>
        </row>
        <row r="1588">
          <cell r="O1588">
            <v>0</v>
          </cell>
          <cell r="P1588">
            <v>0</v>
          </cell>
          <cell r="AO1588">
            <v>-353665.95249999996</v>
          </cell>
          <cell r="AP1588">
            <v>-242314.8483333333</v>
          </cell>
          <cell r="AQ1588">
            <v>-156078.51666666666</v>
          </cell>
          <cell r="AR1588">
            <v>-96129.875</v>
          </cell>
          <cell r="AS1588">
            <v>-32043.291666666668</v>
          </cell>
          <cell r="AT1588">
            <v>0</v>
          </cell>
          <cell r="AU1588">
            <v>0</v>
          </cell>
          <cell r="AV1588">
            <v>0</v>
          </cell>
          <cell r="AW1588">
            <v>0</v>
          </cell>
          <cell r="AX1588">
            <v>0</v>
          </cell>
          <cell r="AY1588">
            <v>0</v>
          </cell>
          <cell r="AZ1588">
            <v>0</v>
          </cell>
        </row>
        <row r="1589">
          <cell r="O1589">
            <v>0</v>
          </cell>
          <cell r="P1589">
            <v>0</v>
          </cell>
          <cell r="AO1589">
            <v>0</v>
          </cell>
          <cell r="AP1589">
            <v>0</v>
          </cell>
          <cell r="AQ1589">
            <v>0</v>
          </cell>
          <cell r="AR1589">
            <v>0</v>
          </cell>
          <cell r="AS1589">
            <v>0</v>
          </cell>
          <cell r="AT1589">
            <v>0</v>
          </cell>
          <cell r="AU1589">
            <v>0</v>
          </cell>
          <cell r="AV1589">
            <v>0</v>
          </cell>
          <cell r="AW1589">
            <v>0</v>
          </cell>
          <cell r="AX1589">
            <v>0</v>
          </cell>
          <cell r="AY1589">
            <v>0</v>
          </cell>
          <cell r="AZ1589">
            <v>0</v>
          </cell>
        </row>
        <row r="1590">
          <cell r="O1590">
            <v>0</v>
          </cell>
          <cell r="P1590">
            <v>0</v>
          </cell>
          <cell r="AO1590">
            <v>0</v>
          </cell>
          <cell r="AP1590">
            <v>0</v>
          </cell>
          <cell r="AQ1590">
            <v>0</v>
          </cell>
          <cell r="AR1590">
            <v>0</v>
          </cell>
          <cell r="AS1590">
            <v>0</v>
          </cell>
          <cell r="AT1590">
            <v>0</v>
          </cell>
          <cell r="AU1590">
            <v>0</v>
          </cell>
          <cell r="AV1590">
            <v>0</v>
          </cell>
          <cell r="AW1590">
            <v>0</v>
          </cell>
          <cell r="AX1590">
            <v>0</v>
          </cell>
          <cell r="AY1590">
            <v>0</v>
          </cell>
          <cell r="AZ1590">
            <v>0</v>
          </cell>
        </row>
        <row r="1591">
          <cell r="O1591">
            <v>0</v>
          </cell>
          <cell r="P1591">
            <v>0</v>
          </cell>
          <cell r="AO1591">
            <v>0</v>
          </cell>
          <cell r="AP1591">
            <v>0</v>
          </cell>
          <cell r="AQ1591">
            <v>0</v>
          </cell>
          <cell r="AR1591">
            <v>0</v>
          </cell>
          <cell r="AS1591">
            <v>0</v>
          </cell>
          <cell r="AT1591">
            <v>0</v>
          </cell>
          <cell r="AU1591">
            <v>0</v>
          </cell>
          <cell r="AV1591">
            <v>0</v>
          </cell>
          <cell r="AW1591">
            <v>0</v>
          </cell>
          <cell r="AX1591">
            <v>0</v>
          </cell>
          <cell r="AY1591">
            <v>0</v>
          </cell>
          <cell r="AZ1591">
            <v>0</v>
          </cell>
        </row>
        <row r="1592">
          <cell r="O1592">
            <v>0</v>
          </cell>
          <cell r="P1592">
            <v>0</v>
          </cell>
          <cell r="AO1592">
            <v>0</v>
          </cell>
          <cell r="AP1592">
            <v>0</v>
          </cell>
          <cell r="AQ1592">
            <v>0</v>
          </cell>
          <cell r="AR1592">
            <v>0</v>
          </cell>
          <cell r="AS1592">
            <v>0</v>
          </cell>
          <cell r="AT1592">
            <v>0</v>
          </cell>
          <cell r="AU1592">
            <v>0</v>
          </cell>
          <cell r="AV1592">
            <v>0</v>
          </cell>
          <cell r="AW1592">
            <v>0</v>
          </cell>
          <cell r="AX1592">
            <v>0</v>
          </cell>
          <cell r="AY1592">
            <v>0</v>
          </cell>
          <cell r="AZ1592">
            <v>0</v>
          </cell>
        </row>
        <row r="1593">
          <cell r="O1593">
            <v>-2029101.63</v>
          </cell>
          <cell r="P1593">
            <v>-2037935.45</v>
          </cell>
          <cell r="AO1593">
            <v>-1994413.8179166664</v>
          </cell>
          <cell r="AP1593">
            <v>-2003087.2804166665</v>
          </cell>
          <cell r="AQ1593">
            <v>-2011800.8408333333</v>
          </cell>
          <cell r="AR1593">
            <v>-2020554.68875</v>
          </cell>
          <cell r="AS1593">
            <v>-2029349.0149999999</v>
          </cell>
          <cell r="AT1593">
            <v>-2038184.0116666667</v>
          </cell>
          <cell r="AU1593">
            <v>-2047059.8716666671</v>
          </cell>
          <cell r="AV1593">
            <v>-2055976.7883333333</v>
          </cell>
          <cell r="AW1593">
            <v>-2064934.95625</v>
          </cell>
          <cell r="AX1593">
            <v>-2073934.5712500003</v>
          </cell>
          <cell r="AY1593">
            <v>-2082975.8300000003</v>
          </cell>
          <cell r="AZ1593">
            <v>-2092058.9304166669</v>
          </cell>
        </row>
        <row r="1594">
          <cell r="O1594">
            <v>0</v>
          </cell>
          <cell r="P1594">
            <v>0</v>
          </cell>
          <cell r="AO1594">
            <v>0</v>
          </cell>
          <cell r="AP1594">
            <v>0</v>
          </cell>
          <cell r="AQ1594">
            <v>0</v>
          </cell>
          <cell r="AR1594">
            <v>0</v>
          </cell>
          <cell r="AS1594">
            <v>0</v>
          </cell>
          <cell r="AT1594">
            <v>0</v>
          </cell>
          <cell r="AU1594">
            <v>0</v>
          </cell>
          <cell r="AV1594">
            <v>0</v>
          </cell>
          <cell r="AW1594">
            <v>0</v>
          </cell>
          <cell r="AX1594">
            <v>0</v>
          </cell>
          <cell r="AY1594">
            <v>0</v>
          </cell>
          <cell r="AZ1594">
            <v>0</v>
          </cell>
        </row>
        <row r="1595">
          <cell r="O1595">
            <v>-1093896.92</v>
          </cell>
          <cell r="P1595">
            <v>-1099538.32</v>
          </cell>
          <cell r="AO1595">
            <v>-1071791.7941666667</v>
          </cell>
          <cell r="AP1595">
            <v>-1077319.1916666667</v>
          </cell>
          <cell r="AQ1595">
            <v>-1082875.0945833335</v>
          </cell>
          <cell r="AR1595">
            <v>-1088459.6500000001</v>
          </cell>
          <cell r="AS1595">
            <v>-1094073.0054166664</v>
          </cell>
          <cell r="AT1595">
            <v>-1099715.3095833333</v>
          </cell>
          <cell r="AU1595">
            <v>-1105386.7120833334</v>
          </cell>
          <cell r="AV1595">
            <v>-1111087.3629166668</v>
          </cell>
          <cell r="AW1595">
            <v>-1116817.4124999999</v>
          </cell>
          <cell r="AX1595">
            <v>-1122577.0125</v>
          </cell>
          <cell r="AY1595">
            <v>-1128366.3158333332</v>
          </cell>
          <cell r="AZ1595">
            <v>-1134185.4754166668</v>
          </cell>
        </row>
        <row r="1596">
          <cell r="O1596">
            <v>-1405801.32</v>
          </cell>
          <cell r="P1596">
            <v>-1412830.05</v>
          </cell>
          <cell r="AO1596">
            <v>-1378245.7779166668</v>
          </cell>
          <cell r="AP1596">
            <v>-1385136.0066666666</v>
          </cell>
          <cell r="AQ1596">
            <v>-1392060.8654166667</v>
          </cell>
          <cell r="AR1596">
            <v>-1399020.5295833333</v>
          </cell>
          <cell r="AS1596">
            <v>-1406015.1754166668</v>
          </cell>
          <cell r="AT1596">
            <v>-1413044.9795833332</v>
          </cell>
          <cell r="AU1596">
            <v>-1420110.1195833331</v>
          </cell>
          <cell r="AV1596">
            <v>-1427210.7741666667</v>
          </cell>
          <cell r="AW1596">
            <v>-1434347.1233333333</v>
          </cell>
          <cell r="AX1596">
            <v>-1441519.3474999999</v>
          </cell>
          <cell r="AY1596">
            <v>-1448727.6275000002</v>
          </cell>
          <cell r="AZ1596">
            <v>-1498027.6533333336</v>
          </cell>
        </row>
        <row r="1597">
          <cell r="O1597">
            <v>0</v>
          </cell>
          <cell r="P1597">
            <v>0</v>
          </cell>
          <cell r="AO1597">
            <v>0</v>
          </cell>
          <cell r="AP1597">
            <v>0</v>
          </cell>
          <cell r="AQ1597">
            <v>0</v>
          </cell>
          <cell r="AR1597">
            <v>0</v>
          </cell>
          <cell r="AS1597">
            <v>0</v>
          </cell>
          <cell r="AT1597">
            <v>0</v>
          </cell>
          <cell r="AU1597">
            <v>0</v>
          </cell>
          <cell r="AV1597">
            <v>0</v>
          </cell>
          <cell r="AW1597">
            <v>0</v>
          </cell>
          <cell r="AX1597">
            <v>0</v>
          </cell>
          <cell r="AY1597">
            <v>0</v>
          </cell>
          <cell r="AZ1597">
            <v>0</v>
          </cell>
        </row>
        <row r="1598">
          <cell r="O1598">
            <v>-414246.39</v>
          </cell>
          <cell r="P1598">
            <v>-414879.15</v>
          </cell>
          <cell r="AO1598">
            <v>-411730.81541666668</v>
          </cell>
          <cell r="AP1598">
            <v>-412359.73458333331</v>
          </cell>
          <cell r="AQ1598">
            <v>-412989.61458333331</v>
          </cell>
          <cell r="AR1598">
            <v>-413620.45708333334</v>
          </cell>
          <cell r="AS1598">
            <v>-414252.26333333337</v>
          </cell>
          <cell r="AT1598">
            <v>-414885.03458333324</v>
          </cell>
          <cell r="AU1598">
            <v>-415518.77249999996</v>
          </cell>
          <cell r="AV1598">
            <v>-416153.47875000001</v>
          </cell>
          <cell r="AW1598">
            <v>-416789.15458333329</v>
          </cell>
          <cell r="AX1598">
            <v>-417425.80125000002</v>
          </cell>
          <cell r="AY1598">
            <v>-418063.4200000001</v>
          </cell>
          <cell r="AZ1598">
            <v>-418702.01250000001</v>
          </cell>
        </row>
        <row r="1599">
          <cell r="O1599">
            <v>-6577630.0899999999</v>
          </cell>
          <cell r="P1599">
            <v>-6674134.6600000001</v>
          </cell>
          <cell r="AO1599">
            <v>-6466828.75</v>
          </cell>
          <cell r="AP1599">
            <v>-6502048.8241666676</v>
          </cell>
          <cell r="AQ1599">
            <v>-6537488.3987500006</v>
          </cell>
          <cell r="AR1599">
            <v>-6573148.680416665</v>
          </cell>
          <cell r="AS1599">
            <v>-6609007.1600000001</v>
          </cell>
          <cell r="AT1599">
            <v>-6645095.7195833325</v>
          </cell>
          <cell r="AU1599">
            <v>-6681415.5945833335</v>
          </cell>
          <cell r="AV1599">
            <v>-6717937.3687499994</v>
          </cell>
          <cell r="AW1599">
            <v>-6754678.0483333329</v>
          </cell>
          <cell r="AX1599">
            <v>-6791638.8929166654</v>
          </cell>
          <cell r="AY1599">
            <v>-6828805.4120833343</v>
          </cell>
          <cell r="AZ1599">
            <v>-6885773.2470833352</v>
          </cell>
        </row>
        <row r="1600">
          <cell r="O1600">
            <v>-10719212.77</v>
          </cell>
          <cell r="P1600">
            <v>-9431079.0600000005</v>
          </cell>
          <cell r="AO1600">
            <v>-10546771.102916667</v>
          </cell>
          <cell r="AP1600">
            <v>-10441920.42375</v>
          </cell>
          <cell r="AQ1600">
            <v>-10337042.658333333</v>
          </cell>
          <cell r="AR1600">
            <v>-10232137.803750001</v>
          </cell>
          <cell r="AS1600">
            <v>-10127205.853333334</v>
          </cell>
          <cell r="AT1600">
            <v>-10022246.797916668</v>
          </cell>
          <cell r="AU1600">
            <v>-9917260.6295833346</v>
          </cell>
          <cell r="AV1600">
            <v>-9812247.3408333324</v>
          </cell>
          <cell r="AW1600">
            <v>-9707206.9266666677</v>
          </cell>
          <cell r="AX1600">
            <v>-9602139.3816666659</v>
          </cell>
          <cell r="AY1600">
            <v>-9497044.6966666654</v>
          </cell>
          <cell r="AZ1600">
            <v>-9422484.0545833316</v>
          </cell>
        </row>
        <row r="1601">
          <cell r="O1601">
            <v>-148751.10999999999</v>
          </cell>
          <cell r="P1601">
            <v>0</v>
          </cell>
          <cell r="AO1601">
            <v>-151777.02625</v>
          </cell>
          <cell r="AP1601">
            <v>-134276.66375000004</v>
          </cell>
          <cell r="AQ1601">
            <v>-117747.21499999998</v>
          </cell>
          <cell r="AR1601">
            <v>-102193.07333333332</v>
          </cell>
          <cell r="AS1601">
            <v>-86568.549166666664</v>
          </cell>
          <cell r="AT1601">
            <v>-71816.996249999997</v>
          </cell>
          <cell r="AU1601">
            <v>-57942.364999999991</v>
          </cell>
          <cell r="AV1601">
            <v>-44004.951250000006</v>
          </cell>
          <cell r="AW1601">
            <v>-30878.263333333332</v>
          </cell>
          <cell r="AX1601">
            <v>-18565.969583333332</v>
          </cell>
          <cell r="AY1601">
            <v>-6197.9629166666664</v>
          </cell>
          <cell r="AZ1601">
            <v>0</v>
          </cell>
        </row>
        <row r="1602">
          <cell r="O1602">
            <v>0</v>
          </cell>
          <cell r="P1602">
            <v>0</v>
          </cell>
          <cell r="AO1602">
            <v>0</v>
          </cell>
          <cell r="AP1602">
            <v>0</v>
          </cell>
          <cell r="AQ1602">
            <v>0</v>
          </cell>
          <cell r="AR1602">
            <v>0</v>
          </cell>
          <cell r="AS1602">
            <v>0</v>
          </cell>
          <cell r="AT1602">
            <v>0</v>
          </cell>
          <cell r="AU1602">
            <v>0</v>
          </cell>
          <cell r="AV1602">
            <v>0</v>
          </cell>
          <cell r="AW1602">
            <v>0</v>
          </cell>
          <cell r="AX1602">
            <v>0</v>
          </cell>
          <cell r="AY1602">
            <v>0</v>
          </cell>
          <cell r="AZ1602">
            <v>0</v>
          </cell>
        </row>
        <row r="1603">
          <cell r="O1603">
            <v>0</v>
          </cell>
          <cell r="P1603">
            <v>0</v>
          </cell>
          <cell r="AO1603">
            <v>0</v>
          </cell>
          <cell r="AP1603">
            <v>0</v>
          </cell>
          <cell r="AQ1603">
            <v>0</v>
          </cell>
          <cell r="AR1603">
            <v>0</v>
          </cell>
          <cell r="AS1603">
            <v>0</v>
          </cell>
          <cell r="AT1603">
            <v>0</v>
          </cell>
          <cell r="AU1603">
            <v>0</v>
          </cell>
          <cell r="AV1603">
            <v>0</v>
          </cell>
          <cell r="AW1603">
            <v>0</v>
          </cell>
          <cell r="AX1603">
            <v>0</v>
          </cell>
          <cell r="AY1603">
            <v>0</v>
          </cell>
          <cell r="AZ1603">
            <v>0</v>
          </cell>
        </row>
        <row r="1604">
          <cell r="O1604">
            <v>-5194826.21</v>
          </cell>
          <cell r="P1604">
            <v>-9552194.1199999992</v>
          </cell>
          <cell r="AO1604">
            <v>-5734016.9308333322</v>
          </cell>
          <cell r="AP1604">
            <v>-6098509.4750000006</v>
          </cell>
          <cell r="AQ1604">
            <v>-6463102.2374999998</v>
          </cell>
          <cell r="AR1604">
            <v>-6827795.248333334</v>
          </cell>
          <cell r="AS1604">
            <v>-7192588.5341666667</v>
          </cell>
          <cell r="AT1604">
            <v>-7557482.1254166663</v>
          </cell>
          <cell r="AU1604">
            <v>-7922476.0529166674</v>
          </cell>
          <cell r="AV1604">
            <v>-8287570.3425000003</v>
          </cell>
          <cell r="AW1604">
            <v>-8652765.0220833328</v>
          </cell>
          <cell r="AX1604">
            <v>-9018060.1187500004</v>
          </cell>
          <cell r="AY1604">
            <v>-9383455.6600000001</v>
          </cell>
          <cell r="AZ1604">
            <v>-9474798.8879166655</v>
          </cell>
        </row>
        <row r="1605">
          <cell r="O1605">
            <v>0</v>
          </cell>
          <cell r="P1605">
            <v>0</v>
          </cell>
          <cell r="AO1605">
            <v>0</v>
          </cell>
          <cell r="AP1605">
            <v>0</v>
          </cell>
          <cell r="AQ1605">
            <v>0</v>
          </cell>
          <cell r="AR1605">
            <v>0</v>
          </cell>
          <cell r="AS1605">
            <v>0</v>
          </cell>
          <cell r="AT1605">
            <v>0</v>
          </cell>
          <cell r="AU1605">
            <v>0</v>
          </cell>
          <cell r="AV1605">
            <v>0</v>
          </cell>
          <cell r="AW1605">
            <v>0</v>
          </cell>
          <cell r="AX1605">
            <v>0</v>
          </cell>
          <cell r="AY1605">
            <v>0</v>
          </cell>
          <cell r="AZ1605">
            <v>0</v>
          </cell>
        </row>
        <row r="1606">
          <cell r="O1606">
            <v>0</v>
          </cell>
          <cell r="P1606">
            <v>0</v>
          </cell>
          <cell r="AO1606">
            <v>0</v>
          </cell>
          <cell r="AP1606">
            <v>0</v>
          </cell>
          <cell r="AQ1606">
            <v>0</v>
          </cell>
          <cell r="AR1606">
            <v>0</v>
          </cell>
          <cell r="AS1606">
            <v>0</v>
          </cell>
          <cell r="AT1606">
            <v>0</v>
          </cell>
          <cell r="AU1606">
            <v>0</v>
          </cell>
          <cell r="AV1606">
            <v>0</v>
          </cell>
          <cell r="AW1606">
            <v>0</v>
          </cell>
          <cell r="AX1606">
            <v>0</v>
          </cell>
          <cell r="AY1606">
            <v>0</v>
          </cell>
          <cell r="AZ1606">
            <v>0</v>
          </cell>
        </row>
        <row r="1607">
          <cell r="O1607">
            <v>-5674795.1100000003</v>
          </cell>
          <cell r="P1607">
            <v>-5698156.3499999996</v>
          </cell>
          <cell r="AO1607">
            <v>-5582877.154583334</v>
          </cell>
          <cell r="AP1607">
            <v>-5605859.9995833337</v>
          </cell>
          <cell r="AQ1607">
            <v>-5628937.4570833333</v>
          </cell>
          <cell r="AR1607">
            <v>-5652109.9162500007</v>
          </cell>
          <cell r="AS1607">
            <v>-5675377.7683333335</v>
          </cell>
          <cell r="AT1607">
            <v>-5698741.40625</v>
          </cell>
          <cell r="AU1607">
            <v>-5722201.224166668</v>
          </cell>
          <cell r="AV1607">
            <v>-5745757.6183333332</v>
          </cell>
          <cell r="AW1607">
            <v>-5769410.9862499991</v>
          </cell>
          <cell r="AX1607">
            <v>-5793161.7270833328</v>
          </cell>
          <cell r="AY1607">
            <v>-5817010.2420833334</v>
          </cell>
          <cell r="AZ1607">
            <v>-5876339.5762500009</v>
          </cell>
        </row>
        <row r="1608">
          <cell r="O1608">
            <v>-570237.14</v>
          </cell>
          <cell r="P1608">
            <v>-571172.80000000005</v>
          </cell>
          <cell r="AO1608">
            <v>-566519.04749999987</v>
          </cell>
          <cell r="AP1608">
            <v>-567448.61124999996</v>
          </cell>
          <cell r="AQ1608">
            <v>-568379.70041666669</v>
          </cell>
          <cell r="AR1608">
            <v>-569312.31750000012</v>
          </cell>
          <cell r="AS1608">
            <v>-570246.4650000002</v>
          </cell>
          <cell r="AT1608">
            <v>-571182.14500000002</v>
          </cell>
          <cell r="AU1608">
            <v>-572119.35958333348</v>
          </cell>
          <cell r="AV1608">
            <v>-573058.11166666669</v>
          </cell>
          <cell r="AW1608">
            <v>-573998.40416666667</v>
          </cell>
          <cell r="AX1608">
            <v>-574940.23958333326</v>
          </cell>
          <cell r="AY1608">
            <v>-575883.6204166665</v>
          </cell>
          <cell r="AZ1608">
            <v>-576828.54916666669</v>
          </cell>
        </row>
        <row r="1609">
          <cell r="O1609">
            <v>-355535.35999999999</v>
          </cell>
          <cell r="P1609">
            <v>-356103.33</v>
          </cell>
          <cell r="AO1609">
            <v>-382018.98666666663</v>
          </cell>
          <cell r="AP1609">
            <v>-411765.41125000006</v>
          </cell>
          <cell r="AQ1609">
            <v>-419703.9145833333</v>
          </cell>
          <cell r="AR1609">
            <v>-405799.65791666671</v>
          </cell>
          <cell r="AS1609">
            <v>-391873.18916666665</v>
          </cell>
          <cell r="AT1609">
            <v>-377924.47291666671</v>
          </cell>
          <cell r="AU1609">
            <v>-363953.47333333333</v>
          </cell>
          <cell r="AV1609">
            <v>-357247.52166666667</v>
          </cell>
          <cell r="AW1609">
            <v>-357818.22416666662</v>
          </cell>
          <cell r="AX1609">
            <v>-358389.83874999994</v>
          </cell>
          <cell r="AY1609">
            <v>-358962.36624999996</v>
          </cell>
          <cell r="AZ1609">
            <v>-355399.56916666665</v>
          </cell>
        </row>
        <row r="1610">
          <cell r="O1610">
            <v>0</v>
          </cell>
          <cell r="P1610">
            <v>0</v>
          </cell>
          <cell r="AO1610">
            <v>-242928.39541666667</v>
          </cell>
          <cell r="AP1610">
            <v>0</v>
          </cell>
          <cell r="AQ1610">
            <v>0</v>
          </cell>
          <cell r="AR1610">
            <v>0</v>
          </cell>
          <cell r="AS1610">
            <v>0</v>
          </cell>
          <cell r="AT1610">
            <v>0</v>
          </cell>
          <cell r="AU1610">
            <v>0</v>
          </cell>
          <cell r="AV1610">
            <v>0</v>
          </cell>
          <cell r="AW1610">
            <v>0</v>
          </cell>
          <cell r="AX1610">
            <v>0</v>
          </cell>
          <cell r="AY1610">
            <v>0</v>
          </cell>
          <cell r="AZ1610">
            <v>0</v>
          </cell>
        </row>
        <row r="1611">
          <cell r="O1611">
            <v>0</v>
          </cell>
          <cell r="P1611">
            <v>0</v>
          </cell>
          <cell r="AO1611">
            <v>-308674.6825</v>
          </cell>
          <cell r="AP1611">
            <v>0</v>
          </cell>
          <cell r="AQ1611">
            <v>0</v>
          </cell>
          <cell r="AR1611">
            <v>0</v>
          </cell>
          <cell r="AS1611">
            <v>0</v>
          </cell>
          <cell r="AT1611">
            <v>0</v>
          </cell>
          <cell r="AU1611">
            <v>0</v>
          </cell>
          <cell r="AV1611">
            <v>0</v>
          </cell>
          <cell r="AW1611">
            <v>0</v>
          </cell>
          <cell r="AX1611">
            <v>0</v>
          </cell>
          <cell r="AY1611">
            <v>0</v>
          </cell>
          <cell r="AZ1611">
            <v>0</v>
          </cell>
        </row>
        <row r="1612">
          <cell r="O1612">
            <v>-1592955.47</v>
          </cell>
          <cell r="P1612">
            <v>-1595579.86</v>
          </cell>
          <cell r="AO1612">
            <v>-1582527.0691666671</v>
          </cell>
          <cell r="AP1612">
            <v>-1585134.2833333334</v>
          </cell>
          <cell r="AQ1612">
            <v>-1587745.7929166667</v>
          </cell>
          <cell r="AR1612">
            <v>-1590361.6050000002</v>
          </cell>
          <cell r="AS1612">
            <v>-1592981.7262500001</v>
          </cell>
          <cell r="AT1612">
            <v>-1595606.1637500001</v>
          </cell>
          <cell r="AU1612">
            <v>-1598234.925</v>
          </cell>
          <cell r="AV1612">
            <v>-1600868.0170833331</v>
          </cell>
          <cell r="AW1612">
            <v>-1603505.4466666665</v>
          </cell>
          <cell r="AX1612">
            <v>-1606147.2208333332</v>
          </cell>
          <cell r="AY1612">
            <v>-1608793.3470833332</v>
          </cell>
          <cell r="AZ1612">
            <v>-1611443.8329166665</v>
          </cell>
        </row>
        <row r="1613">
          <cell r="O1613">
            <v>0</v>
          </cell>
          <cell r="P1613">
            <v>0</v>
          </cell>
          <cell r="AO1613">
            <v>0</v>
          </cell>
          <cell r="AP1613">
            <v>0</v>
          </cell>
          <cell r="AQ1613">
            <v>0</v>
          </cell>
          <cell r="AR1613">
            <v>0</v>
          </cell>
          <cell r="AS1613">
            <v>0</v>
          </cell>
          <cell r="AT1613">
            <v>0</v>
          </cell>
          <cell r="AU1613">
            <v>0</v>
          </cell>
          <cell r="AV1613">
            <v>0</v>
          </cell>
          <cell r="AW1613">
            <v>0</v>
          </cell>
          <cell r="AX1613">
            <v>0</v>
          </cell>
          <cell r="AY1613">
            <v>0</v>
          </cell>
          <cell r="AZ1613">
            <v>0</v>
          </cell>
        </row>
        <row r="1614">
          <cell r="O1614">
            <v>0</v>
          </cell>
          <cell r="P1614">
            <v>0</v>
          </cell>
          <cell r="AO1614">
            <v>0</v>
          </cell>
          <cell r="AP1614">
            <v>0</v>
          </cell>
          <cell r="AQ1614">
            <v>0</v>
          </cell>
          <cell r="AR1614">
            <v>0</v>
          </cell>
          <cell r="AS1614">
            <v>0</v>
          </cell>
          <cell r="AT1614">
            <v>0</v>
          </cell>
          <cell r="AU1614">
            <v>0</v>
          </cell>
          <cell r="AV1614">
            <v>0</v>
          </cell>
          <cell r="AW1614">
            <v>0</v>
          </cell>
          <cell r="AX1614">
            <v>0</v>
          </cell>
          <cell r="AY1614">
            <v>0</v>
          </cell>
          <cell r="AZ1614">
            <v>0</v>
          </cell>
        </row>
        <row r="1615">
          <cell r="O1615">
            <v>-788932.94</v>
          </cell>
          <cell r="P1615">
            <v>-792941.26</v>
          </cell>
          <cell r="AO1615">
            <v>-773222.07916666672</v>
          </cell>
          <cell r="AP1615">
            <v>-777150.56958333345</v>
          </cell>
          <cell r="AQ1615">
            <v>-781099.02124999987</v>
          </cell>
          <cell r="AR1615">
            <v>-785067.53500000003</v>
          </cell>
          <cell r="AS1615">
            <v>-789056.21249999991</v>
          </cell>
          <cell r="AT1615">
            <v>-793065.15625</v>
          </cell>
          <cell r="AU1615">
            <v>-797094.46916666673</v>
          </cell>
          <cell r="AV1615">
            <v>-801144.25541666674</v>
          </cell>
          <cell r="AW1615">
            <v>-805214.61875000002</v>
          </cell>
          <cell r="AX1615">
            <v>-809305.66333333321</v>
          </cell>
          <cell r="AY1615">
            <v>-813417.49375000002</v>
          </cell>
          <cell r="AZ1615">
            <v>-817550.21541666694</v>
          </cell>
        </row>
        <row r="1616">
          <cell r="O1616">
            <v>0</v>
          </cell>
          <cell r="P1616">
            <v>0</v>
          </cell>
          <cell r="AO1616">
            <v>0</v>
          </cell>
          <cell r="AP1616">
            <v>0</v>
          </cell>
          <cell r="AQ1616">
            <v>0</v>
          </cell>
          <cell r="AR1616">
            <v>0</v>
          </cell>
          <cell r="AS1616">
            <v>0</v>
          </cell>
          <cell r="AT1616">
            <v>0</v>
          </cell>
          <cell r="AU1616">
            <v>0</v>
          </cell>
          <cell r="AV1616">
            <v>0</v>
          </cell>
          <cell r="AW1616">
            <v>0</v>
          </cell>
          <cell r="AX1616">
            <v>0</v>
          </cell>
          <cell r="AY1616">
            <v>0</v>
          </cell>
          <cell r="AZ1616">
            <v>0</v>
          </cell>
        </row>
        <row r="1617">
          <cell r="O1617">
            <v>-1170674.67</v>
          </cell>
          <cell r="P1617">
            <v>-566498.17000000004</v>
          </cell>
          <cell r="AO1617">
            <v>-1347073.6520833336</v>
          </cell>
          <cell r="AP1617">
            <v>-1240357.5208333335</v>
          </cell>
          <cell r="AQ1617">
            <v>-1135859.9816666667</v>
          </cell>
          <cell r="AR1617">
            <v>-1033570.8470833334</v>
          </cell>
          <cell r="AS1617">
            <v>-931127.7041666666</v>
          </cell>
          <cell r="AT1617">
            <v>-827461.78500000003</v>
          </cell>
          <cell r="AU1617">
            <v>-722571.22291666677</v>
          </cell>
          <cell r="AV1617">
            <v>-617522.68374999997</v>
          </cell>
          <cell r="AW1617">
            <v>-501255.20500000002</v>
          </cell>
          <cell r="AX1617">
            <v>-373751.87541666673</v>
          </cell>
          <cell r="AY1617">
            <v>-246056.48124999998</v>
          </cell>
          <cell r="AZ1617">
            <v>-158556.64125000002</v>
          </cell>
        </row>
        <row r="1618">
          <cell r="O1618">
            <v>0</v>
          </cell>
          <cell r="P1618">
            <v>0</v>
          </cell>
          <cell r="AO1618">
            <v>0</v>
          </cell>
          <cell r="AP1618">
            <v>0</v>
          </cell>
          <cell r="AQ1618">
            <v>0</v>
          </cell>
          <cell r="AR1618">
            <v>0</v>
          </cell>
          <cell r="AS1618">
            <v>0</v>
          </cell>
          <cell r="AT1618">
            <v>0</v>
          </cell>
          <cell r="AU1618">
            <v>0</v>
          </cell>
          <cell r="AV1618">
            <v>0</v>
          </cell>
          <cell r="AW1618">
            <v>0</v>
          </cell>
          <cell r="AX1618">
            <v>0</v>
          </cell>
          <cell r="AY1618">
            <v>0</v>
          </cell>
          <cell r="AZ1618">
            <v>0</v>
          </cell>
        </row>
        <row r="1619">
          <cell r="O1619">
            <v>857475</v>
          </cell>
          <cell r="P1619">
            <v>556998</v>
          </cell>
          <cell r="AO1619">
            <v>819915.375</v>
          </cell>
          <cell r="AP1619">
            <v>794875.625</v>
          </cell>
          <cell r="AQ1619">
            <v>769835.875</v>
          </cell>
          <cell r="AR1619">
            <v>744796.125</v>
          </cell>
          <cell r="AS1619">
            <v>719756.375</v>
          </cell>
          <cell r="AT1619">
            <v>678071.60416666663</v>
          </cell>
          <cell r="AU1619">
            <v>619741.8125</v>
          </cell>
          <cell r="AV1619">
            <v>561412.02083333337</v>
          </cell>
          <cell r="AW1619">
            <v>503082.22916666669</v>
          </cell>
          <cell r="AX1619">
            <v>444752.4375</v>
          </cell>
          <cell r="AY1619">
            <v>386422.64583333331</v>
          </cell>
          <cell r="AZ1619">
            <v>334049.5</v>
          </cell>
        </row>
        <row r="1620">
          <cell r="O1620">
            <v>-8469914.0500000007</v>
          </cell>
          <cell r="P1620">
            <v>-8483847.0600000005</v>
          </cell>
          <cell r="AO1620">
            <v>-8414548.7550000008</v>
          </cell>
          <cell r="AP1620">
            <v>-8428390.6875</v>
          </cell>
          <cell r="AQ1620">
            <v>-8442255.3900000006</v>
          </cell>
          <cell r="AR1620">
            <v>-8456142.8995833341</v>
          </cell>
          <cell r="AS1620">
            <v>-8470053.2537500001</v>
          </cell>
          <cell r="AT1620">
            <v>-8483986.4900000021</v>
          </cell>
          <cell r="AU1620">
            <v>-8497942.6462500021</v>
          </cell>
          <cell r="AV1620">
            <v>-8511921.7608333323</v>
          </cell>
          <cell r="AW1620">
            <v>-8525923.871666668</v>
          </cell>
          <cell r="AX1620">
            <v>-8539949.0162499994</v>
          </cell>
          <cell r="AY1620">
            <v>-8553997.2320833337</v>
          </cell>
          <cell r="AZ1620">
            <v>-8568068.5570833329</v>
          </cell>
        </row>
        <row r="1621">
          <cell r="O1621">
            <v>0</v>
          </cell>
          <cell r="P1621">
            <v>0</v>
          </cell>
          <cell r="AO1621">
            <v>0</v>
          </cell>
          <cell r="AP1621">
            <v>0</v>
          </cell>
          <cell r="AQ1621">
            <v>0</v>
          </cell>
          <cell r="AR1621">
            <v>0</v>
          </cell>
          <cell r="AS1621">
            <v>0</v>
          </cell>
          <cell r="AT1621">
            <v>0</v>
          </cell>
          <cell r="AU1621">
            <v>0</v>
          </cell>
          <cell r="AV1621">
            <v>0</v>
          </cell>
          <cell r="AW1621">
            <v>0</v>
          </cell>
          <cell r="AX1621">
            <v>0</v>
          </cell>
          <cell r="AY1621">
            <v>0</v>
          </cell>
          <cell r="AZ1621">
            <v>0</v>
          </cell>
        </row>
        <row r="1622">
          <cell r="O1622">
            <v>119225</v>
          </cell>
          <cell r="P1622">
            <v>84429</v>
          </cell>
          <cell r="AO1622">
            <v>114875.5</v>
          </cell>
          <cell r="AP1622">
            <v>111975.83333333333</v>
          </cell>
          <cell r="AQ1622">
            <v>109076.16666666667</v>
          </cell>
          <cell r="AR1622">
            <v>106176.5</v>
          </cell>
          <cell r="AS1622">
            <v>103276.83333333333</v>
          </cell>
          <cell r="AT1622">
            <v>100377.16666666667</v>
          </cell>
          <cell r="AU1622">
            <v>97477.5</v>
          </cell>
          <cell r="AV1622">
            <v>94577.833333333328</v>
          </cell>
          <cell r="AW1622">
            <v>91678.166666666672</v>
          </cell>
          <cell r="AX1622">
            <v>88778.5</v>
          </cell>
          <cell r="AY1622">
            <v>85878.833333333328</v>
          </cell>
          <cell r="AZ1622">
            <v>85671.458333333328</v>
          </cell>
        </row>
        <row r="1623">
          <cell r="O1623">
            <v>0</v>
          </cell>
          <cell r="P1623">
            <v>0</v>
          </cell>
          <cell r="AO1623">
            <v>0</v>
          </cell>
          <cell r="AP1623">
            <v>0</v>
          </cell>
          <cell r="AQ1623">
            <v>0</v>
          </cell>
          <cell r="AR1623">
            <v>0</v>
          </cell>
          <cell r="AS1623">
            <v>0</v>
          </cell>
          <cell r="AT1623">
            <v>0</v>
          </cell>
          <cell r="AU1623">
            <v>0</v>
          </cell>
          <cell r="AV1623">
            <v>0</v>
          </cell>
          <cell r="AW1623">
            <v>0</v>
          </cell>
          <cell r="AX1623">
            <v>0</v>
          </cell>
          <cell r="AY1623">
            <v>0</v>
          </cell>
          <cell r="AZ1623">
            <v>0</v>
          </cell>
        </row>
        <row r="1624">
          <cell r="O1624">
            <v>0</v>
          </cell>
          <cell r="P1624">
            <v>0</v>
          </cell>
          <cell r="AO1624">
            <v>0</v>
          </cell>
          <cell r="AP1624">
            <v>0</v>
          </cell>
          <cell r="AQ1624">
            <v>0</v>
          </cell>
          <cell r="AR1624">
            <v>0</v>
          </cell>
          <cell r="AS1624">
            <v>0</v>
          </cell>
          <cell r="AT1624">
            <v>0</v>
          </cell>
          <cell r="AU1624">
            <v>0</v>
          </cell>
          <cell r="AV1624">
            <v>0</v>
          </cell>
          <cell r="AW1624">
            <v>0</v>
          </cell>
          <cell r="AX1624">
            <v>0</v>
          </cell>
          <cell r="AY1624">
            <v>0</v>
          </cell>
          <cell r="AZ1624">
            <v>0</v>
          </cell>
        </row>
        <row r="1625">
          <cell r="O1625">
            <v>243052.08</v>
          </cell>
          <cell r="P1625">
            <v>250045.14</v>
          </cell>
          <cell r="AO1625">
            <v>243926.21250000002</v>
          </cell>
          <cell r="AP1625">
            <v>244508.96750000003</v>
          </cell>
          <cell r="AQ1625">
            <v>245091.72250000003</v>
          </cell>
          <cell r="AR1625">
            <v>245674.47750000004</v>
          </cell>
          <cell r="AS1625">
            <v>246257.23250000004</v>
          </cell>
          <cell r="AT1625">
            <v>246839.98750000005</v>
          </cell>
          <cell r="AU1625">
            <v>247422.74250000005</v>
          </cell>
          <cell r="AV1625">
            <v>248005.49750000006</v>
          </cell>
          <cell r="AW1625">
            <v>248588.25250000006</v>
          </cell>
          <cell r="AX1625">
            <v>249171.00750000007</v>
          </cell>
          <cell r="AY1625">
            <v>249753.76250000007</v>
          </cell>
          <cell r="AZ1625">
            <v>250745.66791666675</v>
          </cell>
        </row>
        <row r="1626">
          <cell r="O1626">
            <v>744353.38</v>
          </cell>
          <cell r="P1626">
            <v>1848310.3</v>
          </cell>
          <cell r="AO1626">
            <v>882347.995</v>
          </cell>
          <cell r="AP1626">
            <v>974344.40500000014</v>
          </cell>
          <cell r="AQ1626">
            <v>1066340.8150000002</v>
          </cell>
          <cell r="AR1626">
            <v>1158337.2250000001</v>
          </cell>
          <cell r="AS1626">
            <v>1250333.635</v>
          </cell>
          <cell r="AT1626">
            <v>1342330.0450000002</v>
          </cell>
          <cell r="AU1626">
            <v>1434326.4550000003</v>
          </cell>
          <cell r="AV1626">
            <v>1526322.8650000002</v>
          </cell>
          <cell r="AW1626">
            <v>1618319.2750000004</v>
          </cell>
          <cell r="AX1626">
            <v>1710315.6850000003</v>
          </cell>
          <cell r="AY1626">
            <v>1802312.0950000004</v>
          </cell>
          <cell r="AZ1626">
            <v>1846490.9608333337</v>
          </cell>
        </row>
        <row r="1627">
          <cell r="O1627">
            <v>160731</v>
          </cell>
          <cell r="P1627">
            <v>0</v>
          </cell>
          <cell r="AO1627">
            <v>140639.625</v>
          </cell>
          <cell r="AP1627">
            <v>127245.375</v>
          </cell>
          <cell r="AQ1627">
            <v>113851.125</v>
          </cell>
          <cell r="AR1627">
            <v>100456.875</v>
          </cell>
          <cell r="AS1627">
            <v>87062.625</v>
          </cell>
          <cell r="AT1627">
            <v>73668.375</v>
          </cell>
          <cell r="AU1627">
            <v>60274.125</v>
          </cell>
          <cell r="AV1627">
            <v>46879.875</v>
          </cell>
          <cell r="AW1627">
            <v>33485.625</v>
          </cell>
          <cell r="AX1627">
            <v>20091.375</v>
          </cell>
          <cell r="AY1627">
            <v>6697.125</v>
          </cell>
          <cell r="AZ1627">
            <v>0</v>
          </cell>
        </row>
        <row r="1628">
          <cell r="O1628">
            <v>-523008.08</v>
          </cell>
          <cell r="P1628">
            <v>-334474.14</v>
          </cell>
          <cell r="AO1628">
            <v>-499441.33749999997</v>
          </cell>
          <cell r="AP1628">
            <v>-483730.17583333328</v>
          </cell>
          <cell r="AQ1628">
            <v>-468019.01416666666</v>
          </cell>
          <cell r="AR1628">
            <v>-452307.85249999998</v>
          </cell>
          <cell r="AS1628">
            <v>-436596.69083333336</v>
          </cell>
          <cell r="AT1628">
            <v>-420885.52916666673</v>
          </cell>
          <cell r="AU1628">
            <v>-405174.36750000011</v>
          </cell>
          <cell r="AV1628">
            <v>-389463.20583333337</v>
          </cell>
          <cell r="AW1628">
            <v>-373752.04416666675</v>
          </cell>
          <cell r="AX1628">
            <v>-358040.88250000007</v>
          </cell>
          <cell r="AY1628">
            <v>-342329.72083333338</v>
          </cell>
          <cell r="AZ1628">
            <v>-336417.12625000009</v>
          </cell>
        </row>
        <row r="1629">
          <cell r="O1629">
            <v>0</v>
          </cell>
          <cell r="P1629">
            <v>0</v>
          </cell>
          <cell r="AO1629">
            <v>0</v>
          </cell>
          <cell r="AP1629">
            <v>0</v>
          </cell>
          <cell r="AQ1629">
            <v>0</v>
          </cell>
          <cell r="AR1629">
            <v>0</v>
          </cell>
          <cell r="AS1629">
            <v>0</v>
          </cell>
          <cell r="AT1629">
            <v>0</v>
          </cell>
          <cell r="AU1629">
            <v>0</v>
          </cell>
          <cell r="AV1629">
            <v>0</v>
          </cell>
          <cell r="AW1629">
            <v>0</v>
          </cell>
          <cell r="AX1629">
            <v>0</v>
          </cell>
          <cell r="AY1629">
            <v>0</v>
          </cell>
          <cell r="AZ1629">
            <v>0</v>
          </cell>
        </row>
        <row r="1630">
          <cell r="O1630">
            <v>-1601828.38</v>
          </cell>
          <cell r="P1630">
            <v>-2405308.2999999998</v>
          </cell>
          <cell r="AO1630">
            <v>-1702263.3699999999</v>
          </cell>
          <cell r="AP1630">
            <v>-1769220.03</v>
          </cell>
          <cell r="AQ1630">
            <v>-1836176.6900000002</v>
          </cell>
          <cell r="AR1630">
            <v>-1903133.3500000003</v>
          </cell>
          <cell r="AS1630">
            <v>-1970090.01</v>
          </cell>
          <cell r="AT1630">
            <v>-2020401.6491666669</v>
          </cell>
          <cell r="AU1630">
            <v>-2054068.2675000003</v>
          </cell>
          <cell r="AV1630">
            <v>-2087734.8858333335</v>
          </cell>
          <cell r="AW1630">
            <v>-2121401.5041666669</v>
          </cell>
          <cell r="AX1630">
            <v>-2155068.1225000001</v>
          </cell>
          <cell r="AY1630">
            <v>-2188734.7408333337</v>
          </cell>
          <cell r="AZ1630">
            <v>-2180540.4608333339</v>
          </cell>
        </row>
        <row r="1631">
          <cell r="O1631">
            <v>0</v>
          </cell>
          <cell r="P1631">
            <v>0</v>
          </cell>
          <cell r="AO1631">
            <v>0</v>
          </cell>
          <cell r="AP1631">
            <v>0</v>
          </cell>
          <cell r="AQ1631">
            <v>0</v>
          </cell>
          <cell r="AR1631">
            <v>0</v>
          </cell>
          <cell r="AS1631">
            <v>0</v>
          </cell>
          <cell r="AT1631">
            <v>0</v>
          </cell>
          <cell r="AU1631">
            <v>0</v>
          </cell>
          <cell r="AV1631">
            <v>0</v>
          </cell>
          <cell r="AW1631">
            <v>0</v>
          </cell>
          <cell r="AX1631">
            <v>0</v>
          </cell>
          <cell r="AY1631">
            <v>0</v>
          </cell>
          <cell r="AZ1631">
            <v>0</v>
          </cell>
        </row>
        <row r="1632">
          <cell r="O1632">
            <v>0</v>
          </cell>
          <cell r="P1632">
            <v>0</v>
          </cell>
          <cell r="AO1632">
            <v>0</v>
          </cell>
          <cell r="AP1632">
            <v>0</v>
          </cell>
          <cell r="AQ1632">
            <v>0</v>
          </cell>
          <cell r="AR1632">
            <v>0</v>
          </cell>
          <cell r="AS1632">
            <v>0</v>
          </cell>
          <cell r="AT1632">
            <v>0</v>
          </cell>
          <cell r="AU1632">
            <v>0</v>
          </cell>
          <cell r="AV1632">
            <v>0</v>
          </cell>
          <cell r="AW1632">
            <v>0</v>
          </cell>
          <cell r="AX1632">
            <v>0</v>
          </cell>
          <cell r="AY1632">
            <v>0</v>
          </cell>
          <cell r="AZ1632">
            <v>0</v>
          </cell>
        </row>
        <row r="1633">
          <cell r="O1633">
            <v>0</v>
          </cell>
          <cell r="P1633">
            <v>0</v>
          </cell>
          <cell r="AO1633">
            <v>0</v>
          </cell>
          <cell r="AP1633">
            <v>0</v>
          </cell>
          <cell r="AQ1633">
            <v>0</v>
          </cell>
          <cell r="AR1633">
            <v>0</v>
          </cell>
          <cell r="AS1633">
            <v>0</v>
          </cell>
          <cell r="AT1633">
            <v>0</v>
          </cell>
          <cell r="AU1633">
            <v>0</v>
          </cell>
          <cell r="AV1633">
            <v>0</v>
          </cell>
          <cell r="AW1633">
            <v>0</v>
          </cell>
          <cell r="AX1633">
            <v>0</v>
          </cell>
          <cell r="AY1633">
            <v>0</v>
          </cell>
          <cell r="AZ1633">
            <v>0</v>
          </cell>
        </row>
        <row r="1634">
          <cell r="O1634">
            <v>0</v>
          </cell>
          <cell r="P1634">
            <v>0</v>
          </cell>
          <cell r="AO1634">
            <v>0</v>
          </cell>
          <cell r="AP1634">
            <v>0</v>
          </cell>
          <cell r="AQ1634">
            <v>0</v>
          </cell>
          <cell r="AR1634">
            <v>0</v>
          </cell>
          <cell r="AS1634">
            <v>0</v>
          </cell>
          <cell r="AT1634">
            <v>0</v>
          </cell>
          <cell r="AU1634">
            <v>0</v>
          </cell>
          <cell r="AV1634">
            <v>0</v>
          </cell>
          <cell r="AW1634">
            <v>0</v>
          </cell>
          <cell r="AX1634">
            <v>0</v>
          </cell>
          <cell r="AY1634">
            <v>0</v>
          </cell>
          <cell r="AZ1634">
            <v>0</v>
          </cell>
        </row>
        <row r="1635">
          <cell r="O1635">
            <v>0</v>
          </cell>
          <cell r="P1635">
            <v>0</v>
          </cell>
          <cell r="AO1635">
            <v>0</v>
          </cell>
          <cell r="AP1635">
            <v>0</v>
          </cell>
          <cell r="AQ1635">
            <v>0</v>
          </cell>
          <cell r="AR1635">
            <v>0</v>
          </cell>
          <cell r="AS1635">
            <v>0</v>
          </cell>
          <cell r="AT1635">
            <v>0</v>
          </cell>
          <cell r="AU1635">
            <v>0</v>
          </cell>
          <cell r="AV1635">
            <v>0</v>
          </cell>
          <cell r="AW1635">
            <v>0</v>
          </cell>
          <cell r="AX1635">
            <v>0</v>
          </cell>
          <cell r="AY1635">
            <v>0</v>
          </cell>
          <cell r="AZ1635">
            <v>0</v>
          </cell>
        </row>
        <row r="1636">
          <cell r="O1636">
            <v>0</v>
          </cell>
          <cell r="P1636">
            <v>0</v>
          </cell>
          <cell r="AO1636">
            <v>0</v>
          </cell>
          <cell r="AP1636">
            <v>0</v>
          </cell>
          <cell r="AQ1636">
            <v>0</v>
          </cell>
          <cell r="AR1636">
            <v>0</v>
          </cell>
          <cell r="AS1636">
            <v>0</v>
          </cell>
          <cell r="AT1636">
            <v>0</v>
          </cell>
          <cell r="AU1636">
            <v>0</v>
          </cell>
          <cell r="AV1636">
            <v>0</v>
          </cell>
          <cell r="AW1636">
            <v>0</v>
          </cell>
          <cell r="AX1636">
            <v>0</v>
          </cell>
          <cell r="AY1636">
            <v>0</v>
          </cell>
          <cell r="AZ1636">
            <v>0</v>
          </cell>
        </row>
        <row r="1637">
          <cell r="O1637">
            <v>0</v>
          </cell>
          <cell r="P1637">
            <v>0</v>
          </cell>
          <cell r="AO1637">
            <v>0</v>
          </cell>
          <cell r="AP1637">
            <v>0</v>
          </cell>
          <cell r="AQ1637">
            <v>0</v>
          </cell>
          <cell r="AR1637">
            <v>0</v>
          </cell>
          <cell r="AS1637">
            <v>0</v>
          </cell>
          <cell r="AT1637">
            <v>0</v>
          </cell>
          <cell r="AU1637">
            <v>0</v>
          </cell>
          <cell r="AV1637">
            <v>0</v>
          </cell>
          <cell r="AW1637">
            <v>0</v>
          </cell>
          <cell r="AX1637">
            <v>0</v>
          </cell>
          <cell r="AY1637">
            <v>0</v>
          </cell>
          <cell r="AZ1637">
            <v>0</v>
          </cell>
        </row>
        <row r="1638">
          <cell r="O1638">
            <v>0</v>
          </cell>
          <cell r="P1638">
            <v>0</v>
          </cell>
          <cell r="AO1638">
            <v>0</v>
          </cell>
          <cell r="AP1638">
            <v>0</v>
          </cell>
          <cell r="AQ1638">
            <v>0</v>
          </cell>
          <cell r="AR1638">
            <v>0</v>
          </cell>
          <cell r="AS1638">
            <v>0</v>
          </cell>
          <cell r="AT1638">
            <v>0</v>
          </cell>
          <cell r="AU1638">
            <v>0</v>
          </cell>
          <cell r="AV1638">
            <v>0</v>
          </cell>
          <cell r="AW1638">
            <v>0</v>
          </cell>
          <cell r="AX1638">
            <v>0</v>
          </cell>
          <cell r="AY1638">
            <v>0</v>
          </cell>
          <cell r="AZ1638">
            <v>0</v>
          </cell>
        </row>
        <row r="1639">
          <cell r="O1639">
            <v>0</v>
          </cell>
          <cell r="P1639">
            <v>0</v>
          </cell>
          <cell r="AO1639">
            <v>0</v>
          </cell>
          <cell r="AP1639">
            <v>0</v>
          </cell>
          <cell r="AQ1639">
            <v>0</v>
          </cell>
          <cell r="AR1639">
            <v>0</v>
          </cell>
          <cell r="AS1639">
            <v>0</v>
          </cell>
          <cell r="AT1639">
            <v>0</v>
          </cell>
          <cell r="AU1639">
            <v>0</v>
          </cell>
          <cell r="AV1639">
            <v>0</v>
          </cell>
          <cell r="AW1639">
            <v>0</v>
          </cell>
          <cell r="AX1639">
            <v>0</v>
          </cell>
          <cell r="AY1639">
            <v>0</v>
          </cell>
          <cell r="AZ1639">
            <v>0</v>
          </cell>
        </row>
        <row r="1640">
          <cell r="O1640">
            <v>-41000000</v>
          </cell>
          <cell r="P1640">
            <v>-36000000</v>
          </cell>
          <cell r="AO1640">
            <v>-17666666.666666668</v>
          </cell>
          <cell r="AP1640">
            <v>-18000000</v>
          </cell>
          <cell r="AQ1640">
            <v>-17458333.333333332</v>
          </cell>
          <cell r="AR1640">
            <v>-16916666.666666668</v>
          </cell>
          <cell r="AS1640">
            <v>-16916666.666666668</v>
          </cell>
          <cell r="AT1640">
            <v>-16916666.666666668</v>
          </cell>
          <cell r="AU1640">
            <v>-16916666.666666668</v>
          </cell>
          <cell r="AV1640">
            <v>-16000000</v>
          </cell>
          <cell r="AW1640">
            <v>-13125000</v>
          </cell>
          <cell r="AX1640">
            <v>-10125000</v>
          </cell>
          <cell r="AY1640">
            <v>-8208333.333333333</v>
          </cell>
          <cell r="AZ1640">
            <v>-7708333.333333333</v>
          </cell>
        </row>
        <row r="1641">
          <cell r="O1641">
            <v>-22000000</v>
          </cell>
          <cell r="P1641">
            <v>-30000000</v>
          </cell>
          <cell r="AO1641">
            <v>-10333333.333333334</v>
          </cell>
          <cell r="AP1641">
            <v>-10416666.666666666</v>
          </cell>
          <cell r="AQ1641">
            <v>-10416666.666666666</v>
          </cell>
          <cell r="AR1641">
            <v>-10416666.666666666</v>
          </cell>
          <cell r="AS1641">
            <v>-10416666.666666666</v>
          </cell>
          <cell r="AT1641">
            <v>-10416666.666666666</v>
          </cell>
          <cell r="AU1641">
            <v>-10416666.666666666</v>
          </cell>
          <cell r="AV1641">
            <v>-10416666.666666666</v>
          </cell>
          <cell r="AW1641">
            <v>-8750000</v>
          </cell>
          <cell r="AX1641">
            <v>-6666666.666666667</v>
          </cell>
          <cell r="AY1641">
            <v>-5333333.333333333</v>
          </cell>
          <cell r="AZ1641">
            <v>-3166666.6666666665</v>
          </cell>
        </row>
        <row r="1642">
          <cell r="O1642">
            <v>-47000000</v>
          </cell>
          <cell r="P1642">
            <v>-96000000</v>
          </cell>
          <cell r="AO1642">
            <v>-22458333.333333332</v>
          </cell>
          <cell r="AP1642">
            <v>-23666666.666666668</v>
          </cell>
          <cell r="AQ1642">
            <v>-23166666.666666668</v>
          </cell>
          <cell r="AR1642">
            <v>-22666666.666666668</v>
          </cell>
          <cell r="AS1642">
            <v>-22666666.666666668</v>
          </cell>
          <cell r="AT1642">
            <v>-22666666.666666668</v>
          </cell>
          <cell r="AU1642">
            <v>-22666666.666666668</v>
          </cell>
          <cell r="AV1642">
            <v>-21750000</v>
          </cell>
          <cell r="AW1642">
            <v>-19083333.333333332</v>
          </cell>
          <cell r="AX1642">
            <v>-16708333.333333334</v>
          </cell>
          <cell r="AY1642">
            <v>-14750000</v>
          </cell>
          <cell r="AZ1642">
            <v>-11083333.333333334</v>
          </cell>
        </row>
        <row r="1643">
          <cell r="O1643">
            <v>0</v>
          </cell>
          <cell r="P1643">
            <v>0</v>
          </cell>
          <cell r="AO1643">
            <v>0</v>
          </cell>
          <cell r="AP1643">
            <v>0</v>
          </cell>
          <cell r="AQ1643">
            <v>0</v>
          </cell>
          <cell r="AR1643">
            <v>0</v>
          </cell>
          <cell r="AS1643">
            <v>0</v>
          </cell>
          <cell r="AT1643">
            <v>0</v>
          </cell>
          <cell r="AU1643">
            <v>0</v>
          </cell>
          <cell r="AV1643">
            <v>0</v>
          </cell>
          <cell r="AW1643">
            <v>0</v>
          </cell>
          <cell r="AX1643">
            <v>0</v>
          </cell>
          <cell r="AY1643">
            <v>0</v>
          </cell>
          <cell r="AZ1643">
            <v>0</v>
          </cell>
        </row>
        <row r="1644">
          <cell r="O1644">
            <v>0</v>
          </cell>
          <cell r="P1644">
            <v>0</v>
          </cell>
          <cell r="AO1644">
            <v>0</v>
          </cell>
          <cell r="AP1644">
            <v>0</v>
          </cell>
          <cell r="AQ1644">
            <v>0</v>
          </cell>
          <cell r="AR1644">
            <v>0</v>
          </cell>
          <cell r="AS1644">
            <v>0</v>
          </cell>
          <cell r="AT1644">
            <v>0</v>
          </cell>
          <cell r="AU1644">
            <v>0</v>
          </cell>
          <cell r="AV1644">
            <v>0</v>
          </cell>
          <cell r="AW1644">
            <v>0</v>
          </cell>
          <cell r="AX1644">
            <v>0</v>
          </cell>
          <cell r="AY1644">
            <v>0</v>
          </cell>
          <cell r="AZ1644">
            <v>0</v>
          </cell>
        </row>
        <row r="1645">
          <cell r="O1645">
            <v>0</v>
          </cell>
          <cell r="P1645">
            <v>0</v>
          </cell>
          <cell r="AO1645">
            <v>-4166666.6666666665</v>
          </cell>
          <cell r="AP1645">
            <v>-4166666.6666666665</v>
          </cell>
          <cell r="AQ1645">
            <v>-4166666.6666666665</v>
          </cell>
          <cell r="AR1645">
            <v>-4166666.6666666665</v>
          </cell>
          <cell r="AS1645">
            <v>-4166666.6666666665</v>
          </cell>
          <cell r="AT1645">
            <v>-4166666.6666666665</v>
          </cell>
          <cell r="AU1645">
            <v>-4166666.6666666665</v>
          </cell>
          <cell r="AV1645">
            <v>-4166666.6666666665</v>
          </cell>
          <cell r="AW1645">
            <v>-5208333.333333333</v>
          </cell>
          <cell r="AX1645">
            <v>-4166666.6666666665</v>
          </cell>
          <cell r="AY1645">
            <v>-2083333.3333333333</v>
          </cell>
          <cell r="AZ1645">
            <v>-2083333.3333333333</v>
          </cell>
        </row>
        <row r="1646">
          <cell r="O1646">
            <v>0</v>
          </cell>
          <cell r="P1646">
            <v>0</v>
          </cell>
          <cell r="AO1646">
            <v>0</v>
          </cell>
          <cell r="AP1646">
            <v>0</v>
          </cell>
          <cell r="AQ1646">
            <v>0</v>
          </cell>
          <cell r="AR1646">
            <v>0</v>
          </cell>
          <cell r="AS1646">
            <v>0</v>
          </cell>
          <cell r="AT1646">
            <v>0</v>
          </cell>
          <cell r="AU1646">
            <v>0</v>
          </cell>
          <cell r="AV1646">
            <v>0</v>
          </cell>
          <cell r="AW1646">
            <v>0</v>
          </cell>
          <cell r="AX1646">
            <v>0</v>
          </cell>
          <cell r="AY1646">
            <v>0</v>
          </cell>
          <cell r="AZ1646">
            <v>0</v>
          </cell>
        </row>
        <row r="1647">
          <cell r="O1647">
            <v>0</v>
          </cell>
          <cell r="P1647">
            <v>0</v>
          </cell>
          <cell r="AO1647">
            <v>0</v>
          </cell>
          <cell r="AP1647">
            <v>0</v>
          </cell>
          <cell r="AQ1647">
            <v>0</v>
          </cell>
          <cell r="AR1647">
            <v>0</v>
          </cell>
          <cell r="AS1647">
            <v>0</v>
          </cell>
          <cell r="AT1647">
            <v>0</v>
          </cell>
          <cell r="AU1647">
            <v>0</v>
          </cell>
          <cell r="AV1647">
            <v>0</v>
          </cell>
          <cell r="AW1647">
            <v>0</v>
          </cell>
          <cell r="AX1647">
            <v>0</v>
          </cell>
          <cell r="AY1647">
            <v>0</v>
          </cell>
          <cell r="AZ1647">
            <v>0</v>
          </cell>
        </row>
        <row r="1648">
          <cell r="O1648">
            <v>-5808846.7800000003</v>
          </cell>
          <cell r="P1648">
            <v>-7074679.25</v>
          </cell>
          <cell r="AO1648">
            <v>-6411015.1566666663</v>
          </cell>
          <cell r="AP1648">
            <v>-6479342.3745833337</v>
          </cell>
          <cell r="AQ1648">
            <v>-6529951.5808333335</v>
          </cell>
          <cell r="AR1648">
            <v>-6503421.6704166681</v>
          </cell>
          <cell r="AS1648">
            <v>-6486140.1070833327</v>
          </cell>
          <cell r="AT1648">
            <v>-6482945.425416667</v>
          </cell>
          <cell r="AU1648">
            <v>-6552226.7054166673</v>
          </cell>
          <cell r="AV1648">
            <v>-6642983.9437500015</v>
          </cell>
          <cell r="AW1648">
            <v>-6694122.8025000012</v>
          </cell>
          <cell r="AX1648">
            <v>-6738587.548750001</v>
          </cell>
          <cell r="AY1648">
            <v>-6778417.2437500013</v>
          </cell>
          <cell r="AZ1648">
            <v>-6816511.7641666653</v>
          </cell>
        </row>
        <row r="1649">
          <cell r="O1649">
            <v>-32441669.879999999</v>
          </cell>
          <cell r="P1649">
            <v>-42906122.579999998</v>
          </cell>
          <cell r="AO1649">
            <v>-26723038.835416663</v>
          </cell>
          <cell r="AP1649">
            <v>-28261678.235833332</v>
          </cell>
          <cell r="AQ1649">
            <v>-29803860.802916665</v>
          </cell>
          <cell r="AR1649">
            <v>-30750308.855416659</v>
          </cell>
          <cell r="AS1649">
            <v>-31325751.768333327</v>
          </cell>
          <cell r="AT1649">
            <v>-31828458.252499998</v>
          </cell>
          <cell r="AU1649">
            <v>-32181562.042499993</v>
          </cell>
          <cell r="AV1649">
            <v>-32250864.66333333</v>
          </cell>
          <cell r="AW1649">
            <v>-32168644.93041667</v>
          </cell>
          <cell r="AX1649">
            <v>-31769165.879166666</v>
          </cell>
          <cell r="AY1649">
            <v>-31107275.689583331</v>
          </cell>
          <cell r="AZ1649">
            <v>-30132246.971666664</v>
          </cell>
        </row>
        <row r="1650">
          <cell r="O1650">
            <v>-778567.9</v>
          </cell>
          <cell r="P1650">
            <v>-149731.18</v>
          </cell>
          <cell r="AO1650">
            <v>-658519.28249999997</v>
          </cell>
          <cell r="AP1650">
            <v>-649356.06166666665</v>
          </cell>
          <cell r="AQ1650">
            <v>-634851.47875000001</v>
          </cell>
          <cell r="AR1650">
            <v>-619639.74541666673</v>
          </cell>
          <cell r="AS1650">
            <v>-603538.60458333336</v>
          </cell>
          <cell r="AT1650">
            <v>-590124.94041666668</v>
          </cell>
          <cell r="AU1650">
            <v>-587621.91625000001</v>
          </cell>
          <cell r="AV1650">
            <v>-572187.89416666667</v>
          </cell>
          <cell r="AW1650">
            <v>-537578.67208333337</v>
          </cell>
          <cell r="AX1650">
            <v>-506644.76416666672</v>
          </cell>
          <cell r="AY1650">
            <v>-471487.59666666674</v>
          </cell>
          <cell r="AZ1650">
            <v>-443962.81583333336</v>
          </cell>
        </row>
        <row r="1651">
          <cell r="O1651">
            <v>-8632048</v>
          </cell>
          <cell r="P1651">
            <v>-8386268</v>
          </cell>
          <cell r="AO1651">
            <v>-7669340.5899999989</v>
          </cell>
          <cell r="AP1651">
            <v>-7753630.9649999999</v>
          </cell>
          <cell r="AQ1651">
            <v>-7840584.9649999999</v>
          </cell>
          <cell r="AR1651">
            <v>-7923845.7149999999</v>
          </cell>
          <cell r="AS1651">
            <v>-8006486.6316666668</v>
          </cell>
          <cell r="AT1651">
            <v>-8090538.5266666673</v>
          </cell>
          <cell r="AU1651">
            <v>-8178470.5249999994</v>
          </cell>
          <cell r="AV1651">
            <v>-8278892.5650000004</v>
          </cell>
          <cell r="AW1651">
            <v>-8397116.6883333344</v>
          </cell>
          <cell r="AX1651">
            <v>-8492209.125</v>
          </cell>
          <cell r="AY1651">
            <v>-8529865.916666666</v>
          </cell>
          <cell r="AZ1651">
            <v>-8545557.583333334</v>
          </cell>
        </row>
        <row r="1652">
          <cell r="O1652">
            <v>-1341651.05</v>
          </cell>
          <cell r="P1652">
            <v>-1935247.72</v>
          </cell>
          <cell r="AO1652">
            <v>-1431365.0183333333</v>
          </cell>
          <cell r="AP1652">
            <v>-1426535.3712499999</v>
          </cell>
          <cell r="AQ1652">
            <v>-1437546.9391666667</v>
          </cell>
          <cell r="AR1652">
            <v>-1424067.9904166665</v>
          </cell>
          <cell r="AS1652">
            <v>-1414740.9624999997</v>
          </cell>
          <cell r="AT1652">
            <v>-1430962.8708333333</v>
          </cell>
          <cell r="AU1652">
            <v>-1424225.8829166666</v>
          </cell>
          <cell r="AV1652">
            <v>-1405374.5879166666</v>
          </cell>
          <cell r="AW1652">
            <v>-1425553.9124999999</v>
          </cell>
          <cell r="AX1652">
            <v>-1470794.1154166667</v>
          </cell>
          <cell r="AY1652">
            <v>-1535522.8820833329</v>
          </cell>
          <cell r="AZ1652">
            <v>-1842591.8991666667</v>
          </cell>
        </row>
        <row r="1653">
          <cell r="O1653">
            <v>-29795155.399999999</v>
          </cell>
          <cell r="P1653">
            <v>-38478357.200000003</v>
          </cell>
          <cell r="AO1653">
            <v>-25097266.15291667</v>
          </cell>
          <cell r="AP1653">
            <v>-25208953.107500002</v>
          </cell>
          <cell r="AQ1653">
            <v>-25624123.225416664</v>
          </cell>
          <cell r="AR1653">
            <v>-25593472.626666669</v>
          </cell>
          <cell r="AS1653">
            <v>-25832818.213750005</v>
          </cell>
          <cell r="AT1653">
            <v>-25964034.456666667</v>
          </cell>
          <cell r="AU1653">
            <v>-25799298.86833334</v>
          </cell>
          <cell r="AV1653">
            <v>-25406642.903750002</v>
          </cell>
          <cell r="AW1653">
            <v>-24932912.178750005</v>
          </cell>
          <cell r="AX1653">
            <v>-24388998.284166668</v>
          </cell>
          <cell r="AY1653">
            <v>-24068414.916666668</v>
          </cell>
          <cell r="AZ1653">
            <v>-23641286.100416671</v>
          </cell>
        </row>
        <row r="1654">
          <cell r="O1654">
            <v>-900526.25</v>
          </cell>
          <cell r="P1654">
            <v>-39695.620000000003</v>
          </cell>
          <cell r="AO1654">
            <v>-1127706.6420833331</v>
          </cell>
          <cell r="AP1654">
            <v>-1127579.3616666666</v>
          </cell>
          <cell r="AQ1654">
            <v>-1122455.06375</v>
          </cell>
          <cell r="AR1654">
            <v>-1117037.0587500001</v>
          </cell>
          <cell r="AS1654">
            <v>-1116687.7420833334</v>
          </cell>
          <cell r="AT1654">
            <v>-1116650.6425000001</v>
          </cell>
          <cell r="AU1654">
            <v>-1067999.09375</v>
          </cell>
          <cell r="AV1654">
            <v>-1019347.545</v>
          </cell>
          <cell r="AW1654">
            <v>-1016553.5645833333</v>
          </cell>
          <cell r="AX1654">
            <v>-899531.46458333347</v>
          </cell>
          <cell r="AY1654">
            <v>-747781.41791666672</v>
          </cell>
          <cell r="AZ1654">
            <v>-708605.50666666671</v>
          </cell>
        </row>
        <row r="1655">
          <cell r="O1655">
            <v>-1064986.57</v>
          </cell>
          <cell r="P1655">
            <v>-1071194.57</v>
          </cell>
          <cell r="AO1655">
            <v>-1039031.4650000002</v>
          </cell>
          <cell r="AP1655">
            <v>-1079541.2333333334</v>
          </cell>
          <cell r="AQ1655">
            <v>-1116457.7766666666</v>
          </cell>
          <cell r="AR1655">
            <v>-1144183.4233333336</v>
          </cell>
          <cell r="AS1655">
            <v>-1163500.5608333333</v>
          </cell>
          <cell r="AT1655">
            <v>-1186347.9145833335</v>
          </cell>
          <cell r="AU1655">
            <v>-1206889.2200000002</v>
          </cell>
          <cell r="AV1655">
            <v>-1238330.8412500003</v>
          </cell>
          <cell r="AW1655">
            <v>-1268026.0654166669</v>
          </cell>
          <cell r="AX1655">
            <v>-1307781.2579166666</v>
          </cell>
          <cell r="AY1655">
            <v>-1371648.3462499999</v>
          </cell>
          <cell r="AZ1655">
            <v>-1440915.6583333332</v>
          </cell>
        </row>
        <row r="1656">
          <cell r="O1656">
            <v>-4490260.16</v>
          </cell>
          <cell r="P1656">
            <v>-5053100.18</v>
          </cell>
          <cell r="AO1656">
            <v>-4280331.4558333335</v>
          </cell>
          <cell r="AP1656">
            <v>-4327317.4870833335</v>
          </cell>
          <cell r="AQ1656">
            <v>-4324459.055416666</v>
          </cell>
          <cell r="AR1656">
            <v>-4298316.9195833327</v>
          </cell>
          <cell r="AS1656">
            <v>-4274507.86625</v>
          </cell>
          <cell r="AT1656">
            <v>-4233131.2950000009</v>
          </cell>
          <cell r="AU1656">
            <v>-4190518.0129166669</v>
          </cell>
          <cell r="AV1656">
            <v>-4151807.8483333341</v>
          </cell>
          <cell r="AW1656">
            <v>-4115527.9558333331</v>
          </cell>
          <cell r="AX1656">
            <v>-4067471.100833334</v>
          </cell>
          <cell r="AY1656">
            <v>-3993235.0420833342</v>
          </cell>
          <cell r="AZ1656">
            <v>-3889950.2087500002</v>
          </cell>
        </row>
        <row r="1657">
          <cell r="O1657">
            <v>0</v>
          </cell>
          <cell r="P1657">
            <v>0</v>
          </cell>
          <cell r="AO1657">
            <v>0</v>
          </cell>
          <cell r="AP1657">
            <v>0</v>
          </cell>
          <cell r="AQ1657">
            <v>0</v>
          </cell>
          <cell r="AR1657">
            <v>0</v>
          </cell>
          <cell r="AS1657">
            <v>0</v>
          </cell>
          <cell r="AT1657">
            <v>0</v>
          </cell>
          <cell r="AU1657">
            <v>0</v>
          </cell>
          <cell r="AV1657">
            <v>0</v>
          </cell>
          <cell r="AW1657">
            <v>0</v>
          </cell>
          <cell r="AX1657">
            <v>0</v>
          </cell>
          <cell r="AY1657">
            <v>0</v>
          </cell>
          <cell r="AZ1657">
            <v>0</v>
          </cell>
        </row>
        <row r="1658">
          <cell r="O1658">
            <v>0</v>
          </cell>
          <cell r="P1658">
            <v>0</v>
          </cell>
          <cell r="AO1658">
            <v>0</v>
          </cell>
          <cell r="AP1658">
            <v>0</v>
          </cell>
          <cell r="AQ1658">
            <v>0</v>
          </cell>
          <cell r="AR1658">
            <v>0</v>
          </cell>
          <cell r="AS1658">
            <v>0</v>
          </cell>
          <cell r="AT1658">
            <v>0</v>
          </cell>
          <cell r="AU1658">
            <v>0</v>
          </cell>
          <cell r="AV1658">
            <v>0</v>
          </cell>
          <cell r="AW1658">
            <v>0</v>
          </cell>
          <cell r="AX1658">
            <v>0</v>
          </cell>
          <cell r="AY1658">
            <v>0</v>
          </cell>
          <cell r="AZ1658">
            <v>0</v>
          </cell>
        </row>
        <row r="1659">
          <cell r="O1659">
            <v>-1015018.75</v>
          </cell>
          <cell r="P1659">
            <v>0</v>
          </cell>
          <cell r="AO1659">
            <v>-1440246.9766666666</v>
          </cell>
          <cell r="AP1659">
            <v>-1102177.0966666664</v>
          </cell>
          <cell r="AQ1659">
            <v>-984878.91708333325</v>
          </cell>
          <cell r="AR1659">
            <v>-975857.17333333334</v>
          </cell>
          <cell r="AS1659">
            <v>-953679.00250000006</v>
          </cell>
          <cell r="AT1659">
            <v>-983432.70916666684</v>
          </cell>
          <cell r="AU1659">
            <v>-957783.41541666677</v>
          </cell>
          <cell r="AV1659">
            <v>-866662.70624999993</v>
          </cell>
          <cell r="AW1659">
            <v>-792858.58041666681</v>
          </cell>
          <cell r="AX1659">
            <v>-767555.2466666667</v>
          </cell>
          <cell r="AY1659">
            <v>-740471.25708333345</v>
          </cell>
          <cell r="AZ1659">
            <v>-785112.10083333345</v>
          </cell>
        </row>
        <row r="1660">
          <cell r="O1660">
            <v>-53072.24</v>
          </cell>
          <cell r="P1660">
            <v>-73893.149999999994</v>
          </cell>
          <cell r="AO1660">
            <v>-52664.345833333326</v>
          </cell>
          <cell r="AP1660">
            <v>-52252.393749999988</v>
          </cell>
          <cell r="AQ1660">
            <v>-52277.971666666657</v>
          </cell>
          <cell r="AR1660">
            <v>-52407.344166666655</v>
          </cell>
          <cell r="AS1660">
            <v>-52670.107499999991</v>
          </cell>
          <cell r="AT1660">
            <v>-52918.165000000001</v>
          </cell>
          <cell r="AU1660">
            <v>-53348.171666666669</v>
          </cell>
          <cell r="AV1660">
            <v>-53565.638333333336</v>
          </cell>
          <cell r="AW1660">
            <v>-54001.233750000007</v>
          </cell>
          <cell r="AX1660">
            <v>-54660.055</v>
          </cell>
          <cell r="AY1660">
            <v>-55257.480833333335</v>
          </cell>
          <cell r="AZ1660">
            <v>-60005.13208333333</v>
          </cell>
        </row>
        <row r="1661">
          <cell r="O1661">
            <v>-413646.3</v>
          </cell>
          <cell r="P1661">
            <v>-287270.90000000002</v>
          </cell>
          <cell r="AO1661">
            <v>-334081.98416666669</v>
          </cell>
          <cell r="AP1661">
            <v>-321643.4120833333</v>
          </cell>
          <cell r="AQ1661">
            <v>-321230.37958333327</v>
          </cell>
          <cell r="AR1661">
            <v>-317475.23249999993</v>
          </cell>
          <cell r="AS1661">
            <v>-315620.87125000003</v>
          </cell>
          <cell r="AT1661">
            <v>-288403.05083333334</v>
          </cell>
          <cell r="AU1661">
            <v>-275854.80124999996</v>
          </cell>
          <cell r="AV1661">
            <v>-297623.85041666665</v>
          </cell>
          <cell r="AW1661">
            <v>-309646.87083333329</v>
          </cell>
          <cell r="AX1661">
            <v>-326782.45916666667</v>
          </cell>
          <cell r="AY1661">
            <v>-342607.68208333338</v>
          </cell>
          <cell r="AZ1661">
            <v>-354441.69541666663</v>
          </cell>
        </row>
        <row r="1662">
          <cell r="O1662">
            <v>0</v>
          </cell>
          <cell r="P1662">
            <v>0</v>
          </cell>
          <cell r="AO1662">
            <v>-18.66</v>
          </cell>
          <cell r="AP1662">
            <v>-18.66</v>
          </cell>
          <cell r="AQ1662">
            <v>-18.66</v>
          </cell>
          <cell r="AR1662">
            <v>-9.33</v>
          </cell>
          <cell r="AS1662">
            <v>0</v>
          </cell>
          <cell r="AT1662">
            <v>0</v>
          </cell>
          <cell r="AU1662">
            <v>0</v>
          </cell>
          <cell r="AV1662">
            <v>0</v>
          </cell>
          <cell r="AW1662">
            <v>0</v>
          </cell>
          <cell r="AX1662">
            <v>0</v>
          </cell>
          <cell r="AY1662">
            <v>0</v>
          </cell>
          <cell r="AZ1662">
            <v>0</v>
          </cell>
        </row>
        <row r="1663">
          <cell r="O1663">
            <v>-954151.52</v>
          </cell>
          <cell r="P1663">
            <v>-939259.24</v>
          </cell>
          <cell r="AO1663">
            <v>-578721.14333333343</v>
          </cell>
          <cell r="AP1663">
            <v>-640488.80208333337</v>
          </cell>
          <cell r="AQ1663">
            <v>-680883.44666666666</v>
          </cell>
          <cell r="AR1663">
            <v>-700086.86875000002</v>
          </cell>
          <cell r="AS1663">
            <v>-719143.39374999993</v>
          </cell>
          <cell r="AT1663">
            <v>-725938.7616666666</v>
          </cell>
          <cell r="AU1663">
            <v>-714089.67541666655</v>
          </cell>
          <cell r="AV1663">
            <v>-675899.7220833333</v>
          </cell>
          <cell r="AW1663">
            <v>-617155.60916666675</v>
          </cell>
          <cell r="AX1663">
            <v>-555457.92708333326</v>
          </cell>
          <cell r="AY1663">
            <v>-491962.90041666664</v>
          </cell>
          <cell r="AZ1663">
            <v>-433420.53791666665</v>
          </cell>
        </row>
        <row r="1664">
          <cell r="O1664">
            <v>0</v>
          </cell>
          <cell r="P1664">
            <v>0</v>
          </cell>
          <cell r="AO1664">
            <v>0</v>
          </cell>
          <cell r="AP1664">
            <v>0</v>
          </cell>
          <cell r="AQ1664">
            <v>0</v>
          </cell>
          <cell r="AR1664">
            <v>0</v>
          </cell>
          <cell r="AS1664">
            <v>0</v>
          </cell>
          <cell r="AT1664">
            <v>0</v>
          </cell>
          <cell r="AU1664">
            <v>0</v>
          </cell>
          <cell r="AV1664">
            <v>0</v>
          </cell>
          <cell r="AW1664">
            <v>0</v>
          </cell>
          <cell r="AX1664">
            <v>0</v>
          </cell>
          <cell r="AY1664">
            <v>0</v>
          </cell>
          <cell r="AZ1664">
            <v>0</v>
          </cell>
        </row>
        <row r="1665">
          <cell r="O1665">
            <v>0</v>
          </cell>
          <cell r="P1665">
            <v>0</v>
          </cell>
          <cell r="AO1665">
            <v>0</v>
          </cell>
          <cell r="AP1665">
            <v>0</v>
          </cell>
          <cell r="AQ1665">
            <v>0</v>
          </cell>
          <cell r="AR1665">
            <v>0</v>
          </cell>
          <cell r="AS1665">
            <v>0</v>
          </cell>
          <cell r="AT1665">
            <v>0</v>
          </cell>
          <cell r="AU1665">
            <v>0</v>
          </cell>
          <cell r="AV1665">
            <v>0</v>
          </cell>
          <cell r="AW1665">
            <v>0</v>
          </cell>
          <cell r="AX1665">
            <v>0</v>
          </cell>
          <cell r="AY1665">
            <v>0</v>
          </cell>
          <cell r="AZ1665">
            <v>0</v>
          </cell>
        </row>
        <row r="1666">
          <cell r="O1666">
            <v>0</v>
          </cell>
          <cell r="P1666">
            <v>0</v>
          </cell>
          <cell r="AO1666">
            <v>0</v>
          </cell>
          <cell r="AP1666">
            <v>0</v>
          </cell>
          <cell r="AQ1666">
            <v>0</v>
          </cell>
          <cell r="AR1666">
            <v>0</v>
          </cell>
          <cell r="AS1666">
            <v>0</v>
          </cell>
          <cell r="AT1666">
            <v>0</v>
          </cell>
          <cell r="AU1666">
            <v>0</v>
          </cell>
          <cell r="AV1666">
            <v>0</v>
          </cell>
          <cell r="AW1666">
            <v>0</v>
          </cell>
          <cell r="AX1666">
            <v>0</v>
          </cell>
          <cell r="AY1666">
            <v>0</v>
          </cell>
          <cell r="AZ1666">
            <v>0</v>
          </cell>
        </row>
        <row r="1667">
          <cell r="O1667">
            <v>0</v>
          </cell>
          <cell r="P1667">
            <v>0</v>
          </cell>
          <cell r="AO1667">
            <v>-3692.9724999999999</v>
          </cell>
          <cell r="AP1667">
            <v>-3692.9724999999999</v>
          </cell>
          <cell r="AQ1667">
            <v>-3764.8287500000001</v>
          </cell>
          <cell r="AR1667">
            <v>-3917.0908333333332</v>
          </cell>
          <cell r="AS1667">
            <v>-3997.4966666666664</v>
          </cell>
          <cell r="AT1667">
            <v>-3997.4966666666664</v>
          </cell>
          <cell r="AU1667">
            <v>-4013.560833333333</v>
          </cell>
          <cell r="AV1667">
            <v>-4029.625</v>
          </cell>
          <cell r="AW1667">
            <v>-4084.4424999999997</v>
          </cell>
          <cell r="AX1667">
            <v>-3688.4112499999997</v>
          </cell>
          <cell r="AY1667">
            <v>-3237.5625</v>
          </cell>
          <cell r="AZ1667">
            <v>-3242.5245833333333</v>
          </cell>
        </row>
        <row r="1668">
          <cell r="O1668">
            <v>0</v>
          </cell>
          <cell r="P1668">
            <v>0</v>
          </cell>
          <cell r="AO1668">
            <v>0</v>
          </cell>
          <cell r="AP1668">
            <v>0</v>
          </cell>
          <cell r="AQ1668">
            <v>0</v>
          </cell>
          <cell r="AR1668">
            <v>0</v>
          </cell>
          <cell r="AS1668">
            <v>0</v>
          </cell>
          <cell r="AT1668">
            <v>0</v>
          </cell>
          <cell r="AU1668">
            <v>0</v>
          </cell>
          <cell r="AV1668">
            <v>0</v>
          </cell>
          <cell r="AW1668">
            <v>0</v>
          </cell>
          <cell r="AX1668">
            <v>0</v>
          </cell>
          <cell r="AY1668">
            <v>0</v>
          </cell>
          <cell r="AZ1668">
            <v>0</v>
          </cell>
        </row>
        <row r="1669">
          <cell r="O1669">
            <v>0</v>
          </cell>
          <cell r="P1669">
            <v>0</v>
          </cell>
          <cell r="AO1669">
            <v>-6573.5683333333336</v>
          </cell>
          <cell r="AP1669">
            <v>-6573.5683333333336</v>
          </cell>
          <cell r="AQ1669">
            <v>-6573.5683333333336</v>
          </cell>
          <cell r="AR1669">
            <v>-3286.7841666666668</v>
          </cell>
          <cell r="AS1669">
            <v>0</v>
          </cell>
          <cell r="AT1669">
            <v>0</v>
          </cell>
          <cell r="AU1669">
            <v>0</v>
          </cell>
          <cell r="AV1669">
            <v>0</v>
          </cell>
          <cell r="AW1669">
            <v>0</v>
          </cell>
          <cell r="AX1669">
            <v>0</v>
          </cell>
          <cell r="AY1669">
            <v>0</v>
          </cell>
          <cell r="AZ1669">
            <v>0</v>
          </cell>
        </row>
        <row r="1670">
          <cell r="O1670">
            <v>0</v>
          </cell>
          <cell r="P1670">
            <v>0</v>
          </cell>
          <cell r="AO1670">
            <v>0</v>
          </cell>
          <cell r="AP1670">
            <v>0</v>
          </cell>
          <cell r="AQ1670">
            <v>0</v>
          </cell>
          <cell r="AR1670">
            <v>0</v>
          </cell>
          <cell r="AS1670">
            <v>0</v>
          </cell>
          <cell r="AT1670">
            <v>0</v>
          </cell>
          <cell r="AU1670">
            <v>0</v>
          </cell>
          <cell r="AV1670">
            <v>0</v>
          </cell>
          <cell r="AW1670">
            <v>0</v>
          </cell>
          <cell r="AX1670">
            <v>0</v>
          </cell>
          <cell r="AY1670">
            <v>0</v>
          </cell>
          <cell r="AZ1670">
            <v>0</v>
          </cell>
        </row>
        <row r="1671">
          <cell r="O1671">
            <v>0</v>
          </cell>
          <cell r="P1671">
            <v>0</v>
          </cell>
          <cell r="AO1671">
            <v>0</v>
          </cell>
          <cell r="AP1671">
            <v>0</v>
          </cell>
          <cell r="AQ1671">
            <v>0</v>
          </cell>
          <cell r="AR1671">
            <v>0</v>
          </cell>
          <cell r="AS1671">
            <v>0</v>
          </cell>
          <cell r="AT1671">
            <v>0</v>
          </cell>
          <cell r="AU1671">
            <v>0</v>
          </cell>
          <cell r="AV1671">
            <v>0</v>
          </cell>
          <cell r="AW1671">
            <v>0</v>
          </cell>
          <cell r="AX1671">
            <v>0</v>
          </cell>
          <cell r="AY1671">
            <v>0</v>
          </cell>
          <cell r="AZ1671">
            <v>0</v>
          </cell>
        </row>
        <row r="1672">
          <cell r="O1672">
            <v>0</v>
          </cell>
          <cell r="P1672">
            <v>0</v>
          </cell>
          <cell r="AO1672">
            <v>0</v>
          </cell>
          <cell r="AP1672">
            <v>0</v>
          </cell>
          <cell r="AQ1672">
            <v>0</v>
          </cell>
          <cell r="AR1672">
            <v>0</v>
          </cell>
          <cell r="AS1672">
            <v>0</v>
          </cell>
          <cell r="AT1672">
            <v>0</v>
          </cell>
          <cell r="AU1672">
            <v>0</v>
          </cell>
          <cell r="AV1672">
            <v>0</v>
          </cell>
          <cell r="AW1672">
            <v>0</v>
          </cell>
          <cell r="AX1672">
            <v>0</v>
          </cell>
          <cell r="AY1672">
            <v>0</v>
          </cell>
          <cell r="AZ1672">
            <v>0</v>
          </cell>
        </row>
        <row r="1673">
          <cell r="O1673">
            <v>-12121864.359999999</v>
          </cell>
          <cell r="P1673">
            <v>-12504061.34</v>
          </cell>
          <cell r="AO1673">
            <v>-11212881.971249999</v>
          </cell>
          <cell r="AP1673">
            <v>-11256012.892083334</v>
          </cell>
          <cell r="AQ1673">
            <v>-11300350.442500001</v>
          </cell>
          <cell r="AR1673">
            <v>-11351771.242916666</v>
          </cell>
          <cell r="AS1673">
            <v>-11386962.609999999</v>
          </cell>
          <cell r="AT1673">
            <v>-11382857.871249998</v>
          </cell>
          <cell r="AU1673">
            <v>-11369895.244583333</v>
          </cell>
          <cell r="AV1673">
            <v>-11343966.922916666</v>
          </cell>
          <cell r="AW1673">
            <v>-11309447.992083333</v>
          </cell>
          <cell r="AX1673">
            <v>-11264158.192916667</v>
          </cell>
          <cell r="AY1673">
            <v>-11185092.708750002</v>
          </cell>
          <cell r="AZ1673">
            <v>-11092442.280000001</v>
          </cell>
        </row>
        <row r="1674">
          <cell r="O1674">
            <v>0</v>
          </cell>
          <cell r="P1674">
            <v>0</v>
          </cell>
          <cell r="AO1674">
            <v>0</v>
          </cell>
          <cell r="AP1674">
            <v>0</v>
          </cell>
          <cell r="AQ1674">
            <v>0</v>
          </cell>
          <cell r="AR1674">
            <v>0</v>
          </cell>
          <cell r="AS1674">
            <v>0</v>
          </cell>
          <cell r="AT1674">
            <v>0</v>
          </cell>
          <cell r="AU1674">
            <v>0</v>
          </cell>
          <cell r="AV1674">
            <v>0</v>
          </cell>
          <cell r="AW1674">
            <v>0</v>
          </cell>
          <cell r="AX1674">
            <v>0</v>
          </cell>
          <cell r="AY1674">
            <v>0</v>
          </cell>
          <cell r="AZ1674">
            <v>0</v>
          </cell>
        </row>
        <row r="1675">
          <cell r="O1675">
            <v>-45274305.539999999</v>
          </cell>
          <cell r="P1675">
            <v>-51375602.259999998</v>
          </cell>
          <cell r="AO1675">
            <v>-39426764.202916659</v>
          </cell>
          <cell r="AP1675">
            <v>-40712686.624166675</v>
          </cell>
          <cell r="AQ1675">
            <v>-42909240.464583337</v>
          </cell>
          <cell r="AR1675">
            <v>-44513819.261250004</v>
          </cell>
          <cell r="AS1675">
            <v>-45331346.582500003</v>
          </cell>
          <cell r="AT1675">
            <v>-46065482.272500001</v>
          </cell>
          <cell r="AU1675">
            <v>-46845385.361250006</v>
          </cell>
          <cell r="AV1675">
            <v>-47772611.905416667</v>
          </cell>
          <cell r="AW1675">
            <v>-48671250.996250004</v>
          </cell>
          <cell r="AX1675">
            <v>-49458435.012083329</v>
          </cell>
          <cell r="AY1675">
            <v>-49741623.652500004</v>
          </cell>
          <cell r="AZ1675">
            <v>-50033171.211250007</v>
          </cell>
        </row>
        <row r="1676">
          <cell r="O1676">
            <v>0</v>
          </cell>
          <cell r="P1676">
            <v>0</v>
          </cell>
          <cell r="AO1676">
            <v>0</v>
          </cell>
          <cell r="AP1676">
            <v>0</v>
          </cell>
          <cell r="AQ1676">
            <v>0</v>
          </cell>
          <cell r="AR1676">
            <v>0</v>
          </cell>
          <cell r="AS1676">
            <v>0</v>
          </cell>
          <cell r="AT1676">
            <v>0</v>
          </cell>
          <cell r="AU1676">
            <v>0</v>
          </cell>
          <cell r="AV1676">
            <v>0</v>
          </cell>
          <cell r="AW1676">
            <v>0</v>
          </cell>
          <cell r="AX1676">
            <v>0</v>
          </cell>
          <cell r="AY1676">
            <v>0</v>
          </cell>
          <cell r="AZ1676">
            <v>0</v>
          </cell>
        </row>
        <row r="1677">
          <cell r="O1677">
            <v>0</v>
          </cell>
          <cell r="P1677">
            <v>0</v>
          </cell>
          <cell r="AO1677">
            <v>0</v>
          </cell>
          <cell r="AP1677">
            <v>0</v>
          </cell>
          <cell r="AQ1677">
            <v>0</v>
          </cell>
          <cell r="AR1677">
            <v>0</v>
          </cell>
          <cell r="AS1677">
            <v>0</v>
          </cell>
          <cell r="AT1677">
            <v>0</v>
          </cell>
          <cell r="AU1677">
            <v>0</v>
          </cell>
          <cell r="AV1677">
            <v>0</v>
          </cell>
          <cell r="AW1677">
            <v>0</v>
          </cell>
          <cell r="AX1677">
            <v>0</v>
          </cell>
          <cell r="AY1677">
            <v>0</v>
          </cell>
          <cell r="AZ1677">
            <v>0</v>
          </cell>
        </row>
        <row r="1678">
          <cell r="O1678">
            <v>0</v>
          </cell>
          <cell r="P1678">
            <v>0</v>
          </cell>
          <cell r="AO1678">
            <v>0</v>
          </cell>
          <cell r="AP1678">
            <v>0</v>
          </cell>
          <cell r="AQ1678">
            <v>0</v>
          </cell>
          <cell r="AR1678">
            <v>0</v>
          </cell>
          <cell r="AS1678">
            <v>0</v>
          </cell>
          <cell r="AT1678">
            <v>0</v>
          </cell>
          <cell r="AU1678">
            <v>0</v>
          </cell>
          <cell r="AV1678">
            <v>0</v>
          </cell>
          <cell r="AW1678">
            <v>0</v>
          </cell>
          <cell r="AX1678">
            <v>0</v>
          </cell>
          <cell r="AY1678">
            <v>0</v>
          </cell>
          <cell r="AZ1678">
            <v>0</v>
          </cell>
        </row>
        <row r="1679">
          <cell r="O1679">
            <v>0</v>
          </cell>
          <cell r="P1679">
            <v>0</v>
          </cell>
          <cell r="AO1679">
            <v>0</v>
          </cell>
          <cell r="AP1679">
            <v>0</v>
          </cell>
          <cell r="AQ1679">
            <v>0</v>
          </cell>
          <cell r="AR1679">
            <v>0</v>
          </cell>
          <cell r="AS1679">
            <v>0</v>
          </cell>
          <cell r="AT1679">
            <v>0</v>
          </cell>
          <cell r="AU1679">
            <v>0</v>
          </cell>
          <cell r="AV1679">
            <v>0</v>
          </cell>
          <cell r="AW1679">
            <v>0</v>
          </cell>
          <cell r="AX1679">
            <v>0</v>
          </cell>
          <cell r="AY1679">
            <v>0</v>
          </cell>
          <cell r="AZ1679">
            <v>0</v>
          </cell>
        </row>
        <row r="1680">
          <cell r="O1680">
            <v>0</v>
          </cell>
          <cell r="P1680">
            <v>0</v>
          </cell>
          <cell r="AO1680">
            <v>-40.404166666666669</v>
          </cell>
          <cell r="AP1680">
            <v>-40.404166666666669</v>
          </cell>
          <cell r="AQ1680">
            <v>-42.49</v>
          </cell>
          <cell r="AR1680">
            <v>-49.438749999999999</v>
          </cell>
          <cell r="AS1680">
            <v>-54.301666666666669</v>
          </cell>
          <cell r="AT1680">
            <v>-54.301666666666669</v>
          </cell>
          <cell r="AU1680">
            <v>-54.301666666666669</v>
          </cell>
          <cell r="AV1680">
            <v>-54.301666666666669</v>
          </cell>
          <cell r="AW1680">
            <v>-57.014166666666675</v>
          </cell>
          <cell r="AX1680">
            <v>-53.912916666666668</v>
          </cell>
          <cell r="AY1680">
            <v>-48.099166666666669</v>
          </cell>
          <cell r="AZ1680">
            <v>-48.099166666666669</v>
          </cell>
        </row>
        <row r="1681">
          <cell r="O1681">
            <v>0</v>
          </cell>
          <cell r="P1681">
            <v>0</v>
          </cell>
          <cell r="AO1681">
            <v>-2533.6291666666671</v>
          </cell>
          <cell r="AP1681">
            <v>-2533.6291666666671</v>
          </cell>
          <cell r="AQ1681">
            <v>-2543.1395833333331</v>
          </cell>
          <cell r="AR1681">
            <v>-2146.3512499999997</v>
          </cell>
          <cell r="AS1681">
            <v>-1740.0524999999998</v>
          </cell>
          <cell r="AT1681">
            <v>-1740.0524999999998</v>
          </cell>
          <cell r="AU1681">
            <v>-1740.0524999999998</v>
          </cell>
          <cell r="AV1681">
            <v>-1740.0524999999998</v>
          </cell>
          <cell r="AW1681">
            <v>-1743.8362500000001</v>
          </cell>
          <cell r="AX1681">
            <v>-1530.7612499999998</v>
          </cell>
          <cell r="AY1681">
            <v>-1313.9024999999999</v>
          </cell>
          <cell r="AZ1681">
            <v>-1313.9024999999999</v>
          </cell>
        </row>
        <row r="1682">
          <cell r="O1682">
            <v>0</v>
          </cell>
          <cell r="P1682">
            <v>0</v>
          </cell>
          <cell r="AO1682">
            <v>0</v>
          </cell>
          <cell r="AP1682">
            <v>0</v>
          </cell>
          <cell r="AQ1682">
            <v>0</v>
          </cell>
          <cell r="AR1682">
            <v>0</v>
          </cell>
          <cell r="AS1682">
            <v>0</v>
          </cell>
          <cell r="AT1682">
            <v>0</v>
          </cell>
          <cell r="AU1682">
            <v>0</v>
          </cell>
          <cell r="AV1682">
            <v>0</v>
          </cell>
          <cell r="AW1682">
            <v>0</v>
          </cell>
          <cell r="AX1682">
            <v>0</v>
          </cell>
          <cell r="AY1682">
            <v>0</v>
          </cell>
          <cell r="AZ1682">
            <v>0</v>
          </cell>
        </row>
        <row r="1683">
          <cell r="O1683">
            <v>0</v>
          </cell>
          <cell r="P1683">
            <v>0</v>
          </cell>
          <cell r="AO1683">
            <v>0</v>
          </cell>
          <cell r="AP1683">
            <v>0</v>
          </cell>
          <cell r="AQ1683">
            <v>0</v>
          </cell>
          <cell r="AR1683">
            <v>0</v>
          </cell>
          <cell r="AS1683">
            <v>0</v>
          </cell>
          <cell r="AT1683">
            <v>0</v>
          </cell>
          <cell r="AU1683">
            <v>0</v>
          </cell>
          <cell r="AV1683">
            <v>0</v>
          </cell>
          <cell r="AW1683">
            <v>0</v>
          </cell>
          <cell r="AX1683">
            <v>0</v>
          </cell>
          <cell r="AY1683">
            <v>0</v>
          </cell>
          <cell r="AZ1683">
            <v>0</v>
          </cell>
        </row>
        <row r="1684">
          <cell r="O1684">
            <v>0</v>
          </cell>
          <cell r="P1684">
            <v>0</v>
          </cell>
          <cell r="AO1684">
            <v>0</v>
          </cell>
          <cell r="AP1684">
            <v>0</v>
          </cell>
          <cell r="AQ1684">
            <v>0</v>
          </cell>
          <cell r="AR1684">
            <v>0</v>
          </cell>
          <cell r="AS1684">
            <v>0</v>
          </cell>
          <cell r="AT1684">
            <v>0</v>
          </cell>
          <cell r="AU1684">
            <v>0</v>
          </cell>
          <cell r="AV1684">
            <v>0</v>
          </cell>
          <cell r="AW1684">
            <v>0</v>
          </cell>
          <cell r="AX1684">
            <v>0</v>
          </cell>
          <cell r="AY1684">
            <v>0</v>
          </cell>
          <cell r="AZ1684">
            <v>0</v>
          </cell>
        </row>
        <row r="1685">
          <cell r="O1685">
            <v>0</v>
          </cell>
          <cell r="P1685">
            <v>0</v>
          </cell>
          <cell r="AO1685">
            <v>0</v>
          </cell>
          <cell r="AP1685">
            <v>0</v>
          </cell>
          <cell r="AQ1685">
            <v>0</v>
          </cell>
          <cell r="AR1685">
            <v>0</v>
          </cell>
          <cell r="AS1685">
            <v>0</v>
          </cell>
          <cell r="AT1685">
            <v>0</v>
          </cell>
          <cell r="AU1685">
            <v>0</v>
          </cell>
          <cell r="AV1685">
            <v>0</v>
          </cell>
          <cell r="AW1685">
            <v>0</v>
          </cell>
          <cell r="AX1685">
            <v>0</v>
          </cell>
          <cell r="AY1685">
            <v>0</v>
          </cell>
          <cell r="AZ1685">
            <v>0</v>
          </cell>
        </row>
        <row r="1686">
          <cell r="O1686">
            <v>0</v>
          </cell>
          <cell r="P1686">
            <v>0</v>
          </cell>
          <cell r="AO1686">
            <v>-59549.545833333337</v>
          </cell>
          <cell r="AP1686">
            <v>-48599.532500000001</v>
          </cell>
          <cell r="AQ1686">
            <v>-39265.097916666673</v>
          </cell>
          <cell r="AR1686">
            <v>-31546.242083333334</v>
          </cell>
          <cell r="AS1686">
            <v>-23827.38625</v>
          </cell>
          <cell r="AT1686">
            <v>-16108.530416666668</v>
          </cell>
          <cell r="AU1686">
            <v>-10207.585416666667</v>
          </cell>
          <cell r="AV1686">
            <v>-6124.5512500000004</v>
          </cell>
          <cell r="AW1686">
            <v>-2041.5170833333334</v>
          </cell>
          <cell r="AX1686">
            <v>0</v>
          </cell>
          <cell r="AY1686">
            <v>0</v>
          </cell>
          <cell r="AZ1686">
            <v>0</v>
          </cell>
        </row>
        <row r="1687">
          <cell r="O1687">
            <v>0</v>
          </cell>
          <cell r="P1687">
            <v>0</v>
          </cell>
          <cell r="AO1687">
            <v>0</v>
          </cell>
          <cell r="AP1687">
            <v>0</v>
          </cell>
          <cell r="AQ1687">
            <v>0</v>
          </cell>
          <cell r="AR1687">
            <v>0</v>
          </cell>
          <cell r="AS1687">
            <v>0</v>
          </cell>
          <cell r="AT1687">
            <v>0</v>
          </cell>
          <cell r="AU1687">
            <v>0</v>
          </cell>
          <cell r="AV1687">
            <v>0</v>
          </cell>
          <cell r="AW1687">
            <v>0</v>
          </cell>
          <cell r="AX1687">
            <v>0</v>
          </cell>
          <cell r="AY1687">
            <v>0</v>
          </cell>
          <cell r="AZ1687">
            <v>0</v>
          </cell>
        </row>
        <row r="1688">
          <cell r="O1688">
            <v>0</v>
          </cell>
          <cell r="P1688">
            <v>0</v>
          </cell>
          <cell r="AO1688">
            <v>0</v>
          </cell>
          <cell r="AP1688">
            <v>0</v>
          </cell>
          <cell r="AQ1688">
            <v>0</v>
          </cell>
          <cell r="AR1688">
            <v>0</v>
          </cell>
          <cell r="AS1688">
            <v>0</v>
          </cell>
          <cell r="AT1688">
            <v>0</v>
          </cell>
          <cell r="AU1688">
            <v>0</v>
          </cell>
          <cell r="AV1688">
            <v>0</v>
          </cell>
          <cell r="AW1688">
            <v>0</v>
          </cell>
          <cell r="AX1688">
            <v>0</v>
          </cell>
          <cell r="AY1688">
            <v>0</v>
          </cell>
          <cell r="AZ1688">
            <v>0</v>
          </cell>
        </row>
        <row r="1689">
          <cell r="O1689">
            <v>0</v>
          </cell>
          <cell r="P1689">
            <v>0</v>
          </cell>
          <cell r="AO1689">
            <v>-14.596666666666666</v>
          </cell>
          <cell r="AP1689">
            <v>-12.772083333333335</v>
          </cell>
          <cell r="AQ1689">
            <v>-9.1229166666666668</v>
          </cell>
          <cell r="AR1689">
            <v>-5.4737499999999999</v>
          </cell>
          <cell r="AS1689">
            <v>-1.8245833333333332</v>
          </cell>
          <cell r="AT1689">
            <v>0</v>
          </cell>
          <cell r="AU1689">
            <v>0</v>
          </cell>
          <cell r="AV1689">
            <v>0</v>
          </cell>
          <cell r="AW1689">
            <v>0</v>
          </cell>
          <cell r="AX1689">
            <v>0</v>
          </cell>
          <cell r="AY1689">
            <v>0</v>
          </cell>
          <cell r="AZ1689">
            <v>0</v>
          </cell>
        </row>
        <row r="1690">
          <cell r="O1690">
            <v>-12916449.25</v>
          </cell>
          <cell r="P1690">
            <v>-13135904.77</v>
          </cell>
          <cell r="AO1690">
            <v>-13661216.526666665</v>
          </cell>
          <cell r="AP1690">
            <v>-14001016.698333332</v>
          </cell>
          <cell r="AQ1690">
            <v>-14167680.982083334</v>
          </cell>
          <cell r="AR1690">
            <v>-14109851.968749998</v>
          </cell>
          <cell r="AS1690">
            <v>-14024573.453333335</v>
          </cell>
          <cell r="AT1690">
            <v>-13954749.910833335</v>
          </cell>
          <cell r="AU1690">
            <v>-13917578.691666668</v>
          </cell>
          <cell r="AV1690">
            <v>-13889175.781666666</v>
          </cell>
          <cell r="AW1690">
            <v>-13857864.905833332</v>
          </cell>
          <cell r="AX1690">
            <v>-13810835.645833334</v>
          </cell>
          <cell r="AY1690">
            <v>-13797214.175000003</v>
          </cell>
          <cell r="AZ1690">
            <v>-13833798.953750001</v>
          </cell>
        </row>
        <row r="1691">
          <cell r="O1691">
            <v>-15564202.800000001</v>
          </cell>
          <cell r="P1691">
            <v>-17315694</v>
          </cell>
          <cell r="AO1691">
            <v>-13380410.7575</v>
          </cell>
          <cell r="AP1691">
            <v>-13094661.768749999</v>
          </cell>
          <cell r="AQ1691">
            <v>-12968228.404166667</v>
          </cell>
          <cell r="AR1691">
            <v>-13010125.755416663</v>
          </cell>
          <cell r="AS1691">
            <v>-13070924.38875</v>
          </cell>
          <cell r="AT1691">
            <v>-13116602.594166668</v>
          </cell>
          <cell r="AU1691">
            <v>-13120022.020000001</v>
          </cell>
          <cell r="AV1691">
            <v>-13118810.157083333</v>
          </cell>
          <cell r="AW1691">
            <v>-13096316.95833333</v>
          </cell>
          <cell r="AX1691">
            <v>-13096153.588333333</v>
          </cell>
          <cell r="AY1691">
            <v>-13188081.92</v>
          </cell>
          <cell r="AZ1691">
            <v>-13310202.992916668</v>
          </cell>
        </row>
        <row r="1692">
          <cell r="O1692">
            <v>0</v>
          </cell>
          <cell r="P1692">
            <v>0</v>
          </cell>
          <cell r="AO1692">
            <v>0</v>
          </cell>
          <cell r="AP1692">
            <v>0</v>
          </cell>
          <cell r="AQ1692">
            <v>0</v>
          </cell>
          <cell r="AR1692">
            <v>0</v>
          </cell>
          <cell r="AS1692">
            <v>0</v>
          </cell>
          <cell r="AT1692">
            <v>0</v>
          </cell>
          <cell r="AU1692">
            <v>-5253.0691666666671</v>
          </cell>
          <cell r="AV1692">
            <v>-17260.796249999999</v>
          </cell>
          <cell r="AW1692">
            <v>-29901.55541666667</v>
          </cell>
          <cell r="AX1692">
            <v>-38662.035416666666</v>
          </cell>
          <cell r="AY1692">
            <v>-46879.240416666667</v>
          </cell>
          <cell r="AZ1692">
            <v>-57473.932916666665</v>
          </cell>
        </row>
        <row r="1693">
          <cell r="O1693">
            <v>-73304463.200000003</v>
          </cell>
          <cell r="P1693">
            <v>-70433377.390000001</v>
          </cell>
          <cell r="AO1693">
            <v>-81331232.766666666</v>
          </cell>
          <cell r="AP1693">
            <v>-78755445.952083334</v>
          </cell>
          <cell r="AQ1693">
            <v>-76420636.805000007</v>
          </cell>
          <cell r="AR1693">
            <v>-73984027.567499995</v>
          </cell>
          <cell r="AS1693">
            <v>-72019682.917916656</v>
          </cell>
          <cell r="AT1693">
            <v>-70745602.518333316</v>
          </cell>
          <cell r="AU1693">
            <v>-70061583.067499995</v>
          </cell>
          <cell r="AV1693">
            <v>-69835782.312083334</v>
          </cell>
          <cell r="AW1693">
            <v>-69622759.926249996</v>
          </cell>
          <cell r="AX1693">
            <v>-69373035.357500002</v>
          </cell>
          <cell r="AY1693">
            <v>-69201405.236666664</v>
          </cell>
          <cell r="AZ1693">
            <v>-69189396.730000004</v>
          </cell>
        </row>
        <row r="1694">
          <cell r="O1694">
            <v>0</v>
          </cell>
          <cell r="P1694">
            <v>0</v>
          </cell>
          <cell r="AO1694">
            <v>0</v>
          </cell>
          <cell r="AP1694">
            <v>0</v>
          </cell>
          <cell r="AQ1694">
            <v>0</v>
          </cell>
          <cell r="AR1694">
            <v>0</v>
          </cell>
          <cell r="AS1694">
            <v>0</v>
          </cell>
          <cell r="AT1694">
            <v>0</v>
          </cell>
          <cell r="AU1694">
            <v>0</v>
          </cell>
          <cell r="AV1694">
            <v>0</v>
          </cell>
          <cell r="AW1694">
            <v>0</v>
          </cell>
          <cell r="AX1694">
            <v>0</v>
          </cell>
          <cell r="AY1694">
            <v>0</v>
          </cell>
          <cell r="AZ1694">
            <v>0</v>
          </cell>
        </row>
        <row r="1695">
          <cell r="O1695">
            <v>0</v>
          </cell>
          <cell r="P1695">
            <v>0</v>
          </cell>
          <cell r="AO1695">
            <v>0</v>
          </cell>
          <cell r="AP1695">
            <v>0</v>
          </cell>
          <cell r="AQ1695">
            <v>0</v>
          </cell>
          <cell r="AR1695">
            <v>0</v>
          </cell>
          <cell r="AS1695">
            <v>0</v>
          </cell>
          <cell r="AT1695">
            <v>0</v>
          </cell>
          <cell r="AU1695">
            <v>0</v>
          </cell>
          <cell r="AV1695">
            <v>0</v>
          </cell>
          <cell r="AW1695">
            <v>0</v>
          </cell>
          <cell r="AX1695">
            <v>0</v>
          </cell>
          <cell r="AY1695">
            <v>0</v>
          </cell>
          <cell r="AZ1695">
            <v>0</v>
          </cell>
        </row>
        <row r="1696">
          <cell r="O1696">
            <v>0</v>
          </cell>
          <cell r="P1696">
            <v>0</v>
          </cell>
          <cell r="AO1696">
            <v>0</v>
          </cell>
          <cell r="AP1696">
            <v>0</v>
          </cell>
          <cell r="AQ1696">
            <v>0</v>
          </cell>
          <cell r="AR1696">
            <v>0</v>
          </cell>
          <cell r="AS1696">
            <v>0</v>
          </cell>
          <cell r="AT1696">
            <v>0</v>
          </cell>
          <cell r="AU1696">
            <v>0</v>
          </cell>
          <cell r="AV1696">
            <v>0</v>
          </cell>
          <cell r="AW1696">
            <v>0</v>
          </cell>
          <cell r="AX1696">
            <v>0</v>
          </cell>
          <cell r="AY1696">
            <v>0</v>
          </cell>
          <cell r="AZ1696">
            <v>0</v>
          </cell>
        </row>
        <row r="1697">
          <cell r="O1697">
            <v>0</v>
          </cell>
          <cell r="P1697">
            <v>0</v>
          </cell>
          <cell r="AO1697">
            <v>0</v>
          </cell>
          <cell r="AP1697">
            <v>0</v>
          </cell>
          <cell r="AQ1697">
            <v>0</v>
          </cell>
          <cell r="AR1697">
            <v>0</v>
          </cell>
          <cell r="AS1697">
            <v>0</v>
          </cell>
          <cell r="AT1697">
            <v>0</v>
          </cell>
          <cell r="AU1697">
            <v>0</v>
          </cell>
          <cell r="AV1697">
            <v>0</v>
          </cell>
          <cell r="AW1697">
            <v>0</v>
          </cell>
          <cell r="AX1697">
            <v>0</v>
          </cell>
          <cell r="AY1697">
            <v>0</v>
          </cell>
          <cell r="AZ1697">
            <v>0</v>
          </cell>
        </row>
        <row r="1698">
          <cell r="O1698">
            <v>0</v>
          </cell>
          <cell r="P1698">
            <v>0</v>
          </cell>
          <cell r="AO1698">
            <v>0</v>
          </cell>
          <cell r="AP1698">
            <v>0</v>
          </cell>
          <cell r="AQ1698">
            <v>0</v>
          </cell>
          <cell r="AR1698">
            <v>0</v>
          </cell>
          <cell r="AS1698">
            <v>0</v>
          </cell>
          <cell r="AT1698">
            <v>0</v>
          </cell>
          <cell r="AU1698">
            <v>0</v>
          </cell>
          <cell r="AV1698">
            <v>0</v>
          </cell>
          <cell r="AW1698">
            <v>0</v>
          </cell>
          <cell r="AX1698">
            <v>0</v>
          </cell>
          <cell r="AY1698">
            <v>0</v>
          </cell>
          <cell r="AZ1698">
            <v>0</v>
          </cell>
        </row>
        <row r="1699">
          <cell r="O1699">
            <v>0</v>
          </cell>
          <cell r="P1699">
            <v>0</v>
          </cell>
          <cell r="AO1699">
            <v>0</v>
          </cell>
          <cell r="AP1699">
            <v>0</v>
          </cell>
          <cell r="AQ1699">
            <v>0</v>
          </cell>
          <cell r="AR1699">
            <v>0</v>
          </cell>
          <cell r="AS1699">
            <v>0</v>
          </cell>
          <cell r="AT1699">
            <v>0</v>
          </cell>
          <cell r="AU1699">
            <v>0</v>
          </cell>
          <cell r="AV1699">
            <v>0</v>
          </cell>
          <cell r="AW1699">
            <v>0</v>
          </cell>
          <cell r="AX1699">
            <v>0</v>
          </cell>
          <cell r="AY1699">
            <v>0</v>
          </cell>
          <cell r="AZ1699">
            <v>0</v>
          </cell>
        </row>
        <row r="1700">
          <cell r="O1700">
            <v>0</v>
          </cell>
          <cell r="P1700">
            <v>0</v>
          </cell>
          <cell r="AO1700">
            <v>0</v>
          </cell>
          <cell r="AP1700">
            <v>0</v>
          </cell>
          <cell r="AQ1700">
            <v>0</v>
          </cell>
          <cell r="AR1700">
            <v>0</v>
          </cell>
          <cell r="AS1700">
            <v>0</v>
          </cell>
          <cell r="AT1700">
            <v>0</v>
          </cell>
          <cell r="AU1700">
            <v>0</v>
          </cell>
          <cell r="AV1700">
            <v>0</v>
          </cell>
          <cell r="AW1700">
            <v>0</v>
          </cell>
          <cell r="AX1700">
            <v>0</v>
          </cell>
          <cell r="AY1700">
            <v>0</v>
          </cell>
          <cell r="AZ1700">
            <v>0</v>
          </cell>
        </row>
        <row r="1701">
          <cell r="O1701">
            <v>0</v>
          </cell>
          <cell r="P1701">
            <v>0</v>
          </cell>
          <cell r="AO1701">
            <v>0</v>
          </cell>
          <cell r="AP1701">
            <v>0</v>
          </cell>
          <cell r="AQ1701">
            <v>0</v>
          </cell>
          <cell r="AR1701">
            <v>0</v>
          </cell>
          <cell r="AS1701">
            <v>0</v>
          </cell>
          <cell r="AT1701">
            <v>0</v>
          </cell>
          <cell r="AU1701">
            <v>0</v>
          </cell>
          <cell r="AV1701">
            <v>0</v>
          </cell>
          <cell r="AW1701">
            <v>0</v>
          </cell>
          <cell r="AX1701">
            <v>0</v>
          </cell>
          <cell r="AY1701">
            <v>0</v>
          </cell>
          <cell r="AZ1701">
            <v>0</v>
          </cell>
        </row>
        <row r="1702">
          <cell r="O1702">
            <v>-5853867.9199999999</v>
          </cell>
          <cell r="P1702">
            <v>-6333932.6699999999</v>
          </cell>
          <cell r="AO1702">
            <v>-5989393.9054166665</v>
          </cell>
          <cell r="AP1702">
            <v>-6037942.7970833331</v>
          </cell>
          <cell r="AQ1702">
            <v>-6085079.3029166674</v>
          </cell>
          <cell r="AR1702">
            <v>-6110341.3983333334</v>
          </cell>
          <cell r="AS1702">
            <v>-6113053.0750000002</v>
          </cell>
          <cell r="AT1702">
            <v>-6128308.2695833324</v>
          </cell>
          <cell r="AU1702">
            <v>-6163887.8362499997</v>
          </cell>
          <cell r="AV1702">
            <v>-6169083.5254166657</v>
          </cell>
          <cell r="AW1702">
            <v>-6172626.8633333333</v>
          </cell>
          <cell r="AX1702">
            <v>-6222441.4624999994</v>
          </cell>
          <cell r="AY1702">
            <v>-6263163.5491666673</v>
          </cell>
          <cell r="AZ1702">
            <v>-6286424.5470833331</v>
          </cell>
        </row>
        <row r="1703">
          <cell r="O1703">
            <v>-1274947.17</v>
          </cell>
          <cell r="P1703">
            <v>-1666242.55</v>
          </cell>
          <cell r="AO1703">
            <v>-1387659.095</v>
          </cell>
          <cell r="AP1703">
            <v>-1412549.5229166669</v>
          </cell>
          <cell r="AQ1703">
            <v>-1436947.3012500003</v>
          </cell>
          <cell r="AR1703">
            <v>-1455037.6445833335</v>
          </cell>
          <cell r="AS1703">
            <v>-1464175.9412500001</v>
          </cell>
          <cell r="AT1703">
            <v>-1471820.64625</v>
          </cell>
          <cell r="AU1703">
            <v>-1492437.5916666666</v>
          </cell>
          <cell r="AV1703">
            <v>-1509530.3870833332</v>
          </cell>
          <cell r="AW1703">
            <v>-1521354.0987500001</v>
          </cell>
          <cell r="AX1703">
            <v>-1545580.5862499999</v>
          </cell>
          <cell r="AY1703">
            <v>-1570235.8550000002</v>
          </cell>
          <cell r="AZ1703">
            <v>-1595417.1279166667</v>
          </cell>
        </row>
        <row r="1704">
          <cell r="O1704">
            <v>0</v>
          </cell>
          <cell r="P1704">
            <v>0</v>
          </cell>
          <cell r="AO1704">
            <v>0</v>
          </cell>
          <cell r="AP1704">
            <v>0</v>
          </cell>
          <cell r="AQ1704">
            <v>0</v>
          </cell>
          <cell r="AR1704">
            <v>0</v>
          </cell>
          <cell r="AS1704">
            <v>0</v>
          </cell>
          <cell r="AT1704">
            <v>0</v>
          </cell>
          <cell r="AU1704">
            <v>0</v>
          </cell>
          <cell r="AV1704">
            <v>0</v>
          </cell>
          <cell r="AW1704">
            <v>0</v>
          </cell>
          <cell r="AX1704">
            <v>0</v>
          </cell>
          <cell r="AY1704">
            <v>0</v>
          </cell>
          <cell r="AZ1704">
            <v>0</v>
          </cell>
        </row>
        <row r="1705">
          <cell r="O1705">
            <v>0</v>
          </cell>
          <cell r="P1705">
            <v>0</v>
          </cell>
          <cell r="AO1705">
            <v>-314.05500000000001</v>
          </cell>
          <cell r="AP1705">
            <v>-314.05500000000001</v>
          </cell>
          <cell r="AQ1705">
            <v>-314.47166666666664</v>
          </cell>
          <cell r="AR1705">
            <v>-158.2775</v>
          </cell>
          <cell r="AS1705">
            <v>-1.6666666666666667</v>
          </cell>
          <cell r="AT1705">
            <v>-1.6666666666666667</v>
          </cell>
          <cell r="AU1705">
            <v>-1.6666666666666667</v>
          </cell>
          <cell r="AV1705">
            <v>-1.6666666666666667</v>
          </cell>
          <cell r="AW1705">
            <v>-2.7083333333333335</v>
          </cell>
          <cell r="AX1705">
            <v>-3.75</v>
          </cell>
          <cell r="AY1705">
            <v>-3.75</v>
          </cell>
          <cell r="AZ1705">
            <v>-3.75</v>
          </cell>
        </row>
        <row r="1706">
          <cell r="O1706">
            <v>28.04</v>
          </cell>
          <cell r="P1706">
            <v>180.43</v>
          </cell>
          <cell r="AO1706">
            <v>-65248.357083333329</v>
          </cell>
          <cell r="AP1706">
            <v>-65291.691249999982</v>
          </cell>
          <cell r="AQ1706">
            <v>-64986.774583333325</v>
          </cell>
          <cell r="AR1706">
            <v>-64712.285000000011</v>
          </cell>
          <cell r="AS1706">
            <v>-64770.194583333338</v>
          </cell>
          <cell r="AT1706">
            <v>-64793.002083333333</v>
          </cell>
          <cell r="AU1706">
            <v>-64802.32416666668</v>
          </cell>
          <cell r="AV1706">
            <v>-64794.514583333337</v>
          </cell>
          <cell r="AW1706">
            <v>-64806.796249999992</v>
          </cell>
          <cell r="AX1706">
            <v>-57037.349166666674</v>
          </cell>
          <cell r="AY1706">
            <v>-49256.29250000001</v>
          </cell>
          <cell r="AZ1706">
            <v>-49257.868750000016</v>
          </cell>
        </row>
        <row r="1707">
          <cell r="O1707">
            <v>0</v>
          </cell>
          <cell r="P1707">
            <v>0</v>
          </cell>
          <cell r="AO1707">
            <v>0</v>
          </cell>
          <cell r="AP1707">
            <v>0</v>
          </cell>
          <cell r="AQ1707">
            <v>0</v>
          </cell>
          <cell r="AR1707">
            <v>0</v>
          </cell>
          <cell r="AS1707">
            <v>0</v>
          </cell>
          <cell r="AT1707">
            <v>0</v>
          </cell>
          <cell r="AU1707">
            <v>0</v>
          </cell>
          <cell r="AV1707">
            <v>0</v>
          </cell>
          <cell r="AW1707">
            <v>0</v>
          </cell>
          <cell r="AX1707">
            <v>0</v>
          </cell>
          <cell r="AY1707">
            <v>0</v>
          </cell>
          <cell r="AZ1707">
            <v>0</v>
          </cell>
        </row>
        <row r="1708">
          <cell r="O1708">
            <v>2680</v>
          </cell>
          <cell r="P1708">
            <v>3536.52</v>
          </cell>
          <cell r="AO1708">
            <v>123338.86708333333</v>
          </cell>
          <cell r="AP1708">
            <v>122927.17958333332</v>
          </cell>
          <cell r="AQ1708">
            <v>123156.15374999998</v>
          </cell>
          <cell r="AR1708">
            <v>123966.74833333334</v>
          </cell>
          <cell r="AS1708">
            <v>124493.15250000001</v>
          </cell>
          <cell r="AT1708">
            <v>62437.804166666661</v>
          </cell>
          <cell r="AU1708">
            <v>750.33666666666659</v>
          </cell>
          <cell r="AV1708">
            <v>1308.1795833333333</v>
          </cell>
          <cell r="AW1708">
            <v>1580.4499999999998</v>
          </cell>
          <cell r="AX1708">
            <v>1594.3629166666667</v>
          </cell>
          <cell r="AY1708">
            <v>1521.57</v>
          </cell>
          <cell r="AZ1708">
            <v>1262.5483333333334</v>
          </cell>
        </row>
        <row r="1709">
          <cell r="O1709">
            <v>674.7</v>
          </cell>
          <cell r="P1709">
            <v>1012.2</v>
          </cell>
          <cell r="AO1709">
            <v>2722.585</v>
          </cell>
          <cell r="AP1709">
            <v>2668.0975000000003</v>
          </cell>
          <cell r="AQ1709">
            <v>2766.6112500000004</v>
          </cell>
          <cell r="AR1709">
            <v>2873.8604166666669</v>
          </cell>
          <cell r="AS1709">
            <v>2828.6124999999997</v>
          </cell>
          <cell r="AT1709">
            <v>1627.4283333333333</v>
          </cell>
          <cell r="AU1709">
            <v>424.1225</v>
          </cell>
          <cell r="AV1709">
            <v>178.55250000000004</v>
          </cell>
          <cell r="AW1709">
            <v>-158.12583333333336</v>
          </cell>
          <cell r="AX1709">
            <v>-433.1854166666667</v>
          </cell>
          <cell r="AY1709">
            <v>-506.15708333333333</v>
          </cell>
          <cell r="AZ1709">
            <v>-531.32583333333343</v>
          </cell>
        </row>
        <row r="1710">
          <cell r="O1710">
            <v>397.42</v>
          </cell>
          <cell r="P1710">
            <v>-25.53</v>
          </cell>
          <cell r="AO1710">
            <v>-17772.914583333331</v>
          </cell>
          <cell r="AP1710">
            <v>-17178.302916666664</v>
          </cell>
          <cell r="AQ1710">
            <v>-16594.205416666664</v>
          </cell>
          <cell r="AR1710">
            <v>-15858.384583333333</v>
          </cell>
          <cell r="AS1710">
            <v>-15034.481249999997</v>
          </cell>
          <cell r="AT1710">
            <v>-14263.542499999996</v>
          </cell>
          <cell r="AU1710">
            <v>-13542.055833333332</v>
          </cell>
          <cell r="AV1710">
            <v>-12913.488333333329</v>
          </cell>
          <cell r="AW1710">
            <v>-12306.29583333333</v>
          </cell>
          <cell r="AX1710">
            <v>-6363.6629166666653</v>
          </cell>
          <cell r="AY1710">
            <v>-739.13791666666668</v>
          </cell>
          <cell r="AZ1710">
            <v>-924.42041666666682</v>
          </cell>
        </row>
        <row r="1711">
          <cell r="O1711">
            <v>87.3</v>
          </cell>
          <cell r="P1711">
            <v>38.46</v>
          </cell>
          <cell r="AO1711">
            <v>-868.95125000000007</v>
          </cell>
          <cell r="AP1711">
            <v>-879.75041666666675</v>
          </cell>
          <cell r="AQ1711">
            <v>-890.73333333333346</v>
          </cell>
          <cell r="AR1711">
            <v>-895.61750000000018</v>
          </cell>
          <cell r="AS1711">
            <v>-898.38166666666677</v>
          </cell>
          <cell r="AT1711">
            <v>-906.73416666666697</v>
          </cell>
          <cell r="AU1711">
            <v>-914.50833333333367</v>
          </cell>
          <cell r="AV1711">
            <v>-923.14166666666688</v>
          </cell>
          <cell r="AW1711">
            <v>-935.13916666666682</v>
          </cell>
          <cell r="AX1711">
            <v>-484.76791666666668</v>
          </cell>
          <cell r="AY1711">
            <v>-33.349583333333328</v>
          </cell>
          <cell r="AZ1711">
            <v>9486.2958333333318</v>
          </cell>
        </row>
        <row r="1712">
          <cell r="O1712">
            <v>80.75</v>
          </cell>
          <cell r="P1712">
            <v>537.38</v>
          </cell>
          <cell r="AO1712">
            <v>-1274.3770833333333</v>
          </cell>
          <cell r="AP1712">
            <v>-1267.3070833333336</v>
          </cell>
          <cell r="AQ1712">
            <v>-1261.7037499999999</v>
          </cell>
          <cell r="AR1712">
            <v>-1033.345</v>
          </cell>
          <cell r="AS1712">
            <v>-577.26499999999999</v>
          </cell>
          <cell r="AT1712">
            <v>-415.14208333333335</v>
          </cell>
          <cell r="AU1712">
            <v>-466.38791666666663</v>
          </cell>
          <cell r="AV1712">
            <v>-540.35416666666663</v>
          </cell>
          <cell r="AW1712">
            <v>-680.62416666666661</v>
          </cell>
          <cell r="AX1712">
            <v>-811.21083333333343</v>
          </cell>
          <cell r="AY1712">
            <v>-877.18583333333333</v>
          </cell>
          <cell r="AZ1712">
            <v>-1104.74875</v>
          </cell>
        </row>
        <row r="1713">
          <cell r="O1713">
            <v>-11875.7</v>
          </cell>
          <cell r="P1713">
            <v>-11759.9</v>
          </cell>
          <cell r="AO1713">
            <v>-12156.432499999997</v>
          </cell>
          <cell r="AP1713">
            <v>-12087.054999999998</v>
          </cell>
          <cell r="AQ1713">
            <v>-12040.573333333334</v>
          </cell>
          <cell r="AR1713">
            <v>-12003.233333333332</v>
          </cell>
          <cell r="AS1713">
            <v>-11967.705833333333</v>
          </cell>
          <cell r="AT1713">
            <v>-11961.328333333331</v>
          </cell>
          <cell r="AU1713">
            <v>-11941.041666666666</v>
          </cell>
          <cell r="AV1713">
            <v>-11879.0875</v>
          </cell>
          <cell r="AW1713">
            <v>-11815.805833333332</v>
          </cell>
          <cell r="AX1713">
            <v>-11756.335416666667</v>
          </cell>
          <cell r="AY1713">
            <v>-11730.595833333333</v>
          </cell>
          <cell r="AZ1713">
            <v>-11728.744166666665</v>
          </cell>
        </row>
        <row r="1714">
          <cell r="O1714">
            <v>0</v>
          </cell>
          <cell r="P1714">
            <v>0</v>
          </cell>
          <cell r="AO1714">
            <v>0</v>
          </cell>
          <cell r="AP1714">
            <v>0</v>
          </cell>
          <cell r="AQ1714">
            <v>0</v>
          </cell>
          <cell r="AR1714">
            <v>0</v>
          </cell>
          <cell r="AS1714">
            <v>0</v>
          </cell>
          <cell r="AT1714">
            <v>0</v>
          </cell>
          <cell r="AU1714">
            <v>0</v>
          </cell>
          <cell r="AV1714">
            <v>0</v>
          </cell>
          <cell r="AW1714">
            <v>0</v>
          </cell>
          <cell r="AX1714">
            <v>0</v>
          </cell>
          <cell r="AY1714">
            <v>0</v>
          </cell>
          <cell r="AZ1714">
            <v>0</v>
          </cell>
        </row>
        <row r="1715">
          <cell r="O1715">
            <v>0</v>
          </cell>
          <cell r="P1715">
            <v>0</v>
          </cell>
          <cell r="AO1715">
            <v>0</v>
          </cell>
          <cell r="AP1715">
            <v>0</v>
          </cell>
          <cell r="AQ1715">
            <v>0</v>
          </cell>
          <cell r="AR1715">
            <v>0</v>
          </cell>
          <cell r="AS1715">
            <v>0</v>
          </cell>
          <cell r="AT1715">
            <v>0</v>
          </cell>
          <cell r="AU1715">
            <v>0</v>
          </cell>
          <cell r="AV1715">
            <v>0</v>
          </cell>
          <cell r="AW1715">
            <v>0</v>
          </cell>
          <cell r="AX1715">
            <v>0</v>
          </cell>
          <cell r="AY1715">
            <v>0</v>
          </cell>
          <cell r="AZ1715">
            <v>0</v>
          </cell>
        </row>
        <row r="1716">
          <cell r="O1716">
            <v>-115625</v>
          </cell>
          <cell r="P1716">
            <v>-115625</v>
          </cell>
          <cell r="AO1716">
            <v>-115625</v>
          </cell>
          <cell r="AP1716">
            <v>-115625</v>
          </cell>
          <cell r="AQ1716">
            <v>-115625</v>
          </cell>
          <cell r="AR1716">
            <v>-115625</v>
          </cell>
          <cell r="AS1716">
            <v>-115625</v>
          </cell>
          <cell r="AT1716">
            <v>-115625</v>
          </cell>
          <cell r="AU1716">
            <v>-115625</v>
          </cell>
          <cell r="AV1716">
            <v>-115625</v>
          </cell>
          <cell r="AW1716">
            <v>-115625</v>
          </cell>
          <cell r="AX1716">
            <v>-115625</v>
          </cell>
          <cell r="AY1716">
            <v>-110807.29166666667</v>
          </cell>
          <cell r="AZ1716">
            <v>-101171.875</v>
          </cell>
        </row>
        <row r="1717">
          <cell r="O1717">
            <v>0</v>
          </cell>
          <cell r="P1717">
            <v>0</v>
          </cell>
          <cell r="AO1717">
            <v>0</v>
          </cell>
          <cell r="AP1717">
            <v>0</v>
          </cell>
          <cell r="AQ1717">
            <v>0</v>
          </cell>
          <cell r="AR1717">
            <v>0</v>
          </cell>
          <cell r="AS1717">
            <v>0</v>
          </cell>
          <cell r="AT1717">
            <v>0</v>
          </cell>
          <cell r="AU1717">
            <v>0</v>
          </cell>
          <cell r="AV1717">
            <v>0</v>
          </cell>
          <cell r="AW1717">
            <v>0</v>
          </cell>
          <cell r="AX1717">
            <v>0</v>
          </cell>
          <cell r="AY1717">
            <v>0</v>
          </cell>
          <cell r="AZ1717">
            <v>0</v>
          </cell>
        </row>
        <row r="1718">
          <cell r="O1718">
            <v>0</v>
          </cell>
          <cell r="P1718">
            <v>0</v>
          </cell>
          <cell r="AO1718">
            <v>0</v>
          </cell>
          <cell r="AP1718">
            <v>0</v>
          </cell>
          <cell r="AQ1718">
            <v>0</v>
          </cell>
          <cell r="AR1718">
            <v>0</v>
          </cell>
          <cell r="AS1718">
            <v>0</v>
          </cell>
          <cell r="AT1718">
            <v>0</v>
          </cell>
          <cell r="AU1718">
            <v>0</v>
          </cell>
          <cell r="AV1718">
            <v>0</v>
          </cell>
          <cell r="AW1718">
            <v>0</v>
          </cell>
          <cell r="AX1718">
            <v>0</v>
          </cell>
          <cell r="AY1718">
            <v>0</v>
          </cell>
          <cell r="AZ1718">
            <v>0</v>
          </cell>
        </row>
        <row r="1719">
          <cell r="O1719">
            <v>0</v>
          </cell>
          <cell r="P1719">
            <v>0</v>
          </cell>
          <cell r="AO1719">
            <v>0</v>
          </cell>
          <cell r="AP1719">
            <v>0</v>
          </cell>
          <cell r="AQ1719">
            <v>0</v>
          </cell>
          <cell r="AR1719">
            <v>0</v>
          </cell>
          <cell r="AS1719">
            <v>0</v>
          </cell>
          <cell r="AT1719">
            <v>0</v>
          </cell>
          <cell r="AU1719">
            <v>0</v>
          </cell>
          <cell r="AV1719">
            <v>0</v>
          </cell>
          <cell r="AW1719">
            <v>0</v>
          </cell>
          <cell r="AX1719">
            <v>0</v>
          </cell>
          <cell r="AY1719">
            <v>0</v>
          </cell>
          <cell r="AZ1719">
            <v>0</v>
          </cell>
        </row>
        <row r="1720">
          <cell r="O1720">
            <v>0</v>
          </cell>
          <cell r="P1720">
            <v>0</v>
          </cell>
          <cell r="AO1720">
            <v>0</v>
          </cell>
          <cell r="AP1720">
            <v>0</v>
          </cell>
          <cell r="AQ1720">
            <v>0</v>
          </cell>
          <cell r="AR1720">
            <v>0</v>
          </cell>
          <cell r="AS1720">
            <v>0</v>
          </cell>
          <cell r="AT1720">
            <v>0</v>
          </cell>
          <cell r="AU1720">
            <v>0</v>
          </cell>
          <cell r="AV1720">
            <v>0</v>
          </cell>
          <cell r="AW1720">
            <v>0</v>
          </cell>
          <cell r="AX1720">
            <v>0</v>
          </cell>
          <cell r="AY1720">
            <v>0</v>
          </cell>
          <cell r="AZ1720">
            <v>0</v>
          </cell>
        </row>
        <row r="1721">
          <cell r="O1721">
            <v>0</v>
          </cell>
          <cell r="P1721">
            <v>0</v>
          </cell>
          <cell r="AO1721">
            <v>0</v>
          </cell>
          <cell r="AP1721">
            <v>0</v>
          </cell>
          <cell r="AQ1721">
            <v>0</v>
          </cell>
          <cell r="AR1721">
            <v>0</v>
          </cell>
          <cell r="AS1721">
            <v>0</v>
          </cell>
          <cell r="AT1721">
            <v>0</v>
          </cell>
          <cell r="AU1721">
            <v>0</v>
          </cell>
          <cell r="AV1721">
            <v>0</v>
          </cell>
          <cell r="AW1721">
            <v>0</v>
          </cell>
          <cell r="AX1721">
            <v>0</v>
          </cell>
          <cell r="AY1721">
            <v>0</v>
          </cell>
          <cell r="AZ1721">
            <v>0</v>
          </cell>
        </row>
        <row r="1722">
          <cell r="O1722">
            <v>0</v>
          </cell>
          <cell r="P1722">
            <v>0</v>
          </cell>
          <cell r="AO1722">
            <v>0</v>
          </cell>
          <cell r="AP1722">
            <v>0</v>
          </cell>
          <cell r="AQ1722">
            <v>0</v>
          </cell>
          <cell r="AR1722">
            <v>0</v>
          </cell>
          <cell r="AS1722">
            <v>0</v>
          </cell>
          <cell r="AT1722">
            <v>0</v>
          </cell>
          <cell r="AU1722">
            <v>0</v>
          </cell>
          <cell r="AV1722">
            <v>0</v>
          </cell>
          <cell r="AW1722">
            <v>0</v>
          </cell>
          <cell r="AX1722">
            <v>0</v>
          </cell>
          <cell r="AY1722">
            <v>0</v>
          </cell>
          <cell r="AZ1722">
            <v>0</v>
          </cell>
        </row>
        <row r="1723">
          <cell r="O1723">
            <v>-13208261.119999999</v>
          </cell>
          <cell r="P1723">
            <v>-23928334.789999999</v>
          </cell>
          <cell r="AO1723">
            <v>-21848277.756249998</v>
          </cell>
          <cell r="AP1723">
            <v>-21304975.830416668</v>
          </cell>
          <cell r="AQ1723">
            <v>-21068741.491249997</v>
          </cell>
          <cell r="AR1723">
            <v>-20869271.970833335</v>
          </cell>
          <cell r="AS1723">
            <v>-20097472.315000001</v>
          </cell>
          <cell r="AT1723">
            <v>-19658171.000833336</v>
          </cell>
          <cell r="AU1723">
            <v>-19348906.271250006</v>
          </cell>
          <cell r="AV1723">
            <v>-19189926.05208334</v>
          </cell>
          <cell r="AW1723">
            <v>-19338520.665833335</v>
          </cell>
          <cell r="AX1723">
            <v>-19620032.912916668</v>
          </cell>
          <cell r="AY1723">
            <v>-20260817.015833333</v>
          </cell>
          <cell r="AZ1723">
            <v>-20508054.122916669</v>
          </cell>
        </row>
        <row r="1724">
          <cell r="O1724">
            <v>0</v>
          </cell>
          <cell r="P1724">
            <v>0</v>
          </cell>
          <cell r="AO1724">
            <v>0</v>
          </cell>
          <cell r="AP1724">
            <v>0</v>
          </cell>
          <cell r="AQ1724">
            <v>0</v>
          </cell>
          <cell r="AR1724">
            <v>0</v>
          </cell>
          <cell r="AS1724">
            <v>0</v>
          </cell>
          <cell r="AT1724">
            <v>0</v>
          </cell>
          <cell r="AU1724">
            <v>0</v>
          </cell>
          <cell r="AV1724">
            <v>0</v>
          </cell>
          <cell r="AW1724">
            <v>0</v>
          </cell>
          <cell r="AX1724">
            <v>0</v>
          </cell>
          <cell r="AY1724">
            <v>0</v>
          </cell>
          <cell r="AZ1724">
            <v>0</v>
          </cell>
        </row>
        <row r="1725">
          <cell r="O1725">
            <v>-4859765.55</v>
          </cell>
          <cell r="P1725">
            <v>-5452727.5599999996</v>
          </cell>
          <cell r="AO1725">
            <v>-3354128.552083334</v>
          </cell>
          <cell r="AP1725">
            <v>-3458347.8537499998</v>
          </cell>
          <cell r="AQ1725">
            <v>-3616556.4108333341</v>
          </cell>
          <cell r="AR1725">
            <v>-4011307.9629166666</v>
          </cell>
          <cell r="AS1725">
            <v>-4653083.7337499997</v>
          </cell>
          <cell r="AT1725">
            <v>-5062959.3916666666</v>
          </cell>
          <cell r="AU1725">
            <v>-5202361.0916666659</v>
          </cell>
          <cell r="AV1725">
            <v>-5325304.0287499996</v>
          </cell>
          <cell r="AW1725">
            <v>-5253437.1399999997</v>
          </cell>
          <cell r="AX1725">
            <v>-5290957.2112499997</v>
          </cell>
          <cell r="AY1725">
            <v>-5621954.6916666664</v>
          </cell>
          <cell r="AZ1725">
            <v>-6139203.9666666659</v>
          </cell>
        </row>
        <row r="1726">
          <cell r="O1726">
            <v>0</v>
          </cell>
          <cell r="P1726">
            <v>0</v>
          </cell>
          <cell r="AO1726">
            <v>0</v>
          </cell>
          <cell r="AP1726">
            <v>0</v>
          </cell>
          <cell r="AQ1726">
            <v>0</v>
          </cell>
          <cell r="AR1726">
            <v>0</v>
          </cell>
          <cell r="AS1726">
            <v>0</v>
          </cell>
          <cell r="AT1726">
            <v>0</v>
          </cell>
          <cell r="AU1726">
            <v>0</v>
          </cell>
          <cell r="AV1726">
            <v>0</v>
          </cell>
          <cell r="AW1726">
            <v>0</v>
          </cell>
          <cell r="AX1726">
            <v>0</v>
          </cell>
          <cell r="AY1726">
            <v>0</v>
          </cell>
          <cell r="AZ1726">
            <v>0</v>
          </cell>
        </row>
        <row r="1727">
          <cell r="O1727">
            <v>-204041.96</v>
          </cell>
          <cell r="P1727">
            <v>-127232.94</v>
          </cell>
          <cell r="AO1727">
            <v>-136747.78166666668</v>
          </cell>
          <cell r="AP1727">
            <v>-136221.05958333332</v>
          </cell>
          <cell r="AQ1727">
            <v>-135685.51874999999</v>
          </cell>
          <cell r="AR1727">
            <v>-134896.71666666665</v>
          </cell>
          <cell r="AS1727">
            <v>-134185.56833333333</v>
          </cell>
          <cell r="AT1727">
            <v>-133675.1</v>
          </cell>
          <cell r="AU1727">
            <v>-133169.71666666667</v>
          </cell>
          <cell r="AV1727">
            <v>-138112.83041666666</v>
          </cell>
          <cell r="AW1727">
            <v>-143269.98250000001</v>
          </cell>
          <cell r="AX1727">
            <v>-143193.55625000002</v>
          </cell>
          <cell r="AY1727">
            <v>-138405.64500000002</v>
          </cell>
          <cell r="AZ1727">
            <v>-133686.21000000002</v>
          </cell>
        </row>
        <row r="1728">
          <cell r="O1728">
            <v>-172083.46</v>
          </cell>
          <cell r="P1728">
            <v>0</v>
          </cell>
          <cell r="AO1728">
            <v>-72400.957083333327</v>
          </cell>
          <cell r="AP1728">
            <v>-72056.888333333336</v>
          </cell>
          <cell r="AQ1728">
            <v>-71533.384999999995</v>
          </cell>
          <cell r="AR1728">
            <v>-70651.473750000005</v>
          </cell>
          <cell r="AS1728">
            <v>-70535.212916666671</v>
          </cell>
          <cell r="AT1728">
            <v>-71448.985000000001</v>
          </cell>
          <cell r="AU1728">
            <v>-72315.551250000004</v>
          </cell>
          <cell r="AV1728">
            <v>-73124.56458333334</v>
          </cell>
          <cell r="AW1728">
            <v>-74214.49791666666</v>
          </cell>
          <cell r="AX1728">
            <v>-74672.04541666666</v>
          </cell>
          <cell r="AY1728">
            <v>-75042.866666666654</v>
          </cell>
          <cell r="AZ1728">
            <v>-75450.564999999988</v>
          </cell>
        </row>
        <row r="1729">
          <cell r="O1729">
            <v>0</v>
          </cell>
          <cell r="P1729">
            <v>-183538.89</v>
          </cell>
          <cell r="AO1729">
            <v>-53932.13625000001</v>
          </cell>
          <cell r="AP1729">
            <v>-52433.238333333342</v>
          </cell>
          <cell r="AQ1729">
            <v>-50823.437083333331</v>
          </cell>
          <cell r="AR1729">
            <v>-50264.378333333334</v>
          </cell>
          <cell r="AS1729">
            <v>-50265.533333333326</v>
          </cell>
          <cell r="AT1729">
            <v>-50174.438749999994</v>
          </cell>
          <cell r="AU1729">
            <v>-50016.792916666665</v>
          </cell>
          <cell r="AV1729">
            <v>-49874.645416666666</v>
          </cell>
          <cell r="AW1729">
            <v>-49803.571666666663</v>
          </cell>
          <cell r="AX1729">
            <v>-49803.571666666663</v>
          </cell>
          <cell r="AY1729">
            <v>-49803.571666666663</v>
          </cell>
          <cell r="AZ1729">
            <v>-50016.995416666665</v>
          </cell>
        </row>
        <row r="1730">
          <cell r="O1730">
            <v>0</v>
          </cell>
          <cell r="P1730">
            <v>0</v>
          </cell>
          <cell r="AO1730">
            <v>0</v>
          </cell>
          <cell r="AP1730">
            <v>0</v>
          </cell>
          <cell r="AQ1730">
            <v>0</v>
          </cell>
          <cell r="AR1730">
            <v>0</v>
          </cell>
          <cell r="AS1730">
            <v>0</v>
          </cell>
          <cell r="AT1730">
            <v>0</v>
          </cell>
          <cell r="AU1730">
            <v>0</v>
          </cell>
          <cell r="AV1730">
            <v>0</v>
          </cell>
          <cell r="AW1730">
            <v>0</v>
          </cell>
          <cell r="AX1730">
            <v>0</v>
          </cell>
          <cell r="AY1730">
            <v>0</v>
          </cell>
          <cell r="AZ1730">
            <v>0</v>
          </cell>
        </row>
        <row r="1731">
          <cell r="O1731">
            <v>37.39</v>
          </cell>
          <cell r="P1731">
            <v>37.39</v>
          </cell>
          <cell r="AO1731">
            <v>-116768.03458333336</v>
          </cell>
          <cell r="AP1731">
            <v>-116844.36041666671</v>
          </cell>
          <cell r="AQ1731">
            <v>-116472.54541666666</v>
          </cell>
          <cell r="AR1731">
            <v>-116346.19791666664</v>
          </cell>
          <cell r="AS1731">
            <v>-116659.54958333331</v>
          </cell>
          <cell r="AT1731">
            <v>-116685.03041666666</v>
          </cell>
          <cell r="AU1731">
            <v>-116673.66166666668</v>
          </cell>
          <cell r="AV1731">
            <v>-116646.42166666665</v>
          </cell>
          <cell r="AW1731">
            <v>-116433.04</v>
          </cell>
          <cell r="AX1731">
            <v>-102799.31791666667</v>
          </cell>
          <cell r="AY1731">
            <v>-89389.195416666684</v>
          </cell>
          <cell r="AZ1731">
            <v>-89392.311250000013</v>
          </cell>
        </row>
        <row r="1732">
          <cell r="O1732">
            <v>1.69</v>
          </cell>
          <cell r="P1732">
            <v>0</v>
          </cell>
          <cell r="AO1732">
            <v>-20589.118749999998</v>
          </cell>
          <cell r="AP1732">
            <v>-20572.281666666666</v>
          </cell>
          <cell r="AQ1732">
            <v>-20853.785416666666</v>
          </cell>
          <cell r="AR1732">
            <v>-21375.937083333334</v>
          </cell>
          <cell r="AS1732">
            <v>-21616.584999999999</v>
          </cell>
          <cell r="AT1732">
            <v>-21616.584999999999</v>
          </cell>
          <cell r="AU1732">
            <v>-21617.663333333334</v>
          </cell>
          <cell r="AV1732">
            <v>-21618.741666666665</v>
          </cell>
          <cell r="AW1732">
            <v>-21770.001666666667</v>
          </cell>
          <cell r="AX1732">
            <v>-19250.223333333332</v>
          </cell>
          <cell r="AY1732">
            <v>-16579.255416666667</v>
          </cell>
          <cell r="AZ1732">
            <v>-16579.325833333332</v>
          </cell>
        </row>
        <row r="1733">
          <cell r="O1733">
            <v>0</v>
          </cell>
          <cell r="P1733">
            <v>0</v>
          </cell>
          <cell r="AO1733">
            <v>0</v>
          </cell>
          <cell r="AP1733">
            <v>0</v>
          </cell>
          <cell r="AQ1733">
            <v>0</v>
          </cell>
          <cell r="AR1733">
            <v>0</v>
          </cell>
          <cell r="AS1733">
            <v>0</v>
          </cell>
          <cell r="AT1733">
            <v>0</v>
          </cell>
          <cell r="AU1733">
            <v>0</v>
          </cell>
          <cell r="AV1733">
            <v>0</v>
          </cell>
          <cell r="AW1733">
            <v>0</v>
          </cell>
          <cell r="AX1733">
            <v>0</v>
          </cell>
          <cell r="AY1733">
            <v>0</v>
          </cell>
          <cell r="AZ1733">
            <v>0</v>
          </cell>
        </row>
        <row r="1734">
          <cell r="O1734">
            <v>0</v>
          </cell>
          <cell r="P1734">
            <v>0</v>
          </cell>
          <cell r="AO1734">
            <v>0</v>
          </cell>
          <cell r="AP1734">
            <v>0</v>
          </cell>
          <cell r="AQ1734">
            <v>0</v>
          </cell>
          <cell r="AR1734">
            <v>0</v>
          </cell>
          <cell r="AS1734">
            <v>0</v>
          </cell>
          <cell r="AT1734">
            <v>0</v>
          </cell>
          <cell r="AU1734">
            <v>0</v>
          </cell>
          <cell r="AV1734">
            <v>0</v>
          </cell>
          <cell r="AW1734">
            <v>0</v>
          </cell>
          <cell r="AX1734">
            <v>0</v>
          </cell>
          <cell r="AY1734">
            <v>0</v>
          </cell>
          <cell r="AZ1734">
            <v>0</v>
          </cell>
        </row>
        <row r="1735">
          <cell r="O1735">
            <v>2999.73</v>
          </cell>
          <cell r="P1735">
            <v>5768.21</v>
          </cell>
          <cell r="AO1735">
            <v>5472.0308333333332</v>
          </cell>
          <cell r="AP1735">
            <v>5808.3191666666671</v>
          </cell>
          <cell r="AQ1735">
            <v>5991.9283333333333</v>
          </cell>
          <cell r="AR1735">
            <v>6089.1395833333336</v>
          </cell>
          <cell r="AS1735">
            <v>6408.829999999999</v>
          </cell>
          <cell r="AT1735">
            <v>6777.6479166666677</v>
          </cell>
          <cell r="AU1735">
            <v>6733.8824999999997</v>
          </cell>
          <cell r="AV1735">
            <v>6561.3224999999993</v>
          </cell>
          <cell r="AW1735">
            <v>6582.7179166666683</v>
          </cell>
          <cell r="AX1735">
            <v>6471.461666666667</v>
          </cell>
          <cell r="AY1735">
            <v>6346.6720833333338</v>
          </cell>
          <cell r="AZ1735">
            <v>6167.8608333333332</v>
          </cell>
        </row>
        <row r="1736">
          <cell r="O1736">
            <v>-772.34</v>
          </cell>
          <cell r="P1736">
            <v>-14108.65</v>
          </cell>
          <cell r="AO1736">
            <v>-5654.7216666666673</v>
          </cell>
          <cell r="AP1736">
            <v>-5832.4066666666668</v>
          </cell>
          <cell r="AQ1736">
            <v>-6429.2841666666673</v>
          </cell>
          <cell r="AR1736">
            <v>-6831.623333333333</v>
          </cell>
          <cell r="AS1736">
            <v>-7091.7495833333332</v>
          </cell>
          <cell r="AT1736">
            <v>-7460.9375</v>
          </cell>
          <cell r="AU1736">
            <v>-7751.260416666667</v>
          </cell>
          <cell r="AV1736">
            <v>-7836.2995833333343</v>
          </cell>
          <cell r="AW1736">
            <v>-7394.2429166666689</v>
          </cell>
          <cell r="AX1736">
            <v>-6811.1483333333344</v>
          </cell>
          <cell r="AY1736">
            <v>-6210.5229166666686</v>
          </cell>
          <cell r="AZ1736">
            <v>-5310.6854166666681</v>
          </cell>
        </row>
        <row r="1737">
          <cell r="O1737">
            <v>-12946.91</v>
          </cell>
          <cell r="P1737">
            <v>-4972.3999999999996</v>
          </cell>
          <cell r="AO1737">
            <v>-12076.806666666665</v>
          </cell>
          <cell r="AP1737">
            <v>-12510.514583333335</v>
          </cell>
          <cell r="AQ1737">
            <v>-12939.660416666671</v>
          </cell>
          <cell r="AR1737">
            <v>-12688.847083333332</v>
          </cell>
          <cell r="AS1737">
            <v>-11979.602083333331</v>
          </cell>
          <cell r="AT1737">
            <v>-11233.943749999999</v>
          </cell>
          <cell r="AU1737">
            <v>-10412.223749999999</v>
          </cell>
          <cell r="AV1737">
            <v>-9148.4349999999995</v>
          </cell>
          <cell r="AW1737">
            <v>-7955.1016666666665</v>
          </cell>
          <cell r="AX1737">
            <v>-7312.8774999999996</v>
          </cell>
          <cell r="AY1737">
            <v>-6681.4262499999995</v>
          </cell>
          <cell r="AZ1737">
            <v>-6576.9854166666664</v>
          </cell>
        </row>
        <row r="1738">
          <cell r="O1738">
            <v>5025.53</v>
          </cell>
          <cell r="P1738">
            <v>21595.57</v>
          </cell>
          <cell r="AO1738">
            <v>35517.465833333343</v>
          </cell>
          <cell r="AP1738">
            <v>31625.035833333342</v>
          </cell>
          <cell r="AQ1738">
            <v>29373.360833333343</v>
          </cell>
          <cell r="AR1738">
            <v>19904.640416666669</v>
          </cell>
          <cell r="AS1738">
            <v>8320.5450000000001</v>
          </cell>
          <cell r="AT1738">
            <v>6205.1699999999992</v>
          </cell>
          <cell r="AU1738">
            <v>6565.4091666666654</v>
          </cell>
          <cell r="AV1738">
            <v>7513.201666666665</v>
          </cell>
          <cell r="AW1738">
            <v>7853.4620833333329</v>
          </cell>
          <cell r="AX1738">
            <v>8161.2929166666654</v>
          </cell>
          <cell r="AY1738">
            <v>8930.6725000000006</v>
          </cell>
          <cell r="AZ1738">
            <v>8245.1129166666669</v>
          </cell>
        </row>
        <row r="1739">
          <cell r="O1739">
            <v>0</v>
          </cell>
          <cell r="P1739">
            <v>0</v>
          </cell>
          <cell r="AO1739">
            <v>0</v>
          </cell>
          <cell r="AP1739">
            <v>0</v>
          </cell>
          <cell r="AQ1739">
            <v>0</v>
          </cell>
          <cell r="AR1739">
            <v>0</v>
          </cell>
          <cell r="AS1739">
            <v>0</v>
          </cell>
          <cell r="AT1739">
            <v>0</v>
          </cell>
          <cell r="AU1739">
            <v>0</v>
          </cell>
          <cell r="AV1739">
            <v>0</v>
          </cell>
          <cell r="AW1739">
            <v>0</v>
          </cell>
          <cell r="AX1739">
            <v>0</v>
          </cell>
          <cell r="AY1739">
            <v>0</v>
          </cell>
          <cell r="AZ1739">
            <v>0</v>
          </cell>
        </row>
        <row r="1740">
          <cell r="O1740">
            <v>-19131.63</v>
          </cell>
          <cell r="P1740">
            <v>-19413.95</v>
          </cell>
          <cell r="AO1740">
            <v>-16306.876666666671</v>
          </cell>
          <cell r="AP1740">
            <v>-17678.146666666671</v>
          </cell>
          <cell r="AQ1740">
            <v>-19018.037916666668</v>
          </cell>
          <cell r="AR1740">
            <v>-19998.184583333335</v>
          </cell>
          <cell r="AS1740">
            <v>-21036.83</v>
          </cell>
          <cell r="AT1740">
            <v>-21351.844583333335</v>
          </cell>
          <cell r="AU1740">
            <v>-20923.26083333333</v>
          </cell>
          <cell r="AV1740">
            <v>-20625.985416666666</v>
          </cell>
          <cell r="AW1740">
            <v>-20401.703749999997</v>
          </cell>
          <cell r="AX1740">
            <v>-20563.609166666665</v>
          </cell>
          <cell r="AY1740">
            <v>-20842.506250000002</v>
          </cell>
          <cell r="AZ1740">
            <v>-20865.979166666668</v>
          </cell>
        </row>
        <row r="1741">
          <cell r="O1741">
            <v>-3862.89</v>
          </cell>
          <cell r="P1741">
            <v>-3739.94</v>
          </cell>
          <cell r="AO1741">
            <v>-3293.63625</v>
          </cell>
          <cell r="AP1741">
            <v>-3363.0691666666667</v>
          </cell>
          <cell r="AQ1741">
            <v>-3414.7725000000005</v>
          </cell>
          <cell r="AR1741">
            <v>-3353.2383333333332</v>
          </cell>
          <cell r="AS1741">
            <v>-3265</v>
          </cell>
          <cell r="AT1741">
            <v>-3240.7558333333341</v>
          </cell>
          <cell r="AU1741">
            <v>-3322.1070833333338</v>
          </cell>
          <cell r="AV1741">
            <v>-3562.0029166666664</v>
          </cell>
          <cell r="AW1741">
            <v>-3777.3054166666661</v>
          </cell>
          <cell r="AX1741">
            <v>-3839.898333333334</v>
          </cell>
          <cell r="AY1741">
            <v>-3933.4170833333337</v>
          </cell>
          <cell r="AZ1741">
            <v>-3998.0791666666669</v>
          </cell>
        </row>
        <row r="1742">
          <cell r="O1742">
            <v>0</v>
          </cell>
          <cell r="P1742">
            <v>0</v>
          </cell>
          <cell r="AO1742">
            <v>0</v>
          </cell>
          <cell r="AP1742">
            <v>0</v>
          </cell>
          <cell r="AQ1742">
            <v>0</v>
          </cell>
          <cell r="AR1742">
            <v>0</v>
          </cell>
          <cell r="AS1742">
            <v>0</v>
          </cell>
          <cell r="AT1742">
            <v>0</v>
          </cell>
          <cell r="AU1742">
            <v>0</v>
          </cell>
          <cell r="AV1742">
            <v>0</v>
          </cell>
          <cell r="AW1742">
            <v>0</v>
          </cell>
          <cell r="AX1742">
            <v>0</v>
          </cell>
          <cell r="AY1742">
            <v>0</v>
          </cell>
          <cell r="AZ1742">
            <v>0</v>
          </cell>
        </row>
        <row r="1743">
          <cell r="O1743">
            <v>-314313.83</v>
          </cell>
          <cell r="P1743">
            <v>-416813.83</v>
          </cell>
          <cell r="AO1743">
            <v>-195511.9279166667</v>
          </cell>
          <cell r="AP1743">
            <v>-173505.83750000002</v>
          </cell>
          <cell r="AQ1743">
            <v>-154463.15125000002</v>
          </cell>
          <cell r="AR1743">
            <v>-155751.11208333337</v>
          </cell>
          <cell r="AS1743">
            <v>-157039.07291666672</v>
          </cell>
          <cell r="AT1743">
            <v>-157852.3104166667</v>
          </cell>
          <cell r="AU1743">
            <v>-158190.82458333336</v>
          </cell>
          <cell r="AV1743">
            <v>-158529.33875000002</v>
          </cell>
          <cell r="AW1743">
            <v>-158802.68625</v>
          </cell>
          <cell r="AX1743">
            <v>-159010.86708333335</v>
          </cell>
          <cell r="AY1743">
            <v>-159219.04791666669</v>
          </cell>
          <cell r="AZ1743">
            <v>-159410.57041666668</v>
          </cell>
        </row>
        <row r="1744">
          <cell r="O1744">
            <v>0</v>
          </cell>
          <cell r="P1744">
            <v>0</v>
          </cell>
          <cell r="AO1744">
            <v>16.927499999999998</v>
          </cell>
          <cell r="AP1744">
            <v>24.21875</v>
          </cell>
          <cell r="AQ1744">
            <v>48.4375</v>
          </cell>
          <cell r="AR1744">
            <v>64.583333333333329</v>
          </cell>
          <cell r="AS1744">
            <v>56.110000000000007</v>
          </cell>
          <cell r="AT1744">
            <v>48.017916666666672</v>
          </cell>
          <cell r="AU1744">
            <v>49.338749999999997</v>
          </cell>
          <cell r="AV1744">
            <v>50.278333333333329</v>
          </cell>
          <cell r="AW1744">
            <v>50.278333333333329</v>
          </cell>
          <cell r="AX1744">
            <v>59.132916666666659</v>
          </cell>
          <cell r="AY1744">
            <v>67.987499999999997</v>
          </cell>
          <cell r="AZ1744">
            <v>69.104166666666657</v>
          </cell>
        </row>
        <row r="1745">
          <cell r="O1745">
            <v>-8481.0300000000007</v>
          </cell>
          <cell r="P1745">
            <v>0</v>
          </cell>
          <cell r="AO1745">
            <v>-42352.432916666665</v>
          </cell>
          <cell r="AP1745">
            <v>-44865.618333333339</v>
          </cell>
          <cell r="AQ1745">
            <v>-46615.374166666676</v>
          </cell>
          <cell r="AR1745">
            <v>-50551.032500000001</v>
          </cell>
          <cell r="AS1745">
            <v>-52326.19</v>
          </cell>
          <cell r="AT1745">
            <v>-52413.253750000003</v>
          </cell>
          <cell r="AU1745">
            <v>-49777.178333333337</v>
          </cell>
          <cell r="AV1745">
            <v>-41973.31958333333</v>
          </cell>
          <cell r="AW1745">
            <v>-32507.182083333333</v>
          </cell>
          <cell r="AX1745">
            <v>-28829.985416666674</v>
          </cell>
          <cell r="AY1745">
            <v>-34161.477083333339</v>
          </cell>
          <cell r="AZ1745">
            <v>-38256.320416666669</v>
          </cell>
        </row>
        <row r="1746">
          <cell r="O1746">
            <v>0</v>
          </cell>
          <cell r="P1746">
            <v>0</v>
          </cell>
          <cell r="AO1746">
            <v>-972.83333333333337</v>
          </cell>
          <cell r="AP1746">
            <v>-572.58333333333337</v>
          </cell>
          <cell r="AQ1746">
            <v>-203.58333333333334</v>
          </cell>
          <cell r="AR1746">
            <v>-44.041666666666664</v>
          </cell>
          <cell r="AS1746">
            <v>-31.458333333333332</v>
          </cell>
          <cell r="AT1746">
            <v>-18.875</v>
          </cell>
          <cell r="AU1746">
            <v>-6.291666666666667</v>
          </cell>
          <cell r="AV1746">
            <v>0</v>
          </cell>
          <cell r="AW1746">
            <v>0</v>
          </cell>
          <cell r="AX1746">
            <v>0</v>
          </cell>
          <cell r="AY1746">
            <v>0</v>
          </cell>
          <cell r="AZ1746">
            <v>0</v>
          </cell>
        </row>
        <row r="1747">
          <cell r="O1747">
            <v>0</v>
          </cell>
          <cell r="P1747">
            <v>0</v>
          </cell>
          <cell r="AO1747">
            <v>0</v>
          </cell>
          <cell r="AP1747">
            <v>0</v>
          </cell>
          <cell r="AQ1747">
            <v>0</v>
          </cell>
          <cell r="AR1747">
            <v>0</v>
          </cell>
          <cell r="AS1747">
            <v>0</v>
          </cell>
          <cell r="AT1747">
            <v>0</v>
          </cell>
          <cell r="AU1747">
            <v>0</v>
          </cell>
          <cell r="AV1747">
            <v>0</v>
          </cell>
          <cell r="AW1747">
            <v>0</v>
          </cell>
          <cell r="AX1747">
            <v>0</v>
          </cell>
          <cell r="AY1747">
            <v>0</v>
          </cell>
          <cell r="AZ1747">
            <v>0</v>
          </cell>
        </row>
        <row r="1748">
          <cell r="O1748">
            <v>0</v>
          </cell>
          <cell r="P1748">
            <v>0</v>
          </cell>
          <cell r="AO1748">
            <v>-2231.9625000000001</v>
          </cell>
          <cell r="AP1748">
            <v>-2231.9625000000001</v>
          </cell>
          <cell r="AQ1748">
            <v>-2160.0570833333336</v>
          </cell>
          <cell r="AR1748">
            <v>-1178.095</v>
          </cell>
          <cell r="AS1748">
            <v>-268.03833333333336</v>
          </cell>
          <cell r="AT1748">
            <v>-268.03833333333336</v>
          </cell>
          <cell r="AU1748">
            <v>-268.03833333333336</v>
          </cell>
          <cell r="AV1748">
            <v>-268.03833333333336</v>
          </cell>
          <cell r="AW1748">
            <v>-242.25791666666669</v>
          </cell>
          <cell r="AX1748">
            <v>-150.50958333333332</v>
          </cell>
          <cell r="AY1748">
            <v>-84.541666666666671</v>
          </cell>
          <cell r="AZ1748">
            <v>-84.541666666666671</v>
          </cell>
        </row>
        <row r="1749">
          <cell r="O1749">
            <v>0</v>
          </cell>
          <cell r="P1749">
            <v>0</v>
          </cell>
          <cell r="AO1749">
            <v>0</v>
          </cell>
          <cell r="AP1749">
            <v>0</v>
          </cell>
          <cell r="AQ1749">
            <v>0</v>
          </cell>
          <cell r="AR1749">
            <v>0</v>
          </cell>
          <cell r="AS1749">
            <v>0</v>
          </cell>
          <cell r="AT1749">
            <v>0</v>
          </cell>
          <cell r="AU1749">
            <v>0</v>
          </cell>
          <cell r="AV1749">
            <v>0</v>
          </cell>
          <cell r="AW1749">
            <v>0</v>
          </cell>
          <cell r="AX1749">
            <v>0</v>
          </cell>
          <cell r="AY1749">
            <v>0</v>
          </cell>
          <cell r="AZ1749">
            <v>0</v>
          </cell>
        </row>
        <row r="1750">
          <cell r="O1750">
            <v>0</v>
          </cell>
          <cell r="P1750">
            <v>0</v>
          </cell>
          <cell r="AO1750">
            <v>0</v>
          </cell>
          <cell r="AP1750">
            <v>0</v>
          </cell>
          <cell r="AQ1750">
            <v>0</v>
          </cell>
          <cell r="AR1750">
            <v>0</v>
          </cell>
          <cell r="AS1750">
            <v>0</v>
          </cell>
          <cell r="AT1750">
            <v>0</v>
          </cell>
          <cell r="AU1750">
            <v>0</v>
          </cell>
          <cell r="AV1750">
            <v>0</v>
          </cell>
          <cell r="AW1750">
            <v>0</v>
          </cell>
          <cell r="AX1750">
            <v>0</v>
          </cell>
          <cell r="AY1750">
            <v>0</v>
          </cell>
          <cell r="AZ1750">
            <v>0</v>
          </cell>
        </row>
        <row r="1751">
          <cell r="O1751">
            <v>0</v>
          </cell>
          <cell r="P1751">
            <v>0</v>
          </cell>
          <cell r="AO1751">
            <v>0</v>
          </cell>
          <cell r="AP1751">
            <v>0</v>
          </cell>
          <cell r="AQ1751">
            <v>0</v>
          </cell>
          <cell r="AR1751">
            <v>0</v>
          </cell>
          <cell r="AS1751">
            <v>0</v>
          </cell>
          <cell r="AT1751">
            <v>0</v>
          </cell>
          <cell r="AU1751">
            <v>0</v>
          </cell>
          <cell r="AV1751">
            <v>0</v>
          </cell>
          <cell r="AW1751">
            <v>0</v>
          </cell>
          <cell r="AX1751">
            <v>0</v>
          </cell>
          <cell r="AY1751">
            <v>0</v>
          </cell>
          <cell r="AZ1751">
            <v>0</v>
          </cell>
        </row>
        <row r="1752">
          <cell r="O1752">
            <v>-29597785.219999999</v>
          </cell>
          <cell r="P1752">
            <v>-29597785.219999999</v>
          </cell>
          <cell r="AO1752">
            <v>-29597785.219999999</v>
          </cell>
          <cell r="AP1752">
            <v>-29597785.219999999</v>
          </cell>
          <cell r="AQ1752">
            <v>-29597785.219999999</v>
          </cell>
          <cell r="AR1752">
            <v>-29570076.886666667</v>
          </cell>
          <cell r="AS1752">
            <v>-29514660.219999999</v>
          </cell>
          <cell r="AT1752">
            <v>-29459243.553333331</v>
          </cell>
          <cell r="AU1752">
            <v>-29403826.886666667</v>
          </cell>
          <cell r="AV1752">
            <v>-29348410.219999999</v>
          </cell>
          <cell r="AW1752">
            <v>-29292993.553333331</v>
          </cell>
          <cell r="AX1752">
            <v>-29237576.886666667</v>
          </cell>
          <cell r="AY1752">
            <v>-29182160.219999999</v>
          </cell>
          <cell r="AZ1752">
            <v>-29126743.553333331</v>
          </cell>
        </row>
        <row r="1753">
          <cell r="O1753">
            <v>0</v>
          </cell>
          <cell r="P1753">
            <v>0</v>
          </cell>
          <cell r="AO1753">
            <v>0</v>
          </cell>
          <cell r="AP1753">
            <v>0</v>
          </cell>
          <cell r="AQ1753">
            <v>0</v>
          </cell>
          <cell r="AR1753">
            <v>0</v>
          </cell>
          <cell r="AS1753">
            <v>0</v>
          </cell>
          <cell r="AT1753">
            <v>0</v>
          </cell>
          <cell r="AU1753">
            <v>0</v>
          </cell>
          <cell r="AV1753">
            <v>0</v>
          </cell>
          <cell r="AW1753">
            <v>0</v>
          </cell>
          <cell r="AX1753">
            <v>0</v>
          </cell>
          <cell r="AY1753">
            <v>0</v>
          </cell>
          <cell r="AZ1753">
            <v>0</v>
          </cell>
        </row>
        <row r="1754">
          <cell r="O1754">
            <v>0</v>
          </cell>
          <cell r="P1754">
            <v>0</v>
          </cell>
          <cell r="AO1754">
            <v>0</v>
          </cell>
          <cell r="AP1754">
            <v>0</v>
          </cell>
          <cell r="AQ1754">
            <v>0</v>
          </cell>
          <cell r="AR1754">
            <v>0</v>
          </cell>
          <cell r="AS1754">
            <v>0</v>
          </cell>
          <cell r="AT1754">
            <v>0</v>
          </cell>
          <cell r="AU1754">
            <v>0</v>
          </cell>
          <cell r="AV1754">
            <v>0</v>
          </cell>
          <cell r="AW1754">
            <v>0</v>
          </cell>
          <cell r="AX1754">
            <v>0</v>
          </cell>
          <cell r="AY1754">
            <v>0</v>
          </cell>
          <cell r="AZ1754">
            <v>0</v>
          </cell>
        </row>
        <row r="1755">
          <cell r="O1755">
            <v>-26859992.399999999</v>
          </cell>
          <cell r="P1755">
            <v>-26512077.579999998</v>
          </cell>
          <cell r="AO1755">
            <v>-25228135.013749998</v>
          </cell>
          <cell r="AP1755">
            <v>-27344881.193749994</v>
          </cell>
          <cell r="AQ1755">
            <v>-28033900.469583333</v>
          </cell>
          <cell r="AR1755">
            <v>-27339020.15625</v>
          </cell>
          <cell r="AS1755">
            <v>-26664602.462916661</v>
          </cell>
          <cell r="AT1755">
            <v>-26016294.053749997</v>
          </cell>
          <cell r="AU1755">
            <v>-25410085.188749999</v>
          </cell>
          <cell r="AV1755">
            <v>-24866375.782083333</v>
          </cell>
          <cell r="AW1755">
            <v>-24387792.845416665</v>
          </cell>
          <cell r="AX1755">
            <v>-23963899.409166664</v>
          </cell>
          <cell r="AY1755">
            <v>-23570848.27416667</v>
          </cell>
          <cell r="AZ1755">
            <v>-23193566.176250007</v>
          </cell>
        </row>
        <row r="1756">
          <cell r="O1756">
            <v>-2531953.81</v>
          </cell>
          <cell r="P1756">
            <v>-2531953.81</v>
          </cell>
          <cell r="AO1756">
            <v>-2965995.6312499996</v>
          </cell>
          <cell r="AP1756">
            <v>-2892176.0837499998</v>
          </cell>
          <cell r="AQ1756">
            <v>-2817297.5599999991</v>
          </cell>
          <cell r="AR1756">
            <v>-2754547.5599999991</v>
          </cell>
          <cell r="AS1756">
            <v>-2704985.0599999991</v>
          </cell>
          <cell r="AT1756">
            <v>-2662964.2266666661</v>
          </cell>
          <cell r="AU1756">
            <v>-2632651.7266666661</v>
          </cell>
          <cell r="AV1756">
            <v>-2605047.5599999996</v>
          </cell>
          <cell r="AW1756">
            <v>-2575776.7266666661</v>
          </cell>
          <cell r="AX1756">
            <v>-2565453.8099999996</v>
          </cell>
          <cell r="AY1756">
            <v>-2574287.1433333331</v>
          </cell>
          <cell r="AZ1756">
            <v>-2583537.1433333331</v>
          </cell>
        </row>
        <row r="1757">
          <cell r="O1757">
            <v>0</v>
          </cell>
          <cell r="P1757">
            <v>0</v>
          </cell>
          <cell r="AO1757">
            <v>0</v>
          </cell>
          <cell r="AP1757">
            <v>0</v>
          </cell>
          <cell r="AQ1757">
            <v>0</v>
          </cell>
          <cell r="AR1757">
            <v>0</v>
          </cell>
          <cell r="AS1757">
            <v>0</v>
          </cell>
          <cell r="AT1757">
            <v>0</v>
          </cell>
          <cell r="AU1757">
            <v>0</v>
          </cell>
          <cell r="AV1757">
            <v>0</v>
          </cell>
          <cell r="AW1757">
            <v>0</v>
          </cell>
          <cell r="AX1757">
            <v>0</v>
          </cell>
          <cell r="AY1757">
            <v>0</v>
          </cell>
          <cell r="AZ1757">
            <v>0</v>
          </cell>
        </row>
        <row r="1758">
          <cell r="O1758">
            <v>0</v>
          </cell>
          <cell r="P1758">
            <v>0</v>
          </cell>
          <cell r="AO1758">
            <v>0</v>
          </cell>
          <cell r="AP1758">
            <v>0</v>
          </cell>
          <cell r="AQ1758">
            <v>0</v>
          </cell>
          <cell r="AR1758">
            <v>0</v>
          </cell>
          <cell r="AS1758">
            <v>0</v>
          </cell>
          <cell r="AT1758">
            <v>0</v>
          </cell>
          <cell r="AU1758">
            <v>0</v>
          </cell>
          <cell r="AV1758">
            <v>0</v>
          </cell>
          <cell r="AW1758">
            <v>0</v>
          </cell>
          <cell r="AX1758">
            <v>0</v>
          </cell>
          <cell r="AY1758">
            <v>0</v>
          </cell>
          <cell r="AZ1758">
            <v>0</v>
          </cell>
        </row>
        <row r="1759">
          <cell r="O1759">
            <v>0</v>
          </cell>
          <cell r="P1759">
            <v>0</v>
          </cell>
          <cell r="AO1759">
            <v>0</v>
          </cell>
          <cell r="AP1759">
            <v>0</v>
          </cell>
          <cell r="AQ1759">
            <v>0</v>
          </cell>
          <cell r="AR1759">
            <v>0</v>
          </cell>
          <cell r="AS1759">
            <v>0</v>
          </cell>
          <cell r="AT1759">
            <v>0</v>
          </cell>
          <cell r="AU1759">
            <v>0</v>
          </cell>
          <cell r="AV1759">
            <v>0</v>
          </cell>
          <cell r="AW1759">
            <v>0</v>
          </cell>
          <cell r="AX1759">
            <v>0</v>
          </cell>
          <cell r="AY1759">
            <v>0</v>
          </cell>
          <cell r="AZ1759">
            <v>0</v>
          </cell>
        </row>
        <row r="1760">
          <cell r="O1760">
            <v>0</v>
          </cell>
          <cell r="P1760">
            <v>0</v>
          </cell>
          <cell r="AO1760">
            <v>-1210847.1450000003</v>
          </cell>
          <cell r="AP1760">
            <v>-403131.01708333334</v>
          </cell>
          <cell r="AQ1760">
            <v>334.78625</v>
          </cell>
          <cell r="AR1760">
            <v>0</v>
          </cell>
          <cell r="AS1760">
            <v>0</v>
          </cell>
          <cell r="AT1760">
            <v>0</v>
          </cell>
          <cell r="AU1760">
            <v>0</v>
          </cell>
          <cell r="AV1760">
            <v>0</v>
          </cell>
          <cell r="AW1760">
            <v>0</v>
          </cell>
          <cell r="AX1760">
            <v>0</v>
          </cell>
          <cell r="AY1760">
            <v>0</v>
          </cell>
          <cell r="AZ1760">
            <v>0</v>
          </cell>
        </row>
        <row r="1761">
          <cell r="O1761">
            <v>0</v>
          </cell>
          <cell r="P1761">
            <v>0</v>
          </cell>
          <cell r="AO1761">
            <v>-2757710.17625</v>
          </cell>
          <cell r="AP1761">
            <v>-919530.33083333343</v>
          </cell>
          <cell r="AQ1761">
            <v>0</v>
          </cell>
          <cell r="AR1761">
            <v>0</v>
          </cell>
          <cell r="AS1761">
            <v>0</v>
          </cell>
          <cell r="AT1761">
            <v>0</v>
          </cell>
          <cell r="AU1761">
            <v>0</v>
          </cell>
          <cell r="AV1761">
            <v>0</v>
          </cell>
          <cell r="AW1761">
            <v>0</v>
          </cell>
          <cell r="AX1761">
            <v>0</v>
          </cell>
          <cell r="AY1761">
            <v>0</v>
          </cell>
          <cell r="AZ1761">
            <v>0</v>
          </cell>
        </row>
        <row r="1762">
          <cell r="O1762">
            <v>0</v>
          </cell>
          <cell r="P1762">
            <v>0</v>
          </cell>
          <cell r="AO1762">
            <v>0</v>
          </cell>
          <cell r="AP1762">
            <v>0</v>
          </cell>
          <cell r="AQ1762">
            <v>0</v>
          </cell>
          <cell r="AR1762">
            <v>0</v>
          </cell>
          <cell r="AS1762">
            <v>0</v>
          </cell>
          <cell r="AT1762">
            <v>0</v>
          </cell>
          <cell r="AU1762">
            <v>0</v>
          </cell>
          <cell r="AV1762">
            <v>0</v>
          </cell>
          <cell r="AW1762">
            <v>0</v>
          </cell>
          <cell r="AX1762">
            <v>0</v>
          </cell>
          <cell r="AY1762">
            <v>0</v>
          </cell>
          <cell r="AZ1762">
            <v>0</v>
          </cell>
        </row>
        <row r="1763">
          <cell r="O1763">
            <v>-500</v>
          </cell>
          <cell r="P1763">
            <v>-500</v>
          </cell>
          <cell r="AO1763">
            <v>-1833.3333333333333</v>
          </cell>
          <cell r="AP1763">
            <v>-1750</v>
          </cell>
          <cell r="AQ1763">
            <v>-1583.3333333333333</v>
          </cell>
          <cell r="AR1763">
            <v>-1416.6666666666667</v>
          </cell>
          <cell r="AS1763">
            <v>-1250</v>
          </cell>
          <cell r="AT1763">
            <v>-1083.3333333333333</v>
          </cell>
          <cell r="AU1763">
            <v>-916.66666666666663</v>
          </cell>
          <cell r="AV1763">
            <v>-750</v>
          </cell>
          <cell r="AW1763">
            <v>-583.33333333333337</v>
          </cell>
          <cell r="AX1763">
            <v>-500</v>
          </cell>
          <cell r="AY1763">
            <v>-500</v>
          </cell>
          <cell r="AZ1763">
            <v>-500</v>
          </cell>
        </row>
        <row r="1764">
          <cell r="O1764">
            <v>0</v>
          </cell>
          <cell r="P1764">
            <v>0</v>
          </cell>
          <cell r="AO1764">
            <v>0</v>
          </cell>
          <cell r="AP1764">
            <v>0</v>
          </cell>
          <cell r="AQ1764">
            <v>0</v>
          </cell>
          <cell r="AR1764">
            <v>0</v>
          </cell>
          <cell r="AS1764">
            <v>0</v>
          </cell>
          <cell r="AT1764">
            <v>0</v>
          </cell>
          <cell r="AU1764">
            <v>0</v>
          </cell>
          <cell r="AV1764">
            <v>0</v>
          </cell>
          <cell r="AW1764">
            <v>0</v>
          </cell>
          <cell r="AX1764">
            <v>0</v>
          </cell>
          <cell r="AY1764">
            <v>0</v>
          </cell>
          <cell r="AZ1764">
            <v>0</v>
          </cell>
        </row>
        <row r="1765">
          <cell r="O1765">
            <v>0</v>
          </cell>
          <cell r="P1765">
            <v>0</v>
          </cell>
          <cell r="AO1765">
            <v>0</v>
          </cell>
          <cell r="AP1765">
            <v>0</v>
          </cell>
          <cell r="AQ1765">
            <v>0</v>
          </cell>
          <cell r="AR1765">
            <v>0</v>
          </cell>
          <cell r="AS1765">
            <v>0</v>
          </cell>
          <cell r="AT1765">
            <v>0</v>
          </cell>
          <cell r="AU1765">
            <v>0</v>
          </cell>
          <cell r="AV1765">
            <v>0</v>
          </cell>
          <cell r="AW1765">
            <v>0</v>
          </cell>
          <cell r="AX1765">
            <v>0</v>
          </cell>
          <cell r="AY1765">
            <v>0</v>
          </cell>
          <cell r="AZ1765">
            <v>0</v>
          </cell>
        </row>
        <row r="1766">
          <cell r="O1766">
            <v>-4944174.78</v>
          </cell>
          <cell r="P1766">
            <v>-5513573.8399999999</v>
          </cell>
          <cell r="AO1766">
            <v>-4289224.8374999994</v>
          </cell>
          <cell r="AP1766">
            <v>-4309000.5108333342</v>
          </cell>
          <cell r="AQ1766">
            <v>-4322020.4841666669</v>
          </cell>
          <cell r="AR1766">
            <v>-4326311.574583333</v>
          </cell>
          <cell r="AS1766">
            <v>-4340493.3362500006</v>
          </cell>
          <cell r="AT1766">
            <v>-4326420.5654166667</v>
          </cell>
          <cell r="AU1766">
            <v>-4303821.3666666672</v>
          </cell>
          <cell r="AV1766">
            <v>-4299080.8670833325</v>
          </cell>
          <cell r="AW1766">
            <v>-4277990.5220833337</v>
          </cell>
          <cell r="AX1766">
            <v>-4236945.88375</v>
          </cell>
          <cell r="AY1766">
            <v>-4212361.3320833324</v>
          </cell>
          <cell r="AZ1766">
            <v>-4136241.0162499999</v>
          </cell>
        </row>
        <row r="1767">
          <cell r="O1767">
            <v>-2568492.39</v>
          </cell>
          <cell r="P1767">
            <v>-2986810.82</v>
          </cell>
          <cell r="AO1767">
            <v>-1838858.8995833334</v>
          </cell>
          <cell r="AP1767">
            <v>-1840630.9137500003</v>
          </cell>
          <cell r="AQ1767">
            <v>-1845113.1245833335</v>
          </cell>
          <cell r="AR1767">
            <v>-1840327.4904166665</v>
          </cell>
          <cell r="AS1767">
            <v>-1838415.0575000001</v>
          </cell>
          <cell r="AT1767">
            <v>-1837439.07125</v>
          </cell>
          <cell r="AU1767">
            <v>-1839262.5912499996</v>
          </cell>
          <cell r="AV1767">
            <v>-1839323.6304166669</v>
          </cell>
          <cell r="AW1767">
            <v>-1831029.71</v>
          </cell>
          <cell r="AX1767">
            <v>-1800916.1037499998</v>
          </cell>
          <cell r="AY1767">
            <v>-1784530.8849999998</v>
          </cell>
          <cell r="AZ1767">
            <v>-1781613.3495833334</v>
          </cell>
        </row>
        <row r="1768">
          <cell r="O1768">
            <v>0</v>
          </cell>
          <cell r="P1768">
            <v>0</v>
          </cell>
          <cell r="AO1768">
            <v>0</v>
          </cell>
          <cell r="AP1768">
            <v>0</v>
          </cell>
          <cell r="AQ1768">
            <v>0</v>
          </cell>
          <cell r="AR1768">
            <v>0</v>
          </cell>
          <cell r="AS1768">
            <v>0</v>
          </cell>
          <cell r="AT1768">
            <v>0</v>
          </cell>
          <cell r="AU1768">
            <v>0</v>
          </cell>
          <cell r="AV1768">
            <v>0</v>
          </cell>
          <cell r="AW1768">
            <v>0</v>
          </cell>
          <cell r="AX1768">
            <v>0</v>
          </cell>
          <cell r="AY1768">
            <v>0</v>
          </cell>
          <cell r="AZ1768">
            <v>0</v>
          </cell>
        </row>
        <row r="1769">
          <cell r="O1769">
            <v>0</v>
          </cell>
          <cell r="P1769">
            <v>0</v>
          </cell>
          <cell r="AO1769">
            <v>937468.07541666657</v>
          </cell>
          <cell r="AP1769">
            <v>562480.84291666665</v>
          </cell>
          <cell r="AQ1769">
            <v>187493.61041666669</v>
          </cell>
          <cell r="AR1769">
            <v>-5.8333333333333336E-3</v>
          </cell>
          <cell r="AS1769">
            <v>-5.8333333333333336E-3</v>
          </cell>
          <cell r="AT1769">
            <v>-5.8333333333333336E-3</v>
          </cell>
          <cell r="AU1769">
            <v>-5.8333333333333336E-3</v>
          </cell>
          <cell r="AV1769">
            <v>-5.8333333333333336E-3</v>
          </cell>
          <cell r="AW1769">
            <v>19.603750000000002</v>
          </cell>
          <cell r="AX1769">
            <v>55.550000000000004</v>
          </cell>
          <cell r="AY1769">
            <v>132.35583333333332</v>
          </cell>
          <cell r="AZ1769">
            <v>192.82500000000002</v>
          </cell>
        </row>
        <row r="1770">
          <cell r="O1770">
            <v>0</v>
          </cell>
          <cell r="P1770">
            <v>0</v>
          </cell>
          <cell r="AO1770">
            <v>0</v>
          </cell>
          <cell r="AP1770">
            <v>0</v>
          </cell>
          <cell r="AQ1770">
            <v>0</v>
          </cell>
          <cell r="AR1770">
            <v>0</v>
          </cell>
          <cell r="AS1770">
            <v>0</v>
          </cell>
          <cell r="AT1770">
            <v>0</v>
          </cell>
          <cell r="AU1770">
            <v>0</v>
          </cell>
          <cell r="AV1770">
            <v>0</v>
          </cell>
          <cell r="AW1770">
            <v>0</v>
          </cell>
          <cell r="AX1770">
            <v>0</v>
          </cell>
          <cell r="AY1770">
            <v>0</v>
          </cell>
          <cell r="AZ1770">
            <v>0</v>
          </cell>
        </row>
        <row r="1771">
          <cell r="O1771">
            <v>0</v>
          </cell>
          <cell r="P1771">
            <v>0</v>
          </cell>
          <cell r="AO1771">
            <v>0</v>
          </cell>
          <cell r="AP1771">
            <v>0</v>
          </cell>
          <cell r="AQ1771">
            <v>0</v>
          </cell>
          <cell r="AR1771">
            <v>0</v>
          </cell>
          <cell r="AS1771">
            <v>0</v>
          </cell>
          <cell r="AT1771">
            <v>0</v>
          </cell>
          <cell r="AU1771">
            <v>0</v>
          </cell>
          <cell r="AV1771">
            <v>0</v>
          </cell>
          <cell r="AW1771">
            <v>0</v>
          </cell>
          <cell r="AX1771">
            <v>0</v>
          </cell>
          <cell r="AY1771">
            <v>0</v>
          </cell>
          <cell r="AZ1771">
            <v>0</v>
          </cell>
        </row>
        <row r="1772">
          <cell r="O1772">
            <v>-2105.63</v>
          </cell>
          <cell r="P1772">
            <v>-2193.7800000000002</v>
          </cell>
          <cell r="AO1772">
            <v>-1140.9650000000001</v>
          </cell>
          <cell r="AP1772">
            <v>-1140.9649999999999</v>
          </cell>
          <cell r="AQ1772">
            <v>-1140.9650000000001</v>
          </cell>
          <cell r="AR1772">
            <v>-1140.9649999999999</v>
          </cell>
          <cell r="AS1772">
            <v>-1140.9649999999999</v>
          </cell>
          <cell r="AT1772">
            <v>-1140.9649999999999</v>
          </cell>
          <cell r="AU1772">
            <v>-892.82625000000007</v>
          </cell>
          <cell r="AV1772">
            <v>-396.54874999999993</v>
          </cell>
          <cell r="AW1772">
            <v>-68.021250000000066</v>
          </cell>
          <cell r="AX1772">
            <v>92.756250000000065</v>
          </cell>
          <cell r="AY1772">
            <v>253.53374999999997</v>
          </cell>
          <cell r="AZ1772">
            <v>414.31125000000003</v>
          </cell>
        </row>
        <row r="1773">
          <cell r="O1773">
            <v>-19429.97</v>
          </cell>
          <cell r="P1773">
            <v>-123.49</v>
          </cell>
          <cell r="AO1773">
            <v>-110742.36666666668</v>
          </cell>
          <cell r="AP1773">
            <v>-110754.1029166667</v>
          </cell>
          <cell r="AQ1773">
            <v>-110241.29333333333</v>
          </cell>
          <cell r="AR1773">
            <v>-109775.79333333333</v>
          </cell>
          <cell r="AS1773">
            <v>-107793.40125</v>
          </cell>
          <cell r="AT1773">
            <v>-105775.95708333333</v>
          </cell>
          <cell r="AU1773">
            <v>-104939.50083333331</v>
          </cell>
          <cell r="AV1773">
            <v>-104079.79416666664</v>
          </cell>
          <cell r="AW1773">
            <v>-102603.63166666667</v>
          </cell>
          <cell r="AX1773">
            <v>-90074.454166666663</v>
          </cell>
          <cell r="AY1773">
            <v>-78211.857083333336</v>
          </cell>
          <cell r="AZ1773">
            <v>-78167.528750000012</v>
          </cell>
        </row>
        <row r="1774">
          <cell r="O1774">
            <v>0</v>
          </cell>
          <cell r="P1774">
            <v>0</v>
          </cell>
          <cell r="AO1774">
            <v>0</v>
          </cell>
          <cell r="AP1774">
            <v>0</v>
          </cell>
          <cell r="AQ1774">
            <v>0</v>
          </cell>
          <cell r="AR1774">
            <v>0</v>
          </cell>
          <cell r="AS1774">
            <v>0</v>
          </cell>
          <cell r="AT1774">
            <v>0</v>
          </cell>
          <cell r="AU1774">
            <v>0</v>
          </cell>
          <cell r="AV1774">
            <v>0</v>
          </cell>
          <cell r="AW1774">
            <v>0</v>
          </cell>
          <cell r="AX1774">
            <v>0</v>
          </cell>
          <cell r="AY1774">
            <v>0</v>
          </cell>
          <cell r="AZ1774">
            <v>0</v>
          </cell>
        </row>
        <row r="1775">
          <cell r="O1775">
            <v>0</v>
          </cell>
          <cell r="P1775">
            <v>0</v>
          </cell>
          <cell r="AO1775">
            <v>0</v>
          </cell>
          <cell r="AP1775">
            <v>0</v>
          </cell>
          <cell r="AQ1775">
            <v>0</v>
          </cell>
          <cell r="AR1775">
            <v>0</v>
          </cell>
          <cell r="AS1775">
            <v>0</v>
          </cell>
          <cell r="AT1775">
            <v>0</v>
          </cell>
          <cell r="AU1775">
            <v>0</v>
          </cell>
          <cell r="AV1775">
            <v>0</v>
          </cell>
          <cell r="AW1775">
            <v>0</v>
          </cell>
          <cell r="AX1775">
            <v>0</v>
          </cell>
          <cell r="AY1775">
            <v>0</v>
          </cell>
          <cell r="AZ1775">
            <v>0</v>
          </cell>
        </row>
        <row r="1776">
          <cell r="O1776">
            <v>0</v>
          </cell>
          <cell r="P1776">
            <v>0</v>
          </cell>
          <cell r="AO1776">
            <v>0</v>
          </cell>
          <cell r="AP1776">
            <v>0</v>
          </cell>
          <cell r="AQ1776">
            <v>0</v>
          </cell>
          <cell r="AR1776">
            <v>0</v>
          </cell>
          <cell r="AS1776">
            <v>0</v>
          </cell>
          <cell r="AT1776">
            <v>0</v>
          </cell>
          <cell r="AU1776">
            <v>0</v>
          </cell>
          <cell r="AV1776">
            <v>0</v>
          </cell>
          <cell r="AW1776">
            <v>0</v>
          </cell>
          <cell r="AX1776">
            <v>0</v>
          </cell>
          <cell r="AY1776">
            <v>0</v>
          </cell>
          <cell r="AZ1776">
            <v>0</v>
          </cell>
        </row>
        <row r="1777">
          <cell r="O1777">
            <v>0</v>
          </cell>
          <cell r="P1777">
            <v>0</v>
          </cell>
          <cell r="AO1777">
            <v>0</v>
          </cell>
          <cell r="AP1777">
            <v>0</v>
          </cell>
          <cell r="AQ1777">
            <v>0</v>
          </cell>
          <cell r="AR1777">
            <v>0</v>
          </cell>
          <cell r="AS1777">
            <v>0</v>
          </cell>
          <cell r="AT1777">
            <v>0</v>
          </cell>
          <cell r="AU1777">
            <v>0</v>
          </cell>
          <cell r="AV1777">
            <v>0</v>
          </cell>
          <cell r="AW1777">
            <v>0</v>
          </cell>
          <cell r="AX1777">
            <v>0</v>
          </cell>
          <cell r="AY1777">
            <v>0</v>
          </cell>
          <cell r="AZ1777">
            <v>0</v>
          </cell>
        </row>
        <row r="1778">
          <cell r="O1778">
            <v>-36619490.509999998</v>
          </cell>
          <cell r="P1778">
            <v>-40537487.079999998</v>
          </cell>
          <cell r="AO1778">
            <v>-37058144.587083332</v>
          </cell>
          <cell r="AP1778">
            <v>-37778871.869166665</v>
          </cell>
          <cell r="AQ1778">
            <v>-38378818.912083335</v>
          </cell>
          <cell r="AR1778">
            <v>-38755570.153749995</v>
          </cell>
          <cell r="AS1778">
            <v>-39084265.345416658</v>
          </cell>
          <cell r="AT1778">
            <v>-39447328.930833325</v>
          </cell>
          <cell r="AU1778">
            <v>-39845781.526666664</v>
          </cell>
          <cell r="AV1778">
            <v>-40326822.323333338</v>
          </cell>
          <cell r="AW1778">
            <v>-40805111.413750008</v>
          </cell>
          <cell r="AX1778">
            <v>-41239217.845833339</v>
          </cell>
          <cell r="AY1778">
            <v>-41720319.488750003</v>
          </cell>
          <cell r="AZ1778">
            <v>-42218247.337499999</v>
          </cell>
        </row>
        <row r="1779">
          <cell r="O1779">
            <v>-3844236.98</v>
          </cell>
          <cell r="P1779">
            <v>-4603977.58</v>
          </cell>
          <cell r="AO1779">
            <v>-6007186.7808333337</v>
          </cell>
          <cell r="AP1779">
            <v>-5957998.9341666661</v>
          </cell>
          <cell r="AQ1779">
            <v>-5901726.555416666</v>
          </cell>
          <cell r="AR1779">
            <v>-5838411.6437499998</v>
          </cell>
          <cell r="AS1779">
            <v>-5799814.4987500003</v>
          </cell>
          <cell r="AT1779">
            <v>-5807742.2908333344</v>
          </cell>
          <cell r="AU1779">
            <v>-5836377.8941666661</v>
          </cell>
          <cell r="AV1779">
            <v>-5869492.3058333332</v>
          </cell>
          <cell r="AW1779">
            <v>-5906882.474166668</v>
          </cell>
          <cell r="AX1779">
            <v>-5948667.4016666682</v>
          </cell>
          <cell r="AY1779">
            <v>-5977439.2166666677</v>
          </cell>
          <cell r="AZ1779">
            <v>-6002059.88375</v>
          </cell>
        </row>
        <row r="1780">
          <cell r="O1780">
            <v>-9434.9699999999993</v>
          </cell>
          <cell r="P1780">
            <v>-12542.86</v>
          </cell>
          <cell r="AO1780">
            <v>-151335.6970833333</v>
          </cell>
          <cell r="AP1780">
            <v>-151539.24666666664</v>
          </cell>
          <cell r="AQ1780">
            <v>-151051.13499999998</v>
          </cell>
          <cell r="AR1780">
            <v>-150580.1008333333</v>
          </cell>
          <cell r="AS1780">
            <v>-151123.36833333332</v>
          </cell>
          <cell r="AT1780">
            <v>-152126.32291666666</v>
          </cell>
          <cell r="AU1780">
            <v>-153021.80833333335</v>
          </cell>
          <cell r="AV1780">
            <v>-153810.95291666666</v>
          </cell>
          <cell r="AW1780">
            <v>-155140.62833333333</v>
          </cell>
          <cell r="AX1780">
            <v>-155998.20833333334</v>
          </cell>
          <cell r="AY1780">
            <v>-156218.34875</v>
          </cell>
          <cell r="AZ1780">
            <v>-156738.99916666665</v>
          </cell>
        </row>
        <row r="1781">
          <cell r="O1781">
            <v>346876.13</v>
          </cell>
          <cell r="P1781">
            <v>297344.13</v>
          </cell>
          <cell r="AO1781">
            <v>73966.501666666663</v>
          </cell>
          <cell r="AP1781">
            <v>74028.744999999995</v>
          </cell>
          <cell r="AQ1781">
            <v>74078.82166666667</v>
          </cell>
          <cell r="AR1781">
            <v>74116.731666666674</v>
          </cell>
          <cell r="AS1781">
            <v>74142.475000000006</v>
          </cell>
          <cell r="AT1781">
            <v>74152.325833333336</v>
          </cell>
          <cell r="AU1781">
            <v>74131.367500000008</v>
          </cell>
          <cell r="AV1781">
            <v>74068.409166666665</v>
          </cell>
          <cell r="AW1781">
            <v>73963.450833333321</v>
          </cell>
          <cell r="AX1781">
            <v>73816.575833333307</v>
          </cell>
          <cell r="AY1781">
            <v>73923.225000000006</v>
          </cell>
          <cell r="AZ1781">
            <v>74276.273333333345</v>
          </cell>
        </row>
        <row r="1782">
          <cell r="O1782">
            <v>0</v>
          </cell>
          <cell r="P1782">
            <v>0</v>
          </cell>
          <cell r="AO1782">
            <v>0</v>
          </cell>
          <cell r="AP1782">
            <v>0</v>
          </cell>
          <cell r="AQ1782">
            <v>0</v>
          </cell>
          <cell r="AR1782">
            <v>0</v>
          </cell>
          <cell r="AS1782">
            <v>0</v>
          </cell>
          <cell r="AT1782">
            <v>0</v>
          </cell>
          <cell r="AU1782">
            <v>0</v>
          </cell>
          <cell r="AV1782">
            <v>0</v>
          </cell>
          <cell r="AW1782">
            <v>0</v>
          </cell>
          <cell r="AX1782">
            <v>0</v>
          </cell>
          <cell r="AY1782">
            <v>0</v>
          </cell>
          <cell r="AZ1782">
            <v>0</v>
          </cell>
        </row>
        <row r="1783">
          <cell r="O1783">
            <v>-20482056.620000001</v>
          </cell>
          <cell r="P1783">
            <v>-22549818.289999999</v>
          </cell>
          <cell r="AO1783">
            <v>-21265612.631249998</v>
          </cell>
          <cell r="AP1783">
            <v>-21529826.465</v>
          </cell>
          <cell r="AQ1783">
            <v>-21717763.924166668</v>
          </cell>
          <cell r="AR1783">
            <v>-21798175.271249998</v>
          </cell>
          <cell r="AS1783">
            <v>-21863776.582083337</v>
          </cell>
          <cell r="AT1783">
            <v>-21934927.017916668</v>
          </cell>
          <cell r="AU1783">
            <v>-22011625.862916671</v>
          </cell>
          <cell r="AV1783">
            <v>-22055309.795416672</v>
          </cell>
          <cell r="AW1783">
            <v>-22040870.787916668</v>
          </cell>
          <cell r="AX1783">
            <v>-22002049.866250001</v>
          </cell>
          <cell r="AY1783">
            <v>-21959125.747083332</v>
          </cell>
          <cell r="AZ1783">
            <v>-21905949.788333334</v>
          </cell>
        </row>
        <row r="1784">
          <cell r="O1784">
            <v>0</v>
          </cell>
          <cell r="P1784">
            <v>0</v>
          </cell>
          <cell r="AO1784">
            <v>0</v>
          </cell>
          <cell r="AP1784">
            <v>0</v>
          </cell>
          <cell r="AQ1784">
            <v>0</v>
          </cell>
          <cell r="AR1784">
            <v>0</v>
          </cell>
          <cell r="AS1784">
            <v>0</v>
          </cell>
          <cell r="AT1784">
            <v>0</v>
          </cell>
          <cell r="AU1784">
            <v>0</v>
          </cell>
          <cell r="AV1784">
            <v>0</v>
          </cell>
          <cell r="AW1784">
            <v>0</v>
          </cell>
          <cell r="AX1784">
            <v>0</v>
          </cell>
          <cell r="AY1784">
            <v>0</v>
          </cell>
          <cell r="AZ1784">
            <v>0</v>
          </cell>
        </row>
        <row r="1785">
          <cell r="O1785">
            <v>-7958258.3700000001</v>
          </cell>
          <cell r="P1785">
            <v>-11226774.02</v>
          </cell>
          <cell r="AO1785">
            <v>-7673740.00875</v>
          </cell>
          <cell r="AP1785">
            <v>-7666964.4387499988</v>
          </cell>
          <cell r="AQ1785">
            <v>-7724259.5437499983</v>
          </cell>
          <cell r="AR1785">
            <v>-7809973.8499999987</v>
          </cell>
          <cell r="AS1785">
            <v>-7855251.2887500003</v>
          </cell>
          <cell r="AT1785">
            <v>-7927211.336666666</v>
          </cell>
          <cell r="AU1785">
            <v>-7985897.5637499988</v>
          </cell>
          <cell r="AV1785">
            <v>-7978128.9329166645</v>
          </cell>
          <cell r="AW1785">
            <v>-7991177.9154166654</v>
          </cell>
          <cell r="AX1785">
            <v>-8014942.2162499987</v>
          </cell>
          <cell r="AY1785">
            <v>-7995751.9541666657</v>
          </cell>
          <cell r="AZ1785">
            <v>-7889781.8091666671</v>
          </cell>
        </row>
        <row r="1786">
          <cell r="O1786">
            <v>0</v>
          </cell>
          <cell r="P1786">
            <v>0</v>
          </cell>
          <cell r="AO1786">
            <v>0</v>
          </cell>
          <cell r="AP1786">
            <v>0</v>
          </cell>
          <cell r="AQ1786">
            <v>0</v>
          </cell>
          <cell r="AR1786">
            <v>0</v>
          </cell>
          <cell r="AS1786">
            <v>0</v>
          </cell>
          <cell r="AT1786">
            <v>0</v>
          </cell>
          <cell r="AU1786">
            <v>0</v>
          </cell>
          <cell r="AV1786">
            <v>0</v>
          </cell>
          <cell r="AW1786">
            <v>0</v>
          </cell>
          <cell r="AX1786">
            <v>0</v>
          </cell>
          <cell r="AY1786">
            <v>0</v>
          </cell>
          <cell r="AZ1786">
            <v>0</v>
          </cell>
        </row>
        <row r="1787">
          <cell r="O1787">
            <v>-142761.10999999999</v>
          </cell>
          <cell r="P1787">
            <v>-442761.11</v>
          </cell>
          <cell r="AO1787">
            <v>-186886.27833333335</v>
          </cell>
          <cell r="AP1787">
            <v>-189984.10833333331</v>
          </cell>
          <cell r="AQ1787">
            <v>-195147.15833333333</v>
          </cell>
          <cell r="AR1787">
            <v>-201771.33250000002</v>
          </cell>
          <cell r="AS1787">
            <v>-209856.63083333333</v>
          </cell>
          <cell r="AT1787">
            <v>-215840.48250000004</v>
          </cell>
          <cell r="AU1787">
            <v>-222746.26375000004</v>
          </cell>
          <cell r="AV1787">
            <v>-234740.64125000002</v>
          </cell>
          <cell r="AW1787">
            <v>-248800.23875000002</v>
          </cell>
          <cell r="AX1787">
            <v>-260084.13291666668</v>
          </cell>
          <cell r="AY1787">
            <v>-268592.32375000004</v>
          </cell>
          <cell r="AZ1787">
            <v>-270801.79208333336</v>
          </cell>
        </row>
        <row r="1788">
          <cell r="O1788">
            <v>0</v>
          </cell>
          <cell r="P1788">
            <v>0</v>
          </cell>
          <cell r="AO1788">
            <v>-39.772500000000001</v>
          </cell>
          <cell r="AP1788">
            <v>-42.069166666666668</v>
          </cell>
          <cell r="AQ1788">
            <v>-44.214166666666671</v>
          </cell>
          <cell r="AR1788">
            <v>-45.483750000000008</v>
          </cell>
          <cell r="AS1788">
            <v>-45.769166666666671</v>
          </cell>
          <cell r="AT1788">
            <v>-43.447499999999998</v>
          </cell>
          <cell r="AU1788">
            <v>-36.765000000000001</v>
          </cell>
          <cell r="AV1788">
            <v>-31.467500000000005</v>
          </cell>
          <cell r="AW1788">
            <v>-30.042500000000004</v>
          </cell>
          <cell r="AX1788">
            <v>-29.330000000000002</v>
          </cell>
          <cell r="AY1788">
            <v>-29.330000000000002</v>
          </cell>
          <cell r="AZ1788">
            <v>-29.330000000000002</v>
          </cell>
        </row>
        <row r="1789">
          <cell r="O1789">
            <v>0</v>
          </cell>
          <cell r="P1789">
            <v>0</v>
          </cell>
          <cell r="AO1789">
            <v>0</v>
          </cell>
          <cell r="AP1789">
            <v>0</v>
          </cell>
          <cell r="AQ1789">
            <v>0</v>
          </cell>
          <cell r="AR1789">
            <v>0</v>
          </cell>
          <cell r="AS1789">
            <v>0</v>
          </cell>
          <cell r="AT1789">
            <v>0</v>
          </cell>
          <cell r="AU1789">
            <v>0</v>
          </cell>
          <cell r="AV1789">
            <v>0</v>
          </cell>
          <cell r="AW1789">
            <v>-56.018333333333338</v>
          </cell>
          <cell r="AX1789">
            <v>-158.71250000000001</v>
          </cell>
          <cell r="AY1789">
            <v>-378.15458333333328</v>
          </cell>
          <cell r="AZ1789">
            <v>-550.92083333333335</v>
          </cell>
        </row>
        <row r="1790">
          <cell r="O1790">
            <v>0</v>
          </cell>
          <cell r="P1790">
            <v>0</v>
          </cell>
          <cell r="AO1790">
            <v>-4.9166666666666664E-2</v>
          </cell>
          <cell r="AP1790">
            <v>-3.4166666666666658E-2</v>
          </cell>
          <cell r="AQ1790">
            <v>-1.9166666666666665E-2</v>
          </cell>
          <cell r="AR1790">
            <v>-4.1666666666666666E-3</v>
          </cell>
          <cell r="AS1790">
            <v>3.3333333333333335E-3</v>
          </cell>
          <cell r="AT1790">
            <v>3.3333333333333335E-3</v>
          </cell>
          <cell r="AU1790">
            <v>3.3333333333333335E-3</v>
          </cell>
          <cell r="AV1790">
            <v>3.3333333333333335E-3</v>
          </cell>
          <cell r="AW1790">
            <v>2.0833333333333333E-3</v>
          </cell>
          <cell r="AX1790">
            <v>4.1666666666666669E-4</v>
          </cell>
          <cell r="AY1790">
            <v>-2.9166666666666668E-3</v>
          </cell>
          <cell r="AZ1790">
            <v>-5.8333333333333336E-3</v>
          </cell>
        </row>
        <row r="1791">
          <cell r="O1791">
            <v>-6612188.4000000004</v>
          </cell>
          <cell r="P1791">
            <v>-8562541.7799999993</v>
          </cell>
          <cell r="AO1791">
            <v>-6546497.5516666658</v>
          </cell>
          <cell r="AP1791">
            <v>-6528341.345416666</v>
          </cell>
          <cell r="AQ1791">
            <v>-6550937.1662499988</v>
          </cell>
          <cell r="AR1791">
            <v>-6560677.1516666664</v>
          </cell>
          <cell r="AS1791">
            <v>-6545421.54</v>
          </cell>
          <cell r="AT1791">
            <v>-6569039.7483333321</v>
          </cell>
          <cell r="AU1791">
            <v>-6578117.3737500012</v>
          </cell>
          <cell r="AV1791">
            <v>-6550976.107499999</v>
          </cell>
          <cell r="AW1791">
            <v>-6610492.8979166662</v>
          </cell>
          <cell r="AX1791">
            <v>-6566333.5412499988</v>
          </cell>
          <cell r="AY1791">
            <v>-6403809.2458333345</v>
          </cell>
          <cell r="AZ1791">
            <v>-6274254.6383333327</v>
          </cell>
        </row>
        <row r="1792">
          <cell r="O1792">
            <v>0</v>
          </cell>
          <cell r="P1792">
            <v>0</v>
          </cell>
          <cell r="AO1792">
            <v>0</v>
          </cell>
          <cell r="AP1792">
            <v>0</v>
          </cell>
          <cell r="AQ1792">
            <v>0</v>
          </cell>
          <cell r="AR1792">
            <v>0</v>
          </cell>
          <cell r="AS1792">
            <v>0</v>
          </cell>
          <cell r="AT1792">
            <v>0</v>
          </cell>
          <cell r="AU1792">
            <v>0</v>
          </cell>
          <cell r="AV1792">
            <v>0</v>
          </cell>
          <cell r="AW1792">
            <v>0</v>
          </cell>
          <cell r="AX1792">
            <v>0</v>
          </cell>
          <cell r="AY1792">
            <v>0</v>
          </cell>
          <cell r="AZ1792">
            <v>0</v>
          </cell>
        </row>
        <row r="1793">
          <cell r="O1793">
            <v>-3526393.46</v>
          </cell>
          <cell r="P1793">
            <v>-5575008.2300000004</v>
          </cell>
          <cell r="AO1793">
            <v>-3189887.3866666667</v>
          </cell>
          <cell r="AP1793">
            <v>-3194229.1479166672</v>
          </cell>
          <cell r="AQ1793">
            <v>-3232712.5549999997</v>
          </cell>
          <cell r="AR1793">
            <v>-3242893.5362499994</v>
          </cell>
          <cell r="AS1793">
            <v>-3233594.302916667</v>
          </cell>
          <cell r="AT1793">
            <v>-3243277.1845833343</v>
          </cell>
          <cell r="AU1793">
            <v>-3251998.7154166666</v>
          </cell>
          <cell r="AV1793">
            <v>-3254108.6537500001</v>
          </cell>
          <cell r="AW1793">
            <v>-3256595.7833333332</v>
          </cell>
          <cell r="AX1793">
            <v>-3233973.180416666</v>
          </cell>
          <cell r="AY1793">
            <v>-3192893.476666667</v>
          </cell>
          <cell r="AZ1793">
            <v>-3145540.8925000001</v>
          </cell>
        </row>
        <row r="1794">
          <cell r="O1794">
            <v>-4420096.3499999996</v>
          </cell>
          <cell r="P1794">
            <v>-7288618.2599999998</v>
          </cell>
          <cell r="AO1794">
            <v>-4124227.0045833332</v>
          </cell>
          <cell r="AP1794">
            <v>-4128086.7366666659</v>
          </cell>
          <cell r="AQ1794">
            <v>-4188583.5287499991</v>
          </cell>
          <cell r="AR1794">
            <v>-4235937.793333333</v>
          </cell>
          <cell r="AS1794">
            <v>-4242327.8050000006</v>
          </cell>
          <cell r="AT1794">
            <v>-4246510.5775000006</v>
          </cell>
          <cell r="AU1794">
            <v>-4255814.4345833343</v>
          </cell>
          <cell r="AV1794">
            <v>-4266249.232499999</v>
          </cell>
          <cell r="AW1794">
            <v>-4278895.177083333</v>
          </cell>
          <cell r="AX1794">
            <v>-4257012.0749999993</v>
          </cell>
          <cell r="AY1794">
            <v>-4208673.4012499992</v>
          </cell>
          <cell r="AZ1794">
            <v>-4151177.8162500001</v>
          </cell>
        </row>
        <row r="1795">
          <cell r="O1795">
            <v>0</v>
          </cell>
          <cell r="P1795">
            <v>0</v>
          </cell>
          <cell r="AO1795">
            <v>0</v>
          </cell>
          <cell r="AP1795">
            <v>0</v>
          </cell>
          <cell r="AQ1795">
            <v>0</v>
          </cell>
          <cell r="AR1795">
            <v>0</v>
          </cell>
          <cell r="AS1795">
            <v>0</v>
          </cell>
          <cell r="AT1795">
            <v>0</v>
          </cell>
          <cell r="AU1795">
            <v>0</v>
          </cell>
          <cell r="AV1795">
            <v>0</v>
          </cell>
          <cell r="AW1795">
            <v>0</v>
          </cell>
          <cell r="AX1795">
            <v>0</v>
          </cell>
          <cell r="AY1795">
            <v>0</v>
          </cell>
          <cell r="AZ1795">
            <v>0</v>
          </cell>
        </row>
        <row r="1796">
          <cell r="O1796">
            <v>0</v>
          </cell>
          <cell r="P1796">
            <v>0</v>
          </cell>
          <cell r="AO1796">
            <v>0</v>
          </cell>
          <cell r="AP1796">
            <v>0</v>
          </cell>
          <cell r="AQ1796">
            <v>0</v>
          </cell>
          <cell r="AR1796">
            <v>0</v>
          </cell>
          <cell r="AS1796">
            <v>0</v>
          </cell>
          <cell r="AT1796">
            <v>0</v>
          </cell>
          <cell r="AU1796">
            <v>0</v>
          </cell>
          <cell r="AV1796">
            <v>0</v>
          </cell>
          <cell r="AW1796">
            <v>0</v>
          </cell>
          <cell r="AX1796">
            <v>0</v>
          </cell>
          <cell r="AY1796">
            <v>0</v>
          </cell>
          <cell r="AZ1796">
            <v>0</v>
          </cell>
        </row>
        <row r="1797">
          <cell r="O1797">
            <v>-58778.34</v>
          </cell>
          <cell r="P1797">
            <v>-138476.19</v>
          </cell>
          <cell r="AO1797">
            <v>-112499.77541666664</v>
          </cell>
          <cell r="AP1797">
            <v>-116964.59083333332</v>
          </cell>
          <cell r="AQ1797">
            <v>-120655.22458333331</v>
          </cell>
          <cell r="AR1797">
            <v>-123442.09124999998</v>
          </cell>
          <cell r="AS1797">
            <v>-117229.44166666667</v>
          </cell>
          <cell r="AT1797">
            <v>-111111.37999999999</v>
          </cell>
          <cell r="AU1797">
            <v>-111911.44083333331</v>
          </cell>
          <cell r="AV1797">
            <v>-112298.54291666666</v>
          </cell>
          <cell r="AW1797">
            <v>-115276.81499999999</v>
          </cell>
          <cell r="AX1797">
            <v>-112327.36875000001</v>
          </cell>
          <cell r="AY1797">
            <v>-109613.33791666669</v>
          </cell>
          <cell r="AZ1797">
            <v>-111526.63500000001</v>
          </cell>
        </row>
        <row r="1798">
          <cell r="O1798">
            <v>0</v>
          </cell>
          <cell r="P1798">
            <v>0</v>
          </cell>
          <cell r="AO1798">
            <v>0</v>
          </cell>
          <cell r="AP1798">
            <v>0</v>
          </cell>
          <cell r="AQ1798">
            <v>0</v>
          </cell>
          <cell r="AR1798">
            <v>0</v>
          </cell>
          <cell r="AS1798">
            <v>0</v>
          </cell>
          <cell r="AT1798">
            <v>0</v>
          </cell>
          <cell r="AU1798">
            <v>0</v>
          </cell>
          <cell r="AV1798">
            <v>0</v>
          </cell>
          <cell r="AW1798">
            <v>0</v>
          </cell>
          <cell r="AX1798">
            <v>0</v>
          </cell>
          <cell r="AY1798">
            <v>0</v>
          </cell>
          <cell r="AZ1798">
            <v>0</v>
          </cell>
        </row>
        <row r="1799">
          <cell r="O1799">
            <v>-42493.73</v>
          </cell>
          <cell r="P1799">
            <v>-73413.539999999994</v>
          </cell>
          <cell r="AO1799">
            <v>-67200.255000000005</v>
          </cell>
          <cell r="AP1799">
            <v>-67887.638749999998</v>
          </cell>
          <cell r="AQ1799">
            <v>-67448.858749999999</v>
          </cell>
          <cell r="AR1799">
            <v>-67552.688333333339</v>
          </cell>
          <cell r="AS1799">
            <v>-67447.27</v>
          </cell>
          <cell r="AT1799">
            <v>-67447.061249999999</v>
          </cell>
          <cell r="AU1799">
            <v>-68599.545416666675</v>
          </cell>
          <cell r="AV1799">
            <v>-69026.509583333347</v>
          </cell>
          <cell r="AW1799">
            <v>-69021.825416666674</v>
          </cell>
          <cell r="AX1799">
            <v>-69414.027499999997</v>
          </cell>
          <cell r="AY1799">
            <v>-68971.198333333334</v>
          </cell>
          <cell r="AZ1799">
            <v>-68895.885416666672</v>
          </cell>
        </row>
        <row r="1800">
          <cell r="O1800">
            <v>0</v>
          </cell>
          <cell r="P1800">
            <v>0</v>
          </cell>
          <cell r="AO1800">
            <v>0</v>
          </cell>
          <cell r="AP1800">
            <v>0</v>
          </cell>
          <cell r="AQ1800">
            <v>0</v>
          </cell>
          <cell r="AR1800">
            <v>0</v>
          </cell>
          <cell r="AS1800">
            <v>0</v>
          </cell>
          <cell r="AT1800">
            <v>0</v>
          </cell>
          <cell r="AU1800">
            <v>0</v>
          </cell>
          <cell r="AV1800">
            <v>0</v>
          </cell>
          <cell r="AW1800">
            <v>0</v>
          </cell>
          <cell r="AX1800">
            <v>0</v>
          </cell>
          <cell r="AY1800">
            <v>0</v>
          </cell>
          <cell r="AZ1800">
            <v>0</v>
          </cell>
        </row>
        <row r="1801">
          <cell r="O1801">
            <v>-11782.59</v>
          </cell>
          <cell r="P1801">
            <v>-42814.12</v>
          </cell>
          <cell r="AO1801">
            <v>-11329.271666666667</v>
          </cell>
          <cell r="AP1801">
            <v>-12080.477083333333</v>
          </cell>
          <cell r="AQ1801">
            <v>-12431.562916666668</v>
          </cell>
          <cell r="AR1801">
            <v>-12768.231249999999</v>
          </cell>
          <cell r="AS1801">
            <v>-13365.62791666667</v>
          </cell>
          <cell r="AT1801">
            <v>-13864.860416666668</v>
          </cell>
          <cell r="AU1801">
            <v>-14227.400416666671</v>
          </cell>
          <cell r="AV1801">
            <v>-14286.078750000001</v>
          </cell>
          <cell r="AW1801">
            <v>-14035.678750000001</v>
          </cell>
          <cell r="AX1801">
            <v>-13678.155833333336</v>
          </cell>
          <cell r="AY1801">
            <v>-13220.962916666669</v>
          </cell>
          <cell r="AZ1801">
            <v>-12994.540416666669</v>
          </cell>
        </row>
        <row r="1802">
          <cell r="O1802">
            <v>0</v>
          </cell>
          <cell r="P1802">
            <v>0</v>
          </cell>
          <cell r="AO1802">
            <v>0</v>
          </cell>
          <cell r="AP1802">
            <v>0</v>
          </cell>
          <cell r="AQ1802">
            <v>0</v>
          </cell>
          <cell r="AR1802">
            <v>0</v>
          </cell>
          <cell r="AS1802">
            <v>0</v>
          </cell>
          <cell r="AT1802">
            <v>0</v>
          </cell>
          <cell r="AU1802">
            <v>0</v>
          </cell>
          <cell r="AV1802">
            <v>0</v>
          </cell>
          <cell r="AW1802">
            <v>0</v>
          </cell>
          <cell r="AX1802">
            <v>0</v>
          </cell>
          <cell r="AY1802">
            <v>0</v>
          </cell>
          <cell r="AZ1802">
            <v>0</v>
          </cell>
        </row>
        <row r="1803">
          <cell r="O1803">
            <v>0</v>
          </cell>
          <cell r="P1803">
            <v>0</v>
          </cell>
          <cell r="AO1803">
            <v>0</v>
          </cell>
          <cell r="AP1803">
            <v>0</v>
          </cell>
          <cell r="AQ1803">
            <v>0</v>
          </cell>
          <cell r="AR1803">
            <v>0</v>
          </cell>
          <cell r="AS1803">
            <v>0</v>
          </cell>
          <cell r="AT1803">
            <v>0</v>
          </cell>
          <cell r="AU1803">
            <v>0</v>
          </cell>
          <cell r="AV1803">
            <v>0</v>
          </cell>
          <cell r="AW1803">
            <v>0</v>
          </cell>
          <cell r="AX1803">
            <v>0</v>
          </cell>
          <cell r="AY1803">
            <v>0</v>
          </cell>
          <cell r="AZ1803">
            <v>0</v>
          </cell>
        </row>
        <row r="1804">
          <cell r="O1804">
            <v>-1774.26</v>
          </cell>
          <cell r="P1804">
            <v>-2509.9</v>
          </cell>
          <cell r="AO1804">
            <v>-28798.370833333331</v>
          </cell>
          <cell r="AP1804">
            <v>-28623.877500000002</v>
          </cell>
          <cell r="AQ1804">
            <v>-28318.368750000005</v>
          </cell>
          <cell r="AR1804">
            <v>-28184.891250000001</v>
          </cell>
          <cell r="AS1804">
            <v>-28256.188750000001</v>
          </cell>
          <cell r="AT1804">
            <v>-28364.527500000007</v>
          </cell>
          <cell r="AU1804">
            <v>-28447.675416666669</v>
          </cell>
          <cell r="AV1804">
            <v>-28536.5</v>
          </cell>
          <cell r="AW1804">
            <v>-28697.267083333336</v>
          </cell>
          <cell r="AX1804">
            <v>-28805.099583333333</v>
          </cell>
          <cell r="AY1804">
            <v>-28836.304583333331</v>
          </cell>
          <cell r="AZ1804">
            <v>-28871.638749999998</v>
          </cell>
        </row>
        <row r="1805">
          <cell r="O1805">
            <v>0</v>
          </cell>
          <cell r="P1805">
            <v>0</v>
          </cell>
          <cell r="AO1805">
            <v>0</v>
          </cell>
          <cell r="AP1805">
            <v>0</v>
          </cell>
          <cell r="AQ1805">
            <v>0</v>
          </cell>
          <cell r="AR1805">
            <v>0</v>
          </cell>
          <cell r="AS1805">
            <v>0</v>
          </cell>
          <cell r="AT1805">
            <v>0</v>
          </cell>
          <cell r="AU1805">
            <v>0</v>
          </cell>
          <cell r="AV1805">
            <v>0</v>
          </cell>
          <cell r="AW1805">
            <v>0</v>
          </cell>
          <cell r="AX1805">
            <v>0</v>
          </cell>
          <cell r="AY1805">
            <v>0</v>
          </cell>
          <cell r="AZ1805">
            <v>0</v>
          </cell>
        </row>
        <row r="1806">
          <cell r="O1806">
            <v>0</v>
          </cell>
          <cell r="P1806">
            <v>0</v>
          </cell>
          <cell r="AO1806">
            <v>0</v>
          </cell>
          <cell r="AP1806">
            <v>0</v>
          </cell>
          <cell r="AQ1806">
            <v>0</v>
          </cell>
          <cell r="AR1806">
            <v>0</v>
          </cell>
          <cell r="AS1806">
            <v>0</v>
          </cell>
          <cell r="AT1806">
            <v>0</v>
          </cell>
          <cell r="AU1806">
            <v>0</v>
          </cell>
          <cell r="AV1806">
            <v>0</v>
          </cell>
          <cell r="AW1806">
            <v>0</v>
          </cell>
          <cell r="AX1806">
            <v>0</v>
          </cell>
          <cell r="AY1806">
            <v>0</v>
          </cell>
          <cell r="AZ1806">
            <v>0</v>
          </cell>
        </row>
        <row r="1807">
          <cell r="O1807">
            <v>0</v>
          </cell>
          <cell r="P1807">
            <v>0</v>
          </cell>
          <cell r="AO1807">
            <v>0</v>
          </cell>
          <cell r="AP1807">
            <v>0</v>
          </cell>
          <cell r="AQ1807">
            <v>0</v>
          </cell>
          <cell r="AR1807">
            <v>0</v>
          </cell>
          <cell r="AS1807">
            <v>0</v>
          </cell>
          <cell r="AT1807">
            <v>0</v>
          </cell>
          <cell r="AU1807">
            <v>0</v>
          </cell>
          <cell r="AV1807">
            <v>0</v>
          </cell>
          <cell r="AW1807">
            <v>0</v>
          </cell>
          <cell r="AX1807">
            <v>0</v>
          </cell>
          <cell r="AY1807">
            <v>0</v>
          </cell>
          <cell r="AZ1807">
            <v>0</v>
          </cell>
        </row>
        <row r="1808">
          <cell r="O1808">
            <v>0</v>
          </cell>
          <cell r="P1808">
            <v>0</v>
          </cell>
          <cell r="AO1808">
            <v>-26679.6875</v>
          </cell>
          <cell r="AP1808">
            <v>-23833.854166666668</v>
          </cell>
          <cell r="AQ1808">
            <v>-19565.104166666668</v>
          </cell>
          <cell r="AR1808">
            <v>-13873.4375</v>
          </cell>
          <cell r="AS1808">
            <v>-6758.854166666667</v>
          </cell>
          <cell r="AT1808">
            <v>-2490.1041666666665</v>
          </cell>
          <cell r="AU1808">
            <v>-1067.1875</v>
          </cell>
          <cell r="AV1808">
            <v>0</v>
          </cell>
          <cell r="AW1808">
            <v>0</v>
          </cell>
          <cell r="AX1808">
            <v>0</v>
          </cell>
          <cell r="AY1808">
            <v>0</v>
          </cell>
          <cell r="AZ1808">
            <v>0</v>
          </cell>
        </row>
        <row r="1809">
          <cell r="O1809">
            <v>0</v>
          </cell>
          <cell r="P1809">
            <v>0</v>
          </cell>
          <cell r="AO1809">
            <v>0</v>
          </cell>
          <cell r="AP1809">
            <v>0</v>
          </cell>
          <cell r="AQ1809">
            <v>0</v>
          </cell>
          <cell r="AR1809">
            <v>0</v>
          </cell>
          <cell r="AS1809">
            <v>0</v>
          </cell>
          <cell r="AT1809">
            <v>0</v>
          </cell>
          <cell r="AU1809">
            <v>0</v>
          </cell>
          <cell r="AV1809">
            <v>0</v>
          </cell>
          <cell r="AW1809">
            <v>0</v>
          </cell>
          <cell r="AX1809">
            <v>0</v>
          </cell>
          <cell r="AY1809">
            <v>0</v>
          </cell>
          <cell r="AZ1809">
            <v>0</v>
          </cell>
        </row>
        <row r="1810">
          <cell r="O1810">
            <v>0</v>
          </cell>
          <cell r="P1810">
            <v>0</v>
          </cell>
          <cell r="AO1810">
            <v>0</v>
          </cell>
          <cell r="AP1810">
            <v>0</v>
          </cell>
          <cell r="AQ1810">
            <v>0</v>
          </cell>
          <cell r="AR1810">
            <v>0</v>
          </cell>
          <cell r="AS1810">
            <v>0</v>
          </cell>
          <cell r="AT1810">
            <v>0</v>
          </cell>
          <cell r="AU1810">
            <v>0</v>
          </cell>
          <cell r="AV1810">
            <v>0</v>
          </cell>
          <cell r="AW1810">
            <v>0</v>
          </cell>
          <cell r="AX1810">
            <v>0</v>
          </cell>
          <cell r="AY1810">
            <v>0</v>
          </cell>
          <cell r="AZ1810">
            <v>0</v>
          </cell>
        </row>
        <row r="1811">
          <cell r="O1811">
            <v>0</v>
          </cell>
          <cell r="P1811">
            <v>0</v>
          </cell>
          <cell r="AO1811">
            <v>0</v>
          </cell>
          <cell r="AP1811">
            <v>0</v>
          </cell>
          <cell r="AQ1811">
            <v>0</v>
          </cell>
          <cell r="AR1811">
            <v>0</v>
          </cell>
          <cell r="AS1811">
            <v>0</v>
          </cell>
          <cell r="AT1811">
            <v>0</v>
          </cell>
          <cell r="AU1811">
            <v>0</v>
          </cell>
          <cell r="AV1811">
            <v>0</v>
          </cell>
          <cell r="AW1811">
            <v>0</v>
          </cell>
          <cell r="AX1811">
            <v>0</v>
          </cell>
          <cell r="AY1811">
            <v>0</v>
          </cell>
          <cell r="AZ1811">
            <v>0</v>
          </cell>
        </row>
        <row r="1812">
          <cell r="O1812">
            <v>0</v>
          </cell>
          <cell r="P1812">
            <v>0</v>
          </cell>
          <cell r="AO1812">
            <v>0</v>
          </cell>
          <cell r="AP1812">
            <v>0</v>
          </cell>
          <cell r="AQ1812">
            <v>0</v>
          </cell>
          <cell r="AR1812">
            <v>0</v>
          </cell>
          <cell r="AS1812">
            <v>0</v>
          </cell>
          <cell r="AT1812">
            <v>0</v>
          </cell>
          <cell r="AU1812">
            <v>0</v>
          </cell>
          <cell r="AV1812">
            <v>0</v>
          </cell>
          <cell r="AW1812">
            <v>0</v>
          </cell>
          <cell r="AX1812">
            <v>0</v>
          </cell>
          <cell r="AY1812">
            <v>0</v>
          </cell>
          <cell r="AZ1812">
            <v>0</v>
          </cell>
        </row>
        <row r="1813">
          <cell r="O1813">
            <v>0</v>
          </cell>
          <cell r="P1813">
            <v>0</v>
          </cell>
          <cell r="AO1813">
            <v>-118593.75</v>
          </cell>
          <cell r="AP1813">
            <v>-109010.41666666667</v>
          </cell>
          <cell r="AQ1813">
            <v>-94635.416666666672</v>
          </cell>
          <cell r="AR1813">
            <v>-75468.75</v>
          </cell>
          <cell r="AS1813">
            <v>-51510.416666666664</v>
          </cell>
          <cell r="AT1813">
            <v>-37135.416666666664</v>
          </cell>
          <cell r="AU1813">
            <v>-32343.75</v>
          </cell>
          <cell r="AV1813">
            <v>-22760.416666666668</v>
          </cell>
          <cell r="AW1813">
            <v>-8385.4166666666661</v>
          </cell>
          <cell r="AX1813">
            <v>0</v>
          </cell>
          <cell r="AY1813">
            <v>0</v>
          </cell>
          <cell r="AZ1813">
            <v>0</v>
          </cell>
        </row>
        <row r="1814">
          <cell r="O1814">
            <v>0</v>
          </cell>
          <cell r="P1814">
            <v>0</v>
          </cell>
          <cell r="AO1814">
            <v>0</v>
          </cell>
          <cell r="AP1814">
            <v>0</v>
          </cell>
          <cell r="AQ1814">
            <v>0</v>
          </cell>
          <cell r="AR1814">
            <v>0</v>
          </cell>
          <cell r="AS1814">
            <v>0</v>
          </cell>
          <cell r="AT1814">
            <v>0</v>
          </cell>
          <cell r="AU1814">
            <v>0</v>
          </cell>
          <cell r="AV1814">
            <v>0</v>
          </cell>
          <cell r="AW1814">
            <v>0</v>
          </cell>
          <cell r="AX1814">
            <v>0</v>
          </cell>
          <cell r="AY1814">
            <v>0</v>
          </cell>
          <cell r="AZ1814">
            <v>0</v>
          </cell>
        </row>
        <row r="1815">
          <cell r="O1815">
            <v>0</v>
          </cell>
          <cell r="P1815">
            <v>0</v>
          </cell>
          <cell r="AO1815">
            <v>0</v>
          </cell>
          <cell r="AP1815">
            <v>0</v>
          </cell>
          <cell r="AQ1815">
            <v>0</v>
          </cell>
          <cell r="AR1815">
            <v>0</v>
          </cell>
          <cell r="AS1815">
            <v>0</v>
          </cell>
          <cell r="AT1815">
            <v>0</v>
          </cell>
          <cell r="AU1815">
            <v>0</v>
          </cell>
          <cell r="AV1815">
            <v>0</v>
          </cell>
          <cell r="AW1815">
            <v>0</v>
          </cell>
          <cell r="AX1815">
            <v>0</v>
          </cell>
          <cell r="AY1815">
            <v>0</v>
          </cell>
          <cell r="AZ1815">
            <v>0</v>
          </cell>
        </row>
        <row r="1816">
          <cell r="O1816">
            <v>0</v>
          </cell>
          <cell r="P1816">
            <v>0</v>
          </cell>
          <cell r="AO1816">
            <v>0</v>
          </cell>
          <cell r="AP1816">
            <v>0</v>
          </cell>
          <cell r="AQ1816">
            <v>0</v>
          </cell>
          <cell r="AR1816">
            <v>0</v>
          </cell>
          <cell r="AS1816">
            <v>0</v>
          </cell>
          <cell r="AT1816">
            <v>0</v>
          </cell>
          <cell r="AU1816">
            <v>0</v>
          </cell>
          <cell r="AV1816">
            <v>0</v>
          </cell>
          <cell r="AW1816">
            <v>0</v>
          </cell>
          <cell r="AX1816">
            <v>0</v>
          </cell>
          <cell r="AY1816">
            <v>0</v>
          </cell>
          <cell r="AZ1816">
            <v>0</v>
          </cell>
        </row>
        <row r="1817">
          <cell r="O1817">
            <v>0</v>
          </cell>
          <cell r="P1817">
            <v>0</v>
          </cell>
          <cell r="AO1817">
            <v>0</v>
          </cell>
          <cell r="AP1817">
            <v>0</v>
          </cell>
          <cell r="AQ1817">
            <v>0</v>
          </cell>
          <cell r="AR1817">
            <v>0</v>
          </cell>
          <cell r="AS1817">
            <v>0</v>
          </cell>
          <cell r="AT1817">
            <v>0</v>
          </cell>
          <cell r="AU1817">
            <v>0</v>
          </cell>
          <cell r="AV1817">
            <v>0</v>
          </cell>
          <cell r="AW1817">
            <v>0</v>
          </cell>
          <cell r="AX1817">
            <v>0</v>
          </cell>
          <cell r="AY1817">
            <v>0</v>
          </cell>
          <cell r="AZ1817">
            <v>0</v>
          </cell>
        </row>
        <row r="1818">
          <cell r="O1818">
            <v>0</v>
          </cell>
          <cell r="P1818">
            <v>0</v>
          </cell>
          <cell r="AO1818">
            <v>0</v>
          </cell>
          <cell r="AP1818">
            <v>0</v>
          </cell>
          <cell r="AQ1818">
            <v>0</v>
          </cell>
          <cell r="AR1818">
            <v>0</v>
          </cell>
          <cell r="AS1818">
            <v>0</v>
          </cell>
          <cell r="AT1818">
            <v>0</v>
          </cell>
          <cell r="AU1818">
            <v>0</v>
          </cell>
          <cell r="AV1818">
            <v>0</v>
          </cell>
          <cell r="AW1818">
            <v>0</v>
          </cell>
          <cell r="AX1818">
            <v>0</v>
          </cell>
          <cell r="AY1818">
            <v>0</v>
          </cell>
          <cell r="AZ1818">
            <v>0</v>
          </cell>
        </row>
        <row r="1819">
          <cell r="O1819">
            <v>0</v>
          </cell>
          <cell r="P1819">
            <v>0</v>
          </cell>
          <cell r="AO1819">
            <v>0</v>
          </cell>
          <cell r="AP1819">
            <v>0</v>
          </cell>
          <cell r="AQ1819">
            <v>0</v>
          </cell>
          <cell r="AR1819">
            <v>0</v>
          </cell>
          <cell r="AS1819">
            <v>0</v>
          </cell>
          <cell r="AT1819">
            <v>0</v>
          </cell>
          <cell r="AU1819">
            <v>0</v>
          </cell>
          <cell r="AV1819">
            <v>0</v>
          </cell>
          <cell r="AW1819">
            <v>0</v>
          </cell>
          <cell r="AX1819">
            <v>0</v>
          </cell>
          <cell r="AY1819">
            <v>0</v>
          </cell>
          <cell r="AZ1819">
            <v>0</v>
          </cell>
        </row>
        <row r="1820">
          <cell r="O1820">
            <v>-336875</v>
          </cell>
          <cell r="P1820">
            <v>-30625</v>
          </cell>
          <cell r="AO1820">
            <v>-183750</v>
          </cell>
          <cell r="AP1820">
            <v>-183750</v>
          </cell>
          <cell r="AQ1820">
            <v>-183750</v>
          </cell>
          <cell r="AR1820">
            <v>-183750</v>
          </cell>
          <cell r="AS1820">
            <v>-183750</v>
          </cell>
          <cell r="AT1820">
            <v>-183750</v>
          </cell>
          <cell r="AU1820">
            <v>-183750</v>
          </cell>
          <cell r="AV1820">
            <v>-183750</v>
          </cell>
          <cell r="AW1820">
            <v>-183750</v>
          </cell>
          <cell r="AX1820">
            <v>-183750</v>
          </cell>
          <cell r="AY1820">
            <v>-183750</v>
          </cell>
          <cell r="AZ1820">
            <v>-183750</v>
          </cell>
        </row>
        <row r="1821">
          <cell r="O1821">
            <v>-67466.78</v>
          </cell>
          <cell r="P1821">
            <v>-6133.45</v>
          </cell>
          <cell r="AO1821">
            <v>-36800.1</v>
          </cell>
          <cell r="AP1821">
            <v>-36800.10333333334</v>
          </cell>
          <cell r="AQ1821">
            <v>-36800.106666666667</v>
          </cell>
          <cell r="AR1821">
            <v>-36800.11</v>
          </cell>
          <cell r="AS1821">
            <v>-36800.113333333335</v>
          </cell>
          <cell r="AT1821">
            <v>-36800.116666666669</v>
          </cell>
          <cell r="AU1821">
            <v>-36800.120000000003</v>
          </cell>
          <cell r="AV1821">
            <v>-36800.123333333329</v>
          </cell>
          <cell r="AW1821">
            <v>-36800.126666666663</v>
          </cell>
          <cell r="AX1821">
            <v>-36800.129999999997</v>
          </cell>
          <cell r="AY1821">
            <v>-36800.133333333331</v>
          </cell>
          <cell r="AZ1821">
            <v>-36800.136666666665</v>
          </cell>
        </row>
        <row r="1822">
          <cell r="O1822">
            <v>0</v>
          </cell>
          <cell r="P1822">
            <v>0</v>
          </cell>
          <cell r="AO1822">
            <v>0</v>
          </cell>
          <cell r="AP1822">
            <v>0</v>
          </cell>
          <cell r="AQ1822">
            <v>0</v>
          </cell>
          <cell r="AR1822">
            <v>0</v>
          </cell>
          <cell r="AS1822">
            <v>0</v>
          </cell>
          <cell r="AT1822">
            <v>0</v>
          </cell>
          <cell r="AU1822">
            <v>0</v>
          </cell>
          <cell r="AV1822">
            <v>0</v>
          </cell>
          <cell r="AW1822">
            <v>0</v>
          </cell>
          <cell r="AX1822">
            <v>0</v>
          </cell>
          <cell r="AY1822">
            <v>0</v>
          </cell>
          <cell r="AZ1822">
            <v>0</v>
          </cell>
        </row>
        <row r="1823">
          <cell r="O1823">
            <v>0</v>
          </cell>
          <cell r="P1823">
            <v>0</v>
          </cell>
          <cell r="AO1823">
            <v>0</v>
          </cell>
          <cell r="AP1823">
            <v>0</v>
          </cell>
          <cell r="AQ1823">
            <v>0</v>
          </cell>
          <cell r="AR1823">
            <v>0</v>
          </cell>
          <cell r="AS1823">
            <v>0</v>
          </cell>
          <cell r="AT1823">
            <v>0</v>
          </cell>
          <cell r="AU1823">
            <v>0</v>
          </cell>
          <cell r="AV1823">
            <v>0</v>
          </cell>
          <cell r="AW1823">
            <v>0</v>
          </cell>
          <cell r="AX1823">
            <v>0</v>
          </cell>
          <cell r="AY1823">
            <v>0</v>
          </cell>
          <cell r="AZ1823">
            <v>0</v>
          </cell>
        </row>
        <row r="1824">
          <cell r="O1824">
            <v>-491562.5</v>
          </cell>
          <cell r="P1824">
            <v>-44687.5</v>
          </cell>
          <cell r="AO1824">
            <v>-268125</v>
          </cell>
          <cell r="AP1824">
            <v>-268125</v>
          </cell>
          <cell r="AQ1824">
            <v>-268125</v>
          </cell>
          <cell r="AR1824">
            <v>-268125</v>
          </cell>
          <cell r="AS1824">
            <v>-268125</v>
          </cell>
          <cell r="AT1824">
            <v>-268125</v>
          </cell>
          <cell r="AU1824">
            <v>-268125</v>
          </cell>
          <cell r="AV1824">
            <v>-268125</v>
          </cell>
          <cell r="AW1824">
            <v>-268125</v>
          </cell>
          <cell r="AX1824">
            <v>-268125</v>
          </cell>
          <cell r="AY1824">
            <v>-268125</v>
          </cell>
          <cell r="AZ1824">
            <v>-268125</v>
          </cell>
        </row>
        <row r="1825">
          <cell r="O1825">
            <v>0</v>
          </cell>
          <cell r="P1825">
            <v>0</v>
          </cell>
          <cell r="AO1825">
            <v>0</v>
          </cell>
          <cell r="AP1825">
            <v>0</v>
          </cell>
          <cell r="AQ1825">
            <v>0</v>
          </cell>
          <cell r="AR1825">
            <v>0</v>
          </cell>
          <cell r="AS1825">
            <v>0</v>
          </cell>
          <cell r="AT1825">
            <v>0</v>
          </cell>
          <cell r="AU1825">
            <v>0</v>
          </cell>
          <cell r="AV1825">
            <v>0</v>
          </cell>
          <cell r="AW1825">
            <v>0</v>
          </cell>
          <cell r="AX1825">
            <v>0</v>
          </cell>
          <cell r="AY1825">
            <v>0</v>
          </cell>
          <cell r="AZ1825">
            <v>0</v>
          </cell>
        </row>
        <row r="1826">
          <cell r="O1826">
            <v>-66000</v>
          </cell>
          <cell r="P1826">
            <v>-6000</v>
          </cell>
          <cell r="AO1826">
            <v>-36000</v>
          </cell>
          <cell r="AP1826">
            <v>-36000</v>
          </cell>
          <cell r="AQ1826">
            <v>-36000</v>
          </cell>
          <cell r="AR1826">
            <v>-36000</v>
          </cell>
          <cell r="AS1826">
            <v>-36000</v>
          </cell>
          <cell r="AT1826">
            <v>-36000</v>
          </cell>
          <cell r="AU1826">
            <v>-36000</v>
          </cell>
          <cell r="AV1826">
            <v>-36000</v>
          </cell>
          <cell r="AW1826">
            <v>-36000</v>
          </cell>
          <cell r="AX1826">
            <v>-36000</v>
          </cell>
          <cell r="AY1826">
            <v>-36000</v>
          </cell>
          <cell r="AZ1826">
            <v>-36000</v>
          </cell>
        </row>
        <row r="1827">
          <cell r="O1827">
            <v>0</v>
          </cell>
          <cell r="P1827">
            <v>0</v>
          </cell>
          <cell r="AO1827">
            <v>0</v>
          </cell>
          <cell r="AP1827">
            <v>0</v>
          </cell>
          <cell r="AQ1827">
            <v>0</v>
          </cell>
          <cell r="AR1827">
            <v>0</v>
          </cell>
          <cell r="AS1827">
            <v>0</v>
          </cell>
          <cell r="AT1827">
            <v>0</v>
          </cell>
          <cell r="AU1827">
            <v>0</v>
          </cell>
          <cell r="AV1827">
            <v>0</v>
          </cell>
          <cell r="AW1827">
            <v>0</v>
          </cell>
          <cell r="AX1827">
            <v>0</v>
          </cell>
          <cell r="AY1827">
            <v>0</v>
          </cell>
          <cell r="AZ1827">
            <v>0</v>
          </cell>
        </row>
        <row r="1828">
          <cell r="O1828">
            <v>0</v>
          </cell>
          <cell r="P1828">
            <v>0</v>
          </cell>
          <cell r="AO1828">
            <v>0</v>
          </cell>
          <cell r="AP1828">
            <v>0</v>
          </cell>
          <cell r="AQ1828">
            <v>0</v>
          </cell>
          <cell r="AR1828">
            <v>0</v>
          </cell>
          <cell r="AS1828">
            <v>0</v>
          </cell>
          <cell r="AT1828">
            <v>0</v>
          </cell>
          <cell r="AU1828">
            <v>0</v>
          </cell>
          <cell r="AV1828">
            <v>0</v>
          </cell>
          <cell r="AW1828">
            <v>0</v>
          </cell>
          <cell r="AX1828">
            <v>0</v>
          </cell>
          <cell r="AY1828">
            <v>0</v>
          </cell>
          <cell r="AZ1828">
            <v>0</v>
          </cell>
        </row>
        <row r="1829">
          <cell r="O1829">
            <v>0</v>
          </cell>
          <cell r="P1829">
            <v>0</v>
          </cell>
          <cell r="AO1829">
            <v>0</v>
          </cell>
          <cell r="AP1829">
            <v>0</v>
          </cell>
          <cell r="AQ1829">
            <v>0</v>
          </cell>
          <cell r="AR1829">
            <v>0</v>
          </cell>
          <cell r="AS1829">
            <v>0</v>
          </cell>
          <cell r="AT1829">
            <v>0</v>
          </cell>
          <cell r="AU1829">
            <v>0</v>
          </cell>
          <cell r="AV1829">
            <v>0</v>
          </cell>
          <cell r="AW1829">
            <v>0</v>
          </cell>
          <cell r="AX1829">
            <v>0</v>
          </cell>
          <cell r="AY1829">
            <v>0</v>
          </cell>
          <cell r="AZ1829">
            <v>0</v>
          </cell>
        </row>
        <row r="1830">
          <cell r="O1830">
            <v>0</v>
          </cell>
          <cell r="P1830">
            <v>0</v>
          </cell>
          <cell r="AO1830">
            <v>0</v>
          </cell>
          <cell r="AP1830">
            <v>0</v>
          </cell>
          <cell r="AQ1830">
            <v>0</v>
          </cell>
          <cell r="AR1830">
            <v>0</v>
          </cell>
          <cell r="AS1830">
            <v>0</v>
          </cell>
          <cell r="AT1830">
            <v>0</v>
          </cell>
          <cell r="AU1830">
            <v>0</v>
          </cell>
          <cell r="AV1830">
            <v>0</v>
          </cell>
          <cell r="AW1830">
            <v>0</v>
          </cell>
          <cell r="AX1830">
            <v>0</v>
          </cell>
          <cell r="AY1830">
            <v>0</v>
          </cell>
          <cell r="AZ1830">
            <v>0</v>
          </cell>
        </row>
        <row r="1831">
          <cell r="O1831">
            <v>0</v>
          </cell>
          <cell r="P1831">
            <v>0</v>
          </cell>
          <cell r="AO1831">
            <v>0</v>
          </cell>
          <cell r="AP1831">
            <v>0</v>
          </cell>
          <cell r="AQ1831">
            <v>0</v>
          </cell>
          <cell r="AR1831">
            <v>0</v>
          </cell>
          <cell r="AS1831">
            <v>0</v>
          </cell>
          <cell r="AT1831">
            <v>0</v>
          </cell>
          <cell r="AU1831">
            <v>0</v>
          </cell>
          <cell r="AV1831">
            <v>0</v>
          </cell>
          <cell r="AW1831">
            <v>0</v>
          </cell>
          <cell r="AX1831">
            <v>0</v>
          </cell>
          <cell r="AY1831">
            <v>0</v>
          </cell>
          <cell r="AZ1831">
            <v>0</v>
          </cell>
        </row>
        <row r="1832">
          <cell r="O1832">
            <v>0</v>
          </cell>
          <cell r="P1832">
            <v>0</v>
          </cell>
          <cell r="AO1832">
            <v>0</v>
          </cell>
          <cell r="AP1832">
            <v>0</v>
          </cell>
          <cell r="AQ1832">
            <v>0</v>
          </cell>
          <cell r="AR1832">
            <v>0</v>
          </cell>
          <cell r="AS1832">
            <v>0</v>
          </cell>
          <cell r="AT1832">
            <v>0</v>
          </cell>
          <cell r="AU1832">
            <v>0</v>
          </cell>
          <cell r="AV1832">
            <v>0</v>
          </cell>
          <cell r="AW1832">
            <v>0</v>
          </cell>
          <cell r="AX1832">
            <v>0</v>
          </cell>
          <cell r="AY1832">
            <v>0</v>
          </cell>
          <cell r="AZ1832">
            <v>0</v>
          </cell>
        </row>
        <row r="1833">
          <cell r="O1833">
            <v>0</v>
          </cell>
          <cell r="P1833">
            <v>0</v>
          </cell>
          <cell r="AO1833">
            <v>0</v>
          </cell>
          <cell r="AP1833">
            <v>0</v>
          </cell>
          <cell r="AQ1833">
            <v>0</v>
          </cell>
          <cell r="AR1833">
            <v>0</v>
          </cell>
          <cell r="AS1833">
            <v>0</v>
          </cell>
          <cell r="AT1833">
            <v>0</v>
          </cell>
          <cell r="AU1833">
            <v>0</v>
          </cell>
          <cell r="AV1833">
            <v>0</v>
          </cell>
          <cell r="AW1833">
            <v>0</v>
          </cell>
          <cell r="AX1833">
            <v>0</v>
          </cell>
          <cell r="AY1833">
            <v>0</v>
          </cell>
          <cell r="AZ1833">
            <v>0</v>
          </cell>
        </row>
        <row r="1834">
          <cell r="O1834">
            <v>-145328.71</v>
          </cell>
          <cell r="P1834">
            <v>-13609.46</v>
          </cell>
          <cell r="AO1834">
            <v>-83737.494166666671</v>
          </cell>
          <cell r="AP1834">
            <v>-86058.613750000004</v>
          </cell>
          <cell r="AQ1834">
            <v>-90917.731249999997</v>
          </cell>
          <cell r="AR1834">
            <v>-89601.276249999995</v>
          </cell>
          <cell r="AS1834">
            <v>-80398.762499999997</v>
          </cell>
          <cell r="AT1834">
            <v>-71239.385416666657</v>
          </cell>
          <cell r="AU1834">
            <v>-67070.981249999997</v>
          </cell>
          <cell r="AV1834">
            <v>-64952.036666666674</v>
          </cell>
          <cell r="AW1834">
            <v>-63675.242083333324</v>
          </cell>
          <cell r="AX1834">
            <v>-63178.10833333333</v>
          </cell>
          <cell r="AY1834">
            <v>-61402.23</v>
          </cell>
          <cell r="AZ1834">
            <v>-60217.804999999993</v>
          </cell>
        </row>
        <row r="1835">
          <cell r="O1835">
            <v>0</v>
          </cell>
          <cell r="P1835">
            <v>0</v>
          </cell>
          <cell r="AO1835">
            <v>0</v>
          </cell>
          <cell r="AP1835">
            <v>0</v>
          </cell>
          <cell r="AQ1835">
            <v>0</v>
          </cell>
          <cell r="AR1835">
            <v>0</v>
          </cell>
          <cell r="AS1835">
            <v>0</v>
          </cell>
          <cell r="AT1835">
            <v>0</v>
          </cell>
          <cell r="AU1835">
            <v>0</v>
          </cell>
          <cell r="AV1835">
            <v>0</v>
          </cell>
          <cell r="AW1835">
            <v>0</v>
          </cell>
          <cell r="AX1835">
            <v>0</v>
          </cell>
          <cell r="AY1835">
            <v>0</v>
          </cell>
          <cell r="AZ1835">
            <v>0</v>
          </cell>
        </row>
        <row r="1836">
          <cell r="O1836">
            <v>0</v>
          </cell>
          <cell r="P1836">
            <v>0</v>
          </cell>
          <cell r="AO1836">
            <v>0</v>
          </cell>
          <cell r="AP1836">
            <v>0</v>
          </cell>
          <cell r="AQ1836">
            <v>0</v>
          </cell>
          <cell r="AR1836">
            <v>0</v>
          </cell>
          <cell r="AS1836">
            <v>0</v>
          </cell>
          <cell r="AT1836">
            <v>0</v>
          </cell>
          <cell r="AU1836">
            <v>0</v>
          </cell>
          <cell r="AV1836">
            <v>0</v>
          </cell>
          <cell r="AW1836">
            <v>0</v>
          </cell>
          <cell r="AX1836">
            <v>0</v>
          </cell>
          <cell r="AY1836">
            <v>0</v>
          </cell>
          <cell r="AZ1836">
            <v>0</v>
          </cell>
        </row>
        <row r="1837">
          <cell r="O1837">
            <v>0</v>
          </cell>
          <cell r="P1837">
            <v>0</v>
          </cell>
          <cell r="AO1837">
            <v>0</v>
          </cell>
          <cell r="AP1837">
            <v>0</v>
          </cell>
          <cell r="AQ1837">
            <v>0</v>
          </cell>
          <cell r="AR1837">
            <v>0</v>
          </cell>
          <cell r="AS1837">
            <v>0</v>
          </cell>
          <cell r="AT1837">
            <v>0</v>
          </cell>
          <cell r="AU1837">
            <v>0</v>
          </cell>
          <cell r="AV1837">
            <v>0</v>
          </cell>
          <cell r="AW1837">
            <v>0</v>
          </cell>
          <cell r="AX1837">
            <v>0</v>
          </cell>
          <cell r="AY1837">
            <v>0</v>
          </cell>
          <cell r="AZ1837">
            <v>0</v>
          </cell>
        </row>
        <row r="1838">
          <cell r="O1838">
            <v>0</v>
          </cell>
          <cell r="P1838">
            <v>0</v>
          </cell>
          <cell r="AO1838">
            <v>0</v>
          </cell>
          <cell r="AP1838">
            <v>0</v>
          </cell>
          <cell r="AQ1838">
            <v>0</v>
          </cell>
          <cell r="AR1838">
            <v>0</v>
          </cell>
          <cell r="AS1838">
            <v>0</v>
          </cell>
          <cell r="AT1838">
            <v>0</v>
          </cell>
          <cell r="AU1838">
            <v>0</v>
          </cell>
          <cell r="AV1838">
            <v>0</v>
          </cell>
          <cell r="AW1838">
            <v>0</v>
          </cell>
          <cell r="AX1838">
            <v>0</v>
          </cell>
          <cell r="AY1838">
            <v>0</v>
          </cell>
          <cell r="AZ1838">
            <v>0</v>
          </cell>
        </row>
        <row r="1839">
          <cell r="O1839">
            <v>0</v>
          </cell>
          <cell r="P1839">
            <v>0</v>
          </cell>
          <cell r="AO1839">
            <v>0</v>
          </cell>
          <cell r="AP1839">
            <v>0</v>
          </cell>
          <cell r="AQ1839">
            <v>0</v>
          </cell>
          <cell r="AR1839">
            <v>0</v>
          </cell>
          <cell r="AS1839">
            <v>0</v>
          </cell>
          <cell r="AT1839">
            <v>0</v>
          </cell>
          <cell r="AU1839">
            <v>0</v>
          </cell>
          <cell r="AV1839">
            <v>0</v>
          </cell>
          <cell r="AW1839">
            <v>0</v>
          </cell>
          <cell r="AX1839">
            <v>0</v>
          </cell>
          <cell r="AY1839">
            <v>0</v>
          </cell>
          <cell r="AZ1839">
            <v>0</v>
          </cell>
        </row>
        <row r="1840">
          <cell r="O1840">
            <v>0</v>
          </cell>
          <cell r="P1840">
            <v>0</v>
          </cell>
          <cell r="AO1840">
            <v>0</v>
          </cell>
          <cell r="AP1840">
            <v>0</v>
          </cell>
          <cell r="AQ1840">
            <v>0</v>
          </cell>
          <cell r="AR1840">
            <v>0</v>
          </cell>
          <cell r="AS1840">
            <v>0</v>
          </cell>
          <cell r="AT1840">
            <v>0</v>
          </cell>
          <cell r="AU1840">
            <v>0</v>
          </cell>
          <cell r="AV1840">
            <v>0</v>
          </cell>
          <cell r="AW1840">
            <v>0</v>
          </cell>
          <cell r="AX1840">
            <v>0</v>
          </cell>
          <cell r="AY1840">
            <v>0</v>
          </cell>
          <cell r="AZ1840">
            <v>0</v>
          </cell>
        </row>
        <row r="1841">
          <cell r="O1841">
            <v>-874999.87</v>
          </cell>
          <cell r="P1841">
            <v>-1458333.2</v>
          </cell>
          <cell r="AO1841">
            <v>-1749999.8833333335</v>
          </cell>
          <cell r="AP1841">
            <v>-1749999.8799999997</v>
          </cell>
          <cell r="AQ1841">
            <v>-1749999.8766666662</v>
          </cell>
          <cell r="AR1841">
            <v>-1749999.8733333331</v>
          </cell>
          <cell r="AS1841">
            <v>-1749999.8699999999</v>
          </cell>
          <cell r="AT1841">
            <v>-1749999.8666666665</v>
          </cell>
          <cell r="AU1841">
            <v>-1749999.8633333333</v>
          </cell>
          <cell r="AV1841">
            <v>-1749999.86</v>
          </cell>
          <cell r="AW1841">
            <v>-1749999.8566666665</v>
          </cell>
          <cell r="AX1841">
            <v>-1749999.8533333333</v>
          </cell>
          <cell r="AY1841">
            <v>-1749999.8499999999</v>
          </cell>
          <cell r="AZ1841">
            <v>-1749999.8466666664</v>
          </cell>
        </row>
        <row r="1842">
          <cell r="O1842">
            <v>0</v>
          </cell>
          <cell r="P1842">
            <v>0</v>
          </cell>
          <cell r="AO1842">
            <v>-478.54625000000004</v>
          </cell>
          <cell r="AP1842">
            <v>-208.85749999999999</v>
          </cell>
          <cell r="AQ1842">
            <v>-13.290833333333333</v>
          </cell>
          <cell r="AR1842">
            <v>0</v>
          </cell>
          <cell r="AS1842">
            <v>0</v>
          </cell>
          <cell r="AT1842">
            <v>0</v>
          </cell>
          <cell r="AU1842">
            <v>0</v>
          </cell>
          <cell r="AV1842">
            <v>0</v>
          </cell>
          <cell r="AW1842">
            <v>0</v>
          </cell>
          <cell r="AX1842">
            <v>0</v>
          </cell>
          <cell r="AY1842">
            <v>0</v>
          </cell>
          <cell r="AZ1842">
            <v>0</v>
          </cell>
        </row>
        <row r="1843">
          <cell r="O1843">
            <v>0</v>
          </cell>
          <cell r="P1843">
            <v>0</v>
          </cell>
          <cell r="AO1843">
            <v>-212.38</v>
          </cell>
          <cell r="AP1843">
            <v>-93.041250000000005</v>
          </cell>
          <cell r="AQ1843">
            <v>-6.2104166666666671</v>
          </cell>
          <cell r="AR1843">
            <v>0</v>
          </cell>
          <cell r="AS1843">
            <v>0</v>
          </cell>
          <cell r="AT1843">
            <v>0</v>
          </cell>
          <cell r="AU1843">
            <v>0</v>
          </cell>
          <cell r="AV1843">
            <v>0</v>
          </cell>
          <cell r="AW1843">
            <v>0</v>
          </cell>
          <cell r="AX1843">
            <v>0</v>
          </cell>
          <cell r="AY1843">
            <v>0</v>
          </cell>
          <cell r="AZ1843">
            <v>0</v>
          </cell>
        </row>
        <row r="1844">
          <cell r="O1844">
            <v>-2808333.2</v>
          </cell>
          <cell r="P1844">
            <v>-3931666.53</v>
          </cell>
          <cell r="AO1844">
            <v>-3369999.8800000004</v>
          </cell>
          <cell r="AP1844">
            <v>-3369999.8766666669</v>
          </cell>
          <cell r="AQ1844">
            <v>-3369999.8733333331</v>
          </cell>
          <cell r="AR1844">
            <v>-3369999.8699999996</v>
          </cell>
          <cell r="AS1844">
            <v>-3369999.8666666672</v>
          </cell>
          <cell r="AT1844">
            <v>-3369999.8633333333</v>
          </cell>
          <cell r="AU1844">
            <v>-3369999.86</v>
          </cell>
          <cell r="AV1844">
            <v>-3369999.8566666669</v>
          </cell>
          <cell r="AW1844">
            <v>-3369999.8533333335</v>
          </cell>
          <cell r="AX1844">
            <v>-3369999.85</v>
          </cell>
          <cell r="AY1844">
            <v>-3369999.8466666662</v>
          </cell>
          <cell r="AZ1844">
            <v>-3369999.8433333333</v>
          </cell>
        </row>
        <row r="1845">
          <cell r="O1845">
            <v>0</v>
          </cell>
          <cell r="P1845">
            <v>0</v>
          </cell>
          <cell r="AO1845">
            <v>0</v>
          </cell>
          <cell r="AP1845">
            <v>0</v>
          </cell>
          <cell r="AQ1845">
            <v>0</v>
          </cell>
          <cell r="AR1845">
            <v>0</v>
          </cell>
          <cell r="AS1845">
            <v>0</v>
          </cell>
          <cell r="AT1845">
            <v>0</v>
          </cell>
          <cell r="AU1845">
            <v>0</v>
          </cell>
          <cell r="AV1845">
            <v>0</v>
          </cell>
          <cell r="AW1845">
            <v>0</v>
          </cell>
          <cell r="AX1845">
            <v>0</v>
          </cell>
          <cell r="AY1845">
            <v>0</v>
          </cell>
          <cell r="AZ1845">
            <v>0</v>
          </cell>
        </row>
        <row r="1846">
          <cell r="O1846">
            <v>0</v>
          </cell>
          <cell r="P1846">
            <v>0</v>
          </cell>
          <cell r="AO1846">
            <v>0</v>
          </cell>
          <cell r="AP1846">
            <v>0</v>
          </cell>
          <cell r="AQ1846">
            <v>0</v>
          </cell>
          <cell r="AR1846">
            <v>0</v>
          </cell>
          <cell r="AS1846">
            <v>0</v>
          </cell>
          <cell r="AT1846">
            <v>0</v>
          </cell>
          <cell r="AU1846">
            <v>0</v>
          </cell>
          <cell r="AV1846">
            <v>0</v>
          </cell>
          <cell r="AW1846">
            <v>0</v>
          </cell>
          <cell r="AX1846">
            <v>0</v>
          </cell>
          <cell r="AY1846">
            <v>0</v>
          </cell>
          <cell r="AZ1846">
            <v>0</v>
          </cell>
        </row>
        <row r="1847">
          <cell r="O1847">
            <v>-152603.14000000001</v>
          </cell>
          <cell r="P1847">
            <v>-174594.44</v>
          </cell>
          <cell r="AO1847">
            <v>-138594.19125</v>
          </cell>
          <cell r="AP1847">
            <v>-145545.24541666667</v>
          </cell>
          <cell r="AQ1847">
            <v>-152132.36291666664</v>
          </cell>
          <cell r="AR1847">
            <v>-158099.78708333333</v>
          </cell>
          <cell r="AS1847">
            <v>-163811.45458333331</v>
          </cell>
          <cell r="AT1847">
            <v>-169360.63166666665</v>
          </cell>
          <cell r="AU1847">
            <v>-174973.51</v>
          </cell>
          <cell r="AV1847">
            <v>-180812.58</v>
          </cell>
          <cell r="AW1847">
            <v>-186535.87875000003</v>
          </cell>
          <cell r="AX1847">
            <v>-192700.23500000002</v>
          </cell>
          <cell r="AY1847">
            <v>-199421.42</v>
          </cell>
          <cell r="AZ1847">
            <v>-206207.87291666667</v>
          </cell>
        </row>
        <row r="1848">
          <cell r="O1848">
            <v>0</v>
          </cell>
          <cell r="P1848">
            <v>0</v>
          </cell>
          <cell r="AO1848">
            <v>0</v>
          </cell>
          <cell r="AP1848">
            <v>0</v>
          </cell>
          <cell r="AQ1848">
            <v>0</v>
          </cell>
          <cell r="AR1848">
            <v>0</v>
          </cell>
          <cell r="AS1848">
            <v>0</v>
          </cell>
          <cell r="AT1848">
            <v>0</v>
          </cell>
          <cell r="AU1848">
            <v>0</v>
          </cell>
          <cell r="AV1848">
            <v>0</v>
          </cell>
          <cell r="AW1848">
            <v>0</v>
          </cell>
          <cell r="AX1848">
            <v>0</v>
          </cell>
          <cell r="AY1848">
            <v>0</v>
          </cell>
          <cell r="AZ1848">
            <v>0</v>
          </cell>
        </row>
        <row r="1849">
          <cell r="O1849">
            <v>0</v>
          </cell>
          <cell r="P1849">
            <v>0</v>
          </cell>
          <cell r="AO1849">
            <v>0</v>
          </cell>
          <cell r="AP1849">
            <v>0</v>
          </cell>
          <cell r="AQ1849">
            <v>0</v>
          </cell>
          <cell r="AR1849">
            <v>0</v>
          </cell>
          <cell r="AS1849">
            <v>0</v>
          </cell>
          <cell r="AT1849">
            <v>0</v>
          </cell>
          <cell r="AU1849">
            <v>0</v>
          </cell>
          <cell r="AV1849">
            <v>0</v>
          </cell>
          <cell r="AW1849">
            <v>0</v>
          </cell>
          <cell r="AX1849">
            <v>0</v>
          </cell>
          <cell r="AY1849">
            <v>0</v>
          </cell>
          <cell r="AZ1849">
            <v>0</v>
          </cell>
        </row>
        <row r="1850">
          <cell r="O1850">
            <v>-4387500</v>
          </cell>
          <cell r="P1850">
            <v>-6142500</v>
          </cell>
          <cell r="AO1850">
            <v>-5265000</v>
          </cell>
          <cell r="AP1850">
            <v>-5265000</v>
          </cell>
          <cell r="AQ1850">
            <v>-5265000</v>
          </cell>
          <cell r="AR1850">
            <v>-5265000</v>
          </cell>
          <cell r="AS1850">
            <v>-5265000</v>
          </cell>
          <cell r="AT1850">
            <v>-5265000</v>
          </cell>
          <cell r="AU1850">
            <v>-5265000</v>
          </cell>
          <cell r="AV1850">
            <v>-5265000</v>
          </cell>
          <cell r="AW1850">
            <v>-5265000</v>
          </cell>
          <cell r="AX1850">
            <v>-5265000</v>
          </cell>
          <cell r="AY1850">
            <v>-5265000</v>
          </cell>
          <cell r="AZ1850">
            <v>-5265000</v>
          </cell>
        </row>
        <row r="1851">
          <cell r="O1851">
            <v>0</v>
          </cell>
          <cell r="P1851">
            <v>0</v>
          </cell>
          <cell r="AO1851">
            <v>0</v>
          </cell>
          <cell r="AP1851">
            <v>0</v>
          </cell>
          <cell r="AQ1851">
            <v>0</v>
          </cell>
          <cell r="AR1851">
            <v>0</v>
          </cell>
          <cell r="AS1851">
            <v>0</v>
          </cell>
          <cell r="AT1851">
            <v>0</v>
          </cell>
          <cell r="AU1851">
            <v>0</v>
          </cell>
          <cell r="AV1851">
            <v>0</v>
          </cell>
          <cell r="AW1851">
            <v>0</v>
          </cell>
          <cell r="AX1851">
            <v>0</v>
          </cell>
          <cell r="AY1851">
            <v>0</v>
          </cell>
          <cell r="AZ1851">
            <v>0</v>
          </cell>
        </row>
        <row r="1852">
          <cell r="O1852">
            <v>0</v>
          </cell>
          <cell r="P1852">
            <v>0</v>
          </cell>
          <cell r="AO1852">
            <v>0</v>
          </cell>
          <cell r="AP1852">
            <v>0</v>
          </cell>
          <cell r="AQ1852">
            <v>0</v>
          </cell>
          <cell r="AR1852">
            <v>0</v>
          </cell>
          <cell r="AS1852">
            <v>0</v>
          </cell>
          <cell r="AT1852">
            <v>0</v>
          </cell>
          <cell r="AU1852">
            <v>0</v>
          </cell>
          <cell r="AV1852">
            <v>0</v>
          </cell>
          <cell r="AW1852">
            <v>0</v>
          </cell>
          <cell r="AX1852">
            <v>0</v>
          </cell>
          <cell r="AY1852">
            <v>0</v>
          </cell>
          <cell r="AZ1852">
            <v>0</v>
          </cell>
        </row>
        <row r="1853">
          <cell r="O1853">
            <v>0</v>
          </cell>
          <cell r="P1853">
            <v>0</v>
          </cell>
          <cell r="AO1853">
            <v>0</v>
          </cell>
          <cell r="AP1853">
            <v>0</v>
          </cell>
          <cell r="AQ1853">
            <v>0</v>
          </cell>
          <cell r="AR1853">
            <v>0</v>
          </cell>
          <cell r="AS1853">
            <v>0</v>
          </cell>
          <cell r="AT1853">
            <v>0</v>
          </cell>
          <cell r="AU1853">
            <v>0</v>
          </cell>
          <cell r="AV1853">
            <v>0</v>
          </cell>
          <cell r="AW1853">
            <v>0</v>
          </cell>
          <cell r="AX1853">
            <v>0</v>
          </cell>
          <cell r="AY1853">
            <v>0</v>
          </cell>
          <cell r="AZ1853">
            <v>0</v>
          </cell>
        </row>
        <row r="1854">
          <cell r="O1854">
            <v>0</v>
          </cell>
          <cell r="P1854">
            <v>0</v>
          </cell>
          <cell r="AO1854">
            <v>-697107.67041666666</v>
          </cell>
          <cell r="AP1854">
            <v>-432687.52499999997</v>
          </cell>
          <cell r="AQ1854">
            <v>-264420.1570833333</v>
          </cell>
          <cell r="AR1854">
            <v>-192305.56666666665</v>
          </cell>
          <cell r="AS1854">
            <v>-72114.587083333332</v>
          </cell>
          <cell r="AT1854">
            <v>0</v>
          </cell>
          <cell r="AU1854">
            <v>0</v>
          </cell>
          <cell r="AV1854">
            <v>0</v>
          </cell>
          <cell r="AW1854">
            <v>0</v>
          </cell>
          <cell r="AX1854">
            <v>0</v>
          </cell>
          <cell r="AY1854">
            <v>0</v>
          </cell>
          <cell r="AZ1854">
            <v>0</v>
          </cell>
        </row>
        <row r="1855">
          <cell r="O1855">
            <v>0</v>
          </cell>
          <cell r="P1855">
            <v>0</v>
          </cell>
          <cell r="AO1855">
            <v>-120168.75</v>
          </cell>
          <cell r="AP1855">
            <v>-74587.5</v>
          </cell>
          <cell r="AQ1855">
            <v>-45581.25</v>
          </cell>
          <cell r="AR1855">
            <v>-33150</v>
          </cell>
          <cell r="AS1855">
            <v>-12431.25</v>
          </cell>
          <cell r="AT1855">
            <v>0</v>
          </cell>
          <cell r="AU1855">
            <v>0</v>
          </cell>
          <cell r="AV1855">
            <v>0</v>
          </cell>
          <cell r="AW1855">
            <v>0</v>
          </cell>
          <cell r="AX1855">
            <v>0</v>
          </cell>
          <cell r="AY1855">
            <v>0</v>
          </cell>
          <cell r="AZ1855">
            <v>0</v>
          </cell>
        </row>
        <row r="1856">
          <cell r="O1856">
            <v>0</v>
          </cell>
          <cell r="P1856">
            <v>0</v>
          </cell>
          <cell r="AO1856">
            <v>0</v>
          </cell>
          <cell r="AP1856">
            <v>0</v>
          </cell>
          <cell r="AQ1856">
            <v>0</v>
          </cell>
          <cell r="AR1856">
            <v>0</v>
          </cell>
          <cell r="AS1856">
            <v>0</v>
          </cell>
          <cell r="AT1856">
            <v>0</v>
          </cell>
          <cell r="AU1856">
            <v>0</v>
          </cell>
          <cell r="AV1856">
            <v>0</v>
          </cell>
          <cell r="AW1856">
            <v>0</v>
          </cell>
          <cell r="AX1856">
            <v>0</v>
          </cell>
          <cell r="AY1856">
            <v>0</v>
          </cell>
          <cell r="AZ1856">
            <v>0</v>
          </cell>
        </row>
        <row r="1857">
          <cell r="O1857">
            <v>-6891826.6299999999</v>
          </cell>
          <cell r="P1857">
            <v>-1180368.3</v>
          </cell>
          <cell r="AO1857">
            <v>-4036097.4499999997</v>
          </cell>
          <cell r="AP1857">
            <v>-4036097.4533333331</v>
          </cell>
          <cell r="AQ1857">
            <v>-4036097.4566666665</v>
          </cell>
          <cell r="AR1857">
            <v>-4036097.4600000004</v>
          </cell>
          <cell r="AS1857">
            <v>-4036097.4633333343</v>
          </cell>
          <cell r="AT1857">
            <v>-4036097.4666666668</v>
          </cell>
          <cell r="AU1857">
            <v>-4036097.47</v>
          </cell>
          <cell r="AV1857">
            <v>-4036097.4733333332</v>
          </cell>
          <cell r="AW1857">
            <v>-4036097.4766666666</v>
          </cell>
          <cell r="AX1857">
            <v>-4036097.4800000004</v>
          </cell>
          <cell r="AY1857">
            <v>-4036097.4833333339</v>
          </cell>
          <cell r="AZ1857">
            <v>-4036097.4866666668</v>
          </cell>
        </row>
        <row r="1858">
          <cell r="O1858">
            <v>-6421875</v>
          </cell>
          <cell r="P1858">
            <v>-7828125</v>
          </cell>
          <cell r="AO1858">
            <v>-4312500</v>
          </cell>
          <cell r="AP1858">
            <v>-4312500</v>
          </cell>
          <cell r="AQ1858">
            <v>-4312500</v>
          </cell>
          <cell r="AR1858">
            <v>-4312500</v>
          </cell>
          <cell r="AS1858">
            <v>-4312500</v>
          </cell>
          <cell r="AT1858">
            <v>-4312500</v>
          </cell>
          <cell r="AU1858">
            <v>-4312500</v>
          </cell>
          <cell r="AV1858">
            <v>-4312500</v>
          </cell>
          <cell r="AW1858">
            <v>-4312500</v>
          </cell>
          <cell r="AX1858">
            <v>-4312500</v>
          </cell>
          <cell r="AY1858">
            <v>-4312500</v>
          </cell>
          <cell r="AZ1858">
            <v>-4312500</v>
          </cell>
        </row>
        <row r="1859">
          <cell r="O1859">
            <v>0</v>
          </cell>
          <cell r="P1859">
            <v>0</v>
          </cell>
          <cell r="AO1859">
            <v>0</v>
          </cell>
          <cell r="AP1859">
            <v>0</v>
          </cell>
          <cell r="AQ1859">
            <v>0</v>
          </cell>
          <cell r="AR1859">
            <v>0</v>
          </cell>
          <cell r="AS1859">
            <v>0</v>
          </cell>
          <cell r="AT1859">
            <v>0</v>
          </cell>
          <cell r="AU1859">
            <v>0</v>
          </cell>
          <cell r="AV1859">
            <v>0</v>
          </cell>
          <cell r="AW1859">
            <v>0</v>
          </cell>
          <cell r="AX1859">
            <v>0</v>
          </cell>
          <cell r="AY1859">
            <v>0</v>
          </cell>
          <cell r="AZ1859">
            <v>0</v>
          </cell>
        </row>
        <row r="1860">
          <cell r="O1860">
            <v>-1299250</v>
          </cell>
          <cell r="P1860">
            <v>-1948875</v>
          </cell>
          <cell r="AO1860">
            <v>-2273687.5</v>
          </cell>
          <cell r="AP1860">
            <v>-2273687.5</v>
          </cell>
          <cell r="AQ1860">
            <v>-2273687.5</v>
          </cell>
          <cell r="AR1860">
            <v>-2273687.5</v>
          </cell>
          <cell r="AS1860">
            <v>-2273687.5</v>
          </cell>
          <cell r="AT1860">
            <v>-2273687.5</v>
          </cell>
          <cell r="AU1860">
            <v>-2273687.5</v>
          </cell>
          <cell r="AV1860">
            <v>-2273687.5</v>
          </cell>
          <cell r="AW1860">
            <v>-2273687.5</v>
          </cell>
          <cell r="AX1860">
            <v>-2273687.5</v>
          </cell>
          <cell r="AY1860">
            <v>-2273687.5</v>
          </cell>
          <cell r="AZ1860">
            <v>-2273687.5</v>
          </cell>
        </row>
        <row r="1861">
          <cell r="O1861">
            <v>0</v>
          </cell>
          <cell r="P1861">
            <v>0</v>
          </cell>
          <cell r="AO1861">
            <v>0</v>
          </cell>
          <cell r="AP1861">
            <v>0</v>
          </cell>
          <cell r="AQ1861">
            <v>0</v>
          </cell>
          <cell r="AR1861">
            <v>0</v>
          </cell>
          <cell r="AS1861">
            <v>0</v>
          </cell>
          <cell r="AT1861">
            <v>0</v>
          </cell>
          <cell r="AU1861">
            <v>0</v>
          </cell>
          <cell r="AV1861">
            <v>0</v>
          </cell>
          <cell r="AW1861">
            <v>0</v>
          </cell>
          <cell r="AX1861">
            <v>0</v>
          </cell>
          <cell r="AY1861">
            <v>0</v>
          </cell>
          <cell r="AZ1861">
            <v>0</v>
          </cell>
        </row>
        <row r="1862">
          <cell r="O1862">
            <v>0</v>
          </cell>
          <cell r="P1862">
            <v>0</v>
          </cell>
          <cell r="AO1862">
            <v>0</v>
          </cell>
          <cell r="AP1862">
            <v>0</v>
          </cell>
          <cell r="AQ1862">
            <v>0</v>
          </cell>
          <cell r="AR1862">
            <v>0</v>
          </cell>
          <cell r="AS1862">
            <v>0</v>
          </cell>
          <cell r="AT1862">
            <v>0</v>
          </cell>
          <cell r="AU1862">
            <v>0</v>
          </cell>
          <cell r="AV1862">
            <v>0</v>
          </cell>
          <cell r="AW1862">
            <v>0</v>
          </cell>
          <cell r="AX1862">
            <v>0</v>
          </cell>
          <cell r="AY1862">
            <v>0</v>
          </cell>
          <cell r="AZ1862">
            <v>0</v>
          </cell>
        </row>
        <row r="1863">
          <cell r="O1863">
            <v>-6538.12</v>
          </cell>
          <cell r="P1863">
            <v>-7268.39</v>
          </cell>
          <cell r="AO1863">
            <v>-8586.8712500000001</v>
          </cell>
          <cell r="AP1863">
            <v>-9108.3983333333326</v>
          </cell>
          <cell r="AQ1863">
            <v>-9764.4437499999985</v>
          </cell>
          <cell r="AR1863">
            <v>-10370.862916666667</v>
          </cell>
          <cell r="AS1863">
            <v>-10898.367916666668</v>
          </cell>
          <cell r="AT1863">
            <v>-11482.140833333333</v>
          </cell>
          <cell r="AU1863">
            <v>-12079.175416666667</v>
          </cell>
          <cell r="AV1863">
            <v>-12803.529999999999</v>
          </cell>
          <cell r="AW1863">
            <v>-16704.980833333335</v>
          </cell>
          <cell r="AX1863">
            <v>-20504.23</v>
          </cell>
          <cell r="AY1863">
            <v>-21210.316249999996</v>
          </cell>
          <cell r="AZ1863">
            <v>-22002.552916666667</v>
          </cell>
        </row>
        <row r="1864">
          <cell r="O1864">
            <v>-7750637.8600000003</v>
          </cell>
          <cell r="P1864">
            <v>-746471.19</v>
          </cell>
          <cell r="AO1864">
            <v>-4248554.54</v>
          </cell>
          <cell r="AP1864">
            <v>-4248554.5366666662</v>
          </cell>
          <cell r="AQ1864">
            <v>-4248554.5333333341</v>
          </cell>
          <cell r="AR1864">
            <v>-4248554.53</v>
          </cell>
          <cell r="AS1864">
            <v>-4248554.5266666664</v>
          </cell>
          <cell r="AT1864">
            <v>-4248554.5233333334</v>
          </cell>
          <cell r="AU1864">
            <v>-4248554.5200000005</v>
          </cell>
          <cell r="AV1864">
            <v>-4248554.5166666675</v>
          </cell>
          <cell r="AW1864">
            <v>-4248554.5133333337</v>
          </cell>
          <cell r="AX1864">
            <v>-4248554.51</v>
          </cell>
          <cell r="AY1864">
            <v>-4248554.5066666668</v>
          </cell>
          <cell r="AZ1864">
            <v>-4248554.5033333339</v>
          </cell>
        </row>
        <row r="1865">
          <cell r="O1865">
            <v>-3973533.33</v>
          </cell>
          <cell r="P1865">
            <v>-5542033.3300000001</v>
          </cell>
          <cell r="AO1865">
            <v>-4757783.3299999991</v>
          </cell>
          <cell r="AP1865">
            <v>-4757783.3299999991</v>
          </cell>
          <cell r="AQ1865">
            <v>-4757783.3299999991</v>
          </cell>
          <cell r="AR1865">
            <v>-4757783.3299999991</v>
          </cell>
          <cell r="AS1865">
            <v>-4757783.3299999991</v>
          </cell>
          <cell r="AT1865">
            <v>-4757783.3299999991</v>
          </cell>
          <cell r="AU1865">
            <v>-4757783.3299999991</v>
          </cell>
          <cell r="AV1865">
            <v>-4757783.3299999991</v>
          </cell>
          <cell r="AW1865">
            <v>-4757783.3299999991</v>
          </cell>
          <cell r="AX1865">
            <v>-4757783.3299999991</v>
          </cell>
          <cell r="AY1865">
            <v>-4757783.3299999991</v>
          </cell>
          <cell r="AZ1865">
            <v>-4757783.3299999991</v>
          </cell>
        </row>
        <row r="1866">
          <cell r="O1866">
            <v>0</v>
          </cell>
          <cell r="P1866">
            <v>0</v>
          </cell>
          <cell r="AO1866">
            <v>0</v>
          </cell>
          <cell r="AP1866">
            <v>0</v>
          </cell>
          <cell r="AQ1866">
            <v>0</v>
          </cell>
          <cell r="AR1866">
            <v>0</v>
          </cell>
          <cell r="AS1866">
            <v>0</v>
          </cell>
          <cell r="AT1866">
            <v>0</v>
          </cell>
          <cell r="AU1866">
            <v>0</v>
          </cell>
          <cell r="AV1866">
            <v>0</v>
          </cell>
          <cell r="AW1866">
            <v>0</v>
          </cell>
          <cell r="AX1866">
            <v>0</v>
          </cell>
          <cell r="AY1866">
            <v>0</v>
          </cell>
          <cell r="AZ1866">
            <v>0</v>
          </cell>
        </row>
        <row r="1867">
          <cell r="O1867">
            <v>-8717500.0800000001</v>
          </cell>
          <cell r="P1867">
            <v>-1452916.75</v>
          </cell>
          <cell r="AO1867">
            <v>-5085208.4000000004</v>
          </cell>
          <cell r="AP1867">
            <v>-5085208.4033333333</v>
          </cell>
          <cell r="AQ1867">
            <v>-5085208.4066666672</v>
          </cell>
          <cell r="AR1867">
            <v>-5085208.41</v>
          </cell>
          <cell r="AS1867">
            <v>-5085208.4133333331</v>
          </cell>
          <cell r="AT1867">
            <v>-5085208.416666667</v>
          </cell>
          <cell r="AU1867">
            <v>-5085208.4200000009</v>
          </cell>
          <cell r="AV1867">
            <v>-5085208.4233333329</v>
          </cell>
          <cell r="AW1867">
            <v>-5085208.4266666668</v>
          </cell>
          <cell r="AX1867">
            <v>-5085208.4300000006</v>
          </cell>
          <cell r="AY1867">
            <v>-5085208.4333333336</v>
          </cell>
          <cell r="AZ1867">
            <v>-5085208.4366666665</v>
          </cell>
        </row>
        <row r="1868">
          <cell r="O1868">
            <v>-240131.97</v>
          </cell>
          <cell r="P1868">
            <v>-11509.02</v>
          </cell>
          <cell r="AO1868">
            <v>-144851.02499999999</v>
          </cell>
          <cell r="AP1868">
            <v>-151433.84916666668</v>
          </cell>
          <cell r="AQ1868">
            <v>-159206.38250000001</v>
          </cell>
          <cell r="AR1868">
            <v>-158466.39375000002</v>
          </cell>
          <cell r="AS1868">
            <v>-149213.88291666668</v>
          </cell>
          <cell r="AT1868">
            <v>-141944.75708333336</v>
          </cell>
          <cell r="AU1868">
            <v>-138252.71041666667</v>
          </cell>
          <cell r="AV1868">
            <v>-132890.44125</v>
          </cell>
          <cell r="AW1868">
            <v>-128218.86666666665</v>
          </cell>
          <cell r="AX1868">
            <v>-125615.13833333331</v>
          </cell>
          <cell r="AY1868">
            <v>-122341.36916666666</v>
          </cell>
          <cell r="AZ1868">
            <v>-120015.21208333333</v>
          </cell>
        </row>
        <row r="1869">
          <cell r="O1869">
            <v>0</v>
          </cell>
          <cell r="P1869">
            <v>0</v>
          </cell>
          <cell r="AO1869">
            <v>-10256.381666666666</v>
          </cell>
          <cell r="AP1869">
            <v>-5240.0812500000002</v>
          </cell>
          <cell r="AQ1869">
            <v>-4075.6187499999996</v>
          </cell>
          <cell r="AR1869">
            <v>-2911.15625</v>
          </cell>
          <cell r="AS1869">
            <v>-1746.6937499999997</v>
          </cell>
          <cell r="AT1869">
            <v>-582.23124999999993</v>
          </cell>
          <cell r="AU1869">
            <v>0</v>
          </cell>
          <cell r="AV1869">
            <v>0</v>
          </cell>
          <cell r="AW1869">
            <v>0</v>
          </cell>
          <cell r="AX1869">
            <v>0</v>
          </cell>
          <cell r="AY1869">
            <v>0</v>
          </cell>
          <cell r="AZ1869">
            <v>0</v>
          </cell>
        </row>
        <row r="1870">
          <cell r="O1870">
            <v>0</v>
          </cell>
          <cell r="P1870">
            <v>0</v>
          </cell>
          <cell r="AO1870">
            <v>0</v>
          </cell>
          <cell r="AP1870">
            <v>0</v>
          </cell>
          <cell r="AQ1870">
            <v>0</v>
          </cell>
          <cell r="AR1870">
            <v>0</v>
          </cell>
          <cell r="AS1870">
            <v>0</v>
          </cell>
          <cell r="AT1870">
            <v>0</v>
          </cell>
          <cell r="AU1870">
            <v>0</v>
          </cell>
          <cell r="AV1870">
            <v>0</v>
          </cell>
          <cell r="AW1870">
            <v>0</v>
          </cell>
          <cell r="AX1870">
            <v>0</v>
          </cell>
          <cell r="AY1870">
            <v>0</v>
          </cell>
          <cell r="AZ1870">
            <v>0</v>
          </cell>
        </row>
        <row r="1871">
          <cell r="O1871">
            <v>-3358250</v>
          </cell>
          <cell r="P1871">
            <v>-5037375</v>
          </cell>
          <cell r="AO1871">
            <v>-5876937.5</v>
          </cell>
          <cell r="AP1871">
            <v>-5876937.5</v>
          </cell>
          <cell r="AQ1871">
            <v>-5876937.5</v>
          </cell>
          <cell r="AR1871">
            <v>-5876937.5</v>
          </cell>
          <cell r="AS1871">
            <v>-5876937.5</v>
          </cell>
          <cell r="AT1871">
            <v>-5876937.5</v>
          </cell>
          <cell r="AU1871">
            <v>-5876937.5</v>
          </cell>
          <cell r="AV1871">
            <v>-5876937.5</v>
          </cell>
          <cell r="AW1871">
            <v>-5876937.5</v>
          </cell>
          <cell r="AX1871">
            <v>-5876937.5</v>
          </cell>
          <cell r="AY1871">
            <v>-5876937.5</v>
          </cell>
          <cell r="AZ1871">
            <v>-5876937.5</v>
          </cell>
        </row>
        <row r="1872">
          <cell r="O1872">
            <v>-4028329.91</v>
          </cell>
          <cell r="P1872">
            <v>-5597809.0800000001</v>
          </cell>
          <cell r="AO1872">
            <v>-4813069.4800000004</v>
          </cell>
          <cell r="AP1872">
            <v>-4813069.4833333334</v>
          </cell>
          <cell r="AQ1872">
            <v>-4813069.4866666663</v>
          </cell>
          <cell r="AR1872">
            <v>-4813069.4900000012</v>
          </cell>
          <cell r="AS1872">
            <v>-4813069.4933333332</v>
          </cell>
          <cell r="AT1872">
            <v>-4813069.4966666671</v>
          </cell>
          <cell r="AU1872">
            <v>-4813069.5000000009</v>
          </cell>
          <cell r="AV1872">
            <v>-4813069.5033333339</v>
          </cell>
          <cell r="AW1872">
            <v>-4813069.5066666668</v>
          </cell>
          <cell r="AX1872">
            <v>-4813069.51</v>
          </cell>
          <cell r="AY1872">
            <v>-4813069.5133333337</v>
          </cell>
          <cell r="AZ1872">
            <v>-4813069.5166666675</v>
          </cell>
        </row>
        <row r="1873">
          <cell r="O1873">
            <v>-5443777.6299999999</v>
          </cell>
          <cell r="P1873">
            <v>-6644610.96</v>
          </cell>
          <cell r="AO1873">
            <v>-3642527.643333334</v>
          </cell>
          <cell r="AP1873">
            <v>-3642527.64</v>
          </cell>
          <cell r="AQ1873">
            <v>-3642527.6366666663</v>
          </cell>
          <cell r="AR1873">
            <v>-3642527.6333333328</v>
          </cell>
          <cell r="AS1873">
            <v>-3642527.6300000008</v>
          </cell>
          <cell r="AT1873">
            <v>-3642527.6266666669</v>
          </cell>
          <cell r="AU1873">
            <v>-3642527.6233333331</v>
          </cell>
          <cell r="AV1873">
            <v>-3642527.6199999996</v>
          </cell>
          <cell r="AW1873">
            <v>-3642527.6166666672</v>
          </cell>
          <cell r="AX1873">
            <v>-3642527.6133333337</v>
          </cell>
          <cell r="AY1873">
            <v>-3642527.61</v>
          </cell>
          <cell r="AZ1873">
            <v>-3642527.6066666669</v>
          </cell>
        </row>
        <row r="1874">
          <cell r="O1874">
            <v>-2208216.66</v>
          </cell>
          <cell r="P1874">
            <v>-3617716.66</v>
          </cell>
          <cell r="AO1874">
            <v>-4322466.6599999992</v>
          </cell>
          <cell r="AP1874">
            <v>-4322466.6599999992</v>
          </cell>
          <cell r="AQ1874">
            <v>-4322466.66</v>
          </cell>
          <cell r="AR1874">
            <v>-4322466.6599999992</v>
          </cell>
          <cell r="AS1874">
            <v>-4322466.6599999992</v>
          </cell>
          <cell r="AT1874">
            <v>-4322466.6599999992</v>
          </cell>
          <cell r="AU1874">
            <v>-4322466.6599999992</v>
          </cell>
          <cell r="AV1874">
            <v>-4322466.6599999992</v>
          </cell>
          <cell r="AW1874">
            <v>-4322466.66</v>
          </cell>
          <cell r="AX1874">
            <v>-4322466.6599999992</v>
          </cell>
          <cell r="AY1874">
            <v>-4322466.6599999992</v>
          </cell>
          <cell r="AZ1874">
            <v>-4322466.6599999992</v>
          </cell>
        </row>
        <row r="1875">
          <cell r="O1875">
            <v>-492666.67</v>
          </cell>
          <cell r="P1875">
            <v>-1416416.67</v>
          </cell>
          <cell r="AO1875">
            <v>-2802041.6700000004</v>
          </cell>
          <cell r="AP1875">
            <v>-2802041.6700000004</v>
          </cell>
          <cell r="AQ1875">
            <v>-2802041.6700000004</v>
          </cell>
          <cell r="AR1875">
            <v>-2802041.6700000004</v>
          </cell>
          <cell r="AS1875">
            <v>-2802041.6700000004</v>
          </cell>
          <cell r="AT1875">
            <v>-2802041.6700000004</v>
          </cell>
          <cell r="AU1875">
            <v>-2802041.6700000004</v>
          </cell>
          <cell r="AV1875">
            <v>-2802041.6700000004</v>
          </cell>
          <cell r="AW1875">
            <v>-2802041.6700000004</v>
          </cell>
          <cell r="AX1875">
            <v>-2802041.6700000004</v>
          </cell>
          <cell r="AY1875">
            <v>-2802041.6700000004</v>
          </cell>
          <cell r="AZ1875">
            <v>-2802041.6700000004</v>
          </cell>
        </row>
        <row r="1876">
          <cell r="O1876">
            <v>-94000</v>
          </cell>
          <cell r="P1876">
            <v>-270250</v>
          </cell>
          <cell r="AO1876">
            <v>-534625</v>
          </cell>
          <cell r="AP1876">
            <v>-534625</v>
          </cell>
          <cell r="AQ1876">
            <v>-534625</v>
          </cell>
          <cell r="AR1876">
            <v>-534625</v>
          </cell>
          <cell r="AS1876">
            <v>-534625</v>
          </cell>
          <cell r="AT1876">
            <v>-534625</v>
          </cell>
          <cell r="AU1876">
            <v>-534625</v>
          </cell>
          <cell r="AV1876">
            <v>-534625</v>
          </cell>
          <cell r="AW1876">
            <v>-534625</v>
          </cell>
          <cell r="AX1876">
            <v>-534625</v>
          </cell>
          <cell r="AY1876">
            <v>-534625</v>
          </cell>
          <cell r="AZ1876">
            <v>-534625</v>
          </cell>
        </row>
        <row r="1877">
          <cell r="O1877">
            <v>-21431.41</v>
          </cell>
          <cell r="P1877">
            <v>-23010.52</v>
          </cell>
          <cell r="AO1877">
            <v>-13200.336666666668</v>
          </cell>
          <cell r="AP1877">
            <v>-15171.9475</v>
          </cell>
          <cell r="AQ1877">
            <v>-16898.324583333331</v>
          </cell>
          <cell r="AR1877">
            <v>-18285.286250000001</v>
          </cell>
          <cell r="AS1877">
            <v>-19488.284583333334</v>
          </cell>
          <cell r="AT1877">
            <v>-20506.30875</v>
          </cell>
          <cell r="AU1877">
            <v>-21340.022499999995</v>
          </cell>
          <cell r="AV1877">
            <v>-22030.040833333333</v>
          </cell>
          <cell r="AW1877">
            <v>-22595.514583333334</v>
          </cell>
          <cell r="AX1877">
            <v>-23042.770416666666</v>
          </cell>
          <cell r="AY1877">
            <v>-23394.477499999997</v>
          </cell>
          <cell r="AZ1877">
            <v>-23656.804999999997</v>
          </cell>
        </row>
        <row r="1878">
          <cell r="O1878">
            <v>-1364984.83</v>
          </cell>
          <cell r="P1878">
            <v>-1814979.83</v>
          </cell>
          <cell r="AO1878">
            <v>-744366.72791666666</v>
          </cell>
          <cell r="AP1878">
            <v>-951864.42208333348</v>
          </cell>
          <cell r="AQ1878">
            <v>-1084362.9495833332</v>
          </cell>
          <cell r="AR1878">
            <v>-1141862.3104166666</v>
          </cell>
          <cell r="AS1878">
            <v>-1231236.3170833334</v>
          </cell>
          <cell r="AT1878">
            <v>-1333735.1779166667</v>
          </cell>
          <cell r="AU1878">
            <v>-1436234.0387500001</v>
          </cell>
          <cell r="AV1878">
            <v>-1538732.8995833334</v>
          </cell>
          <cell r="AW1878">
            <v>-1589982.33</v>
          </cell>
          <cell r="AX1878">
            <v>-1589982.3299999998</v>
          </cell>
          <cell r="AY1878">
            <v>-1589982.33</v>
          </cell>
          <cell r="AZ1878">
            <v>-1589982.33</v>
          </cell>
        </row>
        <row r="1879">
          <cell r="O1879">
            <v>-236600</v>
          </cell>
          <cell r="P1879">
            <v>-314600</v>
          </cell>
          <cell r="AO1879">
            <v>-129025</v>
          </cell>
          <cell r="AP1879">
            <v>-164991.66666666666</v>
          </cell>
          <cell r="AQ1879">
            <v>-187958.33333333334</v>
          </cell>
          <cell r="AR1879">
            <v>-197925</v>
          </cell>
          <cell r="AS1879">
            <v>-213416.66666666666</v>
          </cell>
          <cell r="AT1879">
            <v>-231183.33333333334</v>
          </cell>
          <cell r="AU1879">
            <v>-248950</v>
          </cell>
          <cell r="AV1879">
            <v>-266716.66666666669</v>
          </cell>
          <cell r="AW1879">
            <v>-275600</v>
          </cell>
          <cell r="AX1879">
            <v>-275600</v>
          </cell>
          <cell r="AY1879">
            <v>-275600</v>
          </cell>
          <cell r="AZ1879">
            <v>-275600</v>
          </cell>
        </row>
        <row r="1880">
          <cell r="O1880">
            <v>0</v>
          </cell>
          <cell r="P1880">
            <v>0</v>
          </cell>
          <cell r="AO1880">
            <v>0</v>
          </cell>
          <cell r="AP1880">
            <v>0</v>
          </cell>
          <cell r="AQ1880">
            <v>0</v>
          </cell>
          <cell r="AR1880">
            <v>0</v>
          </cell>
          <cell r="AS1880">
            <v>0</v>
          </cell>
          <cell r="AT1880">
            <v>0</v>
          </cell>
          <cell r="AU1880">
            <v>0</v>
          </cell>
          <cell r="AV1880">
            <v>0</v>
          </cell>
          <cell r="AW1880">
            <v>0</v>
          </cell>
          <cell r="AX1880">
            <v>0</v>
          </cell>
          <cell r="AY1880">
            <v>0</v>
          </cell>
          <cell r="AZ1880">
            <v>0</v>
          </cell>
        </row>
        <row r="1881">
          <cell r="O1881">
            <v>0</v>
          </cell>
          <cell r="P1881">
            <v>0</v>
          </cell>
          <cell r="AO1881">
            <v>0</v>
          </cell>
          <cell r="AP1881">
            <v>0</v>
          </cell>
          <cell r="AQ1881">
            <v>0</v>
          </cell>
          <cell r="AR1881">
            <v>0</v>
          </cell>
          <cell r="AS1881">
            <v>0</v>
          </cell>
          <cell r="AT1881">
            <v>0</v>
          </cell>
          <cell r="AU1881">
            <v>0</v>
          </cell>
          <cell r="AV1881">
            <v>0</v>
          </cell>
          <cell r="AW1881">
            <v>0</v>
          </cell>
          <cell r="AX1881">
            <v>0</v>
          </cell>
          <cell r="AY1881">
            <v>0</v>
          </cell>
          <cell r="AZ1881">
            <v>0</v>
          </cell>
        </row>
        <row r="1882">
          <cell r="O1882">
            <v>0</v>
          </cell>
          <cell r="P1882">
            <v>0</v>
          </cell>
          <cell r="AO1882">
            <v>0</v>
          </cell>
          <cell r="AP1882">
            <v>0</v>
          </cell>
          <cell r="AQ1882">
            <v>0</v>
          </cell>
          <cell r="AR1882">
            <v>0</v>
          </cell>
          <cell r="AS1882">
            <v>0</v>
          </cell>
          <cell r="AT1882">
            <v>0</v>
          </cell>
          <cell r="AU1882">
            <v>0</v>
          </cell>
          <cell r="AV1882">
            <v>0</v>
          </cell>
          <cell r="AW1882">
            <v>0</v>
          </cell>
          <cell r="AX1882">
            <v>0</v>
          </cell>
          <cell r="AY1882">
            <v>0</v>
          </cell>
          <cell r="AZ1882">
            <v>0</v>
          </cell>
        </row>
        <row r="1883">
          <cell r="O1883">
            <v>-31489.96</v>
          </cell>
          <cell r="P1883">
            <v>-123.74</v>
          </cell>
          <cell r="AO1883">
            <v>-116601.03499999999</v>
          </cell>
          <cell r="AP1883">
            <v>-116606.10458333335</v>
          </cell>
          <cell r="AQ1883">
            <v>-116074.96</v>
          </cell>
          <cell r="AR1883">
            <v>-115579.20583333333</v>
          </cell>
          <cell r="AS1883">
            <v>-112265.68333333335</v>
          </cell>
          <cell r="AT1883">
            <v>-108909.11083333334</v>
          </cell>
          <cell r="AU1883">
            <v>-107520.51333333331</v>
          </cell>
          <cell r="AV1883">
            <v>-106131.91583333332</v>
          </cell>
          <cell r="AW1883">
            <v>-104132.18083333333</v>
          </cell>
          <cell r="AX1883">
            <v>-91079.430833333332</v>
          </cell>
          <cell r="AY1883">
            <v>-78714.334166666667</v>
          </cell>
          <cell r="AZ1883">
            <v>-78380.666249999995</v>
          </cell>
        </row>
        <row r="1884">
          <cell r="O1884">
            <v>-48.83</v>
          </cell>
          <cell r="P1884">
            <v>1420.58</v>
          </cell>
          <cell r="AO1884">
            <v>-16398.876249999998</v>
          </cell>
          <cell r="AP1884">
            <v>-14541.650833333331</v>
          </cell>
          <cell r="AQ1884">
            <v>-6963.1599999999989</v>
          </cell>
          <cell r="AR1884">
            <v>173.34625000000017</v>
          </cell>
          <cell r="AS1884">
            <v>293.13583333333321</v>
          </cell>
          <cell r="AT1884">
            <v>-702.23166666666623</v>
          </cell>
          <cell r="AU1884">
            <v>61.751250000000255</v>
          </cell>
          <cell r="AV1884">
            <v>1579.4295833333335</v>
          </cell>
          <cell r="AW1884">
            <v>2077.4008333333336</v>
          </cell>
          <cell r="AX1884">
            <v>3006.21875</v>
          </cell>
          <cell r="AY1884">
            <v>3405.1029166666667</v>
          </cell>
          <cell r="AZ1884">
            <v>3532.3529166666672</v>
          </cell>
        </row>
        <row r="1885">
          <cell r="O1885">
            <v>0</v>
          </cell>
          <cell r="P1885">
            <v>0</v>
          </cell>
          <cell r="AO1885">
            <v>0</v>
          </cell>
          <cell r="AP1885">
            <v>0</v>
          </cell>
          <cell r="AQ1885">
            <v>0</v>
          </cell>
          <cell r="AR1885">
            <v>0</v>
          </cell>
          <cell r="AS1885">
            <v>0</v>
          </cell>
          <cell r="AT1885">
            <v>0</v>
          </cell>
          <cell r="AU1885">
            <v>0</v>
          </cell>
          <cell r="AV1885">
            <v>0</v>
          </cell>
          <cell r="AW1885">
            <v>0</v>
          </cell>
          <cell r="AX1885">
            <v>0</v>
          </cell>
          <cell r="AY1885">
            <v>0</v>
          </cell>
          <cell r="AZ1885">
            <v>0</v>
          </cell>
        </row>
        <row r="1886">
          <cell r="O1886">
            <v>0</v>
          </cell>
          <cell r="P1886">
            <v>0</v>
          </cell>
          <cell r="AO1886">
            <v>0</v>
          </cell>
          <cell r="AP1886">
            <v>0</v>
          </cell>
          <cell r="AQ1886">
            <v>0</v>
          </cell>
          <cell r="AR1886">
            <v>0</v>
          </cell>
          <cell r="AS1886">
            <v>0</v>
          </cell>
          <cell r="AT1886">
            <v>0</v>
          </cell>
          <cell r="AU1886">
            <v>0</v>
          </cell>
          <cell r="AV1886">
            <v>0</v>
          </cell>
          <cell r="AW1886">
            <v>0</v>
          </cell>
          <cell r="AX1886">
            <v>0</v>
          </cell>
          <cell r="AY1886">
            <v>0</v>
          </cell>
          <cell r="AZ1886">
            <v>0</v>
          </cell>
        </row>
        <row r="1887">
          <cell r="O1887">
            <v>-407982.09</v>
          </cell>
          <cell r="P1887">
            <v>-480.52</v>
          </cell>
          <cell r="AO1887">
            <v>-250012.97666666665</v>
          </cell>
          <cell r="AP1887">
            <v>-250006.20666666667</v>
          </cell>
          <cell r="AQ1887">
            <v>-248876.17708333334</v>
          </cell>
          <cell r="AR1887">
            <v>-248106.63041666671</v>
          </cell>
          <cell r="AS1887">
            <v>-246764.95666666669</v>
          </cell>
          <cell r="AT1887">
            <v>-245029.30375000005</v>
          </cell>
          <cell r="AU1887">
            <v>-235781.19500000007</v>
          </cell>
          <cell r="AV1887">
            <v>-226556.3366666667</v>
          </cell>
          <cell r="AW1887">
            <v>-225874.2141666667</v>
          </cell>
          <cell r="AX1887">
            <v>-202777.89125000002</v>
          </cell>
          <cell r="AY1887">
            <v>-163364.43708333335</v>
          </cell>
          <cell r="AZ1887">
            <v>-146673.01833333334</v>
          </cell>
        </row>
        <row r="1888">
          <cell r="O1888">
            <v>0</v>
          </cell>
          <cell r="P1888">
            <v>0</v>
          </cell>
          <cell r="AO1888">
            <v>0</v>
          </cell>
          <cell r="AP1888">
            <v>0</v>
          </cell>
          <cell r="AQ1888">
            <v>0</v>
          </cell>
          <cell r="AR1888">
            <v>0</v>
          </cell>
          <cell r="AS1888">
            <v>0</v>
          </cell>
          <cell r="AT1888">
            <v>0</v>
          </cell>
          <cell r="AU1888">
            <v>0</v>
          </cell>
          <cell r="AV1888">
            <v>0</v>
          </cell>
          <cell r="AW1888">
            <v>0</v>
          </cell>
          <cell r="AX1888">
            <v>0</v>
          </cell>
          <cell r="AY1888">
            <v>0</v>
          </cell>
          <cell r="AZ1888">
            <v>0</v>
          </cell>
        </row>
        <row r="1889">
          <cell r="O1889">
            <v>-29905.11</v>
          </cell>
          <cell r="P1889">
            <v>-61094.43</v>
          </cell>
          <cell r="AO1889">
            <v>-26024.879166666662</v>
          </cell>
          <cell r="AP1889">
            <v>-28395.641666666663</v>
          </cell>
          <cell r="AQ1889">
            <v>-30622.171249999999</v>
          </cell>
          <cell r="AR1889">
            <v>-31664.340833333335</v>
          </cell>
          <cell r="AS1889">
            <v>-33274.652916666666</v>
          </cell>
          <cell r="AT1889">
            <v>-35468.932083333326</v>
          </cell>
          <cell r="AU1889">
            <v>-35131.651250000003</v>
          </cell>
          <cell r="AV1889">
            <v>-33626.688333333332</v>
          </cell>
          <cell r="AW1889">
            <v>-33224.775000000001</v>
          </cell>
          <cell r="AX1889">
            <v>-31546.973333333339</v>
          </cell>
          <cell r="AY1889">
            <v>-31835.036250000005</v>
          </cell>
          <cell r="AZ1889">
            <v>-33691.157916666671</v>
          </cell>
        </row>
        <row r="1890">
          <cell r="O1890">
            <v>-1869854.5</v>
          </cell>
          <cell r="P1890">
            <v>-1143978.3400000001</v>
          </cell>
          <cell r="AO1890">
            <v>-1723256.4887500003</v>
          </cell>
          <cell r="AP1890">
            <v>-1664099.655</v>
          </cell>
          <cell r="AQ1890">
            <v>-1700761.0116666667</v>
          </cell>
          <cell r="AR1890">
            <v>-1812103.4400000002</v>
          </cell>
          <cell r="AS1890">
            <v>-1884637.8275000004</v>
          </cell>
          <cell r="AT1890">
            <v>-1898293.0995833334</v>
          </cell>
          <cell r="AU1890">
            <v>-1914038.9970833333</v>
          </cell>
          <cell r="AV1890">
            <v>-1951854.5833333333</v>
          </cell>
          <cell r="AW1890">
            <v>-1992729.0645833332</v>
          </cell>
          <cell r="AX1890">
            <v>-2002455.1416666666</v>
          </cell>
          <cell r="AY1890">
            <v>-1990611.4162499998</v>
          </cell>
          <cell r="AZ1890">
            <v>-1999688.9362499996</v>
          </cell>
        </row>
        <row r="1891">
          <cell r="O1891">
            <v>0</v>
          </cell>
          <cell r="P1891">
            <v>0</v>
          </cell>
          <cell r="AO1891">
            <v>0</v>
          </cell>
          <cell r="AP1891">
            <v>0</v>
          </cell>
          <cell r="AQ1891">
            <v>0</v>
          </cell>
          <cell r="AR1891">
            <v>0</v>
          </cell>
          <cell r="AS1891">
            <v>0</v>
          </cell>
          <cell r="AT1891">
            <v>0</v>
          </cell>
          <cell r="AU1891">
            <v>0</v>
          </cell>
          <cell r="AV1891">
            <v>0</v>
          </cell>
          <cell r="AW1891">
            <v>0</v>
          </cell>
          <cell r="AX1891">
            <v>0</v>
          </cell>
          <cell r="AY1891">
            <v>0</v>
          </cell>
          <cell r="AZ1891">
            <v>0</v>
          </cell>
        </row>
        <row r="1892">
          <cell r="O1892">
            <v>0</v>
          </cell>
          <cell r="P1892">
            <v>0</v>
          </cell>
          <cell r="AO1892">
            <v>0</v>
          </cell>
          <cell r="AP1892">
            <v>0</v>
          </cell>
          <cell r="AQ1892">
            <v>0</v>
          </cell>
          <cell r="AR1892">
            <v>0</v>
          </cell>
          <cell r="AS1892">
            <v>0</v>
          </cell>
          <cell r="AT1892">
            <v>0</v>
          </cell>
          <cell r="AU1892">
            <v>0</v>
          </cell>
          <cell r="AV1892">
            <v>0</v>
          </cell>
          <cell r="AW1892">
            <v>0</v>
          </cell>
          <cell r="AX1892">
            <v>0</v>
          </cell>
          <cell r="AY1892">
            <v>0</v>
          </cell>
          <cell r="AZ1892">
            <v>0</v>
          </cell>
        </row>
        <row r="1893">
          <cell r="O1893">
            <v>-59905.06</v>
          </cell>
          <cell r="P1893">
            <v>-60518.78</v>
          </cell>
          <cell r="AO1893">
            <v>-46999.138750000006</v>
          </cell>
          <cell r="AP1893">
            <v>-52281.585833333324</v>
          </cell>
          <cell r="AQ1893">
            <v>-56035.011250000003</v>
          </cell>
          <cell r="AR1893">
            <v>-58136.167083333334</v>
          </cell>
          <cell r="AS1893">
            <v>-59216.054166666669</v>
          </cell>
          <cell r="AT1893">
            <v>-59269.065833333349</v>
          </cell>
          <cell r="AU1893">
            <v>-59487.101666666684</v>
          </cell>
          <cell r="AV1893">
            <v>-59695.691250000003</v>
          </cell>
          <cell r="AW1893">
            <v>-59661.032500000008</v>
          </cell>
          <cell r="AX1893">
            <v>-59108.226666666676</v>
          </cell>
          <cell r="AY1893">
            <v>-58588.165416666663</v>
          </cell>
          <cell r="AZ1893">
            <v>-58530.97625</v>
          </cell>
        </row>
        <row r="1894">
          <cell r="O1894">
            <v>0</v>
          </cell>
          <cell r="P1894">
            <v>0</v>
          </cell>
          <cell r="AO1894">
            <v>0</v>
          </cell>
          <cell r="AP1894">
            <v>0</v>
          </cell>
          <cell r="AQ1894">
            <v>0</v>
          </cell>
          <cell r="AR1894">
            <v>0</v>
          </cell>
          <cell r="AS1894">
            <v>0</v>
          </cell>
          <cell r="AT1894">
            <v>0</v>
          </cell>
          <cell r="AU1894">
            <v>0</v>
          </cell>
          <cell r="AV1894">
            <v>0</v>
          </cell>
          <cell r="AW1894">
            <v>0</v>
          </cell>
          <cell r="AX1894">
            <v>0</v>
          </cell>
          <cell r="AY1894">
            <v>0</v>
          </cell>
          <cell r="AZ1894">
            <v>0</v>
          </cell>
        </row>
        <row r="1895">
          <cell r="O1895">
            <v>0</v>
          </cell>
          <cell r="P1895">
            <v>0</v>
          </cell>
          <cell r="AO1895">
            <v>0</v>
          </cell>
          <cell r="AP1895">
            <v>0</v>
          </cell>
          <cell r="AQ1895">
            <v>0</v>
          </cell>
          <cell r="AR1895">
            <v>0</v>
          </cell>
          <cell r="AS1895">
            <v>0</v>
          </cell>
          <cell r="AT1895">
            <v>0</v>
          </cell>
          <cell r="AU1895">
            <v>0</v>
          </cell>
          <cell r="AV1895">
            <v>0</v>
          </cell>
          <cell r="AW1895">
            <v>0</v>
          </cell>
          <cell r="AX1895">
            <v>0</v>
          </cell>
          <cell r="AY1895">
            <v>0</v>
          </cell>
          <cell r="AZ1895">
            <v>0</v>
          </cell>
        </row>
        <row r="1896">
          <cell r="O1896">
            <v>0</v>
          </cell>
          <cell r="P1896">
            <v>0</v>
          </cell>
          <cell r="AO1896">
            <v>-85416.666666666672</v>
          </cell>
          <cell r="AP1896">
            <v>-85416.666666666672</v>
          </cell>
          <cell r="AQ1896">
            <v>-81250</v>
          </cell>
          <cell r="AR1896">
            <v>-72916.666666666672</v>
          </cell>
          <cell r="AS1896">
            <v>-64583.333333333336</v>
          </cell>
          <cell r="AT1896">
            <v>-53125</v>
          </cell>
          <cell r="AU1896">
            <v>-34375</v>
          </cell>
          <cell r="AV1896">
            <v>-11458.333333333334</v>
          </cell>
          <cell r="AW1896">
            <v>0</v>
          </cell>
          <cell r="AX1896">
            <v>0</v>
          </cell>
          <cell r="AY1896">
            <v>0</v>
          </cell>
          <cell r="AZ1896">
            <v>0</v>
          </cell>
        </row>
        <row r="1897">
          <cell r="O1897">
            <v>0</v>
          </cell>
          <cell r="P1897">
            <v>0</v>
          </cell>
          <cell r="AO1897">
            <v>0</v>
          </cell>
          <cell r="AP1897">
            <v>0</v>
          </cell>
          <cell r="AQ1897">
            <v>0</v>
          </cell>
          <cell r="AR1897">
            <v>0</v>
          </cell>
          <cell r="AS1897">
            <v>0</v>
          </cell>
          <cell r="AT1897">
            <v>0</v>
          </cell>
          <cell r="AU1897">
            <v>0</v>
          </cell>
          <cell r="AV1897">
            <v>0</v>
          </cell>
          <cell r="AW1897">
            <v>0</v>
          </cell>
          <cell r="AX1897">
            <v>0</v>
          </cell>
          <cell r="AY1897">
            <v>0</v>
          </cell>
          <cell r="AZ1897">
            <v>0</v>
          </cell>
        </row>
        <row r="1898">
          <cell r="O1898">
            <v>-336350</v>
          </cell>
          <cell r="P1898">
            <v>-318530</v>
          </cell>
          <cell r="AO1898">
            <v>-265611.66666666669</v>
          </cell>
          <cell r="AP1898">
            <v>-277945</v>
          </cell>
          <cell r="AQ1898">
            <v>-284339.16666666669</v>
          </cell>
          <cell r="AR1898">
            <v>-284794.16666666669</v>
          </cell>
          <cell r="AS1898">
            <v>-285249.16666666669</v>
          </cell>
          <cell r="AT1898">
            <v>-289934.58333333331</v>
          </cell>
          <cell r="AU1898">
            <v>-298850.41666666669</v>
          </cell>
          <cell r="AV1898">
            <v>-310474.58333333331</v>
          </cell>
          <cell r="AW1898">
            <v>-321813.33333333331</v>
          </cell>
          <cell r="AX1898">
            <v>-330158.33333333331</v>
          </cell>
          <cell r="AY1898">
            <v>-338503.33333333331</v>
          </cell>
          <cell r="AZ1898">
            <v>-354819.5</v>
          </cell>
        </row>
        <row r="1899">
          <cell r="O1899">
            <v>0</v>
          </cell>
          <cell r="P1899">
            <v>0</v>
          </cell>
          <cell r="AO1899">
            <v>0</v>
          </cell>
          <cell r="AP1899">
            <v>0</v>
          </cell>
          <cell r="AQ1899">
            <v>0</v>
          </cell>
          <cell r="AR1899">
            <v>0</v>
          </cell>
          <cell r="AS1899">
            <v>0</v>
          </cell>
          <cell r="AT1899">
            <v>0</v>
          </cell>
          <cell r="AU1899">
            <v>0</v>
          </cell>
          <cell r="AV1899">
            <v>0</v>
          </cell>
          <cell r="AW1899">
            <v>0</v>
          </cell>
          <cell r="AX1899">
            <v>0</v>
          </cell>
          <cell r="AY1899">
            <v>0</v>
          </cell>
          <cell r="AZ1899">
            <v>0</v>
          </cell>
        </row>
        <row r="1900">
          <cell r="O1900">
            <v>-923508.98</v>
          </cell>
          <cell r="P1900">
            <v>-1026121.09</v>
          </cell>
          <cell r="AO1900">
            <v>-511371.19958333339</v>
          </cell>
          <cell r="AP1900">
            <v>-609248.96958333335</v>
          </cell>
          <cell r="AQ1900">
            <v>-711798.51041666663</v>
          </cell>
          <cell r="AR1900">
            <v>-763125.42125000001</v>
          </cell>
          <cell r="AS1900">
            <v>-763333.98291666666</v>
          </cell>
          <cell r="AT1900">
            <v>-763459.12000000011</v>
          </cell>
          <cell r="AU1900">
            <v>-763250.55916666647</v>
          </cell>
          <cell r="AV1900">
            <v>-762916.86166666669</v>
          </cell>
          <cell r="AW1900">
            <v>-761915.76791666669</v>
          </cell>
          <cell r="AX1900">
            <v>-759538.17041666666</v>
          </cell>
          <cell r="AY1900">
            <v>-756159.47958333325</v>
          </cell>
          <cell r="AZ1900">
            <v>-752196.8175</v>
          </cell>
        </row>
        <row r="1901">
          <cell r="O1901">
            <v>0</v>
          </cell>
          <cell r="P1901">
            <v>0</v>
          </cell>
          <cell r="AO1901">
            <v>0</v>
          </cell>
          <cell r="AP1901">
            <v>0</v>
          </cell>
          <cell r="AQ1901">
            <v>0</v>
          </cell>
          <cell r="AR1901">
            <v>0</v>
          </cell>
          <cell r="AS1901">
            <v>0</v>
          </cell>
          <cell r="AT1901">
            <v>0</v>
          </cell>
          <cell r="AU1901">
            <v>0</v>
          </cell>
          <cell r="AV1901">
            <v>0</v>
          </cell>
          <cell r="AW1901">
            <v>0</v>
          </cell>
          <cell r="AX1901">
            <v>0</v>
          </cell>
          <cell r="AY1901">
            <v>0</v>
          </cell>
          <cell r="AZ1901">
            <v>0</v>
          </cell>
        </row>
        <row r="1902">
          <cell r="O1902">
            <v>0</v>
          </cell>
          <cell r="P1902">
            <v>0</v>
          </cell>
          <cell r="AO1902">
            <v>0</v>
          </cell>
          <cell r="AP1902">
            <v>0</v>
          </cell>
          <cell r="AQ1902">
            <v>0</v>
          </cell>
          <cell r="AR1902">
            <v>0</v>
          </cell>
          <cell r="AS1902">
            <v>0</v>
          </cell>
          <cell r="AT1902">
            <v>0</v>
          </cell>
          <cell r="AU1902">
            <v>0</v>
          </cell>
          <cell r="AV1902">
            <v>0</v>
          </cell>
          <cell r="AW1902">
            <v>0</v>
          </cell>
          <cell r="AX1902">
            <v>0</v>
          </cell>
          <cell r="AY1902">
            <v>0</v>
          </cell>
          <cell r="AZ1902">
            <v>-1427.8</v>
          </cell>
        </row>
        <row r="1903">
          <cell r="O1903">
            <v>0</v>
          </cell>
          <cell r="P1903">
            <v>0</v>
          </cell>
          <cell r="AO1903">
            <v>0</v>
          </cell>
          <cell r="AP1903">
            <v>0</v>
          </cell>
          <cell r="AQ1903">
            <v>0</v>
          </cell>
          <cell r="AR1903">
            <v>0</v>
          </cell>
          <cell r="AS1903">
            <v>0</v>
          </cell>
          <cell r="AT1903">
            <v>0</v>
          </cell>
          <cell r="AU1903">
            <v>0</v>
          </cell>
          <cell r="AV1903">
            <v>0</v>
          </cell>
          <cell r="AW1903">
            <v>0</v>
          </cell>
          <cell r="AX1903">
            <v>0</v>
          </cell>
          <cell r="AY1903">
            <v>0</v>
          </cell>
          <cell r="AZ1903">
            <v>0</v>
          </cell>
        </row>
        <row r="1904">
          <cell r="O1904">
            <v>-25000</v>
          </cell>
          <cell r="P1904">
            <v>-25000</v>
          </cell>
          <cell r="AO1904">
            <v>-25000</v>
          </cell>
          <cell r="AP1904">
            <v>-25000</v>
          </cell>
          <cell r="AQ1904">
            <v>-25000</v>
          </cell>
          <cell r="AR1904">
            <v>-25000</v>
          </cell>
          <cell r="AS1904">
            <v>-25000</v>
          </cell>
          <cell r="AT1904">
            <v>-25000</v>
          </cell>
          <cell r="AU1904">
            <v>-25000</v>
          </cell>
          <cell r="AV1904">
            <v>-25000</v>
          </cell>
          <cell r="AW1904">
            <v>-25000</v>
          </cell>
          <cell r="AX1904">
            <v>-25000</v>
          </cell>
          <cell r="AY1904">
            <v>-25000</v>
          </cell>
          <cell r="AZ1904">
            <v>-25000</v>
          </cell>
        </row>
        <row r="1905">
          <cell r="O1905">
            <v>0</v>
          </cell>
          <cell r="P1905">
            <v>0</v>
          </cell>
          <cell r="AO1905">
            <v>0</v>
          </cell>
          <cell r="AP1905">
            <v>0</v>
          </cell>
          <cell r="AQ1905">
            <v>0</v>
          </cell>
          <cell r="AR1905">
            <v>0</v>
          </cell>
          <cell r="AS1905">
            <v>0</v>
          </cell>
          <cell r="AT1905">
            <v>0</v>
          </cell>
          <cell r="AU1905">
            <v>0</v>
          </cell>
          <cell r="AV1905">
            <v>0</v>
          </cell>
          <cell r="AW1905">
            <v>0</v>
          </cell>
          <cell r="AX1905">
            <v>0</v>
          </cell>
          <cell r="AY1905">
            <v>0</v>
          </cell>
          <cell r="AZ1905">
            <v>0</v>
          </cell>
        </row>
        <row r="1906">
          <cell r="O1906">
            <v>-435242.64</v>
          </cell>
          <cell r="P1906">
            <v>-105432.79</v>
          </cell>
          <cell r="AO1906">
            <v>-1357783.5787499999</v>
          </cell>
          <cell r="AP1906">
            <v>-1470547.4091666667</v>
          </cell>
          <cell r="AQ1906">
            <v>-1457926.8804166664</v>
          </cell>
          <cell r="AR1906">
            <v>-1445278.4850000001</v>
          </cell>
          <cell r="AS1906">
            <v>-1433590.0454166664</v>
          </cell>
          <cell r="AT1906">
            <v>-1422927.9075</v>
          </cell>
          <cell r="AU1906">
            <v>-1411841.6945833333</v>
          </cell>
          <cell r="AV1906">
            <v>-1400585.7541666664</v>
          </cell>
          <cell r="AW1906">
            <v>-1390257.7691666668</v>
          </cell>
          <cell r="AX1906">
            <v>-1381859.3704166666</v>
          </cell>
          <cell r="AY1906">
            <v>-1374758.6045833332</v>
          </cell>
          <cell r="AZ1906">
            <v>-1369485.77125</v>
          </cell>
        </row>
        <row r="1907">
          <cell r="O1907">
            <v>0</v>
          </cell>
          <cell r="P1907">
            <v>0</v>
          </cell>
          <cell r="AO1907">
            <v>0</v>
          </cell>
          <cell r="AP1907">
            <v>0</v>
          </cell>
          <cell r="AQ1907">
            <v>0</v>
          </cell>
          <cell r="AR1907">
            <v>0</v>
          </cell>
          <cell r="AS1907">
            <v>0</v>
          </cell>
          <cell r="AT1907">
            <v>0</v>
          </cell>
          <cell r="AU1907">
            <v>0</v>
          </cell>
          <cell r="AV1907">
            <v>0</v>
          </cell>
          <cell r="AW1907">
            <v>0</v>
          </cell>
          <cell r="AX1907">
            <v>0</v>
          </cell>
          <cell r="AY1907">
            <v>0</v>
          </cell>
          <cell r="AZ1907">
            <v>0</v>
          </cell>
        </row>
        <row r="1908">
          <cell r="O1908">
            <v>-2165109.4</v>
          </cell>
          <cell r="P1908">
            <v>112097.95</v>
          </cell>
          <cell r="AO1908">
            <v>-8656988.2020833325</v>
          </cell>
          <cell r="AP1908">
            <v>-9405806.0612500012</v>
          </cell>
          <cell r="AQ1908">
            <v>-9380694.9645833336</v>
          </cell>
          <cell r="AR1908">
            <v>-9355775.5337499995</v>
          </cell>
          <cell r="AS1908">
            <v>-9337817.4395833332</v>
          </cell>
          <cell r="AT1908">
            <v>-9327251.6516666692</v>
          </cell>
          <cell r="AU1908">
            <v>-9314087.3850000016</v>
          </cell>
          <cell r="AV1908">
            <v>-9300093.0125000011</v>
          </cell>
          <cell r="AW1908">
            <v>-9292827.8104166668</v>
          </cell>
          <cell r="AX1908">
            <v>-9299209.296666665</v>
          </cell>
          <cell r="AY1908">
            <v>-9314921.8104166668</v>
          </cell>
          <cell r="AZ1908">
            <v>-9343677.9845833331</v>
          </cell>
        </row>
        <row r="1909">
          <cell r="O1909">
            <v>0</v>
          </cell>
          <cell r="P1909">
            <v>0</v>
          </cell>
          <cell r="AO1909">
            <v>0</v>
          </cell>
          <cell r="AP1909">
            <v>0</v>
          </cell>
          <cell r="AQ1909">
            <v>0</v>
          </cell>
          <cell r="AR1909">
            <v>0</v>
          </cell>
          <cell r="AS1909">
            <v>0</v>
          </cell>
          <cell r="AT1909">
            <v>0</v>
          </cell>
          <cell r="AU1909">
            <v>0</v>
          </cell>
          <cell r="AV1909">
            <v>0</v>
          </cell>
          <cell r="AW1909">
            <v>0</v>
          </cell>
          <cell r="AX1909">
            <v>0</v>
          </cell>
          <cell r="AY1909">
            <v>0</v>
          </cell>
          <cell r="AZ1909">
            <v>0</v>
          </cell>
        </row>
        <row r="1910">
          <cell r="O1910">
            <v>0</v>
          </cell>
          <cell r="P1910">
            <v>0</v>
          </cell>
          <cell r="AO1910">
            <v>0</v>
          </cell>
          <cell r="AP1910">
            <v>0</v>
          </cell>
          <cell r="AQ1910">
            <v>0</v>
          </cell>
          <cell r="AR1910">
            <v>0</v>
          </cell>
          <cell r="AS1910">
            <v>0</v>
          </cell>
          <cell r="AT1910">
            <v>0</v>
          </cell>
          <cell r="AU1910">
            <v>0</v>
          </cell>
          <cell r="AV1910">
            <v>0</v>
          </cell>
          <cell r="AW1910">
            <v>0</v>
          </cell>
          <cell r="AX1910">
            <v>0</v>
          </cell>
          <cell r="AY1910">
            <v>0</v>
          </cell>
          <cell r="AZ1910">
            <v>0</v>
          </cell>
        </row>
        <row r="1911">
          <cell r="O1911">
            <v>-3834856.75</v>
          </cell>
          <cell r="P1911">
            <v>-4250286.75</v>
          </cell>
          <cell r="AO1911">
            <v>-3437634.5054166671</v>
          </cell>
          <cell r="AP1911">
            <v>-3436691.2645833339</v>
          </cell>
          <cell r="AQ1911">
            <v>-3437823.6070833337</v>
          </cell>
          <cell r="AR1911">
            <v>-3439030.1529166666</v>
          </cell>
          <cell r="AS1911">
            <v>-3438638.8187500001</v>
          </cell>
          <cell r="AT1911">
            <v>-3438742.2345833336</v>
          </cell>
          <cell r="AU1911">
            <v>-3438661.6504166671</v>
          </cell>
          <cell r="AV1911">
            <v>-3438126.4412500001</v>
          </cell>
          <cell r="AW1911">
            <v>-3437176.2320833337</v>
          </cell>
          <cell r="AX1911">
            <v>-3436164.3562500007</v>
          </cell>
          <cell r="AY1911">
            <v>-3436880.4387500007</v>
          </cell>
          <cell r="AZ1911">
            <v>-3433926.0212500002</v>
          </cell>
        </row>
        <row r="1912">
          <cell r="O1912">
            <v>0</v>
          </cell>
          <cell r="P1912">
            <v>0</v>
          </cell>
          <cell r="AO1912">
            <v>0</v>
          </cell>
          <cell r="AP1912">
            <v>0</v>
          </cell>
          <cell r="AQ1912">
            <v>0</v>
          </cell>
          <cell r="AR1912">
            <v>0</v>
          </cell>
          <cell r="AS1912">
            <v>0</v>
          </cell>
          <cell r="AT1912">
            <v>0</v>
          </cell>
          <cell r="AU1912">
            <v>0</v>
          </cell>
          <cell r="AV1912">
            <v>0</v>
          </cell>
          <cell r="AW1912">
            <v>0</v>
          </cell>
          <cell r="AX1912">
            <v>0</v>
          </cell>
          <cell r="AY1912">
            <v>0</v>
          </cell>
          <cell r="AZ1912">
            <v>0</v>
          </cell>
        </row>
        <row r="1913">
          <cell r="O1913">
            <v>-158781.16</v>
          </cell>
          <cell r="P1913">
            <v>-238171.74</v>
          </cell>
          <cell r="AO1913">
            <v>-70065.227499999994</v>
          </cell>
          <cell r="AP1913">
            <v>-89551.200416666674</v>
          </cell>
          <cell r="AQ1913">
            <v>-119085.87000000001</v>
          </cell>
          <cell r="AR1913">
            <v>-138933.51500000001</v>
          </cell>
          <cell r="AS1913">
            <v>-138933.51500000001</v>
          </cell>
          <cell r="AT1913">
            <v>-138933.51500000001</v>
          </cell>
          <cell r="AU1913">
            <v>-138933.51500000001</v>
          </cell>
          <cell r="AV1913">
            <v>-138933.51500000001</v>
          </cell>
          <cell r="AW1913">
            <v>-138933.51500000001</v>
          </cell>
          <cell r="AX1913">
            <v>-138996.36750000002</v>
          </cell>
          <cell r="AY1913">
            <v>-139184.92500000002</v>
          </cell>
          <cell r="AZ1913">
            <v>-139499.1875</v>
          </cell>
        </row>
        <row r="1914">
          <cell r="O1914">
            <v>-64928.72</v>
          </cell>
          <cell r="P1914">
            <v>-81160.899999999994</v>
          </cell>
          <cell r="AO1914">
            <v>-126735.39833333333</v>
          </cell>
          <cell r="AP1914">
            <v>-126194.37625000002</v>
          </cell>
          <cell r="AQ1914">
            <v>-125570.12000000001</v>
          </cell>
          <cell r="AR1914">
            <v>-124862.62958333334</v>
          </cell>
          <cell r="AS1914">
            <v>-124071.90500000003</v>
          </cell>
          <cell r="AT1914">
            <v>-123197.94625000002</v>
          </cell>
          <cell r="AU1914">
            <v>-122240.75333333331</v>
          </cell>
          <cell r="AV1914">
            <v>-113597.14083333332</v>
          </cell>
          <cell r="AW1914">
            <v>-105396.69666666666</v>
          </cell>
          <cell r="AX1914">
            <v>-105256.105</v>
          </cell>
          <cell r="AY1914">
            <v>-105059.27666666667</v>
          </cell>
          <cell r="AZ1914">
            <v>-104806.21166666667</v>
          </cell>
        </row>
        <row r="1915">
          <cell r="O1915">
            <v>-64928.72</v>
          </cell>
          <cell r="P1915">
            <v>-81160.899999999994</v>
          </cell>
          <cell r="AO1915">
            <v>-126735.39291666665</v>
          </cell>
          <cell r="AP1915">
            <v>-126194.37166666669</v>
          </cell>
          <cell r="AQ1915">
            <v>-125570.11625000002</v>
          </cell>
          <cell r="AR1915">
            <v>-124862.62666666666</v>
          </cell>
          <cell r="AS1915">
            <v>-124071.90291666669</v>
          </cell>
          <cell r="AT1915">
            <v>-123197.94499999999</v>
          </cell>
          <cell r="AU1915">
            <v>-122240.75291666664</v>
          </cell>
          <cell r="AV1915">
            <v>-113597.14083333332</v>
          </cell>
          <cell r="AW1915">
            <v>-105396.69666666666</v>
          </cell>
          <cell r="AX1915">
            <v>-105256.105</v>
          </cell>
          <cell r="AY1915">
            <v>-105059.27666666667</v>
          </cell>
          <cell r="AZ1915">
            <v>-104806.21166666667</v>
          </cell>
        </row>
        <row r="1916">
          <cell r="O1916">
            <v>-11901.04</v>
          </cell>
          <cell r="P1916">
            <v>-14876.3</v>
          </cell>
          <cell r="AO1916">
            <v>-17109.199166666665</v>
          </cell>
          <cell r="AP1916">
            <v>-17673.101249999996</v>
          </cell>
          <cell r="AQ1916">
            <v>-18323.757500000003</v>
          </cell>
          <cell r="AR1916">
            <v>-19061.167916666669</v>
          </cell>
          <cell r="AS1916">
            <v>-19885.332500000004</v>
          </cell>
          <cell r="AT1916">
            <v>-20796.251249999998</v>
          </cell>
          <cell r="AU1916">
            <v>-21793.924166666664</v>
          </cell>
          <cell r="AV1916">
            <v>-20813.700416666663</v>
          </cell>
          <cell r="AW1916">
            <v>-19286.713333333333</v>
          </cell>
          <cell r="AX1916">
            <v>-19221.117499999997</v>
          </cell>
          <cell r="AY1916">
            <v>-19129.283333333333</v>
          </cell>
          <cell r="AZ1916">
            <v>-19011.210833333334</v>
          </cell>
        </row>
        <row r="1917">
          <cell r="O1917">
            <v>-11901.04</v>
          </cell>
          <cell r="P1917">
            <v>-14876.3</v>
          </cell>
          <cell r="AO1917">
            <v>-17109.203750000001</v>
          </cell>
          <cell r="AP1917">
            <v>-17673.105</v>
          </cell>
          <cell r="AQ1917">
            <v>-18323.760416666668</v>
          </cell>
          <cell r="AR1917">
            <v>-19061.169999999998</v>
          </cell>
          <cell r="AS1917">
            <v>-19885.333750000002</v>
          </cell>
          <cell r="AT1917">
            <v>-20796.251666666667</v>
          </cell>
          <cell r="AU1917">
            <v>-21793.923750000002</v>
          </cell>
          <cell r="AV1917">
            <v>-20813.699999999997</v>
          </cell>
          <cell r="AW1917">
            <v>-19286.713333333333</v>
          </cell>
          <cell r="AX1917">
            <v>-19221.117499999997</v>
          </cell>
          <cell r="AY1917">
            <v>-19129.283333333333</v>
          </cell>
          <cell r="AZ1917">
            <v>-19011.210833333334</v>
          </cell>
        </row>
        <row r="1918">
          <cell r="O1918">
            <v>0</v>
          </cell>
          <cell r="P1918">
            <v>0</v>
          </cell>
          <cell r="AO1918">
            <v>0</v>
          </cell>
          <cell r="AP1918">
            <v>0</v>
          </cell>
          <cell r="AQ1918">
            <v>0</v>
          </cell>
          <cell r="AR1918">
            <v>0</v>
          </cell>
          <cell r="AS1918">
            <v>0</v>
          </cell>
          <cell r="AT1918">
            <v>0</v>
          </cell>
          <cell r="AU1918">
            <v>0</v>
          </cell>
          <cell r="AV1918">
            <v>0</v>
          </cell>
          <cell r="AW1918">
            <v>0</v>
          </cell>
          <cell r="AX1918">
            <v>0</v>
          </cell>
          <cell r="AY1918">
            <v>0</v>
          </cell>
          <cell r="AZ1918">
            <v>0</v>
          </cell>
        </row>
        <row r="1919">
          <cell r="O1919">
            <v>0</v>
          </cell>
          <cell r="P1919">
            <v>0</v>
          </cell>
          <cell r="AO1919">
            <v>0</v>
          </cell>
          <cell r="AP1919">
            <v>0</v>
          </cell>
          <cell r="AQ1919">
            <v>0</v>
          </cell>
          <cell r="AR1919">
            <v>0</v>
          </cell>
          <cell r="AS1919">
            <v>0</v>
          </cell>
          <cell r="AT1919">
            <v>0</v>
          </cell>
          <cell r="AU1919">
            <v>0</v>
          </cell>
          <cell r="AV1919">
            <v>0</v>
          </cell>
          <cell r="AW1919">
            <v>0</v>
          </cell>
          <cell r="AX1919">
            <v>0</v>
          </cell>
          <cell r="AY1919">
            <v>0</v>
          </cell>
          <cell r="AZ1919">
            <v>0</v>
          </cell>
        </row>
        <row r="1920">
          <cell r="O1920">
            <v>0</v>
          </cell>
          <cell r="P1920">
            <v>0</v>
          </cell>
          <cell r="AO1920">
            <v>0</v>
          </cell>
          <cell r="AP1920">
            <v>0</v>
          </cell>
          <cell r="AQ1920">
            <v>0</v>
          </cell>
          <cell r="AR1920">
            <v>0</v>
          </cell>
          <cell r="AS1920">
            <v>0</v>
          </cell>
          <cell r="AT1920">
            <v>0</v>
          </cell>
          <cell r="AU1920">
            <v>0</v>
          </cell>
          <cell r="AV1920">
            <v>0</v>
          </cell>
          <cell r="AW1920">
            <v>0</v>
          </cell>
          <cell r="AX1920">
            <v>0</v>
          </cell>
          <cell r="AY1920">
            <v>0</v>
          </cell>
          <cell r="AZ1920">
            <v>0</v>
          </cell>
        </row>
        <row r="1921">
          <cell r="O1921">
            <v>-110532.01</v>
          </cell>
          <cell r="P1921">
            <v>-165798.01</v>
          </cell>
          <cell r="AO1921">
            <v>-217957.5045833333</v>
          </cell>
          <cell r="AP1921">
            <v>-220964.63041666662</v>
          </cell>
          <cell r="AQ1921">
            <v>-224640.00625000001</v>
          </cell>
          <cell r="AR1921">
            <v>-228983.63208333333</v>
          </cell>
          <cell r="AS1921">
            <v>-233995.50791666665</v>
          </cell>
          <cell r="AT1921">
            <v>-239675.63375000001</v>
          </cell>
          <cell r="AU1921">
            <v>-245045.92583333337</v>
          </cell>
          <cell r="AV1921">
            <v>-250714.245</v>
          </cell>
          <cell r="AW1921">
            <v>-254019.39708333332</v>
          </cell>
          <cell r="AX1921">
            <v>-254109.00749999998</v>
          </cell>
          <cell r="AY1921">
            <v>-254377.84041666667</v>
          </cell>
          <cell r="AZ1921">
            <v>-254825.89583333334</v>
          </cell>
        </row>
        <row r="1922">
          <cell r="O1922">
            <v>0</v>
          </cell>
          <cell r="P1922">
            <v>0</v>
          </cell>
          <cell r="AO1922">
            <v>0</v>
          </cell>
          <cell r="AP1922">
            <v>0</v>
          </cell>
          <cell r="AQ1922">
            <v>0</v>
          </cell>
          <cell r="AR1922">
            <v>0</v>
          </cell>
          <cell r="AS1922">
            <v>0</v>
          </cell>
          <cell r="AT1922">
            <v>0</v>
          </cell>
          <cell r="AU1922">
            <v>0</v>
          </cell>
          <cell r="AV1922">
            <v>0</v>
          </cell>
          <cell r="AW1922">
            <v>0</v>
          </cell>
          <cell r="AX1922">
            <v>0</v>
          </cell>
          <cell r="AY1922">
            <v>0</v>
          </cell>
          <cell r="AZ1922">
            <v>0</v>
          </cell>
        </row>
        <row r="1923">
          <cell r="O1923">
            <v>-8100.09</v>
          </cell>
          <cell r="P1923">
            <v>-5448.09</v>
          </cell>
          <cell r="AO1923">
            <v>-18522.317916666667</v>
          </cell>
          <cell r="AP1923">
            <v>-15969.585833333333</v>
          </cell>
          <cell r="AQ1923">
            <v>-13502.52375</v>
          </cell>
          <cell r="AR1923">
            <v>-11238.54125</v>
          </cell>
          <cell r="AS1923">
            <v>-9179.6691666666666</v>
          </cell>
          <cell r="AT1923">
            <v>-7327.9583333333348</v>
          </cell>
          <cell r="AU1923">
            <v>-5685.4804166666663</v>
          </cell>
          <cell r="AV1923">
            <v>-4254.3279166666662</v>
          </cell>
          <cell r="AW1923">
            <v>-2922.73875</v>
          </cell>
          <cell r="AX1923">
            <v>-1806.7220833333333</v>
          </cell>
          <cell r="AY1923">
            <v>-1022.30875</v>
          </cell>
          <cell r="AZ1923">
            <v>-457.80124999999998</v>
          </cell>
        </row>
        <row r="1924">
          <cell r="O1924">
            <v>-1768783</v>
          </cell>
          <cell r="P1924">
            <v>-2049746</v>
          </cell>
          <cell r="AO1924">
            <v>-1749879.1604166664</v>
          </cell>
          <cell r="AP1924">
            <v>-1739584.3829166666</v>
          </cell>
          <cell r="AQ1924">
            <v>-1731082.06375</v>
          </cell>
          <cell r="AR1924">
            <v>-1726239.3574999999</v>
          </cell>
          <cell r="AS1924">
            <v>-1723221.5141666664</v>
          </cell>
          <cell r="AT1924">
            <v>-1719190.4624999997</v>
          </cell>
          <cell r="AU1924">
            <v>-1713280.0358333329</v>
          </cell>
          <cell r="AV1924">
            <v>-1705961.8591666666</v>
          </cell>
          <cell r="AW1924">
            <v>-1699259.5575000001</v>
          </cell>
          <cell r="AX1924">
            <v>-1693308.4225000001</v>
          </cell>
          <cell r="AY1924">
            <v>-1689751.1624999999</v>
          </cell>
          <cell r="AZ1924">
            <v>-1687945.7358333329</v>
          </cell>
        </row>
        <row r="1925">
          <cell r="O1925">
            <v>0</v>
          </cell>
          <cell r="P1925">
            <v>0</v>
          </cell>
          <cell r="AO1925">
            <v>0</v>
          </cell>
          <cell r="AP1925">
            <v>0</v>
          </cell>
          <cell r="AQ1925">
            <v>0</v>
          </cell>
          <cell r="AR1925">
            <v>0</v>
          </cell>
          <cell r="AS1925">
            <v>0</v>
          </cell>
          <cell r="AT1925">
            <v>0</v>
          </cell>
          <cell r="AU1925">
            <v>0</v>
          </cell>
          <cell r="AV1925">
            <v>0</v>
          </cell>
          <cell r="AW1925">
            <v>0</v>
          </cell>
          <cell r="AX1925">
            <v>0</v>
          </cell>
          <cell r="AY1925">
            <v>0</v>
          </cell>
          <cell r="AZ1925">
            <v>0</v>
          </cell>
        </row>
        <row r="1926">
          <cell r="O1926">
            <v>-1768308.94</v>
          </cell>
          <cell r="P1926">
            <v>-1868204.1</v>
          </cell>
          <cell r="AO1926">
            <v>-1114517.3404166666</v>
          </cell>
          <cell r="AP1926">
            <v>-1037788.7404166666</v>
          </cell>
          <cell r="AQ1926">
            <v>-1038065.0604166667</v>
          </cell>
          <cell r="AR1926">
            <v>-1038093.92625</v>
          </cell>
          <cell r="AS1926">
            <v>-1038113.3000000002</v>
          </cell>
          <cell r="AT1926">
            <v>-1038122.7870833334</v>
          </cell>
          <cell r="AU1926">
            <v>-1038088.2191666667</v>
          </cell>
          <cell r="AV1926">
            <v>-1040092.5087499999</v>
          </cell>
          <cell r="AW1926">
            <v>-1044538.745</v>
          </cell>
          <cell r="AX1926">
            <v>-1051354.6304166669</v>
          </cell>
          <cell r="AY1926">
            <v>-1061301.9391666667</v>
          </cell>
          <cell r="AZ1926">
            <v>-1073782.5720833335</v>
          </cell>
        </row>
        <row r="1927">
          <cell r="O1927">
            <v>0</v>
          </cell>
          <cell r="P1927">
            <v>0</v>
          </cell>
          <cell r="AO1927">
            <v>0</v>
          </cell>
          <cell r="AP1927">
            <v>0</v>
          </cell>
          <cell r="AQ1927">
            <v>0</v>
          </cell>
          <cell r="AR1927">
            <v>0</v>
          </cell>
          <cell r="AS1927">
            <v>0</v>
          </cell>
          <cell r="AT1927">
            <v>0</v>
          </cell>
          <cell r="AU1927">
            <v>0</v>
          </cell>
          <cell r="AV1927">
            <v>0</v>
          </cell>
          <cell r="AW1927">
            <v>0</v>
          </cell>
          <cell r="AX1927">
            <v>0</v>
          </cell>
          <cell r="AY1927">
            <v>0</v>
          </cell>
          <cell r="AZ1927">
            <v>0</v>
          </cell>
        </row>
        <row r="1928">
          <cell r="O1928">
            <v>0</v>
          </cell>
          <cell r="P1928">
            <v>0</v>
          </cell>
          <cell r="AO1928">
            <v>0</v>
          </cell>
          <cell r="AP1928">
            <v>0</v>
          </cell>
          <cell r="AQ1928">
            <v>0</v>
          </cell>
          <cell r="AR1928">
            <v>0</v>
          </cell>
          <cell r="AS1928">
            <v>0</v>
          </cell>
          <cell r="AT1928">
            <v>0</v>
          </cell>
          <cell r="AU1928">
            <v>0</v>
          </cell>
          <cell r="AV1928">
            <v>0</v>
          </cell>
          <cell r="AW1928">
            <v>0</v>
          </cell>
          <cell r="AX1928">
            <v>0</v>
          </cell>
          <cell r="AY1928">
            <v>0</v>
          </cell>
          <cell r="AZ1928">
            <v>0</v>
          </cell>
        </row>
        <row r="1929">
          <cell r="O1929">
            <v>0</v>
          </cell>
          <cell r="P1929">
            <v>0</v>
          </cell>
          <cell r="AO1929">
            <v>0</v>
          </cell>
          <cell r="AP1929">
            <v>0</v>
          </cell>
          <cell r="AQ1929">
            <v>0</v>
          </cell>
          <cell r="AR1929">
            <v>0</v>
          </cell>
          <cell r="AS1929">
            <v>0</v>
          </cell>
          <cell r="AT1929">
            <v>0</v>
          </cell>
          <cell r="AU1929">
            <v>0</v>
          </cell>
          <cell r="AV1929">
            <v>0</v>
          </cell>
          <cell r="AW1929">
            <v>0</v>
          </cell>
          <cell r="AX1929">
            <v>0</v>
          </cell>
          <cell r="AY1929">
            <v>0</v>
          </cell>
          <cell r="AZ1929">
            <v>0</v>
          </cell>
        </row>
        <row r="1930">
          <cell r="O1930">
            <v>-26250</v>
          </cell>
          <cell r="P1930">
            <v>-28500</v>
          </cell>
          <cell r="AO1930">
            <v>-17250</v>
          </cell>
          <cell r="AP1930">
            <v>-16375</v>
          </cell>
          <cell r="AQ1930">
            <v>-16541.666666666668</v>
          </cell>
          <cell r="AR1930">
            <v>-16708.333333333332</v>
          </cell>
          <cell r="AS1930">
            <v>-16875</v>
          </cell>
          <cell r="AT1930">
            <v>-17041.666666666668</v>
          </cell>
          <cell r="AU1930">
            <v>-17208.333333333332</v>
          </cell>
          <cell r="AV1930">
            <v>-17375</v>
          </cell>
          <cell r="AW1930">
            <v>-17541.666666666668</v>
          </cell>
          <cell r="AX1930">
            <v>-17708.333333333332</v>
          </cell>
          <cell r="AY1930">
            <v>-17875</v>
          </cell>
          <cell r="AZ1930">
            <v>-18041.666666666668</v>
          </cell>
        </row>
        <row r="1931">
          <cell r="O1931">
            <v>-933852.17</v>
          </cell>
          <cell r="P1931">
            <v>-1038941.64</v>
          </cell>
          <cell r="AO1931">
            <v>-802824.6358333336</v>
          </cell>
          <cell r="AP1931">
            <v>-785679.69791666651</v>
          </cell>
          <cell r="AQ1931">
            <v>-778093.69749999989</v>
          </cell>
          <cell r="AR1931">
            <v>-780607.53999999992</v>
          </cell>
          <cell r="AS1931">
            <v>-784255.58458333334</v>
          </cell>
          <cell r="AT1931">
            <v>-786996.40291666659</v>
          </cell>
          <cell r="AU1931">
            <v>-787201.56916666671</v>
          </cell>
          <cell r="AV1931">
            <v>-787128.85791666654</v>
          </cell>
          <cell r="AW1931">
            <v>-785779.26624999999</v>
          </cell>
          <cell r="AX1931">
            <v>-785769.46458333323</v>
          </cell>
          <cell r="AY1931">
            <v>-791285.1645833333</v>
          </cell>
          <cell r="AZ1931">
            <v>-798612.42875000008</v>
          </cell>
        </row>
        <row r="1932">
          <cell r="O1932">
            <v>-268783.28000000003</v>
          </cell>
          <cell r="P1932">
            <v>-302381.19</v>
          </cell>
          <cell r="AO1932">
            <v>-183483.73166666666</v>
          </cell>
          <cell r="AP1932">
            <v>-184339.98916666664</v>
          </cell>
          <cell r="AQ1932">
            <v>-184788.50499999998</v>
          </cell>
          <cell r="AR1932">
            <v>-184830.50250000003</v>
          </cell>
          <cell r="AS1932">
            <v>-184956.49500000002</v>
          </cell>
          <cell r="AT1932">
            <v>-185166.48250000001</v>
          </cell>
          <cell r="AU1932">
            <v>-185460.465</v>
          </cell>
          <cell r="AV1932">
            <v>-185838.4425</v>
          </cell>
          <cell r="AW1932">
            <v>-186300.41500000001</v>
          </cell>
          <cell r="AX1932">
            <v>-186846.38250000004</v>
          </cell>
          <cell r="AY1932">
            <v>-187476.345</v>
          </cell>
          <cell r="AZ1932">
            <v>-188190.30249999999</v>
          </cell>
        </row>
        <row r="1933">
          <cell r="O1933">
            <v>-79603.520000000004</v>
          </cell>
          <cell r="P1933">
            <v>-89553.96</v>
          </cell>
          <cell r="AO1933">
            <v>-54340.993333333347</v>
          </cell>
          <cell r="AP1933">
            <v>-54594.585833333338</v>
          </cell>
          <cell r="AQ1933">
            <v>-54727.420000000006</v>
          </cell>
          <cell r="AR1933">
            <v>-54739.85791666666</v>
          </cell>
          <cell r="AS1933">
            <v>-54777.171666666662</v>
          </cell>
          <cell r="AT1933">
            <v>-54839.361249999994</v>
          </cell>
          <cell r="AU1933">
            <v>-54926.426666666666</v>
          </cell>
          <cell r="AV1933">
            <v>-55038.367916666662</v>
          </cell>
          <cell r="AW1933">
            <v>-55175.184999999998</v>
          </cell>
          <cell r="AX1933">
            <v>-55336.877916666657</v>
          </cell>
          <cell r="AY1933">
            <v>-55523.446666666656</v>
          </cell>
          <cell r="AZ1933">
            <v>-55734.891249999993</v>
          </cell>
        </row>
        <row r="1934">
          <cell r="O1934">
            <v>-79603.520000000004</v>
          </cell>
          <cell r="P1934">
            <v>-89553.96</v>
          </cell>
          <cell r="AO1934">
            <v>-54340.993333333347</v>
          </cell>
          <cell r="AP1934">
            <v>-54594.585833333338</v>
          </cell>
          <cell r="AQ1934">
            <v>-54727.420000000006</v>
          </cell>
          <cell r="AR1934">
            <v>-54739.85791666666</v>
          </cell>
          <cell r="AS1934">
            <v>-54777.171666666662</v>
          </cell>
          <cell r="AT1934">
            <v>-54839.361249999994</v>
          </cell>
          <cell r="AU1934">
            <v>-54926.426666666666</v>
          </cell>
          <cell r="AV1934">
            <v>-55038.367916666662</v>
          </cell>
          <cell r="AW1934">
            <v>-55175.184999999998</v>
          </cell>
          <cell r="AX1934">
            <v>-55336.877916666657</v>
          </cell>
          <cell r="AY1934">
            <v>-55523.446666666656</v>
          </cell>
          <cell r="AZ1934">
            <v>-55734.891249999993</v>
          </cell>
        </row>
        <row r="1935">
          <cell r="O1935">
            <v>0</v>
          </cell>
          <cell r="P1935">
            <v>0</v>
          </cell>
          <cell r="AO1935">
            <v>0</v>
          </cell>
          <cell r="AP1935">
            <v>0</v>
          </cell>
          <cell r="AQ1935">
            <v>0</v>
          </cell>
          <cell r="AR1935">
            <v>0</v>
          </cell>
          <cell r="AS1935">
            <v>0</v>
          </cell>
          <cell r="AT1935">
            <v>0</v>
          </cell>
          <cell r="AU1935">
            <v>0</v>
          </cell>
          <cell r="AV1935">
            <v>0</v>
          </cell>
          <cell r="AW1935">
            <v>0</v>
          </cell>
          <cell r="AX1935">
            <v>0</v>
          </cell>
          <cell r="AY1935">
            <v>0</v>
          </cell>
          <cell r="AZ1935">
            <v>0</v>
          </cell>
        </row>
        <row r="1936">
          <cell r="O1936">
            <v>0</v>
          </cell>
          <cell r="P1936">
            <v>0</v>
          </cell>
          <cell r="AO1936">
            <v>0</v>
          </cell>
          <cell r="AP1936">
            <v>0</v>
          </cell>
          <cell r="AQ1936">
            <v>0</v>
          </cell>
          <cell r="AR1936">
            <v>0</v>
          </cell>
          <cell r="AS1936">
            <v>0</v>
          </cell>
          <cell r="AT1936">
            <v>0</v>
          </cell>
          <cell r="AU1936">
            <v>0</v>
          </cell>
          <cell r="AV1936">
            <v>0</v>
          </cell>
          <cell r="AW1936">
            <v>0</v>
          </cell>
          <cell r="AX1936">
            <v>0</v>
          </cell>
          <cell r="AY1936">
            <v>0</v>
          </cell>
          <cell r="AZ1936">
            <v>0</v>
          </cell>
        </row>
        <row r="1937">
          <cell r="O1937">
            <v>0</v>
          </cell>
          <cell r="P1937">
            <v>0</v>
          </cell>
          <cell r="AO1937">
            <v>0</v>
          </cell>
          <cell r="AP1937">
            <v>0</v>
          </cell>
          <cell r="AQ1937">
            <v>0</v>
          </cell>
          <cell r="AR1937">
            <v>0</v>
          </cell>
          <cell r="AS1937">
            <v>0</v>
          </cell>
          <cell r="AT1937">
            <v>0</v>
          </cell>
          <cell r="AU1937">
            <v>0</v>
          </cell>
          <cell r="AV1937">
            <v>0</v>
          </cell>
          <cell r="AW1937">
            <v>0</v>
          </cell>
          <cell r="AX1937">
            <v>0</v>
          </cell>
          <cell r="AY1937">
            <v>0</v>
          </cell>
          <cell r="AZ1937">
            <v>0</v>
          </cell>
        </row>
        <row r="1938">
          <cell r="O1938">
            <v>0</v>
          </cell>
          <cell r="P1938">
            <v>0</v>
          </cell>
          <cell r="AO1938">
            <v>0</v>
          </cell>
          <cell r="AP1938">
            <v>0</v>
          </cell>
          <cell r="AQ1938">
            <v>0</v>
          </cell>
          <cell r="AR1938">
            <v>0</v>
          </cell>
          <cell r="AS1938">
            <v>0</v>
          </cell>
          <cell r="AT1938">
            <v>0</v>
          </cell>
          <cell r="AU1938">
            <v>0</v>
          </cell>
          <cell r="AV1938">
            <v>0</v>
          </cell>
          <cell r="AW1938">
            <v>0</v>
          </cell>
          <cell r="AX1938">
            <v>0</v>
          </cell>
          <cell r="AY1938">
            <v>0</v>
          </cell>
          <cell r="AZ1938">
            <v>0</v>
          </cell>
        </row>
        <row r="1939">
          <cell r="O1939">
            <v>0</v>
          </cell>
          <cell r="P1939">
            <v>0</v>
          </cell>
          <cell r="AO1939">
            <v>0</v>
          </cell>
          <cell r="AP1939">
            <v>0</v>
          </cell>
          <cell r="AQ1939">
            <v>0</v>
          </cell>
          <cell r="AR1939">
            <v>0</v>
          </cell>
          <cell r="AS1939">
            <v>0</v>
          </cell>
          <cell r="AT1939">
            <v>0</v>
          </cell>
          <cell r="AU1939">
            <v>0</v>
          </cell>
          <cell r="AV1939">
            <v>0</v>
          </cell>
          <cell r="AW1939">
            <v>0</v>
          </cell>
          <cell r="AX1939">
            <v>0</v>
          </cell>
          <cell r="AY1939">
            <v>0</v>
          </cell>
          <cell r="AZ1939">
            <v>0</v>
          </cell>
        </row>
        <row r="1940">
          <cell r="O1940">
            <v>0</v>
          </cell>
          <cell r="P1940">
            <v>0</v>
          </cell>
          <cell r="AO1940">
            <v>0</v>
          </cell>
          <cell r="AP1940">
            <v>0</v>
          </cell>
          <cell r="AQ1940">
            <v>0</v>
          </cell>
          <cell r="AR1940">
            <v>0</v>
          </cell>
          <cell r="AS1940">
            <v>0</v>
          </cell>
          <cell r="AT1940">
            <v>0</v>
          </cell>
          <cell r="AU1940">
            <v>0</v>
          </cell>
          <cell r="AV1940">
            <v>0</v>
          </cell>
          <cell r="AW1940">
            <v>0</v>
          </cell>
          <cell r="AX1940">
            <v>0</v>
          </cell>
          <cell r="AY1940">
            <v>0</v>
          </cell>
          <cell r="AZ1940">
            <v>0</v>
          </cell>
        </row>
        <row r="1941">
          <cell r="O1941">
            <v>0</v>
          </cell>
          <cell r="P1941">
            <v>0</v>
          </cell>
          <cell r="AO1941">
            <v>0</v>
          </cell>
          <cell r="AP1941">
            <v>0</v>
          </cell>
          <cell r="AQ1941">
            <v>0</v>
          </cell>
          <cell r="AR1941">
            <v>0</v>
          </cell>
          <cell r="AS1941">
            <v>0</v>
          </cell>
          <cell r="AT1941">
            <v>0</v>
          </cell>
          <cell r="AU1941">
            <v>0</v>
          </cell>
          <cell r="AV1941">
            <v>0</v>
          </cell>
          <cell r="AW1941">
            <v>0</v>
          </cell>
          <cell r="AX1941">
            <v>0</v>
          </cell>
          <cell r="AY1941">
            <v>0</v>
          </cell>
          <cell r="AZ1941">
            <v>0</v>
          </cell>
        </row>
        <row r="1942">
          <cell r="O1942">
            <v>0</v>
          </cell>
          <cell r="P1942">
            <v>0</v>
          </cell>
          <cell r="AO1942">
            <v>-467578.125</v>
          </cell>
          <cell r="AP1942">
            <v>-280546.875</v>
          </cell>
          <cell r="AQ1942">
            <v>-93515.625</v>
          </cell>
          <cell r="AR1942">
            <v>0</v>
          </cell>
          <cell r="AS1942">
            <v>0</v>
          </cell>
          <cell r="AT1942">
            <v>0</v>
          </cell>
          <cell r="AU1942">
            <v>0</v>
          </cell>
          <cell r="AV1942">
            <v>0</v>
          </cell>
          <cell r="AW1942">
            <v>0</v>
          </cell>
          <cell r="AX1942">
            <v>0</v>
          </cell>
          <cell r="AY1942">
            <v>0</v>
          </cell>
          <cell r="AZ1942">
            <v>0</v>
          </cell>
        </row>
        <row r="1943">
          <cell r="O1943">
            <v>0</v>
          </cell>
          <cell r="P1943">
            <v>0</v>
          </cell>
          <cell r="AO1943">
            <v>0</v>
          </cell>
          <cell r="AP1943">
            <v>0</v>
          </cell>
          <cell r="AQ1943">
            <v>0</v>
          </cell>
          <cell r="AR1943">
            <v>0</v>
          </cell>
          <cell r="AS1943">
            <v>0</v>
          </cell>
          <cell r="AT1943">
            <v>0</v>
          </cell>
          <cell r="AU1943">
            <v>0</v>
          </cell>
          <cell r="AV1943">
            <v>0</v>
          </cell>
          <cell r="AW1943">
            <v>0</v>
          </cell>
          <cell r="AX1943">
            <v>0</v>
          </cell>
          <cell r="AY1943">
            <v>0</v>
          </cell>
          <cell r="AZ1943">
            <v>0</v>
          </cell>
        </row>
        <row r="1944">
          <cell r="O1944">
            <v>0</v>
          </cell>
          <cell r="P1944">
            <v>0</v>
          </cell>
          <cell r="AO1944">
            <v>0</v>
          </cell>
          <cell r="AP1944">
            <v>0</v>
          </cell>
          <cell r="AQ1944">
            <v>0</v>
          </cell>
          <cell r="AR1944">
            <v>0</v>
          </cell>
          <cell r="AS1944">
            <v>0</v>
          </cell>
          <cell r="AT1944">
            <v>0</v>
          </cell>
          <cell r="AU1944">
            <v>0</v>
          </cell>
          <cell r="AV1944">
            <v>0</v>
          </cell>
          <cell r="AW1944">
            <v>0</v>
          </cell>
          <cell r="AX1944">
            <v>0</v>
          </cell>
          <cell r="AY1944">
            <v>0</v>
          </cell>
          <cell r="AZ1944">
            <v>0</v>
          </cell>
        </row>
        <row r="1945">
          <cell r="O1945">
            <v>0</v>
          </cell>
          <cell r="P1945">
            <v>0</v>
          </cell>
          <cell r="AO1945">
            <v>0</v>
          </cell>
          <cell r="AP1945">
            <v>0</v>
          </cell>
          <cell r="AQ1945">
            <v>0</v>
          </cell>
          <cell r="AR1945">
            <v>0</v>
          </cell>
          <cell r="AS1945">
            <v>0</v>
          </cell>
          <cell r="AT1945">
            <v>0</v>
          </cell>
          <cell r="AU1945">
            <v>0</v>
          </cell>
          <cell r="AV1945">
            <v>0</v>
          </cell>
          <cell r="AW1945">
            <v>0</v>
          </cell>
          <cell r="AX1945">
            <v>0</v>
          </cell>
          <cell r="AY1945">
            <v>0</v>
          </cell>
          <cell r="AZ1945">
            <v>0</v>
          </cell>
        </row>
        <row r="1946">
          <cell r="O1946">
            <v>-127816</v>
          </cell>
          <cell r="P1946">
            <v>-127816</v>
          </cell>
          <cell r="AO1946">
            <v>-113943.93916666669</v>
          </cell>
          <cell r="AP1946">
            <v>-115620.87916666667</v>
          </cell>
          <cell r="AQ1946">
            <v>-117398.69416666667</v>
          </cell>
          <cell r="AR1946">
            <v>-119176.50916666667</v>
          </cell>
          <cell r="AS1946">
            <v>-121001.875</v>
          </cell>
          <cell r="AT1946">
            <v>-122874.79166666667</v>
          </cell>
          <cell r="AU1946">
            <v>-124747.70833333333</v>
          </cell>
          <cell r="AV1946">
            <v>-126620.625</v>
          </cell>
          <cell r="AW1946">
            <v>-128493.54166666667</v>
          </cell>
          <cell r="AX1946">
            <v>-130366.91666666667</v>
          </cell>
          <cell r="AY1946">
            <v>-132240.75</v>
          </cell>
          <cell r="AZ1946">
            <v>-134114.58333333334</v>
          </cell>
        </row>
        <row r="1947">
          <cell r="O1947">
            <v>-127816</v>
          </cell>
          <cell r="P1947">
            <v>-127816</v>
          </cell>
          <cell r="AO1947">
            <v>-113943.93916666669</v>
          </cell>
          <cell r="AP1947">
            <v>-115620.87916666667</v>
          </cell>
          <cell r="AQ1947">
            <v>-117398.69416666667</v>
          </cell>
          <cell r="AR1947">
            <v>-119176.50916666667</v>
          </cell>
          <cell r="AS1947">
            <v>-121001.875</v>
          </cell>
          <cell r="AT1947">
            <v>-122874.79166666667</v>
          </cell>
          <cell r="AU1947">
            <v>-124747.70833333333</v>
          </cell>
          <cell r="AV1947">
            <v>-126620.625</v>
          </cell>
          <cell r="AW1947">
            <v>-128493.54166666667</v>
          </cell>
          <cell r="AX1947">
            <v>-130365.58333333333</v>
          </cell>
          <cell r="AY1947">
            <v>-132236.75</v>
          </cell>
          <cell r="AZ1947">
            <v>-134107.91666666666</v>
          </cell>
        </row>
        <row r="1948">
          <cell r="O1948">
            <v>-69140.289999999994</v>
          </cell>
          <cell r="P1948">
            <v>-69140.289999999994</v>
          </cell>
          <cell r="AO1948">
            <v>-70498.864166666681</v>
          </cell>
          <cell r="AP1948">
            <v>-68887.191250000018</v>
          </cell>
          <cell r="AQ1948">
            <v>-67319.213749999995</v>
          </cell>
          <cell r="AR1948">
            <v>-65700.771666666653</v>
          </cell>
          <cell r="AS1948">
            <v>-65197.648333333316</v>
          </cell>
          <cell r="AT1948">
            <v>-65860.109999999986</v>
          </cell>
          <cell r="AU1948">
            <v>-66522.571666666656</v>
          </cell>
          <cell r="AV1948">
            <v>-67185.033333333326</v>
          </cell>
          <cell r="AW1948">
            <v>-67814.632083333316</v>
          </cell>
          <cell r="AX1948">
            <v>-68410.162916666668</v>
          </cell>
          <cell r="AY1948">
            <v>-69004.488750000004</v>
          </cell>
          <cell r="AZ1948">
            <v>-69598.814583333326</v>
          </cell>
        </row>
        <row r="1949">
          <cell r="O1949">
            <v>-633531.9</v>
          </cell>
          <cell r="P1949">
            <v>-316954.90000000002</v>
          </cell>
          <cell r="AO1949">
            <v>-558336.79708333348</v>
          </cell>
          <cell r="AP1949">
            <v>-536398.02500000014</v>
          </cell>
          <cell r="AQ1949">
            <v>-514711.94166666683</v>
          </cell>
          <cell r="AR1949">
            <v>-493025.85833333345</v>
          </cell>
          <cell r="AS1949">
            <v>-471339.77500000014</v>
          </cell>
          <cell r="AT1949">
            <v>-449653.69166666671</v>
          </cell>
          <cell r="AU1949">
            <v>-427967.6083333334</v>
          </cell>
          <cell r="AV1949">
            <v>-406281.52499999997</v>
          </cell>
          <cell r="AW1949">
            <v>-384595.44166666665</v>
          </cell>
          <cell r="AX1949">
            <v>-360820.60833333334</v>
          </cell>
          <cell r="AY1949">
            <v>-334957.02499999997</v>
          </cell>
          <cell r="AZ1949">
            <v>-322284.14999999997</v>
          </cell>
        </row>
        <row r="1950">
          <cell r="O1950">
            <v>-194590</v>
          </cell>
          <cell r="P1950">
            <v>-194590</v>
          </cell>
          <cell r="AO1950">
            <v>-176074.91291666668</v>
          </cell>
          <cell r="AP1950">
            <v>-175656.15208333335</v>
          </cell>
          <cell r="AQ1950">
            <v>-175489.55791666664</v>
          </cell>
          <cell r="AR1950">
            <v>-175322.96375</v>
          </cell>
          <cell r="AS1950">
            <v>-177578.16666666666</v>
          </cell>
          <cell r="AT1950">
            <v>-182255.16666666666</v>
          </cell>
          <cell r="AU1950">
            <v>-186932.16666666666</v>
          </cell>
          <cell r="AV1950">
            <v>-191609.16666666666</v>
          </cell>
          <cell r="AW1950">
            <v>-196286.16666666666</v>
          </cell>
          <cell r="AX1950">
            <v>-200964.33333333334</v>
          </cell>
          <cell r="AY1950">
            <v>-205643.66666666666</v>
          </cell>
          <cell r="AZ1950">
            <v>-210323</v>
          </cell>
        </row>
        <row r="1951">
          <cell r="O1951">
            <v>-24</v>
          </cell>
          <cell r="P1951">
            <v>-24</v>
          </cell>
          <cell r="AO1951">
            <v>-7705.333333333333</v>
          </cell>
          <cell r="AP1951">
            <v>-5510.666666666667</v>
          </cell>
          <cell r="AQ1951">
            <v>-3316</v>
          </cell>
          <cell r="AR1951">
            <v>-1121.3333333333333</v>
          </cell>
          <cell r="AS1951">
            <v>-24</v>
          </cell>
          <cell r="AT1951">
            <v>-24</v>
          </cell>
          <cell r="AU1951">
            <v>-24</v>
          </cell>
          <cell r="AV1951">
            <v>-24</v>
          </cell>
          <cell r="AW1951">
            <v>-24</v>
          </cell>
          <cell r="AX1951">
            <v>-23</v>
          </cell>
          <cell r="AY1951">
            <v>-21</v>
          </cell>
          <cell r="AZ1951">
            <v>-19</v>
          </cell>
        </row>
        <row r="1952">
          <cell r="O1952">
            <v>-93888.49</v>
          </cell>
          <cell r="P1952">
            <v>-93888.49</v>
          </cell>
          <cell r="AO1952">
            <v>-26195.318750000002</v>
          </cell>
          <cell r="AP1952">
            <v>-33895.53125</v>
          </cell>
          <cell r="AQ1952">
            <v>-42049.660416666666</v>
          </cell>
          <cell r="AR1952">
            <v>-50203.789583333331</v>
          </cell>
          <cell r="AS1952">
            <v>-58259.394166666665</v>
          </cell>
          <cell r="AT1952">
            <v>-66139.149999999994</v>
          </cell>
          <cell r="AU1952">
            <v>-74019.349166666667</v>
          </cell>
          <cell r="AV1952">
            <v>-81983.920833333337</v>
          </cell>
          <cell r="AW1952">
            <v>-89994.142500000016</v>
          </cell>
          <cell r="AX1952">
            <v>-97151.590833333335</v>
          </cell>
          <cell r="AY1952">
            <v>-100498.94208333334</v>
          </cell>
          <cell r="AZ1952">
            <v>-100928.01458333335</v>
          </cell>
        </row>
        <row r="1953">
          <cell r="O1953">
            <v>-126873</v>
          </cell>
          <cell r="P1953">
            <v>-126873</v>
          </cell>
          <cell r="AO1953">
            <v>-84568.666666666672</v>
          </cell>
          <cell r="AP1953">
            <v>-89811.416666666672</v>
          </cell>
          <cell r="AQ1953">
            <v>-95356.75</v>
          </cell>
          <cell r="AR1953">
            <v>-100902.08333333333</v>
          </cell>
          <cell r="AS1953">
            <v>-106478.70833333333</v>
          </cell>
          <cell r="AT1953">
            <v>-112086.625</v>
          </cell>
          <cell r="AU1953">
            <v>-117694.54166666667</v>
          </cell>
          <cell r="AV1953">
            <v>-123302.45833333333</v>
          </cell>
          <cell r="AW1953">
            <v>-128910.375</v>
          </cell>
          <cell r="AX1953">
            <v>-134519.70833333334</v>
          </cell>
          <cell r="AY1953">
            <v>-140130.45833333334</v>
          </cell>
          <cell r="AZ1953">
            <v>-145741.20833333334</v>
          </cell>
        </row>
        <row r="1954">
          <cell r="O1954">
            <v>-193824.83</v>
          </cell>
          <cell r="P1954">
            <v>-193824.83</v>
          </cell>
          <cell r="AO1954">
            <v>-195526.29791666663</v>
          </cell>
          <cell r="AP1954">
            <v>-194859.93041666667</v>
          </cell>
          <cell r="AQ1954">
            <v>-194132.84666666668</v>
          </cell>
          <cell r="AR1954">
            <v>-193272.53833333333</v>
          </cell>
          <cell r="AS1954">
            <v>-192304.68416666667</v>
          </cell>
          <cell r="AT1954">
            <v>-191125.70291666666</v>
          </cell>
          <cell r="AU1954">
            <v>-189553.60166666665</v>
          </cell>
          <cell r="AV1954">
            <v>-187550.38749999995</v>
          </cell>
          <cell r="AW1954">
            <v>-185208.56666666665</v>
          </cell>
          <cell r="AX1954">
            <v>-182390.65</v>
          </cell>
          <cell r="AY1954">
            <v>-178940.35291666666</v>
          </cell>
          <cell r="AZ1954">
            <v>-171973.24791666665</v>
          </cell>
        </row>
        <row r="1955">
          <cell r="O1955">
            <v>-163481</v>
          </cell>
          <cell r="P1955">
            <v>-163481</v>
          </cell>
          <cell r="AO1955">
            <v>-277422.91666666669</v>
          </cell>
          <cell r="AP1955">
            <v>-252096.41666666666</v>
          </cell>
          <cell r="AQ1955">
            <v>-226769.91666666666</v>
          </cell>
          <cell r="AR1955">
            <v>-201443.41666666666</v>
          </cell>
          <cell r="AS1955">
            <v>-176116.91666666666</v>
          </cell>
          <cell r="AT1955">
            <v>-163457.08333333334</v>
          </cell>
          <cell r="AU1955">
            <v>-163463.91666666666</v>
          </cell>
          <cell r="AV1955">
            <v>-163470.75</v>
          </cell>
          <cell r="AW1955">
            <v>-163477.58333333334</v>
          </cell>
          <cell r="AX1955">
            <v>-163484.41666666666</v>
          </cell>
          <cell r="AY1955">
            <v>-163491.25</v>
          </cell>
          <cell r="AZ1955">
            <v>-163498.08333333334</v>
          </cell>
        </row>
        <row r="1956">
          <cell r="O1956">
            <v>-13206.1</v>
          </cell>
          <cell r="P1956">
            <v>-13174.46</v>
          </cell>
          <cell r="AO1956">
            <v>-11401.353333333333</v>
          </cell>
          <cell r="AP1956">
            <v>-11632.671249999999</v>
          </cell>
          <cell r="AQ1956">
            <v>-11823.26</v>
          </cell>
          <cell r="AR1956">
            <v>-11964.218333333331</v>
          </cell>
          <cell r="AS1956">
            <v>-12079.008749999999</v>
          </cell>
          <cell r="AT1956">
            <v>-12165.531249999998</v>
          </cell>
          <cell r="AU1956">
            <v>-12249.953749999999</v>
          </cell>
          <cell r="AV1956">
            <v>-12352.330833333333</v>
          </cell>
          <cell r="AW1956">
            <v>-12482.855416666667</v>
          </cell>
          <cell r="AX1956">
            <v>-12639.184166666668</v>
          </cell>
          <cell r="AY1956">
            <v>-12871.736250000002</v>
          </cell>
          <cell r="AZ1956">
            <v>-13166.21875</v>
          </cell>
        </row>
        <row r="1957">
          <cell r="O1957">
            <v>-1174238.24</v>
          </cell>
          <cell r="P1957">
            <v>-1174238.24</v>
          </cell>
          <cell r="AO1957">
            <v>-945822.44833333336</v>
          </cell>
          <cell r="AP1957">
            <v>-996538.03166666673</v>
          </cell>
          <cell r="AQ1957">
            <v>-1104828.615</v>
          </cell>
          <cell r="AR1957">
            <v>-1270694.1983333335</v>
          </cell>
          <cell r="AS1957">
            <v>-1436559.781666667</v>
          </cell>
          <cell r="AT1957">
            <v>-1577092.031666667</v>
          </cell>
          <cell r="AU1957">
            <v>-1692290.9483333335</v>
          </cell>
          <cell r="AV1957">
            <v>-1807489.8650000002</v>
          </cell>
          <cell r="AW1957">
            <v>-1922688.781666667</v>
          </cell>
          <cell r="AX1957">
            <v>-2037915.0733333342</v>
          </cell>
          <cell r="AY1957">
            <v>-2153168.7400000002</v>
          </cell>
          <cell r="AZ1957">
            <v>-2268422.4066666677</v>
          </cell>
        </row>
        <row r="1958">
          <cell r="O1958">
            <v>-45066.87</v>
          </cell>
          <cell r="P1958">
            <v>-45066.87</v>
          </cell>
          <cell r="AO1958">
            <v>-32442.985416666666</v>
          </cell>
          <cell r="AP1958">
            <v>-32637.148333333334</v>
          </cell>
          <cell r="AQ1958">
            <v>-33195.379999999997</v>
          </cell>
          <cell r="AR1958">
            <v>-33800.341250000005</v>
          </cell>
          <cell r="AS1958">
            <v>-35311.107083333336</v>
          </cell>
          <cell r="AT1958">
            <v>-37700.846249999995</v>
          </cell>
          <cell r="AU1958">
            <v>-40193.635833333334</v>
          </cell>
          <cell r="AV1958">
            <v>-42426.331666666665</v>
          </cell>
          <cell r="AW1958">
            <v>-45278.83833333334</v>
          </cell>
          <cell r="AX1958">
            <v>-48651.416666666679</v>
          </cell>
          <cell r="AY1958">
            <v>-51515.207500000011</v>
          </cell>
          <cell r="AZ1958">
            <v>-65479.501666666671</v>
          </cell>
        </row>
        <row r="1959">
          <cell r="O1959">
            <v>-67952</v>
          </cell>
          <cell r="P1959">
            <v>-67952</v>
          </cell>
          <cell r="AO1959">
            <v>-181927.91666666666</v>
          </cell>
          <cell r="AP1959">
            <v>-214172.41666666666</v>
          </cell>
          <cell r="AQ1959">
            <v>-246416.91666666666</v>
          </cell>
          <cell r="AR1959">
            <v>-221086.41666666666</v>
          </cell>
          <cell r="AS1959">
            <v>-195755.91666666666</v>
          </cell>
          <cell r="AT1959">
            <v>-183092.08333333334</v>
          </cell>
          <cell r="AU1959">
            <v>-183094.91666666666</v>
          </cell>
          <cell r="AV1959">
            <v>-183097.75</v>
          </cell>
          <cell r="AW1959">
            <v>-183100.58333333334</v>
          </cell>
          <cell r="AX1959">
            <v>-183103.41666666666</v>
          </cell>
          <cell r="AY1959">
            <v>-183106.25</v>
          </cell>
          <cell r="AZ1959">
            <v>-183109.08333333334</v>
          </cell>
        </row>
        <row r="1960">
          <cell r="O1960">
            <v>-179296.49</v>
          </cell>
          <cell r="P1960">
            <v>-179296.49</v>
          </cell>
          <cell r="AO1960">
            <v>-166116.28541666665</v>
          </cell>
          <cell r="AP1960">
            <v>-167581.52958333332</v>
          </cell>
          <cell r="AQ1960">
            <v>-169193.43458333335</v>
          </cell>
          <cell r="AR1960">
            <v>-170851.95833333334</v>
          </cell>
          <cell r="AS1960">
            <v>-172603.92083333331</v>
          </cell>
          <cell r="AT1960">
            <v>-174448.48916666667</v>
          </cell>
          <cell r="AU1960">
            <v>-176293.0575</v>
          </cell>
          <cell r="AV1960">
            <v>-178137.62583333332</v>
          </cell>
          <cell r="AW1960">
            <v>-179982.19416666662</v>
          </cell>
          <cell r="AX1960">
            <v>-181827.2208333333</v>
          </cell>
          <cell r="AY1960">
            <v>-183685.68041666664</v>
          </cell>
          <cell r="AZ1960">
            <v>-185557.11458333328</v>
          </cell>
        </row>
        <row r="1961">
          <cell r="O1961">
            <v>-1861891.27</v>
          </cell>
          <cell r="P1961">
            <v>-2140812.9900000002</v>
          </cell>
          <cell r="AO1961">
            <v>-2019920.8587500004</v>
          </cell>
          <cell r="AP1961">
            <v>-2017029.9412500004</v>
          </cell>
          <cell r="AQ1961">
            <v>-2012282.1266666667</v>
          </cell>
          <cell r="AR1961">
            <v>-2005677.415</v>
          </cell>
          <cell r="AS1961">
            <v>-1999072.7033333334</v>
          </cell>
          <cell r="AT1961">
            <v>-2001825.79375</v>
          </cell>
          <cell r="AU1961">
            <v>-2013936.68625</v>
          </cell>
          <cell r="AV1961">
            <v>-2026047.5787500001</v>
          </cell>
          <cell r="AW1961">
            <v>-2036939.8687500001</v>
          </cell>
          <cell r="AX1961">
            <v>-2046616.0145833332</v>
          </cell>
          <cell r="AY1961">
            <v>-2056294.6187499997</v>
          </cell>
          <cell r="AZ1961">
            <v>-2047791.6041666663</v>
          </cell>
        </row>
        <row r="1962">
          <cell r="O1962">
            <v>-86856.54</v>
          </cell>
          <cell r="P1962">
            <v>-86856.54</v>
          </cell>
          <cell r="AO1962">
            <v>-82334.890416666676</v>
          </cell>
          <cell r="AP1962">
            <v>-82088.280000000013</v>
          </cell>
          <cell r="AQ1962">
            <v>-81916.755833333344</v>
          </cell>
          <cell r="AR1962">
            <v>-81766.153333333335</v>
          </cell>
          <cell r="AS1962">
            <v>-82229.347500000018</v>
          </cell>
          <cell r="AT1962">
            <v>-83324.003333333341</v>
          </cell>
          <cell r="AU1962">
            <v>-84484.125</v>
          </cell>
          <cell r="AV1962">
            <v>-85720.057916666672</v>
          </cell>
          <cell r="AW1962">
            <v>-87004.732916666675</v>
          </cell>
          <cell r="AX1962">
            <v>-88253.163750000007</v>
          </cell>
          <cell r="AY1962">
            <v>-89460.677916666667</v>
          </cell>
          <cell r="AZ1962">
            <v>-90668.192083333328</v>
          </cell>
        </row>
        <row r="1963">
          <cell r="O1963">
            <v>0</v>
          </cell>
          <cell r="P1963">
            <v>0</v>
          </cell>
          <cell r="AO1963">
            <v>0</v>
          </cell>
          <cell r="AP1963">
            <v>0</v>
          </cell>
          <cell r="AQ1963">
            <v>0</v>
          </cell>
          <cell r="AR1963">
            <v>0</v>
          </cell>
          <cell r="AS1963">
            <v>0</v>
          </cell>
          <cell r="AT1963">
            <v>0</v>
          </cell>
          <cell r="AU1963">
            <v>0</v>
          </cell>
          <cell r="AV1963">
            <v>0</v>
          </cell>
          <cell r="AW1963">
            <v>0</v>
          </cell>
          <cell r="AX1963">
            <v>0</v>
          </cell>
          <cell r="AY1963">
            <v>0</v>
          </cell>
          <cell r="AZ1963">
            <v>0</v>
          </cell>
        </row>
        <row r="1964">
          <cell r="O1964">
            <v>-8175.94</v>
          </cell>
          <cell r="P1964">
            <v>-8175.94</v>
          </cell>
          <cell r="AO1964">
            <v>-8173.1066666666675</v>
          </cell>
          <cell r="AP1964">
            <v>-8173.4400000000014</v>
          </cell>
          <cell r="AQ1964">
            <v>-8173.7733333333344</v>
          </cell>
          <cell r="AR1964">
            <v>-8174.1066666666675</v>
          </cell>
          <cell r="AS1964">
            <v>-8174.4400000000014</v>
          </cell>
          <cell r="AT1964">
            <v>-8174.7733333333344</v>
          </cell>
          <cell r="AU1964">
            <v>-8175.1066666666675</v>
          </cell>
          <cell r="AV1964">
            <v>-8175.4400000000014</v>
          </cell>
          <cell r="AW1964">
            <v>-8175.7733333333344</v>
          </cell>
          <cell r="AX1964">
            <v>-7939.4862500000008</v>
          </cell>
          <cell r="AY1964">
            <v>-7466.5787500000006</v>
          </cell>
          <cell r="AZ1964">
            <v>-6983.9745833333336</v>
          </cell>
        </row>
        <row r="1965">
          <cell r="O1965">
            <v>0</v>
          </cell>
          <cell r="P1965">
            <v>0</v>
          </cell>
          <cell r="AO1965">
            <v>0</v>
          </cell>
          <cell r="AP1965">
            <v>0</v>
          </cell>
          <cell r="AQ1965">
            <v>0</v>
          </cell>
          <cell r="AR1965">
            <v>0</v>
          </cell>
          <cell r="AS1965">
            <v>0</v>
          </cell>
          <cell r="AT1965">
            <v>0</v>
          </cell>
          <cell r="AU1965">
            <v>0</v>
          </cell>
          <cell r="AV1965">
            <v>0</v>
          </cell>
          <cell r="AW1965">
            <v>0</v>
          </cell>
          <cell r="AX1965">
            <v>0</v>
          </cell>
          <cell r="AY1965">
            <v>0</v>
          </cell>
          <cell r="AZ1965">
            <v>0</v>
          </cell>
        </row>
        <row r="1966">
          <cell r="O1966">
            <v>0</v>
          </cell>
          <cell r="P1966">
            <v>0</v>
          </cell>
          <cell r="AO1966">
            <v>0</v>
          </cell>
          <cell r="AP1966">
            <v>0</v>
          </cell>
          <cell r="AQ1966">
            <v>0</v>
          </cell>
          <cell r="AR1966">
            <v>0</v>
          </cell>
          <cell r="AS1966">
            <v>0</v>
          </cell>
          <cell r="AT1966">
            <v>0</v>
          </cell>
          <cell r="AU1966">
            <v>0</v>
          </cell>
          <cell r="AV1966">
            <v>0</v>
          </cell>
          <cell r="AW1966">
            <v>0</v>
          </cell>
          <cell r="AX1966">
            <v>0</v>
          </cell>
          <cell r="AY1966">
            <v>0</v>
          </cell>
          <cell r="AZ1966">
            <v>0</v>
          </cell>
        </row>
        <row r="1967">
          <cell r="O1967">
            <v>-110304.58</v>
          </cell>
          <cell r="P1967">
            <v>-110304.58</v>
          </cell>
          <cell r="AO1967">
            <v>-35343.097500000003</v>
          </cell>
          <cell r="AP1967">
            <v>-44694.22583333333</v>
          </cell>
          <cell r="AQ1967">
            <v>-54579.9375</v>
          </cell>
          <cell r="AR1967">
            <v>-64465.64916666667</v>
          </cell>
          <cell r="AS1967">
            <v>-74353.445833333331</v>
          </cell>
          <cell r="AT1967">
            <v>-84243.327499999999</v>
          </cell>
          <cell r="AU1967">
            <v>-94133.209166666667</v>
          </cell>
          <cell r="AV1967">
            <v>-104023.09083333334</v>
          </cell>
          <cell r="AW1967">
            <v>-113912.97250000002</v>
          </cell>
          <cell r="AX1967">
            <v>-119461.34791666667</v>
          </cell>
          <cell r="AY1967">
            <v>-119275.26166666667</v>
          </cell>
          <cell r="AZ1967">
            <v>-117696.22000000002</v>
          </cell>
        </row>
        <row r="1968">
          <cell r="O1968">
            <v>-8456</v>
          </cell>
          <cell r="P1968">
            <v>-8456</v>
          </cell>
          <cell r="AO1968">
            <v>-5637.2616666666663</v>
          </cell>
          <cell r="AP1968">
            <v>-5986.5916666666672</v>
          </cell>
          <cell r="AQ1968">
            <v>-6356.088333333334</v>
          </cell>
          <cell r="AR1968">
            <v>-6725.585</v>
          </cell>
          <cell r="AS1968">
            <v>-7097.166666666667</v>
          </cell>
          <cell r="AT1968">
            <v>-7470.833333333333</v>
          </cell>
          <cell r="AU1968">
            <v>-7844.5</v>
          </cell>
          <cell r="AV1968">
            <v>-8218.1666666666661</v>
          </cell>
          <cell r="AW1968">
            <v>-8591.8333333333339</v>
          </cell>
          <cell r="AX1968">
            <v>-9132.3333333333339</v>
          </cell>
          <cell r="AY1968">
            <v>-9839.6666666666661</v>
          </cell>
          <cell r="AZ1968">
            <v>-10547</v>
          </cell>
        </row>
        <row r="1969">
          <cell r="O1969">
            <v>-50014.7</v>
          </cell>
          <cell r="P1969">
            <v>0</v>
          </cell>
          <cell r="AO1969">
            <v>-25007.350000000002</v>
          </cell>
          <cell r="AP1969">
            <v>-25007.350000000002</v>
          </cell>
          <cell r="AQ1969">
            <v>-25007.350000000002</v>
          </cell>
          <cell r="AR1969">
            <v>-25007.350000000002</v>
          </cell>
          <cell r="AS1969">
            <v>-25007.350000000002</v>
          </cell>
          <cell r="AT1969">
            <v>-22923.404166666664</v>
          </cell>
          <cell r="AU1969">
            <v>-18755.512500000001</v>
          </cell>
          <cell r="AV1969">
            <v>-14587.620833333332</v>
          </cell>
          <cell r="AW1969">
            <v>-10419.729166666666</v>
          </cell>
          <cell r="AX1969">
            <v>-6251.8374999999987</v>
          </cell>
          <cell r="AY1969">
            <v>-2083.9458333333332</v>
          </cell>
          <cell r="AZ1969">
            <v>0</v>
          </cell>
        </row>
        <row r="1970">
          <cell r="O1970">
            <v>0</v>
          </cell>
          <cell r="P1970">
            <v>0</v>
          </cell>
          <cell r="AO1970">
            <v>0</v>
          </cell>
          <cell r="AP1970">
            <v>0</v>
          </cell>
          <cell r="AQ1970">
            <v>0</v>
          </cell>
          <cell r="AR1970">
            <v>0</v>
          </cell>
          <cell r="AS1970">
            <v>0</v>
          </cell>
          <cell r="AT1970">
            <v>0</v>
          </cell>
          <cell r="AU1970">
            <v>0</v>
          </cell>
          <cell r="AV1970">
            <v>0</v>
          </cell>
          <cell r="AW1970">
            <v>0</v>
          </cell>
          <cell r="AX1970">
            <v>0</v>
          </cell>
          <cell r="AY1970">
            <v>0</v>
          </cell>
          <cell r="AZ1970">
            <v>0</v>
          </cell>
        </row>
        <row r="1971">
          <cell r="O1971">
            <v>0</v>
          </cell>
          <cell r="P1971">
            <v>0</v>
          </cell>
          <cell r="AO1971">
            <v>0</v>
          </cell>
          <cell r="AP1971">
            <v>0</v>
          </cell>
          <cell r="AQ1971">
            <v>0</v>
          </cell>
          <cell r="AR1971">
            <v>0</v>
          </cell>
          <cell r="AS1971">
            <v>0</v>
          </cell>
          <cell r="AT1971">
            <v>0</v>
          </cell>
          <cell r="AU1971">
            <v>0</v>
          </cell>
          <cell r="AV1971">
            <v>0</v>
          </cell>
          <cell r="AW1971">
            <v>0</v>
          </cell>
          <cell r="AX1971">
            <v>0</v>
          </cell>
          <cell r="AY1971">
            <v>0</v>
          </cell>
          <cell r="AZ1971">
            <v>0</v>
          </cell>
        </row>
        <row r="1972">
          <cell r="O1972">
            <v>-7578087.7199999997</v>
          </cell>
          <cell r="P1972">
            <v>-7578087.7199999997</v>
          </cell>
          <cell r="AO1972">
            <v>-7578087.7199999997</v>
          </cell>
          <cell r="AP1972">
            <v>-7578087.7199999997</v>
          </cell>
          <cell r="AQ1972">
            <v>-7578087.7199999997</v>
          </cell>
          <cell r="AR1972">
            <v>-7578087.7199999997</v>
          </cell>
          <cell r="AS1972">
            <v>-7578087.7199999997</v>
          </cell>
          <cell r="AT1972">
            <v>-7578087.7199999997</v>
          </cell>
          <cell r="AU1972">
            <v>-7578087.7199999997</v>
          </cell>
          <cell r="AV1972">
            <v>-7578087.7199999997</v>
          </cell>
          <cell r="AW1972">
            <v>-7578087.7199999997</v>
          </cell>
          <cell r="AX1972">
            <v>-7578087.7199999997</v>
          </cell>
          <cell r="AY1972">
            <v>-7578087.7199999997</v>
          </cell>
          <cell r="AZ1972">
            <v>-7578087.7199999997</v>
          </cell>
        </row>
        <row r="1973">
          <cell r="O1973">
            <v>0</v>
          </cell>
          <cell r="P1973">
            <v>0</v>
          </cell>
          <cell r="AO1973">
            <v>0</v>
          </cell>
          <cell r="AP1973">
            <v>0</v>
          </cell>
          <cell r="AQ1973">
            <v>0</v>
          </cell>
          <cell r="AR1973">
            <v>0</v>
          </cell>
          <cell r="AS1973">
            <v>0</v>
          </cell>
          <cell r="AT1973">
            <v>0</v>
          </cell>
          <cell r="AU1973">
            <v>0</v>
          </cell>
          <cell r="AV1973">
            <v>0</v>
          </cell>
          <cell r="AW1973">
            <v>0</v>
          </cell>
          <cell r="AX1973">
            <v>0</v>
          </cell>
          <cell r="AY1973">
            <v>0</v>
          </cell>
          <cell r="AZ1973">
            <v>0</v>
          </cell>
        </row>
        <row r="1974">
          <cell r="O1974">
            <v>-32040403.91</v>
          </cell>
          <cell r="P1974">
            <v>-15667749.779999999</v>
          </cell>
          <cell r="AO1974">
            <v>-37333827.793750003</v>
          </cell>
          <cell r="AP1974">
            <v>-33219417.39916667</v>
          </cell>
          <cell r="AQ1974">
            <v>-30753230.52791667</v>
          </cell>
          <cell r="AR1974">
            <v>-29421531.924166668</v>
          </cell>
          <cell r="AS1974">
            <v>-27964009.115000006</v>
          </cell>
          <cell r="AT1974">
            <v>-25277389.396249998</v>
          </cell>
          <cell r="AU1974">
            <v>-22241854.002499998</v>
          </cell>
          <cell r="AV1974">
            <v>-20106498.817916669</v>
          </cell>
          <cell r="AW1974">
            <v>-18160101.387083329</v>
          </cell>
          <cell r="AX1974">
            <v>-16752953.172916668</v>
          </cell>
          <cell r="AY1974">
            <v>-16216153.690416664</v>
          </cell>
          <cell r="AZ1974">
            <v>-18255520.352083333</v>
          </cell>
        </row>
        <row r="1975">
          <cell r="O1975">
            <v>-39375727.210000001</v>
          </cell>
          <cell r="P1975">
            <v>-23734045.780000001</v>
          </cell>
          <cell r="AO1975">
            <v>-44259757.247499995</v>
          </cell>
          <cell r="AP1975">
            <v>-39736536.978749998</v>
          </cell>
          <cell r="AQ1975">
            <v>-36409567.71875</v>
          </cell>
          <cell r="AR1975">
            <v>-34324003.472500004</v>
          </cell>
          <cell r="AS1975">
            <v>-32270605.13208333</v>
          </cell>
          <cell r="AT1975">
            <v>-29056633.417083342</v>
          </cell>
          <cell r="AU1975">
            <v>-25326885.998333335</v>
          </cell>
          <cell r="AV1975">
            <v>-21922564.855833333</v>
          </cell>
          <cell r="AW1975">
            <v>-18571538.76083333</v>
          </cell>
          <cell r="AX1975">
            <v>-15785913.735833334</v>
          </cell>
          <cell r="AY1975">
            <v>-14046618.568333333</v>
          </cell>
          <cell r="AZ1975">
            <v>-15189091.347916668</v>
          </cell>
        </row>
        <row r="1976">
          <cell r="O1976">
            <v>-27387472.66</v>
          </cell>
          <cell r="P1976">
            <v>-18526035.48</v>
          </cell>
          <cell r="AO1976">
            <v>-24358309.719999999</v>
          </cell>
          <cell r="AP1976">
            <v>-23403488.879166666</v>
          </cell>
          <cell r="AQ1976">
            <v>-22644853.7925</v>
          </cell>
          <cell r="AR1976">
            <v>-21836024.879999999</v>
          </cell>
          <cell r="AS1976">
            <v>-20952319.710833333</v>
          </cell>
          <cell r="AT1976">
            <v>-19809633.579999998</v>
          </cell>
          <cell r="AU1976">
            <v>-18613250.826666664</v>
          </cell>
          <cell r="AV1976">
            <v>-17769352.345833328</v>
          </cell>
          <cell r="AW1976">
            <v>-16865136.31208333</v>
          </cell>
          <cell r="AX1976">
            <v>-15975049.303333333</v>
          </cell>
          <cell r="AY1976">
            <v>-15402102.918333331</v>
          </cell>
          <cell r="AZ1976">
            <v>-16006548.0875</v>
          </cell>
        </row>
        <row r="1977">
          <cell r="O1977">
            <v>-19263850.719999999</v>
          </cell>
          <cell r="P1977">
            <v>-11941600.85</v>
          </cell>
          <cell r="AO1977">
            <v>-17026741.917083334</v>
          </cell>
          <cell r="AP1977">
            <v>-16062780.514583332</v>
          </cell>
          <cell r="AQ1977">
            <v>-15331340.422499999</v>
          </cell>
          <cell r="AR1977">
            <v>-14766605.557916665</v>
          </cell>
          <cell r="AS1977">
            <v>-14211334.223333335</v>
          </cell>
          <cell r="AT1977">
            <v>-13269257.008333331</v>
          </cell>
          <cell r="AU1977">
            <v>-12092260.502916666</v>
          </cell>
          <cell r="AV1977">
            <v>-11160998.225833332</v>
          </cell>
          <cell r="AW1977">
            <v>-10273453.129999999</v>
          </cell>
          <cell r="AX1977">
            <v>-9352020.8495833334</v>
          </cell>
          <cell r="AY1977">
            <v>-8618646.3250000011</v>
          </cell>
          <cell r="AZ1977">
            <v>-8778488.1616666671</v>
          </cell>
        </row>
        <row r="1978">
          <cell r="O1978">
            <v>0</v>
          </cell>
          <cell r="P1978">
            <v>0</v>
          </cell>
          <cell r="AO1978">
            <v>0</v>
          </cell>
          <cell r="AP1978">
            <v>0</v>
          </cell>
          <cell r="AQ1978">
            <v>0</v>
          </cell>
          <cell r="AR1978">
            <v>0</v>
          </cell>
          <cell r="AS1978">
            <v>0</v>
          </cell>
          <cell r="AT1978">
            <v>0</v>
          </cell>
          <cell r="AU1978">
            <v>0</v>
          </cell>
          <cell r="AV1978">
            <v>0</v>
          </cell>
          <cell r="AW1978">
            <v>0</v>
          </cell>
          <cell r="AX1978">
            <v>0</v>
          </cell>
          <cell r="AY1978">
            <v>0</v>
          </cell>
          <cell r="AZ1978">
            <v>0</v>
          </cell>
        </row>
        <row r="1979">
          <cell r="O1979">
            <v>0</v>
          </cell>
          <cell r="P1979">
            <v>0</v>
          </cell>
          <cell r="AO1979">
            <v>0</v>
          </cell>
          <cell r="AP1979">
            <v>0</v>
          </cell>
          <cell r="AQ1979">
            <v>0</v>
          </cell>
          <cell r="AR1979">
            <v>0</v>
          </cell>
          <cell r="AS1979">
            <v>0</v>
          </cell>
          <cell r="AT1979">
            <v>0</v>
          </cell>
          <cell r="AU1979">
            <v>0</v>
          </cell>
          <cell r="AV1979">
            <v>0</v>
          </cell>
          <cell r="AW1979">
            <v>0</v>
          </cell>
          <cell r="AX1979">
            <v>0</v>
          </cell>
          <cell r="AY1979">
            <v>0</v>
          </cell>
          <cell r="AZ1979">
            <v>0</v>
          </cell>
        </row>
        <row r="1980">
          <cell r="O1980">
            <v>0</v>
          </cell>
          <cell r="P1980">
            <v>0</v>
          </cell>
          <cell r="AO1980">
            <v>0</v>
          </cell>
          <cell r="AP1980">
            <v>0</v>
          </cell>
          <cell r="AQ1980">
            <v>0</v>
          </cell>
          <cell r="AR1980">
            <v>0</v>
          </cell>
          <cell r="AS1980">
            <v>0</v>
          </cell>
          <cell r="AT1980">
            <v>0</v>
          </cell>
          <cell r="AU1980">
            <v>0</v>
          </cell>
          <cell r="AV1980">
            <v>0</v>
          </cell>
          <cell r="AW1980">
            <v>0</v>
          </cell>
          <cell r="AX1980">
            <v>0</v>
          </cell>
          <cell r="AY1980">
            <v>0</v>
          </cell>
          <cell r="AZ1980">
            <v>0</v>
          </cell>
        </row>
        <row r="1981">
          <cell r="O1981">
            <v>0</v>
          </cell>
          <cell r="P1981">
            <v>0</v>
          </cell>
          <cell r="AO1981">
            <v>0</v>
          </cell>
          <cell r="AP1981">
            <v>0</v>
          </cell>
          <cell r="AQ1981">
            <v>0</v>
          </cell>
          <cell r="AR1981">
            <v>0</v>
          </cell>
          <cell r="AS1981">
            <v>0</v>
          </cell>
          <cell r="AT1981">
            <v>0</v>
          </cell>
          <cell r="AU1981">
            <v>0</v>
          </cell>
          <cell r="AV1981">
            <v>0</v>
          </cell>
          <cell r="AW1981">
            <v>0</v>
          </cell>
          <cell r="AX1981">
            <v>0</v>
          </cell>
          <cell r="AY1981">
            <v>0</v>
          </cell>
          <cell r="AZ1981">
            <v>0</v>
          </cell>
        </row>
        <row r="1982">
          <cell r="O1982">
            <v>0</v>
          </cell>
          <cell r="P1982">
            <v>0</v>
          </cell>
          <cell r="AO1982">
            <v>0</v>
          </cell>
          <cell r="AP1982">
            <v>0</v>
          </cell>
          <cell r="AQ1982">
            <v>0</v>
          </cell>
          <cell r="AR1982">
            <v>0</v>
          </cell>
          <cell r="AS1982">
            <v>0</v>
          </cell>
          <cell r="AT1982">
            <v>0</v>
          </cell>
          <cell r="AU1982">
            <v>0</v>
          </cell>
          <cell r="AV1982">
            <v>0</v>
          </cell>
          <cell r="AW1982">
            <v>0</v>
          </cell>
          <cell r="AX1982">
            <v>0</v>
          </cell>
          <cell r="AY1982">
            <v>0</v>
          </cell>
          <cell r="AZ1982">
            <v>0</v>
          </cell>
        </row>
        <row r="1983">
          <cell r="O1983">
            <v>0</v>
          </cell>
          <cell r="P1983">
            <v>0</v>
          </cell>
          <cell r="AO1983">
            <v>0</v>
          </cell>
          <cell r="AP1983">
            <v>0</v>
          </cell>
          <cell r="AQ1983">
            <v>0</v>
          </cell>
          <cell r="AR1983">
            <v>0</v>
          </cell>
          <cell r="AS1983">
            <v>0</v>
          </cell>
          <cell r="AT1983">
            <v>0</v>
          </cell>
          <cell r="AU1983">
            <v>0</v>
          </cell>
          <cell r="AV1983">
            <v>0</v>
          </cell>
          <cell r="AW1983">
            <v>0</v>
          </cell>
          <cell r="AX1983">
            <v>0</v>
          </cell>
          <cell r="AY1983">
            <v>0</v>
          </cell>
          <cell r="AZ1983">
            <v>0</v>
          </cell>
        </row>
        <row r="1984">
          <cell r="O1984">
            <v>0</v>
          </cell>
          <cell r="P1984">
            <v>0</v>
          </cell>
          <cell r="AO1984">
            <v>0</v>
          </cell>
          <cell r="AP1984">
            <v>0</v>
          </cell>
          <cell r="AQ1984">
            <v>0</v>
          </cell>
          <cell r="AR1984">
            <v>0</v>
          </cell>
          <cell r="AS1984">
            <v>0</v>
          </cell>
          <cell r="AT1984">
            <v>0</v>
          </cell>
          <cell r="AU1984">
            <v>0</v>
          </cell>
          <cell r="AV1984">
            <v>0</v>
          </cell>
          <cell r="AW1984">
            <v>0</v>
          </cell>
          <cell r="AX1984">
            <v>0</v>
          </cell>
          <cell r="AY1984">
            <v>0</v>
          </cell>
          <cell r="AZ1984">
            <v>0</v>
          </cell>
        </row>
        <row r="1985">
          <cell r="O1985">
            <v>0</v>
          </cell>
          <cell r="P1985">
            <v>0</v>
          </cell>
          <cell r="AO1985">
            <v>0</v>
          </cell>
          <cell r="AP1985">
            <v>0</v>
          </cell>
          <cell r="AQ1985">
            <v>0</v>
          </cell>
          <cell r="AR1985">
            <v>0</v>
          </cell>
          <cell r="AS1985">
            <v>0</v>
          </cell>
          <cell r="AT1985">
            <v>0</v>
          </cell>
          <cell r="AU1985">
            <v>0</v>
          </cell>
          <cell r="AV1985">
            <v>0</v>
          </cell>
          <cell r="AW1985">
            <v>0</v>
          </cell>
          <cell r="AX1985">
            <v>0</v>
          </cell>
          <cell r="AY1985">
            <v>0</v>
          </cell>
          <cell r="AZ1985">
            <v>0</v>
          </cell>
        </row>
        <row r="1986">
          <cell r="O1986">
            <v>0</v>
          </cell>
          <cell r="P1986">
            <v>0</v>
          </cell>
          <cell r="AO1986">
            <v>0</v>
          </cell>
          <cell r="AP1986">
            <v>0</v>
          </cell>
          <cell r="AQ1986">
            <v>0</v>
          </cell>
          <cell r="AR1986">
            <v>0</v>
          </cell>
          <cell r="AS1986">
            <v>0</v>
          </cell>
          <cell r="AT1986">
            <v>0</v>
          </cell>
          <cell r="AU1986">
            <v>0</v>
          </cell>
          <cell r="AV1986">
            <v>0</v>
          </cell>
          <cell r="AW1986">
            <v>0</v>
          </cell>
          <cell r="AX1986">
            <v>0</v>
          </cell>
          <cell r="AY1986">
            <v>0</v>
          </cell>
          <cell r="AZ1986">
            <v>0</v>
          </cell>
        </row>
        <row r="1987">
          <cell r="O1987">
            <v>0</v>
          </cell>
          <cell r="P1987">
            <v>0</v>
          </cell>
          <cell r="AO1987">
            <v>0</v>
          </cell>
          <cell r="AP1987">
            <v>0</v>
          </cell>
          <cell r="AQ1987">
            <v>0</v>
          </cell>
          <cell r="AR1987">
            <v>0</v>
          </cell>
          <cell r="AS1987">
            <v>0</v>
          </cell>
          <cell r="AT1987">
            <v>0</v>
          </cell>
          <cell r="AU1987">
            <v>0</v>
          </cell>
          <cell r="AV1987">
            <v>0</v>
          </cell>
          <cell r="AW1987">
            <v>0</v>
          </cell>
          <cell r="AX1987">
            <v>0</v>
          </cell>
          <cell r="AY1987">
            <v>0</v>
          </cell>
          <cell r="AZ1987">
            <v>0</v>
          </cell>
        </row>
        <row r="1988">
          <cell r="O1988">
            <v>0</v>
          </cell>
          <cell r="P1988">
            <v>0</v>
          </cell>
          <cell r="AO1988">
            <v>0</v>
          </cell>
          <cell r="AP1988">
            <v>0</v>
          </cell>
          <cell r="AQ1988">
            <v>0</v>
          </cell>
          <cell r="AR1988">
            <v>0</v>
          </cell>
          <cell r="AS1988">
            <v>0</v>
          </cell>
          <cell r="AT1988">
            <v>0</v>
          </cell>
          <cell r="AU1988">
            <v>0</v>
          </cell>
          <cell r="AV1988">
            <v>0</v>
          </cell>
          <cell r="AW1988">
            <v>0</v>
          </cell>
          <cell r="AX1988">
            <v>0</v>
          </cell>
          <cell r="AY1988">
            <v>0</v>
          </cell>
          <cell r="AZ1988">
            <v>0</v>
          </cell>
        </row>
        <row r="1989">
          <cell r="O1989">
            <v>0</v>
          </cell>
          <cell r="P1989">
            <v>0</v>
          </cell>
          <cell r="AO1989">
            <v>0</v>
          </cell>
          <cell r="AP1989">
            <v>0</v>
          </cell>
          <cell r="AQ1989">
            <v>0</v>
          </cell>
          <cell r="AR1989">
            <v>0</v>
          </cell>
          <cell r="AS1989">
            <v>0</v>
          </cell>
          <cell r="AT1989">
            <v>0</v>
          </cell>
          <cell r="AU1989">
            <v>0</v>
          </cell>
          <cell r="AV1989">
            <v>0</v>
          </cell>
          <cell r="AW1989">
            <v>0</v>
          </cell>
          <cell r="AX1989">
            <v>0</v>
          </cell>
          <cell r="AY1989">
            <v>0</v>
          </cell>
          <cell r="AZ1989">
            <v>0</v>
          </cell>
        </row>
        <row r="1990">
          <cell r="O1990">
            <v>0</v>
          </cell>
          <cell r="P1990">
            <v>0</v>
          </cell>
          <cell r="AO1990">
            <v>0</v>
          </cell>
          <cell r="AP1990">
            <v>0</v>
          </cell>
          <cell r="AQ1990">
            <v>0</v>
          </cell>
          <cell r="AR1990">
            <v>0</v>
          </cell>
          <cell r="AS1990">
            <v>0</v>
          </cell>
          <cell r="AT1990">
            <v>0</v>
          </cell>
          <cell r="AU1990">
            <v>0</v>
          </cell>
          <cell r="AV1990">
            <v>0</v>
          </cell>
          <cell r="AW1990">
            <v>0</v>
          </cell>
          <cell r="AX1990">
            <v>0</v>
          </cell>
          <cell r="AY1990">
            <v>0</v>
          </cell>
          <cell r="AZ1990">
            <v>0</v>
          </cell>
        </row>
        <row r="1991">
          <cell r="O1991">
            <v>0</v>
          </cell>
          <cell r="P1991">
            <v>0</v>
          </cell>
          <cell r="AO1991">
            <v>0</v>
          </cell>
          <cell r="AP1991">
            <v>0</v>
          </cell>
          <cell r="AQ1991">
            <v>0</v>
          </cell>
          <cell r="AR1991">
            <v>0</v>
          </cell>
          <cell r="AS1991">
            <v>0</v>
          </cell>
          <cell r="AT1991">
            <v>0</v>
          </cell>
          <cell r="AU1991">
            <v>0</v>
          </cell>
          <cell r="AV1991">
            <v>0</v>
          </cell>
          <cell r="AW1991">
            <v>0</v>
          </cell>
          <cell r="AX1991">
            <v>0</v>
          </cell>
          <cell r="AY1991">
            <v>0</v>
          </cell>
          <cell r="AZ1991">
            <v>0</v>
          </cell>
        </row>
        <row r="1992">
          <cell r="O1992">
            <v>0</v>
          </cell>
          <cell r="P1992">
            <v>0</v>
          </cell>
          <cell r="AO1992">
            <v>0</v>
          </cell>
          <cell r="AP1992">
            <v>0</v>
          </cell>
          <cell r="AQ1992">
            <v>0</v>
          </cell>
          <cell r="AR1992">
            <v>0</v>
          </cell>
          <cell r="AS1992">
            <v>0</v>
          </cell>
          <cell r="AT1992">
            <v>0</v>
          </cell>
          <cell r="AU1992">
            <v>0</v>
          </cell>
          <cell r="AV1992">
            <v>0</v>
          </cell>
          <cell r="AW1992">
            <v>0</v>
          </cell>
          <cell r="AX1992">
            <v>0</v>
          </cell>
          <cell r="AY1992">
            <v>0</v>
          </cell>
          <cell r="AZ1992">
            <v>0</v>
          </cell>
        </row>
        <row r="1993">
          <cell r="O1993">
            <v>0</v>
          </cell>
          <cell r="P1993">
            <v>0</v>
          </cell>
          <cell r="AO1993">
            <v>0</v>
          </cell>
          <cell r="AP1993">
            <v>0</v>
          </cell>
          <cell r="AQ1993">
            <v>0</v>
          </cell>
          <cell r="AR1993">
            <v>0</v>
          </cell>
          <cell r="AS1993">
            <v>0</v>
          </cell>
          <cell r="AT1993">
            <v>0</v>
          </cell>
          <cell r="AU1993">
            <v>0</v>
          </cell>
          <cell r="AV1993">
            <v>0</v>
          </cell>
          <cell r="AW1993">
            <v>0</v>
          </cell>
          <cell r="AX1993">
            <v>0</v>
          </cell>
          <cell r="AY1993">
            <v>0</v>
          </cell>
          <cell r="AZ1993">
            <v>0</v>
          </cell>
        </row>
        <row r="1994">
          <cell r="O1994">
            <v>0</v>
          </cell>
          <cell r="P1994">
            <v>0</v>
          </cell>
          <cell r="AO1994">
            <v>0</v>
          </cell>
          <cell r="AP1994">
            <v>0</v>
          </cell>
          <cell r="AQ1994">
            <v>0</v>
          </cell>
          <cell r="AR1994">
            <v>0</v>
          </cell>
          <cell r="AS1994">
            <v>0</v>
          </cell>
          <cell r="AT1994">
            <v>0</v>
          </cell>
          <cell r="AU1994">
            <v>0</v>
          </cell>
          <cell r="AV1994">
            <v>0</v>
          </cell>
          <cell r="AW1994">
            <v>0</v>
          </cell>
          <cell r="AX1994">
            <v>0</v>
          </cell>
          <cell r="AY1994">
            <v>0</v>
          </cell>
          <cell r="AZ1994">
            <v>0</v>
          </cell>
        </row>
        <row r="1995">
          <cell r="O1995">
            <v>0</v>
          </cell>
          <cell r="P1995">
            <v>0</v>
          </cell>
          <cell r="AO1995">
            <v>0</v>
          </cell>
          <cell r="AP1995">
            <v>0</v>
          </cell>
          <cell r="AQ1995">
            <v>0</v>
          </cell>
          <cell r="AR1995">
            <v>0</v>
          </cell>
          <cell r="AS1995">
            <v>0</v>
          </cell>
          <cell r="AT1995">
            <v>0</v>
          </cell>
          <cell r="AU1995">
            <v>0</v>
          </cell>
          <cell r="AV1995">
            <v>0</v>
          </cell>
          <cell r="AW1995">
            <v>0</v>
          </cell>
          <cell r="AX1995">
            <v>0</v>
          </cell>
          <cell r="AY1995">
            <v>0</v>
          </cell>
          <cell r="AZ1995">
            <v>0</v>
          </cell>
        </row>
        <row r="1996">
          <cell r="O1996">
            <v>0</v>
          </cell>
          <cell r="P1996">
            <v>0</v>
          </cell>
          <cell r="AO1996">
            <v>0</v>
          </cell>
          <cell r="AP1996">
            <v>0</v>
          </cell>
          <cell r="AQ1996">
            <v>0</v>
          </cell>
          <cell r="AR1996">
            <v>0</v>
          </cell>
          <cell r="AS1996">
            <v>0</v>
          </cell>
          <cell r="AT1996">
            <v>0</v>
          </cell>
          <cell r="AU1996">
            <v>0</v>
          </cell>
          <cell r="AV1996">
            <v>0</v>
          </cell>
          <cell r="AW1996">
            <v>0</v>
          </cell>
          <cell r="AX1996">
            <v>0</v>
          </cell>
          <cell r="AY1996">
            <v>0</v>
          </cell>
          <cell r="AZ1996">
            <v>0</v>
          </cell>
        </row>
        <row r="1997">
          <cell r="O1997">
            <v>0</v>
          </cell>
          <cell r="P1997">
            <v>0</v>
          </cell>
          <cell r="AO1997">
            <v>0</v>
          </cell>
          <cell r="AP1997">
            <v>0</v>
          </cell>
          <cell r="AQ1997">
            <v>0</v>
          </cell>
          <cell r="AR1997">
            <v>0</v>
          </cell>
          <cell r="AS1997">
            <v>0</v>
          </cell>
          <cell r="AT1997">
            <v>0</v>
          </cell>
          <cell r="AU1997">
            <v>0</v>
          </cell>
          <cell r="AV1997">
            <v>0</v>
          </cell>
          <cell r="AW1997">
            <v>0</v>
          </cell>
          <cell r="AX1997">
            <v>0</v>
          </cell>
          <cell r="AY1997">
            <v>0</v>
          </cell>
          <cell r="AZ1997">
            <v>0</v>
          </cell>
        </row>
        <row r="1998">
          <cell r="O1998">
            <v>-2186221.04</v>
          </cell>
          <cell r="P1998">
            <v>-2063434.94</v>
          </cell>
          <cell r="AO1998">
            <v>-2409870.1570833335</v>
          </cell>
          <cell r="AP1998">
            <v>-2253483.1350000002</v>
          </cell>
          <cell r="AQ1998">
            <v>-2175856.1324999998</v>
          </cell>
          <cell r="AR1998">
            <v>-2157118.4275000002</v>
          </cell>
          <cell r="AS1998">
            <v>-2138380.7224999997</v>
          </cell>
          <cell r="AT1998">
            <v>-2119643.0175000001</v>
          </cell>
          <cell r="AU1998">
            <v>-2100905.3125</v>
          </cell>
          <cell r="AV1998">
            <v>-2082167.6074999999</v>
          </cell>
          <cell r="AW1998">
            <v>-2063429.9000000001</v>
          </cell>
          <cell r="AX1998">
            <v>-2044692.1925000001</v>
          </cell>
          <cell r="AY1998">
            <v>-1992735.4170833335</v>
          </cell>
          <cell r="AZ1998">
            <v>-1908136.1529166668</v>
          </cell>
        </row>
        <row r="1999">
          <cell r="O1999">
            <v>-1164110.8799999999</v>
          </cell>
          <cell r="P1999">
            <v>-1055162.74</v>
          </cell>
          <cell r="AO1999">
            <v>-1834813.6375</v>
          </cell>
          <cell r="AP1999">
            <v>-1665693.9870833335</v>
          </cell>
          <cell r="AQ1999">
            <v>-1497825.7316666667</v>
          </cell>
          <cell r="AR1999">
            <v>-1329957.4766666668</v>
          </cell>
          <cell r="AS1999">
            <v>-1162089.2216666664</v>
          </cell>
          <cell r="AT1999">
            <v>-994220.96666666667</v>
          </cell>
          <cell r="AU1999">
            <v>-826352.71166666655</v>
          </cell>
          <cell r="AV1999">
            <v>-658484.45666666667</v>
          </cell>
          <cell r="AW1999">
            <v>-490616.20166666666</v>
          </cell>
          <cell r="AX1999">
            <v>-322747.94666666671</v>
          </cell>
          <cell r="AY1999">
            <v>-190309.19916666663</v>
          </cell>
          <cell r="AZ1999">
            <v>-97839.465000000011</v>
          </cell>
        </row>
        <row r="2000">
          <cell r="O2000">
            <v>579873.32999999996</v>
          </cell>
          <cell r="P2000">
            <v>579873.32999999996</v>
          </cell>
          <cell r="AO2000">
            <v>708845.45708333317</v>
          </cell>
          <cell r="AP2000">
            <v>757168.23458333313</v>
          </cell>
          <cell r="AQ2000">
            <v>768738.60499999998</v>
          </cell>
          <cell r="AR2000">
            <v>743556.56833333336</v>
          </cell>
          <cell r="AS2000">
            <v>718374.53166666673</v>
          </cell>
          <cell r="AT2000">
            <v>693192.495</v>
          </cell>
          <cell r="AU2000">
            <v>668010.45833333337</v>
          </cell>
          <cell r="AV2000">
            <v>642828.42166666675</v>
          </cell>
          <cell r="AW2000">
            <v>593484.99624999997</v>
          </cell>
          <cell r="AX2000">
            <v>519980.18208333332</v>
          </cell>
          <cell r="AY2000">
            <v>459066.38624999998</v>
          </cell>
          <cell r="AZ2000">
            <v>410743.60874999996</v>
          </cell>
        </row>
        <row r="2001">
          <cell r="O2001">
            <v>0</v>
          </cell>
          <cell r="P2001">
            <v>0</v>
          </cell>
          <cell r="AO2001">
            <v>0</v>
          </cell>
          <cell r="AP2001">
            <v>0</v>
          </cell>
          <cell r="AQ2001">
            <v>0</v>
          </cell>
          <cell r="AR2001">
            <v>0</v>
          </cell>
          <cell r="AS2001">
            <v>0</v>
          </cell>
          <cell r="AT2001">
            <v>0</v>
          </cell>
          <cell r="AU2001">
            <v>0</v>
          </cell>
          <cell r="AV2001">
            <v>0</v>
          </cell>
          <cell r="AW2001">
            <v>0</v>
          </cell>
          <cell r="AX2001">
            <v>0</v>
          </cell>
          <cell r="AY2001">
            <v>0</v>
          </cell>
          <cell r="AZ2001">
            <v>0</v>
          </cell>
        </row>
        <row r="2002">
          <cell r="O2002">
            <v>0</v>
          </cell>
          <cell r="P2002">
            <v>0</v>
          </cell>
          <cell r="AO2002">
            <v>0</v>
          </cell>
          <cell r="AP2002">
            <v>0</v>
          </cell>
          <cell r="AQ2002">
            <v>0</v>
          </cell>
          <cell r="AR2002">
            <v>0</v>
          </cell>
          <cell r="AS2002">
            <v>0</v>
          </cell>
          <cell r="AT2002">
            <v>0</v>
          </cell>
          <cell r="AU2002">
            <v>0</v>
          </cell>
          <cell r="AV2002">
            <v>0</v>
          </cell>
          <cell r="AW2002">
            <v>0</v>
          </cell>
          <cell r="AX2002">
            <v>0</v>
          </cell>
          <cell r="AY2002">
            <v>0</v>
          </cell>
          <cell r="AZ2002">
            <v>0</v>
          </cell>
        </row>
        <row r="2003">
          <cell r="O2003">
            <v>0</v>
          </cell>
          <cell r="P2003">
            <v>0</v>
          </cell>
          <cell r="AO2003">
            <v>0</v>
          </cell>
          <cell r="AP2003">
            <v>0</v>
          </cell>
          <cell r="AQ2003">
            <v>0</v>
          </cell>
          <cell r="AR2003">
            <v>0</v>
          </cell>
          <cell r="AS2003">
            <v>0</v>
          </cell>
          <cell r="AT2003">
            <v>0</v>
          </cell>
          <cell r="AU2003">
            <v>0</v>
          </cell>
          <cell r="AV2003">
            <v>0</v>
          </cell>
          <cell r="AW2003">
            <v>0</v>
          </cell>
          <cell r="AX2003">
            <v>0</v>
          </cell>
          <cell r="AY2003">
            <v>0</v>
          </cell>
          <cell r="AZ2003">
            <v>0</v>
          </cell>
        </row>
        <row r="2004">
          <cell r="O2004">
            <v>0</v>
          </cell>
          <cell r="P2004">
            <v>0</v>
          </cell>
          <cell r="AO2004">
            <v>0</v>
          </cell>
          <cell r="AP2004">
            <v>0</v>
          </cell>
          <cell r="AQ2004">
            <v>0</v>
          </cell>
          <cell r="AR2004">
            <v>0</v>
          </cell>
          <cell r="AS2004">
            <v>0</v>
          </cell>
          <cell r="AT2004">
            <v>0</v>
          </cell>
          <cell r="AU2004">
            <v>0</v>
          </cell>
          <cell r="AV2004">
            <v>0</v>
          </cell>
          <cell r="AW2004">
            <v>0</v>
          </cell>
          <cell r="AX2004">
            <v>0</v>
          </cell>
          <cell r="AY2004">
            <v>0</v>
          </cell>
          <cell r="AZ2004">
            <v>0</v>
          </cell>
        </row>
        <row r="2005">
          <cell r="O2005">
            <v>-229923.3</v>
          </cell>
          <cell r="P2005">
            <v>-229923.3</v>
          </cell>
          <cell r="AO2005">
            <v>-471161.09083333315</v>
          </cell>
          <cell r="AP2005">
            <v>-445767.63916666649</v>
          </cell>
          <cell r="AQ2005">
            <v>-420374.18749999983</v>
          </cell>
          <cell r="AR2005">
            <v>-394980.73583333316</v>
          </cell>
          <cell r="AS2005">
            <v>-369587.2841666665</v>
          </cell>
          <cell r="AT2005">
            <v>-344193.83249999984</v>
          </cell>
          <cell r="AU2005">
            <v>-318800.3808333333</v>
          </cell>
          <cell r="AV2005">
            <v>-293406.92916666664</v>
          </cell>
          <cell r="AW2005">
            <v>-268013.47749999998</v>
          </cell>
          <cell r="AX2005">
            <v>-242620.02583333329</v>
          </cell>
          <cell r="AY2005">
            <v>-225998.96833333329</v>
          </cell>
          <cell r="AZ2005">
            <v>-218150.30499999996</v>
          </cell>
        </row>
        <row r="2006">
          <cell r="O2006">
            <v>-16384</v>
          </cell>
          <cell r="P2006">
            <v>-16384</v>
          </cell>
          <cell r="AO2006">
            <v>-16384</v>
          </cell>
          <cell r="AP2006">
            <v>-16384</v>
          </cell>
          <cell r="AQ2006">
            <v>-16384</v>
          </cell>
          <cell r="AR2006">
            <v>-16384</v>
          </cell>
          <cell r="AS2006">
            <v>-16384</v>
          </cell>
          <cell r="AT2006">
            <v>-16384</v>
          </cell>
          <cell r="AU2006">
            <v>-16384</v>
          </cell>
          <cell r="AV2006">
            <v>-16384</v>
          </cell>
          <cell r="AW2006">
            <v>-16384</v>
          </cell>
          <cell r="AX2006">
            <v>-16384</v>
          </cell>
          <cell r="AY2006">
            <v>-16384</v>
          </cell>
          <cell r="AZ2006">
            <v>-15701.333333333334</v>
          </cell>
        </row>
        <row r="2007">
          <cell r="O2007">
            <v>0</v>
          </cell>
          <cell r="P2007">
            <v>0</v>
          </cell>
          <cell r="AO2007">
            <v>0</v>
          </cell>
          <cell r="AP2007">
            <v>0</v>
          </cell>
          <cell r="AQ2007">
            <v>0</v>
          </cell>
          <cell r="AR2007">
            <v>0</v>
          </cell>
          <cell r="AS2007">
            <v>0</v>
          </cell>
          <cell r="AT2007">
            <v>0</v>
          </cell>
          <cell r="AU2007">
            <v>0</v>
          </cell>
          <cell r="AV2007">
            <v>0</v>
          </cell>
          <cell r="AW2007">
            <v>0</v>
          </cell>
          <cell r="AX2007">
            <v>0</v>
          </cell>
          <cell r="AY2007">
            <v>0</v>
          </cell>
          <cell r="AZ2007">
            <v>0</v>
          </cell>
        </row>
        <row r="2008">
          <cell r="O2008">
            <v>0</v>
          </cell>
          <cell r="P2008">
            <v>0</v>
          </cell>
          <cell r="AO2008">
            <v>0</v>
          </cell>
          <cell r="AP2008">
            <v>0</v>
          </cell>
          <cell r="AQ2008">
            <v>0</v>
          </cell>
          <cell r="AR2008">
            <v>0</v>
          </cell>
          <cell r="AS2008">
            <v>0</v>
          </cell>
          <cell r="AT2008">
            <v>0</v>
          </cell>
          <cell r="AU2008">
            <v>0</v>
          </cell>
          <cell r="AV2008">
            <v>0</v>
          </cell>
          <cell r="AW2008">
            <v>0</v>
          </cell>
          <cell r="AX2008">
            <v>0</v>
          </cell>
          <cell r="AY2008">
            <v>0</v>
          </cell>
          <cell r="AZ2008">
            <v>0</v>
          </cell>
        </row>
        <row r="2009">
          <cell r="O2009">
            <v>0</v>
          </cell>
          <cell r="P2009">
            <v>0</v>
          </cell>
          <cell r="AO2009">
            <v>-27.802499999999998</v>
          </cell>
          <cell r="AP2009">
            <v>-26.25791666666667</v>
          </cell>
          <cell r="AQ2009">
            <v>-23.168750000000003</v>
          </cell>
          <cell r="AR2009">
            <v>-20.079583333333332</v>
          </cell>
          <cell r="AS2009">
            <v>-16.990416666666665</v>
          </cell>
          <cell r="AT2009">
            <v>-13.901249999999999</v>
          </cell>
          <cell r="AU2009">
            <v>-10.812083333333334</v>
          </cell>
          <cell r="AV2009">
            <v>-7.7229166666666664</v>
          </cell>
          <cell r="AW2009">
            <v>-4.63375</v>
          </cell>
          <cell r="AX2009">
            <v>-1.5445833333333334</v>
          </cell>
          <cell r="AY2009">
            <v>0</v>
          </cell>
          <cell r="AZ2009">
            <v>0</v>
          </cell>
        </row>
        <row r="2010">
          <cell r="O2010">
            <v>0</v>
          </cell>
          <cell r="P2010">
            <v>0</v>
          </cell>
          <cell r="AO2010">
            <v>0</v>
          </cell>
          <cell r="AP2010">
            <v>-119603.28666666667</v>
          </cell>
          <cell r="AQ2010">
            <v>-239206.57333333333</v>
          </cell>
          <cell r="AR2010">
            <v>-239206.57333333333</v>
          </cell>
          <cell r="AS2010">
            <v>-239206.57333333333</v>
          </cell>
          <cell r="AT2010">
            <v>-239206.57333333333</v>
          </cell>
          <cell r="AU2010">
            <v>-239206.57333333333</v>
          </cell>
          <cell r="AV2010">
            <v>-239206.57333333333</v>
          </cell>
          <cell r="AW2010">
            <v>-239206.57333333333</v>
          </cell>
          <cell r="AX2010">
            <v>-239206.57333333333</v>
          </cell>
          <cell r="AY2010">
            <v>-239206.57333333333</v>
          </cell>
          <cell r="AZ2010">
            <v>-239206.57333333333</v>
          </cell>
        </row>
        <row r="2011">
          <cell r="O2011">
            <v>-107354.9</v>
          </cell>
          <cell r="P2011">
            <v>-107354.9</v>
          </cell>
          <cell r="AO2011">
            <v>-109195.51458333334</v>
          </cell>
          <cell r="AP2011">
            <v>-108165.14958333333</v>
          </cell>
          <cell r="AQ2011">
            <v>-107592.5625</v>
          </cell>
          <cell r="AR2011">
            <v>-107560.87416666666</v>
          </cell>
          <cell r="AS2011">
            <v>-107529.18583333334</v>
          </cell>
          <cell r="AT2011">
            <v>-107497.4975</v>
          </cell>
          <cell r="AU2011">
            <v>-107465.80916666666</v>
          </cell>
          <cell r="AV2011">
            <v>-107434.12083333333</v>
          </cell>
          <cell r="AW2011">
            <v>-107402.4325</v>
          </cell>
          <cell r="AX2011">
            <v>-107370.74416666666</v>
          </cell>
          <cell r="AY2011">
            <v>-107354.89999999998</v>
          </cell>
          <cell r="AZ2011">
            <v>-107354.89999999998</v>
          </cell>
        </row>
        <row r="2012">
          <cell r="O2012">
            <v>-5140127.25</v>
          </cell>
          <cell r="P2012">
            <v>-5233096.72</v>
          </cell>
          <cell r="AO2012">
            <v>-6114943.0616666675</v>
          </cell>
          <cell r="AP2012">
            <v>-6058852.5920833321</v>
          </cell>
          <cell r="AQ2012">
            <v>-6005684.9725000001</v>
          </cell>
          <cell r="AR2012">
            <v>-5957375.8475000001</v>
          </cell>
          <cell r="AS2012">
            <v>-5912361.725833334</v>
          </cell>
          <cell r="AT2012">
            <v>-5868764.2199999997</v>
          </cell>
          <cell r="AU2012">
            <v>-5824329.5200000005</v>
          </cell>
          <cell r="AV2012">
            <v>-5775105.9333333336</v>
          </cell>
          <cell r="AW2012">
            <v>-5725110.9487500004</v>
          </cell>
          <cell r="AX2012">
            <v>-5676631.9212500006</v>
          </cell>
          <cell r="AY2012">
            <v>-5652719.7700000005</v>
          </cell>
          <cell r="AZ2012">
            <v>-5652117.7579166666</v>
          </cell>
        </row>
        <row r="2013">
          <cell r="O2013">
            <v>-9692087.6500000004</v>
          </cell>
          <cell r="P2013">
            <v>-9921652.7599999998</v>
          </cell>
          <cell r="AO2013">
            <v>-12625181.623750001</v>
          </cell>
          <cell r="AP2013">
            <v>-12380122.989583336</v>
          </cell>
          <cell r="AQ2013">
            <v>-12144895.961250002</v>
          </cell>
          <cell r="AR2013">
            <v>-11924902.559583334</v>
          </cell>
          <cell r="AS2013">
            <v>-11709693.137083335</v>
          </cell>
          <cell r="AT2013">
            <v>-11479031.889166666</v>
          </cell>
          <cell r="AU2013">
            <v>-11249062.027916668</v>
          </cell>
          <cell r="AV2013">
            <v>-11029264.648333332</v>
          </cell>
          <cell r="AW2013">
            <v>-10818038.537083333</v>
          </cell>
          <cell r="AX2013">
            <v>-10624659.608333332</v>
          </cell>
          <cell r="AY2013">
            <v>-10605234.728333334</v>
          </cell>
          <cell r="AZ2013">
            <v>-10741075.436666666</v>
          </cell>
        </row>
        <row r="2014">
          <cell r="O2014">
            <v>-19758154.260000002</v>
          </cell>
          <cell r="P2014">
            <v>-20783087.84</v>
          </cell>
          <cell r="AO2014">
            <v>-21219576.297916666</v>
          </cell>
          <cell r="AP2014">
            <v>-21308338.370833334</v>
          </cell>
          <cell r="AQ2014">
            <v>-21390414.393749993</v>
          </cell>
          <cell r="AR2014">
            <v>-21491193.813750003</v>
          </cell>
          <cell r="AS2014">
            <v>-21599246.792916667</v>
          </cell>
          <cell r="AT2014">
            <v>-21746262.085416671</v>
          </cell>
          <cell r="AU2014">
            <v>-21933886.065833334</v>
          </cell>
          <cell r="AV2014">
            <v>-22153293.53916667</v>
          </cell>
          <cell r="AW2014">
            <v>-22406598.766666669</v>
          </cell>
          <cell r="AX2014">
            <v>-22661618.734583333</v>
          </cell>
          <cell r="AY2014">
            <v>-22947929.724999998</v>
          </cell>
          <cell r="AZ2014">
            <v>-23250973.280833334</v>
          </cell>
        </row>
        <row r="2015">
          <cell r="O2015">
            <v>0</v>
          </cell>
          <cell r="P2015">
            <v>0</v>
          </cell>
          <cell r="AO2015">
            <v>0</v>
          </cell>
          <cell r="AP2015">
            <v>0</v>
          </cell>
          <cell r="AQ2015">
            <v>0</v>
          </cell>
          <cell r="AR2015">
            <v>0</v>
          </cell>
          <cell r="AS2015">
            <v>0</v>
          </cell>
          <cell r="AT2015">
            <v>0</v>
          </cell>
          <cell r="AU2015">
            <v>0</v>
          </cell>
          <cell r="AV2015">
            <v>0</v>
          </cell>
          <cell r="AW2015">
            <v>0</v>
          </cell>
          <cell r="AX2015">
            <v>0</v>
          </cell>
          <cell r="AY2015">
            <v>0</v>
          </cell>
          <cell r="AZ2015">
            <v>0</v>
          </cell>
        </row>
        <row r="2016">
          <cell r="O2016">
            <v>-1519707.55</v>
          </cell>
          <cell r="P2016">
            <v>0</v>
          </cell>
          <cell r="AO2016">
            <v>-1315876.7579166668</v>
          </cell>
          <cell r="AP2016">
            <v>-1192037.9720833336</v>
          </cell>
          <cell r="AQ2016">
            <v>-1069470.7645833336</v>
          </cell>
          <cell r="AR2016">
            <v>-947487.63541666686</v>
          </cell>
          <cell r="AS2016">
            <v>-823174.92291666672</v>
          </cell>
          <cell r="AT2016">
            <v>-696532.62708333333</v>
          </cell>
          <cell r="AU2016">
            <v>-569890.33125000005</v>
          </cell>
          <cell r="AV2016">
            <v>-443248.03541666671</v>
          </cell>
          <cell r="AW2016">
            <v>-316605.73958333331</v>
          </cell>
          <cell r="AX2016">
            <v>-189963.44375000001</v>
          </cell>
          <cell r="AY2016">
            <v>-63321.147916666669</v>
          </cell>
          <cell r="AZ2016">
            <v>0</v>
          </cell>
        </row>
        <row r="2017">
          <cell r="O2017">
            <v>-20095817.129999999</v>
          </cell>
          <cell r="P2017">
            <v>-20364934.449999999</v>
          </cell>
          <cell r="AO2017">
            <v>-24784044.852500003</v>
          </cell>
          <cell r="AP2017">
            <v>-24435036.379583329</v>
          </cell>
          <cell r="AQ2017">
            <v>-24086530.235416666</v>
          </cell>
          <cell r="AR2017">
            <v>-23729623.577500001</v>
          </cell>
          <cell r="AS2017">
            <v>-23365564.489583332</v>
          </cell>
          <cell r="AT2017">
            <v>-22997459.620000001</v>
          </cell>
          <cell r="AU2017">
            <v>-22626201.489166666</v>
          </cell>
          <cell r="AV2017">
            <v>-22252899.978750002</v>
          </cell>
          <cell r="AW2017">
            <v>-21889663.195</v>
          </cell>
          <cell r="AX2017">
            <v>-21524112.02416667</v>
          </cell>
          <cell r="AY2017">
            <v>-21207288.508750003</v>
          </cell>
          <cell r="AZ2017">
            <v>-20950202.497916669</v>
          </cell>
        </row>
        <row r="2018">
          <cell r="O2018">
            <v>0</v>
          </cell>
          <cell r="P2018">
            <v>0</v>
          </cell>
          <cell r="AO2018">
            <v>0</v>
          </cell>
          <cell r="AP2018">
            <v>0</v>
          </cell>
          <cell r="AQ2018">
            <v>0</v>
          </cell>
          <cell r="AR2018">
            <v>0</v>
          </cell>
          <cell r="AS2018">
            <v>0</v>
          </cell>
          <cell r="AT2018">
            <v>0</v>
          </cell>
          <cell r="AU2018">
            <v>0</v>
          </cell>
          <cell r="AV2018">
            <v>0</v>
          </cell>
          <cell r="AW2018">
            <v>0</v>
          </cell>
          <cell r="AX2018">
            <v>0</v>
          </cell>
          <cell r="AY2018">
            <v>0</v>
          </cell>
          <cell r="AZ2018">
            <v>0</v>
          </cell>
        </row>
        <row r="2019">
          <cell r="O2019">
            <v>0</v>
          </cell>
          <cell r="P2019">
            <v>0</v>
          </cell>
          <cell r="AO2019">
            <v>-2597599.0916666668</v>
          </cell>
          <cell r="AP2019">
            <v>-2324167.6083333334</v>
          </cell>
          <cell r="AQ2019">
            <v>-2050736.125</v>
          </cell>
          <cell r="AR2019">
            <v>-1777304.6416666666</v>
          </cell>
          <cell r="AS2019">
            <v>-1503873.1583333332</v>
          </cell>
          <cell r="AT2019">
            <v>-1230441.675</v>
          </cell>
          <cell r="AU2019">
            <v>-957010.19166666653</v>
          </cell>
          <cell r="AV2019">
            <v>-683578.70833333337</v>
          </cell>
          <cell r="AW2019">
            <v>-410147.22499999992</v>
          </cell>
          <cell r="AX2019">
            <v>-136715.74166666667</v>
          </cell>
          <cell r="AY2019">
            <v>0</v>
          </cell>
          <cell r="AZ2019">
            <v>0</v>
          </cell>
        </row>
        <row r="2020">
          <cell r="O2020">
            <v>-1124164</v>
          </cell>
          <cell r="P2020">
            <v>-1125227</v>
          </cell>
          <cell r="AO2020">
            <v>-1162587.5141666669</v>
          </cell>
          <cell r="AP2020">
            <v>-1143369.8554166669</v>
          </cell>
          <cell r="AQ2020">
            <v>-1122674.95625</v>
          </cell>
          <cell r="AR2020">
            <v>-1099498.47875</v>
          </cell>
          <cell r="AS2020">
            <v>-1076429.9595833335</v>
          </cell>
          <cell r="AT2020">
            <v>-1052242.1070833334</v>
          </cell>
          <cell r="AU2020">
            <v>-1027818.3379166666</v>
          </cell>
          <cell r="AV2020">
            <v>-1003548.8187500001</v>
          </cell>
          <cell r="AW2020">
            <v>-985742.88291666668</v>
          </cell>
          <cell r="AX2020">
            <v>-974718.98875000002</v>
          </cell>
          <cell r="AY2020">
            <v>-960822.33333333337</v>
          </cell>
          <cell r="AZ2020">
            <v>-945023.08333333337</v>
          </cell>
        </row>
        <row r="2021">
          <cell r="O2021">
            <v>0</v>
          </cell>
          <cell r="P2021">
            <v>0</v>
          </cell>
          <cell r="AO2021">
            <v>-1279.2620833333333</v>
          </cell>
          <cell r="AP2021">
            <v>-1144.6029166666667</v>
          </cell>
          <cell r="AQ2021">
            <v>-1009.94375</v>
          </cell>
          <cell r="AR2021">
            <v>-875.28458333333344</v>
          </cell>
          <cell r="AS2021">
            <v>-740.62541666666675</v>
          </cell>
          <cell r="AT2021">
            <v>-605.96625000000006</v>
          </cell>
          <cell r="AU2021">
            <v>-471.30708333333337</v>
          </cell>
          <cell r="AV2021">
            <v>-336.64791666666667</v>
          </cell>
          <cell r="AW2021">
            <v>-201.98875000000001</v>
          </cell>
          <cell r="AX2021">
            <v>-67.329583333333332</v>
          </cell>
          <cell r="AY2021">
            <v>0</v>
          </cell>
          <cell r="AZ2021">
            <v>0</v>
          </cell>
        </row>
        <row r="2022">
          <cell r="O2022">
            <v>-39367.31</v>
          </cell>
          <cell r="P2022">
            <v>-39367.31</v>
          </cell>
          <cell r="AO2022">
            <v>-40212.496666666666</v>
          </cell>
          <cell r="AP2022">
            <v>-40176.764999999999</v>
          </cell>
          <cell r="AQ2022">
            <v>-40081.534999999996</v>
          </cell>
          <cell r="AR2022">
            <v>-39986.305</v>
          </cell>
          <cell r="AS2022">
            <v>-39891.074999999997</v>
          </cell>
          <cell r="AT2022">
            <v>-39795.844999999994</v>
          </cell>
          <cell r="AU2022">
            <v>-39700.614999999998</v>
          </cell>
          <cell r="AV2022">
            <v>-39605.385000000002</v>
          </cell>
          <cell r="AW2022">
            <v>-39510.154999999999</v>
          </cell>
          <cell r="AX2022">
            <v>-39414.924999999996</v>
          </cell>
          <cell r="AY2022">
            <v>-39367.31</v>
          </cell>
          <cell r="AZ2022">
            <v>-39367.31</v>
          </cell>
        </row>
        <row r="2023">
          <cell r="O2023">
            <v>0</v>
          </cell>
          <cell r="P2023">
            <v>0</v>
          </cell>
          <cell r="AO2023">
            <v>-267.58333333333331</v>
          </cell>
          <cell r="AP2023">
            <v>-239.41666666666666</v>
          </cell>
          <cell r="AQ2023">
            <v>-211.25</v>
          </cell>
          <cell r="AR2023">
            <v>-183.08333333333334</v>
          </cell>
          <cell r="AS2023">
            <v>-154.91666666666666</v>
          </cell>
          <cell r="AT2023">
            <v>-126.75</v>
          </cell>
          <cell r="AU2023">
            <v>-98.583333333333329</v>
          </cell>
          <cell r="AV2023">
            <v>-70.416666666666671</v>
          </cell>
          <cell r="AW2023">
            <v>-42.25</v>
          </cell>
          <cell r="AX2023">
            <v>-14.083333333333334</v>
          </cell>
          <cell r="AY2023">
            <v>0</v>
          </cell>
          <cell r="AZ2023">
            <v>0</v>
          </cell>
        </row>
        <row r="2024">
          <cell r="O2024">
            <v>-41336.46</v>
          </cell>
          <cell r="P2024">
            <v>-52619.53</v>
          </cell>
          <cell r="AO2024">
            <v>-65041.742083333338</v>
          </cell>
          <cell r="AP2024">
            <v>-61088.09</v>
          </cell>
          <cell r="AQ2024">
            <v>-62074.052083333336</v>
          </cell>
          <cell r="AR2024">
            <v>-62027.263333333343</v>
          </cell>
          <cell r="AS2024">
            <v>-61124.88458333334</v>
          </cell>
          <cell r="AT2024">
            <v>-61162.884166666663</v>
          </cell>
          <cell r="AU2024">
            <v>-63859.842083333329</v>
          </cell>
          <cell r="AV2024">
            <v>-68937.945833333317</v>
          </cell>
          <cell r="AW2024">
            <v>-74075.812083333323</v>
          </cell>
          <cell r="AX2024">
            <v>-79958.362500000003</v>
          </cell>
          <cell r="AY2024">
            <v>-85675.152916666659</v>
          </cell>
          <cell r="AZ2024">
            <v>-90331.419166666674</v>
          </cell>
        </row>
        <row r="2025">
          <cell r="O2025">
            <v>0</v>
          </cell>
          <cell r="P2025">
            <v>0</v>
          </cell>
          <cell r="AO2025">
            <v>0</v>
          </cell>
          <cell r="AP2025">
            <v>0</v>
          </cell>
          <cell r="AQ2025">
            <v>0</v>
          </cell>
          <cell r="AR2025">
            <v>0</v>
          </cell>
          <cell r="AS2025">
            <v>0</v>
          </cell>
          <cell r="AT2025">
            <v>0</v>
          </cell>
          <cell r="AU2025">
            <v>0</v>
          </cell>
          <cell r="AV2025">
            <v>0</v>
          </cell>
          <cell r="AW2025">
            <v>0</v>
          </cell>
          <cell r="AX2025">
            <v>0</v>
          </cell>
          <cell r="AY2025">
            <v>0</v>
          </cell>
          <cell r="AZ2025">
            <v>0</v>
          </cell>
        </row>
        <row r="2026">
          <cell r="O2026">
            <v>-5000</v>
          </cell>
          <cell r="P2026">
            <v>-5000</v>
          </cell>
          <cell r="AO2026">
            <v>-5000</v>
          </cell>
          <cell r="AP2026">
            <v>-5000</v>
          </cell>
          <cell r="AQ2026">
            <v>-5000</v>
          </cell>
          <cell r="AR2026">
            <v>-5079.208333333333</v>
          </cell>
          <cell r="AS2026">
            <v>-5237.625</v>
          </cell>
          <cell r="AT2026">
            <v>-5396.041666666667</v>
          </cell>
          <cell r="AU2026">
            <v>-5554.458333333333</v>
          </cell>
          <cell r="AV2026">
            <v>-5712.875</v>
          </cell>
          <cell r="AW2026">
            <v>-5871.291666666667</v>
          </cell>
          <cell r="AX2026">
            <v>-6029.708333333333</v>
          </cell>
          <cell r="AY2026">
            <v>-6188.125</v>
          </cell>
          <cell r="AZ2026">
            <v>-6346.541666666667</v>
          </cell>
        </row>
        <row r="2027">
          <cell r="O2027">
            <v>0</v>
          </cell>
          <cell r="P2027">
            <v>0</v>
          </cell>
          <cell r="AO2027">
            <v>0</v>
          </cell>
          <cell r="AP2027">
            <v>0</v>
          </cell>
          <cell r="AQ2027">
            <v>0</v>
          </cell>
          <cell r="AR2027">
            <v>0</v>
          </cell>
          <cell r="AS2027">
            <v>0</v>
          </cell>
          <cell r="AT2027">
            <v>0</v>
          </cell>
          <cell r="AU2027">
            <v>0</v>
          </cell>
          <cell r="AV2027">
            <v>0</v>
          </cell>
          <cell r="AW2027">
            <v>0</v>
          </cell>
          <cell r="AX2027">
            <v>0</v>
          </cell>
          <cell r="AY2027">
            <v>0</v>
          </cell>
          <cell r="AZ2027">
            <v>0</v>
          </cell>
        </row>
        <row r="2028">
          <cell r="O2028">
            <v>0</v>
          </cell>
          <cell r="P2028">
            <v>0</v>
          </cell>
          <cell r="AO2028">
            <v>0</v>
          </cell>
          <cell r="AP2028">
            <v>0</v>
          </cell>
          <cell r="AQ2028">
            <v>0</v>
          </cell>
          <cell r="AR2028">
            <v>0</v>
          </cell>
          <cell r="AS2028">
            <v>0</v>
          </cell>
          <cell r="AT2028">
            <v>0</v>
          </cell>
          <cell r="AU2028">
            <v>0</v>
          </cell>
          <cell r="AV2028">
            <v>0</v>
          </cell>
          <cell r="AW2028">
            <v>0</v>
          </cell>
          <cell r="AX2028">
            <v>0</v>
          </cell>
          <cell r="AY2028">
            <v>0</v>
          </cell>
          <cell r="AZ2028">
            <v>0</v>
          </cell>
        </row>
        <row r="2029">
          <cell r="O2029">
            <v>-14368136.279999999</v>
          </cell>
          <cell r="P2029">
            <v>-14433089.439999999</v>
          </cell>
          <cell r="AO2029">
            <v>-14948735.767499998</v>
          </cell>
          <cell r="AP2029">
            <v>-14821075.020416668</v>
          </cell>
          <cell r="AQ2029">
            <v>-14696298.815416669</v>
          </cell>
          <cell r="AR2029">
            <v>-14574359.994583333</v>
          </cell>
          <cell r="AS2029">
            <v>-14454873.568749996</v>
          </cell>
          <cell r="AT2029">
            <v>-14267230.096666664</v>
          </cell>
          <cell r="AU2029">
            <v>-14015624.469166666</v>
          </cell>
          <cell r="AV2029">
            <v>-13771802.384166667</v>
          </cell>
          <cell r="AW2029">
            <v>-13526162.521666666</v>
          </cell>
          <cell r="AX2029">
            <v>-13279085.390416667</v>
          </cell>
          <cell r="AY2029">
            <v>-13036648.265000001</v>
          </cell>
          <cell r="AZ2029">
            <v>-12790914.287916666</v>
          </cell>
        </row>
        <row r="2030">
          <cell r="O2030">
            <v>-70275</v>
          </cell>
          <cell r="P2030">
            <v>-70275</v>
          </cell>
          <cell r="AO2030">
            <v>-70275</v>
          </cell>
          <cell r="AP2030">
            <v>-70275</v>
          </cell>
          <cell r="AQ2030">
            <v>-67346.875</v>
          </cell>
          <cell r="AR2030">
            <v>-61490.625</v>
          </cell>
          <cell r="AS2030">
            <v>-55634.375</v>
          </cell>
          <cell r="AT2030">
            <v>-49778.125</v>
          </cell>
          <cell r="AU2030">
            <v>-43921.875</v>
          </cell>
          <cell r="AV2030">
            <v>-38065.625</v>
          </cell>
          <cell r="AW2030">
            <v>-32209.375</v>
          </cell>
          <cell r="AX2030">
            <v>-26353.125</v>
          </cell>
          <cell r="AY2030">
            <v>-20496.875</v>
          </cell>
          <cell r="AZ2030">
            <v>-14640.625</v>
          </cell>
        </row>
        <row r="2031">
          <cell r="O2031">
            <v>0</v>
          </cell>
          <cell r="P2031">
            <v>0</v>
          </cell>
          <cell r="AO2031">
            <v>0</v>
          </cell>
          <cell r="AP2031">
            <v>0</v>
          </cell>
          <cell r="AQ2031">
            <v>0</v>
          </cell>
          <cell r="AR2031">
            <v>0</v>
          </cell>
          <cell r="AS2031">
            <v>0</v>
          </cell>
          <cell r="AT2031">
            <v>0</v>
          </cell>
          <cell r="AU2031">
            <v>0</v>
          </cell>
          <cell r="AV2031">
            <v>0</v>
          </cell>
          <cell r="AW2031">
            <v>0</v>
          </cell>
          <cell r="AX2031">
            <v>0</v>
          </cell>
          <cell r="AY2031">
            <v>0</v>
          </cell>
          <cell r="AZ2031">
            <v>0</v>
          </cell>
        </row>
        <row r="2032">
          <cell r="O2032">
            <v>-59962314.880000003</v>
          </cell>
          <cell r="P2032">
            <v>-59962314.880000003</v>
          </cell>
          <cell r="AO2032">
            <v>-53142879.259166665</v>
          </cell>
          <cell r="AP2032">
            <v>-58139738.832500003</v>
          </cell>
          <cell r="AQ2032">
            <v>-60521193.268750004</v>
          </cell>
          <cell r="AR2032">
            <v>-60344406.223750003</v>
          </cell>
          <cell r="AS2032">
            <v>-60224782.834583335</v>
          </cell>
          <cell r="AT2032">
            <v>-60122952.252083331</v>
          </cell>
          <cell r="AU2032">
            <v>-60038914.476249993</v>
          </cell>
          <cell r="AV2032">
            <v>-59955403.969583333</v>
          </cell>
          <cell r="AW2032">
            <v>-57414683.828750007</v>
          </cell>
          <cell r="AX2032">
            <v>-52417025.520000011</v>
          </cell>
          <cell r="AY2032">
            <v>-47420165.94666668</v>
          </cell>
          <cell r="AZ2032">
            <v>-42423306.373333335</v>
          </cell>
        </row>
        <row r="2033">
          <cell r="O2033">
            <v>-108024806</v>
          </cell>
          <cell r="P2033">
            <v>-111753458</v>
          </cell>
          <cell r="AO2033">
            <v>-98194026.083333328</v>
          </cell>
          <cell r="AP2033">
            <v>-100984898.25</v>
          </cell>
          <cell r="AQ2033">
            <v>-103756544.25</v>
          </cell>
          <cell r="AR2033">
            <v>-106514546.04166667</v>
          </cell>
          <cell r="AS2033">
            <v>-109287909.04166667</v>
          </cell>
          <cell r="AT2033">
            <v>-112148041.125</v>
          </cell>
          <cell r="AU2033">
            <v>-115034475.91666667</v>
          </cell>
          <cell r="AV2033">
            <v>-117924576.375</v>
          </cell>
          <cell r="AW2033">
            <v>-120835089.79166667</v>
          </cell>
          <cell r="AX2033">
            <v>-123775549.95833333</v>
          </cell>
          <cell r="AY2033">
            <v>-126799831.04166667</v>
          </cell>
          <cell r="AZ2033">
            <v>-129820073.66666667</v>
          </cell>
        </row>
        <row r="2034">
          <cell r="O2034">
            <v>-1000</v>
          </cell>
          <cell r="P2034">
            <v>-1000</v>
          </cell>
          <cell r="AO2034">
            <v>-541.66666666666663</v>
          </cell>
          <cell r="AP2034">
            <v>-625</v>
          </cell>
          <cell r="AQ2034">
            <v>-708.33333333333337</v>
          </cell>
          <cell r="AR2034">
            <v>-791.66666666666663</v>
          </cell>
          <cell r="AS2034">
            <v>-875</v>
          </cell>
          <cell r="AT2034">
            <v>-958.33333333333337</v>
          </cell>
          <cell r="AU2034">
            <v>-1000</v>
          </cell>
          <cell r="AV2034">
            <v>-1000</v>
          </cell>
          <cell r="AW2034">
            <v>-1000</v>
          </cell>
          <cell r="AX2034">
            <v>-1000</v>
          </cell>
          <cell r="AY2034">
            <v>-1000</v>
          </cell>
          <cell r="AZ2034">
            <v>-1000</v>
          </cell>
        </row>
        <row r="2035">
          <cell r="O2035">
            <v>-4104490.28</v>
          </cell>
          <cell r="P2035">
            <v>-4104490.28</v>
          </cell>
          <cell r="AO2035">
            <v>-2102965.4750000001</v>
          </cell>
          <cell r="AP2035">
            <v>-2437780.1166666667</v>
          </cell>
          <cell r="AQ2035">
            <v>-2762959.8050000002</v>
          </cell>
          <cell r="AR2035">
            <v>-3063109.7666666671</v>
          </cell>
          <cell r="AS2035">
            <v>-3318364.1266666669</v>
          </cell>
          <cell r="AT2035">
            <v>-3528434.1766666663</v>
          </cell>
          <cell r="AU2035">
            <v>-3689954.2916666665</v>
          </cell>
          <cell r="AV2035">
            <v>-3801969.5133333337</v>
          </cell>
          <cell r="AW2035">
            <v>-3849321.8833333328</v>
          </cell>
          <cell r="AX2035">
            <v>-3826794.11</v>
          </cell>
          <cell r="AY2035">
            <v>-3772084.39</v>
          </cell>
          <cell r="AZ2035">
            <v>-3711250.9345833329</v>
          </cell>
        </row>
        <row r="2036">
          <cell r="O2036">
            <v>-1032044.17</v>
          </cell>
          <cell r="P2036">
            <v>-1032044.17</v>
          </cell>
          <cell r="AO2036">
            <v>-454071.95208333334</v>
          </cell>
          <cell r="AP2036">
            <v>-538258.65374999994</v>
          </cell>
          <cell r="AQ2036">
            <v>-620022.71666666667</v>
          </cell>
          <cell r="AR2036">
            <v>-700575.4604166667</v>
          </cell>
          <cell r="AS2036">
            <v>-779916.88499999989</v>
          </cell>
          <cell r="AT2036">
            <v>-858046.99041666661</v>
          </cell>
          <cell r="AU2036">
            <v>-922203.4016666665</v>
          </cell>
          <cell r="AV2036">
            <v>-959068.20208333328</v>
          </cell>
          <cell r="AW2036">
            <v>-968624.89166666649</v>
          </cell>
          <cell r="AX2036">
            <v>-961221.01208333333</v>
          </cell>
          <cell r="AY2036">
            <v>-948463.13958333328</v>
          </cell>
          <cell r="AZ2036">
            <v>-933167.01249999984</v>
          </cell>
        </row>
        <row r="2037">
          <cell r="O2037">
            <v>0</v>
          </cell>
          <cell r="P2037">
            <v>0</v>
          </cell>
          <cell r="AO2037">
            <v>0</v>
          </cell>
          <cell r="AP2037">
            <v>0</v>
          </cell>
          <cell r="AQ2037">
            <v>0</v>
          </cell>
          <cell r="AR2037">
            <v>0</v>
          </cell>
          <cell r="AS2037">
            <v>0</v>
          </cell>
          <cell r="AT2037">
            <v>0</v>
          </cell>
          <cell r="AU2037">
            <v>0</v>
          </cell>
          <cell r="AV2037">
            <v>0</v>
          </cell>
          <cell r="AW2037">
            <v>0</v>
          </cell>
          <cell r="AX2037">
            <v>0</v>
          </cell>
          <cell r="AY2037">
            <v>0</v>
          </cell>
          <cell r="AZ2037">
            <v>0</v>
          </cell>
        </row>
        <row r="2038">
          <cell r="O2038">
            <v>-2526083.84</v>
          </cell>
          <cell r="P2038">
            <v>-2664558.7400000002</v>
          </cell>
          <cell r="AO2038">
            <v>-2457887.8512499998</v>
          </cell>
          <cell r="AP2038">
            <v>-2470559.8675000002</v>
          </cell>
          <cell r="AQ2038">
            <v>-2468820.8366666669</v>
          </cell>
          <cell r="AR2038">
            <v>-2505501.1012499998</v>
          </cell>
          <cell r="AS2038">
            <v>-2578293.8795833332</v>
          </cell>
          <cell r="AT2038">
            <v>-2623794.3866666663</v>
          </cell>
          <cell r="AU2038">
            <v>-2655531.3162500001</v>
          </cell>
          <cell r="AV2038">
            <v>-2676863.2862499994</v>
          </cell>
          <cell r="AW2038">
            <v>-2690653.0574999996</v>
          </cell>
          <cell r="AX2038">
            <v>-2680567.1195833334</v>
          </cell>
          <cell r="AY2038">
            <v>-2686659.9433333329</v>
          </cell>
          <cell r="AZ2038">
            <v>-2716527.9004166662</v>
          </cell>
        </row>
        <row r="2039">
          <cell r="O2039">
            <v>0</v>
          </cell>
          <cell r="P2039">
            <v>0</v>
          </cell>
          <cell r="AO2039">
            <v>0</v>
          </cell>
          <cell r="AP2039">
            <v>0</v>
          </cell>
          <cell r="AQ2039">
            <v>0</v>
          </cell>
          <cell r="AR2039">
            <v>0</v>
          </cell>
          <cell r="AS2039">
            <v>0</v>
          </cell>
          <cell r="AT2039">
            <v>0</v>
          </cell>
          <cell r="AU2039">
            <v>0</v>
          </cell>
          <cell r="AV2039">
            <v>0</v>
          </cell>
          <cell r="AW2039">
            <v>0</v>
          </cell>
          <cell r="AX2039">
            <v>0</v>
          </cell>
          <cell r="AY2039">
            <v>0</v>
          </cell>
          <cell r="AZ2039">
            <v>0</v>
          </cell>
        </row>
        <row r="2040">
          <cell r="O2040">
            <v>-8500294.2899999991</v>
          </cell>
          <cell r="P2040">
            <v>-8522730.7100000009</v>
          </cell>
          <cell r="AO2040">
            <v>-8324410.1137500005</v>
          </cell>
          <cell r="AP2040">
            <v>-8359717.2687499998</v>
          </cell>
          <cell r="AQ2040">
            <v>-8396314.8470833339</v>
          </cell>
          <cell r="AR2040">
            <v>-8432927.5054166671</v>
          </cell>
          <cell r="AS2040">
            <v>-8467059.757083334</v>
          </cell>
          <cell r="AT2040">
            <v>-8498297.9033333324</v>
          </cell>
          <cell r="AU2040">
            <v>-8529632.3191666659</v>
          </cell>
          <cell r="AV2040">
            <v>-8564326.053749999</v>
          </cell>
          <cell r="AW2040">
            <v>-8601768.6129166652</v>
          </cell>
          <cell r="AX2040">
            <v>-8639881.8145833332</v>
          </cell>
          <cell r="AY2040">
            <v>-8677214.541666666</v>
          </cell>
          <cell r="AZ2040">
            <v>-8713542.7762499992</v>
          </cell>
        </row>
        <row r="2041">
          <cell r="O2041">
            <v>-150000</v>
          </cell>
          <cell r="P2041">
            <v>-150000</v>
          </cell>
          <cell r="AO2041">
            <v>-155208.33333333334</v>
          </cell>
          <cell r="AP2041">
            <v>-153125</v>
          </cell>
          <cell r="AQ2041">
            <v>-151041.66666666666</v>
          </cell>
          <cell r="AR2041">
            <v>-148958.33333333334</v>
          </cell>
          <cell r="AS2041">
            <v>-146875</v>
          </cell>
          <cell r="AT2041">
            <v>-144791.66666666666</v>
          </cell>
          <cell r="AU2041">
            <v>-142708.33333333334</v>
          </cell>
          <cell r="AV2041">
            <v>-140625</v>
          </cell>
          <cell r="AW2041">
            <v>-138541.66666666666</v>
          </cell>
          <cell r="AX2041">
            <v>-136458.33333333334</v>
          </cell>
          <cell r="AY2041">
            <v>-134375</v>
          </cell>
          <cell r="AZ2041">
            <v>-132291.66666666666</v>
          </cell>
        </row>
        <row r="2042">
          <cell r="O2042">
            <v>-476.1</v>
          </cell>
          <cell r="P2042">
            <v>0</v>
          </cell>
          <cell r="AO2042">
            <v>-124736.30708333338</v>
          </cell>
          <cell r="AP2042">
            <v>-89496.022500000006</v>
          </cell>
          <cell r="AQ2042">
            <v>-47691.141250000008</v>
          </cell>
          <cell r="AR2042">
            <v>-41389.047499999993</v>
          </cell>
          <cell r="AS2042">
            <v>-76564.688333333339</v>
          </cell>
          <cell r="AT2042">
            <v>-116614.15541666669</v>
          </cell>
          <cell r="AU2042">
            <v>-154515.81541666668</v>
          </cell>
          <cell r="AV2042">
            <v>-188264.1875</v>
          </cell>
          <cell r="AW2042">
            <v>-221570.62249999997</v>
          </cell>
          <cell r="AX2042">
            <v>-251447.73833333331</v>
          </cell>
          <cell r="AY2042">
            <v>-276721.47375</v>
          </cell>
          <cell r="AZ2042">
            <v>-299468.08041666669</v>
          </cell>
        </row>
        <row r="2043">
          <cell r="O2043">
            <v>0</v>
          </cell>
          <cell r="P2043">
            <v>0</v>
          </cell>
          <cell r="AO2043">
            <v>0</v>
          </cell>
          <cell r="AP2043">
            <v>0</v>
          </cell>
          <cell r="AQ2043">
            <v>0</v>
          </cell>
          <cell r="AR2043">
            <v>0</v>
          </cell>
          <cell r="AS2043">
            <v>0</v>
          </cell>
          <cell r="AT2043">
            <v>0</v>
          </cell>
          <cell r="AU2043">
            <v>0</v>
          </cell>
          <cell r="AV2043">
            <v>0</v>
          </cell>
          <cell r="AW2043">
            <v>0</v>
          </cell>
          <cell r="AX2043">
            <v>0</v>
          </cell>
          <cell r="AY2043">
            <v>0</v>
          </cell>
          <cell r="AZ2043">
            <v>0</v>
          </cell>
        </row>
        <row r="2044">
          <cell r="O2044">
            <v>0</v>
          </cell>
          <cell r="P2044">
            <v>0</v>
          </cell>
          <cell r="AO2044">
            <v>0</v>
          </cell>
          <cell r="AP2044">
            <v>0</v>
          </cell>
          <cell r="AQ2044">
            <v>0</v>
          </cell>
          <cell r="AR2044">
            <v>0</v>
          </cell>
          <cell r="AS2044">
            <v>0</v>
          </cell>
          <cell r="AT2044">
            <v>0</v>
          </cell>
          <cell r="AU2044">
            <v>0</v>
          </cell>
          <cell r="AV2044">
            <v>0</v>
          </cell>
          <cell r="AW2044">
            <v>0</v>
          </cell>
          <cell r="AX2044">
            <v>0</v>
          </cell>
          <cell r="AY2044">
            <v>0</v>
          </cell>
          <cell r="AZ2044">
            <v>0</v>
          </cell>
        </row>
        <row r="2045">
          <cell r="O2045">
            <v>-4622808.28</v>
          </cell>
          <cell r="P2045">
            <v>-4611904.07</v>
          </cell>
          <cell r="AO2045">
            <v>-4748191.010416666</v>
          </cell>
          <cell r="AP2045">
            <v>-4700523.4012499992</v>
          </cell>
          <cell r="AQ2045">
            <v>-4663681.5591666671</v>
          </cell>
          <cell r="AR2045">
            <v>-4636837.5583333336</v>
          </cell>
          <cell r="AS2045">
            <v>-4619987.9458333338</v>
          </cell>
          <cell r="AT2045">
            <v>-4609143.196250001</v>
          </cell>
          <cell r="AU2045">
            <v>-4599242.583333333</v>
          </cell>
          <cell r="AV2045">
            <v>-4588858.9579166668</v>
          </cell>
          <cell r="AW2045">
            <v>-4577996.072916667</v>
          </cell>
          <cell r="AX2045">
            <v>-4566833.72</v>
          </cell>
          <cell r="AY2045">
            <v>-4555592.5758333337</v>
          </cell>
          <cell r="AZ2045">
            <v>-4544317.0408333344</v>
          </cell>
        </row>
        <row r="2046">
          <cell r="O2046">
            <v>0</v>
          </cell>
          <cell r="P2046">
            <v>0</v>
          </cell>
          <cell r="AO2046">
            <v>0</v>
          </cell>
          <cell r="AP2046">
            <v>0</v>
          </cell>
          <cell r="AQ2046">
            <v>0</v>
          </cell>
          <cell r="AR2046">
            <v>0</v>
          </cell>
          <cell r="AS2046">
            <v>0</v>
          </cell>
          <cell r="AT2046">
            <v>0</v>
          </cell>
          <cell r="AU2046">
            <v>0</v>
          </cell>
          <cell r="AV2046">
            <v>0</v>
          </cell>
          <cell r="AW2046">
            <v>0</v>
          </cell>
          <cell r="AX2046">
            <v>0</v>
          </cell>
          <cell r="AY2046">
            <v>0</v>
          </cell>
          <cell r="AZ2046">
            <v>0</v>
          </cell>
        </row>
        <row r="2047">
          <cell r="O2047">
            <v>-6478737</v>
          </cell>
          <cell r="P2047">
            <v>-6455681</v>
          </cell>
          <cell r="AO2047">
            <v>-6570961</v>
          </cell>
          <cell r="AP2047">
            <v>-6547905</v>
          </cell>
          <cell r="AQ2047">
            <v>-6524849</v>
          </cell>
          <cell r="AR2047">
            <v>-6501793</v>
          </cell>
          <cell r="AS2047">
            <v>-6478737</v>
          </cell>
          <cell r="AT2047">
            <v>-6455681</v>
          </cell>
          <cell r="AU2047">
            <v>-6432625</v>
          </cell>
          <cell r="AV2047">
            <v>-6409569</v>
          </cell>
          <cell r="AW2047">
            <v>-6386513</v>
          </cell>
          <cell r="AX2047">
            <v>-6363457</v>
          </cell>
          <cell r="AY2047">
            <v>-6340401</v>
          </cell>
          <cell r="AZ2047">
            <v>-6317345</v>
          </cell>
        </row>
        <row r="2048">
          <cell r="O2048">
            <v>0</v>
          </cell>
          <cell r="P2048">
            <v>0</v>
          </cell>
          <cell r="AO2048">
            <v>0</v>
          </cell>
          <cell r="AP2048">
            <v>0</v>
          </cell>
          <cell r="AQ2048">
            <v>0</v>
          </cell>
          <cell r="AR2048">
            <v>0</v>
          </cell>
          <cell r="AS2048">
            <v>0</v>
          </cell>
          <cell r="AT2048">
            <v>0</v>
          </cell>
          <cell r="AU2048">
            <v>0</v>
          </cell>
          <cell r="AV2048">
            <v>0</v>
          </cell>
          <cell r="AW2048">
            <v>0</v>
          </cell>
          <cell r="AX2048">
            <v>0</v>
          </cell>
          <cell r="AY2048">
            <v>0</v>
          </cell>
          <cell r="AZ2048">
            <v>0</v>
          </cell>
        </row>
        <row r="2049">
          <cell r="O2049">
            <v>-173924.45</v>
          </cell>
          <cell r="P2049">
            <v>-170925.75</v>
          </cell>
          <cell r="AO2049">
            <v>-185919.25</v>
          </cell>
          <cell r="AP2049">
            <v>-182920.55000000002</v>
          </cell>
          <cell r="AQ2049">
            <v>-179921.85</v>
          </cell>
          <cell r="AR2049">
            <v>-176923.15</v>
          </cell>
          <cell r="AS2049">
            <v>-173924.44999999998</v>
          </cell>
          <cell r="AT2049">
            <v>-170925.75</v>
          </cell>
          <cell r="AU2049">
            <v>-167927.05000000002</v>
          </cell>
          <cell r="AV2049">
            <v>-164928.35</v>
          </cell>
          <cell r="AW2049">
            <v>-161929.65</v>
          </cell>
          <cell r="AX2049">
            <v>-158930.94999999998</v>
          </cell>
          <cell r="AY2049">
            <v>-155932.25</v>
          </cell>
          <cell r="AZ2049">
            <v>-152933.55000000002</v>
          </cell>
        </row>
        <row r="2050">
          <cell r="O2050">
            <v>0</v>
          </cell>
          <cell r="P2050">
            <v>0</v>
          </cell>
          <cell r="AO2050">
            <v>0</v>
          </cell>
          <cell r="AP2050">
            <v>0</v>
          </cell>
          <cell r="AQ2050">
            <v>0</v>
          </cell>
          <cell r="AR2050">
            <v>0</v>
          </cell>
          <cell r="AS2050">
            <v>0</v>
          </cell>
          <cell r="AT2050">
            <v>0</v>
          </cell>
          <cell r="AU2050">
            <v>0</v>
          </cell>
          <cell r="AV2050">
            <v>0</v>
          </cell>
          <cell r="AW2050">
            <v>0</v>
          </cell>
          <cell r="AX2050">
            <v>0</v>
          </cell>
          <cell r="AY2050">
            <v>0</v>
          </cell>
          <cell r="AZ2050">
            <v>0</v>
          </cell>
        </row>
        <row r="2051">
          <cell r="O2051">
            <v>0</v>
          </cell>
          <cell r="P2051">
            <v>0</v>
          </cell>
          <cell r="AO2051">
            <v>0</v>
          </cell>
          <cell r="AP2051">
            <v>0</v>
          </cell>
          <cell r="AQ2051">
            <v>0</v>
          </cell>
          <cell r="AR2051">
            <v>0</v>
          </cell>
          <cell r="AS2051">
            <v>0</v>
          </cell>
          <cell r="AT2051">
            <v>0</v>
          </cell>
          <cell r="AU2051">
            <v>0</v>
          </cell>
          <cell r="AV2051">
            <v>0</v>
          </cell>
          <cell r="AW2051">
            <v>0</v>
          </cell>
          <cell r="AX2051">
            <v>0</v>
          </cell>
          <cell r="AY2051">
            <v>0</v>
          </cell>
          <cell r="AZ2051">
            <v>0</v>
          </cell>
        </row>
        <row r="2052">
          <cell r="O2052">
            <v>0</v>
          </cell>
          <cell r="P2052">
            <v>0</v>
          </cell>
          <cell r="AO2052">
            <v>0</v>
          </cell>
          <cell r="AP2052">
            <v>0</v>
          </cell>
          <cell r="AQ2052">
            <v>0</v>
          </cell>
          <cell r="AR2052">
            <v>0</v>
          </cell>
          <cell r="AS2052">
            <v>0</v>
          </cell>
          <cell r="AT2052">
            <v>0</v>
          </cell>
          <cell r="AU2052">
            <v>0</v>
          </cell>
          <cell r="AV2052">
            <v>0</v>
          </cell>
          <cell r="AW2052">
            <v>0</v>
          </cell>
          <cell r="AX2052">
            <v>0</v>
          </cell>
          <cell r="AY2052">
            <v>0</v>
          </cell>
          <cell r="AZ2052">
            <v>0</v>
          </cell>
        </row>
        <row r="2053">
          <cell r="O2053">
            <v>0</v>
          </cell>
          <cell r="P2053">
            <v>0</v>
          </cell>
          <cell r="AO2053">
            <v>-108146.52041666668</v>
          </cell>
          <cell r="AP2053">
            <v>0</v>
          </cell>
          <cell r="AQ2053">
            <v>0</v>
          </cell>
          <cell r="AR2053">
            <v>0</v>
          </cell>
          <cell r="AS2053">
            <v>0</v>
          </cell>
          <cell r="AT2053">
            <v>0</v>
          </cell>
          <cell r="AU2053">
            <v>0</v>
          </cell>
          <cell r="AV2053">
            <v>0</v>
          </cell>
          <cell r="AW2053">
            <v>0</v>
          </cell>
          <cell r="AX2053">
            <v>0</v>
          </cell>
          <cell r="AY2053">
            <v>0</v>
          </cell>
          <cell r="AZ2053">
            <v>0</v>
          </cell>
        </row>
        <row r="2054">
          <cell r="O2054">
            <v>0</v>
          </cell>
          <cell r="P2054">
            <v>0</v>
          </cell>
          <cell r="AO2054">
            <v>0</v>
          </cell>
          <cell r="AP2054">
            <v>0</v>
          </cell>
          <cell r="AQ2054">
            <v>0</v>
          </cell>
          <cell r="AR2054">
            <v>0</v>
          </cell>
          <cell r="AS2054">
            <v>0</v>
          </cell>
          <cell r="AT2054">
            <v>0</v>
          </cell>
          <cell r="AU2054">
            <v>0</v>
          </cell>
          <cell r="AV2054">
            <v>0</v>
          </cell>
          <cell r="AW2054">
            <v>0</v>
          </cell>
          <cell r="AX2054">
            <v>0</v>
          </cell>
          <cell r="AY2054">
            <v>0</v>
          </cell>
          <cell r="AZ2054">
            <v>0</v>
          </cell>
        </row>
        <row r="2055">
          <cell r="O2055">
            <v>0</v>
          </cell>
          <cell r="P2055">
            <v>0</v>
          </cell>
          <cell r="AO2055">
            <v>0</v>
          </cell>
          <cell r="AP2055">
            <v>0</v>
          </cell>
          <cell r="AQ2055">
            <v>0</v>
          </cell>
          <cell r="AR2055">
            <v>0</v>
          </cell>
          <cell r="AS2055">
            <v>0</v>
          </cell>
          <cell r="AT2055">
            <v>0</v>
          </cell>
          <cell r="AU2055">
            <v>0</v>
          </cell>
          <cell r="AV2055">
            <v>0</v>
          </cell>
          <cell r="AW2055">
            <v>0</v>
          </cell>
          <cell r="AX2055">
            <v>0</v>
          </cell>
          <cell r="AY2055">
            <v>0</v>
          </cell>
          <cell r="AZ2055">
            <v>0</v>
          </cell>
        </row>
        <row r="2056">
          <cell r="O2056">
            <v>0</v>
          </cell>
          <cell r="P2056">
            <v>0</v>
          </cell>
          <cell r="AO2056">
            <v>0</v>
          </cell>
          <cell r="AP2056">
            <v>0</v>
          </cell>
          <cell r="AQ2056">
            <v>0</v>
          </cell>
          <cell r="AR2056">
            <v>0</v>
          </cell>
          <cell r="AS2056">
            <v>0</v>
          </cell>
          <cell r="AT2056">
            <v>0</v>
          </cell>
          <cell r="AU2056">
            <v>0</v>
          </cell>
          <cell r="AV2056">
            <v>0</v>
          </cell>
          <cell r="AW2056">
            <v>0</v>
          </cell>
          <cell r="AX2056">
            <v>0</v>
          </cell>
          <cell r="AY2056">
            <v>0</v>
          </cell>
          <cell r="AZ2056">
            <v>0</v>
          </cell>
        </row>
        <row r="2057">
          <cell r="O2057">
            <v>-3558232.72</v>
          </cell>
          <cell r="P2057">
            <v>-3437284.02</v>
          </cell>
          <cell r="AO2057">
            <v>-4042027.5200000009</v>
          </cell>
          <cell r="AP2057">
            <v>-3921078.8200000003</v>
          </cell>
          <cell r="AQ2057">
            <v>-3800130.1199999996</v>
          </cell>
          <cell r="AR2057">
            <v>-3679181.42</v>
          </cell>
          <cell r="AS2057">
            <v>-3558232.72</v>
          </cell>
          <cell r="AT2057">
            <v>-3437284.0200000009</v>
          </cell>
          <cell r="AU2057">
            <v>-3316335.3200000003</v>
          </cell>
          <cell r="AV2057">
            <v>-3195386.6199999996</v>
          </cell>
          <cell r="AW2057">
            <v>-3074437.9200000004</v>
          </cell>
          <cell r="AX2057">
            <v>-2953489.22</v>
          </cell>
          <cell r="AY2057">
            <v>-2832540.52</v>
          </cell>
          <cell r="AZ2057">
            <v>-2711591.82</v>
          </cell>
        </row>
        <row r="2058">
          <cell r="O2058">
            <v>-502860</v>
          </cell>
          <cell r="P2058">
            <v>-502860</v>
          </cell>
          <cell r="AO2058">
            <v>-459274.16666666669</v>
          </cell>
          <cell r="AP2058">
            <v>-464402.5</v>
          </cell>
          <cell r="AQ2058">
            <v>-469530.83333333331</v>
          </cell>
          <cell r="AR2058">
            <v>-474656.66666666669</v>
          </cell>
          <cell r="AS2058">
            <v>-479782.5</v>
          </cell>
          <cell r="AT2058">
            <v>-484910.83333333331</v>
          </cell>
          <cell r="AU2058">
            <v>-490039.16666666669</v>
          </cell>
          <cell r="AV2058">
            <v>-495167.5</v>
          </cell>
          <cell r="AW2058">
            <v>-500295.83333333331</v>
          </cell>
          <cell r="AX2058">
            <v>-502860</v>
          </cell>
          <cell r="AY2058">
            <v>-502860</v>
          </cell>
          <cell r="AZ2058">
            <v>-502860</v>
          </cell>
        </row>
        <row r="2059">
          <cell r="O2059">
            <v>-4798253.96</v>
          </cell>
          <cell r="P2059">
            <v>-4988307</v>
          </cell>
          <cell r="AO2059">
            <v>-4219866.8754166672</v>
          </cell>
          <cell r="AP2059">
            <v>-4268952.8362499997</v>
          </cell>
          <cell r="AQ2059">
            <v>-4321726.36625</v>
          </cell>
          <cell r="AR2059">
            <v>-4380369.4020833327</v>
          </cell>
          <cell r="AS2059">
            <v>-4441675.6745833335</v>
          </cell>
          <cell r="AT2059">
            <v>-4522568.1416666666</v>
          </cell>
          <cell r="AU2059">
            <v>-4624277.1016666666</v>
          </cell>
          <cell r="AV2059">
            <v>-4731109.8949999996</v>
          </cell>
          <cell r="AW2059">
            <v>-4846558.8966666665</v>
          </cell>
          <cell r="AX2059">
            <v>-4970821.3258333327</v>
          </cell>
          <cell r="AY2059">
            <v>-5100602.0266666664</v>
          </cell>
          <cell r="AZ2059">
            <v>-5258315.9449999994</v>
          </cell>
        </row>
        <row r="2060">
          <cell r="O2060">
            <v>-93332</v>
          </cell>
          <cell r="P2060">
            <v>-94999</v>
          </cell>
          <cell r="AO2060">
            <v>-86664</v>
          </cell>
          <cell r="AP2060">
            <v>-88331</v>
          </cell>
          <cell r="AQ2060">
            <v>-89998</v>
          </cell>
          <cell r="AR2060">
            <v>-87428.875</v>
          </cell>
          <cell r="AS2060">
            <v>-80554.166666666672</v>
          </cell>
          <cell r="AT2060">
            <v>-73540.541666666672</v>
          </cell>
          <cell r="AU2060">
            <v>-66388</v>
          </cell>
          <cell r="AV2060">
            <v>-59096.541666666664</v>
          </cell>
          <cell r="AW2060">
            <v>-51666.166666666664</v>
          </cell>
          <cell r="AX2060">
            <v>-44096.875</v>
          </cell>
          <cell r="AY2060">
            <v>-36388.666666666664</v>
          </cell>
          <cell r="AZ2060">
            <v>-28541.541666666668</v>
          </cell>
        </row>
        <row r="2061">
          <cell r="O2061">
            <v>0</v>
          </cell>
          <cell r="P2061">
            <v>0</v>
          </cell>
          <cell r="AO2061">
            <v>0</v>
          </cell>
          <cell r="AP2061">
            <v>0</v>
          </cell>
          <cell r="AQ2061">
            <v>0</v>
          </cell>
          <cell r="AR2061">
            <v>0</v>
          </cell>
          <cell r="AS2061">
            <v>0</v>
          </cell>
          <cell r="AT2061">
            <v>0</v>
          </cell>
          <cell r="AU2061">
            <v>0</v>
          </cell>
          <cell r="AV2061">
            <v>0</v>
          </cell>
          <cell r="AW2061">
            <v>0</v>
          </cell>
          <cell r="AX2061">
            <v>0</v>
          </cell>
          <cell r="AY2061">
            <v>0</v>
          </cell>
          <cell r="AZ2061">
            <v>0</v>
          </cell>
        </row>
        <row r="2062">
          <cell r="O2062">
            <v>0</v>
          </cell>
          <cell r="P2062">
            <v>0</v>
          </cell>
          <cell r="AO2062">
            <v>0</v>
          </cell>
          <cell r="AP2062">
            <v>0</v>
          </cell>
          <cell r="AQ2062">
            <v>0</v>
          </cell>
          <cell r="AR2062">
            <v>0</v>
          </cell>
          <cell r="AS2062">
            <v>0</v>
          </cell>
          <cell r="AT2062">
            <v>0</v>
          </cell>
          <cell r="AU2062">
            <v>0</v>
          </cell>
          <cell r="AV2062">
            <v>0</v>
          </cell>
          <cell r="AW2062">
            <v>0</v>
          </cell>
          <cell r="AX2062">
            <v>0</v>
          </cell>
          <cell r="AY2062">
            <v>0</v>
          </cell>
          <cell r="AZ2062">
            <v>0</v>
          </cell>
        </row>
        <row r="2063">
          <cell r="O2063">
            <v>-83018.070000000007</v>
          </cell>
          <cell r="P2063">
            <v>-81872.240000000005</v>
          </cell>
          <cell r="AO2063">
            <v>-87601.39</v>
          </cell>
          <cell r="AP2063">
            <v>-86455.56</v>
          </cell>
          <cell r="AQ2063">
            <v>-85309.73</v>
          </cell>
          <cell r="AR2063">
            <v>-84163.9</v>
          </cell>
          <cell r="AS2063">
            <v>-83018.070000000007</v>
          </cell>
          <cell r="AT2063">
            <v>-81872.239999999991</v>
          </cell>
          <cell r="AU2063">
            <v>-80726.41</v>
          </cell>
          <cell r="AV2063">
            <v>-79580.579999999987</v>
          </cell>
          <cell r="AW2063">
            <v>-78434.749999999985</v>
          </cell>
          <cell r="AX2063">
            <v>-77288.92</v>
          </cell>
          <cell r="AY2063">
            <v>-76143.09</v>
          </cell>
          <cell r="AZ2063">
            <v>-74997.259999999995</v>
          </cell>
        </row>
        <row r="2064">
          <cell r="O2064">
            <v>-3777094.11</v>
          </cell>
          <cell r="P2064">
            <v>-3685682.82</v>
          </cell>
          <cell r="AO2064">
            <v>-3376478.1374999997</v>
          </cell>
          <cell r="AP2064">
            <v>-3683618.3725000001</v>
          </cell>
          <cell r="AQ2064">
            <v>-3844906.7112499997</v>
          </cell>
          <cell r="AR2064">
            <v>-3860343.1537500001</v>
          </cell>
          <cell r="AS2064">
            <v>-3875779.5962499995</v>
          </cell>
          <cell r="AT2064">
            <v>-3898036.0887499996</v>
          </cell>
          <cell r="AU2064">
            <v>-3927112.6312499996</v>
          </cell>
          <cell r="AV2064">
            <v>-3956189.1737500001</v>
          </cell>
          <cell r="AW2064">
            <v>-3987889.8670833334</v>
          </cell>
          <cell r="AX2064">
            <v>-4022214.7112500002</v>
          </cell>
          <cell r="AY2064">
            <v>-4056539.5554166674</v>
          </cell>
          <cell r="AZ2064">
            <v>-4092778.0433333344</v>
          </cell>
        </row>
        <row r="2065">
          <cell r="O2065">
            <v>-1874667</v>
          </cell>
          <cell r="P2065">
            <v>-1780933.67</v>
          </cell>
          <cell r="AO2065">
            <v>-2249600.3200000003</v>
          </cell>
          <cell r="AP2065">
            <v>-2155866.9900000002</v>
          </cell>
          <cell r="AQ2065">
            <v>-2062133.6600000004</v>
          </cell>
          <cell r="AR2065">
            <v>-1968400.33</v>
          </cell>
          <cell r="AS2065">
            <v>-1874667</v>
          </cell>
          <cell r="AT2065">
            <v>-1780933.67</v>
          </cell>
          <cell r="AU2065">
            <v>-1687200.34</v>
          </cell>
          <cell r="AV2065">
            <v>-1593467.01</v>
          </cell>
          <cell r="AW2065">
            <v>-1499733.6799999997</v>
          </cell>
          <cell r="AX2065">
            <v>-1406000.3499999996</v>
          </cell>
          <cell r="AY2065">
            <v>-1312267.0199999996</v>
          </cell>
          <cell r="AZ2065">
            <v>-1218533.6899999997</v>
          </cell>
        </row>
        <row r="2066">
          <cell r="O2066">
            <v>-3033664.74</v>
          </cell>
          <cell r="P2066">
            <v>-2979492.15</v>
          </cell>
          <cell r="AO2066">
            <v>-1478621.1795833334</v>
          </cell>
          <cell r="AP2066">
            <v>-1698710.8095833336</v>
          </cell>
          <cell r="AQ2066">
            <v>-1918182.3812499999</v>
          </cell>
          <cell r="AR2066">
            <v>-2137035.8945833333</v>
          </cell>
          <cell r="AS2066">
            <v>-2355271.3495833329</v>
          </cell>
          <cell r="AT2066">
            <v>-2572888.7462499999</v>
          </cell>
          <cell r="AU2066">
            <v>-2789888.0974999997</v>
          </cell>
          <cell r="AV2066">
            <v>-2871146.97</v>
          </cell>
          <cell r="AW2066">
            <v>-2816974.3800000004</v>
          </cell>
          <cell r="AX2066">
            <v>-2762801.7899999996</v>
          </cell>
          <cell r="AY2066">
            <v>-2708629.1999999997</v>
          </cell>
          <cell r="AZ2066">
            <v>-2654456.61</v>
          </cell>
        </row>
        <row r="2067">
          <cell r="O2067">
            <v>0</v>
          </cell>
          <cell r="P2067">
            <v>0</v>
          </cell>
          <cell r="AO2067">
            <v>-731516.1729166666</v>
          </cell>
          <cell r="AP2067">
            <v>-1073602.3429166668</v>
          </cell>
          <cell r="AQ2067">
            <v>-1651193.7754166666</v>
          </cell>
          <cell r="AR2067">
            <v>-2228785.2079166672</v>
          </cell>
          <cell r="AS2067">
            <v>-2806376.6404166669</v>
          </cell>
          <cell r="AT2067">
            <v>-3266556.6954166666</v>
          </cell>
          <cell r="AU2067">
            <v>-3437941.0341666671</v>
          </cell>
          <cell r="AV2067">
            <v>-3437941.0341666671</v>
          </cell>
          <cell r="AW2067">
            <v>-3437941.0341666671</v>
          </cell>
          <cell r="AX2067">
            <v>-3437941.0341666671</v>
          </cell>
          <cell r="AY2067">
            <v>-3437941.0341666671</v>
          </cell>
          <cell r="AZ2067">
            <v>-3437941.0341666671</v>
          </cell>
        </row>
        <row r="2068">
          <cell r="O2068">
            <v>0</v>
          </cell>
          <cell r="P2068">
            <v>0</v>
          </cell>
          <cell r="AO2068">
            <v>0</v>
          </cell>
          <cell r="AP2068">
            <v>0</v>
          </cell>
          <cell r="AQ2068">
            <v>0</v>
          </cell>
          <cell r="AR2068">
            <v>0</v>
          </cell>
          <cell r="AS2068">
            <v>0</v>
          </cell>
          <cell r="AT2068">
            <v>0</v>
          </cell>
          <cell r="AU2068">
            <v>0</v>
          </cell>
          <cell r="AV2068">
            <v>0</v>
          </cell>
          <cell r="AW2068">
            <v>0</v>
          </cell>
          <cell r="AX2068">
            <v>0</v>
          </cell>
          <cell r="AY2068">
            <v>0</v>
          </cell>
          <cell r="AZ2068">
            <v>0</v>
          </cell>
        </row>
        <row r="2069">
          <cell r="O2069">
            <v>0</v>
          </cell>
          <cell r="P2069">
            <v>0</v>
          </cell>
          <cell r="AO2069">
            <v>0</v>
          </cell>
          <cell r="AP2069">
            <v>0</v>
          </cell>
          <cell r="AQ2069">
            <v>0</v>
          </cell>
          <cell r="AR2069">
            <v>0</v>
          </cell>
          <cell r="AS2069">
            <v>0</v>
          </cell>
          <cell r="AT2069">
            <v>0</v>
          </cell>
          <cell r="AU2069">
            <v>0</v>
          </cell>
          <cell r="AV2069">
            <v>0</v>
          </cell>
          <cell r="AW2069">
            <v>0</v>
          </cell>
          <cell r="AX2069">
            <v>0</v>
          </cell>
          <cell r="AY2069">
            <v>0</v>
          </cell>
          <cell r="AZ2069">
            <v>0</v>
          </cell>
        </row>
        <row r="2070">
          <cell r="O2070">
            <v>0</v>
          </cell>
          <cell r="P2070">
            <v>0</v>
          </cell>
          <cell r="AO2070">
            <v>0</v>
          </cell>
          <cell r="AP2070">
            <v>0</v>
          </cell>
          <cell r="AQ2070">
            <v>0</v>
          </cell>
          <cell r="AR2070">
            <v>0</v>
          </cell>
          <cell r="AS2070">
            <v>0</v>
          </cell>
          <cell r="AT2070">
            <v>0</v>
          </cell>
          <cell r="AU2070">
            <v>0</v>
          </cell>
          <cell r="AV2070">
            <v>0</v>
          </cell>
          <cell r="AW2070">
            <v>0</v>
          </cell>
          <cell r="AX2070">
            <v>0</v>
          </cell>
          <cell r="AY2070">
            <v>0</v>
          </cell>
          <cell r="AZ2070">
            <v>0</v>
          </cell>
        </row>
        <row r="2071">
          <cell r="O2071">
            <v>-1134789.5</v>
          </cell>
          <cell r="P2071">
            <v>-1114525.3999999999</v>
          </cell>
          <cell r="AO2071">
            <v>-1215845.9000000001</v>
          </cell>
          <cell r="AP2071">
            <v>-1195581.8</v>
          </cell>
          <cell r="AQ2071">
            <v>-1175317.7</v>
          </cell>
          <cell r="AR2071">
            <v>-1155053.5999999999</v>
          </cell>
          <cell r="AS2071">
            <v>-1134789.5</v>
          </cell>
          <cell r="AT2071">
            <v>-1114525.4000000001</v>
          </cell>
          <cell r="AU2071">
            <v>-1094261.3</v>
          </cell>
          <cell r="AV2071">
            <v>-1073997.2</v>
          </cell>
          <cell r="AW2071">
            <v>-1053733.0999999999</v>
          </cell>
          <cell r="AX2071">
            <v>-1033469</v>
          </cell>
          <cell r="AY2071">
            <v>-1013204.9</v>
          </cell>
          <cell r="AZ2071">
            <v>-992940.80000000016</v>
          </cell>
        </row>
        <row r="2072">
          <cell r="O2072">
            <v>0</v>
          </cell>
          <cell r="P2072">
            <v>0</v>
          </cell>
          <cell r="AO2072">
            <v>0</v>
          </cell>
          <cell r="AP2072">
            <v>0</v>
          </cell>
          <cell r="AQ2072">
            <v>0</v>
          </cell>
          <cell r="AR2072">
            <v>0</v>
          </cell>
          <cell r="AS2072">
            <v>0</v>
          </cell>
          <cell r="AT2072">
            <v>0</v>
          </cell>
          <cell r="AU2072">
            <v>0</v>
          </cell>
          <cell r="AV2072">
            <v>0</v>
          </cell>
          <cell r="AW2072">
            <v>0</v>
          </cell>
          <cell r="AX2072">
            <v>0</v>
          </cell>
          <cell r="AY2072">
            <v>0</v>
          </cell>
          <cell r="AZ2072">
            <v>0</v>
          </cell>
        </row>
        <row r="2073">
          <cell r="O2073">
            <v>0</v>
          </cell>
          <cell r="P2073">
            <v>0</v>
          </cell>
          <cell r="AO2073">
            <v>0</v>
          </cell>
          <cell r="AP2073">
            <v>0</v>
          </cell>
          <cell r="AQ2073">
            <v>0</v>
          </cell>
          <cell r="AR2073">
            <v>0</v>
          </cell>
          <cell r="AS2073">
            <v>0</v>
          </cell>
          <cell r="AT2073">
            <v>0</v>
          </cell>
          <cell r="AU2073">
            <v>0</v>
          </cell>
          <cell r="AV2073">
            <v>0</v>
          </cell>
          <cell r="AW2073">
            <v>0</v>
          </cell>
          <cell r="AX2073">
            <v>0</v>
          </cell>
          <cell r="AY2073">
            <v>0</v>
          </cell>
          <cell r="AZ2073">
            <v>0</v>
          </cell>
        </row>
        <row r="2074">
          <cell r="O2074">
            <v>0</v>
          </cell>
          <cell r="P2074">
            <v>0</v>
          </cell>
          <cell r="AO2074">
            <v>0</v>
          </cell>
          <cell r="AP2074">
            <v>0</v>
          </cell>
          <cell r="AQ2074">
            <v>0</v>
          </cell>
          <cell r="AR2074">
            <v>0</v>
          </cell>
          <cell r="AS2074">
            <v>0</v>
          </cell>
          <cell r="AT2074">
            <v>0</v>
          </cell>
          <cell r="AU2074">
            <v>0</v>
          </cell>
          <cell r="AV2074">
            <v>0</v>
          </cell>
          <cell r="AW2074">
            <v>0</v>
          </cell>
          <cell r="AX2074">
            <v>0</v>
          </cell>
          <cell r="AY2074">
            <v>0</v>
          </cell>
          <cell r="AZ2074">
            <v>-2090.7991666666667</v>
          </cell>
        </row>
        <row r="2075">
          <cell r="O2075">
            <v>-1044496.72</v>
          </cell>
          <cell r="P2075">
            <v>-1033018.74</v>
          </cell>
          <cell r="AO2075">
            <v>-1090408.6400000001</v>
          </cell>
          <cell r="AP2075">
            <v>-1078930.6599999999</v>
          </cell>
          <cell r="AQ2075">
            <v>-1067452.68</v>
          </cell>
          <cell r="AR2075">
            <v>-1055974.7</v>
          </cell>
          <cell r="AS2075">
            <v>-1044496.7200000001</v>
          </cell>
          <cell r="AT2075">
            <v>-1033018.7400000001</v>
          </cell>
          <cell r="AU2075">
            <v>-1021540.7599999999</v>
          </cell>
          <cell r="AV2075">
            <v>-1010062.7799999999</v>
          </cell>
          <cell r="AW2075">
            <v>-998584.80000000016</v>
          </cell>
          <cell r="AX2075">
            <v>-987106.82000000018</v>
          </cell>
          <cell r="AY2075">
            <v>-975628.84</v>
          </cell>
          <cell r="AZ2075">
            <v>-964150.86</v>
          </cell>
        </row>
        <row r="2076">
          <cell r="O2076">
            <v>843.82</v>
          </cell>
          <cell r="P2076">
            <v>-1929.27</v>
          </cell>
          <cell r="AO2076">
            <v>-100.52208333333333</v>
          </cell>
          <cell r="AP2076">
            <v>-261.29458333333332</v>
          </cell>
          <cell r="AQ2076">
            <v>-422.06708333333336</v>
          </cell>
          <cell r="AR2076">
            <v>-582.83958333333339</v>
          </cell>
          <cell r="AS2076">
            <v>-743.61208333333343</v>
          </cell>
          <cell r="AT2076">
            <v>-904.38458333333347</v>
          </cell>
          <cell r="AU2076">
            <v>-1065.1570833333335</v>
          </cell>
          <cell r="AV2076">
            <v>-1225.9295833333335</v>
          </cell>
          <cell r="AW2076">
            <v>-1386.7020833333336</v>
          </cell>
          <cell r="AX2076">
            <v>-1502.2475000000002</v>
          </cell>
          <cell r="AY2076">
            <v>-1572.5658333333333</v>
          </cell>
          <cell r="AZ2076">
            <v>-1580.9949999999999</v>
          </cell>
        </row>
        <row r="2077">
          <cell r="O2077">
            <v>0</v>
          </cell>
          <cell r="P2077">
            <v>0</v>
          </cell>
          <cell r="AO2077">
            <v>0</v>
          </cell>
          <cell r="AP2077">
            <v>0</v>
          </cell>
          <cell r="AQ2077">
            <v>0</v>
          </cell>
          <cell r="AR2077">
            <v>0</v>
          </cell>
          <cell r="AS2077">
            <v>0</v>
          </cell>
          <cell r="AT2077">
            <v>0</v>
          </cell>
          <cell r="AU2077">
            <v>0</v>
          </cell>
          <cell r="AV2077">
            <v>0</v>
          </cell>
          <cell r="AW2077">
            <v>0</v>
          </cell>
          <cell r="AX2077">
            <v>0</v>
          </cell>
          <cell r="AY2077">
            <v>0</v>
          </cell>
          <cell r="AZ2077">
            <v>0</v>
          </cell>
        </row>
        <row r="2078">
          <cell r="O2078">
            <v>0</v>
          </cell>
          <cell r="P2078">
            <v>0</v>
          </cell>
          <cell r="AO2078">
            <v>0</v>
          </cell>
          <cell r="AP2078">
            <v>0</v>
          </cell>
          <cell r="AQ2078">
            <v>0</v>
          </cell>
          <cell r="AR2078">
            <v>0</v>
          </cell>
          <cell r="AS2078">
            <v>0</v>
          </cell>
          <cell r="AT2078">
            <v>0</v>
          </cell>
          <cell r="AU2078">
            <v>0</v>
          </cell>
          <cell r="AV2078">
            <v>0</v>
          </cell>
          <cell r="AW2078">
            <v>0</v>
          </cell>
          <cell r="AX2078">
            <v>0</v>
          </cell>
          <cell r="AY2078">
            <v>0</v>
          </cell>
          <cell r="AZ2078">
            <v>0</v>
          </cell>
        </row>
        <row r="2079">
          <cell r="O2079">
            <v>-100000</v>
          </cell>
          <cell r="P2079">
            <v>-100000</v>
          </cell>
          <cell r="AO2079">
            <v>-20833.333333333332</v>
          </cell>
          <cell r="AP2079">
            <v>-29166.666666666668</v>
          </cell>
          <cell r="AQ2079">
            <v>-37500</v>
          </cell>
          <cell r="AR2079">
            <v>-45833.333333333336</v>
          </cell>
          <cell r="AS2079">
            <v>-54166.666666666664</v>
          </cell>
          <cell r="AT2079">
            <v>-62500</v>
          </cell>
          <cell r="AU2079">
            <v>-70833.333333333328</v>
          </cell>
          <cell r="AV2079">
            <v>-79166.666666666672</v>
          </cell>
          <cell r="AW2079">
            <v>-87500</v>
          </cell>
          <cell r="AX2079">
            <v>-98333.333333333328</v>
          </cell>
          <cell r="AY2079">
            <v>-107500</v>
          </cell>
          <cell r="AZ2079">
            <v>-112500</v>
          </cell>
        </row>
        <row r="2080">
          <cell r="O2080">
            <v>0</v>
          </cell>
          <cell r="P2080">
            <v>0</v>
          </cell>
          <cell r="AO2080">
            <v>0</v>
          </cell>
          <cell r="AP2080">
            <v>0</v>
          </cell>
          <cell r="AQ2080">
            <v>0</v>
          </cell>
          <cell r="AR2080">
            <v>0</v>
          </cell>
          <cell r="AS2080">
            <v>0</v>
          </cell>
          <cell r="AT2080">
            <v>0</v>
          </cell>
          <cell r="AU2080">
            <v>0</v>
          </cell>
          <cell r="AV2080">
            <v>0</v>
          </cell>
          <cell r="AW2080">
            <v>0</v>
          </cell>
          <cell r="AX2080">
            <v>0</v>
          </cell>
          <cell r="AY2080">
            <v>0</v>
          </cell>
          <cell r="AZ2080">
            <v>0</v>
          </cell>
        </row>
        <row r="2081">
          <cell r="O2081">
            <v>0</v>
          </cell>
          <cell r="P2081">
            <v>-62467500.770000003</v>
          </cell>
          <cell r="AO2081">
            <v>-8712375.0762499999</v>
          </cell>
          <cell r="AP2081">
            <v>-11146831.352500001</v>
          </cell>
          <cell r="AQ2081">
            <v>-11066056.445833335</v>
          </cell>
          <cell r="AR2081">
            <v>-11057316.002916666</v>
          </cell>
          <cell r="AS2081">
            <v>-11034673.954166668</v>
          </cell>
          <cell r="AT2081">
            <v>-13457595.1325</v>
          </cell>
          <cell r="AU2081">
            <v>-18138207.122916665</v>
          </cell>
          <cell r="AV2081">
            <v>-22437978.658333331</v>
          </cell>
          <cell r="AW2081">
            <v>-26390337.780000001</v>
          </cell>
          <cell r="AX2081">
            <v>-30050645.212916669</v>
          </cell>
          <cell r="AY2081">
            <v>-33296024.138333336</v>
          </cell>
          <cell r="AZ2081">
            <v>-33351388.14583334</v>
          </cell>
        </row>
        <row r="2082">
          <cell r="O2082">
            <v>-573.79</v>
          </cell>
          <cell r="P2082">
            <v>-573.79</v>
          </cell>
          <cell r="AO2082">
            <v>-167.35541666666666</v>
          </cell>
          <cell r="AP2082">
            <v>-215.17124999999999</v>
          </cell>
          <cell r="AQ2082">
            <v>-262.98708333333332</v>
          </cell>
          <cell r="AR2082">
            <v>-310.80291666666665</v>
          </cell>
          <cell r="AS2082">
            <v>-334.71083333333331</v>
          </cell>
          <cell r="AT2082">
            <v>-334.71083333333331</v>
          </cell>
          <cell r="AU2082">
            <v>-334.71083333333331</v>
          </cell>
          <cell r="AV2082">
            <v>-334.71083333333331</v>
          </cell>
          <cell r="AW2082">
            <v>-334.71083333333331</v>
          </cell>
          <cell r="AX2082">
            <v>-310.80291666666665</v>
          </cell>
          <cell r="AY2082">
            <v>-262.98708333333332</v>
          </cell>
          <cell r="AZ2082">
            <v>-215.17124999999999</v>
          </cell>
        </row>
        <row r="2083">
          <cell r="O2083">
            <v>0</v>
          </cell>
          <cell r="P2083">
            <v>0</v>
          </cell>
          <cell r="AO2083">
            <v>0</v>
          </cell>
          <cell r="AP2083">
            <v>0</v>
          </cell>
          <cell r="AQ2083">
            <v>0</v>
          </cell>
          <cell r="AR2083">
            <v>0</v>
          </cell>
          <cell r="AS2083">
            <v>0</v>
          </cell>
          <cell r="AT2083">
            <v>0</v>
          </cell>
          <cell r="AU2083">
            <v>0</v>
          </cell>
          <cell r="AV2083">
            <v>0</v>
          </cell>
          <cell r="AW2083">
            <v>0</v>
          </cell>
          <cell r="AX2083">
            <v>0</v>
          </cell>
          <cell r="AY2083">
            <v>0</v>
          </cell>
          <cell r="AZ2083">
            <v>0</v>
          </cell>
        </row>
        <row r="2084">
          <cell r="O2084">
            <v>-9411.1200000000008</v>
          </cell>
          <cell r="P2084">
            <v>-9411.1200000000008</v>
          </cell>
          <cell r="AO2084">
            <v>-2861.9325000000003</v>
          </cell>
          <cell r="AP2084">
            <v>-3620.1875</v>
          </cell>
          <cell r="AQ2084">
            <v>-4378.442500000001</v>
          </cell>
          <cell r="AR2084">
            <v>-5136.6975000000011</v>
          </cell>
          <cell r="AS2084">
            <v>-5783.1454166666672</v>
          </cell>
          <cell r="AT2084">
            <v>-6050.4658333333346</v>
          </cell>
          <cell r="AU2084">
            <v>-6050.4658333333346</v>
          </cell>
          <cell r="AV2084">
            <v>-6050.4658333333346</v>
          </cell>
          <cell r="AW2084">
            <v>-6050.4658333333346</v>
          </cell>
          <cell r="AX2084">
            <v>-5901.1662500000011</v>
          </cell>
          <cell r="AY2084">
            <v>-5602.5670833333343</v>
          </cell>
          <cell r="AZ2084">
            <v>-5303.9679166666674</v>
          </cell>
        </row>
        <row r="2085">
          <cell r="O2085">
            <v>-7591586</v>
          </cell>
          <cell r="P2085">
            <v>-10881402</v>
          </cell>
          <cell r="AO2085">
            <v>-8099068.875</v>
          </cell>
          <cell r="AP2085">
            <v>-8354559.791666667</v>
          </cell>
          <cell r="AQ2085">
            <v>-8544779.541666666</v>
          </cell>
          <cell r="AR2085">
            <v>-8669728.125</v>
          </cell>
          <cell r="AS2085">
            <v>-8794676.708333334</v>
          </cell>
          <cell r="AT2085">
            <v>-8920488.791666666</v>
          </cell>
          <cell r="AU2085">
            <v>-9047164.375</v>
          </cell>
          <cell r="AV2085">
            <v>-9173839.958333334</v>
          </cell>
          <cell r="AW2085">
            <v>-9304895.791666666</v>
          </cell>
          <cell r="AX2085">
            <v>-9440331.875</v>
          </cell>
          <cell r="AY2085">
            <v>-9575767.958333334</v>
          </cell>
          <cell r="AZ2085">
            <v>-9573530.75</v>
          </cell>
        </row>
        <row r="2086">
          <cell r="O2086">
            <v>-123961.96</v>
          </cell>
          <cell r="P2086">
            <v>-119864.92</v>
          </cell>
          <cell r="AO2086">
            <v>-132725.95916666664</v>
          </cell>
          <cell r="AP2086">
            <v>-129542.56</v>
          </cell>
          <cell r="AQ2086">
            <v>-126449.65041666666</v>
          </cell>
          <cell r="AR2086">
            <v>-123697.26333333332</v>
          </cell>
          <cell r="AS2086">
            <v>-121221.11333333334</v>
          </cell>
          <cell r="AT2086">
            <v>-118829.25874999999</v>
          </cell>
          <cell r="AU2086">
            <v>-116714.99958333334</v>
          </cell>
          <cell r="AV2086">
            <v>-114897.35041666667</v>
          </cell>
          <cell r="AW2086">
            <v>-110867.94875000003</v>
          </cell>
          <cell r="AX2086">
            <v>-104163.02583333336</v>
          </cell>
          <cell r="AY2086">
            <v>-97089.679166666683</v>
          </cell>
          <cell r="AZ2086">
            <v>-89825.052916666667</v>
          </cell>
        </row>
        <row r="2087">
          <cell r="O2087">
            <v>0</v>
          </cell>
          <cell r="P2087">
            <v>0</v>
          </cell>
          <cell r="AO2087">
            <v>0</v>
          </cell>
          <cell r="AP2087">
            <v>0</v>
          </cell>
          <cell r="AQ2087">
            <v>0</v>
          </cell>
          <cell r="AR2087">
            <v>0</v>
          </cell>
          <cell r="AS2087">
            <v>0</v>
          </cell>
          <cell r="AT2087">
            <v>0</v>
          </cell>
          <cell r="AU2087">
            <v>0</v>
          </cell>
          <cell r="AV2087">
            <v>0</v>
          </cell>
          <cell r="AW2087">
            <v>0</v>
          </cell>
          <cell r="AX2087">
            <v>0</v>
          </cell>
          <cell r="AY2087">
            <v>0</v>
          </cell>
          <cell r="AZ2087">
            <v>0</v>
          </cell>
        </row>
        <row r="2088">
          <cell r="O2088">
            <v>0</v>
          </cell>
          <cell r="P2088">
            <v>0</v>
          </cell>
          <cell r="AO2088">
            <v>0</v>
          </cell>
          <cell r="AP2088">
            <v>0</v>
          </cell>
          <cell r="AQ2088">
            <v>0</v>
          </cell>
          <cell r="AR2088">
            <v>0</v>
          </cell>
          <cell r="AS2088">
            <v>0</v>
          </cell>
          <cell r="AT2088">
            <v>0</v>
          </cell>
          <cell r="AU2088">
            <v>0</v>
          </cell>
          <cell r="AV2088">
            <v>0</v>
          </cell>
          <cell r="AW2088">
            <v>0</v>
          </cell>
          <cell r="AX2088">
            <v>0</v>
          </cell>
          <cell r="AY2088">
            <v>0</v>
          </cell>
          <cell r="AZ2088">
            <v>0</v>
          </cell>
        </row>
        <row r="2089">
          <cell r="O2089">
            <v>-3915896.94</v>
          </cell>
          <cell r="P2089">
            <v>-3915896.94</v>
          </cell>
          <cell r="AO2089">
            <v>-3458258.4304166664</v>
          </cell>
          <cell r="AP2089">
            <v>-3510718.2112499997</v>
          </cell>
          <cell r="AQ2089">
            <v>-3563177.9920833334</v>
          </cell>
          <cell r="AR2089">
            <v>-3615637.7729166672</v>
          </cell>
          <cell r="AS2089">
            <v>-3668097.5537500004</v>
          </cell>
          <cell r="AT2089">
            <v>-3720557.3345833342</v>
          </cell>
          <cell r="AU2089">
            <v>-3773017.1154166665</v>
          </cell>
          <cell r="AV2089">
            <v>-3825476.8962500002</v>
          </cell>
          <cell r="AW2089">
            <v>-3877936.6770833335</v>
          </cell>
          <cell r="AX2089">
            <v>-3923322.8541666665</v>
          </cell>
          <cell r="AY2089">
            <v>-3968343.3074999996</v>
          </cell>
          <cell r="AZ2089">
            <v>-4020071.6408333331</v>
          </cell>
        </row>
        <row r="2090">
          <cell r="O2090">
            <v>-1624499.64</v>
          </cell>
          <cell r="P2090">
            <v>-1624499.64</v>
          </cell>
          <cell r="AO2090">
            <v>-1400215.1816666666</v>
          </cell>
          <cell r="AP2090">
            <v>-1425925.2416666669</v>
          </cell>
          <cell r="AQ2090">
            <v>-1451635.3016666668</v>
          </cell>
          <cell r="AR2090">
            <v>-1477345.361666667</v>
          </cell>
          <cell r="AS2090">
            <v>-1503055.4216666669</v>
          </cell>
          <cell r="AT2090">
            <v>-1528765.4816666667</v>
          </cell>
          <cell r="AU2090">
            <v>-1554475.541666667</v>
          </cell>
          <cell r="AV2090">
            <v>-1580185.6016666668</v>
          </cell>
          <cell r="AW2090">
            <v>-1605895.6616666669</v>
          </cell>
          <cell r="AX2090">
            <v>-1627885.551666667</v>
          </cell>
          <cell r="AY2090">
            <v>-1649202.9741666669</v>
          </cell>
          <cell r="AZ2090">
            <v>-1673568.0991666669</v>
          </cell>
        </row>
        <row r="2091">
          <cell r="O2091">
            <v>0</v>
          </cell>
          <cell r="P2091">
            <v>0</v>
          </cell>
          <cell r="AO2091">
            <v>0</v>
          </cell>
          <cell r="AP2091">
            <v>0</v>
          </cell>
          <cell r="AQ2091">
            <v>0</v>
          </cell>
          <cell r="AR2091">
            <v>0</v>
          </cell>
          <cell r="AS2091">
            <v>0</v>
          </cell>
          <cell r="AT2091">
            <v>0</v>
          </cell>
          <cell r="AU2091">
            <v>0</v>
          </cell>
          <cell r="AV2091">
            <v>0</v>
          </cell>
          <cell r="AW2091">
            <v>0</v>
          </cell>
          <cell r="AX2091">
            <v>0</v>
          </cell>
          <cell r="AY2091">
            <v>0</v>
          </cell>
          <cell r="AZ2091">
            <v>0</v>
          </cell>
        </row>
        <row r="2092">
          <cell r="O2092">
            <v>3915896.94</v>
          </cell>
          <cell r="P2092">
            <v>3915896.94</v>
          </cell>
          <cell r="AO2092">
            <v>3458258.4304166664</v>
          </cell>
          <cell r="AP2092">
            <v>3510718.2112499997</v>
          </cell>
          <cell r="AQ2092">
            <v>3563177.9920833334</v>
          </cell>
          <cell r="AR2092">
            <v>3615637.7729166672</v>
          </cell>
          <cell r="AS2092">
            <v>3668097.5537500004</v>
          </cell>
          <cell r="AT2092">
            <v>3720557.3345833342</v>
          </cell>
          <cell r="AU2092">
            <v>3773017.1154166665</v>
          </cell>
          <cell r="AV2092">
            <v>3825476.8962500002</v>
          </cell>
          <cell r="AW2092">
            <v>3877936.6770833335</v>
          </cell>
          <cell r="AX2092">
            <v>3923322.8541666665</v>
          </cell>
          <cell r="AY2092">
            <v>3968343.3074999996</v>
          </cell>
          <cell r="AZ2092">
            <v>4020071.6408333331</v>
          </cell>
        </row>
        <row r="2093">
          <cell r="O2093">
            <v>1624499.64</v>
          </cell>
          <cell r="P2093">
            <v>1624499.64</v>
          </cell>
          <cell r="AO2093">
            <v>1400215.1816666666</v>
          </cell>
          <cell r="AP2093">
            <v>1425925.2416666669</v>
          </cell>
          <cell r="AQ2093">
            <v>1451635.3016666668</v>
          </cell>
          <cell r="AR2093">
            <v>1477345.361666667</v>
          </cell>
          <cell r="AS2093">
            <v>1503055.4216666669</v>
          </cell>
          <cell r="AT2093">
            <v>1528765.4816666667</v>
          </cell>
          <cell r="AU2093">
            <v>1554475.541666667</v>
          </cell>
          <cell r="AV2093">
            <v>1580185.6016666668</v>
          </cell>
          <cell r="AW2093">
            <v>1605895.6616666669</v>
          </cell>
          <cell r="AX2093">
            <v>1627885.551666667</v>
          </cell>
          <cell r="AY2093">
            <v>1649202.9741666669</v>
          </cell>
          <cell r="AZ2093">
            <v>1673568.0991666669</v>
          </cell>
        </row>
        <row r="2094">
          <cell r="O2094">
            <v>0</v>
          </cell>
          <cell r="P2094">
            <v>0</v>
          </cell>
          <cell r="AO2094">
            <v>0</v>
          </cell>
          <cell r="AP2094">
            <v>0</v>
          </cell>
          <cell r="AQ2094">
            <v>0</v>
          </cell>
          <cell r="AR2094">
            <v>0</v>
          </cell>
          <cell r="AS2094">
            <v>0</v>
          </cell>
          <cell r="AT2094">
            <v>0</v>
          </cell>
          <cell r="AU2094">
            <v>0</v>
          </cell>
          <cell r="AV2094">
            <v>0</v>
          </cell>
          <cell r="AW2094">
            <v>0</v>
          </cell>
          <cell r="AX2094">
            <v>0</v>
          </cell>
          <cell r="AY2094">
            <v>0</v>
          </cell>
          <cell r="AZ2094">
            <v>0</v>
          </cell>
        </row>
        <row r="2095">
          <cell r="O2095">
            <v>0</v>
          </cell>
          <cell r="P2095">
            <v>0</v>
          </cell>
          <cell r="AO2095">
            <v>0</v>
          </cell>
          <cell r="AP2095">
            <v>0</v>
          </cell>
          <cell r="AQ2095">
            <v>0</v>
          </cell>
          <cell r="AR2095">
            <v>0</v>
          </cell>
          <cell r="AS2095">
            <v>0</v>
          </cell>
          <cell r="AT2095">
            <v>0</v>
          </cell>
          <cell r="AU2095">
            <v>0</v>
          </cell>
          <cell r="AV2095">
            <v>0</v>
          </cell>
          <cell r="AW2095">
            <v>0</v>
          </cell>
          <cell r="AX2095">
            <v>0</v>
          </cell>
          <cell r="AY2095">
            <v>0</v>
          </cell>
          <cell r="AZ2095">
            <v>0</v>
          </cell>
        </row>
        <row r="2096">
          <cell r="O2096">
            <v>0</v>
          </cell>
          <cell r="P2096">
            <v>0</v>
          </cell>
          <cell r="AO2096">
            <v>-30848.36208333333</v>
          </cell>
          <cell r="AP2096">
            <v>-1010946.2316666666</v>
          </cell>
          <cell r="AQ2096">
            <v>-2528385.6979166665</v>
          </cell>
          <cell r="AR2096">
            <v>-4548702.7970833331</v>
          </cell>
          <cell r="AS2096">
            <v>-6799709.7087499993</v>
          </cell>
          <cell r="AT2096">
            <v>-8112999.9683333337</v>
          </cell>
          <cell r="AU2096">
            <v>-8627410.456666667</v>
          </cell>
          <cell r="AV2096">
            <v>-8627410.456666667</v>
          </cell>
          <cell r="AW2096">
            <v>-8627410.456666667</v>
          </cell>
          <cell r="AX2096">
            <v>-8627410.456666667</v>
          </cell>
          <cell r="AY2096">
            <v>-8627410.456666667</v>
          </cell>
          <cell r="AZ2096">
            <v>-8627410.456666667</v>
          </cell>
        </row>
        <row r="2097">
          <cell r="O2097">
            <v>-55322326</v>
          </cell>
          <cell r="P2097">
            <v>-57270146.899999999</v>
          </cell>
          <cell r="AO2097">
            <v>-56251325.237500004</v>
          </cell>
          <cell r="AP2097">
            <v>-56220182.5625</v>
          </cell>
          <cell r="AQ2097">
            <v>-56395018.907083333</v>
          </cell>
          <cell r="AR2097">
            <v>-56775834.271249987</v>
          </cell>
          <cell r="AS2097">
            <v>-57156649.635416664</v>
          </cell>
          <cell r="AT2097">
            <v>-57549920.122916661</v>
          </cell>
          <cell r="AU2097">
            <v>-57955645.733749993</v>
          </cell>
          <cell r="AV2097">
            <v>-58361371.344583333</v>
          </cell>
          <cell r="AW2097">
            <v>-58818655.730416678</v>
          </cell>
          <cell r="AX2097">
            <v>-59327498.891249992</v>
          </cell>
          <cell r="AY2097">
            <v>-59836342.052083321</v>
          </cell>
          <cell r="AZ2097">
            <v>-60270214.042083323</v>
          </cell>
        </row>
        <row r="2098">
          <cell r="O2098">
            <v>0</v>
          </cell>
          <cell r="P2098">
            <v>0</v>
          </cell>
          <cell r="AO2098">
            <v>0</v>
          </cell>
          <cell r="AP2098">
            <v>0</v>
          </cell>
          <cell r="AQ2098">
            <v>0</v>
          </cell>
          <cell r="AR2098">
            <v>0</v>
          </cell>
          <cell r="AS2098">
            <v>0</v>
          </cell>
          <cell r="AT2098">
            <v>0</v>
          </cell>
          <cell r="AU2098">
            <v>0</v>
          </cell>
          <cell r="AV2098">
            <v>0</v>
          </cell>
          <cell r="AW2098">
            <v>0</v>
          </cell>
          <cell r="AX2098">
            <v>0</v>
          </cell>
          <cell r="AY2098">
            <v>0</v>
          </cell>
          <cell r="AZ2098">
            <v>0</v>
          </cell>
        </row>
        <row r="2099">
          <cell r="O2099">
            <v>-10044057.52</v>
          </cell>
          <cell r="P2099">
            <v>-9970330.5600000005</v>
          </cell>
          <cell r="AO2099">
            <v>-10338965.360000001</v>
          </cell>
          <cell r="AP2099">
            <v>-10265238.4</v>
          </cell>
          <cell r="AQ2099">
            <v>-10191511.439999999</v>
          </cell>
          <cell r="AR2099">
            <v>-10117784.48</v>
          </cell>
          <cell r="AS2099">
            <v>-10044057.52</v>
          </cell>
          <cell r="AT2099">
            <v>-9970330.5599999987</v>
          </cell>
          <cell r="AU2099">
            <v>-9896603.6000000015</v>
          </cell>
          <cell r="AV2099">
            <v>-9822876.6400000006</v>
          </cell>
          <cell r="AW2099">
            <v>-9749149.6799999997</v>
          </cell>
          <cell r="AX2099">
            <v>-9675422.7200000007</v>
          </cell>
          <cell r="AY2099">
            <v>-9601695.7600000016</v>
          </cell>
          <cell r="AZ2099">
            <v>-9527968.8000000007</v>
          </cell>
        </row>
        <row r="2100">
          <cell r="O2100">
            <v>0</v>
          </cell>
          <cell r="P2100">
            <v>0</v>
          </cell>
          <cell r="AO2100">
            <v>0</v>
          </cell>
          <cell r="AP2100">
            <v>0</v>
          </cell>
          <cell r="AQ2100">
            <v>0</v>
          </cell>
          <cell r="AR2100">
            <v>0</v>
          </cell>
          <cell r="AS2100">
            <v>0</v>
          </cell>
          <cell r="AT2100">
            <v>0</v>
          </cell>
          <cell r="AU2100">
            <v>0</v>
          </cell>
          <cell r="AV2100">
            <v>0</v>
          </cell>
          <cell r="AW2100">
            <v>0</v>
          </cell>
          <cell r="AX2100">
            <v>0</v>
          </cell>
          <cell r="AY2100">
            <v>0</v>
          </cell>
          <cell r="AZ2100">
            <v>0</v>
          </cell>
        </row>
        <row r="2101">
          <cell r="O2101">
            <v>0</v>
          </cell>
          <cell r="P2101">
            <v>0</v>
          </cell>
          <cell r="AO2101">
            <v>0</v>
          </cell>
          <cell r="AP2101">
            <v>0</v>
          </cell>
          <cell r="AQ2101">
            <v>0</v>
          </cell>
          <cell r="AR2101">
            <v>0</v>
          </cell>
          <cell r="AS2101">
            <v>0</v>
          </cell>
          <cell r="AT2101">
            <v>0</v>
          </cell>
          <cell r="AU2101">
            <v>0</v>
          </cell>
          <cell r="AV2101">
            <v>0</v>
          </cell>
          <cell r="AW2101">
            <v>0</v>
          </cell>
          <cell r="AX2101">
            <v>0</v>
          </cell>
          <cell r="AY2101">
            <v>0</v>
          </cell>
          <cell r="AZ2101">
            <v>0</v>
          </cell>
        </row>
        <row r="2102">
          <cell r="O2102">
            <v>-2172189.23</v>
          </cell>
          <cell r="P2102">
            <v>-2071274.57</v>
          </cell>
          <cell r="AO2102">
            <v>-2912356.8716666666</v>
          </cell>
          <cell r="AP2102">
            <v>-2788410.1945833336</v>
          </cell>
          <cell r="AQ2102">
            <v>-2649498.9499999997</v>
          </cell>
          <cell r="AR2102">
            <v>-2495623.1379166669</v>
          </cell>
          <cell r="AS2102">
            <v>-2326815.4204166667</v>
          </cell>
          <cell r="AT2102">
            <v>-2143138.4558333335</v>
          </cell>
          <cell r="AU2102">
            <v>-2001585.6408333334</v>
          </cell>
          <cell r="AV2102">
            <v>-1910216.7883333333</v>
          </cell>
          <cell r="AW2102">
            <v>-1820126.1995833332</v>
          </cell>
          <cell r="AX2102">
            <v>-1731312.43</v>
          </cell>
          <cell r="AY2102">
            <v>-1643774.0349999999</v>
          </cell>
          <cell r="AZ2102">
            <v>-1557509.57</v>
          </cell>
        </row>
        <row r="2103">
          <cell r="O2103">
            <v>-1513144.06</v>
          </cell>
          <cell r="P2103">
            <v>-1440725.39</v>
          </cell>
          <cell r="AO2103">
            <v>-2036913.0008333335</v>
          </cell>
          <cell r="AP2103">
            <v>-1949136.1366666667</v>
          </cell>
          <cell r="AQ2103">
            <v>-1850742.3075000003</v>
          </cell>
          <cell r="AR2103">
            <v>-1741731.5133333337</v>
          </cell>
          <cell r="AS2103">
            <v>-1622071.0920833338</v>
          </cell>
          <cell r="AT2103">
            <v>-1491698.385416667</v>
          </cell>
          <cell r="AU2103">
            <v>-1390844.8712500001</v>
          </cell>
          <cell r="AV2103">
            <v>-1325338.7250000003</v>
          </cell>
          <cell r="AW2103">
            <v>-1260748.759166667</v>
          </cell>
          <cell r="AX2103">
            <v>-1197076.4183333335</v>
          </cell>
          <cell r="AY2103">
            <v>-1134323.1470833335</v>
          </cell>
          <cell r="AZ2103">
            <v>-1072490.3900000001</v>
          </cell>
        </row>
        <row r="2104">
          <cell r="O2104">
            <v>0</v>
          </cell>
          <cell r="P2104">
            <v>0</v>
          </cell>
          <cell r="AO2104">
            <v>0</v>
          </cell>
          <cell r="AP2104">
            <v>-2608707.1004166664</v>
          </cell>
          <cell r="AQ2104">
            <v>-7793037.576249999</v>
          </cell>
          <cell r="AR2104">
            <v>-12946989.097083332</v>
          </cell>
          <cell r="AS2104">
            <v>-18141835.677916665</v>
          </cell>
          <cell r="AT2104">
            <v>-20758354.113333333</v>
          </cell>
          <cell r="AU2104">
            <v>-20758354.113333333</v>
          </cell>
          <cell r="AV2104">
            <v>-20758354.113333333</v>
          </cell>
          <cell r="AW2104">
            <v>-20758354.113333333</v>
          </cell>
          <cell r="AX2104">
            <v>-20758354.113333333</v>
          </cell>
          <cell r="AY2104">
            <v>-20758354.113333333</v>
          </cell>
          <cell r="AZ2104">
            <v>-20758354.113333333</v>
          </cell>
        </row>
        <row r="2105">
          <cell r="O2105">
            <v>-176872.4</v>
          </cell>
          <cell r="P2105">
            <v>-173187.56</v>
          </cell>
          <cell r="AO2105">
            <v>-191611.76</v>
          </cell>
          <cell r="AP2105">
            <v>-187926.92</v>
          </cell>
          <cell r="AQ2105">
            <v>-184242.08</v>
          </cell>
          <cell r="AR2105">
            <v>-180557.24</v>
          </cell>
          <cell r="AS2105">
            <v>-176872.40000000002</v>
          </cell>
          <cell r="AT2105">
            <v>-173187.56000000003</v>
          </cell>
          <cell r="AU2105">
            <v>-169502.72</v>
          </cell>
          <cell r="AV2105">
            <v>-165817.88</v>
          </cell>
          <cell r="AW2105">
            <v>-162133.04</v>
          </cell>
          <cell r="AX2105">
            <v>-158448.20000000001</v>
          </cell>
          <cell r="AY2105">
            <v>-154763.35999999999</v>
          </cell>
          <cell r="AZ2105">
            <v>-151078.52000000002</v>
          </cell>
        </row>
        <row r="2106">
          <cell r="O2106">
            <v>0</v>
          </cell>
          <cell r="P2106">
            <v>0</v>
          </cell>
          <cell r="AO2106">
            <v>0</v>
          </cell>
          <cell r="AP2106">
            <v>0</v>
          </cell>
          <cell r="AQ2106">
            <v>0</v>
          </cell>
          <cell r="AR2106">
            <v>0</v>
          </cell>
          <cell r="AS2106">
            <v>0</v>
          </cell>
          <cell r="AT2106">
            <v>0</v>
          </cell>
          <cell r="AU2106">
            <v>0</v>
          </cell>
          <cell r="AV2106">
            <v>0</v>
          </cell>
          <cell r="AW2106">
            <v>0</v>
          </cell>
          <cell r="AX2106">
            <v>0</v>
          </cell>
          <cell r="AY2106">
            <v>0</v>
          </cell>
          <cell r="AZ2106">
            <v>0</v>
          </cell>
        </row>
        <row r="2107">
          <cell r="O2107">
            <v>0</v>
          </cell>
          <cell r="P2107">
            <v>0</v>
          </cell>
          <cell r="AO2107">
            <v>0</v>
          </cell>
          <cell r="AP2107">
            <v>0</v>
          </cell>
          <cell r="AQ2107">
            <v>0</v>
          </cell>
          <cell r="AR2107">
            <v>0</v>
          </cell>
          <cell r="AS2107">
            <v>0</v>
          </cell>
          <cell r="AT2107">
            <v>0</v>
          </cell>
          <cell r="AU2107">
            <v>0</v>
          </cell>
          <cell r="AV2107">
            <v>-40995.242916666662</v>
          </cell>
          <cell r="AW2107">
            <v>-106115.17083333332</v>
          </cell>
          <cell r="AX2107">
            <v>-135634.83541666667</v>
          </cell>
          <cell r="AY2107">
            <v>-141029.815</v>
          </cell>
          <cell r="AZ2107">
            <v>-141029.815</v>
          </cell>
        </row>
        <row r="2108">
          <cell r="O2108">
            <v>0</v>
          </cell>
          <cell r="P2108">
            <v>0</v>
          </cell>
          <cell r="AO2108">
            <v>0</v>
          </cell>
          <cell r="AP2108">
            <v>0</v>
          </cell>
          <cell r="AQ2108">
            <v>0</v>
          </cell>
          <cell r="AR2108">
            <v>0</v>
          </cell>
          <cell r="AS2108">
            <v>0</v>
          </cell>
          <cell r="AT2108">
            <v>0</v>
          </cell>
          <cell r="AU2108">
            <v>0</v>
          </cell>
          <cell r="AV2108">
            <v>0</v>
          </cell>
          <cell r="AW2108">
            <v>-631.44791666666663</v>
          </cell>
          <cell r="AX2108">
            <v>-1894.34375</v>
          </cell>
          <cell r="AY2108">
            <v>-3157.2395833333335</v>
          </cell>
          <cell r="AZ2108">
            <v>-4420.135416666667</v>
          </cell>
        </row>
        <row r="2109">
          <cell r="O2109">
            <v>0</v>
          </cell>
          <cell r="P2109">
            <v>0</v>
          </cell>
          <cell r="AO2109">
            <v>0</v>
          </cell>
          <cell r="AP2109">
            <v>0</v>
          </cell>
          <cell r="AQ2109">
            <v>0</v>
          </cell>
          <cell r="AR2109">
            <v>0</v>
          </cell>
          <cell r="AS2109">
            <v>0</v>
          </cell>
          <cell r="AT2109">
            <v>0</v>
          </cell>
          <cell r="AU2109">
            <v>0</v>
          </cell>
          <cell r="AV2109">
            <v>0</v>
          </cell>
          <cell r="AW2109">
            <v>0</v>
          </cell>
          <cell r="AX2109">
            <v>0</v>
          </cell>
          <cell r="AY2109">
            <v>0</v>
          </cell>
          <cell r="AZ2109">
            <v>0</v>
          </cell>
        </row>
        <row r="2110">
          <cell r="O2110">
            <v>0</v>
          </cell>
          <cell r="P2110">
            <v>0</v>
          </cell>
          <cell r="AO2110">
            <v>0</v>
          </cell>
          <cell r="AP2110">
            <v>0</v>
          </cell>
          <cell r="AQ2110">
            <v>0</v>
          </cell>
          <cell r="AR2110">
            <v>0</v>
          </cell>
          <cell r="AS2110">
            <v>0</v>
          </cell>
          <cell r="AT2110">
            <v>0</v>
          </cell>
          <cell r="AU2110">
            <v>0</v>
          </cell>
          <cell r="AV2110">
            <v>0</v>
          </cell>
          <cell r="AW2110">
            <v>-2102.8404166666664</v>
          </cell>
          <cell r="AX2110">
            <v>-6308.5212500000007</v>
          </cell>
          <cell r="AY2110">
            <v>-10514.202083333332</v>
          </cell>
          <cell r="AZ2110">
            <v>-14719.882916666667</v>
          </cell>
        </row>
        <row r="2111">
          <cell r="O2111">
            <v>0</v>
          </cell>
          <cell r="P2111">
            <v>0</v>
          </cell>
          <cell r="AO2111">
            <v>0</v>
          </cell>
          <cell r="AP2111">
            <v>0</v>
          </cell>
          <cell r="AQ2111">
            <v>0</v>
          </cell>
          <cell r="AR2111">
            <v>0</v>
          </cell>
          <cell r="AS2111">
            <v>0</v>
          </cell>
          <cell r="AT2111">
            <v>0</v>
          </cell>
          <cell r="AU2111">
            <v>0</v>
          </cell>
          <cell r="AV2111">
            <v>0</v>
          </cell>
          <cell r="AW2111">
            <v>0</v>
          </cell>
          <cell r="AX2111">
            <v>0</v>
          </cell>
          <cell r="AY2111">
            <v>0</v>
          </cell>
          <cell r="AZ2111">
            <v>0</v>
          </cell>
        </row>
        <row r="2112">
          <cell r="O2112">
            <v>0</v>
          </cell>
          <cell r="P2112">
            <v>0</v>
          </cell>
          <cell r="AO2112">
            <v>0</v>
          </cell>
          <cell r="AP2112">
            <v>0</v>
          </cell>
          <cell r="AQ2112">
            <v>0</v>
          </cell>
          <cell r="AR2112">
            <v>0</v>
          </cell>
          <cell r="AS2112">
            <v>0</v>
          </cell>
          <cell r="AT2112">
            <v>0</v>
          </cell>
          <cell r="AU2112">
            <v>0</v>
          </cell>
          <cell r="AV2112">
            <v>0</v>
          </cell>
          <cell r="AW2112">
            <v>0</v>
          </cell>
          <cell r="AX2112">
            <v>0</v>
          </cell>
          <cell r="AY2112">
            <v>0</v>
          </cell>
          <cell r="AZ2112">
            <v>0</v>
          </cell>
        </row>
        <row r="2113">
          <cell r="O2113">
            <v>-239210.73</v>
          </cell>
          <cell r="P2113">
            <v>-236964.29</v>
          </cell>
          <cell r="AO2113">
            <v>-248196.49</v>
          </cell>
          <cell r="AP2113">
            <v>-245950.04999999996</v>
          </cell>
          <cell r="AQ2113">
            <v>-243703.61</v>
          </cell>
          <cell r="AR2113">
            <v>-241457.17000000004</v>
          </cell>
          <cell r="AS2113">
            <v>-239210.73</v>
          </cell>
          <cell r="AT2113">
            <v>-236964.29</v>
          </cell>
          <cell r="AU2113">
            <v>-234717.84999999998</v>
          </cell>
          <cell r="AV2113">
            <v>-232471.41</v>
          </cell>
          <cell r="AW2113">
            <v>-230224.96999999997</v>
          </cell>
          <cell r="AX2113">
            <v>-227978.53000000003</v>
          </cell>
          <cell r="AY2113">
            <v>-225732.09</v>
          </cell>
          <cell r="AZ2113">
            <v>-223485.65000000002</v>
          </cell>
        </row>
        <row r="2114">
          <cell r="O2114">
            <v>-2153384.86</v>
          </cell>
          <cell r="P2114">
            <v>-2259334.6</v>
          </cell>
          <cell r="AO2114">
            <v>-1710772.6266666667</v>
          </cell>
          <cell r="AP2114">
            <v>-1849119.0824999998</v>
          </cell>
          <cell r="AQ2114">
            <v>-1989385.3224999998</v>
          </cell>
          <cell r="AR2114">
            <v>-2099029.8258333332</v>
          </cell>
          <cell r="AS2114">
            <v>-2184555.7995833331</v>
          </cell>
          <cell r="AT2114">
            <v>-2277386.7149999999</v>
          </cell>
          <cell r="AU2114">
            <v>-2369692.2558333334</v>
          </cell>
          <cell r="AV2114">
            <v>-2459345.9666666663</v>
          </cell>
          <cell r="AW2114">
            <v>-2547662.0258333334</v>
          </cell>
          <cell r="AX2114">
            <v>-2636965.7120833327</v>
          </cell>
          <cell r="AY2114">
            <v>-2731189.1308333329</v>
          </cell>
          <cell r="AZ2114">
            <v>-2821405.5933333333</v>
          </cell>
        </row>
        <row r="2115">
          <cell r="O2115">
            <v>0</v>
          </cell>
          <cell r="P2115">
            <v>0</v>
          </cell>
          <cell r="AO2115">
            <v>13720.674583333333</v>
          </cell>
          <cell r="AP2115">
            <v>4844.4716666666673</v>
          </cell>
          <cell r="AQ2115">
            <v>0</v>
          </cell>
          <cell r="AR2115">
            <v>-559.6583333333333</v>
          </cell>
          <cell r="AS2115">
            <v>-1119.3166666666666</v>
          </cell>
          <cell r="AT2115">
            <v>-1119.3166666666666</v>
          </cell>
          <cell r="AU2115">
            <v>-1119.3166666666666</v>
          </cell>
          <cell r="AV2115">
            <v>-1119.3166666666666</v>
          </cell>
          <cell r="AW2115">
            <v>-1119.3166666666666</v>
          </cell>
          <cell r="AX2115">
            <v>-1119.3166666666666</v>
          </cell>
          <cell r="AY2115">
            <v>-1119.3166666666666</v>
          </cell>
          <cell r="AZ2115">
            <v>-1119.3166666666666</v>
          </cell>
        </row>
        <row r="2116">
          <cell r="O2116">
            <v>0</v>
          </cell>
          <cell r="P2116">
            <v>0</v>
          </cell>
          <cell r="AO2116">
            <v>0</v>
          </cell>
          <cell r="AP2116">
            <v>0</v>
          </cell>
          <cell r="AQ2116">
            <v>0</v>
          </cell>
          <cell r="AR2116">
            <v>0</v>
          </cell>
          <cell r="AS2116">
            <v>0</v>
          </cell>
          <cell r="AT2116">
            <v>0</v>
          </cell>
          <cell r="AU2116">
            <v>0</v>
          </cell>
          <cell r="AV2116">
            <v>0</v>
          </cell>
          <cell r="AW2116">
            <v>0</v>
          </cell>
          <cell r="AX2116">
            <v>0</v>
          </cell>
          <cell r="AY2116">
            <v>0</v>
          </cell>
          <cell r="AZ2116">
            <v>0</v>
          </cell>
        </row>
        <row r="2117">
          <cell r="O2117">
            <v>0</v>
          </cell>
          <cell r="P2117">
            <v>0</v>
          </cell>
          <cell r="AO2117">
            <v>0</v>
          </cell>
          <cell r="AP2117">
            <v>0</v>
          </cell>
          <cell r="AQ2117">
            <v>0</v>
          </cell>
          <cell r="AR2117">
            <v>0</v>
          </cell>
          <cell r="AS2117">
            <v>0</v>
          </cell>
          <cell r="AT2117">
            <v>0</v>
          </cell>
          <cell r="AU2117">
            <v>0</v>
          </cell>
          <cell r="AV2117">
            <v>0</v>
          </cell>
          <cell r="AW2117">
            <v>0</v>
          </cell>
          <cell r="AX2117">
            <v>0</v>
          </cell>
          <cell r="AY2117">
            <v>0</v>
          </cell>
          <cell r="AZ2117">
            <v>0</v>
          </cell>
        </row>
        <row r="2118">
          <cell r="O2118">
            <v>0</v>
          </cell>
          <cell r="P2118">
            <v>0</v>
          </cell>
          <cell r="AO2118">
            <v>0</v>
          </cell>
          <cell r="AP2118">
            <v>0</v>
          </cell>
          <cell r="AQ2118">
            <v>0</v>
          </cell>
          <cell r="AR2118">
            <v>0</v>
          </cell>
          <cell r="AS2118">
            <v>0</v>
          </cell>
          <cell r="AT2118">
            <v>0</v>
          </cell>
          <cell r="AU2118">
            <v>0</v>
          </cell>
          <cell r="AV2118">
            <v>0</v>
          </cell>
          <cell r="AW2118">
            <v>0</v>
          </cell>
          <cell r="AX2118">
            <v>0</v>
          </cell>
          <cell r="AY2118">
            <v>0</v>
          </cell>
          <cell r="AZ2118">
            <v>0</v>
          </cell>
        </row>
        <row r="2119">
          <cell r="O2119">
            <v>0</v>
          </cell>
          <cell r="P2119">
            <v>0</v>
          </cell>
          <cell r="AO2119">
            <v>0</v>
          </cell>
          <cell r="AP2119">
            <v>0</v>
          </cell>
          <cell r="AQ2119">
            <v>0</v>
          </cell>
          <cell r="AR2119">
            <v>0</v>
          </cell>
          <cell r="AS2119">
            <v>0</v>
          </cell>
          <cell r="AT2119">
            <v>0</v>
          </cell>
          <cell r="AU2119">
            <v>0</v>
          </cell>
          <cell r="AV2119">
            <v>0</v>
          </cell>
          <cell r="AW2119">
            <v>0</v>
          </cell>
          <cell r="AX2119">
            <v>0</v>
          </cell>
          <cell r="AY2119">
            <v>0</v>
          </cell>
          <cell r="AZ2119">
            <v>0</v>
          </cell>
        </row>
        <row r="2120">
          <cell r="O2120">
            <v>0</v>
          </cell>
          <cell r="P2120">
            <v>0</v>
          </cell>
          <cell r="AO2120">
            <v>0</v>
          </cell>
          <cell r="AP2120">
            <v>0</v>
          </cell>
          <cell r="AQ2120">
            <v>0</v>
          </cell>
          <cell r="AR2120">
            <v>0</v>
          </cell>
          <cell r="AS2120">
            <v>0</v>
          </cell>
          <cell r="AT2120">
            <v>0</v>
          </cell>
          <cell r="AU2120">
            <v>0</v>
          </cell>
          <cell r="AV2120">
            <v>0</v>
          </cell>
          <cell r="AW2120">
            <v>0</v>
          </cell>
          <cell r="AX2120">
            <v>0</v>
          </cell>
          <cell r="AY2120">
            <v>0</v>
          </cell>
          <cell r="AZ2120">
            <v>0</v>
          </cell>
        </row>
        <row r="2121">
          <cell r="O2121">
            <v>0</v>
          </cell>
          <cell r="P2121">
            <v>0</v>
          </cell>
          <cell r="AO2121">
            <v>0</v>
          </cell>
          <cell r="AP2121">
            <v>0</v>
          </cell>
          <cell r="AQ2121">
            <v>0</v>
          </cell>
          <cell r="AR2121">
            <v>0</v>
          </cell>
          <cell r="AS2121">
            <v>0</v>
          </cell>
          <cell r="AT2121">
            <v>0</v>
          </cell>
          <cell r="AU2121">
            <v>0</v>
          </cell>
          <cell r="AV2121">
            <v>0</v>
          </cell>
          <cell r="AW2121">
            <v>0</v>
          </cell>
          <cell r="AX2121">
            <v>0</v>
          </cell>
          <cell r="AY2121">
            <v>0</v>
          </cell>
          <cell r="AZ2121">
            <v>0</v>
          </cell>
        </row>
        <row r="2122">
          <cell r="O2122">
            <v>0</v>
          </cell>
          <cell r="P2122">
            <v>0</v>
          </cell>
          <cell r="AO2122">
            <v>0</v>
          </cell>
          <cell r="AP2122">
            <v>0</v>
          </cell>
          <cell r="AQ2122">
            <v>0</v>
          </cell>
          <cell r="AR2122">
            <v>0</v>
          </cell>
          <cell r="AS2122">
            <v>0</v>
          </cell>
          <cell r="AT2122">
            <v>0</v>
          </cell>
          <cell r="AU2122">
            <v>0</v>
          </cell>
          <cell r="AV2122">
            <v>0</v>
          </cell>
          <cell r="AW2122">
            <v>0</v>
          </cell>
          <cell r="AX2122">
            <v>0</v>
          </cell>
          <cell r="AY2122">
            <v>0</v>
          </cell>
          <cell r="AZ2122">
            <v>0</v>
          </cell>
        </row>
        <row r="2123">
          <cell r="O2123">
            <v>0</v>
          </cell>
          <cell r="P2123">
            <v>0</v>
          </cell>
          <cell r="AO2123">
            <v>0</v>
          </cell>
          <cell r="AP2123">
            <v>0</v>
          </cell>
          <cell r="AQ2123">
            <v>0</v>
          </cell>
          <cell r="AR2123">
            <v>0</v>
          </cell>
          <cell r="AS2123">
            <v>0</v>
          </cell>
          <cell r="AT2123">
            <v>0</v>
          </cell>
          <cell r="AU2123">
            <v>0</v>
          </cell>
          <cell r="AV2123">
            <v>0</v>
          </cell>
          <cell r="AW2123">
            <v>0</v>
          </cell>
          <cell r="AX2123">
            <v>0</v>
          </cell>
          <cell r="AY2123">
            <v>0</v>
          </cell>
          <cell r="AZ2123">
            <v>0</v>
          </cell>
        </row>
        <row r="2124">
          <cell r="O2124">
            <v>-100000</v>
          </cell>
          <cell r="P2124">
            <v>-100000</v>
          </cell>
          <cell r="AO2124">
            <v>-100000</v>
          </cell>
          <cell r="AP2124">
            <v>-100000</v>
          </cell>
          <cell r="AQ2124">
            <v>-100000</v>
          </cell>
          <cell r="AR2124">
            <v>-100000</v>
          </cell>
          <cell r="AS2124">
            <v>-100000</v>
          </cell>
          <cell r="AT2124">
            <v>-100000</v>
          </cell>
          <cell r="AU2124">
            <v>-100000</v>
          </cell>
          <cell r="AV2124">
            <v>-100000</v>
          </cell>
          <cell r="AW2124">
            <v>-100000</v>
          </cell>
          <cell r="AX2124">
            <v>-100000</v>
          </cell>
          <cell r="AY2124">
            <v>-100000</v>
          </cell>
          <cell r="AZ2124">
            <v>-100000</v>
          </cell>
        </row>
        <row r="2125">
          <cell r="O2125">
            <v>0</v>
          </cell>
          <cell r="P2125">
            <v>0</v>
          </cell>
          <cell r="AO2125">
            <v>0</v>
          </cell>
          <cell r="AP2125">
            <v>0</v>
          </cell>
          <cell r="AQ2125">
            <v>0</v>
          </cell>
          <cell r="AR2125">
            <v>0</v>
          </cell>
          <cell r="AS2125">
            <v>0</v>
          </cell>
          <cell r="AT2125">
            <v>0</v>
          </cell>
          <cell r="AU2125">
            <v>0</v>
          </cell>
          <cell r="AV2125">
            <v>0</v>
          </cell>
          <cell r="AW2125">
            <v>0</v>
          </cell>
          <cell r="AX2125">
            <v>0</v>
          </cell>
          <cell r="AY2125">
            <v>0</v>
          </cell>
          <cell r="AZ2125">
            <v>0</v>
          </cell>
        </row>
        <row r="2126">
          <cell r="O2126">
            <v>0</v>
          </cell>
          <cell r="P2126">
            <v>0</v>
          </cell>
          <cell r="AO2126">
            <v>0</v>
          </cell>
          <cell r="AP2126">
            <v>0</v>
          </cell>
          <cell r="AQ2126">
            <v>0</v>
          </cell>
          <cell r="AR2126">
            <v>0</v>
          </cell>
          <cell r="AS2126">
            <v>0</v>
          </cell>
          <cell r="AT2126">
            <v>0</v>
          </cell>
          <cell r="AU2126">
            <v>0</v>
          </cell>
          <cell r="AV2126">
            <v>0</v>
          </cell>
          <cell r="AW2126">
            <v>0</v>
          </cell>
          <cell r="AX2126">
            <v>0</v>
          </cell>
          <cell r="AY2126">
            <v>0</v>
          </cell>
          <cell r="AZ2126">
            <v>0</v>
          </cell>
        </row>
        <row r="2127">
          <cell r="O2127">
            <v>0</v>
          </cell>
          <cell r="P2127">
            <v>0</v>
          </cell>
          <cell r="AO2127">
            <v>0</v>
          </cell>
          <cell r="AP2127">
            <v>0</v>
          </cell>
          <cell r="AQ2127">
            <v>0</v>
          </cell>
          <cell r="AR2127">
            <v>0</v>
          </cell>
          <cell r="AS2127">
            <v>0</v>
          </cell>
          <cell r="AT2127">
            <v>0</v>
          </cell>
          <cell r="AU2127">
            <v>0</v>
          </cell>
          <cell r="AV2127">
            <v>0</v>
          </cell>
          <cell r="AW2127">
            <v>0</v>
          </cell>
          <cell r="AX2127">
            <v>0</v>
          </cell>
          <cell r="AY2127">
            <v>0</v>
          </cell>
          <cell r="AZ2127">
            <v>0</v>
          </cell>
        </row>
        <row r="2128">
          <cell r="O2128">
            <v>0</v>
          </cell>
          <cell r="P2128">
            <v>0</v>
          </cell>
          <cell r="AO2128">
            <v>0</v>
          </cell>
          <cell r="AP2128">
            <v>0</v>
          </cell>
          <cell r="AQ2128">
            <v>0</v>
          </cell>
          <cell r="AR2128">
            <v>0</v>
          </cell>
          <cell r="AS2128">
            <v>0</v>
          </cell>
          <cell r="AT2128">
            <v>0</v>
          </cell>
          <cell r="AU2128">
            <v>0</v>
          </cell>
          <cell r="AV2128">
            <v>0</v>
          </cell>
          <cell r="AW2128">
            <v>0</v>
          </cell>
          <cell r="AX2128">
            <v>0</v>
          </cell>
          <cell r="AY2128">
            <v>0</v>
          </cell>
          <cell r="AZ2128">
            <v>0</v>
          </cell>
        </row>
        <row r="2129">
          <cell r="O2129">
            <v>0</v>
          </cell>
          <cell r="P2129">
            <v>0</v>
          </cell>
          <cell r="AO2129">
            <v>0</v>
          </cell>
          <cell r="AP2129">
            <v>0</v>
          </cell>
          <cell r="AQ2129">
            <v>0</v>
          </cell>
          <cell r="AR2129">
            <v>0</v>
          </cell>
          <cell r="AS2129">
            <v>0</v>
          </cell>
          <cell r="AT2129">
            <v>0</v>
          </cell>
          <cell r="AU2129">
            <v>0</v>
          </cell>
          <cell r="AV2129">
            <v>0</v>
          </cell>
          <cell r="AW2129">
            <v>0</v>
          </cell>
          <cell r="AX2129">
            <v>0</v>
          </cell>
          <cell r="AY2129">
            <v>0</v>
          </cell>
          <cell r="AZ2129">
            <v>0</v>
          </cell>
        </row>
        <row r="2130">
          <cell r="O2130">
            <v>0</v>
          </cell>
          <cell r="P2130">
            <v>0</v>
          </cell>
          <cell r="AO2130">
            <v>0</v>
          </cell>
          <cell r="AP2130">
            <v>0</v>
          </cell>
          <cell r="AQ2130">
            <v>0</v>
          </cell>
          <cell r="AR2130">
            <v>0</v>
          </cell>
          <cell r="AS2130">
            <v>0</v>
          </cell>
          <cell r="AT2130">
            <v>0</v>
          </cell>
          <cell r="AU2130">
            <v>0</v>
          </cell>
          <cell r="AV2130">
            <v>0</v>
          </cell>
          <cell r="AW2130">
            <v>0</v>
          </cell>
          <cell r="AX2130">
            <v>0</v>
          </cell>
          <cell r="AY2130">
            <v>0</v>
          </cell>
          <cell r="AZ2130">
            <v>0</v>
          </cell>
        </row>
        <row r="2131">
          <cell r="O2131">
            <v>0</v>
          </cell>
          <cell r="P2131">
            <v>0</v>
          </cell>
          <cell r="AO2131">
            <v>0</v>
          </cell>
          <cell r="AP2131">
            <v>0</v>
          </cell>
          <cell r="AQ2131">
            <v>0</v>
          </cell>
          <cell r="AR2131">
            <v>0</v>
          </cell>
          <cell r="AS2131">
            <v>0</v>
          </cell>
          <cell r="AT2131">
            <v>0</v>
          </cell>
          <cell r="AU2131">
            <v>0</v>
          </cell>
          <cell r="AV2131">
            <v>0</v>
          </cell>
          <cell r="AW2131">
            <v>0</v>
          </cell>
          <cell r="AX2131">
            <v>0</v>
          </cell>
          <cell r="AY2131">
            <v>0</v>
          </cell>
          <cell r="AZ2131">
            <v>0</v>
          </cell>
        </row>
        <row r="2132">
          <cell r="O2132">
            <v>0</v>
          </cell>
          <cell r="P2132">
            <v>0</v>
          </cell>
          <cell r="AO2132">
            <v>0</v>
          </cell>
          <cell r="AP2132">
            <v>0</v>
          </cell>
          <cell r="AQ2132">
            <v>0</v>
          </cell>
          <cell r="AR2132">
            <v>0</v>
          </cell>
          <cell r="AS2132">
            <v>0</v>
          </cell>
          <cell r="AT2132">
            <v>0</v>
          </cell>
          <cell r="AU2132">
            <v>0</v>
          </cell>
          <cell r="AV2132">
            <v>0</v>
          </cell>
          <cell r="AW2132">
            <v>0</v>
          </cell>
          <cell r="AX2132">
            <v>0</v>
          </cell>
          <cell r="AY2132">
            <v>0</v>
          </cell>
          <cell r="AZ2132">
            <v>0</v>
          </cell>
        </row>
        <row r="2133">
          <cell r="O2133">
            <v>0</v>
          </cell>
          <cell r="P2133">
            <v>0</v>
          </cell>
          <cell r="AO2133">
            <v>0</v>
          </cell>
          <cell r="AP2133">
            <v>0</v>
          </cell>
          <cell r="AQ2133">
            <v>0</v>
          </cell>
          <cell r="AR2133">
            <v>0</v>
          </cell>
          <cell r="AS2133">
            <v>0</v>
          </cell>
          <cell r="AT2133">
            <v>0</v>
          </cell>
          <cell r="AU2133">
            <v>0</v>
          </cell>
          <cell r="AV2133">
            <v>0</v>
          </cell>
          <cell r="AW2133">
            <v>0</v>
          </cell>
          <cell r="AX2133">
            <v>0</v>
          </cell>
          <cell r="AY2133">
            <v>0</v>
          </cell>
          <cell r="AZ2133">
            <v>0</v>
          </cell>
        </row>
        <row r="2134">
          <cell r="O2134">
            <v>0</v>
          </cell>
          <cell r="P2134">
            <v>0</v>
          </cell>
          <cell r="AO2134">
            <v>0</v>
          </cell>
          <cell r="AP2134">
            <v>0</v>
          </cell>
          <cell r="AQ2134">
            <v>0</v>
          </cell>
          <cell r="AR2134">
            <v>0</v>
          </cell>
          <cell r="AS2134">
            <v>0</v>
          </cell>
          <cell r="AT2134">
            <v>0</v>
          </cell>
          <cell r="AU2134">
            <v>0</v>
          </cell>
          <cell r="AV2134">
            <v>0</v>
          </cell>
          <cell r="AW2134">
            <v>0</v>
          </cell>
          <cell r="AX2134">
            <v>0</v>
          </cell>
          <cell r="AY2134">
            <v>0</v>
          </cell>
          <cell r="AZ2134">
            <v>0</v>
          </cell>
        </row>
        <row r="2135">
          <cell r="O2135">
            <v>-8768.89</v>
          </cell>
          <cell r="P2135">
            <v>0</v>
          </cell>
          <cell r="AO2135">
            <v>-5528.1504166666673</v>
          </cell>
          <cell r="AP2135">
            <v>-5731.1066666666666</v>
          </cell>
          <cell r="AQ2135">
            <v>-5954.222083333334</v>
          </cell>
          <cell r="AR2135">
            <v>-5682.9804166666663</v>
          </cell>
          <cell r="AS2135">
            <v>-5114.1054166666663</v>
          </cell>
          <cell r="AT2135">
            <v>-4541.1399999999994</v>
          </cell>
          <cell r="AU2135">
            <v>-4069.7983333333323</v>
          </cell>
          <cell r="AV2135">
            <v>-3722.7191666666663</v>
          </cell>
          <cell r="AW2135">
            <v>-3468.4112499999997</v>
          </cell>
          <cell r="AX2135">
            <v>-3280.4316666666668</v>
          </cell>
          <cell r="AY2135">
            <v>-2885.03</v>
          </cell>
          <cell r="AZ2135">
            <v>-2581.4808333333335</v>
          </cell>
        </row>
        <row r="2136">
          <cell r="O2136">
            <v>0</v>
          </cell>
          <cell r="P2136">
            <v>0</v>
          </cell>
          <cell r="AO2136">
            <v>0</v>
          </cell>
          <cell r="AP2136">
            <v>0</v>
          </cell>
          <cell r="AQ2136">
            <v>0</v>
          </cell>
          <cell r="AR2136">
            <v>0</v>
          </cell>
          <cell r="AS2136">
            <v>0</v>
          </cell>
          <cell r="AT2136">
            <v>0</v>
          </cell>
          <cell r="AU2136">
            <v>0</v>
          </cell>
          <cell r="AV2136">
            <v>0</v>
          </cell>
          <cell r="AW2136">
            <v>0</v>
          </cell>
          <cell r="AX2136">
            <v>0</v>
          </cell>
          <cell r="AY2136">
            <v>0</v>
          </cell>
          <cell r="AZ2136">
            <v>0</v>
          </cell>
        </row>
        <row r="2137">
          <cell r="O2137">
            <v>0</v>
          </cell>
          <cell r="P2137">
            <v>1368.75</v>
          </cell>
          <cell r="AO2137">
            <v>-2926850.8829166666</v>
          </cell>
          <cell r="AP2137">
            <v>-2906836.9116666671</v>
          </cell>
          <cell r="AQ2137">
            <v>-2891806.2658333331</v>
          </cell>
          <cell r="AR2137">
            <v>-2881145.2533333334</v>
          </cell>
          <cell r="AS2137">
            <v>-2875511.2875000001</v>
          </cell>
          <cell r="AT2137">
            <v>-2775304.1125000003</v>
          </cell>
          <cell r="AU2137">
            <v>-2470127.8591666664</v>
          </cell>
          <cell r="AV2137">
            <v>-1938296.1658333335</v>
          </cell>
          <cell r="AW2137">
            <v>-1243105.7275</v>
          </cell>
          <cell r="AX2137">
            <v>-436616.38999999996</v>
          </cell>
          <cell r="AY2137">
            <v>114.0625</v>
          </cell>
          <cell r="AZ2137">
            <v>57.03125</v>
          </cell>
        </row>
        <row r="2138">
          <cell r="O2138">
            <v>-3202712.37</v>
          </cell>
          <cell r="P2138">
            <v>-3202712.37</v>
          </cell>
          <cell r="AO2138">
            <v>-2405502.0770833334</v>
          </cell>
          <cell r="AP2138">
            <v>-2583381.1962500005</v>
          </cell>
          <cell r="AQ2138">
            <v>-2730317.8358333334</v>
          </cell>
          <cell r="AR2138">
            <v>-2850065.2562500001</v>
          </cell>
          <cell r="AS2138">
            <v>-2942617.0408333335</v>
          </cell>
          <cell r="AT2138">
            <v>-3007900.7729166672</v>
          </cell>
          <cell r="AU2138">
            <v>-3045842.2025000006</v>
          </cell>
          <cell r="AV2138">
            <v>-3056301.9129166664</v>
          </cell>
          <cell r="AW2138">
            <v>-3039279.5291666668</v>
          </cell>
          <cell r="AX2138">
            <v>-2994912.092916667</v>
          </cell>
          <cell r="AY2138">
            <v>-2943337.7554166671</v>
          </cell>
          <cell r="AZ2138">
            <v>-2896349.5999999996</v>
          </cell>
        </row>
        <row r="2139">
          <cell r="O2139">
            <v>0</v>
          </cell>
          <cell r="P2139">
            <v>0</v>
          </cell>
          <cell r="AO2139">
            <v>-536687.40249999997</v>
          </cell>
          <cell r="AP2139">
            <v>-475878.67458333331</v>
          </cell>
          <cell r="AQ2139">
            <v>-410086.62125000003</v>
          </cell>
          <cell r="AR2139">
            <v>-339588.95333333337</v>
          </cell>
          <cell r="AS2139">
            <v>-263425.32916666666</v>
          </cell>
          <cell r="AT2139">
            <v>-210075.05624999999</v>
          </cell>
          <cell r="AU2139">
            <v>-180126.89416666667</v>
          </cell>
          <cell r="AV2139">
            <v>-137287.61291666667</v>
          </cell>
          <cell r="AW2139">
            <v>-83111.98583333334</v>
          </cell>
          <cell r="AX2139">
            <v>-27779.276666666668</v>
          </cell>
          <cell r="AY2139">
            <v>0</v>
          </cell>
          <cell r="AZ2139">
            <v>0</v>
          </cell>
        </row>
        <row r="2140">
          <cell r="O2140">
            <v>-368920.24</v>
          </cell>
          <cell r="P2140">
            <v>-361234.41</v>
          </cell>
          <cell r="AO2140">
            <v>-399663.56</v>
          </cell>
          <cell r="AP2140">
            <v>-391977.73</v>
          </cell>
          <cell r="AQ2140">
            <v>-384291.90000000008</v>
          </cell>
          <cell r="AR2140">
            <v>-376606.07</v>
          </cell>
          <cell r="AS2140">
            <v>-368920.24</v>
          </cell>
          <cell r="AT2140">
            <v>-361234.41</v>
          </cell>
          <cell r="AU2140">
            <v>-353548.5799999999</v>
          </cell>
          <cell r="AV2140">
            <v>-345862.75</v>
          </cell>
          <cell r="AW2140">
            <v>-338176.92000000004</v>
          </cell>
          <cell r="AX2140">
            <v>-330491.09000000003</v>
          </cell>
          <cell r="AY2140">
            <v>-322805.26</v>
          </cell>
          <cell r="AZ2140">
            <v>-315119.43</v>
          </cell>
        </row>
        <row r="2141">
          <cell r="O2141">
            <v>0</v>
          </cell>
          <cell r="P2141">
            <v>0</v>
          </cell>
          <cell r="AO2141">
            <v>0</v>
          </cell>
          <cell r="AP2141">
            <v>0</v>
          </cell>
          <cell r="AQ2141">
            <v>0</v>
          </cell>
          <cell r="AR2141">
            <v>0</v>
          </cell>
          <cell r="AS2141">
            <v>0</v>
          </cell>
          <cell r="AT2141">
            <v>0</v>
          </cell>
          <cell r="AU2141">
            <v>0</v>
          </cell>
          <cell r="AV2141">
            <v>0</v>
          </cell>
          <cell r="AW2141">
            <v>0</v>
          </cell>
          <cell r="AX2141">
            <v>0</v>
          </cell>
          <cell r="AY2141">
            <v>0</v>
          </cell>
          <cell r="AZ2141">
            <v>0</v>
          </cell>
        </row>
        <row r="2142">
          <cell r="O2142">
            <v>0</v>
          </cell>
          <cell r="P2142">
            <v>0</v>
          </cell>
          <cell r="AO2142">
            <v>0</v>
          </cell>
          <cell r="AP2142">
            <v>0</v>
          </cell>
          <cell r="AQ2142">
            <v>0</v>
          </cell>
          <cell r="AR2142">
            <v>0</v>
          </cell>
          <cell r="AS2142">
            <v>0</v>
          </cell>
          <cell r="AT2142">
            <v>0</v>
          </cell>
          <cell r="AU2142">
            <v>0</v>
          </cell>
          <cell r="AV2142">
            <v>0</v>
          </cell>
          <cell r="AW2142">
            <v>0</v>
          </cell>
          <cell r="AX2142">
            <v>0</v>
          </cell>
          <cell r="AY2142">
            <v>0</v>
          </cell>
          <cell r="AZ2142">
            <v>0</v>
          </cell>
        </row>
        <row r="2143">
          <cell r="O2143">
            <v>0</v>
          </cell>
          <cell r="P2143">
            <v>0</v>
          </cell>
          <cell r="AO2143">
            <v>0</v>
          </cell>
          <cell r="AP2143">
            <v>0</v>
          </cell>
          <cell r="AQ2143">
            <v>0</v>
          </cell>
          <cell r="AR2143">
            <v>0</v>
          </cell>
          <cell r="AS2143">
            <v>0</v>
          </cell>
          <cell r="AT2143">
            <v>0</v>
          </cell>
          <cell r="AU2143">
            <v>0</v>
          </cell>
          <cell r="AV2143">
            <v>0</v>
          </cell>
          <cell r="AW2143">
            <v>0</v>
          </cell>
          <cell r="AX2143">
            <v>0</v>
          </cell>
          <cell r="AY2143">
            <v>0</v>
          </cell>
          <cell r="AZ2143">
            <v>0</v>
          </cell>
        </row>
        <row r="2144">
          <cell r="O2144">
            <v>0</v>
          </cell>
          <cell r="P2144">
            <v>0</v>
          </cell>
          <cell r="AO2144">
            <v>0</v>
          </cell>
          <cell r="AP2144">
            <v>0</v>
          </cell>
          <cell r="AQ2144">
            <v>0</v>
          </cell>
          <cell r="AR2144">
            <v>0</v>
          </cell>
          <cell r="AS2144">
            <v>0</v>
          </cell>
          <cell r="AT2144">
            <v>0</v>
          </cell>
          <cell r="AU2144">
            <v>0</v>
          </cell>
          <cell r="AV2144">
            <v>0</v>
          </cell>
          <cell r="AW2144">
            <v>0</v>
          </cell>
          <cell r="AX2144">
            <v>0</v>
          </cell>
          <cell r="AY2144">
            <v>0</v>
          </cell>
          <cell r="AZ2144">
            <v>0</v>
          </cell>
        </row>
        <row r="2145">
          <cell r="O2145">
            <v>0</v>
          </cell>
          <cell r="P2145">
            <v>0</v>
          </cell>
          <cell r="AO2145">
            <v>0</v>
          </cell>
          <cell r="AP2145">
            <v>0</v>
          </cell>
          <cell r="AQ2145">
            <v>0</v>
          </cell>
          <cell r="AR2145">
            <v>0</v>
          </cell>
          <cell r="AS2145">
            <v>0</v>
          </cell>
          <cell r="AT2145">
            <v>0</v>
          </cell>
          <cell r="AU2145">
            <v>0</v>
          </cell>
          <cell r="AV2145">
            <v>0</v>
          </cell>
          <cell r="AW2145">
            <v>0</v>
          </cell>
          <cell r="AX2145">
            <v>0</v>
          </cell>
          <cell r="AY2145">
            <v>0</v>
          </cell>
          <cell r="AZ2145">
            <v>0</v>
          </cell>
        </row>
        <row r="2146">
          <cell r="O2146">
            <v>0</v>
          </cell>
          <cell r="P2146">
            <v>0</v>
          </cell>
          <cell r="AO2146">
            <v>0</v>
          </cell>
          <cell r="AP2146">
            <v>0</v>
          </cell>
          <cell r="AQ2146">
            <v>0</v>
          </cell>
          <cell r="AR2146">
            <v>0</v>
          </cell>
          <cell r="AS2146">
            <v>0</v>
          </cell>
          <cell r="AT2146">
            <v>0</v>
          </cell>
          <cell r="AU2146">
            <v>0</v>
          </cell>
          <cell r="AV2146">
            <v>0</v>
          </cell>
          <cell r="AW2146">
            <v>0</v>
          </cell>
          <cell r="AX2146">
            <v>0</v>
          </cell>
          <cell r="AY2146">
            <v>0</v>
          </cell>
          <cell r="AZ2146">
            <v>0</v>
          </cell>
        </row>
        <row r="2147">
          <cell r="O2147">
            <v>0</v>
          </cell>
          <cell r="P2147">
            <v>0</v>
          </cell>
          <cell r="AO2147">
            <v>0</v>
          </cell>
          <cell r="AP2147">
            <v>0</v>
          </cell>
          <cell r="AQ2147">
            <v>0</v>
          </cell>
          <cell r="AR2147">
            <v>0</v>
          </cell>
          <cell r="AS2147">
            <v>0</v>
          </cell>
          <cell r="AT2147">
            <v>0</v>
          </cell>
          <cell r="AU2147">
            <v>0</v>
          </cell>
          <cell r="AV2147">
            <v>0</v>
          </cell>
          <cell r="AW2147">
            <v>0</v>
          </cell>
          <cell r="AX2147">
            <v>0</v>
          </cell>
          <cell r="AY2147">
            <v>0</v>
          </cell>
          <cell r="AZ2147">
            <v>0</v>
          </cell>
        </row>
        <row r="2148">
          <cell r="O2148">
            <v>0</v>
          </cell>
          <cell r="P2148">
            <v>0</v>
          </cell>
          <cell r="AO2148">
            <v>0</v>
          </cell>
          <cell r="AP2148">
            <v>0</v>
          </cell>
          <cell r="AQ2148">
            <v>0</v>
          </cell>
          <cell r="AR2148">
            <v>0</v>
          </cell>
          <cell r="AS2148">
            <v>0</v>
          </cell>
          <cell r="AT2148">
            <v>0</v>
          </cell>
          <cell r="AU2148">
            <v>0</v>
          </cell>
          <cell r="AV2148">
            <v>0</v>
          </cell>
          <cell r="AW2148">
            <v>0</v>
          </cell>
          <cell r="AX2148">
            <v>0</v>
          </cell>
          <cell r="AY2148">
            <v>0</v>
          </cell>
          <cell r="AZ2148">
            <v>0</v>
          </cell>
        </row>
        <row r="2149">
          <cell r="O2149">
            <v>0</v>
          </cell>
          <cell r="P2149">
            <v>0</v>
          </cell>
          <cell r="AO2149">
            <v>0</v>
          </cell>
          <cell r="AP2149">
            <v>0</v>
          </cell>
          <cell r="AQ2149">
            <v>0</v>
          </cell>
          <cell r="AR2149">
            <v>0</v>
          </cell>
          <cell r="AS2149">
            <v>0</v>
          </cell>
          <cell r="AT2149">
            <v>0</v>
          </cell>
          <cell r="AU2149">
            <v>0</v>
          </cell>
          <cell r="AV2149">
            <v>0</v>
          </cell>
          <cell r="AW2149">
            <v>0</v>
          </cell>
          <cell r="AX2149">
            <v>0</v>
          </cell>
          <cell r="AY2149">
            <v>0</v>
          </cell>
          <cell r="AZ2149">
            <v>0</v>
          </cell>
        </row>
        <row r="2150">
          <cell r="O2150">
            <v>0</v>
          </cell>
          <cell r="P2150">
            <v>0</v>
          </cell>
          <cell r="AO2150">
            <v>0</v>
          </cell>
          <cell r="AP2150">
            <v>0</v>
          </cell>
          <cell r="AQ2150">
            <v>0</v>
          </cell>
          <cell r="AR2150">
            <v>0</v>
          </cell>
          <cell r="AS2150">
            <v>0</v>
          </cell>
          <cell r="AT2150">
            <v>0</v>
          </cell>
          <cell r="AU2150">
            <v>0</v>
          </cell>
          <cell r="AV2150">
            <v>0</v>
          </cell>
          <cell r="AW2150">
            <v>0</v>
          </cell>
          <cell r="AX2150">
            <v>0</v>
          </cell>
          <cell r="AY2150">
            <v>0</v>
          </cell>
          <cell r="AZ2150">
            <v>0</v>
          </cell>
        </row>
        <row r="2151">
          <cell r="O2151">
            <v>0</v>
          </cell>
          <cell r="P2151">
            <v>0</v>
          </cell>
          <cell r="AO2151">
            <v>0</v>
          </cell>
          <cell r="AP2151">
            <v>0</v>
          </cell>
          <cell r="AQ2151">
            <v>0</v>
          </cell>
          <cell r="AR2151">
            <v>0</v>
          </cell>
          <cell r="AS2151">
            <v>0</v>
          </cell>
          <cell r="AT2151">
            <v>0</v>
          </cell>
          <cell r="AU2151">
            <v>0</v>
          </cell>
          <cell r="AV2151">
            <v>0</v>
          </cell>
          <cell r="AW2151">
            <v>0</v>
          </cell>
          <cell r="AX2151">
            <v>0</v>
          </cell>
          <cell r="AY2151">
            <v>0</v>
          </cell>
          <cell r="AZ2151">
            <v>0</v>
          </cell>
        </row>
        <row r="2152">
          <cell r="O2152">
            <v>0</v>
          </cell>
          <cell r="P2152">
            <v>0</v>
          </cell>
          <cell r="AO2152">
            <v>0</v>
          </cell>
          <cell r="AP2152">
            <v>0</v>
          </cell>
          <cell r="AQ2152">
            <v>0</v>
          </cell>
          <cell r="AR2152">
            <v>0</v>
          </cell>
          <cell r="AS2152">
            <v>0</v>
          </cell>
          <cell r="AT2152">
            <v>0</v>
          </cell>
          <cell r="AU2152">
            <v>0</v>
          </cell>
          <cell r="AV2152">
            <v>0</v>
          </cell>
          <cell r="AW2152">
            <v>0</v>
          </cell>
          <cell r="AX2152">
            <v>0</v>
          </cell>
          <cell r="AY2152">
            <v>0</v>
          </cell>
          <cell r="AZ2152">
            <v>0</v>
          </cell>
        </row>
        <row r="2153">
          <cell r="O2153">
            <v>0</v>
          </cell>
          <cell r="P2153">
            <v>0</v>
          </cell>
          <cell r="AO2153">
            <v>0</v>
          </cell>
          <cell r="AP2153">
            <v>0</v>
          </cell>
          <cell r="AQ2153">
            <v>0</v>
          </cell>
          <cell r="AR2153">
            <v>0</v>
          </cell>
          <cell r="AS2153">
            <v>0</v>
          </cell>
          <cell r="AT2153">
            <v>0</v>
          </cell>
          <cell r="AU2153">
            <v>0</v>
          </cell>
          <cell r="AV2153">
            <v>0</v>
          </cell>
          <cell r="AW2153">
            <v>0</v>
          </cell>
          <cell r="AX2153">
            <v>0</v>
          </cell>
          <cell r="AY2153">
            <v>0</v>
          </cell>
          <cell r="AZ2153">
            <v>0</v>
          </cell>
        </row>
        <row r="2154">
          <cell r="O2154">
            <v>0</v>
          </cell>
          <cell r="P2154">
            <v>0</v>
          </cell>
          <cell r="AO2154">
            <v>-38500</v>
          </cell>
          <cell r="AP2154">
            <v>-31500</v>
          </cell>
          <cell r="AQ2154">
            <v>-24500</v>
          </cell>
          <cell r="AR2154">
            <v>-17500</v>
          </cell>
          <cell r="AS2154">
            <v>-10500</v>
          </cell>
          <cell r="AT2154">
            <v>-3500</v>
          </cell>
          <cell r="AU2154">
            <v>0</v>
          </cell>
          <cell r="AV2154">
            <v>0</v>
          </cell>
          <cell r="AW2154">
            <v>0</v>
          </cell>
          <cell r="AX2154">
            <v>0</v>
          </cell>
          <cell r="AY2154">
            <v>0</v>
          </cell>
          <cell r="AZ2154">
            <v>0</v>
          </cell>
        </row>
        <row r="2155">
          <cell r="O2155">
            <v>0</v>
          </cell>
          <cell r="P2155">
            <v>0</v>
          </cell>
          <cell r="AO2155">
            <v>-9822.5</v>
          </cell>
          <cell r="AP2155">
            <v>-9822.5</v>
          </cell>
          <cell r="AQ2155">
            <v>-9822.5</v>
          </cell>
          <cell r="AR2155">
            <v>-9822.5</v>
          </cell>
          <cell r="AS2155">
            <v>-9822.5</v>
          </cell>
          <cell r="AT2155">
            <v>-8195</v>
          </cell>
          <cell r="AU2155">
            <v>-4940</v>
          </cell>
          <cell r="AV2155">
            <v>-1656.25</v>
          </cell>
          <cell r="AW2155">
            <v>0</v>
          </cell>
          <cell r="AX2155">
            <v>0</v>
          </cell>
          <cell r="AY2155">
            <v>0</v>
          </cell>
          <cell r="AZ2155">
            <v>0</v>
          </cell>
        </row>
        <row r="2156">
          <cell r="O2156">
            <v>-1323905.8899999999</v>
          </cell>
          <cell r="P2156">
            <v>-1815656.44</v>
          </cell>
          <cell r="AO2156">
            <v>-1136349.24</v>
          </cell>
          <cell r="AP2156">
            <v>-1249527.6645833333</v>
          </cell>
          <cell r="AQ2156">
            <v>-1355314.1537500003</v>
          </cell>
          <cell r="AR2156">
            <v>-1460015.1920833334</v>
          </cell>
          <cell r="AS2156">
            <v>-1542271.9941666666</v>
          </cell>
          <cell r="AT2156">
            <v>-1583829.08</v>
          </cell>
          <cell r="AU2156">
            <v>-1608377.3399999999</v>
          </cell>
          <cell r="AV2156">
            <v>-1642173.4550000003</v>
          </cell>
          <cell r="AW2156">
            <v>-1685718.2954166669</v>
          </cell>
          <cell r="AX2156">
            <v>-1731174.6504166666</v>
          </cell>
          <cell r="AY2156">
            <v>-1775721.8920833331</v>
          </cell>
          <cell r="AZ2156">
            <v>-1796265.2700000003</v>
          </cell>
        </row>
        <row r="2157">
          <cell r="O2157">
            <v>-1202733.83</v>
          </cell>
          <cell r="P2157">
            <v>-1758316.63</v>
          </cell>
          <cell r="AO2157">
            <v>-1464188.875</v>
          </cell>
          <cell r="AP2157">
            <v>-1564246.1458333337</v>
          </cell>
          <cell r="AQ2157">
            <v>-1671616.7195833335</v>
          </cell>
          <cell r="AR2157">
            <v>-1783513.1783333335</v>
          </cell>
          <cell r="AS2157">
            <v>-1892935.6354166667</v>
          </cell>
          <cell r="AT2157">
            <v>-1998986.0083333335</v>
          </cell>
          <cell r="AU2157">
            <v>-2115580.3887499999</v>
          </cell>
          <cell r="AV2157">
            <v>-2240260.9870833331</v>
          </cell>
          <cell r="AW2157">
            <v>-2367102.2229166669</v>
          </cell>
          <cell r="AX2157">
            <v>-2485716.7945833337</v>
          </cell>
          <cell r="AY2157">
            <v>-2602737.9154166668</v>
          </cell>
          <cell r="AZ2157">
            <v>-2718924.0024999995</v>
          </cell>
        </row>
        <row r="2158">
          <cell r="O2158">
            <v>0</v>
          </cell>
          <cell r="P2158">
            <v>0</v>
          </cell>
          <cell r="AO2158">
            <v>0</v>
          </cell>
          <cell r="AP2158">
            <v>0</v>
          </cell>
          <cell r="AQ2158">
            <v>0</v>
          </cell>
          <cell r="AR2158">
            <v>0</v>
          </cell>
          <cell r="AS2158">
            <v>0</v>
          </cell>
          <cell r="AT2158">
            <v>0</v>
          </cell>
          <cell r="AU2158">
            <v>0</v>
          </cell>
          <cell r="AV2158">
            <v>0</v>
          </cell>
          <cell r="AW2158">
            <v>0</v>
          </cell>
          <cell r="AX2158">
            <v>0</v>
          </cell>
          <cell r="AY2158">
            <v>0</v>
          </cell>
          <cell r="AZ2158">
            <v>-192521.66666666666</v>
          </cell>
        </row>
        <row r="2159">
          <cell r="O2159">
            <v>0</v>
          </cell>
          <cell r="P2159">
            <v>0</v>
          </cell>
          <cell r="AO2159">
            <v>0</v>
          </cell>
          <cell r="AP2159">
            <v>0</v>
          </cell>
          <cell r="AQ2159">
            <v>0</v>
          </cell>
          <cell r="AR2159">
            <v>0</v>
          </cell>
          <cell r="AS2159">
            <v>0</v>
          </cell>
          <cell r="AT2159">
            <v>0</v>
          </cell>
          <cell r="AU2159">
            <v>0</v>
          </cell>
          <cell r="AV2159">
            <v>0</v>
          </cell>
          <cell r="AW2159">
            <v>0</v>
          </cell>
          <cell r="AX2159">
            <v>0</v>
          </cell>
          <cell r="AY2159">
            <v>0</v>
          </cell>
          <cell r="AZ2159">
            <v>0</v>
          </cell>
        </row>
        <row r="2160">
          <cell r="O2160">
            <v>0</v>
          </cell>
          <cell r="P2160">
            <v>0</v>
          </cell>
          <cell r="AO2160">
            <v>0</v>
          </cell>
          <cell r="AP2160">
            <v>0</v>
          </cell>
          <cell r="AQ2160">
            <v>0</v>
          </cell>
          <cell r="AR2160">
            <v>0</v>
          </cell>
          <cell r="AS2160">
            <v>0</v>
          </cell>
          <cell r="AT2160">
            <v>0</v>
          </cell>
          <cell r="AU2160">
            <v>0</v>
          </cell>
          <cell r="AV2160">
            <v>0</v>
          </cell>
          <cell r="AW2160">
            <v>0</v>
          </cell>
          <cell r="AX2160">
            <v>0</v>
          </cell>
          <cell r="AY2160">
            <v>0</v>
          </cell>
          <cell r="AZ2160">
            <v>0</v>
          </cell>
        </row>
        <row r="2161">
          <cell r="O2161">
            <v>0</v>
          </cell>
          <cell r="P2161">
            <v>0</v>
          </cell>
          <cell r="AO2161">
            <v>0</v>
          </cell>
          <cell r="AP2161">
            <v>0</v>
          </cell>
          <cell r="AQ2161">
            <v>0</v>
          </cell>
          <cell r="AR2161">
            <v>0</v>
          </cell>
          <cell r="AS2161">
            <v>0</v>
          </cell>
          <cell r="AT2161">
            <v>0</v>
          </cell>
          <cell r="AU2161">
            <v>0</v>
          </cell>
          <cell r="AV2161">
            <v>0</v>
          </cell>
          <cell r="AW2161">
            <v>0</v>
          </cell>
          <cell r="AX2161">
            <v>0</v>
          </cell>
          <cell r="AY2161">
            <v>0</v>
          </cell>
          <cell r="AZ2161">
            <v>0</v>
          </cell>
        </row>
        <row r="2162">
          <cell r="O2162">
            <v>-882057.77</v>
          </cell>
          <cell r="P2162">
            <v>-882057.77</v>
          </cell>
          <cell r="AO2162">
            <v>-330771.66375000001</v>
          </cell>
          <cell r="AP2162">
            <v>-404276.4779166666</v>
          </cell>
          <cell r="AQ2162">
            <v>-477781.29208333325</v>
          </cell>
          <cell r="AR2162">
            <v>-551286.10624999984</v>
          </cell>
          <cell r="AS2162">
            <v>-624790.92041666654</v>
          </cell>
          <cell r="AT2162">
            <v>-698295.73458333313</v>
          </cell>
          <cell r="AU2162">
            <v>-771800.54874999973</v>
          </cell>
          <cell r="AV2162">
            <v>-845305.36291666643</v>
          </cell>
          <cell r="AW2162">
            <v>-845305.36291666643</v>
          </cell>
          <cell r="AX2162">
            <v>-771800.54874999973</v>
          </cell>
          <cell r="AY2162">
            <v>-698295.73458333313</v>
          </cell>
          <cell r="AZ2162">
            <v>-624790.92041666654</v>
          </cell>
        </row>
        <row r="2163">
          <cell r="O2163">
            <v>0</v>
          </cell>
          <cell r="P2163">
            <v>0</v>
          </cell>
          <cell r="AO2163">
            <v>0</v>
          </cell>
          <cell r="AP2163">
            <v>0</v>
          </cell>
          <cell r="AQ2163">
            <v>0</v>
          </cell>
          <cell r="AR2163">
            <v>0</v>
          </cell>
          <cell r="AS2163">
            <v>0</v>
          </cell>
          <cell r="AT2163">
            <v>0</v>
          </cell>
          <cell r="AU2163">
            <v>0</v>
          </cell>
          <cell r="AV2163">
            <v>0</v>
          </cell>
          <cell r="AW2163">
            <v>0</v>
          </cell>
          <cell r="AX2163">
            <v>0</v>
          </cell>
          <cell r="AY2163">
            <v>0</v>
          </cell>
          <cell r="AZ2163">
            <v>0</v>
          </cell>
        </row>
        <row r="2164">
          <cell r="O2164">
            <v>0</v>
          </cell>
          <cell r="P2164">
            <v>0</v>
          </cell>
          <cell r="AO2164">
            <v>0</v>
          </cell>
          <cell r="AP2164">
            <v>0</v>
          </cell>
          <cell r="AQ2164">
            <v>0</v>
          </cell>
          <cell r="AR2164">
            <v>0</v>
          </cell>
          <cell r="AS2164">
            <v>0</v>
          </cell>
          <cell r="AT2164">
            <v>0</v>
          </cell>
          <cell r="AU2164">
            <v>0</v>
          </cell>
          <cell r="AV2164">
            <v>0</v>
          </cell>
          <cell r="AW2164">
            <v>0</v>
          </cell>
          <cell r="AX2164">
            <v>0</v>
          </cell>
          <cell r="AY2164">
            <v>0</v>
          </cell>
          <cell r="AZ2164">
            <v>0</v>
          </cell>
        </row>
        <row r="2165">
          <cell r="O2165">
            <v>0</v>
          </cell>
          <cell r="P2165">
            <v>0</v>
          </cell>
          <cell r="AO2165">
            <v>0</v>
          </cell>
          <cell r="AP2165">
            <v>0</v>
          </cell>
          <cell r="AQ2165">
            <v>0</v>
          </cell>
          <cell r="AR2165">
            <v>0</v>
          </cell>
          <cell r="AS2165">
            <v>0</v>
          </cell>
          <cell r="AT2165">
            <v>0</v>
          </cell>
          <cell r="AU2165">
            <v>0</v>
          </cell>
          <cell r="AV2165">
            <v>0</v>
          </cell>
          <cell r="AW2165">
            <v>0</v>
          </cell>
          <cell r="AX2165">
            <v>0</v>
          </cell>
          <cell r="AY2165">
            <v>0</v>
          </cell>
          <cell r="AZ2165">
            <v>0</v>
          </cell>
        </row>
        <row r="2166">
          <cell r="O2166">
            <v>0</v>
          </cell>
          <cell r="P2166">
            <v>0</v>
          </cell>
          <cell r="AO2166">
            <v>0</v>
          </cell>
          <cell r="AP2166">
            <v>0</v>
          </cell>
          <cell r="AQ2166">
            <v>0</v>
          </cell>
          <cell r="AR2166">
            <v>0</v>
          </cell>
          <cell r="AS2166">
            <v>0</v>
          </cell>
          <cell r="AT2166">
            <v>0</v>
          </cell>
          <cell r="AU2166">
            <v>0</v>
          </cell>
          <cell r="AV2166">
            <v>0</v>
          </cell>
          <cell r="AW2166">
            <v>0</v>
          </cell>
          <cell r="AX2166">
            <v>0</v>
          </cell>
          <cell r="AY2166">
            <v>0</v>
          </cell>
          <cell r="AZ2166">
            <v>0</v>
          </cell>
        </row>
        <row r="2167">
          <cell r="O2167">
            <v>0</v>
          </cell>
          <cell r="P2167">
            <v>0</v>
          </cell>
          <cell r="AO2167">
            <v>0</v>
          </cell>
          <cell r="AP2167">
            <v>0</v>
          </cell>
          <cell r="AQ2167">
            <v>0</v>
          </cell>
          <cell r="AR2167">
            <v>0</v>
          </cell>
          <cell r="AS2167">
            <v>0</v>
          </cell>
          <cell r="AT2167">
            <v>0</v>
          </cell>
          <cell r="AU2167">
            <v>0</v>
          </cell>
          <cell r="AV2167">
            <v>0</v>
          </cell>
          <cell r="AW2167">
            <v>0</v>
          </cell>
          <cell r="AX2167">
            <v>0</v>
          </cell>
          <cell r="AY2167">
            <v>0</v>
          </cell>
          <cell r="AZ2167">
            <v>0</v>
          </cell>
        </row>
        <row r="2168">
          <cell r="O2168">
            <v>0</v>
          </cell>
          <cell r="P2168">
            <v>0</v>
          </cell>
          <cell r="AO2168">
            <v>0</v>
          </cell>
          <cell r="AP2168">
            <v>0</v>
          </cell>
          <cell r="AQ2168">
            <v>0</v>
          </cell>
          <cell r="AR2168">
            <v>0</v>
          </cell>
          <cell r="AS2168">
            <v>0</v>
          </cell>
          <cell r="AT2168">
            <v>0</v>
          </cell>
          <cell r="AU2168">
            <v>0</v>
          </cell>
          <cell r="AV2168">
            <v>0</v>
          </cell>
          <cell r="AW2168">
            <v>0</v>
          </cell>
          <cell r="AX2168">
            <v>0</v>
          </cell>
          <cell r="AY2168">
            <v>0</v>
          </cell>
          <cell r="AZ2168">
            <v>0</v>
          </cell>
        </row>
        <row r="2169">
          <cell r="O2169">
            <v>0</v>
          </cell>
          <cell r="P2169">
            <v>0</v>
          </cell>
          <cell r="AO2169">
            <v>0</v>
          </cell>
          <cell r="AP2169">
            <v>0</v>
          </cell>
          <cell r="AQ2169">
            <v>0</v>
          </cell>
          <cell r="AR2169">
            <v>0</v>
          </cell>
          <cell r="AS2169">
            <v>0</v>
          </cell>
          <cell r="AT2169">
            <v>0</v>
          </cell>
          <cell r="AU2169">
            <v>0</v>
          </cell>
          <cell r="AV2169">
            <v>0</v>
          </cell>
          <cell r="AW2169">
            <v>0</v>
          </cell>
          <cell r="AX2169">
            <v>0</v>
          </cell>
          <cell r="AY2169">
            <v>0</v>
          </cell>
          <cell r="AZ2169">
            <v>0</v>
          </cell>
        </row>
        <row r="2170">
          <cell r="O2170">
            <v>0</v>
          </cell>
          <cell r="P2170">
            <v>0</v>
          </cell>
          <cell r="AO2170">
            <v>0</v>
          </cell>
          <cell r="AP2170">
            <v>0</v>
          </cell>
          <cell r="AQ2170">
            <v>0</v>
          </cell>
          <cell r="AR2170">
            <v>0</v>
          </cell>
          <cell r="AS2170">
            <v>0</v>
          </cell>
          <cell r="AT2170">
            <v>0</v>
          </cell>
          <cell r="AU2170">
            <v>0</v>
          </cell>
          <cell r="AV2170">
            <v>0</v>
          </cell>
          <cell r="AW2170">
            <v>0</v>
          </cell>
          <cell r="AX2170">
            <v>0</v>
          </cell>
          <cell r="AY2170">
            <v>0</v>
          </cell>
          <cell r="AZ2170">
            <v>0</v>
          </cell>
        </row>
        <row r="2171">
          <cell r="O2171">
            <v>0</v>
          </cell>
          <cell r="P2171">
            <v>0</v>
          </cell>
          <cell r="AO2171">
            <v>0</v>
          </cell>
          <cell r="AP2171">
            <v>0</v>
          </cell>
          <cell r="AQ2171">
            <v>0</v>
          </cell>
          <cell r="AR2171">
            <v>0</v>
          </cell>
          <cell r="AS2171">
            <v>0</v>
          </cell>
          <cell r="AT2171">
            <v>0</v>
          </cell>
          <cell r="AU2171">
            <v>0</v>
          </cell>
          <cell r="AV2171">
            <v>0</v>
          </cell>
          <cell r="AW2171">
            <v>0</v>
          </cell>
          <cell r="AX2171">
            <v>0</v>
          </cell>
          <cell r="AY2171">
            <v>0</v>
          </cell>
          <cell r="AZ2171">
            <v>0</v>
          </cell>
        </row>
        <row r="2172">
          <cell r="O2172">
            <v>-105949.23</v>
          </cell>
          <cell r="P2172">
            <v>-102541.37</v>
          </cell>
          <cell r="AO2172">
            <v>-119736.21666666667</v>
          </cell>
          <cell r="AP2172">
            <v>-116261.565</v>
          </cell>
          <cell r="AQ2172">
            <v>-112805.99666666664</v>
          </cell>
          <cell r="AR2172">
            <v>-109369.51166666666</v>
          </cell>
          <cell r="AS2172">
            <v>-105950.67</v>
          </cell>
          <cell r="AT2172">
            <v>-102556.1825</v>
          </cell>
          <cell r="AU2172">
            <v>-99192.760000000009</v>
          </cell>
          <cell r="AV2172">
            <v>-95858.962500000009</v>
          </cell>
          <cell r="AW2172">
            <v>-92554.79</v>
          </cell>
          <cell r="AX2172">
            <v>-89280.242499999993</v>
          </cell>
          <cell r="AY2172">
            <v>-86035.32</v>
          </cell>
          <cell r="AZ2172">
            <v>-82820.022499999992</v>
          </cell>
        </row>
        <row r="2173">
          <cell r="O2173">
            <v>-23731.27</v>
          </cell>
          <cell r="P2173">
            <v>-22967.919999999998</v>
          </cell>
          <cell r="AO2173">
            <v>-26819.564999999991</v>
          </cell>
          <cell r="AP2173">
            <v>-26041.23875</v>
          </cell>
          <cell r="AQ2173">
            <v>-25267.186666666665</v>
          </cell>
          <cell r="AR2173">
            <v>-24497.408750000002</v>
          </cell>
          <cell r="AS2173">
            <v>-23731.608333333334</v>
          </cell>
          <cell r="AT2173">
            <v>-22971.287500000002</v>
          </cell>
          <cell r="AU2173">
            <v>-22217.923333333336</v>
          </cell>
          <cell r="AV2173">
            <v>-21471.194166666664</v>
          </cell>
          <cell r="AW2173">
            <v>-20731.100000000002</v>
          </cell>
          <cell r="AX2173">
            <v>-19997.640833333335</v>
          </cell>
          <cell r="AY2173">
            <v>-19270.816666666669</v>
          </cell>
          <cell r="AZ2173">
            <v>-18550.627500000002</v>
          </cell>
        </row>
        <row r="2174">
          <cell r="O2174">
            <v>0</v>
          </cell>
          <cell r="P2174">
            <v>0</v>
          </cell>
          <cell r="AO2174">
            <v>0</v>
          </cell>
          <cell r="AP2174">
            <v>0</v>
          </cell>
          <cell r="AQ2174">
            <v>0</v>
          </cell>
          <cell r="AR2174">
            <v>0</v>
          </cell>
          <cell r="AS2174">
            <v>0</v>
          </cell>
          <cell r="AT2174">
            <v>0</v>
          </cell>
          <cell r="AU2174">
            <v>0</v>
          </cell>
          <cell r="AV2174">
            <v>0</v>
          </cell>
          <cell r="AW2174">
            <v>0</v>
          </cell>
          <cell r="AX2174">
            <v>0</v>
          </cell>
          <cell r="AY2174">
            <v>0</v>
          </cell>
          <cell r="AZ2174">
            <v>0</v>
          </cell>
        </row>
        <row r="2175">
          <cell r="O2175">
            <v>0</v>
          </cell>
          <cell r="P2175">
            <v>0</v>
          </cell>
          <cell r="AO2175">
            <v>0</v>
          </cell>
          <cell r="AP2175">
            <v>0</v>
          </cell>
          <cell r="AQ2175">
            <v>0</v>
          </cell>
          <cell r="AR2175">
            <v>0</v>
          </cell>
          <cell r="AS2175">
            <v>0</v>
          </cell>
          <cell r="AT2175">
            <v>0</v>
          </cell>
          <cell r="AU2175">
            <v>0</v>
          </cell>
          <cell r="AV2175">
            <v>0</v>
          </cell>
          <cell r="AW2175">
            <v>0</v>
          </cell>
          <cell r="AX2175">
            <v>0</v>
          </cell>
          <cell r="AY2175">
            <v>0</v>
          </cell>
          <cell r="AZ2175">
            <v>0</v>
          </cell>
        </row>
        <row r="2176">
          <cell r="O2176">
            <v>0</v>
          </cell>
          <cell r="P2176">
            <v>0</v>
          </cell>
          <cell r="AO2176">
            <v>0</v>
          </cell>
          <cell r="AP2176">
            <v>0</v>
          </cell>
          <cell r="AQ2176">
            <v>0</v>
          </cell>
          <cell r="AR2176">
            <v>0</v>
          </cell>
          <cell r="AS2176">
            <v>0</v>
          </cell>
          <cell r="AT2176">
            <v>0</v>
          </cell>
          <cell r="AU2176">
            <v>0</v>
          </cell>
          <cell r="AV2176">
            <v>0</v>
          </cell>
          <cell r="AW2176">
            <v>0</v>
          </cell>
          <cell r="AX2176">
            <v>0</v>
          </cell>
          <cell r="AY2176">
            <v>0</v>
          </cell>
          <cell r="AZ2176">
            <v>0</v>
          </cell>
        </row>
        <row r="2177">
          <cell r="O2177">
            <v>0</v>
          </cell>
          <cell r="P2177">
            <v>0</v>
          </cell>
          <cell r="AO2177">
            <v>0</v>
          </cell>
          <cell r="AP2177">
            <v>0</v>
          </cell>
          <cell r="AQ2177">
            <v>0</v>
          </cell>
          <cell r="AR2177">
            <v>0</v>
          </cell>
          <cell r="AS2177">
            <v>0</v>
          </cell>
          <cell r="AT2177">
            <v>0</v>
          </cell>
          <cell r="AU2177">
            <v>0</v>
          </cell>
          <cell r="AV2177">
            <v>0</v>
          </cell>
          <cell r="AW2177">
            <v>0</v>
          </cell>
          <cell r="AX2177">
            <v>0</v>
          </cell>
          <cell r="AY2177">
            <v>0</v>
          </cell>
          <cell r="AZ2177">
            <v>0</v>
          </cell>
        </row>
        <row r="2178">
          <cell r="O2178">
            <v>0</v>
          </cell>
          <cell r="P2178">
            <v>0</v>
          </cell>
          <cell r="AO2178">
            <v>0</v>
          </cell>
          <cell r="AP2178">
            <v>0</v>
          </cell>
          <cell r="AQ2178">
            <v>0</v>
          </cell>
          <cell r="AR2178">
            <v>0</v>
          </cell>
          <cell r="AS2178">
            <v>0</v>
          </cell>
          <cell r="AT2178">
            <v>0</v>
          </cell>
          <cell r="AU2178">
            <v>0</v>
          </cell>
          <cell r="AV2178">
            <v>0</v>
          </cell>
          <cell r="AW2178">
            <v>0</v>
          </cell>
          <cell r="AX2178">
            <v>0</v>
          </cell>
          <cell r="AY2178">
            <v>0</v>
          </cell>
          <cell r="AZ2178">
            <v>0</v>
          </cell>
        </row>
        <row r="2179">
          <cell r="O2179">
            <v>0</v>
          </cell>
          <cell r="P2179">
            <v>0</v>
          </cell>
          <cell r="AO2179">
            <v>0</v>
          </cell>
          <cell r="AP2179">
            <v>0</v>
          </cell>
          <cell r="AQ2179">
            <v>0</v>
          </cell>
          <cell r="AR2179">
            <v>0</v>
          </cell>
          <cell r="AS2179">
            <v>0</v>
          </cell>
          <cell r="AT2179">
            <v>0</v>
          </cell>
          <cell r="AU2179">
            <v>0</v>
          </cell>
          <cell r="AV2179">
            <v>0</v>
          </cell>
          <cell r="AW2179">
            <v>0</v>
          </cell>
          <cell r="AX2179">
            <v>0</v>
          </cell>
          <cell r="AY2179">
            <v>0</v>
          </cell>
          <cell r="AZ2179">
            <v>0</v>
          </cell>
        </row>
        <row r="2180">
          <cell r="O2180">
            <v>0</v>
          </cell>
          <cell r="P2180">
            <v>0</v>
          </cell>
          <cell r="AO2180">
            <v>0</v>
          </cell>
          <cell r="AP2180">
            <v>0</v>
          </cell>
          <cell r="AQ2180">
            <v>0</v>
          </cell>
          <cell r="AR2180">
            <v>0</v>
          </cell>
          <cell r="AS2180">
            <v>0</v>
          </cell>
          <cell r="AT2180">
            <v>0</v>
          </cell>
          <cell r="AU2180">
            <v>0</v>
          </cell>
          <cell r="AV2180">
            <v>0</v>
          </cell>
          <cell r="AW2180">
            <v>0</v>
          </cell>
          <cell r="AX2180">
            <v>0</v>
          </cell>
          <cell r="AY2180">
            <v>0</v>
          </cell>
          <cell r="AZ2180">
            <v>0</v>
          </cell>
        </row>
        <row r="2181">
          <cell r="O2181">
            <v>-7097301</v>
          </cell>
          <cell r="P2181">
            <v>-7011792</v>
          </cell>
          <cell r="AO2181">
            <v>-7439337</v>
          </cell>
          <cell r="AP2181">
            <v>-7353828</v>
          </cell>
          <cell r="AQ2181">
            <v>-7268319</v>
          </cell>
          <cell r="AR2181">
            <v>-7182810</v>
          </cell>
          <cell r="AS2181">
            <v>-7097301</v>
          </cell>
          <cell r="AT2181">
            <v>-7011792</v>
          </cell>
          <cell r="AU2181">
            <v>-6926283</v>
          </cell>
          <cell r="AV2181">
            <v>-6840774</v>
          </cell>
          <cell r="AW2181">
            <v>-6755265</v>
          </cell>
          <cell r="AX2181">
            <v>-6669756</v>
          </cell>
          <cell r="AY2181">
            <v>-6584247</v>
          </cell>
          <cell r="AZ2181">
            <v>-6498738</v>
          </cell>
        </row>
        <row r="2182">
          <cell r="O2182">
            <v>-3796449</v>
          </cell>
          <cell r="P2182">
            <v>-3750708</v>
          </cell>
          <cell r="AO2182">
            <v>-3979413</v>
          </cell>
          <cell r="AP2182">
            <v>-3933672</v>
          </cell>
          <cell r="AQ2182">
            <v>-3887931</v>
          </cell>
          <cell r="AR2182">
            <v>-3842190</v>
          </cell>
          <cell r="AS2182">
            <v>-3796449</v>
          </cell>
          <cell r="AT2182">
            <v>-3750708</v>
          </cell>
          <cell r="AU2182">
            <v>-3704967</v>
          </cell>
          <cell r="AV2182">
            <v>-3659226</v>
          </cell>
          <cell r="AW2182">
            <v>-3613485</v>
          </cell>
          <cell r="AX2182">
            <v>-3567744</v>
          </cell>
          <cell r="AY2182">
            <v>-3522003</v>
          </cell>
          <cell r="AZ2182">
            <v>-3476262</v>
          </cell>
        </row>
        <row r="2183">
          <cell r="O2183">
            <v>-2643329.08</v>
          </cell>
          <cell r="P2183">
            <v>-2598526.9</v>
          </cell>
          <cell r="AO2183">
            <v>-2822537.7999999993</v>
          </cell>
          <cell r="AP2183">
            <v>-2777735.62</v>
          </cell>
          <cell r="AQ2183">
            <v>-2732933.44</v>
          </cell>
          <cell r="AR2183">
            <v>-2688131.26</v>
          </cell>
          <cell r="AS2183">
            <v>-2643329.0799999996</v>
          </cell>
          <cell r="AT2183">
            <v>-2598526.9</v>
          </cell>
          <cell r="AU2183">
            <v>-2553724.7200000002</v>
          </cell>
          <cell r="AV2183">
            <v>-2508922.54</v>
          </cell>
          <cell r="AW2183">
            <v>-2464120.36</v>
          </cell>
          <cell r="AX2183">
            <v>-2419318.1800000002</v>
          </cell>
          <cell r="AY2183">
            <v>-2374516.0000000005</v>
          </cell>
          <cell r="AZ2183">
            <v>-2329713.8200000003</v>
          </cell>
        </row>
        <row r="2184">
          <cell r="O2184">
            <v>-1928167.99</v>
          </cell>
          <cell r="P2184">
            <v>-1895487.18</v>
          </cell>
          <cell r="AO2184">
            <v>-2058891.2300000002</v>
          </cell>
          <cell r="AP2184">
            <v>-2026210.42</v>
          </cell>
          <cell r="AQ2184">
            <v>-1993529.61</v>
          </cell>
          <cell r="AR2184">
            <v>-1960848.8</v>
          </cell>
          <cell r="AS2184">
            <v>-1928167.99</v>
          </cell>
          <cell r="AT2184">
            <v>-1895487.1799999997</v>
          </cell>
          <cell r="AU2184">
            <v>-1862806.37</v>
          </cell>
          <cell r="AV2184">
            <v>-1830125.5599999998</v>
          </cell>
          <cell r="AW2184">
            <v>-1797444.75</v>
          </cell>
          <cell r="AX2184">
            <v>-1764763.9400000002</v>
          </cell>
          <cell r="AY2184">
            <v>-1732083.13</v>
          </cell>
          <cell r="AZ2184">
            <v>-1699402.32</v>
          </cell>
        </row>
        <row r="2185">
          <cell r="O2185">
            <v>0</v>
          </cell>
          <cell r="P2185">
            <v>0</v>
          </cell>
          <cell r="AO2185">
            <v>0</v>
          </cell>
          <cell r="AP2185">
            <v>0</v>
          </cell>
          <cell r="AQ2185">
            <v>0</v>
          </cell>
          <cell r="AR2185">
            <v>0</v>
          </cell>
          <cell r="AS2185">
            <v>0</v>
          </cell>
          <cell r="AT2185">
            <v>0</v>
          </cell>
          <cell r="AU2185">
            <v>0</v>
          </cell>
          <cell r="AV2185">
            <v>0</v>
          </cell>
          <cell r="AW2185">
            <v>0</v>
          </cell>
          <cell r="AX2185">
            <v>0</v>
          </cell>
          <cell r="AY2185">
            <v>0</v>
          </cell>
          <cell r="AZ2185">
            <v>0</v>
          </cell>
        </row>
        <row r="2186">
          <cell r="O2186">
            <v>0</v>
          </cell>
          <cell r="P2186">
            <v>0</v>
          </cell>
          <cell r="AO2186">
            <v>0</v>
          </cell>
          <cell r="AP2186">
            <v>0</v>
          </cell>
          <cell r="AQ2186">
            <v>0</v>
          </cell>
          <cell r="AR2186">
            <v>0</v>
          </cell>
          <cell r="AS2186">
            <v>0</v>
          </cell>
          <cell r="AT2186">
            <v>0</v>
          </cell>
          <cell r="AU2186">
            <v>0</v>
          </cell>
          <cell r="AV2186">
            <v>0</v>
          </cell>
          <cell r="AW2186">
            <v>0</v>
          </cell>
          <cell r="AX2186">
            <v>0</v>
          </cell>
          <cell r="AY2186">
            <v>0</v>
          </cell>
          <cell r="AZ2186">
            <v>0</v>
          </cell>
        </row>
        <row r="2187">
          <cell r="O2187">
            <v>-83429.759999999995</v>
          </cell>
          <cell r="P2187">
            <v>-14364.9</v>
          </cell>
          <cell r="AO2187">
            <v>-352827.17333333328</v>
          </cell>
          <cell r="AP2187">
            <v>-294243.18291666661</v>
          </cell>
          <cell r="AQ2187">
            <v>-240650.48249999995</v>
          </cell>
          <cell r="AR2187">
            <v>-192265.23083333333</v>
          </cell>
          <cell r="AS2187">
            <v>-149078.72958333333</v>
          </cell>
          <cell r="AT2187">
            <v>-111177.20208333332</v>
          </cell>
          <cell r="AU2187">
            <v>-78521.324583333335</v>
          </cell>
          <cell r="AV2187">
            <v>-51411.527500000004</v>
          </cell>
          <cell r="AW2187">
            <v>-30031.966249999998</v>
          </cell>
          <cell r="AX2187">
            <v>-14455.144583333333</v>
          </cell>
          <cell r="AY2187">
            <v>-4673.3149999999996</v>
          </cell>
          <cell r="AZ2187">
            <v>-598.53750000000002</v>
          </cell>
        </row>
        <row r="2188">
          <cell r="O2188">
            <v>-277818.09000000003</v>
          </cell>
          <cell r="P2188">
            <v>-512531.45</v>
          </cell>
          <cell r="AO2188">
            <v>-83112.2</v>
          </cell>
          <cell r="AP2188">
            <v>-121067.01541666665</v>
          </cell>
          <cell r="AQ2188">
            <v>-159524.29999999999</v>
          </cell>
          <cell r="AR2188">
            <v>-198049.71541666667</v>
          </cell>
          <cell r="AS2188">
            <v>-236335.55124999999</v>
          </cell>
          <cell r="AT2188">
            <v>-274246.70624999999</v>
          </cell>
          <cell r="AU2188">
            <v>-315808.92583333334</v>
          </cell>
          <cell r="AV2188">
            <v>-364582.89458333328</v>
          </cell>
          <cell r="AW2188">
            <v>-416607.90958333336</v>
          </cell>
          <cell r="AX2188">
            <v>-504415.11416666658</v>
          </cell>
          <cell r="AY2188">
            <v>-629726.75958333339</v>
          </cell>
          <cell r="AZ2188">
            <v>-746672.88041666662</v>
          </cell>
        </row>
        <row r="2189">
          <cell r="O2189">
            <v>0</v>
          </cell>
          <cell r="P2189">
            <v>0</v>
          </cell>
          <cell r="AO2189">
            <v>0</v>
          </cell>
          <cell r="AP2189">
            <v>0</v>
          </cell>
          <cell r="AQ2189">
            <v>0</v>
          </cell>
          <cell r="AR2189">
            <v>0</v>
          </cell>
          <cell r="AS2189">
            <v>0</v>
          </cell>
          <cell r="AT2189">
            <v>0</v>
          </cell>
          <cell r="AU2189">
            <v>0</v>
          </cell>
          <cell r="AV2189">
            <v>0</v>
          </cell>
          <cell r="AW2189">
            <v>0</v>
          </cell>
          <cell r="AX2189">
            <v>0</v>
          </cell>
          <cell r="AY2189">
            <v>0</v>
          </cell>
          <cell r="AZ2189">
            <v>0</v>
          </cell>
        </row>
        <row r="2190">
          <cell r="O2190">
            <v>0</v>
          </cell>
          <cell r="P2190">
            <v>0</v>
          </cell>
          <cell r="AO2190">
            <v>0</v>
          </cell>
          <cell r="AP2190">
            <v>0</v>
          </cell>
          <cell r="AQ2190">
            <v>0</v>
          </cell>
          <cell r="AR2190">
            <v>0</v>
          </cell>
          <cell r="AS2190">
            <v>0</v>
          </cell>
          <cell r="AT2190">
            <v>0</v>
          </cell>
          <cell r="AU2190">
            <v>0</v>
          </cell>
          <cell r="AV2190">
            <v>0</v>
          </cell>
          <cell r="AW2190">
            <v>0</v>
          </cell>
          <cell r="AX2190">
            <v>0</v>
          </cell>
          <cell r="AY2190">
            <v>0</v>
          </cell>
          <cell r="AZ2190">
            <v>0</v>
          </cell>
        </row>
        <row r="2191">
          <cell r="O2191">
            <v>0</v>
          </cell>
          <cell r="P2191">
            <v>0</v>
          </cell>
          <cell r="AO2191">
            <v>0</v>
          </cell>
          <cell r="AP2191">
            <v>0</v>
          </cell>
          <cell r="AQ2191">
            <v>0</v>
          </cell>
          <cell r="AR2191">
            <v>0</v>
          </cell>
          <cell r="AS2191">
            <v>0</v>
          </cell>
          <cell r="AT2191">
            <v>0</v>
          </cell>
          <cell r="AU2191">
            <v>0</v>
          </cell>
          <cell r="AV2191">
            <v>0</v>
          </cell>
          <cell r="AW2191">
            <v>0</v>
          </cell>
          <cell r="AX2191">
            <v>0</v>
          </cell>
          <cell r="AY2191">
            <v>0</v>
          </cell>
          <cell r="AZ2191">
            <v>0</v>
          </cell>
        </row>
        <row r="2192">
          <cell r="O2192">
            <v>0</v>
          </cell>
          <cell r="P2192">
            <v>0</v>
          </cell>
          <cell r="AO2192">
            <v>0</v>
          </cell>
          <cell r="AP2192">
            <v>0</v>
          </cell>
          <cell r="AQ2192">
            <v>0</v>
          </cell>
          <cell r="AR2192">
            <v>0</v>
          </cell>
          <cell r="AS2192">
            <v>0</v>
          </cell>
          <cell r="AT2192">
            <v>0</v>
          </cell>
          <cell r="AU2192">
            <v>0</v>
          </cell>
          <cell r="AV2192">
            <v>0</v>
          </cell>
          <cell r="AW2192">
            <v>0</v>
          </cell>
          <cell r="AX2192">
            <v>0</v>
          </cell>
          <cell r="AY2192">
            <v>0</v>
          </cell>
          <cell r="AZ2192">
            <v>0</v>
          </cell>
        </row>
        <row r="2193">
          <cell r="O2193">
            <v>0</v>
          </cell>
          <cell r="P2193">
            <v>0</v>
          </cell>
          <cell r="AO2193">
            <v>0</v>
          </cell>
          <cell r="AP2193">
            <v>0</v>
          </cell>
          <cell r="AQ2193">
            <v>0</v>
          </cell>
          <cell r="AR2193">
            <v>0</v>
          </cell>
          <cell r="AS2193">
            <v>0</v>
          </cell>
          <cell r="AT2193">
            <v>0</v>
          </cell>
          <cell r="AU2193">
            <v>0</v>
          </cell>
          <cell r="AV2193">
            <v>0</v>
          </cell>
          <cell r="AW2193">
            <v>0</v>
          </cell>
          <cell r="AX2193">
            <v>0</v>
          </cell>
          <cell r="AY2193">
            <v>0</v>
          </cell>
          <cell r="AZ2193">
            <v>0</v>
          </cell>
        </row>
        <row r="2194">
          <cell r="O2194">
            <v>-93618136.810000002</v>
          </cell>
          <cell r="P2194">
            <v>-93618136.810000002</v>
          </cell>
          <cell r="AO2194">
            <v>-93618136.809999987</v>
          </cell>
          <cell r="AP2194">
            <v>-93618136.809999987</v>
          </cell>
          <cell r="AQ2194">
            <v>-93618136.809999987</v>
          </cell>
          <cell r="AR2194">
            <v>-93618136.809999987</v>
          </cell>
          <cell r="AS2194">
            <v>-93618136.809999987</v>
          </cell>
          <cell r="AT2194">
            <v>-93618136.809999987</v>
          </cell>
          <cell r="AU2194">
            <v>-93618136.809999987</v>
          </cell>
          <cell r="AV2194">
            <v>-93618136.809999987</v>
          </cell>
          <cell r="AW2194">
            <v>-93618040.40124999</v>
          </cell>
          <cell r="AX2194">
            <v>-93617847.583749995</v>
          </cell>
          <cell r="AY2194">
            <v>-93617654.766249999</v>
          </cell>
          <cell r="AZ2194">
            <v>-93617461.948750004</v>
          </cell>
        </row>
        <row r="2195">
          <cell r="O2195">
            <v>0</v>
          </cell>
          <cell r="P2195">
            <v>0</v>
          </cell>
          <cell r="AO2195">
            <v>0</v>
          </cell>
          <cell r="AP2195">
            <v>0</v>
          </cell>
          <cell r="AQ2195">
            <v>0</v>
          </cell>
          <cell r="AR2195">
            <v>0</v>
          </cell>
          <cell r="AS2195">
            <v>0</v>
          </cell>
          <cell r="AT2195">
            <v>0</v>
          </cell>
          <cell r="AU2195">
            <v>0</v>
          </cell>
          <cell r="AV2195">
            <v>0</v>
          </cell>
          <cell r="AW2195">
            <v>0</v>
          </cell>
          <cell r="AX2195">
            <v>0</v>
          </cell>
          <cell r="AY2195">
            <v>0</v>
          </cell>
          <cell r="AZ2195">
            <v>0</v>
          </cell>
        </row>
        <row r="2196">
          <cell r="O2196">
            <v>0</v>
          </cell>
          <cell r="P2196">
            <v>0</v>
          </cell>
          <cell r="AO2196">
            <v>0</v>
          </cell>
          <cell r="AP2196">
            <v>0</v>
          </cell>
          <cell r="AQ2196">
            <v>0</v>
          </cell>
          <cell r="AR2196">
            <v>0</v>
          </cell>
          <cell r="AS2196">
            <v>0</v>
          </cell>
          <cell r="AT2196">
            <v>0</v>
          </cell>
          <cell r="AU2196">
            <v>0</v>
          </cell>
          <cell r="AV2196">
            <v>0</v>
          </cell>
          <cell r="AW2196">
            <v>0</v>
          </cell>
          <cell r="AX2196">
            <v>0</v>
          </cell>
          <cell r="AY2196">
            <v>0</v>
          </cell>
          <cell r="AZ2196">
            <v>0</v>
          </cell>
        </row>
        <row r="2197">
          <cell r="O2197">
            <v>-5810729.25</v>
          </cell>
          <cell r="P2197">
            <v>-5154667.07</v>
          </cell>
          <cell r="AO2197">
            <v>-7693005.0991666643</v>
          </cell>
          <cell r="AP2197">
            <v>-7221749.3183333343</v>
          </cell>
          <cell r="AQ2197">
            <v>-6763314.4900000012</v>
          </cell>
          <cell r="AR2197">
            <v>-6310897.2779166671</v>
          </cell>
          <cell r="AS2197">
            <v>-5865468.4604166662</v>
          </cell>
          <cell r="AT2197">
            <v>-5426783.2570833331</v>
          </cell>
          <cell r="AU2197">
            <v>-4992286.7108333334</v>
          </cell>
          <cell r="AV2197">
            <v>-4562673.9541666666</v>
          </cell>
          <cell r="AW2197">
            <v>-4139781.0124999997</v>
          </cell>
          <cell r="AX2197">
            <v>-3725610.4425000008</v>
          </cell>
          <cell r="AY2197">
            <v>-3319598.6083333329</v>
          </cell>
          <cell r="AZ2197">
            <v>-2923406.3537499998</v>
          </cell>
        </row>
        <row r="2198">
          <cell r="O2198">
            <v>-182623.34</v>
          </cell>
          <cell r="P2198">
            <v>-155973.09</v>
          </cell>
          <cell r="AO2198">
            <v>-168571.88791666666</v>
          </cell>
          <cell r="AP2198">
            <v>-179544.30958333332</v>
          </cell>
          <cell r="AQ2198">
            <v>-183234.88500000001</v>
          </cell>
          <cell r="AR2198">
            <v>-183239.14500000002</v>
          </cell>
          <cell r="AS2198">
            <v>-179569.10375000001</v>
          </cell>
          <cell r="AT2198">
            <v>-174801.03833333333</v>
          </cell>
          <cell r="AU2198">
            <v>-169168.39416666664</v>
          </cell>
          <cell r="AV2198">
            <v>-162813.65874999997</v>
          </cell>
          <cell r="AW2198">
            <v>-155567.7908333333</v>
          </cell>
          <cell r="AX2198">
            <v>-147662.92541666664</v>
          </cell>
          <cell r="AY2198">
            <v>-139334.23291666666</v>
          </cell>
          <cell r="AZ2198">
            <v>-131027.42625000002</v>
          </cell>
        </row>
        <row r="2199">
          <cell r="O2199">
            <v>737.29</v>
          </cell>
          <cell r="P2199">
            <v>2940.39</v>
          </cell>
          <cell r="AO2199">
            <v>3040.1366666666668</v>
          </cell>
          <cell r="AP2199">
            <v>8919.74</v>
          </cell>
          <cell r="AQ2199">
            <v>14944.651250000001</v>
          </cell>
          <cell r="AR2199">
            <v>17541.502499999999</v>
          </cell>
          <cell r="AS2199">
            <v>16508.987916666661</v>
          </cell>
          <cell r="AT2199">
            <v>15272.643333333332</v>
          </cell>
          <cell r="AU2199">
            <v>13823.999583333331</v>
          </cell>
          <cell r="AV2199">
            <v>12133.454166666665</v>
          </cell>
          <cell r="AW2199">
            <v>10172.709999999994</v>
          </cell>
          <cell r="AX2199">
            <v>7819.8187499999958</v>
          </cell>
          <cell r="AY2199">
            <v>4789.5424999999932</v>
          </cell>
          <cell r="AZ2199">
            <v>819.22874999999692</v>
          </cell>
        </row>
        <row r="2200">
          <cell r="O2200">
            <v>100741.78</v>
          </cell>
          <cell r="P2200">
            <v>173766.3</v>
          </cell>
          <cell r="AO2200">
            <v>117386.56</v>
          </cell>
          <cell r="AP2200">
            <v>108046.85333333333</v>
          </cell>
          <cell r="AQ2200">
            <v>107965.75874999999</v>
          </cell>
          <cell r="AR2200">
            <v>106543.22666666667</v>
          </cell>
          <cell r="AS2200">
            <v>103494.41791666666</v>
          </cell>
          <cell r="AT2200">
            <v>98996.49916666669</v>
          </cell>
          <cell r="AU2200">
            <v>93798.009583333347</v>
          </cell>
          <cell r="AV2200">
            <v>87612.004583333342</v>
          </cell>
          <cell r="AW2200">
            <v>79874.681666666685</v>
          </cell>
          <cell r="AX2200">
            <v>69874.889166666675</v>
          </cell>
          <cell r="AY2200">
            <v>57576.207083333349</v>
          </cell>
          <cell r="AZ2200">
            <v>42117.635833333348</v>
          </cell>
        </row>
        <row r="2201">
          <cell r="O2201">
            <v>-833924.09</v>
          </cell>
          <cell r="P2201">
            <v>83589.789999999994</v>
          </cell>
          <cell r="AO2201">
            <v>-1319271.4195833334</v>
          </cell>
          <cell r="AP2201">
            <v>-1134156.4979166668</v>
          </cell>
          <cell r="AQ2201">
            <v>-978408.24708333344</v>
          </cell>
          <cell r="AR2201">
            <v>-838174.91291666683</v>
          </cell>
          <cell r="AS2201">
            <v>-719315.28666666662</v>
          </cell>
          <cell r="AT2201">
            <v>-621350.01500000001</v>
          </cell>
          <cell r="AU2201">
            <v>-533468.94166666665</v>
          </cell>
          <cell r="AV2201">
            <v>-458645.56791666662</v>
          </cell>
          <cell r="AW2201">
            <v>-403622.51583333337</v>
          </cell>
          <cell r="AX2201">
            <v>-376297.73708333337</v>
          </cell>
          <cell r="AY2201">
            <v>-376000.51416666672</v>
          </cell>
          <cell r="AZ2201">
            <v>-411246.52875000006</v>
          </cell>
        </row>
        <row r="2202">
          <cell r="O2202">
            <v>-9528271</v>
          </cell>
          <cell r="P2202">
            <v>-14002271</v>
          </cell>
          <cell r="AO2202">
            <v>-3286752.0833333335</v>
          </cell>
          <cell r="AP2202">
            <v>-4188244</v>
          </cell>
          <cell r="AQ2202">
            <v>-4853765.7095833337</v>
          </cell>
          <cell r="AR2202">
            <v>-5195424.07</v>
          </cell>
          <cell r="AS2202">
            <v>-5268160.5541666662</v>
          </cell>
          <cell r="AT2202">
            <v>-5268160.5541666662</v>
          </cell>
          <cell r="AU2202">
            <v>-5256827.9291666662</v>
          </cell>
          <cell r="AV2202">
            <v>-5197122.5958333332</v>
          </cell>
          <cell r="AW2202">
            <v>-5073574.8041666662</v>
          </cell>
          <cell r="AX2202">
            <v>-4722789.3875000002</v>
          </cell>
          <cell r="AY2202">
            <v>-4050167.7624999997</v>
          </cell>
          <cell r="AZ2202">
            <v>-3069728.5125000007</v>
          </cell>
        </row>
        <row r="2203">
          <cell r="O2203">
            <v>-2878075</v>
          </cell>
          <cell r="P2203">
            <v>-5451694</v>
          </cell>
          <cell r="AO2203">
            <v>-1179138.7916666667</v>
          </cell>
          <cell r="AP2203">
            <v>-1711412.25</v>
          </cell>
          <cell r="AQ2203">
            <v>-2211330.2916666665</v>
          </cell>
          <cell r="AR2203">
            <v>-2534989.4166666665</v>
          </cell>
          <cell r="AS2203">
            <v>-2645852.1666666665</v>
          </cell>
          <cell r="AT2203">
            <v>-2645852.1666666665</v>
          </cell>
          <cell r="AU2203">
            <v>-2645852.1666666665</v>
          </cell>
          <cell r="AV2203">
            <v>-2645852.1666666665</v>
          </cell>
          <cell r="AW2203">
            <v>-2645852.1666666665</v>
          </cell>
          <cell r="AX2203">
            <v>-2525932.375</v>
          </cell>
          <cell r="AY2203">
            <v>-2286092.7916666665</v>
          </cell>
          <cell r="AZ2203">
            <v>-1939019.0833333333</v>
          </cell>
        </row>
        <row r="2204">
          <cell r="O2204">
            <v>-2126962</v>
          </cell>
          <cell r="P2204">
            <v>-986703</v>
          </cell>
          <cell r="AO2204">
            <v>-712664.08333333337</v>
          </cell>
          <cell r="AP2204">
            <v>-712664.08333333337</v>
          </cell>
          <cell r="AQ2204">
            <v>-712664.08333333337</v>
          </cell>
          <cell r="AR2204">
            <v>-712664.08333333337</v>
          </cell>
          <cell r="AS2204">
            <v>-712664.08333333337</v>
          </cell>
          <cell r="AT2204">
            <v>-712664.08333333337</v>
          </cell>
          <cell r="AU2204">
            <v>-682874.95833333337</v>
          </cell>
          <cell r="AV2204">
            <v>-600813.20833333337</v>
          </cell>
          <cell r="AW2204">
            <v>-492629.75</v>
          </cell>
          <cell r="AX2204">
            <v>-348095.5</v>
          </cell>
          <cell r="AY2204">
            <v>-170848.66666666666</v>
          </cell>
          <cell r="AZ2204">
            <v>-41112.625</v>
          </cell>
        </row>
        <row r="2205">
          <cell r="O2205">
            <v>-103484</v>
          </cell>
          <cell r="P2205">
            <v>0</v>
          </cell>
          <cell r="AO2205">
            <v>-34636.333333333336</v>
          </cell>
          <cell r="AP2205">
            <v>-34636.333333333336</v>
          </cell>
          <cell r="AQ2205">
            <v>-34636.333333333336</v>
          </cell>
          <cell r="AR2205">
            <v>-1930.375</v>
          </cell>
          <cell r="AS2205">
            <v>30775.583333333332</v>
          </cell>
          <cell r="AT2205">
            <v>30775.583333333332</v>
          </cell>
          <cell r="AU2205">
            <v>39470.083333333336</v>
          </cell>
          <cell r="AV2205">
            <v>48164.583333333336</v>
          </cell>
          <cell r="AW2205">
            <v>48164.583333333336</v>
          </cell>
          <cell r="AX2205">
            <v>52476.416666666664</v>
          </cell>
          <cell r="AY2205">
            <v>61100.083333333336</v>
          </cell>
          <cell r="AZ2205">
            <v>65411.916666666664</v>
          </cell>
        </row>
        <row r="2206">
          <cell r="O2206">
            <v>-39550</v>
          </cell>
          <cell r="P2206">
            <v>-71414</v>
          </cell>
          <cell r="AO2206">
            <v>-15914.916666666666</v>
          </cell>
          <cell r="AP2206">
            <v>-26034.333333333332</v>
          </cell>
          <cell r="AQ2206">
            <v>-38275.727500000001</v>
          </cell>
          <cell r="AR2206">
            <v>-51881.011666666658</v>
          </cell>
          <cell r="AS2206">
            <v>-62962.354583333326</v>
          </cell>
          <cell r="AT2206">
            <v>-70640.395416666666</v>
          </cell>
          <cell r="AU2206">
            <v>-77236.483333333323</v>
          </cell>
          <cell r="AV2206">
            <v>-82376.667916666658</v>
          </cell>
          <cell r="AW2206">
            <v>-85713.55</v>
          </cell>
          <cell r="AX2206">
            <v>-86591.957083333327</v>
          </cell>
          <cell r="AY2206">
            <v>-84660.333333333328</v>
          </cell>
          <cell r="AZ2206">
            <v>-80036.833333333328</v>
          </cell>
        </row>
        <row r="2207">
          <cell r="O2207">
            <v>-3131</v>
          </cell>
          <cell r="P2207">
            <v>-3237</v>
          </cell>
          <cell r="AO2207">
            <v>-1305</v>
          </cell>
          <cell r="AP2207">
            <v>-3574.4583333333335</v>
          </cell>
          <cell r="AQ2207">
            <v>-7241.666666666667</v>
          </cell>
          <cell r="AR2207">
            <v>-12024.125</v>
          </cell>
          <cell r="AS2207">
            <v>-17227.041666666668</v>
          </cell>
          <cell r="AT2207">
            <v>-22274.208333333332</v>
          </cell>
          <cell r="AU2207">
            <v>-26904.666666666668</v>
          </cell>
          <cell r="AV2207">
            <v>-30844.333333333332</v>
          </cell>
          <cell r="AW2207">
            <v>-33770.666666666664</v>
          </cell>
          <cell r="AX2207">
            <v>-35032.083333333336</v>
          </cell>
          <cell r="AY2207">
            <v>-35000.541666666664</v>
          </cell>
          <cell r="AZ2207">
            <v>-34735.208333333336</v>
          </cell>
        </row>
        <row r="2208">
          <cell r="O2208">
            <v>-16778</v>
          </cell>
          <cell r="P2208">
            <v>-19298</v>
          </cell>
          <cell r="AO2208">
            <v>-5731.583333333333</v>
          </cell>
          <cell r="AP2208">
            <v>-6894.5</v>
          </cell>
          <cell r="AQ2208">
            <v>-7716.9112500000001</v>
          </cell>
          <cell r="AR2208">
            <v>-7997.7391666666663</v>
          </cell>
          <cell r="AS2208">
            <v>-7997.7391666666663</v>
          </cell>
          <cell r="AT2208">
            <v>-7997.7391666666663</v>
          </cell>
          <cell r="AU2208">
            <v>-7957.4058333333332</v>
          </cell>
          <cell r="AV2208">
            <v>-7769.2391666666663</v>
          </cell>
          <cell r="AW2208">
            <v>-7287.3641666666663</v>
          </cell>
          <cell r="AX2208">
            <v>-6423.5724999999993</v>
          </cell>
          <cell r="AY2208">
            <v>-5194.7391666666672</v>
          </cell>
          <cell r="AZ2208">
            <v>-3691.5725000000002</v>
          </cell>
        </row>
        <row r="2209">
          <cell r="O2209">
            <v>0</v>
          </cell>
          <cell r="P2209">
            <v>0</v>
          </cell>
          <cell r="AO2209">
            <v>-46.083333333333336</v>
          </cell>
          <cell r="AP2209">
            <v>-46.083333333333336</v>
          </cell>
          <cell r="AQ2209">
            <v>-46.083333333333336</v>
          </cell>
          <cell r="AR2209">
            <v>-46.083333333333336</v>
          </cell>
          <cell r="AS2209">
            <v>-46.083333333333336</v>
          </cell>
          <cell r="AT2209">
            <v>-46.083333333333336</v>
          </cell>
          <cell r="AU2209">
            <v>-34.291666666666664</v>
          </cell>
          <cell r="AV2209">
            <v>-11.25</v>
          </cell>
          <cell r="AW2209">
            <v>0</v>
          </cell>
          <cell r="AX2209">
            <v>0</v>
          </cell>
          <cell r="AY2209">
            <v>0</v>
          </cell>
          <cell r="AZ2209">
            <v>0</v>
          </cell>
        </row>
        <row r="2210">
          <cell r="O2210">
            <v>0</v>
          </cell>
          <cell r="P2210">
            <v>0</v>
          </cell>
          <cell r="AO2210">
            <v>0</v>
          </cell>
          <cell r="AP2210">
            <v>0</v>
          </cell>
          <cell r="AQ2210">
            <v>0</v>
          </cell>
          <cell r="AR2210">
            <v>0</v>
          </cell>
          <cell r="AS2210">
            <v>0</v>
          </cell>
          <cell r="AT2210">
            <v>0</v>
          </cell>
          <cell r="AU2210">
            <v>0</v>
          </cell>
          <cell r="AV2210">
            <v>0</v>
          </cell>
          <cell r="AW2210">
            <v>0</v>
          </cell>
          <cell r="AX2210">
            <v>0</v>
          </cell>
          <cell r="AY2210">
            <v>0</v>
          </cell>
          <cell r="AZ2210">
            <v>0</v>
          </cell>
        </row>
        <row r="2211">
          <cell r="O2211">
            <v>0</v>
          </cell>
          <cell r="P2211">
            <v>0</v>
          </cell>
          <cell r="AO2211">
            <v>0</v>
          </cell>
          <cell r="AP2211">
            <v>0</v>
          </cell>
          <cell r="AQ2211">
            <v>0</v>
          </cell>
          <cell r="AR2211">
            <v>0</v>
          </cell>
          <cell r="AS2211">
            <v>0</v>
          </cell>
          <cell r="AT2211">
            <v>0</v>
          </cell>
          <cell r="AU2211">
            <v>0</v>
          </cell>
          <cell r="AV2211">
            <v>0</v>
          </cell>
          <cell r="AW2211">
            <v>0</v>
          </cell>
          <cell r="AX2211">
            <v>0</v>
          </cell>
          <cell r="AY2211">
            <v>0</v>
          </cell>
          <cell r="AZ2211">
            <v>0</v>
          </cell>
        </row>
        <row r="2212">
          <cell r="O2212">
            <v>0</v>
          </cell>
          <cell r="P2212">
            <v>0</v>
          </cell>
          <cell r="AO2212">
            <v>0</v>
          </cell>
          <cell r="AP2212">
            <v>0</v>
          </cell>
          <cell r="AQ2212">
            <v>-33125</v>
          </cell>
          <cell r="AR2212">
            <v>-158616.66666666666</v>
          </cell>
          <cell r="AS2212">
            <v>-343350</v>
          </cell>
          <cell r="AT2212">
            <v>-515508.33333333331</v>
          </cell>
          <cell r="AU2212">
            <v>-675091.66666666663</v>
          </cell>
          <cell r="AV2212">
            <v>-834675</v>
          </cell>
          <cell r="AW2212">
            <v>-914466.66666666663</v>
          </cell>
          <cell r="AX2212">
            <v>-914466.66666666663</v>
          </cell>
          <cell r="AY2212">
            <v>-914466.66666666663</v>
          </cell>
          <cell r="AZ2212">
            <v>-914466.66666666663</v>
          </cell>
        </row>
        <row r="2213">
          <cell r="O2213">
            <v>0</v>
          </cell>
          <cell r="P2213">
            <v>0</v>
          </cell>
          <cell r="AO2213">
            <v>0</v>
          </cell>
          <cell r="AP2213">
            <v>0</v>
          </cell>
          <cell r="AQ2213">
            <v>0</v>
          </cell>
          <cell r="AR2213">
            <v>0</v>
          </cell>
          <cell r="AS2213">
            <v>-546465.3041666667</v>
          </cell>
          <cell r="AT2213">
            <v>-1604337.5683333334</v>
          </cell>
          <cell r="AU2213">
            <v>-2588577.4295833334</v>
          </cell>
          <cell r="AV2213">
            <v>-3495917.5716666668</v>
          </cell>
          <cell r="AW2213">
            <v>-4329422.6179166669</v>
          </cell>
          <cell r="AX2213">
            <v>-5086465.293333333</v>
          </cell>
          <cell r="AY2213">
            <v>-5744715.6429166673</v>
          </cell>
          <cell r="AZ2213">
            <v>-6280811.8112500003</v>
          </cell>
        </row>
        <row r="2214">
          <cell r="O2214">
            <v>0</v>
          </cell>
          <cell r="P2214">
            <v>0</v>
          </cell>
          <cell r="AO2214">
            <v>0</v>
          </cell>
          <cell r="AP2214">
            <v>0</v>
          </cell>
          <cell r="AQ2214">
            <v>0</v>
          </cell>
          <cell r="AR2214">
            <v>0</v>
          </cell>
          <cell r="AS2214">
            <v>-217605.29166666666</v>
          </cell>
          <cell r="AT2214">
            <v>-646249.75</v>
          </cell>
          <cell r="AU2214">
            <v>-1063376.7083333333</v>
          </cell>
          <cell r="AV2214">
            <v>-1470979.1666666667</v>
          </cell>
          <cell r="AW2214">
            <v>-1868385.4166666667</v>
          </cell>
          <cell r="AX2214">
            <v>-2249835.625</v>
          </cell>
          <cell r="AY2214">
            <v>-2594752.2058333331</v>
          </cell>
          <cell r="AZ2214">
            <v>-2883769.9745833334</v>
          </cell>
        </row>
        <row r="2215">
          <cell r="O2215">
            <v>0</v>
          </cell>
          <cell r="P2215">
            <v>0</v>
          </cell>
          <cell r="AO2215">
            <v>0</v>
          </cell>
          <cell r="AP2215">
            <v>0</v>
          </cell>
          <cell r="AQ2215">
            <v>0</v>
          </cell>
          <cell r="AR2215">
            <v>0</v>
          </cell>
          <cell r="AS2215">
            <v>-27145.986250000002</v>
          </cell>
          <cell r="AT2215">
            <v>-79232.597083333341</v>
          </cell>
          <cell r="AU2215">
            <v>-126561.94500000001</v>
          </cell>
          <cell r="AV2215">
            <v>-168837.52333333335</v>
          </cell>
          <cell r="AW2215">
            <v>-206318.63291666668</v>
          </cell>
          <cell r="AX2215">
            <v>-239206.50291666668</v>
          </cell>
          <cell r="AY2215">
            <v>-267387.08374999999</v>
          </cell>
          <cell r="AZ2215">
            <v>-290697.66583333333</v>
          </cell>
        </row>
        <row r="2216">
          <cell r="O2216">
            <v>-10563330.23</v>
          </cell>
          <cell r="P2216">
            <v>-10574980.02</v>
          </cell>
          <cell r="AO2216">
            <v>-2145337.1216666666</v>
          </cell>
          <cell r="AP2216">
            <v>-2874007.8766666669</v>
          </cell>
          <cell r="AQ2216">
            <v>-3549471.645</v>
          </cell>
          <cell r="AR2216">
            <v>-4175617.3045833339</v>
          </cell>
          <cell r="AS2216">
            <v>-4737893.3641666668</v>
          </cell>
          <cell r="AT2216">
            <v>-5241840.5475000003</v>
          </cell>
          <cell r="AU2216">
            <v>-5682938.0554166669</v>
          </cell>
          <cell r="AV2216">
            <v>-6064969.6091666669</v>
          </cell>
          <cell r="AW2216">
            <v>-6398696.9624999994</v>
          </cell>
          <cell r="AX2216">
            <v>-6674802.9316666657</v>
          </cell>
          <cell r="AY2216">
            <v>-6437022.3062499994</v>
          </cell>
          <cell r="AZ2216">
            <v>-5677607.7279166663</v>
          </cell>
        </row>
        <row r="2217">
          <cell r="O2217">
            <v>-274069</v>
          </cell>
          <cell r="P2217">
            <v>-332992</v>
          </cell>
          <cell r="AO2217">
            <v>-65595.869166666656</v>
          </cell>
          <cell r="AP2217">
            <v>-96841.45166666666</v>
          </cell>
          <cell r="AQ2217">
            <v>-130412.28499999999</v>
          </cell>
          <cell r="AR2217">
            <v>-166162.33041666666</v>
          </cell>
          <cell r="AS2217">
            <v>-203912.50083333332</v>
          </cell>
          <cell r="AT2217">
            <v>-243369.19291666662</v>
          </cell>
          <cell r="AU2217">
            <v>-284161.54708333331</v>
          </cell>
          <cell r="AV2217">
            <v>-325901.41875000001</v>
          </cell>
          <cell r="AW2217">
            <v>-368367.0058333333</v>
          </cell>
          <cell r="AX2217">
            <v>-411257.21416666667</v>
          </cell>
          <cell r="AY2217">
            <v>-442598.87416666659</v>
          </cell>
          <cell r="AZ2217">
            <v>-459303.685</v>
          </cell>
        </row>
        <row r="2218">
          <cell r="O2218">
            <v>0</v>
          </cell>
          <cell r="P2218">
            <v>0</v>
          </cell>
          <cell r="AO2218">
            <v>-139.33333333333334</v>
          </cell>
          <cell r="AP2218">
            <v>-344.375</v>
          </cell>
          <cell r="AQ2218">
            <v>-425.19499999999999</v>
          </cell>
          <cell r="AR2218">
            <v>-440.30666666666667</v>
          </cell>
          <cell r="AS2218">
            <v>-440.30666666666667</v>
          </cell>
          <cell r="AT2218">
            <v>-440.30666666666667</v>
          </cell>
          <cell r="AU2218">
            <v>-440.30666666666667</v>
          </cell>
          <cell r="AV2218">
            <v>-440.30666666666667</v>
          </cell>
          <cell r="AW2218">
            <v>-440.30666666666667</v>
          </cell>
          <cell r="AX2218">
            <v>-440.30666666666667</v>
          </cell>
          <cell r="AY2218">
            <v>-440.30666666666667</v>
          </cell>
          <cell r="AZ2218">
            <v>-440.30666666666667</v>
          </cell>
        </row>
        <row r="2219">
          <cell r="O2219">
            <v>0</v>
          </cell>
          <cell r="P2219">
            <v>0</v>
          </cell>
          <cell r="AO2219">
            <v>-98.5</v>
          </cell>
          <cell r="AP2219">
            <v>-197</v>
          </cell>
          <cell r="AQ2219">
            <v>-197</v>
          </cell>
          <cell r="AR2219">
            <v>-197</v>
          </cell>
          <cell r="AS2219">
            <v>-197</v>
          </cell>
          <cell r="AT2219">
            <v>-197</v>
          </cell>
          <cell r="AU2219">
            <v>-197</v>
          </cell>
          <cell r="AV2219">
            <v>-197</v>
          </cell>
          <cell r="AW2219">
            <v>-197</v>
          </cell>
          <cell r="AX2219">
            <v>-197</v>
          </cell>
          <cell r="AY2219">
            <v>-197</v>
          </cell>
          <cell r="AZ2219">
            <v>-197</v>
          </cell>
        </row>
        <row r="2220">
          <cell r="O2220">
            <v>0</v>
          </cell>
          <cell r="P2220">
            <v>0</v>
          </cell>
          <cell r="AO2220">
            <v>0</v>
          </cell>
          <cell r="AP2220">
            <v>0</v>
          </cell>
          <cell r="AQ2220">
            <v>0</v>
          </cell>
          <cell r="AR2220">
            <v>0</v>
          </cell>
          <cell r="AS2220">
            <v>-7021.0154166666662</v>
          </cell>
          <cell r="AT2220">
            <v>-20419.860833333336</v>
          </cell>
          <cell r="AU2220">
            <v>-32500.625416666666</v>
          </cell>
          <cell r="AV2220">
            <v>-43274.136666666665</v>
          </cell>
          <cell r="AW2220">
            <v>-52805.207500000011</v>
          </cell>
          <cell r="AX2220">
            <v>-61117.381666666675</v>
          </cell>
          <cell r="AY2220">
            <v>-68237.387083333335</v>
          </cell>
          <cell r="AZ2220">
            <v>-74177.864583333328</v>
          </cell>
        </row>
        <row r="2221">
          <cell r="O2221">
            <v>0</v>
          </cell>
          <cell r="P2221">
            <v>0</v>
          </cell>
          <cell r="AO2221">
            <v>0</v>
          </cell>
          <cell r="AP2221">
            <v>0</v>
          </cell>
          <cell r="AQ2221">
            <v>0</v>
          </cell>
          <cell r="AR2221">
            <v>0</v>
          </cell>
          <cell r="AS2221">
            <v>-5032.9650000000001</v>
          </cell>
          <cell r="AT2221">
            <v>-14645.830416666666</v>
          </cell>
          <cell r="AU2221">
            <v>-23356.026249999999</v>
          </cell>
          <cell r="AV2221">
            <v>-31264.491250000003</v>
          </cell>
          <cell r="AW2221">
            <v>-38352.886250000003</v>
          </cell>
          <cell r="AX2221">
            <v>-44522.677916666667</v>
          </cell>
          <cell r="AY2221">
            <v>-49867.666666666657</v>
          </cell>
          <cell r="AZ2221">
            <v>-54428.406666666669</v>
          </cell>
        </row>
        <row r="2222">
          <cell r="O2222">
            <v>0</v>
          </cell>
          <cell r="P2222">
            <v>0</v>
          </cell>
          <cell r="AO2222">
            <v>0</v>
          </cell>
          <cell r="AP2222">
            <v>0</v>
          </cell>
          <cell r="AQ2222">
            <v>0</v>
          </cell>
          <cell r="AR2222">
            <v>-8729.4166666666661</v>
          </cell>
          <cell r="AS2222">
            <v>-63600.125</v>
          </cell>
          <cell r="AT2222">
            <v>-193294.58333333334</v>
          </cell>
          <cell r="AU2222">
            <v>-397812.79166666669</v>
          </cell>
          <cell r="AV2222">
            <v>-677154.75</v>
          </cell>
          <cell r="AW2222">
            <v>-1031320.4583333334</v>
          </cell>
          <cell r="AX2222">
            <v>-1460309.9166666667</v>
          </cell>
          <cell r="AY2222">
            <v>-1964123.125</v>
          </cell>
          <cell r="AZ2222">
            <v>-2499590.5</v>
          </cell>
        </row>
        <row r="2223">
          <cell r="O2223">
            <v>0</v>
          </cell>
          <cell r="P2223">
            <v>0</v>
          </cell>
          <cell r="AO2223">
            <v>0</v>
          </cell>
          <cell r="AP2223">
            <v>0</v>
          </cell>
          <cell r="AQ2223">
            <v>0</v>
          </cell>
          <cell r="AR2223">
            <v>0</v>
          </cell>
          <cell r="AS2223">
            <v>-6912.125</v>
          </cell>
          <cell r="AT2223">
            <v>-32640.625</v>
          </cell>
          <cell r="AU2223">
            <v>-82177.625</v>
          </cell>
          <cell r="AV2223">
            <v>-155523.125</v>
          </cell>
          <cell r="AW2223">
            <v>-252677.125</v>
          </cell>
          <cell r="AX2223">
            <v>-373639.625</v>
          </cell>
          <cell r="AY2223">
            <v>-518410.625</v>
          </cell>
          <cell r="AZ2223">
            <v>-673419.125</v>
          </cell>
        </row>
        <row r="2224">
          <cell r="O2224">
            <v>0</v>
          </cell>
          <cell r="P2224">
            <v>0</v>
          </cell>
          <cell r="AO2224">
            <v>0</v>
          </cell>
          <cell r="AP2224">
            <v>0</v>
          </cell>
          <cell r="AQ2224">
            <v>0</v>
          </cell>
          <cell r="AR2224">
            <v>0</v>
          </cell>
          <cell r="AS2224">
            <v>0</v>
          </cell>
          <cell r="AT2224">
            <v>0</v>
          </cell>
          <cell r="AU2224">
            <v>0</v>
          </cell>
          <cell r="AV2224">
            <v>0</v>
          </cell>
          <cell r="AW2224">
            <v>-2308865.9583333335</v>
          </cell>
          <cell r="AX2224">
            <v>-6945431.625</v>
          </cell>
          <cell r="AY2224">
            <v>-11619664.791666666</v>
          </cell>
          <cell r="AZ2224">
            <v>-14163333.827500001</v>
          </cell>
        </row>
        <row r="2225">
          <cell r="O2225">
            <v>0</v>
          </cell>
          <cell r="P2225">
            <v>0</v>
          </cell>
          <cell r="AO2225">
            <v>0</v>
          </cell>
          <cell r="AP2225">
            <v>0</v>
          </cell>
          <cell r="AQ2225">
            <v>0</v>
          </cell>
          <cell r="AR2225">
            <v>0</v>
          </cell>
          <cell r="AS2225">
            <v>0</v>
          </cell>
          <cell r="AT2225">
            <v>0</v>
          </cell>
          <cell r="AU2225">
            <v>0</v>
          </cell>
          <cell r="AV2225">
            <v>0</v>
          </cell>
          <cell r="AW2225">
            <v>0</v>
          </cell>
          <cell r="AX2225">
            <v>0</v>
          </cell>
          <cell r="AY2225">
            <v>0</v>
          </cell>
          <cell r="AZ2225">
            <v>-143543.95833333334</v>
          </cell>
        </row>
        <row r="2226">
          <cell r="O2226">
            <v>-8165809</v>
          </cell>
          <cell r="P2226">
            <v>-8165809</v>
          </cell>
          <cell r="AO2226">
            <v>-8165809</v>
          </cell>
          <cell r="AP2226">
            <v>-8165809</v>
          </cell>
          <cell r="AQ2226">
            <v>-8165809</v>
          </cell>
          <cell r="AR2226">
            <v>-8165809</v>
          </cell>
          <cell r="AS2226">
            <v>-8165809</v>
          </cell>
          <cell r="AT2226">
            <v>-8165809</v>
          </cell>
          <cell r="AU2226">
            <v>-8165809</v>
          </cell>
          <cell r="AV2226">
            <v>-8165809</v>
          </cell>
          <cell r="AW2226">
            <v>-8165809</v>
          </cell>
          <cell r="AX2226">
            <v>-8165809</v>
          </cell>
          <cell r="AY2226">
            <v>-8165809</v>
          </cell>
          <cell r="AZ2226">
            <v>-8165809</v>
          </cell>
        </row>
        <row r="2227">
          <cell r="O2227">
            <v>8165515.6299999999</v>
          </cell>
          <cell r="P2227">
            <v>8165806.96</v>
          </cell>
          <cell r="AO2227">
            <v>8164338.1712499978</v>
          </cell>
          <cell r="AP2227">
            <v>8164593.1683333321</v>
          </cell>
          <cell r="AQ2227">
            <v>8164823.9712499976</v>
          </cell>
          <cell r="AR2227">
            <v>8165030.4966666661</v>
          </cell>
          <cell r="AS2227">
            <v>8165212.7462499989</v>
          </cell>
          <cell r="AT2227">
            <v>8165370.7199999988</v>
          </cell>
          <cell r="AU2227">
            <v>8165504.4162500007</v>
          </cell>
          <cell r="AV2227">
            <v>8165613.8350000009</v>
          </cell>
          <cell r="AW2227">
            <v>8165698.9762500003</v>
          </cell>
          <cell r="AX2227">
            <v>8165759.8400000008</v>
          </cell>
          <cell r="AY2227">
            <v>8165796.4262499996</v>
          </cell>
          <cell r="AZ2227">
            <v>8165808.7350000003</v>
          </cell>
        </row>
        <row r="2228">
          <cell r="O2228">
            <v>0</v>
          </cell>
          <cell r="P2228">
            <v>0</v>
          </cell>
          <cell r="AO2228">
            <v>0</v>
          </cell>
          <cell r="AP2228">
            <v>0</v>
          </cell>
          <cell r="AQ2228">
            <v>0</v>
          </cell>
          <cell r="AR2228">
            <v>0</v>
          </cell>
          <cell r="AS2228">
            <v>0</v>
          </cell>
          <cell r="AT2228">
            <v>0</v>
          </cell>
          <cell r="AU2228">
            <v>0</v>
          </cell>
          <cell r="AV2228">
            <v>0</v>
          </cell>
          <cell r="AW2228">
            <v>0</v>
          </cell>
          <cell r="AX2228">
            <v>0</v>
          </cell>
          <cell r="AY2228">
            <v>0</v>
          </cell>
          <cell r="AZ2228">
            <v>0</v>
          </cell>
        </row>
        <row r="2229">
          <cell r="O2229">
            <v>0</v>
          </cell>
          <cell r="P2229">
            <v>0</v>
          </cell>
          <cell r="AO2229">
            <v>0</v>
          </cell>
          <cell r="AP2229">
            <v>0</v>
          </cell>
          <cell r="AQ2229">
            <v>0</v>
          </cell>
          <cell r="AR2229">
            <v>0</v>
          </cell>
          <cell r="AS2229">
            <v>0</v>
          </cell>
          <cell r="AT2229">
            <v>0</v>
          </cell>
          <cell r="AU2229">
            <v>0</v>
          </cell>
          <cell r="AV2229">
            <v>0</v>
          </cell>
          <cell r="AW2229">
            <v>0</v>
          </cell>
          <cell r="AX2229">
            <v>0</v>
          </cell>
          <cell r="AY2229">
            <v>0</v>
          </cell>
          <cell r="AZ2229">
            <v>0</v>
          </cell>
        </row>
        <row r="2230">
          <cell r="O2230">
            <v>0</v>
          </cell>
          <cell r="P2230">
            <v>0</v>
          </cell>
          <cell r="AO2230">
            <v>0</v>
          </cell>
          <cell r="AP2230">
            <v>0</v>
          </cell>
          <cell r="AQ2230">
            <v>0</v>
          </cell>
          <cell r="AR2230">
            <v>0</v>
          </cell>
          <cell r="AS2230">
            <v>0</v>
          </cell>
          <cell r="AT2230">
            <v>0</v>
          </cell>
          <cell r="AU2230">
            <v>0</v>
          </cell>
          <cell r="AV2230">
            <v>0</v>
          </cell>
          <cell r="AW2230">
            <v>0</v>
          </cell>
          <cell r="AX2230">
            <v>0</v>
          </cell>
          <cell r="AY2230">
            <v>0</v>
          </cell>
          <cell r="AZ2230">
            <v>0</v>
          </cell>
        </row>
        <row r="2231">
          <cell r="O2231">
            <v>0</v>
          </cell>
          <cell r="P2231">
            <v>0</v>
          </cell>
          <cell r="AO2231">
            <v>0</v>
          </cell>
          <cell r="AP2231">
            <v>0</v>
          </cell>
          <cell r="AQ2231">
            <v>0</v>
          </cell>
          <cell r="AR2231">
            <v>0</v>
          </cell>
          <cell r="AS2231">
            <v>0</v>
          </cell>
          <cell r="AT2231">
            <v>0</v>
          </cell>
          <cell r="AU2231">
            <v>0</v>
          </cell>
          <cell r="AV2231">
            <v>0</v>
          </cell>
          <cell r="AW2231">
            <v>0</v>
          </cell>
          <cell r="AX2231">
            <v>0</v>
          </cell>
          <cell r="AY2231">
            <v>0</v>
          </cell>
          <cell r="AZ2231">
            <v>0</v>
          </cell>
        </row>
        <row r="2232">
          <cell r="O2232">
            <v>0</v>
          </cell>
          <cell r="P2232">
            <v>0</v>
          </cell>
          <cell r="AO2232">
            <v>0</v>
          </cell>
          <cell r="AP2232">
            <v>0</v>
          </cell>
          <cell r="AQ2232">
            <v>0</v>
          </cell>
          <cell r="AR2232">
            <v>0</v>
          </cell>
          <cell r="AS2232">
            <v>0</v>
          </cell>
          <cell r="AT2232">
            <v>0</v>
          </cell>
          <cell r="AU2232">
            <v>0</v>
          </cell>
          <cell r="AV2232">
            <v>0</v>
          </cell>
          <cell r="AW2232">
            <v>0</v>
          </cell>
          <cell r="AX2232">
            <v>0</v>
          </cell>
          <cell r="AY2232">
            <v>0</v>
          </cell>
          <cell r="AZ2232">
            <v>0</v>
          </cell>
        </row>
        <row r="2233">
          <cell r="O2233">
            <v>-65777.98</v>
          </cell>
          <cell r="P2233">
            <v>-65777.98</v>
          </cell>
          <cell r="AO2233">
            <v>-65777.98</v>
          </cell>
          <cell r="AP2233">
            <v>-65777.98</v>
          </cell>
          <cell r="AQ2233">
            <v>-65777.98</v>
          </cell>
          <cell r="AR2233">
            <v>-65777.98</v>
          </cell>
          <cell r="AS2233">
            <v>-65777.98</v>
          </cell>
          <cell r="AT2233">
            <v>-65777.98</v>
          </cell>
          <cell r="AU2233">
            <v>-65777.98</v>
          </cell>
          <cell r="AV2233">
            <v>-65777.98</v>
          </cell>
          <cell r="AW2233">
            <v>-65777.98</v>
          </cell>
          <cell r="AX2233">
            <v>-65777.98</v>
          </cell>
          <cell r="AY2233">
            <v>-65777.98</v>
          </cell>
          <cell r="AZ2233">
            <v>-65777.98</v>
          </cell>
        </row>
        <row r="2234">
          <cell r="O2234">
            <v>-327633.34000000003</v>
          </cell>
          <cell r="P2234">
            <v>-334587.94</v>
          </cell>
          <cell r="AO2234">
            <v>-263220.26583333331</v>
          </cell>
          <cell r="AP2234">
            <v>-273358.58916666667</v>
          </cell>
          <cell r="AQ2234">
            <v>-283496.91250000003</v>
          </cell>
          <cell r="AR2234">
            <v>-293635.23583333334</v>
          </cell>
          <cell r="AS2234">
            <v>-303773.55916666664</v>
          </cell>
          <cell r="AT2234">
            <v>-313811.25541666662</v>
          </cell>
          <cell r="AU2234">
            <v>-323748.32458333328</v>
          </cell>
          <cell r="AV2234">
            <v>-333685.39374999993</v>
          </cell>
          <cell r="AW2234">
            <v>-343622.46291666658</v>
          </cell>
          <cell r="AX2234">
            <v>-350629.84083333332</v>
          </cell>
          <cell r="AY2234">
            <v>-354707.52750000003</v>
          </cell>
          <cell r="AZ2234">
            <v>-368589.08</v>
          </cell>
        </row>
        <row r="2235">
          <cell r="O2235">
            <v>0</v>
          </cell>
          <cell r="P2235">
            <v>0</v>
          </cell>
          <cell r="AO2235">
            <v>0</v>
          </cell>
          <cell r="AP2235">
            <v>0</v>
          </cell>
          <cell r="AQ2235">
            <v>0</v>
          </cell>
          <cell r="AR2235">
            <v>0</v>
          </cell>
          <cell r="AS2235">
            <v>0</v>
          </cell>
          <cell r="AT2235">
            <v>0</v>
          </cell>
          <cell r="AU2235">
            <v>0</v>
          </cell>
          <cell r="AV2235">
            <v>0</v>
          </cell>
          <cell r="AW2235">
            <v>0</v>
          </cell>
          <cell r="AX2235">
            <v>0</v>
          </cell>
          <cell r="AY2235">
            <v>0</v>
          </cell>
          <cell r="AZ2235">
            <v>0</v>
          </cell>
        </row>
        <row r="2236">
          <cell r="O2236">
            <v>0</v>
          </cell>
          <cell r="P2236">
            <v>0</v>
          </cell>
          <cell r="AO2236">
            <v>0</v>
          </cell>
          <cell r="AP2236">
            <v>0</v>
          </cell>
          <cell r="AQ2236">
            <v>0</v>
          </cell>
          <cell r="AR2236">
            <v>0</v>
          </cell>
          <cell r="AS2236">
            <v>0</v>
          </cell>
          <cell r="AT2236">
            <v>0</v>
          </cell>
          <cell r="AU2236">
            <v>0</v>
          </cell>
          <cell r="AV2236">
            <v>0</v>
          </cell>
          <cell r="AW2236">
            <v>0</v>
          </cell>
          <cell r="AX2236">
            <v>0</v>
          </cell>
          <cell r="AY2236">
            <v>0</v>
          </cell>
          <cell r="AZ2236">
            <v>0</v>
          </cell>
        </row>
        <row r="2237">
          <cell r="O2237">
            <v>-82570.47</v>
          </cell>
          <cell r="P2237">
            <v>-77416.38</v>
          </cell>
          <cell r="AO2237">
            <v>-103186.83</v>
          </cell>
          <cell r="AP2237">
            <v>-98032.739999999991</v>
          </cell>
          <cell r="AQ2237">
            <v>-92878.650000000009</v>
          </cell>
          <cell r="AR2237">
            <v>-87724.56</v>
          </cell>
          <cell r="AS2237">
            <v>-82570.47</v>
          </cell>
          <cell r="AT2237">
            <v>-77416.38</v>
          </cell>
          <cell r="AU2237">
            <v>-72262.290000000008</v>
          </cell>
          <cell r="AV2237">
            <v>-67108.200000000012</v>
          </cell>
          <cell r="AW2237">
            <v>-61954.110000000008</v>
          </cell>
          <cell r="AX2237">
            <v>-56800.02</v>
          </cell>
          <cell r="AY2237">
            <v>-51645.93</v>
          </cell>
          <cell r="AZ2237">
            <v>-46491.840000000004</v>
          </cell>
        </row>
        <row r="2238">
          <cell r="O2238">
            <v>-848774.25</v>
          </cell>
          <cell r="P2238">
            <v>-796023.61</v>
          </cell>
          <cell r="AO2238">
            <v>-1059776.81</v>
          </cell>
          <cell r="AP2238">
            <v>-1007026.17</v>
          </cell>
          <cell r="AQ2238">
            <v>-954275.52999999991</v>
          </cell>
          <cell r="AR2238">
            <v>-901524.89000000013</v>
          </cell>
          <cell r="AS2238">
            <v>-848774.25</v>
          </cell>
          <cell r="AT2238">
            <v>-796023.60999999987</v>
          </cell>
          <cell r="AU2238">
            <v>-743272.97000000009</v>
          </cell>
          <cell r="AV2238">
            <v>-690522.33</v>
          </cell>
          <cell r="AW2238">
            <v>-637771.69000000006</v>
          </cell>
          <cell r="AX2238">
            <v>-585021.04999999993</v>
          </cell>
          <cell r="AY2238">
            <v>-532270.41</v>
          </cell>
          <cell r="AZ2238">
            <v>-479519.77</v>
          </cell>
        </row>
        <row r="2239">
          <cell r="O2239">
            <v>0</v>
          </cell>
          <cell r="P2239">
            <v>0</v>
          </cell>
          <cell r="AO2239">
            <v>0</v>
          </cell>
          <cell r="AP2239">
            <v>0</v>
          </cell>
          <cell r="AQ2239">
            <v>0</v>
          </cell>
          <cell r="AR2239">
            <v>0</v>
          </cell>
          <cell r="AS2239">
            <v>0</v>
          </cell>
          <cell r="AT2239">
            <v>0</v>
          </cell>
          <cell r="AU2239">
            <v>0</v>
          </cell>
          <cell r="AV2239">
            <v>0</v>
          </cell>
          <cell r="AW2239">
            <v>0</v>
          </cell>
          <cell r="AX2239">
            <v>0</v>
          </cell>
          <cell r="AY2239">
            <v>0</v>
          </cell>
          <cell r="AZ2239">
            <v>0</v>
          </cell>
        </row>
        <row r="2240">
          <cell r="O2240">
            <v>0</v>
          </cell>
          <cell r="P2240">
            <v>0</v>
          </cell>
          <cell r="AO2240">
            <v>0</v>
          </cell>
          <cell r="AP2240">
            <v>0</v>
          </cell>
          <cell r="AQ2240">
            <v>0</v>
          </cell>
          <cell r="AR2240">
            <v>0</v>
          </cell>
          <cell r="AS2240">
            <v>0</v>
          </cell>
          <cell r="AT2240">
            <v>0</v>
          </cell>
          <cell r="AU2240">
            <v>0</v>
          </cell>
          <cell r="AV2240">
            <v>0</v>
          </cell>
          <cell r="AW2240">
            <v>0</v>
          </cell>
          <cell r="AX2240">
            <v>0</v>
          </cell>
          <cell r="AY2240">
            <v>0</v>
          </cell>
          <cell r="AZ2240">
            <v>0</v>
          </cell>
        </row>
        <row r="2241">
          <cell r="O2241">
            <v>0</v>
          </cell>
          <cell r="P2241">
            <v>0</v>
          </cell>
          <cell r="AO2241">
            <v>0</v>
          </cell>
          <cell r="AP2241">
            <v>0</v>
          </cell>
          <cell r="AQ2241">
            <v>0</v>
          </cell>
          <cell r="AR2241">
            <v>0</v>
          </cell>
          <cell r="AS2241">
            <v>0</v>
          </cell>
          <cell r="AT2241">
            <v>0</v>
          </cell>
          <cell r="AU2241">
            <v>0</v>
          </cell>
          <cell r="AV2241">
            <v>0</v>
          </cell>
          <cell r="AW2241">
            <v>0</v>
          </cell>
          <cell r="AX2241">
            <v>0</v>
          </cell>
          <cell r="AY2241">
            <v>0</v>
          </cell>
          <cell r="AZ2241">
            <v>0</v>
          </cell>
        </row>
        <row r="2242">
          <cell r="O2242">
            <v>-440280069.66000003</v>
          </cell>
          <cell r="P2242">
            <v>-442622743.60000002</v>
          </cell>
          <cell r="AO2242">
            <v>-421508295.03958338</v>
          </cell>
          <cell r="AP2242">
            <v>-424953343.62791663</v>
          </cell>
          <cell r="AQ2242">
            <v>-428352289.55208325</v>
          </cell>
          <cell r="AR2242">
            <v>-431708509.34416658</v>
          </cell>
          <cell r="AS2242">
            <v>-435015249.98083335</v>
          </cell>
          <cell r="AT2242">
            <v>-438272511.44166666</v>
          </cell>
          <cell r="AU2242">
            <v>-441480293.72666669</v>
          </cell>
          <cell r="AV2242">
            <v>-444705979.52250004</v>
          </cell>
          <cell r="AW2242">
            <v>-447386834.45833331</v>
          </cell>
          <cell r="AX2242">
            <v>-449439460.88750005</v>
          </cell>
          <cell r="AY2242">
            <v>-451053970.2504167</v>
          </cell>
          <cell r="AZ2242">
            <v>-453187757.37416667</v>
          </cell>
        </row>
        <row r="2243">
          <cell r="O2243">
            <v>-41466909.609999999</v>
          </cell>
          <cell r="P2243">
            <v>-41422598.289999999</v>
          </cell>
          <cell r="AO2243">
            <v>-35710124.131250001</v>
          </cell>
          <cell r="AP2243">
            <v>-36680432.308750004</v>
          </cell>
          <cell r="AQ2243">
            <v>-37627671.039166667</v>
          </cell>
          <cell r="AR2243">
            <v>-38441510.092500001</v>
          </cell>
          <cell r="AS2243">
            <v>-39121949.467916667</v>
          </cell>
          <cell r="AT2243">
            <v>-39668989.15874999</v>
          </cell>
          <cell r="AU2243">
            <v>-40082629.16708333</v>
          </cell>
          <cell r="AV2243">
            <v>-40362828.150416672</v>
          </cell>
          <cell r="AW2243">
            <v>-40496690.258749999</v>
          </cell>
          <cell r="AX2243">
            <v>-40483100.618750006</v>
          </cell>
          <cell r="AY2243">
            <v>-40224972.966250002</v>
          </cell>
          <cell r="AZ2243">
            <v>-40080085.12250001</v>
          </cell>
        </row>
        <row r="2244">
          <cell r="O2244">
            <v>0</v>
          </cell>
          <cell r="P2244">
            <v>0</v>
          </cell>
          <cell r="AO2244">
            <v>0</v>
          </cell>
          <cell r="AP2244">
            <v>0</v>
          </cell>
          <cell r="AQ2244">
            <v>0</v>
          </cell>
          <cell r="AR2244">
            <v>0</v>
          </cell>
          <cell r="AS2244">
            <v>0</v>
          </cell>
          <cell r="AT2244">
            <v>0</v>
          </cell>
          <cell r="AU2244">
            <v>0</v>
          </cell>
          <cell r="AV2244">
            <v>0</v>
          </cell>
          <cell r="AW2244">
            <v>0</v>
          </cell>
          <cell r="AX2244">
            <v>0</v>
          </cell>
          <cell r="AY2244">
            <v>0</v>
          </cell>
          <cell r="AZ2244">
            <v>0</v>
          </cell>
        </row>
        <row r="2245">
          <cell r="O2245">
            <v>0</v>
          </cell>
          <cell r="P2245">
            <v>0</v>
          </cell>
          <cell r="AO2245">
            <v>0</v>
          </cell>
          <cell r="AP2245">
            <v>0</v>
          </cell>
          <cell r="AQ2245">
            <v>0</v>
          </cell>
          <cell r="AR2245">
            <v>0</v>
          </cell>
          <cell r="AS2245">
            <v>0</v>
          </cell>
          <cell r="AT2245">
            <v>0</v>
          </cell>
          <cell r="AU2245">
            <v>0</v>
          </cell>
          <cell r="AV2245">
            <v>0</v>
          </cell>
          <cell r="AW2245">
            <v>0</v>
          </cell>
          <cell r="AX2245">
            <v>0</v>
          </cell>
          <cell r="AY2245">
            <v>0</v>
          </cell>
          <cell r="AZ2245">
            <v>0</v>
          </cell>
        </row>
        <row r="2246">
          <cell r="O2246">
            <v>0</v>
          </cell>
          <cell r="P2246">
            <v>0</v>
          </cell>
          <cell r="AO2246">
            <v>0</v>
          </cell>
          <cell r="AP2246">
            <v>0</v>
          </cell>
          <cell r="AQ2246">
            <v>0</v>
          </cell>
          <cell r="AR2246">
            <v>0</v>
          </cell>
          <cell r="AS2246">
            <v>0</v>
          </cell>
          <cell r="AT2246">
            <v>0</v>
          </cell>
          <cell r="AU2246">
            <v>0</v>
          </cell>
          <cell r="AV2246">
            <v>0</v>
          </cell>
          <cell r="AW2246">
            <v>0</v>
          </cell>
          <cell r="AX2246">
            <v>0</v>
          </cell>
          <cell r="AY2246">
            <v>0</v>
          </cell>
          <cell r="AZ2246">
            <v>0</v>
          </cell>
        </row>
        <row r="2247">
          <cell r="O2247">
            <v>-1120472239.9200001</v>
          </cell>
          <cell r="P2247">
            <v>-1148421939.01</v>
          </cell>
          <cell r="AO2247">
            <v>-1071444463.3579167</v>
          </cell>
          <cell r="AP2247">
            <v>-1083639142.6045833</v>
          </cell>
          <cell r="AQ2247">
            <v>-1094946879.4458334</v>
          </cell>
          <cell r="AR2247">
            <v>-1105335063.0833333</v>
          </cell>
          <cell r="AS2247">
            <v>-1114761062.6095831</v>
          </cell>
          <cell r="AT2247">
            <v>-1123334382.3545833</v>
          </cell>
          <cell r="AU2247">
            <v>-1131055022.3191669</v>
          </cell>
          <cell r="AV2247">
            <v>-1138133568.0804167</v>
          </cell>
          <cell r="AW2247">
            <v>-1144861886.16875</v>
          </cell>
          <cell r="AX2247">
            <v>-1150863837.9200001</v>
          </cell>
          <cell r="AY2247">
            <v>-1155480100.5379167</v>
          </cell>
          <cell r="AZ2247">
            <v>-1159818332.6283331</v>
          </cell>
        </row>
        <row r="2248">
          <cell r="O2248">
            <v>0</v>
          </cell>
          <cell r="P2248">
            <v>0</v>
          </cell>
          <cell r="AO2248">
            <v>0</v>
          </cell>
          <cell r="AP2248">
            <v>0</v>
          </cell>
          <cell r="AQ2248">
            <v>0</v>
          </cell>
          <cell r="AR2248">
            <v>0</v>
          </cell>
          <cell r="AS2248">
            <v>0</v>
          </cell>
          <cell r="AT2248">
            <v>0</v>
          </cell>
          <cell r="AU2248">
            <v>0</v>
          </cell>
          <cell r="AV2248">
            <v>0</v>
          </cell>
          <cell r="AW2248">
            <v>0</v>
          </cell>
          <cell r="AX2248">
            <v>0</v>
          </cell>
          <cell r="AY2248">
            <v>0</v>
          </cell>
          <cell r="AZ2248">
            <v>0</v>
          </cell>
        </row>
        <row r="2249">
          <cell r="O2249">
            <v>0</v>
          </cell>
          <cell r="P2249">
            <v>0</v>
          </cell>
          <cell r="AO2249">
            <v>0</v>
          </cell>
          <cell r="AP2249">
            <v>0</v>
          </cell>
          <cell r="AQ2249">
            <v>0</v>
          </cell>
          <cell r="AR2249">
            <v>0</v>
          </cell>
          <cell r="AS2249">
            <v>0</v>
          </cell>
          <cell r="AT2249">
            <v>0</v>
          </cell>
          <cell r="AU2249">
            <v>0</v>
          </cell>
          <cell r="AV2249">
            <v>0</v>
          </cell>
          <cell r="AW2249">
            <v>0</v>
          </cell>
          <cell r="AX2249">
            <v>0</v>
          </cell>
          <cell r="AY2249">
            <v>0</v>
          </cell>
          <cell r="AZ2249">
            <v>0</v>
          </cell>
        </row>
        <row r="2250">
          <cell r="O2250">
            <v>0</v>
          </cell>
          <cell r="P2250">
            <v>0</v>
          </cell>
          <cell r="AO2250">
            <v>0</v>
          </cell>
          <cell r="AP2250">
            <v>0</v>
          </cell>
          <cell r="AQ2250">
            <v>0</v>
          </cell>
          <cell r="AR2250">
            <v>0</v>
          </cell>
          <cell r="AS2250">
            <v>0</v>
          </cell>
          <cell r="AT2250">
            <v>0</v>
          </cell>
          <cell r="AU2250">
            <v>0</v>
          </cell>
          <cell r="AV2250">
            <v>0</v>
          </cell>
          <cell r="AW2250">
            <v>0</v>
          </cell>
          <cell r="AX2250">
            <v>0</v>
          </cell>
          <cell r="AY2250">
            <v>0</v>
          </cell>
          <cell r="AZ2250">
            <v>0</v>
          </cell>
        </row>
        <row r="2251">
          <cell r="O2251">
            <v>0</v>
          </cell>
          <cell r="P2251">
            <v>0</v>
          </cell>
          <cell r="AO2251">
            <v>0</v>
          </cell>
          <cell r="AP2251">
            <v>0</v>
          </cell>
          <cell r="AQ2251">
            <v>0</v>
          </cell>
          <cell r="AR2251">
            <v>0</v>
          </cell>
          <cell r="AS2251">
            <v>0</v>
          </cell>
          <cell r="AT2251">
            <v>0</v>
          </cell>
          <cell r="AU2251">
            <v>0</v>
          </cell>
          <cell r="AV2251">
            <v>0</v>
          </cell>
          <cell r="AW2251">
            <v>0</v>
          </cell>
          <cell r="AX2251">
            <v>0</v>
          </cell>
          <cell r="AY2251">
            <v>0</v>
          </cell>
          <cell r="AZ2251">
            <v>0</v>
          </cell>
        </row>
        <row r="2252">
          <cell r="O2252">
            <v>0</v>
          </cell>
          <cell r="P2252">
            <v>0</v>
          </cell>
          <cell r="AO2252">
            <v>0</v>
          </cell>
          <cell r="AP2252">
            <v>0</v>
          </cell>
          <cell r="AQ2252">
            <v>0</v>
          </cell>
          <cell r="AR2252">
            <v>0</v>
          </cell>
          <cell r="AS2252">
            <v>0</v>
          </cell>
          <cell r="AT2252">
            <v>0</v>
          </cell>
          <cell r="AU2252">
            <v>0</v>
          </cell>
          <cell r="AV2252">
            <v>0</v>
          </cell>
          <cell r="AW2252">
            <v>0</v>
          </cell>
          <cell r="AX2252">
            <v>0</v>
          </cell>
          <cell r="AY2252">
            <v>0</v>
          </cell>
          <cell r="AZ2252">
            <v>0</v>
          </cell>
        </row>
        <row r="2253">
          <cell r="O2253">
            <v>0</v>
          </cell>
          <cell r="P2253">
            <v>0</v>
          </cell>
          <cell r="AO2253">
            <v>0</v>
          </cell>
          <cell r="AP2253">
            <v>0</v>
          </cell>
          <cell r="AQ2253">
            <v>0</v>
          </cell>
          <cell r="AR2253">
            <v>0</v>
          </cell>
          <cell r="AS2253">
            <v>0</v>
          </cell>
          <cell r="AT2253">
            <v>0</v>
          </cell>
          <cell r="AU2253">
            <v>0</v>
          </cell>
          <cell r="AV2253">
            <v>0</v>
          </cell>
          <cell r="AW2253">
            <v>0</v>
          </cell>
          <cell r="AX2253">
            <v>0</v>
          </cell>
          <cell r="AY2253">
            <v>0</v>
          </cell>
          <cell r="AZ2253">
            <v>0</v>
          </cell>
        </row>
        <row r="2254">
          <cell r="O2254">
            <v>0</v>
          </cell>
          <cell r="P2254">
            <v>0</v>
          </cell>
          <cell r="AO2254">
            <v>0</v>
          </cell>
          <cell r="AP2254">
            <v>0</v>
          </cell>
          <cell r="AQ2254">
            <v>0</v>
          </cell>
          <cell r="AR2254">
            <v>0</v>
          </cell>
          <cell r="AS2254">
            <v>0</v>
          </cell>
          <cell r="AT2254">
            <v>0</v>
          </cell>
          <cell r="AU2254">
            <v>0</v>
          </cell>
          <cell r="AV2254">
            <v>0</v>
          </cell>
          <cell r="AW2254">
            <v>0</v>
          </cell>
          <cell r="AX2254">
            <v>0</v>
          </cell>
          <cell r="AY2254">
            <v>0</v>
          </cell>
          <cell r="AZ2254">
            <v>0</v>
          </cell>
        </row>
        <row r="2255">
          <cell r="O2255">
            <v>0</v>
          </cell>
          <cell r="P2255">
            <v>0</v>
          </cell>
          <cell r="AO2255">
            <v>0</v>
          </cell>
          <cell r="AP2255">
            <v>0</v>
          </cell>
          <cell r="AQ2255">
            <v>0</v>
          </cell>
          <cell r="AR2255">
            <v>0</v>
          </cell>
          <cell r="AS2255">
            <v>0</v>
          </cell>
          <cell r="AT2255">
            <v>0</v>
          </cell>
          <cell r="AU2255">
            <v>0</v>
          </cell>
          <cell r="AV2255">
            <v>0</v>
          </cell>
          <cell r="AW2255">
            <v>0</v>
          </cell>
          <cell r="AX2255">
            <v>0</v>
          </cell>
          <cell r="AY2255">
            <v>0</v>
          </cell>
          <cell r="AZ2255">
            <v>0</v>
          </cell>
        </row>
        <row r="2256">
          <cell r="O2256">
            <v>0</v>
          </cell>
          <cell r="P2256">
            <v>0</v>
          </cell>
          <cell r="AO2256">
            <v>0</v>
          </cell>
          <cell r="AP2256">
            <v>0</v>
          </cell>
          <cell r="AQ2256">
            <v>0</v>
          </cell>
          <cell r="AR2256">
            <v>0</v>
          </cell>
          <cell r="AS2256">
            <v>0</v>
          </cell>
          <cell r="AT2256">
            <v>0</v>
          </cell>
          <cell r="AU2256">
            <v>0</v>
          </cell>
          <cell r="AV2256">
            <v>0</v>
          </cell>
          <cell r="AW2256">
            <v>0</v>
          </cell>
          <cell r="AX2256">
            <v>0</v>
          </cell>
          <cell r="AY2256">
            <v>0</v>
          </cell>
          <cell r="AZ2256">
            <v>0</v>
          </cell>
        </row>
        <row r="2257">
          <cell r="O2257">
            <v>0</v>
          </cell>
          <cell r="P2257">
            <v>0</v>
          </cell>
          <cell r="AO2257">
            <v>0</v>
          </cell>
          <cell r="AP2257">
            <v>0</v>
          </cell>
          <cell r="AQ2257">
            <v>0</v>
          </cell>
          <cell r="AR2257">
            <v>0</v>
          </cell>
          <cell r="AS2257">
            <v>0</v>
          </cell>
          <cell r="AT2257">
            <v>0</v>
          </cell>
          <cell r="AU2257">
            <v>0</v>
          </cell>
          <cell r="AV2257">
            <v>0</v>
          </cell>
          <cell r="AW2257">
            <v>0</v>
          </cell>
          <cell r="AX2257">
            <v>0</v>
          </cell>
          <cell r="AY2257">
            <v>0</v>
          </cell>
          <cell r="AZ2257">
            <v>0</v>
          </cell>
        </row>
        <row r="2258">
          <cell r="O2258">
            <v>0</v>
          </cell>
          <cell r="P2258">
            <v>0</v>
          </cell>
          <cell r="AO2258">
            <v>0</v>
          </cell>
          <cell r="AP2258">
            <v>0</v>
          </cell>
          <cell r="AQ2258">
            <v>0</v>
          </cell>
          <cell r="AR2258">
            <v>0</v>
          </cell>
          <cell r="AS2258">
            <v>0</v>
          </cell>
          <cell r="AT2258">
            <v>0</v>
          </cell>
          <cell r="AU2258">
            <v>0</v>
          </cell>
          <cell r="AV2258">
            <v>0</v>
          </cell>
          <cell r="AW2258">
            <v>0</v>
          </cell>
          <cell r="AX2258">
            <v>0</v>
          </cell>
          <cell r="AY2258">
            <v>0</v>
          </cell>
          <cell r="AZ2258">
            <v>0</v>
          </cell>
        </row>
        <row r="2259">
          <cell r="O2259">
            <v>0</v>
          </cell>
          <cell r="P2259">
            <v>0</v>
          </cell>
          <cell r="AO2259">
            <v>0</v>
          </cell>
          <cell r="AP2259">
            <v>0</v>
          </cell>
          <cell r="AQ2259">
            <v>0</v>
          </cell>
          <cell r="AR2259">
            <v>0</v>
          </cell>
          <cell r="AS2259">
            <v>0</v>
          </cell>
          <cell r="AT2259">
            <v>0</v>
          </cell>
          <cell r="AU2259">
            <v>0</v>
          </cell>
          <cell r="AV2259">
            <v>0</v>
          </cell>
          <cell r="AW2259">
            <v>0</v>
          </cell>
          <cell r="AX2259">
            <v>0</v>
          </cell>
          <cell r="AY2259">
            <v>0</v>
          </cell>
          <cell r="AZ2259">
            <v>0</v>
          </cell>
        </row>
        <row r="2260">
          <cell r="O2260">
            <v>0</v>
          </cell>
          <cell r="P2260">
            <v>0</v>
          </cell>
          <cell r="AO2260">
            <v>0</v>
          </cell>
          <cell r="AP2260">
            <v>0</v>
          </cell>
          <cell r="AQ2260">
            <v>0</v>
          </cell>
          <cell r="AR2260">
            <v>0</v>
          </cell>
          <cell r="AS2260">
            <v>0</v>
          </cell>
          <cell r="AT2260">
            <v>0</v>
          </cell>
          <cell r="AU2260">
            <v>0</v>
          </cell>
          <cell r="AV2260">
            <v>0</v>
          </cell>
          <cell r="AW2260">
            <v>0</v>
          </cell>
          <cell r="AX2260">
            <v>0</v>
          </cell>
          <cell r="AY2260">
            <v>0</v>
          </cell>
          <cell r="AZ2260">
            <v>0</v>
          </cell>
        </row>
        <row r="2261">
          <cell r="O2261">
            <v>-2270217.98</v>
          </cell>
          <cell r="P2261">
            <v>-5097605.8099999996</v>
          </cell>
          <cell r="AO2261">
            <v>-3112531.5070833336</v>
          </cell>
          <cell r="AP2261">
            <v>-4393921.5349999992</v>
          </cell>
          <cell r="AQ2261">
            <v>-5412503.03125</v>
          </cell>
          <cell r="AR2261">
            <v>-5819537.8700000001</v>
          </cell>
          <cell r="AS2261">
            <v>-6269493.7354166666</v>
          </cell>
          <cell r="AT2261">
            <v>-6719753.1399999997</v>
          </cell>
          <cell r="AU2261">
            <v>-6981995.6312500006</v>
          </cell>
          <cell r="AV2261">
            <v>-6995207.0029166667</v>
          </cell>
          <cell r="AW2261">
            <v>-7003872.4450000003</v>
          </cell>
          <cell r="AX2261">
            <v>-6995956.7383333333</v>
          </cell>
          <cell r="AY2261">
            <v>-6920950.13375</v>
          </cell>
          <cell r="AZ2261">
            <v>-6700525.038333334</v>
          </cell>
        </row>
        <row r="2262">
          <cell r="O2262">
            <v>0</v>
          </cell>
          <cell r="P2262">
            <v>0</v>
          </cell>
          <cell r="AO2262">
            <v>0</v>
          </cell>
          <cell r="AP2262">
            <v>0</v>
          </cell>
          <cell r="AQ2262">
            <v>0</v>
          </cell>
          <cell r="AR2262">
            <v>0</v>
          </cell>
          <cell r="AS2262">
            <v>0</v>
          </cell>
          <cell r="AT2262">
            <v>0</v>
          </cell>
          <cell r="AU2262">
            <v>0</v>
          </cell>
          <cell r="AV2262">
            <v>0</v>
          </cell>
          <cell r="AW2262">
            <v>0</v>
          </cell>
          <cell r="AX2262">
            <v>0</v>
          </cell>
          <cell r="AY2262">
            <v>0</v>
          </cell>
          <cell r="AZ2262">
            <v>0</v>
          </cell>
        </row>
        <row r="2263">
          <cell r="O2263">
            <v>-61699633.630000003</v>
          </cell>
          <cell r="P2263">
            <v>-63040519.460000001</v>
          </cell>
          <cell r="AO2263">
            <v>-61297036.108749993</v>
          </cell>
          <cell r="AP2263">
            <v>-61535585.284166686</v>
          </cell>
          <cell r="AQ2263">
            <v>-61756454.009583332</v>
          </cell>
          <cell r="AR2263">
            <v>-61936543.062916666</v>
          </cell>
          <cell r="AS2263">
            <v>-62128875.894166656</v>
          </cell>
          <cell r="AT2263">
            <v>-62342225.079583339</v>
          </cell>
          <cell r="AU2263">
            <v>-62567594.970833331</v>
          </cell>
          <cell r="AV2263">
            <v>-62841575.038333327</v>
          </cell>
          <cell r="AW2263">
            <v>-63095876.782499999</v>
          </cell>
          <cell r="AX2263">
            <v>-63330500.206666656</v>
          </cell>
          <cell r="AY2263">
            <v>-63623670.310833327</v>
          </cell>
          <cell r="AZ2263">
            <v>-63943419.703749992</v>
          </cell>
        </row>
        <row r="2264">
          <cell r="O2264">
            <v>-1272674.67</v>
          </cell>
          <cell r="P2264">
            <v>-1370034.27</v>
          </cell>
          <cell r="AO2264">
            <v>-1893101.0070833333</v>
          </cell>
          <cell r="AP2264">
            <v>-2055395.1425000001</v>
          </cell>
          <cell r="AQ2264">
            <v>-2199192.1645833333</v>
          </cell>
          <cell r="AR2264">
            <v>-2137377.8191666673</v>
          </cell>
          <cell r="AS2264">
            <v>-2073537.6008333338</v>
          </cell>
          <cell r="AT2264">
            <v>-2017106.0154166669</v>
          </cell>
          <cell r="AU2264">
            <v>-1962802.1050000004</v>
          </cell>
          <cell r="AV2264">
            <v>-1859712.0220833337</v>
          </cell>
          <cell r="AW2264">
            <v>-1782827.9883333333</v>
          </cell>
          <cell r="AX2264">
            <v>-1734200.8104166668</v>
          </cell>
          <cell r="AY2264">
            <v>-1680694.9004166664</v>
          </cell>
          <cell r="AZ2264">
            <v>-1620011.0087499998</v>
          </cell>
        </row>
        <row r="2265">
          <cell r="O2265">
            <v>0</v>
          </cell>
          <cell r="P2265">
            <v>0</v>
          </cell>
          <cell r="AO2265">
            <v>0</v>
          </cell>
          <cell r="AP2265">
            <v>0</v>
          </cell>
          <cell r="AQ2265">
            <v>0</v>
          </cell>
          <cell r="AR2265">
            <v>0</v>
          </cell>
          <cell r="AS2265">
            <v>0</v>
          </cell>
          <cell r="AT2265">
            <v>0</v>
          </cell>
          <cell r="AU2265">
            <v>0</v>
          </cell>
          <cell r="AV2265">
            <v>0</v>
          </cell>
          <cell r="AW2265">
            <v>0</v>
          </cell>
          <cell r="AX2265">
            <v>0</v>
          </cell>
          <cell r="AY2265">
            <v>0</v>
          </cell>
          <cell r="AZ2265">
            <v>0</v>
          </cell>
        </row>
        <row r="2266">
          <cell r="O2266">
            <v>-10482720.51</v>
          </cell>
          <cell r="P2266">
            <v>-10438886.65</v>
          </cell>
          <cell r="AO2266">
            <v>-10658055.933333335</v>
          </cell>
          <cell r="AP2266">
            <v>-10614222.079166668</v>
          </cell>
          <cell r="AQ2266">
            <v>-10570388.222500002</v>
          </cell>
          <cell r="AR2266">
            <v>-10526554.365416666</v>
          </cell>
          <cell r="AS2266">
            <v>-10482720.508333333</v>
          </cell>
          <cell r="AT2266">
            <v>-10435813.601666667</v>
          </cell>
          <cell r="AU2266">
            <v>-10384649.192083335</v>
          </cell>
          <cell r="AV2266">
            <v>-10446952.531666668</v>
          </cell>
          <cell r="AW2266">
            <v>-10622828.516666668</v>
          </cell>
          <cell r="AX2266">
            <v>-10796545.387916667</v>
          </cell>
          <cell r="AY2266">
            <v>-10968103.145416666</v>
          </cell>
          <cell r="AZ2266">
            <v>-11137501.789999999</v>
          </cell>
        </row>
        <row r="2267">
          <cell r="O2267">
            <v>0</v>
          </cell>
          <cell r="P2267">
            <v>0</v>
          </cell>
          <cell r="AO2267">
            <v>0</v>
          </cell>
          <cell r="AP2267">
            <v>0</v>
          </cell>
          <cell r="AQ2267">
            <v>0</v>
          </cell>
          <cell r="AR2267">
            <v>0</v>
          </cell>
          <cell r="AS2267">
            <v>0</v>
          </cell>
          <cell r="AT2267">
            <v>0</v>
          </cell>
          <cell r="AU2267">
            <v>0</v>
          </cell>
          <cell r="AV2267">
            <v>0</v>
          </cell>
          <cell r="AW2267">
            <v>0</v>
          </cell>
          <cell r="AX2267">
            <v>0</v>
          </cell>
          <cell r="AY2267">
            <v>0</v>
          </cell>
          <cell r="AZ2267">
            <v>0</v>
          </cell>
        </row>
        <row r="2268">
          <cell r="O2268">
            <v>0</v>
          </cell>
          <cell r="P2268">
            <v>0</v>
          </cell>
          <cell r="AO2268">
            <v>0</v>
          </cell>
          <cell r="AP2268">
            <v>0</v>
          </cell>
          <cell r="AQ2268">
            <v>0</v>
          </cell>
          <cell r="AR2268">
            <v>0</v>
          </cell>
          <cell r="AS2268">
            <v>0</v>
          </cell>
          <cell r="AT2268">
            <v>0</v>
          </cell>
          <cell r="AU2268">
            <v>0</v>
          </cell>
          <cell r="AV2268">
            <v>0</v>
          </cell>
          <cell r="AW2268">
            <v>0</v>
          </cell>
          <cell r="AX2268">
            <v>0</v>
          </cell>
          <cell r="AY2268">
            <v>0</v>
          </cell>
          <cell r="AZ2268">
            <v>0</v>
          </cell>
        </row>
        <row r="2269">
          <cell r="O2269">
            <v>-248764</v>
          </cell>
          <cell r="P2269">
            <v>-248764</v>
          </cell>
          <cell r="AO2269">
            <v>-248764</v>
          </cell>
          <cell r="AP2269">
            <v>-248764</v>
          </cell>
          <cell r="AQ2269">
            <v>-248764</v>
          </cell>
          <cell r="AR2269">
            <v>-248764</v>
          </cell>
          <cell r="AS2269">
            <v>-248764</v>
          </cell>
          <cell r="AT2269">
            <v>-248764</v>
          </cell>
          <cell r="AU2269">
            <v>-248764</v>
          </cell>
          <cell r="AV2269">
            <v>-248764</v>
          </cell>
          <cell r="AW2269">
            <v>-248764</v>
          </cell>
          <cell r="AX2269">
            <v>-238398.83333333334</v>
          </cell>
          <cell r="AY2269">
            <v>-217668.5</v>
          </cell>
          <cell r="AZ2269">
            <v>-196938.16666666666</v>
          </cell>
        </row>
        <row r="2270">
          <cell r="O2270">
            <v>0</v>
          </cell>
          <cell r="P2270">
            <v>0</v>
          </cell>
          <cell r="AO2270">
            <v>0</v>
          </cell>
          <cell r="AP2270">
            <v>0</v>
          </cell>
          <cell r="AQ2270">
            <v>0</v>
          </cell>
          <cell r="AR2270">
            <v>0</v>
          </cell>
          <cell r="AS2270">
            <v>0</v>
          </cell>
          <cell r="AT2270">
            <v>0</v>
          </cell>
          <cell r="AU2270">
            <v>0</v>
          </cell>
          <cell r="AV2270">
            <v>0</v>
          </cell>
          <cell r="AW2270">
            <v>0</v>
          </cell>
          <cell r="AX2270">
            <v>0</v>
          </cell>
          <cell r="AY2270">
            <v>0</v>
          </cell>
          <cell r="AZ2270">
            <v>0</v>
          </cell>
        </row>
        <row r="2271">
          <cell r="O2271">
            <v>0</v>
          </cell>
          <cell r="P2271">
            <v>0</v>
          </cell>
          <cell r="AO2271">
            <v>0</v>
          </cell>
          <cell r="AP2271">
            <v>0</v>
          </cell>
          <cell r="AQ2271">
            <v>0</v>
          </cell>
          <cell r="AR2271">
            <v>0</v>
          </cell>
          <cell r="AS2271">
            <v>0</v>
          </cell>
          <cell r="AT2271">
            <v>0</v>
          </cell>
          <cell r="AU2271">
            <v>0</v>
          </cell>
          <cell r="AV2271">
            <v>0</v>
          </cell>
          <cell r="AW2271">
            <v>0</v>
          </cell>
          <cell r="AX2271">
            <v>0</v>
          </cell>
          <cell r="AY2271">
            <v>0</v>
          </cell>
          <cell r="AZ2271">
            <v>0</v>
          </cell>
        </row>
        <row r="2272">
          <cell r="O2272">
            <v>0</v>
          </cell>
          <cell r="P2272">
            <v>0</v>
          </cell>
          <cell r="AO2272">
            <v>0</v>
          </cell>
          <cell r="AP2272">
            <v>0</v>
          </cell>
          <cell r="AQ2272">
            <v>0</v>
          </cell>
          <cell r="AR2272">
            <v>0</v>
          </cell>
          <cell r="AS2272">
            <v>0</v>
          </cell>
          <cell r="AT2272">
            <v>0</v>
          </cell>
          <cell r="AU2272">
            <v>0</v>
          </cell>
          <cell r="AV2272">
            <v>0</v>
          </cell>
          <cell r="AW2272">
            <v>0</v>
          </cell>
          <cell r="AX2272">
            <v>0</v>
          </cell>
          <cell r="AY2272">
            <v>0</v>
          </cell>
          <cell r="AZ2272">
            <v>0</v>
          </cell>
        </row>
        <row r="2273">
          <cell r="O2273">
            <v>0</v>
          </cell>
          <cell r="P2273">
            <v>0</v>
          </cell>
          <cell r="AO2273">
            <v>0</v>
          </cell>
          <cell r="AP2273">
            <v>0</v>
          </cell>
          <cell r="AQ2273">
            <v>0</v>
          </cell>
          <cell r="AR2273">
            <v>0</v>
          </cell>
          <cell r="AS2273">
            <v>0</v>
          </cell>
          <cell r="AT2273">
            <v>0</v>
          </cell>
          <cell r="AU2273">
            <v>0</v>
          </cell>
          <cell r="AV2273">
            <v>0</v>
          </cell>
          <cell r="AW2273">
            <v>0</v>
          </cell>
          <cell r="AX2273">
            <v>0</v>
          </cell>
          <cell r="AY2273">
            <v>0</v>
          </cell>
          <cell r="AZ2273">
            <v>0</v>
          </cell>
        </row>
        <row r="2274">
          <cell r="O2274">
            <v>-5661623.7999999998</v>
          </cell>
          <cell r="P2274">
            <v>-5641468.7000000002</v>
          </cell>
          <cell r="AO2274">
            <v>-5769354.3833333328</v>
          </cell>
          <cell r="AP2274">
            <v>-5746337.9020833336</v>
          </cell>
          <cell r="AQ2274">
            <v>-5723339.5916666659</v>
          </cell>
          <cell r="AR2274">
            <v>-5700359.4520833334</v>
          </cell>
          <cell r="AS2274">
            <v>-5677397.4833333334</v>
          </cell>
          <cell r="AT2274">
            <v>-5654453.6854166659</v>
          </cell>
          <cell r="AU2274">
            <v>-5631528.0583333327</v>
          </cell>
          <cell r="AV2274">
            <v>-5608620.6020833328</v>
          </cell>
          <cell r="AW2274">
            <v>-5585731.3166666655</v>
          </cell>
          <cell r="AX2274">
            <v>-5562860.2020833325</v>
          </cell>
          <cell r="AY2274">
            <v>-5541408.7020833325</v>
          </cell>
          <cell r="AZ2274">
            <v>-5521372.1208333327</v>
          </cell>
        </row>
        <row r="2275">
          <cell r="O2275">
            <v>0</v>
          </cell>
          <cell r="P2275">
            <v>0</v>
          </cell>
          <cell r="AO2275">
            <v>0</v>
          </cell>
          <cell r="AP2275">
            <v>0</v>
          </cell>
          <cell r="AQ2275">
            <v>0</v>
          </cell>
          <cell r="AR2275">
            <v>0</v>
          </cell>
          <cell r="AS2275">
            <v>0</v>
          </cell>
          <cell r="AT2275">
            <v>0</v>
          </cell>
          <cell r="AU2275">
            <v>0</v>
          </cell>
          <cell r="AV2275">
            <v>0</v>
          </cell>
          <cell r="AW2275">
            <v>0</v>
          </cell>
          <cell r="AX2275">
            <v>0</v>
          </cell>
          <cell r="AY2275">
            <v>0</v>
          </cell>
          <cell r="AZ2275">
            <v>0</v>
          </cell>
        </row>
        <row r="2276">
          <cell r="O2276">
            <v>-4292252.9000000004</v>
          </cell>
          <cell r="P2276">
            <v>-4239896.4000000004</v>
          </cell>
          <cell r="AO2276">
            <v>-2065591.3449999997</v>
          </cell>
          <cell r="AP2276">
            <v>-2411982.3699999996</v>
          </cell>
          <cell r="AQ2276">
            <v>-2753706.3783333329</v>
          </cell>
          <cell r="AR2276">
            <v>-3079754.4925000002</v>
          </cell>
          <cell r="AS2276">
            <v>-3367432.3354166667</v>
          </cell>
          <cell r="AT2276">
            <v>-3603130.0687499996</v>
          </cell>
          <cell r="AU2276">
            <v>-3794076.2349999994</v>
          </cell>
          <cell r="AV2276">
            <v>-3940693.9479166665</v>
          </cell>
          <cell r="AW2276">
            <v>-4020085.4983333335</v>
          </cell>
          <cell r="AX2276">
            <v>-4013837.3862500004</v>
          </cell>
          <cell r="AY2276">
            <v>-3960425.3374999999</v>
          </cell>
          <cell r="AZ2276">
            <v>-3903760.1333333333</v>
          </cell>
        </row>
        <row r="2277">
          <cell r="O2277">
            <v>0</v>
          </cell>
          <cell r="P2277">
            <v>0</v>
          </cell>
          <cell r="AO2277">
            <v>0</v>
          </cell>
          <cell r="AP2277">
            <v>0</v>
          </cell>
          <cell r="AQ2277">
            <v>0</v>
          </cell>
          <cell r="AR2277">
            <v>0</v>
          </cell>
          <cell r="AS2277">
            <v>0</v>
          </cell>
          <cell r="AT2277">
            <v>0</v>
          </cell>
          <cell r="AU2277">
            <v>0</v>
          </cell>
          <cell r="AV2277">
            <v>0</v>
          </cell>
          <cell r="AW2277">
            <v>0</v>
          </cell>
          <cell r="AX2277">
            <v>0</v>
          </cell>
          <cell r="AY2277">
            <v>0</v>
          </cell>
          <cell r="AZ2277">
            <v>0</v>
          </cell>
        </row>
        <row r="2278">
          <cell r="O2278">
            <v>0</v>
          </cell>
          <cell r="P2278">
            <v>0</v>
          </cell>
          <cell r="AO2278">
            <v>0</v>
          </cell>
          <cell r="AP2278">
            <v>0</v>
          </cell>
          <cell r="AQ2278">
            <v>0</v>
          </cell>
          <cell r="AR2278">
            <v>0</v>
          </cell>
          <cell r="AS2278">
            <v>0</v>
          </cell>
          <cell r="AT2278">
            <v>0</v>
          </cell>
          <cell r="AU2278">
            <v>0</v>
          </cell>
          <cell r="AV2278">
            <v>0</v>
          </cell>
          <cell r="AW2278">
            <v>0</v>
          </cell>
          <cell r="AX2278">
            <v>0</v>
          </cell>
          <cell r="AY2278">
            <v>0</v>
          </cell>
          <cell r="AZ2278">
            <v>0</v>
          </cell>
        </row>
        <row r="2279">
          <cell r="O2279">
            <v>0</v>
          </cell>
          <cell r="P2279">
            <v>0</v>
          </cell>
          <cell r="AO2279">
            <v>0</v>
          </cell>
          <cell r="AP2279">
            <v>0</v>
          </cell>
          <cell r="AQ2279">
            <v>0</v>
          </cell>
          <cell r="AR2279">
            <v>0</v>
          </cell>
          <cell r="AS2279">
            <v>0</v>
          </cell>
          <cell r="AT2279">
            <v>0</v>
          </cell>
          <cell r="AU2279">
            <v>0</v>
          </cell>
          <cell r="AV2279">
            <v>0</v>
          </cell>
          <cell r="AW2279">
            <v>0</v>
          </cell>
          <cell r="AX2279">
            <v>0</v>
          </cell>
          <cell r="AY2279">
            <v>0</v>
          </cell>
          <cell r="AZ2279">
            <v>0</v>
          </cell>
        </row>
        <row r="2280">
          <cell r="O2280">
            <v>0</v>
          </cell>
          <cell r="P2280">
            <v>0</v>
          </cell>
          <cell r="AO2280">
            <v>0</v>
          </cell>
          <cell r="AP2280">
            <v>0</v>
          </cell>
          <cell r="AQ2280">
            <v>0</v>
          </cell>
          <cell r="AR2280">
            <v>0</v>
          </cell>
          <cell r="AS2280">
            <v>0</v>
          </cell>
          <cell r="AT2280">
            <v>0</v>
          </cell>
          <cell r="AU2280">
            <v>0</v>
          </cell>
          <cell r="AV2280">
            <v>0</v>
          </cell>
          <cell r="AW2280">
            <v>0</v>
          </cell>
          <cell r="AX2280">
            <v>0</v>
          </cell>
          <cell r="AY2280">
            <v>0</v>
          </cell>
          <cell r="AZ2280">
            <v>0</v>
          </cell>
        </row>
        <row r="2281">
          <cell r="O2281">
            <v>0</v>
          </cell>
          <cell r="P2281">
            <v>0</v>
          </cell>
          <cell r="AO2281">
            <v>0</v>
          </cell>
          <cell r="AP2281">
            <v>0</v>
          </cell>
          <cell r="AQ2281">
            <v>0</v>
          </cell>
          <cell r="AR2281">
            <v>0</v>
          </cell>
          <cell r="AS2281">
            <v>0</v>
          </cell>
          <cell r="AT2281">
            <v>0</v>
          </cell>
          <cell r="AU2281">
            <v>0</v>
          </cell>
          <cell r="AV2281">
            <v>0</v>
          </cell>
          <cell r="AW2281">
            <v>0</v>
          </cell>
          <cell r="AX2281">
            <v>0</v>
          </cell>
          <cell r="AY2281">
            <v>0</v>
          </cell>
          <cell r="AZ2281">
            <v>0</v>
          </cell>
        </row>
        <row r="2282">
          <cell r="O2282">
            <v>0</v>
          </cell>
          <cell r="P2282">
            <v>0</v>
          </cell>
          <cell r="AO2282">
            <v>0</v>
          </cell>
          <cell r="AP2282">
            <v>0</v>
          </cell>
          <cell r="AQ2282">
            <v>0</v>
          </cell>
          <cell r="AR2282">
            <v>0</v>
          </cell>
          <cell r="AS2282">
            <v>0</v>
          </cell>
          <cell r="AT2282">
            <v>0</v>
          </cell>
          <cell r="AU2282">
            <v>0</v>
          </cell>
          <cell r="AV2282">
            <v>0</v>
          </cell>
          <cell r="AW2282">
            <v>0</v>
          </cell>
          <cell r="AX2282">
            <v>0</v>
          </cell>
          <cell r="AY2282">
            <v>0</v>
          </cell>
          <cell r="AZ2282">
            <v>0</v>
          </cell>
        </row>
        <row r="2283">
          <cell r="O2283">
            <v>0</v>
          </cell>
          <cell r="P2283">
            <v>0</v>
          </cell>
          <cell r="AO2283">
            <v>0</v>
          </cell>
          <cell r="AP2283">
            <v>0</v>
          </cell>
          <cell r="AQ2283">
            <v>0</v>
          </cell>
          <cell r="AR2283">
            <v>0</v>
          </cell>
          <cell r="AS2283">
            <v>0</v>
          </cell>
          <cell r="AT2283">
            <v>0</v>
          </cell>
          <cell r="AU2283">
            <v>0</v>
          </cell>
          <cell r="AV2283">
            <v>0</v>
          </cell>
          <cell r="AW2283">
            <v>0</v>
          </cell>
          <cell r="AX2283">
            <v>0</v>
          </cell>
          <cell r="AY2283">
            <v>0</v>
          </cell>
          <cell r="AZ2283">
            <v>0</v>
          </cell>
        </row>
        <row r="2284">
          <cell r="O2284">
            <v>-607891.04</v>
          </cell>
          <cell r="P2284">
            <v>-1505845.05</v>
          </cell>
          <cell r="AO2284">
            <v>-2124196.1333333333</v>
          </cell>
          <cell r="AP2284">
            <v>-2729250.217916667</v>
          </cell>
          <cell r="AQ2284">
            <v>-3331883.0658333334</v>
          </cell>
          <cell r="AR2284">
            <v>-3841579.1091666669</v>
          </cell>
          <cell r="AS2284">
            <v>-4409437.12</v>
          </cell>
          <cell r="AT2284">
            <v>-4918593.4137499994</v>
          </cell>
          <cell r="AU2284">
            <v>-5280968.5199999996</v>
          </cell>
          <cell r="AV2284">
            <v>-5493396.0887500001</v>
          </cell>
          <cell r="AW2284">
            <v>-5706528.9937499994</v>
          </cell>
          <cell r="AX2284">
            <v>-5952181.2458333336</v>
          </cell>
          <cell r="AY2284">
            <v>-6207160.8041666672</v>
          </cell>
          <cell r="AZ2284">
            <v>-6522951.817499999</v>
          </cell>
        </row>
        <row r="2285">
          <cell r="O2285">
            <v>0</v>
          </cell>
          <cell r="P2285">
            <v>0</v>
          </cell>
          <cell r="AO2285">
            <v>0</v>
          </cell>
          <cell r="AP2285">
            <v>0</v>
          </cell>
          <cell r="AQ2285">
            <v>0</v>
          </cell>
          <cell r="AR2285">
            <v>0</v>
          </cell>
          <cell r="AS2285">
            <v>0</v>
          </cell>
          <cell r="AT2285">
            <v>0</v>
          </cell>
          <cell r="AU2285">
            <v>0</v>
          </cell>
          <cell r="AV2285">
            <v>0</v>
          </cell>
          <cell r="AW2285">
            <v>0</v>
          </cell>
          <cell r="AX2285">
            <v>0</v>
          </cell>
          <cell r="AY2285">
            <v>0</v>
          </cell>
          <cell r="AZ2285">
            <v>0</v>
          </cell>
        </row>
        <row r="2286">
          <cell r="O2286">
            <v>-722373.91</v>
          </cell>
          <cell r="P2286">
            <v>-1336473.8799999999</v>
          </cell>
          <cell r="AO2286">
            <v>-1712906.6129166663</v>
          </cell>
          <cell r="AP2286">
            <v>-1644018.7545833334</v>
          </cell>
          <cell r="AQ2286">
            <v>-1552482.7074999998</v>
          </cell>
          <cell r="AR2286">
            <v>-1462074.5233333334</v>
          </cell>
          <cell r="AS2286">
            <v>-1393868.7929166665</v>
          </cell>
          <cell r="AT2286">
            <v>-1371042.2029166666</v>
          </cell>
          <cell r="AU2286">
            <v>-1385426.0779166669</v>
          </cell>
          <cell r="AV2286">
            <v>-1377295.1954166666</v>
          </cell>
          <cell r="AW2286">
            <v>-1366654.4570833333</v>
          </cell>
          <cell r="AX2286">
            <v>-1351603.74</v>
          </cell>
          <cell r="AY2286">
            <v>-1329361.7304166665</v>
          </cell>
          <cell r="AZ2286">
            <v>-1283352.2308333332</v>
          </cell>
        </row>
        <row r="2287">
          <cell r="O2287">
            <v>0</v>
          </cell>
          <cell r="P2287">
            <v>0</v>
          </cell>
          <cell r="AO2287">
            <v>0</v>
          </cell>
          <cell r="AP2287">
            <v>0</v>
          </cell>
          <cell r="AQ2287">
            <v>0</v>
          </cell>
          <cell r="AR2287">
            <v>0</v>
          </cell>
          <cell r="AS2287">
            <v>0</v>
          </cell>
          <cell r="AT2287">
            <v>0</v>
          </cell>
          <cell r="AU2287">
            <v>0</v>
          </cell>
          <cell r="AV2287">
            <v>0</v>
          </cell>
          <cell r="AW2287">
            <v>0</v>
          </cell>
          <cell r="AX2287">
            <v>0</v>
          </cell>
          <cell r="AY2287">
            <v>0</v>
          </cell>
          <cell r="AZ2287">
            <v>0</v>
          </cell>
        </row>
        <row r="2288">
          <cell r="O2288">
            <v>0</v>
          </cell>
          <cell r="P2288">
            <v>0</v>
          </cell>
          <cell r="AO2288">
            <v>0</v>
          </cell>
          <cell r="AP2288">
            <v>0</v>
          </cell>
          <cell r="AQ2288">
            <v>0</v>
          </cell>
          <cell r="AR2288">
            <v>0</v>
          </cell>
          <cell r="AS2288">
            <v>0</v>
          </cell>
          <cell r="AT2288">
            <v>0</v>
          </cell>
          <cell r="AU2288">
            <v>0</v>
          </cell>
          <cell r="AV2288">
            <v>0</v>
          </cell>
          <cell r="AW2288">
            <v>0</v>
          </cell>
          <cell r="AX2288">
            <v>0</v>
          </cell>
          <cell r="AY2288">
            <v>0</v>
          </cell>
          <cell r="AZ2288">
            <v>0</v>
          </cell>
        </row>
        <row r="2289">
          <cell r="O2289">
            <v>0</v>
          </cell>
          <cell r="P2289">
            <v>0</v>
          </cell>
          <cell r="AO2289">
            <v>0</v>
          </cell>
          <cell r="AP2289">
            <v>0</v>
          </cell>
          <cell r="AQ2289">
            <v>0</v>
          </cell>
          <cell r="AR2289">
            <v>0</v>
          </cell>
          <cell r="AS2289">
            <v>0</v>
          </cell>
          <cell r="AT2289">
            <v>0</v>
          </cell>
          <cell r="AU2289">
            <v>0</v>
          </cell>
          <cell r="AV2289">
            <v>0</v>
          </cell>
          <cell r="AW2289">
            <v>0</v>
          </cell>
          <cell r="AX2289">
            <v>0</v>
          </cell>
          <cell r="AY2289">
            <v>0</v>
          </cell>
          <cell r="AZ2289">
            <v>0</v>
          </cell>
        </row>
        <row r="2290">
          <cell r="O2290">
            <v>0</v>
          </cell>
          <cell r="P2290">
            <v>0</v>
          </cell>
          <cell r="AO2290">
            <v>0</v>
          </cell>
          <cell r="AP2290">
            <v>0</v>
          </cell>
          <cell r="AQ2290">
            <v>0</v>
          </cell>
          <cell r="AR2290">
            <v>0</v>
          </cell>
          <cell r="AS2290">
            <v>0</v>
          </cell>
          <cell r="AT2290">
            <v>0</v>
          </cell>
          <cell r="AU2290">
            <v>0</v>
          </cell>
          <cell r="AV2290">
            <v>0</v>
          </cell>
          <cell r="AW2290">
            <v>0</v>
          </cell>
          <cell r="AX2290">
            <v>0</v>
          </cell>
          <cell r="AY2290">
            <v>0</v>
          </cell>
          <cell r="AZ2290">
            <v>0</v>
          </cell>
        </row>
        <row r="2291">
          <cell r="O2291">
            <v>0</v>
          </cell>
          <cell r="P2291">
            <v>0</v>
          </cell>
          <cell r="AO2291">
            <v>0</v>
          </cell>
          <cell r="AP2291">
            <v>0</v>
          </cell>
          <cell r="AQ2291">
            <v>0</v>
          </cell>
          <cell r="AR2291">
            <v>0</v>
          </cell>
          <cell r="AS2291">
            <v>0</v>
          </cell>
          <cell r="AT2291">
            <v>0</v>
          </cell>
          <cell r="AU2291">
            <v>0</v>
          </cell>
          <cell r="AV2291">
            <v>0</v>
          </cell>
          <cell r="AW2291">
            <v>0</v>
          </cell>
          <cell r="AX2291">
            <v>0</v>
          </cell>
          <cell r="AY2291">
            <v>0</v>
          </cell>
          <cell r="AZ2291">
            <v>0</v>
          </cell>
        </row>
        <row r="2292">
          <cell r="O2292">
            <v>0</v>
          </cell>
          <cell r="P2292">
            <v>0</v>
          </cell>
          <cell r="AO2292">
            <v>0</v>
          </cell>
          <cell r="AP2292">
            <v>0</v>
          </cell>
          <cell r="AQ2292">
            <v>0</v>
          </cell>
          <cell r="AR2292">
            <v>0</v>
          </cell>
          <cell r="AS2292">
            <v>0</v>
          </cell>
          <cell r="AT2292">
            <v>0</v>
          </cell>
          <cell r="AU2292">
            <v>0</v>
          </cell>
          <cell r="AV2292">
            <v>0</v>
          </cell>
          <cell r="AW2292">
            <v>0</v>
          </cell>
          <cell r="AX2292">
            <v>0</v>
          </cell>
          <cell r="AY2292">
            <v>0</v>
          </cell>
          <cell r="AZ2292">
            <v>0</v>
          </cell>
        </row>
        <row r="2293">
          <cell r="O2293">
            <v>0</v>
          </cell>
          <cell r="P2293">
            <v>0</v>
          </cell>
          <cell r="AO2293">
            <v>0</v>
          </cell>
          <cell r="AP2293">
            <v>0</v>
          </cell>
          <cell r="AQ2293">
            <v>0</v>
          </cell>
          <cell r="AR2293">
            <v>0</v>
          </cell>
          <cell r="AS2293">
            <v>0</v>
          </cell>
          <cell r="AT2293">
            <v>0</v>
          </cell>
          <cell r="AU2293">
            <v>0</v>
          </cell>
          <cell r="AV2293">
            <v>0</v>
          </cell>
          <cell r="AW2293">
            <v>0</v>
          </cell>
          <cell r="AX2293">
            <v>0</v>
          </cell>
          <cell r="AY2293">
            <v>0</v>
          </cell>
          <cell r="AZ2293">
            <v>0</v>
          </cell>
        </row>
        <row r="2294">
          <cell r="O2294">
            <v>-39686110.859999999</v>
          </cell>
          <cell r="P2294">
            <v>-39453963.560000002</v>
          </cell>
          <cell r="AO2294">
            <v>-40614678.528750002</v>
          </cell>
          <cell r="AP2294">
            <v>-40382587.962916665</v>
          </cell>
          <cell r="AQ2294">
            <v>-40150408.397916667</v>
          </cell>
          <cell r="AR2294">
            <v>-39918249.102083325</v>
          </cell>
          <cell r="AS2294">
            <v>-39686101.673749998</v>
          </cell>
          <cell r="AT2294">
            <v>-39451677.362916656</v>
          </cell>
          <cell r="AU2294">
            <v>-39205827.770833336</v>
          </cell>
          <cell r="AV2294">
            <v>-38941704.287083335</v>
          </cell>
          <cell r="AW2294">
            <v>-38659306.911666669</v>
          </cell>
          <cell r="AX2294">
            <v>-38358636.473750003</v>
          </cell>
          <cell r="AY2294">
            <v>-38039692.973333336</v>
          </cell>
          <cell r="AZ2294">
            <v>-37702476.410416663</v>
          </cell>
        </row>
        <row r="2295">
          <cell r="O2295">
            <v>0</v>
          </cell>
          <cell r="P2295">
            <v>0</v>
          </cell>
          <cell r="AO2295">
            <v>0</v>
          </cell>
          <cell r="AP2295">
            <v>0</v>
          </cell>
          <cell r="AQ2295">
            <v>0</v>
          </cell>
          <cell r="AR2295">
            <v>0</v>
          </cell>
          <cell r="AS2295">
            <v>0</v>
          </cell>
          <cell r="AT2295">
            <v>0</v>
          </cell>
          <cell r="AU2295">
            <v>0</v>
          </cell>
          <cell r="AV2295">
            <v>0</v>
          </cell>
          <cell r="AW2295">
            <v>0</v>
          </cell>
          <cell r="AX2295">
            <v>0</v>
          </cell>
          <cell r="AY2295">
            <v>0</v>
          </cell>
          <cell r="AZ2295">
            <v>-262106.52458333332</v>
          </cell>
        </row>
        <row r="2296">
          <cell r="O2296">
            <v>0</v>
          </cell>
          <cell r="P2296">
            <v>0</v>
          </cell>
          <cell r="AO2296">
            <v>0</v>
          </cell>
          <cell r="AP2296">
            <v>0</v>
          </cell>
          <cell r="AQ2296">
            <v>0</v>
          </cell>
          <cell r="AR2296">
            <v>0</v>
          </cell>
          <cell r="AS2296">
            <v>0</v>
          </cell>
          <cell r="AT2296">
            <v>0</v>
          </cell>
          <cell r="AU2296">
            <v>0</v>
          </cell>
          <cell r="AV2296">
            <v>0</v>
          </cell>
          <cell r="AW2296">
            <v>0</v>
          </cell>
          <cell r="AX2296">
            <v>0</v>
          </cell>
          <cell r="AY2296">
            <v>0</v>
          </cell>
          <cell r="AZ2296">
            <v>0</v>
          </cell>
        </row>
        <row r="2297">
          <cell r="O2297">
            <v>-19193587.789999999</v>
          </cell>
          <cell r="P2297">
            <v>-9644157.8599999994</v>
          </cell>
          <cell r="AO2297">
            <v>-17623969.355</v>
          </cell>
          <cell r="AP2297">
            <v>-15510323.799166664</v>
          </cell>
          <cell r="AQ2297">
            <v>-14109887.539166667</v>
          </cell>
          <cell r="AR2297">
            <v>-13470105.976666665</v>
          </cell>
          <cell r="AS2297">
            <v>-12845271.729166662</v>
          </cell>
          <cell r="AT2297">
            <v>-11363976.490833335</v>
          </cell>
          <cell r="AU2297">
            <v>-9449900.8066666666</v>
          </cell>
          <cell r="AV2297">
            <v>-7728149.9229166694</v>
          </cell>
          <cell r="AW2297">
            <v>-6042157.8391666682</v>
          </cell>
          <cell r="AX2297">
            <v>-4514086.2479166659</v>
          </cell>
          <cell r="AY2297">
            <v>-3415914.3079166659</v>
          </cell>
          <cell r="AZ2297">
            <v>-3601942.9104166664</v>
          </cell>
        </row>
        <row r="2298">
          <cell r="O2298">
            <v>0</v>
          </cell>
          <cell r="P2298">
            <v>0</v>
          </cell>
          <cell r="AO2298">
            <v>0</v>
          </cell>
          <cell r="AP2298">
            <v>0</v>
          </cell>
          <cell r="AQ2298">
            <v>0</v>
          </cell>
          <cell r="AR2298">
            <v>0</v>
          </cell>
          <cell r="AS2298">
            <v>0</v>
          </cell>
          <cell r="AT2298">
            <v>0</v>
          </cell>
          <cell r="AU2298">
            <v>0</v>
          </cell>
          <cell r="AV2298">
            <v>0</v>
          </cell>
          <cell r="AW2298">
            <v>0</v>
          </cell>
          <cell r="AX2298">
            <v>0</v>
          </cell>
          <cell r="AY2298">
            <v>0</v>
          </cell>
          <cell r="AZ2298">
            <v>0</v>
          </cell>
        </row>
        <row r="2299">
          <cell r="O2299">
            <v>0</v>
          </cell>
          <cell r="P2299">
            <v>0</v>
          </cell>
          <cell r="AO2299">
            <v>0</v>
          </cell>
          <cell r="AP2299">
            <v>0</v>
          </cell>
          <cell r="AQ2299">
            <v>0</v>
          </cell>
          <cell r="AR2299">
            <v>0</v>
          </cell>
          <cell r="AS2299">
            <v>0</v>
          </cell>
          <cell r="AT2299">
            <v>0</v>
          </cell>
          <cell r="AU2299">
            <v>0</v>
          </cell>
          <cell r="AV2299">
            <v>0</v>
          </cell>
          <cell r="AW2299">
            <v>0</v>
          </cell>
          <cell r="AX2299">
            <v>0</v>
          </cell>
          <cell r="AY2299">
            <v>0</v>
          </cell>
          <cell r="AZ2299">
            <v>0</v>
          </cell>
        </row>
        <row r="2300">
          <cell r="O2300">
            <v>0</v>
          </cell>
          <cell r="P2300">
            <v>0</v>
          </cell>
          <cell r="AO2300">
            <v>0</v>
          </cell>
          <cell r="AP2300">
            <v>0</v>
          </cell>
          <cell r="AQ2300">
            <v>0</v>
          </cell>
          <cell r="AR2300">
            <v>0</v>
          </cell>
          <cell r="AS2300">
            <v>0</v>
          </cell>
          <cell r="AT2300">
            <v>0</v>
          </cell>
          <cell r="AU2300">
            <v>0</v>
          </cell>
          <cell r="AV2300">
            <v>0</v>
          </cell>
          <cell r="AW2300">
            <v>0</v>
          </cell>
          <cell r="AX2300">
            <v>0</v>
          </cell>
          <cell r="AY2300">
            <v>0</v>
          </cell>
          <cell r="AZ2300">
            <v>0</v>
          </cell>
        </row>
        <row r="2301">
          <cell r="O2301">
            <v>-4846915.17</v>
          </cell>
          <cell r="P2301">
            <v>-4889950.88</v>
          </cell>
          <cell r="AO2301">
            <v>-5509455.4550000001</v>
          </cell>
          <cell r="AP2301">
            <v>-5748309.3129166663</v>
          </cell>
          <cell r="AQ2301">
            <v>-5987813.7112500006</v>
          </cell>
          <cell r="AR2301">
            <v>-5878032.854166667</v>
          </cell>
          <cell r="AS2301">
            <v>-5770256.385416667</v>
          </cell>
          <cell r="AT2301">
            <v>-5657227.8516666675</v>
          </cell>
          <cell r="AU2301">
            <v>-5541132.94625</v>
          </cell>
          <cell r="AV2301">
            <v>-5427967.2908333344</v>
          </cell>
          <cell r="AW2301">
            <v>-5320641.6749999998</v>
          </cell>
          <cell r="AX2301">
            <v>-5215378.0229166672</v>
          </cell>
          <cell r="AY2301">
            <v>-5206957.5245833332</v>
          </cell>
          <cell r="AZ2301">
            <v>-5298585.5466666659</v>
          </cell>
        </row>
        <row r="2302">
          <cell r="O2302">
            <v>0</v>
          </cell>
          <cell r="P2302">
            <v>0</v>
          </cell>
          <cell r="AO2302">
            <v>0</v>
          </cell>
          <cell r="AP2302">
            <v>0</v>
          </cell>
          <cell r="AQ2302">
            <v>0</v>
          </cell>
          <cell r="AR2302">
            <v>0</v>
          </cell>
          <cell r="AS2302">
            <v>0</v>
          </cell>
          <cell r="AT2302">
            <v>0</v>
          </cell>
          <cell r="AU2302">
            <v>0</v>
          </cell>
          <cell r="AV2302">
            <v>0</v>
          </cell>
          <cell r="AW2302">
            <v>0</v>
          </cell>
          <cell r="AX2302">
            <v>0</v>
          </cell>
          <cell r="AY2302">
            <v>0</v>
          </cell>
          <cell r="AZ2302">
            <v>0</v>
          </cell>
        </row>
        <row r="2303">
          <cell r="O2303">
            <v>-1462368.53</v>
          </cell>
          <cell r="P2303">
            <v>-1245981.3400000001</v>
          </cell>
          <cell r="AO2303">
            <v>-1254835.4695833332</v>
          </cell>
          <cell r="AP2303">
            <v>-1151507.5525</v>
          </cell>
          <cell r="AQ2303">
            <v>-1092617.1508333334</v>
          </cell>
          <cell r="AR2303">
            <v>-1075714.9212500001</v>
          </cell>
          <cell r="AS2303">
            <v>-1085526.06375</v>
          </cell>
          <cell r="AT2303">
            <v>-1097606.3791666667</v>
          </cell>
          <cell r="AU2303">
            <v>-1106692.6220833333</v>
          </cell>
          <cell r="AV2303">
            <v>-1114696.6600000001</v>
          </cell>
          <cell r="AW2303">
            <v>-1126772.8091666666</v>
          </cell>
          <cell r="AX2303">
            <v>-1151200.97</v>
          </cell>
          <cell r="AY2303">
            <v>-1179051.9033333333</v>
          </cell>
          <cell r="AZ2303">
            <v>-1219208.9741666669</v>
          </cell>
        </row>
        <row r="2304">
          <cell r="O2304">
            <v>0</v>
          </cell>
          <cell r="P2304">
            <v>0</v>
          </cell>
          <cell r="AO2304">
            <v>0</v>
          </cell>
          <cell r="AP2304">
            <v>0</v>
          </cell>
          <cell r="AQ2304">
            <v>0</v>
          </cell>
          <cell r="AR2304">
            <v>0</v>
          </cell>
          <cell r="AS2304">
            <v>0</v>
          </cell>
          <cell r="AT2304">
            <v>0</v>
          </cell>
          <cell r="AU2304">
            <v>0</v>
          </cell>
          <cell r="AV2304">
            <v>0</v>
          </cell>
          <cell r="AW2304">
            <v>0</v>
          </cell>
          <cell r="AX2304">
            <v>0</v>
          </cell>
          <cell r="AY2304">
            <v>0</v>
          </cell>
          <cell r="AZ2304">
            <v>0</v>
          </cell>
        </row>
        <row r="2305">
          <cell r="O2305">
            <v>0</v>
          </cell>
          <cell r="P2305">
            <v>0</v>
          </cell>
          <cell r="AO2305">
            <v>0</v>
          </cell>
          <cell r="AP2305">
            <v>0</v>
          </cell>
          <cell r="AQ2305">
            <v>0</v>
          </cell>
          <cell r="AR2305">
            <v>0</v>
          </cell>
          <cell r="AS2305">
            <v>0</v>
          </cell>
          <cell r="AT2305">
            <v>0</v>
          </cell>
          <cell r="AU2305">
            <v>0</v>
          </cell>
          <cell r="AV2305">
            <v>0</v>
          </cell>
          <cell r="AW2305">
            <v>0</v>
          </cell>
          <cell r="AX2305">
            <v>0</v>
          </cell>
          <cell r="AY2305">
            <v>0</v>
          </cell>
          <cell r="AZ2305">
            <v>0</v>
          </cell>
        </row>
        <row r="2306">
          <cell r="O2306">
            <v>0</v>
          </cell>
          <cell r="P2306">
            <v>0</v>
          </cell>
          <cell r="AO2306">
            <v>0</v>
          </cell>
          <cell r="AP2306">
            <v>0</v>
          </cell>
          <cell r="AQ2306">
            <v>0</v>
          </cell>
          <cell r="AR2306">
            <v>0</v>
          </cell>
          <cell r="AS2306">
            <v>0</v>
          </cell>
          <cell r="AT2306">
            <v>0</v>
          </cell>
          <cell r="AU2306">
            <v>0</v>
          </cell>
          <cell r="AV2306">
            <v>0</v>
          </cell>
          <cell r="AW2306">
            <v>0</v>
          </cell>
          <cell r="AX2306">
            <v>0</v>
          </cell>
          <cell r="AY2306">
            <v>0</v>
          </cell>
          <cell r="AZ2306">
            <v>0</v>
          </cell>
        </row>
        <row r="2307">
          <cell r="O2307">
            <v>0</v>
          </cell>
          <cell r="P2307">
            <v>0</v>
          </cell>
          <cell r="AO2307">
            <v>0</v>
          </cell>
          <cell r="AP2307">
            <v>0</v>
          </cell>
          <cell r="AQ2307">
            <v>0</v>
          </cell>
          <cell r="AR2307">
            <v>0</v>
          </cell>
          <cell r="AS2307">
            <v>0</v>
          </cell>
          <cell r="AT2307">
            <v>0</v>
          </cell>
          <cell r="AU2307">
            <v>0</v>
          </cell>
          <cell r="AV2307">
            <v>0</v>
          </cell>
          <cell r="AW2307">
            <v>0</v>
          </cell>
          <cell r="AX2307">
            <v>0</v>
          </cell>
          <cell r="AY2307">
            <v>0</v>
          </cell>
          <cell r="AZ2307">
            <v>0</v>
          </cell>
        </row>
        <row r="2308">
          <cell r="O2308">
            <v>0</v>
          </cell>
          <cell r="P2308">
            <v>0</v>
          </cell>
          <cell r="AO2308">
            <v>0</v>
          </cell>
          <cell r="AP2308">
            <v>0</v>
          </cell>
          <cell r="AQ2308">
            <v>0</v>
          </cell>
          <cell r="AR2308">
            <v>0</v>
          </cell>
          <cell r="AS2308">
            <v>0</v>
          </cell>
          <cell r="AT2308">
            <v>0</v>
          </cell>
          <cell r="AU2308">
            <v>0</v>
          </cell>
          <cell r="AV2308">
            <v>0</v>
          </cell>
          <cell r="AW2308">
            <v>0</v>
          </cell>
          <cell r="AX2308">
            <v>0</v>
          </cell>
          <cell r="AY2308">
            <v>0</v>
          </cell>
          <cell r="AZ2308">
            <v>0</v>
          </cell>
        </row>
        <row r="2309">
          <cell r="O2309">
            <v>-139197174.84</v>
          </cell>
          <cell r="P2309">
            <v>-145191220.44</v>
          </cell>
          <cell r="AO2309">
            <v>-132796682.53249998</v>
          </cell>
          <cell r="AP2309">
            <v>-134627090.05791667</v>
          </cell>
          <cell r="AQ2309">
            <v>-136232747.94583336</v>
          </cell>
          <cell r="AR2309">
            <v>-137859673.39291665</v>
          </cell>
          <cell r="AS2309">
            <v>-139576169.47916666</v>
          </cell>
          <cell r="AT2309">
            <v>-141196594.78833333</v>
          </cell>
          <cell r="AU2309">
            <v>-142737618.06083331</v>
          </cell>
          <cell r="AV2309">
            <v>-143825613.52041668</v>
          </cell>
          <cell r="AW2309">
            <v>-144397192.06791666</v>
          </cell>
          <cell r="AX2309">
            <v>-144981519.715</v>
          </cell>
          <cell r="AY2309">
            <v>-145235860.28791666</v>
          </cell>
          <cell r="AZ2309">
            <v>-143025762.83958337</v>
          </cell>
        </row>
        <row r="2310">
          <cell r="O2310">
            <v>-2947738.05</v>
          </cell>
          <cell r="P2310">
            <v>-1158351.92</v>
          </cell>
          <cell r="AO2310">
            <v>-3341976.1608333327</v>
          </cell>
          <cell r="AP2310">
            <v>-3059989.9224999999</v>
          </cell>
          <cell r="AQ2310">
            <v>-2765688.3641666663</v>
          </cell>
          <cell r="AR2310">
            <v>-2457749.3491666662</v>
          </cell>
          <cell r="AS2310">
            <v>-2138015.6608333332</v>
          </cell>
          <cell r="AT2310">
            <v>-1806778.3020833333</v>
          </cell>
          <cell r="AU2310">
            <v>-1463150.5925</v>
          </cell>
          <cell r="AV2310">
            <v>-1089658.3462500002</v>
          </cell>
          <cell r="AW2310">
            <v>-706275.72541666683</v>
          </cell>
          <cell r="AX2310">
            <v>-330724.49166666664</v>
          </cell>
          <cell r="AY2310">
            <v>-11660.577083333375</v>
          </cell>
          <cell r="AZ2310">
            <v>141818.85583333331</v>
          </cell>
        </row>
        <row r="2311">
          <cell r="O2311">
            <v>0</v>
          </cell>
          <cell r="P2311">
            <v>0</v>
          </cell>
          <cell r="AO2311">
            <v>0</v>
          </cell>
          <cell r="AP2311">
            <v>0</v>
          </cell>
          <cell r="AQ2311">
            <v>0</v>
          </cell>
          <cell r="AR2311">
            <v>0</v>
          </cell>
          <cell r="AS2311">
            <v>0</v>
          </cell>
          <cell r="AT2311">
            <v>0</v>
          </cell>
          <cell r="AU2311">
            <v>0</v>
          </cell>
          <cell r="AV2311">
            <v>0</v>
          </cell>
          <cell r="AW2311">
            <v>0</v>
          </cell>
          <cell r="AX2311">
            <v>0</v>
          </cell>
          <cell r="AY2311">
            <v>0</v>
          </cell>
          <cell r="AZ2311">
            <v>0</v>
          </cell>
        </row>
        <row r="2312">
          <cell r="O2312">
            <v>0</v>
          </cell>
          <cell r="P2312">
            <v>0</v>
          </cell>
          <cell r="AO2312">
            <v>0</v>
          </cell>
          <cell r="AP2312">
            <v>0</v>
          </cell>
          <cell r="AQ2312">
            <v>0</v>
          </cell>
          <cell r="AR2312">
            <v>0</v>
          </cell>
          <cell r="AS2312">
            <v>0</v>
          </cell>
          <cell r="AT2312">
            <v>0</v>
          </cell>
          <cell r="AU2312">
            <v>0</v>
          </cell>
          <cell r="AV2312">
            <v>0</v>
          </cell>
          <cell r="AW2312">
            <v>0</v>
          </cell>
          <cell r="AX2312">
            <v>0</v>
          </cell>
          <cell r="AY2312">
            <v>0</v>
          </cell>
          <cell r="AZ2312">
            <v>0</v>
          </cell>
        </row>
        <row r="2313">
          <cell r="O2313">
            <v>0</v>
          </cell>
          <cell r="P2313">
            <v>0</v>
          </cell>
          <cell r="AO2313">
            <v>0</v>
          </cell>
          <cell r="AP2313">
            <v>0</v>
          </cell>
          <cell r="AQ2313">
            <v>0</v>
          </cell>
          <cell r="AR2313">
            <v>0</v>
          </cell>
          <cell r="AS2313">
            <v>0</v>
          </cell>
          <cell r="AT2313">
            <v>0</v>
          </cell>
          <cell r="AU2313">
            <v>0</v>
          </cell>
          <cell r="AV2313">
            <v>0</v>
          </cell>
          <cell r="AW2313">
            <v>0</v>
          </cell>
          <cell r="AX2313">
            <v>0</v>
          </cell>
          <cell r="AY2313">
            <v>0</v>
          </cell>
          <cell r="AZ2313">
            <v>0</v>
          </cell>
        </row>
        <row r="2314">
          <cell r="O2314">
            <v>-4035806.27</v>
          </cell>
          <cell r="P2314">
            <v>-3941954.85</v>
          </cell>
          <cell r="AO2314">
            <v>-4415122.4091666667</v>
          </cell>
          <cell r="AP2314">
            <v>-4333002.4195833337</v>
          </cell>
          <cell r="AQ2314">
            <v>-4258703.3812500006</v>
          </cell>
          <cell r="AR2314">
            <v>-4176583.3916666671</v>
          </cell>
          <cell r="AS2314">
            <v>-4082731.9750000001</v>
          </cell>
          <cell r="AT2314">
            <v>-3988880.558333334</v>
          </cell>
          <cell r="AU2314">
            <v>-3895029.1416666675</v>
          </cell>
          <cell r="AV2314">
            <v>-3801177.7250000001</v>
          </cell>
          <cell r="AW2314">
            <v>-3707326.3083333336</v>
          </cell>
          <cell r="AX2314">
            <v>-3613474.8916666671</v>
          </cell>
          <cell r="AY2314">
            <v>-3519623.4750000001</v>
          </cell>
          <cell r="AZ2314">
            <v>-3425772.058333334</v>
          </cell>
        </row>
        <row r="2315">
          <cell r="O2315">
            <v>0</v>
          </cell>
          <cell r="P2315">
            <v>0</v>
          </cell>
          <cell r="AO2315">
            <v>0</v>
          </cell>
          <cell r="AP2315">
            <v>0</v>
          </cell>
          <cell r="AQ2315">
            <v>0</v>
          </cell>
          <cell r="AR2315">
            <v>0</v>
          </cell>
          <cell r="AS2315">
            <v>0</v>
          </cell>
          <cell r="AT2315">
            <v>0</v>
          </cell>
          <cell r="AU2315">
            <v>0</v>
          </cell>
          <cell r="AV2315">
            <v>0</v>
          </cell>
          <cell r="AW2315">
            <v>0</v>
          </cell>
          <cell r="AX2315">
            <v>0</v>
          </cell>
          <cell r="AY2315">
            <v>0</v>
          </cell>
          <cell r="AZ2315">
            <v>0</v>
          </cell>
        </row>
        <row r="2316">
          <cell r="O2316">
            <v>0</v>
          </cell>
          <cell r="P2316">
            <v>0</v>
          </cell>
          <cell r="AO2316">
            <v>0</v>
          </cell>
          <cell r="AP2316">
            <v>0</v>
          </cell>
          <cell r="AQ2316">
            <v>0</v>
          </cell>
          <cell r="AR2316">
            <v>0</v>
          </cell>
          <cell r="AS2316">
            <v>0</v>
          </cell>
          <cell r="AT2316">
            <v>0</v>
          </cell>
          <cell r="AU2316">
            <v>0</v>
          </cell>
          <cell r="AV2316">
            <v>0</v>
          </cell>
          <cell r="AW2316">
            <v>0</v>
          </cell>
          <cell r="AX2316">
            <v>0</v>
          </cell>
          <cell r="AY2316">
            <v>0</v>
          </cell>
          <cell r="AZ2316">
            <v>0</v>
          </cell>
        </row>
        <row r="2317">
          <cell r="O2317">
            <v>0</v>
          </cell>
          <cell r="P2317">
            <v>0</v>
          </cell>
          <cell r="AO2317">
            <v>0</v>
          </cell>
          <cell r="AP2317">
            <v>0</v>
          </cell>
          <cell r="AQ2317">
            <v>0</v>
          </cell>
          <cell r="AR2317">
            <v>0</v>
          </cell>
          <cell r="AS2317">
            <v>0</v>
          </cell>
          <cell r="AT2317">
            <v>0</v>
          </cell>
          <cell r="AU2317">
            <v>0</v>
          </cell>
          <cell r="AV2317">
            <v>0</v>
          </cell>
          <cell r="AW2317">
            <v>0</v>
          </cell>
          <cell r="AX2317">
            <v>0</v>
          </cell>
          <cell r="AY2317">
            <v>0</v>
          </cell>
          <cell r="AZ2317">
            <v>0</v>
          </cell>
        </row>
        <row r="2318">
          <cell r="O2318">
            <v>0</v>
          </cell>
          <cell r="P2318">
            <v>0</v>
          </cell>
          <cell r="AO2318">
            <v>0</v>
          </cell>
          <cell r="AP2318">
            <v>0</v>
          </cell>
          <cell r="AQ2318">
            <v>0</v>
          </cell>
          <cell r="AR2318">
            <v>0</v>
          </cell>
          <cell r="AS2318">
            <v>0</v>
          </cell>
          <cell r="AT2318">
            <v>0</v>
          </cell>
          <cell r="AU2318">
            <v>0</v>
          </cell>
          <cell r="AV2318">
            <v>0</v>
          </cell>
          <cell r="AW2318">
            <v>0</v>
          </cell>
          <cell r="AX2318">
            <v>0</v>
          </cell>
          <cell r="AY2318">
            <v>0</v>
          </cell>
          <cell r="AZ2318">
            <v>0</v>
          </cell>
        </row>
        <row r="2319">
          <cell r="O2319">
            <v>0</v>
          </cell>
          <cell r="P2319">
            <v>0</v>
          </cell>
          <cell r="AO2319">
            <v>0</v>
          </cell>
          <cell r="AP2319">
            <v>0</v>
          </cell>
          <cell r="AQ2319">
            <v>0</v>
          </cell>
          <cell r="AR2319">
            <v>0</v>
          </cell>
          <cell r="AS2319">
            <v>0</v>
          </cell>
          <cell r="AT2319">
            <v>0</v>
          </cell>
          <cell r="AU2319">
            <v>0</v>
          </cell>
          <cell r="AV2319">
            <v>0</v>
          </cell>
          <cell r="AW2319">
            <v>0</v>
          </cell>
          <cell r="AX2319">
            <v>0</v>
          </cell>
          <cell r="AY2319">
            <v>0</v>
          </cell>
          <cell r="AZ2319">
            <v>0</v>
          </cell>
        </row>
        <row r="2320">
          <cell r="O2320">
            <v>-73547.600000000006</v>
          </cell>
          <cell r="P2320">
            <v>-61747.7</v>
          </cell>
          <cell r="AO2320">
            <v>-161058.96041666667</v>
          </cell>
          <cell r="AP2320">
            <v>-140325.26666666669</v>
          </cell>
          <cell r="AQ2320">
            <v>-121175.20625</v>
          </cell>
          <cell r="AR2320">
            <v>-103596.77708333331</v>
          </cell>
          <cell r="AS2320">
            <v>-87587.995833333305</v>
          </cell>
          <cell r="AT2320">
            <v>-73136.699999999983</v>
          </cell>
          <cell r="AU2320">
            <v>-60202.595833333333</v>
          </cell>
          <cell r="AV2320">
            <v>-49523.03125</v>
          </cell>
          <cell r="AW2320">
            <v>-40936.000000000007</v>
          </cell>
          <cell r="AX2320">
            <v>-33447.793750000004</v>
          </cell>
          <cell r="AY2320">
            <v>-26940.068750000006</v>
          </cell>
          <cell r="AZ2320">
            <v>-21345.592500000002</v>
          </cell>
        </row>
        <row r="2321">
          <cell r="O2321">
            <v>0</v>
          </cell>
          <cell r="P2321">
            <v>0</v>
          </cell>
          <cell r="AO2321">
            <v>0</v>
          </cell>
          <cell r="AP2321">
            <v>0</v>
          </cell>
          <cell r="AQ2321">
            <v>0</v>
          </cell>
          <cell r="AR2321">
            <v>0</v>
          </cell>
          <cell r="AS2321">
            <v>0</v>
          </cell>
          <cell r="AT2321">
            <v>0</v>
          </cell>
          <cell r="AU2321">
            <v>0</v>
          </cell>
          <cell r="AV2321">
            <v>0</v>
          </cell>
          <cell r="AW2321">
            <v>0</v>
          </cell>
          <cell r="AX2321">
            <v>0</v>
          </cell>
          <cell r="AY2321">
            <v>0</v>
          </cell>
          <cell r="AZ2321">
            <v>0</v>
          </cell>
        </row>
        <row r="2322">
          <cell r="O2322">
            <v>2246182.36</v>
          </cell>
          <cell r="P2322">
            <v>2208532.89</v>
          </cell>
          <cell r="AO2322">
            <v>2396917.2191666667</v>
          </cell>
          <cell r="AP2322">
            <v>2359680.0466666669</v>
          </cell>
          <cell r="AQ2322">
            <v>2322717.7016666667</v>
          </cell>
          <cell r="AR2322">
            <v>2286030.1841666666</v>
          </cell>
          <cell r="AS2322">
            <v>2249617.4941666666</v>
          </cell>
          <cell r="AT2322">
            <v>2213479.6312500001</v>
          </cell>
          <cell r="AU2322">
            <v>2177616.5958333332</v>
          </cell>
          <cell r="AV2322">
            <v>2142028.3875000002</v>
          </cell>
          <cell r="AW2322">
            <v>2106714.9770833338</v>
          </cell>
          <cell r="AX2322">
            <v>2071676.3650000002</v>
          </cell>
          <cell r="AY2322">
            <v>2036912.58</v>
          </cell>
          <cell r="AZ2322">
            <v>2002423.6220833331</v>
          </cell>
        </row>
        <row r="2323">
          <cell r="O2323">
            <v>-5368654.5</v>
          </cell>
          <cell r="P2323">
            <v>-5347926.0999999996</v>
          </cell>
          <cell r="AO2323">
            <v>-5451568.1000000006</v>
          </cell>
          <cell r="AP2323">
            <v>-5430839.7000000002</v>
          </cell>
          <cell r="AQ2323">
            <v>-5410111.2999999998</v>
          </cell>
          <cell r="AR2323">
            <v>-5389382.8999999994</v>
          </cell>
          <cell r="AS2323">
            <v>-5368654.5</v>
          </cell>
          <cell r="AT2323">
            <v>-5347926.1000000006</v>
          </cell>
          <cell r="AU2323">
            <v>-5327197.7</v>
          </cell>
          <cell r="AV2323">
            <v>-5306469.3</v>
          </cell>
          <cell r="AW2323">
            <v>-5285740.8999999994</v>
          </cell>
          <cell r="AX2323">
            <v>-5275375.8708333336</v>
          </cell>
          <cell r="AY2323">
            <v>-5275374.8412499996</v>
          </cell>
          <cell r="AZ2323">
            <v>-5275374.4404166667</v>
          </cell>
        </row>
        <row r="2324">
          <cell r="O2324">
            <v>3201952.6</v>
          </cell>
          <cell r="P2324">
            <v>2189607.7000000002</v>
          </cell>
          <cell r="AO2324">
            <v>2649696.2041666671</v>
          </cell>
          <cell r="AP2324">
            <v>2905356.0812500003</v>
          </cell>
          <cell r="AQ2324">
            <v>3161015.9583333335</v>
          </cell>
          <cell r="AR2324">
            <v>3358828.0104166674</v>
          </cell>
          <cell r="AS2324">
            <v>3433531.0041666669</v>
          </cell>
          <cell r="AT2324">
            <v>3431531.5562500004</v>
          </cell>
          <cell r="AU2324">
            <v>3335160.1937500001</v>
          </cell>
          <cell r="AV2324">
            <v>3114701.8291666661</v>
          </cell>
          <cell r="AW2324">
            <v>2757537.3</v>
          </cell>
          <cell r="AX2324">
            <v>2239048.4375</v>
          </cell>
          <cell r="AY2324">
            <v>1768737.6291666664</v>
          </cell>
          <cell r="AZ2324">
            <v>1445105.6083333332</v>
          </cell>
        </row>
        <row r="2325">
          <cell r="O2325">
            <v>0</v>
          </cell>
          <cell r="P2325">
            <v>0</v>
          </cell>
          <cell r="AO2325">
            <v>0</v>
          </cell>
          <cell r="AP2325">
            <v>0</v>
          </cell>
          <cell r="AQ2325">
            <v>0</v>
          </cell>
          <cell r="AR2325">
            <v>0</v>
          </cell>
          <cell r="AS2325">
            <v>0</v>
          </cell>
          <cell r="AT2325">
            <v>0</v>
          </cell>
          <cell r="AU2325">
            <v>0</v>
          </cell>
          <cell r="AV2325">
            <v>0</v>
          </cell>
          <cell r="AW2325">
            <v>0</v>
          </cell>
          <cell r="AX2325">
            <v>0</v>
          </cell>
          <cell r="AY2325">
            <v>0</v>
          </cell>
          <cell r="AZ2325">
            <v>0</v>
          </cell>
        </row>
        <row r="2326">
          <cell r="O2326">
            <v>-750390.94</v>
          </cell>
          <cell r="P2326">
            <v>-531114.18999999994</v>
          </cell>
          <cell r="AO2326">
            <v>-1627497.9400000002</v>
          </cell>
          <cell r="AP2326">
            <v>-1408221.1899999997</v>
          </cell>
          <cell r="AQ2326">
            <v>-1194224.2758333331</v>
          </cell>
          <cell r="AR2326">
            <v>-994643.72874999978</v>
          </cell>
          <cell r="AS2326">
            <v>-813336.24416666653</v>
          </cell>
          <cell r="AT2326">
            <v>-650301.82208333327</v>
          </cell>
          <cell r="AU2326">
            <v>-505540.46249999997</v>
          </cell>
          <cell r="AV2326">
            <v>-379052.1654166666</v>
          </cell>
          <cell r="AW2326">
            <v>-270836.93083333335</v>
          </cell>
          <cell r="AX2326">
            <v>-180894.75874999995</v>
          </cell>
          <cell r="AY2326">
            <v>-109225.64916666666</v>
          </cell>
          <cell r="AZ2326">
            <v>-55829.602083333331</v>
          </cell>
        </row>
        <row r="2327">
          <cell r="O2327">
            <v>0</v>
          </cell>
          <cell r="P2327">
            <v>0</v>
          </cell>
          <cell r="AO2327">
            <v>0</v>
          </cell>
          <cell r="AP2327">
            <v>0</v>
          </cell>
          <cell r="AQ2327">
            <v>0</v>
          </cell>
          <cell r="AR2327">
            <v>0</v>
          </cell>
          <cell r="AS2327">
            <v>0</v>
          </cell>
          <cell r="AT2327">
            <v>0</v>
          </cell>
          <cell r="AU2327">
            <v>0</v>
          </cell>
          <cell r="AV2327">
            <v>0</v>
          </cell>
          <cell r="AW2327">
            <v>0</v>
          </cell>
          <cell r="AX2327">
            <v>0</v>
          </cell>
          <cell r="AY2327">
            <v>0</v>
          </cell>
          <cell r="AZ2327">
            <v>0</v>
          </cell>
        </row>
        <row r="2328">
          <cell r="O2328">
            <v>0</v>
          </cell>
          <cell r="P2328">
            <v>0</v>
          </cell>
          <cell r="AO2328">
            <v>0</v>
          </cell>
          <cell r="AP2328">
            <v>0</v>
          </cell>
          <cell r="AQ2328">
            <v>0</v>
          </cell>
          <cell r="AR2328">
            <v>0</v>
          </cell>
          <cell r="AS2328">
            <v>0</v>
          </cell>
          <cell r="AT2328">
            <v>0</v>
          </cell>
          <cell r="AU2328">
            <v>0</v>
          </cell>
          <cell r="AV2328">
            <v>0</v>
          </cell>
          <cell r="AW2328">
            <v>0</v>
          </cell>
          <cell r="AX2328">
            <v>0</v>
          </cell>
          <cell r="AY2328">
            <v>0</v>
          </cell>
          <cell r="AZ2328">
            <v>0</v>
          </cell>
        </row>
        <row r="2329">
          <cell r="O2329">
            <v>-16542676.390000001</v>
          </cell>
          <cell r="P2329">
            <v>-16465732.68</v>
          </cell>
          <cell r="AO2329">
            <v>-16850451.127916668</v>
          </cell>
          <cell r="AP2329">
            <v>-16773507.475</v>
          </cell>
          <cell r="AQ2329">
            <v>-16696563.817083335</v>
          </cell>
          <cell r="AR2329">
            <v>-16619620.154583335</v>
          </cell>
          <cell r="AS2329">
            <v>-16542676.501666667</v>
          </cell>
          <cell r="AT2329">
            <v>-16465732.858333334</v>
          </cell>
          <cell r="AU2329">
            <v>-16388789.224583333</v>
          </cell>
          <cell r="AV2329">
            <v>-16311845.600416666</v>
          </cell>
          <cell r="AW2329">
            <v>-16234901.985833332</v>
          </cell>
          <cell r="AX2329">
            <v>-16157958.380833333</v>
          </cell>
          <cell r="AY2329">
            <v>-16081014.785416668</v>
          </cell>
          <cell r="AZ2329">
            <v>-16004071.200000001</v>
          </cell>
        </row>
        <row r="2330">
          <cell r="O2330">
            <v>0</v>
          </cell>
          <cell r="P2330">
            <v>0</v>
          </cell>
          <cell r="AO2330">
            <v>0</v>
          </cell>
          <cell r="AP2330">
            <v>0</v>
          </cell>
          <cell r="AQ2330">
            <v>0</v>
          </cell>
          <cell r="AR2330">
            <v>0</v>
          </cell>
          <cell r="AS2330">
            <v>0</v>
          </cell>
          <cell r="AT2330">
            <v>0</v>
          </cell>
          <cell r="AU2330">
            <v>0</v>
          </cell>
          <cell r="AV2330">
            <v>0</v>
          </cell>
          <cell r="AW2330">
            <v>0</v>
          </cell>
          <cell r="AX2330">
            <v>0</v>
          </cell>
          <cell r="AY2330">
            <v>0</v>
          </cell>
          <cell r="AZ2330">
            <v>0</v>
          </cell>
        </row>
        <row r="2331">
          <cell r="O2331">
            <v>-7724096.7199999997</v>
          </cell>
          <cell r="P2331">
            <v>-9811436.6199999992</v>
          </cell>
          <cell r="AO2331">
            <v>-6070087.6541666659</v>
          </cell>
          <cell r="AP2331">
            <v>-6424306.0845833337</v>
          </cell>
          <cell r="AQ2331">
            <v>-6798451.2870833343</v>
          </cell>
          <cell r="AR2331">
            <v>-7188200.3791666664</v>
          </cell>
          <cell r="AS2331">
            <v>-7541283.7616666667</v>
          </cell>
          <cell r="AT2331">
            <v>-7858022.3987499997</v>
          </cell>
          <cell r="AU2331">
            <v>-8163331.8687499994</v>
          </cell>
          <cell r="AV2331">
            <v>-8403689.4370833356</v>
          </cell>
          <cell r="AW2331">
            <v>-8592709.5262499992</v>
          </cell>
          <cell r="AX2331">
            <v>-8787644.5475000013</v>
          </cell>
          <cell r="AY2331">
            <v>-9014000.9908333346</v>
          </cell>
          <cell r="AZ2331">
            <v>-9213159.4720833339</v>
          </cell>
        </row>
        <row r="2332">
          <cell r="O2332">
            <v>-729737.4</v>
          </cell>
          <cell r="P2332">
            <v>-729737.4</v>
          </cell>
          <cell r="AO2332">
            <v>-729737.40000000026</v>
          </cell>
          <cell r="AP2332">
            <v>-729737.40000000026</v>
          </cell>
          <cell r="AQ2332">
            <v>-724457.5637500002</v>
          </cell>
          <cell r="AR2332">
            <v>-704761.36000000022</v>
          </cell>
          <cell r="AS2332">
            <v>-666792.09375000012</v>
          </cell>
          <cell r="AT2332">
            <v>-612833.47500000009</v>
          </cell>
          <cell r="AU2332">
            <v>-552022.03500000003</v>
          </cell>
          <cell r="AV2332">
            <v>-491210.59500000003</v>
          </cell>
          <cell r="AW2332">
            <v>-430399.15500000003</v>
          </cell>
          <cell r="AX2332">
            <v>-369587.71</v>
          </cell>
          <cell r="AY2332">
            <v>-308776.26000000007</v>
          </cell>
          <cell r="AZ2332">
            <v>-247964.81000000006</v>
          </cell>
        </row>
        <row r="2333">
          <cell r="O2333">
            <v>0</v>
          </cell>
          <cell r="P2333">
            <v>0</v>
          </cell>
          <cell r="AO2333">
            <v>0</v>
          </cell>
          <cell r="AP2333">
            <v>0</v>
          </cell>
          <cell r="AQ2333">
            <v>0</v>
          </cell>
          <cell r="AR2333">
            <v>0</v>
          </cell>
          <cell r="AS2333">
            <v>0</v>
          </cell>
          <cell r="AT2333">
            <v>0</v>
          </cell>
          <cell r="AU2333">
            <v>0</v>
          </cell>
          <cell r="AV2333">
            <v>0</v>
          </cell>
          <cell r="AW2333">
            <v>0</v>
          </cell>
          <cell r="AX2333">
            <v>0</v>
          </cell>
          <cell r="AY2333">
            <v>0</v>
          </cell>
          <cell r="AZ2333">
            <v>0</v>
          </cell>
        </row>
        <row r="2334">
          <cell r="O2334">
            <v>0</v>
          </cell>
          <cell r="P2334">
            <v>0</v>
          </cell>
          <cell r="AO2334">
            <v>0</v>
          </cell>
          <cell r="AP2334">
            <v>0</v>
          </cell>
          <cell r="AQ2334">
            <v>0</v>
          </cell>
          <cell r="AR2334">
            <v>0</v>
          </cell>
          <cell r="AS2334">
            <v>0</v>
          </cell>
          <cell r="AT2334">
            <v>0</v>
          </cell>
          <cell r="AU2334">
            <v>0</v>
          </cell>
          <cell r="AV2334">
            <v>0</v>
          </cell>
          <cell r="AW2334">
            <v>0</v>
          </cell>
          <cell r="AX2334">
            <v>0</v>
          </cell>
          <cell r="AY2334">
            <v>0</v>
          </cell>
          <cell r="AZ2334">
            <v>0</v>
          </cell>
        </row>
        <row r="2335">
          <cell r="O2335">
            <v>0</v>
          </cell>
          <cell r="P2335">
            <v>0</v>
          </cell>
          <cell r="AO2335">
            <v>0</v>
          </cell>
          <cell r="AP2335">
            <v>0</v>
          </cell>
          <cell r="AQ2335">
            <v>0</v>
          </cell>
          <cell r="AR2335">
            <v>0</v>
          </cell>
          <cell r="AS2335">
            <v>0</v>
          </cell>
          <cell r="AT2335">
            <v>0</v>
          </cell>
          <cell r="AU2335">
            <v>0</v>
          </cell>
          <cell r="AV2335">
            <v>0</v>
          </cell>
          <cell r="AW2335">
            <v>0</v>
          </cell>
          <cell r="AX2335">
            <v>0</v>
          </cell>
          <cell r="AY2335">
            <v>0</v>
          </cell>
          <cell r="AZ2335">
            <v>0</v>
          </cell>
        </row>
        <row r="2336">
          <cell r="O2336">
            <v>0</v>
          </cell>
          <cell r="P2336">
            <v>0</v>
          </cell>
          <cell r="AO2336">
            <v>0</v>
          </cell>
          <cell r="AP2336">
            <v>0</v>
          </cell>
          <cell r="AQ2336">
            <v>0</v>
          </cell>
          <cell r="AR2336">
            <v>0</v>
          </cell>
          <cell r="AS2336">
            <v>0</v>
          </cell>
          <cell r="AT2336">
            <v>0</v>
          </cell>
          <cell r="AU2336">
            <v>0</v>
          </cell>
          <cell r="AV2336">
            <v>0</v>
          </cell>
          <cell r="AW2336">
            <v>0</v>
          </cell>
          <cell r="AX2336">
            <v>0</v>
          </cell>
          <cell r="AY2336">
            <v>0</v>
          </cell>
          <cell r="AZ2336">
            <v>0</v>
          </cell>
        </row>
        <row r="2337">
          <cell r="O2337">
            <v>0</v>
          </cell>
          <cell r="P2337">
            <v>0</v>
          </cell>
          <cell r="AO2337">
            <v>0</v>
          </cell>
          <cell r="AP2337">
            <v>0</v>
          </cell>
          <cell r="AQ2337">
            <v>0</v>
          </cell>
          <cell r="AR2337">
            <v>0</v>
          </cell>
          <cell r="AS2337">
            <v>0</v>
          </cell>
          <cell r="AT2337">
            <v>0</v>
          </cell>
          <cell r="AU2337">
            <v>0</v>
          </cell>
          <cell r="AV2337">
            <v>0</v>
          </cell>
          <cell r="AW2337">
            <v>0</v>
          </cell>
          <cell r="AX2337">
            <v>0</v>
          </cell>
          <cell r="AY2337">
            <v>0</v>
          </cell>
          <cell r="AZ2337">
            <v>0</v>
          </cell>
        </row>
        <row r="2338">
          <cell r="O2338">
            <v>-9908875.6500000004</v>
          </cell>
          <cell r="P2338">
            <v>-9866342.25</v>
          </cell>
          <cell r="AO2338">
            <v>-10080274.803749999</v>
          </cell>
          <cell r="AP2338">
            <v>-10037647.784583332</v>
          </cell>
          <cell r="AQ2338">
            <v>-9994914.133333331</v>
          </cell>
          <cell r="AR2338">
            <v>-9952192.3633333351</v>
          </cell>
          <cell r="AS2338">
            <v>-9909738.6587500013</v>
          </cell>
          <cell r="AT2338">
            <v>-9867469.8029166665</v>
          </cell>
          <cell r="AU2338">
            <v>-9825483.1904166676</v>
          </cell>
          <cell r="AV2338">
            <v>-9783843.4749999996</v>
          </cell>
          <cell r="AW2338">
            <v>-9742811.0054166671</v>
          </cell>
          <cell r="AX2338">
            <v>-9702665.7833333313</v>
          </cell>
          <cell r="AY2338">
            <v>-9663088.3429166656</v>
          </cell>
          <cell r="AZ2338">
            <v>-9621450.1204166654</v>
          </cell>
        </row>
        <row r="2339">
          <cell r="O2339">
            <v>-11385855.6</v>
          </cell>
          <cell r="P2339">
            <v>-11301708.25</v>
          </cell>
          <cell r="AO2339">
            <v>-11722445</v>
          </cell>
          <cell r="AP2339">
            <v>-11638297.65</v>
          </cell>
          <cell r="AQ2339">
            <v>-11554150.299999999</v>
          </cell>
          <cell r="AR2339">
            <v>-11470002.950000001</v>
          </cell>
          <cell r="AS2339">
            <v>-11385855.6</v>
          </cell>
          <cell r="AT2339">
            <v>-11301708.25</v>
          </cell>
          <cell r="AU2339">
            <v>-11217560.9</v>
          </cell>
          <cell r="AV2339">
            <v>-11133413.549999999</v>
          </cell>
          <cell r="AW2339">
            <v>-11049266.200000001</v>
          </cell>
          <cell r="AX2339">
            <v>-10965118.85</v>
          </cell>
          <cell r="AY2339">
            <v>-10880971.5</v>
          </cell>
          <cell r="AZ2339">
            <v>-10796824.15</v>
          </cell>
        </row>
        <row r="2340">
          <cell r="O2340">
            <v>0</v>
          </cell>
          <cell r="P2340">
            <v>0</v>
          </cell>
          <cell r="AO2340">
            <v>0</v>
          </cell>
          <cell r="AP2340">
            <v>0</v>
          </cell>
          <cell r="AQ2340">
            <v>0</v>
          </cell>
          <cell r="AR2340">
            <v>0</v>
          </cell>
          <cell r="AS2340">
            <v>0</v>
          </cell>
          <cell r="AT2340">
            <v>0</v>
          </cell>
          <cell r="AU2340">
            <v>0</v>
          </cell>
          <cell r="AV2340">
            <v>0</v>
          </cell>
          <cell r="AW2340">
            <v>0</v>
          </cell>
          <cell r="AX2340">
            <v>0</v>
          </cell>
          <cell r="AY2340">
            <v>0</v>
          </cell>
          <cell r="AZ2340">
            <v>0</v>
          </cell>
        </row>
        <row r="2341">
          <cell r="O2341">
            <v>0</v>
          </cell>
          <cell r="P2341">
            <v>0</v>
          </cell>
          <cell r="AO2341">
            <v>0</v>
          </cell>
          <cell r="AP2341">
            <v>0</v>
          </cell>
          <cell r="AQ2341">
            <v>0</v>
          </cell>
          <cell r="AR2341">
            <v>0</v>
          </cell>
          <cell r="AS2341">
            <v>0</v>
          </cell>
          <cell r="AT2341">
            <v>0</v>
          </cell>
          <cell r="AU2341">
            <v>0</v>
          </cell>
          <cell r="AV2341">
            <v>0</v>
          </cell>
          <cell r="AW2341">
            <v>0</v>
          </cell>
          <cell r="AX2341">
            <v>0</v>
          </cell>
          <cell r="AY2341">
            <v>0</v>
          </cell>
          <cell r="AZ2341">
            <v>0</v>
          </cell>
        </row>
        <row r="2342">
          <cell r="O2342">
            <v>0</v>
          </cell>
          <cell r="P2342">
            <v>0</v>
          </cell>
          <cell r="AO2342">
            <v>0</v>
          </cell>
          <cell r="AP2342">
            <v>0</v>
          </cell>
          <cell r="AQ2342">
            <v>0</v>
          </cell>
          <cell r="AR2342">
            <v>0</v>
          </cell>
          <cell r="AS2342">
            <v>0</v>
          </cell>
          <cell r="AT2342">
            <v>0</v>
          </cell>
          <cell r="AU2342">
            <v>0</v>
          </cell>
          <cell r="AV2342">
            <v>0</v>
          </cell>
          <cell r="AW2342">
            <v>0</v>
          </cell>
          <cell r="AX2342">
            <v>0</v>
          </cell>
          <cell r="AY2342">
            <v>0</v>
          </cell>
          <cell r="AZ2342">
            <v>0</v>
          </cell>
        </row>
        <row r="2343">
          <cell r="O2343">
            <v>0</v>
          </cell>
          <cell r="P2343">
            <v>0</v>
          </cell>
          <cell r="AO2343">
            <v>0</v>
          </cell>
          <cell r="AP2343">
            <v>0</v>
          </cell>
          <cell r="AQ2343">
            <v>0</v>
          </cell>
          <cell r="AR2343">
            <v>0</v>
          </cell>
          <cell r="AS2343">
            <v>0</v>
          </cell>
          <cell r="AT2343">
            <v>0</v>
          </cell>
          <cell r="AU2343">
            <v>0</v>
          </cell>
          <cell r="AV2343">
            <v>0</v>
          </cell>
          <cell r="AW2343">
            <v>0</v>
          </cell>
          <cell r="AX2343">
            <v>0</v>
          </cell>
          <cell r="AY2343">
            <v>0</v>
          </cell>
          <cell r="AZ2343">
            <v>0</v>
          </cell>
        </row>
        <row r="2344">
          <cell r="O2344">
            <v>-3803579.72</v>
          </cell>
          <cell r="P2344">
            <v>-3669979.12</v>
          </cell>
          <cell r="AO2344">
            <v>-4338277.2575000003</v>
          </cell>
          <cell r="AP2344">
            <v>-4205365.3116666665</v>
          </cell>
          <cell r="AQ2344">
            <v>-4072650.124166667</v>
          </cell>
          <cell r="AR2344">
            <v>-3940131.6949999998</v>
          </cell>
          <cell r="AS2344">
            <v>-3807810.0241666664</v>
          </cell>
          <cell r="AT2344">
            <v>-3675685.1116666668</v>
          </cell>
          <cell r="AU2344">
            <v>-3543756.9575</v>
          </cell>
          <cell r="AV2344">
            <v>-3412025.561666667</v>
          </cell>
          <cell r="AW2344">
            <v>-3280490.9241666663</v>
          </cell>
          <cell r="AX2344">
            <v>-3149153.0449999999</v>
          </cell>
          <cell r="AY2344">
            <v>-3018011.9241666668</v>
          </cell>
          <cell r="AZ2344">
            <v>-2887067.561666667</v>
          </cell>
        </row>
        <row r="2345">
          <cell r="O2345">
            <v>-9218290.1199999992</v>
          </cell>
          <cell r="P2345">
            <v>-9104779.5199999996</v>
          </cell>
          <cell r="AO2345">
            <v>-6303853.4333333327</v>
          </cell>
          <cell r="AP2345">
            <v>-6872604.0525000012</v>
          </cell>
          <cell r="AQ2345">
            <v>-7366628.4887500005</v>
          </cell>
          <cell r="AR2345">
            <v>-7784703.4154166663</v>
          </cell>
          <cell r="AS2345">
            <v>-8129733.6808333322</v>
          </cell>
          <cell r="AT2345">
            <v>-8408583.4874999989</v>
          </cell>
          <cell r="AU2345">
            <v>-8606412.315833332</v>
          </cell>
          <cell r="AV2345">
            <v>-8706420.5037500001</v>
          </cell>
          <cell r="AW2345">
            <v>-8713885.3187499996</v>
          </cell>
          <cell r="AX2345">
            <v>-8628447.1229166668</v>
          </cell>
          <cell r="AY2345">
            <v>-8502201.7575000003</v>
          </cell>
          <cell r="AZ2345">
            <v>-8381488.1283333329</v>
          </cell>
        </row>
        <row r="2346">
          <cell r="O2346">
            <v>-1108213.02</v>
          </cell>
          <cell r="P2346">
            <v>-1092374.47</v>
          </cell>
          <cell r="AO2346">
            <v>-421175.5854166667</v>
          </cell>
          <cell r="AP2346">
            <v>-510322.95999999996</v>
          </cell>
          <cell r="AQ2346">
            <v>-598183.3554166666</v>
          </cell>
          <cell r="AR2346">
            <v>-684756.77166666661</v>
          </cell>
          <cell r="AS2346">
            <v>-770043.20875000011</v>
          </cell>
          <cell r="AT2346">
            <v>-854042.66666666663</v>
          </cell>
          <cell r="AU2346">
            <v>-933614.8870833331</v>
          </cell>
          <cell r="AV2346">
            <v>-994518.66166666651</v>
          </cell>
          <cell r="AW2346">
            <v>-1026494.9945833333</v>
          </cell>
          <cell r="AX2346">
            <v>-1029419.3295833332</v>
          </cell>
          <cell r="AY2346">
            <v>-1015661.8637499999</v>
          </cell>
          <cell r="AZ2346">
            <v>-1000073.4762499998</v>
          </cell>
        </row>
        <row r="2347">
          <cell r="O2347">
            <v>0</v>
          </cell>
          <cell r="P2347">
            <v>0</v>
          </cell>
          <cell r="AO2347">
            <v>-1646.6758333333335</v>
          </cell>
          <cell r="AP2347">
            <v>-6687.9066666666668</v>
          </cell>
          <cell r="AQ2347">
            <v>-15957.957499999999</v>
          </cell>
          <cell r="AR2347">
            <v>-21833.453333333335</v>
          </cell>
          <cell r="AS2347">
            <v>-21833.453333333335</v>
          </cell>
          <cell r="AT2347">
            <v>-21833.453333333335</v>
          </cell>
          <cell r="AU2347">
            <v>-21833.453333333335</v>
          </cell>
          <cell r="AV2347">
            <v>-21833.453333333335</v>
          </cell>
          <cell r="AW2347">
            <v>-21833.453333333335</v>
          </cell>
          <cell r="AX2347">
            <v>-21833.453333333335</v>
          </cell>
          <cell r="AY2347">
            <v>-21833.453333333335</v>
          </cell>
          <cell r="AZ2347">
            <v>-21833.453333333335</v>
          </cell>
        </row>
        <row r="2348">
          <cell r="O2348">
            <v>0</v>
          </cell>
          <cell r="P2348">
            <v>0</v>
          </cell>
          <cell r="AO2348">
            <v>0</v>
          </cell>
          <cell r="AP2348">
            <v>0</v>
          </cell>
          <cell r="AQ2348">
            <v>0</v>
          </cell>
          <cell r="AR2348">
            <v>0</v>
          </cell>
          <cell r="AS2348">
            <v>0</v>
          </cell>
          <cell r="AT2348">
            <v>0</v>
          </cell>
          <cell r="AU2348">
            <v>0</v>
          </cell>
          <cell r="AV2348">
            <v>0</v>
          </cell>
          <cell r="AW2348">
            <v>0</v>
          </cell>
          <cell r="AX2348">
            <v>0</v>
          </cell>
          <cell r="AY2348">
            <v>0</v>
          </cell>
          <cell r="AZ2348">
            <v>0</v>
          </cell>
        </row>
        <row r="2349">
          <cell r="O2349">
            <v>3348737.35</v>
          </cell>
          <cell r="P2349">
            <v>4925789.75</v>
          </cell>
          <cell r="AO2349">
            <v>1147989.8791666667</v>
          </cell>
          <cell r="AP2349">
            <v>1467053.8458333332</v>
          </cell>
          <cell r="AQ2349">
            <v>1704270.9320833336</v>
          </cell>
          <cell r="AR2349">
            <v>1828613.2075000003</v>
          </cell>
          <cell r="AS2349">
            <v>1830613.8591666666</v>
          </cell>
          <cell r="AT2349">
            <v>1727479.4212499999</v>
          </cell>
          <cell r="AU2349">
            <v>1563561.7720833335</v>
          </cell>
          <cell r="AV2349">
            <v>1366242.6012500001</v>
          </cell>
          <cell r="AW2349">
            <v>1107133.9412500004</v>
          </cell>
          <cell r="AX2349">
            <v>735101.80583333329</v>
          </cell>
          <cell r="AY2349">
            <v>259408.14833333323</v>
          </cell>
          <cell r="AZ2349">
            <v>-349830.62749999989</v>
          </cell>
        </row>
        <row r="2350">
          <cell r="O2350">
            <v>354941.65</v>
          </cell>
          <cell r="P2350">
            <v>1909225.85</v>
          </cell>
          <cell r="AO2350">
            <v>227396.2104166667</v>
          </cell>
          <cell r="AP2350">
            <v>414486.23125000001</v>
          </cell>
          <cell r="AQ2350">
            <v>590741.06874999998</v>
          </cell>
          <cell r="AR2350">
            <v>705695.62291666667</v>
          </cell>
          <cell r="AS2350">
            <v>737811.97291666653</v>
          </cell>
          <cell r="AT2350">
            <v>704024.28541666677</v>
          </cell>
          <cell r="AU2350">
            <v>633673.04583333328</v>
          </cell>
          <cell r="AV2350">
            <v>547813.77291666681</v>
          </cell>
          <cell r="AW2350">
            <v>435906.90208333341</v>
          </cell>
          <cell r="AX2350">
            <v>166050.36875000008</v>
          </cell>
          <cell r="AY2350">
            <v>-261751.59875000009</v>
          </cell>
          <cell r="AZ2350">
            <v>-868045.30708333338</v>
          </cell>
        </row>
        <row r="2351">
          <cell r="O2351">
            <v>311823.75</v>
          </cell>
          <cell r="P2351">
            <v>352100.35</v>
          </cell>
          <cell r="AO2351">
            <v>193948.08125000002</v>
          </cell>
          <cell r="AP2351">
            <v>173909.07916666669</v>
          </cell>
          <cell r="AQ2351">
            <v>106968.11458333336</v>
          </cell>
          <cell r="AR2351">
            <v>-2638.3412499999781</v>
          </cell>
          <cell r="AS2351">
            <v>-127816.26208333332</v>
          </cell>
          <cell r="AT2351">
            <v>-263593.95333333331</v>
          </cell>
          <cell r="AU2351">
            <v>-393734.64749999996</v>
          </cell>
          <cell r="AV2351">
            <v>-519189.81125000003</v>
          </cell>
          <cell r="AW2351">
            <v>-670974.54083333339</v>
          </cell>
          <cell r="AX2351">
            <v>-853207.97166666668</v>
          </cell>
          <cell r="AY2351">
            <v>-1041617.6949999998</v>
          </cell>
          <cell r="AZ2351">
            <v>-1239530.3404166666</v>
          </cell>
        </row>
        <row r="2352">
          <cell r="O2352">
            <v>-388627.4</v>
          </cell>
          <cell r="P2352">
            <v>-102712.75</v>
          </cell>
          <cell r="AO2352">
            <v>-106087.50833333335</v>
          </cell>
          <cell r="AP2352">
            <v>-133561.53125</v>
          </cell>
          <cell r="AQ2352">
            <v>-163166.13541666669</v>
          </cell>
          <cell r="AR2352">
            <v>-218305.73333333337</v>
          </cell>
          <cell r="AS2352">
            <v>-285317.13250000001</v>
          </cell>
          <cell r="AT2352">
            <v>-362487.89874999999</v>
          </cell>
          <cell r="AU2352">
            <v>-453313.61708333337</v>
          </cell>
          <cell r="AV2352">
            <v>-539197.2466666667</v>
          </cell>
          <cell r="AW2352">
            <v>-623317.4408333333</v>
          </cell>
          <cell r="AX2352">
            <v>-734711.7729166667</v>
          </cell>
          <cell r="AY2352">
            <v>-849786.37541666673</v>
          </cell>
          <cell r="AZ2352">
            <v>-979997.12416666665</v>
          </cell>
        </row>
        <row r="2353">
          <cell r="O2353">
            <v>-4708586.75</v>
          </cell>
          <cell r="P2353">
            <v>-4838055.25</v>
          </cell>
          <cell r="AO2353">
            <v>-2031333.8354166665</v>
          </cell>
          <cell r="AP2353">
            <v>-2474864.7145833331</v>
          </cell>
          <cell r="AQ2353">
            <v>-2902307.7437500004</v>
          </cell>
          <cell r="AR2353">
            <v>-3309188.1437500003</v>
          </cell>
          <cell r="AS2353">
            <v>-3742435.9250000003</v>
          </cell>
          <cell r="AT2353">
            <v>-4202141.854166667</v>
          </cell>
          <cell r="AU2353">
            <v>-4684220.7166666668</v>
          </cell>
          <cell r="AV2353">
            <v>-5066994.1520833336</v>
          </cell>
          <cell r="AW2353">
            <v>-5339719.6687500002</v>
          </cell>
          <cell r="AX2353">
            <v>-5613295.072916667</v>
          </cell>
          <cell r="AY2353">
            <v>-5884043.0750000002</v>
          </cell>
          <cell r="AZ2353">
            <v>-6143048.7520833341</v>
          </cell>
        </row>
        <row r="2354">
          <cell r="O2354">
            <v>-3165717.8</v>
          </cell>
          <cell r="P2354">
            <v>-2908910.55</v>
          </cell>
          <cell r="AO2354">
            <v>-1357748.2625000002</v>
          </cell>
          <cell r="AP2354">
            <v>-1582492.5520833337</v>
          </cell>
          <cell r="AQ2354">
            <v>-1771940.081666667</v>
          </cell>
          <cell r="AR2354">
            <v>-1941315.4283333337</v>
          </cell>
          <cell r="AS2354">
            <v>-2132128.4208333339</v>
          </cell>
          <cell r="AT2354">
            <v>-2351526.4383333339</v>
          </cell>
          <cell r="AU2354">
            <v>-2605758.41</v>
          </cell>
          <cell r="AV2354">
            <v>-2777139.5191666665</v>
          </cell>
          <cell r="AW2354">
            <v>-2845880.1679166663</v>
          </cell>
          <cell r="AX2354">
            <v>-2916474.5479166661</v>
          </cell>
          <cell r="AY2354">
            <v>-2979759.9654166666</v>
          </cell>
          <cell r="AZ2354">
            <v>-3027793.8995833336</v>
          </cell>
        </row>
        <row r="2355">
          <cell r="O2355">
            <v>0</v>
          </cell>
          <cell r="P2355">
            <v>0</v>
          </cell>
          <cell r="AO2355">
            <v>-20080.958333333332</v>
          </cell>
          <cell r="AP2355">
            <v>-76332.827083333337</v>
          </cell>
          <cell r="AQ2355">
            <v>-126061.88833333335</v>
          </cell>
          <cell r="AR2355">
            <v>-152873.47083333335</v>
          </cell>
          <cell r="AS2355">
            <v>-188542.90833333333</v>
          </cell>
          <cell r="AT2355">
            <v>-221497.36166666669</v>
          </cell>
          <cell r="AU2355">
            <v>-240195.97583333333</v>
          </cell>
          <cell r="AV2355">
            <v>-262721.34291666665</v>
          </cell>
          <cell r="AW2355">
            <v>-295000.815</v>
          </cell>
          <cell r="AX2355">
            <v>-337380.28791666665</v>
          </cell>
          <cell r="AY2355">
            <v>-398385.14500000002</v>
          </cell>
          <cell r="AZ2355">
            <v>-479128.13291666674</v>
          </cell>
        </row>
        <row r="2356">
          <cell r="O2356">
            <v>0</v>
          </cell>
          <cell r="P2356">
            <v>0</v>
          </cell>
          <cell r="AO2356">
            <v>-620.97291666666672</v>
          </cell>
          <cell r="AP2356">
            <v>-1862.91875</v>
          </cell>
          <cell r="AQ2356">
            <v>-3109.0645833333333</v>
          </cell>
          <cell r="AR2356">
            <v>-4360.2416666666668</v>
          </cell>
          <cell r="AS2356">
            <v>-5554.6895833333328</v>
          </cell>
          <cell r="AT2356">
            <v>-6639.8937499999993</v>
          </cell>
          <cell r="AU2356">
            <v>-7621.7312499999998</v>
          </cell>
          <cell r="AV2356">
            <v>-8500.2020833333336</v>
          </cell>
          <cell r="AW2356">
            <v>-9275.3062499999996</v>
          </cell>
          <cell r="AX2356">
            <v>-9947.0437499999989</v>
          </cell>
          <cell r="AY2356">
            <v>-10515.420416666666</v>
          </cell>
          <cell r="AZ2356">
            <v>-10980.477499999999</v>
          </cell>
        </row>
        <row r="2357">
          <cell r="O2357">
            <v>0</v>
          </cell>
          <cell r="P2357">
            <v>0</v>
          </cell>
          <cell r="AO2357">
            <v>0</v>
          </cell>
          <cell r="AP2357">
            <v>0</v>
          </cell>
          <cell r="AQ2357">
            <v>-5993.09375</v>
          </cell>
          <cell r="AR2357">
            <v>-50395.252083333333</v>
          </cell>
          <cell r="AS2357">
            <v>-137633.82666666666</v>
          </cell>
          <cell r="AT2357">
            <v>-309976.75416666665</v>
          </cell>
          <cell r="AU2357">
            <v>-556712.26291666669</v>
          </cell>
          <cell r="AV2357">
            <v>-835890.86750000005</v>
          </cell>
          <cell r="AW2357">
            <v>-1154415.67625</v>
          </cell>
          <cell r="AX2357">
            <v>-1479899.3262499999</v>
          </cell>
          <cell r="AY2357">
            <v>-1847290.6575</v>
          </cell>
          <cell r="AZ2357">
            <v>-2277588.9004166671</v>
          </cell>
        </row>
        <row r="2358">
          <cell r="O2358">
            <v>0</v>
          </cell>
          <cell r="P2358">
            <v>0</v>
          </cell>
          <cell r="AO2358">
            <v>0</v>
          </cell>
          <cell r="AP2358">
            <v>0</v>
          </cell>
          <cell r="AQ2358">
            <v>11593.75</v>
          </cell>
          <cell r="AR2358">
            <v>55515.833333333336</v>
          </cell>
          <cell r="AS2358">
            <v>120172.5</v>
          </cell>
          <cell r="AT2358">
            <v>180427.91666666666</v>
          </cell>
          <cell r="AU2358">
            <v>236282.08333333334</v>
          </cell>
          <cell r="AV2358">
            <v>292136.25</v>
          </cell>
          <cell r="AW2358">
            <v>320063.33333333331</v>
          </cell>
          <cell r="AX2358">
            <v>320063.33333333331</v>
          </cell>
          <cell r="AY2358">
            <v>320063.33333333331</v>
          </cell>
          <cell r="AZ2358">
            <v>320063.33333333331</v>
          </cell>
        </row>
        <row r="2359">
          <cell r="O2359">
            <v>0</v>
          </cell>
          <cell r="P2359">
            <v>0</v>
          </cell>
          <cell r="AO2359">
            <v>0</v>
          </cell>
          <cell r="AP2359">
            <v>0</v>
          </cell>
          <cell r="AQ2359">
            <v>0</v>
          </cell>
          <cell r="AR2359">
            <v>0</v>
          </cell>
          <cell r="AS2359">
            <v>0</v>
          </cell>
          <cell r="AT2359">
            <v>0</v>
          </cell>
          <cell r="AU2359">
            <v>0</v>
          </cell>
          <cell r="AV2359">
            <v>0</v>
          </cell>
          <cell r="AW2359">
            <v>0</v>
          </cell>
          <cell r="AX2359">
            <v>0</v>
          </cell>
          <cell r="AY2359">
            <v>-40864.284583333334</v>
          </cell>
          <cell r="AZ2359">
            <v>-121274.65083333333</v>
          </cell>
        </row>
        <row r="2360">
          <cell r="O2360">
            <v>0</v>
          </cell>
          <cell r="P2360">
            <v>0</v>
          </cell>
          <cell r="AO2360">
            <v>0</v>
          </cell>
          <cell r="AP2360">
            <v>0</v>
          </cell>
          <cell r="AQ2360">
            <v>0</v>
          </cell>
          <cell r="AR2360">
            <v>0</v>
          </cell>
          <cell r="AS2360">
            <v>0</v>
          </cell>
          <cell r="AT2360">
            <v>0</v>
          </cell>
          <cell r="AU2360">
            <v>0</v>
          </cell>
          <cell r="AV2360">
            <v>0</v>
          </cell>
          <cell r="AW2360">
            <v>0</v>
          </cell>
          <cell r="AX2360">
            <v>0</v>
          </cell>
          <cell r="AY2360">
            <v>0</v>
          </cell>
          <cell r="AZ2360">
            <v>-204278.87083333335</v>
          </cell>
        </row>
        <row r="2361">
          <cell r="O2361">
            <v>0</v>
          </cell>
          <cell r="P2361">
            <v>0</v>
          </cell>
          <cell r="AO2361">
            <v>0</v>
          </cell>
          <cell r="AP2361">
            <v>0</v>
          </cell>
          <cell r="AQ2361">
            <v>0</v>
          </cell>
          <cell r="AR2361">
            <v>0</v>
          </cell>
          <cell r="AS2361">
            <v>0</v>
          </cell>
          <cell r="AT2361">
            <v>0</v>
          </cell>
          <cell r="AU2361">
            <v>0</v>
          </cell>
          <cell r="AV2361">
            <v>0</v>
          </cell>
          <cell r="AW2361">
            <v>0</v>
          </cell>
          <cell r="AX2361">
            <v>0</v>
          </cell>
          <cell r="AY2361">
            <v>0</v>
          </cell>
          <cell r="AZ2361">
            <v>50240.385416666664</v>
          </cell>
        </row>
        <row r="2362">
          <cell r="O2362">
            <v>-10782402259.769995</v>
          </cell>
          <cell r="P2362">
            <v>-10941753823.719999</v>
          </cell>
          <cell r="AO2362">
            <v>-10742793793.219999</v>
          </cell>
          <cell r="AP2362">
            <v>-10758456606.008347</v>
          </cell>
          <cell r="AQ2362">
            <v>-10774404638.142927</v>
          </cell>
          <cell r="AR2362">
            <v>-10789581785.884169</v>
          </cell>
          <cell r="AS2362">
            <v>-10797532344.213327</v>
          </cell>
          <cell r="AT2362">
            <v>-10801319021.187511</v>
          </cell>
          <cell r="AU2362">
            <v>-10811388387.539581</v>
          </cell>
          <cell r="AV2362">
            <v>-10821128357.682085</v>
          </cell>
          <cell r="AW2362">
            <v>-10828259536.170425</v>
          </cell>
          <cell r="AX2362">
            <v>-10832195686.55917</v>
          </cell>
          <cell r="AY2362">
            <v>-10837518895.147503</v>
          </cell>
          <cell r="AZ2362">
            <v>-10843651220.418331</v>
          </cell>
        </row>
        <row r="2363">
          <cell r="P2363">
            <v>0</v>
          </cell>
          <cell r="AO2363">
            <v>1.1126200358072917E-6</v>
          </cell>
          <cell r="AP2363">
            <v>1.1126200358072917E-6</v>
          </cell>
          <cell r="AQ2363">
            <v>1.986821492513021E-6</v>
          </cell>
          <cell r="AR2363">
            <v>2.86102294921875E-6</v>
          </cell>
          <cell r="AS2363">
            <v>2.1457672119140625E-6</v>
          </cell>
          <cell r="AT2363">
            <v>1.430511474609375E-6</v>
          </cell>
          <cell r="AU2363">
            <v>1.430511474609375E-6</v>
          </cell>
          <cell r="AV2363">
            <v>1.430511474609375E-6</v>
          </cell>
          <cell r="AW2363">
            <v>6.3578287760416663E-7</v>
          </cell>
          <cell r="AX2363">
            <v>-1.5894571940104166E-7</v>
          </cell>
          <cell r="AY2363">
            <v>-1.5894571940104166E-7</v>
          </cell>
          <cell r="AZ2363">
            <v>8.7420145670572913E-7</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Checklist"/>
      <sheetName val="GRB"/>
      <sheetName val="ERB"/>
      <sheetName val="CWC"/>
      <sheetName val="BS"/>
      <sheetName val="NOL Spread"/>
      <sheetName val="summary NOL"/>
      <sheetName val="July16"/>
      <sheetName val="June16"/>
      <sheetName val="May16"/>
      <sheetName val="Apr16"/>
      <sheetName val="Mar16"/>
      <sheetName val="Feb16"/>
      <sheetName val="Jan16"/>
      <sheetName val="Dec15"/>
      <sheetName val="Nov15"/>
      <sheetName val="Oct15"/>
      <sheetName val="Sept15"/>
      <sheetName val="Aug15"/>
      <sheetName val="July15"/>
      <sheetName val="June15"/>
      <sheetName val="May15"/>
      <sheetName val="Apr15"/>
      <sheetName val="Aug16"/>
      <sheetName val="Sept16"/>
      <sheetName val="BS and CWC Recon, p1"/>
      <sheetName val="BS and CWC Recon, p2"/>
      <sheetName val="PPXLSaveData0"/>
      <sheetName val="Chg Code"/>
      <sheetName val="PPXLFunctions"/>
      <sheetName val="PPXLOpen"/>
      <sheetName val="June 2013 Code Changes"/>
      <sheetName val="Oct14"/>
      <sheetName val="Nov14"/>
      <sheetName val="Dec14"/>
      <sheetName val="Jan15"/>
      <sheetName val="Feb15"/>
      <sheetName val="summary"/>
      <sheetName val="NOL Allocation November 2013"/>
      <sheetName val="Mar15"/>
      <sheetName val="Summary Calc"/>
    </sheetNames>
    <sheetDataSet>
      <sheetData sheetId="0" refreshError="1"/>
      <sheetData sheetId="1" refreshError="1"/>
      <sheetData sheetId="2" refreshError="1"/>
      <sheetData sheetId="3" refreshError="1"/>
      <sheetData sheetId="4">
        <row r="8">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row>
        <row r="9">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row>
        <row r="10">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row>
        <row r="11">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row>
        <row r="12">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row>
        <row r="13">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row>
        <row r="14">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row>
        <row r="15">
          <cell r="AN15">
            <v>8852894158.0674992</v>
          </cell>
          <cell r="AO15">
            <v>8870728942.8624992</v>
          </cell>
          <cell r="AP15">
            <v>8887677089.1337509</v>
          </cell>
          <cell r="AQ15">
            <v>8904934118.1708336</v>
          </cell>
          <cell r="AR15">
            <v>8922961459.0529175</v>
          </cell>
          <cell r="AS15">
            <v>8940611903.7179165</v>
          </cell>
          <cell r="AT15">
            <v>8955504807.3208332</v>
          </cell>
          <cell r="AU15">
            <v>8967520610.600832</v>
          </cell>
          <cell r="AV15">
            <v>8982292961.5349998</v>
          </cell>
          <cell r="AW15">
            <v>8999081688.5583344</v>
          </cell>
          <cell r="AX15">
            <v>9015476436.7554188</v>
          </cell>
          <cell r="AY15">
            <v>9032624059.0395832</v>
          </cell>
          <cell r="AZ15">
            <v>9051017634.119585</v>
          </cell>
          <cell r="BA15">
            <v>9070275823.8666668</v>
          </cell>
          <cell r="BB15">
            <v>9089620768.3720837</v>
          </cell>
          <cell r="BC15">
            <v>9107690333.3570805</v>
          </cell>
          <cell r="BD15">
            <v>9123747266.1508331</v>
          </cell>
          <cell r="BE15">
            <v>9139297173.8258343</v>
          </cell>
        </row>
        <row r="16">
          <cell r="AN16">
            <v>3132745418.9329166</v>
          </cell>
          <cell r="AO16">
            <v>3145087997.8404164</v>
          </cell>
          <cell r="AP16">
            <v>3157218239.7362504</v>
          </cell>
          <cell r="AQ16">
            <v>3169413276.1683335</v>
          </cell>
          <cell r="AR16">
            <v>3181640638.2966666</v>
          </cell>
          <cell r="AS16">
            <v>3194011616.7137504</v>
          </cell>
          <cell r="AT16">
            <v>3206206293.6383338</v>
          </cell>
          <cell r="AU16">
            <v>3217937696.1441665</v>
          </cell>
          <cell r="AV16">
            <v>3229927231.4058337</v>
          </cell>
          <cell r="AW16">
            <v>3241867950.552917</v>
          </cell>
          <cell r="AX16">
            <v>3253321000.6879163</v>
          </cell>
          <cell r="AY16">
            <v>3264822917.8687501</v>
          </cell>
          <cell r="AZ16">
            <v>3276472290.7345834</v>
          </cell>
          <cell r="BA16">
            <v>3288518318.6391673</v>
          </cell>
          <cell r="BB16">
            <v>3300990048.0829163</v>
          </cell>
          <cell r="BC16">
            <v>3314012422.3762498</v>
          </cell>
          <cell r="BD16">
            <v>3327066125.0729175</v>
          </cell>
          <cell r="BE16">
            <v>3339394911.4837499</v>
          </cell>
        </row>
        <row r="17">
          <cell r="AN17">
            <v>461921814.20625001</v>
          </cell>
          <cell r="AO17">
            <v>461584863.31874996</v>
          </cell>
          <cell r="AP17">
            <v>461227406.2475</v>
          </cell>
          <cell r="AQ17">
            <v>461189564.69624996</v>
          </cell>
          <cell r="AR17">
            <v>461640643.935</v>
          </cell>
          <cell r="AS17">
            <v>462451899.35624999</v>
          </cell>
          <cell r="AT17">
            <v>463238310.21041662</v>
          </cell>
          <cell r="AU17">
            <v>463719151.16041666</v>
          </cell>
          <cell r="AV17">
            <v>464275350.1099999</v>
          </cell>
          <cell r="AW17">
            <v>464616714.35458332</v>
          </cell>
          <cell r="AX17">
            <v>465627948.8483333</v>
          </cell>
          <cell r="AY17">
            <v>467287197.45416665</v>
          </cell>
          <cell r="AZ17">
            <v>469007260.49125004</v>
          </cell>
          <cell r="BA17">
            <v>471104956.30458337</v>
          </cell>
          <cell r="BB17">
            <v>473396020.2637499</v>
          </cell>
          <cell r="BC17">
            <v>475725519.87541658</v>
          </cell>
          <cell r="BD17">
            <v>477779137.61374998</v>
          </cell>
          <cell r="BE17">
            <v>480932576.04083329</v>
          </cell>
        </row>
        <row r="18">
          <cell r="AN18">
            <v>128768.20083333335</v>
          </cell>
          <cell r="AO18">
            <v>128768.20083333335</v>
          </cell>
          <cell r="AP18">
            <v>128768.20083333335</v>
          </cell>
          <cell r="AQ18">
            <v>176874.29041666668</v>
          </cell>
          <cell r="AR18">
            <v>224980.38</v>
          </cell>
          <cell r="AS18">
            <v>157328.38</v>
          </cell>
          <cell r="AT18">
            <v>102267.39833333333</v>
          </cell>
          <cell r="AU18">
            <v>114858.41666666667</v>
          </cell>
          <cell r="AV18">
            <v>114858.41666666667</v>
          </cell>
          <cell r="AW18">
            <v>115760.87083333333</v>
          </cell>
          <cell r="AX18">
            <v>80906.316666666666</v>
          </cell>
          <cell r="AY18">
            <v>24184.018750000003</v>
          </cell>
          <cell r="AZ18">
            <v>7030.7945833333333</v>
          </cell>
          <cell r="BA18">
            <v>14654.925416666667</v>
          </cell>
          <cell r="BB18">
            <v>22279.056250000005</v>
          </cell>
          <cell r="BC18">
            <v>29903.187083333334</v>
          </cell>
          <cell r="BD18">
            <v>37527.317916666674</v>
          </cell>
          <cell r="BE18">
            <v>41339.383333333339</v>
          </cell>
        </row>
        <row r="19">
          <cell r="AN19">
            <v>-21870.564166666667</v>
          </cell>
          <cell r="AO19">
            <v>-21870.564166666667</v>
          </cell>
          <cell r="AP19">
            <v>-21870.564166666667</v>
          </cell>
          <cell r="AQ19">
            <v>-21870.564166666667</v>
          </cell>
          <cell r="AR19">
            <v>-21870.564166666667</v>
          </cell>
          <cell r="AS19">
            <v>-21870.564166666667</v>
          </cell>
          <cell r="AT19">
            <v>-21870.564166666667</v>
          </cell>
          <cell r="AU19">
            <v>-21870.564166666667</v>
          </cell>
          <cell r="AV19">
            <v>-21870.564166666667</v>
          </cell>
          <cell r="AW19">
            <v>-10935.282083333334</v>
          </cell>
          <cell r="AX19">
            <v>584.52875000000006</v>
          </cell>
          <cell r="AY19">
            <v>1169.0575000000001</v>
          </cell>
          <cell r="AZ19">
            <v>2645.6066666666666</v>
          </cell>
          <cell r="BA19">
            <v>5598.7050000000008</v>
          </cell>
          <cell r="BB19">
            <v>8551.8033333333333</v>
          </cell>
          <cell r="BC19">
            <v>11504.901666666667</v>
          </cell>
          <cell r="BD19">
            <v>14458</v>
          </cell>
          <cell r="BE19">
            <v>15934.549166666666</v>
          </cell>
        </row>
        <row r="22">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row>
        <row r="23">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row>
        <row r="24">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row>
        <row r="25">
          <cell r="AN25">
            <v>11367130.979999999</v>
          </cell>
          <cell r="AO25">
            <v>10735623.67</v>
          </cell>
          <cell r="AP25">
            <v>10104116.360000001</v>
          </cell>
          <cell r="AQ25">
            <v>9283072.6908333339</v>
          </cell>
          <cell r="AR25">
            <v>8293552.2608333332</v>
          </cell>
          <cell r="AS25">
            <v>7346151.0274999999</v>
          </cell>
          <cell r="AT25">
            <v>6440868.9908333337</v>
          </cell>
          <cell r="AU25">
            <v>5577706.1508333329</v>
          </cell>
          <cell r="AV25">
            <v>4756662.5075000003</v>
          </cell>
          <cell r="AW25">
            <v>3977738.0608333335</v>
          </cell>
          <cell r="AX25">
            <v>3240932.8108333331</v>
          </cell>
          <cell r="AY25">
            <v>2546246.7575000003</v>
          </cell>
          <cell r="AZ25">
            <v>1893679.8999999997</v>
          </cell>
          <cell r="BA25">
            <v>1288485.4445833333</v>
          </cell>
          <cell r="BB25">
            <v>735916.59833333327</v>
          </cell>
          <cell r="BC25">
            <v>425509.72041666665</v>
          </cell>
          <cell r="BD25">
            <v>336205.21250000002</v>
          </cell>
          <cell r="BE25">
            <v>257407.11708333335</v>
          </cell>
        </row>
        <row r="26">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row>
        <row r="27">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row>
        <row r="28">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row>
        <row r="29">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row>
        <row r="30">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row>
        <row r="31">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row>
        <row r="32">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row>
        <row r="33">
          <cell r="AN33">
            <v>49305322.19083333</v>
          </cell>
          <cell r="AO33">
            <v>49340238.328333326</v>
          </cell>
          <cell r="AP33">
            <v>49420292.095833339</v>
          </cell>
          <cell r="AQ33">
            <v>49566501.945833333</v>
          </cell>
          <cell r="AR33">
            <v>49710881.029166669</v>
          </cell>
          <cell r="AS33">
            <v>49787238.432083338</v>
          </cell>
          <cell r="AT33">
            <v>49848959.839583337</v>
          </cell>
          <cell r="AU33">
            <v>49888412.770000011</v>
          </cell>
          <cell r="AV33">
            <v>49920162.859999992</v>
          </cell>
          <cell r="AW33">
            <v>49951700.228333332</v>
          </cell>
          <cell r="AX33">
            <v>49971460.059583329</v>
          </cell>
          <cell r="AY33">
            <v>49952064.641249992</v>
          </cell>
          <cell r="AZ33">
            <v>49906300.164583333</v>
          </cell>
          <cell r="BA33">
            <v>49861724.902083337</v>
          </cell>
          <cell r="BB33">
            <v>49817149.639583342</v>
          </cell>
          <cell r="BC33">
            <v>49675619.205416657</v>
          </cell>
          <cell r="BD33">
            <v>49504828.417916663</v>
          </cell>
          <cell r="BE33">
            <v>49401729.48749999</v>
          </cell>
        </row>
        <row r="34">
          <cell r="AN34">
            <v>5503114.3658333337</v>
          </cell>
          <cell r="AO34">
            <v>5577080.2150000008</v>
          </cell>
          <cell r="AP34">
            <v>5648459.9341666671</v>
          </cell>
          <cell r="AQ34">
            <v>5717185.1833333336</v>
          </cell>
          <cell r="AR34">
            <v>5785893.916666667</v>
          </cell>
          <cell r="AS34">
            <v>5854598.7891666675</v>
          </cell>
          <cell r="AT34">
            <v>5923305.0358333336</v>
          </cell>
          <cell r="AU34">
            <v>5992014.1608333336</v>
          </cell>
          <cell r="AV34">
            <v>6060727.5383333331</v>
          </cell>
          <cell r="AW34">
            <v>6116654.3000000007</v>
          </cell>
          <cell r="AX34">
            <v>6138211.6020833328</v>
          </cell>
          <cell r="AY34">
            <v>6138315.4579166668</v>
          </cell>
          <cell r="AZ34">
            <v>5942583.5933333328</v>
          </cell>
          <cell r="BA34">
            <v>5550824.7437500013</v>
          </cell>
          <cell r="BB34">
            <v>5158978.3504166668</v>
          </cell>
          <cell r="BC34">
            <v>4767107.6950000003</v>
          </cell>
          <cell r="BD34">
            <v>4375235.7058333335</v>
          </cell>
          <cell r="BE34">
            <v>3983363.7974999999</v>
          </cell>
        </row>
        <row r="35">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row>
        <row r="36">
          <cell r="AN36">
            <v>37459113.143333338</v>
          </cell>
          <cell r="AO36">
            <v>34129278.599583335</v>
          </cell>
          <cell r="AP36">
            <v>31000085.282083333</v>
          </cell>
          <cell r="AQ36">
            <v>28810197.205833331</v>
          </cell>
          <cell r="AR36">
            <v>25683619.161249999</v>
          </cell>
          <cell r="AS36">
            <v>21413045.675833333</v>
          </cell>
          <cell r="AT36">
            <v>19306044.137916669</v>
          </cell>
          <cell r="AU36">
            <v>19353460.686250001</v>
          </cell>
          <cell r="AV36">
            <v>19628665.145</v>
          </cell>
          <cell r="AW36">
            <v>20170868.8475</v>
          </cell>
          <cell r="AX36">
            <v>20907152.858750004</v>
          </cell>
          <cell r="AY36">
            <v>21942260.812500004</v>
          </cell>
          <cell r="AZ36">
            <v>23079495.932083335</v>
          </cell>
          <cell r="BA36">
            <v>24529745.376249999</v>
          </cell>
          <cell r="BB36">
            <v>26477970.43708333</v>
          </cell>
          <cell r="BC36">
            <v>28611696.934583336</v>
          </cell>
          <cell r="BD36">
            <v>30673460.740416672</v>
          </cell>
          <cell r="BE36">
            <v>33158594.933333326</v>
          </cell>
        </row>
        <row r="37">
          <cell r="AN37">
            <v>44694299.72208333</v>
          </cell>
          <cell r="AO37">
            <v>44695778.224999994</v>
          </cell>
          <cell r="AP37">
            <v>44649199.951249994</v>
          </cell>
          <cell r="AQ37">
            <v>44185611.434583329</v>
          </cell>
          <cell r="AR37">
            <v>43427022.84375</v>
          </cell>
          <cell r="AS37">
            <v>42221082.864166662</v>
          </cell>
          <cell r="AT37">
            <v>40844134.891249992</v>
          </cell>
          <cell r="AU37">
            <v>39391121.298749998</v>
          </cell>
          <cell r="AV37">
            <v>37516170.432083331</v>
          </cell>
          <cell r="AW37">
            <v>35991700.987916663</v>
          </cell>
          <cell r="AX37">
            <v>34999648.238333337</v>
          </cell>
          <cell r="AY37">
            <v>34224238.378333338</v>
          </cell>
          <cell r="AZ37">
            <v>33643942.623333327</v>
          </cell>
          <cell r="BA37">
            <v>32807198.770833332</v>
          </cell>
          <cell r="BB37">
            <v>31678009.693749998</v>
          </cell>
          <cell r="BC37">
            <v>30328205.285833333</v>
          </cell>
          <cell r="BD37">
            <v>30000498.532499999</v>
          </cell>
          <cell r="BE37">
            <v>31595719.602083337</v>
          </cell>
        </row>
        <row r="38">
          <cell r="AN38">
            <v>1847313.5674999999</v>
          </cell>
          <cell r="AO38">
            <v>1802183.6112500001</v>
          </cell>
          <cell r="AP38">
            <v>1712541.7745833339</v>
          </cell>
          <cell r="AQ38">
            <v>1626583.38</v>
          </cell>
          <cell r="AR38">
            <v>1558517.2387499998</v>
          </cell>
          <cell r="AS38">
            <v>1321147.8029166667</v>
          </cell>
          <cell r="AT38">
            <v>1077911.5954166667</v>
          </cell>
          <cell r="AU38">
            <v>1044375.7254166667</v>
          </cell>
          <cell r="AV38">
            <v>1001513.15625</v>
          </cell>
          <cell r="AW38">
            <v>791025.71125000005</v>
          </cell>
          <cell r="AX38">
            <v>499083.70666666661</v>
          </cell>
          <cell r="AY38">
            <v>347758.95291666663</v>
          </cell>
          <cell r="AZ38">
            <v>344904.78249999997</v>
          </cell>
          <cell r="BA38">
            <v>370645.65041666664</v>
          </cell>
          <cell r="BB38">
            <v>371935.51833333331</v>
          </cell>
          <cell r="BC38">
            <v>393733.74874999997</v>
          </cell>
          <cell r="BD38">
            <v>436354.76750000002</v>
          </cell>
          <cell r="BE38">
            <v>476606.76374999998</v>
          </cell>
        </row>
        <row r="39">
          <cell r="AN39">
            <v>1733472.2074999998</v>
          </cell>
          <cell r="AO39">
            <v>3078763.2729166667</v>
          </cell>
          <cell r="AP39">
            <v>4517219.2374999998</v>
          </cell>
          <cell r="AQ39">
            <v>6051476.666666667</v>
          </cell>
          <cell r="AR39">
            <v>6800331.9633333338</v>
          </cell>
          <cell r="AS39">
            <v>6800331.9633333338</v>
          </cell>
          <cell r="AT39">
            <v>6800331.9633333338</v>
          </cell>
          <cell r="AU39">
            <v>6800331.9633333338</v>
          </cell>
          <cell r="AV39">
            <v>6800331.9633333338</v>
          </cell>
          <cell r="AW39">
            <v>6800331.9633333338</v>
          </cell>
          <cell r="AX39">
            <v>6800331.9633333338</v>
          </cell>
          <cell r="AY39">
            <v>6279714.4762500003</v>
          </cell>
          <cell r="AZ39">
            <v>5066859.7558333324</v>
          </cell>
          <cell r="BA39">
            <v>3721568.6904166662</v>
          </cell>
          <cell r="BB39">
            <v>2283112.7258333336</v>
          </cell>
          <cell r="BC39">
            <v>748855.29666666675</v>
          </cell>
          <cell r="BD39">
            <v>0</v>
          </cell>
          <cell r="BE39">
            <v>0</v>
          </cell>
        </row>
        <row r="40">
          <cell r="AN40">
            <v>4966.4737500000001</v>
          </cell>
          <cell r="AO40">
            <v>29204.115000000002</v>
          </cell>
          <cell r="AP40">
            <v>77313.572916666672</v>
          </cell>
          <cell r="AQ40">
            <v>114948.71375</v>
          </cell>
          <cell r="AR40">
            <v>127209.7675</v>
          </cell>
          <cell r="AS40">
            <v>127209.7675</v>
          </cell>
          <cell r="AT40">
            <v>127209.7675</v>
          </cell>
          <cell r="AU40">
            <v>127209.7675</v>
          </cell>
          <cell r="AV40">
            <v>127209.7675</v>
          </cell>
          <cell r="AW40">
            <v>127209.7675</v>
          </cell>
          <cell r="AX40">
            <v>127209.7675</v>
          </cell>
          <cell r="AY40">
            <v>125477.66583333333</v>
          </cell>
          <cell r="AZ40">
            <v>122243.29375000001</v>
          </cell>
          <cell r="BA40">
            <v>98005.652499999982</v>
          </cell>
          <cell r="BB40">
            <v>49896.19458333333</v>
          </cell>
          <cell r="BC40">
            <v>12261.053749999999</v>
          </cell>
          <cell r="BD40">
            <v>0</v>
          </cell>
          <cell r="BE40">
            <v>0</v>
          </cell>
        </row>
        <row r="41">
          <cell r="AN41">
            <v>95181.493333333332</v>
          </cell>
          <cell r="AO41">
            <v>128481.97916666667</v>
          </cell>
          <cell r="AP41">
            <v>132378.28750000001</v>
          </cell>
          <cell r="AQ41">
            <v>147452.71458333332</v>
          </cell>
          <cell r="AR41">
            <v>160271.54</v>
          </cell>
          <cell r="AS41">
            <v>160271.54</v>
          </cell>
          <cell r="AT41">
            <v>160271.54</v>
          </cell>
          <cell r="AU41">
            <v>160271.54</v>
          </cell>
          <cell r="AV41">
            <v>160271.54</v>
          </cell>
          <cell r="AW41">
            <v>160271.54</v>
          </cell>
          <cell r="AX41">
            <v>160271.54</v>
          </cell>
          <cell r="AY41">
            <v>128510.68291666666</v>
          </cell>
          <cell r="AZ41">
            <v>65608.094166666662</v>
          </cell>
          <cell r="BA41">
            <v>33343.703333333331</v>
          </cell>
          <cell r="BB41">
            <v>30483.49</v>
          </cell>
          <cell r="BC41">
            <v>16445.157916666667</v>
          </cell>
          <cell r="BD41">
            <v>4662.4274999999998</v>
          </cell>
          <cell r="BE41">
            <v>5180.4749999999995</v>
          </cell>
        </row>
        <row r="42">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row>
        <row r="43">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row>
        <row r="44">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row>
        <row r="45">
          <cell r="AN45">
            <v>-1174739.0024999999</v>
          </cell>
          <cell r="AO45">
            <v>-1004919.1120833332</v>
          </cell>
          <cell r="AP45">
            <v>-799985.84625000006</v>
          </cell>
          <cell r="AQ45">
            <v>-511787.93249999994</v>
          </cell>
          <cell r="AR45">
            <v>-151938.09916666674</v>
          </cell>
          <cell r="AS45">
            <v>220551.04166666672</v>
          </cell>
          <cell r="AT45">
            <v>563657.4420833335</v>
          </cell>
          <cell r="AU45">
            <v>893777.67375000007</v>
          </cell>
          <cell r="AV45">
            <v>1182937.8570833334</v>
          </cell>
          <cell r="AW45">
            <v>1289713.3074999999</v>
          </cell>
          <cell r="AX45">
            <v>1210752.4358333333</v>
          </cell>
          <cell r="AY45">
            <v>1118427.6866666668</v>
          </cell>
          <cell r="AZ45">
            <v>1011249.6683333335</v>
          </cell>
          <cell r="BA45">
            <v>967235.5516666664</v>
          </cell>
          <cell r="BB45">
            <v>1072200.1691666667</v>
          </cell>
          <cell r="BC45">
            <v>1097265.1591666667</v>
          </cell>
          <cell r="BD45">
            <v>1034913.8383333333</v>
          </cell>
          <cell r="BE45">
            <v>1047990.3683333333</v>
          </cell>
        </row>
        <row r="46">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row>
        <row r="47">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row>
        <row r="48">
          <cell r="AN48">
            <v>-393750</v>
          </cell>
          <cell r="AO48">
            <v>-393750</v>
          </cell>
          <cell r="AP48">
            <v>-393750</v>
          </cell>
          <cell r="AQ48">
            <v>-393750</v>
          </cell>
          <cell r="AR48">
            <v>-393750</v>
          </cell>
          <cell r="AS48">
            <v>-393750</v>
          </cell>
          <cell r="AT48">
            <v>-393750</v>
          </cell>
          <cell r="AU48">
            <v>-393750</v>
          </cell>
          <cell r="AV48">
            <v>-393750</v>
          </cell>
          <cell r="AW48">
            <v>-393750</v>
          </cell>
          <cell r="AX48">
            <v>-393750</v>
          </cell>
          <cell r="AY48">
            <v>-393750</v>
          </cell>
          <cell r="AZ48">
            <v>-393750</v>
          </cell>
          <cell r="BA48">
            <v>-393750</v>
          </cell>
          <cell r="BB48">
            <v>-393750</v>
          </cell>
          <cell r="BC48">
            <v>-393750</v>
          </cell>
          <cell r="BD48">
            <v>-393750</v>
          </cell>
          <cell r="BE48">
            <v>-393750</v>
          </cell>
        </row>
        <row r="49">
          <cell r="AN49">
            <v>98323.583333333328</v>
          </cell>
          <cell r="AO49">
            <v>98323.583333333328</v>
          </cell>
          <cell r="AP49">
            <v>97615.125</v>
          </cell>
          <cell r="AQ49">
            <v>96906.666666666672</v>
          </cell>
          <cell r="AR49">
            <v>93556.5</v>
          </cell>
          <cell r="AS49">
            <v>90206.333333333328</v>
          </cell>
          <cell r="AT49">
            <v>90206.333333333328</v>
          </cell>
          <cell r="AU49">
            <v>90206.333333333328</v>
          </cell>
          <cell r="AV49">
            <v>90206.333333333328</v>
          </cell>
          <cell r="AW49">
            <v>67654.75</v>
          </cell>
          <cell r="AX49">
            <v>22551.583333333332</v>
          </cell>
          <cell r="AY49">
            <v>0</v>
          </cell>
          <cell r="AZ49">
            <v>0</v>
          </cell>
          <cell r="BA49">
            <v>0</v>
          </cell>
          <cell r="BB49">
            <v>0</v>
          </cell>
          <cell r="BC49">
            <v>0</v>
          </cell>
          <cell r="BD49">
            <v>0</v>
          </cell>
          <cell r="BE49">
            <v>0</v>
          </cell>
        </row>
        <row r="50">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row>
        <row r="51">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row>
        <row r="52">
          <cell r="AN52">
            <v>202634178.70250002</v>
          </cell>
          <cell r="AO52">
            <v>199897997.72625002</v>
          </cell>
          <cell r="AP52">
            <v>197741830.79708335</v>
          </cell>
          <cell r="AQ52">
            <v>195494943.39541671</v>
          </cell>
          <cell r="AR52">
            <v>194580927.41583335</v>
          </cell>
          <cell r="AS52">
            <v>195314211.44833335</v>
          </cell>
          <cell r="AT52">
            <v>196778773.495</v>
          </cell>
          <cell r="AU52">
            <v>198989640.01624998</v>
          </cell>
          <cell r="AV52">
            <v>201449646.0275</v>
          </cell>
          <cell r="AW52">
            <v>205555587.37916669</v>
          </cell>
          <cell r="AX52">
            <v>211038718.70249999</v>
          </cell>
          <cell r="AY52">
            <v>216389596.75166669</v>
          </cell>
          <cell r="AZ52">
            <v>221371402.40875003</v>
          </cell>
          <cell r="BA52">
            <v>225563945.80000004</v>
          </cell>
          <cell r="BB52">
            <v>229116025.04333332</v>
          </cell>
          <cell r="BC52">
            <v>233221528.03999999</v>
          </cell>
          <cell r="BD52">
            <v>238932755.37041667</v>
          </cell>
          <cell r="BE52">
            <v>243777047.77291667</v>
          </cell>
        </row>
        <row r="53">
          <cell r="AN53">
            <v>52473157.120000005</v>
          </cell>
          <cell r="AO53">
            <v>52876809.102499999</v>
          </cell>
          <cell r="AP53">
            <v>53507132.992916666</v>
          </cell>
          <cell r="AQ53">
            <v>54180069.321666665</v>
          </cell>
          <cell r="AR53">
            <v>55043183.540416665</v>
          </cell>
          <cell r="AS53">
            <v>56544276.173333324</v>
          </cell>
          <cell r="AT53">
            <v>58282411.587500006</v>
          </cell>
          <cell r="AU53">
            <v>60441824.412499994</v>
          </cell>
          <cell r="AV53">
            <v>62898383.286666669</v>
          </cell>
          <cell r="AW53">
            <v>65502826.082500011</v>
          </cell>
          <cell r="AX53">
            <v>68721968.73833333</v>
          </cell>
          <cell r="AY53">
            <v>71964559.036666662</v>
          </cell>
          <cell r="AZ53">
            <v>75111276.917083323</v>
          </cell>
          <cell r="BA53">
            <v>78332192.608750001</v>
          </cell>
          <cell r="BB53">
            <v>81616890.56083332</v>
          </cell>
          <cell r="BC53">
            <v>85018978.636666656</v>
          </cell>
          <cell r="BD53">
            <v>87556401.045416653</v>
          </cell>
          <cell r="BE53">
            <v>88881645.923333332</v>
          </cell>
        </row>
        <row r="54">
          <cell r="AN54">
            <v>25085945.118750002</v>
          </cell>
          <cell r="AO54">
            <v>25930789.060000002</v>
          </cell>
          <cell r="AP54">
            <v>27061349.49666667</v>
          </cell>
          <cell r="AQ54">
            <v>28489378.234583333</v>
          </cell>
          <cell r="AR54">
            <v>30270354.148749996</v>
          </cell>
          <cell r="AS54">
            <v>32561581.731249999</v>
          </cell>
          <cell r="AT54">
            <v>35027225.805</v>
          </cell>
          <cell r="AU54">
            <v>37482284.604999997</v>
          </cell>
          <cell r="AV54">
            <v>40153111.856666662</v>
          </cell>
          <cell r="AW54">
            <v>43560522.331666671</v>
          </cell>
          <cell r="AX54">
            <v>47049177.275833331</v>
          </cell>
          <cell r="AY54">
            <v>50247165.307083331</v>
          </cell>
          <cell r="AZ54">
            <v>53643933.44083333</v>
          </cell>
          <cell r="BA54">
            <v>57052048.393750004</v>
          </cell>
          <cell r="BB54">
            <v>60664165.136666663</v>
          </cell>
          <cell r="BC54">
            <v>64243894.897916652</v>
          </cell>
          <cell r="BD54">
            <v>67648901.04291667</v>
          </cell>
          <cell r="BE54">
            <v>71037980.468750015</v>
          </cell>
        </row>
        <row r="55">
          <cell r="AN55">
            <v>-515322.23958333331</v>
          </cell>
          <cell r="AO55">
            <v>-1853580.1095833334</v>
          </cell>
          <cell r="AP55">
            <v>-3285655.1091666669</v>
          </cell>
          <cell r="AQ55">
            <v>-4794794.0733333332</v>
          </cell>
          <cell r="AR55">
            <v>-5520374.2383333342</v>
          </cell>
          <cell r="AS55">
            <v>-5526896.6066666674</v>
          </cell>
          <cell r="AT55">
            <v>-5526684.2249999996</v>
          </cell>
          <cell r="AU55">
            <v>-5501137.0516666668</v>
          </cell>
          <cell r="AV55">
            <v>-5491347.7245833334</v>
          </cell>
          <cell r="AW55">
            <v>-5463916.862916667</v>
          </cell>
          <cell r="AX55">
            <v>-5437230.2950000009</v>
          </cell>
          <cell r="AY55">
            <v>-5442295.7062500007</v>
          </cell>
          <cell r="AZ55">
            <v>-4798246.9458333338</v>
          </cell>
          <cell r="BA55">
            <v>-3515053.5029166671</v>
          </cell>
          <cell r="BB55">
            <v>-2088878.5250000001</v>
          </cell>
          <cell r="BC55">
            <v>-555309.4291666667</v>
          </cell>
          <cell r="BD55">
            <v>185367.53416666668</v>
          </cell>
          <cell r="BE55">
            <v>185484.20083333334</v>
          </cell>
        </row>
        <row r="56">
          <cell r="AN56">
            <v>349872.30166666675</v>
          </cell>
          <cell r="AO56">
            <v>332259.34625</v>
          </cell>
          <cell r="AP56">
            <v>298499.60416666669</v>
          </cell>
          <cell r="AQ56">
            <v>275418.85083333333</v>
          </cell>
          <cell r="AR56">
            <v>293159.66791666672</v>
          </cell>
          <cell r="AS56">
            <v>323161.53875000001</v>
          </cell>
          <cell r="AT56">
            <v>330715.92625000002</v>
          </cell>
          <cell r="AU56">
            <v>337010.31375000003</v>
          </cell>
          <cell r="AV56">
            <v>322045.0345833333</v>
          </cell>
          <cell r="AW56">
            <v>287864.60291666666</v>
          </cell>
          <cell r="AX56">
            <v>256274.14416666667</v>
          </cell>
          <cell r="AY56">
            <v>240728.31083333332</v>
          </cell>
          <cell r="AZ56">
            <v>242848.70000000004</v>
          </cell>
          <cell r="BA56">
            <v>258912.22041666662</v>
          </cell>
          <cell r="BB56">
            <v>290179.43875000003</v>
          </cell>
          <cell r="BC56">
            <v>319134.57958333334</v>
          </cell>
          <cell r="BD56">
            <v>293746.48333333334</v>
          </cell>
          <cell r="BE56">
            <v>258979</v>
          </cell>
        </row>
        <row r="57">
          <cell r="AN57">
            <v>-48326.445833333331</v>
          </cell>
          <cell r="AO57">
            <v>-81626.931666666656</v>
          </cell>
          <cell r="AP57">
            <v>-85523.239999999991</v>
          </cell>
          <cell r="AQ57">
            <v>-100597.66708333332</v>
          </cell>
          <cell r="AR57">
            <v>-113416.49249999999</v>
          </cell>
          <cell r="AS57">
            <v>-113416.49249999999</v>
          </cell>
          <cell r="AT57">
            <v>-113416.49249999999</v>
          </cell>
          <cell r="AU57">
            <v>-113416.49249999999</v>
          </cell>
          <cell r="AV57">
            <v>-113416.49249999999</v>
          </cell>
          <cell r="AW57">
            <v>-98846.778333333321</v>
          </cell>
          <cell r="AX57">
            <v>-78040.683333333334</v>
          </cell>
          <cell r="AY57">
            <v>-71804.302499999991</v>
          </cell>
          <cell r="AZ57">
            <v>-40144.523333333324</v>
          </cell>
          <cell r="BA57">
            <v>-6844.0374999999976</v>
          </cell>
          <cell r="BB57">
            <v>-2947.7291666666642</v>
          </cell>
          <cell r="BC57">
            <v>12126.69791666667</v>
          </cell>
          <cell r="BD57">
            <v>24945.523333333334</v>
          </cell>
          <cell r="BE57">
            <v>24945.523333333334</v>
          </cell>
        </row>
        <row r="58">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row>
        <row r="59">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row>
        <row r="60">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row>
        <row r="61">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row>
        <row r="62">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row>
        <row r="63">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row>
        <row r="64">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row>
        <row r="65">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row>
        <row r="66">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row>
        <row r="67">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row>
        <row r="68">
          <cell r="AN68">
            <v>-65037179.625</v>
          </cell>
          <cell r="AO68">
            <v>-66424320.875</v>
          </cell>
          <cell r="AP68">
            <v>-67811462.125</v>
          </cell>
          <cell r="AQ68">
            <v>-69035991.958333328</v>
          </cell>
          <cell r="AR68">
            <v>-70097910.375</v>
          </cell>
          <cell r="AS68">
            <v>-71159828.791666672</v>
          </cell>
          <cell r="AT68">
            <v>-72135855.541666672</v>
          </cell>
          <cell r="AU68">
            <v>-73012363.25</v>
          </cell>
          <cell r="AV68">
            <v>-73875243.583333328</v>
          </cell>
          <cell r="AW68">
            <v>-74670834.291666672</v>
          </cell>
          <cell r="AX68">
            <v>-75399135.375</v>
          </cell>
          <cell r="AY68">
            <v>-76127436.458333328</v>
          </cell>
          <cell r="AZ68">
            <v>-76964633.599583328</v>
          </cell>
          <cell r="BA68">
            <v>-77910726.798749998</v>
          </cell>
          <cell r="BB68">
            <v>-78856819.997916654</v>
          </cell>
          <cell r="BC68">
            <v>-79529415.572083339</v>
          </cell>
          <cell r="BD68">
            <v>-79928513.521249995</v>
          </cell>
          <cell r="BE68">
            <v>-80327611.470416665</v>
          </cell>
        </row>
        <row r="69">
          <cell r="AN69">
            <v>-233738170.125</v>
          </cell>
          <cell r="AO69">
            <v>-235480936.375</v>
          </cell>
          <cell r="AP69">
            <v>-237223702.625</v>
          </cell>
          <cell r="AQ69">
            <v>-238983144.375</v>
          </cell>
          <cell r="AR69">
            <v>-240759261.625</v>
          </cell>
          <cell r="AS69">
            <v>-242535378.875</v>
          </cell>
          <cell r="AT69">
            <v>-244348849.375</v>
          </cell>
          <cell r="AU69">
            <v>-246198443.79166666</v>
          </cell>
          <cell r="AV69">
            <v>-248046808.875</v>
          </cell>
          <cell r="AW69">
            <v>-250039507.54166666</v>
          </cell>
          <cell r="AX69">
            <v>-252176539.79166666</v>
          </cell>
          <cell r="AY69">
            <v>-254313572.04166666</v>
          </cell>
          <cell r="AZ69">
            <v>-256475127.64083335</v>
          </cell>
          <cell r="BA69">
            <v>-258661206.58916667</v>
          </cell>
          <cell r="BB69">
            <v>-260847285.53750002</v>
          </cell>
          <cell r="BC69">
            <v>-263097526.44416669</v>
          </cell>
          <cell r="BD69">
            <v>-265411929.3091667</v>
          </cell>
          <cell r="BE69">
            <v>-267726332.17416671</v>
          </cell>
        </row>
        <row r="70">
          <cell r="AN70">
            <v>65037179.625</v>
          </cell>
          <cell r="AO70">
            <v>66424320.875</v>
          </cell>
          <cell r="AP70">
            <v>67811462.125</v>
          </cell>
          <cell r="AQ70">
            <v>69035991.958333328</v>
          </cell>
          <cell r="AR70">
            <v>70097910.375</v>
          </cell>
          <cell r="AS70">
            <v>71159828.791666672</v>
          </cell>
          <cell r="AT70">
            <v>72135855.541666672</v>
          </cell>
          <cell r="AU70">
            <v>73012363.25</v>
          </cell>
          <cell r="AV70">
            <v>73875243.583333328</v>
          </cell>
          <cell r="AW70">
            <v>74670834.291666672</v>
          </cell>
          <cell r="AX70">
            <v>75399135.375</v>
          </cell>
          <cell r="AY70">
            <v>76127436.458333328</v>
          </cell>
          <cell r="AZ70">
            <v>76964633.599583328</v>
          </cell>
          <cell r="BA70">
            <v>77910726.798749998</v>
          </cell>
          <cell r="BB70">
            <v>78856819.997916654</v>
          </cell>
          <cell r="BC70">
            <v>79529415.572083339</v>
          </cell>
          <cell r="BD70">
            <v>79928513.521249995</v>
          </cell>
          <cell r="BE70">
            <v>80327611.470416665</v>
          </cell>
        </row>
        <row r="71">
          <cell r="AN71">
            <v>233738170.125</v>
          </cell>
          <cell r="AO71">
            <v>235480936.375</v>
          </cell>
          <cell r="AP71">
            <v>237223702.625</v>
          </cell>
          <cell r="AQ71">
            <v>238983144.375</v>
          </cell>
          <cell r="AR71">
            <v>240759261.625</v>
          </cell>
          <cell r="AS71">
            <v>242535378.875</v>
          </cell>
          <cell r="AT71">
            <v>244348849.375</v>
          </cell>
          <cell r="AU71">
            <v>246198443.79166666</v>
          </cell>
          <cell r="AV71">
            <v>248046808.875</v>
          </cell>
          <cell r="AW71">
            <v>250039507.54166666</v>
          </cell>
          <cell r="AX71">
            <v>252176539.79166666</v>
          </cell>
          <cell r="AY71">
            <v>254313572.04166666</v>
          </cell>
          <cell r="AZ71">
            <v>256475127.64083335</v>
          </cell>
          <cell r="BA71">
            <v>258661206.58916667</v>
          </cell>
          <cell r="BB71">
            <v>260847285.53750002</v>
          </cell>
          <cell r="BC71">
            <v>263097526.44416669</v>
          </cell>
          <cell r="BD71">
            <v>265411929.3091667</v>
          </cell>
          <cell r="BE71">
            <v>267726332.17416671</v>
          </cell>
        </row>
        <row r="72">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row>
        <row r="73">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row>
        <row r="74">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row>
        <row r="75">
          <cell r="AN75">
            <v>-3241947658.884583</v>
          </cell>
          <cell r="AO75">
            <v>-3252958177.6862502</v>
          </cell>
          <cell r="AP75">
            <v>-3263948863.6166668</v>
          </cell>
          <cell r="AQ75">
            <v>-3274536070.164166</v>
          </cell>
          <cell r="AR75">
            <v>-3284616570.3133335</v>
          </cell>
          <cell r="AS75">
            <v>-3294556977.896666</v>
          </cell>
          <cell r="AT75">
            <v>-3304508434.5558338</v>
          </cell>
          <cell r="AU75">
            <v>-3314505986.9925003</v>
          </cell>
          <cell r="AV75">
            <v>-3326663542.9175</v>
          </cell>
          <cell r="AW75">
            <v>-3341200718.3208337</v>
          </cell>
          <cell r="AX75">
            <v>-3356330846.9658332</v>
          </cell>
          <cell r="AY75">
            <v>-3371927884.13625</v>
          </cell>
          <cell r="AZ75">
            <v>-3387566202.7149997</v>
          </cell>
          <cell r="BA75">
            <v>-3403218026.1737494</v>
          </cell>
          <cell r="BB75">
            <v>-3418927092.9987493</v>
          </cell>
          <cell r="BC75">
            <v>-3434383123.6320834</v>
          </cell>
          <cell r="BD75">
            <v>-3449675572.8941669</v>
          </cell>
          <cell r="BE75">
            <v>-3463571246.2616658</v>
          </cell>
        </row>
        <row r="76">
          <cell r="AN76">
            <v>-1177985808.2587497</v>
          </cell>
          <cell r="AO76">
            <v>-1184477210.2225001</v>
          </cell>
          <cell r="AP76">
            <v>-1190723702.7949998</v>
          </cell>
          <cell r="AQ76">
            <v>-1196796357.1308334</v>
          </cell>
          <cell r="AR76">
            <v>-1202783193.075</v>
          </cell>
          <cell r="AS76">
            <v>-1208827363.3654168</v>
          </cell>
          <cell r="AT76">
            <v>-1214909339.3116667</v>
          </cell>
          <cell r="AU76">
            <v>-1221103258.06125</v>
          </cell>
          <cell r="AV76">
            <v>-1227396821.9304168</v>
          </cell>
          <cell r="AW76">
            <v>-1233888582.0670834</v>
          </cell>
          <cell r="AX76">
            <v>-1240534787.8020835</v>
          </cell>
          <cell r="AY76">
            <v>-1247190281.2004168</v>
          </cell>
          <cell r="AZ76">
            <v>-1253714202.3525</v>
          </cell>
          <cell r="BA76">
            <v>-1260261594.23</v>
          </cell>
          <cell r="BB76">
            <v>-1267099779.64375</v>
          </cell>
          <cell r="BC76">
            <v>-1274258277.9816666</v>
          </cell>
          <cell r="BD76">
            <v>-1281723073.104583</v>
          </cell>
          <cell r="BE76">
            <v>-1289277494.3733332</v>
          </cell>
        </row>
        <row r="77">
          <cell r="AN77">
            <v>-89512012.587916687</v>
          </cell>
          <cell r="AO77">
            <v>-89937245.694583341</v>
          </cell>
          <cell r="AP77">
            <v>-90346666.955833331</v>
          </cell>
          <cell r="AQ77">
            <v>-90744982.375833333</v>
          </cell>
          <cell r="AR77">
            <v>-91138981.136666656</v>
          </cell>
          <cell r="AS77">
            <v>-91518501.785416648</v>
          </cell>
          <cell r="AT77">
            <v>-91893417.497083351</v>
          </cell>
          <cell r="AU77">
            <v>-92272257.908749998</v>
          </cell>
          <cell r="AV77">
            <v>-92647359.887500003</v>
          </cell>
          <cell r="AW77">
            <v>-92904900.952499986</v>
          </cell>
          <cell r="AX77">
            <v>-93677460.659166649</v>
          </cell>
          <cell r="AY77">
            <v>-95206064.205416664</v>
          </cell>
          <cell r="AZ77">
            <v>-96872057.645833358</v>
          </cell>
          <cell r="BA77">
            <v>-98562006.187083349</v>
          </cell>
          <cell r="BB77">
            <v>-100261444.29125001</v>
          </cell>
          <cell r="BC77">
            <v>-101966550.57250001</v>
          </cell>
          <cell r="BD77">
            <v>-103692438.87166667</v>
          </cell>
          <cell r="BE77">
            <v>-105423539.79875003</v>
          </cell>
        </row>
        <row r="78">
          <cell r="AN78">
            <v>4172972.0387499998</v>
          </cell>
          <cell r="AO78">
            <v>4515343.5608333331</v>
          </cell>
          <cell r="AP78">
            <v>4835922.9795833323</v>
          </cell>
          <cell r="AQ78">
            <v>4926900.7358333329</v>
          </cell>
          <cell r="AR78">
            <v>4809958.1116666673</v>
          </cell>
          <cell r="AS78">
            <v>4761524.0158333331</v>
          </cell>
          <cell r="AT78">
            <v>4843514.4412500001</v>
          </cell>
          <cell r="AU78">
            <v>5126193.1262499997</v>
          </cell>
          <cell r="AV78">
            <v>5462929.4016666664</v>
          </cell>
          <cell r="AW78">
            <v>5807023.001666666</v>
          </cell>
          <cell r="AX78">
            <v>6200663.3916666685</v>
          </cell>
          <cell r="AY78">
            <v>6620847.4741666662</v>
          </cell>
          <cell r="AZ78">
            <v>7069110.0487499991</v>
          </cell>
          <cell r="BA78">
            <v>7518055.9025000008</v>
          </cell>
          <cell r="BB78">
            <v>7983680.6129166661</v>
          </cell>
          <cell r="BC78">
            <v>8476714.834999999</v>
          </cell>
          <cell r="BD78">
            <v>8989576.0633333325</v>
          </cell>
          <cell r="BE78">
            <v>9481755.1812500004</v>
          </cell>
        </row>
        <row r="79">
          <cell r="AN79">
            <v>233164.39249999999</v>
          </cell>
          <cell r="AO79">
            <v>236084.24333333332</v>
          </cell>
          <cell r="AP79">
            <v>239053.90333333335</v>
          </cell>
          <cell r="AQ79">
            <v>243229.30624999999</v>
          </cell>
          <cell r="AR79">
            <v>248506.06125000003</v>
          </cell>
          <cell r="AS79">
            <v>253253.81000000003</v>
          </cell>
          <cell r="AT79">
            <v>256791.48416666666</v>
          </cell>
          <cell r="AU79">
            <v>259526.33833333338</v>
          </cell>
          <cell r="AV79">
            <v>260183.13</v>
          </cell>
          <cell r="AW79">
            <v>259418.01541666672</v>
          </cell>
          <cell r="AX79">
            <v>259325.80166666667</v>
          </cell>
          <cell r="AY79">
            <v>249597.92750000002</v>
          </cell>
          <cell r="AZ79">
            <v>230733.17458333334</v>
          </cell>
          <cell r="BA79">
            <v>212261.24708333332</v>
          </cell>
          <cell r="BB79">
            <v>193677.39708333334</v>
          </cell>
          <cell r="BC79">
            <v>175216.16291666668</v>
          </cell>
          <cell r="BD79">
            <v>156651.86583333334</v>
          </cell>
          <cell r="BE79">
            <v>139224.85083333336</v>
          </cell>
        </row>
        <row r="80">
          <cell r="AN80">
            <v>3311472.3241666667</v>
          </cell>
          <cell r="AO80">
            <v>3269245.4537499999</v>
          </cell>
          <cell r="AP80">
            <v>3183106.2191666667</v>
          </cell>
          <cell r="AQ80">
            <v>3052092.2524999999</v>
          </cell>
          <cell r="AR80">
            <v>2887854.3404166666</v>
          </cell>
          <cell r="AS80">
            <v>2731782.8887500004</v>
          </cell>
          <cell r="AT80">
            <v>2610578.3645833335</v>
          </cell>
          <cell r="AU80">
            <v>2561850.1425000001</v>
          </cell>
          <cell r="AV80">
            <v>2593978.2291666665</v>
          </cell>
          <cell r="AW80">
            <v>2704880.9629166666</v>
          </cell>
          <cell r="AX80">
            <v>2821736.4083333332</v>
          </cell>
          <cell r="AY80">
            <v>2921109.1937500001</v>
          </cell>
          <cell r="AZ80">
            <v>3018662.6633333336</v>
          </cell>
          <cell r="BA80">
            <v>3111406.9762499998</v>
          </cell>
          <cell r="BB80">
            <v>3262244.0541666672</v>
          </cell>
          <cell r="BC80">
            <v>3488988.3025000002</v>
          </cell>
          <cell r="BD80">
            <v>3782968.7029166669</v>
          </cell>
          <cell r="BE80">
            <v>4104812.3533333335</v>
          </cell>
        </row>
        <row r="81">
          <cell r="AN81">
            <v>146324.02249999999</v>
          </cell>
          <cell r="AO81">
            <v>146324.02249999999</v>
          </cell>
          <cell r="AP81">
            <v>146324.02249999999</v>
          </cell>
          <cell r="AQ81">
            <v>98217.932916666658</v>
          </cell>
          <cell r="AR81">
            <v>50111.843333333331</v>
          </cell>
          <cell r="AS81">
            <v>44409.760000000002</v>
          </cell>
          <cell r="AT81">
            <v>25382.588333333333</v>
          </cell>
          <cell r="AU81">
            <v>13995</v>
          </cell>
          <cell r="AV81">
            <v>15932.5</v>
          </cell>
          <cell r="AW81">
            <v>15932.5</v>
          </cell>
          <cell r="AX81">
            <v>12178.333333333334</v>
          </cell>
          <cell r="AY81">
            <v>6149.583333333333</v>
          </cell>
          <cell r="AZ81">
            <v>3875</v>
          </cell>
          <cell r="BA81">
            <v>3875</v>
          </cell>
          <cell r="BB81">
            <v>3875</v>
          </cell>
          <cell r="BC81">
            <v>3875</v>
          </cell>
          <cell r="BD81">
            <v>3875</v>
          </cell>
          <cell r="BE81">
            <v>3875</v>
          </cell>
        </row>
        <row r="82">
          <cell r="AN82">
            <v>21870.564166666667</v>
          </cell>
          <cell r="AO82">
            <v>21870.564166666667</v>
          </cell>
          <cell r="AP82">
            <v>21870.564166666667</v>
          </cell>
          <cell r="AQ82">
            <v>21870.564166666667</v>
          </cell>
          <cell r="AR82">
            <v>21870.564166666667</v>
          </cell>
          <cell r="AS82">
            <v>21870.564166666667</v>
          </cell>
          <cell r="AT82">
            <v>21870.564166666667</v>
          </cell>
          <cell r="AU82">
            <v>21870.564166666667</v>
          </cell>
          <cell r="AV82">
            <v>21870.564166666667</v>
          </cell>
          <cell r="AW82">
            <v>10938.831250000001</v>
          </cell>
          <cell r="AX82">
            <v>7.0983333333333336</v>
          </cell>
          <cell r="AY82">
            <v>7.0983333333333336</v>
          </cell>
          <cell r="AZ82">
            <v>7.0983333333333336</v>
          </cell>
          <cell r="BA82">
            <v>7.0983333333333336</v>
          </cell>
          <cell r="BB82">
            <v>7.0983333333333336</v>
          </cell>
          <cell r="BC82">
            <v>7.0983333333333336</v>
          </cell>
          <cell r="BD82">
            <v>7.0983333333333336</v>
          </cell>
          <cell r="BE82">
            <v>7.0983333333333336</v>
          </cell>
        </row>
        <row r="83">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row>
        <row r="84">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row>
        <row r="85">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row>
        <row r="86">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row>
        <row r="87">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row>
        <row r="88">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row>
        <row r="89">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row>
        <row r="90">
          <cell r="AN90">
            <v>-27623272.635416672</v>
          </cell>
          <cell r="AO90">
            <v>-27992919.437500004</v>
          </cell>
          <cell r="AP90">
            <v>-28190796.433333334</v>
          </cell>
          <cell r="AQ90">
            <v>-28212923.009583335</v>
          </cell>
          <cell r="AR90">
            <v>-28231146.424583331</v>
          </cell>
          <cell r="AS90">
            <v>-28245512.912916664</v>
          </cell>
          <cell r="AT90">
            <v>-28231795.69875</v>
          </cell>
          <cell r="AU90">
            <v>-28188722.209999997</v>
          </cell>
          <cell r="AV90">
            <v>-28138286.654583335</v>
          </cell>
          <cell r="AW90">
            <v>-28121005.64833333</v>
          </cell>
          <cell r="AX90">
            <v>-28133563.834166665</v>
          </cell>
          <cell r="AY90">
            <v>-28088368.684999999</v>
          </cell>
          <cell r="AZ90">
            <v>-28153198.004166666</v>
          </cell>
          <cell r="BA90">
            <v>-28378958.435833335</v>
          </cell>
          <cell r="BB90">
            <v>-28776520.23</v>
          </cell>
          <cell r="BC90">
            <v>-29346150.553333331</v>
          </cell>
          <cell r="BD90">
            <v>-29915777.299583331</v>
          </cell>
          <cell r="BE90">
            <v>-30483804.038749993</v>
          </cell>
        </row>
        <row r="91">
          <cell r="AN91">
            <v>-6043972.0920833321</v>
          </cell>
          <cell r="AO91">
            <v>-6236758.9858333329</v>
          </cell>
          <cell r="AP91">
            <v>-6428885.7995833335</v>
          </cell>
          <cell r="AQ91">
            <v>-6620895.7091666656</v>
          </cell>
          <cell r="AR91">
            <v>-6812644.8737499984</v>
          </cell>
          <cell r="AS91">
            <v>-7001819.0116666667</v>
          </cell>
          <cell r="AT91">
            <v>-7062454.7879166668</v>
          </cell>
          <cell r="AU91">
            <v>-6994260.7737499997</v>
          </cell>
          <cell r="AV91">
            <v>-6921185.7750000013</v>
          </cell>
          <cell r="AW91">
            <v>-6843255.7341666669</v>
          </cell>
          <cell r="AX91">
            <v>-6760049.270833333</v>
          </cell>
          <cell r="AY91">
            <v>-6654997.5341666667</v>
          </cell>
          <cell r="AZ91">
            <v>-6528111.2437499994</v>
          </cell>
          <cell r="BA91">
            <v>-6396304.7175000003</v>
          </cell>
          <cell r="BB91">
            <v>-6259788.0566666657</v>
          </cell>
          <cell r="BC91">
            <v>-6118018.0841666674</v>
          </cell>
          <cell r="BD91">
            <v>-5971138.6391666671</v>
          </cell>
          <cell r="BE91">
            <v>-5821471.7633333327</v>
          </cell>
        </row>
        <row r="92">
          <cell r="AN92">
            <v>-84297399.385833323</v>
          </cell>
          <cell r="AO92">
            <v>-84280461.692499995</v>
          </cell>
          <cell r="AP92">
            <v>-84270931.486249998</v>
          </cell>
          <cell r="AQ92">
            <v>-84351769.159166649</v>
          </cell>
          <cell r="AR92">
            <v>-84674080.735000014</v>
          </cell>
          <cell r="AS92">
            <v>-85396101.124583349</v>
          </cell>
          <cell r="AT92">
            <v>-85986553.384166673</v>
          </cell>
          <cell r="AU92">
            <v>-86179619.627083346</v>
          </cell>
          <cell r="AV92">
            <v>-86352323.996666655</v>
          </cell>
          <cell r="AW92">
            <v>-86628530.322916672</v>
          </cell>
          <cell r="AX92">
            <v>-86787793.153750002</v>
          </cell>
          <cell r="AY92">
            <v>-86681351.146666661</v>
          </cell>
          <cell r="AZ92">
            <v>-86792004.600833341</v>
          </cell>
          <cell r="BA92">
            <v>-87252944.086666659</v>
          </cell>
          <cell r="BB92">
            <v>-87835913.689166665</v>
          </cell>
          <cell r="BC92">
            <v>-88449244.518333331</v>
          </cell>
          <cell r="BD92">
            <v>-89032537.895416662</v>
          </cell>
          <cell r="BE92">
            <v>-89541854.020416677</v>
          </cell>
        </row>
        <row r="93">
          <cell r="AN93">
            <v>946172.25</v>
          </cell>
          <cell r="AO93">
            <v>946172.25</v>
          </cell>
          <cell r="AP93">
            <v>946172.25</v>
          </cell>
          <cell r="AQ93">
            <v>946172.25</v>
          </cell>
          <cell r="AR93">
            <v>946172.25</v>
          </cell>
          <cell r="AS93">
            <v>946172.25</v>
          </cell>
          <cell r="AT93">
            <v>946172.25</v>
          </cell>
          <cell r="AU93">
            <v>946172.25</v>
          </cell>
          <cell r="AV93">
            <v>946172.25</v>
          </cell>
          <cell r="AW93">
            <v>946172.25</v>
          </cell>
          <cell r="AX93">
            <v>946172.25</v>
          </cell>
          <cell r="AY93">
            <v>946172.25</v>
          </cell>
          <cell r="AZ93">
            <v>946172.25</v>
          </cell>
          <cell r="BA93">
            <v>946172.25</v>
          </cell>
          <cell r="BB93">
            <v>946172.25</v>
          </cell>
          <cell r="BC93">
            <v>946172.25</v>
          </cell>
          <cell r="BD93">
            <v>946172.25</v>
          </cell>
          <cell r="BE93">
            <v>946172.25</v>
          </cell>
        </row>
        <row r="94">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row>
        <row r="95">
          <cell r="AN95">
            <v>302358.00999999995</v>
          </cell>
          <cell r="AO95">
            <v>302358.00999999995</v>
          </cell>
          <cell r="AP95">
            <v>302358.00999999995</v>
          </cell>
          <cell r="AQ95">
            <v>302358.00999999995</v>
          </cell>
          <cell r="AR95">
            <v>302358.00999999995</v>
          </cell>
          <cell r="AS95">
            <v>302358.00999999995</v>
          </cell>
          <cell r="AT95">
            <v>302358.00999999995</v>
          </cell>
          <cell r="AU95">
            <v>302358.00999999995</v>
          </cell>
          <cell r="AV95">
            <v>302358.00999999995</v>
          </cell>
          <cell r="AW95">
            <v>302358.00999999995</v>
          </cell>
          <cell r="AX95">
            <v>302358.00999999995</v>
          </cell>
          <cell r="AY95">
            <v>302358.00999999995</v>
          </cell>
          <cell r="AZ95">
            <v>302358.00999999995</v>
          </cell>
          <cell r="BA95">
            <v>302358.00999999995</v>
          </cell>
          <cell r="BB95">
            <v>302358.00999999995</v>
          </cell>
          <cell r="BC95">
            <v>302358.00999999995</v>
          </cell>
          <cell r="BD95">
            <v>302358.00999999995</v>
          </cell>
          <cell r="BE95">
            <v>302358.00999999995</v>
          </cell>
        </row>
        <row r="96">
          <cell r="AN96">
            <v>76622596.840000018</v>
          </cell>
          <cell r="AO96">
            <v>76622596.840000018</v>
          </cell>
          <cell r="AP96">
            <v>76622596.840000018</v>
          </cell>
          <cell r="AQ96">
            <v>76622596.840000018</v>
          </cell>
          <cell r="AR96">
            <v>76622596.840000018</v>
          </cell>
          <cell r="AS96">
            <v>76622596.840000018</v>
          </cell>
          <cell r="AT96">
            <v>76622596.840000018</v>
          </cell>
          <cell r="AU96">
            <v>76622596.840000018</v>
          </cell>
          <cell r="AV96">
            <v>76622596.840000018</v>
          </cell>
          <cell r="AW96">
            <v>76622596.840000018</v>
          </cell>
          <cell r="AX96">
            <v>76622596.840000018</v>
          </cell>
          <cell r="AY96">
            <v>76622596.840000018</v>
          </cell>
          <cell r="AZ96">
            <v>76622596.840000018</v>
          </cell>
          <cell r="BA96">
            <v>76622596.840000018</v>
          </cell>
          <cell r="BB96">
            <v>76622596.840000018</v>
          </cell>
          <cell r="BC96">
            <v>76622596.840000018</v>
          </cell>
          <cell r="BD96">
            <v>76622596.840000018</v>
          </cell>
          <cell r="BE96">
            <v>76622596.840000018</v>
          </cell>
        </row>
        <row r="97">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row>
        <row r="98">
          <cell r="AN98">
            <v>156960790.83999997</v>
          </cell>
          <cell r="AO98">
            <v>156960790.83999997</v>
          </cell>
          <cell r="AP98">
            <v>156960790.83999997</v>
          </cell>
          <cell r="AQ98">
            <v>156960790.83999997</v>
          </cell>
          <cell r="AR98">
            <v>156960790.83999997</v>
          </cell>
          <cell r="AS98">
            <v>156960790.83999997</v>
          </cell>
          <cell r="AT98">
            <v>156960790.83999997</v>
          </cell>
          <cell r="AU98">
            <v>156960790.83999997</v>
          </cell>
          <cell r="AV98">
            <v>156960790.83999997</v>
          </cell>
          <cell r="AW98">
            <v>156960790.83999997</v>
          </cell>
          <cell r="AX98">
            <v>156960790.83999997</v>
          </cell>
          <cell r="AY98">
            <v>156960790.83999997</v>
          </cell>
          <cell r="AZ98">
            <v>156960790.83999997</v>
          </cell>
          <cell r="BA98">
            <v>156960790.83999997</v>
          </cell>
          <cell r="BB98">
            <v>156960790.83999997</v>
          </cell>
          <cell r="BC98">
            <v>156960790.83999997</v>
          </cell>
          <cell r="BD98">
            <v>156960790.83999997</v>
          </cell>
          <cell r="BE98">
            <v>156960790.83999997</v>
          </cell>
        </row>
        <row r="99">
          <cell r="AN99">
            <v>16950332.900000002</v>
          </cell>
          <cell r="AO99">
            <v>16950332.900000002</v>
          </cell>
          <cell r="AP99">
            <v>16950332.900000002</v>
          </cell>
          <cell r="AQ99">
            <v>16950332.900000002</v>
          </cell>
          <cell r="AR99">
            <v>16950332.900000002</v>
          </cell>
          <cell r="AS99">
            <v>16950332.900000002</v>
          </cell>
          <cell r="AT99">
            <v>16950332.900000002</v>
          </cell>
          <cell r="AU99">
            <v>16950332.900000002</v>
          </cell>
          <cell r="AV99">
            <v>16950332.900000002</v>
          </cell>
          <cell r="AW99">
            <v>16950332.900000002</v>
          </cell>
          <cell r="AX99">
            <v>16950332.900000002</v>
          </cell>
          <cell r="AY99">
            <v>16950332.900000002</v>
          </cell>
          <cell r="AZ99">
            <v>16950332.900000002</v>
          </cell>
          <cell r="BA99">
            <v>16950332.900000002</v>
          </cell>
          <cell r="BB99">
            <v>16950332.900000002</v>
          </cell>
          <cell r="BC99">
            <v>16950332.900000002</v>
          </cell>
          <cell r="BD99">
            <v>16950332.900000002</v>
          </cell>
          <cell r="BE99">
            <v>16950332.900000002</v>
          </cell>
        </row>
        <row r="100">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row>
        <row r="101">
          <cell r="AN101">
            <v>31009424.02999999</v>
          </cell>
          <cell r="AO101">
            <v>31009424.02999999</v>
          </cell>
          <cell r="AP101">
            <v>31009424.02999999</v>
          </cell>
          <cell r="AQ101">
            <v>31009424.02999999</v>
          </cell>
          <cell r="AR101">
            <v>31009424.02999999</v>
          </cell>
          <cell r="AS101">
            <v>31009424.02999999</v>
          </cell>
          <cell r="AT101">
            <v>31009424.02999999</v>
          </cell>
          <cell r="AU101">
            <v>31009424.02999999</v>
          </cell>
          <cell r="AV101">
            <v>31009424.02999999</v>
          </cell>
          <cell r="AW101">
            <v>31009424.02999999</v>
          </cell>
          <cell r="AX101">
            <v>31009424.02999999</v>
          </cell>
          <cell r="AY101">
            <v>31009424.02999999</v>
          </cell>
          <cell r="AZ101">
            <v>31009424.02999999</v>
          </cell>
          <cell r="BA101">
            <v>31009424.02999999</v>
          </cell>
          <cell r="BB101">
            <v>31009424.02999999</v>
          </cell>
          <cell r="BC101">
            <v>31009424.02999999</v>
          </cell>
          <cell r="BD101">
            <v>31009424.02999999</v>
          </cell>
          <cell r="BE101">
            <v>31009424.02999999</v>
          </cell>
        </row>
        <row r="102">
          <cell r="AN102">
            <v>-841539</v>
          </cell>
          <cell r="AO102">
            <v>-843689</v>
          </cell>
          <cell r="AP102">
            <v>-845839</v>
          </cell>
          <cell r="AQ102">
            <v>-847989</v>
          </cell>
          <cell r="AR102">
            <v>-850139</v>
          </cell>
          <cell r="AS102">
            <v>-852289</v>
          </cell>
          <cell r="AT102">
            <v>-854439</v>
          </cell>
          <cell r="AU102">
            <v>-856589</v>
          </cell>
          <cell r="AV102">
            <v>-858739</v>
          </cell>
          <cell r="AW102">
            <v>-860889</v>
          </cell>
          <cell r="AX102">
            <v>-863039</v>
          </cell>
          <cell r="AY102">
            <v>-865189</v>
          </cell>
          <cell r="AZ102">
            <v>-867339</v>
          </cell>
          <cell r="BA102">
            <v>-869489</v>
          </cell>
          <cell r="BB102">
            <v>-871639</v>
          </cell>
          <cell r="BC102">
            <v>-873789</v>
          </cell>
          <cell r="BD102">
            <v>-875939</v>
          </cell>
          <cell r="BE102">
            <v>-878089</v>
          </cell>
        </row>
        <row r="103">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row>
        <row r="104">
          <cell r="AN104">
            <v>-302358.00999999995</v>
          </cell>
          <cell r="AO104">
            <v>-302358.00999999995</v>
          </cell>
          <cell r="AP104">
            <v>-302358.00999999995</v>
          </cell>
          <cell r="AQ104">
            <v>-302358.00999999995</v>
          </cell>
          <cell r="AR104">
            <v>-302358.00999999995</v>
          </cell>
          <cell r="AS104">
            <v>-302358.00999999995</v>
          </cell>
          <cell r="AT104">
            <v>-302358.00999999995</v>
          </cell>
          <cell r="AU104">
            <v>-302358.00999999995</v>
          </cell>
          <cell r="AV104">
            <v>-302358.00999999995</v>
          </cell>
          <cell r="AW104">
            <v>-302358.00999999995</v>
          </cell>
          <cell r="AX104">
            <v>-302358.00999999995</v>
          </cell>
          <cell r="AY104">
            <v>-302358.00999999995</v>
          </cell>
          <cell r="AZ104">
            <v>-302358.00999999995</v>
          </cell>
          <cell r="BA104">
            <v>-302358.00999999995</v>
          </cell>
          <cell r="BB104">
            <v>-302358.00999999995</v>
          </cell>
          <cell r="BC104">
            <v>-302358.00999999995</v>
          </cell>
          <cell r="BD104">
            <v>-302358.00999999995</v>
          </cell>
          <cell r="BE104">
            <v>-302358.00999999995</v>
          </cell>
        </row>
        <row r="105">
          <cell r="AN105">
            <v>-55178313.659999974</v>
          </cell>
          <cell r="AO105">
            <v>-55399388.659999974</v>
          </cell>
          <cell r="AP105">
            <v>-55620463.659999974</v>
          </cell>
          <cell r="AQ105">
            <v>-55841538.659999974</v>
          </cell>
          <cell r="AR105">
            <v>-56062613.659999974</v>
          </cell>
          <cell r="AS105">
            <v>-56283688.659999974</v>
          </cell>
          <cell r="AT105">
            <v>-56504763.659999974</v>
          </cell>
          <cell r="AU105">
            <v>-56725838.659999974</v>
          </cell>
          <cell r="AV105">
            <v>-56946913.659999974</v>
          </cell>
          <cell r="AW105">
            <v>-57167988.659999974</v>
          </cell>
          <cell r="AX105">
            <v>-57389063.659999974</v>
          </cell>
          <cell r="AY105">
            <v>-57610138.659999974</v>
          </cell>
          <cell r="AZ105">
            <v>-57831213.659999974</v>
          </cell>
          <cell r="BA105">
            <v>-58052288.659999974</v>
          </cell>
          <cell r="BB105">
            <v>-58273363.659999974</v>
          </cell>
          <cell r="BC105">
            <v>-58494438.659999974</v>
          </cell>
          <cell r="BD105">
            <v>-58715513.659999974</v>
          </cell>
          <cell r="BE105">
            <v>-58936588.659999974</v>
          </cell>
        </row>
        <row r="106">
          <cell r="AN106">
            <v>-26796515.599999998</v>
          </cell>
          <cell r="AO106">
            <v>-27181223.879999995</v>
          </cell>
          <cell r="AP106">
            <v>-27565932.16</v>
          </cell>
          <cell r="AQ106">
            <v>-27950640.439999998</v>
          </cell>
          <cell r="AR106">
            <v>-28335348.719999999</v>
          </cell>
          <cell r="AS106">
            <v>-28720057</v>
          </cell>
          <cell r="AT106">
            <v>-29104765.280000001</v>
          </cell>
          <cell r="AU106">
            <v>-29489473.559999999</v>
          </cell>
          <cell r="AV106">
            <v>-29874181.84</v>
          </cell>
          <cell r="AW106">
            <v>-30258890.120000001</v>
          </cell>
          <cell r="AX106">
            <v>-30643598.400000002</v>
          </cell>
          <cell r="AY106">
            <v>-31028306.680000003</v>
          </cell>
          <cell r="AZ106">
            <v>-31413014.959999997</v>
          </cell>
          <cell r="BA106">
            <v>-31797723.240000006</v>
          </cell>
          <cell r="BB106">
            <v>-32182431.52</v>
          </cell>
          <cell r="BC106">
            <v>-32567139.800000001</v>
          </cell>
          <cell r="BD106">
            <v>-32951848.079999998</v>
          </cell>
          <cell r="BE106">
            <v>-33336556.359999999</v>
          </cell>
        </row>
        <row r="107">
          <cell r="AN107">
            <v>-12937566.790000001</v>
          </cell>
          <cell r="AO107">
            <v>-13127975.529999999</v>
          </cell>
          <cell r="AP107">
            <v>-13318384.270000003</v>
          </cell>
          <cell r="AQ107">
            <v>-13508793.01</v>
          </cell>
          <cell r="AR107">
            <v>-13699201.75</v>
          </cell>
          <cell r="AS107">
            <v>-13889610.49</v>
          </cell>
          <cell r="AT107">
            <v>-14080019.230000002</v>
          </cell>
          <cell r="AU107">
            <v>-14270427.969999999</v>
          </cell>
          <cell r="AV107">
            <v>-14460836.709999999</v>
          </cell>
          <cell r="AW107">
            <v>-14651245.450000001</v>
          </cell>
          <cell r="AX107">
            <v>-14841784.250416664</v>
          </cell>
          <cell r="AY107">
            <v>-15032062.929583333</v>
          </cell>
          <cell r="AZ107">
            <v>-15222081.487500003</v>
          </cell>
          <cell r="BA107">
            <v>-15412100.045000002</v>
          </cell>
          <cell r="BB107">
            <v>-15602118.602083335</v>
          </cell>
          <cell r="BC107">
            <v>-15792137.158750003</v>
          </cell>
          <cell r="BD107">
            <v>-15974943.019583335</v>
          </cell>
          <cell r="BE107">
            <v>-16142732.547916668</v>
          </cell>
        </row>
        <row r="108">
          <cell r="AN108">
            <v>-2146038.3200000003</v>
          </cell>
          <cell r="AO108">
            <v>-2241454.4700000002</v>
          </cell>
          <cell r="AP108">
            <v>-2336870.6200000006</v>
          </cell>
          <cell r="AQ108">
            <v>-2432286.77</v>
          </cell>
          <cell r="AR108">
            <v>-2527702.9200000004</v>
          </cell>
          <cell r="AS108">
            <v>-2623119.0700000003</v>
          </cell>
          <cell r="AT108">
            <v>-2718535.22</v>
          </cell>
          <cell r="AU108">
            <v>-2813951.3700000006</v>
          </cell>
          <cell r="AV108">
            <v>-2909367.52</v>
          </cell>
          <cell r="AW108">
            <v>-3004783.67</v>
          </cell>
          <cell r="AX108">
            <v>-3100199.82</v>
          </cell>
          <cell r="AY108">
            <v>-3195615.97</v>
          </cell>
          <cell r="AZ108">
            <v>-3291032.1199999996</v>
          </cell>
          <cell r="BA108">
            <v>-3386448.27</v>
          </cell>
          <cell r="BB108">
            <v>-3481864.4200000004</v>
          </cell>
          <cell r="BC108">
            <v>-3577280.57</v>
          </cell>
          <cell r="BD108">
            <v>-3672696.7199999993</v>
          </cell>
          <cell r="BE108">
            <v>-3768112.8699999996</v>
          </cell>
        </row>
        <row r="109">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row>
        <row r="110">
          <cell r="AN110">
            <v>8654564.4700000007</v>
          </cell>
          <cell r="AO110">
            <v>8654564.4700000007</v>
          </cell>
          <cell r="AP110">
            <v>8654564.4700000007</v>
          </cell>
          <cell r="AQ110">
            <v>8654564.4700000007</v>
          </cell>
          <cell r="AR110">
            <v>8654564.4700000007</v>
          </cell>
          <cell r="AS110">
            <v>8654564.4700000007</v>
          </cell>
          <cell r="AT110">
            <v>8654564.4700000007</v>
          </cell>
          <cell r="AU110">
            <v>8654564.4700000007</v>
          </cell>
          <cell r="AV110">
            <v>8654564.4700000007</v>
          </cell>
          <cell r="AW110">
            <v>8654564.4700000007</v>
          </cell>
          <cell r="AX110">
            <v>8654564.4700000007</v>
          </cell>
          <cell r="AY110">
            <v>8654564.4700000007</v>
          </cell>
          <cell r="AZ110">
            <v>8654564.4700000007</v>
          </cell>
          <cell r="BA110">
            <v>8654564.4700000007</v>
          </cell>
          <cell r="BB110">
            <v>8654564.4700000007</v>
          </cell>
          <cell r="BC110">
            <v>8654564.4700000007</v>
          </cell>
          <cell r="BD110">
            <v>8654564.4700000007</v>
          </cell>
          <cell r="BE110">
            <v>8654564.4700000007</v>
          </cell>
        </row>
        <row r="111">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row>
        <row r="112">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row>
        <row r="113">
          <cell r="AN113">
            <v>111705.27916666666</v>
          </cell>
          <cell r="AO113">
            <v>90587.806666666685</v>
          </cell>
          <cell r="AP113">
            <v>77406.681250000009</v>
          </cell>
          <cell r="AQ113">
            <v>72247.991249999992</v>
          </cell>
          <cell r="AR113">
            <v>-66014.837916666671</v>
          </cell>
          <cell r="AS113">
            <v>-196027.65375000003</v>
          </cell>
          <cell r="AT113">
            <v>-191954.12333333338</v>
          </cell>
          <cell r="AU113">
            <v>-212862.94166666668</v>
          </cell>
          <cell r="AV113">
            <v>-220086.78</v>
          </cell>
          <cell r="AW113">
            <v>-210434</v>
          </cell>
          <cell r="AX113">
            <v>-214413.42125000001</v>
          </cell>
          <cell r="AY113">
            <v>-215782.12875</v>
          </cell>
          <cell r="AZ113">
            <v>-202855.42458333334</v>
          </cell>
          <cell r="BA113">
            <v>-183829.5541666667</v>
          </cell>
          <cell r="BB113">
            <v>-178809.78333333335</v>
          </cell>
          <cell r="BC113">
            <v>-180936.55625000002</v>
          </cell>
          <cell r="BD113">
            <v>-40933.060833333329</v>
          </cell>
          <cell r="BE113">
            <v>98798.64</v>
          </cell>
        </row>
        <row r="114">
          <cell r="AN114">
            <v>4962404.9491666676</v>
          </cell>
          <cell r="AO114">
            <v>4968280.5175000001</v>
          </cell>
          <cell r="AP114">
            <v>4971771.0687499996</v>
          </cell>
          <cell r="AQ114">
            <v>4972483.1775000002</v>
          </cell>
          <cell r="AR114">
            <v>4962730.239583334</v>
          </cell>
          <cell r="AS114">
            <v>4942905.6804166669</v>
          </cell>
          <cell r="AT114">
            <v>4878414.6945833331</v>
          </cell>
          <cell r="AU114">
            <v>4780089.779583334</v>
          </cell>
          <cell r="AV114">
            <v>4684205.2145833336</v>
          </cell>
          <cell r="AW114">
            <v>4577120.5654166667</v>
          </cell>
          <cell r="AX114">
            <v>4447868.4108333336</v>
          </cell>
          <cell r="AY114">
            <v>4302101.354166667</v>
          </cell>
          <cell r="AZ114">
            <v>4159178.9641666673</v>
          </cell>
          <cell r="BA114">
            <v>4016125.2775000003</v>
          </cell>
          <cell r="BB114">
            <v>3875175.5575000006</v>
          </cell>
          <cell r="BC114">
            <v>3736854.5262499996</v>
          </cell>
          <cell r="BD114">
            <v>3601149.7258333326</v>
          </cell>
          <cell r="BE114">
            <v>3467667.730833333</v>
          </cell>
        </row>
        <row r="115">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row>
        <row r="116">
          <cell r="AN116">
            <v>-395702.39458333334</v>
          </cell>
          <cell r="AO116">
            <v>-400678.7804166667</v>
          </cell>
          <cell r="AP116">
            <v>-403270.14916666667</v>
          </cell>
          <cell r="AQ116">
            <v>-404519.82374999998</v>
          </cell>
          <cell r="AR116">
            <v>-406351.81208333332</v>
          </cell>
          <cell r="AS116">
            <v>-407722.79125000001</v>
          </cell>
          <cell r="AT116">
            <v>-374926.9579166667</v>
          </cell>
          <cell r="AU116">
            <v>-307964.31208333344</v>
          </cell>
          <cell r="AV116">
            <v>-241318.19250000003</v>
          </cell>
          <cell r="AW116">
            <v>-174989.18666666676</v>
          </cell>
          <cell r="AX116">
            <v>-121957.53250000009</v>
          </cell>
          <cell r="AY116">
            <v>-85067.309166666673</v>
          </cell>
          <cell r="AZ116">
            <v>-45781.374166666668</v>
          </cell>
          <cell r="BA116">
            <v>-1255.0608333333414</v>
          </cell>
          <cell r="BB116">
            <v>40886.235416666656</v>
          </cell>
          <cell r="BC116">
            <v>81685.83749999998</v>
          </cell>
          <cell r="BD116">
            <v>123477.34833333328</v>
          </cell>
          <cell r="BE116">
            <v>165217.44499999992</v>
          </cell>
        </row>
        <row r="117">
          <cell r="AN117">
            <v>34304659.791666664</v>
          </cell>
          <cell r="AO117">
            <v>33769214.875</v>
          </cell>
          <cell r="AP117">
            <v>33233769.958333332</v>
          </cell>
          <cell r="AQ117">
            <v>32700839.5</v>
          </cell>
          <cell r="AR117">
            <v>32170423.5</v>
          </cell>
          <cell r="AS117">
            <v>31640007.5</v>
          </cell>
          <cell r="AT117">
            <v>31101410.666666668</v>
          </cell>
          <cell r="AU117">
            <v>30554633</v>
          </cell>
          <cell r="AV117">
            <v>30007855.333333332</v>
          </cell>
          <cell r="AW117">
            <v>29735808.833333332</v>
          </cell>
          <cell r="AX117">
            <v>29738493.5</v>
          </cell>
          <cell r="AY117">
            <v>29741178.166666668</v>
          </cell>
          <cell r="AZ117">
            <v>29737749.791666668</v>
          </cell>
          <cell r="BA117">
            <v>29728208.375</v>
          </cell>
          <cell r="BB117">
            <v>29718666.958333332</v>
          </cell>
          <cell r="BC117">
            <v>29718490.375</v>
          </cell>
          <cell r="BD117">
            <v>29727678.625</v>
          </cell>
          <cell r="BE117">
            <v>29736866.875</v>
          </cell>
        </row>
        <row r="118">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row>
        <row r="119">
          <cell r="AN119">
            <v>70833.333333333328</v>
          </cell>
          <cell r="AO119">
            <v>62500</v>
          </cell>
          <cell r="AP119">
            <v>54166.666666666664</v>
          </cell>
          <cell r="AQ119">
            <v>45833.333333333336</v>
          </cell>
          <cell r="AR119">
            <v>37500</v>
          </cell>
          <cell r="AS119">
            <v>29166.666666666668</v>
          </cell>
          <cell r="AT119">
            <v>20833.333333333332</v>
          </cell>
          <cell r="AU119">
            <v>12500</v>
          </cell>
          <cell r="AV119">
            <v>4166.666666666667</v>
          </cell>
          <cell r="AW119">
            <v>0</v>
          </cell>
          <cell r="AX119">
            <v>0</v>
          </cell>
          <cell r="AY119">
            <v>0</v>
          </cell>
          <cell r="AZ119">
            <v>0</v>
          </cell>
          <cell r="BA119">
            <v>0</v>
          </cell>
          <cell r="BB119">
            <v>0</v>
          </cell>
          <cell r="BC119">
            <v>0</v>
          </cell>
          <cell r="BD119">
            <v>0</v>
          </cell>
          <cell r="BE119">
            <v>0</v>
          </cell>
        </row>
        <row r="120">
          <cell r="AN120">
            <v>50475453.385416679</v>
          </cell>
          <cell r="AO120">
            <v>50104915.792916678</v>
          </cell>
          <cell r="AP120">
            <v>49859802.123333335</v>
          </cell>
          <cell r="AQ120">
            <v>49742656.521666668</v>
          </cell>
          <cell r="AR120">
            <v>49598084.565416671</v>
          </cell>
          <cell r="AS120">
            <v>49423542.109583341</v>
          </cell>
          <cell r="AT120">
            <v>49250422.007083334</v>
          </cell>
          <cell r="AU120">
            <v>49078724.257916659</v>
          </cell>
          <cell r="AV120">
            <v>48907026.508749999</v>
          </cell>
          <cell r="AW120">
            <v>48729847.805</v>
          </cell>
          <cell r="AX120">
            <v>48547188.146666668</v>
          </cell>
          <cell r="AY120">
            <v>48364528.488333337</v>
          </cell>
          <cell r="AZ120">
            <v>48332265.336666666</v>
          </cell>
          <cell r="BA120">
            <v>48450398.691666663</v>
          </cell>
          <cell r="BB120">
            <v>48568532.046666659</v>
          </cell>
          <cell r="BC120">
            <v>48681030.699583329</v>
          </cell>
          <cell r="BD120">
            <v>48797127.710000001</v>
          </cell>
          <cell r="BE120">
            <v>48922457.780000001</v>
          </cell>
        </row>
        <row r="121">
          <cell r="AN121">
            <v>-70833.333333333328</v>
          </cell>
          <cell r="AO121">
            <v>-62500</v>
          </cell>
          <cell r="AP121">
            <v>-54166.666666666664</v>
          </cell>
          <cell r="AQ121">
            <v>-45833.333333333336</v>
          </cell>
          <cell r="AR121">
            <v>-37500</v>
          </cell>
          <cell r="AS121">
            <v>-29166.666666666668</v>
          </cell>
          <cell r="AT121">
            <v>-20833.333333333332</v>
          </cell>
          <cell r="AU121">
            <v>-12500</v>
          </cell>
          <cell r="AV121">
            <v>-4166.666666666667</v>
          </cell>
          <cell r="AW121">
            <v>0</v>
          </cell>
          <cell r="AX121">
            <v>0</v>
          </cell>
          <cell r="AY121">
            <v>0</v>
          </cell>
          <cell r="AZ121">
            <v>0</v>
          </cell>
          <cell r="BA121">
            <v>0</v>
          </cell>
          <cell r="BB121">
            <v>0</v>
          </cell>
          <cell r="BC121">
            <v>0</v>
          </cell>
          <cell r="BD121">
            <v>0</v>
          </cell>
          <cell r="BE121">
            <v>0</v>
          </cell>
        </row>
        <row r="122">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row>
        <row r="123">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row>
        <row r="124">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row>
        <row r="125">
          <cell r="AN125">
            <v>657648.89500000002</v>
          </cell>
          <cell r="AO125">
            <v>650805.45250000001</v>
          </cell>
          <cell r="AP125">
            <v>640091.32708333328</v>
          </cell>
          <cell r="AQ125">
            <v>629349.89833333332</v>
          </cell>
          <cell r="AR125">
            <v>619442.60291666677</v>
          </cell>
          <cell r="AS125">
            <v>610357.50375000003</v>
          </cell>
          <cell r="AT125">
            <v>601226.98541666672</v>
          </cell>
          <cell r="AU125">
            <v>592167.37291666667</v>
          </cell>
          <cell r="AV125">
            <v>583310.07249999989</v>
          </cell>
          <cell r="AW125">
            <v>574525.03375000006</v>
          </cell>
          <cell r="AX125">
            <v>566130.48958333337</v>
          </cell>
          <cell r="AY125">
            <v>558464.50875000004</v>
          </cell>
          <cell r="AZ125">
            <v>548403.15333333332</v>
          </cell>
          <cell r="BA125">
            <v>535938.70583333331</v>
          </cell>
          <cell r="BB125">
            <v>523775.12624999997</v>
          </cell>
          <cell r="BC125">
            <v>511592.51541666669</v>
          </cell>
          <cell r="BD125">
            <v>499090.06458333338</v>
          </cell>
          <cell r="BE125">
            <v>486313.44750000001</v>
          </cell>
        </row>
        <row r="126">
          <cell r="AT126">
            <v>-376187.5</v>
          </cell>
          <cell r="AU126">
            <v>-1055600</v>
          </cell>
          <cell r="AV126">
            <v>-1662050</v>
          </cell>
          <cell r="AW126">
            <v>-2268500</v>
          </cell>
          <cell r="AX126">
            <v>-2874950</v>
          </cell>
          <cell r="AY126">
            <v>-3481400</v>
          </cell>
          <cell r="AZ126">
            <v>-4085575</v>
          </cell>
          <cell r="BA126">
            <v>-4687475</v>
          </cell>
          <cell r="BB126">
            <v>-5289375</v>
          </cell>
          <cell r="BC126">
            <v>-5891275</v>
          </cell>
          <cell r="BD126">
            <v>-6493175</v>
          </cell>
          <cell r="BE126">
            <v>-7095075</v>
          </cell>
        </row>
        <row r="127">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row>
        <row r="128">
          <cell r="AT128">
            <v>376187.5</v>
          </cell>
          <cell r="AU128">
            <v>1055600</v>
          </cell>
          <cell r="AV128">
            <v>1662050</v>
          </cell>
          <cell r="AW128">
            <v>2268500</v>
          </cell>
          <cell r="AX128">
            <v>2874950</v>
          </cell>
          <cell r="AY128">
            <v>3481400</v>
          </cell>
          <cell r="AZ128">
            <v>4085575</v>
          </cell>
          <cell r="BA128">
            <v>4687475</v>
          </cell>
          <cell r="BB128">
            <v>5289375</v>
          </cell>
          <cell r="BC128">
            <v>5891275</v>
          </cell>
          <cell r="BD128">
            <v>6493175</v>
          </cell>
          <cell r="BE128">
            <v>7095075</v>
          </cell>
        </row>
        <row r="129">
          <cell r="AN129">
            <v>1570875.52125</v>
          </cell>
          <cell r="AO129">
            <v>1549276.0508333333</v>
          </cell>
          <cell r="AP129">
            <v>1532137.3591666669</v>
          </cell>
          <cell r="AQ129">
            <v>1512881.2970833334</v>
          </cell>
          <cell r="AR129">
            <v>1492473.4204166669</v>
          </cell>
          <cell r="AS129">
            <v>1472737.6524999999</v>
          </cell>
          <cell r="AT129">
            <v>1451226.6891666667</v>
          </cell>
          <cell r="AU129">
            <v>1429449.6008333333</v>
          </cell>
          <cell r="AV129">
            <v>1408625.4604166669</v>
          </cell>
          <cell r="AW129">
            <v>1386335.5804166668</v>
          </cell>
          <cell r="AX129">
            <v>1362842.63625</v>
          </cell>
          <cell r="AY129">
            <v>1339349.6920833332</v>
          </cell>
          <cell r="AZ129">
            <v>1325636.6470833332</v>
          </cell>
          <cell r="BA129">
            <v>1321391.7091666667</v>
          </cell>
          <cell r="BB129">
            <v>1316520.8133333332</v>
          </cell>
          <cell r="BC129">
            <v>1311879.7754166669</v>
          </cell>
          <cell r="BD129">
            <v>1307755.0241666667</v>
          </cell>
          <cell r="BE129">
            <v>1303895.9829166667</v>
          </cell>
        </row>
        <row r="130">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row>
        <row r="131">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row>
        <row r="132">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row>
        <row r="133">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row>
        <row r="134">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row>
        <row r="135">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row>
        <row r="136">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row>
        <row r="137">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row>
        <row r="138">
          <cell r="AN138">
            <v>94144.541666666672</v>
          </cell>
          <cell r="AO138">
            <v>87721.625</v>
          </cell>
          <cell r="AP138">
            <v>83382.041666666672</v>
          </cell>
          <cell r="AQ138">
            <v>79042.458333333328</v>
          </cell>
          <cell r="AR138">
            <v>74702.875</v>
          </cell>
          <cell r="AS138">
            <v>70363.291666666672</v>
          </cell>
          <cell r="AT138">
            <v>66023.708333333328</v>
          </cell>
          <cell r="AU138">
            <v>61684.125</v>
          </cell>
          <cell r="AV138">
            <v>57344.541666666664</v>
          </cell>
          <cell r="AW138">
            <v>53004.958333333336</v>
          </cell>
          <cell r="AX138">
            <v>48665.375</v>
          </cell>
          <cell r="AY138">
            <v>44325.791666666664</v>
          </cell>
          <cell r="AZ138">
            <v>39999.683750000004</v>
          </cell>
          <cell r="BA138">
            <v>36086.8675</v>
          </cell>
          <cell r="BB138">
            <v>32573.867499999997</v>
          </cell>
          <cell r="BC138">
            <v>29060.867499999997</v>
          </cell>
          <cell r="BD138">
            <v>25547.867499999997</v>
          </cell>
          <cell r="BE138">
            <v>22034.867500000004</v>
          </cell>
        </row>
        <row r="139">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row>
        <row r="140">
          <cell r="AN140">
            <v>24209.111250000005</v>
          </cell>
          <cell r="AO140">
            <v>19532.898750000004</v>
          </cell>
          <cell r="AP140">
            <v>15200.711250000002</v>
          </cell>
          <cell r="AQ140">
            <v>11097.873749999999</v>
          </cell>
          <cell r="AR140">
            <v>7096.9837499999985</v>
          </cell>
          <cell r="AS140">
            <v>3312.7162499999999</v>
          </cell>
          <cell r="AT140">
            <v>1363.2449999999997</v>
          </cell>
          <cell r="AU140">
            <v>1133.8949999999998</v>
          </cell>
          <cell r="AV140">
            <v>904.54499999999962</v>
          </cell>
          <cell r="AW140">
            <v>675.19500000000005</v>
          </cell>
          <cell r="AX140">
            <v>445.84499999999997</v>
          </cell>
          <cell r="AY140">
            <v>216.49499999999998</v>
          </cell>
          <cell r="AZ140">
            <v>89.092499999999987</v>
          </cell>
          <cell r="BA140">
            <v>63.637499999999996</v>
          </cell>
          <cell r="BB140">
            <v>38.182499999999997</v>
          </cell>
          <cell r="BC140">
            <v>12.727499999999999</v>
          </cell>
          <cell r="BD140">
            <v>0</v>
          </cell>
          <cell r="BE140">
            <v>0</v>
          </cell>
        </row>
        <row r="141">
          <cell r="AN141">
            <v>18500000</v>
          </cell>
          <cell r="AO141">
            <v>18500000</v>
          </cell>
          <cell r="AP141">
            <v>18500000</v>
          </cell>
          <cell r="AQ141">
            <v>18500000</v>
          </cell>
          <cell r="AR141">
            <v>18500000</v>
          </cell>
          <cell r="AS141">
            <v>18500000</v>
          </cell>
          <cell r="AT141">
            <v>18500000</v>
          </cell>
          <cell r="AU141">
            <v>18500000</v>
          </cell>
          <cell r="AV141">
            <v>18500000</v>
          </cell>
          <cell r="AW141">
            <v>18500000</v>
          </cell>
          <cell r="AX141">
            <v>18500000</v>
          </cell>
          <cell r="AY141">
            <v>18500000</v>
          </cell>
          <cell r="AZ141">
            <v>18500000</v>
          </cell>
          <cell r="BA141">
            <v>18500000</v>
          </cell>
          <cell r="BB141">
            <v>18500000</v>
          </cell>
          <cell r="BC141">
            <v>18500000</v>
          </cell>
          <cell r="BD141">
            <v>18500000</v>
          </cell>
          <cell r="BE141">
            <v>18500000</v>
          </cell>
        </row>
        <row r="142">
          <cell r="AN142">
            <v>32496366.834166665</v>
          </cell>
          <cell r="AO142">
            <v>28775768.334166665</v>
          </cell>
          <cell r="AP142">
            <v>25073190.6675</v>
          </cell>
          <cell r="AQ142">
            <v>21334078.945416667</v>
          </cell>
          <cell r="AR142">
            <v>17557144.893750001</v>
          </cell>
          <cell r="AS142">
            <v>13795655.127083333</v>
          </cell>
          <cell r="AT142">
            <v>9924609.6454166658</v>
          </cell>
          <cell r="AU142">
            <v>5944008.4487499995</v>
          </cell>
          <cell r="AV142">
            <v>1978851.5370833331</v>
          </cell>
          <cell r="AW142">
            <v>67.076250000000002</v>
          </cell>
          <cell r="AX142">
            <v>0</v>
          </cell>
          <cell r="AY142">
            <v>0</v>
          </cell>
          <cell r="AZ142">
            <v>0</v>
          </cell>
          <cell r="BA142">
            <v>0</v>
          </cell>
          <cell r="BB142">
            <v>0</v>
          </cell>
          <cell r="BC142">
            <v>0</v>
          </cell>
          <cell r="BD142">
            <v>0</v>
          </cell>
          <cell r="BE142">
            <v>0</v>
          </cell>
        </row>
        <row r="143">
          <cell r="AN143">
            <v>1661344.7666666668</v>
          </cell>
          <cell r="AO143">
            <v>1661386.4745833336</v>
          </cell>
          <cell r="AP143">
            <v>1661428.0125</v>
          </cell>
          <cell r="AQ143">
            <v>1661469.5516666668</v>
          </cell>
          <cell r="AR143">
            <v>1661511.0920833331</v>
          </cell>
          <cell r="AS143">
            <v>1661552.6333333331</v>
          </cell>
          <cell r="AT143">
            <v>1661594.1758333333</v>
          </cell>
          <cell r="AU143">
            <v>1661635.7199999997</v>
          </cell>
          <cell r="AV143">
            <v>1661677.2654166666</v>
          </cell>
          <cell r="AW143">
            <v>1661718.8116666665</v>
          </cell>
          <cell r="AX143">
            <v>1661760.3587499999</v>
          </cell>
          <cell r="AY143">
            <v>1661801.906666667</v>
          </cell>
          <cell r="AZ143">
            <v>1661843.4512499999</v>
          </cell>
          <cell r="BA143">
            <v>1661888.6208333336</v>
          </cell>
          <cell r="BB143">
            <v>1661941.5208333333</v>
          </cell>
          <cell r="BC143">
            <v>1662002.4920833332</v>
          </cell>
          <cell r="BD143">
            <v>1662071.5354166667</v>
          </cell>
          <cell r="BE143">
            <v>1662148.6516666666</v>
          </cell>
        </row>
        <row r="144">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row>
        <row r="145">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row>
        <row r="146">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row>
        <row r="147">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row>
        <row r="148">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row>
        <row r="149">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row>
        <row r="150">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row>
        <row r="151">
          <cell r="AN151">
            <v>84450.813333333339</v>
          </cell>
          <cell r="AO151">
            <v>75630.162499999991</v>
          </cell>
          <cell r="AP151">
            <v>66857.705416666664</v>
          </cell>
          <cell r="AQ151">
            <v>58686.712499999987</v>
          </cell>
          <cell r="AR151">
            <v>50963.344166666655</v>
          </cell>
          <cell r="AS151">
            <v>43181.143333333333</v>
          </cell>
          <cell r="AT151">
            <v>42839.325416666667</v>
          </cell>
          <cell r="AU151">
            <v>49889.952083333337</v>
          </cell>
          <cell r="AV151">
            <v>56999.024583333339</v>
          </cell>
          <cell r="AW151">
            <v>64180.030416666676</v>
          </cell>
          <cell r="AX151">
            <v>71366.280833333338</v>
          </cell>
          <cell r="AY151">
            <v>74195.514583333323</v>
          </cell>
          <cell r="AZ151">
            <v>72728.278750000012</v>
          </cell>
          <cell r="BA151">
            <v>71389.776249999995</v>
          </cell>
          <cell r="BB151">
            <v>70433.780000000013</v>
          </cell>
          <cell r="BC151">
            <v>69339.007083333345</v>
          </cell>
          <cell r="BD151">
            <v>68056.846250000002</v>
          </cell>
          <cell r="BE151">
            <v>67416.15416666666</v>
          </cell>
        </row>
        <row r="152">
          <cell r="AN152">
            <v>460086.20333333331</v>
          </cell>
          <cell r="AO152">
            <v>455851.66583333327</v>
          </cell>
          <cell r="AP152">
            <v>447457.54791666666</v>
          </cell>
          <cell r="AQ152">
            <v>413227.63291666657</v>
          </cell>
          <cell r="AR152">
            <v>353815.66666666669</v>
          </cell>
          <cell r="AS152">
            <v>293200.79875000002</v>
          </cell>
          <cell r="AT152">
            <v>284642.62791666668</v>
          </cell>
          <cell r="AU152">
            <v>307771.49624999997</v>
          </cell>
          <cell r="AV152">
            <v>310979.24124999996</v>
          </cell>
          <cell r="AW152">
            <v>314306.72000000003</v>
          </cell>
          <cell r="AX152">
            <v>319495.1704166666</v>
          </cell>
          <cell r="AY152">
            <v>328936.24083333329</v>
          </cell>
          <cell r="AZ152">
            <v>370675.7979166666</v>
          </cell>
          <cell r="BA152">
            <v>444347.56041666662</v>
          </cell>
          <cell r="BB152">
            <v>520127.59125</v>
          </cell>
          <cell r="BC152">
            <v>557780.57541666657</v>
          </cell>
          <cell r="BD152">
            <v>556501.63583333336</v>
          </cell>
          <cell r="BE152">
            <v>555750.41125</v>
          </cell>
        </row>
        <row r="153">
          <cell r="AN153">
            <v>17995.77375</v>
          </cell>
          <cell r="AO153">
            <v>18291.365833333333</v>
          </cell>
          <cell r="AP153">
            <v>18609.857916666668</v>
          </cell>
          <cell r="AQ153">
            <v>18862.649583333332</v>
          </cell>
          <cell r="AR153">
            <v>19360.395833333332</v>
          </cell>
          <cell r="AS153">
            <v>19827.603333333333</v>
          </cell>
          <cell r="AT153">
            <v>20062.967916666665</v>
          </cell>
          <cell r="AU153">
            <v>20104.94125</v>
          </cell>
          <cell r="AV153">
            <v>20067.155833333334</v>
          </cell>
          <cell r="AW153">
            <v>20088.106249999997</v>
          </cell>
          <cell r="AX153">
            <v>16677.943333333333</v>
          </cell>
          <cell r="AY153">
            <v>13558.107083333334</v>
          </cell>
          <cell r="AZ153">
            <v>14035.774583333332</v>
          </cell>
          <cell r="BA153">
            <v>14122.003750000002</v>
          </cell>
          <cell r="BB153">
            <v>14186.997083333334</v>
          </cell>
          <cell r="BC153">
            <v>14355.738749999999</v>
          </cell>
          <cell r="BD153">
            <v>14352.218333333336</v>
          </cell>
          <cell r="BE153">
            <v>14368.380000000003</v>
          </cell>
        </row>
        <row r="154">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row>
        <row r="155">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row>
        <row r="156">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row>
        <row r="157">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row>
        <row r="158">
          <cell r="AN158">
            <v>6412630.012083333</v>
          </cell>
          <cell r="AO158">
            <v>6275361.1662499988</v>
          </cell>
          <cell r="AP158">
            <v>6117452.9733333327</v>
          </cell>
          <cell r="AQ158">
            <v>6077328.0820833324</v>
          </cell>
          <cell r="AR158">
            <v>6165234.0595833324</v>
          </cell>
          <cell r="AS158">
            <v>6316803.8887500009</v>
          </cell>
          <cell r="AT158">
            <v>6393958.1116666673</v>
          </cell>
          <cell r="AU158">
            <v>6380744.131666665</v>
          </cell>
          <cell r="AV158">
            <v>6702365.3233333332</v>
          </cell>
          <cell r="AW158">
            <v>6932895.9133333331</v>
          </cell>
          <cell r="AX158">
            <v>6802107.9912500009</v>
          </cell>
          <cell r="AY158">
            <v>6881571.7316666665</v>
          </cell>
          <cell r="AZ158">
            <v>6888035.5537500009</v>
          </cell>
          <cell r="BA158">
            <v>6756480.3216666663</v>
          </cell>
          <cell r="BB158">
            <v>6786102.4333333308</v>
          </cell>
          <cell r="BC158">
            <v>6721924.6104166666</v>
          </cell>
          <cell r="BD158">
            <v>6627536.8833333328</v>
          </cell>
          <cell r="BE158">
            <v>6648288.5841666684</v>
          </cell>
        </row>
        <row r="159">
          <cell r="AN159">
            <v>255369.24208333332</v>
          </cell>
          <cell r="AO159">
            <v>255377.905</v>
          </cell>
          <cell r="AP159">
            <v>250034.99416666664</v>
          </cell>
          <cell r="AQ159">
            <v>244871.4783333333</v>
          </cell>
          <cell r="AR159">
            <v>245063.16916666669</v>
          </cell>
          <cell r="AS159">
            <v>227442.17291666663</v>
          </cell>
          <cell r="AT159">
            <v>209705.68374999997</v>
          </cell>
          <cell r="AU159">
            <v>235936.14166666663</v>
          </cell>
          <cell r="AV159">
            <v>239917.3208333333</v>
          </cell>
          <cell r="AW159">
            <v>217607.13458333336</v>
          </cell>
          <cell r="AX159">
            <v>216842.42374999999</v>
          </cell>
          <cell r="AY159">
            <v>190238.14875000002</v>
          </cell>
          <cell r="AZ159">
            <v>164450.24916666668</v>
          </cell>
          <cell r="BA159">
            <v>188513.84666666668</v>
          </cell>
          <cell r="BB159">
            <v>193104.83833333335</v>
          </cell>
          <cell r="BC159">
            <v>173593.16958333334</v>
          </cell>
          <cell r="BD159">
            <v>192082.08916666664</v>
          </cell>
          <cell r="BE159">
            <v>210610.07166666666</v>
          </cell>
        </row>
        <row r="160">
          <cell r="AN160">
            <v>30615979.974166665</v>
          </cell>
          <cell r="AO160">
            <v>24885390.41333333</v>
          </cell>
          <cell r="AP160">
            <v>20522526.088750001</v>
          </cell>
          <cell r="AQ160">
            <v>21600055.484999996</v>
          </cell>
          <cell r="AR160">
            <v>21403726.897499997</v>
          </cell>
          <cell r="AS160">
            <v>21994624.036249999</v>
          </cell>
          <cell r="AT160">
            <v>22408916.43708333</v>
          </cell>
          <cell r="AU160">
            <v>21895475.647083331</v>
          </cell>
          <cell r="AV160">
            <v>21641555.507083338</v>
          </cell>
          <cell r="AW160">
            <v>22047766.91416667</v>
          </cell>
          <cell r="AX160">
            <v>21438259.420833334</v>
          </cell>
          <cell r="AY160">
            <v>20384277.779166669</v>
          </cell>
          <cell r="AZ160">
            <v>20778320.838333335</v>
          </cell>
          <cell r="BA160">
            <v>21753604.592500001</v>
          </cell>
          <cell r="BB160">
            <v>21250375.614166666</v>
          </cell>
          <cell r="BC160">
            <v>20629548.457500003</v>
          </cell>
          <cell r="BD160">
            <v>21156462.975000001</v>
          </cell>
          <cell r="BE160">
            <v>21496058.127083335</v>
          </cell>
        </row>
        <row r="161">
          <cell r="AN161">
            <v>401895.3641666667</v>
          </cell>
          <cell r="AO161">
            <v>409441.77625000005</v>
          </cell>
          <cell r="AP161">
            <v>408947.50291666668</v>
          </cell>
          <cell r="AQ161">
            <v>452961.30791666667</v>
          </cell>
          <cell r="AR161">
            <v>501746.82374999998</v>
          </cell>
          <cell r="AS161">
            <v>516962.72749999998</v>
          </cell>
          <cell r="AT161">
            <v>527452.78333333333</v>
          </cell>
          <cell r="AU161">
            <v>528917.23708333331</v>
          </cell>
          <cell r="AV161">
            <v>533761.74458333326</v>
          </cell>
          <cell r="AW161">
            <v>527370.75083333324</v>
          </cell>
          <cell r="AX161">
            <v>549014.77249999985</v>
          </cell>
          <cell r="AY161">
            <v>594730.07041666657</v>
          </cell>
          <cell r="AZ161">
            <v>609111.42166666652</v>
          </cell>
          <cell r="BA161">
            <v>638159.99958333338</v>
          </cell>
          <cell r="BB161">
            <v>689491.59208333318</v>
          </cell>
          <cell r="BC161">
            <v>665025.36458333326</v>
          </cell>
          <cell r="BD161">
            <v>637711.37333333318</v>
          </cell>
          <cell r="BE161">
            <v>687820.53166666662</v>
          </cell>
        </row>
        <row r="162">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row>
        <row r="163">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row>
        <row r="164">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row>
        <row r="165">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row>
        <row r="166">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row>
        <row r="167">
          <cell r="AN167">
            <v>-1054.3508333333332</v>
          </cell>
          <cell r="AO167">
            <v>-502.06916666666666</v>
          </cell>
          <cell r="AP167">
            <v>-684.73333333333323</v>
          </cell>
          <cell r="AQ167">
            <v>-659.86125000000004</v>
          </cell>
          <cell r="AR167">
            <v>-1216.2470833333334</v>
          </cell>
          <cell r="AS167">
            <v>-1772.5912500000002</v>
          </cell>
          <cell r="AT167">
            <v>-1854.3354166666666</v>
          </cell>
          <cell r="AU167">
            <v>-2185.5849999999996</v>
          </cell>
          <cell r="AV167">
            <v>-2550.9941666666664</v>
          </cell>
          <cell r="AW167">
            <v>-2666.9391666666666</v>
          </cell>
          <cell r="AX167">
            <v>-2662.7724999999996</v>
          </cell>
          <cell r="AY167">
            <v>-3224.1558333333328</v>
          </cell>
          <cell r="AZ167">
            <v>-21393.54958333333</v>
          </cell>
          <cell r="BA167">
            <v>-54803.675416666665</v>
          </cell>
          <cell r="BB167">
            <v>-71472.145833333328</v>
          </cell>
          <cell r="BC167">
            <v>-72334.333333333328</v>
          </cell>
          <cell r="BD167">
            <v>-71730.622499999998</v>
          </cell>
          <cell r="BE167">
            <v>-81065.007499999992</v>
          </cell>
        </row>
        <row r="168">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row>
        <row r="169">
          <cell r="AN169">
            <v>-11703095.417083332</v>
          </cell>
          <cell r="AO169">
            <v>-11866689.487499999</v>
          </cell>
          <cell r="AP169">
            <v>-12012016.557499999</v>
          </cell>
          <cell r="AQ169">
            <v>-12101369.534583332</v>
          </cell>
          <cell r="AR169">
            <v>-12465856.044583334</v>
          </cell>
          <cell r="AS169">
            <v>-12788747.022916667</v>
          </cell>
          <cell r="AT169">
            <v>-12927382.911250001</v>
          </cell>
          <cell r="AU169">
            <v>-12969034.711666666</v>
          </cell>
          <cell r="AV169">
            <v>-12777467.409583336</v>
          </cell>
          <cell r="AW169">
            <v>-12578222.855833335</v>
          </cell>
          <cell r="AX169">
            <v>-12387561.43125</v>
          </cell>
          <cell r="AY169">
            <v>-12333486.411666667</v>
          </cell>
          <cell r="AZ169">
            <v>-12186550.238333335</v>
          </cell>
          <cell r="BA169">
            <v>-11996741.496250002</v>
          </cell>
          <cell r="BB169">
            <v>-11983573.208333334</v>
          </cell>
          <cell r="BC169">
            <v>-11794333.175833331</v>
          </cell>
          <cell r="BD169">
            <v>-11606356.109166667</v>
          </cell>
          <cell r="BE169">
            <v>-11488044.492916668</v>
          </cell>
        </row>
        <row r="170">
          <cell r="AN170">
            <v>-1716930.384166667</v>
          </cell>
          <cell r="AO170">
            <v>-1742383.3166666671</v>
          </cell>
          <cell r="AP170">
            <v>-1747250.5199999998</v>
          </cell>
          <cell r="AQ170">
            <v>-1761325.4991666668</v>
          </cell>
          <cell r="AR170">
            <v>-1742882.028333334</v>
          </cell>
          <cell r="AS170">
            <v>-1695834.8220833335</v>
          </cell>
          <cell r="AT170">
            <v>-1649499.4675</v>
          </cell>
          <cell r="AU170">
            <v>-1609181.90625</v>
          </cell>
          <cell r="AV170">
            <v>-1606884.1179166667</v>
          </cell>
          <cell r="AW170">
            <v>-1620516.5358333334</v>
          </cell>
          <cell r="AX170">
            <v>-1635197.4320833336</v>
          </cell>
          <cell r="AY170">
            <v>-1638533.3183333336</v>
          </cell>
          <cell r="AZ170">
            <v>-1621865.5975000001</v>
          </cell>
          <cell r="BA170">
            <v>-1627019.8616666666</v>
          </cell>
          <cell r="BB170">
            <v>-1656074.8366666667</v>
          </cell>
          <cell r="BC170">
            <v>-1681641.6487499999</v>
          </cell>
          <cell r="BD170">
            <v>-1706030.5</v>
          </cell>
          <cell r="BE170">
            <v>-1724507.2033333334</v>
          </cell>
        </row>
        <row r="171">
          <cell r="AN171">
            <v>-713.38750000000016</v>
          </cell>
          <cell r="AO171">
            <v>-590.2600000000001</v>
          </cell>
          <cell r="AP171">
            <v>-410.67875000000004</v>
          </cell>
          <cell r="AQ171">
            <v>-309.45416666666665</v>
          </cell>
          <cell r="AR171">
            <v>-275.73833333333329</v>
          </cell>
          <cell r="AS171">
            <v>-236.56499999999997</v>
          </cell>
          <cell r="AT171">
            <v>-135.09041666666664</v>
          </cell>
          <cell r="AU171">
            <v>-58.999166666666667</v>
          </cell>
          <cell r="AV171">
            <v>-2.3579166666666658</v>
          </cell>
          <cell r="AW171">
            <v>33.449999999999996</v>
          </cell>
          <cell r="AX171">
            <v>42.82500000000001</v>
          </cell>
          <cell r="AY171">
            <v>57.778750000000002</v>
          </cell>
          <cell r="AZ171">
            <v>55.254999999999995</v>
          </cell>
          <cell r="BA171">
            <v>19.738333333333333</v>
          </cell>
          <cell r="BB171">
            <v>6.3749999999998863E-2</v>
          </cell>
          <cell r="BC171">
            <v>7.8033333333333319</v>
          </cell>
          <cell r="BD171">
            <v>-51.805833333333332</v>
          </cell>
          <cell r="BE171">
            <v>-114.74833333333333</v>
          </cell>
        </row>
        <row r="172">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row>
        <row r="173">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row>
        <row r="174">
          <cell r="AN174">
            <v>89066.010000000009</v>
          </cell>
          <cell r="AO174">
            <v>89949.009583333333</v>
          </cell>
          <cell r="AP174">
            <v>90710.533333333326</v>
          </cell>
          <cell r="AQ174">
            <v>91035.160416666666</v>
          </cell>
          <cell r="AR174">
            <v>91463.981666666674</v>
          </cell>
          <cell r="AS174">
            <v>91140.487083333355</v>
          </cell>
          <cell r="AT174">
            <v>90668.556666666656</v>
          </cell>
          <cell r="AU174">
            <v>87826.109166666647</v>
          </cell>
          <cell r="AV174">
            <v>84912.019166666665</v>
          </cell>
          <cell r="AW174">
            <v>83529.322083333333</v>
          </cell>
          <cell r="AX174">
            <v>83892.899583333332</v>
          </cell>
          <cell r="AY174">
            <v>83490.30333333333</v>
          </cell>
          <cell r="AZ174">
            <v>82062.152083333334</v>
          </cell>
          <cell r="BA174">
            <v>82640.861250000002</v>
          </cell>
          <cell r="BB174">
            <v>82857.947916666672</v>
          </cell>
          <cell r="BC174">
            <v>82808.139583333323</v>
          </cell>
          <cell r="BD174">
            <v>82535.00708333333</v>
          </cell>
          <cell r="BE174">
            <v>82697.364166666666</v>
          </cell>
        </row>
        <row r="175">
          <cell r="AN175">
            <v>1290539.5370833334</v>
          </cell>
          <cell r="AO175">
            <v>1306269.3779166667</v>
          </cell>
          <cell r="AP175">
            <v>1329504.655</v>
          </cell>
          <cell r="AQ175">
            <v>1346316.3300000003</v>
          </cell>
          <cell r="AR175">
            <v>1361987.1312499999</v>
          </cell>
          <cell r="AS175">
            <v>1397705.9395833334</v>
          </cell>
          <cell r="AT175">
            <v>1423750.1112499998</v>
          </cell>
          <cell r="AU175">
            <v>1440605.1591666664</v>
          </cell>
          <cell r="AV175">
            <v>1479613.8624999998</v>
          </cell>
          <cell r="AW175">
            <v>1525374.4029166668</v>
          </cell>
          <cell r="AX175">
            <v>1572814.3975</v>
          </cell>
          <cell r="AY175">
            <v>1654837.6945833333</v>
          </cell>
          <cell r="AZ175">
            <v>1693499.46875</v>
          </cell>
          <cell r="BA175">
            <v>1688740.7324999997</v>
          </cell>
          <cell r="BB175">
            <v>1729738.7629166667</v>
          </cell>
          <cell r="BC175">
            <v>1742616.5175000001</v>
          </cell>
          <cell r="BD175">
            <v>1739006.5358333334</v>
          </cell>
          <cell r="BE175">
            <v>1707968.0774999999</v>
          </cell>
        </row>
        <row r="176">
          <cell r="AN176">
            <v>18777.112916666665</v>
          </cell>
          <cell r="AO176">
            <v>16678.056666666667</v>
          </cell>
          <cell r="AP176">
            <v>15911.495833333334</v>
          </cell>
          <cell r="AQ176">
            <v>14627.835416666667</v>
          </cell>
          <cell r="AR176">
            <v>13431.482083333336</v>
          </cell>
          <cell r="AS176">
            <v>13650.280416666666</v>
          </cell>
          <cell r="AT176">
            <v>14027.215416666664</v>
          </cell>
          <cell r="AU176">
            <v>13883.874999999998</v>
          </cell>
          <cell r="AV176">
            <v>14184.139583333332</v>
          </cell>
          <cell r="AW176">
            <v>14569.902083333332</v>
          </cell>
          <cell r="AX176">
            <v>14512.806666666665</v>
          </cell>
          <cell r="AY176">
            <v>15363.204166666665</v>
          </cell>
          <cell r="AZ176">
            <v>16118.330416666669</v>
          </cell>
          <cell r="BA176">
            <v>15882.188333333332</v>
          </cell>
          <cell r="BB176">
            <v>16392.752916666668</v>
          </cell>
          <cell r="BC176">
            <v>16842.6675</v>
          </cell>
          <cell r="BD176">
            <v>16779.592500000002</v>
          </cell>
          <cell r="BE176">
            <v>16045.30958333333</v>
          </cell>
        </row>
        <row r="177">
          <cell r="AN177">
            <v>538869.54458333331</v>
          </cell>
          <cell r="AO177">
            <v>531992.62124999997</v>
          </cell>
          <cell r="AP177">
            <v>524775.21708333329</v>
          </cell>
          <cell r="AQ177">
            <v>522645.83333333331</v>
          </cell>
          <cell r="AR177">
            <v>532916.92291666672</v>
          </cell>
          <cell r="AS177">
            <v>559314.12333333341</v>
          </cell>
          <cell r="AT177">
            <v>581658.93583333341</v>
          </cell>
          <cell r="AU177">
            <v>562956.17166666663</v>
          </cell>
          <cell r="AV177">
            <v>520404.47666666674</v>
          </cell>
          <cell r="AW177">
            <v>500931.29000000004</v>
          </cell>
          <cell r="AX177">
            <v>521628.60583333339</v>
          </cell>
          <cell r="AY177">
            <v>544722.32999999996</v>
          </cell>
          <cell r="AZ177">
            <v>551041.01416666666</v>
          </cell>
          <cell r="BA177">
            <v>558102.1595833333</v>
          </cell>
          <cell r="BB177">
            <v>564425.03041666665</v>
          </cell>
          <cell r="BC177">
            <v>570585.79833333334</v>
          </cell>
          <cell r="BD177">
            <v>564917.41083333339</v>
          </cell>
          <cell r="BE177">
            <v>555165.02625</v>
          </cell>
        </row>
        <row r="178">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row>
        <row r="179">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row>
        <row r="180">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row>
        <row r="181">
          <cell r="AN181">
            <v>33438.449166666665</v>
          </cell>
          <cell r="AO181">
            <v>31236</v>
          </cell>
          <cell r="AP181">
            <v>27107.841249999998</v>
          </cell>
          <cell r="AQ181">
            <v>26391.38208333333</v>
          </cell>
          <cell r="AR181">
            <v>26722.405833333334</v>
          </cell>
          <cell r="AS181">
            <v>26477.692083333332</v>
          </cell>
          <cell r="AT181">
            <v>26752.076666666664</v>
          </cell>
          <cell r="AU181">
            <v>26873.821666666667</v>
          </cell>
          <cell r="AV181">
            <v>28173.942916666667</v>
          </cell>
          <cell r="AW181">
            <v>31118.48875</v>
          </cell>
          <cell r="AX181">
            <v>33122.621666666666</v>
          </cell>
          <cell r="AY181">
            <v>37266.41541666667</v>
          </cell>
          <cell r="AZ181">
            <v>40089.306250000001</v>
          </cell>
          <cell r="BA181">
            <v>38072.399166666662</v>
          </cell>
          <cell r="BB181">
            <v>36447.009999999995</v>
          </cell>
          <cell r="BC181">
            <v>35850.497499999998</v>
          </cell>
          <cell r="BD181">
            <v>35805.14708333333</v>
          </cell>
          <cell r="BE181">
            <v>37123.136250000003</v>
          </cell>
        </row>
        <row r="182">
          <cell r="AN182">
            <v>0</v>
          </cell>
          <cell r="AO182">
            <v>0</v>
          </cell>
          <cell r="AP182">
            <v>0</v>
          </cell>
          <cell r="AQ182">
            <v>0</v>
          </cell>
          <cell r="AR182">
            <v>0</v>
          </cell>
          <cell r="AS182">
            <v>0</v>
          </cell>
          <cell r="AT182">
            <v>0</v>
          </cell>
          <cell r="AU182">
            <v>0</v>
          </cell>
          <cell r="AV182">
            <v>161.08333333333334</v>
          </cell>
          <cell r="AW182">
            <v>483.25</v>
          </cell>
          <cell r="AX182">
            <v>805.41666666666663</v>
          </cell>
          <cell r="AY182">
            <v>1127.5833333333333</v>
          </cell>
          <cell r="AZ182">
            <v>1449.75</v>
          </cell>
          <cell r="BA182">
            <v>1771.9166666666667</v>
          </cell>
          <cell r="BB182">
            <v>2094.0833333333335</v>
          </cell>
          <cell r="BC182">
            <v>2416.25</v>
          </cell>
          <cell r="BD182">
            <v>2738.4166666666665</v>
          </cell>
          <cell r="BE182">
            <v>6477.875</v>
          </cell>
        </row>
        <row r="183">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row>
        <row r="184">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row>
        <row r="185">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row>
        <row r="186">
          <cell r="AN186">
            <v>6528801.7833333351</v>
          </cell>
          <cell r="AO186">
            <v>6636251.2833333351</v>
          </cell>
          <cell r="AP186">
            <v>6744450.7833333351</v>
          </cell>
          <cell r="AQ186">
            <v>6852775.2833333351</v>
          </cell>
          <cell r="AR186">
            <v>6925748.7833333351</v>
          </cell>
          <cell r="AS186">
            <v>6963371.2833333351</v>
          </cell>
          <cell r="AT186">
            <v>7000535.450000002</v>
          </cell>
          <cell r="AU186">
            <v>7036616.2833333351</v>
          </cell>
          <cell r="AV186">
            <v>7183135.6666666679</v>
          </cell>
          <cell r="AW186">
            <v>7440718.6000000015</v>
          </cell>
          <cell r="AX186">
            <v>7697843.200000002</v>
          </cell>
          <cell r="AY186">
            <v>7954509.4666666687</v>
          </cell>
          <cell r="AZ186">
            <v>8194656.1500000013</v>
          </cell>
          <cell r="BA186">
            <v>8417658.2500000019</v>
          </cell>
          <cell r="BB186">
            <v>8639910.3499999996</v>
          </cell>
          <cell r="BC186">
            <v>8862037.4500000011</v>
          </cell>
          <cell r="BD186">
            <v>9084164.5500000007</v>
          </cell>
          <cell r="BE186">
            <v>9306291.6500000004</v>
          </cell>
        </row>
        <row r="187">
          <cell r="AN187">
            <v>-6528801.7833333351</v>
          </cell>
          <cell r="AO187">
            <v>-6636251.2833333351</v>
          </cell>
          <cell r="AP187">
            <v>-6744450.7833333351</v>
          </cell>
          <cell r="AQ187">
            <v>-6852775.2833333351</v>
          </cell>
          <cell r="AR187">
            <v>-6925748.7833333351</v>
          </cell>
          <cell r="AS187">
            <v>-6963371.2833333351</v>
          </cell>
          <cell r="AT187">
            <v>-7000535.450000002</v>
          </cell>
          <cell r="AU187">
            <v>-7036616.2833333351</v>
          </cell>
          <cell r="AV187">
            <v>-7183135.6666666679</v>
          </cell>
          <cell r="AW187">
            <v>-7440718.6000000015</v>
          </cell>
          <cell r="AX187">
            <v>-7697843.200000002</v>
          </cell>
          <cell r="AY187">
            <v>-7954509.4666666687</v>
          </cell>
          <cell r="AZ187">
            <v>-8194656.1500000013</v>
          </cell>
          <cell r="BA187">
            <v>-8417658.2500000019</v>
          </cell>
          <cell r="BB187">
            <v>-8639910.3499999996</v>
          </cell>
          <cell r="BC187">
            <v>-8862037.4500000011</v>
          </cell>
          <cell r="BD187">
            <v>-9084164.5500000007</v>
          </cell>
          <cell r="BE187">
            <v>-9306291.6500000004</v>
          </cell>
        </row>
        <row r="188">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row>
        <row r="189">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row>
        <row r="190">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row>
        <row r="191">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row>
        <row r="192">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row>
        <row r="193">
          <cell r="AN193">
            <v>4908923.9833333334</v>
          </cell>
          <cell r="AO193">
            <v>4850234.5062500006</v>
          </cell>
          <cell r="AP193">
            <v>4665196.8787500001</v>
          </cell>
          <cell r="AQ193">
            <v>4354098.3787499992</v>
          </cell>
          <cell r="AR193">
            <v>4074485.7229166664</v>
          </cell>
          <cell r="AS193">
            <v>3827424.9141666666</v>
          </cell>
          <cell r="AT193">
            <v>3582951.813333333</v>
          </cell>
          <cell r="AU193">
            <v>3188526.325416666</v>
          </cell>
          <cell r="AV193">
            <v>2934075.5249999999</v>
          </cell>
          <cell r="AW193">
            <v>2978047.9954166659</v>
          </cell>
          <cell r="AX193">
            <v>3030540.2216666662</v>
          </cell>
          <cell r="AY193">
            <v>3084997.4820833332</v>
          </cell>
          <cell r="AZ193">
            <v>2991984.9079166665</v>
          </cell>
          <cell r="BA193">
            <v>2748447.5416666665</v>
          </cell>
          <cell r="BB193">
            <v>2505163.1341666668</v>
          </cell>
          <cell r="BC193">
            <v>2264019.0904166666</v>
          </cell>
          <cell r="BD193">
            <v>2013637.2066666668</v>
          </cell>
          <cell r="BE193">
            <v>1754001.9020833336</v>
          </cell>
        </row>
        <row r="194">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row>
        <row r="195">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row>
        <row r="196">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row>
        <row r="197">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row>
        <row r="198">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row>
        <row r="199">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row>
        <row r="200">
          <cell r="AN200">
            <v>216022.33333333334</v>
          </cell>
          <cell r="AO200">
            <v>205205.66666666666</v>
          </cell>
          <cell r="AP200">
            <v>194389</v>
          </cell>
          <cell r="AQ200">
            <v>183572.33333333334</v>
          </cell>
          <cell r="AR200">
            <v>172755.66666666666</v>
          </cell>
          <cell r="AS200">
            <v>161939</v>
          </cell>
          <cell r="AT200">
            <v>151122.33333333334</v>
          </cell>
          <cell r="AU200">
            <v>145714</v>
          </cell>
          <cell r="AV200">
            <v>145714</v>
          </cell>
          <cell r="AW200">
            <v>140684.25</v>
          </cell>
          <cell r="AX200">
            <v>130624.75</v>
          </cell>
          <cell r="AY200">
            <v>120565.25</v>
          </cell>
          <cell r="AZ200">
            <v>110505.75</v>
          </cell>
          <cell r="BA200">
            <v>100446.25</v>
          </cell>
          <cell r="BB200">
            <v>90386.75</v>
          </cell>
          <cell r="BC200">
            <v>80327.25</v>
          </cell>
          <cell r="BD200">
            <v>70267.75</v>
          </cell>
          <cell r="BE200">
            <v>60208.25</v>
          </cell>
        </row>
        <row r="201">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row>
        <row r="202">
          <cell r="AN202">
            <v>412295.64250000007</v>
          </cell>
          <cell r="AO202">
            <v>412599.20916666673</v>
          </cell>
          <cell r="AP202">
            <v>412867.48625000002</v>
          </cell>
          <cell r="AQ202">
            <v>413100.57374999998</v>
          </cell>
          <cell r="AR202">
            <v>413316.04374999995</v>
          </cell>
          <cell r="AS202">
            <v>413496.25041666673</v>
          </cell>
          <cell r="AT202">
            <v>413623.2475</v>
          </cell>
          <cell r="AU202">
            <v>413715.05041666672</v>
          </cell>
          <cell r="AV202">
            <v>413771.50791666663</v>
          </cell>
          <cell r="AW202">
            <v>413792.66500000004</v>
          </cell>
          <cell r="AX202">
            <v>413797.66041666671</v>
          </cell>
          <cell r="AY202">
            <v>413806.97958333325</v>
          </cell>
          <cell r="AZ202">
            <v>413822.7895833333</v>
          </cell>
          <cell r="BA202">
            <v>413846.06499999994</v>
          </cell>
          <cell r="BB202">
            <v>413877.53833333333</v>
          </cell>
          <cell r="BC202">
            <v>413917.13250000001</v>
          </cell>
          <cell r="BD202">
            <v>413964.9366666667</v>
          </cell>
          <cell r="BE202">
            <v>414020.95916666667</v>
          </cell>
        </row>
        <row r="203">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row>
        <row r="204">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row>
        <row r="205">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row>
        <row r="206">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row>
        <row r="207">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row>
        <row r="208">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row>
        <row r="209">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row>
        <row r="210">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row>
        <row r="211">
          <cell r="AN211">
            <v>24518.350833333334</v>
          </cell>
          <cell r="AO211">
            <v>20853.227916666667</v>
          </cell>
          <cell r="AP211">
            <v>17590.355416666662</v>
          </cell>
          <cell r="AQ211">
            <v>14325.794166666667</v>
          </cell>
          <cell r="AR211">
            <v>11548.202083333332</v>
          </cell>
          <cell r="AS211">
            <v>9259.2679166666658</v>
          </cell>
          <cell r="AT211">
            <v>6970.3337499999989</v>
          </cell>
          <cell r="AU211">
            <v>4688.6329166666665</v>
          </cell>
          <cell r="AV211">
            <v>2414.1654166666667</v>
          </cell>
          <cell r="AW211">
            <v>959.92499999999984</v>
          </cell>
          <cell r="AX211">
            <v>328.21416666666664</v>
          </cell>
          <cell r="AY211">
            <v>11.821250000000001</v>
          </cell>
          <cell r="AZ211">
            <v>8.4437499999999996</v>
          </cell>
          <cell r="BA211">
            <v>5.0662500000000001</v>
          </cell>
          <cell r="BB211">
            <v>1.68875</v>
          </cell>
          <cell r="BC211">
            <v>0</v>
          </cell>
          <cell r="BD211">
            <v>0</v>
          </cell>
          <cell r="BE211">
            <v>0</v>
          </cell>
        </row>
        <row r="212">
          <cell r="AN212">
            <v>52300</v>
          </cell>
          <cell r="AO212">
            <v>52300</v>
          </cell>
          <cell r="AP212">
            <v>52300</v>
          </cell>
          <cell r="AQ212">
            <v>52300</v>
          </cell>
          <cell r="AR212">
            <v>52300</v>
          </cell>
          <cell r="AS212">
            <v>52300</v>
          </cell>
          <cell r="AT212">
            <v>52300</v>
          </cell>
          <cell r="AU212">
            <v>52300</v>
          </cell>
          <cell r="AV212">
            <v>52300</v>
          </cell>
          <cell r="AW212">
            <v>52300</v>
          </cell>
          <cell r="AX212">
            <v>52300</v>
          </cell>
          <cell r="AY212">
            <v>52300</v>
          </cell>
          <cell r="AZ212">
            <v>52300</v>
          </cell>
          <cell r="BA212">
            <v>52300</v>
          </cell>
          <cell r="BB212">
            <v>52300</v>
          </cell>
          <cell r="BC212">
            <v>52300</v>
          </cell>
          <cell r="BD212">
            <v>52300</v>
          </cell>
          <cell r="BE212">
            <v>52300</v>
          </cell>
        </row>
        <row r="213">
          <cell r="AN213">
            <v>6490</v>
          </cell>
          <cell r="AO213">
            <v>5624.666666666667</v>
          </cell>
          <cell r="AP213">
            <v>4759.333333333333</v>
          </cell>
          <cell r="AQ213">
            <v>3894</v>
          </cell>
          <cell r="AR213">
            <v>3028.6666666666665</v>
          </cell>
          <cell r="AS213">
            <v>2163.3333333333335</v>
          </cell>
          <cell r="AT213">
            <v>1298</v>
          </cell>
          <cell r="AU213">
            <v>432.66666666666669</v>
          </cell>
          <cell r="AV213">
            <v>0</v>
          </cell>
          <cell r="AW213">
            <v>0</v>
          </cell>
          <cell r="AX213">
            <v>0</v>
          </cell>
          <cell r="AY213">
            <v>0</v>
          </cell>
          <cell r="AZ213">
            <v>0</v>
          </cell>
          <cell r="BA213">
            <v>0</v>
          </cell>
          <cell r="BB213">
            <v>0</v>
          </cell>
          <cell r="BC213">
            <v>0</v>
          </cell>
          <cell r="BD213">
            <v>0</v>
          </cell>
          <cell r="BE213">
            <v>0</v>
          </cell>
        </row>
        <row r="214">
          <cell r="AN214">
            <v>449616</v>
          </cell>
          <cell r="AO214">
            <v>449616</v>
          </cell>
          <cell r="AP214">
            <v>449616</v>
          </cell>
          <cell r="AQ214">
            <v>449616</v>
          </cell>
          <cell r="AR214">
            <v>449616</v>
          </cell>
          <cell r="AS214">
            <v>449616</v>
          </cell>
          <cell r="AT214">
            <v>449616</v>
          </cell>
          <cell r="AU214">
            <v>449616</v>
          </cell>
          <cell r="AV214">
            <v>449616</v>
          </cell>
          <cell r="AW214">
            <v>449616</v>
          </cell>
          <cell r="AX214">
            <v>449616</v>
          </cell>
          <cell r="AY214">
            <v>449616</v>
          </cell>
          <cell r="AZ214">
            <v>449616</v>
          </cell>
          <cell r="BA214">
            <v>449616</v>
          </cell>
          <cell r="BB214">
            <v>449616</v>
          </cell>
          <cell r="BC214">
            <v>449616</v>
          </cell>
          <cell r="BD214">
            <v>449616</v>
          </cell>
          <cell r="BE214">
            <v>449616</v>
          </cell>
        </row>
        <row r="215">
          <cell r="AN215">
            <v>34990892.862916671</v>
          </cell>
          <cell r="AO215">
            <v>33763055.623750009</v>
          </cell>
          <cell r="AP215">
            <v>31525071.091666672</v>
          </cell>
          <cell r="AQ215">
            <v>28338296.081666674</v>
          </cell>
          <cell r="AR215">
            <v>24258099.289583329</v>
          </cell>
          <cell r="AS215">
            <v>19569506.84333333</v>
          </cell>
          <cell r="AT215">
            <v>15284653.243749997</v>
          </cell>
          <cell r="AU215">
            <v>11784101.490833333</v>
          </cell>
          <cell r="AV215">
            <v>8626166.5858333334</v>
          </cell>
          <cell r="AW215">
            <v>5873340.086666666</v>
          </cell>
          <cell r="AX215">
            <v>3720469.7850000001</v>
          </cell>
          <cell r="AY215">
            <v>2235297.8533333335</v>
          </cell>
          <cell r="AZ215">
            <v>1242877.3</v>
          </cell>
          <cell r="BA215">
            <v>599602.55500000005</v>
          </cell>
          <cell r="BB215">
            <v>217965.85666666669</v>
          </cell>
          <cell r="BC215">
            <v>36566.988749999997</v>
          </cell>
          <cell r="BD215">
            <v>0</v>
          </cell>
          <cell r="BE215">
            <v>0</v>
          </cell>
        </row>
        <row r="216">
          <cell r="AN216">
            <v>13557.5</v>
          </cell>
          <cell r="AO216">
            <v>16022.5</v>
          </cell>
          <cell r="AP216">
            <v>18487.5</v>
          </cell>
          <cell r="AQ216">
            <v>20952.5</v>
          </cell>
          <cell r="AR216">
            <v>23417.5</v>
          </cell>
          <cell r="AS216">
            <v>25882.5</v>
          </cell>
          <cell r="AT216">
            <v>28347.5</v>
          </cell>
          <cell r="AU216">
            <v>29580</v>
          </cell>
          <cell r="AV216">
            <v>31627.375</v>
          </cell>
          <cell r="AW216">
            <v>35722.125</v>
          </cell>
          <cell r="AX216">
            <v>39816.875</v>
          </cell>
          <cell r="AY216">
            <v>43911.625</v>
          </cell>
          <cell r="AZ216">
            <v>48006.375</v>
          </cell>
          <cell r="BA216">
            <v>52101.125</v>
          </cell>
          <cell r="BB216">
            <v>56195.875</v>
          </cell>
          <cell r="BC216">
            <v>82439.5</v>
          </cell>
          <cell r="BD216">
            <v>130832</v>
          </cell>
          <cell r="BE216">
            <v>178107.75</v>
          </cell>
        </row>
        <row r="217">
          <cell r="AN217">
            <v>509509.57375000004</v>
          </cell>
          <cell r="AO217">
            <v>505304.4458333333</v>
          </cell>
          <cell r="AP217">
            <v>504512.78374999994</v>
          </cell>
          <cell r="AQ217">
            <v>508158.27374999999</v>
          </cell>
          <cell r="AR217">
            <v>513125.45333333331</v>
          </cell>
          <cell r="AS217">
            <v>493699.69624999998</v>
          </cell>
          <cell r="AT217">
            <v>453135.6241666667</v>
          </cell>
          <cell r="AU217">
            <v>425137.25</v>
          </cell>
          <cell r="AV217">
            <v>408032.02833333332</v>
          </cell>
          <cell r="AW217">
            <v>388571.50333333324</v>
          </cell>
          <cell r="AX217">
            <v>366927.95874999999</v>
          </cell>
          <cell r="AY217">
            <v>343507.98666666669</v>
          </cell>
          <cell r="AZ217">
            <v>315339.34375000006</v>
          </cell>
          <cell r="BA217">
            <v>282224.68333333335</v>
          </cell>
          <cell r="BB217">
            <v>246709.35458333336</v>
          </cell>
          <cell r="BC217">
            <v>208427.62458333335</v>
          </cell>
          <cell r="BD217">
            <v>167521.15958333333</v>
          </cell>
          <cell r="BE217">
            <v>145877.09416666665</v>
          </cell>
        </row>
        <row r="218">
          <cell r="AN218">
            <v>226488.06583333333</v>
          </cell>
          <cell r="AO218">
            <v>240292.38625000001</v>
          </cell>
          <cell r="AP218">
            <v>250062.52833333332</v>
          </cell>
          <cell r="AQ218">
            <v>261366.04041666666</v>
          </cell>
          <cell r="AR218">
            <v>275451.25833333336</v>
          </cell>
          <cell r="AS218">
            <v>276135.13750000001</v>
          </cell>
          <cell r="AT218">
            <v>264972.37375000003</v>
          </cell>
          <cell r="AU218">
            <v>255085.67833333334</v>
          </cell>
          <cell r="AV218">
            <v>245066.50749999998</v>
          </cell>
          <cell r="AW218">
            <v>232328.07041666665</v>
          </cell>
          <cell r="AX218">
            <v>216022.34999999998</v>
          </cell>
          <cell r="AY218">
            <v>198467.88666666669</v>
          </cell>
          <cell r="AZ218">
            <v>176779.07499999998</v>
          </cell>
          <cell r="BA218">
            <v>151951.46291666667</v>
          </cell>
          <cell r="BB218">
            <v>127646.23125000003</v>
          </cell>
          <cell r="BC218">
            <v>103059.53041666666</v>
          </cell>
          <cell r="BD218">
            <v>77507.998749999984</v>
          </cell>
          <cell r="BE218">
            <v>65231.071666666656</v>
          </cell>
        </row>
        <row r="219">
          <cell r="AN219">
            <v>486.75</v>
          </cell>
          <cell r="AO219">
            <v>378.58333333333331</v>
          </cell>
          <cell r="AP219">
            <v>270.41666666666669</v>
          </cell>
          <cell r="AQ219">
            <v>162.25</v>
          </cell>
          <cell r="AR219">
            <v>54.083333333333336</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row>
        <row r="220">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row>
        <row r="221">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row>
        <row r="222">
          <cell r="AN222">
            <v>194700</v>
          </cell>
          <cell r="AO222">
            <v>194700</v>
          </cell>
          <cell r="AP222">
            <v>194700</v>
          </cell>
          <cell r="AQ222">
            <v>194700</v>
          </cell>
          <cell r="AR222">
            <v>194700</v>
          </cell>
          <cell r="AS222">
            <v>194700</v>
          </cell>
          <cell r="AT222">
            <v>194700</v>
          </cell>
          <cell r="AU222">
            <v>194700</v>
          </cell>
          <cell r="AV222">
            <v>194700</v>
          </cell>
          <cell r="AW222">
            <v>194700</v>
          </cell>
          <cell r="AX222">
            <v>194700</v>
          </cell>
          <cell r="AY222">
            <v>194700</v>
          </cell>
          <cell r="AZ222">
            <v>194700</v>
          </cell>
          <cell r="BA222">
            <v>194700</v>
          </cell>
          <cell r="BB222">
            <v>194700</v>
          </cell>
          <cell r="BC222">
            <v>194700</v>
          </cell>
          <cell r="BD222">
            <v>194700</v>
          </cell>
          <cell r="BE222">
            <v>194700</v>
          </cell>
        </row>
        <row r="223">
          <cell r="AQ223">
            <v>1848.75</v>
          </cell>
          <cell r="AR223">
            <v>5546.25</v>
          </cell>
          <cell r="AS223">
            <v>9243.75</v>
          </cell>
          <cell r="AT223">
            <v>12941.25</v>
          </cell>
          <cell r="AU223">
            <v>16638.75</v>
          </cell>
          <cell r="AV223">
            <v>20336.25</v>
          </cell>
          <cell r="AW223">
            <v>24033.75</v>
          </cell>
          <cell r="AX223">
            <v>27731.25</v>
          </cell>
          <cell r="AY223">
            <v>31428.75</v>
          </cell>
          <cell r="AZ223">
            <v>35126.25</v>
          </cell>
          <cell r="BA223">
            <v>38823.75</v>
          </cell>
          <cell r="BB223">
            <v>42521.25</v>
          </cell>
          <cell r="BC223">
            <v>45203.333333333336</v>
          </cell>
          <cell r="BD223">
            <v>51245</v>
          </cell>
          <cell r="BE223">
            <v>61661.666666666664</v>
          </cell>
        </row>
        <row r="224">
          <cell r="AN224">
            <v>56250</v>
          </cell>
          <cell r="AO224">
            <v>33750</v>
          </cell>
          <cell r="AP224">
            <v>11250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row>
        <row r="225">
          <cell r="AN225">
            <v>24862.5</v>
          </cell>
          <cell r="AO225">
            <v>74587.5</v>
          </cell>
          <cell r="AP225">
            <v>124313.35833333334</v>
          </cell>
          <cell r="AQ225">
            <v>174040.70875000002</v>
          </cell>
          <cell r="AR225">
            <v>223769.30625000002</v>
          </cell>
          <cell r="AS225">
            <v>273499.15083333338</v>
          </cell>
          <cell r="AT225">
            <v>323463.28791666671</v>
          </cell>
          <cell r="AU225">
            <v>373661.70124999998</v>
          </cell>
          <cell r="AV225">
            <v>432935.08000000007</v>
          </cell>
          <cell r="AW225">
            <v>501283.51500000007</v>
          </cell>
          <cell r="AX225">
            <v>575787.52083333337</v>
          </cell>
          <cell r="AY225">
            <v>656447.2779166667</v>
          </cell>
          <cell r="AZ225">
            <v>721704.72458333336</v>
          </cell>
          <cell r="BA225">
            <v>771562.41374999995</v>
          </cell>
          <cell r="BB225">
            <v>821426.76708333322</v>
          </cell>
          <cell r="BC225">
            <v>871297.92666666664</v>
          </cell>
          <cell r="BD225">
            <v>934741.49208333343</v>
          </cell>
          <cell r="BE225">
            <v>1011758.6129166665</v>
          </cell>
        </row>
        <row r="226">
          <cell r="AN226">
            <v>40022.091666666653</v>
          </cell>
          <cell r="AO226">
            <v>39474.947499999987</v>
          </cell>
          <cell r="AP226">
            <v>38719.355833333328</v>
          </cell>
          <cell r="AQ226">
            <v>38057.09166666666</v>
          </cell>
          <cell r="AR226">
            <v>37359.465416666666</v>
          </cell>
          <cell r="AS226">
            <v>36616.482916666668</v>
          </cell>
          <cell r="AT226">
            <v>35894.333749999998</v>
          </cell>
          <cell r="AU226">
            <v>34832.907083333332</v>
          </cell>
          <cell r="AV226">
            <v>33212.603333333333</v>
          </cell>
          <cell r="AW226">
            <v>30974.535416666666</v>
          </cell>
          <cell r="AX226">
            <v>28338.302916666667</v>
          </cell>
          <cell r="AY226">
            <v>25702.070416666666</v>
          </cell>
          <cell r="AZ226">
            <v>23065.837916666667</v>
          </cell>
          <cell r="BA226">
            <v>20700.552916666664</v>
          </cell>
          <cell r="BB226">
            <v>18606.215416666666</v>
          </cell>
          <cell r="BC226">
            <v>16511.877916666668</v>
          </cell>
          <cell r="BD226">
            <v>14483.729999999998</v>
          </cell>
          <cell r="BE226">
            <v>12521.771666666666</v>
          </cell>
        </row>
        <row r="227">
          <cell r="AN227">
            <v>163524.5670833333</v>
          </cell>
          <cell r="AO227">
            <v>146305.72958333333</v>
          </cell>
          <cell r="AP227">
            <v>129056.40166666667</v>
          </cell>
          <cell r="AQ227">
            <v>113354.16916666667</v>
          </cell>
          <cell r="AR227">
            <v>91954.704583333325</v>
          </cell>
          <cell r="AS227">
            <v>63059.976666666662</v>
          </cell>
          <cell r="AT227">
            <v>55488.960833333338</v>
          </cell>
          <cell r="AU227">
            <v>67232.703750000001</v>
          </cell>
          <cell r="AV227">
            <v>63998.339166666672</v>
          </cell>
          <cell r="AW227">
            <v>62847.708750000013</v>
          </cell>
          <cell r="AX227">
            <v>66667.38416666667</v>
          </cell>
          <cell r="AY227">
            <v>59938.497500000005</v>
          </cell>
          <cell r="AZ227">
            <v>68691.269583333342</v>
          </cell>
          <cell r="BA227">
            <v>78022.163333333345</v>
          </cell>
          <cell r="BB227">
            <v>71921.132499999992</v>
          </cell>
          <cell r="BC227">
            <v>74166.37291666666</v>
          </cell>
          <cell r="BD227">
            <v>78497.783333333326</v>
          </cell>
          <cell r="BE227">
            <v>90175.539583333317</v>
          </cell>
        </row>
        <row r="228">
          <cell r="AN228">
            <v>73353</v>
          </cell>
          <cell r="AO228">
            <v>73353</v>
          </cell>
          <cell r="AP228">
            <v>73353</v>
          </cell>
          <cell r="AQ228">
            <v>73353</v>
          </cell>
          <cell r="AR228">
            <v>73353</v>
          </cell>
          <cell r="AS228">
            <v>73353</v>
          </cell>
          <cell r="AT228">
            <v>73353</v>
          </cell>
          <cell r="AU228">
            <v>73353</v>
          </cell>
          <cell r="AV228">
            <v>73353</v>
          </cell>
          <cell r="AW228">
            <v>73353</v>
          </cell>
          <cell r="AX228">
            <v>73353</v>
          </cell>
          <cell r="AY228">
            <v>73353</v>
          </cell>
          <cell r="AZ228">
            <v>73353</v>
          </cell>
          <cell r="BA228">
            <v>73353</v>
          </cell>
          <cell r="BB228">
            <v>73353</v>
          </cell>
          <cell r="BC228">
            <v>73353</v>
          </cell>
          <cell r="BD228">
            <v>73353</v>
          </cell>
          <cell r="BE228">
            <v>73353</v>
          </cell>
        </row>
        <row r="229">
          <cell r="AN229">
            <v>1331805.8333333333</v>
          </cell>
          <cell r="AO229">
            <v>1395658.1666666667</v>
          </cell>
          <cell r="AP229">
            <v>1459510.5</v>
          </cell>
          <cell r="AQ229">
            <v>1523362.8333333333</v>
          </cell>
          <cell r="AR229">
            <v>1587215.1666666667</v>
          </cell>
          <cell r="AS229">
            <v>1651067.5</v>
          </cell>
          <cell r="AT229">
            <v>1714919.8333333333</v>
          </cell>
          <cell r="AU229">
            <v>1778772.1666666667</v>
          </cell>
          <cell r="AV229">
            <v>1842624.5</v>
          </cell>
          <cell r="AW229">
            <v>1906476.8333333333</v>
          </cell>
          <cell r="AX229">
            <v>1932053.2916666667</v>
          </cell>
          <cell r="AY229">
            <v>1919353.875</v>
          </cell>
          <cell r="AZ229">
            <v>1906654.4583333333</v>
          </cell>
          <cell r="BA229">
            <v>1893955.0416666667</v>
          </cell>
          <cell r="BB229">
            <v>1881255.625</v>
          </cell>
          <cell r="BC229">
            <v>1868556.2083333333</v>
          </cell>
          <cell r="BD229">
            <v>1855856.7916666667</v>
          </cell>
          <cell r="BE229">
            <v>1843157.375</v>
          </cell>
        </row>
        <row r="230">
          <cell r="AN230">
            <v>1440751.25</v>
          </cell>
          <cell r="AO230">
            <v>1402093.75</v>
          </cell>
          <cell r="AP230">
            <v>1363436.25</v>
          </cell>
          <cell r="AQ230">
            <v>1324778.75</v>
          </cell>
          <cell r="AR230">
            <v>1286121.25</v>
          </cell>
          <cell r="AS230">
            <v>1247463.75</v>
          </cell>
          <cell r="AT230">
            <v>1208806.25</v>
          </cell>
          <cell r="AU230">
            <v>1170148.75</v>
          </cell>
          <cell r="AV230">
            <v>1131491.25</v>
          </cell>
          <cell r="AW230">
            <v>1092833.75</v>
          </cell>
          <cell r="AX230">
            <v>1104545.8333333333</v>
          </cell>
          <cell r="AY230">
            <v>1166627.5</v>
          </cell>
          <cell r="AZ230">
            <v>1228709.1666666667</v>
          </cell>
          <cell r="BA230">
            <v>1290790.8333333333</v>
          </cell>
          <cell r="BB230">
            <v>1352872.5</v>
          </cell>
          <cell r="BC230">
            <v>1414954.1666666667</v>
          </cell>
          <cell r="BD230">
            <v>1477035.8333333333</v>
          </cell>
          <cell r="BE230">
            <v>1539117.5</v>
          </cell>
        </row>
        <row r="231">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row>
        <row r="232">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row>
        <row r="233">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row>
        <row r="234">
          <cell r="AN234">
            <v>-39368.696250000001</v>
          </cell>
          <cell r="AO234">
            <v>-33799.463749999995</v>
          </cell>
          <cell r="AP234">
            <v>-26457.382916666669</v>
          </cell>
          <cell r="AQ234">
            <v>-20601.740000000002</v>
          </cell>
          <cell r="AR234">
            <v>-13861.115833333335</v>
          </cell>
          <cell r="AS234">
            <v>737.4120833333327</v>
          </cell>
          <cell r="AT234">
            <v>11236.760833333334</v>
          </cell>
          <cell r="AU234">
            <v>11236.760833333334</v>
          </cell>
          <cell r="AV234">
            <v>11236.760833333334</v>
          </cell>
          <cell r="AW234">
            <v>11236.760833333334</v>
          </cell>
          <cell r="AX234">
            <v>12899.995833333332</v>
          </cell>
          <cell r="AY234">
            <v>14563.230833333333</v>
          </cell>
          <cell r="AZ234">
            <v>14563.230833333333</v>
          </cell>
          <cell r="BA234">
            <v>14563.230833333333</v>
          </cell>
          <cell r="BB234">
            <v>14563.230833333333</v>
          </cell>
          <cell r="BC234">
            <v>14563.230833333333</v>
          </cell>
          <cell r="BD234">
            <v>14563.230833333333</v>
          </cell>
          <cell r="BE234">
            <v>7281.6154166666665</v>
          </cell>
        </row>
        <row r="235">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row>
        <row r="236">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row>
        <row r="237">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row>
        <row r="238">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row>
        <row r="239">
          <cell r="AN239">
            <v>100000</v>
          </cell>
          <cell r="AO239">
            <v>100000</v>
          </cell>
          <cell r="AP239">
            <v>100000</v>
          </cell>
          <cell r="AQ239">
            <v>100000</v>
          </cell>
          <cell r="AR239">
            <v>100000</v>
          </cell>
          <cell r="AS239">
            <v>100000</v>
          </cell>
          <cell r="AT239">
            <v>100000</v>
          </cell>
          <cell r="AU239">
            <v>100000</v>
          </cell>
          <cell r="AV239">
            <v>100000</v>
          </cell>
          <cell r="AW239">
            <v>100000</v>
          </cell>
          <cell r="AX239">
            <v>100000</v>
          </cell>
          <cell r="AY239">
            <v>100000</v>
          </cell>
          <cell r="AZ239">
            <v>100000</v>
          </cell>
          <cell r="BA239">
            <v>100000</v>
          </cell>
          <cell r="BB239">
            <v>100000</v>
          </cell>
          <cell r="BC239">
            <v>100000</v>
          </cell>
          <cell r="BD239">
            <v>100000</v>
          </cell>
          <cell r="BE239">
            <v>100000</v>
          </cell>
        </row>
        <row r="240">
          <cell r="AN240">
            <v>5687.5</v>
          </cell>
          <cell r="AO240">
            <v>5895.833333333333</v>
          </cell>
          <cell r="AP240">
            <v>6000</v>
          </cell>
          <cell r="AQ240">
            <v>6000</v>
          </cell>
          <cell r="AR240">
            <v>6000</v>
          </cell>
          <cell r="AS240">
            <v>6000</v>
          </cell>
          <cell r="AT240">
            <v>6000</v>
          </cell>
          <cell r="AU240">
            <v>6000</v>
          </cell>
          <cell r="AV240">
            <v>6000</v>
          </cell>
          <cell r="AW240">
            <v>5750</v>
          </cell>
          <cell r="AX240">
            <v>5250</v>
          </cell>
          <cell r="AY240">
            <v>4750</v>
          </cell>
          <cell r="AZ240">
            <v>4250</v>
          </cell>
          <cell r="BA240">
            <v>3750</v>
          </cell>
          <cell r="BB240">
            <v>3250</v>
          </cell>
          <cell r="BC240">
            <v>2750</v>
          </cell>
          <cell r="BD240">
            <v>2250</v>
          </cell>
          <cell r="BE240">
            <v>1750</v>
          </cell>
        </row>
        <row r="241">
          <cell r="AN241">
            <v>449750.20124999998</v>
          </cell>
          <cell r="AO241">
            <v>447720.59291666659</v>
          </cell>
          <cell r="AP241">
            <v>487696.84249999997</v>
          </cell>
          <cell r="AQ241">
            <v>537113.79625000001</v>
          </cell>
          <cell r="AR241">
            <v>557874.76124999998</v>
          </cell>
          <cell r="AS241">
            <v>567780.58374999999</v>
          </cell>
          <cell r="AT241">
            <v>563131.32458333333</v>
          </cell>
          <cell r="AU241">
            <v>546251.55541666655</v>
          </cell>
          <cell r="AV241">
            <v>531912.4262499999</v>
          </cell>
          <cell r="AW241">
            <v>527010.39791666658</v>
          </cell>
          <cell r="AX241">
            <v>540357.12499999988</v>
          </cell>
          <cell r="AY241">
            <v>558723.61333333317</v>
          </cell>
          <cell r="AZ241">
            <v>566849.70208333328</v>
          </cell>
          <cell r="BA241">
            <v>578141.00416666653</v>
          </cell>
          <cell r="BB241">
            <v>562018.28958333319</v>
          </cell>
          <cell r="BC241">
            <v>589241.09666666668</v>
          </cell>
          <cell r="BD241">
            <v>634577.09333333315</v>
          </cell>
          <cell r="BE241">
            <v>640798.50416666677</v>
          </cell>
        </row>
        <row r="242">
          <cell r="AN242">
            <v>37695.875</v>
          </cell>
          <cell r="AO242">
            <v>12565.291666666666</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row>
        <row r="243">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row>
        <row r="244">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row>
        <row r="245">
          <cell r="AN245">
            <v>20333333.333333332</v>
          </cell>
          <cell r="AO245">
            <v>22250000</v>
          </cell>
          <cell r="AP245">
            <v>39625000</v>
          </cell>
          <cell r="AQ245">
            <v>52916666.666666664</v>
          </cell>
          <cell r="AR245">
            <v>48291666.666666664</v>
          </cell>
          <cell r="AS245">
            <v>42458333.333333336</v>
          </cell>
          <cell r="AT245">
            <v>39083333.333333336</v>
          </cell>
          <cell r="AU245">
            <v>39083333.333333336</v>
          </cell>
          <cell r="AV245">
            <v>39083333.333333336</v>
          </cell>
          <cell r="AW245">
            <v>39083333.333333336</v>
          </cell>
          <cell r="AX245">
            <v>39083333.333333336</v>
          </cell>
          <cell r="AY245">
            <v>39083333.333333336</v>
          </cell>
          <cell r="AZ245">
            <v>39083333.333333336</v>
          </cell>
          <cell r="BA245">
            <v>37916666.666666664</v>
          </cell>
          <cell r="BB245">
            <v>19125000</v>
          </cell>
          <cell r="BC245">
            <v>1500000</v>
          </cell>
          <cell r="BD245">
            <v>1500000</v>
          </cell>
          <cell r="BE245">
            <v>1500000</v>
          </cell>
        </row>
        <row r="246">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row>
        <row r="247">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row>
        <row r="248">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row>
        <row r="249">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row>
        <row r="250">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row>
        <row r="251">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row>
        <row r="252">
          <cell r="AN252">
            <v>997474.71499999997</v>
          </cell>
          <cell r="AO252">
            <v>1155225.1858333333</v>
          </cell>
          <cell r="AP252">
            <v>1363321.2345833334</v>
          </cell>
          <cell r="AQ252">
            <v>1571135.6600000001</v>
          </cell>
          <cell r="AR252">
            <v>1778551.6087499999</v>
          </cell>
          <cell r="AS252">
            <v>1984999.8295833336</v>
          </cell>
          <cell r="AT252">
            <v>2191448.0504166665</v>
          </cell>
          <cell r="AU252">
            <v>2397896.2712499998</v>
          </cell>
          <cell r="AV252">
            <v>2604344.4920833334</v>
          </cell>
          <cell r="AW252">
            <v>2810792.7129166666</v>
          </cell>
          <cell r="AX252">
            <v>3017014.0337499999</v>
          </cell>
          <cell r="AY252">
            <v>3168703.7912499998</v>
          </cell>
          <cell r="AZ252">
            <v>3267398.1629166664</v>
          </cell>
          <cell r="BA252">
            <v>3314212.980833333</v>
          </cell>
          <cell r="BB252">
            <v>3307838.9674999998</v>
          </cell>
          <cell r="BC252">
            <v>3301464.9541666671</v>
          </cell>
          <cell r="BD252">
            <v>3296058.6687499993</v>
          </cell>
          <cell r="BE252">
            <v>3291620.1112499996</v>
          </cell>
        </row>
        <row r="253">
          <cell r="AN253">
            <v>60404.067916666681</v>
          </cell>
          <cell r="AO253">
            <v>43424.323749999989</v>
          </cell>
          <cell r="AP253">
            <v>26200.787083333329</v>
          </cell>
          <cell r="AQ253">
            <v>9317.9062499999982</v>
          </cell>
          <cell r="AR253">
            <v>-7635.9887500000032</v>
          </cell>
          <cell r="AS253">
            <v>-16165.292083333336</v>
          </cell>
          <cell r="AT253">
            <v>-10123.281666666668</v>
          </cell>
          <cell r="AU253">
            <v>-3167.8808333333332</v>
          </cell>
          <cell r="AV253">
            <v>-1888.3999999999999</v>
          </cell>
          <cell r="AW253">
            <v>-1816.9316666666664</v>
          </cell>
          <cell r="AX253">
            <v>-1733.1804166666664</v>
          </cell>
          <cell r="AY253">
            <v>-1519.667916666667</v>
          </cell>
          <cell r="AZ253">
            <v>-1158.6016666666667</v>
          </cell>
          <cell r="BA253">
            <v>-1955.8733333333332</v>
          </cell>
          <cell r="BB253">
            <v>-3192.9074999999998</v>
          </cell>
          <cell r="BC253">
            <v>-3314.0233333333331</v>
          </cell>
          <cell r="BD253">
            <v>-3346.9545833333327</v>
          </cell>
          <cell r="BE253">
            <v>-3308.8716666666664</v>
          </cell>
        </row>
        <row r="254">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row>
        <row r="255">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row>
        <row r="256">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row>
        <row r="257">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row>
        <row r="258">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row>
        <row r="259">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row>
        <row r="260">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row>
        <row r="261">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row>
        <row r="262">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row>
        <row r="263">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row>
        <row r="264">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row>
        <row r="265">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row>
        <row r="266">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row>
        <row r="267">
          <cell r="AN267">
            <v>135147335.71541667</v>
          </cell>
          <cell r="AO267">
            <v>132394563.68875001</v>
          </cell>
          <cell r="AP267">
            <v>129975231.17125</v>
          </cell>
          <cell r="AQ267">
            <v>128351845.34041667</v>
          </cell>
          <cell r="AR267">
            <v>127639596.35374999</v>
          </cell>
          <cell r="AS267">
            <v>127786010.30249999</v>
          </cell>
          <cell r="AT267">
            <v>128055107.73416667</v>
          </cell>
          <cell r="AU267">
            <v>128870427.68416667</v>
          </cell>
          <cell r="AV267">
            <v>130286247.92</v>
          </cell>
          <cell r="AW267">
            <v>133004150.07125001</v>
          </cell>
          <cell r="AX267">
            <v>137363923.26458332</v>
          </cell>
          <cell r="AY267">
            <v>141280098.24916664</v>
          </cell>
          <cell r="AZ267">
            <v>143816324.13750002</v>
          </cell>
          <cell r="BA267">
            <v>146264878.56625</v>
          </cell>
          <cell r="BB267">
            <v>148575241.70499998</v>
          </cell>
          <cell r="BC267">
            <v>149757960.50999999</v>
          </cell>
          <cell r="BD267">
            <v>149923969.38208333</v>
          </cell>
          <cell r="BE267">
            <v>149633862.17791668</v>
          </cell>
        </row>
        <row r="268">
          <cell r="AN268">
            <v>65038124.058333345</v>
          </cell>
          <cell r="AO268">
            <v>63391431.972916663</v>
          </cell>
          <cell r="AP268">
            <v>62361120.366250001</v>
          </cell>
          <cell r="AQ268">
            <v>61769099.675000004</v>
          </cell>
          <cell r="AR268">
            <v>61265946.552083336</v>
          </cell>
          <cell r="AS268">
            <v>60887476.94083333</v>
          </cell>
          <cell r="AT268">
            <v>60771010.53125</v>
          </cell>
          <cell r="AU268">
            <v>61124565.501249999</v>
          </cell>
          <cell r="AV268">
            <v>61415064.247500002</v>
          </cell>
          <cell r="AW268">
            <v>61286858.287083335</v>
          </cell>
          <cell r="AX268">
            <v>61167260.459166676</v>
          </cell>
          <cell r="AY268">
            <v>61024175.869166672</v>
          </cell>
          <cell r="AZ268">
            <v>60610803.597916655</v>
          </cell>
          <cell r="BA268">
            <v>60021799.529583327</v>
          </cell>
          <cell r="BB268">
            <v>59175166.170416661</v>
          </cell>
          <cell r="BC268">
            <v>58375139.631249994</v>
          </cell>
          <cell r="BD268">
            <v>58017488.172916658</v>
          </cell>
          <cell r="BE268">
            <v>57778778.905000001</v>
          </cell>
        </row>
        <row r="269">
          <cell r="AN269">
            <v>-16924557.236249998</v>
          </cell>
          <cell r="AO269">
            <v>-17359495.500833333</v>
          </cell>
          <cell r="AP269">
            <v>-17785017.022500001</v>
          </cell>
          <cell r="AQ269">
            <v>-18006743.589583334</v>
          </cell>
          <cell r="AR269">
            <v>-17910681.357500002</v>
          </cell>
          <cell r="AS269">
            <v>-17545852.058333337</v>
          </cell>
          <cell r="AT269">
            <v>-16954967.700833332</v>
          </cell>
          <cell r="AU269">
            <v>-16116718.335416665</v>
          </cell>
          <cell r="AV269">
            <v>-15195757.461250002</v>
          </cell>
          <cell r="AW269">
            <v>-14277899.8925</v>
          </cell>
          <cell r="AX269">
            <v>-13290874.804166665</v>
          </cell>
          <cell r="AY269">
            <v>-12204843.800833331</v>
          </cell>
          <cell r="AZ269">
            <v>-11054273.055</v>
          </cell>
          <cell r="BA269">
            <v>-9822418.7470833343</v>
          </cell>
          <cell r="BB269">
            <v>-8466450.4516666681</v>
          </cell>
          <cell r="BC269">
            <v>-7061674.7629166683</v>
          </cell>
          <cell r="BD269">
            <v>-5834796.7995833335</v>
          </cell>
          <cell r="BE269">
            <v>-4855547.1608333336</v>
          </cell>
        </row>
        <row r="270">
          <cell r="AN270">
            <v>-113573.93791666668</v>
          </cell>
          <cell r="AO270">
            <v>-88047.64208333334</v>
          </cell>
          <cell r="AP270">
            <v>-60105.8675</v>
          </cell>
          <cell r="AQ270">
            <v>-54935.355833333335</v>
          </cell>
          <cell r="AR270">
            <v>-52719.067083333335</v>
          </cell>
          <cell r="AS270">
            <v>-40062.73541666667</v>
          </cell>
          <cell r="AT270">
            <v>-36297.147916666669</v>
          </cell>
          <cell r="AU270">
            <v>-59215.32708333333</v>
          </cell>
          <cell r="AV270">
            <v>-81859.616250000006</v>
          </cell>
          <cell r="AW270">
            <v>-79276.583333333328</v>
          </cell>
          <cell r="AX270">
            <v>-78905.565833333341</v>
          </cell>
          <cell r="AY270">
            <v>-78312.699583333335</v>
          </cell>
          <cell r="AZ270">
            <v>-76803.947499999995</v>
          </cell>
          <cell r="BA270">
            <v>-75363.346666666665</v>
          </cell>
          <cell r="BB270">
            <v>-75047.866666666654</v>
          </cell>
          <cell r="BC270">
            <v>-75000.818333333329</v>
          </cell>
          <cell r="BD270">
            <v>-75712.510833333334</v>
          </cell>
          <cell r="BE270">
            <v>-76434.935000000012</v>
          </cell>
        </row>
        <row r="271">
          <cell r="AN271">
            <v>22220.631250000002</v>
          </cell>
          <cell r="AO271">
            <v>22462.208750000005</v>
          </cell>
          <cell r="AP271">
            <v>22562.325833333336</v>
          </cell>
          <cell r="AQ271">
            <v>22739.681666666671</v>
          </cell>
          <cell r="AR271">
            <v>22891.666250000006</v>
          </cell>
          <cell r="AS271">
            <v>22986.180833333336</v>
          </cell>
          <cell r="AT271">
            <v>22935.972500000003</v>
          </cell>
          <cell r="AU271">
            <v>22874.680833333336</v>
          </cell>
          <cell r="AV271">
            <v>22859.597500000003</v>
          </cell>
          <cell r="AW271">
            <v>22848.680833333336</v>
          </cell>
          <cell r="AX271">
            <v>22896.507500000003</v>
          </cell>
          <cell r="AY271">
            <v>22947.846250000002</v>
          </cell>
          <cell r="AZ271">
            <v>22949.358333333337</v>
          </cell>
          <cell r="BA271">
            <v>22881.493750000005</v>
          </cell>
          <cell r="BB271">
            <v>22703.333333333339</v>
          </cell>
          <cell r="BC271">
            <v>22496.741666666669</v>
          </cell>
          <cell r="BD271">
            <v>22300.525000000005</v>
          </cell>
          <cell r="BE271">
            <v>22208.354166666672</v>
          </cell>
        </row>
        <row r="272">
          <cell r="AN272">
            <v>-675941.23</v>
          </cell>
          <cell r="AO272">
            <v>-337970.61499999999</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row>
        <row r="273">
          <cell r="AN273">
            <v>-246691.72</v>
          </cell>
          <cell r="AO273">
            <v>-123345.86</v>
          </cell>
          <cell r="AP273">
            <v>0</v>
          </cell>
          <cell r="AQ273">
            <v>0</v>
          </cell>
          <cell r="AR273">
            <v>0</v>
          </cell>
          <cell r="AS273">
            <v>0</v>
          </cell>
          <cell r="AT273">
            <v>0</v>
          </cell>
          <cell r="AU273">
            <v>0</v>
          </cell>
          <cell r="AV273">
            <v>-63983.045833333337</v>
          </cell>
          <cell r="AW273">
            <v>-127966.09166666667</v>
          </cell>
          <cell r="AX273">
            <v>-127966.09166666667</v>
          </cell>
          <cell r="AY273">
            <v>-191536.0266666667</v>
          </cell>
          <cell r="AZ273">
            <v>-255105.96166666667</v>
          </cell>
          <cell r="BA273">
            <v>-255105.96166666667</v>
          </cell>
          <cell r="BB273">
            <v>-255105.96166666667</v>
          </cell>
          <cell r="BC273">
            <v>-255105.96166666667</v>
          </cell>
          <cell r="BD273">
            <v>-255105.96166666667</v>
          </cell>
          <cell r="BE273">
            <v>-255105.96166666667</v>
          </cell>
        </row>
        <row r="274">
          <cell r="AN274">
            <v>-227822.68000000002</v>
          </cell>
          <cell r="AO274">
            <v>-246818.11916666667</v>
          </cell>
          <cell r="AP274">
            <v>-227374.62541666671</v>
          </cell>
          <cell r="AQ274">
            <v>-207763.36208333334</v>
          </cell>
          <cell r="AR274">
            <v>-210622.56416666668</v>
          </cell>
          <cell r="AS274">
            <v>-252775.08624999996</v>
          </cell>
          <cell r="AT274">
            <v>-284060.05791666661</v>
          </cell>
          <cell r="AU274">
            <v>-282791.93541666662</v>
          </cell>
          <cell r="AV274">
            <v>-227793.01833333331</v>
          </cell>
          <cell r="AW274">
            <v>-152553.36083333334</v>
          </cell>
          <cell r="AX274">
            <v>-141961.85500000001</v>
          </cell>
          <cell r="AY274">
            <v>-152021.39624999999</v>
          </cell>
          <cell r="AZ274">
            <v>-144994.45249999998</v>
          </cell>
          <cell r="BA274">
            <v>-129002.49291666667</v>
          </cell>
          <cell r="BB274">
            <v>-150851.78750000001</v>
          </cell>
          <cell r="BC274">
            <v>-172924.52416666664</v>
          </cell>
          <cell r="BD274">
            <v>-173122.31333333332</v>
          </cell>
          <cell r="BE274">
            <v>-132907.79541666666</v>
          </cell>
        </row>
        <row r="275">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row>
        <row r="276">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row>
        <row r="277">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row>
        <row r="278">
          <cell r="AN278">
            <v>16406790.948749999</v>
          </cell>
          <cell r="AO278">
            <v>16311024.435833335</v>
          </cell>
          <cell r="AP278">
            <v>16344076.260416666</v>
          </cell>
          <cell r="AQ278">
            <v>16419235.17375</v>
          </cell>
          <cell r="AR278">
            <v>16529470.248333333</v>
          </cell>
          <cell r="AS278">
            <v>16143405.832499998</v>
          </cell>
          <cell r="AT278">
            <v>15554149.151666669</v>
          </cell>
          <cell r="AU278">
            <v>14791965.608750001</v>
          </cell>
          <cell r="AV278">
            <v>14164795.281666666</v>
          </cell>
          <cell r="AW278">
            <v>13703744.090000002</v>
          </cell>
          <cell r="AX278">
            <v>13043824.245833332</v>
          </cell>
          <cell r="AY278">
            <v>12230909.830833333</v>
          </cell>
          <cell r="AZ278">
            <v>11005088.440416666</v>
          </cell>
          <cell r="BA278">
            <v>10185326.656666668</v>
          </cell>
          <cell r="BB278">
            <v>9865427.7700000014</v>
          </cell>
          <cell r="BC278">
            <v>9307217.600833334</v>
          </cell>
          <cell r="BD278">
            <v>8846383.4208333325</v>
          </cell>
          <cell r="BE278">
            <v>8734317.8008333351</v>
          </cell>
        </row>
        <row r="279">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row>
        <row r="280">
          <cell r="AN280">
            <v>200529.42833333334</v>
          </cell>
          <cell r="AO280">
            <v>197255.97083333333</v>
          </cell>
          <cell r="AP280">
            <v>195987.68041666667</v>
          </cell>
          <cell r="AQ280">
            <v>194426.82833333337</v>
          </cell>
          <cell r="AR280">
            <v>185633.74416666667</v>
          </cell>
          <cell r="AS280">
            <v>186928.78708333333</v>
          </cell>
          <cell r="AT280">
            <v>192700.1925</v>
          </cell>
          <cell r="AU280">
            <v>193059.0408333333</v>
          </cell>
          <cell r="AV280">
            <v>194833.76666666663</v>
          </cell>
          <cell r="AW280">
            <v>202271.32291666666</v>
          </cell>
          <cell r="AX280">
            <v>209673.32291666666</v>
          </cell>
          <cell r="AY280">
            <v>212648.46458333332</v>
          </cell>
          <cell r="AZ280">
            <v>220376.57125000001</v>
          </cell>
          <cell r="BA280">
            <v>232737.99000000002</v>
          </cell>
          <cell r="BB280">
            <v>244467.69541666668</v>
          </cell>
          <cell r="BC280">
            <v>248259.39500000002</v>
          </cell>
          <cell r="BD280">
            <v>248998.45249999998</v>
          </cell>
          <cell r="BE280">
            <v>238554.43499999997</v>
          </cell>
        </row>
        <row r="281">
          <cell r="AN281">
            <v>2285.6845833333336</v>
          </cell>
          <cell r="AO281">
            <v>2422.9375000000005</v>
          </cell>
          <cell r="AP281">
            <v>2643.7837500000005</v>
          </cell>
          <cell r="AQ281">
            <v>2559.6608333333334</v>
          </cell>
          <cell r="AR281">
            <v>2354.5795833333332</v>
          </cell>
          <cell r="AS281">
            <v>2427.82375</v>
          </cell>
          <cell r="AT281">
            <v>2378.1858333333334</v>
          </cell>
          <cell r="AU281">
            <v>10894.58</v>
          </cell>
          <cell r="AV281">
            <v>27999.522083333333</v>
          </cell>
          <cell r="AW281">
            <v>44766.849166666674</v>
          </cell>
          <cell r="AX281">
            <v>61284.000833333324</v>
          </cell>
          <cell r="AY281">
            <v>77723.459583333344</v>
          </cell>
          <cell r="AZ281">
            <v>93987.967083333337</v>
          </cell>
          <cell r="BA281">
            <v>110330.30041666668</v>
          </cell>
          <cell r="BB281">
            <v>126713.59916666668</v>
          </cell>
          <cell r="BC281">
            <v>143116.04</v>
          </cell>
          <cell r="BD281">
            <v>159465.22083333333</v>
          </cell>
          <cell r="BE281">
            <v>175318.42625000002</v>
          </cell>
        </row>
        <row r="282">
          <cell r="AN282">
            <v>316508.54916666663</v>
          </cell>
          <cell r="AO282">
            <v>308276.36541666667</v>
          </cell>
          <cell r="AP282">
            <v>300268.2441666667</v>
          </cell>
          <cell r="AQ282">
            <v>297399.87625000003</v>
          </cell>
          <cell r="AR282">
            <v>294354.17833333329</v>
          </cell>
          <cell r="AS282">
            <v>307641.46083333332</v>
          </cell>
          <cell r="AT282">
            <v>313728.49541666661</v>
          </cell>
          <cell r="AU282">
            <v>308021.97666666663</v>
          </cell>
          <cell r="AV282">
            <v>304006.28916666663</v>
          </cell>
          <cell r="AW282">
            <v>297344.02499999997</v>
          </cell>
          <cell r="AX282">
            <v>305246.52291666664</v>
          </cell>
          <cell r="AY282">
            <v>310130.75124999997</v>
          </cell>
          <cell r="AZ282">
            <v>306032.61541666667</v>
          </cell>
          <cell r="BA282">
            <v>313468.10708333331</v>
          </cell>
          <cell r="BB282">
            <v>320186.29250000004</v>
          </cell>
          <cell r="BC282">
            <v>313760.61291666661</v>
          </cell>
          <cell r="BD282">
            <v>310206.89833333337</v>
          </cell>
          <cell r="BE282">
            <v>294294.94958333339</v>
          </cell>
        </row>
        <row r="283">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row>
        <row r="284">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row>
        <row r="285">
          <cell r="AN285">
            <v>15934606.99</v>
          </cell>
          <cell r="AO285">
            <v>14604401.950416664</v>
          </cell>
          <cell r="AP285">
            <v>13826245.900416667</v>
          </cell>
          <cell r="AQ285">
            <v>12986916.214583335</v>
          </cell>
          <cell r="AR285">
            <v>12940686.484166667</v>
          </cell>
          <cell r="AS285">
            <v>13922714.845000001</v>
          </cell>
          <cell r="AT285">
            <v>14959017.442916667</v>
          </cell>
          <cell r="AU285">
            <v>15622780.70875</v>
          </cell>
          <cell r="AV285">
            <v>15631423.483749995</v>
          </cell>
          <cell r="AW285">
            <v>15450668.980416665</v>
          </cell>
          <cell r="AX285">
            <v>15420920.670416666</v>
          </cell>
          <cell r="AY285">
            <v>15419691.79916667</v>
          </cell>
          <cell r="AZ285">
            <v>15639979.665416665</v>
          </cell>
          <cell r="BA285">
            <v>15757655.820833331</v>
          </cell>
          <cell r="BB285">
            <v>15539380.231666664</v>
          </cell>
          <cell r="BC285">
            <v>15542526.610833332</v>
          </cell>
          <cell r="BD285">
            <v>15478301.427916666</v>
          </cell>
          <cell r="BE285">
            <v>15245263.380833333</v>
          </cell>
        </row>
        <row r="286">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row>
        <row r="287">
          <cell r="AN287">
            <v>1357167.3416666666</v>
          </cell>
          <cell r="AO287">
            <v>1301880.1679166665</v>
          </cell>
          <cell r="AP287">
            <v>1246874.8295833333</v>
          </cell>
          <cell r="AQ287">
            <v>1221881.7354166666</v>
          </cell>
          <cell r="AR287">
            <v>1200568.2125000001</v>
          </cell>
          <cell r="AS287">
            <v>1184400.0958333334</v>
          </cell>
          <cell r="AT287">
            <v>1186492.7137500001</v>
          </cell>
          <cell r="AU287">
            <v>1179800.0291666668</v>
          </cell>
          <cell r="AV287">
            <v>1174757.6579166667</v>
          </cell>
          <cell r="AW287">
            <v>1184376.03125</v>
          </cell>
          <cell r="AX287">
            <v>1196331.6570833335</v>
          </cell>
          <cell r="AY287">
            <v>1207612.1733333331</v>
          </cell>
          <cell r="AZ287">
            <v>1220969.3916666666</v>
          </cell>
          <cell r="BA287">
            <v>1228389.4066666667</v>
          </cell>
          <cell r="BB287">
            <v>1234586.5229166667</v>
          </cell>
          <cell r="BC287">
            <v>1225225.7599999998</v>
          </cell>
          <cell r="BD287">
            <v>1212804.4475</v>
          </cell>
          <cell r="BE287">
            <v>1209281.3299999998</v>
          </cell>
        </row>
        <row r="288">
          <cell r="AN288">
            <v>15627119.662500001</v>
          </cell>
          <cell r="AO288">
            <v>15628513.927916666</v>
          </cell>
          <cell r="AP288">
            <v>15629742.683750002</v>
          </cell>
          <cell r="AQ288">
            <v>15630564.057916665</v>
          </cell>
          <cell r="AR288">
            <v>15630822.854999999</v>
          </cell>
          <cell r="AS288">
            <v>15630822.854999999</v>
          </cell>
          <cell r="AT288">
            <v>15630822.854999997</v>
          </cell>
          <cell r="AU288">
            <v>15808397.841666663</v>
          </cell>
          <cell r="AV288">
            <v>15798454.237916665</v>
          </cell>
          <cell r="AW288">
            <v>15388517.702083334</v>
          </cell>
          <cell r="AX288">
            <v>14931214.234999999</v>
          </cell>
          <cell r="AY288">
            <v>14457958.407500001</v>
          </cell>
          <cell r="AZ288">
            <v>13969787.579583334</v>
          </cell>
          <cell r="BA288">
            <v>13478130.853333334</v>
          </cell>
          <cell r="BB288">
            <v>13039178.004166665</v>
          </cell>
          <cell r="BC288">
            <v>12657768.524583332</v>
          </cell>
          <cell r="BD288">
            <v>12316420.202499999</v>
          </cell>
          <cell r="BE288">
            <v>12030309.141666666</v>
          </cell>
        </row>
        <row r="289">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row>
        <row r="290">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row>
        <row r="291">
          <cell r="AN291">
            <v>184.49333333333334</v>
          </cell>
          <cell r="AO291">
            <v>238.51708333333332</v>
          </cell>
          <cell r="AP291">
            <v>398.30500000000001</v>
          </cell>
          <cell r="AQ291">
            <v>479.72874999999999</v>
          </cell>
          <cell r="AR291">
            <v>428.05666666666667</v>
          </cell>
          <cell r="AS291">
            <v>375.48291666666665</v>
          </cell>
          <cell r="AT291">
            <v>350.24083333333334</v>
          </cell>
          <cell r="AU291">
            <v>350.24083333333334</v>
          </cell>
          <cell r="AV291">
            <v>350.24083333333334</v>
          </cell>
          <cell r="AW291">
            <v>350.24083333333334</v>
          </cell>
          <cell r="AX291">
            <v>350.24083333333334</v>
          </cell>
          <cell r="AY291">
            <v>350.24083333333334</v>
          </cell>
          <cell r="AZ291">
            <v>350.24083333333334</v>
          </cell>
          <cell r="BA291">
            <v>534.63541666666663</v>
          </cell>
          <cell r="BB291">
            <v>597.93333333333328</v>
          </cell>
          <cell r="BC291">
            <v>476.83666666666664</v>
          </cell>
          <cell r="BD291">
            <v>476.83666666666664</v>
          </cell>
          <cell r="BE291">
            <v>476.83666666666664</v>
          </cell>
        </row>
        <row r="292">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row>
        <row r="293">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row>
        <row r="294">
          <cell r="AN294">
            <v>30250</v>
          </cell>
          <cell r="AO294">
            <v>30250</v>
          </cell>
          <cell r="AP294">
            <v>30250</v>
          </cell>
          <cell r="AQ294">
            <v>32781.25</v>
          </cell>
          <cell r="AR294">
            <v>37843.75</v>
          </cell>
          <cell r="AS294">
            <v>40510.416666666664</v>
          </cell>
          <cell r="AT294">
            <v>40781.25</v>
          </cell>
          <cell r="AU294">
            <v>41052.083333333336</v>
          </cell>
          <cell r="AV294">
            <v>41322.916666666664</v>
          </cell>
          <cell r="AW294">
            <v>41218.75</v>
          </cell>
          <cell r="AX294">
            <v>40739.583333333336</v>
          </cell>
          <cell r="AY294">
            <v>44938.310416666667</v>
          </cell>
          <cell r="AZ294">
            <v>53814.931249999994</v>
          </cell>
          <cell r="BA294">
            <v>62691.552083333321</v>
          </cell>
          <cell r="BB294">
            <v>72411.922916666648</v>
          </cell>
          <cell r="BC294">
            <v>80819.793749999983</v>
          </cell>
          <cell r="BD294">
            <v>87665.164583333346</v>
          </cell>
          <cell r="BE294">
            <v>95104.285416666666</v>
          </cell>
        </row>
        <row r="295">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row>
        <row r="296">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row>
        <row r="297">
          <cell r="AN297">
            <v>4510285.8258333346</v>
          </cell>
          <cell r="AO297">
            <v>4498875.2929166676</v>
          </cell>
          <cell r="AP297">
            <v>4487430.807083332</v>
          </cell>
          <cell r="AQ297">
            <v>4475953.7637499999</v>
          </cell>
          <cell r="AR297">
            <v>4464442.6466666674</v>
          </cell>
          <cell r="AS297">
            <v>4452895.32125</v>
          </cell>
          <cell r="AT297">
            <v>4441313.7116666669</v>
          </cell>
          <cell r="AU297">
            <v>4429697.6658333335</v>
          </cell>
          <cell r="AV297">
            <v>4418041.0704166675</v>
          </cell>
          <cell r="AW297">
            <v>4406337.9420833336</v>
          </cell>
          <cell r="AX297">
            <v>4394587.5287499996</v>
          </cell>
          <cell r="AY297">
            <v>4382803.8529166663</v>
          </cell>
          <cell r="AZ297">
            <v>4370986.8899999997</v>
          </cell>
          <cell r="BA297">
            <v>4359122.8654166665</v>
          </cell>
          <cell r="BB297">
            <v>4347211.6287500001</v>
          </cell>
          <cell r="BC297">
            <v>4335251.7454166664</v>
          </cell>
          <cell r="BD297">
            <v>4323244.3979166662</v>
          </cell>
          <cell r="BE297">
            <v>4311190.2120833332</v>
          </cell>
        </row>
        <row r="298">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row>
        <row r="299">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row>
        <row r="300">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row>
        <row r="301">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row>
        <row r="302">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row>
        <row r="303">
          <cell r="AN303">
            <v>4166.666666666667</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row>
        <row r="304">
          <cell r="AN304">
            <v>0</v>
          </cell>
          <cell r="AO304">
            <v>0</v>
          </cell>
          <cell r="AP304">
            <v>0</v>
          </cell>
          <cell r="AQ304">
            <v>0</v>
          </cell>
          <cell r="AR304">
            <v>0</v>
          </cell>
          <cell r="AS304">
            <v>-212.25666666666666</v>
          </cell>
          <cell r="AT304">
            <v>-636.77</v>
          </cell>
          <cell r="AU304">
            <v>-849.02666666666664</v>
          </cell>
          <cell r="AV304">
            <v>-849.02666666666664</v>
          </cell>
          <cell r="AW304">
            <v>-849.02666666666664</v>
          </cell>
          <cell r="AX304">
            <v>-849.02666666666664</v>
          </cell>
          <cell r="AY304">
            <v>-850.25916666666672</v>
          </cell>
          <cell r="AZ304">
            <v>-851.49166666666667</v>
          </cell>
          <cell r="BA304">
            <v>-851.49166666666667</v>
          </cell>
          <cell r="BB304">
            <v>-851.49166666666667</v>
          </cell>
          <cell r="BC304">
            <v>-809.43583333333333</v>
          </cell>
          <cell r="BD304">
            <v>-746.35249999999996</v>
          </cell>
          <cell r="BE304">
            <v>-513.06833333333327</v>
          </cell>
        </row>
        <row r="305">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row>
        <row r="306">
          <cell r="AN306">
            <v>57369.959999999985</v>
          </cell>
          <cell r="AO306">
            <v>56447.409999999996</v>
          </cell>
          <cell r="AP306">
            <v>55531.176666666659</v>
          </cell>
          <cell r="AQ306">
            <v>54739.94999999999</v>
          </cell>
          <cell r="AR306">
            <v>53944.919999999991</v>
          </cell>
          <cell r="AS306">
            <v>52985.046666666662</v>
          </cell>
          <cell r="AT306">
            <v>52098.883333333324</v>
          </cell>
          <cell r="AU306">
            <v>51368.159999999996</v>
          </cell>
          <cell r="AV306">
            <v>50629.709999999992</v>
          </cell>
          <cell r="AW306">
            <v>49883.533333333326</v>
          </cell>
          <cell r="AX306">
            <v>49156.843333333345</v>
          </cell>
          <cell r="AY306">
            <v>48447.784583333334</v>
          </cell>
          <cell r="AZ306">
            <v>47742.26</v>
          </cell>
          <cell r="BA306">
            <v>47129.183333333327</v>
          </cell>
          <cell r="BB306">
            <v>46598.185416666674</v>
          </cell>
          <cell r="BC306">
            <v>46061.244166666671</v>
          </cell>
          <cell r="BD306">
            <v>45505.298750000009</v>
          </cell>
          <cell r="BE306">
            <v>45010.223750000005</v>
          </cell>
        </row>
        <row r="307">
          <cell r="AN307">
            <v>50273.157916666656</v>
          </cell>
          <cell r="AO307">
            <v>46436.761249999989</v>
          </cell>
          <cell r="AP307">
            <v>37481.234999999993</v>
          </cell>
          <cell r="AQ307">
            <v>21599.688749999998</v>
          </cell>
          <cell r="AR307">
            <v>6445.3520833333323</v>
          </cell>
          <cell r="AS307">
            <v>10124.680833333334</v>
          </cell>
          <cell r="AT307">
            <v>13307.533333333333</v>
          </cell>
          <cell r="AU307">
            <v>-82.53041666666347</v>
          </cell>
          <cell r="AV307">
            <v>-8270.3279166666634</v>
          </cell>
          <cell r="AW307">
            <v>-8031.8270833333299</v>
          </cell>
          <cell r="AX307">
            <v>-7608.542083333331</v>
          </cell>
          <cell r="AY307">
            <v>-6852.0320833333317</v>
          </cell>
          <cell r="AZ307">
            <v>-5796.73833333333</v>
          </cell>
          <cell r="BA307">
            <v>-4899.7237499999965</v>
          </cell>
          <cell r="BB307">
            <v>-4599.5908333333327</v>
          </cell>
          <cell r="BC307">
            <v>879.23500000000058</v>
          </cell>
          <cell r="BD307">
            <v>6354.5270833333334</v>
          </cell>
          <cell r="BE307">
            <v>6354.5266666666657</v>
          </cell>
        </row>
        <row r="308">
          <cell r="AN308">
            <v>9326563.8479166683</v>
          </cell>
          <cell r="AO308">
            <v>5971808.1187499994</v>
          </cell>
          <cell r="AP308">
            <v>3360636.4320833334</v>
          </cell>
          <cell r="AQ308">
            <v>1494205.9037499998</v>
          </cell>
          <cell r="AR308">
            <v>373675.25875000004</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row>
        <row r="309">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row>
        <row r="310">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row>
        <row r="311">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row>
        <row r="312">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row>
        <row r="313">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row>
        <row r="314">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row>
        <row r="315">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row>
        <row r="316">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row>
        <row r="317">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row>
        <row r="318">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row>
        <row r="319">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row>
        <row r="320">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row>
        <row r="321">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row>
        <row r="322">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row>
        <row r="323">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row>
        <row r="324">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row>
        <row r="325">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row>
        <row r="326">
          <cell r="AN326">
            <v>8412792.4283333328</v>
          </cell>
          <cell r="AO326">
            <v>8371311.2749999994</v>
          </cell>
          <cell r="AP326">
            <v>8434916.9824999999</v>
          </cell>
          <cell r="AQ326">
            <v>8519627.684166668</v>
          </cell>
          <cell r="AR326">
            <v>8521773.1416666675</v>
          </cell>
          <cell r="AS326">
            <v>33389495.402083334</v>
          </cell>
          <cell r="AT326">
            <v>58081589.363750003</v>
          </cell>
          <cell r="AU326">
            <v>58203598.190416671</v>
          </cell>
          <cell r="AV326">
            <v>58634514.182916664</v>
          </cell>
          <cell r="AW326">
            <v>58929856.258333333</v>
          </cell>
          <cell r="AX326">
            <v>59136449.923750006</v>
          </cell>
          <cell r="AY326">
            <v>59463234.47791668</v>
          </cell>
          <cell r="AZ326">
            <v>59882753.503333338</v>
          </cell>
          <cell r="BA326">
            <v>60169937.097083338</v>
          </cell>
          <cell r="BB326">
            <v>60223327.778333344</v>
          </cell>
          <cell r="BC326">
            <v>60233580.355000012</v>
          </cell>
          <cell r="BD326">
            <v>60385076.482500009</v>
          </cell>
          <cell r="BE326">
            <v>35838748.414999999</v>
          </cell>
        </row>
        <row r="327">
          <cell r="AN327">
            <v>22562.139583333334</v>
          </cell>
          <cell r="AO327">
            <v>23532.262916666663</v>
          </cell>
          <cell r="AP327">
            <v>24393.686666666665</v>
          </cell>
          <cell r="AQ327">
            <v>25099.142083333329</v>
          </cell>
          <cell r="AR327">
            <v>25846.728333333333</v>
          </cell>
          <cell r="AS327">
            <v>26446.199166666669</v>
          </cell>
          <cell r="AT327">
            <v>26867.361250000002</v>
          </cell>
          <cell r="AU327">
            <v>27381.582500000004</v>
          </cell>
          <cell r="AV327">
            <v>28007.522916666669</v>
          </cell>
          <cell r="AW327">
            <v>28487.572916666668</v>
          </cell>
          <cell r="AX327">
            <v>28773.127499999999</v>
          </cell>
          <cell r="AY327">
            <v>28974.927083333332</v>
          </cell>
          <cell r="AZ327">
            <v>29166.16541666667</v>
          </cell>
          <cell r="BA327">
            <v>29358.313750000001</v>
          </cell>
          <cell r="BB327">
            <v>29645.883750000005</v>
          </cell>
          <cell r="BC327">
            <v>29973.4575</v>
          </cell>
          <cell r="BD327">
            <v>30214.213749999992</v>
          </cell>
          <cell r="BE327">
            <v>30438.431666666671</v>
          </cell>
        </row>
        <row r="328">
          <cell r="BB328">
            <v>1904.8395833333334</v>
          </cell>
          <cell r="BC328">
            <v>8355.7800000000007</v>
          </cell>
          <cell r="BD328">
            <v>17499.648333333334</v>
          </cell>
          <cell r="BE328">
            <v>26766.845416666667</v>
          </cell>
        </row>
        <row r="329">
          <cell r="AN329">
            <v>14072291.595416671</v>
          </cell>
          <cell r="AO329">
            <v>14225546.494583338</v>
          </cell>
          <cell r="AP329">
            <v>14380237.381666666</v>
          </cell>
          <cell r="AQ329">
            <v>14531370.445833333</v>
          </cell>
          <cell r="AR329">
            <v>14684117.019583335</v>
          </cell>
          <cell r="AS329">
            <v>14861040.867083333</v>
          </cell>
          <cell r="AT329">
            <v>15066376.46458333</v>
          </cell>
          <cell r="AU329">
            <v>15266163.956249997</v>
          </cell>
          <cell r="AV329">
            <v>15456081.488749996</v>
          </cell>
          <cell r="AW329">
            <v>15458270.353333334</v>
          </cell>
          <cell r="AX329">
            <v>15261638.145833334</v>
          </cell>
          <cell r="AY329">
            <v>15088208.039166667</v>
          </cell>
          <cell r="AZ329">
            <v>14934388.134166665</v>
          </cell>
          <cell r="BA329">
            <v>14766530.988749998</v>
          </cell>
          <cell r="BB329">
            <v>14592967.752499998</v>
          </cell>
          <cell r="BC329">
            <v>14404213.653750002</v>
          </cell>
          <cell r="BD329">
            <v>14192322.08</v>
          </cell>
          <cell r="BE329">
            <v>13959585.518333331</v>
          </cell>
        </row>
        <row r="330">
          <cell r="AN330">
            <v>837143.4145833333</v>
          </cell>
          <cell r="AO330">
            <v>829255.49416666653</v>
          </cell>
          <cell r="AP330">
            <v>811705.47374999989</v>
          </cell>
          <cell r="AQ330">
            <v>791319.89333333343</v>
          </cell>
          <cell r="AR330">
            <v>780461.41833333333</v>
          </cell>
          <cell r="AS330">
            <v>775066.65041666664</v>
          </cell>
          <cell r="AT330">
            <v>768229.26666666672</v>
          </cell>
          <cell r="AU330">
            <v>756263.08208333328</v>
          </cell>
          <cell r="AV330">
            <v>741744.53666666662</v>
          </cell>
          <cell r="AW330">
            <v>726666.46958333335</v>
          </cell>
          <cell r="AX330">
            <v>708199.07458333333</v>
          </cell>
          <cell r="AY330">
            <v>688041.51875000005</v>
          </cell>
          <cell r="AZ330">
            <v>670783.58458333334</v>
          </cell>
          <cell r="BA330">
            <v>653521.76583333337</v>
          </cell>
          <cell r="BB330">
            <v>640531.19541666668</v>
          </cell>
          <cell r="BC330">
            <v>633619.83000000007</v>
          </cell>
          <cell r="BD330">
            <v>629334.46166666679</v>
          </cell>
          <cell r="BE330">
            <v>624846.11750000005</v>
          </cell>
        </row>
        <row r="331">
          <cell r="AN331">
            <v>921627.12291666667</v>
          </cell>
          <cell r="AO331">
            <v>945770.39583333349</v>
          </cell>
          <cell r="AP331">
            <v>969572.60791666666</v>
          </cell>
          <cell r="AQ331">
            <v>955038.22916666663</v>
          </cell>
          <cell r="AR331">
            <v>939147.81958333345</v>
          </cell>
          <cell r="AS331">
            <v>-23845305.672499999</v>
          </cell>
          <cell r="AT331">
            <v>-48536899.314583331</v>
          </cell>
          <cell r="AU331">
            <v>-48451610.226249993</v>
          </cell>
          <cell r="AV331">
            <v>-48444875.942499995</v>
          </cell>
          <cell r="AW331">
            <v>-48469348.327500008</v>
          </cell>
          <cell r="AX331">
            <v>-48518576.784999996</v>
          </cell>
          <cell r="AY331">
            <v>-48557339.422499992</v>
          </cell>
          <cell r="AZ331">
            <v>-48596031.482916676</v>
          </cell>
          <cell r="BA331">
            <v>-48639022.464583337</v>
          </cell>
          <cell r="BB331">
            <v>-48646696.261666678</v>
          </cell>
          <cell r="BC331">
            <v>-48609424.204583347</v>
          </cell>
          <cell r="BD331">
            <v>-48564855.008750014</v>
          </cell>
          <cell r="BE331">
            <v>-23735726.559583332</v>
          </cell>
        </row>
        <row r="332">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row>
        <row r="333">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row>
        <row r="334">
          <cell r="BA334">
            <v>-9.0254166666666666</v>
          </cell>
          <cell r="BB334">
            <v>-18.050833333333333</v>
          </cell>
          <cell r="BC334">
            <v>-18.050833333333333</v>
          </cell>
          <cell r="BD334">
            <v>-18.050833333333333</v>
          </cell>
          <cell r="BE334">
            <v>-18.050833333333333</v>
          </cell>
        </row>
        <row r="335">
          <cell r="AN335">
            <v>666066.52666666673</v>
          </cell>
          <cell r="AO335">
            <v>666216.68000000005</v>
          </cell>
          <cell r="AP335">
            <v>666366.83333333337</v>
          </cell>
          <cell r="AQ335">
            <v>666516.98666666669</v>
          </cell>
          <cell r="AR335">
            <v>666667.14</v>
          </cell>
          <cell r="AS335">
            <v>666817.29333333333</v>
          </cell>
          <cell r="AT335">
            <v>666967.44666666666</v>
          </cell>
          <cell r="AU335">
            <v>667117.6</v>
          </cell>
          <cell r="AV335">
            <v>667267.7533333333</v>
          </cell>
          <cell r="AW335">
            <v>668324.1020833333</v>
          </cell>
          <cell r="AX335">
            <v>670286.64624999999</v>
          </cell>
          <cell r="AY335">
            <v>672249.19041666668</v>
          </cell>
          <cell r="AZ335">
            <v>674211.73458333337</v>
          </cell>
          <cell r="BA335">
            <v>676174.27875000006</v>
          </cell>
          <cell r="BB335">
            <v>678136.82291666674</v>
          </cell>
          <cell r="BC335">
            <v>680099.36708333343</v>
          </cell>
          <cell r="BD335">
            <v>682061.91125</v>
          </cell>
          <cell r="BE335">
            <v>684024.45541666669</v>
          </cell>
        </row>
        <row r="336">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row>
        <row r="337">
          <cell r="AN337">
            <v>-3339.4745833333332</v>
          </cell>
          <cell r="AO337">
            <v>-1361.0158333333334</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row>
        <row r="338">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row>
        <row r="339">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row>
        <row r="340">
          <cell r="AN340">
            <v>7083414.7433333332</v>
          </cell>
          <cell r="AO340">
            <v>6609444.3487499999</v>
          </cell>
          <cell r="AP340">
            <v>6286476.6991666676</v>
          </cell>
          <cell r="AQ340">
            <v>6225428.0124999993</v>
          </cell>
          <cell r="AR340">
            <v>6169653.6345833344</v>
          </cell>
          <cell r="AS340">
            <v>6056798.5337500004</v>
          </cell>
          <cell r="AT340">
            <v>5853026.0437499993</v>
          </cell>
          <cell r="AU340">
            <v>5699643.6837499999</v>
          </cell>
          <cell r="AV340">
            <v>5582023.4774999991</v>
          </cell>
          <cell r="AW340">
            <v>5408786.2658333331</v>
          </cell>
          <cell r="AX340">
            <v>5236532.9574999996</v>
          </cell>
          <cell r="AY340">
            <v>5019223.4974999996</v>
          </cell>
          <cell r="AZ340">
            <v>4842127.9416666655</v>
          </cell>
          <cell r="BA340">
            <v>4713992.2770833327</v>
          </cell>
          <cell r="BB340">
            <v>4504447.0562499994</v>
          </cell>
          <cell r="BC340">
            <v>4267468.87</v>
          </cell>
          <cell r="BD340">
            <v>4068614.259583334</v>
          </cell>
          <cell r="BE340">
            <v>3861026.4029166675</v>
          </cell>
        </row>
        <row r="341">
          <cell r="AN341">
            <v>18931.177083333332</v>
          </cell>
          <cell r="AO341">
            <v>21051.362499999999</v>
          </cell>
          <cell r="AP341">
            <v>22099.373333333333</v>
          </cell>
          <cell r="AQ341">
            <v>22982.081666666665</v>
          </cell>
          <cell r="AR341">
            <v>23569.244999999995</v>
          </cell>
          <cell r="AS341">
            <v>24628.942500000001</v>
          </cell>
          <cell r="AT341">
            <v>26305.664999999997</v>
          </cell>
          <cell r="AU341">
            <v>26101.680000000004</v>
          </cell>
          <cell r="AV341">
            <v>25218.619166666671</v>
          </cell>
          <cell r="AW341">
            <v>26393.343333333334</v>
          </cell>
          <cell r="AX341">
            <v>27146.375416666666</v>
          </cell>
          <cell r="AY341">
            <v>27796.650833333333</v>
          </cell>
          <cell r="AZ341">
            <v>31814.19875</v>
          </cell>
          <cell r="BA341">
            <v>37012.28125</v>
          </cell>
          <cell r="BB341">
            <v>42566.177499999998</v>
          </cell>
          <cell r="BC341">
            <v>53830.324583333335</v>
          </cell>
          <cell r="BD341">
            <v>69051.866666666669</v>
          </cell>
          <cell r="BE341">
            <v>85130.054999999993</v>
          </cell>
        </row>
        <row r="342">
          <cell r="AN342">
            <v>141591.44708333336</v>
          </cell>
          <cell r="AO342">
            <v>152126.81958333333</v>
          </cell>
          <cell r="AP342">
            <v>162256.90124999997</v>
          </cell>
          <cell r="AQ342">
            <v>167438.90874999997</v>
          </cell>
          <cell r="AR342">
            <v>168018.46624999997</v>
          </cell>
          <cell r="AS342">
            <v>168288.35708333334</v>
          </cell>
          <cell r="AT342">
            <v>164906.70625000002</v>
          </cell>
          <cell r="AU342">
            <v>157873.51375000001</v>
          </cell>
          <cell r="AV342">
            <v>152437.15666666671</v>
          </cell>
          <cell r="AW342">
            <v>139909.3354166667</v>
          </cell>
          <cell r="AX342">
            <v>117685.33916666673</v>
          </cell>
          <cell r="AY342">
            <v>95403.533333333326</v>
          </cell>
          <cell r="AZ342">
            <v>74649.064166666649</v>
          </cell>
          <cell r="BA342">
            <v>54471.865833333322</v>
          </cell>
          <cell r="BB342">
            <v>36773.624999999993</v>
          </cell>
          <cell r="BC342">
            <v>24017.333333333339</v>
          </cell>
          <cell r="BD342">
            <v>14945.533333333335</v>
          </cell>
          <cell r="BE342">
            <v>7095.2333333333336</v>
          </cell>
        </row>
        <row r="343">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row>
        <row r="344">
          <cell r="AN344">
            <v>0</v>
          </cell>
          <cell r="AO344">
            <v>0</v>
          </cell>
          <cell r="AP344">
            <v>0</v>
          </cell>
          <cell r="AQ344">
            <v>0</v>
          </cell>
          <cell r="AR344">
            <v>0</v>
          </cell>
          <cell r="AS344">
            <v>33209.238333333335</v>
          </cell>
          <cell r="AT344">
            <v>102347.38083333331</v>
          </cell>
          <cell r="AU344">
            <v>182498.71624999997</v>
          </cell>
          <cell r="AV344">
            <v>273327.6241666667</v>
          </cell>
          <cell r="AW344">
            <v>371470.89458333334</v>
          </cell>
          <cell r="AX344">
            <v>476659.98625000002</v>
          </cell>
          <cell r="AY344">
            <v>635730.04541666666</v>
          </cell>
          <cell r="AZ344">
            <v>853138.37291666667</v>
          </cell>
          <cell r="BA344">
            <v>1048806.9695833332</v>
          </cell>
          <cell r="BB344">
            <v>1217277.0891666666</v>
          </cell>
          <cell r="BC344">
            <v>1408930.3966666667</v>
          </cell>
          <cell r="BD344">
            <v>1631641.5841666667</v>
          </cell>
          <cell r="BE344">
            <v>1828436.18</v>
          </cell>
        </row>
        <row r="345">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row>
        <row r="346">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row>
        <row r="347">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row>
        <row r="348">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row>
        <row r="349">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row>
        <row r="350">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row>
        <row r="351">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row>
        <row r="352">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row>
        <row r="353">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row>
        <row r="354">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row>
        <row r="355">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row>
        <row r="356">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row>
        <row r="357">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row>
        <row r="358">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row>
        <row r="359">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row>
        <row r="360">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row>
        <row r="361">
          <cell r="AN361">
            <v>-4976637.2879166668</v>
          </cell>
          <cell r="AO361">
            <v>-4950178.4366666665</v>
          </cell>
          <cell r="AP361">
            <v>-4900784.6104166666</v>
          </cell>
          <cell r="AQ361">
            <v>-4830222.2445833338</v>
          </cell>
          <cell r="AR361">
            <v>-4744554.6587499995</v>
          </cell>
          <cell r="AS361">
            <v>-4713643.9887500005</v>
          </cell>
          <cell r="AT361">
            <v>-4789292.3129166663</v>
          </cell>
          <cell r="AU361">
            <v>-4918276.4962499999</v>
          </cell>
          <cell r="AV361">
            <v>-5065908.6416666666</v>
          </cell>
          <cell r="AW361">
            <v>-5223918.04</v>
          </cell>
          <cell r="AX361">
            <v>-5406900.0945833335</v>
          </cell>
          <cell r="AY361">
            <v>-5583224.375</v>
          </cell>
          <cell r="AZ361">
            <v>-5667956.6983333332</v>
          </cell>
          <cell r="BA361">
            <v>-5694959.7275</v>
          </cell>
          <cell r="BB361">
            <v>-5732292.82125</v>
          </cell>
          <cell r="BC361">
            <v>-5776402.4841666669</v>
          </cell>
          <cell r="BD361">
            <v>-5815232.0179166673</v>
          </cell>
          <cell r="BE361">
            <v>-5809176.4262500005</v>
          </cell>
        </row>
        <row r="362">
          <cell r="AN362">
            <v>-1753992.9137500001</v>
          </cell>
          <cell r="AO362">
            <v>-1736325.8233333335</v>
          </cell>
          <cell r="AP362">
            <v>-1719294.9937500004</v>
          </cell>
          <cell r="AQ362">
            <v>-1695514.9316666666</v>
          </cell>
          <cell r="AR362">
            <v>-1662560.6950000001</v>
          </cell>
          <cell r="AS362">
            <v>-1639504.8695833331</v>
          </cell>
          <cell r="AT362">
            <v>-1650565.8683333334</v>
          </cell>
          <cell r="AU362">
            <v>-1681818.5291666668</v>
          </cell>
          <cell r="AV362">
            <v>-1715326.0462499999</v>
          </cell>
          <cell r="AW362">
            <v>-1746717.2733333334</v>
          </cell>
          <cell r="AX362">
            <v>-1780729.3925000001</v>
          </cell>
          <cell r="AY362">
            <v>-1812016.7587500003</v>
          </cell>
          <cell r="AZ362">
            <v>-1808211.0091666665</v>
          </cell>
          <cell r="BA362">
            <v>-1774484.08375</v>
          </cell>
          <cell r="BB362">
            <v>-1738924.3345833335</v>
          </cell>
          <cell r="BC362">
            <v>-1708407.861666667</v>
          </cell>
          <cell r="BD362">
            <v>-1679137.6654166665</v>
          </cell>
          <cell r="BE362">
            <v>-1655191.4379166665</v>
          </cell>
        </row>
        <row r="363">
          <cell r="AN363">
            <v>-17946.142083333332</v>
          </cell>
          <cell r="AO363">
            <v>-17538.986666666668</v>
          </cell>
          <cell r="AP363">
            <v>-17445.048749999998</v>
          </cell>
          <cell r="AQ363">
            <v>-15569.185833333329</v>
          </cell>
          <cell r="AR363">
            <v>-13762.602499999999</v>
          </cell>
          <cell r="AS363">
            <v>-13748.032916666665</v>
          </cell>
          <cell r="AT363">
            <v>-18433.536250000001</v>
          </cell>
          <cell r="AU363">
            <v>-100524.61499999999</v>
          </cell>
          <cell r="AV363">
            <v>-255522.91</v>
          </cell>
          <cell r="AW363">
            <v>-338708.60875000001</v>
          </cell>
          <cell r="AX363">
            <v>-349557.90291666664</v>
          </cell>
          <cell r="AY363">
            <v>-360058.00500000006</v>
          </cell>
          <cell r="AZ363">
            <v>-370404.65583333332</v>
          </cell>
          <cell r="BA363">
            <v>-380774.21666666673</v>
          </cell>
          <cell r="BB363">
            <v>-391345.74541666667</v>
          </cell>
          <cell r="BC363">
            <v>-410758.52958333329</v>
          </cell>
          <cell r="BD363">
            <v>-438987.16291666665</v>
          </cell>
          <cell r="BE363">
            <v>-466775.98416666669</v>
          </cell>
        </row>
        <row r="364">
          <cell r="AN364">
            <v>-169.07208333333335</v>
          </cell>
          <cell r="AO364">
            <v>-199.76750000000001</v>
          </cell>
          <cell r="AP364">
            <v>-236.42083333333338</v>
          </cell>
          <cell r="AQ364">
            <v>-243.60333333333338</v>
          </cell>
          <cell r="AR364">
            <v>-243.60333333333338</v>
          </cell>
          <cell r="AS364">
            <v>-243.60333333333338</v>
          </cell>
          <cell r="AT364">
            <v>-243.60333333333338</v>
          </cell>
          <cell r="AU364">
            <v>-243.60333333333338</v>
          </cell>
          <cell r="AV364">
            <v>-243.60333333333338</v>
          </cell>
          <cell r="AW364">
            <v>-36.686250000000008</v>
          </cell>
          <cell r="AX364">
            <v>174.63916666666663</v>
          </cell>
          <cell r="AY364">
            <v>204.82666666666663</v>
          </cell>
          <cell r="AZ364">
            <v>246.80249999999998</v>
          </cell>
          <cell r="BA364">
            <v>302.33333333333326</v>
          </cell>
          <cell r="BB364">
            <v>357.86416666666668</v>
          </cell>
          <cell r="BC364">
            <v>374.06083333333328</v>
          </cell>
          <cell r="BD364">
            <v>374.06083333333328</v>
          </cell>
          <cell r="BE364">
            <v>382.01499999999993</v>
          </cell>
        </row>
        <row r="365">
          <cell r="AN365">
            <v>-1434030.2308333332</v>
          </cell>
          <cell r="AO365">
            <v>-1449941.5237499999</v>
          </cell>
          <cell r="AP365">
            <v>-1466624.0716666665</v>
          </cell>
          <cell r="AQ365">
            <v>-1482628.5999999999</v>
          </cell>
          <cell r="AR365">
            <v>-1496755.9816666667</v>
          </cell>
          <cell r="AS365">
            <v>-1513504.4779166665</v>
          </cell>
          <cell r="AT365">
            <v>-1533970.1229166668</v>
          </cell>
          <cell r="AU365">
            <v>-1553599.1916666667</v>
          </cell>
          <cell r="AV365">
            <v>-1572955.2691666668</v>
          </cell>
          <cell r="AW365">
            <v>-1590132.1112499998</v>
          </cell>
          <cell r="AX365">
            <v>-1605196.5566666664</v>
          </cell>
          <cell r="AY365">
            <v>-1622218.5041666664</v>
          </cell>
          <cell r="AZ365">
            <v>-1634534.4804166669</v>
          </cell>
          <cell r="BA365">
            <v>-1640562.7258333333</v>
          </cell>
          <cell r="BB365">
            <v>-1647212.9695833335</v>
          </cell>
          <cell r="BC365">
            <v>-1656681.9849999996</v>
          </cell>
          <cell r="BD365">
            <v>-1666643.1354166667</v>
          </cell>
          <cell r="BE365">
            <v>-1670376.2191666665</v>
          </cell>
        </row>
        <row r="366">
          <cell r="AN366">
            <v>-837143.4145833333</v>
          </cell>
          <cell r="AO366">
            <v>-829255.49416666653</v>
          </cell>
          <cell r="AP366">
            <v>-811705.47374999989</v>
          </cell>
          <cell r="AQ366">
            <v>-791319.89333333343</v>
          </cell>
          <cell r="AR366">
            <v>-780461.41833333333</v>
          </cell>
          <cell r="AS366">
            <v>-775066.65041666664</v>
          </cell>
          <cell r="AT366">
            <v>-768229.26666666672</v>
          </cell>
          <cell r="AU366">
            <v>-756263.08208333328</v>
          </cell>
          <cell r="AV366">
            <v>-741744.53666666662</v>
          </cell>
          <cell r="AW366">
            <v>-726666.46958333335</v>
          </cell>
          <cell r="AX366">
            <v>-708199.07458333333</v>
          </cell>
          <cell r="AY366">
            <v>-688041.51875000005</v>
          </cell>
          <cell r="AZ366">
            <v>-670783.58458333334</v>
          </cell>
          <cell r="BA366">
            <v>-653438.95833333337</v>
          </cell>
          <cell r="BB366">
            <v>-640282.7729166667</v>
          </cell>
          <cell r="BC366">
            <v>-633205.79249999998</v>
          </cell>
          <cell r="BD366">
            <v>-628754.8091666667</v>
          </cell>
          <cell r="BE366">
            <v>-624100.85</v>
          </cell>
        </row>
        <row r="367">
          <cell r="AN367">
            <v>618596.05458333332</v>
          </cell>
          <cell r="AO367">
            <v>651912.53500000003</v>
          </cell>
          <cell r="AP367">
            <v>664653.32874999999</v>
          </cell>
          <cell r="AQ367">
            <v>671824.79749999999</v>
          </cell>
          <cell r="AR367">
            <v>683917.15541666665</v>
          </cell>
          <cell r="AS367">
            <v>717751.58208333328</v>
          </cell>
          <cell r="AT367">
            <v>726005.18124999991</v>
          </cell>
          <cell r="AU367">
            <v>710525.25666666671</v>
          </cell>
          <cell r="AV367">
            <v>702750.95458333322</v>
          </cell>
          <cell r="AW367">
            <v>703598.39458333328</v>
          </cell>
          <cell r="AX367">
            <v>706133.2979166666</v>
          </cell>
          <cell r="AY367">
            <v>711129.51416666666</v>
          </cell>
          <cell r="AZ367">
            <v>690402.16999999993</v>
          </cell>
          <cell r="BA367">
            <v>677128.84</v>
          </cell>
          <cell r="BB367">
            <v>682546.81791666662</v>
          </cell>
          <cell r="BC367">
            <v>666363.57458333333</v>
          </cell>
          <cell r="BD367">
            <v>639352.48416666652</v>
          </cell>
          <cell r="BE367">
            <v>605281.2350000001</v>
          </cell>
        </row>
        <row r="368">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row>
        <row r="369">
          <cell r="AN369">
            <v>3512306.2833333337</v>
          </cell>
          <cell r="AO369">
            <v>3527573.4012499996</v>
          </cell>
          <cell r="AP369">
            <v>3493145.8350000004</v>
          </cell>
          <cell r="AQ369">
            <v>3484808.2108333334</v>
          </cell>
          <cell r="AR369">
            <v>3541560.7433333336</v>
          </cell>
          <cell r="AS369">
            <v>3580351.9358333335</v>
          </cell>
          <cell r="AT369">
            <v>3574630.0566666671</v>
          </cell>
          <cell r="AU369">
            <v>3556942.2616666667</v>
          </cell>
          <cell r="AV369">
            <v>3515243.0570833329</v>
          </cell>
          <cell r="AW369">
            <v>3486587.7624999993</v>
          </cell>
          <cell r="AX369">
            <v>3459273.2833333332</v>
          </cell>
          <cell r="AY369">
            <v>3418035.5049999994</v>
          </cell>
          <cell r="AZ369">
            <v>3375784.9270833335</v>
          </cell>
          <cell r="BA369">
            <v>3375199.4416666664</v>
          </cell>
          <cell r="BB369">
            <v>3452867.9754166664</v>
          </cell>
          <cell r="BC369">
            <v>3540412.200416666</v>
          </cell>
          <cell r="BD369">
            <v>3576105.1750000003</v>
          </cell>
          <cell r="BE369">
            <v>3578756.3666666667</v>
          </cell>
        </row>
        <row r="370">
          <cell r="AN370">
            <v>3067734.3254166669</v>
          </cell>
          <cell r="AO370">
            <v>3072722.655416667</v>
          </cell>
          <cell r="AP370">
            <v>3097507.2408333328</v>
          </cell>
          <cell r="AQ370">
            <v>3107909.9425000004</v>
          </cell>
          <cell r="AR370">
            <v>3096843.8675000002</v>
          </cell>
          <cell r="AS370">
            <v>3082213.6824999996</v>
          </cell>
          <cell r="AT370">
            <v>3066819.9654166666</v>
          </cell>
          <cell r="AU370">
            <v>3059348.7650000006</v>
          </cell>
          <cell r="AV370">
            <v>3066381.6912500006</v>
          </cell>
          <cell r="AW370">
            <v>3098682.1225000005</v>
          </cell>
          <cell r="AX370">
            <v>3126256.1704166676</v>
          </cell>
          <cell r="AY370">
            <v>3133642.300416667</v>
          </cell>
          <cell r="AZ370">
            <v>3133040.8525000005</v>
          </cell>
          <cell r="BA370">
            <v>3129177.0283333338</v>
          </cell>
          <cell r="BB370">
            <v>3228148.7383333333</v>
          </cell>
          <cell r="BC370">
            <v>3355019.1729166671</v>
          </cell>
          <cell r="BD370">
            <v>3442458.8108333335</v>
          </cell>
          <cell r="BE370">
            <v>3557514.603333333</v>
          </cell>
        </row>
        <row r="371">
          <cell r="AN371">
            <v>380067.44833333342</v>
          </cell>
          <cell r="AO371">
            <v>378208.77916666673</v>
          </cell>
          <cell r="AP371">
            <v>376748.39916666667</v>
          </cell>
          <cell r="AQ371">
            <v>373508.14416666672</v>
          </cell>
          <cell r="AR371">
            <v>370406.63916666684</v>
          </cell>
          <cell r="AS371">
            <v>365465.25916666677</v>
          </cell>
          <cell r="AT371">
            <v>353534.00416666671</v>
          </cell>
          <cell r="AU371">
            <v>342101.08250000008</v>
          </cell>
          <cell r="AV371">
            <v>334756.91083333339</v>
          </cell>
          <cell r="AW371">
            <v>317906.65583333338</v>
          </cell>
          <cell r="AX371">
            <v>300277.31750000006</v>
          </cell>
          <cell r="AY371">
            <v>290278.52083333337</v>
          </cell>
          <cell r="AZ371">
            <v>283062.14083333337</v>
          </cell>
          <cell r="BA371">
            <v>275650.05500000005</v>
          </cell>
          <cell r="BB371">
            <v>266796.68000000005</v>
          </cell>
          <cell r="BC371">
            <v>255962.38833333339</v>
          </cell>
          <cell r="BD371">
            <v>246625.51333333339</v>
          </cell>
          <cell r="BE371">
            <v>241157.56333333332</v>
          </cell>
        </row>
        <row r="372">
          <cell r="AN372">
            <v>47632.590416666666</v>
          </cell>
          <cell r="AO372">
            <v>46145.756249999984</v>
          </cell>
          <cell r="AP372">
            <v>44886.722083333327</v>
          </cell>
          <cell r="AQ372">
            <v>43801.696249999986</v>
          </cell>
          <cell r="AR372">
            <v>42710.910416666658</v>
          </cell>
          <cell r="AS372">
            <v>41552.256249999999</v>
          </cell>
          <cell r="AT372">
            <v>40337.820416666662</v>
          </cell>
          <cell r="AU372">
            <v>39656.714583333327</v>
          </cell>
          <cell r="AV372">
            <v>39840.032916666671</v>
          </cell>
          <cell r="AW372">
            <v>39723.785000000011</v>
          </cell>
          <cell r="AX372">
            <v>38948.087500000001</v>
          </cell>
          <cell r="AY372">
            <v>37816.907500000001</v>
          </cell>
          <cell r="AZ372">
            <v>36423.4925</v>
          </cell>
          <cell r="BA372">
            <v>35109.700833333336</v>
          </cell>
          <cell r="BB372">
            <v>33701.91583333334</v>
          </cell>
          <cell r="BC372">
            <v>32242.215833333335</v>
          </cell>
          <cell r="BD372">
            <v>30838.000833333339</v>
          </cell>
          <cell r="BE372">
            <v>29536.079166666666</v>
          </cell>
        </row>
        <row r="373">
          <cell r="AN373">
            <v>1497014.0887499999</v>
          </cell>
          <cell r="AO373">
            <v>1505266.7695833333</v>
          </cell>
          <cell r="AP373">
            <v>1513141.7304166667</v>
          </cell>
          <cell r="AQ373">
            <v>1521195.1737499998</v>
          </cell>
          <cell r="AR373">
            <v>1529804.8195833331</v>
          </cell>
          <cell r="AS373">
            <v>1538517.1891666662</v>
          </cell>
          <cell r="AT373">
            <v>1547332.2825</v>
          </cell>
          <cell r="AU373">
            <v>1555944.9733333334</v>
          </cell>
          <cell r="AV373">
            <v>1559646.3724999998</v>
          </cell>
          <cell r="AW373">
            <v>1557729.6387500002</v>
          </cell>
          <cell r="AX373">
            <v>1554843.1337500003</v>
          </cell>
          <cell r="AY373">
            <v>1552068.3304166673</v>
          </cell>
          <cell r="AZ373">
            <v>1549463.6704166669</v>
          </cell>
          <cell r="BA373">
            <v>1546749.4904166667</v>
          </cell>
          <cell r="BB373">
            <v>1544305.5962500002</v>
          </cell>
          <cell r="BC373">
            <v>1542335.1833333333</v>
          </cell>
          <cell r="BD373">
            <v>1540193.6166666665</v>
          </cell>
          <cell r="BE373">
            <v>1537694.9729166667</v>
          </cell>
        </row>
        <row r="374">
          <cell r="AN374">
            <v>1717276.6241666665</v>
          </cell>
          <cell r="AO374">
            <v>1725014.0991666664</v>
          </cell>
          <cell r="AP374">
            <v>1732751.5741666667</v>
          </cell>
          <cell r="AQ374">
            <v>1740489.0491666666</v>
          </cell>
          <cell r="AR374">
            <v>1748968.7195833335</v>
          </cell>
          <cell r="AS374">
            <v>1758190.5854166665</v>
          </cell>
          <cell r="AT374">
            <v>1767416.5183333333</v>
          </cell>
          <cell r="AU374">
            <v>1776646.5183333333</v>
          </cell>
          <cell r="AV374">
            <v>1781100.8058333332</v>
          </cell>
          <cell r="AW374">
            <v>1780778.0391666666</v>
          </cell>
          <cell r="AX374">
            <v>1780447.7975000001</v>
          </cell>
          <cell r="AY374">
            <v>1780255.0766666664</v>
          </cell>
          <cell r="AZ374">
            <v>1780209.9391666667</v>
          </cell>
          <cell r="BA374">
            <v>1780168.7308333332</v>
          </cell>
          <cell r="BB374">
            <v>1780127.5225</v>
          </cell>
          <cell r="BC374">
            <v>1780086.3141666667</v>
          </cell>
          <cell r="BD374">
            <v>1780045.1058333332</v>
          </cell>
          <cell r="BE374">
            <v>1780003.8975</v>
          </cell>
        </row>
        <row r="375">
          <cell r="AN375">
            <v>4140654.3574999999</v>
          </cell>
          <cell r="AO375">
            <v>4194176.0645833337</v>
          </cell>
          <cell r="AP375">
            <v>4247517.1087499997</v>
          </cell>
          <cell r="AQ375">
            <v>4300749.7391666668</v>
          </cell>
          <cell r="AR375">
            <v>4353672.4033333333</v>
          </cell>
          <cell r="AS375">
            <v>4406152.5049999999</v>
          </cell>
          <cell r="AT375">
            <v>4458632.6066666665</v>
          </cell>
          <cell r="AU375">
            <v>4511112.708333333</v>
          </cell>
          <cell r="AV375">
            <v>4571864.6358333332</v>
          </cell>
          <cell r="AW375">
            <v>4598002.9874999998</v>
          </cell>
          <cell r="AX375">
            <v>4581172.1537499996</v>
          </cell>
          <cell r="AY375">
            <v>4560436.585</v>
          </cell>
          <cell r="AZ375">
            <v>4534965.9608333325</v>
          </cell>
          <cell r="BA375">
            <v>4509084.2987500001</v>
          </cell>
          <cell r="BB375">
            <v>4484253.7529166667</v>
          </cell>
          <cell r="BC375">
            <v>4460710.7608333332</v>
          </cell>
          <cell r="BD375">
            <v>4438349.835</v>
          </cell>
          <cell r="BE375">
            <v>4416431.4716666667</v>
          </cell>
        </row>
        <row r="376">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row>
        <row r="377">
          <cell r="AN377">
            <v>296599.96000000002</v>
          </cell>
          <cell r="AO377">
            <v>296599.96000000002</v>
          </cell>
          <cell r="AP377">
            <v>296599.96000000002</v>
          </cell>
          <cell r="AQ377">
            <v>296599.96000000002</v>
          </cell>
          <cell r="AR377">
            <v>296599.96000000002</v>
          </cell>
          <cell r="AS377">
            <v>296599.96000000002</v>
          </cell>
          <cell r="AT377">
            <v>296599.96000000002</v>
          </cell>
          <cell r="AU377">
            <v>296599.96000000002</v>
          </cell>
          <cell r="AV377">
            <v>296599.96000000002</v>
          </cell>
          <cell r="AW377">
            <v>296599.96000000002</v>
          </cell>
          <cell r="AX377">
            <v>296599.96000000002</v>
          </cell>
          <cell r="AY377">
            <v>296599.96000000002</v>
          </cell>
          <cell r="AZ377">
            <v>296599.96000000002</v>
          </cell>
          <cell r="BA377">
            <v>296599.96000000002</v>
          </cell>
          <cell r="BB377">
            <v>296599.96000000002</v>
          </cell>
          <cell r="BC377">
            <v>296599.96000000002</v>
          </cell>
          <cell r="BD377">
            <v>296599.96000000002</v>
          </cell>
          <cell r="BE377">
            <v>296589.31916666665</v>
          </cell>
        </row>
        <row r="378">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row>
        <row r="379">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row>
        <row r="380">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row>
        <row r="381">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row>
        <row r="382">
          <cell r="AN382">
            <v>165998.06833333327</v>
          </cell>
          <cell r="AO382">
            <v>161326.27666666664</v>
          </cell>
          <cell r="AP382">
            <v>155398.10999999999</v>
          </cell>
          <cell r="AQ382">
            <v>148238.94333333336</v>
          </cell>
          <cell r="AR382">
            <v>140642.94333333336</v>
          </cell>
          <cell r="AS382">
            <v>132682.4016666667</v>
          </cell>
          <cell r="AT382">
            <v>124284.65166666669</v>
          </cell>
          <cell r="AU382">
            <v>117042.27666666669</v>
          </cell>
          <cell r="AV382">
            <v>110158.19333333331</v>
          </cell>
          <cell r="AW382">
            <v>101589.56833333331</v>
          </cell>
          <cell r="AX382">
            <v>94308.234999999986</v>
          </cell>
          <cell r="AY382">
            <v>87591.193333333315</v>
          </cell>
          <cell r="AZ382">
            <v>82837.568333333315</v>
          </cell>
          <cell r="BA382">
            <v>79093.235000000001</v>
          </cell>
          <cell r="BB382">
            <v>78078.693333333329</v>
          </cell>
          <cell r="BC382">
            <v>77689.443333333329</v>
          </cell>
          <cell r="BD382">
            <v>76420.485000000001</v>
          </cell>
          <cell r="BE382">
            <v>77214.073333333334</v>
          </cell>
        </row>
        <row r="383">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row>
        <row r="384">
          <cell r="AN384">
            <v>-5061.8291666666746</v>
          </cell>
          <cell r="AO384">
            <v>-2827.2287500000057</v>
          </cell>
          <cell r="AP384">
            <v>4480.0458333333299</v>
          </cell>
          <cell r="AQ384">
            <v>9268.817916666665</v>
          </cell>
          <cell r="AR384">
            <v>18140.306250000001</v>
          </cell>
          <cell r="AS384">
            <v>21063.931666666664</v>
          </cell>
          <cell r="AT384">
            <v>9861.2120833333338</v>
          </cell>
          <cell r="AU384">
            <v>11527.563750000001</v>
          </cell>
          <cell r="AV384">
            <v>8069.9074999999984</v>
          </cell>
          <cell r="AW384">
            <v>-7232.303333333336</v>
          </cell>
          <cell r="AX384">
            <v>-3550.8649999999984</v>
          </cell>
          <cell r="AY384">
            <v>8960.0887500000008</v>
          </cell>
          <cell r="AZ384">
            <v>-317.88791666666447</v>
          </cell>
          <cell r="BA384">
            <v>-13853.558333333332</v>
          </cell>
          <cell r="BB384">
            <v>-15421.791666666659</v>
          </cell>
          <cell r="BC384">
            <v>-18144.559166666662</v>
          </cell>
          <cell r="BD384">
            <v>-26680.924166666664</v>
          </cell>
          <cell r="BE384">
            <v>-28441.403749999998</v>
          </cell>
        </row>
        <row r="385">
          <cell r="AN385">
            <v>1629589.86</v>
          </cell>
          <cell r="AO385">
            <v>1662441.79</v>
          </cell>
          <cell r="AP385">
            <v>1663165.7870833327</v>
          </cell>
          <cell r="AQ385">
            <v>1612685.5262499999</v>
          </cell>
          <cell r="AR385">
            <v>1552914.54</v>
          </cell>
          <cell r="AS385">
            <v>1497240.6720833334</v>
          </cell>
          <cell r="AT385">
            <v>1436250.0250000001</v>
          </cell>
          <cell r="AU385">
            <v>1380154.2104166669</v>
          </cell>
          <cell r="AV385">
            <v>1333587.2654166666</v>
          </cell>
          <cell r="AW385">
            <v>1265559.6870833333</v>
          </cell>
          <cell r="AX385">
            <v>1221413.6154166667</v>
          </cell>
          <cell r="AY385">
            <v>1217486.5304166665</v>
          </cell>
          <cell r="AZ385">
            <v>1176782.92625</v>
          </cell>
          <cell r="BA385">
            <v>1108501.7079166665</v>
          </cell>
          <cell r="BB385">
            <v>1036996.7412499998</v>
          </cell>
          <cell r="BC385">
            <v>960634.12958333327</v>
          </cell>
          <cell r="BD385">
            <v>896532.8554166666</v>
          </cell>
          <cell r="BE385">
            <v>858294.54166666663</v>
          </cell>
        </row>
        <row r="386">
          <cell r="AN386">
            <v>-33615.173333333332</v>
          </cell>
          <cell r="AO386">
            <v>-31525.716666666664</v>
          </cell>
          <cell r="AP386">
            <v>-31525.716666666664</v>
          </cell>
          <cell r="AQ386">
            <v>-27322.233333333334</v>
          </cell>
          <cell r="AR386">
            <v>-23118.75</v>
          </cell>
          <cell r="AS386">
            <v>-23118.75</v>
          </cell>
          <cell r="AT386">
            <v>-15138.339166666667</v>
          </cell>
          <cell r="AU386">
            <v>-7157.9283333333333</v>
          </cell>
          <cell r="AV386">
            <v>-7157.9283333333333</v>
          </cell>
          <cell r="AW386">
            <v>-3578.9641666666666</v>
          </cell>
          <cell r="AX386">
            <v>0</v>
          </cell>
          <cell r="AY386">
            <v>0</v>
          </cell>
          <cell r="AZ386">
            <v>0</v>
          </cell>
          <cell r="BA386">
            <v>0</v>
          </cell>
          <cell r="BB386">
            <v>0</v>
          </cell>
          <cell r="BC386">
            <v>0</v>
          </cell>
          <cell r="BD386">
            <v>0</v>
          </cell>
          <cell r="BE386">
            <v>0</v>
          </cell>
        </row>
        <row r="387">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row>
        <row r="388">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row>
        <row r="389">
          <cell r="AN389">
            <v>2783190.1845833338</v>
          </cell>
          <cell r="AO389">
            <v>2782470.6733333333</v>
          </cell>
          <cell r="AP389">
            <v>2781805.3633333333</v>
          </cell>
          <cell r="AQ389">
            <v>2781151.7762499996</v>
          </cell>
          <cell r="AR389">
            <v>2780180.4291666658</v>
          </cell>
          <cell r="AS389">
            <v>2778970.2104166658</v>
          </cell>
          <cell r="AT389">
            <v>2777780.4033333329</v>
          </cell>
          <cell r="AU389">
            <v>2776531.9816666665</v>
          </cell>
          <cell r="AV389">
            <v>2777106.313333333</v>
          </cell>
          <cell r="AW389">
            <v>2779500.3287499999</v>
          </cell>
          <cell r="AX389">
            <v>2781830.6612500004</v>
          </cell>
          <cell r="AY389">
            <v>2783660.1187500004</v>
          </cell>
          <cell r="AZ389">
            <v>2785081.4491666667</v>
          </cell>
          <cell r="BA389">
            <v>2786530.2250000001</v>
          </cell>
          <cell r="BB389">
            <v>2787985.896666667</v>
          </cell>
          <cell r="BC389">
            <v>2789390.5162500003</v>
          </cell>
          <cell r="BD389">
            <v>2790984.1887500007</v>
          </cell>
          <cell r="BE389">
            <v>2792771.8908333336</v>
          </cell>
        </row>
        <row r="390">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row>
        <row r="391">
          <cell r="AV391">
            <v>16364.105000000001</v>
          </cell>
          <cell r="AW391">
            <v>49083.368750000001</v>
          </cell>
          <cell r="AX391">
            <v>81793.686250000013</v>
          </cell>
          <cell r="AY391">
            <v>114504.00375000002</v>
          </cell>
          <cell r="AZ391">
            <v>147214.32125000001</v>
          </cell>
          <cell r="BA391">
            <v>179924.63875000001</v>
          </cell>
          <cell r="BB391">
            <v>212634.95625000002</v>
          </cell>
          <cell r="BC391">
            <v>245345.27375000002</v>
          </cell>
          <cell r="BD391">
            <v>278055.59125</v>
          </cell>
          <cell r="BE391">
            <v>310765.90875</v>
          </cell>
        </row>
        <row r="392">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row>
        <row r="393">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row>
        <row r="394">
          <cell r="AN394">
            <v>252314.44666666666</v>
          </cell>
          <cell r="AO394">
            <v>251870.06333333332</v>
          </cell>
          <cell r="AP394">
            <v>251523.28333333333</v>
          </cell>
          <cell r="AQ394">
            <v>251150.15999999995</v>
          </cell>
          <cell r="AR394">
            <v>250750.69333333333</v>
          </cell>
          <cell r="AS394">
            <v>250351.22666666665</v>
          </cell>
          <cell r="AT394">
            <v>249951.76</v>
          </cell>
          <cell r="AU394">
            <v>249552.29333333333</v>
          </cell>
          <cell r="AV394">
            <v>249094.47000000006</v>
          </cell>
          <cell r="AW394">
            <v>248546.86000000002</v>
          </cell>
          <cell r="AX394">
            <v>247928.48000000007</v>
          </cell>
          <cell r="AY394">
            <v>247377.16</v>
          </cell>
          <cell r="AZ394">
            <v>246932.24</v>
          </cell>
          <cell r="BA394">
            <v>246487.31999999995</v>
          </cell>
          <cell r="BB394">
            <v>246016.38333333333</v>
          </cell>
          <cell r="BC394">
            <v>245541.10666666666</v>
          </cell>
          <cell r="BD394">
            <v>245087.50666666668</v>
          </cell>
          <cell r="BE394">
            <v>244633.90666666671</v>
          </cell>
        </row>
        <row r="395">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row>
        <row r="396">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row>
        <row r="397">
          <cell r="AN397">
            <v>9256747.2245833334</v>
          </cell>
          <cell r="AO397">
            <v>9312044.6395833325</v>
          </cell>
          <cell r="AP397">
            <v>9384784.2541666664</v>
          </cell>
          <cell r="AQ397">
            <v>9460361.2404166665</v>
          </cell>
          <cell r="AR397">
            <v>9493318.2791666668</v>
          </cell>
          <cell r="AS397">
            <v>9510503.1312499996</v>
          </cell>
          <cell r="AT397">
            <v>9540961.6820833329</v>
          </cell>
          <cell r="AU397">
            <v>9615288.2216666657</v>
          </cell>
          <cell r="AV397">
            <v>9708024.6337499991</v>
          </cell>
          <cell r="AW397">
            <v>9726140.5012500007</v>
          </cell>
          <cell r="AX397">
            <v>9706171.0516666658</v>
          </cell>
          <cell r="AY397">
            <v>9741448.8266666662</v>
          </cell>
          <cell r="AZ397">
            <v>9833045.4637499992</v>
          </cell>
          <cell r="BA397">
            <v>9932958.5904166643</v>
          </cell>
          <cell r="BB397">
            <v>10027335.114166666</v>
          </cell>
          <cell r="BC397">
            <v>10160420.781666668</v>
          </cell>
          <cell r="BD397">
            <v>10335325.11875</v>
          </cell>
          <cell r="BE397">
            <v>10519870.597916668</v>
          </cell>
        </row>
        <row r="398">
          <cell r="AN398">
            <v>5112417.6199999992</v>
          </cell>
          <cell r="AO398">
            <v>5132535.2729166662</v>
          </cell>
          <cell r="AP398">
            <v>5153430.6620833324</v>
          </cell>
          <cell r="AQ398">
            <v>5186339.9262499996</v>
          </cell>
          <cell r="AR398">
            <v>5237911.1904166667</v>
          </cell>
          <cell r="AS398">
            <v>5292263.7045833329</v>
          </cell>
          <cell r="AT398">
            <v>5348497.552083333</v>
          </cell>
          <cell r="AU398">
            <v>5405719.4829166662</v>
          </cell>
          <cell r="AV398">
            <v>5459864.9554166663</v>
          </cell>
          <cell r="AW398">
            <v>5507656.9695833325</v>
          </cell>
          <cell r="AX398">
            <v>5551086.2754166657</v>
          </cell>
          <cell r="AY398">
            <v>5592092.9562499998</v>
          </cell>
          <cell r="AZ398">
            <v>5630278.30375</v>
          </cell>
          <cell r="BA398">
            <v>5667639.498333334</v>
          </cell>
          <cell r="BB398">
            <v>5700333.665</v>
          </cell>
          <cell r="BC398">
            <v>5727929.915</v>
          </cell>
          <cell r="BD398">
            <v>5757230.665</v>
          </cell>
          <cell r="BE398">
            <v>5789731.2450000001</v>
          </cell>
        </row>
        <row r="399">
          <cell r="AN399">
            <v>-9258525.0683333334</v>
          </cell>
          <cell r="AO399">
            <v>-9313764.4720833339</v>
          </cell>
          <cell r="AP399">
            <v>-9386504.2579166647</v>
          </cell>
          <cell r="AQ399">
            <v>-9462081.5866666678</v>
          </cell>
          <cell r="AR399">
            <v>-9495038.7966666669</v>
          </cell>
          <cell r="AS399">
            <v>-9508568.1274999995</v>
          </cell>
          <cell r="AT399">
            <v>-9535405.696250001</v>
          </cell>
          <cell r="AU399">
            <v>-9609766.7749999985</v>
          </cell>
          <cell r="AV399">
            <v>-9702503.1870833337</v>
          </cell>
          <cell r="AW399">
            <v>-9720163.074583333</v>
          </cell>
          <cell r="AX399">
            <v>-9699281.665000001</v>
          </cell>
          <cell r="AY399">
            <v>-9734103.4600000009</v>
          </cell>
          <cell r="AZ399">
            <v>-9825767.0924999993</v>
          </cell>
          <cell r="BA399">
            <v>-9925753.7500000019</v>
          </cell>
          <cell r="BB399">
            <v>-10019890.602916665</v>
          </cell>
          <cell r="BC399">
            <v>-10152738.091666667</v>
          </cell>
          <cell r="BD399">
            <v>-10327655.781249998</v>
          </cell>
          <cell r="BE399">
            <v>-10515864.099166667</v>
          </cell>
        </row>
        <row r="400">
          <cell r="AN400">
            <v>3899305.3733333331</v>
          </cell>
          <cell r="AO400">
            <v>3911686.5499999993</v>
          </cell>
          <cell r="AP400">
            <v>3921943.5700000003</v>
          </cell>
          <cell r="AQ400">
            <v>3941211.0066666664</v>
          </cell>
          <cell r="AR400">
            <v>3974475.0266666659</v>
          </cell>
          <cell r="AS400">
            <v>4009825.0050000004</v>
          </cell>
          <cell r="AT400">
            <v>4046586.0666666664</v>
          </cell>
          <cell r="AU400">
            <v>4084088.1700000004</v>
          </cell>
          <cell r="AV400">
            <v>4119282.8983333334</v>
          </cell>
          <cell r="AW400">
            <v>4149712.5433333344</v>
          </cell>
          <cell r="AX400">
            <v>4176869.9800000004</v>
          </cell>
          <cell r="AY400">
            <v>4202210.458333333</v>
          </cell>
          <cell r="AZ400">
            <v>4225434.9366666675</v>
          </cell>
          <cell r="BA400">
            <v>4250748.7383333342</v>
          </cell>
          <cell r="BB400">
            <v>4275269.78</v>
          </cell>
          <cell r="BC400">
            <v>4295967.3216666672</v>
          </cell>
          <cell r="BD400">
            <v>4317942.0716666672</v>
          </cell>
          <cell r="BE400">
            <v>4342315.66</v>
          </cell>
        </row>
        <row r="401">
          <cell r="AN401">
            <v>18915847.87125</v>
          </cell>
          <cell r="AO401">
            <v>18813030.805833332</v>
          </cell>
          <cell r="AP401">
            <v>18829183.107083336</v>
          </cell>
          <cell r="AQ401">
            <v>19006133.174583334</v>
          </cell>
          <cell r="AR401">
            <v>19210858.752083335</v>
          </cell>
          <cell r="AS401">
            <v>19362815.237499997</v>
          </cell>
          <cell r="AT401">
            <v>19467823.263333332</v>
          </cell>
          <cell r="AU401">
            <v>19501932.55125</v>
          </cell>
          <cell r="AV401">
            <v>19459714.76083333</v>
          </cell>
          <cell r="AW401">
            <v>19401096.468749996</v>
          </cell>
          <cell r="AX401">
            <v>19338399.932916664</v>
          </cell>
          <cell r="AY401">
            <v>19303981.212916661</v>
          </cell>
          <cell r="AZ401">
            <v>19306809.069166664</v>
          </cell>
          <cell r="BA401">
            <v>19344179.049166664</v>
          </cell>
          <cell r="BB401">
            <v>19324902.010416664</v>
          </cell>
          <cell r="BC401">
            <v>19160878.729166668</v>
          </cell>
          <cell r="BD401">
            <v>18927043.48</v>
          </cell>
          <cell r="BE401">
            <v>19161577.707083333</v>
          </cell>
        </row>
        <row r="402">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row>
        <row r="403">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row>
        <row r="404">
          <cell r="AN404">
            <v>36550512.937083334</v>
          </cell>
          <cell r="AO404">
            <v>36441487.811250001</v>
          </cell>
          <cell r="AP404">
            <v>36334274.179166667</v>
          </cell>
          <cell r="AQ404">
            <v>36156067.29208333</v>
          </cell>
          <cell r="AR404">
            <v>36106964.524166666</v>
          </cell>
          <cell r="AS404">
            <v>36096086.562083334</v>
          </cell>
          <cell r="AT404">
            <v>35999628.982083328</v>
          </cell>
          <cell r="AU404">
            <v>35901346.428750001</v>
          </cell>
          <cell r="AV404">
            <v>35808761.994583331</v>
          </cell>
          <cell r="AW404">
            <v>35466810.139166661</v>
          </cell>
          <cell r="AX404">
            <v>34833982.636666663</v>
          </cell>
          <cell r="AY404">
            <v>34139956.379583336</v>
          </cell>
          <cell r="AZ404">
            <v>33431514.919166666</v>
          </cell>
          <cell r="BA404">
            <v>32729025.025416669</v>
          </cell>
          <cell r="BB404">
            <v>32074781.260833334</v>
          </cell>
          <cell r="BC404">
            <v>31441165.392916668</v>
          </cell>
          <cell r="BD404">
            <v>30755627.040000003</v>
          </cell>
          <cell r="BE404">
            <v>30183285.548750002</v>
          </cell>
        </row>
        <row r="405">
          <cell r="AN405">
            <v>6187181.6329166666</v>
          </cell>
          <cell r="AO405">
            <v>6185503.5879166676</v>
          </cell>
          <cell r="AP405">
            <v>6199449.8099999996</v>
          </cell>
          <cell r="AQ405">
            <v>6206818.6033333344</v>
          </cell>
          <cell r="AR405">
            <v>6198031.689166666</v>
          </cell>
          <cell r="AS405">
            <v>6217118.6583333323</v>
          </cell>
          <cell r="AT405">
            <v>6251855.0062500006</v>
          </cell>
          <cell r="AU405">
            <v>6275234.0291666677</v>
          </cell>
          <cell r="AV405">
            <v>6293059.5949999988</v>
          </cell>
          <cell r="AW405">
            <v>6288983.6729166666</v>
          </cell>
          <cell r="AX405">
            <v>6258246.2545833336</v>
          </cell>
          <cell r="AY405">
            <v>6217042.6070833327</v>
          </cell>
          <cell r="AZ405">
            <v>6184846.6679166667</v>
          </cell>
          <cell r="BA405">
            <v>6143389.425416667</v>
          </cell>
          <cell r="BB405">
            <v>6070070.5183333335</v>
          </cell>
          <cell r="BC405">
            <v>6009867.9125000006</v>
          </cell>
          <cell r="BD405">
            <v>5994410.6500000013</v>
          </cell>
          <cell r="BE405">
            <v>5956182.1408333341</v>
          </cell>
        </row>
        <row r="406">
          <cell r="AN406">
            <v>4208698.8225000007</v>
          </cell>
          <cell r="AO406">
            <v>4239803.7879166668</v>
          </cell>
          <cell r="AP406">
            <v>4266971.165</v>
          </cell>
          <cell r="AQ406">
            <v>4307686.1087500006</v>
          </cell>
          <cell r="AR406">
            <v>4365239.0470833331</v>
          </cell>
          <cell r="AS406">
            <v>4440703.9512499999</v>
          </cell>
          <cell r="AT406">
            <v>4513453.1583333332</v>
          </cell>
          <cell r="AU406">
            <v>4576696.169999999</v>
          </cell>
          <cell r="AV406">
            <v>4662798.2966666669</v>
          </cell>
          <cell r="AW406">
            <v>4891847.3391666664</v>
          </cell>
          <cell r="AX406">
            <v>5219904.8045833325</v>
          </cell>
          <cell r="AY406">
            <v>5712294.8670833325</v>
          </cell>
          <cell r="AZ406">
            <v>7080785.9816666665</v>
          </cell>
          <cell r="BA406">
            <v>9156050.9983333331</v>
          </cell>
          <cell r="BB406">
            <v>11256485.277500002</v>
          </cell>
          <cell r="BC406">
            <v>13349500.016249999</v>
          </cell>
          <cell r="BD406">
            <v>15431439.045</v>
          </cell>
          <cell r="BE406">
            <v>17432528.075000003</v>
          </cell>
        </row>
        <row r="407">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row>
        <row r="408">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row>
        <row r="409">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row>
        <row r="410">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row>
        <row r="411">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row>
        <row r="412">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row>
        <row r="413">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row>
        <row r="414">
          <cell r="AN414">
            <v>3815330.8608333333</v>
          </cell>
          <cell r="AO414">
            <v>3814285.2558333334</v>
          </cell>
          <cell r="AP414">
            <v>3773362.3249999997</v>
          </cell>
          <cell r="AQ414">
            <v>3690178.1974999998</v>
          </cell>
          <cell r="AR414">
            <v>3605187.5187500003</v>
          </cell>
          <cell r="AS414">
            <v>3519833.0895833331</v>
          </cell>
          <cell r="AT414">
            <v>3433377.1770833335</v>
          </cell>
          <cell r="AU414">
            <v>3348550.1095833327</v>
          </cell>
          <cell r="AV414">
            <v>3265694.0683333334</v>
          </cell>
          <cell r="AW414">
            <v>3184704.5466666669</v>
          </cell>
          <cell r="AX414">
            <v>3146720.7825000002</v>
          </cell>
          <cell r="AY414">
            <v>3150207.2825000002</v>
          </cell>
          <cell r="AZ414">
            <v>3154741.7991666663</v>
          </cell>
          <cell r="BA414">
            <v>3157914.6408333331</v>
          </cell>
          <cell r="BB414">
            <v>3199235.5787499999</v>
          </cell>
          <cell r="BC414">
            <v>3282229.9</v>
          </cell>
          <cell r="BD414">
            <v>3367586.1508333334</v>
          </cell>
          <cell r="BE414">
            <v>3456598.6141666663</v>
          </cell>
        </row>
        <row r="415">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row>
        <row r="416">
          <cell r="AN416">
            <v>0</v>
          </cell>
          <cell r="AO416">
            <v>0</v>
          </cell>
          <cell r="AP416">
            <v>0</v>
          </cell>
          <cell r="AQ416">
            <v>0</v>
          </cell>
          <cell r="AR416">
            <v>-5.2108333333333334</v>
          </cell>
          <cell r="AS416">
            <v>-10.421666666666667</v>
          </cell>
          <cell r="AT416">
            <v>-10.421666666666667</v>
          </cell>
          <cell r="AU416">
            <v>-10.421666666666667</v>
          </cell>
          <cell r="AV416">
            <v>-10.421666666666667</v>
          </cell>
          <cell r="AW416">
            <v>-10.421666666666667</v>
          </cell>
          <cell r="AX416">
            <v>-10.421666666666667</v>
          </cell>
          <cell r="AY416">
            <v>-10.421666666666667</v>
          </cell>
          <cell r="AZ416">
            <v>-10.421666666666667</v>
          </cell>
          <cell r="BA416">
            <v>-10.421666666666667</v>
          </cell>
          <cell r="BB416">
            <v>-10.421666666666667</v>
          </cell>
          <cell r="BC416">
            <v>-10.421666666666667</v>
          </cell>
          <cell r="BD416">
            <v>-5.2108333333333334</v>
          </cell>
          <cell r="BE416">
            <v>0</v>
          </cell>
        </row>
        <row r="417">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row>
        <row r="418">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row>
        <row r="419">
          <cell r="AN419">
            <v>117531.21333333333</v>
          </cell>
          <cell r="AO419">
            <v>126045.5</v>
          </cell>
          <cell r="AP419">
            <v>132718.18750000003</v>
          </cell>
          <cell r="AQ419">
            <v>133347.55875</v>
          </cell>
          <cell r="AR419">
            <v>130767.18625000001</v>
          </cell>
          <cell r="AS419">
            <v>129942.00416666667</v>
          </cell>
          <cell r="AT419">
            <v>136091.46625000003</v>
          </cell>
          <cell r="AU419">
            <v>143685.04374999998</v>
          </cell>
          <cell r="AV419">
            <v>149033.90666666668</v>
          </cell>
          <cell r="AW419">
            <v>162109.88333333333</v>
          </cell>
          <cell r="AX419">
            <v>176301.13875000001</v>
          </cell>
          <cell r="AY419">
            <v>181405.73374999998</v>
          </cell>
          <cell r="AZ419">
            <v>178052.30541666667</v>
          </cell>
          <cell r="BA419">
            <v>167835.75791666665</v>
          </cell>
          <cell r="BB419">
            <v>171808.62500000003</v>
          </cell>
          <cell r="BC419">
            <v>193970.68333333335</v>
          </cell>
          <cell r="BD419">
            <v>216503.87791666668</v>
          </cell>
          <cell r="BE419">
            <v>229396.64583333334</v>
          </cell>
        </row>
        <row r="420">
          <cell r="AN420">
            <v>9994.5999999999985</v>
          </cell>
          <cell r="AO420">
            <v>12850.199999999999</v>
          </cell>
          <cell r="AP420">
            <v>15705.800000000001</v>
          </cell>
          <cell r="AQ420">
            <v>18561.400000000001</v>
          </cell>
          <cell r="AR420">
            <v>21417.000000000004</v>
          </cell>
          <cell r="AS420">
            <v>24272.600000000002</v>
          </cell>
          <cell r="AT420">
            <v>27128.2</v>
          </cell>
          <cell r="AU420">
            <v>29983.800000000003</v>
          </cell>
          <cell r="AV420">
            <v>32839.4</v>
          </cell>
          <cell r="AW420">
            <v>33009.51666666667</v>
          </cell>
          <cell r="AX420">
            <v>30494.150000000005</v>
          </cell>
          <cell r="AY420">
            <v>27978.783333333336</v>
          </cell>
          <cell r="AZ420">
            <v>25463.416666666668</v>
          </cell>
          <cell r="BA420">
            <v>22948.05</v>
          </cell>
          <cell r="BB420">
            <v>20432.683333333331</v>
          </cell>
          <cell r="BC420">
            <v>17917.316666666662</v>
          </cell>
          <cell r="BD420">
            <v>15401.949999999992</v>
          </cell>
          <cell r="BE420">
            <v>12886.583333333334</v>
          </cell>
        </row>
        <row r="421">
          <cell r="AN421">
            <v>3380836.4479166665</v>
          </cell>
          <cell r="AO421">
            <v>3358935.1079166667</v>
          </cell>
          <cell r="AP421">
            <v>3342106.28125</v>
          </cell>
          <cell r="AQ421">
            <v>3321944.9612500002</v>
          </cell>
          <cell r="AR421">
            <v>3299300.2433333336</v>
          </cell>
          <cell r="AS421">
            <v>3329632.2600000002</v>
          </cell>
          <cell r="AT421">
            <v>3416420.4550000001</v>
          </cell>
          <cell r="AU421">
            <v>3497942.8337500002</v>
          </cell>
          <cell r="AV421">
            <v>3568530.0674999994</v>
          </cell>
          <cell r="AW421">
            <v>3624723.78</v>
          </cell>
          <cell r="AX421">
            <v>3661096.5883333334</v>
          </cell>
          <cell r="AY421">
            <v>3686858.7916666674</v>
          </cell>
          <cell r="AZ421">
            <v>3705498.5991666657</v>
          </cell>
          <cell r="BA421">
            <v>3712314.4862500001</v>
          </cell>
          <cell r="BB421">
            <v>3703632.9816666669</v>
          </cell>
          <cell r="BC421">
            <v>3671447.4295833339</v>
          </cell>
          <cell r="BD421">
            <v>3620755.5387500008</v>
          </cell>
          <cell r="BE421">
            <v>3503916.6070833337</v>
          </cell>
        </row>
        <row r="422">
          <cell r="AN422">
            <v>802202.87625000009</v>
          </cell>
          <cell r="AO422">
            <v>810948.59375</v>
          </cell>
          <cell r="AP422">
            <v>812339.32250000013</v>
          </cell>
          <cell r="AQ422">
            <v>808115.26750000007</v>
          </cell>
          <cell r="AR422">
            <v>803728.59458333335</v>
          </cell>
          <cell r="AS422">
            <v>800180.09291666653</v>
          </cell>
          <cell r="AT422">
            <v>796903.77583333338</v>
          </cell>
          <cell r="AU422">
            <v>793220.42166666652</v>
          </cell>
          <cell r="AV422">
            <v>788940.24916666665</v>
          </cell>
          <cell r="AW422">
            <v>771438.1050000001</v>
          </cell>
          <cell r="AX422">
            <v>740876.53916666668</v>
          </cell>
          <cell r="AY422">
            <v>710231.68166666676</v>
          </cell>
          <cell r="AZ422">
            <v>679563.60541666672</v>
          </cell>
          <cell r="BA422">
            <v>648412.72916666663</v>
          </cell>
          <cell r="BB422">
            <v>622120.90333333344</v>
          </cell>
          <cell r="BC422">
            <v>599838.78874999983</v>
          </cell>
          <cell r="BD422">
            <v>577908.24666666647</v>
          </cell>
          <cell r="BE422">
            <v>554911.57041666668</v>
          </cell>
        </row>
        <row r="423">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row>
        <row r="424">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row>
        <row r="425">
          <cell r="AN425">
            <v>1096389.8325</v>
          </cell>
          <cell r="AO425">
            <v>1097376.1533333333</v>
          </cell>
          <cell r="AP425">
            <v>1104023.8912499999</v>
          </cell>
          <cell r="AQ425">
            <v>1117170.0208333335</v>
          </cell>
          <cell r="AR425">
            <v>1129829.3799999999</v>
          </cell>
          <cell r="AS425">
            <v>1090857.0916666666</v>
          </cell>
          <cell r="AT425">
            <v>999882.58000000007</v>
          </cell>
          <cell r="AU425">
            <v>906718.8620833332</v>
          </cell>
          <cell r="AV425">
            <v>811391.96958333335</v>
          </cell>
          <cell r="AW425">
            <v>719187.29541666666</v>
          </cell>
          <cell r="AX425">
            <v>629826.85833333328</v>
          </cell>
          <cell r="AY425">
            <v>537929.79083333339</v>
          </cell>
          <cell r="AZ425">
            <v>443260.05499999993</v>
          </cell>
          <cell r="BA425">
            <v>346720.19458333333</v>
          </cell>
          <cell r="BB425">
            <v>248851.56083333332</v>
          </cell>
          <cell r="BC425">
            <v>149976.35333333333</v>
          </cell>
          <cell r="BD425">
            <v>50242.239583333336</v>
          </cell>
          <cell r="BE425">
            <v>0</v>
          </cell>
        </row>
        <row r="426">
          <cell r="AN426">
            <v>22702427.104166672</v>
          </cell>
          <cell r="AO426">
            <v>22735432.454583332</v>
          </cell>
          <cell r="AP426">
            <v>22549965.451666668</v>
          </cell>
          <cell r="AQ426">
            <v>21972698.231250003</v>
          </cell>
          <cell r="AR426">
            <v>21090625.901666667</v>
          </cell>
          <cell r="AS426">
            <v>20210091.75416667</v>
          </cell>
          <cell r="AT426">
            <v>19425639.807916667</v>
          </cell>
          <cell r="AU426">
            <v>18637903.650833335</v>
          </cell>
          <cell r="AV426">
            <v>17871415.574999999</v>
          </cell>
          <cell r="AW426">
            <v>17064478.327499997</v>
          </cell>
          <cell r="AX426">
            <v>16321953.327916665</v>
          </cell>
          <cell r="AY426">
            <v>15920257.497500001</v>
          </cell>
          <cell r="AZ426">
            <v>15920515.843333334</v>
          </cell>
          <cell r="BA426">
            <v>15797223.450416667</v>
          </cell>
          <cell r="BB426">
            <v>15383507.225416668</v>
          </cell>
          <cell r="BC426">
            <v>15084482.370833332</v>
          </cell>
          <cell r="BD426">
            <v>14941002.734166669</v>
          </cell>
          <cell r="BE426">
            <v>14751654.389583334</v>
          </cell>
        </row>
        <row r="427">
          <cell r="AN427">
            <v>4197570.7458333336</v>
          </cell>
          <cell r="AO427">
            <v>4134435.8883333337</v>
          </cell>
          <cell r="AP427">
            <v>4050829.9354166673</v>
          </cell>
          <cell r="AQ427">
            <v>3945932.4145833342</v>
          </cell>
          <cell r="AR427">
            <v>3823019.0533333346</v>
          </cell>
          <cell r="AS427">
            <v>3697017.1083333339</v>
          </cell>
          <cell r="AT427">
            <v>3567796.8450000002</v>
          </cell>
          <cell r="AU427">
            <v>3438469.3995833327</v>
          </cell>
          <cell r="AV427">
            <v>3311873.4774999996</v>
          </cell>
          <cell r="AW427">
            <v>3188836.8712499999</v>
          </cell>
          <cell r="AX427">
            <v>3069529.7504166663</v>
          </cell>
          <cell r="AY427">
            <v>2952819.65625</v>
          </cell>
          <cell r="AZ427">
            <v>2959231.2358333333</v>
          </cell>
          <cell r="BA427">
            <v>3090605.1008333336</v>
          </cell>
          <cell r="BB427">
            <v>3215369.98875</v>
          </cell>
          <cell r="BC427">
            <v>3239128.5708333333</v>
          </cell>
          <cell r="BD427">
            <v>3169736.9083333332</v>
          </cell>
          <cell r="BE427">
            <v>3104357.0666666664</v>
          </cell>
        </row>
        <row r="428">
          <cell r="AN428">
            <v>12972182.67</v>
          </cell>
          <cell r="AO428">
            <v>13798631.990833335</v>
          </cell>
          <cell r="AP428">
            <v>14475193.119999999</v>
          </cell>
          <cell r="AQ428">
            <v>14965649.221666669</v>
          </cell>
          <cell r="AR428">
            <v>15192452.355416665</v>
          </cell>
          <cell r="AS428">
            <v>15205552.15</v>
          </cell>
          <cell r="AT428">
            <v>15356922.942916669</v>
          </cell>
          <cell r="AU428">
            <v>15625318.005416669</v>
          </cell>
          <cell r="AV428">
            <v>15907592.115000002</v>
          </cell>
          <cell r="AW428">
            <v>16231977.973749997</v>
          </cell>
          <cell r="AX428">
            <v>16512914.632499998</v>
          </cell>
          <cell r="AY428">
            <v>16633753.832499998</v>
          </cell>
          <cell r="AZ428">
            <v>16685920.676249998</v>
          </cell>
          <cell r="BA428">
            <v>16808590.258749995</v>
          </cell>
          <cell r="BB428">
            <v>16870964.211249996</v>
          </cell>
          <cell r="BC428">
            <v>16847135.250416666</v>
          </cell>
          <cell r="BD428">
            <v>16882695.140000001</v>
          </cell>
          <cell r="BE428">
            <v>16971649.6675</v>
          </cell>
        </row>
        <row r="429">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row>
        <row r="430">
          <cell r="AN430">
            <v>576201.29999999993</v>
          </cell>
          <cell r="AO430">
            <v>576201.29999999993</v>
          </cell>
          <cell r="AP430">
            <v>576201.29999999993</v>
          </cell>
          <cell r="AQ430">
            <v>576201.29999999993</v>
          </cell>
          <cell r="AR430">
            <v>576201.29999999993</v>
          </cell>
          <cell r="AS430">
            <v>576201.29999999993</v>
          </cell>
          <cell r="AT430">
            <v>576201.29999999993</v>
          </cell>
          <cell r="AU430">
            <v>576201.29999999993</v>
          </cell>
          <cell r="AV430">
            <v>552192.91249999998</v>
          </cell>
          <cell r="AW430">
            <v>504176.13749999995</v>
          </cell>
          <cell r="AX430">
            <v>456159.36249999999</v>
          </cell>
          <cell r="AY430">
            <v>408142.58749999997</v>
          </cell>
          <cell r="AZ430">
            <v>360125.8125</v>
          </cell>
          <cell r="BA430">
            <v>312109.03749999998</v>
          </cell>
          <cell r="BB430">
            <v>264092.26250000001</v>
          </cell>
          <cell r="BC430">
            <v>216075.48750000002</v>
          </cell>
          <cell r="BD430">
            <v>168058.71250000002</v>
          </cell>
          <cell r="BE430">
            <v>120041.9375</v>
          </cell>
        </row>
        <row r="431">
          <cell r="AN431">
            <v>32303.226250000007</v>
          </cell>
          <cell r="AO431">
            <v>33987.455416666664</v>
          </cell>
          <cell r="AP431">
            <v>35238.733750000007</v>
          </cell>
          <cell r="AQ431">
            <v>36343.037083333336</v>
          </cell>
          <cell r="AR431">
            <v>37293.412083333336</v>
          </cell>
          <cell r="AS431">
            <v>39196.08625</v>
          </cell>
          <cell r="AT431">
            <v>41963.169166666667</v>
          </cell>
          <cell r="AU431">
            <v>44038.704999999994</v>
          </cell>
          <cell r="AV431">
            <v>45004.672083333331</v>
          </cell>
          <cell r="AW431">
            <v>44940.658750000002</v>
          </cell>
          <cell r="AX431">
            <v>43513.701666666668</v>
          </cell>
          <cell r="AY431">
            <v>41973.36541666666</v>
          </cell>
          <cell r="AZ431">
            <v>42158.379583333328</v>
          </cell>
          <cell r="BA431">
            <v>43427.834166666667</v>
          </cell>
          <cell r="BB431">
            <v>44759.718333333331</v>
          </cell>
          <cell r="BC431">
            <v>46039.284999999996</v>
          </cell>
          <cell r="BD431">
            <v>47264.6325</v>
          </cell>
          <cell r="BE431">
            <v>47314.502500000002</v>
          </cell>
        </row>
        <row r="432">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row>
        <row r="433">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row>
        <row r="434">
          <cell r="AN434">
            <v>3243.8320833333332</v>
          </cell>
          <cell r="AO434">
            <v>1441.7025000000001</v>
          </cell>
          <cell r="AP434">
            <v>360.42541666666665</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row>
        <row r="435">
          <cell r="AN435">
            <v>1897388.7779166668</v>
          </cell>
          <cell r="AO435">
            <v>1909895.708333333</v>
          </cell>
          <cell r="AP435">
            <v>1920735.0479166668</v>
          </cell>
          <cell r="AQ435">
            <v>1929906.7966666669</v>
          </cell>
          <cell r="AR435">
            <v>1937410.9545833331</v>
          </cell>
          <cell r="AS435">
            <v>1943247.5216666667</v>
          </cell>
          <cell r="AT435">
            <v>1947416.4979166668</v>
          </cell>
          <cell r="AU435">
            <v>1949917.8833333335</v>
          </cell>
          <cell r="AV435">
            <v>1950751.6783333335</v>
          </cell>
          <cell r="AW435">
            <v>1957793.7620833332</v>
          </cell>
          <cell r="AX435">
            <v>1971237.7404166667</v>
          </cell>
          <cell r="AY435">
            <v>1983401.3404166668</v>
          </cell>
          <cell r="AZ435">
            <v>1990659.8120833335</v>
          </cell>
          <cell r="BA435">
            <v>1996637.9054166668</v>
          </cell>
          <cell r="BB435">
            <v>2004960.3704166664</v>
          </cell>
          <cell r="BC435">
            <v>2012002.4570833333</v>
          </cell>
          <cell r="BD435">
            <v>2017764.1654166665</v>
          </cell>
          <cell r="BE435">
            <v>2022245.4954166666</v>
          </cell>
        </row>
        <row r="436">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row>
        <row r="437">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row>
        <row r="438">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row>
        <row r="439">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row>
        <row r="440">
          <cell r="AN440">
            <v>2280.9375</v>
          </cell>
          <cell r="AO440">
            <v>1013.75</v>
          </cell>
          <cell r="AP440">
            <v>253.4375</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row>
        <row r="441">
          <cell r="AN441">
            <v>199212.83333333334</v>
          </cell>
          <cell r="AO441">
            <v>199759.91416666665</v>
          </cell>
          <cell r="AP441">
            <v>200234.05000000002</v>
          </cell>
          <cell r="AQ441">
            <v>200635.24083333334</v>
          </cell>
          <cell r="AR441">
            <v>200963.48666666666</v>
          </cell>
          <cell r="AS441">
            <v>201218.78750000001</v>
          </cell>
          <cell r="AT441">
            <v>201401.14333333334</v>
          </cell>
          <cell r="AU441">
            <v>201510.55416666667</v>
          </cell>
          <cell r="AV441">
            <v>201547.02333333332</v>
          </cell>
          <cell r="AW441">
            <v>201932.90208333332</v>
          </cell>
          <cell r="AX441">
            <v>202669.58</v>
          </cell>
          <cell r="AY441">
            <v>203336.09874999998</v>
          </cell>
          <cell r="AZ441">
            <v>203932.45833333334</v>
          </cell>
          <cell r="BA441">
            <v>204458.65875000003</v>
          </cell>
          <cell r="BB441">
            <v>204914.69999999998</v>
          </cell>
          <cell r="BC441">
            <v>205300.58208333331</v>
          </cell>
          <cell r="BD441">
            <v>205616.30500000002</v>
          </cell>
          <cell r="BE441">
            <v>205861.86874999999</v>
          </cell>
        </row>
        <row r="442">
          <cell r="AN442">
            <v>131204.11000000002</v>
          </cell>
          <cell r="AO442">
            <v>130390.51000000001</v>
          </cell>
          <cell r="AP442">
            <v>129576.90999999999</v>
          </cell>
          <cell r="AQ442">
            <v>128763.31</v>
          </cell>
          <cell r="AR442">
            <v>127949.71</v>
          </cell>
          <cell r="AS442">
            <v>127136.11000000003</v>
          </cell>
          <cell r="AT442">
            <v>126322.51000000001</v>
          </cell>
          <cell r="AU442">
            <v>125508.90999999999</v>
          </cell>
          <cell r="AV442">
            <v>124695.31</v>
          </cell>
          <cell r="AW442">
            <v>118923.37208333334</v>
          </cell>
          <cell r="AX442">
            <v>108226.99625000001</v>
          </cell>
          <cell r="AY442">
            <v>97598.42041666666</v>
          </cell>
          <cell r="AZ442">
            <v>87037.644583333327</v>
          </cell>
          <cell r="BA442">
            <v>76544.668749999997</v>
          </cell>
          <cell r="BB442">
            <v>66119.49291666667</v>
          </cell>
          <cell r="BC442">
            <v>55762.117083333338</v>
          </cell>
          <cell r="BD442">
            <v>45472.541250000002</v>
          </cell>
          <cell r="BE442">
            <v>35250.765416666669</v>
          </cell>
        </row>
        <row r="443">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row>
        <row r="444">
          <cell r="AN444">
            <v>1648327.82</v>
          </cell>
          <cell r="AO444">
            <v>1651137.6079166669</v>
          </cell>
          <cell r="AP444">
            <v>1656489.7916666667</v>
          </cell>
          <cell r="AQ444">
            <v>1661320.34375</v>
          </cell>
          <cell r="AR444">
            <v>1665642.4166666667</v>
          </cell>
          <cell r="AS444">
            <v>1669456.0104166667</v>
          </cell>
          <cell r="AT444">
            <v>1672761.125</v>
          </cell>
          <cell r="AU444">
            <v>1675557.7604166667</v>
          </cell>
          <cell r="AV444">
            <v>1677845.9166666667</v>
          </cell>
          <cell r="AW444">
            <v>1679625.59375</v>
          </cell>
          <cell r="AX444">
            <v>1680896.7916666667</v>
          </cell>
          <cell r="AY444">
            <v>1681659.5104166667</v>
          </cell>
          <cell r="AZ444">
            <v>1681913.75</v>
          </cell>
          <cell r="BA444">
            <v>1675963.78125</v>
          </cell>
          <cell r="BB444">
            <v>1664604.75</v>
          </cell>
          <cell r="BC444">
            <v>1654327.53125</v>
          </cell>
          <cell r="BD444">
            <v>1645132.125</v>
          </cell>
          <cell r="BE444">
            <v>1637018.53125</v>
          </cell>
        </row>
        <row r="445">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row>
        <row r="446">
          <cell r="AN446">
            <v>35000</v>
          </cell>
          <cell r="AO446">
            <v>35000</v>
          </cell>
          <cell r="AP446">
            <v>35000</v>
          </cell>
          <cell r="AQ446">
            <v>35000</v>
          </cell>
          <cell r="AR446">
            <v>35000</v>
          </cell>
          <cell r="AS446">
            <v>35000</v>
          </cell>
          <cell r="AT446">
            <v>35000</v>
          </cell>
          <cell r="AU446">
            <v>35000</v>
          </cell>
          <cell r="AV446">
            <v>35000</v>
          </cell>
          <cell r="AW446">
            <v>35000</v>
          </cell>
          <cell r="AX446">
            <v>33333.333333333336</v>
          </cell>
          <cell r="AY446">
            <v>31666.666666666668</v>
          </cell>
          <cell r="AZ446">
            <v>31666.666666666668</v>
          </cell>
          <cell r="BA446">
            <v>31666.666666666668</v>
          </cell>
          <cell r="BB446">
            <v>31666.666666666668</v>
          </cell>
          <cell r="BC446">
            <v>29166.666666666668</v>
          </cell>
          <cell r="BD446">
            <v>24166.666666666668</v>
          </cell>
          <cell r="BE446">
            <v>19166.666666666668</v>
          </cell>
        </row>
        <row r="447">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row>
        <row r="448">
          <cell r="AN448">
            <v>894780.88249999995</v>
          </cell>
          <cell r="AO448">
            <v>937238.79666666652</v>
          </cell>
          <cell r="AP448">
            <v>974701.66249999998</v>
          </cell>
          <cell r="AQ448">
            <v>1007169.4799999999</v>
          </cell>
          <cell r="AR448">
            <v>1034642.2491666665</v>
          </cell>
          <cell r="AS448">
            <v>1057119.9699999997</v>
          </cell>
          <cell r="AT448">
            <v>1074602.6424999998</v>
          </cell>
          <cell r="AU448">
            <v>1087090.2666666664</v>
          </cell>
          <cell r="AV448">
            <v>1094582.8424999998</v>
          </cell>
          <cell r="AW448">
            <v>1100673.8683333329</v>
          </cell>
          <cell r="AX448">
            <v>1053978.419583333</v>
          </cell>
          <cell r="AY448">
            <v>961399.84833333327</v>
          </cell>
          <cell r="AZ448">
            <v>847116.28791666683</v>
          </cell>
          <cell r="BA448">
            <v>711127.7383333334</v>
          </cell>
          <cell r="BB448">
            <v>591137.84124999994</v>
          </cell>
          <cell r="BC448">
            <v>487146.59666666668</v>
          </cell>
          <cell r="BD448">
            <v>399154.00458333333</v>
          </cell>
          <cell r="BE448">
            <v>327160.065</v>
          </cell>
        </row>
        <row r="449">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row>
        <row r="450">
          <cell r="AN450">
            <v>270136.79916666675</v>
          </cell>
          <cell r="AO450">
            <v>270608.13083333342</v>
          </cell>
          <cell r="AP450">
            <v>270399.90958333341</v>
          </cell>
          <cell r="AQ450">
            <v>270002.39625000005</v>
          </cell>
          <cell r="AR450">
            <v>269642.74124999996</v>
          </cell>
          <cell r="AS450">
            <v>269320.94458333333</v>
          </cell>
          <cell r="AT450">
            <v>269037.00624999998</v>
          </cell>
          <cell r="AU450">
            <v>268790.92624999996</v>
          </cell>
          <cell r="AV450">
            <v>268582.70458333334</v>
          </cell>
          <cell r="AW450">
            <v>268412.34125</v>
          </cell>
          <cell r="AX450">
            <v>268279.83624999999</v>
          </cell>
          <cell r="AY450">
            <v>268185.18958333333</v>
          </cell>
          <cell r="AZ450">
            <v>268128.40125</v>
          </cell>
          <cell r="BA450">
            <v>268109.47166666668</v>
          </cell>
          <cell r="BB450">
            <v>267809.10125000001</v>
          </cell>
          <cell r="BC450">
            <v>267235.66666666669</v>
          </cell>
          <cell r="BD450">
            <v>266716.8445833333</v>
          </cell>
          <cell r="BE450">
            <v>266252.63500000001</v>
          </cell>
        </row>
        <row r="451">
          <cell r="AN451">
            <v>109769.1925</v>
          </cell>
          <cell r="AO451">
            <v>100621.76083333335</v>
          </cell>
          <cell r="AP451">
            <v>83158.482083333336</v>
          </cell>
          <cell r="AQ451">
            <v>67358.372500000012</v>
          </cell>
          <cell r="AR451">
            <v>53221.43208333334</v>
          </cell>
          <cell r="AS451">
            <v>40747.660833333335</v>
          </cell>
          <cell r="AT451">
            <v>29937.058749999997</v>
          </cell>
          <cell r="AU451">
            <v>20789.625833333332</v>
          </cell>
          <cell r="AV451">
            <v>13305.362083333332</v>
          </cell>
          <cell r="AW451">
            <v>7484.267499999999</v>
          </cell>
          <cell r="AX451">
            <v>3326.342083333333</v>
          </cell>
          <cell r="AY451">
            <v>831.58583333333343</v>
          </cell>
          <cell r="AZ451">
            <v>0</v>
          </cell>
          <cell r="BA451">
            <v>6128.6462500000007</v>
          </cell>
          <cell r="BB451">
            <v>17562.372916666667</v>
          </cell>
          <cell r="BC451">
            <v>27760.750833333335</v>
          </cell>
          <cell r="BD451">
            <v>37135.562916666669</v>
          </cell>
          <cell r="BE451">
            <v>45686.809166666673</v>
          </cell>
        </row>
        <row r="452">
          <cell r="AN452">
            <v>207.51041666666666</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row>
        <row r="453">
          <cell r="AN453">
            <v>53522.217499999992</v>
          </cell>
          <cell r="AO453">
            <v>53540.854999999989</v>
          </cell>
          <cell r="AP453">
            <v>53557.530833333331</v>
          </cell>
          <cell r="AQ453">
            <v>53572.244999999995</v>
          </cell>
          <cell r="AR453">
            <v>53584.997499999998</v>
          </cell>
          <cell r="AS453">
            <v>53595.788333333338</v>
          </cell>
          <cell r="AT453">
            <v>53604.617500000015</v>
          </cell>
          <cell r="AU453">
            <v>53611.485000000008</v>
          </cell>
          <cell r="AV453">
            <v>53616.390833333346</v>
          </cell>
          <cell r="AW453">
            <v>53619.334999999999</v>
          </cell>
          <cell r="AX453">
            <v>53620.316666666673</v>
          </cell>
          <cell r="AY453">
            <v>53620.316666666673</v>
          </cell>
          <cell r="AZ453">
            <v>48745.742083333338</v>
          </cell>
          <cell r="BA453">
            <v>39484.050416666665</v>
          </cell>
          <cell r="BB453">
            <v>31197.273749999997</v>
          </cell>
          <cell r="BC453">
            <v>23885.412083333333</v>
          </cell>
          <cell r="BD453">
            <v>17548.46541666667</v>
          </cell>
          <cell r="BE453">
            <v>12186.433749999998</v>
          </cell>
        </row>
        <row r="454">
          <cell r="AN454">
            <v>27161.727083333335</v>
          </cell>
          <cell r="AO454">
            <v>46326.460416666669</v>
          </cell>
          <cell r="AP454">
            <v>71992.949166666673</v>
          </cell>
          <cell r="AQ454">
            <v>95215.010416666672</v>
          </cell>
          <cell r="AR454">
            <v>115992.64416666667</v>
          </cell>
          <cell r="AS454">
            <v>134325.85041666668</v>
          </cell>
          <cell r="AT454">
            <v>147151.57958333334</v>
          </cell>
          <cell r="AU454">
            <v>154980.34</v>
          </cell>
          <cell r="AV454">
            <v>161385.68958333333</v>
          </cell>
          <cell r="AW454">
            <v>166367.62833333333</v>
          </cell>
          <cell r="AX454">
            <v>169926.15624999997</v>
          </cell>
          <cell r="AY454">
            <v>172061.27333333329</v>
          </cell>
          <cell r="AZ454">
            <v>176230.0970833333</v>
          </cell>
          <cell r="BA454">
            <v>180569.12374999994</v>
          </cell>
          <cell r="BB454">
            <v>182252.76791666666</v>
          </cell>
          <cell r="BC454">
            <v>183776.06541666665</v>
          </cell>
          <cell r="BD454">
            <v>185139.01624999999</v>
          </cell>
          <cell r="BE454">
            <v>186341.62041666664</v>
          </cell>
        </row>
        <row r="455">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row>
        <row r="456">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row>
        <row r="457">
          <cell r="AN457">
            <v>23829.114166666666</v>
          </cell>
          <cell r="AO457">
            <v>23874.430833333332</v>
          </cell>
          <cell r="AP457">
            <v>23950.414999999997</v>
          </cell>
          <cell r="AQ457">
            <v>23308.890833333335</v>
          </cell>
          <cell r="AR457">
            <v>22283.191666666666</v>
          </cell>
          <cell r="AS457">
            <v>21573.400833333333</v>
          </cell>
          <cell r="AT457">
            <v>20869.960000000003</v>
          </cell>
          <cell r="AU457">
            <v>20358.397916666665</v>
          </cell>
          <cell r="AV457">
            <v>20282.329583333332</v>
          </cell>
          <cell r="AW457">
            <v>20464.938749999998</v>
          </cell>
          <cell r="AX457">
            <v>20809.290416666667</v>
          </cell>
          <cell r="AY457">
            <v>21477.127083333336</v>
          </cell>
          <cell r="AZ457">
            <v>20921.450416666667</v>
          </cell>
          <cell r="BA457">
            <v>19142.260416666668</v>
          </cell>
          <cell r="BB457">
            <v>17573.113333333331</v>
          </cell>
          <cell r="BC457">
            <v>16214.009166666665</v>
          </cell>
          <cell r="BD457">
            <v>15178.39</v>
          </cell>
          <cell r="BE457">
            <v>14466.255833333331</v>
          </cell>
        </row>
        <row r="458">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row>
        <row r="459">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row>
        <row r="460">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row>
        <row r="461">
          <cell r="AN461">
            <v>1017797.5704166666</v>
          </cell>
          <cell r="AO461">
            <v>886493.34958333336</v>
          </cell>
          <cell r="AP461">
            <v>852339.09249999991</v>
          </cell>
          <cell r="AQ461">
            <v>822738.73625000007</v>
          </cell>
          <cell r="AR461">
            <v>797692.28083333338</v>
          </cell>
          <cell r="AS461">
            <v>777199.72624999983</v>
          </cell>
          <cell r="AT461">
            <v>761261.07250000013</v>
          </cell>
          <cell r="AU461">
            <v>749876.31958333345</v>
          </cell>
          <cell r="AV461">
            <v>743045.46749999991</v>
          </cell>
          <cell r="AW461">
            <v>740768.5166666666</v>
          </cell>
          <cell r="AX461">
            <v>740768.5166666666</v>
          </cell>
          <cell r="AY461">
            <v>740768.5166666666</v>
          </cell>
          <cell r="AZ461">
            <v>846562.64666666661</v>
          </cell>
          <cell r="BA461">
            <v>964088.39166666672</v>
          </cell>
          <cell r="BB461">
            <v>986085.16958333331</v>
          </cell>
          <cell r="BC461">
            <v>1005149.0433333335</v>
          </cell>
          <cell r="BD461">
            <v>1021280.0129166666</v>
          </cell>
          <cell r="BE461">
            <v>1034478.0783333335</v>
          </cell>
        </row>
        <row r="462">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row>
        <row r="463">
          <cell r="AX463">
            <v>40197.857499999998</v>
          </cell>
          <cell r="AY463">
            <v>116939.22166666666</v>
          </cell>
          <cell r="AZ463">
            <v>186371.88416666666</v>
          </cell>
          <cell r="BA463">
            <v>248495.845</v>
          </cell>
          <cell r="BB463">
            <v>303311.10416666669</v>
          </cell>
          <cell r="BC463">
            <v>350817.66166666662</v>
          </cell>
          <cell r="BD463">
            <v>391015.51750000002</v>
          </cell>
          <cell r="BE463">
            <v>423904.67166666663</v>
          </cell>
        </row>
        <row r="464">
          <cell r="AX464">
            <v>51088.77416666667</v>
          </cell>
          <cell r="AY464">
            <v>148621.88833333334</v>
          </cell>
          <cell r="AZ464">
            <v>236866.13416666668</v>
          </cell>
          <cell r="BA464">
            <v>315821.51166666672</v>
          </cell>
          <cell r="BB464">
            <v>385488.02083333343</v>
          </cell>
          <cell r="BC464">
            <v>445865.6616666668</v>
          </cell>
          <cell r="BD464">
            <v>496954.43416666682</v>
          </cell>
          <cell r="BE464">
            <v>538754.33833333349</v>
          </cell>
        </row>
        <row r="465">
          <cell r="AN465">
            <v>1180.6833333333332</v>
          </cell>
          <cell r="AO465">
            <v>1180.6733333333332</v>
          </cell>
          <cell r="AP465">
            <v>1180.6633333333332</v>
          </cell>
          <cell r="AQ465">
            <v>1180.653333333333</v>
          </cell>
          <cell r="AR465">
            <v>1180.6483333333329</v>
          </cell>
          <cell r="AS465">
            <v>1153.3012499999995</v>
          </cell>
          <cell r="AT465">
            <v>1101.093333333333</v>
          </cell>
          <cell r="AU465">
            <v>1053.8579166666668</v>
          </cell>
          <cell r="AV465">
            <v>1011.5949999999999</v>
          </cell>
          <cell r="AW465">
            <v>974.30458333333343</v>
          </cell>
          <cell r="AX465">
            <v>941.98666666666668</v>
          </cell>
          <cell r="AY465">
            <v>914.64125000000013</v>
          </cell>
          <cell r="AZ465">
            <v>892.26833333333332</v>
          </cell>
          <cell r="BA465">
            <v>874.8679166666667</v>
          </cell>
          <cell r="BB465">
            <v>868.89833333333343</v>
          </cell>
          <cell r="BC465">
            <v>861.44291666666675</v>
          </cell>
          <cell r="BD465">
            <v>852.5</v>
          </cell>
          <cell r="BE465">
            <v>858.95833333333337</v>
          </cell>
        </row>
        <row r="466">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row>
        <row r="467">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row>
        <row r="468">
          <cell r="AX468">
            <v>0</v>
          </cell>
          <cell r="AY468">
            <v>6527.9737500000001</v>
          </cell>
          <cell r="AZ468">
            <v>17951.927500000002</v>
          </cell>
          <cell r="BA468">
            <v>27199.889583333337</v>
          </cell>
          <cell r="BB468">
            <v>35359.855833333335</v>
          </cell>
          <cell r="BC468">
            <v>42431.826250000006</v>
          </cell>
          <cell r="BD468">
            <v>48415.800833333335</v>
          </cell>
          <cell r="BE468">
            <v>53311.779583333329</v>
          </cell>
        </row>
        <row r="469">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row>
        <row r="470">
          <cell r="AN470">
            <v>1697.8225</v>
          </cell>
          <cell r="AO470">
            <v>1697.8225</v>
          </cell>
          <cell r="AP470">
            <v>1697.8225</v>
          </cell>
          <cell r="AQ470">
            <v>1697.8225</v>
          </cell>
          <cell r="AR470">
            <v>1763.4475</v>
          </cell>
          <cell r="AS470">
            <v>1829.0725</v>
          </cell>
          <cell r="AT470">
            <v>2132.4745833333332</v>
          </cell>
          <cell r="AU470">
            <v>2515.5520833333335</v>
          </cell>
          <cell r="AV470">
            <v>2633.9537499999997</v>
          </cell>
          <cell r="AW470">
            <v>3085.8870833333331</v>
          </cell>
          <cell r="AX470">
            <v>3487.1862500000002</v>
          </cell>
          <cell r="AY470">
            <v>3475.2783333333336</v>
          </cell>
          <cell r="AZ470">
            <v>3475.2783333333336</v>
          </cell>
          <cell r="BA470">
            <v>3475.2783333333336</v>
          </cell>
          <cell r="BB470">
            <v>3475.2783333333336</v>
          </cell>
          <cell r="BC470">
            <v>3676.7825000000007</v>
          </cell>
          <cell r="BD470">
            <v>3878.2283333333339</v>
          </cell>
          <cell r="BE470">
            <v>4402.9379166666668</v>
          </cell>
        </row>
        <row r="471">
          <cell r="AN471">
            <v>715698.16041666677</v>
          </cell>
          <cell r="AO471">
            <v>696611.06208333338</v>
          </cell>
          <cell r="AP471">
            <v>679955.91874999995</v>
          </cell>
          <cell r="AQ471">
            <v>668027.99833333341</v>
          </cell>
          <cell r="AR471">
            <v>657811.6958333333</v>
          </cell>
          <cell r="AS471">
            <v>650128.99708333332</v>
          </cell>
          <cell r="AT471">
            <v>591990.42749999999</v>
          </cell>
          <cell r="AU471">
            <v>528040.65833333333</v>
          </cell>
          <cell r="AV471">
            <v>512762.16083333339</v>
          </cell>
          <cell r="AW471">
            <v>499192.78833333333</v>
          </cell>
          <cell r="AX471">
            <v>487341.58083333331</v>
          </cell>
          <cell r="AY471">
            <v>477190.45833333331</v>
          </cell>
          <cell r="AZ471">
            <v>475429.51916666661</v>
          </cell>
          <cell r="BA471">
            <v>482058.76333333337</v>
          </cell>
          <cell r="BB471">
            <v>488092.82583333325</v>
          </cell>
          <cell r="BC471">
            <v>493727.40041666664</v>
          </cell>
          <cell r="BD471">
            <v>494944.71124999999</v>
          </cell>
          <cell r="BE471">
            <v>492938.6275</v>
          </cell>
        </row>
        <row r="472">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row>
        <row r="473">
          <cell r="AN473">
            <v>59746.672083333338</v>
          </cell>
          <cell r="AO473">
            <v>70018.163333333345</v>
          </cell>
          <cell r="AP473">
            <v>70300.505000000005</v>
          </cell>
          <cell r="AQ473">
            <v>70520.103333333347</v>
          </cell>
          <cell r="AR473">
            <v>70676.958333333328</v>
          </cell>
          <cell r="AS473">
            <v>70771.069999999992</v>
          </cell>
          <cell r="AT473">
            <v>70802.44</v>
          </cell>
          <cell r="AU473">
            <v>70802.44</v>
          </cell>
          <cell r="AV473">
            <v>70802.44</v>
          </cell>
          <cell r="AW473">
            <v>70802.44</v>
          </cell>
          <cell r="AX473">
            <v>70802.44</v>
          </cell>
          <cell r="AY473">
            <v>70802.44</v>
          </cell>
          <cell r="AZ473">
            <v>60687.80541666667</v>
          </cell>
          <cell r="BA473">
            <v>42144.308749999997</v>
          </cell>
          <cell r="BB473">
            <v>26972.357083333332</v>
          </cell>
          <cell r="BC473">
            <v>19747.598750000001</v>
          </cell>
          <cell r="BD473">
            <v>20470.033749999999</v>
          </cell>
          <cell r="BE473">
            <v>24564.013749999998</v>
          </cell>
        </row>
        <row r="474">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row>
        <row r="475">
          <cell r="AN475">
            <v>59746.672083333338</v>
          </cell>
          <cell r="AO475">
            <v>70018.163333333345</v>
          </cell>
          <cell r="AP475">
            <v>70300.505000000005</v>
          </cell>
          <cell r="AQ475">
            <v>70520.103333333347</v>
          </cell>
          <cell r="AR475">
            <v>70676.958333333328</v>
          </cell>
          <cell r="AS475">
            <v>70771.069999999992</v>
          </cell>
          <cell r="AT475">
            <v>70802.44</v>
          </cell>
          <cell r="AU475">
            <v>70802.44</v>
          </cell>
          <cell r="AV475">
            <v>70802.44</v>
          </cell>
          <cell r="AW475">
            <v>70802.44</v>
          </cell>
          <cell r="AX475">
            <v>70802.44</v>
          </cell>
          <cell r="AY475">
            <v>70802.44</v>
          </cell>
          <cell r="AZ475">
            <v>60687.80541666667</v>
          </cell>
          <cell r="BA475">
            <v>42144.308749999997</v>
          </cell>
          <cell r="BB475">
            <v>26972.357083333332</v>
          </cell>
          <cell r="BC475">
            <v>19747.599166666667</v>
          </cell>
          <cell r="BD475">
            <v>20470.035</v>
          </cell>
          <cell r="BE475">
            <v>24564.015833333335</v>
          </cell>
        </row>
        <row r="476">
          <cell r="AN476">
            <v>232978.31375</v>
          </cell>
          <cell r="AO476">
            <v>234799.99833333338</v>
          </cell>
          <cell r="AP476">
            <v>236407.36708333332</v>
          </cell>
          <cell r="AQ476">
            <v>237800.41999999995</v>
          </cell>
          <cell r="AR476">
            <v>238979.15708333332</v>
          </cell>
          <cell r="AS476">
            <v>239943.57833333334</v>
          </cell>
          <cell r="AT476">
            <v>240693.68375000005</v>
          </cell>
          <cell r="AU476">
            <v>241229.4733333333</v>
          </cell>
          <cell r="AV476">
            <v>241550.9470833333</v>
          </cell>
          <cell r="AW476">
            <v>223069.02</v>
          </cell>
          <cell r="AX476">
            <v>206054.27541666667</v>
          </cell>
          <cell r="AY476">
            <v>209059.83458333334</v>
          </cell>
          <cell r="AZ476">
            <v>211779.15041666667</v>
          </cell>
          <cell r="BA476">
            <v>214212.22291666665</v>
          </cell>
          <cell r="BB476">
            <v>216359.05208333334</v>
          </cell>
          <cell r="BC476">
            <v>218219.63791666669</v>
          </cell>
          <cell r="BD476">
            <v>219793.98041666663</v>
          </cell>
          <cell r="BE476">
            <v>221082.07958333334</v>
          </cell>
        </row>
        <row r="477">
          <cell r="AN477">
            <v>154645.38416666666</v>
          </cell>
          <cell r="AO477">
            <v>155021.03833333333</v>
          </cell>
          <cell r="AP477">
            <v>155352.4975</v>
          </cell>
          <cell r="AQ477">
            <v>155639.76166666669</v>
          </cell>
          <cell r="AR477">
            <v>155882.83083333334</v>
          </cell>
          <cell r="AS477">
            <v>156081.70499999996</v>
          </cell>
          <cell r="AT477">
            <v>156236.38416666666</v>
          </cell>
          <cell r="AU477">
            <v>156346.86833333332</v>
          </cell>
          <cell r="AV477">
            <v>170833.64499999999</v>
          </cell>
          <cell r="AW477">
            <v>199696.7141666667</v>
          </cell>
          <cell r="AX477">
            <v>214299.70583333331</v>
          </cell>
          <cell r="AY477">
            <v>215107.81625000003</v>
          </cell>
          <cell r="AZ477">
            <v>216342.43375</v>
          </cell>
          <cell r="BA477">
            <v>217543.86791666667</v>
          </cell>
          <cell r="BB477">
            <v>218712.11874999999</v>
          </cell>
          <cell r="BC477">
            <v>219847.18625</v>
          </cell>
          <cell r="BD477">
            <v>220949.07041666665</v>
          </cell>
          <cell r="BE477">
            <v>222017.77124999999</v>
          </cell>
        </row>
        <row r="478">
          <cell r="AN478">
            <v>201160.13833333334</v>
          </cell>
          <cell r="AO478">
            <v>194764.91458333333</v>
          </cell>
          <cell r="AP478">
            <v>189122.06999999998</v>
          </cell>
          <cell r="AQ478">
            <v>184231.60458333333</v>
          </cell>
          <cell r="AR478">
            <v>180093.51833333331</v>
          </cell>
          <cell r="AS478">
            <v>176707.81125</v>
          </cell>
          <cell r="AT478">
            <v>174074.48333333331</v>
          </cell>
          <cell r="AU478">
            <v>172193.53458333333</v>
          </cell>
          <cell r="AV478">
            <v>171064.96499999997</v>
          </cell>
          <cell r="AW478">
            <v>157558.86958333335</v>
          </cell>
          <cell r="AX478">
            <v>146230.73249999995</v>
          </cell>
          <cell r="AY478">
            <v>148622.17624999999</v>
          </cell>
          <cell r="AZ478">
            <v>149742.56000000003</v>
          </cell>
          <cell r="BA478">
            <v>150745.00958333333</v>
          </cell>
          <cell r="BB478">
            <v>151629.52499999999</v>
          </cell>
          <cell r="BC478">
            <v>152396.10625000001</v>
          </cell>
          <cell r="BD478">
            <v>153044.75333333333</v>
          </cell>
          <cell r="BE478">
            <v>153575.46625000003</v>
          </cell>
        </row>
        <row r="479">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row>
        <row r="480">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row>
        <row r="481">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row>
        <row r="482">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row>
        <row r="484">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row>
        <row r="485">
          <cell r="AN485">
            <v>1777618.5416666667</v>
          </cell>
          <cell r="AO485">
            <v>1934427.0833333333</v>
          </cell>
          <cell r="AP485">
            <v>2056943.3333333333</v>
          </cell>
          <cell r="AQ485">
            <v>2107062.8645833335</v>
          </cell>
          <cell r="AR485">
            <v>2149536.8229166665</v>
          </cell>
          <cell r="AS485">
            <v>2199514.9479166665</v>
          </cell>
          <cell r="AT485">
            <v>2257467.5520833335</v>
          </cell>
          <cell r="AU485">
            <v>2319399.3229166665</v>
          </cell>
          <cell r="AV485">
            <v>2373588.90625</v>
          </cell>
          <cell r="AW485">
            <v>2318822.5</v>
          </cell>
          <cell r="AX485">
            <v>2138048.5416666665</v>
          </cell>
          <cell r="AY485">
            <v>1918502.6041666667</v>
          </cell>
          <cell r="AZ485">
            <v>1721967.5</v>
          </cell>
          <cell r="BA485">
            <v>1541989.1666666667</v>
          </cell>
          <cell r="BB485">
            <v>1340429.1666666667</v>
          </cell>
          <cell r="BC485">
            <v>1158507.03125</v>
          </cell>
          <cell r="BD485">
            <v>980531.51041666663</v>
          </cell>
          <cell r="BE485">
            <v>791987.23958333337</v>
          </cell>
        </row>
        <row r="486">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row>
        <row r="487">
          <cell r="AN487">
            <v>-23510.214166666661</v>
          </cell>
          <cell r="AO487">
            <v>-2575.9391666666647</v>
          </cell>
          <cell r="AP487">
            <v>6972.138750000001</v>
          </cell>
          <cell r="AQ487">
            <v>5774.8683333333347</v>
          </cell>
          <cell r="AR487">
            <v>5758.3058333333347</v>
          </cell>
          <cell r="AS487">
            <v>5247.6079166666668</v>
          </cell>
          <cell r="AT487">
            <v>4736.9100000000008</v>
          </cell>
          <cell r="AU487">
            <v>4656.915</v>
          </cell>
          <cell r="AV487">
            <v>4530.05</v>
          </cell>
          <cell r="AW487">
            <v>4450.0550000000003</v>
          </cell>
          <cell r="AX487">
            <v>4416.93</v>
          </cell>
          <cell r="AY487">
            <v>4383.8050000000003</v>
          </cell>
          <cell r="AZ487">
            <v>4367.2425000000003</v>
          </cell>
          <cell r="BA487">
            <v>4367.2425000000003</v>
          </cell>
          <cell r="BB487">
            <v>4367.2425000000003</v>
          </cell>
          <cell r="BC487">
            <v>4367.2425000000003</v>
          </cell>
          <cell r="BD487">
            <v>4367.2425000000003</v>
          </cell>
          <cell r="BE487">
            <v>5563.6420833333332</v>
          </cell>
        </row>
        <row r="488">
          <cell r="AN488">
            <v>83670.774999999994</v>
          </cell>
          <cell r="AO488">
            <v>82712.219999999987</v>
          </cell>
          <cell r="AP488">
            <v>81866.434999999998</v>
          </cell>
          <cell r="AQ488">
            <v>81133.42</v>
          </cell>
          <cell r="AR488">
            <v>80513.174999999988</v>
          </cell>
          <cell r="AS488">
            <v>80005.7</v>
          </cell>
          <cell r="AT488">
            <v>79610.994999999995</v>
          </cell>
          <cell r="AU488">
            <v>79329.060000000012</v>
          </cell>
          <cell r="AV488">
            <v>79159.895000000004</v>
          </cell>
          <cell r="AW488">
            <v>79276.589166666658</v>
          </cell>
          <cell r="AX488">
            <v>79608.33458333333</v>
          </cell>
          <cell r="AY488">
            <v>79911.234166666662</v>
          </cell>
          <cell r="AZ488">
            <v>80185.287916666668</v>
          </cell>
          <cell r="BA488">
            <v>80430.495833333334</v>
          </cell>
          <cell r="BB488">
            <v>80646.857916666675</v>
          </cell>
          <cell r="BC488">
            <v>80834.374166666676</v>
          </cell>
          <cell r="BD488">
            <v>80993.044583333351</v>
          </cell>
          <cell r="BE488">
            <v>81122.869166666685</v>
          </cell>
        </row>
        <row r="489">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row>
        <row r="490">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row>
        <row r="491">
          <cell r="AN491">
            <v>674.01208333333318</v>
          </cell>
          <cell r="AO491">
            <v>-560.44666666666672</v>
          </cell>
          <cell r="AP491">
            <v>-1301.1212500000001</v>
          </cell>
          <cell r="AQ491">
            <v>-1548.0125</v>
          </cell>
          <cell r="AR491">
            <v>-1290.0104166666667</v>
          </cell>
          <cell r="AS491">
            <v>-516.00416666666672</v>
          </cell>
          <cell r="AT491">
            <v>0</v>
          </cell>
          <cell r="AU491">
            <v>0</v>
          </cell>
          <cell r="AV491">
            <v>0</v>
          </cell>
          <cell r="AW491">
            <v>0</v>
          </cell>
          <cell r="AX491">
            <v>0</v>
          </cell>
          <cell r="AY491">
            <v>0</v>
          </cell>
          <cell r="AZ491">
            <v>0</v>
          </cell>
          <cell r="BA491">
            <v>0</v>
          </cell>
          <cell r="BB491">
            <v>0</v>
          </cell>
          <cell r="BC491">
            <v>0</v>
          </cell>
          <cell r="BD491">
            <v>0</v>
          </cell>
          <cell r="BE491">
            <v>0</v>
          </cell>
        </row>
        <row r="492">
          <cell r="AN492">
            <v>28739.391250000001</v>
          </cell>
          <cell r="AO492">
            <v>26187.138750000002</v>
          </cell>
          <cell r="AP492">
            <v>28240.536250000001</v>
          </cell>
          <cell r="AQ492">
            <v>30240.050416666665</v>
          </cell>
          <cell r="AR492">
            <v>32185.681249999994</v>
          </cell>
          <cell r="AS492">
            <v>34077.428749999999</v>
          </cell>
          <cell r="AT492">
            <v>35915.292916666665</v>
          </cell>
          <cell r="AU492">
            <v>37699.27375</v>
          </cell>
          <cell r="AV492">
            <v>39429.373333333337</v>
          </cell>
          <cell r="AW492">
            <v>40280.953333333331</v>
          </cell>
          <cell r="AX492">
            <v>40478.453333333331</v>
          </cell>
          <cell r="AY492">
            <v>50962.402916666666</v>
          </cell>
          <cell r="AZ492">
            <v>70506.657083333339</v>
          </cell>
          <cell r="BA492">
            <v>83810.082083333327</v>
          </cell>
          <cell r="BB492">
            <v>91348.672083333324</v>
          </cell>
          <cell r="BC492">
            <v>97781.960416666654</v>
          </cell>
          <cell r="BD492">
            <v>103109.94708333332</v>
          </cell>
          <cell r="BE492">
            <v>107332.63208333332</v>
          </cell>
        </row>
        <row r="493">
          <cell r="AN493">
            <v>176818.00625000001</v>
          </cell>
          <cell r="AO493">
            <v>148756.21041666667</v>
          </cell>
          <cell r="AP493">
            <v>123727.64708333333</v>
          </cell>
          <cell r="AQ493">
            <v>122334.87249999998</v>
          </cell>
          <cell r="AR493">
            <v>141544.65416666665</v>
          </cell>
          <cell r="AS493">
            <v>160406.79166666666</v>
          </cell>
          <cell r="AT493">
            <v>178921.285</v>
          </cell>
          <cell r="AU493">
            <v>197435.77833333335</v>
          </cell>
          <cell r="AV493">
            <v>212895.48583333334</v>
          </cell>
          <cell r="AW493">
            <v>213467.61000000002</v>
          </cell>
          <cell r="AX493">
            <v>202206.93666666673</v>
          </cell>
          <cell r="AY493">
            <v>189195.78750000001</v>
          </cell>
          <cell r="AZ493">
            <v>174434.16250000001</v>
          </cell>
          <cell r="BA493">
            <v>159672.53750000001</v>
          </cell>
          <cell r="BB493">
            <v>142686.8341666667</v>
          </cell>
          <cell r="BC493">
            <v>123477.05249999999</v>
          </cell>
          <cell r="BD493">
            <v>104267.27083333333</v>
          </cell>
          <cell r="BE493">
            <v>82829.582500000004</v>
          </cell>
        </row>
        <row r="494">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row>
        <row r="495">
          <cell r="AN495">
            <v>754917.97874999989</v>
          </cell>
          <cell r="AO495">
            <v>635235.8879166668</v>
          </cell>
          <cell r="AP495">
            <v>528503.36750000005</v>
          </cell>
          <cell r="AQ495">
            <v>522634.46708333335</v>
          </cell>
          <cell r="AR495">
            <v>604679.61624999996</v>
          </cell>
          <cell r="AS495">
            <v>685223.51250000007</v>
          </cell>
          <cell r="AT495">
            <v>764266.15583333338</v>
          </cell>
          <cell r="AU495">
            <v>843308.79916666669</v>
          </cell>
          <cell r="AV495">
            <v>909309.85708333331</v>
          </cell>
          <cell r="AW495">
            <v>911735.30791666673</v>
          </cell>
          <cell r="AX495">
            <v>863626.73708333343</v>
          </cell>
          <cell r="AY495">
            <v>808044.98041666672</v>
          </cell>
          <cell r="AZ495">
            <v>744990.03791666671</v>
          </cell>
          <cell r="BA495">
            <v>681935.09541666682</v>
          </cell>
          <cell r="BB495">
            <v>609385.04958333343</v>
          </cell>
          <cell r="BC495">
            <v>527339.90041666676</v>
          </cell>
          <cell r="BD495">
            <v>445294.75125000003</v>
          </cell>
          <cell r="BE495">
            <v>353738.15458333329</v>
          </cell>
        </row>
        <row r="496">
          <cell r="AN496">
            <v>318158.57250000001</v>
          </cell>
          <cell r="AO496">
            <v>320386.875</v>
          </cell>
          <cell r="AP496">
            <v>322353.02583333332</v>
          </cell>
          <cell r="AQ496">
            <v>324057.02500000002</v>
          </cell>
          <cell r="AR496">
            <v>325498.8725</v>
          </cell>
          <cell r="AS496">
            <v>326678.5683333333</v>
          </cell>
          <cell r="AT496">
            <v>327596.11249999999</v>
          </cell>
          <cell r="AU496">
            <v>328251.50500000006</v>
          </cell>
          <cell r="AV496">
            <v>328644.74583333335</v>
          </cell>
          <cell r="AW496">
            <v>328775.82833333337</v>
          </cell>
          <cell r="AX496">
            <v>328683.97041666665</v>
          </cell>
          <cell r="AY496">
            <v>328508.60500000004</v>
          </cell>
          <cell r="AZ496">
            <v>328349.94041666668</v>
          </cell>
          <cell r="BA496">
            <v>328207.97666666668</v>
          </cell>
          <cell r="BB496">
            <v>328082.71375</v>
          </cell>
          <cell r="BC496">
            <v>327974.15166666667</v>
          </cell>
          <cell r="BD496">
            <v>327882.29041666666</v>
          </cell>
          <cell r="BE496">
            <v>327807.13</v>
          </cell>
        </row>
        <row r="497">
          <cell r="AN497">
            <v>202608.29666666663</v>
          </cell>
          <cell r="AO497">
            <v>203359.13</v>
          </cell>
          <cell r="AP497">
            <v>204021.63</v>
          </cell>
          <cell r="AQ497">
            <v>204595.79666666666</v>
          </cell>
          <cell r="AR497">
            <v>205081.63000000003</v>
          </cell>
          <cell r="AS497">
            <v>205479.13</v>
          </cell>
          <cell r="AT497">
            <v>205788.29666666663</v>
          </cell>
          <cell r="AU497">
            <v>206009.12999999998</v>
          </cell>
          <cell r="AV497">
            <v>206141.62999999998</v>
          </cell>
          <cell r="AW497">
            <v>206185.79666666663</v>
          </cell>
          <cell r="AX497">
            <v>206185.79666666666</v>
          </cell>
          <cell r="AY497">
            <v>206185.79666666666</v>
          </cell>
          <cell r="AZ497">
            <v>206185.79666666663</v>
          </cell>
          <cell r="BA497">
            <v>206185.79666666666</v>
          </cell>
          <cell r="BB497">
            <v>206185.79666666666</v>
          </cell>
          <cell r="BC497">
            <v>206185.79666666666</v>
          </cell>
          <cell r="BD497">
            <v>206185.79666666672</v>
          </cell>
          <cell r="BE497">
            <v>206185.79666666666</v>
          </cell>
        </row>
        <row r="498">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row>
        <row r="499">
          <cell r="AN499">
            <v>39202.182499999995</v>
          </cell>
          <cell r="AO499">
            <v>39425.541666666664</v>
          </cell>
          <cell r="AP499">
            <v>39622.622500000005</v>
          </cell>
          <cell r="AQ499">
            <v>39793.425000000003</v>
          </cell>
          <cell r="AR499">
            <v>39937.949166666665</v>
          </cell>
          <cell r="AS499">
            <v>40056.195</v>
          </cell>
          <cell r="AT499">
            <v>40148.162499999999</v>
          </cell>
          <cell r="AU499">
            <v>40213.851666666662</v>
          </cell>
          <cell r="AV499">
            <v>40253.262499999997</v>
          </cell>
          <cell r="AW499">
            <v>40266.398333333331</v>
          </cell>
          <cell r="AX499">
            <v>40245.620833333334</v>
          </cell>
          <cell r="AY499">
            <v>40205.954999999994</v>
          </cell>
          <cell r="AZ499">
            <v>40170.067499999997</v>
          </cell>
          <cell r="BA499">
            <v>40137.958333333336</v>
          </cell>
          <cell r="BB499">
            <v>40109.627499999995</v>
          </cell>
          <cell r="BC499">
            <v>40085.074999999997</v>
          </cell>
          <cell r="BD499">
            <v>40064.300833333335</v>
          </cell>
          <cell r="BE499">
            <v>40047.305</v>
          </cell>
        </row>
        <row r="500">
          <cell r="AN500">
            <v>34063.079166666663</v>
          </cell>
          <cell r="AO500">
            <v>34063.080416666664</v>
          </cell>
          <cell r="AP500">
            <v>34063.082916666666</v>
          </cell>
          <cell r="AQ500">
            <v>34063.085416666669</v>
          </cell>
          <cell r="AR500">
            <v>34372.752499999995</v>
          </cell>
          <cell r="AS500">
            <v>34682.419583333329</v>
          </cell>
          <cell r="AT500">
            <v>34682.422083333331</v>
          </cell>
          <cell r="AU500">
            <v>34682.424583333333</v>
          </cell>
          <cell r="AV500">
            <v>34682.427083333336</v>
          </cell>
          <cell r="AW500">
            <v>34682.429583333331</v>
          </cell>
          <cell r="AX500">
            <v>34682.432083333333</v>
          </cell>
          <cell r="AY500">
            <v>34682.433333333334</v>
          </cell>
          <cell r="AZ500">
            <v>34682.433333333334</v>
          </cell>
          <cell r="BA500">
            <v>34682.432083333333</v>
          </cell>
          <cell r="BB500">
            <v>34682.429583333338</v>
          </cell>
          <cell r="BC500">
            <v>34682.427083333336</v>
          </cell>
          <cell r="BD500">
            <v>34372.76</v>
          </cell>
          <cell r="BE500">
            <v>34063.092916666668</v>
          </cell>
        </row>
        <row r="501">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row>
        <row r="502">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row>
        <row r="503">
          <cell r="AN503">
            <v>978521.68000000017</v>
          </cell>
          <cell r="AO503">
            <v>953970.9533333336</v>
          </cell>
          <cell r="AP503">
            <v>922405.73333333351</v>
          </cell>
          <cell r="AQ503">
            <v>883826.02000000037</v>
          </cell>
          <cell r="AR503">
            <v>838231.81333333347</v>
          </cell>
          <cell r="AS503">
            <v>785623.1133333334</v>
          </cell>
          <cell r="AT503">
            <v>725999.91999999993</v>
          </cell>
          <cell r="AU503">
            <v>659362.23333333328</v>
          </cell>
          <cell r="AV503">
            <v>585710.05333333334</v>
          </cell>
          <cell r="AW503">
            <v>505043.38583333342</v>
          </cell>
          <cell r="AX503">
            <v>464802.45416666666</v>
          </cell>
          <cell r="AY503">
            <v>431576.01583333337</v>
          </cell>
          <cell r="AZ503">
            <v>364938.34083333332</v>
          </cell>
          <cell r="BA503">
            <v>305315.15916666668</v>
          </cell>
          <cell r="BB503">
            <v>252706.47083333333</v>
          </cell>
          <cell r="BC503">
            <v>207112.27583333335</v>
          </cell>
          <cell r="BD503">
            <v>168532.57416666666</v>
          </cell>
          <cell r="BE503">
            <v>136967.36583333334</v>
          </cell>
        </row>
        <row r="504">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row>
        <row r="505">
          <cell r="AN505">
            <v>49319.5</v>
          </cell>
          <cell r="AO505">
            <v>53817.708333333336</v>
          </cell>
          <cell r="AP505">
            <v>58825.333333333336</v>
          </cell>
          <cell r="AQ505">
            <v>64342.375</v>
          </cell>
          <cell r="AR505">
            <v>70368.833333333328</v>
          </cell>
          <cell r="AS505">
            <v>76904.708333333328</v>
          </cell>
          <cell r="AT505">
            <v>83950</v>
          </cell>
          <cell r="AU505">
            <v>87600</v>
          </cell>
          <cell r="AV505">
            <v>87600</v>
          </cell>
          <cell r="AW505">
            <v>83950</v>
          </cell>
          <cell r="AX505">
            <v>76650</v>
          </cell>
          <cell r="AY505">
            <v>69350</v>
          </cell>
          <cell r="AZ505">
            <v>62050</v>
          </cell>
          <cell r="BA505">
            <v>54750</v>
          </cell>
          <cell r="BB505">
            <v>47450</v>
          </cell>
          <cell r="BC505">
            <v>40150</v>
          </cell>
          <cell r="BD505">
            <v>32850</v>
          </cell>
          <cell r="BE505">
            <v>25550</v>
          </cell>
        </row>
        <row r="506">
          <cell r="AN506">
            <v>789779.65666666673</v>
          </cell>
          <cell r="AO506">
            <v>799509.15541666665</v>
          </cell>
          <cell r="AP506">
            <v>809236.84791666677</v>
          </cell>
          <cell r="AQ506">
            <v>819925.51333333331</v>
          </cell>
          <cell r="AR506">
            <v>833200.87208333344</v>
          </cell>
          <cell r="AS506">
            <v>849034.48250000004</v>
          </cell>
          <cell r="AT506">
            <v>865889.36124999973</v>
          </cell>
          <cell r="AU506">
            <v>882982.22708333342</v>
          </cell>
          <cell r="AV506">
            <v>901562.62666666682</v>
          </cell>
          <cell r="AW506">
            <v>876393.48208333331</v>
          </cell>
          <cell r="AX506">
            <v>805879.32958333322</v>
          </cell>
          <cell r="AY506">
            <v>735106.1908333333</v>
          </cell>
          <cell r="AZ506">
            <v>664329.43958333333</v>
          </cell>
          <cell r="BA506">
            <v>593552.68833333335</v>
          </cell>
          <cell r="BB506">
            <v>522777.74333333335</v>
          </cell>
          <cell r="BC506">
            <v>450902.05041666672</v>
          </cell>
          <cell r="BD506">
            <v>376299.8895833334</v>
          </cell>
          <cell r="BE506">
            <v>298392.09791666665</v>
          </cell>
        </row>
        <row r="507">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row>
        <row r="508">
          <cell r="AN508">
            <v>1708637.3808333331</v>
          </cell>
          <cell r="AO508">
            <v>1729686.5245833332</v>
          </cell>
          <cell r="AP508">
            <v>1750731.7604166667</v>
          </cell>
          <cell r="AQ508">
            <v>1773856</v>
          </cell>
          <cell r="AR508">
            <v>1802576.38375</v>
          </cell>
          <cell r="AS508">
            <v>1836831.3791666664</v>
          </cell>
          <cell r="AT508">
            <v>1873295.8233333332</v>
          </cell>
          <cell r="AU508">
            <v>1910275.1379166665</v>
          </cell>
          <cell r="AV508">
            <v>1950472.6362499997</v>
          </cell>
          <cell r="AW508">
            <v>1896020.8149999997</v>
          </cell>
          <cell r="AX508">
            <v>1743467.99125</v>
          </cell>
          <cell r="AY508">
            <v>1590354.8674999999</v>
          </cell>
          <cell r="AZ508">
            <v>1437233.9279166667</v>
          </cell>
          <cell r="BA508">
            <v>1284112.9883333333</v>
          </cell>
          <cell r="BB508">
            <v>1130995.9566666665</v>
          </cell>
          <cell r="BC508">
            <v>975497.5275000002</v>
          </cell>
          <cell r="BD508">
            <v>814100.56041666667</v>
          </cell>
          <cell r="BE508">
            <v>645552.07416666672</v>
          </cell>
        </row>
        <row r="509">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row>
        <row r="510">
          <cell r="AN510">
            <v>1929671.8616666666</v>
          </cell>
          <cell r="AO510">
            <v>1939120.6741666663</v>
          </cell>
          <cell r="AP510">
            <v>1948567.7324999999</v>
          </cell>
          <cell r="AQ510">
            <v>1958948.0408333333</v>
          </cell>
          <cell r="AR510">
            <v>1971840.4191666667</v>
          </cell>
          <cell r="AS510">
            <v>1987217.2462500005</v>
          </cell>
          <cell r="AT510">
            <v>2003585.8795833336</v>
          </cell>
          <cell r="AU510">
            <v>2020185.6349999998</v>
          </cell>
          <cell r="AV510">
            <v>2038230.0108333332</v>
          </cell>
          <cell r="AW510">
            <v>1965342.1154166665</v>
          </cell>
          <cell r="AX510">
            <v>1799972.5125</v>
          </cell>
          <cell r="AY510">
            <v>1634351.3949999998</v>
          </cell>
          <cell r="AZ510">
            <v>1468726.7691666668</v>
          </cell>
          <cell r="BA510">
            <v>1303102.1433333333</v>
          </cell>
          <cell r="BB510">
            <v>1137479.2716666667</v>
          </cell>
          <cell r="BC510">
            <v>970787.40750000009</v>
          </cell>
          <cell r="BD510">
            <v>801447.73083333333</v>
          </cell>
          <cell r="BE510">
            <v>628897.78708333324</v>
          </cell>
        </row>
        <row r="511">
          <cell r="AN511">
            <v>102325.28625</v>
          </cell>
          <cell r="AO511">
            <v>102547.84625</v>
          </cell>
          <cell r="AP511">
            <v>102744.22125</v>
          </cell>
          <cell r="AQ511">
            <v>102914.41124999999</v>
          </cell>
          <cell r="AR511">
            <v>103058.41625000001</v>
          </cell>
          <cell r="AS511">
            <v>103176.23625</v>
          </cell>
          <cell r="AT511">
            <v>103267.87125000001</v>
          </cell>
          <cell r="AU511">
            <v>103333.32124999999</v>
          </cell>
          <cell r="AV511">
            <v>103372.58625000001</v>
          </cell>
          <cell r="AW511">
            <v>103385.6725</v>
          </cell>
          <cell r="AX511">
            <v>103428.75041666668</v>
          </cell>
          <cell r="AY511">
            <v>103510.99041666668</v>
          </cell>
          <cell r="AZ511">
            <v>103585.39874999999</v>
          </cell>
          <cell r="BA511">
            <v>103651.97541666667</v>
          </cell>
          <cell r="BB511">
            <v>103710.72041666666</v>
          </cell>
          <cell r="BC511">
            <v>103761.63374999999</v>
          </cell>
          <cell r="BD511">
            <v>103804.71541666669</v>
          </cell>
          <cell r="BE511">
            <v>103839.96541666666</v>
          </cell>
        </row>
        <row r="512">
          <cell r="AN512">
            <v>39797.127083333333</v>
          </cell>
          <cell r="AO512">
            <v>33466.291249999995</v>
          </cell>
          <cell r="AP512">
            <v>27818.765833333327</v>
          </cell>
          <cell r="AQ512">
            <v>27497.469166666662</v>
          </cell>
          <cell r="AR512">
            <v>31819.090833333332</v>
          </cell>
          <cell r="AS512">
            <v>36065.325000000004</v>
          </cell>
          <cell r="AT512">
            <v>40236.171666666669</v>
          </cell>
          <cell r="AU512">
            <v>44407.018333333333</v>
          </cell>
          <cell r="AV512">
            <v>47889.699166666665</v>
          </cell>
          <cell r="AW512">
            <v>48021.511666666658</v>
          </cell>
          <cell r="AX512">
            <v>45490.621666666651</v>
          </cell>
          <cell r="AY512">
            <v>42565.394166666658</v>
          </cell>
          <cell r="AZ512">
            <v>39245.829166666663</v>
          </cell>
          <cell r="BA512">
            <v>35926.264166666668</v>
          </cell>
          <cell r="BB512">
            <v>32105.670833333326</v>
          </cell>
          <cell r="BC512">
            <v>27784.049166666664</v>
          </cell>
          <cell r="BD512">
            <v>23462.427500000002</v>
          </cell>
          <cell r="BE512">
            <v>18638.914583333331</v>
          </cell>
        </row>
        <row r="513">
          <cell r="AN513">
            <v>15330</v>
          </cell>
          <cell r="AO513">
            <v>15330</v>
          </cell>
          <cell r="AP513">
            <v>15330</v>
          </cell>
          <cell r="AQ513">
            <v>15330</v>
          </cell>
          <cell r="AR513">
            <v>15330</v>
          </cell>
          <cell r="AS513">
            <v>15330</v>
          </cell>
          <cell r="AT513">
            <v>15330</v>
          </cell>
          <cell r="AU513">
            <v>15330</v>
          </cell>
          <cell r="AV513">
            <v>15330</v>
          </cell>
          <cell r="AW513">
            <v>14691.25</v>
          </cell>
          <cell r="AX513">
            <v>13413.75</v>
          </cell>
          <cell r="AY513">
            <v>12136.25</v>
          </cell>
          <cell r="AZ513">
            <v>10858.75</v>
          </cell>
          <cell r="BA513">
            <v>9581.25</v>
          </cell>
          <cell r="BB513">
            <v>8303.75</v>
          </cell>
          <cell r="BC513">
            <v>7026.25</v>
          </cell>
          <cell r="BD513">
            <v>5748.75</v>
          </cell>
          <cell r="BE513">
            <v>4471.25</v>
          </cell>
        </row>
        <row r="514">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row>
        <row r="515">
          <cell r="AN515">
            <v>214692.79083333336</v>
          </cell>
          <cell r="AO515">
            <v>218322.88749999998</v>
          </cell>
          <cell r="AP515">
            <v>221525.91416666671</v>
          </cell>
          <cell r="AQ515">
            <v>224301.87083333332</v>
          </cell>
          <cell r="AR515">
            <v>226650.75749999995</v>
          </cell>
          <cell r="AS515">
            <v>228572.57416666669</v>
          </cell>
          <cell r="AT515">
            <v>228641.32166666666</v>
          </cell>
          <cell r="AU515">
            <v>227332.33333333328</v>
          </cell>
          <cell r="AV515">
            <v>226546.94166666665</v>
          </cell>
          <cell r="AW515">
            <v>208439.82583333334</v>
          </cell>
          <cell r="AX515">
            <v>188711.87291666665</v>
          </cell>
          <cell r="AY515">
            <v>185117.75416666665</v>
          </cell>
          <cell r="AZ515">
            <v>181865.93291666664</v>
          </cell>
          <cell r="BA515">
            <v>178956.40916666668</v>
          </cell>
          <cell r="BB515">
            <v>173165.09041666667</v>
          </cell>
          <cell r="BC515">
            <v>164952.56125</v>
          </cell>
          <cell r="BD515">
            <v>158003.49875</v>
          </cell>
          <cell r="BE515">
            <v>152317.90291666667</v>
          </cell>
        </row>
        <row r="516">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row>
        <row r="517">
          <cell r="AN517">
            <v>36330.691250000011</v>
          </cell>
          <cell r="AO517">
            <v>33157.467500000006</v>
          </cell>
          <cell r="AP517">
            <v>32855.474583333336</v>
          </cell>
          <cell r="AQ517">
            <v>32532.155833333334</v>
          </cell>
          <cell r="AR517">
            <v>32187.511250000007</v>
          </cell>
          <cell r="AS517">
            <v>31821.540833333333</v>
          </cell>
          <cell r="AT517">
            <v>31434.244583333333</v>
          </cell>
          <cell r="AU517">
            <v>31025.622500000001</v>
          </cell>
          <cell r="AV517">
            <v>30595.67458333333</v>
          </cell>
          <cell r="AW517">
            <v>30144.400833333333</v>
          </cell>
          <cell r="AX517">
            <v>34375.031666666669</v>
          </cell>
          <cell r="AY517">
            <v>43287.565833333334</v>
          </cell>
          <cell r="AZ517">
            <v>52441.731250000004</v>
          </cell>
          <cell r="BA517">
            <v>54515.364583333343</v>
          </cell>
          <cell r="BB517">
            <v>49519.130000000005</v>
          </cell>
          <cell r="BC517">
            <v>45048.814583333333</v>
          </cell>
          <cell r="BD517">
            <v>41104.418333333335</v>
          </cell>
          <cell r="BE517">
            <v>37685.941250000003</v>
          </cell>
        </row>
        <row r="518">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row>
        <row r="519">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row>
        <row r="520">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row>
        <row r="521">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row>
        <row r="522">
          <cell r="AN522">
            <v>1127457.3829166668</v>
          </cell>
          <cell r="AO522">
            <v>1175476.3287500001</v>
          </cell>
          <cell r="AP522">
            <v>1160201.0654166667</v>
          </cell>
          <cell r="AQ522">
            <v>1089634.3524999998</v>
          </cell>
          <cell r="AR522">
            <v>1027070.3991666666</v>
          </cell>
          <cell r="AS522">
            <v>964506.44583333342</v>
          </cell>
          <cell r="AT522">
            <v>903629.31416666694</v>
          </cell>
          <cell r="AU522">
            <v>844439.00416666677</v>
          </cell>
          <cell r="AV522">
            <v>785248.69416666648</v>
          </cell>
          <cell r="AW522">
            <v>700115.3904166664</v>
          </cell>
          <cell r="AX522">
            <v>589039.09291666641</v>
          </cell>
          <cell r="AY522">
            <v>477962.79541666666</v>
          </cell>
          <cell r="AZ522">
            <v>359130.43750000006</v>
          </cell>
          <cell r="BA522">
            <v>232542.01916666669</v>
          </cell>
          <cell r="BB522">
            <v>169247.81000000003</v>
          </cell>
          <cell r="BC522">
            <v>161161.07500000001</v>
          </cell>
          <cell r="BD522">
            <v>144987.60500000001</v>
          </cell>
          <cell r="BE522">
            <v>128814.13499999999</v>
          </cell>
        </row>
        <row r="523">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row>
        <row r="524">
          <cell r="AN524">
            <v>1264118.8966666665</v>
          </cell>
          <cell r="AO524">
            <v>1317958.32</v>
          </cell>
          <cell r="AP524">
            <v>1300831.5083333335</v>
          </cell>
          <cell r="AQ524">
            <v>1221711.2525000002</v>
          </cell>
          <cell r="AR524">
            <v>1151563.7875000001</v>
          </cell>
          <cell r="AS524">
            <v>1081416.3225</v>
          </cell>
          <cell r="AT524">
            <v>1013160.1433333332</v>
          </cell>
          <cell r="AU524">
            <v>946795.24999999965</v>
          </cell>
          <cell r="AV524">
            <v>880430.35666666646</v>
          </cell>
          <cell r="AW524">
            <v>784977.86416666664</v>
          </cell>
          <cell r="AX524">
            <v>660437.77249999985</v>
          </cell>
          <cell r="AY524">
            <v>535897.68083333329</v>
          </cell>
          <cell r="AZ524">
            <v>402661.40000000008</v>
          </cell>
          <cell r="BA524">
            <v>260728.93000000002</v>
          </cell>
          <cell r="BB524">
            <v>189762.69500000004</v>
          </cell>
          <cell r="BC524">
            <v>180695.75</v>
          </cell>
          <cell r="BD524">
            <v>162561.86000000002</v>
          </cell>
          <cell r="BE524">
            <v>144427.97</v>
          </cell>
        </row>
        <row r="525">
          <cell r="AN525">
            <v>90898.036666666667</v>
          </cell>
          <cell r="AO525">
            <v>90905.530833333338</v>
          </cell>
          <cell r="AP525">
            <v>91034.31333333331</v>
          </cell>
          <cell r="AQ525">
            <v>91280.17041666666</v>
          </cell>
          <cell r="AR525">
            <v>91502.611666666649</v>
          </cell>
          <cell r="AS525">
            <v>91701.637083333335</v>
          </cell>
          <cell r="AT525">
            <v>91877.246666666688</v>
          </cell>
          <cell r="AU525">
            <v>92029.440416666679</v>
          </cell>
          <cell r="AV525">
            <v>92158.218333333338</v>
          </cell>
          <cell r="AW525">
            <v>92263.580416666679</v>
          </cell>
          <cell r="AX525">
            <v>92345.526666666672</v>
          </cell>
          <cell r="AY525">
            <v>92404.057083333333</v>
          </cell>
          <cell r="AZ525">
            <v>92439.171666666676</v>
          </cell>
          <cell r="BA525">
            <v>92450.875</v>
          </cell>
          <cell r="BB525">
            <v>84746.633333333317</v>
          </cell>
          <cell r="BC525">
            <v>76850.367499999993</v>
          </cell>
          <cell r="BD525">
            <v>76485.521666666653</v>
          </cell>
          <cell r="BE525">
            <v>76159.080833333326</v>
          </cell>
        </row>
        <row r="526">
          <cell r="AN526">
            <v>0</v>
          </cell>
          <cell r="AO526">
            <v>0</v>
          </cell>
          <cell r="AP526">
            <v>0</v>
          </cell>
          <cell r="AQ526">
            <v>0</v>
          </cell>
          <cell r="AR526">
            <v>0</v>
          </cell>
          <cell r="AS526">
            <v>0</v>
          </cell>
          <cell r="AT526">
            <v>0</v>
          </cell>
          <cell r="AU526">
            <v>0</v>
          </cell>
          <cell r="AV526">
            <v>0</v>
          </cell>
          <cell r="AW526">
            <v>0</v>
          </cell>
          <cell r="AX526">
            <v>0</v>
          </cell>
          <cell r="AY526">
            <v>0</v>
          </cell>
          <cell r="AZ526">
            <v>66.599166666666676</v>
          </cell>
          <cell r="BA526">
            <v>403.23583333333335</v>
          </cell>
          <cell r="BB526">
            <v>943.31083333333333</v>
          </cell>
          <cell r="BC526">
            <v>1483.3858333333335</v>
          </cell>
          <cell r="BD526">
            <v>2023.4608333333335</v>
          </cell>
          <cell r="BE526">
            <v>2563.5358333333338</v>
          </cell>
        </row>
        <row r="527">
          <cell r="AN527">
            <v>401198.90416666673</v>
          </cell>
          <cell r="AO527">
            <v>401501.45916666673</v>
          </cell>
          <cell r="AP527">
            <v>403740.7041666666</v>
          </cell>
          <cell r="AQ527">
            <v>407839.29333333328</v>
          </cell>
          <cell r="AR527">
            <v>411581.48416666669</v>
          </cell>
          <cell r="AS527">
            <v>414967.27666666667</v>
          </cell>
          <cell r="AT527">
            <v>417996.67083333334</v>
          </cell>
          <cell r="AU527">
            <v>420669.66666666669</v>
          </cell>
          <cell r="AV527">
            <v>422986.26416666666</v>
          </cell>
          <cell r="AW527">
            <v>424946.46333333332</v>
          </cell>
          <cell r="AX527">
            <v>426550.26416666666</v>
          </cell>
          <cell r="AY527">
            <v>427797.66666666657</v>
          </cell>
          <cell r="AZ527">
            <v>428688.6708333334</v>
          </cell>
          <cell r="BA527">
            <v>429223.27666666667</v>
          </cell>
          <cell r="BB527">
            <v>431521.37999999995</v>
          </cell>
          <cell r="BC527">
            <v>435584.52166666667</v>
          </cell>
          <cell r="BD527">
            <v>439294.34666666662</v>
          </cell>
          <cell r="BE527">
            <v>442650.85499999998</v>
          </cell>
        </row>
        <row r="528">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row>
        <row r="529">
          <cell r="AN529">
            <v>209455.87</v>
          </cell>
          <cell r="AO529">
            <v>199935.15</v>
          </cell>
          <cell r="AP529">
            <v>190414.43000000002</v>
          </cell>
          <cell r="AQ529">
            <v>180893.71</v>
          </cell>
          <cell r="AR529">
            <v>171372.99</v>
          </cell>
          <cell r="AS529">
            <v>161852.26999999999</v>
          </cell>
          <cell r="AT529">
            <v>152331.54999999999</v>
          </cell>
          <cell r="AU529">
            <v>142810.82999999999</v>
          </cell>
          <cell r="AV529">
            <v>133290.10999999999</v>
          </cell>
          <cell r="AW529">
            <v>123769.39</v>
          </cell>
          <cell r="AX529">
            <v>114248.66999999998</v>
          </cell>
          <cell r="AY529">
            <v>104727.95000000001</v>
          </cell>
          <cell r="AZ529">
            <v>95207.23</v>
          </cell>
          <cell r="BA529">
            <v>85686.51</v>
          </cell>
          <cell r="BB529">
            <v>76165.790000000008</v>
          </cell>
          <cell r="BC529">
            <v>66645.069999999992</v>
          </cell>
          <cell r="BD529">
            <v>57124.348749999983</v>
          </cell>
          <cell r="BE529">
            <v>57267.9925</v>
          </cell>
        </row>
        <row r="530">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row>
        <row r="531">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row>
        <row r="532">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row>
        <row r="533">
          <cell r="AN533">
            <v>47344.607500000006</v>
          </cell>
          <cell r="AO533">
            <v>47304.66333333333</v>
          </cell>
          <cell r="AP533">
            <v>47271.980833333335</v>
          </cell>
          <cell r="AQ533">
            <v>47246.559999999998</v>
          </cell>
          <cell r="AR533">
            <v>47228.40083333334</v>
          </cell>
          <cell r="AS533">
            <v>50603.243333333339</v>
          </cell>
          <cell r="AT533">
            <v>57371.090000000004</v>
          </cell>
          <cell r="AU533">
            <v>59925.933750000004</v>
          </cell>
          <cell r="AV533">
            <v>58339.677499999998</v>
          </cell>
          <cell r="AW533">
            <v>56904.493750000001</v>
          </cell>
          <cell r="AX533">
            <v>55620.3825</v>
          </cell>
          <cell r="AY533">
            <v>54487.34375</v>
          </cell>
          <cell r="AZ533">
            <v>53505.377499999995</v>
          </cell>
          <cell r="BA533">
            <v>52674.483750000007</v>
          </cell>
          <cell r="BB533">
            <v>51994.662499999999</v>
          </cell>
          <cell r="BC533">
            <v>51465.91375</v>
          </cell>
          <cell r="BD533">
            <v>51088.23750000001</v>
          </cell>
          <cell r="BE533">
            <v>50922.452083333337</v>
          </cell>
        </row>
        <row r="534">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row>
        <row r="535">
          <cell r="AN535">
            <v>66245.938750000001</v>
          </cell>
          <cell r="AO535">
            <v>52342.472083333334</v>
          </cell>
          <cell r="AP535">
            <v>40074.707083333335</v>
          </cell>
          <cell r="AQ535">
            <v>29442.643750000007</v>
          </cell>
          <cell r="AR535">
            <v>20446.282083333335</v>
          </cell>
          <cell r="AS535">
            <v>13085.622083333334</v>
          </cell>
          <cell r="AT535">
            <v>7360.6637500000006</v>
          </cell>
          <cell r="AU535">
            <v>3271.4070833333335</v>
          </cell>
          <cell r="AV535">
            <v>817.85208333333333</v>
          </cell>
          <cell r="AW535">
            <v>0</v>
          </cell>
          <cell r="AX535">
            <v>0</v>
          </cell>
          <cell r="AY535">
            <v>0</v>
          </cell>
          <cell r="AZ535">
            <v>0</v>
          </cell>
          <cell r="BA535">
            <v>0</v>
          </cell>
          <cell r="BB535">
            <v>0</v>
          </cell>
          <cell r="BC535">
            <v>0</v>
          </cell>
          <cell r="BD535">
            <v>0</v>
          </cell>
          <cell r="BE535">
            <v>0</v>
          </cell>
        </row>
        <row r="536">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row>
        <row r="537">
          <cell r="AN537">
            <v>284086.98000000004</v>
          </cell>
          <cell r="AO537">
            <v>224463.78666666665</v>
          </cell>
          <cell r="AP537">
            <v>171855.08666666667</v>
          </cell>
          <cell r="AQ537">
            <v>126260.88</v>
          </cell>
          <cell r="AR537">
            <v>87681.166666666672</v>
          </cell>
          <cell r="AS537">
            <v>56115.946666666663</v>
          </cell>
          <cell r="AT537">
            <v>31565.22</v>
          </cell>
          <cell r="AU537">
            <v>14028.986666666666</v>
          </cell>
          <cell r="AV537">
            <v>3507.2466666666664</v>
          </cell>
          <cell r="AW537">
            <v>0</v>
          </cell>
          <cell r="AX537">
            <v>0</v>
          </cell>
          <cell r="AY537">
            <v>0</v>
          </cell>
          <cell r="AZ537">
            <v>0</v>
          </cell>
          <cell r="BA537">
            <v>0</v>
          </cell>
          <cell r="BB537">
            <v>0</v>
          </cell>
          <cell r="BC537">
            <v>0</v>
          </cell>
          <cell r="BD537">
            <v>0</v>
          </cell>
          <cell r="BE537">
            <v>0</v>
          </cell>
        </row>
        <row r="538">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row>
        <row r="539">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row>
        <row r="540">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row>
        <row r="541">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row>
        <row r="542">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row>
        <row r="543">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row>
        <row r="544">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row>
        <row r="545">
          <cell r="AN545">
            <v>731770.83333333337</v>
          </cell>
          <cell r="AO545">
            <v>713541.66666666663</v>
          </cell>
          <cell r="AP545">
            <v>690104.16666666663</v>
          </cell>
          <cell r="AQ545">
            <v>664062.5</v>
          </cell>
          <cell r="AR545">
            <v>632812.5</v>
          </cell>
          <cell r="AS545">
            <v>593750</v>
          </cell>
          <cell r="AT545">
            <v>552083.33333333337</v>
          </cell>
          <cell r="AU545">
            <v>505208.33333333331</v>
          </cell>
          <cell r="AV545">
            <v>450520.83333333331</v>
          </cell>
          <cell r="AW545">
            <v>390625</v>
          </cell>
          <cell r="AX545">
            <v>328125</v>
          </cell>
          <cell r="AY545">
            <v>270833.33333333331</v>
          </cell>
          <cell r="AZ545">
            <v>221354.16666666666</v>
          </cell>
          <cell r="BA545">
            <v>177083.33333333334</v>
          </cell>
          <cell r="BB545">
            <v>138020.83333333334</v>
          </cell>
          <cell r="BC545">
            <v>101562.5</v>
          </cell>
          <cell r="BD545">
            <v>70312.5</v>
          </cell>
          <cell r="BE545">
            <v>46875</v>
          </cell>
        </row>
        <row r="546">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row>
        <row r="547">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row>
        <row r="548">
          <cell r="AN548">
            <v>198954.12000000008</v>
          </cell>
          <cell r="AO548">
            <v>170532.11500000008</v>
          </cell>
          <cell r="AP548">
            <v>143294.35500000007</v>
          </cell>
          <cell r="AQ548">
            <v>118425.09500000002</v>
          </cell>
          <cell r="AR548">
            <v>111317.39708333333</v>
          </cell>
          <cell r="AS548">
            <v>120340.24125000001</v>
          </cell>
          <cell r="AT548">
            <v>128380.31041666667</v>
          </cell>
          <cell r="AU548">
            <v>135348.36958333335</v>
          </cell>
          <cell r="AV548">
            <v>141244.41875000001</v>
          </cell>
          <cell r="AW548">
            <v>139187.43583333332</v>
          </cell>
          <cell r="AX548">
            <v>130897.67583333333</v>
          </cell>
          <cell r="AY548">
            <v>124976.41583333333</v>
          </cell>
          <cell r="AZ548">
            <v>121423.65583333332</v>
          </cell>
          <cell r="BA548">
            <v>120239.40083333332</v>
          </cell>
          <cell r="BB548">
            <v>120239.40083333332</v>
          </cell>
          <cell r="BC548">
            <v>120239.40083333332</v>
          </cell>
          <cell r="BD548">
            <v>104846.33875</v>
          </cell>
          <cell r="BE548">
            <v>75691.234583333338</v>
          </cell>
        </row>
        <row r="549">
          <cell r="AN549">
            <v>371668.69624999998</v>
          </cell>
          <cell r="AO549">
            <v>388019.35041666665</v>
          </cell>
          <cell r="AP549">
            <v>406918.26166666666</v>
          </cell>
          <cell r="AQ549">
            <v>429169.24583333329</v>
          </cell>
          <cell r="AR549">
            <v>448347.43375000003</v>
          </cell>
          <cell r="AS549">
            <v>459950.14375000005</v>
          </cell>
          <cell r="AT549">
            <v>465908.92</v>
          </cell>
          <cell r="AU549">
            <v>467908.0558333334</v>
          </cell>
          <cell r="AV549">
            <v>469271.69874999998</v>
          </cell>
          <cell r="AW549">
            <v>462650.22291666665</v>
          </cell>
          <cell r="AX549">
            <v>433288.76708333334</v>
          </cell>
          <cell r="AY549">
            <v>385384.35791666666</v>
          </cell>
          <cell r="AZ549">
            <v>316068.54125000001</v>
          </cell>
          <cell r="BA549">
            <v>240617.83541666667</v>
          </cell>
          <cell r="BB549">
            <v>182480.215</v>
          </cell>
          <cell r="BC549">
            <v>132210.99708333335</v>
          </cell>
          <cell r="BD549">
            <v>93052.678333333344</v>
          </cell>
          <cell r="BE549">
            <v>69995.160416666666</v>
          </cell>
        </row>
        <row r="550">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row>
        <row r="551">
          <cell r="AN551">
            <v>249236.5</v>
          </cell>
          <cell r="AO551">
            <v>247979</v>
          </cell>
          <cell r="AP551">
            <v>246721.5</v>
          </cell>
          <cell r="AQ551">
            <v>245464</v>
          </cell>
          <cell r="AR551">
            <v>244206.5</v>
          </cell>
          <cell r="AS551">
            <v>242949</v>
          </cell>
          <cell r="AT551">
            <v>241691.5</v>
          </cell>
          <cell r="AU551">
            <v>240434</v>
          </cell>
          <cell r="AV551">
            <v>239176.5</v>
          </cell>
          <cell r="AW551">
            <v>228320.08333333334</v>
          </cell>
          <cell r="AX551">
            <v>207917.14583333334</v>
          </cell>
          <cell r="AY551">
            <v>187619</v>
          </cell>
          <cell r="AZ551">
            <v>167425.64583333334</v>
          </cell>
          <cell r="BA551">
            <v>147337.08333333334</v>
          </cell>
          <cell r="BB551">
            <v>127353.3125</v>
          </cell>
          <cell r="BC551">
            <v>107474.33333333333</v>
          </cell>
          <cell r="BD551">
            <v>87700.145833333328</v>
          </cell>
          <cell r="BE551">
            <v>68030.75</v>
          </cell>
        </row>
        <row r="552">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row>
        <row r="553">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row>
        <row r="554">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row>
        <row r="555">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row>
        <row r="556">
          <cell r="AO556">
            <v>4013.0725000000002</v>
          </cell>
          <cell r="AP556">
            <v>11864.736250000002</v>
          </cell>
          <cell r="AQ556">
            <v>19314.455833333333</v>
          </cell>
          <cell r="AR556">
            <v>26364.754166666666</v>
          </cell>
          <cell r="AS556">
            <v>33071.135833333334</v>
          </cell>
          <cell r="AT556">
            <v>39433.600833333338</v>
          </cell>
          <cell r="AU556">
            <v>45452.14916666667</v>
          </cell>
          <cell r="AV556">
            <v>51126.780833333345</v>
          </cell>
          <cell r="AW556">
            <v>53878.1175</v>
          </cell>
          <cell r="AX556">
            <v>53878.1175</v>
          </cell>
          <cell r="AY556">
            <v>53878.1175</v>
          </cell>
          <cell r="AZ556">
            <v>53878.1175</v>
          </cell>
          <cell r="BA556">
            <v>49865.045000000006</v>
          </cell>
          <cell r="BB556">
            <v>42013.381250000006</v>
          </cell>
          <cell r="BC556">
            <v>34563.661666666667</v>
          </cell>
          <cell r="BD556">
            <v>27513.363333333331</v>
          </cell>
          <cell r="BE556">
            <v>20806.981666666667</v>
          </cell>
        </row>
        <row r="557">
          <cell r="AN557">
            <v>77535.244999999995</v>
          </cell>
          <cell r="AO557">
            <v>52011.63041666666</v>
          </cell>
          <cell r="AP557">
            <v>39142.002500000002</v>
          </cell>
          <cell r="AQ557">
            <v>38739.206249999996</v>
          </cell>
          <cell r="AR557">
            <v>38381.213750000003</v>
          </cell>
          <cell r="AS557">
            <v>38044.421249999999</v>
          </cell>
          <cell r="AT557">
            <v>37944.35833333333</v>
          </cell>
          <cell r="AU557">
            <v>38209.863749999997</v>
          </cell>
          <cell r="AV557">
            <v>38484.952499999999</v>
          </cell>
          <cell r="AW557">
            <v>38609.952499999999</v>
          </cell>
          <cell r="AX557">
            <v>38534.952499999999</v>
          </cell>
          <cell r="AY557">
            <v>38459.952499999999</v>
          </cell>
          <cell r="AZ557">
            <v>38709.952499999999</v>
          </cell>
          <cell r="BA557">
            <v>39210.422083333331</v>
          </cell>
          <cell r="BB557">
            <v>39460.89166666667</v>
          </cell>
          <cell r="BC557">
            <v>39400.058333333334</v>
          </cell>
          <cell r="BD557">
            <v>39278.39166666667</v>
          </cell>
          <cell r="BE557">
            <v>37718.76666666667</v>
          </cell>
        </row>
        <row r="558">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row>
        <row r="559">
          <cell r="AN559">
            <v>82228.808333333334</v>
          </cell>
          <cell r="AO559">
            <v>82695.469583333339</v>
          </cell>
          <cell r="AP559">
            <v>83628.792083333334</v>
          </cell>
          <cell r="AQ559">
            <v>100724.31458333333</v>
          </cell>
          <cell r="AR559">
            <v>124844.04958333333</v>
          </cell>
          <cell r="AS559">
            <v>139825.79708333334</v>
          </cell>
          <cell r="AT559">
            <v>156790.22416666665</v>
          </cell>
          <cell r="AU559">
            <v>186073.77708333335</v>
          </cell>
          <cell r="AV559">
            <v>229727.47666666665</v>
          </cell>
          <cell r="AW559">
            <v>261461.69708333336</v>
          </cell>
          <cell r="AX559">
            <v>279314.68791666668</v>
          </cell>
          <cell r="AY559">
            <v>299239.62875000003</v>
          </cell>
          <cell r="AZ559">
            <v>319164.56958333339</v>
          </cell>
          <cell r="BA559">
            <v>331120.60625000001</v>
          </cell>
          <cell r="BB559">
            <v>336438.40583333332</v>
          </cell>
          <cell r="BC559">
            <v>327579.43958333338</v>
          </cell>
          <cell r="BD559">
            <v>312351.02791666664</v>
          </cell>
          <cell r="BE559">
            <v>306963.73041666666</v>
          </cell>
        </row>
        <row r="560">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row>
        <row r="561">
          <cell r="AN561">
            <v>1423.0620833333332</v>
          </cell>
          <cell r="AO561">
            <v>800.47375</v>
          </cell>
          <cell r="AP561">
            <v>355.76708333333335</v>
          </cell>
          <cell r="AQ561">
            <v>88.942083333333343</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row>
        <row r="562">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row>
        <row r="563">
          <cell r="AN563">
            <v>215353.45708333337</v>
          </cell>
          <cell r="AO563">
            <v>203580.54124999998</v>
          </cell>
          <cell r="AP563">
            <v>193192.67541666667</v>
          </cell>
          <cell r="AQ563">
            <v>184189.85958333334</v>
          </cell>
          <cell r="AR563">
            <v>176572.09375</v>
          </cell>
          <cell r="AS563">
            <v>170339.37791666668</v>
          </cell>
          <cell r="AT563">
            <v>165491.71208333332</v>
          </cell>
          <cell r="AU563">
            <v>162029.09625</v>
          </cell>
          <cell r="AV563">
            <v>159951.53041666668</v>
          </cell>
          <cell r="AW563">
            <v>147008.31833333333</v>
          </cell>
          <cell r="AX563">
            <v>150165.20625000002</v>
          </cell>
          <cell r="AY563">
            <v>179579.67833333332</v>
          </cell>
          <cell r="AZ563">
            <v>206192.77625</v>
          </cell>
          <cell r="BA563">
            <v>230004.5</v>
          </cell>
          <cell r="BB563">
            <v>251014.84958333336</v>
          </cell>
          <cell r="BC563">
            <v>269223.82500000001</v>
          </cell>
          <cell r="BD563">
            <v>284631.42625000002</v>
          </cell>
          <cell r="BE563">
            <v>297237.65333333332</v>
          </cell>
        </row>
        <row r="564">
          <cell r="AN564">
            <v>15468.767083333334</v>
          </cell>
          <cell r="AO564">
            <v>12222.238333333333</v>
          </cell>
          <cell r="AP564">
            <v>9357.6537499999995</v>
          </cell>
          <cell r="AQ564">
            <v>6875.0133333333324</v>
          </cell>
          <cell r="AR564">
            <v>4774.3170833333334</v>
          </cell>
          <cell r="AS564">
            <v>3055.5650000000001</v>
          </cell>
          <cell r="AT564">
            <v>1718.7570833333332</v>
          </cell>
          <cell r="AU564">
            <v>763.89333333333343</v>
          </cell>
          <cell r="AV564">
            <v>190.97375</v>
          </cell>
          <cell r="AW564">
            <v>0</v>
          </cell>
          <cell r="AX564">
            <v>0</v>
          </cell>
          <cell r="AY564">
            <v>0</v>
          </cell>
          <cell r="AZ564">
            <v>0</v>
          </cell>
          <cell r="BA564">
            <v>0</v>
          </cell>
          <cell r="BB564">
            <v>0</v>
          </cell>
          <cell r="BC564">
            <v>0</v>
          </cell>
          <cell r="BD564">
            <v>0</v>
          </cell>
          <cell r="BE564">
            <v>0</v>
          </cell>
        </row>
        <row r="565">
          <cell r="AN565">
            <v>14062.482916666666</v>
          </cell>
          <cell r="AO565">
            <v>11111.095000000001</v>
          </cell>
          <cell r="AP565">
            <v>8506.9295833333326</v>
          </cell>
          <cell r="AQ565">
            <v>6249.9866666666667</v>
          </cell>
          <cell r="AR565">
            <v>4340.2662499999997</v>
          </cell>
          <cell r="AS565">
            <v>2777.7683333333334</v>
          </cell>
          <cell r="AT565">
            <v>1562.4929166666668</v>
          </cell>
          <cell r="AU565">
            <v>694.43999999999994</v>
          </cell>
          <cell r="AV565">
            <v>173.60958333333335</v>
          </cell>
          <cell r="AW565">
            <v>0</v>
          </cell>
          <cell r="AX565">
            <v>0</v>
          </cell>
          <cell r="AY565">
            <v>0</v>
          </cell>
          <cell r="AZ565">
            <v>0</v>
          </cell>
          <cell r="BA565">
            <v>0</v>
          </cell>
          <cell r="BB565">
            <v>0</v>
          </cell>
          <cell r="BC565">
            <v>0</v>
          </cell>
          <cell r="BD565">
            <v>0</v>
          </cell>
          <cell r="BE565">
            <v>0</v>
          </cell>
        </row>
        <row r="566">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row>
        <row r="567">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row>
        <row r="568">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row>
        <row r="569">
          <cell r="AN569">
            <v>18616.149166666666</v>
          </cell>
          <cell r="AO569">
            <v>19832.524166666666</v>
          </cell>
          <cell r="AP569">
            <v>20908.482499999995</v>
          </cell>
          <cell r="AQ569">
            <v>21776.107499999995</v>
          </cell>
          <cell r="AR569">
            <v>22612.065833333327</v>
          </cell>
          <cell r="AS569">
            <v>23405.940833333327</v>
          </cell>
          <cell r="AT569">
            <v>24210.232499999995</v>
          </cell>
          <cell r="AU569">
            <v>25004.107499999987</v>
          </cell>
          <cell r="AV569">
            <v>25735.482499999987</v>
          </cell>
          <cell r="AW569">
            <v>25726.169999999987</v>
          </cell>
          <cell r="AX569">
            <v>24965.753333333323</v>
          </cell>
          <cell r="AY569">
            <v>24059.503333333323</v>
          </cell>
          <cell r="AZ569">
            <v>23017.836666666659</v>
          </cell>
          <cell r="BA569">
            <v>21913.669999999995</v>
          </cell>
          <cell r="BB569">
            <v>20955.336666666666</v>
          </cell>
          <cell r="BC569">
            <v>20101.169999999998</v>
          </cell>
          <cell r="BD569">
            <v>19184.503333333338</v>
          </cell>
          <cell r="BE569">
            <v>18226.170000000002</v>
          </cell>
        </row>
        <row r="570">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row>
        <row r="572">
          <cell r="AN572">
            <v>41965.695416666669</v>
          </cell>
          <cell r="AO572">
            <v>42991.095833333333</v>
          </cell>
          <cell r="AP572">
            <v>43606.335416666661</v>
          </cell>
          <cell r="AQ572">
            <v>43811.415000000001</v>
          </cell>
          <cell r="AR572">
            <v>43811.415000000001</v>
          </cell>
          <cell r="AS572">
            <v>49697.797083333331</v>
          </cell>
          <cell r="AT572">
            <v>56500.782083333332</v>
          </cell>
          <cell r="AU572">
            <v>58232.142916666657</v>
          </cell>
          <cell r="AV572">
            <v>59759.813750000001</v>
          </cell>
          <cell r="AW572">
            <v>61083.794583333329</v>
          </cell>
          <cell r="AX572">
            <v>62204.085416666669</v>
          </cell>
          <cell r="AY572">
            <v>63120.686249999999</v>
          </cell>
          <cell r="AZ572">
            <v>63833.597083333349</v>
          </cell>
          <cell r="BA572">
            <v>64342.817916666674</v>
          </cell>
          <cell r="BB572">
            <v>64648.348750000005</v>
          </cell>
          <cell r="BC572">
            <v>64750.191666666673</v>
          </cell>
          <cell r="BD572">
            <v>64750.191666666673</v>
          </cell>
          <cell r="BE572">
            <v>58863.809583333343</v>
          </cell>
        </row>
        <row r="573">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5669.3774999999996</v>
          </cell>
          <cell r="BE573">
            <v>16492.734583333335</v>
          </cell>
        </row>
        <row r="574">
          <cell r="AN574">
            <v>0</v>
          </cell>
          <cell r="AO574">
            <v>0</v>
          </cell>
          <cell r="AP574">
            <v>0</v>
          </cell>
          <cell r="AQ574">
            <v>0</v>
          </cell>
          <cell r="AR574">
            <v>0</v>
          </cell>
          <cell r="AS574">
            <v>1464.3333333333333</v>
          </cell>
          <cell r="AT574">
            <v>4393</v>
          </cell>
          <cell r="AU574">
            <v>7321.666666666667</v>
          </cell>
          <cell r="AV574">
            <v>10250.333333333334</v>
          </cell>
          <cell r="AW574">
            <v>13179</v>
          </cell>
          <cell r="AX574">
            <v>16107.666666666666</v>
          </cell>
          <cell r="AY574">
            <v>19036.333333333332</v>
          </cell>
          <cell r="AZ574">
            <v>21965</v>
          </cell>
          <cell r="BA574">
            <v>24893.666666666668</v>
          </cell>
          <cell r="BB574">
            <v>27822.333333333332</v>
          </cell>
          <cell r="BC574">
            <v>30751</v>
          </cell>
          <cell r="BD574">
            <v>32267.416666666668</v>
          </cell>
          <cell r="BE574">
            <v>30907.291666666668</v>
          </cell>
        </row>
        <row r="575">
          <cell r="AN575">
            <v>12982.317916666665</v>
          </cell>
          <cell r="AO575">
            <v>12982.317499999997</v>
          </cell>
          <cell r="AP575">
            <v>12982.317499999999</v>
          </cell>
          <cell r="AQ575">
            <v>12982.317499999999</v>
          </cell>
          <cell r="AR575">
            <v>12982.317083333333</v>
          </cell>
          <cell r="AS575">
            <v>12982.316249999998</v>
          </cell>
          <cell r="AT575">
            <v>12982.31541666667</v>
          </cell>
          <cell r="AU575">
            <v>12982.314583333333</v>
          </cell>
          <cell r="AV575">
            <v>12982.313750000001</v>
          </cell>
          <cell r="AW575">
            <v>12982.312916666664</v>
          </cell>
          <cell r="AX575">
            <v>13231.972500000002</v>
          </cell>
          <cell r="AY575">
            <v>13481.6325</v>
          </cell>
          <cell r="AZ575">
            <v>13481.632499999998</v>
          </cell>
          <cell r="BA575">
            <v>13481.632499999998</v>
          </cell>
          <cell r="BB575">
            <v>12482.992499999995</v>
          </cell>
          <cell r="BC575">
            <v>12219.802916666667</v>
          </cell>
          <cell r="BD575">
            <v>13506.841249999999</v>
          </cell>
          <cell r="BE575">
            <v>14610.017083333334</v>
          </cell>
        </row>
        <row r="576">
          <cell r="AN576">
            <v>97870.74</v>
          </cell>
          <cell r="AO576">
            <v>97870.74</v>
          </cell>
          <cell r="AP576">
            <v>97870.74</v>
          </cell>
          <cell r="AQ576">
            <v>97870.74</v>
          </cell>
          <cell r="AR576">
            <v>97870.74</v>
          </cell>
          <cell r="AS576">
            <v>97870.74</v>
          </cell>
          <cell r="AT576">
            <v>97870.74</v>
          </cell>
          <cell r="AU576">
            <v>97870.74</v>
          </cell>
          <cell r="AV576">
            <v>97870.74</v>
          </cell>
          <cell r="AW576">
            <v>97530.911250000005</v>
          </cell>
          <cell r="AX576">
            <v>96511.425000000003</v>
          </cell>
          <cell r="AY576">
            <v>94812.28125</v>
          </cell>
          <cell r="AZ576">
            <v>92433.48</v>
          </cell>
          <cell r="BA576">
            <v>89375.021250000005</v>
          </cell>
          <cell r="BB576">
            <v>85636.905000000013</v>
          </cell>
          <cell r="BC576">
            <v>81219.13125000002</v>
          </cell>
          <cell r="BD576">
            <v>76121.700000000026</v>
          </cell>
          <cell r="BE576">
            <v>70344.611250000016</v>
          </cell>
        </row>
        <row r="577">
          <cell r="AN577">
            <v>0</v>
          </cell>
          <cell r="AO577">
            <v>0</v>
          </cell>
          <cell r="AP577">
            <v>0</v>
          </cell>
          <cell r="AQ577">
            <v>0</v>
          </cell>
          <cell r="AR577">
            <v>0</v>
          </cell>
          <cell r="AS577">
            <v>2255.4166666666665</v>
          </cell>
          <cell r="AT577">
            <v>6766.25</v>
          </cell>
          <cell r="AU577">
            <v>11277.083333333334</v>
          </cell>
          <cell r="AV577">
            <v>15787.916666666666</v>
          </cell>
          <cell r="AW577">
            <v>20298.75</v>
          </cell>
          <cell r="AX577">
            <v>24809.583333333332</v>
          </cell>
          <cell r="AY577">
            <v>29320.416666666668</v>
          </cell>
          <cell r="AZ577">
            <v>33831.25</v>
          </cell>
          <cell r="BA577">
            <v>38342.083333333336</v>
          </cell>
          <cell r="BB577">
            <v>42852.916666666664</v>
          </cell>
          <cell r="BC577">
            <v>47363.75</v>
          </cell>
          <cell r="BD577">
            <v>49699.333333333336</v>
          </cell>
          <cell r="BE577">
            <v>47604.291666666664</v>
          </cell>
        </row>
        <row r="578">
          <cell r="AN578">
            <v>61293.044166666667</v>
          </cell>
          <cell r="AO578">
            <v>62044.259166666663</v>
          </cell>
          <cell r="AP578">
            <v>62628.534166666679</v>
          </cell>
          <cell r="AQ578">
            <v>63045.869166666671</v>
          </cell>
          <cell r="AR578">
            <v>69115.243333333347</v>
          </cell>
          <cell r="AS578">
            <v>80836.664166666669</v>
          </cell>
          <cell r="AT578">
            <v>87214.794583333336</v>
          </cell>
          <cell r="AU578">
            <v>88282.265416666676</v>
          </cell>
          <cell r="AV578">
            <v>89248.072916666672</v>
          </cell>
          <cell r="AW578">
            <v>90112.217083333337</v>
          </cell>
          <cell r="AX578">
            <v>90874.697916666642</v>
          </cell>
          <cell r="AY578">
            <v>91535.515416666676</v>
          </cell>
          <cell r="AZ578">
            <v>92094.669583333321</v>
          </cell>
          <cell r="BA578">
            <v>92552.160416666695</v>
          </cell>
          <cell r="BB578">
            <v>92907.987916666665</v>
          </cell>
          <cell r="BC578">
            <v>93162.152083333334</v>
          </cell>
          <cell r="BD578">
            <v>87495.673750000002</v>
          </cell>
          <cell r="BE578">
            <v>75908.55</v>
          </cell>
        </row>
        <row r="579">
          <cell r="AN579">
            <v>60000</v>
          </cell>
          <cell r="AO579">
            <v>60000</v>
          </cell>
          <cell r="AP579">
            <v>60000</v>
          </cell>
          <cell r="AQ579">
            <v>60000</v>
          </cell>
          <cell r="AR579">
            <v>60000</v>
          </cell>
          <cell r="AS579">
            <v>60000</v>
          </cell>
          <cell r="AT579">
            <v>60000</v>
          </cell>
          <cell r="AU579">
            <v>60000</v>
          </cell>
          <cell r="AV579">
            <v>60000</v>
          </cell>
          <cell r="AW579">
            <v>57500</v>
          </cell>
          <cell r="AX579">
            <v>52500</v>
          </cell>
          <cell r="AY579">
            <v>47500</v>
          </cell>
          <cell r="AZ579">
            <v>42500</v>
          </cell>
          <cell r="BA579">
            <v>37500</v>
          </cell>
          <cell r="BB579">
            <v>32500</v>
          </cell>
          <cell r="BC579">
            <v>27500</v>
          </cell>
          <cell r="BD579">
            <v>22500</v>
          </cell>
          <cell r="BE579">
            <v>17500</v>
          </cell>
        </row>
        <row r="580">
          <cell r="AN580">
            <v>250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row>
        <row r="581">
          <cell r="AN581">
            <v>46283.902500000004</v>
          </cell>
          <cell r="AO581">
            <v>46283.902500000004</v>
          </cell>
          <cell r="AP581">
            <v>46283.902499999997</v>
          </cell>
          <cell r="AQ581">
            <v>46283.902499999997</v>
          </cell>
          <cell r="AR581">
            <v>46283.902499999997</v>
          </cell>
          <cell r="AS581">
            <v>46283.902499999997</v>
          </cell>
          <cell r="AT581">
            <v>46283.902499999997</v>
          </cell>
          <cell r="AU581">
            <v>46283.902499999997</v>
          </cell>
          <cell r="AV581">
            <v>46283.902499999997</v>
          </cell>
          <cell r="AW581">
            <v>46283.902499999997</v>
          </cell>
          <cell r="AX581">
            <v>46283.902499999997</v>
          </cell>
          <cell r="AY581">
            <v>46283.902500000004</v>
          </cell>
          <cell r="AZ581">
            <v>46283.902500000004</v>
          </cell>
          <cell r="BA581">
            <v>46283.902500000004</v>
          </cell>
          <cell r="BB581">
            <v>46283.902499999997</v>
          </cell>
          <cell r="BC581">
            <v>46283.902499999997</v>
          </cell>
          <cell r="BD581">
            <v>46283.902499999997</v>
          </cell>
          <cell r="BE581">
            <v>46283.902499999997</v>
          </cell>
        </row>
        <row r="582">
          <cell r="AN582">
            <v>79107.11</v>
          </cell>
          <cell r="AO582">
            <v>79107.108333333337</v>
          </cell>
          <cell r="AP582">
            <v>79107.106666666674</v>
          </cell>
          <cell r="AQ582">
            <v>79107.10500000001</v>
          </cell>
          <cell r="AR582">
            <v>79107.103333333347</v>
          </cell>
          <cell r="AS582">
            <v>79107.101666666669</v>
          </cell>
          <cell r="AT582">
            <v>79107.10000000002</v>
          </cell>
          <cell r="AU582">
            <v>79107.098333333342</v>
          </cell>
          <cell r="AV582">
            <v>79107.096666666694</v>
          </cell>
          <cell r="AW582">
            <v>79107.095833333355</v>
          </cell>
          <cell r="AX582">
            <v>79113.446250000023</v>
          </cell>
          <cell r="AY582">
            <v>79125.570000000022</v>
          </cell>
          <cell r="AZ582">
            <v>79136.539583333317</v>
          </cell>
          <cell r="BA582">
            <v>79146.354999999996</v>
          </cell>
          <cell r="BB582">
            <v>79155.016250000001</v>
          </cell>
          <cell r="BC582">
            <v>79162.523333333331</v>
          </cell>
          <cell r="BD582">
            <v>79168.876250000016</v>
          </cell>
          <cell r="BE582">
            <v>79174.074999999997</v>
          </cell>
        </row>
        <row r="583">
          <cell r="AN583">
            <v>7115.4254166666678</v>
          </cell>
          <cell r="AO583">
            <v>6020.744583333334</v>
          </cell>
          <cell r="AP583">
            <v>4926.0637500000003</v>
          </cell>
          <cell r="AQ583">
            <v>3831.3829166666669</v>
          </cell>
          <cell r="AR583">
            <v>2736.7020833333336</v>
          </cell>
          <cell r="AS583">
            <v>1642.02125</v>
          </cell>
          <cell r="AT583">
            <v>547.34041666666667</v>
          </cell>
          <cell r="AU583">
            <v>0</v>
          </cell>
          <cell r="AV583">
            <v>0</v>
          </cell>
          <cell r="AW583">
            <v>0</v>
          </cell>
          <cell r="AX583">
            <v>0</v>
          </cell>
          <cell r="AY583">
            <v>0</v>
          </cell>
          <cell r="AZ583">
            <v>0</v>
          </cell>
          <cell r="BA583">
            <v>0</v>
          </cell>
          <cell r="BB583">
            <v>0</v>
          </cell>
          <cell r="BC583">
            <v>0</v>
          </cell>
          <cell r="BD583">
            <v>0</v>
          </cell>
          <cell r="BE583">
            <v>0</v>
          </cell>
        </row>
        <row r="584">
          <cell r="AN584">
            <v>132586.28958333333</v>
          </cell>
          <cell r="AO584">
            <v>129124.83083333336</v>
          </cell>
          <cell r="AP584">
            <v>120857.02958333334</v>
          </cell>
          <cell r="AQ584">
            <v>112105.15375</v>
          </cell>
          <cell r="AR584">
            <v>104094.58458333333</v>
          </cell>
          <cell r="AS584">
            <v>96825.322083333333</v>
          </cell>
          <cell r="AT584">
            <v>90297.366250000006</v>
          </cell>
          <cell r="AU584">
            <v>84510.717083333337</v>
          </cell>
          <cell r="AV584">
            <v>79465.374583333338</v>
          </cell>
          <cell r="AW584">
            <v>75161.33875000001</v>
          </cell>
          <cell r="AX584">
            <v>71598.609583333353</v>
          </cell>
          <cell r="AY584">
            <v>68777.188750000001</v>
          </cell>
          <cell r="AZ584">
            <v>67306.72791666667</v>
          </cell>
          <cell r="BA584">
            <v>60965.134999999987</v>
          </cell>
          <cell r="BB584">
            <v>49381.756666666661</v>
          </cell>
          <cell r="BC584">
            <v>39017.681666666664</v>
          </cell>
          <cell r="BD584">
            <v>29872.909999999993</v>
          </cell>
          <cell r="BE584">
            <v>21947.441666666666</v>
          </cell>
        </row>
        <row r="585">
          <cell r="AN585">
            <v>33891.187499999993</v>
          </cell>
          <cell r="AO585">
            <v>33891.187499999993</v>
          </cell>
          <cell r="AP585">
            <v>33891.187499999993</v>
          </cell>
          <cell r="AQ585">
            <v>30502.067083333332</v>
          </cell>
          <cell r="AR585">
            <v>24100.395416666666</v>
          </cell>
          <cell r="AS585">
            <v>18451.862083333333</v>
          </cell>
          <cell r="AT585">
            <v>13556.467083333331</v>
          </cell>
          <cell r="AU585">
            <v>9414.2104166666668</v>
          </cell>
          <cell r="AV585">
            <v>6025.092083333333</v>
          </cell>
          <cell r="AW585">
            <v>3389.1120833333334</v>
          </cell>
          <cell r="AX585">
            <v>1506.270416666667</v>
          </cell>
          <cell r="AY585">
            <v>376.56708333333336</v>
          </cell>
          <cell r="AZ585">
            <v>0</v>
          </cell>
          <cell r="BA585">
            <v>0</v>
          </cell>
          <cell r="BB585">
            <v>0</v>
          </cell>
          <cell r="BC585">
            <v>0</v>
          </cell>
          <cell r="BD585">
            <v>0</v>
          </cell>
          <cell r="BE585">
            <v>0</v>
          </cell>
        </row>
        <row r="586">
          <cell r="AN586">
            <v>57535.254166666673</v>
          </cell>
          <cell r="AO586">
            <v>59163.61041666667</v>
          </cell>
          <cell r="AP586">
            <v>59706.395833333336</v>
          </cell>
          <cell r="AQ586">
            <v>59706.395833333336</v>
          </cell>
          <cell r="AR586">
            <v>54346.942083333328</v>
          </cell>
          <cell r="AS586">
            <v>49221.544583333329</v>
          </cell>
          <cell r="AT586">
            <v>49729.484166666662</v>
          </cell>
          <cell r="AU586">
            <v>50257.827916666662</v>
          </cell>
          <cell r="AV586">
            <v>50740.7425</v>
          </cell>
          <cell r="AW586">
            <v>51171.644583333335</v>
          </cell>
          <cell r="AX586">
            <v>51550.534166666657</v>
          </cell>
          <cell r="AY586">
            <v>51897.61958333334</v>
          </cell>
          <cell r="AZ586">
            <v>52212.900833333326</v>
          </cell>
          <cell r="BA586">
            <v>52478.250833333332</v>
          </cell>
          <cell r="BB586">
            <v>52598.963333333326</v>
          </cell>
          <cell r="BC586">
            <v>52598.963333333326</v>
          </cell>
          <cell r="BD586">
            <v>52530.562916666669</v>
          </cell>
          <cell r="BE586">
            <v>54168.537499999999</v>
          </cell>
        </row>
        <row r="587">
          <cell r="AN587">
            <v>4091.0875000000001</v>
          </cell>
          <cell r="AO587">
            <v>4091.0875000000001</v>
          </cell>
          <cell r="AP587">
            <v>4091.0875000000001</v>
          </cell>
          <cell r="AQ587">
            <v>4091.0875000000001</v>
          </cell>
          <cell r="AR587">
            <v>4091.0875000000001</v>
          </cell>
          <cell r="AS587">
            <v>4091.0875000000001</v>
          </cell>
          <cell r="AT587">
            <v>3073.8433333333337</v>
          </cell>
          <cell r="AU587">
            <v>2175.3287500000001</v>
          </cell>
          <cell r="AV587">
            <v>2347.8954166666667</v>
          </cell>
          <cell r="AW587">
            <v>2401.7325000000001</v>
          </cell>
          <cell r="AX587">
            <v>2401.7325000000001</v>
          </cell>
          <cell r="AY587">
            <v>2401.7325000000001</v>
          </cell>
          <cell r="AZ587">
            <v>2401.7325000000001</v>
          </cell>
          <cell r="BA587">
            <v>2401.7325000000001</v>
          </cell>
          <cell r="BB587">
            <v>2401.7325000000001</v>
          </cell>
          <cell r="BC587">
            <v>2401.7325000000001</v>
          </cell>
          <cell r="BD587">
            <v>2401.7325000000001</v>
          </cell>
          <cell r="BE587">
            <v>2401.7325000000001</v>
          </cell>
        </row>
        <row r="588">
          <cell r="AN588">
            <v>34233.014999999999</v>
          </cell>
          <cell r="AO588">
            <v>36678.232083333336</v>
          </cell>
          <cell r="AP588">
            <v>38424.816666666666</v>
          </cell>
          <cell r="AQ588">
            <v>39472.768750000003</v>
          </cell>
          <cell r="AR588">
            <v>39822.08666666667</v>
          </cell>
          <cell r="AS588">
            <v>43664.567500000005</v>
          </cell>
          <cell r="AT588">
            <v>46808.415833333333</v>
          </cell>
          <cell r="AU588">
            <v>46109.783750000002</v>
          </cell>
          <cell r="AV588">
            <v>46109.784583333327</v>
          </cell>
          <cell r="AW588">
            <v>46109.785416666673</v>
          </cell>
          <cell r="AX588">
            <v>46109.786249999997</v>
          </cell>
          <cell r="AY588">
            <v>46109.787083333329</v>
          </cell>
          <cell r="AZ588">
            <v>46109.787916666661</v>
          </cell>
          <cell r="BA588">
            <v>46109.788750000007</v>
          </cell>
          <cell r="BB588">
            <v>46109.789583333331</v>
          </cell>
          <cell r="BC588">
            <v>46109.790416666663</v>
          </cell>
          <cell r="BD588">
            <v>46109.792916666665</v>
          </cell>
          <cell r="BE588">
            <v>46109.795000000006</v>
          </cell>
        </row>
        <row r="589">
          <cell r="AN589">
            <v>15057.143749999997</v>
          </cell>
          <cell r="AO589">
            <v>21080.001249999998</v>
          </cell>
          <cell r="AP589">
            <v>27102.858749999999</v>
          </cell>
          <cell r="AQ589">
            <v>33125.716249999998</v>
          </cell>
          <cell r="AR589">
            <v>39148.573749999996</v>
          </cell>
          <cell r="AS589">
            <v>45171.431249999994</v>
          </cell>
          <cell r="AT589">
            <v>49004.158749999995</v>
          </cell>
          <cell r="AU589">
            <v>50372.99</v>
          </cell>
          <cell r="AV589">
            <v>51194.28875</v>
          </cell>
          <cell r="AW589">
            <v>51468.055</v>
          </cell>
          <cell r="AX589">
            <v>48456.626250000001</v>
          </cell>
          <cell r="AY589">
            <v>42433.768749999996</v>
          </cell>
          <cell r="AZ589">
            <v>36410.911249999997</v>
          </cell>
          <cell r="BA589">
            <v>30388.053750000003</v>
          </cell>
          <cell r="BB589">
            <v>24365.196249999997</v>
          </cell>
          <cell r="BC589">
            <v>18342.338749999999</v>
          </cell>
          <cell r="BD589">
            <v>12319.481249999999</v>
          </cell>
          <cell r="BE589">
            <v>6296.6237499999988</v>
          </cell>
        </row>
        <row r="590">
          <cell r="AQ590">
            <v>0</v>
          </cell>
          <cell r="AR590">
            <v>14815.35</v>
          </cell>
          <cell r="AS590">
            <v>43099.200000000004</v>
          </cell>
          <cell r="AT590">
            <v>68689.349999999991</v>
          </cell>
          <cell r="AU590">
            <v>91585.8</v>
          </cell>
          <cell r="AV590">
            <v>111788.54999999999</v>
          </cell>
          <cell r="AW590">
            <v>129297.59999999999</v>
          </cell>
          <cell r="AX590">
            <v>144112.94999999998</v>
          </cell>
          <cell r="AY590">
            <v>156234.6</v>
          </cell>
          <cell r="AZ590">
            <v>165662.55000000002</v>
          </cell>
          <cell r="BA590">
            <v>172396.79999999999</v>
          </cell>
          <cell r="BB590">
            <v>176437.35</v>
          </cell>
          <cell r="BC590">
            <v>194972.96249999999</v>
          </cell>
          <cell r="BD590">
            <v>213102.74041666664</v>
          </cell>
          <cell r="BE590">
            <v>214899.22416666671</v>
          </cell>
        </row>
        <row r="591">
          <cell r="AQ591">
            <v>0</v>
          </cell>
          <cell r="AR591">
            <v>0</v>
          </cell>
          <cell r="AS591">
            <v>4152.2150000000001</v>
          </cell>
          <cell r="AT591">
            <v>12456.644999999999</v>
          </cell>
          <cell r="AU591">
            <v>20761.075000000001</v>
          </cell>
          <cell r="AV591">
            <v>29065.505000000001</v>
          </cell>
          <cell r="AW591">
            <v>33217.72</v>
          </cell>
          <cell r="AX591">
            <v>33217.72</v>
          </cell>
          <cell r="AY591">
            <v>33217.72</v>
          </cell>
          <cell r="AZ591">
            <v>33217.72</v>
          </cell>
          <cell r="BA591">
            <v>33217.72</v>
          </cell>
          <cell r="BB591">
            <v>33217.72</v>
          </cell>
          <cell r="BC591">
            <v>33217.72</v>
          </cell>
          <cell r="BD591">
            <v>33217.72</v>
          </cell>
          <cell r="BE591">
            <v>29065.505000000001</v>
          </cell>
        </row>
        <row r="592">
          <cell r="AS592">
            <v>0</v>
          </cell>
          <cell r="AT592">
            <v>8674.5941666666677</v>
          </cell>
          <cell r="AU592">
            <v>25235.182916666668</v>
          </cell>
          <cell r="AV592">
            <v>40218.572500000002</v>
          </cell>
          <cell r="AW592">
            <v>53624.762916666667</v>
          </cell>
          <cell r="AX592">
            <v>65453.754166666658</v>
          </cell>
          <cell r="AY592">
            <v>75705.546249999999</v>
          </cell>
          <cell r="AZ592">
            <v>84380.13916666666</v>
          </cell>
          <cell r="BA592">
            <v>91477.532916666649</v>
          </cell>
          <cell r="BB592">
            <v>96997.727499999994</v>
          </cell>
          <cell r="BC592">
            <v>100940.72291666665</v>
          </cell>
          <cell r="BD592">
            <v>103306.51916666665</v>
          </cell>
          <cell r="BE592">
            <v>104095.11749999999</v>
          </cell>
        </row>
        <row r="593">
          <cell r="AU593">
            <v>3027.6749999999997</v>
          </cell>
          <cell r="AV593">
            <v>8866.7624999999989</v>
          </cell>
          <cell r="AW593">
            <v>14273.324999999997</v>
          </cell>
          <cell r="AX593">
            <v>19247.362499999999</v>
          </cell>
          <cell r="AY593">
            <v>23788.875</v>
          </cell>
          <cell r="AZ593">
            <v>27897.862499999999</v>
          </cell>
          <cell r="BA593">
            <v>31574.325000000001</v>
          </cell>
          <cell r="BB593">
            <v>34818.262500000004</v>
          </cell>
          <cell r="BC593">
            <v>37629.675000000003</v>
          </cell>
          <cell r="BD593">
            <v>40008.5625</v>
          </cell>
          <cell r="BE593">
            <v>41954.924999999996</v>
          </cell>
        </row>
        <row r="594">
          <cell r="AW594">
            <v>6881.0220833333333</v>
          </cell>
          <cell r="AX594">
            <v>18922.811249999999</v>
          </cell>
          <cell r="AY594">
            <v>27524.09041666667</v>
          </cell>
          <cell r="AZ594">
            <v>32684.859583333335</v>
          </cell>
          <cell r="BA594">
            <v>34405.116666666661</v>
          </cell>
          <cell r="BB594">
            <v>34405.116666666661</v>
          </cell>
          <cell r="BC594">
            <v>53256.1875</v>
          </cell>
          <cell r="BD594">
            <v>90958.329166666663</v>
          </cell>
          <cell r="BE594">
            <v>126565.90750000002</v>
          </cell>
        </row>
        <row r="595">
          <cell r="AW595">
            <v>381.83791666666667</v>
          </cell>
          <cell r="AX595">
            <v>1145.5137500000001</v>
          </cell>
          <cell r="AY595">
            <v>1909.1895833333335</v>
          </cell>
          <cell r="AZ595">
            <v>2672.865416666667</v>
          </cell>
          <cell r="BA595">
            <v>3436.5412500000002</v>
          </cell>
          <cell r="BB595">
            <v>4200.2170833333339</v>
          </cell>
          <cell r="BC595">
            <v>4963.8929166666667</v>
          </cell>
          <cell r="BD595">
            <v>5727.5687500000013</v>
          </cell>
          <cell r="BE595">
            <v>6491.2445833333331</v>
          </cell>
        </row>
        <row r="596">
          <cell r="AW596">
            <v>7731.28</v>
          </cell>
          <cell r="AX596">
            <v>35572.957916666666</v>
          </cell>
          <cell r="AY596">
            <v>77780.095416666663</v>
          </cell>
          <cell r="AZ596">
            <v>133886.13333333333</v>
          </cell>
          <cell r="BA596">
            <v>191193.07375000001</v>
          </cell>
          <cell r="BB596">
            <v>228905.49000000002</v>
          </cell>
          <cell r="BC596">
            <v>255448.96083333335</v>
          </cell>
          <cell r="BD596">
            <v>274403.38416666671</v>
          </cell>
          <cell r="BE596">
            <v>284445.25875000004</v>
          </cell>
        </row>
        <row r="597">
          <cell r="AW597">
            <v>586.83333333333337</v>
          </cell>
          <cell r="AX597">
            <v>1760.5</v>
          </cell>
          <cell r="AY597">
            <v>2934.1666666666665</v>
          </cell>
          <cell r="AZ597">
            <v>4107.833333333333</v>
          </cell>
          <cell r="BA597">
            <v>5281.5</v>
          </cell>
          <cell r="BB597">
            <v>6455.166666666667</v>
          </cell>
          <cell r="BC597">
            <v>7628.833333333333</v>
          </cell>
          <cell r="BD597">
            <v>8802.5</v>
          </cell>
          <cell r="BE597">
            <v>9976.1666666666661</v>
          </cell>
        </row>
        <row r="598">
          <cell r="AW598">
            <v>2063.5</v>
          </cell>
          <cell r="AX598">
            <v>6190.5</v>
          </cell>
          <cell r="AY598">
            <v>10317.5</v>
          </cell>
          <cell r="AZ598">
            <v>14444.5</v>
          </cell>
          <cell r="BA598">
            <v>18399.541666666668</v>
          </cell>
          <cell r="BB598">
            <v>22010.666666666668</v>
          </cell>
          <cell r="BC598">
            <v>25277.875</v>
          </cell>
          <cell r="BD598">
            <v>28201.166666666668</v>
          </cell>
          <cell r="BE598">
            <v>30780.541666666668</v>
          </cell>
        </row>
        <row r="599">
          <cell r="AW599">
            <v>14512.311249999999</v>
          </cell>
          <cell r="AX599">
            <v>760203.60041666671</v>
          </cell>
          <cell r="AY599">
            <v>2222561.5562499999</v>
          </cell>
          <cell r="AZ599">
            <v>3689085.1879166663</v>
          </cell>
          <cell r="BA599">
            <v>5175416.2833333323</v>
          </cell>
          <cell r="BB599">
            <v>6677389.1666666651</v>
          </cell>
          <cell r="BC599">
            <v>7428375.6083333315</v>
          </cell>
          <cell r="BD599">
            <v>7428375.6083333315</v>
          </cell>
          <cell r="BE599">
            <v>7430408.7020833315</v>
          </cell>
        </row>
        <row r="600">
          <cell r="AW600">
            <v>61973.482916666668</v>
          </cell>
          <cell r="AX600">
            <v>185920.44875000001</v>
          </cell>
          <cell r="AY600">
            <v>309867.41458333336</v>
          </cell>
          <cell r="AZ600">
            <v>436100.9291666667</v>
          </cell>
          <cell r="BA600">
            <v>573206.79333333333</v>
          </cell>
          <cell r="BB600">
            <v>718898.45833333337</v>
          </cell>
          <cell r="BC600">
            <v>791744.29083333339</v>
          </cell>
          <cell r="BD600">
            <v>791744.29083333339</v>
          </cell>
          <cell r="BE600">
            <v>792860.27541666664</v>
          </cell>
        </row>
        <row r="601">
          <cell r="AW601">
            <v>3266.3287500000001</v>
          </cell>
          <cell r="AX601">
            <v>9798.9862499999999</v>
          </cell>
          <cell r="AY601">
            <v>16331.643750000001</v>
          </cell>
          <cell r="AZ601">
            <v>22930.819166666664</v>
          </cell>
          <cell r="BA601">
            <v>29846.270833333332</v>
          </cell>
          <cell r="BB601">
            <v>37011.480833333335</v>
          </cell>
          <cell r="BC601">
            <v>40594.085833333338</v>
          </cell>
          <cell r="BD601">
            <v>40594.085833333338</v>
          </cell>
          <cell r="BE601">
            <v>40626.604583333334</v>
          </cell>
        </row>
        <row r="605">
          <cell r="AW605">
            <v>94978.072916666672</v>
          </cell>
          <cell r="AX605">
            <v>272542.29166666669</v>
          </cell>
          <cell r="AY605">
            <v>436739.32291666669</v>
          </cell>
          <cell r="AZ605">
            <v>613017.60416666663</v>
          </cell>
          <cell r="BA605">
            <v>796885.20833333337</v>
          </cell>
          <cell r="BB605">
            <v>969647.34375</v>
          </cell>
          <cell r="BC605">
            <v>1145807.1354166667</v>
          </cell>
          <cell r="BD605">
            <v>1325364.5833333333</v>
          </cell>
          <cell r="BE605">
            <v>1494872.5520833333</v>
          </cell>
        </row>
        <row r="607">
          <cell r="AW607">
            <v>638.75</v>
          </cell>
          <cell r="AX607">
            <v>1916.25</v>
          </cell>
          <cell r="AY607">
            <v>3193.75</v>
          </cell>
          <cell r="AZ607">
            <v>4471.25</v>
          </cell>
          <cell r="BA607">
            <v>5748.75</v>
          </cell>
          <cell r="BB607">
            <v>7026.25</v>
          </cell>
          <cell r="BC607">
            <v>8303.75</v>
          </cell>
          <cell r="BD607">
            <v>9581.25</v>
          </cell>
          <cell r="BE607">
            <v>10858.75</v>
          </cell>
        </row>
        <row r="609">
          <cell r="AW609">
            <v>3650</v>
          </cell>
          <cell r="AX609">
            <v>10950</v>
          </cell>
          <cell r="AY609">
            <v>18250</v>
          </cell>
          <cell r="AZ609">
            <v>25550</v>
          </cell>
          <cell r="BA609">
            <v>32850</v>
          </cell>
          <cell r="BB609">
            <v>40150</v>
          </cell>
          <cell r="BC609">
            <v>47450</v>
          </cell>
          <cell r="BD609">
            <v>54750</v>
          </cell>
          <cell r="BE609">
            <v>62050</v>
          </cell>
        </row>
        <row r="610">
          <cell r="AW610">
            <v>2500</v>
          </cell>
          <cell r="AX610">
            <v>7500</v>
          </cell>
          <cell r="AY610">
            <v>12500</v>
          </cell>
          <cell r="AZ610">
            <v>17500</v>
          </cell>
          <cell r="BA610">
            <v>22500</v>
          </cell>
          <cell r="BB610">
            <v>27500</v>
          </cell>
          <cell r="BC610">
            <v>32500</v>
          </cell>
          <cell r="BD610">
            <v>37500</v>
          </cell>
          <cell r="BE610">
            <v>42500</v>
          </cell>
        </row>
        <row r="611">
          <cell r="AW611">
            <v>4152.2150000000001</v>
          </cell>
          <cell r="AX611">
            <v>12456.644999999999</v>
          </cell>
          <cell r="AY611">
            <v>20761.075000000001</v>
          </cell>
          <cell r="AZ611">
            <v>29065.505000000001</v>
          </cell>
          <cell r="BA611">
            <v>37369.935000000005</v>
          </cell>
          <cell r="BB611">
            <v>45674.364999999998</v>
          </cell>
          <cell r="BC611">
            <v>53978.795000000006</v>
          </cell>
          <cell r="BD611">
            <v>62283.225000000006</v>
          </cell>
          <cell r="BE611">
            <v>70587.655000000013</v>
          </cell>
        </row>
        <row r="612">
          <cell r="AX612">
            <v>0</v>
          </cell>
          <cell r="AY612">
            <v>1704.4549999999999</v>
          </cell>
          <cell r="AZ612">
            <v>5113.3649999999998</v>
          </cell>
          <cell r="BA612">
            <v>8522.2749999999996</v>
          </cell>
          <cell r="BB612">
            <v>11931.184999999999</v>
          </cell>
          <cell r="BC612">
            <v>15340.094999999999</v>
          </cell>
          <cell r="BD612">
            <v>18749.004999999997</v>
          </cell>
          <cell r="BE612">
            <v>22157.914999999997</v>
          </cell>
        </row>
        <row r="613">
          <cell r="AZ613">
            <v>0</v>
          </cell>
          <cell r="BA613">
            <v>6205</v>
          </cell>
          <cell r="BB613">
            <v>18615</v>
          </cell>
          <cell r="BC613">
            <v>31025</v>
          </cell>
          <cell r="BD613">
            <v>43435</v>
          </cell>
          <cell r="BE613">
            <v>55845</v>
          </cell>
        </row>
        <row r="614">
          <cell r="AX614">
            <v>0</v>
          </cell>
          <cell r="AY614">
            <v>40425.730000000003</v>
          </cell>
          <cell r="AZ614">
            <v>121277.19</v>
          </cell>
          <cell r="BA614">
            <v>202128.65</v>
          </cell>
          <cell r="BB614">
            <v>282980.11000000004</v>
          </cell>
          <cell r="BC614">
            <v>363831.57</v>
          </cell>
          <cell r="BD614">
            <v>444683.02999999997</v>
          </cell>
          <cell r="BE614">
            <v>525534.48999999987</v>
          </cell>
        </row>
        <row r="615">
          <cell r="BC615">
            <v>3942</v>
          </cell>
          <cell r="BD615">
            <v>11497.5</v>
          </cell>
          <cell r="BE615">
            <v>18396</v>
          </cell>
        </row>
        <row r="617">
          <cell r="AN617">
            <v>45990</v>
          </cell>
          <cell r="AO617">
            <v>44712.5</v>
          </cell>
          <cell r="AP617">
            <v>43435</v>
          </cell>
          <cell r="AQ617">
            <v>42157.5</v>
          </cell>
          <cell r="AR617">
            <v>40880</v>
          </cell>
          <cell r="AS617">
            <v>39602.5</v>
          </cell>
          <cell r="AT617">
            <v>38325</v>
          </cell>
          <cell r="AU617">
            <v>37047.5</v>
          </cell>
          <cell r="AV617">
            <v>35770</v>
          </cell>
          <cell r="AW617">
            <v>33374.6875</v>
          </cell>
          <cell r="AX617">
            <v>29914.791666666668</v>
          </cell>
          <cell r="AY617">
            <v>26561.354166666668</v>
          </cell>
          <cell r="AZ617">
            <v>23314.375</v>
          </cell>
          <cell r="BA617">
            <v>20173.854166666668</v>
          </cell>
          <cell r="BB617">
            <v>17139.791666666668</v>
          </cell>
          <cell r="BC617">
            <v>14212.1875</v>
          </cell>
          <cell r="BD617">
            <v>11391.041666666666</v>
          </cell>
          <cell r="BE617">
            <v>8676.3541666666661</v>
          </cell>
        </row>
        <row r="618">
          <cell r="AN618">
            <v>114182.57</v>
          </cell>
          <cell r="AO618">
            <v>106026.68</v>
          </cell>
          <cell r="AP618">
            <v>97870.790000000023</v>
          </cell>
          <cell r="AQ618">
            <v>89714.89999999998</v>
          </cell>
          <cell r="AR618">
            <v>81559.009999999995</v>
          </cell>
          <cell r="AS618">
            <v>73403.12</v>
          </cell>
          <cell r="AT618">
            <v>65247.229999999989</v>
          </cell>
          <cell r="AU618">
            <v>57091.340000000004</v>
          </cell>
          <cell r="AV618">
            <v>48935.445416666662</v>
          </cell>
          <cell r="AW618">
            <v>41119.375000000007</v>
          </cell>
          <cell r="AX618">
            <v>33982.962083333339</v>
          </cell>
          <cell r="AY618">
            <v>27526.206666666669</v>
          </cell>
          <cell r="AZ618">
            <v>21749.108749999996</v>
          </cell>
          <cell r="BA618">
            <v>16651.668333333331</v>
          </cell>
          <cell r="BB618">
            <v>12233.885416666666</v>
          </cell>
          <cell r="BC618">
            <v>8495.76</v>
          </cell>
          <cell r="BD618">
            <v>5437.2920833333328</v>
          </cell>
          <cell r="BE618">
            <v>3058.4816666666666</v>
          </cell>
        </row>
        <row r="619">
          <cell r="BA619">
            <v>17580.833333333332</v>
          </cell>
          <cell r="BB619">
            <v>52225.416666666664</v>
          </cell>
          <cell r="BC619">
            <v>85835.833333333328</v>
          </cell>
          <cell r="BD619">
            <v>118412.08333333333</v>
          </cell>
          <cell r="BE619">
            <v>149954.16666666666</v>
          </cell>
        </row>
        <row r="620">
          <cell r="AN620">
            <v>170000</v>
          </cell>
          <cell r="AO620">
            <v>165000</v>
          </cell>
          <cell r="AP620">
            <v>160000</v>
          </cell>
          <cell r="AQ620">
            <v>155000</v>
          </cell>
          <cell r="AR620">
            <v>150000</v>
          </cell>
          <cell r="AS620">
            <v>145000</v>
          </cell>
          <cell r="AT620">
            <v>140000</v>
          </cell>
          <cell r="AU620">
            <v>135000</v>
          </cell>
          <cell r="AV620">
            <v>130000</v>
          </cell>
          <cell r="AW620">
            <v>121041.66666666667</v>
          </cell>
          <cell r="AX620">
            <v>108333.33333333333</v>
          </cell>
          <cell r="AY620">
            <v>96041.666666666672</v>
          </cell>
          <cell r="AZ620">
            <v>84166.666666666672</v>
          </cell>
          <cell r="BA620">
            <v>72708.333333333328</v>
          </cell>
          <cell r="BB620">
            <v>61666.666666666664</v>
          </cell>
          <cell r="BC620">
            <v>51041.666666666664</v>
          </cell>
          <cell r="BD620">
            <v>40833.333333333336</v>
          </cell>
          <cell r="BE620">
            <v>31041.666666666668</v>
          </cell>
        </row>
        <row r="621">
          <cell r="AN621">
            <v>69350</v>
          </cell>
          <cell r="AO621">
            <v>79995.833333333328</v>
          </cell>
          <cell r="AP621">
            <v>90033.333333333328</v>
          </cell>
          <cell r="AQ621">
            <v>99462.5</v>
          </cell>
          <cell r="AR621">
            <v>108283.33333333333</v>
          </cell>
          <cell r="AS621">
            <v>116495.83333333333</v>
          </cell>
          <cell r="AT621">
            <v>124100</v>
          </cell>
          <cell r="AU621">
            <v>124100</v>
          </cell>
          <cell r="AV621">
            <v>116800</v>
          </cell>
          <cell r="AW621">
            <v>106762.5</v>
          </cell>
          <cell r="AX621">
            <v>94291.666666666672</v>
          </cell>
          <cell r="AY621">
            <v>82429.166666666672</v>
          </cell>
          <cell r="AZ621">
            <v>71175</v>
          </cell>
          <cell r="BA621">
            <v>60529.166666666664</v>
          </cell>
          <cell r="BB621">
            <v>50491.666666666664</v>
          </cell>
          <cell r="BC621">
            <v>41062.5</v>
          </cell>
          <cell r="BD621">
            <v>32241.666666666668</v>
          </cell>
          <cell r="BE621">
            <v>24029.166666666668</v>
          </cell>
        </row>
        <row r="622">
          <cell r="AQ622">
            <v>0</v>
          </cell>
          <cell r="AR622">
            <v>0</v>
          </cell>
          <cell r="AS622">
            <v>16262.841249999999</v>
          </cell>
          <cell r="AT622">
            <v>49134.541666666664</v>
          </cell>
          <cell r="AU622">
            <v>80276.152500000011</v>
          </cell>
          <cell r="AV622">
            <v>108995.63791666667</v>
          </cell>
          <cell r="AW622">
            <v>123182.37166666666</v>
          </cell>
          <cell r="AX622">
            <v>123182.37166666666</v>
          </cell>
          <cell r="AY622">
            <v>123182.37166666666</v>
          </cell>
          <cell r="AZ622">
            <v>123182.37166666666</v>
          </cell>
          <cell r="BA622">
            <v>123182.37166666666</v>
          </cell>
          <cell r="BB622">
            <v>123182.37166666666</v>
          </cell>
          <cell r="BC622">
            <v>123182.37166666666</v>
          </cell>
          <cell r="BD622">
            <v>123182.37166666666</v>
          </cell>
          <cell r="BE622">
            <v>106919.53041666666</v>
          </cell>
        </row>
        <row r="623">
          <cell r="AW623">
            <v>1117.8125</v>
          </cell>
          <cell r="AX623">
            <v>3300.2083333333335</v>
          </cell>
          <cell r="AY623">
            <v>5376.145833333333</v>
          </cell>
          <cell r="AZ623">
            <v>7345.625</v>
          </cell>
          <cell r="BA623">
            <v>9208.6458333333339</v>
          </cell>
          <cell r="BB623">
            <v>10965.208333333334</v>
          </cell>
          <cell r="BC623">
            <v>12615.3125</v>
          </cell>
          <cell r="BD623">
            <v>14158.958333333334</v>
          </cell>
          <cell r="BE623">
            <v>15596.145833333334</v>
          </cell>
        </row>
        <row r="624">
          <cell r="AW624">
            <v>3958.3333333333335</v>
          </cell>
          <cell r="AX624">
            <v>11666.666666666666</v>
          </cell>
          <cell r="AY624">
            <v>18958.333333333332</v>
          </cell>
          <cell r="AZ624">
            <v>25833.333333333332</v>
          </cell>
          <cell r="BA624">
            <v>32291.666666666668</v>
          </cell>
          <cell r="BB624">
            <v>38333.333333333336</v>
          </cell>
          <cell r="BC624">
            <v>43958.333333333336</v>
          </cell>
          <cell r="BD624">
            <v>49166.666666666664</v>
          </cell>
          <cell r="BE624">
            <v>53958.333333333336</v>
          </cell>
        </row>
        <row r="625">
          <cell r="AW625">
            <v>2737.5</v>
          </cell>
          <cell r="AX625">
            <v>7908.333333333333</v>
          </cell>
          <cell r="AY625">
            <v>12470.833333333334</v>
          </cell>
          <cell r="AZ625">
            <v>16425</v>
          </cell>
          <cell r="BA625">
            <v>19770.833333333332</v>
          </cell>
          <cell r="BB625">
            <v>22508.333333333332</v>
          </cell>
          <cell r="BC625">
            <v>24637.5</v>
          </cell>
          <cell r="BD625">
            <v>26158.333333333332</v>
          </cell>
          <cell r="BE625">
            <v>27070.833333333332</v>
          </cell>
        </row>
        <row r="626">
          <cell r="AW626">
            <v>13840.715833333334</v>
          </cell>
          <cell r="AX626">
            <v>118658.77833333332</v>
          </cell>
          <cell r="AY626">
            <v>222784.80500000002</v>
          </cell>
          <cell r="AZ626">
            <v>248736.14708333332</v>
          </cell>
          <cell r="BA626">
            <v>273995.45333333331</v>
          </cell>
          <cell r="BB626">
            <v>298562.72375</v>
          </cell>
          <cell r="BC626">
            <v>322437.95833333331</v>
          </cell>
          <cell r="BD626">
            <v>345621.15708333335</v>
          </cell>
          <cell r="BE626">
            <v>368112.32000000007</v>
          </cell>
        </row>
        <row r="627">
          <cell r="AW627">
            <v>4576.5</v>
          </cell>
          <cell r="AX627">
            <v>13695.6</v>
          </cell>
          <cell r="AY627">
            <v>22746.899999999998</v>
          </cell>
          <cell r="AZ627">
            <v>31730.399999999998</v>
          </cell>
          <cell r="BA627">
            <v>40646.1</v>
          </cell>
          <cell r="BB627">
            <v>49494</v>
          </cell>
          <cell r="BC627">
            <v>58274.1</v>
          </cell>
          <cell r="BD627">
            <v>66986.400000000009</v>
          </cell>
          <cell r="BE627">
            <v>75630.900000000009</v>
          </cell>
        </row>
        <row r="628">
          <cell r="AW628">
            <v>67156.25</v>
          </cell>
          <cell r="AX628">
            <v>201468.75</v>
          </cell>
          <cell r="AY628">
            <v>335781.25</v>
          </cell>
          <cell r="AZ628">
            <v>453692.1875</v>
          </cell>
          <cell r="BA628">
            <v>555201.5625</v>
          </cell>
          <cell r="BB628">
            <v>656710.9375</v>
          </cell>
          <cell r="BC628">
            <v>743717.1875</v>
          </cell>
          <cell r="BD628">
            <v>816220.3125</v>
          </cell>
          <cell r="BE628">
            <v>888723.4375</v>
          </cell>
        </row>
        <row r="632">
          <cell r="AW632">
            <v>0</v>
          </cell>
          <cell r="AX632">
            <v>0</v>
          </cell>
          <cell r="AY632">
            <v>0</v>
          </cell>
          <cell r="AZ632">
            <v>0</v>
          </cell>
          <cell r="BA632">
            <v>0</v>
          </cell>
          <cell r="BB632">
            <v>0</v>
          </cell>
          <cell r="BC632">
            <v>0</v>
          </cell>
          <cell r="BD632">
            <v>1375.25</v>
          </cell>
          <cell r="BE632">
            <v>4125.75</v>
          </cell>
        </row>
        <row r="633">
          <cell r="AW633">
            <v>9012.0833333333339</v>
          </cell>
          <cell r="AX633">
            <v>26983.854166666668</v>
          </cell>
          <cell r="AY633">
            <v>44850.833333333336</v>
          </cell>
          <cell r="AZ633">
            <v>62613.020833333336</v>
          </cell>
          <cell r="BA633">
            <v>80270.416666666672</v>
          </cell>
          <cell r="BB633">
            <v>97823.020833333328</v>
          </cell>
          <cell r="BC633">
            <v>115270.83333333333</v>
          </cell>
          <cell r="BD633">
            <v>132613.85416666666</v>
          </cell>
          <cell r="BE633">
            <v>149852.08333333334</v>
          </cell>
        </row>
        <row r="634">
          <cell r="AX634">
            <v>0</v>
          </cell>
          <cell r="AY634">
            <v>4829.3033333333333</v>
          </cell>
          <cell r="AZ634">
            <v>14345.871666666666</v>
          </cell>
          <cell r="BA634">
            <v>23578.363333333331</v>
          </cell>
          <cell r="BB634">
            <v>32526.778333333335</v>
          </cell>
          <cell r="BC634">
            <v>41191.116666666669</v>
          </cell>
          <cell r="BD634">
            <v>49571.378333333334</v>
          </cell>
          <cell r="BE634">
            <v>57667.563333333346</v>
          </cell>
        </row>
        <row r="635">
          <cell r="AW635">
            <v>46025.10083333333</v>
          </cell>
          <cell r="AX635">
            <v>138880.93708333332</v>
          </cell>
          <cell r="AY635">
            <v>233750.86</v>
          </cell>
          <cell r="AZ635">
            <v>330331.17624999996</v>
          </cell>
          <cell r="BA635">
            <v>427413.43375000003</v>
          </cell>
          <cell r="BB635">
            <v>524496.14291666669</v>
          </cell>
          <cell r="BC635">
            <v>621579.75541666662</v>
          </cell>
          <cell r="BD635">
            <v>719968.23375000001</v>
          </cell>
          <cell r="BE635">
            <v>820701.57125000004</v>
          </cell>
        </row>
        <row r="636">
          <cell r="AX636">
            <v>0</v>
          </cell>
          <cell r="AY636">
            <v>74113.837916666671</v>
          </cell>
          <cell r="AZ636">
            <v>218972.70291666666</v>
          </cell>
          <cell r="BA636">
            <v>357093.94624999998</v>
          </cell>
          <cell r="BB636">
            <v>488477.56791666662</v>
          </cell>
          <cell r="BC636">
            <v>613123.56791666662</v>
          </cell>
          <cell r="BD636">
            <v>731031.94624999992</v>
          </cell>
          <cell r="BE636">
            <v>842202.70291666675</v>
          </cell>
        </row>
        <row r="637">
          <cell r="AW637">
            <v>99572.339583333334</v>
          </cell>
          <cell r="AX637">
            <v>300459.95750000002</v>
          </cell>
          <cell r="AY637">
            <v>505704.92208333337</v>
          </cell>
          <cell r="AZ637">
            <v>714650.21166666679</v>
          </cell>
          <cell r="BA637">
            <v>924681.41833333345</v>
          </cell>
          <cell r="BB637">
            <v>1134713.6016666668</v>
          </cell>
          <cell r="BC637">
            <v>1344747.7383333335</v>
          </cell>
          <cell r="BD637">
            <v>1557604.8687500004</v>
          </cell>
          <cell r="BE637">
            <v>1775534.9512500002</v>
          </cell>
        </row>
        <row r="638">
          <cell r="AW638">
            <v>93142.18041666667</v>
          </cell>
          <cell r="AX638">
            <v>280208.93416666664</v>
          </cell>
          <cell r="AY638">
            <v>469231.67041666666</v>
          </cell>
          <cell r="AZ638">
            <v>659915.45666666667</v>
          </cell>
          <cell r="BA638">
            <v>851086.70333333348</v>
          </cell>
          <cell r="BB638">
            <v>1042258.3887500003</v>
          </cell>
          <cell r="BC638">
            <v>1233430.9516666669</v>
          </cell>
          <cell r="BD638">
            <v>1425870.7370833335</v>
          </cell>
          <cell r="BE638">
            <v>1620587.7350000001</v>
          </cell>
        </row>
        <row r="639">
          <cell r="AW639">
            <v>515.87833333333333</v>
          </cell>
          <cell r="AX639">
            <v>1375.6766666666665</v>
          </cell>
          <cell r="AY639">
            <v>1891.5583333333334</v>
          </cell>
          <cell r="AZ639">
            <v>2063.52</v>
          </cell>
          <cell r="BA639">
            <v>2063.52</v>
          </cell>
          <cell r="BB639">
            <v>2063.52</v>
          </cell>
          <cell r="BC639">
            <v>2063.52</v>
          </cell>
          <cell r="BD639">
            <v>2063.52</v>
          </cell>
          <cell r="BE639">
            <v>2063.52</v>
          </cell>
        </row>
        <row r="640">
          <cell r="AW640">
            <v>29483.126666666667</v>
          </cell>
          <cell r="AX640">
            <v>88449.38</v>
          </cell>
          <cell r="AY640">
            <v>147415.63333333333</v>
          </cell>
          <cell r="AZ640">
            <v>210552.66333333333</v>
          </cell>
          <cell r="BA640">
            <v>290600.78458333336</v>
          </cell>
          <cell r="BB640">
            <v>383389.22041666671</v>
          </cell>
          <cell r="BC640">
            <v>476177.65625</v>
          </cell>
          <cell r="BD640">
            <v>568966.09208333341</v>
          </cell>
          <cell r="BE640">
            <v>661754.5279166667</v>
          </cell>
        </row>
        <row r="641">
          <cell r="AW641">
            <v>33056.840000000004</v>
          </cell>
          <cell r="AX641">
            <v>99170.52</v>
          </cell>
          <cell r="AY641">
            <v>165284.20000000001</v>
          </cell>
          <cell r="AZ641">
            <v>233687.22833333336</v>
          </cell>
          <cell r="BA641">
            <v>311372.79166666669</v>
          </cell>
          <cell r="BB641">
            <v>396051.54166666669</v>
          </cell>
          <cell r="BC641">
            <v>480730.29166666669</v>
          </cell>
          <cell r="BD641">
            <v>565409.04166666663</v>
          </cell>
          <cell r="BE641">
            <v>650087.79166666663</v>
          </cell>
        </row>
        <row r="642">
          <cell r="AZ642">
            <v>7079.4741666666669</v>
          </cell>
          <cell r="BA642">
            <v>21238.422500000001</v>
          </cell>
          <cell r="BB642">
            <v>35397.370833333334</v>
          </cell>
          <cell r="BC642">
            <v>49556.319166666675</v>
          </cell>
          <cell r="BD642">
            <v>63715.267499999994</v>
          </cell>
          <cell r="BE642">
            <v>77874.215833333335</v>
          </cell>
        </row>
        <row r="643">
          <cell r="AZ643">
            <v>13568.992083333333</v>
          </cell>
          <cell r="BA643">
            <v>40117.019999999997</v>
          </cell>
          <cell r="BB643">
            <v>65485.135416666657</v>
          </cell>
          <cell r="BC643">
            <v>89673.338333333319</v>
          </cell>
          <cell r="BD643">
            <v>112681.62874999999</v>
          </cell>
          <cell r="BE643">
            <v>134510.00666666665</v>
          </cell>
        </row>
        <row r="645">
          <cell r="AW645">
            <v>-314868.17083333334</v>
          </cell>
          <cell r="AX645">
            <v>-944604.51249999984</v>
          </cell>
          <cell r="AY645">
            <v>-1574340.8541666667</v>
          </cell>
          <cell r="AZ645">
            <v>-2220681.1679166663</v>
          </cell>
          <cell r="BA645">
            <v>-2883625.4537499994</v>
          </cell>
          <cell r="BB645">
            <v>-3546569.7395833335</v>
          </cell>
          <cell r="BC645">
            <v>-4228992.3733333331</v>
          </cell>
          <cell r="BD645">
            <v>-4930893.3549999995</v>
          </cell>
          <cell r="BE645">
            <v>-5632794.336666666</v>
          </cell>
        </row>
        <row r="646">
          <cell r="AW646">
            <v>-67156.25</v>
          </cell>
          <cell r="AX646">
            <v>-201468.75</v>
          </cell>
          <cell r="AY646">
            <v>-335781.25</v>
          </cell>
          <cell r="AZ646">
            <v>-453692.1875</v>
          </cell>
          <cell r="BA646">
            <v>-555201.5625</v>
          </cell>
          <cell r="BB646">
            <v>-656710.9375</v>
          </cell>
          <cell r="BC646">
            <v>-743717.1875</v>
          </cell>
          <cell r="BD646">
            <v>-816220.3125</v>
          </cell>
          <cell r="BE646">
            <v>-888723.4375</v>
          </cell>
        </row>
        <row r="647">
          <cell r="AW647">
            <v>-22170.240000000002</v>
          </cell>
          <cell r="AX647">
            <v>-66510.720000000001</v>
          </cell>
          <cell r="AY647">
            <v>-110851.2</v>
          </cell>
          <cell r="AZ647">
            <v>-240941.84458333332</v>
          </cell>
          <cell r="BA647">
            <v>-456782.65375000006</v>
          </cell>
          <cell r="BB647">
            <v>-672623.46291666664</v>
          </cell>
          <cell r="BC647">
            <v>-889973.28125</v>
          </cell>
          <cell r="BD647">
            <v>-1108832.1087499999</v>
          </cell>
          <cell r="BE647">
            <v>-1327690.93625</v>
          </cell>
        </row>
        <row r="648">
          <cell r="AW648">
            <v>314868.17083333334</v>
          </cell>
          <cell r="AX648">
            <v>944604.51249999984</v>
          </cell>
          <cell r="AY648">
            <v>1574340.8541666667</v>
          </cell>
          <cell r="AZ648">
            <v>2220681.1679166663</v>
          </cell>
          <cell r="BA648">
            <v>2883625.4537499994</v>
          </cell>
          <cell r="BB648">
            <v>3546569.7395833335</v>
          </cell>
          <cell r="BC648">
            <v>4228992.3733333331</v>
          </cell>
          <cell r="BD648">
            <v>4930893.3549999995</v>
          </cell>
          <cell r="BE648">
            <v>5632794.336666666</v>
          </cell>
        </row>
        <row r="649">
          <cell r="AW649">
            <v>67156.25</v>
          </cell>
          <cell r="AX649">
            <v>201468.75</v>
          </cell>
          <cell r="AY649">
            <v>335781.25</v>
          </cell>
          <cell r="AZ649">
            <v>453692.1875</v>
          </cell>
          <cell r="BA649">
            <v>555201.5625</v>
          </cell>
          <cell r="BB649">
            <v>656710.9375</v>
          </cell>
          <cell r="BC649">
            <v>743717.1875</v>
          </cell>
          <cell r="BD649">
            <v>816220.3125</v>
          </cell>
          <cell r="BE649">
            <v>888723.4375</v>
          </cell>
        </row>
        <row r="650">
          <cell r="AW650">
            <v>22170.240000000002</v>
          </cell>
          <cell r="AX650">
            <v>66510.720000000001</v>
          </cell>
          <cell r="AY650">
            <v>110851.2</v>
          </cell>
          <cell r="AZ650">
            <v>240941.84458333332</v>
          </cell>
          <cell r="BA650">
            <v>456782.65375000006</v>
          </cell>
          <cell r="BB650">
            <v>672623.46291666664</v>
          </cell>
          <cell r="BC650">
            <v>889973.28125</v>
          </cell>
          <cell r="BD650">
            <v>1108832.1087499999</v>
          </cell>
          <cell r="BE650">
            <v>1327690.93625</v>
          </cell>
        </row>
        <row r="651">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row>
        <row r="652">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row>
        <row r="653">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row>
        <row r="654">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row>
        <row r="655">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row>
        <row r="656">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row>
        <row r="657">
          <cell r="AN657">
            <v>101355569.87833333</v>
          </cell>
          <cell r="AO657">
            <v>100907638.98916668</v>
          </cell>
          <cell r="AP657">
            <v>101121631.66250001</v>
          </cell>
          <cell r="AQ657">
            <v>102347268.59916668</v>
          </cell>
          <cell r="AR657">
            <v>104012907.19041665</v>
          </cell>
          <cell r="AS657">
            <v>104998254.12125002</v>
          </cell>
          <cell r="AT657">
            <v>105883063.83666666</v>
          </cell>
          <cell r="AU657">
            <v>106800389.94541664</v>
          </cell>
          <cell r="AV657">
            <v>107876060.54833333</v>
          </cell>
          <cell r="AW657">
            <v>110687695.47916667</v>
          </cell>
          <cell r="AX657">
            <v>113535018.91875</v>
          </cell>
          <cell r="AY657">
            <v>115042331.74666665</v>
          </cell>
          <cell r="AZ657">
            <v>116730843.48291665</v>
          </cell>
          <cell r="BA657">
            <v>117589634.75708331</v>
          </cell>
          <cell r="BB657">
            <v>117859613.39333333</v>
          </cell>
          <cell r="BC657">
            <v>117726603.11916669</v>
          </cell>
          <cell r="BD657">
            <v>117473051.98708333</v>
          </cell>
          <cell r="BE657">
            <v>117700268.29041666</v>
          </cell>
        </row>
        <row r="658">
          <cell r="AN658">
            <v>42606809.072499998</v>
          </cell>
          <cell r="AO658">
            <v>41995720.382916667</v>
          </cell>
          <cell r="AP658">
            <v>41849798.231666662</v>
          </cell>
          <cell r="AQ658">
            <v>41681981.600833334</v>
          </cell>
          <cell r="AR658">
            <v>41547071.789166667</v>
          </cell>
          <cell r="AS658">
            <v>41521472.918333329</v>
          </cell>
          <cell r="AT658">
            <v>41693625.364583336</v>
          </cell>
          <cell r="AU658">
            <v>41893762.853333332</v>
          </cell>
          <cell r="AV658">
            <v>41540390.664166667</v>
          </cell>
          <cell r="AW658">
            <v>41041329.400416672</v>
          </cell>
          <cell r="AX658">
            <v>40733450.765833341</v>
          </cell>
          <cell r="AY658">
            <v>40420533.71541667</v>
          </cell>
          <cell r="AZ658">
            <v>40394882.869583331</v>
          </cell>
          <cell r="BA658">
            <v>40036619.076250002</v>
          </cell>
          <cell r="BB658">
            <v>39526165.106666669</v>
          </cell>
          <cell r="BC658">
            <v>39483665.462499999</v>
          </cell>
          <cell r="BD658">
            <v>39539881.463749997</v>
          </cell>
          <cell r="BE658">
            <v>39529275.321666665</v>
          </cell>
        </row>
        <row r="659">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row>
        <row r="660">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row>
        <row r="661">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row>
        <row r="662">
          <cell r="AN662">
            <v>4646597.5583333336</v>
          </cell>
          <cell r="AO662">
            <v>4646597.5583333336</v>
          </cell>
          <cell r="AP662">
            <v>4646597.5583333336</v>
          </cell>
          <cell r="AQ662">
            <v>4803525.2275</v>
          </cell>
          <cell r="AR662">
            <v>5273837.0425000004</v>
          </cell>
          <cell r="AS662">
            <v>5871624.7012500009</v>
          </cell>
          <cell r="AT662">
            <v>6413998.4866666654</v>
          </cell>
          <cell r="AU662">
            <v>6929939.0316666663</v>
          </cell>
          <cell r="AV662">
            <v>7210282.3887500009</v>
          </cell>
          <cell r="AW662">
            <v>7232655.4733333336</v>
          </cell>
          <cell r="AX662">
            <v>7232655.4733333336</v>
          </cell>
          <cell r="AY662">
            <v>7232655.4733333336</v>
          </cell>
          <cell r="AZ662">
            <v>7232655.4733333336</v>
          </cell>
          <cell r="BA662">
            <v>7232655.4733333336</v>
          </cell>
          <cell r="BB662">
            <v>7232655.4733333336</v>
          </cell>
          <cell r="BC662">
            <v>7150808.1262499997</v>
          </cell>
          <cell r="BD662">
            <v>7075882.3354166662</v>
          </cell>
          <cell r="BE662">
            <v>7133271.1875</v>
          </cell>
        </row>
        <row r="663">
          <cell r="AN663">
            <v>10301678.372083332</v>
          </cell>
          <cell r="AO663">
            <v>8425811.7387499996</v>
          </cell>
          <cell r="AP663">
            <v>6341788.0358333336</v>
          </cell>
          <cell r="AQ663">
            <v>4890652.3370833332</v>
          </cell>
          <cell r="AR663">
            <v>4198880.8099999996</v>
          </cell>
          <cell r="AS663">
            <v>4011245.4666666668</v>
          </cell>
          <cell r="AT663">
            <v>4350967.7075000005</v>
          </cell>
          <cell r="AU663">
            <v>5220675.5337500004</v>
          </cell>
          <cell r="AV663">
            <v>6321843.8295833347</v>
          </cell>
          <cell r="AW663">
            <v>7599974.486250001</v>
          </cell>
          <cell r="AX663">
            <v>9075699.0374999996</v>
          </cell>
          <cell r="AY663">
            <v>11473641.727083333</v>
          </cell>
          <cell r="AZ663">
            <v>14268409.411250003</v>
          </cell>
          <cell r="BA663">
            <v>16357436.22875</v>
          </cell>
          <cell r="BB663">
            <v>18004250.673750002</v>
          </cell>
          <cell r="BC663">
            <v>19432630.731666666</v>
          </cell>
          <cell r="BD663">
            <v>20760947.540833335</v>
          </cell>
          <cell r="BE663">
            <v>21821444.463333335</v>
          </cell>
        </row>
        <row r="664">
          <cell r="AN664">
            <v>16643709.347083332</v>
          </cell>
          <cell r="AO664">
            <v>14564478.899999999</v>
          </cell>
          <cell r="AP664">
            <v>12564800.652500002</v>
          </cell>
          <cell r="AQ664">
            <v>11323336.960833333</v>
          </cell>
          <cell r="AR664">
            <v>10561456.610000001</v>
          </cell>
          <cell r="AS664">
            <v>10132895.032083334</v>
          </cell>
          <cell r="AT664">
            <v>9692520.5604166668</v>
          </cell>
          <cell r="AU664">
            <v>9251735.8691666666</v>
          </cell>
          <cell r="AV664">
            <v>8885952.9783333335</v>
          </cell>
          <cell r="AW664">
            <v>8213412.3116666675</v>
          </cell>
          <cell r="AX664">
            <v>7246906.0945833353</v>
          </cell>
          <cell r="AY664">
            <v>6692554.5833333349</v>
          </cell>
          <cell r="AZ664">
            <v>6607491.71</v>
          </cell>
          <cell r="BA664">
            <v>6644992.1500000013</v>
          </cell>
          <cell r="BB664">
            <v>6586815.9299999997</v>
          </cell>
          <cell r="BC664">
            <v>6623561.1520833336</v>
          </cell>
          <cell r="BD664">
            <v>6834240.9941666657</v>
          </cell>
          <cell r="BE664">
            <v>6980912.0687499987</v>
          </cell>
        </row>
        <row r="665">
          <cell r="AN665">
            <v>2773507.8733333331</v>
          </cell>
          <cell r="AO665">
            <v>2506167.2674999996</v>
          </cell>
          <cell r="AP665">
            <v>2183605.6587499999</v>
          </cell>
          <cell r="AQ665">
            <v>1966589.4483333332</v>
          </cell>
          <cell r="AR665">
            <v>1873606.5249999997</v>
          </cell>
          <cell r="AS665">
            <v>1857838.3287500001</v>
          </cell>
          <cell r="AT665">
            <v>1820447.8000000005</v>
          </cell>
          <cell r="AU665">
            <v>1821433.4604166669</v>
          </cell>
          <cell r="AV665">
            <v>1925279.4037499998</v>
          </cell>
          <cell r="AW665">
            <v>2122208.5058333334</v>
          </cell>
          <cell r="AX665">
            <v>2395958.0391666666</v>
          </cell>
          <cell r="AY665">
            <v>2870326.2920833328</v>
          </cell>
          <cell r="AZ665">
            <v>3411101.1075000004</v>
          </cell>
          <cell r="BA665">
            <v>3771501.8133333339</v>
          </cell>
          <cell r="BB665">
            <v>4065326.4795833337</v>
          </cell>
          <cell r="BC665">
            <v>4407006.4866666673</v>
          </cell>
          <cell r="BD665">
            <v>4793691.4387500016</v>
          </cell>
          <cell r="BE665">
            <v>5112472.7454166682</v>
          </cell>
        </row>
        <row r="666">
          <cell r="AN666">
            <v>2858952.0933333333</v>
          </cell>
          <cell r="AO666">
            <v>2502118.2175000003</v>
          </cell>
          <cell r="AP666">
            <v>2053943.8820833333</v>
          </cell>
          <cell r="AQ666">
            <v>1797991.5908333336</v>
          </cell>
          <cell r="AR666">
            <v>1669687.2341666669</v>
          </cell>
          <cell r="AS666">
            <v>1578698.7249999996</v>
          </cell>
          <cell r="AT666">
            <v>1482707.0779166666</v>
          </cell>
          <cell r="AU666">
            <v>1429586.3995833332</v>
          </cell>
          <cell r="AV666">
            <v>1397177.2424999999</v>
          </cell>
          <cell r="AW666">
            <v>1350768.4645833333</v>
          </cell>
          <cell r="AX666">
            <v>1280827.3674999999</v>
          </cell>
          <cell r="AY666">
            <v>1196430.7175</v>
          </cell>
          <cell r="AZ666">
            <v>1111739.7370833333</v>
          </cell>
          <cell r="BA666">
            <v>1064614.2941666667</v>
          </cell>
          <cell r="BB666">
            <v>1063995.4066666665</v>
          </cell>
          <cell r="BC666">
            <v>1121773.8004166668</v>
          </cell>
          <cell r="BD666">
            <v>1228660.7662499996</v>
          </cell>
          <cell r="BE666">
            <v>1313238.5783333334</v>
          </cell>
        </row>
        <row r="667">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row>
        <row r="668">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row>
        <row r="669">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row>
        <row r="670">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row>
        <row r="671">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row>
        <row r="672">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row>
        <row r="673">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row>
        <row r="674">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row>
        <row r="675">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row>
        <row r="676">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row>
        <row r="677">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row>
        <row r="678">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row>
        <row r="679">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row>
        <row r="680">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row>
        <row r="681">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row>
        <row r="682">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row>
        <row r="683">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row>
        <row r="684">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row>
        <row r="685">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row>
        <row r="686">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row>
        <row r="687">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row>
        <row r="688">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row>
        <row r="689">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row>
        <row r="690">
          <cell r="AN690">
            <v>374278.36000000004</v>
          </cell>
          <cell r="AO690">
            <v>365867.59999999992</v>
          </cell>
          <cell r="AP690">
            <v>357456.84</v>
          </cell>
          <cell r="AQ690">
            <v>349046.08</v>
          </cell>
          <cell r="AR690">
            <v>340635.32</v>
          </cell>
          <cell r="AS690">
            <v>332224.56</v>
          </cell>
          <cell r="AT690">
            <v>323813.80000000005</v>
          </cell>
          <cell r="AU690">
            <v>315403.04000000004</v>
          </cell>
          <cell r="AV690">
            <v>306992.28000000003</v>
          </cell>
          <cell r="AW690">
            <v>298581.52000000008</v>
          </cell>
          <cell r="AX690">
            <v>290170.76</v>
          </cell>
          <cell r="AY690">
            <v>281760.00000000006</v>
          </cell>
          <cell r="AZ690">
            <v>273349.24</v>
          </cell>
          <cell r="BA690">
            <v>264938.48000000004</v>
          </cell>
          <cell r="BB690">
            <v>256527.72</v>
          </cell>
          <cell r="BC690">
            <v>248116.96</v>
          </cell>
          <cell r="BD690">
            <v>239706.19999999998</v>
          </cell>
          <cell r="BE690">
            <v>231295.43999999997</v>
          </cell>
        </row>
        <row r="691">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row>
        <row r="692">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row>
        <row r="693">
          <cell r="AN693">
            <v>56230.05000000001</v>
          </cell>
          <cell r="AO693">
            <v>55279.82</v>
          </cell>
          <cell r="AP693">
            <v>54329.59</v>
          </cell>
          <cell r="AQ693">
            <v>53379.359999999993</v>
          </cell>
          <cell r="AR693">
            <v>52429.13</v>
          </cell>
          <cell r="AS693">
            <v>51478.9</v>
          </cell>
          <cell r="AT693">
            <v>50552.755833333329</v>
          </cell>
          <cell r="AU693">
            <v>49674.783333333333</v>
          </cell>
          <cell r="AV693">
            <v>48844.982500000006</v>
          </cell>
          <cell r="AW693">
            <v>48063.353333333333</v>
          </cell>
          <cell r="AX693">
            <v>47329.895833333336</v>
          </cell>
          <cell r="AY693">
            <v>46644.609999999993</v>
          </cell>
          <cell r="AZ693">
            <v>46007.495833333327</v>
          </cell>
          <cell r="BA693">
            <v>45418.553333333337</v>
          </cell>
          <cell r="BB693">
            <v>44877.782500000001</v>
          </cell>
          <cell r="BC693">
            <v>44385.183333333342</v>
          </cell>
          <cell r="BD693">
            <v>43940.755833333336</v>
          </cell>
          <cell r="BE693">
            <v>43544.500000000007</v>
          </cell>
        </row>
        <row r="694">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row>
        <row r="695">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row>
        <row r="696">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row>
        <row r="697">
          <cell r="AN697">
            <v>1695016.5500000005</v>
          </cell>
          <cell r="AO697">
            <v>1688181.8000000005</v>
          </cell>
          <cell r="AP697">
            <v>1681347.0500000005</v>
          </cell>
          <cell r="AQ697">
            <v>1674512.3000000005</v>
          </cell>
          <cell r="AR697">
            <v>1667677.5500000005</v>
          </cell>
          <cell r="AS697">
            <v>1660842.8000000005</v>
          </cell>
          <cell r="AT697">
            <v>1654008.0500000005</v>
          </cell>
          <cell r="AU697">
            <v>1647173.3000000005</v>
          </cell>
          <cell r="AV697">
            <v>1640338.5500000005</v>
          </cell>
          <cell r="AW697">
            <v>1633503.8000000005</v>
          </cell>
          <cell r="AX697">
            <v>1626669.0500000005</v>
          </cell>
          <cell r="AY697">
            <v>1619834.3000000005</v>
          </cell>
          <cell r="AZ697">
            <v>1612999.5500000005</v>
          </cell>
          <cell r="BA697">
            <v>1606164.8000000005</v>
          </cell>
          <cell r="BB697">
            <v>1599330.0500000005</v>
          </cell>
          <cell r="BC697">
            <v>1592495.3000000005</v>
          </cell>
          <cell r="BD697">
            <v>1585660.5500000005</v>
          </cell>
          <cell r="BE697">
            <v>1578825.8000000005</v>
          </cell>
        </row>
        <row r="698">
          <cell r="AP698">
            <v>156108.04500000001</v>
          </cell>
          <cell r="AQ698">
            <v>496209.04458333337</v>
          </cell>
          <cell r="AR698">
            <v>865388.20624999993</v>
          </cell>
          <cell r="AS698">
            <v>1235573.7550000001</v>
          </cell>
          <cell r="AT698">
            <v>1603854.8745833335</v>
          </cell>
          <cell r="AU698">
            <v>1973323.0270833333</v>
          </cell>
          <cell r="AV698">
            <v>2345166.3745833333</v>
          </cell>
          <cell r="AW698">
            <v>2715950.9187500002</v>
          </cell>
          <cell r="AX698">
            <v>3085680.1308333334</v>
          </cell>
          <cell r="AY698">
            <v>3454357.4820833337</v>
          </cell>
          <cell r="AZ698">
            <v>3821982.9725000001</v>
          </cell>
          <cell r="BA698">
            <v>4188556.6020833333</v>
          </cell>
          <cell r="BB698">
            <v>4397970.1616666671</v>
          </cell>
          <cell r="BC698">
            <v>4422395.5783333331</v>
          </cell>
          <cell r="BD698">
            <v>4416747.6445833333</v>
          </cell>
          <cell r="BE698">
            <v>4409041.1345833326</v>
          </cell>
        </row>
        <row r="699">
          <cell r="AN699">
            <v>1357533.5583333336</v>
          </cell>
          <cell r="AO699">
            <v>1350949.12</v>
          </cell>
          <cell r="AP699">
            <v>1344075.88</v>
          </cell>
          <cell r="AQ699">
            <v>1337202.6399999999</v>
          </cell>
          <cell r="AR699">
            <v>1330329.3999999999</v>
          </cell>
          <cell r="AS699">
            <v>1323456.1599999999</v>
          </cell>
          <cell r="AT699">
            <v>1316582.07</v>
          </cell>
          <cell r="AU699">
            <v>1309706.2799999998</v>
          </cell>
          <cell r="AV699">
            <v>1302828.7899999998</v>
          </cell>
          <cell r="AW699">
            <v>1295949.6000000001</v>
          </cell>
          <cell r="AX699">
            <v>1289068.71</v>
          </cell>
          <cell r="AY699">
            <v>1282186.1199999999</v>
          </cell>
          <cell r="AZ699">
            <v>1275301.8299999998</v>
          </cell>
          <cell r="BA699">
            <v>1268415.8400000001</v>
          </cell>
          <cell r="BB699">
            <v>1261528.1499999997</v>
          </cell>
          <cell r="BC699">
            <v>1254638.76</v>
          </cell>
          <cell r="BD699">
            <v>1247747.6700000002</v>
          </cell>
          <cell r="BE699">
            <v>1240854.8799999999</v>
          </cell>
        </row>
        <row r="700">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row>
        <row r="701">
          <cell r="AN701">
            <v>229416.32041666665</v>
          </cell>
          <cell r="AO701">
            <v>228303.13</v>
          </cell>
          <cell r="AP701">
            <v>227141.54</v>
          </cell>
          <cell r="AQ701">
            <v>225979.94999999998</v>
          </cell>
          <cell r="AR701">
            <v>224818.36000000002</v>
          </cell>
          <cell r="AS701">
            <v>223656.77000000002</v>
          </cell>
          <cell r="AT701">
            <v>222495.03833333333</v>
          </cell>
          <cell r="AU701">
            <v>221333.02333333332</v>
          </cell>
          <cell r="AV701">
            <v>220170.72499999998</v>
          </cell>
          <cell r="AW701">
            <v>219008.14333333328</v>
          </cell>
          <cell r="AX701">
            <v>217845.27833333332</v>
          </cell>
          <cell r="AY701">
            <v>216682.12999999998</v>
          </cell>
          <cell r="AZ701">
            <v>215518.69833333333</v>
          </cell>
          <cell r="BA701">
            <v>214354.98333333331</v>
          </cell>
          <cell r="BB701">
            <v>213190.98500000002</v>
          </cell>
          <cell r="BC701">
            <v>212026.70333333334</v>
          </cell>
          <cell r="BD701">
            <v>210862.13833333334</v>
          </cell>
          <cell r="BE701">
            <v>209697.29</v>
          </cell>
        </row>
        <row r="702">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row>
        <row r="703">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row>
        <row r="704">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row>
        <row r="705">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row>
        <row r="706">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row>
        <row r="707">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row>
        <row r="708">
          <cell r="AN708">
            <v>1332147.6000000001</v>
          </cell>
          <cell r="AO708">
            <v>1323716.28</v>
          </cell>
          <cell r="AP708">
            <v>1315284.96</v>
          </cell>
          <cell r="AQ708">
            <v>1306853.6399999999</v>
          </cell>
          <cell r="AR708">
            <v>1298422.3199999998</v>
          </cell>
          <cell r="AS708">
            <v>1289991</v>
          </cell>
          <cell r="AT708">
            <v>1281559.6800000002</v>
          </cell>
          <cell r="AU708">
            <v>1273128.3600000001</v>
          </cell>
          <cell r="AV708">
            <v>1264697.04</v>
          </cell>
          <cell r="AW708">
            <v>1256265.72</v>
          </cell>
          <cell r="AX708">
            <v>1247834.3999999999</v>
          </cell>
          <cell r="AY708">
            <v>1239403.0799999998</v>
          </cell>
          <cell r="AZ708">
            <v>1230971.76</v>
          </cell>
          <cell r="BA708">
            <v>1222540.44</v>
          </cell>
          <cell r="BB708">
            <v>1214109.1200000001</v>
          </cell>
          <cell r="BC708">
            <v>1205677.7999999998</v>
          </cell>
          <cell r="BD708">
            <v>1197246.4799999997</v>
          </cell>
          <cell r="BE708">
            <v>1188815.1599999999</v>
          </cell>
        </row>
        <row r="709">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row>
        <row r="710">
          <cell r="AN710">
            <v>459742.82</v>
          </cell>
          <cell r="AO710">
            <v>457089.94999999995</v>
          </cell>
          <cell r="AP710">
            <v>454437.0799999999</v>
          </cell>
          <cell r="AQ710">
            <v>451784.21</v>
          </cell>
          <cell r="AR710">
            <v>449131.34</v>
          </cell>
          <cell r="AS710">
            <v>446478.47</v>
          </cell>
          <cell r="AT710">
            <v>443825.59999999992</v>
          </cell>
          <cell r="AU710">
            <v>441172.73</v>
          </cell>
          <cell r="AV710">
            <v>438519.86000000004</v>
          </cell>
          <cell r="AW710">
            <v>435866.99</v>
          </cell>
          <cell r="AX710">
            <v>433214.11999999988</v>
          </cell>
          <cell r="AY710">
            <v>430561.25</v>
          </cell>
          <cell r="AZ710">
            <v>427908.38000000006</v>
          </cell>
          <cell r="BA710">
            <v>425255.51</v>
          </cell>
          <cell r="BB710">
            <v>422602.63999999996</v>
          </cell>
          <cell r="BC710">
            <v>419949.77</v>
          </cell>
          <cell r="BD710">
            <v>417296.90000000008</v>
          </cell>
          <cell r="BE710">
            <v>414644.03</v>
          </cell>
        </row>
        <row r="711">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row>
        <row r="712">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row>
        <row r="713">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row>
        <row r="714">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row>
        <row r="715">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row>
        <row r="716">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row>
        <row r="717">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row>
        <row r="718">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row>
        <row r="719">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row>
        <row r="720">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row>
        <row r="721">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row>
        <row r="722">
          <cell r="AN722">
            <v>1107622.63625</v>
          </cell>
          <cell r="AO722">
            <v>1110433.4774999998</v>
          </cell>
          <cell r="AP722">
            <v>1102914.5724999998</v>
          </cell>
          <cell r="AQ722">
            <v>1081884.6041666663</v>
          </cell>
          <cell r="AR722">
            <v>1060739.25</v>
          </cell>
          <cell r="AS722">
            <v>1039478.5100000001</v>
          </cell>
          <cell r="AT722">
            <v>1018217.7700000001</v>
          </cell>
          <cell r="AU722">
            <v>996957.02999999991</v>
          </cell>
          <cell r="AV722">
            <v>975696.29</v>
          </cell>
          <cell r="AW722">
            <v>954435.54999999993</v>
          </cell>
          <cell r="AX722">
            <v>933174.81</v>
          </cell>
          <cell r="AY722">
            <v>911914.06999999983</v>
          </cell>
          <cell r="AZ722">
            <v>890653.33000000007</v>
          </cell>
          <cell r="BA722">
            <v>869392.59</v>
          </cell>
          <cell r="BB722">
            <v>848131.85000000009</v>
          </cell>
          <cell r="BC722">
            <v>826871.10999999987</v>
          </cell>
          <cell r="BD722">
            <v>805610.37000000011</v>
          </cell>
          <cell r="BE722">
            <v>784349.62999999989</v>
          </cell>
        </row>
        <row r="723">
          <cell r="AN723">
            <v>1972356.9791666667</v>
          </cell>
          <cell r="AO723">
            <v>1975190.6533333336</v>
          </cell>
          <cell r="AP723">
            <v>1960189.3949999998</v>
          </cell>
          <cell r="AQ723">
            <v>1923304.9375</v>
          </cell>
          <cell r="AR723">
            <v>1886445.9400000002</v>
          </cell>
          <cell r="AS723">
            <v>1849456.8</v>
          </cell>
          <cell r="AT723">
            <v>1812467.6600000001</v>
          </cell>
          <cell r="AU723">
            <v>1775478.5199999998</v>
          </cell>
          <cell r="AV723">
            <v>1738489.38</v>
          </cell>
          <cell r="AW723">
            <v>1701500.24</v>
          </cell>
          <cell r="AX723">
            <v>1664511.0999999999</v>
          </cell>
          <cell r="AY723">
            <v>1627521.96</v>
          </cell>
          <cell r="AZ723">
            <v>1590532.82</v>
          </cell>
          <cell r="BA723">
            <v>1553543.6800000004</v>
          </cell>
          <cell r="BB723">
            <v>1516711.12375</v>
          </cell>
          <cell r="BC723">
            <v>1480035.1512500001</v>
          </cell>
          <cell r="BD723">
            <v>1443478.6370833337</v>
          </cell>
          <cell r="BE723">
            <v>1407089.8729166668</v>
          </cell>
        </row>
        <row r="724">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row>
        <row r="725">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row>
        <row r="726">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row>
        <row r="727">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row>
        <row r="728">
          <cell r="AN728">
            <v>2348486.3762500002</v>
          </cell>
          <cell r="AO728">
            <v>2341738.4670833335</v>
          </cell>
          <cell r="AP728">
            <v>2334512.4987500007</v>
          </cell>
          <cell r="AQ728">
            <v>2327285.4554166677</v>
          </cell>
          <cell r="AR728">
            <v>2318836.1095833336</v>
          </cell>
          <cell r="AS728">
            <v>2309168.8770833332</v>
          </cell>
          <cell r="AT728">
            <v>2300727.2833333327</v>
          </cell>
          <cell r="AU728">
            <v>2293507.4375</v>
          </cell>
          <cell r="AV728">
            <v>2286287.5666666664</v>
          </cell>
          <cell r="AW728">
            <v>2279067.6708333329</v>
          </cell>
          <cell r="AX728">
            <v>2271847.7499999995</v>
          </cell>
          <cell r="AY728">
            <v>2264627.8041666667</v>
          </cell>
          <cell r="AZ728">
            <v>2257407.8333333335</v>
          </cell>
          <cell r="BA728">
            <v>2250187.8374999999</v>
          </cell>
          <cell r="BB728">
            <v>2242967.8166666669</v>
          </cell>
          <cell r="BC728">
            <v>2235747.7708333335</v>
          </cell>
          <cell r="BD728">
            <v>2229749.4604166667</v>
          </cell>
          <cell r="BE728">
            <v>2224969.0070833331</v>
          </cell>
        </row>
        <row r="729">
          <cell r="AN729">
            <v>474749.4054166667</v>
          </cell>
          <cell r="AO729">
            <v>473728.8816666666</v>
          </cell>
          <cell r="AP729">
            <v>472661.93541666656</v>
          </cell>
          <cell r="AQ729">
            <v>471594.98</v>
          </cell>
          <cell r="AR729">
            <v>470528.02</v>
          </cell>
          <cell r="AS729">
            <v>469461.06</v>
          </cell>
          <cell r="AT729">
            <v>468394.09999999992</v>
          </cell>
          <cell r="AU729">
            <v>467327.13999999996</v>
          </cell>
          <cell r="AV729">
            <v>466260.17999999993</v>
          </cell>
          <cell r="AW729">
            <v>465193.22</v>
          </cell>
          <cell r="AX729">
            <v>464126.25999999995</v>
          </cell>
          <cell r="AY729">
            <v>463059.3</v>
          </cell>
          <cell r="AZ729">
            <v>461992.33999999991</v>
          </cell>
          <cell r="BA729">
            <v>460925.37999999995</v>
          </cell>
          <cell r="BB729">
            <v>459858.42</v>
          </cell>
          <cell r="BC729">
            <v>458791.46</v>
          </cell>
          <cell r="BD729">
            <v>457724.5</v>
          </cell>
          <cell r="BE729">
            <v>456657.54000000004</v>
          </cell>
        </row>
        <row r="730">
          <cell r="AN730">
            <v>342926.85000000003</v>
          </cell>
          <cell r="AO730">
            <v>320078.3</v>
          </cell>
          <cell r="AP730">
            <v>297229.75</v>
          </cell>
          <cell r="AQ730">
            <v>268660.78750000003</v>
          </cell>
          <cell r="AR730">
            <v>235323.43541666667</v>
          </cell>
          <cell r="AS730">
            <v>203890.12916666668</v>
          </cell>
          <cell r="AT730">
            <v>174360.86874999999</v>
          </cell>
          <cell r="AU730">
            <v>146735.65416666665</v>
          </cell>
          <cell r="AV730">
            <v>121014.48541666666</v>
          </cell>
          <cell r="AW730">
            <v>97197.362500000003</v>
          </cell>
          <cell r="AX730">
            <v>75284.285416666666</v>
          </cell>
          <cell r="AY730">
            <v>55275.254166666673</v>
          </cell>
          <cell r="AZ730">
            <v>37170.268749999996</v>
          </cell>
          <cell r="BA730">
            <v>20969.329166666666</v>
          </cell>
          <cell r="BB730">
            <v>6672.4354166666672</v>
          </cell>
          <cell r="BC730">
            <v>0</v>
          </cell>
          <cell r="BD730">
            <v>0</v>
          </cell>
          <cell r="BE730">
            <v>0</v>
          </cell>
        </row>
        <row r="731">
          <cell r="AN731">
            <v>121054.24</v>
          </cell>
          <cell r="AO731">
            <v>110966.40999999999</v>
          </cell>
          <cell r="AP731">
            <v>100878.58</v>
          </cell>
          <cell r="AQ731">
            <v>89529.759583333333</v>
          </cell>
          <cell r="AR731">
            <v>77340.275000000009</v>
          </cell>
          <cell r="AS731">
            <v>65991.442916666667</v>
          </cell>
          <cell r="AT731">
            <v>55483.263333333336</v>
          </cell>
          <cell r="AU731">
            <v>45815.736249999994</v>
          </cell>
          <cell r="AV731">
            <v>36988.861666666657</v>
          </cell>
          <cell r="AW731">
            <v>29002.639583333334</v>
          </cell>
          <cell r="AX731">
            <v>21857.070000000003</v>
          </cell>
          <cell r="AY731">
            <v>15552.152916666668</v>
          </cell>
          <cell r="AZ731">
            <v>10087.888333333334</v>
          </cell>
          <cell r="BA731">
            <v>5464.2762499999999</v>
          </cell>
          <cell r="BB731">
            <v>1681.3166666666666</v>
          </cell>
          <cell r="BC731">
            <v>0</v>
          </cell>
          <cell r="BD731">
            <v>0</v>
          </cell>
          <cell r="BE731">
            <v>0</v>
          </cell>
        </row>
        <row r="732">
          <cell r="AN732">
            <v>1838063.8</v>
          </cell>
          <cell r="AO732">
            <v>1831012.92</v>
          </cell>
          <cell r="AP732">
            <v>1823962.0399999998</v>
          </cell>
          <cell r="AQ732">
            <v>1816911.1600000001</v>
          </cell>
          <cell r="AR732">
            <v>1809860.28</v>
          </cell>
          <cell r="AS732">
            <v>1802809.3999999997</v>
          </cell>
          <cell r="AT732">
            <v>1795758.5200000003</v>
          </cell>
          <cell r="AU732">
            <v>1788707.64</v>
          </cell>
          <cell r="AV732">
            <v>1781656.76</v>
          </cell>
          <cell r="AW732">
            <v>1774605.8800000001</v>
          </cell>
          <cell r="AX732">
            <v>1767555</v>
          </cell>
          <cell r="AY732">
            <v>1760504.12</v>
          </cell>
          <cell r="AZ732">
            <v>1753453.2399999995</v>
          </cell>
          <cell r="BA732">
            <v>1746402.36</v>
          </cell>
          <cell r="BB732">
            <v>1739351.4800000002</v>
          </cell>
          <cell r="BC732">
            <v>1732300.5999999999</v>
          </cell>
          <cell r="BD732">
            <v>1725249.72</v>
          </cell>
          <cell r="BE732">
            <v>1718198.8399999999</v>
          </cell>
        </row>
        <row r="733">
          <cell r="AN733">
            <v>2150676.9100000006</v>
          </cell>
          <cell r="AO733">
            <v>2142681.83</v>
          </cell>
          <cell r="AP733">
            <v>2134686.75</v>
          </cell>
          <cell r="AQ733">
            <v>2126691.67</v>
          </cell>
          <cell r="AR733">
            <v>2118696.5900000003</v>
          </cell>
          <cell r="AS733">
            <v>2110701.5100000002</v>
          </cell>
          <cell r="AT733">
            <v>2102706.4300000002</v>
          </cell>
          <cell r="AU733">
            <v>2094711.3499999999</v>
          </cell>
          <cell r="AV733">
            <v>2086716.2699999998</v>
          </cell>
          <cell r="AW733">
            <v>2078721.1899999997</v>
          </cell>
          <cell r="AX733">
            <v>2070726.1099999996</v>
          </cell>
          <cell r="AY733">
            <v>2062731.03</v>
          </cell>
          <cell r="AZ733">
            <v>2054735.95</v>
          </cell>
          <cell r="BA733">
            <v>2046740.87</v>
          </cell>
          <cell r="BB733">
            <v>2038745.79</v>
          </cell>
          <cell r="BC733">
            <v>2030750.71</v>
          </cell>
          <cell r="BD733">
            <v>2022755.63</v>
          </cell>
          <cell r="BE733">
            <v>2014760.55</v>
          </cell>
        </row>
        <row r="734">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row>
        <row r="735">
          <cell r="AN735">
            <v>1163636.23</v>
          </cell>
          <cell r="AO735">
            <v>1126219.7399999998</v>
          </cell>
          <cell r="AP735">
            <v>1088803.25</v>
          </cell>
          <cell r="AQ735">
            <v>1051386.76</v>
          </cell>
          <cell r="AR735">
            <v>1013970.2700000001</v>
          </cell>
          <cell r="AS735">
            <v>976553.77999999991</v>
          </cell>
          <cell r="AT735">
            <v>939137.29</v>
          </cell>
          <cell r="AU735">
            <v>901720.79999999993</v>
          </cell>
          <cell r="AV735">
            <v>864304.31</v>
          </cell>
          <cell r="AW735">
            <v>826887.81999999983</v>
          </cell>
          <cell r="AX735">
            <v>789471.33000000007</v>
          </cell>
          <cell r="AY735">
            <v>752054.84</v>
          </cell>
          <cell r="AZ735">
            <v>714638.35000000009</v>
          </cell>
          <cell r="BA735">
            <v>677221.86</v>
          </cell>
          <cell r="BB735">
            <v>639805.37</v>
          </cell>
          <cell r="BC735">
            <v>602388.88</v>
          </cell>
          <cell r="BD735">
            <v>564972.39</v>
          </cell>
          <cell r="BE735">
            <v>527555.9</v>
          </cell>
        </row>
        <row r="736">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row>
        <row r="737">
          <cell r="AN737">
            <v>893739.76999999967</v>
          </cell>
          <cell r="AO737">
            <v>871396.26999999967</v>
          </cell>
          <cell r="AP737">
            <v>849052.76999999967</v>
          </cell>
          <cell r="AQ737">
            <v>826709.26999999967</v>
          </cell>
          <cell r="AR737">
            <v>804365.76999999967</v>
          </cell>
          <cell r="AS737">
            <v>782022.26999999967</v>
          </cell>
          <cell r="AT737">
            <v>759678.7699999999</v>
          </cell>
          <cell r="AU737">
            <v>737335.2699999999</v>
          </cell>
          <cell r="AV737">
            <v>714991.7699999999</v>
          </cell>
          <cell r="AW737">
            <v>692648.2699999999</v>
          </cell>
          <cell r="AX737">
            <v>670304.7699999999</v>
          </cell>
          <cell r="AY737">
            <v>647961.2699999999</v>
          </cell>
          <cell r="AZ737">
            <v>625617.7699999999</v>
          </cell>
          <cell r="BA737">
            <v>603274.2699999999</v>
          </cell>
          <cell r="BB737">
            <v>580930.7699999999</v>
          </cell>
          <cell r="BC737">
            <v>558587.2699999999</v>
          </cell>
          <cell r="BD737">
            <v>536243.7699999999</v>
          </cell>
          <cell r="BE737">
            <v>513900.26999999984</v>
          </cell>
        </row>
        <row r="738">
          <cell r="AN738">
            <v>688568.08</v>
          </cell>
          <cell r="AO738">
            <v>671353.88</v>
          </cell>
          <cell r="AP738">
            <v>654139.68000000005</v>
          </cell>
          <cell r="AQ738">
            <v>636925.48</v>
          </cell>
          <cell r="AR738">
            <v>619711.27999999991</v>
          </cell>
          <cell r="AS738">
            <v>602497.07999999996</v>
          </cell>
          <cell r="AT738">
            <v>585282.88</v>
          </cell>
          <cell r="AU738">
            <v>568068.68000000005</v>
          </cell>
          <cell r="AV738">
            <v>550854.48</v>
          </cell>
          <cell r="AW738">
            <v>533640.27999999991</v>
          </cell>
          <cell r="AX738">
            <v>516426.08</v>
          </cell>
          <cell r="AY738">
            <v>499211.88000000006</v>
          </cell>
          <cell r="AZ738">
            <v>481997.67999999993</v>
          </cell>
          <cell r="BA738">
            <v>464783.48</v>
          </cell>
          <cell r="BB738">
            <v>447569.28000000009</v>
          </cell>
          <cell r="BC738">
            <v>430355.08</v>
          </cell>
          <cell r="BD738">
            <v>413140.87999999995</v>
          </cell>
          <cell r="BE738">
            <v>395926.67999999993</v>
          </cell>
        </row>
        <row r="739">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row>
        <row r="740">
          <cell r="AN740">
            <v>2958158.0099999993</v>
          </cell>
          <cell r="AO740">
            <v>2948264.5099999993</v>
          </cell>
          <cell r="AP740">
            <v>2938371.0099999993</v>
          </cell>
          <cell r="AQ740">
            <v>2928477.5099999993</v>
          </cell>
          <cell r="AR740">
            <v>2918584.0099999993</v>
          </cell>
          <cell r="AS740">
            <v>2908690.5099999993</v>
          </cell>
          <cell r="AT740">
            <v>2898797.0099999993</v>
          </cell>
          <cell r="AU740">
            <v>2888903.5099999993</v>
          </cell>
          <cell r="AV740">
            <v>2879010.0099999993</v>
          </cell>
          <cell r="AW740">
            <v>2869116.5099999993</v>
          </cell>
          <cell r="AX740">
            <v>2859223.0099999993</v>
          </cell>
          <cell r="AY740">
            <v>2849329.5099999993</v>
          </cell>
          <cell r="AZ740">
            <v>2839436.0099999993</v>
          </cell>
          <cell r="BA740">
            <v>2829542.5099999993</v>
          </cell>
          <cell r="BB740">
            <v>2819649.0099999993</v>
          </cell>
          <cell r="BC740">
            <v>2809755.5099999993</v>
          </cell>
          <cell r="BD740">
            <v>2799862.0099999993</v>
          </cell>
          <cell r="BE740">
            <v>2789968.5099999993</v>
          </cell>
        </row>
        <row r="741">
          <cell r="AN741">
            <v>2868007.31</v>
          </cell>
          <cell r="AO741">
            <v>2858604.01</v>
          </cell>
          <cell r="AP741">
            <v>2849200.7100000004</v>
          </cell>
          <cell r="AQ741">
            <v>2839797.41</v>
          </cell>
          <cell r="AR741">
            <v>2830394.11</v>
          </cell>
          <cell r="AS741">
            <v>2820990.81</v>
          </cell>
          <cell r="AT741">
            <v>2811587.51</v>
          </cell>
          <cell r="AU741">
            <v>2802184.2100000004</v>
          </cell>
          <cell r="AV741">
            <v>2792780.91</v>
          </cell>
          <cell r="AW741">
            <v>2783377.61</v>
          </cell>
          <cell r="AX741">
            <v>2773974.3099999996</v>
          </cell>
          <cell r="AY741">
            <v>2764571.01</v>
          </cell>
          <cell r="AZ741">
            <v>2755167.7100000004</v>
          </cell>
          <cell r="BA741">
            <v>2745764.41</v>
          </cell>
          <cell r="BB741">
            <v>2736361.11</v>
          </cell>
          <cell r="BC741">
            <v>2726957.81</v>
          </cell>
          <cell r="BD741">
            <v>2717554.51</v>
          </cell>
          <cell r="BE741">
            <v>2708151.2100000004</v>
          </cell>
        </row>
        <row r="742">
          <cell r="AN742">
            <v>2220691.2400000002</v>
          </cell>
          <cell r="AO742">
            <v>2213527.7200000002</v>
          </cell>
          <cell r="AP742">
            <v>2206364.2000000002</v>
          </cell>
          <cell r="AQ742">
            <v>2199200.6800000002</v>
          </cell>
          <cell r="AR742">
            <v>2192037.16</v>
          </cell>
          <cell r="AS742">
            <v>2184873.64</v>
          </cell>
          <cell r="AT742">
            <v>2177710.1199999996</v>
          </cell>
          <cell r="AU742">
            <v>2170546.6</v>
          </cell>
          <cell r="AV742">
            <v>2163383.08</v>
          </cell>
          <cell r="AW742">
            <v>2156219.56</v>
          </cell>
          <cell r="AX742">
            <v>2149056.04</v>
          </cell>
          <cell r="AY742">
            <v>2141892.5200000005</v>
          </cell>
          <cell r="AZ742">
            <v>2134729</v>
          </cell>
          <cell r="BA742">
            <v>2127565.48</v>
          </cell>
          <cell r="BB742">
            <v>2120401.9599999995</v>
          </cell>
          <cell r="BC742">
            <v>2113238.44</v>
          </cell>
          <cell r="BD742">
            <v>2106074.92</v>
          </cell>
          <cell r="BE742">
            <v>2098911.4</v>
          </cell>
        </row>
        <row r="743">
          <cell r="AN743">
            <v>2718916.6204166668</v>
          </cell>
          <cell r="AO743">
            <v>2710662.83</v>
          </cell>
          <cell r="AP743">
            <v>2702157.7</v>
          </cell>
          <cell r="AQ743">
            <v>2693652.5700000003</v>
          </cell>
          <cell r="AR743">
            <v>2685147.44</v>
          </cell>
          <cell r="AS743">
            <v>2676642.31</v>
          </cell>
          <cell r="AT743">
            <v>2668137.1800000002</v>
          </cell>
          <cell r="AU743">
            <v>2659632.0500000003</v>
          </cell>
          <cell r="AV743">
            <v>2651126.92</v>
          </cell>
          <cell r="AW743">
            <v>2642621.79</v>
          </cell>
          <cell r="AX743">
            <v>2634116.6599999997</v>
          </cell>
          <cell r="AY743">
            <v>2625611.5300000003</v>
          </cell>
          <cell r="AZ743">
            <v>2617106.4000000004</v>
          </cell>
          <cell r="BA743">
            <v>2608601.27</v>
          </cell>
          <cell r="BB743">
            <v>2600096.14</v>
          </cell>
          <cell r="BC743">
            <v>2591591.0099999998</v>
          </cell>
          <cell r="BD743">
            <v>2583085.8800000004</v>
          </cell>
          <cell r="BE743">
            <v>2574580.7500000005</v>
          </cell>
        </row>
        <row r="744">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row>
        <row r="745">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row>
        <row r="746">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row>
        <row r="747">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row>
        <row r="748">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row>
        <row r="749">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row>
        <row r="750">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row>
        <row r="751">
          <cell r="AN751">
            <v>32500663</v>
          </cell>
          <cell r="AO751">
            <v>31837385</v>
          </cell>
          <cell r="AP751">
            <v>31174107</v>
          </cell>
          <cell r="AQ751">
            <v>30510829</v>
          </cell>
          <cell r="AR751">
            <v>29847551</v>
          </cell>
          <cell r="AS751">
            <v>29184273</v>
          </cell>
          <cell r="AT751">
            <v>28520995</v>
          </cell>
          <cell r="AU751">
            <v>27857717</v>
          </cell>
          <cell r="AV751">
            <v>27194439</v>
          </cell>
          <cell r="AW751">
            <v>26531161</v>
          </cell>
          <cell r="AX751">
            <v>25867883</v>
          </cell>
          <cell r="AY751">
            <v>25204605</v>
          </cell>
          <cell r="AZ751">
            <v>24541327</v>
          </cell>
          <cell r="BA751">
            <v>23878049</v>
          </cell>
          <cell r="BB751">
            <v>23214771</v>
          </cell>
          <cell r="BC751">
            <v>22551493</v>
          </cell>
          <cell r="BD751">
            <v>21888215</v>
          </cell>
          <cell r="BE751">
            <v>21224937</v>
          </cell>
        </row>
        <row r="752">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row>
        <row r="753">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row>
        <row r="754">
          <cell r="AN754">
            <v>50185.88</v>
          </cell>
          <cell r="AO754">
            <v>50185.88</v>
          </cell>
          <cell r="AP754">
            <v>50185.88</v>
          </cell>
          <cell r="AQ754">
            <v>50185.88</v>
          </cell>
          <cell r="AR754">
            <v>50185.88</v>
          </cell>
          <cell r="AS754">
            <v>50185.88</v>
          </cell>
          <cell r="AT754">
            <v>50185.88</v>
          </cell>
          <cell r="AU754">
            <v>50185.88</v>
          </cell>
          <cell r="AV754">
            <v>50185.88</v>
          </cell>
          <cell r="AW754">
            <v>50185.88</v>
          </cell>
          <cell r="AX754">
            <v>50185.88</v>
          </cell>
          <cell r="AY754">
            <v>50185.88</v>
          </cell>
          <cell r="AZ754">
            <v>50185.88</v>
          </cell>
          <cell r="BA754">
            <v>50185.88</v>
          </cell>
          <cell r="BB754">
            <v>50185.88</v>
          </cell>
          <cell r="BC754">
            <v>50185.88</v>
          </cell>
          <cell r="BD754">
            <v>50185.88</v>
          </cell>
          <cell r="BE754">
            <v>50185.88</v>
          </cell>
        </row>
        <row r="755">
          <cell r="AN755">
            <v>202314.95208333331</v>
          </cell>
          <cell r="AO755">
            <v>84842.846250000002</v>
          </cell>
          <cell r="AP755">
            <v>19579.490416666667</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row>
        <row r="756">
          <cell r="AN756">
            <v>60295490.29999999</v>
          </cell>
          <cell r="AO756">
            <v>60295490.29999999</v>
          </cell>
          <cell r="AP756">
            <v>60295490.29999999</v>
          </cell>
          <cell r="AQ756">
            <v>60295490.29999999</v>
          </cell>
          <cell r="AR756">
            <v>60295490.29999999</v>
          </cell>
          <cell r="AS756">
            <v>60295490.29999999</v>
          </cell>
          <cell r="AT756">
            <v>60295490.29999999</v>
          </cell>
          <cell r="AU756">
            <v>60295490.29999999</v>
          </cell>
          <cell r="AV756">
            <v>60295490.29999999</v>
          </cell>
          <cell r="AW756">
            <v>60295490.29999999</v>
          </cell>
          <cell r="AX756">
            <v>60295490.29999999</v>
          </cell>
          <cell r="AY756">
            <v>60295490.29999999</v>
          </cell>
          <cell r="AZ756">
            <v>60295490.29999999</v>
          </cell>
          <cell r="BA756">
            <v>60295490.29999999</v>
          </cell>
          <cell r="BB756">
            <v>60295490.29999999</v>
          </cell>
          <cell r="BC756">
            <v>60295490.29999999</v>
          </cell>
          <cell r="BD756">
            <v>60295490.29999999</v>
          </cell>
          <cell r="BE756">
            <v>60295490.29999999</v>
          </cell>
        </row>
        <row r="757">
          <cell r="AN757">
            <v>11671341.817916663</v>
          </cell>
          <cell r="AO757">
            <v>11162308.923749998</v>
          </cell>
          <cell r="AP757">
            <v>10601067.279583331</v>
          </cell>
          <cell r="AQ757">
            <v>9994141.7699999977</v>
          </cell>
          <cell r="AR757">
            <v>9367636.7699999977</v>
          </cell>
          <cell r="AS757">
            <v>8741131.7699999977</v>
          </cell>
          <cell r="AT757">
            <v>8114626.7699999968</v>
          </cell>
          <cell r="AU757">
            <v>7488121.7699999968</v>
          </cell>
          <cell r="AV757">
            <v>6861616.7699999968</v>
          </cell>
          <cell r="AW757">
            <v>6235111.7699999986</v>
          </cell>
          <cell r="AX757">
            <v>5608606.7699999996</v>
          </cell>
          <cell r="AY757">
            <v>4982101.7699999996</v>
          </cell>
          <cell r="AZ757">
            <v>4355596.7700000005</v>
          </cell>
          <cell r="BA757">
            <v>3729091.7700000009</v>
          </cell>
          <cell r="BB757">
            <v>3102586.7700000009</v>
          </cell>
          <cell r="BC757">
            <v>2476081.7699999996</v>
          </cell>
          <cell r="BD757">
            <v>1849576.7699999996</v>
          </cell>
          <cell r="BE757">
            <v>1223071.7699999996</v>
          </cell>
        </row>
        <row r="758">
          <cell r="AN758">
            <v>6292505.9516666671</v>
          </cell>
          <cell r="AO758">
            <v>7807140.0825000005</v>
          </cell>
          <cell r="AP758">
            <v>9322704.0175000001</v>
          </cell>
          <cell r="AQ758">
            <v>10838091.685416667</v>
          </cell>
          <cell r="AR758">
            <v>12353512.554166665</v>
          </cell>
          <cell r="AS758">
            <v>13868945.821249999</v>
          </cell>
          <cell r="AT758">
            <v>15384372.530416666</v>
          </cell>
          <cell r="AU758">
            <v>16817168.097916666</v>
          </cell>
          <cell r="AV758">
            <v>17806143.328749999</v>
          </cell>
          <cell r="AW758">
            <v>18128896.922499996</v>
          </cell>
          <cell r="AX758">
            <v>18157862.303333331</v>
          </cell>
          <cell r="AY758">
            <v>18180796.099583331</v>
          </cell>
          <cell r="AZ758">
            <v>18184608.710833333</v>
          </cell>
          <cell r="BA758">
            <v>18185455.635000002</v>
          </cell>
          <cell r="BB758">
            <v>18185372.754999999</v>
          </cell>
          <cell r="BC758">
            <v>18185461.975416668</v>
          </cell>
          <cell r="BD758">
            <v>18185513.828333333</v>
          </cell>
          <cell r="BE758">
            <v>18185553.282916665</v>
          </cell>
        </row>
        <row r="759">
          <cell r="AN759">
            <v>0</v>
          </cell>
          <cell r="AO759">
            <v>0</v>
          </cell>
          <cell r="AP759">
            <v>0</v>
          </cell>
          <cell r="AQ759">
            <v>0</v>
          </cell>
          <cell r="AR759">
            <v>0</v>
          </cell>
          <cell r="AS759">
            <v>38336.584999999999</v>
          </cell>
          <cell r="AT759">
            <v>282270.51458333334</v>
          </cell>
          <cell r="AU759">
            <v>743252.79541666666</v>
          </cell>
          <cell r="AV759">
            <v>1682568.25</v>
          </cell>
          <cell r="AW759">
            <v>3292236.1541666668</v>
          </cell>
          <cell r="AX759">
            <v>5173208.4387499997</v>
          </cell>
          <cell r="AY759">
            <v>7134688.8729166677</v>
          </cell>
          <cell r="AZ759">
            <v>9151439.6916666683</v>
          </cell>
          <cell r="BA759">
            <v>11166844.940833334</v>
          </cell>
          <cell r="BB759">
            <v>13176947.653750001</v>
          </cell>
          <cell r="BC759">
            <v>15188681.150416667</v>
          </cell>
          <cell r="BD759">
            <v>17201820.730833333</v>
          </cell>
          <cell r="BE759">
            <v>19176663.110416666</v>
          </cell>
        </row>
        <row r="760">
          <cell r="AZ760">
            <v>233039.71166666667</v>
          </cell>
          <cell r="BA760">
            <v>652037.39</v>
          </cell>
          <cell r="BB760">
            <v>1029923.0000000001</v>
          </cell>
          <cell r="BC760">
            <v>1411468.7654166669</v>
          </cell>
          <cell r="BD760">
            <v>1790940.7975000001</v>
          </cell>
          <cell r="BE760">
            <v>2171021.9483333337</v>
          </cell>
        </row>
        <row r="761">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row>
        <row r="762">
          <cell r="AN762">
            <v>65708856.94000002</v>
          </cell>
          <cell r="AO762">
            <v>65708856.94000002</v>
          </cell>
          <cell r="AP762">
            <v>65708856.94000002</v>
          </cell>
          <cell r="AQ762">
            <v>65708856.94000002</v>
          </cell>
          <cell r="AR762">
            <v>65708856.94000002</v>
          </cell>
          <cell r="AS762">
            <v>65708856.94000002</v>
          </cell>
          <cell r="AT762">
            <v>65708856.94000002</v>
          </cell>
          <cell r="AU762">
            <v>65708856.94000002</v>
          </cell>
          <cell r="AV762">
            <v>65708856.94000002</v>
          </cell>
          <cell r="AW762">
            <v>65708856.94000002</v>
          </cell>
          <cell r="AX762">
            <v>65708856.94000002</v>
          </cell>
          <cell r="AY762">
            <v>65708856.94000002</v>
          </cell>
          <cell r="AZ762">
            <v>65708856.94000002</v>
          </cell>
          <cell r="BA762">
            <v>65708856.94000002</v>
          </cell>
          <cell r="BB762">
            <v>65708856.94000002</v>
          </cell>
          <cell r="BC762">
            <v>65708856.94000002</v>
          </cell>
          <cell r="BD762">
            <v>65708856.94000002</v>
          </cell>
          <cell r="BE762">
            <v>65708856.94000002</v>
          </cell>
        </row>
        <row r="763">
          <cell r="AN763">
            <v>744443.90500000014</v>
          </cell>
          <cell r="AO763">
            <v>744303.65500000014</v>
          </cell>
          <cell r="AP763">
            <v>744163.40500000014</v>
          </cell>
          <cell r="AQ763">
            <v>744023.15500000014</v>
          </cell>
          <cell r="AR763">
            <v>743882.90500000014</v>
          </cell>
          <cell r="AS763">
            <v>743742.65500000014</v>
          </cell>
          <cell r="AT763">
            <v>743602.40500000014</v>
          </cell>
          <cell r="AU763">
            <v>743462.15500000014</v>
          </cell>
          <cell r="AV763">
            <v>743321.90500000014</v>
          </cell>
          <cell r="AW763">
            <v>743181.65500000014</v>
          </cell>
          <cell r="AX763">
            <v>743111.53000000014</v>
          </cell>
          <cell r="AY763">
            <v>743111.53000000014</v>
          </cell>
          <cell r="AZ763">
            <v>743111.53000000014</v>
          </cell>
          <cell r="BA763">
            <v>743111.53000000014</v>
          </cell>
          <cell r="BB763">
            <v>743111.53000000014</v>
          </cell>
          <cell r="BC763">
            <v>743111.53000000014</v>
          </cell>
          <cell r="BD763">
            <v>743111.53000000014</v>
          </cell>
          <cell r="BE763">
            <v>743111.53000000014</v>
          </cell>
        </row>
        <row r="764">
          <cell r="AN764">
            <v>-18818583.699999996</v>
          </cell>
          <cell r="AO764">
            <v>-18818583.699999996</v>
          </cell>
          <cell r="AP764">
            <v>-18818583.699999996</v>
          </cell>
          <cell r="AQ764">
            <v>-18818583.699999996</v>
          </cell>
          <cell r="AR764">
            <v>-18818583.699999996</v>
          </cell>
          <cell r="AS764">
            <v>-18818583.699999996</v>
          </cell>
          <cell r="AT764">
            <v>-18818583.699999996</v>
          </cell>
          <cell r="AU764">
            <v>-18818583.699999996</v>
          </cell>
          <cell r="AV764">
            <v>-18818583.699999996</v>
          </cell>
          <cell r="AW764">
            <v>-18818583.699999996</v>
          </cell>
          <cell r="AX764">
            <v>-18818583.699999996</v>
          </cell>
          <cell r="AY764">
            <v>-18818583.699999996</v>
          </cell>
          <cell r="AZ764">
            <v>-18818583.699999996</v>
          </cell>
          <cell r="BA764">
            <v>-18818583.699999996</v>
          </cell>
          <cell r="BB764">
            <v>-18818583.699999996</v>
          </cell>
          <cell r="BC764">
            <v>-18818583.699999996</v>
          </cell>
          <cell r="BD764">
            <v>-18818583.699999996</v>
          </cell>
          <cell r="BE764">
            <v>-18818583.699999996</v>
          </cell>
        </row>
        <row r="765">
          <cell r="AN765">
            <v>-16005767.240000002</v>
          </cell>
          <cell r="AO765">
            <v>-16130325.740000002</v>
          </cell>
          <cell r="AP765">
            <v>-16254884.240000002</v>
          </cell>
          <cell r="AQ765">
            <v>-16379442.740000002</v>
          </cell>
          <cell r="AR765">
            <v>-16504001.240000002</v>
          </cell>
          <cell r="AS765">
            <v>-16628559.740000002</v>
          </cell>
          <cell r="AT765">
            <v>-16753118.240000002</v>
          </cell>
          <cell r="AU765">
            <v>-16877676.740000002</v>
          </cell>
          <cell r="AV765">
            <v>-17002235.240000002</v>
          </cell>
          <cell r="AW765">
            <v>-17126793.740000002</v>
          </cell>
          <cell r="AX765">
            <v>-17251352.240000002</v>
          </cell>
          <cell r="AY765">
            <v>-17375910.740000002</v>
          </cell>
          <cell r="AZ765">
            <v>-17500469.240000002</v>
          </cell>
          <cell r="BA765">
            <v>-17625027.740000002</v>
          </cell>
          <cell r="BB765">
            <v>-17749586.240000002</v>
          </cell>
          <cell r="BC765">
            <v>-17874144.740000002</v>
          </cell>
          <cell r="BD765">
            <v>-17998703.240000002</v>
          </cell>
          <cell r="BE765">
            <v>-18123261.740000002</v>
          </cell>
        </row>
        <row r="766">
          <cell r="AN766">
            <v>-30211680.610000011</v>
          </cell>
          <cell r="AO766">
            <v>-30211680.610000011</v>
          </cell>
          <cell r="AP766">
            <v>-30211680.610000011</v>
          </cell>
          <cell r="AQ766">
            <v>-30211680.610000011</v>
          </cell>
          <cell r="AR766">
            <v>-30211680.610000011</v>
          </cell>
          <cell r="AS766">
            <v>-30211680.610000011</v>
          </cell>
          <cell r="AT766">
            <v>-30211680.610000011</v>
          </cell>
          <cell r="AU766">
            <v>-30211680.610000011</v>
          </cell>
          <cell r="AV766">
            <v>-30211680.610000011</v>
          </cell>
          <cell r="AW766">
            <v>-30211680.610000011</v>
          </cell>
          <cell r="AX766">
            <v>-30211680.610000011</v>
          </cell>
          <cell r="AY766">
            <v>-30211680.610000011</v>
          </cell>
          <cell r="AZ766">
            <v>-30211680.610000011</v>
          </cell>
          <cell r="BA766">
            <v>-30211680.610000011</v>
          </cell>
          <cell r="BB766">
            <v>-30211680.610000011</v>
          </cell>
          <cell r="BC766">
            <v>-30211680.610000011</v>
          </cell>
          <cell r="BD766">
            <v>-30211680.610000011</v>
          </cell>
          <cell r="BE766">
            <v>-30211680.610000011</v>
          </cell>
        </row>
        <row r="767">
          <cell r="AN767">
            <v>542853.07000000007</v>
          </cell>
          <cell r="AO767">
            <v>522747.38999999996</v>
          </cell>
          <cell r="AP767">
            <v>502641.70999999996</v>
          </cell>
          <cell r="AQ767">
            <v>482536.02999999997</v>
          </cell>
          <cell r="AR767">
            <v>462430.34999999992</v>
          </cell>
          <cell r="AS767">
            <v>442324.66999999993</v>
          </cell>
          <cell r="AT767">
            <v>422218.99</v>
          </cell>
          <cell r="AU767">
            <v>402113.31</v>
          </cell>
          <cell r="AV767">
            <v>382007.62999999995</v>
          </cell>
          <cell r="AW767">
            <v>361901.95</v>
          </cell>
          <cell r="AX767">
            <v>341796.27</v>
          </cell>
          <cell r="AY767">
            <v>321690.59000000003</v>
          </cell>
          <cell r="AZ767">
            <v>301584.90999999997</v>
          </cell>
          <cell r="BA767">
            <v>281479.23000000004</v>
          </cell>
          <cell r="BB767">
            <v>261373.55000000002</v>
          </cell>
          <cell r="BC767">
            <v>241267.87000000002</v>
          </cell>
          <cell r="BD767">
            <v>221162.19000000003</v>
          </cell>
          <cell r="BE767">
            <v>201056.51</v>
          </cell>
        </row>
        <row r="768">
          <cell r="AN768">
            <v>5229968.5145833334</v>
          </cell>
          <cell r="AO768">
            <v>6322790.1287500001</v>
          </cell>
          <cell r="AP768">
            <v>7380896.4095833339</v>
          </cell>
          <cell r="AQ768">
            <v>8415243.9570833351</v>
          </cell>
          <cell r="AR768">
            <v>9425832.7712500002</v>
          </cell>
          <cell r="AS768">
            <v>10412869.502083333</v>
          </cell>
          <cell r="AT768">
            <v>11376354.149583332</v>
          </cell>
          <cell r="AU768">
            <v>12316286.713749999</v>
          </cell>
          <cell r="AV768">
            <v>12631227.759999998</v>
          </cell>
          <cell r="AW768">
            <v>12338824.454999996</v>
          </cell>
          <cell r="AX768">
            <v>12042737.613749998</v>
          </cell>
          <cell r="AY768">
            <v>11737096.111249998</v>
          </cell>
          <cell r="AZ768">
            <v>11431454.608750001</v>
          </cell>
          <cell r="BA768">
            <v>11136976.356250001</v>
          </cell>
          <cell r="BB768">
            <v>10853661.353750002</v>
          </cell>
          <cell r="BC768">
            <v>10570553.001250001</v>
          </cell>
          <cell r="BD768">
            <v>10287651.298750004</v>
          </cell>
          <cell r="BE768">
            <v>10004749.596250003</v>
          </cell>
        </row>
        <row r="769">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row>
        <row r="770">
          <cell r="AN770">
            <v>-216004.51000000004</v>
          </cell>
          <cell r="AO770">
            <v>-202073.82499999995</v>
          </cell>
          <cell r="AP770">
            <v>-173969.02916666665</v>
          </cell>
          <cell r="AQ770">
            <v>-132331.97208333336</v>
          </cell>
          <cell r="AR770">
            <v>-76794.002500000002</v>
          </cell>
          <cell r="AS770">
            <v>9580.7066666666597</v>
          </cell>
          <cell r="AT770">
            <v>159519.16750000001</v>
          </cell>
          <cell r="AU770">
            <v>360716.13666666672</v>
          </cell>
          <cell r="AV770">
            <v>493586.01791666663</v>
          </cell>
          <cell r="AW770">
            <v>547395.71916666673</v>
          </cell>
          <cell r="AX770">
            <v>610216.24416666664</v>
          </cell>
          <cell r="AY770">
            <v>674982.19166666677</v>
          </cell>
          <cell r="AZ770">
            <v>742205.99291666679</v>
          </cell>
          <cell r="BA770">
            <v>825495.95124999993</v>
          </cell>
          <cell r="BB770">
            <v>922672.33041666669</v>
          </cell>
          <cell r="BC770">
            <v>1035013.1533333333</v>
          </cell>
          <cell r="BD770">
            <v>1161510.8441666667</v>
          </cell>
          <cell r="BE770">
            <v>1284410.6300000001</v>
          </cell>
        </row>
        <row r="771">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row>
        <row r="772">
          <cell r="AN772">
            <v>81997649.975416675</v>
          </cell>
          <cell r="AO772">
            <v>82106218.138750002</v>
          </cell>
          <cell r="AP772">
            <v>82243298.812083334</v>
          </cell>
          <cell r="AQ772">
            <v>82350404.640000001</v>
          </cell>
          <cell r="AR772">
            <v>82442796.073333338</v>
          </cell>
          <cell r="AS772">
            <v>82588665.75500001</v>
          </cell>
          <cell r="AT772">
            <v>82584962.252916664</v>
          </cell>
          <cell r="AU772">
            <v>82385674.849583343</v>
          </cell>
          <cell r="AV772">
            <v>82059038.831249997</v>
          </cell>
          <cell r="AW772">
            <v>81597324.938333333</v>
          </cell>
          <cell r="AX772">
            <v>81010361.804999992</v>
          </cell>
          <cell r="AY772">
            <v>80410148.382083341</v>
          </cell>
          <cell r="AZ772">
            <v>79898182.244166672</v>
          </cell>
          <cell r="BA772">
            <v>79461947.166250005</v>
          </cell>
          <cell r="BB772">
            <v>79328658.902083322</v>
          </cell>
          <cell r="BC772">
            <v>79543615.66791667</v>
          </cell>
          <cell r="BD772">
            <v>79914455.801249996</v>
          </cell>
          <cell r="BE772">
            <v>80387744.819166675</v>
          </cell>
        </row>
        <row r="773">
          <cell r="AN773">
            <v>53864387.633333325</v>
          </cell>
          <cell r="AO773">
            <v>53715115.533749998</v>
          </cell>
          <cell r="AP773">
            <v>53565717.621666662</v>
          </cell>
          <cell r="AQ773">
            <v>53416193.897083335</v>
          </cell>
          <cell r="AR773">
            <v>53266544.360000007</v>
          </cell>
          <cell r="AS773">
            <v>53116769.010416657</v>
          </cell>
          <cell r="AT773">
            <v>52966867.848333329</v>
          </cell>
          <cell r="AU773">
            <v>52816840.873750001</v>
          </cell>
          <cell r="AV773">
            <v>52666688.086666673</v>
          </cell>
          <cell r="AW773">
            <v>52528598.753749996</v>
          </cell>
          <cell r="AX773">
            <v>52402537.072083332</v>
          </cell>
          <cell r="AY773">
            <v>52276277.97208333</v>
          </cell>
          <cell r="AZ773">
            <v>52149821.46541667</v>
          </cell>
          <cell r="BA773">
            <v>52023167.552083343</v>
          </cell>
          <cell r="BB773">
            <v>51896316.220416665</v>
          </cell>
          <cell r="BC773">
            <v>51769267.470416665</v>
          </cell>
          <cell r="BD773">
            <v>51642021.302083336</v>
          </cell>
          <cell r="BE773">
            <v>51514577.71541667</v>
          </cell>
        </row>
        <row r="774">
          <cell r="AN774">
            <v>9332844.0812500007</v>
          </cell>
          <cell r="AO774">
            <v>9721865.7100000009</v>
          </cell>
          <cell r="AP774">
            <v>9921897.5875000004</v>
          </cell>
          <cell r="AQ774">
            <v>9963318.5316666681</v>
          </cell>
          <cell r="AR774">
            <v>10018157.946250001</v>
          </cell>
          <cell r="AS774">
            <v>10071747.095000001</v>
          </cell>
          <cell r="AT774">
            <v>10127172.572916666</v>
          </cell>
          <cell r="AU774">
            <v>10200656.635416666</v>
          </cell>
          <cell r="AV774">
            <v>10280522.265416667</v>
          </cell>
          <cell r="AW774">
            <v>10364868.194583332</v>
          </cell>
          <cell r="AX774">
            <v>10491362.307916665</v>
          </cell>
          <cell r="AY774">
            <v>10640437.084999999</v>
          </cell>
          <cell r="AZ774">
            <v>10785051.437916666</v>
          </cell>
          <cell r="BA774">
            <v>10935670.59</v>
          </cell>
          <cell r="BB774">
            <v>11027106.906249998</v>
          </cell>
          <cell r="BC774">
            <v>11040596.725416666</v>
          </cell>
          <cell r="BD774">
            <v>11042559.525833333</v>
          </cell>
          <cell r="BE774">
            <v>11052901.340416666</v>
          </cell>
        </row>
        <row r="775">
          <cell r="AN775">
            <v>21589277</v>
          </cell>
          <cell r="AO775">
            <v>21589277</v>
          </cell>
          <cell r="AP775">
            <v>21589277</v>
          </cell>
          <cell r="AQ775">
            <v>21589277</v>
          </cell>
          <cell r="AR775">
            <v>21589277</v>
          </cell>
          <cell r="AS775">
            <v>21589277</v>
          </cell>
          <cell r="AT775">
            <v>21589277</v>
          </cell>
          <cell r="AU775">
            <v>21589277</v>
          </cell>
          <cell r="AV775">
            <v>21589277</v>
          </cell>
          <cell r="AW775">
            <v>21589277</v>
          </cell>
          <cell r="AX775">
            <v>21589277</v>
          </cell>
          <cell r="AY775">
            <v>21589277</v>
          </cell>
          <cell r="AZ775">
            <v>21589277</v>
          </cell>
          <cell r="BA775">
            <v>21589277</v>
          </cell>
          <cell r="BB775">
            <v>21589277</v>
          </cell>
          <cell r="BC775">
            <v>21589277</v>
          </cell>
          <cell r="BD775">
            <v>21589277</v>
          </cell>
          <cell r="BE775">
            <v>21589277</v>
          </cell>
        </row>
        <row r="776">
          <cell r="AN776">
            <v>-5209729.8695833338</v>
          </cell>
          <cell r="AO776">
            <v>-5340052.0887500001</v>
          </cell>
          <cell r="AP776">
            <v>-5293888.4970833333</v>
          </cell>
          <cell r="AQ776">
            <v>-5071239.0945833344</v>
          </cell>
          <cell r="AR776">
            <v>-4849890.0637500007</v>
          </cell>
          <cell r="AS776">
            <v>-4632014.2295833332</v>
          </cell>
          <cell r="AT776">
            <v>-4422231.154583334</v>
          </cell>
          <cell r="AU776">
            <v>-4224316.3666666681</v>
          </cell>
          <cell r="AV776">
            <v>-4043030.7441666666</v>
          </cell>
          <cell r="AW776">
            <v>-3900828.0329166674</v>
          </cell>
          <cell r="AX776">
            <v>-3807687.699583333</v>
          </cell>
          <cell r="AY776">
            <v>-3743632.8766666655</v>
          </cell>
          <cell r="AZ776">
            <v>-3712283.2108333334</v>
          </cell>
          <cell r="BA776">
            <v>-3702987.5791666671</v>
          </cell>
          <cell r="BB776">
            <v>-3648177.3791666664</v>
          </cell>
          <cell r="BC776">
            <v>-3558207.0266666668</v>
          </cell>
          <cell r="BD776">
            <v>-3483656.9729166669</v>
          </cell>
          <cell r="BE776">
            <v>-3419736.504166666</v>
          </cell>
        </row>
        <row r="777">
          <cell r="AN777">
            <v>-15997432.68</v>
          </cell>
          <cell r="AO777">
            <v>-16045472.57</v>
          </cell>
          <cell r="AP777">
            <v>-16093512.460000001</v>
          </cell>
          <cell r="AQ777">
            <v>-16141552.35</v>
          </cell>
          <cell r="AR777">
            <v>-16189592.24</v>
          </cell>
          <cell r="AS777">
            <v>-16237632.130000001</v>
          </cell>
          <cell r="AT777">
            <v>-16285672.020000001</v>
          </cell>
          <cell r="AU777">
            <v>-16333711.909999998</v>
          </cell>
          <cell r="AV777">
            <v>-16381751.800000003</v>
          </cell>
          <cell r="AW777">
            <v>-16429791.689999998</v>
          </cell>
          <cell r="AX777">
            <v>-16477831.579999998</v>
          </cell>
          <cell r="AY777">
            <v>-16525871.469999999</v>
          </cell>
          <cell r="AZ777">
            <v>-16573911.359999999</v>
          </cell>
          <cell r="BA777">
            <v>-16621951.25</v>
          </cell>
          <cell r="BB777">
            <v>-16669991.140000001</v>
          </cell>
          <cell r="BC777">
            <v>-16718031.029999999</v>
          </cell>
          <cell r="BD777">
            <v>-16766070.920000002</v>
          </cell>
          <cell r="BE777">
            <v>-16814110.809999999</v>
          </cell>
        </row>
        <row r="778">
          <cell r="AN778">
            <v>1351150</v>
          </cell>
          <cell r="AO778">
            <v>1339583</v>
          </cell>
          <cell r="AP778">
            <v>1328016</v>
          </cell>
          <cell r="AQ778">
            <v>1316449</v>
          </cell>
          <cell r="AR778">
            <v>1304882</v>
          </cell>
          <cell r="AS778">
            <v>1293315</v>
          </cell>
          <cell r="AT778">
            <v>1281748</v>
          </cell>
          <cell r="AU778">
            <v>1270181</v>
          </cell>
          <cell r="AV778">
            <v>1258614</v>
          </cell>
          <cell r="AW778">
            <v>1247047</v>
          </cell>
          <cell r="AX778">
            <v>1235480</v>
          </cell>
          <cell r="AY778">
            <v>1223913</v>
          </cell>
          <cell r="AZ778">
            <v>1212346</v>
          </cell>
          <cell r="BA778">
            <v>1200779</v>
          </cell>
          <cell r="BB778">
            <v>1189212</v>
          </cell>
          <cell r="BC778">
            <v>1177645</v>
          </cell>
          <cell r="BD778">
            <v>1166078</v>
          </cell>
          <cell r="BE778">
            <v>1154511</v>
          </cell>
        </row>
        <row r="779">
          <cell r="AN779">
            <v>113632921</v>
          </cell>
          <cell r="AO779">
            <v>113632921</v>
          </cell>
          <cell r="AP779">
            <v>113632921</v>
          </cell>
          <cell r="AQ779">
            <v>113632921</v>
          </cell>
          <cell r="AR779">
            <v>113632921</v>
          </cell>
          <cell r="AS779">
            <v>113632921</v>
          </cell>
          <cell r="AT779">
            <v>113632921</v>
          </cell>
          <cell r="AU779">
            <v>113632921</v>
          </cell>
          <cell r="AV779">
            <v>113632921</v>
          </cell>
          <cell r="AW779">
            <v>113632921</v>
          </cell>
          <cell r="AX779">
            <v>113632921</v>
          </cell>
          <cell r="AY779">
            <v>113632921</v>
          </cell>
          <cell r="AZ779">
            <v>113632921</v>
          </cell>
          <cell r="BA779">
            <v>113632921</v>
          </cell>
          <cell r="BB779">
            <v>113632921</v>
          </cell>
          <cell r="BC779">
            <v>113632921</v>
          </cell>
          <cell r="BD779">
            <v>113632921</v>
          </cell>
          <cell r="BE779">
            <v>113632921</v>
          </cell>
        </row>
        <row r="780">
          <cell r="AN780">
            <v>-103934807.98999999</v>
          </cell>
          <cell r="AO780">
            <v>-104228692.98999999</v>
          </cell>
          <cell r="AP780">
            <v>-104522577.98999999</v>
          </cell>
          <cell r="AQ780">
            <v>-104816462.98999999</v>
          </cell>
          <cell r="AR780">
            <v>-105110347.98999999</v>
          </cell>
          <cell r="AS780">
            <v>-105404232.98999999</v>
          </cell>
          <cell r="AT780">
            <v>-105698117.98999999</v>
          </cell>
          <cell r="AU780">
            <v>-105992002.98999999</v>
          </cell>
          <cell r="AV780">
            <v>-106285887.98999999</v>
          </cell>
          <cell r="AW780">
            <v>-106579772.98999999</v>
          </cell>
          <cell r="AX780">
            <v>-106873657.98999999</v>
          </cell>
          <cell r="AY780">
            <v>-107167542.98999999</v>
          </cell>
          <cell r="AZ780">
            <v>-107461427.98999999</v>
          </cell>
          <cell r="BA780">
            <v>-107755312.98999999</v>
          </cell>
          <cell r="BB780">
            <v>-108049197.98999999</v>
          </cell>
          <cell r="BC780">
            <v>-108343082.98999999</v>
          </cell>
          <cell r="BD780">
            <v>-108636967.98999999</v>
          </cell>
          <cell r="BE780">
            <v>-108930852.98999999</v>
          </cell>
        </row>
        <row r="781">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row>
        <row r="782">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row>
        <row r="783">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row>
        <row r="784">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row>
        <row r="785">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row>
        <row r="786">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row>
        <row r="787">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row>
        <row r="788">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row>
        <row r="789">
          <cell r="AN789">
            <v>1828298</v>
          </cell>
          <cell r="AO789">
            <v>1828298</v>
          </cell>
          <cell r="AP789">
            <v>1828298</v>
          </cell>
          <cell r="AQ789">
            <v>1828298</v>
          </cell>
          <cell r="AR789">
            <v>1828298</v>
          </cell>
          <cell r="AS789">
            <v>1828298</v>
          </cell>
          <cell r="AT789">
            <v>1828298</v>
          </cell>
          <cell r="AU789">
            <v>1828298</v>
          </cell>
          <cell r="AV789">
            <v>1752118.9166666667</v>
          </cell>
          <cell r="AW789">
            <v>1599760.75</v>
          </cell>
          <cell r="AX789">
            <v>1447402.5833333333</v>
          </cell>
          <cell r="AY789">
            <v>1295044.4166666667</v>
          </cell>
          <cell r="AZ789">
            <v>1142686.25</v>
          </cell>
          <cell r="BA789">
            <v>990328.08333333337</v>
          </cell>
          <cell r="BB789">
            <v>837969.91666666663</v>
          </cell>
          <cell r="BC789">
            <v>685611.75</v>
          </cell>
          <cell r="BD789">
            <v>533253.58333333337</v>
          </cell>
          <cell r="BE789">
            <v>380895.41666666669</v>
          </cell>
        </row>
        <row r="790">
          <cell r="AN790">
            <v>-1828298</v>
          </cell>
          <cell r="AO790">
            <v>-1828298</v>
          </cell>
          <cell r="AP790">
            <v>-1828298</v>
          </cell>
          <cell r="AQ790">
            <v>-1828298</v>
          </cell>
          <cell r="AR790">
            <v>-1828298</v>
          </cell>
          <cell r="AS790">
            <v>-1828298</v>
          </cell>
          <cell r="AT790">
            <v>-1828298</v>
          </cell>
          <cell r="AU790">
            <v>-1828298</v>
          </cell>
          <cell r="AV790">
            <v>-1752118.9166666667</v>
          </cell>
          <cell r="AW790">
            <v>-1599760.75</v>
          </cell>
          <cell r="AX790">
            <v>-1447402.5833333333</v>
          </cell>
          <cell r="AY790">
            <v>-1295044.4166666667</v>
          </cell>
          <cell r="AZ790">
            <v>-1142686.25</v>
          </cell>
          <cell r="BA790">
            <v>-990328.08333333337</v>
          </cell>
          <cell r="BB790">
            <v>-837969.91666666663</v>
          </cell>
          <cell r="BC790">
            <v>-685611.75</v>
          </cell>
          <cell r="BD790">
            <v>-533253.58333333337</v>
          </cell>
          <cell r="BE790">
            <v>-380895.41666666669</v>
          </cell>
        </row>
        <row r="791">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row>
        <row r="792">
          <cell r="AN792">
            <v>19375</v>
          </cell>
          <cell r="AO792">
            <v>20625</v>
          </cell>
          <cell r="AP792">
            <v>21875</v>
          </cell>
          <cell r="AQ792">
            <v>23125</v>
          </cell>
          <cell r="AR792">
            <v>24375</v>
          </cell>
          <cell r="AS792">
            <v>25625</v>
          </cell>
          <cell r="AT792">
            <v>26875</v>
          </cell>
          <cell r="AU792">
            <v>28125</v>
          </cell>
          <cell r="AV792">
            <v>29375</v>
          </cell>
          <cell r="AW792">
            <v>30000</v>
          </cell>
          <cell r="AX792">
            <v>30000</v>
          </cell>
          <cell r="AY792">
            <v>30000</v>
          </cell>
          <cell r="AZ792">
            <v>30000</v>
          </cell>
          <cell r="BA792">
            <v>30000</v>
          </cell>
          <cell r="BB792">
            <v>30000</v>
          </cell>
          <cell r="BC792">
            <v>30000</v>
          </cell>
          <cell r="BD792">
            <v>30000</v>
          </cell>
          <cell r="BE792">
            <v>30000</v>
          </cell>
        </row>
        <row r="793">
          <cell r="AN793">
            <v>22916.666666666668</v>
          </cell>
          <cell r="AO793">
            <v>18750</v>
          </cell>
          <cell r="AP793">
            <v>14583.333333333334</v>
          </cell>
          <cell r="AQ793">
            <v>10416.666666666666</v>
          </cell>
          <cell r="AR793">
            <v>6250</v>
          </cell>
          <cell r="AS793">
            <v>2083.3333333333335</v>
          </cell>
          <cell r="AT793">
            <v>0</v>
          </cell>
          <cell r="AU793">
            <v>0</v>
          </cell>
          <cell r="AV793">
            <v>0</v>
          </cell>
          <cell r="AW793">
            <v>0</v>
          </cell>
          <cell r="AX793">
            <v>0</v>
          </cell>
          <cell r="AY793">
            <v>0</v>
          </cell>
          <cell r="AZ793">
            <v>0</v>
          </cell>
          <cell r="BA793">
            <v>0</v>
          </cell>
          <cell r="BB793">
            <v>0</v>
          </cell>
          <cell r="BC793">
            <v>0</v>
          </cell>
          <cell r="BD793">
            <v>0</v>
          </cell>
          <cell r="BE793">
            <v>0</v>
          </cell>
        </row>
        <row r="794">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row>
        <row r="795">
          <cell r="AN795">
            <v>121087787.8</v>
          </cell>
          <cell r="AO795">
            <v>120497115.67</v>
          </cell>
          <cell r="AP795">
            <v>119906443.54000001</v>
          </cell>
          <cell r="AQ795">
            <v>119315771.41000001</v>
          </cell>
          <cell r="AR795">
            <v>118725099.27999999</v>
          </cell>
          <cell r="AS795">
            <v>118134427.14999999</v>
          </cell>
          <cell r="AT795">
            <v>117543755.01999998</v>
          </cell>
          <cell r="AU795">
            <v>116953082.89</v>
          </cell>
          <cell r="AV795">
            <v>116362410.75999999</v>
          </cell>
          <cell r="AW795">
            <v>115771738.63</v>
          </cell>
          <cell r="AX795">
            <v>115181066.5</v>
          </cell>
          <cell r="AY795">
            <v>114590394.37</v>
          </cell>
          <cell r="AZ795">
            <v>113999722.23999999</v>
          </cell>
          <cell r="BA795">
            <v>113409050.11</v>
          </cell>
          <cell r="BB795">
            <v>112818377.98</v>
          </cell>
          <cell r="BC795">
            <v>112227705.85000001</v>
          </cell>
          <cell r="BD795">
            <v>111637033.72000001</v>
          </cell>
          <cell r="BE795">
            <v>111046361.59000002</v>
          </cell>
        </row>
        <row r="796">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row>
        <row r="797">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row>
        <row r="798">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row>
        <row r="799">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row>
        <row r="800">
          <cell r="AN800">
            <v>13262.01</v>
          </cell>
          <cell r="AO800">
            <v>13262.01</v>
          </cell>
          <cell r="AP800">
            <v>13262.01</v>
          </cell>
          <cell r="AQ800">
            <v>13262.01</v>
          </cell>
          <cell r="AR800">
            <v>13262.01</v>
          </cell>
          <cell r="AS800">
            <v>13262.01</v>
          </cell>
          <cell r="AT800">
            <v>13262.01</v>
          </cell>
          <cell r="AU800">
            <v>13262.01</v>
          </cell>
          <cell r="AV800">
            <v>13262.01</v>
          </cell>
          <cell r="AW800">
            <v>13262.01</v>
          </cell>
          <cell r="AX800">
            <v>13262.01</v>
          </cell>
          <cell r="AY800">
            <v>13262.01</v>
          </cell>
          <cell r="AZ800">
            <v>13262.01</v>
          </cell>
          <cell r="BA800">
            <v>13262.01</v>
          </cell>
          <cell r="BB800">
            <v>13262.01</v>
          </cell>
          <cell r="BC800">
            <v>13262.01</v>
          </cell>
          <cell r="BD800">
            <v>13262.01</v>
          </cell>
          <cell r="BE800">
            <v>13262.01</v>
          </cell>
        </row>
        <row r="801">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row>
        <row r="802">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row>
        <row r="803">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row>
        <row r="804">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row>
        <row r="805">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row>
        <row r="806">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row>
        <row r="807">
          <cell r="AN807">
            <v>-54322351.978750013</v>
          </cell>
          <cell r="AO807">
            <v>-54097336.804166667</v>
          </cell>
          <cell r="AP807">
            <v>-53897839.05166667</v>
          </cell>
          <cell r="AQ807">
            <v>-53719468.761249997</v>
          </cell>
          <cell r="AR807">
            <v>-53581629.859166659</v>
          </cell>
          <cell r="AS807">
            <v>-53470389.578750007</v>
          </cell>
          <cell r="AT807">
            <v>-53383597.652083337</v>
          </cell>
          <cell r="AU807">
            <v>-53319769.137916662</v>
          </cell>
          <cell r="AV807">
            <v>-53298730.796250008</v>
          </cell>
          <cell r="AW807">
            <v>-53344002.295416653</v>
          </cell>
          <cell r="AX807">
            <v>-53470935.522499986</v>
          </cell>
          <cell r="AY807">
            <v>-53949584.899166666</v>
          </cell>
          <cell r="AZ807">
            <v>-54478680.683333337</v>
          </cell>
          <cell r="BA807">
            <v>-54729894.029583327</v>
          </cell>
          <cell r="BB807">
            <v>-55181718.237083338</v>
          </cell>
          <cell r="BC807">
            <v>-55814204.430833332</v>
          </cell>
          <cell r="BD807">
            <v>-56355656.255833335</v>
          </cell>
          <cell r="BE807">
            <v>-56812520.27041667</v>
          </cell>
        </row>
        <row r="808">
          <cell r="AN808">
            <v>129633134.82000001</v>
          </cell>
          <cell r="AO808">
            <v>123820686.07291667</v>
          </cell>
          <cell r="AP808">
            <v>117707150.495</v>
          </cell>
          <cell r="AQ808">
            <v>111480616.02916665</v>
          </cell>
          <cell r="AR808">
            <v>105123221.14416666</v>
          </cell>
          <cell r="AS808">
            <v>99005767.728333339</v>
          </cell>
          <cell r="AT808">
            <v>93140849.391249999</v>
          </cell>
          <cell r="AU808">
            <v>86998912.843333319</v>
          </cell>
          <cell r="AV808">
            <v>81108815.769999996</v>
          </cell>
          <cell r="AW808">
            <v>77444184.682083353</v>
          </cell>
          <cell r="AX808">
            <v>74869853.659166649</v>
          </cell>
          <cell r="AY808">
            <v>72973272.092916682</v>
          </cell>
          <cell r="AZ808">
            <v>72441020.079999998</v>
          </cell>
          <cell r="BA808">
            <v>71929551.125416651</v>
          </cell>
          <cell r="BB808">
            <v>71457230.52125001</v>
          </cell>
          <cell r="BC808">
            <v>71031270.058750018</v>
          </cell>
          <cell r="BD808">
            <v>70622152.814166665</v>
          </cell>
          <cell r="BE808">
            <v>70240517.375833347</v>
          </cell>
        </row>
        <row r="809">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row>
        <row r="810">
          <cell r="AN810">
            <v>-474402.13999999996</v>
          </cell>
          <cell r="AO810">
            <v>-474402.13999999996</v>
          </cell>
          <cell r="AP810">
            <v>-474402.13999999996</v>
          </cell>
          <cell r="AQ810">
            <v>-474402.13999999996</v>
          </cell>
          <cell r="AR810">
            <v>-474402.13999999996</v>
          </cell>
          <cell r="AS810">
            <v>-474402.13999999996</v>
          </cell>
          <cell r="AT810">
            <v>-474402.13999999996</v>
          </cell>
          <cell r="AU810">
            <v>-474402.13999999996</v>
          </cell>
          <cell r="AV810">
            <v>-474402.13999999996</v>
          </cell>
          <cell r="AW810">
            <v>-474402.13999999996</v>
          </cell>
          <cell r="AX810">
            <v>-474402.13999999996</v>
          </cell>
          <cell r="AY810">
            <v>-474402.13999999996</v>
          </cell>
          <cell r="AZ810">
            <v>-474402.13999999996</v>
          </cell>
          <cell r="BA810">
            <v>-474402.13999999996</v>
          </cell>
          <cell r="BB810">
            <v>-474402.13999999996</v>
          </cell>
          <cell r="BC810">
            <v>-474402.13999999996</v>
          </cell>
          <cell r="BD810">
            <v>-474402.13999999996</v>
          </cell>
          <cell r="BE810">
            <v>-474402.13999999996</v>
          </cell>
        </row>
        <row r="811">
          <cell r="AN811">
            <v>29551324</v>
          </cell>
          <cell r="AO811">
            <v>29551324</v>
          </cell>
          <cell r="AP811">
            <v>29551324</v>
          </cell>
          <cell r="AQ811">
            <v>29551324</v>
          </cell>
          <cell r="AR811">
            <v>29551324</v>
          </cell>
          <cell r="AS811">
            <v>29551324</v>
          </cell>
          <cell r="AT811">
            <v>29551324</v>
          </cell>
          <cell r="AU811">
            <v>29551324</v>
          </cell>
          <cell r="AV811">
            <v>28320018.833333332</v>
          </cell>
          <cell r="AW811">
            <v>25857408.5</v>
          </cell>
          <cell r="AX811">
            <v>23394798.166666668</v>
          </cell>
          <cell r="AY811">
            <v>20932187.833333332</v>
          </cell>
          <cell r="AZ811">
            <v>18469577.5</v>
          </cell>
          <cell r="BA811">
            <v>16006967.166666666</v>
          </cell>
          <cell r="BB811">
            <v>13544356.833333334</v>
          </cell>
          <cell r="BC811">
            <v>11081746.5</v>
          </cell>
          <cell r="BD811">
            <v>8619136.166666666</v>
          </cell>
          <cell r="BE811">
            <v>6156525.833333333</v>
          </cell>
        </row>
        <row r="812">
          <cell r="AN812">
            <v>-29551324</v>
          </cell>
          <cell r="AO812">
            <v>-29551324</v>
          </cell>
          <cell r="AP812">
            <v>-29551324</v>
          </cell>
          <cell r="AQ812">
            <v>-29551324</v>
          </cell>
          <cell r="AR812">
            <v>-29551324</v>
          </cell>
          <cell r="AS812">
            <v>-29551324</v>
          </cell>
          <cell r="AT812">
            <v>-29551324</v>
          </cell>
          <cell r="AU812">
            <v>-29551324</v>
          </cell>
          <cell r="AV812">
            <v>-28320018.833333332</v>
          </cell>
          <cell r="AW812">
            <v>-25857408.5</v>
          </cell>
          <cell r="AX812">
            <v>-23394798.166666668</v>
          </cell>
          <cell r="AY812">
            <v>-20932187.833333332</v>
          </cell>
          <cell r="AZ812">
            <v>-18469577.5</v>
          </cell>
          <cell r="BA812">
            <v>-16006967.166666666</v>
          </cell>
          <cell r="BB812">
            <v>-13544356.833333334</v>
          </cell>
          <cell r="BC812">
            <v>-11081746.5</v>
          </cell>
          <cell r="BD812">
            <v>-8619136.166666666</v>
          </cell>
          <cell r="BE812">
            <v>-6156525.833333333</v>
          </cell>
        </row>
        <row r="813">
          <cell r="AN813">
            <v>9957561</v>
          </cell>
          <cell r="AO813">
            <v>9957561</v>
          </cell>
          <cell r="AP813">
            <v>9957561</v>
          </cell>
          <cell r="AQ813">
            <v>9957561</v>
          </cell>
          <cell r="AR813">
            <v>9957561</v>
          </cell>
          <cell r="AS813">
            <v>9957561</v>
          </cell>
          <cell r="AT813">
            <v>9957561</v>
          </cell>
          <cell r="AU813">
            <v>9957561</v>
          </cell>
          <cell r="AV813">
            <v>9542662.625</v>
          </cell>
          <cell r="AW813">
            <v>8712865.875</v>
          </cell>
          <cell r="AX813">
            <v>7883069.125</v>
          </cell>
          <cell r="AY813">
            <v>7053272.375</v>
          </cell>
          <cell r="AZ813">
            <v>6223475.625</v>
          </cell>
          <cell r="BA813">
            <v>5393678.875</v>
          </cell>
          <cell r="BB813">
            <v>4563882.125</v>
          </cell>
          <cell r="BC813">
            <v>3734085.375</v>
          </cell>
          <cell r="BD813">
            <v>2904288.625</v>
          </cell>
          <cell r="BE813">
            <v>2074491.875</v>
          </cell>
        </row>
        <row r="814">
          <cell r="AN814">
            <v>-9957561</v>
          </cell>
          <cell r="AO814">
            <v>-9957561</v>
          </cell>
          <cell r="AP814">
            <v>-9957561</v>
          </cell>
          <cell r="AQ814">
            <v>-9957561</v>
          </cell>
          <cell r="AR814">
            <v>-9957561</v>
          </cell>
          <cell r="AS814">
            <v>-9957561</v>
          </cell>
          <cell r="AT814">
            <v>-9957561</v>
          </cell>
          <cell r="AU814">
            <v>-9957561</v>
          </cell>
          <cell r="AV814">
            <v>-9542662.625</v>
          </cell>
          <cell r="AW814">
            <v>-8712865.875</v>
          </cell>
          <cell r="AX814">
            <v>-7883069.125</v>
          </cell>
          <cell r="AY814">
            <v>-7053272.375</v>
          </cell>
          <cell r="AZ814">
            <v>-6223475.625</v>
          </cell>
          <cell r="BA814">
            <v>-5393678.875</v>
          </cell>
          <cell r="BB814">
            <v>-4563882.125</v>
          </cell>
          <cell r="BC814">
            <v>-3734085.375</v>
          </cell>
          <cell r="BD814">
            <v>-2904288.625</v>
          </cell>
          <cell r="BE814">
            <v>-2074491.875</v>
          </cell>
        </row>
        <row r="815">
          <cell r="AN815">
            <v>-12375488</v>
          </cell>
          <cell r="AO815">
            <v>-12375488</v>
          </cell>
          <cell r="AP815">
            <v>-12375488</v>
          </cell>
          <cell r="AQ815">
            <v>-12375488</v>
          </cell>
          <cell r="AR815">
            <v>-12375488</v>
          </cell>
          <cell r="AS815">
            <v>-12375488</v>
          </cell>
          <cell r="AT815">
            <v>-12375488</v>
          </cell>
          <cell r="AU815">
            <v>-12375488</v>
          </cell>
          <cell r="AV815">
            <v>-11859842.666666666</v>
          </cell>
          <cell r="AW815">
            <v>-10828552</v>
          </cell>
          <cell r="AX815">
            <v>-9797261.333333334</v>
          </cell>
          <cell r="AY815">
            <v>-8765970.666666666</v>
          </cell>
          <cell r="AZ815">
            <v>-7734680</v>
          </cell>
          <cell r="BA815">
            <v>-6703389.333333333</v>
          </cell>
          <cell r="BB815">
            <v>-5672098.666666667</v>
          </cell>
          <cell r="BC815">
            <v>-4640808</v>
          </cell>
          <cell r="BD815">
            <v>-3609517.3333333335</v>
          </cell>
          <cell r="BE815">
            <v>-2578226.6666666665</v>
          </cell>
        </row>
        <row r="816">
          <cell r="AN816">
            <v>12375488</v>
          </cell>
          <cell r="AO816">
            <v>12375488</v>
          </cell>
          <cell r="AP816">
            <v>12375488</v>
          </cell>
          <cell r="AQ816">
            <v>12375488</v>
          </cell>
          <cell r="AR816">
            <v>12375488</v>
          </cell>
          <cell r="AS816">
            <v>12375488</v>
          </cell>
          <cell r="AT816">
            <v>12375488</v>
          </cell>
          <cell r="AU816">
            <v>12375488</v>
          </cell>
          <cell r="AV816">
            <v>11859842.666666666</v>
          </cell>
          <cell r="AW816">
            <v>10828552</v>
          </cell>
          <cell r="AX816">
            <v>9797261.333333334</v>
          </cell>
          <cell r="AY816">
            <v>8765970.666666666</v>
          </cell>
          <cell r="AZ816">
            <v>7734680</v>
          </cell>
          <cell r="BA816">
            <v>6703389.333333333</v>
          </cell>
          <cell r="BB816">
            <v>5672098.666666667</v>
          </cell>
          <cell r="BC816">
            <v>4640808</v>
          </cell>
          <cell r="BD816">
            <v>3609517.3333333335</v>
          </cell>
          <cell r="BE816">
            <v>2578226.6666666665</v>
          </cell>
        </row>
        <row r="817">
          <cell r="AN817">
            <v>-5550178.416666667</v>
          </cell>
          <cell r="AO817">
            <v>-4551349.958333333</v>
          </cell>
          <cell r="AP817">
            <v>-3522194.2916666665</v>
          </cell>
          <cell r="AQ817">
            <v>-2262571.5</v>
          </cell>
          <cell r="AR817">
            <v>-627337.79166666663</v>
          </cell>
          <cell r="AS817">
            <v>1246284.375</v>
          </cell>
          <cell r="AT817">
            <v>3036440.2083333335</v>
          </cell>
          <cell r="AU817">
            <v>4762118.208333333</v>
          </cell>
          <cell r="AV817">
            <v>6247298.375</v>
          </cell>
          <cell r="AW817">
            <v>7233686.291666667</v>
          </cell>
          <cell r="AX817">
            <v>7713414.875</v>
          </cell>
          <cell r="AY817">
            <v>7624034.208333333</v>
          </cell>
          <cell r="AZ817">
            <v>7209104.958333333</v>
          </cell>
          <cell r="BA817">
            <v>7274488.25</v>
          </cell>
          <cell r="BB817">
            <v>7730466.75</v>
          </cell>
          <cell r="BC817">
            <v>8195271.875</v>
          </cell>
          <cell r="BD817">
            <v>8437127.583333334</v>
          </cell>
          <cell r="BE817">
            <v>8117925.125</v>
          </cell>
        </row>
        <row r="818">
          <cell r="AN818">
            <v>5550178.416666667</v>
          </cell>
          <cell r="AO818">
            <v>4551349.958333333</v>
          </cell>
          <cell r="AP818">
            <v>3522194.2916666665</v>
          </cell>
          <cell r="AQ818">
            <v>2262571.5</v>
          </cell>
          <cell r="AR818">
            <v>627337.79166666663</v>
          </cell>
          <cell r="AS818">
            <v>-1246284.375</v>
          </cell>
          <cell r="AT818">
            <v>-3036440.2083333335</v>
          </cell>
          <cell r="AU818">
            <v>-4762118.208333333</v>
          </cell>
          <cell r="AV818">
            <v>-6247298.375</v>
          </cell>
          <cell r="AW818">
            <v>-7233686.291666667</v>
          </cell>
          <cell r="AX818">
            <v>-7713414.875</v>
          </cell>
          <cell r="AY818">
            <v>-7624034.208333333</v>
          </cell>
          <cell r="AZ818">
            <v>-7209104.958333333</v>
          </cell>
          <cell r="BA818">
            <v>-7274488.25</v>
          </cell>
          <cell r="BB818">
            <v>-7730466.75</v>
          </cell>
          <cell r="BC818">
            <v>-8195271.875</v>
          </cell>
          <cell r="BD818">
            <v>-8437127.583333334</v>
          </cell>
          <cell r="BE818">
            <v>-8117925.125</v>
          </cell>
        </row>
        <row r="819">
          <cell r="AN819">
            <v>-1623688.0833333333</v>
          </cell>
          <cell r="AO819">
            <v>-780821.58333333337</v>
          </cell>
          <cell r="AP819">
            <v>62044.916666666664</v>
          </cell>
          <cell r="AQ819">
            <v>904911.41666666663</v>
          </cell>
          <cell r="AR819">
            <v>1747777.9166666667</v>
          </cell>
          <cell r="AS819">
            <v>2590644.4166666665</v>
          </cell>
          <cell r="AT819">
            <v>3262179.2916666665</v>
          </cell>
          <cell r="AU819">
            <v>3646607.625</v>
          </cell>
          <cell r="AV819">
            <v>3819655.1666666665</v>
          </cell>
          <cell r="AW819">
            <v>3858376</v>
          </cell>
          <cell r="AX819">
            <v>3858376</v>
          </cell>
          <cell r="AY819">
            <v>3858376</v>
          </cell>
          <cell r="AZ819">
            <v>3858376</v>
          </cell>
          <cell r="BA819">
            <v>3858376</v>
          </cell>
          <cell r="BB819">
            <v>3858376</v>
          </cell>
          <cell r="BC819">
            <v>3858376</v>
          </cell>
          <cell r="BD819">
            <v>3858376</v>
          </cell>
          <cell r="BE819">
            <v>3844822.75</v>
          </cell>
        </row>
        <row r="820">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row>
        <row r="821">
          <cell r="AN821">
            <v>-671033</v>
          </cell>
          <cell r="AO821">
            <v>-671033</v>
          </cell>
          <cell r="AP821">
            <v>-671033</v>
          </cell>
          <cell r="AQ821">
            <v>-670928.83333333337</v>
          </cell>
          <cell r="AR821">
            <v>-670824.66666666663</v>
          </cell>
          <cell r="AS821">
            <v>-670824.66666666663</v>
          </cell>
          <cell r="AT821">
            <v>-670824.66666666663</v>
          </cell>
          <cell r="AU821">
            <v>-670824.66666666663</v>
          </cell>
          <cell r="AV821">
            <v>-642864.95833333337</v>
          </cell>
          <cell r="AW821">
            <v>-586945.54166666663</v>
          </cell>
          <cell r="AX821">
            <v>-531026.125</v>
          </cell>
          <cell r="AY821">
            <v>-475106.70833333331</v>
          </cell>
          <cell r="AZ821">
            <v>-419187.29166666669</v>
          </cell>
          <cell r="BA821">
            <v>-363267.875</v>
          </cell>
          <cell r="BB821">
            <v>-307348.45833333331</v>
          </cell>
          <cell r="BC821">
            <v>-251533.20833333334</v>
          </cell>
          <cell r="BD821">
            <v>-195717.95833333334</v>
          </cell>
          <cell r="BE821">
            <v>-139798.54166666666</v>
          </cell>
        </row>
        <row r="822">
          <cell r="AN822">
            <v>671033</v>
          </cell>
          <cell r="AO822">
            <v>671033</v>
          </cell>
          <cell r="AP822">
            <v>671033</v>
          </cell>
          <cell r="AQ822">
            <v>671033</v>
          </cell>
          <cell r="AR822">
            <v>671033</v>
          </cell>
          <cell r="AS822">
            <v>671033</v>
          </cell>
          <cell r="AT822">
            <v>671033</v>
          </cell>
          <cell r="AU822">
            <v>671033</v>
          </cell>
          <cell r="AV822">
            <v>643073.29166666663</v>
          </cell>
          <cell r="AW822">
            <v>587153.875</v>
          </cell>
          <cell r="AX822">
            <v>531234.45833333337</v>
          </cell>
          <cell r="AY822">
            <v>475315.04166666669</v>
          </cell>
          <cell r="AZ822">
            <v>419395.625</v>
          </cell>
          <cell r="BA822">
            <v>363476.20833333331</v>
          </cell>
          <cell r="BB822">
            <v>307556.79166666669</v>
          </cell>
          <cell r="BC822">
            <v>251637.375</v>
          </cell>
          <cell r="BD822">
            <v>195717.95833333334</v>
          </cell>
          <cell r="BE822">
            <v>139798.54166666666</v>
          </cell>
        </row>
        <row r="823">
          <cell r="AN823">
            <v>-30212669</v>
          </cell>
          <cell r="AO823">
            <v>-30212669</v>
          </cell>
          <cell r="AP823">
            <v>-30212669</v>
          </cell>
          <cell r="AQ823">
            <v>-30212669</v>
          </cell>
          <cell r="AR823">
            <v>-30212669</v>
          </cell>
          <cell r="AS823">
            <v>-30212669</v>
          </cell>
          <cell r="AT823">
            <v>-30212669</v>
          </cell>
          <cell r="AU823">
            <v>-30212669</v>
          </cell>
          <cell r="AV823">
            <v>-28953807.791666668</v>
          </cell>
          <cell r="AW823">
            <v>-26436085.375</v>
          </cell>
          <cell r="AX823">
            <v>-23918362.958333332</v>
          </cell>
          <cell r="AY823">
            <v>-21400640.541666668</v>
          </cell>
          <cell r="AZ823">
            <v>-18882918.125</v>
          </cell>
          <cell r="BA823">
            <v>-16365195.708333334</v>
          </cell>
          <cell r="BB823">
            <v>-13847473.291666666</v>
          </cell>
          <cell r="BC823">
            <v>-11329750.875</v>
          </cell>
          <cell r="BD823">
            <v>-8812028.458333334</v>
          </cell>
          <cell r="BE823">
            <v>-6294306.041666667</v>
          </cell>
        </row>
        <row r="824">
          <cell r="AN824">
            <v>30212669</v>
          </cell>
          <cell r="AO824">
            <v>30212669</v>
          </cell>
          <cell r="AP824">
            <v>30212669</v>
          </cell>
          <cell r="AQ824">
            <v>30212669</v>
          </cell>
          <cell r="AR824">
            <v>30212669</v>
          </cell>
          <cell r="AS824">
            <v>30212669</v>
          </cell>
          <cell r="AT824">
            <v>30212669</v>
          </cell>
          <cell r="AU824">
            <v>30212669</v>
          </cell>
          <cell r="AV824">
            <v>28953807.791666668</v>
          </cell>
          <cell r="AW824">
            <v>26436085.375</v>
          </cell>
          <cell r="AX824">
            <v>23918362.958333332</v>
          </cell>
          <cell r="AY824">
            <v>21400640.541666668</v>
          </cell>
          <cell r="AZ824">
            <v>18882918.125</v>
          </cell>
          <cell r="BA824">
            <v>16365195.708333334</v>
          </cell>
          <cell r="BB824">
            <v>13847473.291666666</v>
          </cell>
          <cell r="BC824">
            <v>11329750.875</v>
          </cell>
          <cell r="BD824">
            <v>8812028.458333334</v>
          </cell>
          <cell r="BE824">
            <v>6294306.041666667</v>
          </cell>
        </row>
        <row r="825">
          <cell r="AN825">
            <v>-1764924</v>
          </cell>
          <cell r="AO825">
            <v>-1764924</v>
          </cell>
          <cell r="AP825">
            <v>-1764924</v>
          </cell>
          <cell r="AQ825">
            <v>-1764924</v>
          </cell>
          <cell r="AR825">
            <v>-1764924</v>
          </cell>
          <cell r="AS825">
            <v>-1764924</v>
          </cell>
          <cell r="AT825">
            <v>-1764924</v>
          </cell>
          <cell r="AU825">
            <v>-1764924</v>
          </cell>
          <cell r="AV825">
            <v>-1691385.5</v>
          </cell>
          <cell r="AW825">
            <v>-1544308.5</v>
          </cell>
          <cell r="AX825">
            <v>-1397231.5</v>
          </cell>
          <cell r="AY825">
            <v>-1250154.5</v>
          </cell>
          <cell r="AZ825">
            <v>-1103077.5</v>
          </cell>
          <cell r="BA825">
            <v>-956000.5</v>
          </cell>
          <cell r="BB825">
            <v>-808923.5</v>
          </cell>
          <cell r="BC825">
            <v>-661846.5</v>
          </cell>
          <cell r="BD825">
            <v>-514769.5</v>
          </cell>
          <cell r="BE825">
            <v>-367692.5</v>
          </cell>
        </row>
        <row r="826">
          <cell r="AN826">
            <v>1764924</v>
          </cell>
          <cell r="AO826">
            <v>1764924</v>
          </cell>
          <cell r="AP826">
            <v>1764924</v>
          </cell>
          <cell r="AQ826">
            <v>1764924</v>
          </cell>
          <cell r="AR826">
            <v>1764924</v>
          </cell>
          <cell r="AS826">
            <v>1764924</v>
          </cell>
          <cell r="AT826">
            <v>1764924</v>
          </cell>
          <cell r="AU826">
            <v>1764924</v>
          </cell>
          <cell r="AV826">
            <v>1691385.5</v>
          </cell>
          <cell r="AW826">
            <v>1544308.5</v>
          </cell>
          <cell r="AX826">
            <v>1397231.5</v>
          </cell>
          <cell r="AY826">
            <v>1250154.5</v>
          </cell>
          <cell r="AZ826">
            <v>1103077.5</v>
          </cell>
          <cell r="BA826">
            <v>956000.5</v>
          </cell>
          <cell r="BB826">
            <v>808923.5</v>
          </cell>
          <cell r="BC826">
            <v>661846.5</v>
          </cell>
          <cell r="BD826">
            <v>514769.5</v>
          </cell>
          <cell r="BE826">
            <v>367692.5</v>
          </cell>
        </row>
        <row r="827">
          <cell r="AN827">
            <v>30270096</v>
          </cell>
          <cell r="AO827">
            <v>30270096</v>
          </cell>
          <cell r="AP827">
            <v>30270096</v>
          </cell>
          <cell r="AQ827">
            <v>30270096</v>
          </cell>
          <cell r="AR827">
            <v>30270096</v>
          </cell>
          <cell r="AS827">
            <v>30270096</v>
          </cell>
          <cell r="AT827">
            <v>30270096</v>
          </cell>
          <cell r="AU827">
            <v>30270096</v>
          </cell>
          <cell r="AV827">
            <v>29008842</v>
          </cell>
          <cell r="AW827">
            <v>26486334</v>
          </cell>
          <cell r="AX827">
            <v>23963826</v>
          </cell>
          <cell r="AY827">
            <v>21441318</v>
          </cell>
          <cell r="AZ827">
            <v>18918810</v>
          </cell>
          <cell r="BA827">
            <v>16396302</v>
          </cell>
          <cell r="BB827">
            <v>13873794</v>
          </cell>
          <cell r="BC827">
            <v>11351286</v>
          </cell>
          <cell r="BD827">
            <v>8828778</v>
          </cell>
          <cell r="BE827">
            <v>6306270</v>
          </cell>
        </row>
        <row r="828">
          <cell r="AN828">
            <v>-30270096</v>
          </cell>
          <cell r="AO828">
            <v>-30270096</v>
          </cell>
          <cell r="AP828">
            <v>-30270096</v>
          </cell>
          <cell r="AQ828">
            <v>-30270096</v>
          </cell>
          <cell r="AR828">
            <v>-30270096</v>
          </cell>
          <cell r="AS828">
            <v>-30270096</v>
          </cell>
          <cell r="AT828">
            <v>-30270096</v>
          </cell>
          <cell r="AU828">
            <v>-30270096</v>
          </cell>
          <cell r="AV828">
            <v>-29008842</v>
          </cell>
          <cell r="AW828">
            <v>-26486334</v>
          </cell>
          <cell r="AX828">
            <v>-23963826</v>
          </cell>
          <cell r="AY828">
            <v>-21441318</v>
          </cell>
          <cell r="AZ828">
            <v>-18918810</v>
          </cell>
          <cell r="BA828">
            <v>-16396302</v>
          </cell>
          <cell r="BB828">
            <v>-13873794</v>
          </cell>
          <cell r="BC828">
            <v>-11351286</v>
          </cell>
          <cell r="BD828">
            <v>-8828778</v>
          </cell>
          <cell r="BE828">
            <v>-6306270</v>
          </cell>
        </row>
        <row r="829">
          <cell r="AN829">
            <v>36163528</v>
          </cell>
          <cell r="AO829">
            <v>36163528</v>
          </cell>
          <cell r="AP829">
            <v>36163528</v>
          </cell>
          <cell r="AQ829">
            <v>36163528</v>
          </cell>
          <cell r="AR829">
            <v>36163528</v>
          </cell>
          <cell r="AS829">
            <v>36163528</v>
          </cell>
          <cell r="AT829">
            <v>36163528</v>
          </cell>
          <cell r="AU829">
            <v>36163528</v>
          </cell>
          <cell r="AV829">
            <v>34656714.333333336</v>
          </cell>
          <cell r="AW829">
            <v>31643087</v>
          </cell>
          <cell r="AX829">
            <v>28629459.666666668</v>
          </cell>
          <cell r="AY829">
            <v>25615832.333333332</v>
          </cell>
          <cell r="AZ829">
            <v>22602205</v>
          </cell>
          <cell r="BA829">
            <v>19588577.666666668</v>
          </cell>
          <cell r="BB829">
            <v>16574950.333333334</v>
          </cell>
          <cell r="BC829">
            <v>13561323</v>
          </cell>
          <cell r="BD829">
            <v>10547695.666666666</v>
          </cell>
          <cell r="BE829">
            <v>7534068.333333333</v>
          </cell>
        </row>
        <row r="830">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row>
        <row r="831">
          <cell r="AN831">
            <v>27362.697499999995</v>
          </cell>
          <cell r="AO831">
            <v>20096.304166666669</v>
          </cell>
          <cell r="AP831">
            <v>14303.869166666665</v>
          </cell>
          <cell r="AQ831">
            <v>9714.4758333333339</v>
          </cell>
          <cell r="AR831">
            <v>6145.3741666666674</v>
          </cell>
          <cell r="AS831">
            <v>3495.939166666667</v>
          </cell>
          <cell r="AT831">
            <v>1690.4624999999999</v>
          </cell>
          <cell r="AU831">
            <v>616.69416666666666</v>
          </cell>
          <cell r="AV831">
            <v>122.38416666666666</v>
          </cell>
          <cell r="AW831">
            <v>0</v>
          </cell>
          <cell r="AX831">
            <v>0</v>
          </cell>
          <cell r="AY831">
            <v>0</v>
          </cell>
          <cell r="AZ831">
            <v>0</v>
          </cell>
          <cell r="BA831">
            <v>0</v>
          </cell>
          <cell r="BB831">
            <v>0</v>
          </cell>
          <cell r="BC831">
            <v>0</v>
          </cell>
          <cell r="BD831">
            <v>0</v>
          </cell>
          <cell r="BE831">
            <v>0</v>
          </cell>
        </row>
        <row r="832">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row>
        <row r="833">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row>
        <row r="834">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row>
        <row r="835">
          <cell r="AN835">
            <v>2749643.0799999996</v>
          </cell>
          <cell r="AO835">
            <v>2749643.0799999996</v>
          </cell>
          <cell r="AP835">
            <v>2749643.0799999996</v>
          </cell>
          <cell r="AQ835">
            <v>2749643.0799999996</v>
          </cell>
          <cell r="AR835">
            <v>2749643.0799999996</v>
          </cell>
          <cell r="AS835">
            <v>2749643.0799999996</v>
          </cell>
          <cell r="AT835">
            <v>2749643.0799999996</v>
          </cell>
          <cell r="AU835">
            <v>2749643.0799999996</v>
          </cell>
          <cell r="AV835">
            <v>2749643.0799999996</v>
          </cell>
          <cell r="AW835">
            <v>2749643.0799999996</v>
          </cell>
          <cell r="AX835">
            <v>2749643.0799999996</v>
          </cell>
          <cell r="AY835">
            <v>2749643.0799999996</v>
          </cell>
          <cell r="AZ835">
            <v>2749643.0799999996</v>
          </cell>
          <cell r="BA835">
            <v>2749643.0799999996</v>
          </cell>
          <cell r="BB835">
            <v>2749643.0799999996</v>
          </cell>
          <cell r="BC835">
            <v>2749643.0799999996</v>
          </cell>
          <cell r="BD835">
            <v>2749643.0799999996</v>
          </cell>
          <cell r="BE835">
            <v>2749643.0799999996</v>
          </cell>
        </row>
        <row r="836">
          <cell r="AN836">
            <v>-36163528</v>
          </cell>
          <cell r="AO836">
            <v>-36163528</v>
          </cell>
          <cell r="AP836">
            <v>-36163528</v>
          </cell>
          <cell r="AQ836">
            <v>-36163528</v>
          </cell>
          <cell r="AR836">
            <v>-36163528</v>
          </cell>
          <cell r="AS836">
            <v>-36163528</v>
          </cell>
          <cell r="AT836">
            <v>-36163528</v>
          </cell>
          <cell r="AU836">
            <v>-36163528</v>
          </cell>
          <cell r="AV836">
            <v>-34656714.333333336</v>
          </cell>
          <cell r="AW836">
            <v>-31643087</v>
          </cell>
          <cell r="AX836">
            <v>-28629459.666666668</v>
          </cell>
          <cell r="AY836">
            <v>-25615832.333333332</v>
          </cell>
          <cell r="AZ836">
            <v>-22602205</v>
          </cell>
          <cell r="BA836">
            <v>-19588577.666666668</v>
          </cell>
          <cell r="BB836">
            <v>-16574950.333333334</v>
          </cell>
          <cell r="BC836">
            <v>-13561323</v>
          </cell>
          <cell r="BD836">
            <v>-10547695.666666666</v>
          </cell>
          <cell r="BE836">
            <v>-7534068.333333333</v>
          </cell>
        </row>
        <row r="837">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row>
        <row r="838">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row>
        <row r="839">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row>
        <row r="840">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row>
        <row r="841">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row>
        <row r="842">
          <cell r="AN842">
            <v>-34827817</v>
          </cell>
          <cell r="AO842">
            <v>-34827817</v>
          </cell>
          <cell r="AP842">
            <v>-34827817</v>
          </cell>
          <cell r="AQ842">
            <v>-34827817</v>
          </cell>
          <cell r="AR842">
            <v>-34827817</v>
          </cell>
          <cell r="AS842">
            <v>-34827817</v>
          </cell>
          <cell r="AT842">
            <v>-34827817</v>
          </cell>
          <cell r="AU842">
            <v>-34827817</v>
          </cell>
          <cell r="AV842">
            <v>-34827817</v>
          </cell>
          <cell r="AW842">
            <v>-34827817</v>
          </cell>
          <cell r="AX842">
            <v>-34827817</v>
          </cell>
          <cell r="AY842">
            <v>-34827817</v>
          </cell>
          <cell r="AZ842">
            <v>-34827817</v>
          </cell>
          <cell r="BA842">
            <v>-34827817</v>
          </cell>
          <cell r="BB842">
            <v>-34827817</v>
          </cell>
          <cell r="BC842">
            <v>-34827817</v>
          </cell>
          <cell r="BD842">
            <v>-34827817</v>
          </cell>
          <cell r="BE842">
            <v>-34827817</v>
          </cell>
        </row>
        <row r="843">
          <cell r="AN843">
            <v>34827817</v>
          </cell>
          <cell r="AO843">
            <v>34827817</v>
          </cell>
          <cell r="AP843">
            <v>34827817</v>
          </cell>
          <cell r="AQ843">
            <v>34827817</v>
          </cell>
          <cell r="AR843">
            <v>34827817</v>
          </cell>
          <cell r="AS843">
            <v>34827817</v>
          </cell>
          <cell r="AT843">
            <v>34827817</v>
          </cell>
          <cell r="AU843">
            <v>34827817</v>
          </cell>
          <cell r="AV843">
            <v>34827817</v>
          </cell>
          <cell r="AW843">
            <v>34827817</v>
          </cell>
          <cell r="AX843">
            <v>34827817</v>
          </cell>
          <cell r="AY843">
            <v>34827817</v>
          </cell>
          <cell r="AZ843">
            <v>34827817</v>
          </cell>
          <cell r="BA843">
            <v>34827817</v>
          </cell>
          <cell r="BB843">
            <v>34827817</v>
          </cell>
          <cell r="BC843">
            <v>34827817</v>
          </cell>
          <cell r="BD843">
            <v>34827817</v>
          </cell>
          <cell r="BE843">
            <v>34827817</v>
          </cell>
        </row>
        <row r="844">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row>
        <row r="845">
          <cell r="AN845">
            <v>-25644564</v>
          </cell>
          <cell r="AO845">
            <v>-25644564</v>
          </cell>
          <cell r="AP845">
            <v>-25644564</v>
          </cell>
          <cell r="AQ845">
            <v>-25644564</v>
          </cell>
          <cell r="AR845">
            <v>-25644564</v>
          </cell>
          <cell r="AS845">
            <v>-25644564</v>
          </cell>
          <cell r="AT845">
            <v>-25644564</v>
          </cell>
          <cell r="AU845">
            <v>-25644564</v>
          </cell>
          <cell r="AV845">
            <v>-25644564</v>
          </cell>
          <cell r="AW845">
            <v>-25644564</v>
          </cell>
          <cell r="AX845">
            <v>-25644564</v>
          </cell>
          <cell r="AY845">
            <v>-25644564</v>
          </cell>
          <cell r="AZ845">
            <v>-25644564</v>
          </cell>
          <cell r="BA845">
            <v>-25644564</v>
          </cell>
          <cell r="BB845">
            <v>-25644564</v>
          </cell>
          <cell r="BC845">
            <v>-25644564</v>
          </cell>
          <cell r="BD845">
            <v>-25644564</v>
          </cell>
          <cell r="BE845">
            <v>-25644564</v>
          </cell>
        </row>
        <row r="846">
          <cell r="AN846">
            <v>25644564</v>
          </cell>
          <cell r="AO846">
            <v>25644564</v>
          </cell>
          <cell r="AP846">
            <v>25644564</v>
          </cell>
          <cell r="AQ846">
            <v>25644564</v>
          </cell>
          <cell r="AR846">
            <v>25644564</v>
          </cell>
          <cell r="AS846">
            <v>25644564</v>
          </cell>
          <cell r="AT846">
            <v>25644564</v>
          </cell>
          <cell r="AU846">
            <v>25644564</v>
          </cell>
          <cell r="AV846">
            <v>25644564</v>
          </cell>
          <cell r="AW846">
            <v>25644564</v>
          </cell>
          <cell r="AX846">
            <v>25644564</v>
          </cell>
          <cell r="AY846">
            <v>25644564</v>
          </cell>
          <cell r="AZ846">
            <v>25644564</v>
          </cell>
          <cell r="BA846">
            <v>25644564</v>
          </cell>
          <cell r="BB846">
            <v>25644564</v>
          </cell>
          <cell r="BC846">
            <v>25644564</v>
          </cell>
          <cell r="BD846">
            <v>25644564</v>
          </cell>
          <cell r="BE846">
            <v>25644564</v>
          </cell>
        </row>
        <row r="847">
          <cell r="AN847">
            <v>-37811937</v>
          </cell>
          <cell r="AO847">
            <v>-37811937</v>
          </cell>
          <cell r="AP847">
            <v>-37811937</v>
          </cell>
          <cell r="AQ847">
            <v>-37811937</v>
          </cell>
          <cell r="AR847">
            <v>-37811937</v>
          </cell>
          <cell r="AS847">
            <v>-37811937</v>
          </cell>
          <cell r="AT847">
            <v>-37811937</v>
          </cell>
          <cell r="AU847">
            <v>-37811937</v>
          </cell>
          <cell r="AV847">
            <v>-37811937</v>
          </cell>
          <cell r="AW847">
            <v>-37811937</v>
          </cell>
          <cell r="AX847">
            <v>-37811937</v>
          </cell>
          <cell r="AY847">
            <v>-37811937</v>
          </cell>
          <cell r="AZ847">
            <v>-37811937</v>
          </cell>
          <cell r="BA847">
            <v>-37811937</v>
          </cell>
          <cell r="BB847">
            <v>-37811937</v>
          </cell>
          <cell r="BC847">
            <v>-37811937</v>
          </cell>
          <cell r="BD847">
            <v>-37811937</v>
          </cell>
          <cell r="BE847">
            <v>-37814830.25</v>
          </cell>
        </row>
        <row r="848">
          <cell r="AN848">
            <v>37811937</v>
          </cell>
          <cell r="AO848">
            <v>37811937</v>
          </cell>
          <cell r="AP848">
            <v>37811937</v>
          </cell>
          <cell r="AQ848">
            <v>37811937</v>
          </cell>
          <cell r="AR848">
            <v>37811937</v>
          </cell>
          <cell r="AS848">
            <v>37811937</v>
          </cell>
          <cell r="AT848">
            <v>37811937</v>
          </cell>
          <cell r="AU848">
            <v>37811937</v>
          </cell>
          <cell r="AV848">
            <v>37811937</v>
          </cell>
          <cell r="AW848">
            <v>37811937</v>
          </cell>
          <cell r="AX848">
            <v>37811937</v>
          </cell>
          <cell r="AY848">
            <v>37811937</v>
          </cell>
          <cell r="AZ848">
            <v>37811937</v>
          </cell>
          <cell r="BA848">
            <v>37811937</v>
          </cell>
          <cell r="BB848">
            <v>37811937</v>
          </cell>
          <cell r="BC848">
            <v>37811937</v>
          </cell>
          <cell r="BD848">
            <v>37811937</v>
          </cell>
          <cell r="BE848">
            <v>37814830.25</v>
          </cell>
        </row>
        <row r="849">
          <cell r="AN849">
            <v>28267590.333333332</v>
          </cell>
          <cell r="AO849">
            <v>30127057.875</v>
          </cell>
          <cell r="AP849">
            <v>31956486.166666668</v>
          </cell>
          <cell r="AQ849">
            <v>33708829.708333336</v>
          </cell>
          <cell r="AR849">
            <v>35643080.25</v>
          </cell>
          <cell r="AS849">
            <v>37567178.916666664</v>
          </cell>
          <cell r="AT849">
            <v>38955902.416666664</v>
          </cell>
          <cell r="AU849">
            <v>39716285.208333336</v>
          </cell>
          <cell r="AV849">
            <v>40053906.333333336</v>
          </cell>
          <cell r="AW849">
            <v>40127111</v>
          </cell>
          <cell r="AX849">
            <v>40127111</v>
          </cell>
          <cell r="AY849">
            <v>40127111</v>
          </cell>
          <cell r="AZ849">
            <v>40127111</v>
          </cell>
          <cell r="BA849">
            <v>40127111</v>
          </cell>
          <cell r="BB849">
            <v>40127111</v>
          </cell>
          <cell r="BC849">
            <v>40127111</v>
          </cell>
          <cell r="BD849">
            <v>40127111</v>
          </cell>
          <cell r="BE849">
            <v>40107134.458333336</v>
          </cell>
        </row>
        <row r="850">
          <cell r="AN850">
            <v>-28267590.333333332</v>
          </cell>
          <cell r="AO850">
            <v>-30127057.875</v>
          </cell>
          <cell r="AP850">
            <v>-31956486.166666668</v>
          </cell>
          <cell r="AQ850">
            <v>-33708829.708333336</v>
          </cell>
          <cell r="AR850">
            <v>-35643080.25</v>
          </cell>
          <cell r="AS850">
            <v>-37567178.916666664</v>
          </cell>
          <cell r="AT850">
            <v>-38955902.416666664</v>
          </cell>
          <cell r="AU850">
            <v>-39716285.208333336</v>
          </cell>
          <cell r="AV850">
            <v>-40053906.333333336</v>
          </cell>
          <cell r="AW850">
            <v>-40127111</v>
          </cell>
          <cell r="AX850">
            <v>-40127111</v>
          </cell>
          <cell r="AY850">
            <v>-40127111</v>
          </cell>
          <cell r="AZ850">
            <v>-40127111</v>
          </cell>
          <cell r="BA850">
            <v>-40127111</v>
          </cell>
          <cell r="BB850">
            <v>-40127111</v>
          </cell>
          <cell r="BC850">
            <v>-40127111</v>
          </cell>
          <cell r="BD850">
            <v>-40127111</v>
          </cell>
          <cell r="BE850">
            <v>-40107134.458333336</v>
          </cell>
        </row>
        <row r="851">
          <cell r="AN851">
            <v>96171</v>
          </cell>
          <cell r="AO851">
            <v>78398.583333333328</v>
          </cell>
          <cell r="AP851">
            <v>120992.625</v>
          </cell>
          <cell r="AQ851">
            <v>471138.54166666669</v>
          </cell>
          <cell r="AR851">
            <v>1014988.375</v>
          </cell>
          <cell r="AS851">
            <v>1807378.5416666667</v>
          </cell>
          <cell r="AT851">
            <v>2880345.9166666665</v>
          </cell>
          <cell r="AU851">
            <v>4230069.583333333</v>
          </cell>
          <cell r="AV851">
            <v>5550676.208333333</v>
          </cell>
          <cell r="AW851">
            <v>6502580.291666667</v>
          </cell>
          <cell r="AX851">
            <v>7322161.125</v>
          </cell>
          <cell r="AY851">
            <v>8043128.333333333</v>
          </cell>
          <cell r="AZ851">
            <v>8589873.041666666</v>
          </cell>
          <cell r="BA851">
            <v>9335466.708333334</v>
          </cell>
          <cell r="BB851">
            <v>10020693.916666666</v>
          </cell>
          <cell r="BC851">
            <v>10398369.25</v>
          </cell>
          <cell r="BD851">
            <v>10582340.666666666</v>
          </cell>
          <cell r="BE851">
            <v>10496901.458333334</v>
          </cell>
        </row>
        <row r="852">
          <cell r="AN852">
            <v>-96171</v>
          </cell>
          <cell r="AO852">
            <v>-78398.583333333328</v>
          </cell>
          <cell r="AP852">
            <v>-120992.625</v>
          </cell>
          <cell r="AQ852">
            <v>-471138.54166666669</v>
          </cell>
          <cell r="AR852">
            <v>-1014988.375</v>
          </cell>
          <cell r="AS852">
            <v>-1807378.5416666667</v>
          </cell>
          <cell r="AT852">
            <v>-2880345.9166666665</v>
          </cell>
          <cell r="AU852">
            <v>-4230069.583333333</v>
          </cell>
          <cell r="AV852">
            <v>-5550676.208333333</v>
          </cell>
          <cell r="AW852">
            <v>-6502580.291666667</v>
          </cell>
          <cell r="AX852">
            <v>-7322161.125</v>
          </cell>
          <cell r="AY852">
            <v>-8043128.333333333</v>
          </cell>
          <cell r="AZ852">
            <v>-8589873.041666666</v>
          </cell>
          <cell r="BA852">
            <v>-9335466.708333334</v>
          </cell>
          <cell r="BB852">
            <v>-10020693.916666666</v>
          </cell>
          <cell r="BC852">
            <v>-10398369.25</v>
          </cell>
          <cell r="BD852">
            <v>-10582340.666666666</v>
          </cell>
          <cell r="BE852">
            <v>-10496901.458333334</v>
          </cell>
        </row>
        <row r="853">
          <cell r="AZ853">
            <v>19375</v>
          </cell>
          <cell r="BA853">
            <v>58125</v>
          </cell>
          <cell r="BB853">
            <v>96875</v>
          </cell>
          <cell r="BC853">
            <v>135544.63541666666</v>
          </cell>
          <cell r="BD853">
            <v>174133.90625</v>
          </cell>
          <cell r="BE853">
            <v>212723.17708333334</v>
          </cell>
        </row>
        <row r="854">
          <cell r="BA854">
            <v>22.854166666666668</v>
          </cell>
          <cell r="BB854">
            <v>105.33333333333333</v>
          </cell>
          <cell r="BC854">
            <v>245.32291666666666</v>
          </cell>
          <cell r="BD854">
            <v>477.6875</v>
          </cell>
          <cell r="BE854">
            <v>835.75</v>
          </cell>
        </row>
        <row r="855">
          <cell r="AN855">
            <v>235579.36500000002</v>
          </cell>
          <cell r="AO855">
            <v>231277.17500000002</v>
          </cell>
          <cell r="AP855">
            <v>226974.98499999999</v>
          </cell>
          <cell r="AQ855">
            <v>222660.07625000001</v>
          </cell>
          <cell r="AR855">
            <v>218332.44875000001</v>
          </cell>
          <cell r="AS855">
            <v>214004.82125000001</v>
          </cell>
          <cell r="AT855">
            <v>209677.19375000001</v>
          </cell>
          <cell r="AU855">
            <v>205349.56625000003</v>
          </cell>
          <cell r="AV855">
            <v>201021.93875</v>
          </cell>
          <cell r="AW855">
            <v>198858.125</v>
          </cell>
          <cell r="AX855">
            <v>198858.125</v>
          </cell>
          <cell r="AY855">
            <v>198858.125</v>
          </cell>
          <cell r="AZ855">
            <v>198891.21875</v>
          </cell>
          <cell r="BA855">
            <v>198957.40625</v>
          </cell>
          <cell r="BB855">
            <v>199023.59375</v>
          </cell>
          <cell r="BC855">
            <v>199011.58333333334</v>
          </cell>
          <cell r="BD855">
            <v>198921.375</v>
          </cell>
          <cell r="BE855">
            <v>198831.16666666666</v>
          </cell>
        </row>
        <row r="856">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row>
        <row r="857">
          <cell r="AN857">
            <v>2140845.9849999999</v>
          </cell>
          <cell r="AO857">
            <v>2140968.6204166664</v>
          </cell>
          <cell r="AP857">
            <v>2141103.9745833329</v>
          </cell>
          <cell r="AQ857">
            <v>2141239.3287499999</v>
          </cell>
          <cell r="AR857">
            <v>2141374.6829166664</v>
          </cell>
          <cell r="AS857">
            <v>2141510.0370833329</v>
          </cell>
          <cell r="AT857">
            <v>2141645.3912499999</v>
          </cell>
          <cell r="AU857">
            <v>2141780.7454166664</v>
          </cell>
          <cell r="AV857">
            <v>2141916.0995833329</v>
          </cell>
          <cell r="AW857">
            <v>2142137.3079166664</v>
          </cell>
          <cell r="AX857">
            <v>2142444.3704166664</v>
          </cell>
          <cell r="AY857">
            <v>2142718.3391666664</v>
          </cell>
          <cell r="AZ857">
            <v>2142959.2141666664</v>
          </cell>
          <cell r="BA857">
            <v>2143201.9954166664</v>
          </cell>
          <cell r="BB857">
            <v>2143446.6829166664</v>
          </cell>
          <cell r="BC857">
            <v>2143767.6620833329</v>
          </cell>
          <cell r="BD857">
            <v>2144185.2037499999</v>
          </cell>
          <cell r="BE857">
            <v>2144623.0162499999</v>
          </cell>
        </row>
        <row r="858">
          <cell r="AN858">
            <v>141182.89041666666</v>
          </cell>
          <cell r="AO858">
            <v>147798.67125000001</v>
          </cell>
          <cell r="AP858">
            <v>154414.45208333337</v>
          </cell>
          <cell r="AQ858">
            <v>154876.03250000003</v>
          </cell>
          <cell r="AR858">
            <v>149183.41250000003</v>
          </cell>
          <cell r="AS858">
            <v>143490.79250000004</v>
          </cell>
          <cell r="AT858">
            <v>140248.75791666665</v>
          </cell>
          <cell r="AU858">
            <v>139457.30875</v>
          </cell>
          <cell r="AV858">
            <v>138665.85958333334</v>
          </cell>
          <cell r="AW858">
            <v>154936.8016666667</v>
          </cell>
          <cell r="AX858">
            <v>188270.13500000001</v>
          </cell>
          <cell r="AY858">
            <v>221603.46833333335</v>
          </cell>
          <cell r="AZ858">
            <v>252694.77375000002</v>
          </cell>
          <cell r="BA858">
            <v>281544.05125000002</v>
          </cell>
          <cell r="BB858">
            <v>310393.32875000004</v>
          </cell>
          <cell r="BC858">
            <v>342815.95916666673</v>
          </cell>
          <cell r="BD858">
            <v>378811.94250000006</v>
          </cell>
          <cell r="BE858">
            <v>414807.92583333346</v>
          </cell>
        </row>
        <row r="859">
          <cell r="AN859">
            <v>86047.400416666671</v>
          </cell>
          <cell r="AO859">
            <v>92372.811250000013</v>
          </cell>
          <cell r="AP859">
            <v>108119.72500000002</v>
          </cell>
          <cell r="AQ859">
            <v>129340.75583333334</v>
          </cell>
          <cell r="AR859">
            <v>149605.77958333332</v>
          </cell>
          <cell r="AS859">
            <v>167745.68208333329</v>
          </cell>
          <cell r="AT859">
            <v>185560.12041666661</v>
          </cell>
          <cell r="AU859">
            <v>203196.20458333334</v>
          </cell>
          <cell r="AV859">
            <v>221229.39875000002</v>
          </cell>
          <cell r="AW859">
            <v>241382.17250000002</v>
          </cell>
          <cell r="AX859">
            <v>264381.16125000006</v>
          </cell>
          <cell r="AY859">
            <v>286289.84208333341</v>
          </cell>
          <cell r="AZ859">
            <v>306498.43875000003</v>
          </cell>
          <cell r="BA859">
            <v>322610.03166666668</v>
          </cell>
          <cell r="BB859">
            <v>330568.85791666666</v>
          </cell>
          <cell r="BC859">
            <v>334981.77749999997</v>
          </cell>
          <cell r="BD859">
            <v>340139.52750000003</v>
          </cell>
          <cell r="BE859">
            <v>346538.10625000001</v>
          </cell>
        </row>
        <row r="860">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row>
        <row r="861">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row>
        <row r="862">
          <cell r="AN862">
            <v>73784332.286666676</v>
          </cell>
          <cell r="AO862">
            <v>73523414.745000005</v>
          </cell>
          <cell r="AP862">
            <v>73261720.745000005</v>
          </cell>
          <cell r="AQ862">
            <v>72999250.286666676</v>
          </cell>
          <cell r="AR862">
            <v>72735999.828333333</v>
          </cell>
          <cell r="AS862">
            <v>72471953.161666676</v>
          </cell>
          <cell r="AT862">
            <v>72207123.161666676</v>
          </cell>
          <cell r="AU862">
            <v>71941506.245000005</v>
          </cell>
          <cell r="AV862">
            <v>71674962.828333333</v>
          </cell>
          <cell r="AW862">
            <v>71407356.370000005</v>
          </cell>
          <cell r="AX862">
            <v>71138669.453333333</v>
          </cell>
          <cell r="AY862">
            <v>70869222.203333333</v>
          </cell>
          <cell r="AZ862">
            <v>70599013.786666676</v>
          </cell>
          <cell r="BA862">
            <v>70327729.328333333</v>
          </cell>
          <cell r="BB862">
            <v>70055365.286666676</v>
          </cell>
          <cell r="BC862">
            <v>69781920.870000005</v>
          </cell>
          <cell r="BD862">
            <v>69507391.620000005</v>
          </cell>
          <cell r="BE862">
            <v>69231759.786666676</v>
          </cell>
        </row>
        <row r="863">
          <cell r="AN863">
            <v>15603519</v>
          </cell>
          <cell r="AO863">
            <v>15546234</v>
          </cell>
          <cell r="AP863">
            <v>15488949</v>
          </cell>
          <cell r="AQ863">
            <v>15431664</v>
          </cell>
          <cell r="AR863">
            <v>15374379</v>
          </cell>
          <cell r="AS863">
            <v>15317094</v>
          </cell>
          <cell r="AT863">
            <v>15259809</v>
          </cell>
          <cell r="AU863">
            <v>15202524</v>
          </cell>
          <cell r="AV863">
            <v>15145239</v>
          </cell>
          <cell r="AW863">
            <v>15087954</v>
          </cell>
          <cell r="AX863">
            <v>15030669</v>
          </cell>
          <cell r="AY863">
            <v>14973384</v>
          </cell>
          <cell r="AZ863">
            <v>14916099</v>
          </cell>
          <cell r="BA863">
            <v>14858814</v>
          </cell>
          <cell r="BB863">
            <v>14801529</v>
          </cell>
          <cell r="BC863">
            <v>14744244</v>
          </cell>
          <cell r="BD863">
            <v>14686959</v>
          </cell>
          <cell r="BE863">
            <v>14629674</v>
          </cell>
        </row>
        <row r="864">
          <cell r="AN864">
            <v>2624999.8399999994</v>
          </cell>
          <cell r="AO864">
            <v>2583333.17</v>
          </cell>
          <cell r="AP864">
            <v>2541666.5</v>
          </cell>
          <cell r="AQ864">
            <v>2499999.83</v>
          </cell>
          <cell r="AR864">
            <v>2458333.1599999997</v>
          </cell>
          <cell r="AS864">
            <v>2416666.4899999998</v>
          </cell>
          <cell r="AT864">
            <v>2374999.8199999998</v>
          </cell>
          <cell r="AU864">
            <v>2333333.15</v>
          </cell>
          <cell r="AV864">
            <v>2291666.48</v>
          </cell>
          <cell r="AW864">
            <v>2249999.81</v>
          </cell>
          <cell r="AX864">
            <v>2208333.14</v>
          </cell>
          <cell r="AY864">
            <v>2166666.4700000002</v>
          </cell>
          <cell r="AZ864">
            <v>2124999.8000000003</v>
          </cell>
          <cell r="BA864">
            <v>2083333.13</v>
          </cell>
          <cell r="BB864">
            <v>2041666.46</v>
          </cell>
          <cell r="BC864">
            <v>1999999.79</v>
          </cell>
          <cell r="BD864">
            <v>1958333.12</v>
          </cell>
          <cell r="BE864">
            <v>1916666.45</v>
          </cell>
        </row>
        <row r="865">
          <cell r="AN865">
            <v>7124416.6200000001</v>
          </cell>
          <cell r="AO865">
            <v>6749446.6200000001</v>
          </cell>
          <cell r="AP865">
            <v>6374476.6200000001</v>
          </cell>
          <cell r="AQ865">
            <v>5999506.6199999982</v>
          </cell>
          <cell r="AR865">
            <v>5624536.6199999982</v>
          </cell>
          <cell r="AS865">
            <v>5249566.6199999982</v>
          </cell>
          <cell r="AT865">
            <v>4874596.6199999982</v>
          </cell>
          <cell r="AU865">
            <v>4499626.6199999992</v>
          </cell>
          <cell r="AV865">
            <v>4124656.6199999992</v>
          </cell>
          <cell r="AW865">
            <v>3749686.6199999992</v>
          </cell>
          <cell r="AX865">
            <v>3374716.6199999996</v>
          </cell>
          <cell r="AY865">
            <v>2999746.6200000006</v>
          </cell>
          <cell r="AZ865">
            <v>2624776.6200000006</v>
          </cell>
          <cell r="BA865">
            <v>2249807.1775000007</v>
          </cell>
          <cell r="BB865">
            <v>1890462.0425000004</v>
          </cell>
          <cell r="BC865">
            <v>1562364.4075</v>
          </cell>
          <cell r="BD865">
            <v>1265514.2725000002</v>
          </cell>
          <cell r="BE865">
            <v>999911.63750000007</v>
          </cell>
        </row>
        <row r="866">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row>
        <row r="867">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row>
        <row r="868">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row>
        <row r="869">
          <cell r="AN869">
            <v>12916.666666666666</v>
          </cell>
          <cell r="AO869">
            <v>13750</v>
          </cell>
          <cell r="AP869">
            <v>14583.333333333334</v>
          </cell>
          <cell r="AQ869">
            <v>15416.666666666666</v>
          </cell>
          <cell r="AR869">
            <v>16250</v>
          </cell>
          <cell r="AS869">
            <v>17083.333333333332</v>
          </cell>
          <cell r="AT869">
            <v>17916.666666666668</v>
          </cell>
          <cell r="AU869">
            <v>18750</v>
          </cell>
          <cell r="AV869">
            <v>19583.333333333332</v>
          </cell>
          <cell r="AW869">
            <v>20000</v>
          </cell>
          <cell r="AX869">
            <v>20000</v>
          </cell>
          <cell r="AY869">
            <v>20000</v>
          </cell>
          <cell r="AZ869">
            <v>20000</v>
          </cell>
          <cell r="BA869">
            <v>20000</v>
          </cell>
          <cell r="BB869">
            <v>20000</v>
          </cell>
          <cell r="BC869">
            <v>20000</v>
          </cell>
          <cell r="BD869">
            <v>20000</v>
          </cell>
          <cell r="BE869">
            <v>20000</v>
          </cell>
        </row>
        <row r="870">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row>
        <row r="871">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row>
        <row r="872">
          <cell r="AN872">
            <v>198092.16</v>
          </cell>
          <cell r="AO872">
            <v>198092.16</v>
          </cell>
          <cell r="AP872">
            <v>198092.16</v>
          </cell>
          <cell r="AQ872">
            <v>198092.16</v>
          </cell>
          <cell r="AR872">
            <v>198092.16</v>
          </cell>
          <cell r="AS872">
            <v>198092.16</v>
          </cell>
          <cell r="AT872">
            <v>198092.16</v>
          </cell>
          <cell r="AU872">
            <v>198092.16</v>
          </cell>
          <cell r="AV872">
            <v>198092.16</v>
          </cell>
          <cell r="AW872">
            <v>198092.16</v>
          </cell>
          <cell r="AX872">
            <v>198092.16</v>
          </cell>
          <cell r="AY872">
            <v>198092.16</v>
          </cell>
          <cell r="AZ872">
            <v>198092.16</v>
          </cell>
          <cell r="BA872">
            <v>198092.16</v>
          </cell>
          <cell r="BB872">
            <v>198092.16</v>
          </cell>
          <cell r="BC872">
            <v>198092.16</v>
          </cell>
          <cell r="BD872">
            <v>198092.16</v>
          </cell>
          <cell r="BE872">
            <v>198092.16</v>
          </cell>
        </row>
        <row r="873">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row>
        <row r="874">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row>
        <row r="875">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row>
        <row r="876">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row>
        <row r="877">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row>
        <row r="878">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row>
        <row r="879">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row>
        <row r="880">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row>
        <row r="881">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row>
        <row r="882">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row>
        <row r="883">
          <cell r="AN883">
            <v>30126805.879999999</v>
          </cell>
          <cell r="AO883">
            <v>29886384.879999999</v>
          </cell>
          <cell r="AP883">
            <v>29645963.879999999</v>
          </cell>
          <cell r="AQ883">
            <v>29405542.879999999</v>
          </cell>
          <cell r="AR883">
            <v>29165121.879999999</v>
          </cell>
          <cell r="AS883">
            <v>28924700.879999999</v>
          </cell>
          <cell r="AT883">
            <v>28684279.879999999</v>
          </cell>
          <cell r="AU883">
            <v>28443858.879999999</v>
          </cell>
          <cell r="AV883">
            <v>28203437.879999999</v>
          </cell>
          <cell r="AW883">
            <v>27963016.879999999</v>
          </cell>
          <cell r="AX883">
            <v>27722595.879999999</v>
          </cell>
          <cell r="AY883">
            <v>27482174.879999999</v>
          </cell>
          <cell r="AZ883">
            <v>27241753.879999999</v>
          </cell>
          <cell r="BA883">
            <v>27001332.879999999</v>
          </cell>
          <cell r="BB883">
            <v>26760911.879999999</v>
          </cell>
          <cell r="BC883">
            <v>26520490.879999999</v>
          </cell>
          <cell r="BD883">
            <v>26280069.879999999</v>
          </cell>
          <cell r="BE883">
            <v>26039648.879999999</v>
          </cell>
        </row>
        <row r="884">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row>
        <row r="885">
          <cell r="AN885">
            <v>15256064.069999995</v>
          </cell>
          <cell r="AO885">
            <v>15256064.069999995</v>
          </cell>
          <cell r="AP885">
            <v>15256064.069999995</v>
          </cell>
          <cell r="AQ885">
            <v>15256064.069999995</v>
          </cell>
          <cell r="AR885">
            <v>15256064.069999995</v>
          </cell>
          <cell r="AS885">
            <v>15256064.069999995</v>
          </cell>
          <cell r="AT885">
            <v>15256064.069999995</v>
          </cell>
          <cell r="AU885">
            <v>15256064.069999995</v>
          </cell>
          <cell r="AV885">
            <v>15256064.069999995</v>
          </cell>
          <cell r="AW885">
            <v>15256064.069999995</v>
          </cell>
          <cell r="AX885">
            <v>15256064.069999995</v>
          </cell>
          <cell r="AY885">
            <v>15256064.069999995</v>
          </cell>
          <cell r="AZ885">
            <v>15256064.069999995</v>
          </cell>
          <cell r="BA885">
            <v>15256064.069999995</v>
          </cell>
          <cell r="BB885">
            <v>15256064.069999995</v>
          </cell>
          <cell r="BC885">
            <v>15256064.069999995</v>
          </cell>
          <cell r="BD885">
            <v>15256064.069999995</v>
          </cell>
          <cell r="BE885">
            <v>15256064.069999995</v>
          </cell>
        </row>
        <row r="886">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row>
        <row r="887">
          <cell r="AN887">
            <v>2873005.7599999993</v>
          </cell>
          <cell r="AO887">
            <v>2873005.7599999993</v>
          </cell>
          <cell r="AP887">
            <v>2873005.7599999993</v>
          </cell>
          <cell r="AQ887">
            <v>2873005.7599999993</v>
          </cell>
          <cell r="AR887">
            <v>2873005.7599999993</v>
          </cell>
          <cell r="AS887">
            <v>2873005.7599999993</v>
          </cell>
          <cell r="AT887">
            <v>2873005.7599999993</v>
          </cell>
          <cell r="AU887">
            <v>2873005.7599999993</v>
          </cell>
          <cell r="AV887">
            <v>2873005.7599999993</v>
          </cell>
          <cell r="AW887">
            <v>2873005.7599999993</v>
          </cell>
          <cell r="AX887">
            <v>2873005.7599999993</v>
          </cell>
          <cell r="AY887">
            <v>2873005.7599999993</v>
          </cell>
          <cell r="AZ887">
            <v>2873005.7599999993</v>
          </cell>
          <cell r="BA887">
            <v>2873005.7599999993</v>
          </cell>
          <cell r="BB887">
            <v>2873005.7599999993</v>
          </cell>
          <cell r="BC887">
            <v>2873005.7599999993</v>
          </cell>
          <cell r="BD887">
            <v>2873005.7599999993</v>
          </cell>
          <cell r="BE887">
            <v>2873005.7599999993</v>
          </cell>
        </row>
        <row r="888">
          <cell r="AN888">
            <v>-228709.77</v>
          </cell>
          <cell r="AO888">
            <v>-228709.77</v>
          </cell>
          <cell r="AP888">
            <v>-228709.77</v>
          </cell>
          <cell r="AQ888">
            <v>-228709.77</v>
          </cell>
          <cell r="AR888">
            <v>-228709.77</v>
          </cell>
          <cell r="AS888">
            <v>-228709.77</v>
          </cell>
          <cell r="AT888">
            <v>-228709.77</v>
          </cell>
          <cell r="AU888">
            <v>-228709.77</v>
          </cell>
          <cell r="AV888">
            <v>-228709.77</v>
          </cell>
          <cell r="AW888">
            <v>-228709.77</v>
          </cell>
          <cell r="AX888">
            <v>-228709.77</v>
          </cell>
          <cell r="AY888">
            <v>-228709.77</v>
          </cell>
          <cell r="AZ888">
            <v>-228709.77</v>
          </cell>
          <cell r="BA888">
            <v>-228709.77</v>
          </cell>
          <cell r="BB888">
            <v>-228709.77</v>
          </cell>
          <cell r="BC888">
            <v>-228709.77</v>
          </cell>
          <cell r="BD888">
            <v>-228709.77</v>
          </cell>
          <cell r="BE888">
            <v>-228709.77</v>
          </cell>
        </row>
        <row r="889">
          <cell r="AN889">
            <v>107024.51</v>
          </cell>
          <cell r="AO889">
            <v>107024.51</v>
          </cell>
          <cell r="AP889">
            <v>107024.51</v>
          </cell>
          <cell r="AQ889">
            <v>107024.51</v>
          </cell>
          <cell r="AR889">
            <v>107024.51</v>
          </cell>
          <cell r="AS889">
            <v>107024.51</v>
          </cell>
          <cell r="AT889">
            <v>107024.51</v>
          </cell>
          <cell r="AU889">
            <v>107024.51</v>
          </cell>
          <cell r="AV889">
            <v>107024.51</v>
          </cell>
          <cell r="AW889">
            <v>107024.51</v>
          </cell>
          <cell r="AX889">
            <v>107024.51</v>
          </cell>
          <cell r="AY889">
            <v>107024.51</v>
          </cell>
          <cell r="AZ889">
            <v>107024.51</v>
          </cell>
          <cell r="BA889">
            <v>107024.51</v>
          </cell>
          <cell r="BB889">
            <v>107024.51</v>
          </cell>
          <cell r="BC889">
            <v>107024.51</v>
          </cell>
          <cell r="BD889">
            <v>107024.51</v>
          </cell>
          <cell r="BE889">
            <v>107024.51</v>
          </cell>
        </row>
        <row r="890">
          <cell r="AN890">
            <v>1031542.8499999997</v>
          </cell>
          <cell r="AO890">
            <v>1031542.8499999997</v>
          </cell>
          <cell r="AP890">
            <v>1031542.8499999997</v>
          </cell>
          <cell r="AQ890">
            <v>1031542.8499999997</v>
          </cell>
          <cell r="AR890">
            <v>1031542.8499999997</v>
          </cell>
          <cell r="AS890">
            <v>1031542.8499999997</v>
          </cell>
          <cell r="AT890">
            <v>1031542.8499999997</v>
          </cell>
          <cell r="AU890">
            <v>1031542.8499999997</v>
          </cell>
          <cell r="AV890">
            <v>1031542.8499999997</v>
          </cell>
          <cell r="AW890">
            <v>1031542.8499999997</v>
          </cell>
          <cell r="AX890">
            <v>1031542.8499999997</v>
          </cell>
          <cell r="AY890">
            <v>1031542.8499999997</v>
          </cell>
          <cell r="AZ890">
            <v>1031542.8499999997</v>
          </cell>
          <cell r="BA890">
            <v>1031542.8499999997</v>
          </cell>
          <cell r="BB890">
            <v>1031542.8499999997</v>
          </cell>
          <cell r="BC890">
            <v>1031542.8499999997</v>
          </cell>
          <cell r="BD890">
            <v>1031542.8499999997</v>
          </cell>
          <cell r="BE890">
            <v>1031542.8499999997</v>
          </cell>
        </row>
        <row r="891">
          <cell r="AN891">
            <v>671052.84</v>
          </cell>
          <cell r="AO891">
            <v>671052.84</v>
          </cell>
          <cell r="AP891">
            <v>671052.84</v>
          </cell>
          <cell r="AQ891">
            <v>671052.84</v>
          </cell>
          <cell r="AR891">
            <v>671052.84</v>
          </cell>
          <cell r="AS891">
            <v>671052.84</v>
          </cell>
          <cell r="AT891">
            <v>671052.84</v>
          </cell>
          <cell r="AU891">
            <v>671052.84</v>
          </cell>
          <cell r="AV891">
            <v>671052.84</v>
          </cell>
          <cell r="AW891">
            <v>671052.84</v>
          </cell>
          <cell r="AX891">
            <v>671052.84</v>
          </cell>
          <cell r="AY891">
            <v>671052.84</v>
          </cell>
          <cell r="AZ891">
            <v>671052.84</v>
          </cell>
          <cell r="BA891">
            <v>671052.84</v>
          </cell>
          <cell r="BB891">
            <v>671052.84</v>
          </cell>
          <cell r="BC891">
            <v>671052.84</v>
          </cell>
          <cell r="BD891">
            <v>671052.84</v>
          </cell>
          <cell r="BE891">
            <v>671052.84</v>
          </cell>
        </row>
        <row r="892">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row>
        <row r="893">
          <cell r="AN893">
            <v>-103649.90416666669</v>
          </cell>
          <cell r="AO893">
            <v>-103236.90416666669</v>
          </cell>
          <cell r="AP893">
            <v>-102993.90416666669</v>
          </cell>
          <cell r="AQ893">
            <v>-102803.77916666669</v>
          </cell>
          <cell r="AR893">
            <v>-102549.90416666669</v>
          </cell>
          <cell r="AS893">
            <v>-102296.02916666669</v>
          </cell>
          <cell r="AT893">
            <v>-102062.77916666669</v>
          </cell>
          <cell r="AU893">
            <v>-101862.75833333336</v>
          </cell>
          <cell r="AV893">
            <v>-101678.05000000003</v>
          </cell>
          <cell r="AW893">
            <v>-101496.05000000003</v>
          </cell>
          <cell r="AX893">
            <v>-101314.05000000003</v>
          </cell>
          <cell r="AY893">
            <v>-101132.05000000003</v>
          </cell>
          <cell r="AZ893">
            <v>-100950.05000000003</v>
          </cell>
          <cell r="BA893">
            <v>-100770.92500000003</v>
          </cell>
          <cell r="BB893">
            <v>-100619.05000000003</v>
          </cell>
          <cell r="BC893">
            <v>-100555.30000000003</v>
          </cell>
          <cell r="BD893">
            <v>-100555.30000000003</v>
          </cell>
          <cell r="BE893">
            <v>-100555.30000000003</v>
          </cell>
        </row>
        <row r="894">
          <cell r="AN894">
            <v>3769285.3866666663</v>
          </cell>
          <cell r="AO894">
            <v>3769416.8449999993</v>
          </cell>
          <cell r="AP894">
            <v>3769529.3449999993</v>
          </cell>
          <cell r="AQ894">
            <v>3769624.8658333328</v>
          </cell>
          <cell r="AR894">
            <v>3769693.9283333328</v>
          </cell>
          <cell r="AS894">
            <v>3769746.7408333328</v>
          </cell>
          <cell r="AT894">
            <v>3769771.1158333328</v>
          </cell>
          <cell r="AU894">
            <v>3769772.4699999993</v>
          </cell>
          <cell r="AV894">
            <v>3769772.4699999993</v>
          </cell>
          <cell r="AW894">
            <v>3769772.4699999993</v>
          </cell>
          <cell r="AX894">
            <v>3769772.4699999993</v>
          </cell>
          <cell r="AY894">
            <v>3769772.4699999993</v>
          </cell>
          <cell r="AZ894">
            <v>3769772.4699999993</v>
          </cell>
          <cell r="BA894">
            <v>3769772.4699999993</v>
          </cell>
          <cell r="BB894">
            <v>3769772.4699999993</v>
          </cell>
          <cell r="BC894">
            <v>3769772.4699999993</v>
          </cell>
          <cell r="BD894">
            <v>3769772.4699999993</v>
          </cell>
          <cell r="BE894">
            <v>3769772.4699999993</v>
          </cell>
        </row>
        <row r="895">
          <cell r="AN895">
            <v>34564.092083333329</v>
          </cell>
          <cell r="AO895">
            <v>36586.815000000002</v>
          </cell>
          <cell r="AP895">
            <v>38986.859583333338</v>
          </cell>
          <cell r="AQ895">
            <v>41531.358750000007</v>
          </cell>
          <cell r="AR895">
            <v>43850.571250000008</v>
          </cell>
          <cell r="AS895">
            <v>43263.377083333333</v>
          </cell>
          <cell r="AT895">
            <v>-37360.949166666658</v>
          </cell>
          <cell r="AU895">
            <v>-196465.32583333331</v>
          </cell>
          <cell r="AV895">
            <v>-357064.14250000002</v>
          </cell>
          <cell r="AW895">
            <v>-526606.86208333331</v>
          </cell>
          <cell r="AX895">
            <v>-704354.22083333333</v>
          </cell>
          <cell r="AY895">
            <v>-882058.52874999994</v>
          </cell>
          <cell r="AZ895">
            <v>-1061073.6737499998</v>
          </cell>
          <cell r="BA895">
            <v>-1241436.5074999998</v>
          </cell>
          <cell r="BB895">
            <v>-1422331.3270833332</v>
          </cell>
          <cell r="BC895">
            <v>-1603677.6395833332</v>
          </cell>
          <cell r="BD895">
            <v>-1785655.2945833334</v>
          </cell>
          <cell r="BE895">
            <v>-1965418.8729166666</v>
          </cell>
        </row>
        <row r="896">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row>
        <row r="897">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row>
        <row r="898">
          <cell r="AN898">
            <v>279321.20000000007</v>
          </cell>
          <cell r="AO898">
            <v>279321.20000000007</v>
          </cell>
          <cell r="AP898">
            <v>279321.20000000007</v>
          </cell>
          <cell r="AQ898">
            <v>279321.20000000007</v>
          </cell>
          <cell r="AR898">
            <v>279321.20000000007</v>
          </cell>
          <cell r="AS898">
            <v>279321.20000000007</v>
          </cell>
          <cell r="AT898">
            <v>279321.20000000007</v>
          </cell>
          <cell r="AU898">
            <v>279321.20000000007</v>
          </cell>
          <cell r="AV898">
            <v>279321.20000000007</v>
          </cell>
          <cell r="AW898">
            <v>279321.20000000007</v>
          </cell>
          <cell r="AX898">
            <v>279321.20000000007</v>
          </cell>
          <cell r="AY898">
            <v>279321.20000000007</v>
          </cell>
          <cell r="AZ898">
            <v>279321.20000000007</v>
          </cell>
          <cell r="BA898">
            <v>279321.20000000007</v>
          </cell>
          <cell r="BB898">
            <v>279321.20000000007</v>
          </cell>
          <cell r="BC898">
            <v>279321.20000000007</v>
          </cell>
          <cell r="BD898">
            <v>279373.37708333338</v>
          </cell>
          <cell r="BE898">
            <v>279733.05375000002</v>
          </cell>
        </row>
        <row r="899">
          <cell r="AN899">
            <v>169602.12999999998</v>
          </cell>
          <cell r="AO899">
            <v>169602.12999999998</v>
          </cell>
          <cell r="AP899">
            <v>169602.12999999998</v>
          </cell>
          <cell r="AQ899">
            <v>169602.12999999998</v>
          </cell>
          <cell r="AR899">
            <v>169602.12999999998</v>
          </cell>
          <cell r="AS899">
            <v>169602.12999999998</v>
          </cell>
          <cell r="AT899">
            <v>169602.12999999998</v>
          </cell>
          <cell r="AU899">
            <v>169602.12999999998</v>
          </cell>
          <cell r="AV899">
            <v>169602.12999999998</v>
          </cell>
          <cell r="AW899">
            <v>169602.12999999998</v>
          </cell>
          <cell r="AX899">
            <v>169602.12999999998</v>
          </cell>
          <cell r="AY899">
            <v>169602.12999999998</v>
          </cell>
          <cell r="AZ899">
            <v>169602.12999999998</v>
          </cell>
          <cell r="BA899">
            <v>169602.12999999998</v>
          </cell>
          <cell r="BB899">
            <v>169602.12999999998</v>
          </cell>
          <cell r="BC899">
            <v>169602.12999999998</v>
          </cell>
          <cell r="BD899">
            <v>169602.12999999998</v>
          </cell>
          <cell r="BE899">
            <v>169602.12999999998</v>
          </cell>
        </row>
        <row r="900">
          <cell r="AN900">
            <v>133750.42999999996</v>
          </cell>
          <cell r="AO900">
            <v>133750.42999999996</v>
          </cell>
          <cell r="AP900">
            <v>133750.42999999996</v>
          </cell>
          <cell r="AQ900">
            <v>133750.42999999996</v>
          </cell>
          <cell r="AR900">
            <v>133750.42999999996</v>
          </cell>
          <cell r="AS900">
            <v>133750.42999999996</v>
          </cell>
          <cell r="AT900">
            <v>133750.42999999996</v>
          </cell>
          <cell r="AU900">
            <v>133750.42999999996</v>
          </cell>
          <cell r="AV900">
            <v>133750.42999999996</v>
          </cell>
          <cell r="AW900">
            <v>133750.42999999996</v>
          </cell>
          <cell r="AX900">
            <v>133750.42999999996</v>
          </cell>
          <cell r="AY900">
            <v>133750.42999999996</v>
          </cell>
          <cell r="AZ900">
            <v>133750.42999999996</v>
          </cell>
          <cell r="BA900">
            <v>133750.42999999996</v>
          </cell>
          <cell r="BB900">
            <v>133750.42999999996</v>
          </cell>
          <cell r="BC900">
            <v>133750.42999999996</v>
          </cell>
          <cell r="BD900">
            <v>133750.42999999996</v>
          </cell>
          <cell r="BE900">
            <v>133750.42999999996</v>
          </cell>
        </row>
        <row r="901">
          <cell r="AN901">
            <v>53995.63</v>
          </cell>
          <cell r="AO901">
            <v>53995.63</v>
          </cell>
          <cell r="AP901">
            <v>53995.63</v>
          </cell>
          <cell r="AQ901">
            <v>53995.63</v>
          </cell>
          <cell r="AR901">
            <v>53995.63</v>
          </cell>
          <cell r="AS901">
            <v>53995.63</v>
          </cell>
          <cell r="AT901">
            <v>53995.63</v>
          </cell>
          <cell r="AU901">
            <v>53995.63</v>
          </cell>
          <cell r="AV901">
            <v>53995.63</v>
          </cell>
          <cell r="AW901">
            <v>53995.63</v>
          </cell>
          <cell r="AX901">
            <v>53995.63</v>
          </cell>
          <cell r="AY901">
            <v>53995.63</v>
          </cell>
          <cell r="AZ901">
            <v>53995.63</v>
          </cell>
          <cell r="BA901">
            <v>53995.63</v>
          </cell>
          <cell r="BB901">
            <v>53995.63</v>
          </cell>
          <cell r="BC901">
            <v>53995.63</v>
          </cell>
          <cell r="BD901">
            <v>53995.63</v>
          </cell>
          <cell r="BE901">
            <v>53995.63</v>
          </cell>
        </row>
        <row r="902">
          <cell r="AN902">
            <v>67987.449999999983</v>
          </cell>
          <cell r="AO902">
            <v>67987.449999999983</v>
          </cell>
          <cell r="AP902">
            <v>67987.449999999983</v>
          </cell>
          <cell r="AQ902">
            <v>67987.449999999983</v>
          </cell>
          <cell r="AR902">
            <v>67987.449999999983</v>
          </cell>
          <cell r="AS902">
            <v>67987.449999999983</v>
          </cell>
          <cell r="AT902">
            <v>67987.449999999983</v>
          </cell>
          <cell r="AU902">
            <v>67987.449999999983</v>
          </cell>
          <cell r="AV902">
            <v>67987.449999999983</v>
          </cell>
          <cell r="AW902">
            <v>67987.449999999983</v>
          </cell>
          <cell r="AX902">
            <v>67987.449999999983</v>
          </cell>
          <cell r="AY902">
            <v>67987.449999999983</v>
          </cell>
          <cell r="AZ902">
            <v>67987.449999999983</v>
          </cell>
          <cell r="BA902">
            <v>67987.449999999983</v>
          </cell>
          <cell r="BB902">
            <v>67987.449999999983</v>
          </cell>
          <cell r="BC902">
            <v>67987.449999999983</v>
          </cell>
          <cell r="BD902">
            <v>67987.449999999983</v>
          </cell>
          <cell r="BE902">
            <v>67987.449999999983</v>
          </cell>
        </row>
        <row r="903">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row>
        <row r="904">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row>
        <row r="905">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row>
        <row r="906">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row>
        <row r="907">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row>
        <row r="908">
          <cell r="AN908">
            <v>6095598.5483333357</v>
          </cell>
          <cell r="AO908">
            <v>5105252.4958333345</v>
          </cell>
          <cell r="AP908">
            <v>4868499.0125000002</v>
          </cell>
          <cell r="AQ908">
            <v>5372390.1541666677</v>
          </cell>
          <cell r="AR908">
            <v>5828291.6291666664</v>
          </cell>
          <cell r="AS908">
            <v>6236203.479166667</v>
          </cell>
          <cell r="AT908">
            <v>6596125.7458333336</v>
          </cell>
          <cell r="AU908">
            <v>6908058.4291666672</v>
          </cell>
          <cell r="AV908">
            <v>7172001.4874999998</v>
          </cell>
          <cell r="AW908">
            <v>7387413.680416666</v>
          </cell>
          <cell r="AX908">
            <v>7554295.0495833335</v>
          </cell>
          <cell r="AY908">
            <v>7673186.8354166672</v>
          </cell>
          <cell r="AZ908">
            <v>7834563.6666666679</v>
          </cell>
          <cell r="BA908">
            <v>8038276.682500001</v>
          </cell>
          <cell r="BB908">
            <v>8406439.6708333325</v>
          </cell>
          <cell r="BC908">
            <v>8937889.1591666676</v>
          </cell>
          <cell r="BD908">
            <v>9418724.3975000009</v>
          </cell>
          <cell r="BE908">
            <v>9848945.3858333323</v>
          </cell>
        </row>
        <row r="909">
          <cell r="AN909">
            <v>3787220.1274999999</v>
          </cell>
          <cell r="AO909">
            <v>3174926.9241666668</v>
          </cell>
          <cell r="AP909">
            <v>2854885.2208333332</v>
          </cell>
          <cell r="AQ909">
            <v>2851773.3091666661</v>
          </cell>
          <cell r="AR909">
            <v>2848957.8141666665</v>
          </cell>
          <cell r="AS909">
            <v>2846438.7358333333</v>
          </cell>
          <cell r="AT909">
            <v>2844215.9908333328</v>
          </cell>
          <cell r="AU909">
            <v>2842289.5791666661</v>
          </cell>
          <cell r="AV909">
            <v>2840659.5424999991</v>
          </cell>
          <cell r="AW909">
            <v>2839412.1045833328</v>
          </cell>
          <cell r="AX909">
            <v>2838547.2654166655</v>
          </cell>
          <cell r="AY909">
            <v>2837978.8012499996</v>
          </cell>
          <cell r="AZ909">
            <v>2905963.2558333329</v>
          </cell>
          <cell r="BA909">
            <v>3042500.629166666</v>
          </cell>
          <cell r="BB909">
            <v>3199750.8774999995</v>
          </cell>
          <cell r="BC909">
            <v>3369483.375833333</v>
          </cell>
          <cell r="BD909">
            <v>3523050.8741666661</v>
          </cell>
          <cell r="BE909">
            <v>3660453.2891666661</v>
          </cell>
        </row>
        <row r="910">
          <cell r="AN910">
            <v>13627381.416666666</v>
          </cell>
          <cell r="AO910">
            <v>15440538.875</v>
          </cell>
          <cell r="AP910">
            <v>16520196.083333334</v>
          </cell>
          <cell r="AQ910">
            <v>16865451.375</v>
          </cell>
          <cell r="AR910">
            <v>17237967.5</v>
          </cell>
          <cell r="AS910">
            <v>17570699.208333332</v>
          </cell>
          <cell r="AT910">
            <v>17894982.083333332</v>
          </cell>
          <cell r="AU910">
            <v>18271203.541666668</v>
          </cell>
          <cell r="AV910">
            <v>18702311.208333332</v>
          </cell>
          <cell r="AW910">
            <v>19150903.75</v>
          </cell>
          <cell r="AX910">
            <v>19583562.625</v>
          </cell>
          <cell r="AY910">
            <v>20008823.916666668</v>
          </cell>
          <cell r="AZ910">
            <v>20488587.416666668</v>
          </cell>
          <cell r="BA910">
            <v>21086809.458333332</v>
          </cell>
          <cell r="BB910">
            <v>21570857.375</v>
          </cell>
          <cell r="BC910">
            <v>21756110.333333332</v>
          </cell>
          <cell r="BD910">
            <v>21845498.583333332</v>
          </cell>
          <cell r="BE910">
            <v>21880635.833333332</v>
          </cell>
        </row>
        <row r="911">
          <cell r="AN911">
            <v>5170181.5</v>
          </cell>
          <cell r="AO911">
            <v>5866158.125</v>
          </cell>
          <cell r="AP911">
            <v>6220252.916666667</v>
          </cell>
          <cell r="AQ911">
            <v>6250928.666666667</v>
          </cell>
          <cell r="AR911">
            <v>6283434.083333333</v>
          </cell>
          <cell r="AS911">
            <v>6346751.458333333</v>
          </cell>
          <cell r="AT911">
            <v>6433213.333333333</v>
          </cell>
          <cell r="AU911">
            <v>6513685.916666667</v>
          </cell>
          <cell r="AV911">
            <v>6594559.791666667</v>
          </cell>
          <cell r="AW911">
            <v>6664705.208333333</v>
          </cell>
          <cell r="AX911">
            <v>6714783.916666667</v>
          </cell>
          <cell r="AY911">
            <v>6748800.791666667</v>
          </cell>
          <cell r="AZ911">
            <v>6791804.041666667</v>
          </cell>
          <cell r="BA911">
            <v>6897371.125</v>
          </cell>
          <cell r="BB911">
            <v>7032336.333333333</v>
          </cell>
          <cell r="BC911">
            <v>7135686.625</v>
          </cell>
          <cell r="BD911">
            <v>7215347.375</v>
          </cell>
          <cell r="BE911">
            <v>7277603.958333333</v>
          </cell>
        </row>
        <row r="912">
          <cell r="AN912">
            <v>16486070.76333333</v>
          </cell>
          <cell r="AO912">
            <v>18749583.898749996</v>
          </cell>
          <cell r="AP912">
            <v>20338443.549583331</v>
          </cell>
          <cell r="AQ912">
            <v>21011519.970416665</v>
          </cell>
          <cell r="AR912">
            <v>21576411.76958333</v>
          </cell>
          <cell r="AS912">
            <v>22063519.772499997</v>
          </cell>
          <cell r="AT912">
            <v>22490008.627083331</v>
          </cell>
          <cell r="AU912">
            <v>22851110.737916663</v>
          </cell>
          <cell r="AV912">
            <v>23101856.745833334</v>
          </cell>
          <cell r="AW912">
            <v>23179140.072916672</v>
          </cell>
          <cell r="AX912">
            <v>23024010.39583334</v>
          </cell>
          <cell r="AY912">
            <v>22622796.688750003</v>
          </cell>
          <cell r="AZ912">
            <v>22537098.345833331</v>
          </cell>
          <cell r="BA912">
            <v>23022224.493750002</v>
          </cell>
          <cell r="BB912">
            <v>23295762.494166669</v>
          </cell>
          <cell r="BC912">
            <v>23288747.316666666</v>
          </cell>
          <cell r="BD912">
            <v>23403962.582083333</v>
          </cell>
          <cell r="BE912">
            <v>23628257.055000003</v>
          </cell>
        </row>
        <row r="913">
          <cell r="AN913">
            <v>16129640.850416668</v>
          </cell>
          <cell r="AO913">
            <v>19991632.717083335</v>
          </cell>
          <cell r="AP913">
            <v>23307117.73</v>
          </cell>
          <cell r="AQ913">
            <v>26012191.37875</v>
          </cell>
          <cell r="AR913">
            <v>28798348.057083335</v>
          </cell>
          <cell r="AS913">
            <v>31611414.155000001</v>
          </cell>
          <cell r="AT913">
            <v>34375243.300416663</v>
          </cell>
          <cell r="AU913">
            <v>37069601.473333329</v>
          </cell>
          <cell r="AV913">
            <v>39696834.899999999</v>
          </cell>
          <cell r="AW913">
            <v>42157274.528333329</v>
          </cell>
          <cell r="AX913">
            <v>44326366.725416668</v>
          </cell>
          <cell r="AY913">
            <v>46205481.815416664</v>
          </cell>
          <cell r="AZ913">
            <v>47998202.547916673</v>
          </cell>
          <cell r="BA913">
            <v>50022512.153750002</v>
          </cell>
          <cell r="BB913">
            <v>51802402.01083333</v>
          </cell>
          <cell r="BC913">
            <v>53102704.212916665</v>
          </cell>
          <cell r="BD913">
            <v>54328111.880416662</v>
          </cell>
          <cell r="BE913">
            <v>55518362.80833333</v>
          </cell>
        </row>
        <row r="914">
          <cell r="AN914">
            <v>5875902.6712500006</v>
          </cell>
          <cell r="AO914">
            <v>6562637.3970833346</v>
          </cell>
          <cell r="AP914">
            <v>6964805.0516666658</v>
          </cell>
          <cell r="AQ914">
            <v>7047135.986250001</v>
          </cell>
          <cell r="AR914">
            <v>7075743.4020833327</v>
          </cell>
          <cell r="AS914">
            <v>7099579.7412499981</v>
          </cell>
          <cell r="AT914">
            <v>7156357.1883333325</v>
          </cell>
          <cell r="AU914">
            <v>7233969.699583333</v>
          </cell>
          <cell r="AV914">
            <v>7277046.8141666679</v>
          </cell>
          <cell r="AW914">
            <v>7269655.7829166679</v>
          </cell>
          <cell r="AX914">
            <v>7207990.361250001</v>
          </cell>
          <cell r="AY914">
            <v>7072110.0470833331</v>
          </cell>
          <cell r="AZ914">
            <v>6940239.8787500001</v>
          </cell>
          <cell r="BA914">
            <v>6911198.5029166667</v>
          </cell>
          <cell r="BB914">
            <v>6950468.7641666653</v>
          </cell>
          <cell r="BC914">
            <v>7041404.0324999997</v>
          </cell>
          <cell r="BD914">
            <v>7251560.8129166663</v>
          </cell>
          <cell r="BE914">
            <v>7560761.1974999988</v>
          </cell>
        </row>
        <row r="915">
          <cell r="AN915">
            <v>4485171.0141666671</v>
          </cell>
          <cell r="AO915">
            <v>5364372.8133333335</v>
          </cell>
          <cell r="AP915">
            <v>6031070.135416667</v>
          </cell>
          <cell r="AQ915">
            <v>6466145.7104166672</v>
          </cell>
          <cell r="AR915">
            <v>6919518.1608333336</v>
          </cell>
          <cell r="AS915">
            <v>7398111.3083333336</v>
          </cell>
          <cell r="AT915">
            <v>7883021.8391666673</v>
          </cell>
          <cell r="AU915">
            <v>8363285.0129166655</v>
          </cell>
          <cell r="AV915">
            <v>8889264.7199999988</v>
          </cell>
          <cell r="AW915">
            <v>9377783.645833334</v>
          </cell>
          <cell r="AX915">
            <v>9781293.5962499995</v>
          </cell>
          <cell r="AY915">
            <v>10174376.44125</v>
          </cell>
          <cell r="AZ915">
            <v>10511283.314583333</v>
          </cell>
          <cell r="BA915">
            <v>10862213.951666668</v>
          </cell>
          <cell r="BB915">
            <v>11100887.362083333</v>
          </cell>
          <cell r="BC915">
            <v>11147572.853333334</v>
          </cell>
          <cell r="BD915">
            <v>11154886.142916666</v>
          </cell>
          <cell r="BE915">
            <v>11150642.373333333</v>
          </cell>
        </row>
        <row r="916">
          <cell r="AN916">
            <v>23457.765416666665</v>
          </cell>
          <cell r="AO916">
            <v>30847.705833333337</v>
          </cell>
          <cell r="AP916">
            <v>46380.344166666669</v>
          </cell>
          <cell r="AQ916">
            <v>70578.377916666665</v>
          </cell>
          <cell r="AR916">
            <v>101606.13833333332</v>
          </cell>
          <cell r="AS916">
            <v>139200.99541666667</v>
          </cell>
          <cell r="AT916">
            <v>183064.89541666667</v>
          </cell>
          <cell r="AU916">
            <v>232981.79375000004</v>
          </cell>
          <cell r="AV916">
            <v>287965.28375</v>
          </cell>
          <cell r="AW916">
            <v>346209.07374999998</v>
          </cell>
          <cell r="AX916">
            <v>406200.59125</v>
          </cell>
          <cell r="AY916">
            <v>466803.47291666665</v>
          </cell>
          <cell r="AZ916">
            <v>533920.90249999997</v>
          </cell>
          <cell r="BA916">
            <v>608597.06999999995</v>
          </cell>
          <cell r="BB916">
            <v>652413.24791666667</v>
          </cell>
          <cell r="BC916">
            <v>665564.14541666664</v>
          </cell>
          <cell r="BD916">
            <v>681410.79916666658</v>
          </cell>
          <cell r="BE916">
            <v>700146.91083333327</v>
          </cell>
        </row>
        <row r="917">
          <cell r="AN917">
            <v>54647.253750000003</v>
          </cell>
          <cell r="AO917">
            <v>85699.898750000008</v>
          </cell>
          <cell r="AP917">
            <v>124526.82291666667</v>
          </cell>
          <cell r="AQ917">
            <v>171635.39458333331</v>
          </cell>
          <cell r="AR917">
            <v>230145.46249999999</v>
          </cell>
          <cell r="AS917">
            <v>300397.53875000001</v>
          </cell>
          <cell r="AT917">
            <v>382599.9145833333</v>
          </cell>
          <cell r="AU917">
            <v>477125.22291666671</v>
          </cell>
          <cell r="AV917">
            <v>583056.79708333325</v>
          </cell>
          <cell r="AW917">
            <v>698612.76416666666</v>
          </cell>
          <cell r="AX917">
            <v>822566.34625000006</v>
          </cell>
          <cell r="AY917">
            <v>953639.20333333325</v>
          </cell>
          <cell r="AZ917">
            <v>1092488.04</v>
          </cell>
          <cell r="BA917">
            <v>1239500.2720833335</v>
          </cell>
          <cell r="BB917">
            <v>1333320.0229166667</v>
          </cell>
          <cell r="BC917">
            <v>1374220.4541666668</v>
          </cell>
          <cell r="BD917">
            <v>1422920.5983333334</v>
          </cell>
          <cell r="BE917">
            <v>1479330.1233333333</v>
          </cell>
        </row>
        <row r="918">
          <cell r="AN918">
            <v>77038.519166666665</v>
          </cell>
          <cell r="AO918">
            <v>93081.563333333339</v>
          </cell>
          <cell r="AP918">
            <v>106238.64125</v>
          </cell>
          <cell r="AQ918">
            <v>116018.19</v>
          </cell>
          <cell r="AR918">
            <v>127230.05916666666</v>
          </cell>
          <cell r="AS918">
            <v>139674.07333333333</v>
          </cell>
          <cell r="AT918">
            <v>153263.49</v>
          </cell>
          <cell r="AU918">
            <v>167952.57916666666</v>
          </cell>
          <cell r="AV918">
            <v>183601.97124999997</v>
          </cell>
          <cell r="AW918">
            <v>199968.55333333334</v>
          </cell>
          <cell r="AX918">
            <v>216777.95749999999</v>
          </cell>
          <cell r="AY918">
            <v>233723.40208333335</v>
          </cell>
          <cell r="AZ918">
            <v>250937.33666666667</v>
          </cell>
          <cell r="BA918">
            <v>268533.52749999997</v>
          </cell>
          <cell r="BB918">
            <v>277892.4975</v>
          </cell>
          <cell r="BC918">
            <v>279226.79333333333</v>
          </cell>
          <cell r="BD918">
            <v>281395.24458333332</v>
          </cell>
          <cell r="BE918">
            <v>284775.62374999997</v>
          </cell>
        </row>
        <row r="919">
          <cell r="AN919">
            <v>62271.667083333334</v>
          </cell>
          <cell r="AO919">
            <v>75841.449166666673</v>
          </cell>
          <cell r="AP919">
            <v>88170.869583333333</v>
          </cell>
          <cell r="AQ919">
            <v>99250.628333333341</v>
          </cell>
          <cell r="AR919">
            <v>112619.19374999999</v>
          </cell>
          <cell r="AS919">
            <v>128296.79791666666</v>
          </cell>
          <cell r="AT919">
            <v>146286</v>
          </cell>
          <cell r="AU919">
            <v>166542.20541666666</v>
          </cell>
          <cell r="AV919">
            <v>189054.01541666663</v>
          </cell>
          <cell r="AW919">
            <v>213727.5579166667</v>
          </cell>
          <cell r="AX919">
            <v>240264.79333333333</v>
          </cell>
          <cell r="AY919">
            <v>268411.70166666666</v>
          </cell>
          <cell r="AZ919">
            <v>297880.36249999999</v>
          </cell>
          <cell r="BA919">
            <v>328646.00791666663</v>
          </cell>
          <cell r="BB919">
            <v>348214.09749999997</v>
          </cell>
          <cell r="BC919">
            <v>356709.2904166666</v>
          </cell>
          <cell r="BD919">
            <v>366894.37874999997</v>
          </cell>
          <cell r="BE919">
            <v>378698.42916666664</v>
          </cell>
        </row>
        <row r="920">
          <cell r="AN920">
            <v>751707.18333333347</v>
          </cell>
          <cell r="AO920">
            <v>814010.46958333335</v>
          </cell>
          <cell r="AP920">
            <v>823689.41166666674</v>
          </cell>
          <cell r="AQ920">
            <v>790450.85416666651</v>
          </cell>
          <cell r="AR920">
            <v>768609.77874999994</v>
          </cell>
          <cell r="AS920">
            <v>743397.14874999982</v>
          </cell>
          <cell r="AT920">
            <v>711537.1825</v>
          </cell>
          <cell r="AU920">
            <v>665444.36583333334</v>
          </cell>
          <cell r="AV920">
            <v>618112.01541666663</v>
          </cell>
          <cell r="AW920">
            <v>569541.53125</v>
          </cell>
          <cell r="AX920">
            <v>537371.19791666663</v>
          </cell>
          <cell r="AY920">
            <v>528726.29083333339</v>
          </cell>
          <cell r="AZ920">
            <v>528808.94541666668</v>
          </cell>
          <cell r="BA920">
            <v>533024.58833333338</v>
          </cell>
          <cell r="BB920">
            <v>552252.52374999993</v>
          </cell>
          <cell r="BC920">
            <v>594767.5441666668</v>
          </cell>
          <cell r="BD920">
            <v>653245.57208333339</v>
          </cell>
          <cell r="BE920">
            <v>724241.71958333335</v>
          </cell>
        </row>
        <row r="921">
          <cell r="AN921">
            <v>1142273.5254166666</v>
          </cell>
          <cell r="AO921">
            <v>1297343.5162500001</v>
          </cell>
          <cell r="AP921">
            <v>1436680.0208333333</v>
          </cell>
          <cell r="AQ921">
            <v>1571336.249583333</v>
          </cell>
          <cell r="AR921">
            <v>1704876.6479166669</v>
          </cell>
          <cell r="AS921">
            <v>1800492.7066666663</v>
          </cell>
          <cell r="AT921">
            <v>1872308.9012499999</v>
          </cell>
          <cell r="AU921">
            <v>1931907.78125</v>
          </cell>
          <cell r="AV921">
            <v>1981894.6391666669</v>
          </cell>
          <cell r="AW921">
            <v>2002872.5087499998</v>
          </cell>
          <cell r="AX921">
            <v>2006817.6116666666</v>
          </cell>
          <cell r="AY921">
            <v>2015994.8408333333</v>
          </cell>
          <cell r="AZ921">
            <v>2021115.1316666666</v>
          </cell>
          <cell r="BA921">
            <v>2023280.2708333337</v>
          </cell>
          <cell r="BB921">
            <v>1957547.1000000003</v>
          </cell>
          <cell r="BC921">
            <v>1820016.9970833333</v>
          </cell>
          <cell r="BD921">
            <v>1699641.4458333331</v>
          </cell>
          <cell r="BE921">
            <v>1599819.3729166666</v>
          </cell>
        </row>
        <row r="922">
          <cell r="AN922">
            <v>302750</v>
          </cell>
          <cell r="AO922">
            <v>302750</v>
          </cell>
          <cell r="AP922">
            <v>302750</v>
          </cell>
          <cell r="AQ922">
            <v>302750</v>
          </cell>
          <cell r="AR922">
            <v>302750</v>
          </cell>
          <cell r="AS922">
            <v>302750</v>
          </cell>
          <cell r="AT922">
            <v>302750</v>
          </cell>
          <cell r="AU922">
            <v>302750</v>
          </cell>
          <cell r="AV922">
            <v>302750</v>
          </cell>
          <cell r="AW922">
            <v>253041.66666666666</v>
          </cell>
          <cell r="AX922">
            <v>203333.33333333334</v>
          </cell>
          <cell r="AY922">
            <v>203333.33333333334</v>
          </cell>
          <cell r="AZ922">
            <v>203333.33333333334</v>
          </cell>
          <cell r="BA922">
            <v>203333.33333333334</v>
          </cell>
          <cell r="BB922">
            <v>203333.33333333334</v>
          </cell>
          <cell r="BC922">
            <v>203333.33333333334</v>
          </cell>
          <cell r="BD922">
            <v>203333.33333333334</v>
          </cell>
          <cell r="BE922">
            <v>203333.33333333334</v>
          </cell>
        </row>
        <row r="923">
          <cell r="AN923">
            <v>333.33333333333331</v>
          </cell>
          <cell r="AO923">
            <v>333.33333333333331</v>
          </cell>
          <cell r="AP923">
            <v>333.33333333333331</v>
          </cell>
          <cell r="AQ923">
            <v>333.33333333333331</v>
          </cell>
          <cell r="AR923">
            <v>333.33333333333331</v>
          </cell>
          <cell r="AS923">
            <v>333.33333333333331</v>
          </cell>
          <cell r="AT923">
            <v>333.33333333333331</v>
          </cell>
          <cell r="AU923">
            <v>333.33333333333331</v>
          </cell>
          <cell r="AV923">
            <v>333.33333333333331</v>
          </cell>
          <cell r="AW923">
            <v>166.66666666666666</v>
          </cell>
          <cell r="AX923">
            <v>0</v>
          </cell>
          <cell r="AY923">
            <v>0</v>
          </cell>
          <cell r="AZ923">
            <v>0</v>
          </cell>
          <cell r="BA923">
            <v>0</v>
          </cell>
          <cell r="BB923">
            <v>0</v>
          </cell>
          <cell r="BC923">
            <v>0</v>
          </cell>
          <cell r="BD923">
            <v>0</v>
          </cell>
          <cell r="BE923">
            <v>0</v>
          </cell>
        </row>
        <row r="924">
          <cell r="AN924">
            <v>9652.7208333333328</v>
          </cell>
          <cell r="AO924">
            <v>11501.393750000001</v>
          </cell>
          <cell r="AP924">
            <v>12847.233333333332</v>
          </cell>
          <cell r="AQ924">
            <v>13776.06</v>
          </cell>
          <cell r="AR924">
            <v>14977.257500000002</v>
          </cell>
          <cell r="AS924">
            <v>16329.295833333332</v>
          </cell>
          <cell r="AT924">
            <v>17779.960416666665</v>
          </cell>
          <cell r="AU924">
            <v>19282.103750000002</v>
          </cell>
          <cell r="AV924">
            <v>20811.831666666669</v>
          </cell>
          <cell r="AW924">
            <v>22354.149583333336</v>
          </cell>
          <cell r="AX924">
            <v>23904.821250000005</v>
          </cell>
          <cell r="AY924">
            <v>25492.790833333333</v>
          </cell>
          <cell r="AZ924">
            <v>27206.802500000005</v>
          </cell>
          <cell r="BA924">
            <v>29050.452499999999</v>
          </cell>
          <cell r="BB924">
            <v>30128.160416666669</v>
          </cell>
          <cell r="BC924">
            <v>30409.539583333335</v>
          </cell>
          <cell r="BD924">
            <v>30703.663333333334</v>
          </cell>
          <cell r="BE924">
            <v>31022.895416666666</v>
          </cell>
        </row>
        <row r="925">
          <cell r="AN925">
            <v>13211.893749999997</v>
          </cell>
          <cell r="AO925">
            <v>16235.483750000005</v>
          </cell>
          <cell r="AP925">
            <v>19312.157499999998</v>
          </cell>
          <cell r="AQ925">
            <v>22482.375833333335</v>
          </cell>
          <cell r="AR925">
            <v>26093.390833333335</v>
          </cell>
          <cell r="AS925">
            <v>30037.035000000003</v>
          </cell>
          <cell r="AT925">
            <v>34227.59583333334</v>
          </cell>
          <cell r="AU925">
            <v>38613.990833333337</v>
          </cell>
          <cell r="AV925">
            <v>43164.344166666669</v>
          </cell>
          <cell r="AW925">
            <v>47824.280833333331</v>
          </cell>
          <cell r="AX925">
            <v>52529.291666666664</v>
          </cell>
          <cell r="AY925">
            <v>57261.003750000003</v>
          </cell>
          <cell r="AZ925">
            <v>62064.871249999997</v>
          </cell>
          <cell r="BA925">
            <v>66945.880833333344</v>
          </cell>
          <cell r="BB925">
            <v>68938.073749999996</v>
          </cell>
          <cell r="BC925">
            <v>68089.571250000008</v>
          </cell>
          <cell r="BD925">
            <v>67327.754166666666</v>
          </cell>
          <cell r="BE925">
            <v>66574.636249999996</v>
          </cell>
        </row>
        <row r="926">
          <cell r="AN926">
            <v>24704.480416666662</v>
          </cell>
          <cell r="AO926">
            <v>21277.33833333333</v>
          </cell>
          <cell r="AP926">
            <v>17864.629999999997</v>
          </cell>
          <cell r="AQ926">
            <v>14764.046666666663</v>
          </cell>
          <cell r="AR926">
            <v>11958.796666666667</v>
          </cell>
          <cell r="AS926">
            <v>9448.8799999999992</v>
          </cell>
          <cell r="AT926">
            <v>7234.2966666666662</v>
          </cell>
          <cell r="AU926">
            <v>5315.0466666666662</v>
          </cell>
          <cell r="AV926">
            <v>3691.1133333333332</v>
          </cell>
          <cell r="AW926">
            <v>2362.3783333333331</v>
          </cell>
          <cell r="AX926">
            <v>1328.8416666666665</v>
          </cell>
          <cell r="AY926">
            <v>590.59875</v>
          </cell>
          <cell r="AZ926">
            <v>147.64958333333334</v>
          </cell>
          <cell r="BA926">
            <v>0</v>
          </cell>
          <cell r="BB926">
            <v>0</v>
          </cell>
          <cell r="BC926">
            <v>0</v>
          </cell>
          <cell r="BD926">
            <v>0</v>
          </cell>
          <cell r="BE926">
            <v>0</v>
          </cell>
        </row>
        <row r="927">
          <cell r="AN927">
            <v>22893287.759999994</v>
          </cell>
          <cell r="AO927">
            <v>22536631.384999994</v>
          </cell>
          <cell r="AP927">
            <v>22177302.259999994</v>
          </cell>
          <cell r="AQ927">
            <v>21815300.384999994</v>
          </cell>
          <cell r="AR927">
            <v>21450625.759999994</v>
          </cell>
          <cell r="AS927">
            <v>21083278.384999998</v>
          </cell>
          <cell r="AT927">
            <v>20713258.259999998</v>
          </cell>
          <cell r="AU927">
            <v>20340565.384999998</v>
          </cell>
          <cell r="AV927">
            <v>19965199.759999998</v>
          </cell>
          <cell r="AW927">
            <v>19588497.759999998</v>
          </cell>
          <cell r="AX927">
            <v>19211795.759999998</v>
          </cell>
          <cell r="AY927">
            <v>18835093.759999998</v>
          </cell>
          <cell r="AZ927">
            <v>18458391.759999998</v>
          </cell>
          <cell r="BA927">
            <v>18081689.759999998</v>
          </cell>
          <cell r="BB927">
            <v>17704987.759999998</v>
          </cell>
          <cell r="BC927">
            <v>17328285.759999998</v>
          </cell>
          <cell r="BD927">
            <v>16951583.759999998</v>
          </cell>
          <cell r="BE927">
            <v>16574881.759999998</v>
          </cell>
        </row>
        <row r="928">
          <cell r="AN928">
            <v>2717551.899999999</v>
          </cell>
          <cell r="AO928">
            <v>2668931.3999999994</v>
          </cell>
          <cell r="AP928">
            <v>2619311.8999999994</v>
          </cell>
          <cell r="AQ928">
            <v>2568693.3999999994</v>
          </cell>
          <cell r="AR928">
            <v>2517075.8999999994</v>
          </cell>
          <cell r="AS928">
            <v>2464459.3999999994</v>
          </cell>
          <cell r="AT928">
            <v>2410843.8999999994</v>
          </cell>
          <cell r="AU928">
            <v>2356229.3999999994</v>
          </cell>
          <cell r="AV928">
            <v>2300615.8999999994</v>
          </cell>
          <cell r="AW928">
            <v>2244502.8999999994</v>
          </cell>
          <cell r="AX928">
            <v>2188389.8999999994</v>
          </cell>
          <cell r="AY928">
            <v>2132276.8999999994</v>
          </cell>
          <cell r="AZ928">
            <v>2076163.8999999994</v>
          </cell>
          <cell r="BA928">
            <v>2020050.8999999994</v>
          </cell>
          <cell r="BB928">
            <v>1963937.8999999997</v>
          </cell>
          <cell r="BC928">
            <v>1907824.8999999997</v>
          </cell>
          <cell r="BD928">
            <v>1851711.8999999997</v>
          </cell>
          <cell r="BE928">
            <v>1795598.8999999997</v>
          </cell>
        </row>
        <row r="929">
          <cell r="AN929">
            <v>10635952.386666667</v>
          </cell>
          <cell r="AO929">
            <v>10453315.886666667</v>
          </cell>
          <cell r="AP929">
            <v>10265651.720000001</v>
          </cell>
          <cell r="AQ929">
            <v>10072959.886666667</v>
          </cell>
          <cell r="AR929">
            <v>9875240.3866666667</v>
          </cell>
          <cell r="AS929">
            <v>9672493.2200000007</v>
          </cell>
          <cell r="AT929">
            <v>9464718.3866666667</v>
          </cell>
          <cell r="AU929">
            <v>9251915.8866666667</v>
          </cell>
          <cell r="AV929">
            <v>9034085.7200000007</v>
          </cell>
          <cell r="AW929">
            <v>8813741.7200000007</v>
          </cell>
          <cell r="AX929">
            <v>8593397.7200000007</v>
          </cell>
          <cell r="AY929">
            <v>8373053.7199999997</v>
          </cell>
          <cell r="AZ929">
            <v>8152709.7199999997</v>
          </cell>
          <cell r="BA929">
            <v>7932365.7199999997</v>
          </cell>
          <cell r="BB929">
            <v>7712021.7199999997</v>
          </cell>
          <cell r="BC929">
            <v>7491677.7199999997</v>
          </cell>
          <cell r="BD929">
            <v>7271333.7199999997</v>
          </cell>
          <cell r="BE929">
            <v>7050989.7199999997</v>
          </cell>
        </row>
        <row r="930">
          <cell r="AN930">
            <v>89650911.497500002</v>
          </cell>
          <cell r="AO930">
            <v>90714770.890000001</v>
          </cell>
          <cell r="AP930">
            <v>91752763.107500002</v>
          </cell>
          <cell r="AQ930">
            <v>92768960.551666662</v>
          </cell>
          <cell r="AR930">
            <v>93770483.844583333</v>
          </cell>
          <cell r="AS930">
            <v>94761611.453749999</v>
          </cell>
          <cell r="AT930">
            <v>95751661.615416661</v>
          </cell>
          <cell r="AU930">
            <v>96733043.153750002</v>
          </cell>
          <cell r="AV930">
            <v>97710925.519583344</v>
          </cell>
          <cell r="AW930">
            <v>98705323.749583349</v>
          </cell>
          <cell r="AX930">
            <v>99695839.438750014</v>
          </cell>
          <cell r="AY930">
            <v>100686787.75875001</v>
          </cell>
          <cell r="AZ930">
            <v>101682606.28291667</v>
          </cell>
          <cell r="BA930">
            <v>102666819.08624999</v>
          </cell>
          <cell r="BB930">
            <v>103666353.59875001</v>
          </cell>
          <cell r="BC930">
            <v>104690444.40125</v>
          </cell>
          <cell r="BD930">
            <v>105725914.41583334</v>
          </cell>
          <cell r="BE930">
            <v>106767208.25250001</v>
          </cell>
        </row>
        <row r="931">
          <cell r="AN931">
            <v>29793481.477499995</v>
          </cell>
          <cell r="AO931">
            <v>30042572.554999992</v>
          </cell>
          <cell r="AP931">
            <v>30284888.577499997</v>
          </cell>
          <cell r="AQ931">
            <v>30521857.895833332</v>
          </cell>
          <cell r="AR931">
            <v>30755548.382500004</v>
          </cell>
          <cell r="AS931">
            <v>30981557.206666667</v>
          </cell>
          <cell r="AT931">
            <v>31202520.732916672</v>
          </cell>
          <cell r="AU931">
            <v>31412733.010000002</v>
          </cell>
          <cell r="AV931">
            <v>31600933.780416667</v>
          </cell>
          <cell r="AW931">
            <v>31782370.96875</v>
          </cell>
          <cell r="AX931">
            <v>31967466.772916663</v>
          </cell>
          <cell r="AY931">
            <v>32150688.917083338</v>
          </cell>
          <cell r="AZ931">
            <v>32331212.011250004</v>
          </cell>
          <cell r="BA931">
            <v>32511119.726250004</v>
          </cell>
          <cell r="BB931">
            <v>32693343.000416666</v>
          </cell>
          <cell r="BC931">
            <v>32881521.41666666</v>
          </cell>
          <cell r="BD931">
            <v>33072991.019583333</v>
          </cell>
          <cell r="BE931">
            <v>33264271.774166659</v>
          </cell>
        </row>
        <row r="932">
          <cell r="AN932">
            <v>2873422.7604166665</v>
          </cell>
          <cell r="AO932">
            <v>2898688.8512500003</v>
          </cell>
          <cell r="AP932">
            <v>2923900.3441666667</v>
          </cell>
          <cell r="AQ932">
            <v>2949501.0054166671</v>
          </cell>
          <cell r="AR932">
            <v>2975313.44875</v>
          </cell>
          <cell r="AS932">
            <v>3001367.4141666666</v>
          </cell>
          <cell r="AT932">
            <v>3023550.0525000002</v>
          </cell>
          <cell r="AU932">
            <v>3045574.7883333336</v>
          </cell>
          <cell r="AV932">
            <v>3073057.1579166665</v>
          </cell>
          <cell r="AW932">
            <v>3101826.7687499993</v>
          </cell>
          <cell r="AX932">
            <v>3130706.7133333334</v>
          </cell>
          <cell r="AY932">
            <v>3159245.3170833332</v>
          </cell>
          <cell r="AZ932">
            <v>3187308.27</v>
          </cell>
          <cell r="BA932">
            <v>3215378.3820833326</v>
          </cell>
          <cell r="BB932">
            <v>3243210.5637500007</v>
          </cell>
          <cell r="BC932">
            <v>3270288.8579166667</v>
          </cell>
          <cell r="BD932">
            <v>3296680.9604166672</v>
          </cell>
          <cell r="BE932">
            <v>3322505.6200000006</v>
          </cell>
        </row>
        <row r="933">
          <cell r="AN933">
            <v>1151124.2570833333</v>
          </cell>
          <cell r="AO933">
            <v>1159320.5049999999</v>
          </cell>
          <cell r="AP933">
            <v>1167724.3354166665</v>
          </cell>
          <cell r="AQ933">
            <v>1176257.8891666667</v>
          </cell>
          <cell r="AR933">
            <v>1184862.0370833334</v>
          </cell>
          <cell r="AS933">
            <v>1193546.6925000001</v>
          </cell>
          <cell r="AT933">
            <v>1200940.90625</v>
          </cell>
          <cell r="AU933">
            <v>1208282.4862499998</v>
          </cell>
          <cell r="AV933">
            <v>1217443.2774999999</v>
          </cell>
          <cell r="AW933">
            <v>1227033.1491666667</v>
          </cell>
          <cell r="AX933">
            <v>1236659.7987500001</v>
          </cell>
          <cell r="AY933">
            <v>1246172.6679166667</v>
          </cell>
          <cell r="AZ933">
            <v>1255526.9862500001</v>
          </cell>
          <cell r="BA933">
            <v>1264883.6904166667</v>
          </cell>
          <cell r="BB933">
            <v>1274161.0841666667</v>
          </cell>
          <cell r="BC933">
            <v>1283187.1816666666</v>
          </cell>
          <cell r="BD933">
            <v>1291984.5483333331</v>
          </cell>
          <cell r="BE933">
            <v>1300592.7670833331</v>
          </cell>
        </row>
        <row r="934">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row>
        <row r="935">
          <cell r="AN935">
            <v>20361062.388749998</v>
          </cell>
          <cell r="AO935">
            <v>20599082.037916668</v>
          </cell>
          <cell r="AP935">
            <v>20840578.013750002</v>
          </cell>
          <cell r="AQ935">
            <v>21080481.657916669</v>
          </cell>
          <cell r="AR935">
            <v>21316581.436666667</v>
          </cell>
          <cell r="AS935">
            <v>21553282.206666667</v>
          </cell>
          <cell r="AT935">
            <v>21800735.493333336</v>
          </cell>
          <cell r="AU935">
            <v>22077229.815416664</v>
          </cell>
          <cell r="AV935">
            <v>22353425.84708333</v>
          </cell>
          <cell r="AW935">
            <v>22610656.678749997</v>
          </cell>
          <cell r="AX935">
            <v>22857346.069999997</v>
          </cell>
          <cell r="AY935">
            <v>23093450.771249995</v>
          </cell>
          <cell r="AZ935">
            <v>23334206.766666666</v>
          </cell>
          <cell r="BA935">
            <v>23579143.590416666</v>
          </cell>
          <cell r="BB935">
            <v>23813508.811666664</v>
          </cell>
          <cell r="BC935">
            <v>24048191.175416667</v>
          </cell>
          <cell r="BD935">
            <v>24292445.213750001</v>
          </cell>
          <cell r="BE935">
            <v>24529210.253749996</v>
          </cell>
        </row>
        <row r="936">
          <cell r="AN936">
            <v>7904863.5370833343</v>
          </cell>
          <cell r="AO936">
            <v>7982436.2629166665</v>
          </cell>
          <cell r="AP936">
            <v>8062934.9237499991</v>
          </cell>
          <cell r="AQ936">
            <v>8142902.8074999982</v>
          </cell>
          <cell r="AR936">
            <v>8221602.7358333329</v>
          </cell>
          <cell r="AS936">
            <v>8300502.9945833338</v>
          </cell>
          <cell r="AT936">
            <v>8382987.4262500005</v>
          </cell>
          <cell r="AU936">
            <v>8475152.2033333313</v>
          </cell>
          <cell r="AV936">
            <v>8567217.5504166652</v>
          </cell>
          <cell r="AW936">
            <v>8652961.1641666666</v>
          </cell>
          <cell r="AX936">
            <v>8735190.9641666654</v>
          </cell>
          <cell r="AY936">
            <v>8813892.5341666676</v>
          </cell>
          <cell r="AZ936">
            <v>8894144.5354166683</v>
          </cell>
          <cell r="BA936">
            <v>8975790.1454166677</v>
          </cell>
          <cell r="BB936">
            <v>9053911.8875000011</v>
          </cell>
          <cell r="BC936">
            <v>9132139.3433333319</v>
          </cell>
          <cell r="BD936">
            <v>9213557.3570833337</v>
          </cell>
          <cell r="BE936">
            <v>9292479.0374999996</v>
          </cell>
        </row>
        <row r="937">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row>
        <row r="938">
          <cell r="AN938">
            <v>-112885396.64666666</v>
          </cell>
          <cell r="AO938">
            <v>-114212541.77916665</v>
          </cell>
          <cell r="AP938">
            <v>-115517241.46541667</v>
          </cell>
          <cell r="AQ938">
            <v>-116798943.21499999</v>
          </cell>
          <cell r="AR938">
            <v>-118062378.73000002</v>
          </cell>
          <cell r="AS938">
            <v>-119316261.07458334</v>
          </cell>
          <cell r="AT938">
            <v>-120575947.16125004</v>
          </cell>
          <cell r="AU938">
            <v>-121855847.75750001</v>
          </cell>
          <cell r="AV938">
            <v>-123137408.52458334</v>
          </cell>
          <cell r="AW938">
            <v>-124417807.19708334</v>
          </cell>
          <cell r="AX938">
            <v>-125683892.22208333</v>
          </cell>
          <cell r="AY938">
            <v>-126939483.84708333</v>
          </cell>
          <cell r="AZ938">
            <v>-128204121.31958334</v>
          </cell>
          <cell r="BA938">
            <v>-129461341.05874999</v>
          </cell>
          <cell r="BB938">
            <v>-130723072.97416668</v>
          </cell>
          <cell r="BC938">
            <v>-132008924.43458335</v>
          </cell>
          <cell r="BD938">
            <v>-133315040.58999999</v>
          </cell>
          <cell r="BE938">
            <v>-134613065.48249999</v>
          </cell>
        </row>
        <row r="939">
          <cell r="AN939">
            <v>-38849469.271666668</v>
          </cell>
          <cell r="AO939">
            <v>-39184329.322916664</v>
          </cell>
          <cell r="AP939">
            <v>-39515547.836666673</v>
          </cell>
          <cell r="AQ939">
            <v>-39841018.592500001</v>
          </cell>
          <cell r="AR939">
            <v>-40162013.155416675</v>
          </cell>
          <cell r="AS939">
            <v>-40475606.893750004</v>
          </cell>
          <cell r="AT939">
            <v>-40786449.065416664</v>
          </cell>
          <cell r="AU939">
            <v>-41096167.699583322</v>
          </cell>
          <cell r="AV939">
            <v>-41385594.608333327</v>
          </cell>
          <cell r="AW939">
            <v>-41662365.282083325</v>
          </cell>
          <cell r="AX939">
            <v>-41939317.535833329</v>
          </cell>
          <cell r="AY939">
            <v>-42210754.119166665</v>
          </cell>
          <cell r="AZ939">
            <v>-42480883.532916665</v>
          </cell>
          <cell r="BA939">
            <v>-42751793.562083326</v>
          </cell>
          <cell r="BB939">
            <v>-43021415.97208333</v>
          </cell>
          <cell r="BC939">
            <v>-43296847.941666663</v>
          </cell>
          <cell r="BD939">
            <v>-43578532.92499999</v>
          </cell>
          <cell r="BE939">
            <v>-43855390.697916672</v>
          </cell>
        </row>
        <row r="940">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row>
        <row r="942">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row>
        <row r="943">
          <cell r="AN943">
            <v>790256.95833333337</v>
          </cell>
          <cell r="AO943">
            <v>785861.45833333337</v>
          </cell>
          <cell r="AP943">
            <v>783754.95833333337</v>
          </cell>
          <cell r="AQ943">
            <v>783937.45833333337</v>
          </cell>
          <cell r="AR943">
            <v>786408.95833333337</v>
          </cell>
          <cell r="AS943">
            <v>791206.95833333337</v>
          </cell>
          <cell r="AT943">
            <v>798278.70833333337</v>
          </cell>
          <cell r="AU943">
            <v>807141</v>
          </cell>
          <cell r="AV943">
            <v>817033.66666666663</v>
          </cell>
          <cell r="AW943">
            <v>827380.08333333337</v>
          </cell>
          <cell r="AX943">
            <v>837829.91666666663</v>
          </cell>
          <cell r="AY943">
            <v>848294.04166666663</v>
          </cell>
          <cell r="AZ943">
            <v>858772.45833333337</v>
          </cell>
          <cell r="BA943">
            <v>869278.625</v>
          </cell>
          <cell r="BB943">
            <v>879841.20833333337</v>
          </cell>
          <cell r="BC943">
            <v>890460.20833333337</v>
          </cell>
          <cell r="BD943">
            <v>901141.91666666663</v>
          </cell>
          <cell r="BE943">
            <v>911016.41666666663</v>
          </cell>
        </row>
        <row r="944">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row>
        <row r="945">
          <cell r="AP945">
            <v>262365.54791666666</v>
          </cell>
          <cell r="AQ945">
            <v>770054.36750000005</v>
          </cell>
          <cell r="AR945">
            <v>1241254.9254166668</v>
          </cell>
          <cell r="AS945">
            <v>1673751.5591666668</v>
          </cell>
          <cell r="AT945">
            <v>2069292.9941666666</v>
          </cell>
          <cell r="AU945">
            <v>2426515.9995833333</v>
          </cell>
          <cell r="AV945">
            <v>2733802.3966666665</v>
          </cell>
          <cell r="AW945">
            <v>2978364.6516666668</v>
          </cell>
          <cell r="AX945">
            <v>3156758.0812499993</v>
          </cell>
          <cell r="AY945">
            <v>3275863.3474999997</v>
          </cell>
          <cell r="AZ945">
            <v>3342070.054583333</v>
          </cell>
          <cell r="BA945">
            <v>3361988.1491666664</v>
          </cell>
          <cell r="BB945">
            <v>3471719.1045833342</v>
          </cell>
          <cell r="BC945">
            <v>3685360.6916666669</v>
          </cell>
          <cell r="BD945">
            <v>3887096.219583333</v>
          </cell>
          <cell r="BE945">
            <v>4076614.1475000004</v>
          </cell>
        </row>
        <row r="946">
          <cell r="AP946">
            <v>456559.90250000003</v>
          </cell>
          <cell r="AQ946">
            <v>1359035.2920833332</v>
          </cell>
          <cell r="AR946">
            <v>2241930.9962500003</v>
          </cell>
          <cell r="AS946">
            <v>3106293.5358333332</v>
          </cell>
          <cell r="AT946">
            <v>3946651.1591666671</v>
          </cell>
          <cell r="AU946">
            <v>4749552.2845833339</v>
          </cell>
          <cell r="AV946">
            <v>5472439.645833333</v>
          </cell>
          <cell r="AW946">
            <v>6070033.5599999996</v>
          </cell>
          <cell r="AX946">
            <v>6530802.7349999994</v>
          </cell>
          <cell r="AY946">
            <v>6870411.5587499999</v>
          </cell>
          <cell r="AZ946">
            <v>7108606.867916666</v>
          </cell>
          <cell r="BA946">
            <v>7274388.1004166668</v>
          </cell>
          <cell r="BB946">
            <v>7829852.2329166681</v>
          </cell>
          <cell r="BC946">
            <v>8783559.3883333337</v>
          </cell>
          <cell r="BD946">
            <v>9708954.2712500002</v>
          </cell>
          <cell r="BE946">
            <v>10611748.542083332</v>
          </cell>
        </row>
        <row r="947">
          <cell r="AP947">
            <v>237084.44499999998</v>
          </cell>
          <cell r="AQ947">
            <v>691960.11875000002</v>
          </cell>
          <cell r="AR947">
            <v>1105270.4666666666</v>
          </cell>
          <cell r="AS947">
            <v>1475037.4037500003</v>
          </cell>
          <cell r="AT947">
            <v>1804330.2874999999</v>
          </cell>
          <cell r="AU947">
            <v>2094391.4391666669</v>
          </cell>
          <cell r="AV947">
            <v>2342180.2941666669</v>
          </cell>
          <cell r="AW947">
            <v>2545595.7475000001</v>
          </cell>
          <cell r="AX947">
            <v>2703610.4449999998</v>
          </cell>
          <cell r="AY947">
            <v>2816979.8691666666</v>
          </cell>
          <cell r="AZ947">
            <v>2888680.7166666668</v>
          </cell>
          <cell r="BA947">
            <v>2922154.4212500001</v>
          </cell>
          <cell r="BB947">
            <v>2826927.762083333</v>
          </cell>
          <cell r="BC947">
            <v>2629454.7166666663</v>
          </cell>
          <cell r="BD947">
            <v>2452126.2674999996</v>
          </cell>
          <cell r="BE947">
            <v>2296833.2762499996</v>
          </cell>
        </row>
        <row r="948">
          <cell r="AN948">
            <v>156268.00083333335</v>
          </cell>
          <cell r="AO948">
            <v>162003.75791666668</v>
          </cell>
          <cell r="AP948">
            <v>375759.94458333333</v>
          </cell>
          <cell r="AQ948">
            <v>790608.91374999995</v>
          </cell>
          <cell r="AR948">
            <v>1190811.2579166668</v>
          </cell>
          <cell r="AS948">
            <v>1576621.1624999999</v>
          </cell>
          <cell r="AT948">
            <v>1946687.1704166669</v>
          </cell>
          <cell r="AU948">
            <v>2297311.0687500001</v>
          </cell>
          <cell r="AV948">
            <v>2617070.8779166667</v>
          </cell>
          <cell r="AW948">
            <v>2888938.9741666666</v>
          </cell>
          <cell r="AX948">
            <v>3109462.2287500002</v>
          </cell>
          <cell r="AY948">
            <v>3286895.4483333337</v>
          </cell>
          <cell r="AZ948">
            <v>3424269.1920833332</v>
          </cell>
          <cell r="BA948">
            <v>3529818.2929166667</v>
          </cell>
          <cell r="BB948">
            <v>3782313.1808333341</v>
          </cell>
          <cell r="BC948">
            <v>4184984.5541666672</v>
          </cell>
          <cell r="BD948">
            <v>4571207.3416666677</v>
          </cell>
          <cell r="BE948">
            <v>4945139.2012500009</v>
          </cell>
        </row>
        <row r="949">
          <cell r="AP949">
            <v>48568.258750000001</v>
          </cell>
          <cell r="AQ949">
            <v>141925.39874999999</v>
          </cell>
          <cell r="AR949">
            <v>226581.08458333332</v>
          </cell>
          <cell r="AS949">
            <v>302149.74583333335</v>
          </cell>
          <cell r="AT949">
            <v>369112.24958333332</v>
          </cell>
          <cell r="AU949">
            <v>427596.99499999994</v>
          </cell>
          <cell r="AV949">
            <v>478294.04583333334</v>
          </cell>
          <cell r="AW949">
            <v>521012.48750000005</v>
          </cell>
          <cell r="AX949">
            <v>555644.40541666665</v>
          </cell>
          <cell r="AY949">
            <v>582148.9487500001</v>
          </cell>
          <cell r="AZ949">
            <v>600568.72708333342</v>
          </cell>
          <cell r="BA949">
            <v>611271.2779166667</v>
          </cell>
          <cell r="BB949">
            <v>566692.47666666668</v>
          </cell>
          <cell r="BC949">
            <v>473923.90708333341</v>
          </cell>
          <cell r="BD949">
            <v>389268.22125</v>
          </cell>
          <cell r="BE949">
            <v>313699.56000000006</v>
          </cell>
        </row>
        <row r="950">
          <cell r="BB950">
            <v>56632.533750000002</v>
          </cell>
          <cell r="BC950">
            <v>165626.72791666668</v>
          </cell>
          <cell r="BD950">
            <v>265674.82624999998</v>
          </cell>
          <cell r="BE950">
            <v>354662.26666666666</v>
          </cell>
        </row>
        <row r="951">
          <cell r="AX951">
            <v>-339852.25</v>
          </cell>
          <cell r="AY951">
            <v>-1150200.125</v>
          </cell>
          <cell r="AZ951">
            <v>-2111874.0833333335</v>
          </cell>
          <cell r="BA951">
            <v>-2792084.4583333335</v>
          </cell>
          <cell r="BB951">
            <v>-3021333.1666666665</v>
          </cell>
          <cell r="BC951">
            <v>-2934203.375</v>
          </cell>
          <cell r="BD951">
            <v>-2876319.0833333335</v>
          </cell>
          <cell r="BE951">
            <v>-3100765.9166666665</v>
          </cell>
        </row>
        <row r="952">
          <cell r="AX952">
            <v>339852.25</v>
          </cell>
          <cell r="AY952">
            <v>1150200.125</v>
          </cell>
          <cell r="AZ952">
            <v>2111874.0833333335</v>
          </cell>
          <cell r="BA952">
            <v>2792084.4583333335</v>
          </cell>
          <cell r="BB952">
            <v>3021333.1666666665</v>
          </cell>
          <cell r="BC952">
            <v>2934203.375</v>
          </cell>
          <cell r="BD952">
            <v>2876319.0833333335</v>
          </cell>
          <cell r="BE952">
            <v>3100765.9166666665</v>
          </cell>
        </row>
        <row r="953">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row>
        <row r="954">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row>
        <row r="955">
          <cell r="AN955">
            <v>107963.78999999998</v>
          </cell>
          <cell r="AO955">
            <v>100655.49416666666</v>
          </cell>
          <cell r="AP955">
            <v>92444.587916666642</v>
          </cell>
          <cell r="AQ955">
            <v>82802.971666666679</v>
          </cell>
          <cell r="AR955">
            <v>72061.168749999997</v>
          </cell>
          <cell r="AS955">
            <v>60194.360416666663</v>
          </cell>
          <cell r="AT955">
            <v>47634.830416666671</v>
          </cell>
          <cell r="AU955">
            <v>35287.730833333328</v>
          </cell>
          <cell r="AV955">
            <v>22909.495416666668</v>
          </cell>
          <cell r="AW955">
            <v>8353.7775000000001</v>
          </cell>
          <cell r="AX955">
            <v>0</v>
          </cell>
          <cell r="AY955">
            <v>0</v>
          </cell>
          <cell r="AZ955">
            <v>0</v>
          </cell>
          <cell r="BA955">
            <v>0</v>
          </cell>
          <cell r="BB955">
            <v>0</v>
          </cell>
          <cell r="BC955">
            <v>0</v>
          </cell>
          <cell r="BD955">
            <v>0</v>
          </cell>
          <cell r="BE955">
            <v>0</v>
          </cell>
        </row>
        <row r="956">
          <cell r="AN956">
            <v>-300708.92791666667</v>
          </cell>
          <cell r="AO956">
            <v>-251493.66749999998</v>
          </cell>
          <cell r="AP956">
            <v>-212229.94208333336</v>
          </cell>
          <cell r="AQ956">
            <v>-174893.98624999999</v>
          </cell>
          <cell r="AR956">
            <v>-139321.78375000003</v>
          </cell>
          <cell r="AS956">
            <v>-100166.63666666667</v>
          </cell>
          <cell r="AT956">
            <v>-65674.588749999995</v>
          </cell>
          <cell r="AU956">
            <v>-42470.763749999991</v>
          </cell>
          <cell r="AV956">
            <v>-28858.093333333338</v>
          </cell>
          <cell r="AW956">
            <v>-23263.827500000003</v>
          </cell>
          <cell r="AX956">
            <v>-29413.754999999994</v>
          </cell>
          <cell r="AY956">
            <v>-49304.557500000017</v>
          </cell>
          <cell r="AZ956">
            <v>-94510.337083333332</v>
          </cell>
          <cell r="BA956">
            <v>-151542.27333333332</v>
          </cell>
          <cell r="BB956">
            <v>-181892.82208333336</v>
          </cell>
          <cell r="BC956">
            <v>-183839.27000000002</v>
          </cell>
          <cell r="BD956">
            <v>-159746.73500000002</v>
          </cell>
          <cell r="BE956">
            <v>-120410.77833333336</v>
          </cell>
        </row>
        <row r="957">
          <cell r="AN957">
            <v>-69008.083333333328</v>
          </cell>
          <cell r="AO957">
            <v>-69479.250416666662</v>
          </cell>
          <cell r="AP957">
            <v>-69791.973333333328</v>
          </cell>
          <cell r="AQ957">
            <v>-69633.52916666666</v>
          </cell>
          <cell r="AR957">
            <v>-70507.353333333333</v>
          </cell>
          <cell r="AS957">
            <v>-69201.930833333332</v>
          </cell>
          <cell r="AT957">
            <v>-67022.684166666659</v>
          </cell>
          <cell r="AU957">
            <v>-67418.159166666665</v>
          </cell>
          <cell r="AV957">
            <v>-71700.58666666667</v>
          </cell>
          <cell r="AW957">
            <v>-75587.539166666669</v>
          </cell>
          <cell r="AX957">
            <v>-74592.411250000005</v>
          </cell>
          <cell r="AY957">
            <v>-68206.555833333332</v>
          </cell>
          <cell r="AZ957">
            <v>-62815.828333333331</v>
          </cell>
          <cell r="BA957">
            <v>-64168.140416666662</v>
          </cell>
          <cell r="BB957">
            <v>-69138.514999999999</v>
          </cell>
          <cell r="BC957">
            <v>-72756.577499999999</v>
          </cell>
          <cell r="BD957">
            <v>-71327.845000000016</v>
          </cell>
          <cell r="BE957">
            <v>-70975.377916666665</v>
          </cell>
        </row>
        <row r="958">
          <cell r="AN958">
            <v>-156572.21375</v>
          </cell>
          <cell r="AO958">
            <v>-146570.43374999997</v>
          </cell>
          <cell r="AP958">
            <v>-129049.00208333333</v>
          </cell>
          <cell r="AQ958">
            <v>-117836.16833333332</v>
          </cell>
          <cell r="AR958">
            <v>-110702.87041666666</v>
          </cell>
          <cell r="AS958">
            <v>-100772.45624999999</v>
          </cell>
          <cell r="AT958">
            <v>-97975.339999999982</v>
          </cell>
          <cell r="AU958">
            <v>-92369.605416666673</v>
          </cell>
          <cell r="AV958">
            <v>-87207.028749999998</v>
          </cell>
          <cell r="AW958">
            <v>-87650.186666666661</v>
          </cell>
          <cell r="AX958">
            <v>-92398.840833333321</v>
          </cell>
          <cell r="AY958">
            <v>-107805.14000000001</v>
          </cell>
          <cell r="AZ958">
            <v>-122155.96708333334</v>
          </cell>
          <cell r="BA958">
            <v>-136764.35541666669</v>
          </cell>
          <cell r="BB958">
            <v>-150620.28458333333</v>
          </cell>
          <cell r="BC958">
            <v>-153561.00750000001</v>
          </cell>
          <cell r="BD958">
            <v>-156313.35458333333</v>
          </cell>
          <cell r="BE958">
            <v>-171230.17250000002</v>
          </cell>
        </row>
        <row r="959">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row>
        <row r="960">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row>
        <row r="961">
          <cell r="AN961">
            <v>-5523.4474999999993</v>
          </cell>
          <cell r="AO961">
            <v>-6106.6766666666672</v>
          </cell>
          <cell r="AP961">
            <v>-7178.0150000000003</v>
          </cell>
          <cell r="AQ961">
            <v>-7449.6225000000004</v>
          </cell>
          <cell r="AR961">
            <v>-7233.1166666666659</v>
          </cell>
          <cell r="AS961">
            <v>-7233.1166666666659</v>
          </cell>
          <cell r="AT961">
            <v>-7233.1166666666659</v>
          </cell>
          <cell r="AU961">
            <v>-7233.1166666666659</v>
          </cell>
          <cell r="AV961">
            <v>-4592.7849999999999</v>
          </cell>
          <cell r="AW961">
            <v>-1952.4533333333331</v>
          </cell>
          <cell r="AX961">
            <v>-1952.4533333333331</v>
          </cell>
          <cell r="AY961">
            <v>-1952.4533333333331</v>
          </cell>
          <cell r="AZ961">
            <v>-1952.4533333333331</v>
          </cell>
          <cell r="BA961">
            <v>-1464.34</v>
          </cell>
          <cell r="BB961">
            <v>-488.11333333333329</v>
          </cell>
          <cell r="BC961">
            <v>0</v>
          </cell>
          <cell r="BD961">
            <v>0</v>
          </cell>
          <cell r="BE961">
            <v>0</v>
          </cell>
        </row>
        <row r="962">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row>
        <row r="963">
          <cell r="AN963">
            <v>4167.6641666666646</v>
          </cell>
          <cell r="AO963">
            <v>-2367.4337500000001</v>
          </cell>
          <cell r="AP963">
            <v>-23818.188333333339</v>
          </cell>
          <cell r="AQ963">
            <v>-38733.845000000008</v>
          </cell>
          <cell r="AR963">
            <v>-37941.340000000004</v>
          </cell>
          <cell r="AS963">
            <v>-41960.817083333335</v>
          </cell>
          <cell r="AT963">
            <v>-46772.799166666671</v>
          </cell>
          <cell r="AU963">
            <v>-63543.047083333338</v>
          </cell>
          <cell r="AV963">
            <v>-103966.58541666665</v>
          </cell>
          <cell r="AW963">
            <v>-127619.87583333334</v>
          </cell>
          <cell r="AX963">
            <v>-127619.87583333334</v>
          </cell>
          <cell r="AY963">
            <v>-127619.87583333334</v>
          </cell>
          <cell r="AZ963">
            <v>-127619.87583333334</v>
          </cell>
          <cell r="BA963">
            <v>-130706.91083333333</v>
          </cell>
          <cell r="BB963">
            <v>-140374.61874999999</v>
          </cell>
          <cell r="BC963">
            <v>-146955.29166666666</v>
          </cell>
          <cell r="BD963">
            <v>-141907.73958333334</v>
          </cell>
          <cell r="BE963">
            <v>-129029.86666666665</v>
          </cell>
        </row>
        <row r="964">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row>
        <row r="965">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row>
        <row r="966">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row>
        <row r="967">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row>
        <row r="968">
          <cell r="AN968">
            <v>480.07666666666665</v>
          </cell>
          <cell r="AO968">
            <v>480.07666666666665</v>
          </cell>
          <cell r="AP968">
            <v>480.07666666666665</v>
          </cell>
          <cell r="AQ968">
            <v>379.6779166666667</v>
          </cell>
          <cell r="AR968">
            <v>139.63958333333332</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row>
        <row r="969">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row>
        <row r="970">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row>
        <row r="971">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row>
        <row r="972">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row>
        <row r="973">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row>
        <row r="974">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row>
        <row r="975">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row>
        <row r="976">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row>
        <row r="977">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row>
        <row r="978">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row>
        <row r="979">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row>
        <row r="980">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row>
        <row r="981">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row>
        <row r="982">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row>
        <row r="983">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row>
        <row r="984">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row>
        <row r="985">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row>
        <row r="986">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row>
        <row r="987">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row>
        <row r="988">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row>
        <row r="989">
          <cell r="AN989">
            <v>-2315.2016666666664</v>
          </cell>
          <cell r="AO989">
            <v>-2315.2016666666664</v>
          </cell>
          <cell r="AP989">
            <v>-2315.2016666666664</v>
          </cell>
          <cell r="AQ989">
            <v>-1157.6008333333332</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row>
        <row r="990">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row>
        <row r="991">
          <cell r="AN991">
            <v>22822.635833333334</v>
          </cell>
          <cell r="AO991">
            <v>20309.662499999999</v>
          </cell>
          <cell r="AP991">
            <v>17229.782500000001</v>
          </cell>
          <cell r="AQ991">
            <v>13781.022499999999</v>
          </cell>
          <cell r="AR991">
            <v>11831.792083333332</v>
          </cell>
          <cell r="AS991">
            <v>11988.967916666666</v>
          </cell>
          <cell r="AT991">
            <v>11299.178333333331</v>
          </cell>
          <cell r="AU991">
            <v>9298.7537499999999</v>
          </cell>
          <cell r="AV991">
            <v>5994.9970833333318</v>
          </cell>
          <cell r="AW991">
            <v>2892.8812500000017</v>
          </cell>
          <cell r="AX991">
            <v>3088.7274999999995</v>
          </cell>
          <cell r="AY991">
            <v>5767.4795833333346</v>
          </cell>
          <cell r="AZ991">
            <v>9567.0850000000009</v>
          </cell>
          <cell r="BA991">
            <v>14561.084166666667</v>
          </cell>
          <cell r="BB991">
            <v>20121.166666666668</v>
          </cell>
          <cell r="BC991">
            <v>26512.48</v>
          </cell>
          <cell r="BD991">
            <v>34978.491666666669</v>
          </cell>
          <cell r="BE991">
            <v>45314.99291666667</v>
          </cell>
        </row>
        <row r="992">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row>
        <row r="993">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row>
        <row r="994">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row>
        <row r="995">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row>
        <row r="996">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row>
        <row r="997">
          <cell r="AN997">
            <v>-2.3333333333333335</v>
          </cell>
          <cell r="AO997">
            <v>-2.3333333333333335</v>
          </cell>
          <cell r="AP997">
            <v>-2.3333333333333335</v>
          </cell>
          <cell r="AQ997">
            <v>-1.1666666666666667</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row>
        <row r="998">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row>
        <row r="999">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row>
        <row r="1000">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row>
        <row r="1001">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row>
        <row r="1002">
          <cell r="AN1002">
            <v>-27993.067083333332</v>
          </cell>
          <cell r="AO1002">
            <v>-25682.564166666667</v>
          </cell>
          <cell r="AP1002">
            <v>-23347.630833333333</v>
          </cell>
          <cell r="AQ1002">
            <v>-21003.900833333333</v>
          </cell>
          <cell r="AR1002">
            <v>-18644.608333333334</v>
          </cell>
          <cell r="AS1002">
            <v>-16278.172083333333</v>
          </cell>
          <cell r="AT1002">
            <v>-13908.856666666667</v>
          </cell>
          <cell r="AU1002">
            <v>-11537.889583333332</v>
          </cell>
          <cell r="AV1002">
            <v>-9086.0491666666658</v>
          </cell>
          <cell r="AW1002">
            <v>-6525.4120833333327</v>
          </cell>
          <cell r="AX1002">
            <v>-3937.7012499999996</v>
          </cell>
          <cell r="AY1002">
            <v>-1324.4241666666667</v>
          </cell>
          <cell r="AZ1002">
            <v>-5.0025000000000004</v>
          </cell>
          <cell r="BA1002">
            <v>-5.0025000000000004</v>
          </cell>
          <cell r="BB1002">
            <v>-5.0025000000000004</v>
          </cell>
          <cell r="BC1002">
            <v>-5.0025000000000004</v>
          </cell>
          <cell r="BD1002">
            <v>-5.0025000000000004</v>
          </cell>
          <cell r="BE1002">
            <v>167.03708333333333</v>
          </cell>
        </row>
        <row r="1003">
          <cell r="AN1003">
            <v>1411948.0675000001</v>
          </cell>
          <cell r="AO1003">
            <v>1326164.1958333335</v>
          </cell>
          <cell r="AP1003">
            <v>1270882.8908333334</v>
          </cell>
          <cell r="AQ1003">
            <v>1272686.2675000001</v>
          </cell>
          <cell r="AR1003">
            <v>1314898.7341666669</v>
          </cell>
          <cell r="AS1003">
            <v>1359667.81375</v>
          </cell>
          <cell r="AT1003">
            <v>1338944.7704166668</v>
          </cell>
          <cell r="AU1003">
            <v>1242604.4737500001</v>
          </cell>
          <cell r="AV1003">
            <v>1150889.8262500002</v>
          </cell>
          <cell r="AW1003">
            <v>1063483.1454166668</v>
          </cell>
          <cell r="AX1003">
            <v>967957.5708333333</v>
          </cell>
          <cell r="AY1003">
            <v>892435.86416666675</v>
          </cell>
          <cell r="AZ1003">
            <v>850547.19000000029</v>
          </cell>
          <cell r="BA1003">
            <v>831966.49083333334</v>
          </cell>
          <cell r="BB1003">
            <v>827097.23125000007</v>
          </cell>
          <cell r="BC1003">
            <v>854594.49874999991</v>
          </cell>
          <cell r="BD1003">
            <v>908185.60124999995</v>
          </cell>
          <cell r="BE1003">
            <v>957454.87708333333</v>
          </cell>
        </row>
        <row r="1004">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row>
        <row r="1005">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row>
        <row r="1006">
          <cell r="AN1006">
            <v>3706459.8708333331</v>
          </cell>
          <cell r="AO1006">
            <v>3705002.1895833332</v>
          </cell>
          <cell r="AP1006">
            <v>3709468.9762499998</v>
          </cell>
          <cell r="AQ1006">
            <v>3710775.1583333332</v>
          </cell>
          <cell r="AR1006">
            <v>3692575.0754166669</v>
          </cell>
          <cell r="AS1006">
            <v>3675160.7170833335</v>
          </cell>
          <cell r="AT1006">
            <v>3664736.0245833336</v>
          </cell>
          <cell r="AU1006">
            <v>3651892.0491666663</v>
          </cell>
          <cell r="AV1006">
            <v>3646318.1166666667</v>
          </cell>
          <cell r="AW1006">
            <v>3658073.7591666658</v>
          </cell>
          <cell r="AX1006">
            <v>3698842.5141666667</v>
          </cell>
          <cell r="AY1006">
            <v>3737014.4516666667</v>
          </cell>
          <cell r="AZ1006">
            <v>3790556.2133333324</v>
          </cell>
          <cell r="BA1006">
            <v>3877722.2245833338</v>
          </cell>
          <cell r="BB1006">
            <v>3979495.2254166673</v>
          </cell>
          <cell r="BC1006">
            <v>4126976.2445833334</v>
          </cell>
          <cell r="BD1006">
            <v>4323456.3445833335</v>
          </cell>
          <cell r="BE1006">
            <v>4500276.8600000003</v>
          </cell>
        </row>
        <row r="1007">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row>
        <row r="1008">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row>
        <row r="1009">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row>
        <row r="1010">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row>
        <row r="1011">
          <cell r="AN1011">
            <v>2335.3004166666669</v>
          </cell>
          <cell r="AO1011">
            <v>2611.1320833333334</v>
          </cell>
          <cell r="AP1011">
            <v>2467.0804166666667</v>
          </cell>
          <cell r="AQ1011">
            <v>2323.0454166666668</v>
          </cell>
          <cell r="AR1011">
            <v>3054.4762499999997</v>
          </cell>
          <cell r="AS1011">
            <v>4240.1095833333338</v>
          </cell>
          <cell r="AT1011">
            <v>5033.4524999999994</v>
          </cell>
          <cell r="AU1011">
            <v>5275.1883333333326</v>
          </cell>
          <cell r="AV1011">
            <v>5422.5945833333335</v>
          </cell>
          <cell r="AW1011">
            <v>5878.0074999999997</v>
          </cell>
          <cell r="AX1011">
            <v>6312.6245833333332</v>
          </cell>
          <cell r="AY1011">
            <v>6522.543333333334</v>
          </cell>
          <cell r="AZ1011">
            <v>6727.8287499999979</v>
          </cell>
          <cell r="BA1011">
            <v>6858.6154166666674</v>
          </cell>
          <cell r="BB1011">
            <v>6956.7825000000012</v>
          </cell>
          <cell r="BC1011">
            <v>7005.7441666666664</v>
          </cell>
          <cell r="BD1011">
            <v>7557.2375000000002</v>
          </cell>
          <cell r="BE1011">
            <v>8026.9483333333337</v>
          </cell>
        </row>
        <row r="1012">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row>
        <row r="1013">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row>
        <row r="1014">
          <cell r="AN1014">
            <v>-9562.8116666666665</v>
          </cell>
          <cell r="AO1014">
            <v>-9878.5629166666658</v>
          </cell>
          <cell r="AP1014">
            <v>-10256.642916666666</v>
          </cell>
          <cell r="AQ1014">
            <v>-10594.475833333332</v>
          </cell>
          <cell r="AR1014">
            <v>-8884.6391666666659</v>
          </cell>
          <cell r="AS1014">
            <v>-5166.0108333333328</v>
          </cell>
          <cell r="AT1014">
            <v>-3317.2570833333325</v>
          </cell>
          <cell r="AU1014">
            <v>-1716.4708333333331</v>
          </cell>
          <cell r="AV1014">
            <v>-310.16958333333338</v>
          </cell>
          <cell r="AW1014">
            <v>-684.35833333333346</v>
          </cell>
          <cell r="AX1014">
            <v>-988.46916666666675</v>
          </cell>
          <cell r="AY1014">
            <v>-1203.7650000000001</v>
          </cell>
          <cell r="AZ1014">
            <v>-1378.1941666666669</v>
          </cell>
          <cell r="BA1014">
            <v>-1428.1166666666666</v>
          </cell>
          <cell r="BB1014">
            <v>-1322.1045833333335</v>
          </cell>
          <cell r="BC1014">
            <v>-1192.1254166666665</v>
          </cell>
          <cell r="BD1014">
            <v>-1048.8391666666666</v>
          </cell>
          <cell r="BE1014">
            <v>-888.52166666666687</v>
          </cell>
        </row>
        <row r="1015">
          <cell r="AN1015">
            <v>2905.4866666666671</v>
          </cell>
          <cell r="AO1015">
            <v>2814.7037500000001</v>
          </cell>
          <cell r="AP1015">
            <v>2690.6608333333334</v>
          </cell>
          <cell r="AQ1015">
            <v>2552.5566666666668</v>
          </cell>
          <cell r="AR1015">
            <v>2255.2187500000005</v>
          </cell>
          <cell r="AS1015">
            <v>1790.45625</v>
          </cell>
          <cell r="AT1015">
            <v>1306.2650000000001</v>
          </cell>
          <cell r="AU1015">
            <v>803.47791666666672</v>
          </cell>
          <cell r="AV1015">
            <v>491.63791666666663</v>
          </cell>
          <cell r="AW1015">
            <v>438.62916666666666</v>
          </cell>
          <cell r="AX1015">
            <v>436.99250000000006</v>
          </cell>
          <cell r="AY1015">
            <v>439.76458333333335</v>
          </cell>
          <cell r="AZ1015">
            <v>451.40500000000003</v>
          </cell>
          <cell r="BA1015">
            <v>467.95166666666665</v>
          </cell>
          <cell r="BB1015">
            <v>483.99</v>
          </cell>
          <cell r="BC1015">
            <v>496.81041666666664</v>
          </cell>
          <cell r="BD1015">
            <v>511.1749999999999</v>
          </cell>
          <cell r="BE1015">
            <v>525.16833333333318</v>
          </cell>
        </row>
        <row r="1016">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row>
        <row r="1017">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row>
        <row r="1018">
          <cell r="AN1018">
            <v>-48054.824583333328</v>
          </cell>
          <cell r="AO1018">
            <v>-46097.742916666662</v>
          </cell>
          <cell r="AP1018">
            <v>-43311.364999999998</v>
          </cell>
          <cell r="AQ1018">
            <v>-39244.792916666665</v>
          </cell>
          <cell r="AR1018">
            <v>-35232.611666666671</v>
          </cell>
          <cell r="AS1018">
            <v>-27379.613333333331</v>
          </cell>
          <cell r="AT1018">
            <v>-11258.246250000002</v>
          </cell>
          <cell r="AU1018">
            <v>9486.505416666665</v>
          </cell>
          <cell r="AV1018">
            <v>19960.20583333333</v>
          </cell>
          <cell r="AW1018">
            <v>18958.473333333332</v>
          </cell>
          <cell r="AX1018">
            <v>17730.047916666663</v>
          </cell>
          <cell r="AY1018">
            <v>16862.710833333334</v>
          </cell>
          <cell r="AZ1018">
            <v>17994.256666666664</v>
          </cell>
          <cell r="BA1018">
            <v>18849.848333333332</v>
          </cell>
          <cell r="BB1018">
            <v>19072.872500000001</v>
          </cell>
          <cell r="BC1018">
            <v>19407.202083333334</v>
          </cell>
          <cell r="BD1018">
            <v>18906.046249999999</v>
          </cell>
          <cell r="BE1018">
            <v>20341.473333333332</v>
          </cell>
        </row>
        <row r="1019">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row>
        <row r="1020">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row>
        <row r="1021">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row>
        <row r="1022">
          <cell r="AN1022">
            <v>19102.356666666667</v>
          </cell>
          <cell r="AO1022">
            <v>19102.356666666667</v>
          </cell>
          <cell r="AP1022">
            <v>19102.356666666667</v>
          </cell>
          <cell r="AQ1022">
            <v>19102.356666666667</v>
          </cell>
          <cell r="AR1022">
            <v>19102.356666666667</v>
          </cell>
          <cell r="AS1022">
            <v>19102.356666666667</v>
          </cell>
          <cell r="AT1022">
            <v>19102.356666666667</v>
          </cell>
          <cell r="AU1022">
            <v>19102.356666666667</v>
          </cell>
          <cell r="AV1022">
            <v>19102.356666666667</v>
          </cell>
          <cell r="AW1022">
            <v>15779.036666666667</v>
          </cell>
          <cell r="AX1022">
            <v>12455.716666666667</v>
          </cell>
          <cell r="AY1022">
            <v>12455.716666666667</v>
          </cell>
          <cell r="AZ1022">
            <v>12455.716666666667</v>
          </cell>
          <cell r="BA1022">
            <v>12455.716666666667</v>
          </cell>
          <cell r="BB1022">
            <v>12455.716666666667</v>
          </cell>
          <cell r="BC1022">
            <v>12455.716666666667</v>
          </cell>
          <cell r="BD1022">
            <v>12455.716666666667</v>
          </cell>
          <cell r="BE1022">
            <v>12455.716666666667</v>
          </cell>
        </row>
        <row r="1023">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row>
        <row r="1024">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row>
        <row r="1025">
          <cell r="AN1025">
            <v>10603.041249999998</v>
          </cell>
          <cell r="AO1025">
            <v>11636.322083333333</v>
          </cell>
          <cell r="AP1025">
            <v>12227.051249999999</v>
          </cell>
          <cell r="AQ1025">
            <v>12350.254999999997</v>
          </cell>
          <cell r="AR1025">
            <v>12399.369999999997</v>
          </cell>
          <cell r="AS1025">
            <v>12399.369999999997</v>
          </cell>
          <cell r="AT1025">
            <v>12399.369999999997</v>
          </cell>
          <cell r="AU1025">
            <v>12399.369999999997</v>
          </cell>
          <cell r="AV1025">
            <v>12399.369999999997</v>
          </cell>
          <cell r="AW1025">
            <v>12399.369999999997</v>
          </cell>
          <cell r="AX1025">
            <v>12399.369999999997</v>
          </cell>
          <cell r="AY1025">
            <v>12399.369999999997</v>
          </cell>
          <cell r="AZ1025">
            <v>12399.369999999997</v>
          </cell>
          <cell r="BA1025">
            <v>12399.369999999997</v>
          </cell>
          <cell r="BB1025">
            <v>12399.369999999997</v>
          </cell>
          <cell r="BC1025">
            <v>12399.369999999997</v>
          </cell>
          <cell r="BD1025">
            <v>12399.369999999997</v>
          </cell>
          <cell r="BE1025">
            <v>12399.369999999997</v>
          </cell>
        </row>
        <row r="1026">
          <cell r="AN1026">
            <v>0</v>
          </cell>
          <cell r="AO1026">
            <v>0</v>
          </cell>
          <cell r="AP1026">
            <v>0</v>
          </cell>
          <cell r="AQ1026">
            <v>0</v>
          </cell>
          <cell r="AR1026">
            <v>53.405833333333334</v>
          </cell>
          <cell r="AS1026">
            <v>342.91916666666663</v>
          </cell>
          <cell r="AT1026">
            <v>1072.7545833333334</v>
          </cell>
          <cell r="AU1026">
            <v>2517.1662500000002</v>
          </cell>
          <cell r="AV1026">
            <v>5085.4762499999997</v>
          </cell>
          <cell r="AW1026">
            <v>13201.199583333333</v>
          </cell>
          <cell r="AX1026">
            <v>28865.215833333332</v>
          </cell>
          <cell r="AY1026">
            <v>47197.054166666669</v>
          </cell>
          <cell r="AZ1026">
            <v>65625.819999999992</v>
          </cell>
          <cell r="BA1026">
            <v>84151.513333333336</v>
          </cell>
          <cell r="BB1026">
            <v>93813.077500000014</v>
          </cell>
          <cell r="BC1026">
            <v>94211.794999999998</v>
          </cell>
          <cell r="BD1026">
            <v>94158.389166666675</v>
          </cell>
          <cell r="BE1026">
            <v>93868.875833333339</v>
          </cell>
        </row>
        <row r="1027">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row>
        <row r="1028">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row>
        <row r="1029">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row>
        <row r="1030">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row>
        <row r="1031">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row>
        <row r="1032">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row>
        <row r="1033">
          <cell r="AN1033">
            <v>14273.599583333331</v>
          </cell>
          <cell r="AO1033">
            <v>12307.778333333334</v>
          </cell>
          <cell r="AP1033">
            <v>10341.955416666666</v>
          </cell>
          <cell r="AQ1033">
            <v>8547.0733333333337</v>
          </cell>
          <cell r="AR1033">
            <v>6923.132083333333</v>
          </cell>
          <cell r="AS1033">
            <v>5470.1316666666671</v>
          </cell>
          <cell r="AT1033">
            <v>4188.0720833333335</v>
          </cell>
          <cell r="AU1033">
            <v>3076.9533333333334</v>
          </cell>
          <cell r="AV1033">
            <v>2136.7754166666664</v>
          </cell>
          <cell r="AW1033">
            <v>1367.5383333333332</v>
          </cell>
          <cell r="AX1033">
            <v>769.2420833333332</v>
          </cell>
          <cell r="AY1033">
            <v>341.8866666666666</v>
          </cell>
          <cell r="AZ1033">
            <v>85.47208333333333</v>
          </cell>
          <cell r="BA1033">
            <v>0</v>
          </cell>
          <cell r="BB1033">
            <v>0</v>
          </cell>
          <cell r="BC1033">
            <v>0</v>
          </cell>
          <cell r="BD1033">
            <v>0</v>
          </cell>
          <cell r="BE1033">
            <v>0</v>
          </cell>
        </row>
        <row r="1034">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row>
        <row r="1035">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row>
        <row r="1036">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row>
        <row r="1037">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row>
        <row r="1038">
          <cell r="AN1038">
            <v>429.67291666666665</v>
          </cell>
          <cell r="AO1038">
            <v>0</v>
          </cell>
          <cell r="AP1038">
            <v>0</v>
          </cell>
          <cell r="AQ1038">
            <v>0</v>
          </cell>
          <cell r="AR1038">
            <v>17.191666666666666</v>
          </cell>
          <cell r="AS1038">
            <v>51.57500000000001</v>
          </cell>
          <cell r="AT1038">
            <v>68.766666666666666</v>
          </cell>
          <cell r="AU1038">
            <v>68.766666666666666</v>
          </cell>
          <cell r="AV1038">
            <v>68.766666666666666</v>
          </cell>
          <cell r="AW1038">
            <v>68.766666666666666</v>
          </cell>
          <cell r="AX1038">
            <v>68.766666666666666</v>
          </cell>
          <cell r="AY1038">
            <v>68.766666666666666</v>
          </cell>
          <cell r="AZ1038">
            <v>68.766666666666666</v>
          </cell>
          <cell r="BA1038">
            <v>68.766666666666666</v>
          </cell>
          <cell r="BB1038">
            <v>68.766666666666666</v>
          </cell>
          <cell r="BC1038">
            <v>68.766666666666666</v>
          </cell>
          <cell r="BD1038">
            <v>51.57500000000001</v>
          </cell>
          <cell r="BE1038">
            <v>17.191666666666666</v>
          </cell>
        </row>
        <row r="1039">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row>
        <row r="1040">
          <cell r="AN1040">
            <v>26942.215416666662</v>
          </cell>
          <cell r="AO1040">
            <v>13467.73625</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row>
        <row r="1041">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row>
        <row r="1042">
          <cell r="AN1042">
            <v>43984.196666666663</v>
          </cell>
          <cell r="AO1042">
            <v>21981.984166666665</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row>
        <row r="1043">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row>
        <row r="1044">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row>
        <row r="1045">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row>
        <row r="1046">
          <cell r="AN1046">
            <v>1495963.5925</v>
          </cell>
          <cell r="AO1046">
            <v>1471181.7075000003</v>
          </cell>
          <cell r="AP1046">
            <v>1446399.8225000005</v>
          </cell>
          <cell r="AQ1046">
            <v>1446135.8154166669</v>
          </cell>
          <cell r="AR1046">
            <v>1470389.6862500003</v>
          </cell>
          <cell r="AS1046">
            <v>1494643.5570833336</v>
          </cell>
          <cell r="AT1046">
            <v>1520205.2416666669</v>
          </cell>
          <cell r="AU1046">
            <v>1547074.7400000002</v>
          </cell>
          <cell r="AV1046">
            <v>1573944.2383333335</v>
          </cell>
          <cell r="AW1046">
            <v>1598782.8679166667</v>
          </cell>
          <cell r="AX1046">
            <v>1621590.6287499999</v>
          </cell>
          <cell r="AY1046">
            <v>1644398.3895833332</v>
          </cell>
          <cell r="AZ1046">
            <v>1659780.3608333331</v>
          </cell>
          <cell r="BA1046">
            <v>1667736.5424999997</v>
          </cell>
          <cell r="BB1046">
            <v>1675692.7241666664</v>
          </cell>
          <cell r="BC1046">
            <v>1649906.5608333331</v>
          </cell>
          <cell r="BD1046">
            <v>1590378.0525</v>
          </cell>
          <cell r="BE1046">
            <v>1530849.5441666665</v>
          </cell>
        </row>
        <row r="1047">
          <cell r="AN1047">
            <v>176824.78374999997</v>
          </cell>
          <cell r="AO1047">
            <v>151930.97374999998</v>
          </cell>
          <cell r="AP1047">
            <v>127037.16416666668</v>
          </cell>
          <cell r="AQ1047">
            <v>106270.99208333332</v>
          </cell>
          <cell r="AR1047">
            <v>87669.499166666661</v>
          </cell>
          <cell r="AS1047">
            <v>69269.727083333331</v>
          </cell>
          <cell r="AT1047">
            <v>53034.634166666663</v>
          </cell>
          <cell r="AU1047">
            <v>38964.220416666671</v>
          </cell>
          <cell r="AV1047">
            <v>27058.485833333336</v>
          </cell>
          <cell r="AW1047">
            <v>17317.430416666666</v>
          </cell>
          <cell r="AX1047">
            <v>9741.0541666666668</v>
          </cell>
          <cell r="AY1047">
            <v>4329.3570833333333</v>
          </cell>
          <cell r="AZ1047">
            <v>1082.3391666666666</v>
          </cell>
          <cell r="BA1047">
            <v>0</v>
          </cell>
          <cell r="BB1047">
            <v>0</v>
          </cell>
          <cell r="BC1047">
            <v>0</v>
          </cell>
          <cell r="BD1047">
            <v>0</v>
          </cell>
          <cell r="BE1047">
            <v>0</v>
          </cell>
        </row>
        <row r="1048">
          <cell r="AN1048">
            <v>2.4166666666666665</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row>
        <row r="1049">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row>
        <row r="1050">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row>
        <row r="1051">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row>
        <row r="1052">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row>
        <row r="1053">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row>
        <row r="1054">
          <cell r="AN1054">
            <v>27846141.851249997</v>
          </cell>
          <cell r="AO1054">
            <v>33656328.126249999</v>
          </cell>
          <cell r="AP1054">
            <v>38989654.681666665</v>
          </cell>
          <cell r="AQ1054">
            <v>44013254.424166672</v>
          </cell>
          <cell r="AR1054">
            <v>48382417.181666672</v>
          </cell>
          <cell r="AS1054">
            <v>52711871.164583333</v>
          </cell>
          <cell r="AT1054">
            <v>57395172.31666667</v>
          </cell>
          <cell r="AU1054">
            <v>61533040.370000005</v>
          </cell>
          <cell r="AV1054">
            <v>65158587.415833332</v>
          </cell>
          <cell r="AW1054">
            <v>66657447.297500007</v>
          </cell>
          <cell r="AX1054">
            <v>65449875.627499998</v>
          </cell>
          <cell r="AY1054">
            <v>64318288.032499999</v>
          </cell>
          <cell r="AZ1054">
            <v>62909987.505000003</v>
          </cell>
          <cell r="BA1054">
            <v>60638843.768333338</v>
          </cell>
          <cell r="BB1054">
            <v>58062527.292499997</v>
          </cell>
          <cell r="BC1054">
            <v>54841317.123749994</v>
          </cell>
          <cell r="BD1054">
            <v>51127315.012916662</v>
          </cell>
          <cell r="BE1054">
            <v>47390733.958750002</v>
          </cell>
        </row>
        <row r="1055">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row>
        <row r="1056">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row>
        <row r="1057">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row>
        <row r="1058">
          <cell r="AN1058">
            <v>221911.95833333334</v>
          </cell>
          <cell r="AO1058">
            <v>172582.29166666666</v>
          </cell>
          <cell r="AP1058">
            <v>128537.875</v>
          </cell>
          <cell r="AQ1058">
            <v>92305.958333333328</v>
          </cell>
          <cell r="AR1058">
            <v>63886.541666666664</v>
          </cell>
          <cell r="AS1058">
            <v>40675.458333333336</v>
          </cell>
          <cell r="AT1058">
            <v>22672.708333333332</v>
          </cell>
          <cell r="AU1058">
            <v>9774.125</v>
          </cell>
          <cell r="AV1058">
            <v>1979.7083333333333</v>
          </cell>
          <cell r="AW1058">
            <v>-538.45833333333337</v>
          </cell>
          <cell r="AX1058">
            <v>-384.58333333333331</v>
          </cell>
          <cell r="AY1058">
            <v>-230.75</v>
          </cell>
          <cell r="AZ1058">
            <v>-76.916666666666671</v>
          </cell>
          <cell r="BA1058">
            <v>0</v>
          </cell>
          <cell r="BB1058">
            <v>0</v>
          </cell>
          <cell r="BC1058">
            <v>0</v>
          </cell>
          <cell r="BD1058">
            <v>0</v>
          </cell>
          <cell r="BE1058">
            <v>0</v>
          </cell>
        </row>
        <row r="1059">
          <cell r="AN1059">
            <v>9185497.833333334</v>
          </cell>
          <cell r="AO1059">
            <v>9099971.583333334</v>
          </cell>
          <cell r="AP1059">
            <v>9005432.416666666</v>
          </cell>
          <cell r="AQ1059">
            <v>8911813.541666666</v>
          </cell>
          <cell r="AR1059">
            <v>8819114.958333334</v>
          </cell>
          <cell r="AS1059">
            <v>8726416.375</v>
          </cell>
          <cell r="AT1059">
            <v>8634653.5</v>
          </cell>
          <cell r="AU1059">
            <v>8543826.333333334</v>
          </cell>
          <cell r="AV1059">
            <v>8452999.166666666</v>
          </cell>
          <cell r="AW1059">
            <v>8356644.875</v>
          </cell>
          <cell r="AX1059">
            <v>8254763.458333333</v>
          </cell>
          <cell r="AY1059">
            <v>8152882.041666667</v>
          </cell>
          <cell r="AZ1059">
            <v>8087882.75</v>
          </cell>
          <cell r="BA1059">
            <v>8068778.5</v>
          </cell>
          <cell r="BB1059">
            <v>8058687.166666667</v>
          </cell>
          <cell r="BC1059">
            <v>8048648.958333333</v>
          </cell>
          <cell r="BD1059">
            <v>8038663.875</v>
          </cell>
          <cell r="BE1059">
            <v>8028678.791666667</v>
          </cell>
        </row>
        <row r="1060">
          <cell r="AN1060">
            <v>61115601.35458333</v>
          </cell>
          <cell r="AO1060">
            <v>61015363.672083341</v>
          </cell>
          <cell r="AP1060">
            <v>60918617.77791667</v>
          </cell>
          <cell r="AQ1060">
            <v>60826346.721666664</v>
          </cell>
          <cell r="AR1060">
            <v>60738550.503333338</v>
          </cell>
          <cell r="AS1060">
            <v>60650754.285000004</v>
          </cell>
          <cell r="AT1060">
            <v>60565243.044583343</v>
          </cell>
          <cell r="AU1060">
            <v>60482016.782083333</v>
          </cell>
          <cell r="AV1060">
            <v>60398790.519583322</v>
          </cell>
          <cell r="AW1060">
            <v>60432867.058333315</v>
          </cell>
          <cell r="AX1060">
            <v>60584246.398333311</v>
          </cell>
          <cell r="AY1060">
            <v>60735625.738333322</v>
          </cell>
          <cell r="AZ1060">
            <v>60920597.358749986</v>
          </cell>
          <cell r="BA1060">
            <v>61135669.471249998</v>
          </cell>
          <cell r="BB1060">
            <v>61347249.795416676</v>
          </cell>
          <cell r="BC1060">
            <v>61557948.962499999</v>
          </cell>
          <cell r="BD1060">
            <v>61767766.972499996</v>
          </cell>
          <cell r="BE1060">
            <v>61977584.982500009</v>
          </cell>
        </row>
        <row r="1061">
          <cell r="AN1061">
            <v>1358709.9166666667</v>
          </cell>
          <cell r="AO1061">
            <v>1765869.75</v>
          </cell>
          <cell r="AP1061">
            <v>2173029.5833333335</v>
          </cell>
          <cell r="AQ1061">
            <v>2590883.0416666665</v>
          </cell>
          <cell r="AR1061">
            <v>3022983.625</v>
          </cell>
          <cell r="AS1061">
            <v>3462752.2916666665</v>
          </cell>
          <cell r="AT1061">
            <v>3909805.7916666665</v>
          </cell>
          <cell r="AU1061">
            <v>4359554.416666667</v>
          </cell>
          <cell r="AV1061">
            <v>4837737.208333333</v>
          </cell>
          <cell r="AW1061">
            <v>5182245.208333333</v>
          </cell>
          <cell r="AX1061">
            <v>5389748.125</v>
          </cell>
          <cell r="AY1061">
            <v>5626392.291666667</v>
          </cell>
          <cell r="AZ1061">
            <v>5858846.25</v>
          </cell>
          <cell r="BA1061">
            <v>6086050.583333333</v>
          </cell>
          <cell r="BB1061">
            <v>6315757.75</v>
          </cell>
          <cell r="BC1061">
            <v>6538288.875</v>
          </cell>
          <cell r="BD1061">
            <v>6750090.458333333</v>
          </cell>
          <cell r="BE1061">
            <v>6954223.958333333</v>
          </cell>
        </row>
        <row r="1062">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row>
        <row r="1063">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row>
        <row r="1064">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row>
        <row r="1065">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row>
        <row r="1066">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row>
        <row r="1067">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row>
        <row r="1068">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row>
        <row r="1069">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row>
        <row r="1070">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row>
        <row r="1071">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row>
        <row r="1072">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row>
        <row r="1073">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row>
        <row r="1074">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row>
        <row r="1075">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row>
        <row r="1076">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row>
        <row r="1077">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row>
        <row r="1078">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row>
        <row r="1079">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row>
        <row r="1080">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row>
        <row r="1081">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row>
        <row r="1082">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row>
        <row r="1083">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row>
        <row r="1084">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row>
        <row r="1085">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row>
        <row r="1086">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row>
        <row r="1087">
          <cell r="AN1087">
            <v>2630214.4058333333</v>
          </cell>
          <cell r="AO1087">
            <v>2620799.2941666669</v>
          </cell>
          <cell r="AP1087">
            <v>2611384.1825000001</v>
          </cell>
          <cell r="AQ1087">
            <v>2601969.0708333333</v>
          </cell>
          <cell r="AR1087">
            <v>2592553.959166667</v>
          </cell>
          <cell r="AS1087">
            <v>2583138.8474999997</v>
          </cell>
          <cell r="AT1087">
            <v>2573723.7358333333</v>
          </cell>
          <cell r="AU1087">
            <v>2564308.6241666661</v>
          </cell>
          <cell r="AV1087">
            <v>2554893.5124999997</v>
          </cell>
          <cell r="AW1087">
            <v>2545378.1808333332</v>
          </cell>
          <cell r="AX1087">
            <v>2534712.481666666</v>
          </cell>
          <cell r="AY1087">
            <v>2522984.8695833329</v>
          </cell>
          <cell r="AZ1087">
            <v>2511233.7266666666</v>
          </cell>
          <cell r="BA1087">
            <v>2499459.0529166665</v>
          </cell>
          <cell r="BB1087">
            <v>2487660.8483333332</v>
          </cell>
          <cell r="BC1087">
            <v>2475839.1129166665</v>
          </cell>
          <cell r="BD1087">
            <v>2463993.8466666671</v>
          </cell>
          <cell r="BE1087">
            <v>2452125.0495833331</v>
          </cell>
        </row>
        <row r="1088">
          <cell r="AN1088">
            <v>1141293.29</v>
          </cell>
          <cell r="AO1088">
            <v>1135726</v>
          </cell>
          <cell r="AP1088">
            <v>1130158.71</v>
          </cell>
          <cell r="AQ1088">
            <v>1124591.4200000002</v>
          </cell>
          <cell r="AR1088">
            <v>1119024.1299999999</v>
          </cell>
          <cell r="AS1088">
            <v>1113456.8400000001</v>
          </cell>
          <cell r="AT1088">
            <v>1107889.55</v>
          </cell>
          <cell r="AU1088">
            <v>1102322.26</v>
          </cell>
          <cell r="AV1088">
            <v>1096754.97</v>
          </cell>
          <cell r="AW1088">
            <v>1091187.68</v>
          </cell>
          <cell r="AX1088">
            <v>1085620.3899999999</v>
          </cell>
          <cell r="AY1088">
            <v>1080053.0999999999</v>
          </cell>
          <cell r="AZ1088">
            <v>1074485.81</v>
          </cell>
          <cell r="BA1088">
            <v>1068918.52</v>
          </cell>
          <cell r="BB1088">
            <v>1063351.23</v>
          </cell>
          <cell r="BC1088">
            <v>1057783.94</v>
          </cell>
          <cell r="BD1088">
            <v>1052216.6499999999</v>
          </cell>
          <cell r="BE1088">
            <v>1046649.36</v>
          </cell>
        </row>
        <row r="1089">
          <cell r="AN1089">
            <v>2716783.2458333331</v>
          </cell>
          <cell r="AO1089">
            <v>2706945.8541666665</v>
          </cell>
          <cell r="AP1089">
            <v>2697108.4624999999</v>
          </cell>
          <cell r="AQ1089">
            <v>2687271.0708333333</v>
          </cell>
          <cell r="AR1089">
            <v>2677433.6791666667</v>
          </cell>
          <cell r="AS1089">
            <v>2667596.2875000001</v>
          </cell>
          <cell r="AT1089">
            <v>2657758.8958333335</v>
          </cell>
          <cell r="AU1089">
            <v>2647921.5041666669</v>
          </cell>
          <cell r="AV1089">
            <v>2638084.1125000003</v>
          </cell>
          <cell r="AW1089">
            <v>2628146.500833333</v>
          </cell>
          <cell r="AX1089">
            <v>2617058.5212499998</v>
          </cell>
          <cell r="AY1089">
            <v>2604908.6279166662</v>
          </cell>
          <cell r="AZ1089">
            <v>2592735.2029166664</v>
          </cell>
          <cell r="BA1089">
            <v>2580538.2462499999</v>
          </cell>
          <cell r="BB1089">
            <v>2568317.7579166666</v>
          </cell>
          <cell r="BC1089">
            <v>2556073.7379166665</v>
          </cell>
          <cell r="BD1089">
            <v>2543806.1862499998</v>
          </cell>
          <cell r="BE1089">
            <v>2531515.1029166663</v>
          </cell>
        </row>
        <row r="1090">
          <cell r="AN1090">
            <v>1457825.5200000003</v>
          </cell>
          <cell r="AO1090">
            <v>1450714.18</v>
          </cell>
          <cell r="AP1090">
            <v>1443602.84</v>
          </cell>
          <cell r="AQ1090">
            <v>1436491.5</v>
          </cell>
          <cell r="AR1090">
            <v>1429380.1600000001</v>
          </cell>
          <cell r="AS1090">
            <v>1422268.8200000003</v>
          </cell>
          <cell r="AT1090">
            <v>1415157.4800000002</v>
          </cell>
          <cell r="AU1090">
            <v>1408046.1400000004</v>
          </cell>
          <cell r="AV1090">
            <v>1400934.7999999998</v>
          </cell>
          <cell r="AW1090">
            <v>1393823.46</v>
          </cell>
          <cell r="AX1090">
            <v>1386712.1199999999</v>
          </cell>
          <cell r="AY1090">
            <v>1379600.78</v>
          </cell>
          <cell r="AZ1090">
            <v>1372489.44</v>
          </cell>
          <cell r="BA1090">
            <v>1365378.0999999999</v>
          </cell>
          <cell r="BB1090">
            <v>1358266.76</v>
          </cell>
          <cell r="BC1090">
            <v>1351155.4200000002</v>
          </cell>
          <cell r="BD1090">
            <v>1344044.0800000003</v>
          </cell>
          <cell r="BE1090">
            <v>1336932.74</v>
          </cell>
        </row>
        <row r="1091">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row>
        <row r="1092">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row>
        <row r="1093">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row>
        <row r="1094">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row>
        <row r="1095">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row>
        <row r="1096">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row>
        <row r="1097">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row>
        <row r="1098">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row>
        <row r="1099">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row>
        <row r="1100">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row>
        <row r="1101">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row>
        <row r="1102">
          <cell r="AN1102">
            <v>0</v>
          </cell>
          <cell r="AO1102">
            <v>28.247916666666669</v>
          </cell>
          <cell r="AP1102">
            <v>56.495833333333337</v>
          </cell>
          <cell r="AQ1102">
            <v>-1165.2645833333333</v>
          </cell>
          <cell r="AR1102">
            <v>-2387.0250000000001</v>
          </cell>
          <cell r="AS1102">
            <v>-2387.0250000000001</v>
          </cell>
          <cell r="AT1102">
            <v>-2387.0250000000001</v>
          </cell>
          <cell r="AU1102">
            <v>-2387.0250000000001</v>
          </cell>
          <cell r="AV1102">
            <v>-2387.0250000000001</v>
          </cell>
          <cell r="AW1102">
            <v>-1165.2645833333333</v>
          </cell>
          <cell r="AX1102">
            <v>56.495833333333394</v>
          </cell>
          <cell r="AY1102">
            <v>56.495833333333394</v>
          </cell>
          <cell r="AZ1102">
            <v>56.495833333333394</v>
          </cell>
          <cell r="BA1102">
            <v>28.247916666666669</v>
          </cell>
          <cell r="BB1102">
            <v>0</v>
          </cell>
          <cell r="BC1102">
            <v>1221.7604166666667</v>
          </cell>
          <cell r="BD1102">
            <v>2443.5208333333335</v>
          </cell>
          <cell r="BE1102">
            <v>2443.5208333333335</v>
          </cell>
        </row>
        <row r="1103">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row>
        <row r="1104">
          <cell r="AN1104">
            <v>19479.486666666668</v>
          </cell>
          <cell r="AO1104">
            <v>23576.473333333332</v>
          </cell>
          <cell r="AP1104">
            <v>27534.579999999998</v>
          </cell>
          <cell r="AQ1104">
            <v>31353.80666666666</v>
          </cell>
          <cell r="AR1104">
            <v>35034.153333333328</v>
          </cell>
          <cell r="AS1104">
            <v>38305.119999999995</v>
          </cell>
          <cell r="AT1104">
            <v>41052.04</v>
          </cell>
          <cell r="AU1104">
            <v>43472.809166666666</v>
          </cell>
          <cell r="AV1104">
            <v>45707.52583333334</v>
          </cell>
          <cell r="AW1104">
            <v>45761.280000000006</v>
          </cell>
          <cell r="AX1104">
            <v>43608.640000000007</v>
          </cell>
          <cell r="AY1104">
            <v>41664.320000000007</v>
          </cell>
          <cell r="AZ1104">
            <v>39997.760000000009</v>
          </cell>
          <cell r="BA1104">
            <v>38331.200000000012</v>
          </cell>
          <cell r="BB1104">
            <v>36664.640000000014</v>
          </cell>
          <cell r="BC1104">
            <v>34998.080000000009</v>
          </cell>
          <cell r="BD1104">
            <v>33331.519999999997</v>
          </cell>
          <cell r="BE1104">
            <v>31664.959999999992</v>
          </cell>
        </row>
        <row r="1105">
          <cell r="AN1105">
            <v>150374.96791666665</v>
          </cell>
          <cell r="AO1105">
            <v>185884.44666666666</v>
          </cell>
          <cell r="AP1105">
            <v>220494.95125000001</v>
          </cell>
          <cell r="AQ1105">
            <v>254206.48166666669</v>
          </cell>
          <cell r="AR1105">
            <v>287019.03791666665</v>
          </cell>
          <cell r="AS1105">
            <v>318724.28666666668</v>
          </cell>
          <cell r="AT1105">
            <v>349078.74875000003</v>
          </cell>
          <cell r="AU1105">
            <v>378092.50750000001</v>
          </cell>
          <cell r="AV1105">
            <v>401145.24874999997</v>
          </cell>
          <cell r="AW1105">
            <v>403809.07416666672</v>
          </cell>
          <cell r="AX1105">
            <v>390944.97333333339</v>
          </cell>
          <cell r="AY1105">
            <v>378861.86749999999</v>
          </cell>
          <cell r="AZ1105">
            <v>368121.61541666667</v>
          </cell>
          <cell r="BA1105">
            <v>357488.12749999994</v>
          </cell>
          <cell r="BB1105">
            <v>346849.0320833333</v>
          </cell>
          <cell r="BC1105">
            <v>336204.3291666666</v>
          </cell>
          <cell r="BD1105">
            <v>325554.01874999999</v>
          </cell>
          <cell r="BE1105">
            <v>314898.10083333333</v>
          </cell>
        </row>
        <row r="1106">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row>
        <row r="1107">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row>
        <row r="1108">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row>
        <row r="1109">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row>
        <row r="1110">
          <cell r="AN1110">
            <v>14079.6875</v>
          </cell>
          <cell r="AO1110">
            <v>23466.145833333332</v>
          </cell>
          <cell r="AP1110">
            <v>32852.604166666664</v>
          </cell>
          <cell r="AQ1110">
            <v>42239.0625</v>
          </cell>
          <cell r="AR1110">
            <v>51625.520833333336</v>
          </cell>
          <cell r="AS1110">
            <v>61011.979166666664</v>
          </cell>
          <cell r="AT1110">
            <v>70398.4375</v>
          </cell>
          <cell r="AU1110">
            <v>79784.895833333328</v>
          </cell>
          <cell r="AV1110">
            <v>89171.354166666672</v>
          </cell>
          <cell r="AW1110">
            <v>98557.8125</v>
          </cell>
          <cell r="AX1110">
            <v>107944.27083333333</v>
          </cell>
          <cell r="AY1110">
            <v>112637.5</v>
          </cell>
          <cell r="AZ1110">
            <v>112637.5</v>
          </cell>
          <cell r="BA1110">
            <v>112637.5</v>
          </cell>
          <cell r="BB1110">
            <v>112637.5</v>
          </cell>
          <cell r="BC1110">
            <v>112637.5</v>
          </cell>
          <cell r="BD1110">
            <v>112637.5</v>
          </cell>
          <cell r="BE1110">
            <v>112665.07416666666</v>
          </cell>
        </row>
        <row r="1111">
          <cell r="AN1111">
            <v>1057867.8899999999</v>
          </cell>
          <cell r="AO1111">
            <v>1004974.5</v>
          </cell>
          <cell r="AP1111">
            <v>952081.11</v>
          </cell>
          <cell r="AQ1111">
            <v>899187.72000000009</v>
          </cell>
          <cell r="AR1111">
            <v>846294.33000000007</v>
          </cell>
          <cell r="AS1111">
            <v>793400.94</v>
          </cell>
          <cell r="AT1111">
            <v>740507.54999999993</v>
          </cell>
          <cell r="AU1111">
            <v>687614.16</v>
          </cell>
          <cell r="AV1111">
            <v>634720.77</v>
          </cell>
          <cell r="AW1111">
            <v>581827.38</v>
          </cell>
          <cell r="AX1111">
            <v>528933.99</v>
          </cell>
          <cell r="AY1111">
            <v>476040.59999999992</v>
          </cell>
          <cell r="AZ1111">
            <v>423147.20999999996</v>
          </cell>
          <cell r="BA1111">
            <v>370253.82</v>
          </cell>
          <cell r="BB1111">
            <v>317360.42625000002</v>
          </cell>
          <cell r="BC1111">
            <v>266670.92</v>
          </cell>
          <cell r="BD1111">
            <v>220389.19625000001</v>
          </cell>
          <cell r="BE1111">
            <v>178515.25499999998</v>
          </cell>
        </row>
        <row r="1112">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row>
        <row r="1113">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row>
        <row r="1114">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row>
        <row r="1115">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row>
        <row r="1116">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row>
        <row r="1117">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row>
        <row r="1118">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row>
        <row r="1119">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row>
        <row r="1120">
          <cell r="AN1120">
            <v>156740.55499999996</v>
          </cell>
          <cell r="AO1120">
            <v>160158.59666666662</v>
          </cell>
          <cell r="AP1120">
            <v>161889.17999999996</v>
          </cell>
          <cell r="AQ1120">
            <v>162532.34666666662</v>
          </cell>
          <cell r="AR1120">
            <v>162853.92999999996</v>
          </cell>
          <cell r="AS1120">
            <v>162853.92999999996</v>
          </cell>
          <cell r="AT1120">
            <v>159419.93166666661</v>
          </cell>
          <cell r="AU1120">
            <v>152551.93499999997</v>
          </cell>
          <cell r="AV1120">
            <v>145683.9383333333</v>
          </cell>
          <cell r="AW1120">
            <v>138815.94166666662</v>
          </cell>
          <cell r="AX1120">
            <v>131947.94499999998</v>
          </cell>
          <cell r="AY1120">
            <v>125079.9483333333</v>
          </cell>
          <cell r="AZ1120">
            <v>118211.95166666665</v>
          </cell>
          <cell r="BA1120">
            <v>111343.95499999997</v>
          </cell>
          <cell r="BB1120">
            <v>104475.95833333331</v>
          </cell>
          <cell r="BC1120">
            <v>97607.961666666655</v>
          </cell>
          <cell r="BD1120">
            <v>90739.964999999982</v>
          </cell>
          <cell r="BE1120">
            <v>83871.968333333309</v>
          </cell>
        </row>
        <row r="1121">
          <cell r="AN1121">
            <v>168454.875</v>
          </cell>
          <cell r="AO1121">
            <v>168332.59125</v>
          </cell>
          <cell r="AP1121">
            <v>168114.88500000001</v>
          </cell>
          <cell r="AQ1121">
            <v>167748.55875000003</v>
          </cell>
          <cell r="AR1121">
            <v>167460.43541666667</v>
          </cell>
          <cell r="AS1121">
            <v>166480.30625000002</v>
          </cell>
          <cell r="AT1121">
            <v>165458.38</v>
          </cell>
          <cell r="AU1121">
            <v>165057.75875000001</v>
          </cell>
          <cell r="AV1121">
            <v>164651.86333333331</v>
          </cell>
          <cell r="AW1121">
            <v>164272.46458333332</v>
          </cell>
          <cell r="AX1121">
            <v>163944.41166666665</v>
          </cell>
          <cell r="AY1121">
            <v>163565.19208333336</v>
          </cell>
          <cell r="AZ1121">
            <v>162408.52708333332</v>
          </cell>
          <cell r="BA1121">
            <v>160160.80499999996</v>
          </cell>
          <cell r="BB1121">
            <v>157744.99999999997</v>
          </cell>
          <cell r="BC1121">
            <v>156186.08499999996</v>
          </cell>
          <cell r="BD1121">
            <v>155465.09124999997</v>
          </cell>
          <cell r="BE1121">
            <v>155236.70249999998</v>
          </cell>
        </row>
        <row r="1122">
          <cell r="AN1122">
            <v>12985.881666666673</v>
          </cell>
          <cell r="AO1122">
            <v>12440.756250000006</v>
          </cell>
          <cell r="AP1122">
            <v>9314.5700000000015</v>
          </cell>
          <cell r="AQ1122">
            <v>4579.2183333333332</v>
          </cell>
          <cell r="AR1122">
            <v>409.09416666666613</v>
          </cell>
          <cell r="AS1122">
            <v>-6625.9204166666677</v>
          </cell>
          <cell r="AT1122">
            <v>-13044.981249999999</v>
          </cell>
          <cell r="AU1122">
            <v>-15765.512916666667</v>
          </cell>
          <cell r="AV1122">
            <v>-18207.844999999998</v>
          </cell>
          <cell r="AW1122">
            <v>-19293.376666666667</v>
          </cell>
          <cell r="AX1122">
            <v>-14173.460416666667</v>
          </cell>
          <cell r="AY1122">
            <v>-5236.492916666667</v>
          </cell>
          <cell r="AZ1122">
            <v>-1403.9954166666666</v>
          </cell>
          <cell r="BA1122">
            <v>-1388.5491666666667</v>
          </cell>
          <cell r="BB1122">
            <v>-1380.2004166666668</v>
          </cell>
          <cell r="BC1122">
            <v>-1371.8516666666667</v>
          </cell>
          <cell r="BD1122">
            <v>-1371.8516666666667</v>
          </cell>
          <cell r="BE1122">
            <v>-570.66666666666674</v>
          </cell>
        </row>
        <row r="1123">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row>
        <row r="1124">
          <cell r="AN1124">
            <v>2682993.6275000004</v>
          </cell>
          <cell r="AO1124">
            <v>2689373.2075000005</v>
          </cell>
          <cell r="AP1124">
            <v>2695752.7875000006</v>
          </cell>
          <cell r="AQ1124">
            <v>2703195.9850000003</v>
          </cell>
          <cell r="AR1124">
            <v>2658044.9779166668</v>
          </cell>
          <cell r="AS1124">
            <v>2559236.1487500002</v>
          </cell>
          <cell r="AT1124">
            <v>2458305.3245833335</v>
          </cell>
          <cell r="AU1124">
            <v>2355252.5054166671</v>
          </cell>
          <cell r="AV1124">
            <v>2252199.6862500003</v>
          </cell>
          <cell r="AW1124">
            <v>2149152.7412500004</v>
          </cell>
          <cell r="AX1124">
            <v>2046111.6704166669</v>
          </cell>
          <cell r="AY1124">
            <v>1943070.5995833334</v>
          </cell>
          <cell r="AZ1124">
            <v>1840034.71875</v>
          </cell>
          <cell r="BA1124">
            <v>1737004.0279166668</v>
          </cell>
          <cell r="BB1124">
            <v>1633973.3370833334</v>
          </cell>
          <cell r="BC1124">
            <v>1530947.8362499999</v>
          </cell>
          <cell r="BD1124">
            <v>1481585.3475000001</v>
          </cell>
          <cell r="BE1124">
            <v>1485880.6808333334</v>
          </cell>
        </row>
        <row r="1125">
          <cell r="AN1125">
            <v>1878894.1962499998</v>
          </cell>
          <cell r="AO1125">
            <v>2058013.0183333333</v>
          </cell>
          <cell r="AP1125">
            <v>2211136.1604166669</v>
          </cell>
          <cell r="AQ1125">
            <v>2261425.4899999998</v>
          </cell>
          <cell r="AR1125">
            <v>2232855.8466666667</v>
          </cell>
          <cell r="AS1125">
            <v>2202731.8149999999</v>
          </cell>
          <cell r="AT1125">
            <v>2171099.1379166669</v>
          </cell>
          <cell r="AU1125">
            <v>2139405.1091666664</v>
          </cell>
          <cell r="AV1125">
            <v>2107755.0024999999</v>
          </cell>
          <cell r="AW1125">
            <v>2075998.5666666671</v>
          </cell>
          <cell r="AX1125">
            <v>2044136.97</v>
          </cell>
          <cell r="AY1125">
            <v>2012275.3733333333</v>
          </cell>
          <cell r="AZ1125">
            <v>1980413.7766666664</v>
          </cell>
          <cell r="BA1125">
            <v>1948552.18</v>
          </cell>
          <cell r="BB1125">
            <v>1916690.5833333333</v>
          </cell>
          <cell r="BC1125">
            <v>1884867.04</v>
          </cell>
          <cell r="BD1125">
            <v>1853081.55</v>
          </cell>
          <cell r="BE1125">
            <v>1821296.0599999998</v>
          </cell>
        </row>
        <row r="1126">
          <cell r="AT1126">
            <v>3433.9983333333334</v>
          </cell>
          <cell r="AU1126">
            <v>6867.9966666666669</v>
          </cell>
          <cell r="AV1126">
            <v>6867.9966666666669</v>
          </cell>
          <cell r="AW1126">
            <v>5646.2362500000008</v>
          </cell>
          <cell r="AX1126">
            <v>4424.4758333333339</v>
          </cell>
          <cell r="AY1126">
            <v>4424.4758333333339</v>
          </cell>
          <cell r="AZ1126">
            <v>4424.4758333333339</v>
          </cell>
          <cell r="BA1126">
            <v>4424.4758333333339</v>
          </cell>
          <cell r="BB1126">
            <v>4481.4766666666674</v>
          </cell>
          <cell r="BC1126">
            <v>4538.4775</v>
          </cell>
          <cell r="BD1126">
            <v>4538.4775</v>
          </cell>
          <cell r="BE1126">
            <v>4538.4775</v>
          </cell>
        </row>
        <row r="1127">
          <cell r="AN1127">
            <v>2699008.2270833333</v>
          </cell>
          <cell r="AO1127">
            <v>3230662.3316666665</v>
          </cell>
          <cell r="AP1127">
            <v>3756080.3129166663</v>
          </cell>
          <cell r="AQ1127">
            <v>4275262.1708333334</v>
          </cell>
          <cell r="AR1127">
            <v>4785196.1529166671</v>
          </cell>
          <cell r="AS1127">
            <v>5249826.9775</v>
          </cell>
          <cell r="AT1127">
            <v>5647070.63375</v>
          </cell>
          <cell r="AU1127">
            <v>6003976.9400000004</v>
          </cell>
          <cell r="AV1127">
            <v>6219978.4962499999</v>
          </cell>
          <cell r="AW1127">
            <v>6234167.713333332</v>
          </cell>
          <cell r="AX1127">
            <v>6175966.0300000003</v>
          </cell>
          <cell r="AY1127">
            <v>6117713.6799999997</v>
          </cell>
          <cell r="AZ1127">
            <v>6059461.330000001</v>
          </cell>
          <cell r="BA1127">
            <v>6001208.9800000004</v>
          </cell>
          <cell r="BB1127">
            <v>5942956.6299999999</v>
          </cell>
          <cell r="BC1127">
            <v>5884704.2800000003</v>
          </cell>
          <cell r="BD1127">
            <v>5826451.9299999997</v>
          </cell>
          <cell r="BE1127">
            <v>5768199.580000001</v>
          </cell>
        </row>
        <row r="1128">
          <cell r="AN1128">
            <v>2470207.3037499995</v>
          </cell>
          <cell r="AO1128">
            <v>2529758.4587499998</v>
          </cell>
          <cell r="AP1128">
            <v>2485459.4370833333</v>
          </cell>
          <cell r="AQ1128">
            <v>2429952.9983333331</v>
          </cell>
          <cell r="AR1128">
            <v>2372672.6874999995</v>
          </cell>
          <cell r="AS1128">
            <v>2315449.0674999994</v>
          </cell>
          <cell r="AT1128">
            <v>2258211.5229166658</v>
          </cell>
          <cell r="AU1128">
            <v>2200959.26125</v>
          </cell>
          <cell r="AV1128">
            <v>2143699.1545833335</v>
          </cell>
          <cell r="AW1128">
            <v>2086223.3100000005</v>
          </cell>
          <cell r="AX1128">
            <v>2028535.6500000001</v>
          </cell>
          <cell r="AY1128">
            <v>1970847.9900000002</v>
          </cell>
          <cell r="AZ1128">
            <v>1913160.33</v>
          </cell>
          <cell r="BA1128">
            <v>1855472.67</v>
          </cell>
          <cell r="BB1128">
            <v>1797785.01</v>
          </cell>
          <cell r="BC1128">
            <v>1740097.3500000003</v>
          </cell>
          <cell r="BD1128">
            <v>1682409.6900000002</v>
          </cell>
          <cell r="BE1128">
            <v>1624722.0300000003</v>
          </cell>
        </row>
        <row r="1129">
          <cell r="AN1129">
            <v>978326.09208333318</v>
          </cell>
          <cell r="AO1129">
            <v>1068911.8966666667</v>
          </cell>
          <cell r="AP1129">
            <v>1146610.2983333331</v>
          </cell>
          <cell r="AQ1129">
            <v>1171640.0195833335</v>
          </cell>
          <cell r="AR1129">
            <v>1153122.3758333335</v>
          </cell>
          <cell r="AS1129">
            <v>1131294.0387500001</v>
          </cell>
          <cell r="AT1129">
            <v>1108540.7250000001</v>
          </cell>
          <cell r="AU1129">
            <v>1084988.605</v>
          </cell>
          <cell r="AV1129">
            <v>1061239.1045833332</v>
          </cell>
          <cell r="AW1129">
            <v>1038560.1554166666</v>
          </cell>
          <cell r="AX1129">
            <v>1016739.2729166667</v>
          </cell>
          <cell r="AY1129">
            <v>995597.25999999989</v>
          </cell>
          <cell r="AZ1129">
            <v>975278.95000000007</v>
          </cell>
          <cell r="BA1129">
            <v>954960.64000000013</v>
          </cell>
          <cell r="BB1129">
            <v>934642.33</v>
          </cell>
          <cell r="BC1129">
            <v>914324.02</v>
          </cell>
          <cell r="BD1129">
            <v>894005.71</v>
          </cell>
          <cell r="BE1129">
            <v>873687.4</v>
          </cell>
        </row>
        <row r="1130">
          <cell r="AN1130">
            <v>1304058.4004166666</v>
          </cell>
          <cell r="AO1130">
            <v>1402961.7058333333</v>
          </cell>
          <cell r="AP1130">
            <v>1494538.8404166668</v>
          </cell>
          <cell r="AQ1130">
            <v>1494538.84</v>
          </cell>
          <cell r="AR1130">
            <v>1406624.79</v>
          </cell>
          <cell r="AS1130">
            <v>1318710.74</v>
          </cell>
          <cell r="AT1130">
            <v>1230796.69</v>
          </cell>
          <cell r="AU1130">
            <v>1142882.6399999999</v>
          </cell>
          <cell r="AV1130">
            <v>1054968.5900000001</v>
          </cell>
          <cell r="AW1130">
            <v>967054.54</v>
          </cell>
          <cell r="AX1130">
            <v>879140.48999999987</v>
          </cell>
          <cell r="AY1130">
            <v>791226.44</v>
          </cell>
          <cell r="AZ1130">
            <v>703312.39</v>
          </cell>
          <cell r="BA1130">
            <v>615398.34</v>
          </cell>
          <cell r="BB1130">
            <v>527484.29</v>
          </cell>
          <cell r="BC1130">
            <v>443233.32583333337</v>
          </cell>
          <cell r="BD1130">
            <v>366308.53291666671</v>
          </cell>
          <cell r="BE1130">
            <v>296709.91083333333</v>
          </cell>
        </row>
        <row r="1131">
          <cell r="AN1131">
            <v>205.10333333333332</v>
          </cell>
          <cell r="AO1131">
            <v>2254.3120833333332</v>
          </cell>
          <cell r="AP1131">
            <v>9542.6266666666652</v>
          </cell>
          <cell r="AQ1131">
            <v>52407.368333333339</v>
          </cell>
          <cell r="AR1131">
            <v>137249.26958333334</v>
          </cell>
          <cell r="AS1131">
            <v>243435.60250000001</v>
          </cell>
          <cell r="AT1131">
            <v>359997.64208333334</v>
          </cell>
          <cell r="AU1131">
            <v>534645.25166666659</v>
          </cell>
          <cell r="AV1131">
            <v>767546.25875000004</v>
          </cell>
          <cell r="AW1131">
            <v>998833.6020833333</v>
          </cell>
          <cell r="AX1131">
            <v>1228472.2933333332</v>
          </cell>
          <cell r="AY1131">
            <v>1456440.8854166667</v>
          </cell>
          <cell r="AZ1131">
            <v>1682534.2749999997</v>
          </cell>
          <cell r="BA1131">
            <v>1905113.4599999997</v>
          </cell>
          <cell r="BB1131">
            <v>2120783.44</v>
          </cell>
          <cell r="BC1131">
            <v>2299206.8937500003</v>
          </cell>
          <cell r="BD1131">
            <v>2433983.0887499996</v>
          </cell>
          <cell r="BE1131">
            <v>2545744.7529166662</v>
          </cell>
        </row>
        <row r="1132">
          <cell r="AN1132">
            <v>1225.9979166666667</v>
          </cell>
          <cell r="AO1132">
            <v>21598.397916666669</v>
          </cell>
          <cell r="AP1132">
            <v>66369.237916666665</v>
          </cell>
          <cell r="AQ1132">
            <v>91883.955000000002</v>
          </cell>
          <cell r="AR1132">
            <v>91883.955000000002</v>
          </cell>
          <cell r="AS1132">
            <v>91883.955000000002</v>
          </cell>
          <cell r="AT1132">
            <v>91883.955000000002</v>
          </cell>
          <cell r="AU1132">
            <v>91883.955000000002</v>
          </cell>
          <cell r="AV1132">
            <v>91883.955000000002</v>
          </cell>
          <cell r="AW1132">
            <v>91883.955000000002</v>
          </cell>
          <cell r="AX1132">
            <v>91883.955000000002</v>
          </cell>
          <cell r="AY1132">
            <v>91829.094583333339</v>
          </cell>
          <cell r="AZ1132">
            <v>90657.957083333327</v>
          </cell>
          <cell r="BA1132">
            <v>70285.557083333333</v>
          </cell>
          <cell r="BB1132">
            <v>25514.717083333333</v>
          </cell>
          <cell r="BC1132">
            <v>0</v>
          </cell>
          <cell r="BD1132">
            <v>0</v>
          </cell>
          <cell r="BE1132">
            <v>0</v>
          </cell>
        </row>
        <row r="1133">
          <cell r="AN1133">
            <v>56121.5625</v>
          </cell>
          <cell r="AO1133">
            <v>168364.6875</v>
          </cell>
          <cell r="AP1133">
            <v>280607.8125</v>
          </cell>
          <cell r="AQ1133">
            <v>403532.96875</v>
          </cell>
          <cell r="AR1133">
            <v>537140.15625</v>
          </cell>
          <cell r="AS1133">
            <v>670747.34375</v>
          </cell>
          <cell r="AT1133">
            <v>801312.86458333337</v>
          </cell>
          <cell r="AU1133">
            <v>928836.71875</v>
          </cell>
          <cell r="AV1133">
            <v>1056360.5729166667</v>
          </cell>
          <cell r="AW1133">
            <v>1120122.5</v>
          </cell>
          <cell r="AX1133">
            <v>1120122.5</v>
          </cell>
          <cell r="AY1133">
            <v>1120122.5</v>
          </cell>
          <cell r="AZ1133">
            <v>1064000.9375</v>
          </cell>
          <cell r="BA1133">
            <v>951757.8125</v>
          </cell>
          <cell r="BB1133">
            <v>839514.6875</v>
          </cell>
          <cell r="BC1133">
            <v>716589.53125</v>
          </cell>
          <cell r="BD1133">
            <v>582982.34375</v>
          </cell>
          <cell r="BE1133">
            <v>449375.15625</v>
          </cell>
        </row>
        <row r="1134">
          <cell r="AO1134">
            <v>416.66666666666669</v>
          </cell>
          <cell r="AP1134">
            <v>1250</v>
          </cell>
          <cell r="AQ1134">
            <v>2083.3333333333335</v>
          </cell>
          <cell r="AR1134">
            <v>4381</v>
          </cell>
          <cell r="AS1134">
            <v>6678.666666666667</v>
          </cell>
          <cell r="AT1134">
            <v>7512</v>
          </cell>
          <cell r="AU1134">
            <v>8345.3333333333339</v>
          </cell>
          <cell r="AV1134">
            <v>9178.6666666666661</v>
          </cell>
          <cell r="AW1134">
            <v>10012</v>
          </cell>
          <cell r="AX1134">
            <v>10845.333333333334</v>
          </cell>
          <cell r="AY1134">
            <v>11678.666666666666</v>
          </cell>
          <cell r="AZ1134">
            <v>12512</v>
          </cell>
          <cell r="BA1134">
            <v>12928.666666666666</v>
          </cell>
          <cell r="BB1134">
            <v>12928.666666666666</v>
          </cell>
          <cell r="BC1134">
            <v>12928.666666666666</v>
          </cell>
          <cell r="BD1134">
            <v>11464.333333333334</v>
          </cell>
          <cell r="BE1134">
            <v>10000</v>
          </cell>
        </row>
        <row r="1135">
          <cell r="AO1135">
            <v>520.83333333333337</v>
          </cell>
          <cell r="AP1135">
            <v>1562.5</v>
          </cell>
          <cell r="AQ1135">
            <v>2604.1666666666665</v>
          </cell>
          <cell r="AR1135">
            <v>5901.25</v>
          </cell>
          <cell r="AS1135">
            <v>9198.3333333333339</v>
          </cell>
          <cell r="AT1135">
            <v>10240</v>
          </cell>
          <cell r="AU1135">
            <v>11281.666666666666</v>
          </cell>
          <cell r="AV1135">
            <v>12323.333333333334</v>
          </cell>
          <cell r="AW1135">
            <v>13365</v>
          </cell>
          <cell r="AX1135">
            <v>14406.666666666666</v>
          </cell>
          <cell r="AY1135">
            <v>15448.333333333334</v>
          </cell>
          <cell r="AZ1135">
            <v>16490</v>
          </cell>
          <cell r="BA1135">
            <v>17010.833333333332</v>
          </cell>
          <cell r="BB1135">
            <v>17010.833333333332</v>
          </cell>
          <cell r="BC1135">
            <v>17010.833333333332</v>
          </cell>
          <cell r="BD1135">
            <v>14755.416666666666</v>
          </cell>
          <cell r="BE1135">
            <v>12500</v>
          </cell>
        </row>
        <row r="1136">
          <cell r="AN1136">
            <v>16787.130416666667</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row>
        <row r="1137">
          <cell r="AN1137">
            <v>990535.19166666653</v>
          </cell>
          <cell r="AO1137">
            <v>1190148.7483333333</v>
          </cell>
          <cell r="AP1137">
            <v>1382229.7183333333</v>
          </cell>
          <cell r="AQ1137">
            <v>1566778.1016666666</v>
          </cell>
          <cell r="AR1137">
            <v>1743793.8983333332</v>
          </cell>
          <cell r="AS1137">
            <v>1913277.1083333332</v>
          </cell>
          <cell r="AT1137">
            <v>2075227.7316666665</v>
          </cell>
          <cell r="AU1137">
            <v>2229645.7683333331</v>
          </cell>
          <cell r="AV1137">
            <v>2259776.12</v>
          </cell>
          <cell r="AW1137">
            <v>2169385.08</v>
          </cell>
          <cell r="AX1137">
            <v>2078994.0399999998</v>
          </cell>
          <cell r="AY1137">
            <v>1988603.0000000002</v>
          </cell>
          <cell r="AZ1137">
            <v>1900414.6954166668</v>
          </cell>
          <cell r="BA1137">
            <v>1819291.0995833336</v>
          </cell>
          <cell r="BB1137">
            <v>1775091.07</v>
          </cell>
          <cell r="BC1137">
            <v>1834035.5616666668</v>
          </cell>
          <cell r="BD1137">
            <v>2015732.8025000002</v>
          </cell>
          <cell r="BE1137">
            <v>2200918.2429166669</v>
          </cell>
        </row>
        <row r="1138">
          <cell r="AO1138">
            <v>17158.432083333333</v>
          </cell>
          <cell r="AP1138">
            <v>268430.14708333334</v>
          </cell>
          <cell r="AQ1138">
            <v>659098.48208333331</v>
          </cell>
          <cell r="AR1138">
            <v>990591.17541666667</v>
          </cell>
          <cell r="AS1138">
            <v>1334601.3766666667</v>
          </cell>
          <cell r="AT1138">
            <v>1670555.9662500003</v>
          </cell>
          <cell r="AU1138">
            <v>2017802.1025000003</v>
          </cell>
          <cell r="AV1138">
            <v>2382027.6666666665</v>
          </cell>
          <cell r="AW1138">
            <v>2743819.5670833336</v>
          </cell>
          <cell r="AX1138">
            <v>3093749.4383333339</v>
          </cell>
          <cell r="AY1138">
            <v>3431817.2804166675</v>
          </cell>
          <cell r="AZ1138">
            <v>3773071.2120833336</v>
          </cell>
          <cell r="BA1138">
            <v>4116045.0787499999</v>
          </cell>
          <cell r="BB1138">
            <v>4240472.6870833337</v>
          </cell>
          <cell r="BC1138">
            <v>4226315.0241666669</v>
          </cell>
          <cell r="BD1138">
            <v>4260669.2324999999</v>
          </cell>
          <cell r="BE1138">
            <v>4269473.9579166668</v>
          </cell>
        </row>
        <row r="1139">
          <cell r="AP1139">
            <v>70966.235000000001</v>
          </cell>
          <cell r="AQ1139">
            <v>209941.77833333332</v>
          </cell>
          <cell r="AR1139">
            <v>343003.46833333332</v>
          </cell>
          <cell r="AS1139">
            <v>470151.30499999999</v>
          </cell>
          <cell r="AT1139">
            <v>591385.28833333333</v>
          </cell>
          <cell r="AU1139">
            <v>706705.41833333333</v>
          </cell>
          <cell r="AV1139">
            <v>816111.69499999995</v>
          </cell>
          <cell r="AW1139">
            <v>919604.11833333329</v>
          </cell>
          <cell r="AX1139">
            <v>1017182.6883333331</v>
          </cell>
          <cell r="AY1139">
            <v>1108847.405</v>
          </cell>
          <cell r="AZ1139">
            <v>1194598.2683333333</v>
          </cell>
          <cell r="BA1139">
            <v>1274435.2783333333</v>
          </cell>
          <cell r="BB1139">
            <v>1277392.2</v>
          </cell>
          <cell r="BC1139">
            <v>1206425.96</v>
          </cell>
          <cell r="BD1139">
            <v>1135459.72</v>
          </cell>
          <cell r="BE1139">
            <v>1064493.48</v>
          </cell>
        </row>
        <row r="1140">
          <cell r="AQ1140">
            <v>83127.496249999997</v>
          </cell>
          <cell r="AR1140">
            <v>267207.43</v>
          </cell>
          <cell r="AS1140">
            <v>476033.7720833334</v>
          </cell>
          <cell r="AT1140">
            <v>692197.37416666665</v>
          </cell>
          <cell r="AU1140">
            <v>908246.20499999996</v>
          </cell>
          <cell r="AV1140">
            <v>1123438.8824999998</v>
          </cell>
          <cell r="AW1140">
            <v>1353858.1816666666</v>
          </cell>
          <cell r="AX1140">
            <v>1600304.1533333333</v>
          </cell>
          <cell r="AY1140">
            <v>1862043.0283333331</v>
          </cell>
          <cell r="AZ1140">
            <v>2136198.0595833333</v>
          </cell>
          <cell r="BA1140">
            <v>2406704.2333333329</v>
          </cell>
          <cell r="BB1140">
            <v>2668538.2099999995</v>
          </cell>
          <cell r="BC1140">
            <v>2837889.2124999999</v>
          </cell>
          <cell r="BD1140">
            <v>2903176.0912500001</v>
          </cell>
          <cell r="BE1140">
            <v>2941352.8949999996</v>
          </cell>
        </row>
        <row r="1141">
          <cell r="AX1141">
            <v>62.438333333333333</v>
          </cell>
          <cell r="AY1141">
            <v>229.04458333333332</v>
          </cell>
          <cell r="AZ1141">
            <v>1310.9383333333333</v>
          </cell>
          <cell r="BA1141">
            <v>-3087.8950000000004</v>
          </cell>
          <cell r="BB1141">
            <v>59265.718333333331</v>
          </cell>
          <cell r="BC1141">
            <v>252650.70249999998</v>
          </cell>
          <cell r="BD1141">
            <v>523146.03125</v>
          </cell>
          <cell r="BE1141">
            <v>816389.47333333327</v>
          </cell>
        </row>
        <row r="1142">
          <cell r="BB1142">
            <v>0</v>
          </cell>
          <cell r="BC1142">
            <v>72845.832500000004</v>
          </cell>
          <cell r="BD1142">
            <v>217019.87583333332</v>
          </cell>
          <cell r="BE1142">
            <v>358158.67583333334</v>
          </cell>
        </row>
        <row r="1143">
          <cell r="AZ1143">
            <v>98.547083333333333</v>
          </cell>
          <cell r="BA1143">
            <v>3899.1704166666664</v>
          </cell>
          <cell r="BB1143">
            <v>14954.365416666667</v>
          </cell>
          <cell r="BC1143">
            <v>47355.484166666669</v>
          </cell>
          <cell r="BD1143">
            <v>134766.30208333334</v>
          </cell>
          <cell r="BE1143">
            <v>292629.76874999999</v>
          </cell>
        </row>
        <row r="1144">
          <cell r="AN1144">
            <v>395204.90083333338</v>
          </cell>
          <cell r="AO1144">
            <v>397256.90499999997</v>
          </cell>
          <cell r="AP1144">
            <v>399127.26333333337</v>
          </cell>
          <cell r="AQ1144">
            <v>400784.63208333327</v>
          </cell>
          <cell r="AR1144">
            <v>402328.24041666667</v>
          </cell>
          <cell r="AS1144">
            <v>403575.06958333333</v>
          </cell>
          <cell r="AT1144">
            <v>404588.36958333332</v>
          </cell>
          <cell r="AU1144">
            <v>405624.23208333325</v>
          </cell>
          <cell r="AV1144">
            <v>406709.3133333333</v>
          </cell>
          <cell r="AW1144">
            <v>407874.22374999995</v>
          </cell>
          <cell r="AX1144">
            <v>409069.74458333332</v>
          </cell>
          <cell r="AY1144">
            <v>410204.20291666663</v>
          </cell>
          <cell r="AZ1144">
            <v>411351.80708333332</v>
          </cell>
          <cell r="BA1144">
            <v>412573.61958333332</v>
          </cell>
          <cell r="BB1144">
            <v>413880.85708333337</v>
          </cell>
          <cell r="BC1144">
            <v>415345.71749999997</v>
          </cell>
          <cell r="BD1144">
            <v>416864.23416666657</v>
          </cell>
          <cell r="BE1144">
            <v>418927.77416666661</v>
          </cell>
        </row>
        <row r="1145">
          <cell r="AN1145">
            <v>31810.37166666667</v>
          </cell>
          <cell r="AO1145">
            <v>43334.032500000001</v>
          </cell>
          <cell r="AP1145">
            <v>56594.445000000007</v>
          </cell>
          <cell r="AQ1145">
            <v>70026.695000000007</v>
          </cell>
          <cell r="AR1145">
            <v>83192.849999999991</v>
          </cell>
          <cell r="AS1145">
            <v>96287.75499999999</v>
          </cell>
          <cell r="AT1145">
            <v>123215.60958333331</v>
          </cell>
          <cell r="AU1145">
            <v>163783.83916666667</v>
          </cell>
          <cell r="AV1145">
            <v>204128.55666666667</v>
          </cell>
          <cell r="AW1145">
            <v>243609.72291666665</v>
          </cell>
          <cell r="AX1145">
            <v>280574.9433333333</v>
          </cell>
          <cell r="AY1145">
            <v>315426.56749999995</v>
          </cell>
          <cell r="AZ1145">
            <v>349017.50249999994</v>
          </cell>
          <cell r="BA1145">
            <v>380596.90166666661</v>
          </cell>
          <cell r="BB1145">
            <v>410486.00749999989</v>
          </cell>
          <cell r="BC1145">
            <v>439834.2758333332</v>
          </cell>
          <cell r="BD1145">
            <v>469096.64958333323</v>
          </cell>
          <cell r="BE1145">
            <v>498313.22124999989</v>
          </cell>
        </row>
        <row r="1146">
          <cell r="AN1146">
            <v>298440.34166666673</v>
          </cell>
          <cell r="AO1146">
            <v>303465.77500000008</v>
          </cell>
          <cell r="AP1146">
            <v>308491.20833333343</v>
          </cell>
          <cell r="AQ1146">
            <v>313771.36041666672</v>
          </cell>
          <cell r="AR1146">
            <v>319306.23125000007</v>
          </cell>
          <cell r="AS1146">
            <v>324841.10208333336</v>
          </cell>
          <cell r="AT1146">
            <v>330650.18958333338</v>
          </cell>
          <cell r="AU1146">
            <v>336733.49375000008</v>
          </cell>
          <cell r="AV1146">
            <v>342816.79791666672</v>
          </cell>
          <cell r="AW1146">
            <v>345858.44166666671</v>
          </cell>
          <cell r="AX1146">
            <v>345858.42500000005</v>
          </cell>
          <cell r="AY1146">
            <v>345858.40833333338</v>
          </cell>
          <cell r="AZ1146">
            <v>345845.24583333335</v>
          </cell>
          <cell r="BA1146">
            <v>345818.9375</v>
          </cell>
          <cell r="BB1146">
            <v>345792.62916666671</v>
          </cell>
          <cell r="BC1146">
            <v>345608.69791666669</v>
          </cell>
          <cell r="BD1146">
            <v>345267.14374999999</v>
          </cell>
          <cell r="BE1146">
            <v>344925.58958333329</v>
          </cell>
        </row>
        <row r="1147">
          <cell r="AN1147">
            <v>228310.98624999999</v>
          </cell>
          <cell r="AO1147">
            <v>246604.83374999999</v>
          </cell>
          <cell r="AP1147">
            <v>264898.68124999997</v>
          </cell>
          <cell r="AQ1147">
            <v>284846.87208333332</v>
          </cell>
          <cell r="AR1147">
            <v>306449.40625</v>
          </cell>
          <cell r="AS1147">
            <v>328051.94041666668</v>
          </cell>
          <cell r="AT1147">
            <v>335821.52500000002</v>
          </cell>
          <cell r="AU1147">
            <v>329758.16000000003</v>
          </cell>
          <cell r="AV1147">
            <v>323694.79500000004</v>
          </cell>
          <cell r="AW1147">
            <v>312335.77916666673</v>
          </cell>
          <cell r="AX1147">
            <v>295681.11250000005</v>
          </cell>
          <cell r="AY1147">
            <v>279026.44583333336</v>
          </cell>
          <cell r="AZ1147">
            <v>265244.55041666672</v>
          </cell>
          <cell r="BA1147">
            <v>254335.42625000005</v>
          </cell>
          <cell r="BB1147">
            <v>243426.30208333337</v>
          </cell>
          <cell r="BC1147">
            <v>218685.37625000006</v>
          </cell>
          <cell r="BD1147">
            <v>180112.64874999996</v>
          </cell>
          <cell r="BE1147">
            <v>141539.92124999998</v>
          </cell>
        </row>
        <row r="1148">
          <cell r="AN1148">
            <v>2254508.1700000004</v>
          </cell>
          <cell r="AO1148">
            <v>2254508.1700000004</v>
          </cell>
          <cell r="AP1148">
            <v>2254508.1700000004</v>
          </cell>
          <cell r="AQ1148">
            <v>2254508.1700000004</v>
          </cell>
          <cell r="AR1148">
            <v>2254508.1700000004</v>
          </cell>
          <cell r="AS1148">
            <v>2254508.1700000004</v>
          </cell>
          <cell r="AT1148">
            <v>2254508.1700000004</v>
          </cell>
          <cell r="AU1148">
            <v>2254508.1700000004</v>
          </cell>
          <cell r="AV1148">
            <v>2254508.1700000004</v>
          </cell>
          <cell r="AW1148">
            <v>2254508.1700000004</v>
          </cell>
          <cell r="AX1148">
            <v>2254508.1700000004</v>
          </cell>
          <cell r="AY1148">
            <v>2254508.1700000004</v>
          </cell>
          <cell r="AZ1148">
            <v>2254508.1700000004</v>
          </cell>
          <cell r="BA1148">
            <v>2254508.1700000004</v>
          </cell>
          <cell r="BB1148">
            <v>2254508.1700000004</v>
          </cell>
          <cell r="BC1148">
            <v>2254508.1700000004</v>
          </cell>
          <cell r="BD1148">
            <v>2254508.1700000004</v>
          </cell>
          <cell r="BE1148">
            <v>2254508.1700000004</v>
          </cell>
        </row>
        <row r="1149">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row>
        <row r="1150">
          <cell r="AN1150">
            <v>361666.66666666669</v>
          </cell>
          <cell r="AO1150">
            <v>325000</v>
          </cell>
          <cell r="AP1150">
            <v>288333.33333333331</v>
          </cell>
          <cell r="AQ1150">
            <v>251666.66666666666</v>
          </cell>
          <cell r="AR1150">
            <v>215000</v>
          </cell>
          <cell r="AS1150">
            <v>178333.33333333334</v>
          </cell>
          <cell r="AT1150">
            <v>141666.66666666666</v>
          </cell>
          <cell r="AU1150">
            <v>105000</v>
          </cell>
          <cell r="AV1150">
            <v>68333.333333333328</v>
          </cell>
          <cell r="AW1150">
            <v>50000</v>
          </cell>
          <cell r="AX1150">
            <v>50000</v>
          </cell>
          <cell r="AY1150">
            <v>50000</v>
          </cell>
          <cell r="AZ1150">
            <v>50000</v>
          </cell>
          <cell r="BA1150">
            <v>50000</v>
          </cell>
          <cell r="BB1150">
            <v>50000</v>
          </cell>
          <cell r="BC1150">
            <v>50000</v>
          </cell>
          <cell r="BD1150">
            <v>50000</v>
          </cell>
          <cell r="BE1150">
            <v>50000</v>
          </cell>
        </row>
        <row r="1151">
          <cell r="AN1151">
            <v>2041878.4666666666</v>
          </cell>
          <cell r="AO1151">
            <v>2059084.2429166667</v>
          </cell>
          <cell r="AP1151">
            <v>2075028.1433333335</v>
          </cell>
          <cell r="AQ1151">
            <v>2090532.6466666667</v>
          </cell>
          <cell r="AR1151">
            <v>2095880.0345833332</v>
          </cell>
          <cell r="AS1151">
            <v>2092312.5445833337</v>
          </cell>
          <cell r="AT1151">
            <v>2090546.6508333336</v>
          </cell>
          <cell r="AU1151">
            <v>2091562.0475000001</v>
          </cell>
          <cell r="AV1151">
            <v>2094526.4437500003</v>
          </cell>
          <cell r="AW1151">
            <v>2087978.4454166673</v>
          </cell>
          <cell r="AX1151">
            <v>2072977.2104166672</v>
          </cell>
          <cell r="AY1151">
            <v>2058767.239166667</v>
          </cell>
          <cell r="AZ1151">
            <v>2044083.1425000001</v>
          </cell>
          <cell r="BA1151">
            <v>2031079.5379166666</v>
          </cell>
          <cell r="BB1151">
            <v>2000311.8308333333</v>
          </cell>
          <cell r="BC1151">
            <v>1949461.6654166665</v>
          </cell>
          <cell r="BD1151">
            <v>1907514.6458333337</v>
          </cell>
          <cell r="BE1151">
            <v>1873017.6545833333</v>
          </cell>
        </row>
        <row r="1152">
          <cell r="AN1152">
            <v>1917381.5533333335</v>
          </cell>
          <cell r="AO1152">
            <v>2026864.4900000002</v>
          </cell>
          <cell r="AP1152">
            <v>2136347.4266666663</v>
          </cell>
          <cell r="AQ1152">
            <v>2247236.7041666666</v>
          </cell>
          <cell r="AR1152">
            <v>2359532.3224999998</v>
          </cell>
          <cell r="AS1152">
            <v>2471827.9408333329</v>
          </cell>
          <cell r="AT1152">
            <v>2592334.6133333333</v>
          </cell>
          <cell r="AU1152">
            <v>2721052.3400000003</v>
          </cell>
          <cell r="AV1152">
            <v>2849770.0666666669</v>
          </cell>
          <cell r="AW1152">
            <v>2914128.9299999997</v>
          </cell>
          <cell r="AX1152">
            <v>2914128.93</v>
          </cell>
          <cell r="AY1152">
            <v>2914128.9299999997</v>
          </cell>
          <cell r="AZ1152">
            <v>2913672.3645833335</v>
          </cell>
          <cell r="BA1152">
            <v>2912759.2337500001</v>
          </cell>
          <cell r="BB1152">
            <v>2911846.1029166668</v>
          </cell>
          <cell r="BC1152">
            <v>2909080.8275000001</v>
          </cell>
          <cell r="BD1152">
            <v>2904463.4074999993</v>
          </cell>
          <cell r="BE1152">
            <v>2899845.9874999993</v>
          </cell>
        </row>
        <row r="1153">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row>
        <row r="1154">
          <cell r="AN1154">
            <v>-50247658.520416677</v>
          </cell>
          <cell r="AO1154">
            <v>-50251379.015833348</v>
          </cell>
          <cell r="AP1154">
            <v>-50254691.335000008</v>
          </cell>
          <cell r="AQ1154">
            <v>-50257275.82</v>
          </cell>
          <cell r="AR1154">
            <v>-50259481.55166667</v>
          </cell>
          <cell r="AS1154">
            <v>-50261308.530000001</v>
          </cell>
          <cell r="AT1154">
            <v>-50263055.382083327</v>
          </cell>
          <cell r="AU1154">
            <v>-50264208.402916662</v>
          </cell>
          <cell r="AV1154">
            <v>-50264847.71875</v>
          </cell>
          <cell r="AW1154">
            <v>-50265487.03458333</v>
          </cell>
          <cell r="AX1154">
            <v>-50266126.35041666</v>
          </cell>
          <cell r="AY1154">
            <v>-50266765.66624999</v>
          </cell>
          <cell r="AZ1154">
            <v>-50267404.982083328</v>
          </cell>
          <cell r="BA1154">
            <v>-50267724.639999993</v>
          </cell>
          <cell r="BB1154">
            <v>-50267724.639999993</v>
          </cell>
          <cell r="BC1154">
            <v>-50267724.639999993</v>
          </cell>
          <cell r="BD1154">
            <v>-50267724.639999993</v>
          </cell>
          <cell r="BE1154">
            <v>-50267724.639999993</v>
          </cell>
        </row>
        <row r="1155">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row>
        <row r="1156">
          <cell r="AN1156">
            <v>659654.59</v>
          </cell>
          <cell r="AO1156">
            <v>659654.59</v>
          </cell>
          <cell r="AP1156">
            <v>659654.59</v>
          </cell>
          <cell r="AQ1156">
            <v>659654.59</v>
          </cell>
          <cell r="AR1156">
            <v>659654.59</v>
          </cell>
          <cell r="AS1156">
            <v>659654.59</v>
          </cell>
          <cell r="AT1156">
            <v>659654.59</v>
          </cell>
          <cell r="AU1156">
            <v>659654.59</v>
          </cell>
          <cell r="AV1156">
            <v>659654.59</v>
          </cell>
          <cell r="AW1156">
            <v>659654.59</v>
          </cell>
          <cell r="AX1156">
            <v>659654.59</v>
          </cell>
          <cell r="AY1156">
            <v>659654.59</v>
          </cell>
          <cell r="AZ1156">
            <v>659654.59</v>
          </cell>
          <cell r="BA1156">
            <v>659654.59</v>
          </cell>
          <cell r="BB1156">
            <v>659654.59</v>
          </cell>
          <cell r="BC1156">
            <v>659654.59</v>
          </cell>
          <cell r="BD1156">
            <v>659654.59</v>
          </cell>
          <cell r="BE1156">
            <v>659654.59</v>
          </cell>
        </row>
        <row r="1157">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row>
        <row r="1158">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row>
        <row r="1159">
          <cell r="AN1159">
            <v>38675808.202083342</v>
          </cell>
          <cell r="AO1159">
            <v>38692377.065833338</v>
          </cell>
          <cell r="AP1159">
            <v>38708903.034583338</v>
          </cell>
          <cell r="AQ1159">
            <v>38724888.931666672</v>
          </cell>
          <cell r="AR1159">
            <v>38740966.612916671</v>
          </cell>
          <cell r="AS1159">
            <v>38757508.488333337</v>
          </cell>
          <cell r="AT1159">
            <v>38773939.710416667</v>
          </cell>
          <cell r="AU1159">
            <v>38790042.867916666</v>
          </cell>
          <cell r="AV1159">
            <v>38806037.768333338</v>
          </cell>
          <cell r="AW1159">
            <v>38822354.422916673</v>
          </cell>
          <cell r="AX1159">
            <v>38838724.685416669</v>
          </cell>
          <cell r="AY1159">
            <v>38853813.517083324</v>
          </cell>
          <cell r="AZ1159">
            <v>38867801.419583328</v>
          </cell>
          <cell r="BA1159">
            <v>38881857.711666659</v>
          </cell>
          <cell r="BB1159">
            <v>38896065.355833329</v>
          </cell>
          <cell r="BC1159">
            <v>38910528.839999996</v>
          </cell>
          <cell r="BD1159">
            <v>38925208.562916674</v>
          </cell>
          <cell r="BE1159">
            <v>38939740.367083333</v>
          </cell>
        </row>
        <row r="1160">
          <cell r="AN1160">
            <v>250000</v>
          </cell>
          <cell r="AO1160">
            <v>250000</v>
          </cell>
          <cell r="AP1160">
            <v>250000</v>
          </cell>
          <cell r="AQ1160">
            <v>250000</v>
          </cell>
          <cell r="AR1160">
            <v>250000</v>
          </cell>
          <cell r="AS1160">
            <v>250000</v>
          </cell>
          <cell r="AT1160">
            <v>250000</v>
          </cell>
          <cell r="AU1160">
            <v>250000</v>
          </cell>
          <cell r="AV1160">
            <v>250000</v>
          </cell>
          <cell r="AW1160">
            <v>250000</v>
          </cell>
          <cell r="AX1160">
            <v>250000</v>
          </cell>
          <cell r="AY1160">
            <v>250000</v>
          </cell>
          <cell r="AZ1160">
            <v>250000</v>
          </cell>
          <cell r="BA1160">
            <v>250000</v>
          </cell>
          <cell r="BB1160">
            <v>250000</v>
          </cell>
          <cell r="BC1160">
            <v>250000</v>
          </cell>
          <cell r="BD1160">
            <v>250000</v>
          </cell>
          <cell r="BE1160">
            <v>250000</v>
          </cell>
        </row>
        <row r="1161">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row>
        <row r="1162">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row>
        <row r="1163">
          <cell r="AN1163">
            <v>224879.76</v>
          </cell>
          <cell r="AO1163">
            <v>224879.76</v>
          </cell>
          <cell r="AP1163">
            <v>224879.76</v>
          </cell>
          <cell r="AQ1163">
            <v>224879.76</v>
          </cell>
          <cell r="AR1163">
            <v>224879.76</v>
          </cell>
          <cell r="AS1163">
            <v>224879.76</v>
          </cell>
          <cell r="AT1163">
            <v>224879.76</v>
          </cell>
          <cell r="AU1163">
            <v>224879.76</v>
          </cell>
          <cell r="AV1163">
            <v>224879.76</v>
          </cell>
          <cell r="AW1163">
            <v>224879.76</v>
          </cell>
          <cell r="AX1163">
            <v>224879.76</v>
          </cell>
          <cell r="AY1163">
            <v>224879.76</v>
          </cell>
          <cell r="AZ1163">
            <v>224879.76</v>
          </cell>
          <cell r="BA1163">
            <v>224879.76</v>
          </cell>
          <cell r="BB1163">
            <v>224879.76</v>
          </cell>
          <cell r="BC1163">
            <v>224879.76</v>
          </cell>
          <cell r="BD1163">
            <v>224879.76</v>
          </cell>
          <cell r="BE1163">
            <v>224879.76</v>
          </cell>
        </row>
        <row r="1164">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row>
        <row r="1165">
          <cell r="AN1165">
            <v>75000</v>
          </cell>
          <cell r="AO1165">
            <v>75000</v>
          </cell>
          <cell r="AP1165">
            <v>75000</v>
          </cell>
          <cell r="AQ1165">
            <v>75000</v>
          </cell>
          <cell r="AR1165">
            <v>75000</v>
          </cell>
          <cell r="AS1165">
            <v>75000</v>
          </cell>
          <cell r="AT1165">
            <v>75000</v>
          </cell>
          <cell r="AU1165">
            <v>75000</v>
          </cell>
          <cell r="AV1165">
            <v>75000</v>
          </cell>
          <cell r="AW1165">
            <v>75000</v>
          </cell>
          <cell r="AX1165">
            <v>75000</v>
          </cell>
          <cell r="AY1165">
            <v>75000</v>
          </cell>
          <cell r="AZ1165">
            <v>75000</v>
          </cell>
          <cell r="BA1165">
            <v>75000</v>
          </cell>
          <cell r="BB1165">
            <v>75000</v>
          </cell>
          <cell r="BC1165">
            <v>75000</v>
          </cell>
          <cell r="BD1165">
            <v>75000</v>
          </cell>
          <cell r="BE1165">
            <v>75000</v>
          </cell>
        </row>
        <row r="1166">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row>
        <row r="1167">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row>
        <row r="1168">
          <cell r="AN1168">
            <v>212588.68000000002</v>
          </cell>
          <cell r="AO1168">
            <v>212588.68000000002</v>
          </cell>
          <cell r="AP1168">
            <v>212588.68000000002</v>
          </cell>
          <cell r="AQ1168">
            <v>212588.68000000002</v>
          </cell>
          <cell r="AR1168">
            <v>212588.68000000002</v>
          </cell>
          <cell r="AS1168">
            <v>212588.68000000002</v>
          </cell>
          <cell r="AT1168">
            <v>212588.68000000002</v>
          </cell>
          <cell r="AU1168">
            <v>212588.68000000002</v>
          </cell>
          <cell r="AV1168">
            <v>212588.68000000002</v>
          </cell>
          <cell r="AW1168">
            <v>212588.68000000002</v>
          </cell>
          <cell r="AX1168">
            <v>212588.68000000002</v>
          </cell>
          <cell r="AY1168">
            <v>212588.68000000002</v>
          </cell>
          <cell r="AZ1168">
            <v>212588.68000000002</v>
          </cell>
          <cell r="BA1168">
            <v>212588.68000000002</v>
          </cell>
          <cell r="BB1168">
            <v>212588.68000000002</v>
          </cell>
          <cell r="BC1168">
            <v>212588.68000000002</v>
          </cell>
          <cell r="BD1168">
            <v>212588.68000000002</v>
          </cell>
          <cell r="BE1168">
            <v>212588.68000000002</v>
          </cell>
        </row>
        <row r="1169">
          <cell r="AN1169">
            <v>50000</v>
          </cell>
          <cell r="AO1169">
            <v>50000</v>
          </cell>
          <cell r="AP1169">
            <v>50000</v>
          </cell>
          <cell r="AQ1169">
            <v>50000</v>
          </cell>
          <cell r="AR1169">
            <v>50000</v>
          </cell>
          <cell r="AS1169">
            <v>50000</v>
          </cell>
          <cell r="AT1169">
            <v>50000</v>
          </cell>
          <cell r="AU1169">
            <v>50000</v>
          </cell>
          <cell r="AV1169">
            <v>50000</v>
          </cell>
          <cell r="AW1169">
            <v>50000</v>
          </cell>
          <cell r="AX1169">
            <v>50000</v>
          </cell>
          <cell r="AY1169">
            <v>50000</v>
          </cell>
          <cell r="AZ1169">
            <v>50000</v>
          </cell>
          <cell r="BA1169">
            <v>50000</v>
          </cell>
          <cell r="BB1169">
            <v>50000</v>
          </cell>
          <cell r="BC1169">
            <v>50000</v>
          </cell>
          <cell r="BD1169">
            <v>50000</v>
          </cell>
          <cell r="BE1169">
            <v>50000</v>
          </cell>
        </row>
        <row r="1170">
          <cell r="AN1170">
            <v>400495.46999999991</v>
          </cell>
          <cell r="AO1170">
            <v>400495.46999999991</v>
          </cell>
          <cell r="AP1170">
            <v>400495.46999999991</v>
          </cell>
          <cell r="AQ1170">
            <v>400495.46999999991</v>
          </cell>
          <cell r="AR1170">
            <v>400495.46999999991</v>
          </cell>
          <cell r="AS1170">
            <v>400495.46999999991</v>
          </cell>
          <cell r="AT1170">
            <v>400495.46999999991</v>
          </cell>
          <cell r="AU1170">
            <v>400495.46999999991</v>
          </cell>
          <cell r="AV1170">
            <v>400495.46999999991</v>
          </cell>
          <cell r="AW1170">
            <v>400495.46999999991</v>
          </cell>
          <cell r="AX1170">
            <v>400495.46999999991</v>
          </cell>
          <cell r="AY1170">
            <v>400495.46999999991</v>
          </cell>
          <cell r="AZ1170">
            <v>400495.46999999991</v>
          </cell>
          <cell r="BA1170">
            <v>400495.46999999991</v>
          </cell>
          <cell r="BB1170">
            <v>400495.46999999991</v>
          </cell>
          <cell r="BC1170">
            <v>400495.46999999991</v>
          </cell>
          <cell r="BD1170">
            <v>400495.46999999991</v>
          </cell>
          <cell r="BE1170">
            <v>400495.46999999991</v>
          </cell>
        </row>
        <row r="1171">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row>
        <row r="1172">
          <cell r="AN1172">
            <v>111880.23</v>
          </cell>
          <cell r="AO1172">
            <v>111880.23</v>
          </cell>
          <cell r="AP1172">
            <v>111880.23</v>
          </cell>
          <cell r="AQ1172">
            <v>111880.23</v>
          </cell>
          <cell r="AR1172">
            <v>111880.23</v>
          </cell>
          <cell r="AS1172">
            <v>111880.23</v>
          </cell>
          <cell r="AT1172">
            <v>111880.23</v>
          </cell>
          <cell r="AU1172">
            <v>111880.23</v>
          </cell>
          <cell r="AV1172">
            <v>111880.23</v>
          </cell>
          <cell r="AW1172">
            <v>111880.23</v>
          </cell>
          <cell r="AX1172">
            <v>111880.23</v>
          </cell>
          <cell r="AY1172">
            <v>111880.23</v>
          </cell>
          <cell r="AZ1172">
            <v>111880.23</v>
          </cell>
          <cell r="BA1172">
            <v>111880.23</v>
          </cell>
          <cell r="BB1172">
            <v>111880.23</v>
          </cell>
          <cell r="BC1172">
            <v>111880.23</v>
          </cell>
          <cell r="BD1172">
            <v>111880.23</v>
          </cell>
          <cell r="BE1172">
            <v>111880.23</v>
          </cell>
        </row>
        <row r="1173">
          <cell r="AN1173">
            <v>1456916.6745833335</v>
          </cell>
          <cell r="AO1173">
            <v>1457750.2241666669</v>
          </cell>
          <cell r="AP1173">
            <v>1458367.2108333334</v>
          </cell>
          <cell r="AQ1173">
            <v>1458984.1975</v>
          </cell>
          <cell r="AR1173">
            <v>1459601.1841666668</v>
          </cell>
          <cell r="AS1173">
            <v>1460218.1708333334</v>
          </cell>
          <cell r="AT1173">
            <v>1460695.7020833334</v>
          </cell>
          <cell r="AU1173">
            <v>1461152.7154166668</v>
          </cell>
          <cell r="AV1173">
            <v>1461728.6370833337</v>
          </cell>
          <cell r="AW1173">
            <v>1462380.3270833334</v>
          </cell>
          <cell r="AX1173">
            <v>1463107.8145833334</v>
          </cell>
          <cell r="AY1173">
            <v>1463835.3020833333</v>
          </cell>
          <cell r="AZ1173">
            <v>1464450.1754166668</v>
          </cell>
          <cell r="BA1173">
            <v>1464952.4345833333</v>
          </cell>
          <cell r="BB1173">
            <v>1465397.6937499999</v>
          </cell>
          <cell r="BC1173">
            <v>1465785.9529166666</v>
          </cell>
          <cell r="BD1173">
            <v>1466174.2120833334</v>
          </cell>
          <cell r="BE1173">
            <v>1466624.8695833331</v>
          </cell>
        </row>
        <row r="1174">
          <cell r="AN1174">
            <v>126706.18749999999</v>
          </cell>
          <cell r="AO1174">
            <v>129755.97250000002</v>
          </cell>
          <cell r="AP1174">
            <v>132805.75750000001</v>
          </cell>
          <cell r="AQ1174">
            <v>134921.11625000002</v>
          </cell>
          <cell r="AR1174">
            <v>136102.04875000002</v>
          </cell>
          <cell r="AS1174">
            <v>137282.98124999998</v>
          </cell>
          <cell r="AT1174">
            <v>138767.43541666665</v>
          </cell>
          <cell r="AU1174">
            <v>140555.41124999998</v>
          </cell>
          <cell r="AV1174">
            <v>142343.38708333331</v>
          </cell>
          <cell r="AW1174">
            <v>141154.04166666666</v>
          </cell>
          <cell r="AX1174">
            <v>136987.37499999997</v>
          </cell>
          <cell r="AY1174">
            <v>132820.70833333331</v>
          </cell>
          <cell r="AZ1174">
            <v>129195.70333333332</v>
          </cell>
          <cell r="BA1174">
            <v>126112.35999999999</v>
          </cell>
          <cell r="BB1174">
            <v>123029.01666666666</v>
          </cell>
          <cell r="BC1174">
            <v>119712.16208333331</v>
          </cell>
          <cell r="BD1174">
            <v>116161.79625000001</v>
          </cell>
          <cell r="BE1174">
            <v>112611.43041666667</v>
          </cell>
        </row>
        <row r="1175">
          <cell r="AN1175">
            <v>172185.11708333332</v>
          </cell>
          <cell r="AO1175">
            <v>184734.42374999999</v>
          </cell>
          <cell r="AP1175">
            <v>193711.91</v>
          </cell>
          <cell r="AQ1175">
            <v>201267.22583333333</v>
          </cell>
          <cell r="AR1175">
            <v>207623.95750000002</v>
          </cell>
          <cell r="AS1175">
            <v>213625.00083333332</v>
          </cell>
          <cell r="AT1175">
            <v>219872.16916666666</v>
          </cell>
          <cell r="AU1175">
            <v>226088.22291666665</v>
          </cell>
          <cell r="AV1175">
            <v>232560.56541666659</v>
          </cell>
          <cell r="AW1175">
            <v>239790.5658333333</v>
          </cell>
          <cell r="AX1175">
            <v>247259.46124999996</v>
          </cell>
          <cell r="AY1175">
            <v>254259.09083333332</v>
          </cell>
          <cell r="AZ1175">
            <v>260896.25166666668</v>
          </cell>
          <cell r="BA1175">
            <v>267680.19374999998</v>
          </cell>
          <cell r="BB1175">
            <v>274248.55333333329</v>
          </cell>
          <cell r="BC1175">
            <v>280831.24708333332</v>
          </cell>
          <cell r="BD1175">
            <v>283909.39374999999</v>
          </cell>
          <cell r="BE1175">
            <v>282865.04541666666</v>
          </cell>
        </row>
        <row r="1176">
          <cell r="AN1176">
            <v>84666.666666666672</v>
          </cell>
          <cell r="AO1176">
            <v>86000</v>
          </cell>
          <cell r="AP1176">
            <v>87333.333333333328</v>
          </cell>
          <cell r="AQ1176">
            <v>88637.677083333328</v>
          </cell>
          <cell r="AR1176">
            <v>89913.03125</v>
          </cell>
          <cell r="AS1176">
            <v>91188.385416666672</v>
          </cell>
          <cell r="AT1176">
            <v>92463.739583333328</v>
          </cell>
          <cell r="AU1176">
            <v>93739.09375</v>
          </cell>
          <cell r="AV1176">
            <v>95014.447916666672</v>
          </cell>
          <cell r="AW1176">
            <v>95652.125</v>
          </cell>
          <cell r="AX1176">
            <v>95652.125</v>
          </cell>
          <cell r="AY1176">
            <v>95652.125</v>
          </cell>
          <cell r="AZ1176">
            <v>95652.125</v>
          </cell>
          <cell r="BA1176">
            <v>95652.125</v>
          </cell>
          <cell r="BB1176">
            <v>95652.125</v>
          </cell>
          <cell r="BC1176">
            <v>95681.114583333328</v>
          </cell>
          <cell r="BD1176">
            <v>95739.09375</v>
          </cell>
          <cell r="BE1176">
            <v>95797.072916666672</v>
          </cell>
        </row>
        <row r="1177">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row>
        <row r="1178">
          <cell r="AQ1178">
            <v>28.989583333333332</v>
          </cell>
          <cell r="AR1178">
            <v>86.96875</v>
          </cell>
          <cell r="AS1178">
            <v>144.94791666666666</v>
          </cell>
          <cell r="AT1178">
            <v>202.92708333333334</v>
          </cell>
          <cell r="AU1178">
            <v>260.90625</v>
          </cell>
          <cell r="AV1178">
            <v>318.88541666666669</v>
          </cell>
          <cell r="AW1178">
            <v>376.86458333333331</v>
          </cell>
          <cell r="AX1178">
            <v>434.84375</v>
          </cell>
          <cell r="AY1178">
            <v>492.82291666666669</v>
          </cell>
          <cell r="AZ1178">
            <v>550.80208333333337</v>
          </cell>
          <cell r="BA1178">
            <v>608.78125</v>
          </cell>
          <cell r="BB1178">
            <v>666.76041666666663</v>
          </cell>
          <cell r="BC1178">
            <v>695.75</v>
          </cell>
          <cell r="BD1178">
            <v>695.75</v>
          </cell>
          <cell r="BE1178">
            <v>695.75</v>
          </cell>
        </row>
        <row r="1179">
          <cell r="AN1179">
            <v>3942690.3520833328</v>
          </cell>
          <cell r="AO1179">
            <v>3943967.27</v>
          </cell>
          <cell r="AP1179">
            <v>3944875.1191666666</v>
          </cell>
          <cell r="AQ1179">
            <v>3945638.7475000001</v>
          </cell>
          <cell r="AR1179">
            <v>3946379.7354166671</v>
          </cell>
          <cell r="AS1179">
            <v>3947312.0654166671</v>
          </cell>
          <cell r="AT1179">
            <v>3948432.3420833331</v>
          </cell>
          <cell r="AU1179">
            <v>3949583.7312499997</v>
          </cell>
          <cell r="AV1179">
            <v>3950614.7887500003</v>
          </cell>
          <cell r="AW1179">
            <v>3951535.0187500003</v>
          </cell>
          <cell r="AX1179">
            <v>3952464.7529166671</v>
          </cell>
          <cell r="AY1179">
            <v>3953302.6912500001</v>
          </cell>
          <cell r="AZ1179">
            <v>3954157.4433333338</v>
          </cell>
          <cell r="BA1179">
            <v>3955120.8050000002</v>
          </cell>
          <cell r="BB1179">
            <v>3956111.5262499996</v>
          </cell>
          <cell r="BC1179">
            <v>3957129.6070833332</v>
          </cell>
          <cell r="BD1179">
            <v>3958113.18</v>
          </cell>
          <cell r="BE1179">
            <v>3958876.3145833337</v>
          </cell>
        </row>
        <row r="1180">
          <cell r="AN1180">
            <v>2651381.7400000007</v>
          </cell>
          <cell r="AO1180">
            <v>2651381.7400000007</v>
          </cell>
          <cell r="AP1180">
            <v>2651381.7400000007</v>
          </cell>
          <cell r="AQ1180">
            <v>2651381.7400000007</v>
          </cell>
          <cell r="AR1180">
            <v>2651381.7400000007</v>
          </cell>
          <cell r="AS1180">
            <v>2651381.7400000007</v>
          </cell>
          <cell r="AT1180">
            <v>2651381.7400000007</v>
          </cell>
          <cell r="AU1180">
            <v>2651381.7400000007</v>
          </cell>
          <cell r="AV1180">
            <v>2651381.7400000007</v>
          </cell>
          <cell r="AW1180">
            <v>2651381.7400000007</v>
          </cell>
          <cell r="AX1180">
            <v>2651381.7400000007</v>
          </cell>
          <cell r="AY1180">
            <v>2651381.7400000007</v>
          </cell>
          <cell r="AZ1180">
            <v>2651381.7400000007</v>
          </cell>
          <cell r="BA1180">
            <v>2651381.7400000007</v>
          </cell>
          <cell r="BB1180">
            <v>2651381.7400000007</v>
          </cell>
          <cell r="BC1180">
            <v>2651381.7400000007</v>
          </cell>
          <cell r="BD1180">
            <v>2651381.7400000007</v>
          </cell>
          <cell r="BE1180">
            <v>2651381.7400000007</v>
          </cell>
        </row>
        <row r="1181">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row>
        <row r="1182">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row>
        <row r="1183">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row>
        <row r="1184">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row>
        <row r="1185">
          <cell r="AN1185">
            <v>794716.08000000007</v>
          </cell>
          <cell r="AO1185">
            <v>794836.4966666667</v>
          </cell>
          <cell r="AP1185">
            <v>794956.91333333345</v>
          </cell>
          <cell r="AQ1185">
            <v>795077.33000000007</v>
          </cell>
          <cell r="AR1185">
            <v>795197.7466666667</v>
          </cell>
          <cell r="AS1185">
            <v>795318.16333333345</v>
          </cell>
          <cell r="AT1185">
            <v>795438.58000000007</v>
          </cell>
          <cell r="AU1185">
            <v>795558.9966666667</v>
          </cell>
          <cell r="AV1185">
            <v>795619.20499999996</v>
          </cell>
          <cell r="AW1185">
            <v>795619.20499999996</v>
          </cell>
          <cell r="AX1185">
            <v>790847.35374999989</v>
          </cell>
          <cell r="AY1185">
            <v>781461.00249999994</v>
          </cell>
          <cell r="AZ1185">
            <v>777003.85374999989</v>
          </cell>
          <cell r="BA1185">
            <v>777348.2958333334</v>
          </cell>
          <cell r="BB1185">
            <v>777759.97750000004</v>
          </cell>
          <cell r="BC1185">
            <v>778216.65791666682</v>
          </cell>
          <cell r="BD1185">
            <v>778680.83708333329</v>
          </cell>
          <cell r="BE1185">
            <v>779259.7920833336</v>
          </cell>
        </row>
        <row r="1186">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row>
        <row r="1187">
          <cell r="AN1187">
            <v>4063833.787500001</v>
          </cell>
          <cell r="AO1187">
            <v>4118441.1287500006</v>
          </cell>
          <cell r="AP1187">
            <v>4226866.0195833342</v>
          </cell>
          <cell r="AQ1187">
            <v>4335067.7854166673</v>
          </cell>
          <cell r="AR1187">
            <v>4443046.4262500005</v>
          </cell>
          <cell r="AS1187">
            <v>4550943.6087499997</v>
          </cell>
          <cell r="AT1187">
            <v>4658722.9729166664</v>
          </cell>
          <cell r="AU1187">
            <v>4766442.9562499998</v>
          </cell>
          <cell r="AV1187">
            <v>4874095.6479166662</v>
          </cell>
          <cell r="AW1187">
            <v>4981704.0687499996</v>
          </cell>
          <cell r="AX1187">
            <v>5089312.489583333</v>
          </cell>
          <cell r="AY1187">
            <v>5196920.9104166655</v>
          </cell>
          <cell r="AZ1187">
            <v>5304511.4799999995</v>
          </cell>
          <cell r="BA1187">
            <v>5358286.5612499993</v>
          </cell>
          <cell r="BB1187">
            <v>5358234.0054166662</v>
          </cell>
          <cell r="BC1187">
            <v>5358151.4495833321</v>
          </cell>
          <cell r="BD1187">
            <v>5358214.2062499989</v>
          </cell>
          <cell r="BE1187">
            <v>5358430.2441666657</v>
          </cell>
        </row>
        <row r="1188">
          <cell r="AU1188">
            <v>295.3125</v>
          </cell>
          <cell r="AV1188">
            <v>909.63541666666663</v>
          </cell>
          <cell r="AW1188">
            <v>1547.65625</v>
          </cell>
          <cell r="AX1188">
            <v>2185.6770833333335</v>
          </cell>
          <cell r="AY1188">
            <v>2823.6979166666665</v>
          </cell>
          <cell r="AZ1188">
            <v>3461.71875</v>
          </cell>
          <cell r="BA1188">
            <v>4099.739583333333</v>
          </cell>
          <cell r="BB1188">
            <v>4784.635416666667</v>
          </cell>
          <cell r="BC1188">
            <v>5516.40625</v>
          </cell>
          <cell r="BD1188">
            <v>6248.177083333333</v>
          </cell>
          <cell r="BE1188">
            <v>6979.947916666667</v>
          </cell>
        </row>
        <row r="1189">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row>
        <row r="1190">
          <cell r="AN1190">
            <v>935530</v>
          </cell>
          <cell r="AO1190">
            <v>935530</v>
          </cell>
          <cell r="AP1190">
            <v>935530</v>
          </cell>
          <cell r="AQ1190">
            <v>935530</v>
          </cell>
          <cell r="AR1190">
            <v>935530</v>
          </cell>
          <cell r="AS1190">
            <v>935530</v>
          </cell>
          <cell r="AT1190">
            <v>935530</v>
          </cell>
          <cell r="AU1190">
            <v>935530</v>
          </cell>
          <cell r="AV1190">
            <v>935530</v>
          </cell>
          <cell r="AW1190">
            <v>935530</v>
          </cell>
          <cell r="AX1190">
            <v>935530</v>
          </cell>
          <cell r="AY1190">
            <v>935530</v>
          </cell>
          <cell r="AZ1190">
            <v>935530</v>
          </cell>
          <cell r="BA1190">
            <v>935530</v>
          </cell>
          <cell r="BB1190">
            <v>935530</v>
          </cell>
          <cell r="BC1190">
            <v>935530</v>
          </cell>
          <cell r="BD1190">
            <v>935530</v>
          </cell>
          <cell r="BE1190">
            <v>935530</v>
          </cell>
        </row>
        <row r="1191">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row>
        <row r="1192">
          <cell r="AN1192">
            <v>-3488999.100000001</v>
          </cell>
          <cell r="AO1192">
            <v>-3488999.100000001</v>
          </cell>
          <cell r="AP1192">
            <v>-3488999.100000001</v>
          </cell>
          <cell r="AQ1192">
            <v>-3488999.100000001</v>
          </cell>
          <cell r="AR1192">
            <v>-3488999.100000001</v>
          </cell>
          <cell r="AS1192">
            <v>-3488999.100000001</v>
          </cell>
          <cell r="AT1192">
            <v>-3488999.100000001</v>
          </cell>
          <cell r="AU1192">
            <v>-3488999.100000001</v>
          </cell>
          <cell r="AV1192">
            <v>-3488999.100000001</v>
          </cell>
          <cell r="AW1192">
            <v>-3488999.100000001</v>
          </cell>
          <cell r="AX1192">
            <v>-3488999.100000001</v>
          </cell>
          <cell r="AY1192">
            <v>-3488999.100000001</v>
          </cell>
          <cell r="AZ1192">
            <v>-3488999.100000001</v>
          </cell>
          <cell r="BA1192">
            <v>-3488999.100000001</v>
          </cell>
          <cell r="BB1192">
            <v>-3488999.100000001</v>
          </cell>
          <cell r="BC1192">
            <v>-3488999.100000001</v>
          </cell>
          <cell r="BD1192">
            <v>-3488999.100000001</v>
          </cell>
          <cell r="BE1192">
            <v>-3488999.100000001</v>
          </cell>
        </row>
        <row r="1193">
          <cell r="AN1193">
            <v>-801550.75</v>
          </cell>
          <cell r="AO1193">
            <v>-801550.75</v>
          </cell>
          <cell r="AP1193">
            <v>-801550.75</v>
          </cell>
          <cell r="AQ1193">
            <v>-801550.75</v>
          </cell>
          <cell r="AR1193">
            <v>-801550.75</v>
          </cell>
          <cell r="AS1193">
            <v>-801550.75</v>
          </cell>
          <cell r="AT1193">
            <v>-801550.75</v>
          </cell>
          <cell r="AU1193">
            <v>-801550.75</v>
          </cell>
          <cell r="AV1193">
            <v>-801550.75</v>
          </cell>
          <cell r="AW1193">
            <v>-801550.75</v>
          </cell>
          <cell r="AX1193">
            <v>-801550.75</v>
          </cell>
          <cell r="AY1193">
            <v>-801550.75</v>
          </cell>
          <cell r="AZ1193">
            <v>-801550.75</v>
          </cell>
          <cell r="BA1193">
            <v>-801550.75</v>
          </cell>
          <cell r="BB1193">
            <v>-801550.75</v>
          </cell>
          <cell r="BC1193">
            <v>-801550.75</v>
          </cell>
          <cell r="BD1193">
            <v>-801550.75</v>
          </cell>
          <cell r="BE1193">
            <v>-801550.75</v>
          </cell>
        </row>
        <row r="1194">
          <cell r="AN1194">
            <v>-160310.14999999997</v>
          </cell>
          <cell r="AO1194">
            <v>-160310.14999999997</v>
          </cell>
          <cell r="AP1194">
            <v>-160310.14999999997</v>
          </cell>
          <cell r="AQ1194">
            <v>-160310.14999999997</v>
          </cell>
          <cell r="AR1194">
            <v>-160310.14999999997</v>
          </cell>
          <cell r="AS1194">
            <v>-160310.14999999997</v>
          </cell>
          <cell r="AT1194">
            <v>-160310.14999999997</v>
          </cell>
          <cell r="AU1194">
            <v>-160310.14999999997</v>
          </cell>
          <cell r="AV1194">
            <v>-160310.14999999997</v>
          </cell>
          <cell r="AW1194">
            <v>-160310.14999999997</v>
          </cell>
          <cell r="AX1194">
            <v>-160310.14999999997</v>
          </cell>
          <cell r="AY1194">
            <v>-160310.14999999997</v>
          </cell>
          <cell r="AZ1194">
            <v>-160310.14999999997</v>
          </cell>
          <cell r="BA1194">
            <v>-160310.14999999997</v>
          </cell>
          <cell r="BB1194">
            <v>-160310.14999999997</v>
          </cell>
          <cell r="BC1194">
            <v>-160310.14999999997</v>
          </cell>
          <cell r="BD1194">
            <v>-160310.14999999997</v>
          </cell>
          <cell r="BE1194">
            <v>-160310.14999999997</v>
          </cell>
        </row>
        <row r="1195">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row>
        <row r="1196">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row>
        <row r="1197">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row>
        <row r="1198">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row>
        <row r="1199">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row>
        <row r="1200">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row>
        <row r="1201">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row>
        <row r="1202">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row>
        <row r="1203">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row>
        <row r="1204">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row>
        <row r="1205">
          <cell r="AN1205">
            <v>12405154.710000003</v>
          </cell>
          <cell r="AO1205">
            <v>12405154.710000003</v>
          </cell>
          <cell r="AP1205">
            <v>12405154.710000003</v>
          </cell>
          <cell r="AQ1205">
            <v>12405154.710000003</v>
          </cell>
          <cell r="AR1205">
            <v>12405154.710000003</v>
          </cell>
          <cell r="AS1205">
            <v>12405154.710000003</v>
          </cell>
          <cell r="AT1205">
            <v>12405154.710000003</v>
          </cell>
          <cell r="AU1205">
            <v>12405154.710000003</v>
          </cell>
          <cell r="AV1205">
            <v>12405154.710000003</v>
          </cell>
          <cell r="AW1205">
            <v>12405154.710000003</v>
          </cell>
          <cell r="AX1205">
            <v>12405154.710000003</v>
          </cell>
          <cell r="AY1205">
            <v>12405154.710000003</v>
          </cell>
          <cell r="AZ1205">
            <v>12405154.710000003</v>
          </cell>
          <cell r="BA1205">
            <v>12405154.710000003</v>
          </cell>
          <cell r="BB1205">
            <v>12405154.710000003</v>
          </cell>
          <cell r="BC1205">
            <v>12405154.710000003</v>
          </cell>
          <cell r="BD1205">
            <v>12405154.710000003</v>
          </cell>
          <cell r="BE1205">
            <v>12405154.710000003</v>
          </cell>
        </row>
        <row r="1206">
          <cell r="AN1206">
            <v>21689192.297499996</v>
          </cell>
          <cell r="AO1206">
            <v>21691983.762499996</v>
          </cell>
          <cell r="AP1206">
            <v>21694775.227499995</v>
          </cell>
          <cell r="AQ1206">
            <v>21699137.875416663</v>
          </cell>
          <cell r="AR1206">
            <v>21705071.706249993</v>
          </cell>
          <cell r="AS1206">
            <v>21711005.537083331</v>
          </cell>
          <cell r="AT1206">
            <v>21727801.408749998</v>
          </cell>
          <cell r="AU1206">
            <v>21755459.321249999</v>
          </cell>
          <cell r="AV1206">
            <v>21783117.233750001</v>
          </cell>
          <cell r="AW1206">
            <v>21745302.421250001</v>
          </cell>
          <cell r="AX1206">
            <v>21642014.883750003</v>
          </cell>
          <cell r="AY1206">
            <v>21538727.346250001</v>
          </cell>
          <cell r="AZ1206">
            <v>21484741.644583333</v>
          </cell>
          <cell r="BA1206">
            <v>21480057.778749999</v>
          </cell>
          <cell r="BB1206">
            <v>21475373.912916664</v>
          </cell>
          <cell r="BC1206">
            <v>21484632.48875</v>
          </cell>
          <cell r="BD1206">
            <v>21507833.506250001</v>
          </cell>
          <cell r="BE1206">
            <v>21531034.523749996</v>
          </cell>
        </row>
        <row r="1207">
          <cell r="AN1207">
            <v>3498364.5199999996</v>
          </cell>
          <cell r="AO1207">
            <v>3721568.6029166658</v>
          </cell>
          <cell r="AP1207">
            <v>3937295.3000000003</v>
          </cell>
          <cell r="AQ1207">
            <v>4154081.739583334</v>
          </cell>
          <cell r="AR1207">
            <v>4375916.5737499995</v>
          </cell>
          <cell r="AS1207">
            <v>4599051.9954166664</v>
          </cell>
          <cell r="AT1207">
            <v>4812183.1845833333</v>
          </cell>
          <cell r="AU1207">
            <v>5010808.9191666665</v>
          </cell>
          <cell r="AV1207">
            <v>5166107.0670833336</v>
          </cell>
          <cell r="AW1207">
            <v>5270566.2408333337</v>
          </cell>
          <cell r="AX1207">
            <v>5374244.4333333327</v>
          </cell>
          <cell r="AY1207">
            <v>5501989.3233333332</v>
          </cell>
          <cell r="AZ1207">
            <v>5635345.7212500004</v>
          </cell>
          <cell r="BA1207">
            <v>5754994.0137500009</v>
          </cell>
          <cell r="BB1207">
            <v>5865920.0354166673</v>
          </cell>
          <cell r="BC1207">
            <v>5967229.7637500009</v>
          </cell>
          <cell r="BD1207">
            <v>6061149.1554166675</v>
          </cell>
          <cell r="BE1207">
            <v>6153869.0904166671</v>
          </cell>
        </row>
        <row r="1208">
          <cell r="AP1208">
            <v>737.36458333333337</v>
          </cell>
          <cell r="AQ1208">
            <v>2636.0437500000003</v>
          </cell>
          <cell r="AR1208">
            <v>5051.2562500000004</v>
          </cell>
          <cell r="AS1208">
            <v>7559.052083333333</v>
          </cell>
          <cell r="AT1208">
            <v>10066.847916666668</v>
          </cell>
          <cell r="AU1208">
            <v>12574.643750000001</v>
          </cell>
          <cell r="AV1208">
            <v>15082.439583333333</v>
          </cell>
          <cell r="AW1208">
            <v>17895.212499999998</v>
          </cell>
          <cell r="AX1208">
            <v>21048.4575</v>
          </cell>
          <cell r="AY1208">
            <v>24237.197499999998</v>
          </cell>
          <cell r="AZ1208">
            <v>27647.78125</v>
          </cell>
          <cell r="BA1208">
            <v>31280.208750000002</v>
          </cell>
          <cell r="BB1208">
            <v>34413.154583333329</v>
          </cell>
          <cell r="BC1208">
            <v>36832.274583333339</v>
          </cell>
          <cell r="BD1208">
            <v>46173.237916666665</v>
          </cell>
          <cell r="BE1208">
            <v>62650.388749999991</v>
          </cell>
        </row>
        <row r="1209">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row>
        <row r="1210">
          <cell r="AN1210">
            <v>230732.34</v>
          </cell>
          <cell r="AO1210">
            <v>230817.34</v>
          </cell>
          <cell r="AP1210">
            <v>230902.34</v>
          </cell>
          <cell r="AQ1210">
            <v>230987.34</v>
          </cell>
          <cell r="AR1210">
            <v>231072.34</v>
          </cell>
          <cell r="AS1210">
            <v>231157.34</v>
          </cell>
          <cell r="AT1210">
            <v>231242.34</v>
          </cell>
          <cell r="AU1210">
            <v>231327.34</v>
          </cell>
          <cell r="AV1210">
            <v>231369.84</v>
          </cell>
          <cell r="AW1210">
            <v>231369.84</v>
          </cell>
          <cell r="AX1210">
            <v>231369.84</v>
          </cell>
          <cell r="AY1210">
            <v>231369.84</v>
          </cell>
          <cell r="AZ1210">
            <v>231369.84</v>
          </cell>
          <cell r="BA1210">
            <v>231369.84</v>
          </cell>
          <cell r="BB1210">
            <v>231369.84</v>
          </cell>
          <cell r="BC1210">
            <v>231434.42333333334</v>
          </cell>
          <cell r="BD1210">
            <v>231878.74583333335</v>
          </cell>
          <cell r="BE1210">
            <v>232740.09916666671</v>
          </cell>
        </row>
        <row r="1211">
          <cell r="AN1211">
            <v>1228815.3241666669</v>
          </cell>
          <cell r="AO1211">
            <v>1230703.7170833335</v>
          </cell>
          <cell r="AP1211">
            <v>1232943.5225000002</v>
          </cell>
          <cell r="AQ1211">
            <v>1235588.8045833332</v>
          </cell>
          <cell r="AR1211">
            <v>1238192.5387500001</v>
          </cell>
          <cell r="AS1211">
            <v>1240798.4799999997</v>
          </cell>
          <cell r="AT1211">
            <v>1243309.5449999999</v>
          </cell>
          <cell r="AU1211">
            <v>1245704.1666666667</v>
          </cell>
          <cell r="AV1211">
            <v>1248090.8008333331</v>
          </cell>
          <cell r="AW1211">
            <v>1250611.7191666665</v>
          </cell>
          <cell r="AX1211">
            <v>1253197.2220833332</v>
          </cell>
          <cell r="AY1211">
            <v>1255170.6520833329</v>
          </cell>
          <cell r="AZ1211">
            <v>1256431.9179166665</v>
          </cell>
          <cell r="BA1211">
            <v>1257496.2837499997</v>
          </cell>
          <cell r="BB1211">
            <v>1258076.093333333</v>
          </cell>
          <cell r="BC1211">
            <v>1258209.3533333333</v>
          </cell>
          <cell r="BD1211">
            <v>1258352.5508333331</v>
          </cell>
          <cell r="BE1211">
            <v>1258534.5349999997</v>
          </cell>
        </row>
        <row r="1212">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row>
        <row r="1213">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row>
        <row r="1214">
          <cell r="AN1214">
            <v>691239.58333333337</v>
          </cell>
          <cell r="AO1214">
            <v>681593.75</v>
          </cell>
          <cell r="AP1214">
            <v>671947.91666666663</v>
          </cell>
          <cell r="AQ1214">
            <v>662302.08333333337</v>
          </cell>
          <cell r="AR1214">
            <v>652656.25</v>
          </cell>
          <cell r="AS1214">
            <v>643010.41666666663</v>
          </cell>
          <cell r="AT1214">
            <v>633364.58333333337</v>
          </cell>
          <cell r="AU1214">
            <v>623718.75</v>
          </cell>
          <cell r="AV1214">
            <v>614072.91666666663</v>
          </cell>
          <cell r="AW1214">
            <v>610322.91666666663</v>
          </cell>
          <cell r="AX1214">
            <v>612468.75</v>
          </cell>
          <cell r="AY1214">
            <v>614614.58333333337</v>
          </cell>
          <cell r="AZ1214">
            <v>616603.06541666668</v>
          </cell>
          <cell r="BA1214">
            <v>618434.19625000004</v>
          </cell>
          <cell r="BB1214">
            <v>620265.3270833334</v>
          </cell>
          <cell r="BC1214">
            <v>622021.71958333335</v>
          </cell>
          <cell r="BD1214">
            <v>623703.37375000003</v>
          </cell>
          <cell r="BE1214">
            <v>625385.0279166667</v>
          </cell>
        </row>
        <row r="1215">
          <cell r="AN1215">
            <v>2894003.5625</v>
          </cell>
          <cell r="AO1215">
            <v>2778948.6875</v>
          </cell>
          <cell r="AP1215">
            <v>2663893.8125</v>
          </cell>
          <cell r="AQ1215">
            <v>2495244.5129166669</v>
          </cell>
          <cell r="AR1215">
            <v>2273000.7887499998</v>
          </cell>
          <cell r="AS1215">
            <v>2050757.0645833332</v>
          </cell>
          <cell r="AT1215">
            <v>1828631.1587499997</v>
          </cell>
          <cell r="AU1215">
            <v>1606623.0712500003</v>
          </cell>
          <cell r="AV1215">
            <v>1384614.9837499999</v>
          </cell>
          <cell r="AW1215">
            <v>1215721.7108333332</v>
          </cell>
          <cell r="AX1215">
            <v>1099943.2524999999</v>
          </cell>
          <cell r="AY1215">
            <v>984164.7941666668</v>
          </cell>
          <cell r="AZ1215">
            <v>868404.18708333338</v>
          </cell>
          <cell r="BA1215">
            <v>752661.43125000002</v>
          </cell>
          <cell r="BB1215">
            <v>636918.67541666667</v>
          </cell>
          <cell r="BC1215">
            <v>574956.68166666653</v>
          </cell>
          <cell r="BD1215">
            <v>567877.71958333335</v>
          </cell>
          <cell r="BE1215">
            <v>561901.02708333335</v>
          </cell>
        </row>
        <row r="1216">
          <cell r="AN1216">
            <v>3071732.3404166666</v>
          </cell>
          <cell r="AO1216">
            <v>3098068.3112499998</v>
          </cell>
          <cell r="AP1216">
            <v>3124404.282083333</v>
          </cell>
          <cell r="AQ1216">
            <v>3150956.8158333325</v>
          </cell>
          <cell r="AR1216">
            <v>3177725.9124999996</v>
          </cell>
          <cell r="AS1216">
            <v>3204495.0091666658</v>
          </cell>
          <cell r="AT1216">
            <v>3231403.5612499998</v>
          </cell>
          <cell r="AU1216">
            <v>3258451.5687499992</v>
          </cell>
          <cell r="AV1216">
            <v>3285499.5762499995</v>
          </cell>
          <cell r="AW1216">
            <v>3299023.5662499997</v>
          </cell>
          <cell r="AX1216">
            <v>3299023.5387499998</v>
          </cell>
          <cell r="AY1216">
            <v>3299023.51125</v>
          </cell>
          <cell r="AZ1216">
            <v>3299136.0979166664</v>
          </cell>
          <cell r="BA1216">
            <v>3299361.2987500005</v>
          </cell>
          <cell r="BB1216">
            <v>3299586.4995833337</v>
          </cell>
          <cell r="BC1216">
            <v>3299868.7004166669</v>
          </cell>
          <cell r="BD1216">
            <v>3300207.901250001</v>
          </cell>
          <cell r="BE1216">
            <v>3300547.1020833342</v>
          </cell>
        </row>
        <row r="1217">
          <cell r="AN1217">
            <v>240391.45875000008</v>
          </cell>
          <cell r="AO1217">
            <v>239367.21125000005</v>
          </cell>
          <cell r="AP1217">
            <v>238342.96375000002</v>
          </cell>
          <cell r="AQ1217">
            <v>237744.93333333335</v>
          </cell>
          <cell r="AR1217">
            <v>237573.12000000002</v>
          </cell>
          <cell r="AS1217">
            <v>237401.30666666673</v>
          </cell>
          <cell r="AT1217">
            <v>237007.03875000007</v>
          </cell>
          <cell r="AU1217">
            <v>236390.31625000006</v>
          </cell>
          <cell r="AV1217">
            <v>235773.59375000009</v>
          </cell>
          <cell r="AW1217">
            <v>235465.23375000004</v>
          </cell>
          <cell r="AX1217">
            <v>235465.23624999999</v>
          </cell>
          <cell r="AY1217">
            <v>235465.23875000002</v>
          </cell>
          <cell r="AZ1217">
            <v>235448.42749999999</v>
          </cell>
          <cell r="BA1217">
            <v>235414.80249999999</v>
          </cell>
          <cell r="BB1217">
            <v>235381.17750000002</v>
          </cell>
          <cell r="BC1217">
            <v>235320.19291666671</v>
          </cell>
          <cell r="BD1217">
            <v>235231.84875</v>
          </cell>
          <cell r="BE1217">
            <v>235143.50458333342</v>
          </cell>
        </row>
        <row r="1218">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row>
        <row r="1219">
          <cell r="AN1219">
            <v>1087500</v>
          </cell>
          <cell r="AO1219">
            <v>1112500</v>
          </cell>
          <cell r="AP1219">
            <v>1137500</v>
          </cell>
          <cell r="AQ1219">
            <v>1161338.6854166666</v>
          </cell>
          <cell r="AR1219">
            <v>1184016.0562499999</v>
          </cell>
          <cell r="AS1219">
            <v>1206693.4270833333</v>
          </cell>
          <cell r="AT1219">
            <v>1229278.2145833331</v>
          </cell>
          <cell r="AU1219">
            <v>1251770.4187499997</v>
          </cell>
          <cell r="AV1219">
            <v>1274262.6229166663</v>
          </cell>
          <cell r="AW1219">
            <v>1285508.7249999999</v>
          </cell>
          <cell r="AX1219">
            <v>1285508.7249999999</v>
          </cell>
          <cell r="AY1219">
            <v>1285508.7249999999</v>
          </cell>
          <cell r="AZ1219">
            <v>1285251.38625</v>
          </cell>
          <cell r="BA1219">
            <v>1284736.70875</v>
          </cell>
          <cell r="BB1219">
            <v>1284222.0312500002</v>
          </cell>
          <cell r="BC1219">
            <v>1284421.1795833337</v>
          </cell>
          <cell r="BD1219">
            <v>1285334.1537500003</v>
          </cell>
          <cell r="BE1219">
            <v>1286247.1279166669</v>
          </cell>
        </row>
        <row r="1220">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row>
        <row r="1221">
          <cell r="AN1221">
            <v>1399432.4729166667</v>
          </cell>
          <cell r="AO1221">
            <v>1519867.74875</v>
          </cell>
          <cell r="AP1221">
            <v>1640303.0245833334</v>
          </cell>
          <cell r="AQ1221">
            <v>1761214.7225000001</v>
          </cell>
          <cell r="AR1221">
            <v>1882602.8425000003</v>
          </cell>
          <cell r="AS1221">
            <v>2003990.9625000001</v>
          </cell>
          <cell r="AT1221">
            <v>2124964.4245833335</v>
          </cell>
          <cell r="AU1221">
            <v>2245523.2287500002</v>
          </cell>
          <cell r="AV1221">
            <v>2366082.0329166669</v>
          </cell>
          <cell r="AW1221">
            <v>2426361.4350000001</v>
          </cell>
          <cell r="AX1221">
            <v>2426361.4350000001</v>
          </cell>
          <cell r="AY1221">
            <v>2426361.4350000001</v>
          </cell>
          <cell r="AZ1221">
            <v>2427560.2391666668</v>
          </cell>
          <cell r="BA1221">
            <v>2429957.8475000001</v>
          </cell>
          <cell r="BB1221">
            <v>2432355.4558333331</v>
          </cell>
          <cell r="BC1221">
            <v>2643923.3158333334</v>
          </cell>
          <cell r="BD1221">
            <v>3064661.4274999998</v>
          </cell>
          <cell r="BE1221">
            <v>3485399.5391666666</v>
          </cell>
        </row>
        <row r="1222">
          <cell r="AN1222">
            <v>1497500</v>
          </cell>
          <cell r="AO1222">
            <v>1562500</v>
          </cell>
          <cell r="AP1222">
            <v>1627500</v>
          </cell>
          <cell r="AQ1222">
            <v>1692500</v>
          </cell>
          <cell r="AR1222">
            <v>1757500</v>
          </cell>
          <cell r="AS1222">
            <v>1822500</v>
          </cell>
          <cell r="AT1222">
            <v>1887500</v>
          </cell>
          <cell r="AU1222">
            <v>1952500</v>
          </cell>
          <cell r="AV1222">
            <v>2017500</v>
          </cell>
          <cell r="AW1222">
            <v>2050000</v>
          </cell>
          <cell r="AX1222">
            <v>2050000</v>
          </cell>
          <cell r="AY1222">
            <v>2050000</v>
          </cell>
          <cell r="AZ1222">
            <v>2050000</v>
          </cell>
          <cell r="BA1222">
            <v>2050000</v>
          </cell>
          <cell r="BB1222">
            <v>2050000</v>
          </cell>
          <cell r="BC1222">
            <v>2049935.4166666667</v>
          </cell>
          <cell r="BD1222">
            <v>2049806.25</v>
          </cell>
          <cell r="BE1222">
            <v>2049677.0833333333</v>
          </cell>
        </row>
        <row r="1223">
          <cell r="AN1223">
            <v>526360.03791666671</v>
          </cell>
          <cell r="AO1223">
            <v>525375.05874999997</v>
          </cell>
          <cell r="AP1223">
            <v>524390.07958333334</v>
          </cell>
          <cell r="AQ1223">
            <v>523094.7608333333</v>
          </cell>
          <cell r="AR1223">
            <v>521489.10250000004</v>
          </cell>
          <cell r="AS1223">
            <v>519883.44416666665</v>
          </cell>
          <cell r="AT1223">
            <v>518373.13708333345</v>
          </cell>
          <cell r="AU1223">
            <v>516958.18125000008</v>
          </cell>
          <cell r="AV1223">
            <v>515543.22541666665</v>
          </cell>
          <cell r="AW1223">
            <v>513252.41416666663</v>
          </cell>
          <cell r="AX1223">
            <v>510085.7475</v>
          </cell>
          <cell r="AY1223">
            <v>506919.08083333331</v>
          </cell>
          <cell r="AZ1223">
            <v>504523.38041666656</v>
          </cell>
          <cell r="BA1223">
            <v>502898.64624999999</v>
          </cell>
          <cell r="BB1223">
            <v>501273.91208333342</v>
          </cell>
          <cell r="BC1223">
            <v>500133.73416666681</v>
          </cell>
          <cell r="BD1223">
            <v>499478.11250000005</v>
          </cell>
          <cell r="BE1223">
            <v>498822.4908333334</v>
          </cell>
        </row>
        <row r="1224">
          <cell r="AN1224">
            <v>270833.33333333331</v>
          </cell>
          <cell r="AO1224">
            <v>262500</v>
          </cell>
          <cell r="AP1224">
            <v>254166.66666666666</v>
          </cell>
          <cell r="AQ1224">
            <v>245833.33333333334</v>
          </cell>
          <cell r="AR1224">
            <v>237500</v>
          </cell>
          <cell r="AS1224">
            <v>229166.66666666666</v>
          </cell>
          <cell r="AT1224">
            <v>220833.33333333334</v>
          </cell>
          <cell r="AU1224">
            <v>212500</v>
          </cell>
          <cell r="AV1224">
            <v>204166.66666666666</v>
          </cell>
          <cell r="AW1224">
            <v>200000</v>
          </cell>
          <cell r="AX1224">
            <v>200000</v>
          </cell>
          <cell r="AY1224">
            <v>200000</v>
          </cell>
          <cell r="AZ1224">
            <v>200000</v>
          </cell>
          <cell r="BA1224">
            <v>200000</v>
          </cell>
          <cell r="BB1224">
            <v>200000</v>
          </cell>
          <cell r="BC1224">
            <v>200000</v>
          </cell>
          <cell r="BD1224">
            <v>200000</v>
          </cell>
          <cell r="BE1224">
            <v>200000</v>
          </cell>
        </row>
        <row r="1225">
          <cell r="AN1225">
            <v>90416.666666666672</v>
          </cell>
          <cell r="AO1225">
            <v>96250</v>
          </cell>
          <cell r="AP1225">
            <v>102083.33333333333</v>
          </cell>
          <cell r="AQ1225">
            <v>107916.66666666667</v>
          </cell>
          <cell r="AR1225">
            <v>113750</v>
          </cell>
          <cell r="AS1225">
            <v>119583.33333333333</v>
          </cell>
          <cell r="AT1225">
            <v>125416.66666666667</v>
          </cell>
          <cell r="AU1225">
            <v>131250</v>
          </cell>
          <cell r="AV1225">
            <v>137083.33333333334</v>
          </cell>
          <cell r="AW1225">
            <v>140000</v>
          </cell>
          <cell r="AX1225">
            <v>140000</v>
          </cell>
          <cell r="AY1225">
            <v>140000</v>
          </cell>
          <cell r="AZ1225">
            <v>140000</v>
          </cell>
          <cell r="BA1225">
            <v>140000</v>
          </cell>
          <cell r="BB1225">
            <v>140000</v>
          </cell>
          <cell r="BC1225">
            <v>140000</v>
          </cell>
          <cell r="BD1225">
            <v>140000</v>
          </cell>
          <cell r="BE1225">
            <v>140000</v>
          </cell>
        </row>
        <row r="1226">
          <cell r="AN1226">
            <v>64583.333333333336</v>
          </cell>
          <cell r="AO1226">
            <v>68750</v>
          </cell>
          <cell r="AP1226">
            <v>72916.666666666672</v>
          </cell>
          <cell r="AQ1226">
            <v>77083.333333333328</v>
          </cell>
          <cell r="AR1226">
            <v>81250</v>
          </cell>
          <cell r="AS1226">
            <v>85416.666666666672</v>
          </cell>
          <cell r="AT1226">
            <v>89583.333333333328</v>
          </cell>
          <cell r="AU1226">
            <v>93750</v>
          </cell>
          <cell r="AV1226">
            <v>97916.666666666672</v>
          </cell>
          <cell r="AW1226">
            <v>100000</v>
          </cell>
          <cell r="AX1226">
            <v>100000</v>
          </cell>
          <cell r="AY1226">
            <v>100000</v>
          </cell>
          <cell r="AZ1226">
            <v>100000</v>
          </cell>
          <cell r="BA1226">
            <v>100000</v>
          </cell>
          <cell r="BB1226">
            <v>100000</v>
          </cell>
          <cell r="BC1226">
            <v>100000</v>
          </cell>
          <cell r="BD1226">
            <v>100000</v>
          </cell>
          <cell r="BE1226">
            <v>100000</v>
          </cell>
        </row>
        <row r="1227">
          <cell r="AN1227">
            <v>163518.58333333334</v>
          </cell>
          <cell r="AO1227">
            <v>163525.41666666666</v>
          </cell>
          <cell r="AP1227">
            <v>163532.25</v>
          </cell>
          <cell r="AQ1227">
            <v>163539.08333333334</v>
          </cell>
          <cell r="AR1227">
            <v>163545.91666666666</v>
          </cell>
          <cell r="AS1227">
            <v>163552.75</v>
          </cell>
          <cell r="AT1227">
            <v>163559.58333333334</v>
          </cell>
          <cell r="AU1227">
            <v>163564.36291666667</v>
          </cell>
          <cell r="AV1227">
            <v>163567.08875</v>
          </cell>
          <cell r="AW1227">
            <v>163569.81458333333</v>
          </cell>
          <cell r="AX1227">
            <v>163572.54041666666</v>
          </cell>
          <cell r="AY1227">
            <v>163575.26624999999</v>
          </cell>
          <cell r="AZ1227">
            <v>163577.99208333332</v>
          </cell>
          <cell r="BA1227">
            <v>163580.71791666665</v>
          </cell>
          <cell r="BB1227">
            <v>163583.44374999998</v>
          </cell>
          <cell r="BC1227">
            <v>163586.16958333331</v>
          </cell>
          <cell r="BD1227">
            <v>163588.89541666664</v>
          </cell>
          <cell r="BE1227">
            <v>163591.62124999997</v>
          </cell>
        </row>
        <row r="1228">
          <cell r="AN1228">
            <v>1161278.4820833334</v>
          </cell>
          <cell r="AO1228">
            <v>1134322.2995833333</v>
          </cell>
          <cell r="AP1228">
            <v>1107366.1170833334</v>
          </cell>
          <cell r="AQ1228">
            <v>1080390.4541666668</v>
          </cell>
          <cell r="AR1228">
            <v>1053395.3108333335</v>
          </cell>
          <cell r="AS1228">
            <v>1026400.1675000001</v>
          </cell>
          <cell r="AT1228">
            <v>998009.03749999998</v>
          </cell>
          <cell r="AU1228">
            <v>968188.12124999985</v>
          </cell>
          <cell r="AV1228">
            <v>938333.40541666653</v>
          </cell>
          <cell r="AW1228">
            <v>908473.7958333334</v>
          </cell>
          <cell r="AX1228">
            <v>878609.29249999998</v>
          </cell>
          <cell r="AY1228">
            <v>848744.78916666692</v>
          </cell>
          <cell r="AZ1228">
            <v>832410.2104166667</v>
          </cell>
          <cell r="BA1228">
            <v>829605.55625000002</v>
          </cell>
          <cell r="BB1228">
            <v>826800.90208333347</v>
          </cell>
          <cell r="BC1228">
            <v>824015.72833333339</v>
          </cell>
          <cell r="BD1228">
            <v>821250.03500000003</v>
          </cell>
          <cell r="BE1228">
            <v>818484.34166666667</v>
          </cell>
        </row>
        <row r="1229">
          <cell r="AN1229">
            <v>1449767.5833333333</v>
          </cell>
          <cell r="AO1229">
            <v>1449770.4166666667</v>
          </cell>
          <cell r="AP1229">
            <v>1449773.25</v>
          </cell>
          <cell r="AQ1229">
            <v>1449776.0833333333</v>
          </cell>
          <cell r="AR1229">
            <v>1449778.9166666667</v>
          </cell>
          <cell r="AS1229">
            <v>1449781.75</v>
          </cell>
          <cell r="AT1229">
            <v>1449784.5833333333</v>
          </cell>
          <cell r="AU1229">
            <v>1449786.5666666667</v>
          </cell>
          <cell r="AV1229">
            <v>1449787.7</v>
          </cell>
          <cell r="AW1229">
            <v>1449788.8333333333</v>
          </cell>
          <cell r="AX1229">
            <v>1449789.9666666666</v>
          </cell>
          <cell r="AY1229">
            <v>1449791.0999999999</v>
          </cell>
          <cell r="AZ1229">
            <v>1449792.2333333332</v>
          </cell>
          <cell r="BA1229">
            <v>1449793.3666666665</v>
          </cell>
          <cell r="BB1229">
            <v>1449794.4999999998</v>
          </cell>
          <cell r="BC1229">
            <v>1449795.6333333331</v>
          </cell>
          <cell r="BD1229">
            <v>1449796.7666666664</v>
          </cell>
          <cell r="BE1229">
            <v>1449797.8999999997</v>
          </cell>
        </row>
        <row r="1230">
          <cell r="AN1230">
            <v>1952357.124583333</v>
          </cell>
          <cell r="AO1230">
            <v>1894911.3320833333</v>
          </cell>
          <cell r="AP1230">
            <v>1837465.5395833335</v>
          </cell>
          <cell r="AQ1230">
            <v>1780472.8295833331</v>
          </cell>
          <cell r="AR1230">
            <v>1723933.2020833334</v>
          </cell>
          <cell r="AS1230">
            <v>1667393.5745833332</v>
          </cell>
          <cell r="AT1230">
            <v>1613050.8162499995</v>
          </cell>
          <cell r="AU1230">
            <v>1560874.708333333</v>
          </cell>
          <cell r="AV1230">
            <v>1508668.3816666666</v>
          </cell>
          <cell r="AW1230">
            <v>1460422.3808333334</v>
          </cell>
          <cell r="AX1230">
            <v>1416136.7058333333</v>
          </cell>
          <cell r="AY1230">
            <v>1371851.030833333</v>
          </cell>
          <cell r="AZ1230">
            <v>1343467.6829166664</v>
          </cell>
          <cell r="BA1230">
            <v>1330986.6620833331</v>
          </cell>
          <cell r="BB1230">
            <v>1318505.6412499996</v>
          </cell>
          <cell r="BC1230">
            <v>1309448.0441666667</v>
          </cell>
          <cell r="BD1230">
            <v>1303813.8708333331</v>
          </cell>
          <cell r="BE1230">
            <v>1298179.6974999998</v>
          </cell>
        </row>
        <row r="1231">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row>
        <row r="1232">
          <cell r="AN1232">
            <v>326317.88958333334</v>
          </cell>
          <cell r="AO1232">
            <v>313880.54166666657</v>
          </cell>
          <cell r="AP1232">
            <v>301990.30874999997</v>
          </cell>
          <cell r="AQ1232">
            <v>290488.67250000004</v>
          </cell>
          <cell r="AR1232">
            <v>278997.95291666669</v>
          </cell>
          <cell r="AS1232">
            <v>267284.20416666666</v>
          </cell>
          <cell r="AT1232">
            <v>258273.72041666662</v>
          </cell>
          <cell r="AU1232">
            <v>256312.1525</v>
          </cell>
          <cell r="AV1232">
            <v>262149.12374999997</v>
          </cell>
          <cell r="AW1232">
            <v>266864.6275</v>
          </cell>
          <cell r="AX1232">
            <v>270872.02666666667</v>
          </cell>
          <cell r="AY1232">
            <v>274787.62</v>
          </cell>
          <cell r="AZ1232">
            <v>273497.04750000004</v>
          </cell>
          <cell r="BA1232">
            <v>270233.46458333335</v>
          </cell>
          <cell r="BB1232">
            <v>263953.52041666664</v>
          </cell>
          <cell r="BC1232">
            <v>254511.44666666663</v>
          </cell>
          <cell r="BD1232">
            <v>242142.73416666672</v>
          </cell>
          <cell r="BE1232">
            <v>225117.56916666668</v>
          </cell>
        </row>
        <row r="1233">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row>
        <row r="1234">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row>
        <row r="1235">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20048.6675</v>
          </cell>
        </row>
        <row r="1236">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row>
        <row r="1237">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row>
        <row r="1238">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row>
        <row r="1239">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row>
        <row r="1240">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row>
        <row r="1241">
          <cell r="AN1241">
            <v>70936.917499999996</v>
          </cell>
          <cell r="AO1241">
            <v>94300.38916666666</v>
          </cell>
          <cell r="AP1241">
            <v>117663.86083333334</v>
          </cell>
          <cell r="AQ1241">
            <v>141027.33250000002</v>
          </cell>
          <cell r="AR1241">
            <v>164390.8041666667</v>
          </cell>
          <cell r="AS1241">
            <v>187754.27583333338</v>
          </cell>
          <cell r="AT1241">
            <v>211117.74750000003</v>
          </cell>
          <cell r="AU1241">
            <v>234481.21916666671</v>
          </cell>
          <cell r="AV1241">
            <v>257844.69083333338</v>
          </cell>
          <cell r="AW1241">
            <v>281208.16250000003</v>
          </cell>
          <cell r="AX1241">
            <v>304571.63416666671</v>
          </cell>
          <cell r="AY1241">
            <v>316253.37000000005</v>
          </cell>
          <cell r="AZ1241">
            <v>316253.37000000005</v>
          </cell>
          <cell r="BA1241">
            <v>316253.37000000005</v>
          </cell>
          <cell r="BB1241">
            <v>316253.37000000005</v>
          </cell>
          <cell r="BC1241">
            <v>316253.37000000005</v>
          </cell>
          <cell r="BD1241">
            <v>316253.37000000005</v>
          </cell>
          <cell r="BE1241">
            <v>316253.37000000005</v>
          </cell>
        </row>
        <row r="1242">
          <cell r="AN1242">
            <v>264979.20250000001</v>
          </cell>
          <cell r="AO1242">
            <v>265120.48083333333</v>
          </cell>
          <cell r="AP1242">
            <v>270464.93791666668</v>
          </cell>
          <cell r="AQ1242">
            <v>281041.58333333331</v>
          </cell>
          <cell r="AR1242">
            <v>291647.23833333334</v>
          </cell>
          <cell r="AS1242">
            <v>302252.89333333331</v>
          </cell>
          <cell r="AT1242">
            <v>301180.88291666668</v>
          </cell>
          <cell r="AU1242">
            <v>290399.4325</v>
          </cell>
          <cell r="AV1242">
            <v>281586.20750000002</v>
          </cell>
          <cell r="AW1242">
            <v>272940.12374999997</v>
          </cell>
          <cell r="AX1242">
            <v>264465.59541666665</v>
          </cell>
          <cell r="AY1242">
            <v>267682.72875000001</v>
          </cell>
          <cell r="AZ1242">
            <v>282587.10958333337</v>
          </cell>
          <cell r="BA1242">
            <v>297491.49041666673</v>
          </cell>
          <cell r="BB1242">
            <v>307192.69250000006</v>
          </cell>
          <cell r="BC1242">
            <v>311661.70625000005</v>
          </cell>
          <cell r="BD1242">
            <v>316101.71041666676</v>
          </cell>
          <cell r="BE1242">
            <v>320541.71458333341</v>
          </cell>
        </row>
        <row r="1243">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row>
        <row r="1244">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row>
        <row r="1245">
          <cell r="AN1245">
            <v>8267.19</v>
          </cell>
          <cell r="AO1245">
            <v>6893.95</v>
          </cell>
          <cell r="AP1245">
            <v>5520.71</v>
          </cell>
          <cell r="AQ1245">
            <v>4147.47</v>
          </cell>
          <cell r="AR1245">
            <v>2774.23</v>
          </cell>
          <cell r="AS1245">
            <v>1400.99</v>
          </cell>
          <cell r="AT1245">
            <v>27.750000000000153</v>
          </cell>
          <cell r="AU1245">
            <v>-1345.49</v>
          </cell>
          <cell r="AV1245">
            <v>-2718.73</v>
          </cell>
          <cell r="AW1245">
            <v>-4091.97</v>
          </cell>
          <cell r="AX1245">
            <v>-5465.21</v>
          </cell>
          <cell r="AY1245">
            <v>-6838.45</v>
          </cell>
          <cell r="AZ1245">
            <v>-8211.69</v>
          </cell>
          <cell r="BA1245">
            <v>-9584.93</v>
          </cell>
          <cell r="BB1245">
            <v>-10958.17</v>
          </cell>
          <cell r="BC1245">
            <v>-12331.410000000002</v>
          </cell>
          <cell r="BD1245">
            <v>-13704.65</v>
          </cell>
          <cell r="BE1245">
            <v>-15077.89</v>
          </cell>
        </row>
        <row r="1246">
          <cell r="AN1246">
            <v>77829.45</v>
          </cell>
          <cell r="AO1246">
            <v>66775.400000000009</v>
          </cell>
          <cell r="AP1246">
            <v>55721.35</v>
          </cell>
          <cell r="AQ1246">
            <v>44667.299999999996</v>
          </cell>
          <cell r="AR1246">
            <v>33613.25</v>
          </cell>
          <cell r="AS1246">
            <v>22559.200000000001</v>
          </cell>
          <cell r="AT1246">
            <v>11505.15</v>
          </cell>
          <cell r="AU1246">
            <v>451.09999999999917</v>
          </cell>
          <cell r="AV1246">
            <v>-10602.949999999999</v>
          </cell>
          <cell r="AW1246">
            <v>-21657</v>
          </cell>
          <cell r="AX1246">
            <v>-32711.05</v>
          </cell>
          <cell r="AY1246">
            <v>-43765.1</v>
          </cell>
          <cell r="AZ1246">
            <v>-54819.15</v>
          </cell>
          <cell r="BA1246">
            <v>-65873.2</v>
          </cell>
          <cell r="BB1246">
            <v>-76927.25</v>
          </cell>
          <cell r="BC1246">
            <v>-87981.3</v>
          </cell>
          <cell r="BD1246">
            <v>-99035.35000000002</v>
          </cell>
          <cell r="BE1246">
            <v>-110089.39999999998</v>
          </cell>
        </row>
        <row r="1247">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row>
        <row r="1248">
          <cell r="AN1248">
            <v>38990</v>
          </cell>
          <cell r="AO1248">
            <v>37462</v>
          </cell>
          <cell r="AP1248">
            <v>35934</v>
          </cell>
          <cell r="AQ1248">
            <v>34406</v>
          </cell>
          <cell r="AR1248">
            <v>32878</v>
          </cell>
          <cell r="AS1248">
            <v>31350</v>
          </cell>
          <cell r="AT1248">
            <v>29822</v>
          </cell>
          <cell r="AU1248">
            <v>28294</v>
          </cell>
          <cell r="AV1248">
            <v>26766</v>
          </cell>
          <cell r="AW1248">
            <v>25238</v>
          </cell>
          <cell r="AX1248">
            <v>23710</v>
          </cell>
          <cell r="AY1248">
            <v>22182</v>
          </cell>
          <cell r="AZ1248">
            <v>20654</v>
          </cell>
          <cell r="BA1248">
            <v>19126</v>
          </cell>
          <cell r="BB1248">
            <v>17598</v>
          </cell>
          <cell r="BC1248">
            <v>16070</v>
          </cell>
          <cell r="BD1248">
            <v>14542</v>
          </cell>
          <cell r="BE1248">
            <v>13014</v>
          </cell>
        </row>
        <row r="1249">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row>
        <row r="1250">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row>
        <row r="1251">
          <cell r="AN1251">
            <v>1576214.74</v>
          </cell>
          <cell r="AO1251">
            <v>1562141.3999999997</v>
          </cell>
          <cell r="AP1251">
            <v>1548068.0599999998</v>
          </cell>
          <cell r="AQ1251">
            <v>1533994.7199999997</v>
          </cell>
          <cell r="AR1251">
            <v>1519921.38</v>
          </cell>
          <cell r="AS1251">
            <v>1505848.0399999998</v>
          </cell>
          <cell r="AT1251">
            <v>1491774.7</v>
          </cell>
          <cell r="AU1251">
            <v>1477701.36</v>
          </cell>
          <cell r="AV1251">
            <v>1463628.0200000003</v>
          </cell>
          <cell r="AW1251">
            <v>1449554.68</v>
          </cell>
          <cell r="AX1251">
            <v>1435481.34</v>
          </cell>
          <cell r="AY1251">
            <v>1421408</v>
          </cell>
          <cell r="AZ1251">
            <v>1407334.6600000001</v>
          </cell>
          <cell r="BA1251">
            <v>1393261.3200000003</v>
          </cell>
          <cell r="BB1251">
            <v>1379187.9800000002</v>
          </cell>
          <cell r="BC1251">
            <v>1365114.6400000004</v>
          </cell>
          <cell r="BD1251">
            <v>1351041.3</v>
          </cell>
          <cell r="BE1251">
            <v>1336967.96</v>
          </cell>
        </row>
        <row r="1252">
          <cell r="AN1252">
            <v>353121.69</v>
          </cell>
          <cell r="AO1252">
            <v>351697.81000000006</v>
          </cell>
          <cell r="AP1252">
            <v>350273.93</v>
          </cell>
          <cell r="AQ1252">
            <v>348850.05000000005</v>
          </cell>
          <cell r="AR1252">
            <v>347426.17</v>
          </cell>
          <cell r="AS1252">
            <v>346002.29</v>
          </cell>
          <cell r="AT1252">
            <v>344578.41</v>
          </cell>
          <cell r="AU1252">
            <v>343154.53</v>
          </cell>
          <cell r="AV1252">
            <v>341730.65</v>
          </cell>
          <cell r="AW1252">
            <v>340306.76999999996</v>
          </cell>
          <cell r="AX1252">
            <v>338882.89</v>
          </cell>
          <cell r="AY1252">
            <v>337459.01</v>
          </cell>
          <cell r="AZ1252">
            <v>336035.12999999995</v>
          </cell>
          <cell r="BA1252">
            <v>334611.25000000006</v>
          </cell>
          <cell r="BB1252">
            <v>333187.37000000005</v>
          </cell>
          <cell r="BC1252">
            <v>331763.49</v>
          </cell>
          <cell r="BD1252">
            <v>330339.61</v>
          </cell>
          <cell r="BE1252">
            <v>328915.73000000004</v>
          </cell>
        </row>
        <row r="1253">
          <cell r="AN1253">
            <v>2910852.4600000004</v>
          </cell>
          <cell r="AO1253">
            <v>2891702.11</v>
          </cell>
          <cell r="AP1253">
            <v>2872551.76</v>
          </cell>
          <cell r="AQ1253">
            <v>2853401.41</v>
          </cell>
          <cell r="AR1253">
            <v>2834251.06</v>
          </cell>
          <cell r="AS1253">
            <v>2815100.7100000004</v>
          </cell>
          <cell r="AT1253">
            <v>2795950.36</v>
          </cell>
          <cell r="AU1253">
            <v>2776800.01</v>
          </cell>
          <cell r="AV1253">
            <v>2757649.66</v>
          </cell>
          <cell r="AW1253">
            <v>2738499.3099999996</v>
          </cell>
          <cell r="AX1253">
            <v>2719348.9600000004</v>
          </cell>
          <cell r="AY1253">
            <v>2700198.61</v>
          </cell>
          <cell r="AZ1253">
            <v>2681048.2599999998</v>
          </cell>
          <cell r="BA1253">
            <v>2661897.91</v>
          </cell>
          <cell r="BB1253">
            <v>2642747.5599999996</v>
          </cell>
          <cell r="BC1253">
            <v>2623597.2100000004</v>
          </cell>
          <cell r="BD1253">
            <v>2604446.86</v>
          </cell>
          <cell r="BE1253">
            <v>2585296.5099999998</v>
          </cell>
        </row>
        <row r="1254">
          <cell r="AQ1254">
            <v>102344.60541666666</v>
          </cell>
          <cell r="AR1254">
            <v>306748.04375000001</v>
          </cell>
          <cell r="AS1254">
            <v>510600.41166666662</v>
          </cell>
          <cell r="AT1254">
            <v>713901.70916666661</v>
          </cell>
          <cell r="AU1254">
            <v>916631.46166666655</v>
          </cell>
          <cell r="AV1254">
            <v>1118789.6691666667</v>
          </cell>
          <cell r="AW1254">
            <v>1320376.3316666668</v>
          </cell>
          <cell r="AX1254">
            <v>1521391.4491666667</v>
          </cell>
          <cell r="AY1254">
            <v>1721835.0216666667</v>
          </cell>
          <cell r="AZ1254">
            <v>1921707.049166667</v>
          </cell>
          <cell r="BA1254">
            <v>2121007.5316666667</v>
          </cell>
          <cell r="BB1254">
            <v>2319736.4691666667</v>
          </cell>
          <cell r="BC1254">
            <v>2415549.2562500001</v>
          </cell>
          <cell r="BD1254">
            <v>2408731.6654166668</v>
          </cell>
          <cell r="BE1254">
            <v>2401893.5999999996</v>
          </cell>
        </row>
        <row r="1255">
          <cell r="AQ1255">
            <v>393759.85749999998</v>
          </cell>
          <cell r="AR1255">
            <v>1180180.0941666665</v>
          </cell>
          <cell r="AS1255">
            <v>1964421.8491666664</v>
          </cell>
          <cell r="AT1255">
            <v>2746485.1225000001</v>
          </cell>
          <cell r="AU1255">
            <v>3526349.4391666665</v>
          </cell>
          <cell r="AV1255">
            <v>4304014.7991666663</v>
          </cell>
          <cell r="AW1255">
            <v>5079481.2024999997</v>
          </cell>
          <cell r="AX1255">
            <v>5852748.649166666</v>
          </cell>
          <cell r="AY1255">
            <v>6623817.1391666653</v>
          </cell>
          <cell r="AZ1255">
            <v>7392686.6724999994</v>
          </cell>
          <cell r="BA1255">
            <v>8159357.2491666665</v>
          </cell>
          <cell r="BB1255">
            <v>8923828.8691666648</v>
          </cell>
          <cell r="BC1255">
            <v>9292341.6750000007</v>
          </cell>
          <cell r="BD1255">
            <v>9265995.1450000014</v>
          </cell>
          <cell r="BE1255">
            <v>9239628.1399999987</v>
          </cell>
        </row>
        <row r="1256">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row>
        <row r="1257">
          <cell r="AN1257">
            <v>13120.22</v>
          </cell>
          <cell r="AO1257">
            <v>12828.65</v>
          </cell>
          <cell r="AP1257">
            <v>12537.08</v>
          </cell>
          <cell r="AQ1257">
            <v>12245.51</v>
          </cell>
          <cell r="AR1257">
            <v>11953.94</v>
          </cell>
          <cell r="AS1257">
            <v>11662.37</v>
          </cell>
          <cell r="AT1257">
            <v>11370.800000000001</v>
          </cell>
          <cell r="AU1257">
            <v>11079.230000000001</v>
          </cell>
          <cell r="AV1257">
            <v>10787.66</v>
          </cell>
          <cell r="AW1257">
            <v>10496.09</v>
          </cell>
          <cell r="AX1257">
            <v>10204.52</v>
          </cell>
          <cell r="AY1257">
            <v>9912.9500000000007</v>
          </cell>
          <cell r="AZ1257">
            <v>9621.380000000001</v>
          </cell>
          <cell r="BA1257">
            <v>9329.81</v>
          </cell>
          <cell r="BB1257">
            <v>9038.2400000000016</v>
          </cell>
          <cell r="BC1257">
            <v>8746.67</v>
          </cell>
          <cell r="BD1257">
            <v>8455.1</v>
          </cell>
          <cell r="BE1257">
            <v>8163.5299999999988</v>
          </cell>
        </row>
        <row r="1258">
          <cell r="AN1258">
            <v>746637.31</v>
          </cell>
          <cell r="AO1258">
            <v>742847.27000000014</v>
          </cell>
          <cell r="AP1258">
            <v>739057.2300000001</v>
          </cell>
          <cell r="AQ1258">
            <v>735267.19000000006</v>
          </cell>
          <cell r="AR1258">
            <v>731477.15</v>
          </cell>
          <cell r="AS1258">
            <v>727687.11</v>
          </cell>
          <cell r="AT1258">
            <v>723897.07</v>
          </cell>
          <cell r="AU1258">
            <v>720107.02999999991</v>
          </cell>
          <cell r="AV1258">
            <v>716316.99000000011</v>
          </cell>
          <cell r="AW1258">
            <v>712526.95000000007</v>
          </cell>
          <cell r="AX1258">
            <v>708736.91</v>
          </cell>
          <cell r="AY1258">
            <v>704946.87</v>
          </cell>
          <cell r="AZ1258">
            <v>701156.83</v>
          </cell>
          <cell r="BA1258">
            <v>697366.78999999992</v>
          </cell>
          <cell r="BB1258">
            <v>693576.74999999988</v>
          </cell>
          <cell r="BC1258">
            <v>689786.70999999985</v>
          </cell>
          <cell r="BD1258">
            <v>685996.66999999993</v>
          </cell>
          <cell r="BE1258">
            <v>682206.62999999989</v>
          </cell>
        </row>
        <row r="1259">
          <cell r="AN1259">
            <v>567382.74</v>
          </cell>
          <cell r="AO1259">
            <v>564502.61999999988</v>
          </cell>
          <cell r="AP1259">
            <v>561622.5</v>
          </cell>
          <cell r="AQ1259">
            <v>558742.38</v>
          </cell>
          <cell r="AR1259">
            <v>555862.26000000013</v>
          </cell>
          <cell r="AS1259">
            <v>552982.14</v>
          </cell>
          <cell r="AT1259">
            <v>550102.02</v>
          </cell>
          <cell r="AU1259">
            <v>547221.9</v>
          </cell>
          <cell r="AV1259">
            <v>544341.78</v>
          </cell>
          <cell r="AW1259">
            <v>541461.66</v>
          </cell>
          <cell r="AX1259">
            <v>538581.54</v>
          </cell>
          <cell r="AY1259">
            <v>535701.42000000004</v>
          </cell>
          <cell r="AZ1259">
            <v>532821.30000000016</v>
          </cell>
          <cell r="BA1259">
            <v>529941.18000000005</v>
          </cell>
          <cell r="BB1259">
            <v>527061.06000000006</v>
          </cell>
          <cell r="BC1259">
            <v>524180.94</v>
          </cell>
          <cell r="BD1259">
            <v>521300.82</v>
          </cell>
          <cell r="BE1259">
            <v>518420.69999999995</v>
          </cell>
        </row>
        <row r="1260">
          <cell r="AN1260">
            <v>1737300.58</v>
          </cell>
          <cell r="AO1260">
            <v>1728481.79</v>
          </cell>
          <cell r="AP1260">
            <v>1719663.0000000002</v>
          </cell>
          <cell r="AQ1260">
            <v>1710844.2100000002</v>
          </cell>
          <cell r="AR1260">
            <v>1702025.42</v>
          </cell>
          <cell r="AS1260">
            <v>1693206.63</v>
          </cell>
          <cell r="AT1260">
            <v>1684387.8400000001</v>
          </cell>
          <cell r="AU1260">
            <v>1675569.05</v>
          </cell>
          <cell r="AV1260">
            <v>1666750.26</v>
          </cell>
          <cell r="AW1260">
            <v>1657931.47</v>
          </cell>
          <cell r="AX1260">
            <v>1649112.68</v>
          </cell>
          <cell r="AY1260">
            <v>1640293.89</v>
          </cell>
          <cell r="AZ1260">
            <v>1631475.0999999999</v>
          </cell>
          <cell r="BA1260">
            <v>1622656.3099999998</v>
          </cell>
          <cell r="BB1260">
            <v>1613837.5199999998</v>
          </cell>
          <cell r="BC1260">
            <v>1605018.7300000002</v>
          </cell>
          <cell r="BD1260">
            <v>1596199.9400000002</v>
          </cell>
          <cell r="BE1260">
            <v>1587381.1499999997</v>
          </cell>
        </row>
        <row r="1261">
          <cell r="AN1261">
            <v>530222.78999999992</v>
          </cell>
          <cell r="AO1261">
            <v>527531.30999999994</v>
          </cell>
          <cell r="AP1261">
            <v>524839.82999999996</v>
          </cell>
          <cell r="AQ1261">
            <v>522148.35000000003</v>
          </cell>
          <cell r="AR1261">
            <v>519456.87000000005</v>
          </cell>
          <cell r="AS1261">
            <v>516765.39000000007</v>
          </cell>
          <cell r="AT1261">
            <v>514073.91000000009</v>
          </cell>
          <cell r="AU1261">
            <v>511382.43</v>
          </cell>
          <cell r="AV1261">
            <v>508690.95</v>
          </cell>
          <cell r="AW1261">
            <v>505999.47</v>
          </cell>
          <cell r="AX1261">
            <v>503307.99</v>
          </cell>
          <cell r="AY1261">
            <v>500616.51</v>
          </cell>
          <cell r="AZ1261">
            <v>497925.03</v>
          </cell>
          <cell r="BA1261">
            <v>495233.55</v>
          </cell>
          <cell r="BB1261">
            <v>492542.07</v>
          </cell>
          <cell r="BC1261">
            <v>489850.59</v>
          </cell>
          <cell r="BD1261">
            <v>487159.11000000004</v>
          </cell>
          <cell r="BE1261">
            <v>484467.62999999995</v>
          </cell>
        </row>
        <row r="1262">
          <cell r="AN1262">
            <v>8273.01</v>
          </cell>
          <cell r="AO1262">
            <v>8177.9199999999992</v>
          </cell>
          <cell r="AP1262">
            <v>8082.8300000000008</v>
          </cell>
          <cell r="AQ1262">
            <v>7987.7400000000007</v>
          </cell>
          <cell r="AR1262">
            <v>7892.6499999999987</v>
          </cell>
          <cell r="AS1262">
            <v>7797.5599999999986</v>
          </cell>
          <cell r="AT1262">
            <v>7702.47</v>
          </cell>
          <cell r="AU1262">
            <v>7607.38</v>
          </cell>
          <cell r="AV1262">
            <v>7512.29</v>
          </cell>
          <cell r="AW1262">
            <v>7417.199999999998</v>
          </cell>
          <cell r="AX1262">
            <v>7322.1100000000006</v>
          </cell>
          <cell r="AY1262">
            <v>7227.02</v>
          </cell>
          <cell r="AZ1262">
            <v>7131.93</v>
          </cell>
          <cell r="BA1262">
            <v>7036.84</v>
          </cell>
          <cell r="BB1262">
            <v>6941.7500000000009</v>
          </cell>
          <cell r="BC1262">
            <v>6846.6600000000008</v>
          </cell>
          <cell r="BD1262">
            <v>6751.57</v>
          </cell>
          <cell r="BE1262">
            <v>6656.48</v>
          </cell>
        </row>
        <row r="1263">
          <cell r="AN1263">
            <v>19302.689999999999</v>
          </cell>
          <cell r="AO1263">
            <v>19080.809999999998</v>
          </cell>
          <cell r="AP1263">
            <v>18858.93</v>
          </cell>
          <cell r="AQ1263">
            <v>18637.050000000003</v>
          </cell>
          <cell r="AR1263">
            <v>18415.169999999998</v>
          </cell>
          <cell r="AS1263">
            <v>18193.29</v>
          </cell>
          <cell r="AT1263">
            <v>17971.41</v>
          </cell>
          <cell r="AU1263">
            <v>17749.530000000002</v>
          </cell>
          <cell r="AV1263">
            <v>17527.650000000001</v>
          </cell>
          <cell r="AW1263">
            <v>17305.77</v>
          </cell>
          <cell r="AX1263">
            <v>17083.89</v>
          </cell>
          <cell r="AY1263">
            <v>16862.009999999998</v>
          </cell>
          <cell r="AZ1263">
            <v>16640.13</v>
          </cell>
          <cell r="BA1263">
            <v>16418.25</v>
          </cell>
          <cell r="BB1263">
            <v>16196.370000000003</v>
          </cell>
          <cell r="BC1263">
            <v>15974.489999999998</v>
          </cell>
          <cell r="BD1263">
            <v>15752.61</v>
          </cell>
          <cell r="BE1263">
            <v>15530.730000000001</v>
          </cell>
        </row>
        <row r="1264">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row>
        <row r="1265">
          <cell r="AN1265">
            <v>494678.66</v>
          </cell>
          <cell r="AO1265">
            <v>489471.52</v>
          </cell>
          <cell r="AP1265">
            <v>484264.38000000006</v>
          </cell>
          <cell r="AQ1265">
            <v>479057.24</v>
          </cell>
          <cell r="AR1265">
            <v>473850.09999999992</v>
          </cell>
          <cell r="AS1265">
            <v>468642.95999999996</v>
          </cell>
          <cell r="AT1265">
            <v>463435.82000000007</v>
          </cell>
          <cell r="AU1265">
            <v>458228.68</v>
          </cell>
          <cell r="AV1265">
            <v>453021.54</v>
          </cell>
          <cell r="AW1265">
            <v>447814.40000000008</v>
          </cell>
          <cell r="AX1265">
            <v>442607.25999999995</v>
          </cell>
          <cell r="AY1265">
            <v>437400.12000000005</v>
          </cell>
          <cell r="AZ1265">
            <v>432192.98</v>
          </cell>
          <cell r="BA1265">
            <v>426985.83999999991</v>
          </cell>
          <cell r="BB1265">
            <v>421778.7</v>
          </cell>
          <cell r="BC1265">
            <v>416571.56</v>
          </cell>
          <cell r="BD1265">
            <v>411364.41999999993</v>
          </cell>
          <cell r="BE1265">
            <v>406157.28</v>
          </cell>
        </row>
        <row r="1266">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row>
        <row r="1267">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row>
        <row r="1268">
          <cell r="AN1268">
            <v>94128.99</v>
          </cell>
          <cell r="AO1268">
            <v>93241</v>
          </cell>
          <cell r="AP1268">
            <v>92353.010000000009</v>
          </cell>
          <cell r="AQ1268">
            <v>91465.020000000019</v>
          </cell>
          <cell r="AR1268">
            <v>90577.030000000013</v>
          </cell>
          <cell r="AS1268">
            <v>89689.040000000023</v>
          </cell>
          <cell r="AT1268">
            <v>88801.049999999988</v>
          </cell>
          <cell r="AU1268">
            <v>87913.06</v>
          </cell>
          <cell r="AV1268">
            <v>87025.069999999992</v>
          </cell>
          <cell r="AW1268">
            <v>86137.079999999987</v>
          </cell>
          <cell r="AX1268">
            <v>85249.09</v>
          </cell>
          <cell r="AY1268">
            <v>84361.099999999991</v>
          </cell>
          <cell r="AZ1268">
            <v>83473.11</v>
          </cell>
          <cell r="BA1268">
            <v>82585.12000000001</v>
          </cell>
          <cell r="BB1268">
            <v>81697.130000000019</v>
          </cell>
          <cell r="BC1268">
            <v>80809.14</v>
          </cell>
          <cell r="BD1268">
            <v>79921.149999999994</v>
          </cell>
          <cell r="BE1268">
            <v>79033.16</v>
          </cell>
        </row>
        <row r="1269">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row>
        <row r="1270">
          <cell r="AN1270">
            <v>4285214.71</v>
          </cell>
          <cell r="AO1270">
            <v>4268796.26</v>
          </cell>
          <cell r="AP1270">
            <v>4252377.8099999996</v>
          </cell>
          <cell r="AQ1270">
            <v>4235959.3600000003</v>
          </cell>
          <cell r="AR1270">
            <v>4219540.91</v>
          </cell>
          <cell r="AS1270">
            <v>4203122.46</v>
          </cell>
          <cell r="AT1270">
            <v>4186704.01</v>
          </cell>
          <cell r="AU1270">
            <v>4170285.56</v>
          </cell>
          <cell r="AV1270">
            <v>4153867.11</v>
          </cell>
          <cell r="AW1270">
            <v>4137448.66</v>
          </cell>
          <cell r="AX1270">
            <v>4121030.2099999995</v>
          </cell>
          <cell r="AY1270">
            <v>4104611.76</v>
          </cell>
          <cell r="AZ1270">
            <v>4088193.31</v>
          </cell>
          <cell r="BA1270">
            <v>4071774.86</v>
          </cell>
          <cell r="BB1270">
            <v>4055356.41</v>
          </cell>
          <cell r="BC1270">
            <v>4038937.9599999995</v>
          </cell>
          <cell r="BD1270">
            <v>4022519.51</v>
          </cell>
          <cell r="BE1270">
            <v>4006101.06</v>
          </cell>
        </row>
        <row r="1271">
          <cell r="AN1271">
            <v>509212.88999999996</v>
          </cell>
          <cell r="AO1271">
            <v>493299.99</v>
          </cell>
          <cell r="AP1271">
            <v>477387.09</v>
          </cell>
          <cell r="AQ1271">
            <v>461474.19000000012</v>
          </cell>
          <cell r="AR1271">
            <v>445561.29000000004</v>
          </cell>
          <cell r="AS1271">
            <v>429648.3899999999</v>
          </cell>
          <cell r="AT1271">
            <v>413735.49000000005</v>
          </cell>
          <cell r="AU1271">
            <v>397822.59</v>
          </cell>
          <cell r="AV1271">
            <v>381909.69000000012</v>
          </cell>
          <cell r="AW1271">
            <v>365996.79000000004</v>
          </cell>
          <cell r="AX1271">
            <v>350083.88999999996</v>
          </cell>
          <cell r="AY1271">
            <v>334170.99000000005</v>
          </cell>
          <cell r="AZ1271">
            <v>318258.09000000003</v>
          </cell>
          <cell r="BA1271">
            <v>302345.19</v>
          </cell>
          <cell r="BB1271">
            <v>286432.28999999998</v>
          </cell>
          <cell r="BC1271">
            <v>270519.39</v>
          </cell>
          <cell r="BD1271">
            <v>254606.49000000008</v>
          </cell>
          <cell r="BE1271">
            <v>238693.59</v>
          </cell>
        </row>
        <row r="1272">
          <cell r="AN1272">
            <v>14852574.370000003</v>
          </cell>
          <cell r="AO1272">
            <v>14819197.799999999</v>
          </cell>
          <cell r="AP1272">
            <v>14785821.229999999</v>
          </cell>
          <cell r="AQ1272">
            <v>14752444.660000002</v>
          </cell>
          <cell r="AR1272">
            <v>14719068.090000002</v>
          </cell>
          <cell r="AS1272">
            <v>14685691.520000001</v>
          </cell>
          <cell r="AT1272">
            <v>14652314.949999997</v>
          </cell>
          <cell r="AU1272">
            <v>14618938.380000001</v>
          </cell>
          <cell r="AV1272">
            <v>14585561.810000001</v>
          </cell>
          <cell r="AW1272">
            <v>14552185.24</v>
          </cell>
          <cell r="AX1272">
            <v>14518808.67</v>
          </cell>
          <cell r="AY1272">
            <v>14485432.1</v>
          </cell>
          <cell r="AZ1272">
            <v>14452055.530000001</v>
          </cell>
          <cell r="BA1272">
            <v>14418678.960000001</v>
          </cell>
          <cell r="BB1272">
            <v>14385302.390000001</v>
          </cell>
          <cell r="BC1272">
            <v>14351925.82</v>
          </cell>
          <cell r="BD1272">
            <v>14318549.250000002</v>
          </cell>
          <cell r="BE1272">
            <v>14285172.680000002</v>
          </cell>
        </row>
        <row r="1273">
          <cell r="AN1273">
            <v>211006.63</v>
          </cell>
          <cell r="AO1273">
            <v>205731.47</v>
          </cell>
          <cell r="AP1273">
            <v>200456.31000000003</v>
          </cell>
          <cell r="AQ1273">
            <v>195181.15</v>
          </cell>
          <cell r="AR1273">
            <v>189905.99</v>
          </cell>
          <cell r="AS1273">
            <v>184630.83</v>
          </cell>
          <cell r="AT1273">
            <v>179355.67</v>
          </cell>
          <cell r="AU1273">
            <v>174080.50999999998</v>
          </cell>
          <cell r="AV1273">
            <v>168805.35</v>
          </cell>
          <cell r="AW1273">
            <v>163530.18999999997</v>
          </cell>
          <cell r="AX1273">
            <v>158255.03</v>
          </cell>
          <cell r="AY1273">
            <v>152979.87</v>
          </cell>
          <cell r="AZ1273">
            <v>147704.71</v>
          </cell>
          <cell r="BA1273">
            <v>142429.54999999999</v>
          </cell>
          <cell r="BB1273">
            <v>137154.38999999998</v>
          </cell>
          <cell r="BC1273">
            <v>131879.22999999998</v>
          </cell>
          <cell r="BD1273">
            <v>126604.07</v>
          </cell>
          <cell r="BE1273">
            <v>121328.90999999999</v>
          </cell>
        </row>
        <row r="1274">
          <cell r="AN1274">
            <v>277165.51999999996</v>
          </cell>
          <cell r="AO1274">
            <v>270236.37999999995</v>
          </cell>
          <cell r="AP1274">
            <v>263307.24</v>
          </cell>
          <cell r="AQ1274">
            <v>256378.1</v>
          </cell>
          <cell r="AR1274">
            <v>249448.95999999996</v>
          </cell>
          <cell r="AS1274">
            <v>242519.82000000004</v>
          </cell>
          <cell r="AT1274">
            <v>235590.68000000002</v>
          </cell>
          <cell r="AU1274">
            <v>228661.53999999995</v>
          </cell>
          <cell r="AV1274">
            <v>221732.4</v>
          </cell>
          <cell r="AW1274">
            <v>214803.26</v>
          </cell>
          <cell r="AX1274">
            <v>207874.12000000002</v>
          </cell>
          <cell r="AY1274">
            <v>200944.97999999998</v>
          </cell>
          <cell r="AZ1274">
            <v>194015.84</v>
          </cell>
          <cell r="BA1274">
            <v>187086.70000000004</v>
          </cell>
          <cell r="BB1274">
            <v>180157.55999999997</v>
          </cell>
          <cell r="BC1274">
            <v>173228.41999999998</v>
          </cell>
          <cell r="BD1274">
            <v>166299.28</v>
          </cell>
          <cell r="BE1274">
            <v>159370.14000000001</v>
          </cell>
        </row>
        <row r="1275">
          <cell r="AN1275">
            <v>1104768.69</v>
          </cell>
          <cell r="AO1275">
            <v>1077149.47</v>
          </cell>
          <cell r="AP1275">
            <v>1049530.25</v>
          </cell>
          <cell r="AQ1275">
            <v>1021911.0299999999</v>
          </cell>
          <cell r="AR1275">
            <v>994291.81</v>
          </cell>
          <cell r="AS1275">
            <v>966672.59</v>
          </cell>
          <cell r="AT1275">
            <v>939053.37</v>
          </cell>
          <cell r="AU1275">
            <v>911434.15</v>
          </cell>
          <cell r="AV1275">
            <v>883814.93</v>
          </cell>
          <cell r="AW1275">
            <v>856195.71</v>
          </cell>
          <cell r="AX1275">
            <v>828576.49000000011</v>
          </cell>
          <cell r="AY1275">
            <v>800957.27</v>
          </cell>
          <cell r="AZ1275">
            <v>773338.05000000016</v>
          </cell>
          <cell r="BA1275">
            <v>745718.83000000007</v>
          </cell>
          <cell r="BB1275">
            <v>718099.60999999987</v>
          </cell>
          <cell r="BC1275">
            <v>690480.39</v>
          </cell>
          <cell r="BD1275">
            <v>662861.17000000004</v>
          </cell>
          <cell r="BE1275">
            <v>635241.95000000007</v>
          </cell>
        </row>
        <row r="1276">
          <cell r="AN1276">
            <v>4910697.37</v>
          </cell>
          <cell r="AO1276">
            <v>4885769.9800000004</v>
          </cell>
          <cell r="AP1276">
            <v>4860842.5900000008</v>
          </cell>
          <cell r="AQ1276">
            <v>4835915.2</v>
          </cell>
          <cell r="AR1276">
            <v>4810987.8099999996</v>
          </cell>
          <cell r="AS1276">
            <v>4786060.42</v>
          </cell>
          <cell r="AT1276">
            <v>4761133.03</v>
          </cell>
          <cell r="AU1276">
            <v>4736205.6399999997</v>
          </cell>
          <cell r="AV1276">
            <v>4711278.2499999991</v>
          </cell>
          <cell r="AW1276">
            <v>4686350.8599999994</v>
          </cell>
          <cell r="AX1276">
            <v>4661423.4699999988</v>
          </cell>
          <cell r="AY1276">
            <v>4636496.08</v>
          </cell>
          <cell r="AZ1276">
            <v>4611568.6900000004</v>
          </cell>
          <cell r="BA1276">
            <v>4586641.3</v>
          </cell>
          <cell r="BB1276">
            <v>4561713.91</v>
          </cell>
          <cell r="BC1276">
            <v>4536786.5200000005</v>
          </cell>
          <cell r="BD1276">
            <v>4511859.13</v>
          </cell>
          <cell r="BE1276">
            <v>4486931.74</v>
          </cell>
        </row>
        <row r="1277">
          <cell r="AN1277">
            <v>120463.52541666666</v>
          </cell>
          <cell r="AO1277">
            <v>123983.07625000003</v>
          </cell>
          <cell r="AP1277">
            <v>121596.15125</v>
          </cell>
          <cell r="AQ1277">
            <v>119018.80125</v>
          </cell>
          <cell r="AR1277">
            <v>116539.96999999999</v>
          </cell>
          <cell r="AS1277">
            <v>114254.87</v>
          </cell>
          <cell r="AT1277">
            <v>111969.77000000002</v>
          </cell>
          <cell r="AU1277">
            <v>109684.66999999998</v>
          </cell>
          <cell r="AV1277">
            <v>107399.57000000002</v>
          </cell>
          <cell r="AW1277">
            <v>105114.46999999999</v>
          </cell>
          <cell r="AX1277">
            <v>102829.37</v>
          </cell>
          <cell r="AY1277">
            <v>100544.27</v>
          </cell>
          <cell r="AZ1277">
            <v>98259.17</v>
          </cell>
          <cell r="BA1277">
            <v>95974.07</v>
          </cell>
          <cell r="BB1277">
            <v>93688.969999999987</v>
          </cell>
          <cell r="BC1277">
            <v>91403.87</v>
          </cell>
          <cell r="BD1277">
            <v>89118.77</v>
          </cell>
          <cell r="BE1277">
            <v>86833.670000000013</v>
          </cell>
        </row>
        <row r="1278">
          <cell r="AN1278">
            <v>21925.470416666663</v>
          </cell>
          <cell r="AO1278">
            <v>25057.680416666666</v>
          </cell>
          <cell r="AP1278">
            <v>28125.308749999997</v>
          </cell>
          <cell r="AQ1278">
            <v>31128.355416666658</v>
          </cell>
          <cell r="AR1278">
            <v>34066.820416666662</v>
          </cell>
          <cell r="AS1278">
            <v>36940.703749999993</v>
          </cell>
          <cell r="AT1278">
            <v>37974.01</v>
          </cell>
          <cell r="AU1278">
            <v>37199.03</v>
          </cell>
          <cell r="AV1278">
            <v>36424.050000000003</v>
          </cell>
          <cell r="AW1278">
            <v>35649.07</v>
          </cell>
          <cell r="AX1278">
            <v>34874.090000000004</v>
          </cell>
          <cell r="AY1278">
            <v>34099.11</v>
          </cell>
          <cell r="AZ1278">
            <v>33324.129999999997</v>
          </cell>
          <cell r="BA1278">
            <v>32549.150000000005</v>
          </cell>
          <cell r="BB1278">
            <v>31774.17</v>
          </cell>
          <cell r="BC1278">
            <v>30999.19</v>
          </cell>
          <cell r="BD1278">
            <v>30224.210000000003</v>
          </cell>
          <cell r="BE1278">
            <v>29449.23</v>
          </cell>
        </row>
        <row r="1279">
          <cell r="AN1279">
            <v>13438.188333333334</v>
          </cell>
          <cell r="AO1279">
            <v>15357.928750000001</v>
          </cell>
          <cell r="AP1279">
            <v>17238.08666666667</v>
          </cell>
          <cell r="AQ1279">
            <v>19078.662083333333</v>
          </cell>
          <cell r="AR1279">
            <v>20879.655000000002</v>
          </cell>
          <cell r="AS1279">
            <v>22641.065416666668</v>
          </cell>
          <cell r="AT1279">
            <v>23274.379999999994</v>
          </cell>
          <cell r="AU1279">
            <v>22799.39</v>
          </cell>
          <cell r="AV1279">
            <v>22324.400000000005</v>
          </cell>
          <cell r="AW1279">
            <v>21849.41</v>
          </cell>
          <cell r="AX1279">
            <v>21374.42</v>
          </cell>
          <cell r="AY1279">
            <v>20899.430000000004</v>
          </cell>
          <cell r="AZ1279">
            <v>20424.439999999999</v>
          </cell>
          <cell r="BA1279">
            <v>19949.45</v>
          </cell>
          <cell r="BB1279">
            <v>19474.46</v>
          </cell>
          <cell r="BC1279">
            <v>18999.469999999998</v>
          </cell>
          <cell r="BD1279">
            <v>18524.48</v>
          </cell>
          <cell r="BE1279">
            <v>18049.490000000002</v>
          </cell>
        </row>
        <row r="1280">
          <cell r="AN1280">
            <v>30530.887499999997</v>
          </cell>
          <cell r="AO1280">
            <v>27404.160833333328</v>
          </cell>
          <cell r="AP1280">
            <v>21150.7075</v>
          </cell>
          <cell r="AQ1280">
            <v>14897.254166666666</v>
          </cell>
          <cell r="AR1280">
            <v>8801.8545833333319</v>
          </cell>
          <cell r="AS1280">
            <v>2916.5908333333332</v>
          </cell>
          <cell r="AT1280">
            <v>0</v>
          </cell>
          <cell r="AU1280">
            <v>0</v>
          </cell>
          <cell r="AV1280">
            <v>0</v>
          </cell>
          <cell r="AW1280">
            <v>0</v>
          </cell>
          <cell r="AX1280">
            <v>0</v>
          </cell>
          <cell r="AY1280">
            <v>0</v>
          </cell>
          <cell r="AZ1280">
            <v>0</v>
          </cell>
          <cell r="BA1280">
            <v>0</v>
          </cell>
          <cell r="BB1280">
            <v>0</v>
          </cell>
          <cell r="BC1280">
            <v>0</v>
          </cell>
          <cell r="BD1280">
            <v>0</v>
          </cell>
          <cell r="BE1280">
            <v>0</v>
          </cell>
        </row>
        <row r="1281">
          <cell r="AN1281">
            <v>829917.2300000001</v>
          </cell>
          <cell r="AO1281">
            <v>825704.46</v>
          </cell>
          <cell r="AP1281">
            <v>821491.69</v>
          </cell>
          <cell r="AQ1281">
            <v>817278.92</v>
          </cell>
          <cell r="AR1281">
            <v>813066.15</v>
          </cell>
          <cell r="AS1281">
            <v>808853.38</v>
          </cell>
          <cell r="AT1281">
            <v>804640.61</v>
          </cell>
          <cell r="AU1281">
            <v>800427.84</v>
          </cell>
          <cell r="AV1281">
            <v>796215.07</v>
          </cell>
          <cell r="AW1281">
            <v>792002.29999999993</v>
          </cell>
          <cell r="AX1281">
            <v>787789.52999999991</v>
          </cell>
          <cell r="AY1281">
            <v>783576.75999999989</v>
          </cell>
          <cell r="AZ1281">
            <v>779363.99000000011</v>
          </cell>
          <cell r="BA1281">
            <v>775151.22000000009</v>
          </cell>
          <cell r="BB1281">
            <v>770938.44999999984</v>
          </cell>
          <cell r="BC1281">
            <v>766725.67999999982</v>
          </cell>
          <cell r="BD1281">
            <v>762512.91</v>
          </cell>
          <cell r="BE1281">
            <v>758300.14</v>
          </cell>
        </row>
        <row r="1282">
          <cell r="AN1282">
            <v>4213718.1645833328</v>
          </cell>
          <cell r="AO1282">
            <v>4118978.6266666669</v>
          </cell>
          <cell r="AP1282">
            <v>4026403.4179166663</v>
          </cell>
          <cell r="AQ1282">
            <v>3933178.9337499999</v>
          </cell>
          <cell r="AR1282">
            <v>3841495.325416666</v>
          </cell>
          <cell r="AS1282">
            <v>3754188.4041666668</v>
          </cell>
          <cell r="AT1282">
            <v>3666044.1337499996</v>
          </cell>
          <cell r="AU1282">
            <v>3577910.7266666666</v>
          </cell>
          <cell r="AV1282">
            <v>3493281.9237500001</v>
          </cell>
          <cell r="AW1282">
            <v>3413320.874166667</v>
          </cell>
          <cell r="AX1282">
            <v>3339371.4516666667</v>
          </cell>
          <cell r="AY1282">
            <v>3274024.9162500002</v>
          </cell>
          <cell r="AZ1282">
            <v>3220560.811666667</v>
          </cell>
          <cell r="BA1282">
            <v>3174780.3258333332</v>
          </cell>
          <cell r="BB1282">
            <v>3132033.7704166672</v>
          </cell>
          <cell r="BC1282">
            <v>3092931.0420833337</v>
          </cell>
          <cell r="BD1282">
            <v>3057135.4145833333</v>
          </cell>
          <cell r="BE1282">
            <v>3023724.7891666666</v>
          </cell>
        </row>
        <row r="1283">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row>
        <row r="1284">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row>
        <row r="1285">
          <cell r="AN1285">
            <v>3102440.6779166665</v>
          </cell>
          <cell r="AO1285">
            <v>3082687.6925000008</v>
          </cell>
          <cell r="AP1285">
            <v>3063898.7291666665</v>
          </cell>
          <cell r="AQ1285">
            <v>3046565.0220833332</v>
          </cell>
          <cell r="AR1285">
            <v>3030757.8033333332</v>
          </cell>
          <cell r="AS1285">
            <v>3015543.6895833332</v>
          </cell>
          <cell r="AT1285">
            <v>3000936.0612499998</v>
          </cell>
          <cell r="AU1285">
            <v>2986856.7887499998</v>
          </cell>
          <cell r="AV1285">
            <v>2973332.0229166667</v>
          </cell>
          <cell r="AW1285">
            <v>2959445.8354166672</v>
          </cell>
          <cell r="AX1285">
            <v>2945006.1133333333</v>
          </cell>
          <cell r="AY1285">
            <v>2931227.6416666671</v>
          </cell>
          <cell r="AZ1285">
            <v>2917069.1262500002</v>
          </cell>
          <cell r="BA1285">
            <v>2901616.7020833329</v>
          </cell>
          <cell r="BB1285">
            <v>2885339.2862499994</v>
          </cell>
          <cell r="BC1285">
            <v>2866940.9562500003</v>
          </cell>
          <cell r="BD1285">
            <v>2845957.51125</v>
          </cell>
          <cell r="BE1285">
            <v>2823224.2324999999</v>
          </cell>
        </row>
        <row r="1286">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row>
        <row r="1287">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row>
        <row r="1288">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row>
        <row r="1289">
          <cell r="AN1289">
            <v>10261437.26</v>
          </cell>
          <cell r="AO1289">
            <v>11764615.78875</v>
          </cell>
          <cell r="AP1289">
            <v>13166401.318333335</v>
          </cell>
          <cell r="AQ1289">
            <v>14509436.994166665</v>
          </cell>
          <cell r="AR1289">
            <v>15621769.899999999</v>
          </cell>
          <cell r="AS1289">
            <v>16655162.15208333</v>
          </cell>
          <cell r="AT1289">
            <v>17797402.764583331</v>
          </cell>
          <cell r="AU1289">
            <v>18835568.771249998</v>
          </cell>
          <cell r="AV1289">
            <v>19780116.180833332</v>
          </cell>
          <cell r="AW1289">
            <v>20042973.482916664</v>
          </cell>
          <cell r="AX1289">
            <v>19463633.357916664</v>
          </cell>
          <cell r="AY1289">
            <v>19050719.4375</v>
          </cell>
          <cell r="AZ1289">
            <v>18705521.778749999</v>
          </cell>
          <cell r="BA1289">
            <v>18152414.22666667</v>
          </cell>
          <cell r="BB1289">
            <v>17484782.527083337</v>
          </cell>
          <cell r="BC1289">
            <v>16651670.542500002</v>
          </cell>
          <cell r="BD1289">
            <v>15755191.836666668</v>
          </cell>
          <cell r="BE1289">
            <v>14851930.699583331</v>
          </cell>
        </row>
        <row r="1290">
          <cell r="AN1290">
            <v>223223.54166666666</v>
          </cell>
          <cell r="AO1290">
            <v>188881.45833333334</v>
          </cell>
          <cell r="AP1290">
            <v>154539.375</v>
          </cell>
          <cell r="AQ1290">
            <v>120197.29166666667</v>
          </cell>
          <cell r="AR1290">
            <v>85855.208333333328</v>
          </cell>
          <cell r="AS1290">
            <v>51513.125</v>
          </cell>
          <cell r="AT1290">
            <v>17171.041666666668</v>
          </cell>
          <cell r="AU1290">
            <v>0</v>
          </cell>
          <cell r="AV1290">
            <v>0</v>
          </cell>
          <cell r="AW1290">
            <v>0</v>
          </cell>
          <cell r="AX1290">
            <v>0</v>
          </cell>
          <cell r="AY1290">
            <v>0</v>
          </cell>
          <cell r="AZ1290">
            <v>0</v>
          </cell>
          <cell r="BA1290">
            <v>0</v>
          </cell>
          <cell r="BB1290">
            <v>0</v>
          </cell>
          <cell r="BC1290">
            <v>0</v>
          </cell>
          <cell r="BD1290">
            <v>0</v>
          </cell>
          <cell r="BE1290">
            <v>0</v>
          </cell>
        </row>
        <row r="1291">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row>
        <row r="1292">
          <cell r="AN1292">
            <v>4175985.699583333</v>
          </cell>
          <cell r="AO1292">
            <v>4560860.8195833331</v>
          </cell>
          <cell r="AP1292">
            <v>4956843.5612500003</v>
          </cell>
          <cell r="AQ1292">
            <v>5307623.7541666664</v>
          </cell>
          <cell r="AR1292">
            <v>5592976.7983333347</v>
          </cell>
          <cell r="AS1292">
            <v>5893050.8708333336</v>
          </cell>
          <cell r="AT1292">
            <v>6202237.4812500002</v>
          </cell>
          <cell r="AU1292">
            <v>6439458.375</v>
          </cell>
          <cell r="AV1292">
            <v>6624485.1758333324</v>
          </cell>
          <cell r="AW1292">
            <v>6634596.487916667</v>
          </cell>
          <cell r="AX1292">
            <v>6428529.9287500009</v>
          </cell>
          <cell r="AY1292">
            <v>6221826.2945833346</v>
          </cell>
          <cell r="AZ1292">
            <v>6014704.880416668</v>
          </cell>
          <cell r="BA1292">
            <v>5769543.3541666679</v>
          </cell>
          <cell r="BB1292">
            <v>5514885.9995833337</v>
          </cell>
          <cell r="BC1292">
            <v>5253657.6900000004</v>
          </cell>
          <cell r="BD1292">
            <v>4961384.0391666666</v>
          </cell>
          <cell r="BE1292">
            <v>4637778.9174999995</v>
          </cell>
        </row>
        <row r="1293">
          <cell r="AN1293">
            <v>8290495.4191666665</v>
          </cell>
          <cell r="AO1293">
            <v>8290505.3308333345</v>
          </cell>
          <cell r="AP1293">
            <v>8290515.2424999997</v>
          </cell>
          <cell r="AQ1293">
            <v>8290525.1541666677</v>
          </cell>
          <cell r="AR1293">
            <v>8290535.0658333329</v>
          </cell>
          <cell r="AS1293">
            <v>8290544.9774999991</v>
          </cell>
          <cell r="AT1293">
            <v>8290554.8891666681</v>
          </cell>
          <cell r="AU1293">
            <v>8273395.892500001</v>
          </cell>
          <cell r="AV1293">
            <v>8239067.2399999993</v>
          </cell>
          <cell r="AW1293">
            <v>8204737.8399999999</v>
          </cell>
          <cell r="AX1293">
            <v>8170408.4400000004</v>
          </cell>
          <cell r="AY1293">
            <v>8136079.0400000019</v>
          </cell>
          <cell r="AZ1293">
            <v>8101749.6400000006</v>
          </cell>
          <cell r="BA1293">
            <v>8067420.2399999993</v>
          </cell>
          <cell r="BB1293">
            <v>8033090.8399999999</v>
          </cell>
          <cell r="BC1293">
            <v>7998761.4400000004</v>
          </cell>
          <cell r="BD1293">
            <v>7964432.0400000019</v>
          </cell>
          <cell r="BE1293">
            <v>7930102.6400000006</v>
          </cell>
        </row>
        <row r="1294">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row>
        <row r="1295">
          <cell r="AN1295">
            <v>2134658.6654166668</v>
          </cell>
          <cell r="AO1295">
            <v>1427547.6808333334</v>
          </cell>
          <cell r="AP1295">
            <v>639695.2616666666</v>
          </cell>
          <cell r="AQ1295">
            <v>180043.67083333331</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row>
        <row r="1296">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row>
        <row r="1297">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row>
        <row r="1298">
          <cell r="AN1298">
            <v>-0.68708333333333327</v>
          </cell>
          <cell r="AO1298">
            <v>-0.60624999999999996</v>
          </cell>
          <cell r="AP1298">
            <v>-0.52541666666666664</v>
          </cell>
          <cell r="AQ1298">
            <v>-0.44458333333333333</v>
          </cell>
          <cell r="AR1298">
            <v>-0.36375000000000002</v>
          </cell>
          <cell r="AS1298">
            <v>-0.28291666666666665</v>
          </cell>
          <cell r="AT1298">
            <v>-0.20208333333333331</v>
          </cell>
          <cell r="AU1298">
            <v>-0.12125000000000001</v>
          </cell>
          <cell r="AV1298">
            <v>-4.0416666666666663E-2</v>
          </cell>
          <cell r="AW1298">
            <v>0</v>
          </cell>
          <cell r="AX1298">
            <v>0</v>
          </cell>
          <cell r="AY1298">
            <v>0</v>
          </cell>
          <cell r="AZ1298">
            <v>0</v>
          </cell>
          <cell r="BA1298">
            <v>0</v>
          </cell>
          <cell r="BB1298">
            <v>0</v>
          </cell>
          <cell r="BC1298">
            <v>0</v>
          </cell>
          <cell r="BD1298">
            <v>0</v>
          </cell>
          <cell r="BE1298">
            <v>0</v>
          </cell>
        </row>
        <row r="1299">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row>
        <row r="1300">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row>
        <row r="1301">
          <cell r="AN1301">
            <v>11583988.350833334</v>
          </cell>
          <cell r="AO1301">
            <v>13091838.504166668</v>
          </cell>
          <cell r="AP1301">
            <v>14664156.858333334</v>
          </cell>
          <cell r="AQ1301">
            <v>16456155.142083334</v>
          </cell>
          <cell r="AR1301">
            <v>18216846.769166667</v>
          </cell>
          <cell r="AS1301">
            <v>19804590.911666669</v>
          </cell>
          <cell r="AT1301">
            <v>21436243.587916669</v>
          </cell>
          <cell r="AU1301">
            <v>22974823.872083332</v>
          </cell>
          <cell r="AV1301">
            <v>24560004.657916665</v>
          </cell>
          <cell r="AW1301">
            <v>25631550.978333335</v>
          </cell>
          <cell r="AX1301">
            <v>25970248.929166663</v>
          </cell>
          <cell r="AY1301">
            <v>26874039.577916663</v>
          </cell>
          <cell r="AZ1301">
            <v>27965899.510416668</v>
          </cell>
          <cell r="BA1301">
            <v>28374556.69875</v>
          </cell>
          <cell r="BB1301">
            <v>28349116.506249994</v>
          </cell>
          <cell r="BC1301">
            <v>27826166.110833328</v>
          </cell>
          <cell r="BD1301">
            <v>26910471.02333333</v>
          </cell>
          <cell r="BE1301">
            <v>25927874.174166668</v>
          </cell>
        </row>
        <row r="1302">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row>
        <row r="1303">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row>
        <row r="1304">
          <cell r="AN1304">
            <v>7533621.1712499997</v>
          </cell>
          <cell r="AO1304">
            <v>8103833.4508333327</v>
          </cell>
          <cell r="AP1304">
            <v>8675324.6287500001</v>
          </cell>
          <cell r="AQ1304">
            <v>9204486.0704166666</v>
          </cell>
          <cell r="AR1304">
            <v>9739165.4941666666</v>
          </cell>
          <cell r="AS1304">
            <v>10358689.575833334</v>
          </cell>
          <cell r="AT1304">
            <v>11022994.122916667</v>
          </cell>
          <cell r="AU1304">
            <v>11553165.019166665</v>
          </cell>
          <cell r="AV1304">
            <v>11915113.885416666</v>
          </cell>
          <cell r="AW1304">
            <v>11979716.740416666</v>
          </cell>
          <cell r="AX1304">
            <v>11673205.229999999</v>
          </cell>
          <cell r="AY1304">
            <v>11357163.414583333</v>
          </cell>
          <cell r="AZ1304">
            <v>11025875.022916665</v>
          </cell>
          <cell r="BA1304">
            <v>10567224.258749999</v>
          </cell>
          <cell r="BB1304">
            <v>10084766.19875</v>
          </cell>
          <cell r="BC1304">
            <v>9617272.1987500023</v>
          </cell>
          <cell r="BD1304">
            <v>9065786.9920833334</v>
          </cell>
          <cell r="BE1304">
            <v>8385981.0075000003</v>
          </cell>
        </row>
        <row r="1305">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row>
        <row r="1306">
          <cell r="AN1306">
            <v>4784621.3170833336</v>
          </cell>
          <cell r="AO1306">
            <v>4818150.6095833331</v>
          </cell>
          <cell r="AP1306">
            <v>4852548.4958333327</v>
          </cell>
          <cell r="AQ1306">
            <v>4889377.7354166666</v>
          </cell>
          <cell r="AR1306">
            <v>4911865.8920833329</v>
          </cell>
          <cell r="AS1306">
            <v>4921525.6591666667</v>
          </cell>
          <cell r="AT1306">
            <v>4931276.4154166672</v>
          </cell>
          <cell r="AU1306">
            <v>4940631.3116666665</v>
          </cell>
          <cell r="AV1306">
            <v>4945943.3266666662</v>
          </cell>
          <cell r="AW1306">
            <v>4936174.2104166662</v>
          </cell>
          <cell r="AX1306">
            <v>4921343.544999999</v>
          </cell>
          <cell r="AY1306">
            <v>4910298.1974999998</v>
          </cell>
          <cell r="AZ1306">
            <v>4902787.7849999992</v>
          </cell>
          <cell r="BA1306">
            <v>4897789.7012499999</v>
          </cell>
          <cell r="BB1306">
            <v>4894114.3754166672</v>
          </cell>
          <cell r="BC1306">
            <v>4890883.7383333324</v>
          </cell>
          <cell r="BD1306">
            <v>4888021.6554166665</v>
          </cell>
          <cell r="BE1306">
            <v>4899753.3179166662</v>
          </cell>
        </row>
        <row r="1307">
          <cell r="AN1307">
            <v>461215.73583333334</v>
          </cell>
          <cell r="AO1307">
            <v>602075.24291666667</v>
          </cell>
          <cell r="AP1307">
            <v>743605.57750000001</v>
          </cell>
          <cell r="AQ1307">
            <v>879625.9966666667</v>
          </cell>
          <cell r="AR1307">
            <v>1009398.7933333335</v>
          </cell>
          <cell r="AS1307">
            <v>1072039.7404166667</v>
          </cell>
          <cell r="AT1307">
            <v>1077214.9099999999</v>
          </cell>
          <cell r="AU1307">
            <v>1092120.2595833333</v>
          </cell>
          <cell r="AV1307">
            <v>1106829.8470833334</v>
          </cell>
          <cell r="AW1307">
            <v>1117029.9379166665</v>
          </cell>
          <cell r="AX1307">
            <v>1139977.5504166668</v>
          </cell>
          <cell r="AY1307">
            <v>1172877.9783333333</v>
          </cell>
          <cell r="AZ1307">
            <v>1182741.8866666667</v>
          </cell>
          <cell r="BA1307">
            <v>1168587.1604166667</v>
          </cell>
          <cell r="BB1307">
            <v>1150266.1275000002</v>
          </cell>
          <cell r="BC1307">
            <v>1133027.48125</v>
          </cell>
          <cell r="BD1307">
            <v>1119904.8591666666</v>
          </cell>
          <cell r="BE1307">
            <v>1102488.5858333332</v>
          </cell>
        </row>
        <row r="1308">
          <cell r="AN1308">
            <v>144862.45291666669</v>
          </cell>
          <cell r="AO1308">
            <v>137919.45583333334</v>
          </cell>
          <cell r="AP1308">
            <v>128505.65250000001</v>
          </cell>
          <cell r="AQ1308">
            <v>117308.88958333332</v>
          </cell>
          <cell r="AR1308">
            <v>106799.97458333334</v>
          </cell>
          <cell r="AS1308">
            <v>141652.47624999998</v>
          </cell>
          <cell r="AT1308">
            <v>225951.46208333332</v>
          </cell>
          <cell r="AU1308">
            <v>313328.51124999998</v>
          </cell>
          <cell r="AV1308">
            <v>400968.6316666666</v>
          </cell>
          <cell r="AW1308">
            <v>486795.82916666666</v>
          </cell>
          <cell r="AX1308">
            <v>570350.83708333329</v>
          </cell>
          <cell r="AY1308">
            <v>650664.44999999984</v>
          </cell>
          <cell r="AZ1308">
            <v>726925.85833333328</v>
          </cell>
          <cell r="BA1308">
            <v>804132.3633333334</v>
          </cell>
          <cell r="BB1308">
            <v>885039.70208333328</v>
          </cell>
          <cell r="BC1308">
            <v>968014.93125000002</v>
          </cell>
          <cell r="BD1308">
            <v>1050302.3129166667</v>
          </cell>
          <cell r="BE1308">
            <v>1087303.0570833331</v>
          </cell>
        </row>
        <row r="1309">
          <cell r="AN1309">
            <v>50378.242499999993</v>
          </cell>
          <cell r="AO1309">
            <v>49328.697500000002</v>
          </cell>
          <cell r="AP1309">
            <v>48279.152500000004</v>
          </cell>
          <cell r="AQ1309">
            <v>47229.607500000006</v>
          </cell>
          <cell r="AR1309">
            <v>46180.0625</v>
          </cell>
          <cell r="AS1309">
            <v>45130.517499999994</v>
          </cell>
          <cell r="AT1309">
            <v>44080.972500000003</v>
          </cell>
          <cell r="AU1309">
            <v>43031.427499999998</v>
          </cell>
          <cell r="AV1309">
            <v>41981.8825</v>
          </cell>
          <cell r="AW1309">
            <v>40932.337499999994</v>
          </cell>
          <cell r="AX1309">
            <v>39882.792500000003</v>
          </cell>
          <cell r="AY1309">
            <v>38833.247500000005</v>
          </cell>
          <cell r="AZ1309">
            <v>37783.702500000007</v>
          </cell>
          <cell r="BA1309">
            <v>36734.157500000001</v>
          </cell>
          <cell r="BB1309">
            <v>35684.612500000003</v>
          </cell>
          <cell r="BC1309">
            <v>34635.067500000005</v>
          </cell>
          <cell r="BD1309">
            <v>33585.522500000006</v>
          </cell>
          <cell r="BE1309">
            <v>32535.977499999997</v>
          </cell>
        </row>
        <row r="1310">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row>
        <row r="1311">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row>
        <row r="1312">
          <cell r="AN1312">
            <v>6161.1987499999987</v>
          </cell>
          <cell r="AO1312">
            <v>-3339.3137499999998</v>
          </cell>
          <cell r="AP1312">
            <v>-12839.826250000004</v>
          </cell>
          <cell r="AQ1312">
            <v>-22340.338749999995</v>
          </cell>
          <cell r="AR1312">
            <v>-31840.847916666666</v>
          </cell>
          <cell r="AS1312">
            <v>-41341.357083333329</v>
          </cell>
          <cell r="AT1312">
            <v>-50841.86958333334</v>
          </cell>
          <cell r="AU1312">
            <v>-60342.38208333333</v>
          </cell>
          <cell r="AV1312">
            <v>-69842.894583333342</v>
          </cell>
          <cell r="AW1312">
            <v>-79097.70166666666</v>
          </cell>
          <cell r="AX1312">
            <v>-88106.80333333333</v>
          </cell>
          <cell r="AY1312">
            <v>-93027.297499999986</v>
          </cell>
          <cell r="AZ1312">
            <v>-93859.184166666644</v>
          </cell>
          <cell r="BA1312">
            <v>-94691.070833333317</v>
          </cell>
          <cell r="BB1312">
            <v>-95522.957083333327</v>
          </cell>
          <cell r="BC1312">
            <v>-96354.842916666661</v>
          </cell>
          <cell r="BD1312">
            <v>-97186.732499999998</v>
          </cell>
          <cell r="BE1312">
            <v>-97881.561666666661</v>
          </cell>
        </row>
        <row r="1313">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row>
        <row r="1314">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row>
        <row r="1315">
          <cell r="AN1315">
            <v>13013436.057916665</v>
          </cell>
          <cell r="AO1315">
            <v>13057223.297083333</v>
          </cell>
          <cell r="AP1315">
            <v>13102461.846249998</v>
          </cell>
          <cell r="AQ1315">
            <v>13149200.615833333</v>
          </cell>
          <cell r="AR1315">
            <v>13197854.305833334</v>
          </cell>
          <cell r="AS1315">
            <v>13248380.687916666</v>
          </cell>
          <cell r="AT1315">
            <v>13300719.192500001</v>
          </cell>
          <cell r="AU1315">
            <v>13354927.850000001</v>
          </cell>
          <cell r="AV1315">
            <v>13410997.34708333</v>
          </cell>
          <cell r="AW1315">
            <v>13469728.645416664</v>
          </cell>
          <cell r="AX1315">
            <v>13528668.963333329</v>
          </cell>
          <cell r="AY1315">
            <v>13608389.200416664</v>
          </cell>
          <cell r="AZ1315">
            <v>13701186.22958333</v>
          </cell>
          <cell r="BA1315">
            <v>13775958.686666662</v>
          </cell>
          <cell r="BB1315">
            <v>13841324.175416665</v>
          </cell>
          <cell r="BC1315">
            <v>13904936.116666667</v>
          </cell>
          <cell r="BD1315">
            <v>13966380.267083332</v>
          </cell>
          <cell r="BE1315">
            <v>14025725.226249998</v>
          </cell>
        </row>
        <row r="1316">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row>
        <row r="1317">
          <cell r="AN1317">
            <v>560475.86916666676</v>
          </cell>
          <cell r="AO1317">
            <v>549037.58583333332</v>
          </cell>
          <cell r="AP1317">
            <v>537599.30249999999</v>
          </cell>
          <cell r="AQ1317">
            <v>526161.01916666655</v>
          </cell>
          <cell r="AR1317">
            <v>514722.73583333334</v>
          </cell>
          <cell r="AS1317">
            <v>503284.45250000007</v>
          </cell>
          <cell r="AT1317">
            <v>491846.16916666669</v>
          </cell>
          <cell r="AU1317">
            <v>480407.8858333333</v>
          </cell>
          <cell r="AV1317">
            <v>468969.60249999998</v>
          </cell>
          <cell r="AW1317">
            <v>457531.31916666665</v>
          </cell>
          <cell r="AX1317">
            <v>446093.03583333333</v>
          </cell>
          <cell r="AY1317">
            <v>434654.7525</v>
          </cell>
          <cell r="AZ1317">
            <v>423216.46916666668</v>
          </cell>
          <cell r="BA1317">
            <v>411778.18583333329</v>
          </cell>
          <cell r="BB1317">
            <v>400339.90250000003</v>
          </cell>
          <cell r="BC1317">
            <v>388901.61916666664</v>
          </cell>
          <cell r="BD1317">
            <v>377463.33583333326</v>
          </cell>
          <cell r="BE1317">
            <v>366025.05250000005</v>
          </cell>
        </row>
        <row r="1318">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row>
        <row r="1319">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row>
        <row r="1320">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row>
        <row r="1321">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row>
        <row r="1322">
          <cell r="AN1322">
            <v>-1099817.5358333334</v>
          </cell>
          <cell r="AO1322">
            <v>-1105975.1566666665</v>
          </cell>
          <cell r="AP1322">
            <v>-1114338.4420833334</v>
          </cell>
          <cell r="AQ1322">
            <v>-1123870.2125000001</v>
          </cell>
          <cell r="AR1322">
            <v>-1129073.0991666666</v>
          </cell>
          <cell r="AS1322">
            <v>-1130186.7645833332</v>
          </cell>
          <cell r="AT1322">
            <v>-1131818.3362499997</v>
          </cell>
          <cell r="AU1322">
            <v>-1134347.9754166666</v>
          </cell>
          <cell r="AV1322">
            <v>-1137798.8829166666</v>
          </cell>
          <cell r="AW1322">
            <v>-1142280.8491666669</v>
          </cell>
          <cell r="AX1322">
            <v>-1148223.2154166666</v>
          </cell>
          <cell r="AY1322">
            <v>-1153815.1987500002</v>
          </cell>
          <cell r="AZ1322">
            <v>-1158509.2283333335</v>
          </cell>
          <cell r="BA1322">
            <v>-1162468.9075</v>
          </cell>
          <cell r="BB1322">
            <v>-1157359.425</v>
          </cell>
          <cell r="BC1322">
            <v>-1144110.13375</v>
          </cell>
          <cell r="BD1322">
            <v>-1133067.04</v>
          </cell>
          <cell r="BE1322">
            <v>-1123871.7245833336</v>
          </cell>
        </row>
        <row r="1323">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row>
        <row r="1324">
          <cell r="AN1324">
            <v>643693.39374999993</v>
          </cell>
          <cell r="AO1324">
            <v>664129.60666666657</v>
          </cell>
          <cell r="AP1324">
            <v>681788.20416666672</v>
          </cell>
          <cell r="AQ1324">
            <v>698282.69166666665</v>
          </cell>
          <cell r="AR1324">
            <v>713613.07750000001</v>
          </cell>
          <cell r="AS1324">
            <v>722784.81375000009</v>
          </cell>
          <cell r="AT1324">
            <v>696434.51458333328</v>
          </cell>
          <cell r="AU1324">
            <v>639556.72375</v>
          </cell>
          <cell r="AV1324">
            <v>581514.82291666663</v>
          </cell>
          <cell r="AW1324">
            <v>529484.12583333324</v>
          </cell>
          <cell r="AX1324">
            <v>483508.85374999995</v>
          </cell>
          <cell r="AY1324">
            <v>436457.91416666657</v>
          </cell>
          <cell r="AZ1324">
            <v>388331.30708333338</v>
          </cell>
          <cell r="BA1324">
            <v>341280.36750000011</v>
          </cell>
          <cell r="BB1324">
            <v>295842.92916666676</v>
          </cell>
          <cell r="BC1324">
            <v>250405.49083333337</v>
          </cell>
          <cell r="BD1324">
            <v>204968.05250000002</v>
          </cell>
          <cell r="BE1324">
            <v>159530.61416666667</v>
          </cell>
        </row>
        <row r="1325">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row>
        <row r="1326">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row>
        <row r="1327">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row>
        <row r="1328">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row>
        <row r="1329">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row>
        <row r="1330">
          <cell r="AN1330">
            <v>31423.530833333338</v>
          </cell>
          <cell r="AO1330">
            <v>30096.874166666661</v>
          </cell>
          <cell r="AP1330">
            <v>28782.914166666666</v>
          </cell>
          <cell r="AQ1330">
            <v>27491.13791666667</v>
          </cell>
          <cell r="AR1330">
            <v>26231.026249999999</v>
          </cell>
          <cell r="AS1330">
            <v>25002.579166666666</v>
          </cell>
          <cell r="AT1330">
            <v>23805.796249999996</v>
          </cell>
          <cell r="AU1330">
            <v>22640.677916666667</v>
          </cell>
          <cell r="AV1330">
            <v>21507.224583333333</v>
          </cell>
          <cell r="AW1330">
            <v>20403.917916666669</v>
          </cell>
          <cell r="AX1330">
            <v>19330.757500000003</v>
          </cell>
          <cell r="AY1330">
            <v>18289.261250000003</v>
          </cell>
          <cell r="AZ1330">
            <v>17279.429583333338</v>
          </cell>
          <cell r="BA1330">
            <v>16301.262916666665</v>
          </cell>
          <cell r="BB1330">
            <v>15354.763750000004</v>
          </cell>
          <cell r="BC1330">
            <v>14442.440416666666</v>
          </cell>
          <cell r="BD1330">
            <v>13566.798333333332</v>
          </cell>
          <cell r="BE1330">
            <v>12727.837500000001</v>
          </cell>
        </row>
        <row r="1331">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row>
        <row r="1332">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row>
        <row r="1333">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row>
        <row r="1334">
          <cell r="AN1334">
            <v>2022698.2779166664</v>
          </cell>
          <cell r="AO1334">
            <v>2049581.6612499999</v>
          </cell>
          <cell r="AP1334">
            <v>2077820.4195833337</v>
          </cell>
          <cell r="AQ1334">
            <v>2106584.5279166666</v>
          </cell>
          <cell r="AR1334">
            <v>2135816.7466666666</v>
          </cell>
          <cell r="AS1334">
            <v>2166289.8612500005</v>
          </cell>
          <cell r="AT1334">
            <v>2198248.3029166665</v>
          </cell>
          <cell r="AU1334">
            <v>2231688.469583333</v>
          </cell>
          <cell r="AV1334">
            <v>2266362.3279166664</v>
          </cell>
          <cell r="AW1334">
            <v>2303758.5445833332</v>
          </cell>
          <cell r="AX1334">
            <v>2343451.6945833331</v>
          </cell>
          <cell r="AY1334">
            <v>2383527.6862499998</v>
          </cell>
          <cell r="AZ1334">
            <v>2417346.790833333</v>
          </cell>
          <cell r="BA1334">
            <v>2445213.8874999997</v>
          </cell>
          <cell r="BB1334">
            <v>2474073.584166666</v>
          </cell>
          <cell r="BC1334">
            <v>2502011.3079166668</v>
          </cell>
          <cell r="BD1334">
            <v>2529228.4837499997</v>
          </cell>
          <cell r="BE1334">
            <v>2557841.1095833331</v>
          </cell>
        </row>
        <row r="1335">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row>
        <row r="1336">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row>
        <row r="1337">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row>
        <row r="1338">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row>
        <row r="1339">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row>
        <row r="1340">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row>
        <row r="1341">
          <cell r="AN1341">
            <v>159437</v>
          </cell>
          <cell r="AO1341">
            <v>159437</v>
          </cell>
          <cell r="AP1341">
            <v>159437</v>
          </cell>
          <cell r="AQ1341">
            <v>159437</v>
          </cell>
          <cell r="AR1341">
            <v>159437</v>
          </cell>
          <cell r="AS1341">
            <v>159437</v>
          </cell>
          <cell r="AT1341">
            <v>159437</v>
          </cell>
          <cell r="AU1341">
            <v>159437</v>
          </cell>
          <cell r="AV1341">
            <v>159437</v>
          </cell>
          <cell r="AW1341">
            <v>159437</v>
          </cell>
          <cell r="AX1341">
            <v>159437</v>
          </cell>
          <cell r="AY1341">
            <v>159437</v>
          </cell>
          <cell r="AZ1341">
            <v>159437</v>
          </cell>
          <cell r="BA1341">
            <v>159437</v>
          </cell>
          <cell r="BB1341">
            <v>159437</v>
          </cell>
          <cell r="BC1341">
            <v>159437</v>
          </cell>
          <cell r="BD1341">
            <v>159437</v>
          </cell>
          <cell r="BE1341">
            <v>159437</v>
          </cell>
        </row>
        <row r="1342">
          <cell r="AN1342">
            <v>32620.070416666666</v>
          </cell>
          <cell r="AO1342">
            <v>32471.755833333333</v>
          </cell>
          <cell r="AP1342">
            <v>33409.42083333333</v>
          </cell>
          <cell r="AQ1342">
            <v>34928.410833333335</v>
          </cell>
          <cell r="AR1342">
            <v>35931.750416666669</v>
          </cell>
          <cell r="AS1342">
            <v>35873.729583333334</v>
          </cell>
          <cell r="AT1342">
            <v>35721.678333333337</v>
          </cell>
          <cell r="AU1342">
            <v>35602.831666666665</v>
          </cell>
          <cell r="AV1342">
            <v>35530.394166666665</v>
          </cell>
          <cell r="AW1342">
            <v>35630.827499999999</v>
          </cell>
          <cell r="AX1342">
            <v>35512.519999999997</v>
          </cell>
          <cell r="AY1342">
            <v>35867.11541666666</v>
          </cell>
          <cell r="AZ1342">
            <v>36044.280416666668</v>
          </cell>
          <cell r="BA1342">
            <v>34894.779583333329</v>
          </cell>
          <cell r="BB1342">
            <v>76398.820416666669</v>
          </cell>
          <cell r="BC1342">
            <v>117012.99416666666</v>
          </cell>
          <cell r="BD1342">
            <v>112562.18916666666</v>
          </cell>
          <cell r="BE1342">
            <v>109353.27916666666</v>
          </cell>
        </row>
        <row r="1343">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row>
        <row r="1344">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row>
        <row r="1345">
          <cell r="AN1345">
            <v>4048.4166666666665</v>
          </cell>
          <cell r="AO1345">
            <v>3425.5833333333335</v>
          </cell>
          <cell r="AP1345">
            <v>2802.75</v>
          </cell>
          <cell r="AQ1345">
            <v>2179.9166666666665</v>
          </cell>
          <cell r="AR1345">
            <v>1557.0833333333333</v>
          </cell>
          <cell r="AS1345">
            <v>934.25</v>
          </cell>
          <cell r="AT1345">
            <v>311.41666666666669</v>
          </cell>
          <cell r="AU1345">
            <v>0</v>
          </cell>
          <cell r="AV1345">
            <v>0</v>
          </cell>
          <cell r="AW1345">
            <v>0</v>
          </cell>
          <cell r="AX1345">
            <v>0</v>
          </cell>
          <cell r="AY1345">
            <v>0</v>
          </cell>
          <cell r="AZ1345">
            <v>0</v>
          </cell>
          <cell r="BA1345">
            <v>0</v>
          </cell>
          <cell r="BB1345">
            <v>0</v>
          </cell>
          <cell r="BC1345">
            <v>0</v>
          </cell>
          <cell r="BD1345">
            <v>0</v>
          </cell>
          <cell r="BE1345">
            <v>0</v>
          </cell>
        </row>
        <row r="1346">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row>
        <row r="1347">
          <cell r="AN1347">
            <v>160192.01541666666</v>
          </cell>
          <cell r="AO1347">
            <v>160193.15291666667</v>
          </cell>
          <cell r="AP1347">
            <v>160194.29041666666</v>
          </cell>
          <cell r="AQ1347">
            <v>160195.42791666667</v>
          </cell>
          <cell r="AR1347">
            <v>160196.56541666665</v>
          </cell>
          <cell r="AS1347">
            <v>160197.70291666666</v>
          </cell>
          <cell r="AT1347">
            <v>160198.84041666667</v>
          </cell>
          <cell r="AU1347">
            <v>159888.36708333335</v>
          </cell>
          <cell r="AV1347">
            <v>159266.35</v>
          </cell>
          <cell r="AW1347">
            <v>158644.4</v>
          </cell>
          <cell r="AX1347">
            <v>158022.44999999998</v>
          </cell>
          <cell r="AY1347">
            <v>157400.5</v>
          </cell>
          <cell r="AZ1347">
            <v>156778.55000000002</v>
          </cell>
          <cell r="BA1347">
            <v>156156.6</v>
          </cell>
          <cell r="BB1347">
            <v>155534.65</v>
          </cell>
          <cell r="BC1347">
            <v>154912.69999999998</v>
          </cell>
          <cell r="BD1347">
            <v>154290.75</v>
          </cell>
          <cell r="BE1347">
            <v>153668.80000000002</v>
          </cell>
        </row>
        <row r="1348">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row>
        <row r="1349">
          <cell r="AN1349">
            <v>24791.666666666668</v>
          </cell>
          <cell r="AO1349">
            <v>21875</v>
          </cell>
          <cell r="AP1349">
            <v>18958.333333333332</v>
          </cell>
          <cell r="AQ1349">
            <v>16041.666666666666</v>
          </cell>
          <cell r="AR1349">
            <v>13125</v>
          </cell>
          <cell r="AS1349">
            <v>10208.333333333334</v>
          </cell>
          <cell r="AT1349">
            <v>7291.666666666667</v>
          </cell>
          <cell r="AU1349">
            <v>4375</v>
          </cell>
          <cell r="AV1349">
            <v>1458.3333333333333</v>
          </cell>
          <cell r="AW1349">
            <v>0</v>
          </cell>
          <cell r="AX1349">
            <v>0</v>
          </cell>
          <cell r="AY1349">
            <v>0</v>
          </cell>
          <cell r="AZ1349">
            <v>0</v>
          </cell>
          <cell r="BA1349">
            <v>0</v>
          </cell>
          <cell r="BB1349">
            <v>0</v>
          </cell>
          <cell r="BC1349">
            <v>0</v>
          </cell>
          <cell r="BD1349">
            <v>0</v>
          </cell>
          <cell r="BE1349">
            <v>0</v>
          </cell>
        </row>
        <row r="1350">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row>
        <row r="1351">
          <cell r="AN1351">
            <v>-2376624.1495833332</v>
          </cell>
          <cell r="AO1351">
            <v>-2653781.0666666678</v>
          </cell>
          <cell r="AP1351">
            <v>-1486703.2733333337</v>
          </cell>
          <cell r="AQ1351">
            <v>-278133.08625000017</v>
          </cell>
          <cell r="AR1351">
            <v>1296265.7945833334</v>
          </cell>
          <cell r="AS1351">
            <v>2774577.5133333337</v>
          </cell>
          <cell r="AT1351">
            <v>2051224.8591666666</v>
          </cell>
          <cell r="AU1351">
            <v>-180100.8691666665</v>
          </cell>
          <cell r="AV1351">
            <v>-713307.90666666673</v>
          </cell>
          <cell r="AW1351">
            <v>-1180342.42875</v>
          </cell>
          <cell r="AX1351">
            <v>-2111346.2204166665</v>
          </cell>
          <cell r="AY1351">
            <v>-1752412.4195833334</v>
          </cell>
          <cell r="AZ1351">
            <v>-493440.88375000004</v>
          </cell>
          <cell r="BA1351">
            <v>185536.16666666666</v>
          </cell>
          <cell r="BB1351">
            <v>0</v>
          </cell>
          <cell r="BC1351">
            <v>0</v>
          </cell>
          <cell r="BD1351">
            <v>0</v>
          </cell>
          <cell r="BE1351">
            <v>0</v>
          </cell>
        </row>
        <row r="1352">
          <cell r="AN1352">
            <v>4380735.0025000004</v>
          </cell>
          <cell r="AO1352">
            <v>4448154.90625</v>
          </cell>
          <cell r="AP1352">
            <v>4516069.5262500001</v>
          </cell>
          <cell r="AQ1352">
            <v>4584480.2866666662</v>
          </cell>
          <cell r="AR1352">
            <v>4644575.47</v>
          </cell>
          <cell r="AS1352">
            <v>4702666.1716666669</v>
          </cell>
          <cell r="AT1352">
            <v>4770131.6345833326</v>
          </cell>
          <cell r="AU1352">
            <v>4843233.9308333332</v>
          </cell>
          <cell r="AV1352">
            <v>4921982.3612499991</v>
          </cell>
          <cell r="AW1352">
            <v>5006465.7437500004</v>
          </cell>
          <cell r="AX1352">
            <v>5096555.6266666679</v>
          </cell>
          <cell r="AY1352">
            <v>5191727.5341666667</v>
          </cell>
          <cell r="AZ1352">
            <v>5292497.0862499997</v>
          </cell>
          <cell r="BA1352">
            <v>5401147.2600000007</v>
          </cell>
          <cell r="BB1352">
            <v>5519137.5358333327</v>
          </cell>
          <cell r="BC1352">
            <v>5646472.4433333343</v>
          </cell>
          <cell r="BD1352">
            <v>5791969.6433333335</v>
          </cell>
          <cell r="BE1352">
            <v>5949101.2108333334</v>
          </cell>
        </row>
        <row r="1353">
          <cell r="AN1353">
            <v>53708089.472916663</v>
          </cell>
          <cell r="AO1353">
            <v>56868745.339583337</v>
          </cell>
          <cell r="AP1353">
            <v>60010945.997916661</v>
          </cell>
          <cell r="AQ1353">
            <v>63100427.709166668</v>
          </cell>
          <cell r="AR1353">
            <v>66137472.837500006</v>
          </cell>
          <cell r="AS1353">
            <v>69156627.484999999</v>
          </cell>
          <cell r="AT1353">
            <v>72157891.65125002</v>
          </cell>
          <cell r="AU1353">
            <v>75141265.336249992</v>
          </cell>
          <cell r="AV1353">
            <v>78106748.540416658</v>
          </cell>
          <cell r="AW1353">
            <v>79224896.805833325</v>
          </cell>
          <cell r="AX1353">
            <v>78511445.129166663</v>
          </cell>
          <cell r="AY1353">
            <v>77811572.966666654</v>
          </cell>
          <cell r="AZ1353">
            <v>77125280.318333328</v>
          </cell>
          <cell r="BA1353">
            <v>76452567.184166655</v>
          </cell>
          <cell r="BB1353">
            <v>75793433.564166665</v>
          </cell>
          <cell r="BC1353">
            <v>75156514.563333333</v>
          </cell>
          <cell r="BD1353">
            <v>74541820.485833332</v>
          </cell>
          <cell r="BE1353">
            <v>73940726.530833349</v>
          </cell>
        </row>
        <row r="1354">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row>
        <row r="1355">
          <cell r="AN1355">
            <v>5102589.2970833331</v>
          </cell>
          <cell r="AO1355">
            <v>5262833.2608333332</v>
          </cell>
          <cell r="AP1355">
            <v>5421464.3808333343</v>
          </cell>
          <cell r="AQ1355">
            <v>5578482.6570833335</v>
          </cell>
          <cell r="AR1355">
            <v>5733888.0895833336</v>
          </cell>
          <cell r="AS1355">
            <v>5887680.6783333337</v>
          </cell>
          <cell r="AT1355">
            <v>6039860.4233333319</v>
          </cell>
          <cell r="AU1355">
            <v>6190427.324583333</v>
          </cell>
          <cell r="AV1355">
            <v>6339381.3820833331</v>
          </cell>
          <cell r="AW1355">
            <v>6316379.5354166664</v>
          </cell>
          <cell r="AX1355">
            <v>6123201.7058333335</v>
          </cell>
          <cell r="AY1355">
            <v>5931970.875</v>
          </cell>
          <cell r="AZ1355">
            <v>5742687.0429166658</v>
          </cell>
          <cell r="BA1355">
            <v>5555350.21</v>
          </cell>
          <cell r="BB1355">
            <v>5369960.3762499988</v>
          </cell>
          <cell r="BC1355">
            <v>5186517.5412500007</v>
          </cell>
          <cell r="BD1355">
            <v>5005021.705000001</v>
          </cell>
          <cell r="BE1355">
            <v>4825472.8679166669</v>
          </cell>
        </row>
        <row r="1356">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row>
        <row r="1357">
          <cell r="AN1357">
            <v>-1485648.6625000003</v>
          </cell>
          <cell r="AO1357">
            <v>-1447070.6450000005</v>
          </cell>
          <cell r="AP1357">
            <v>-1409068.6691666672</v>
          </cell>
          <cell r="AQ1357">
            <v>-1366319.8183333336</v>
          </cell>
          <cell r="AR1357">
            <v>-1318440.509166667</v>
          </cell>
          <cell r="AS1357">
            <v>-1265461.4916666665</v>
          </cell>
          <cell r="AT1357">
            <v>-1207831.9741666666</v>
          </cell>
          <cell r="AU1357">
            <v>-1150909.7483333333</v>
          </cell>
          <cell r="AV1357">
            <v>-1094694.7291666667</v>
          </cell>
          <cell r="AW1357">
            <v>-1067361.9166666667</v>
          </cell>
          <cell r="AX1357">
            <v>-1068533.4441666668</v>
          </cell>
          <cell r="AY1357">
            <v>-1069656.3608333336</v>
          </cell>
          <cell r="AZ1357">
            <v>-1070730.6666666667</v>
          </cell>
          <cell r="BA1357">
            <v>-1071756.3616666666</v>
          </cell>
          <cell r="BB1357">
            <v>-1072733.4458333335</v>
          </cell>
          <cell r="BC1357">
            <v>-1066333.79375</v>
          </cell>
          <cell r="BD1357">
            <v>-1052648.5512500003</v>
          </cell>
          <cell r="BE1357">
            <v>-1039096.9895833335</v>
          </cell>
        </row>
        <row r="1358">
          <cell r="AN1358">
            <v>3521067.6641666666</v>
          </cell>
          <cell r="AO1358">
            <v>3533655.8462499999</v>
          </cell>
          <cell r="AP1358">
            <v>3544364.2029166664</v>
          </cell>
          <cell r="AQ1358">
            <v>3552932.4854166671</v>
          </cell>
          <cell r="AR1358">
            <v>3561869.5658333334</v>
          </cell>
          <cell r="AS1358">
            <v>3572583.8087499999</v>
          </cell>
          <cell r="AT1358">
            <v>3583962.1199999996</v>
          </cell>
          <cell r="AU1358">
            <v>3595577.3037500004</v>
          </cell>
          <cell r="AV1358">
            <v>3606523.5258333329</v>
          </cell>
          <cell r="AW1358">
            <v>3616887.2787499991</v>
          </cell>
          <cell r="AX1358">
            <v>3628081.9579166672</v>
          </cell>
          <cell r="AY1358">
            <v>3640817.0495833331</v>
          </cell>
          <cell r="AZ1358">
            <v>3655995.0066666664</v>
          </cell>
          <cell r="BA1358">
            <v>3672802.6487500002</v>
          </cell>
          <cell r="BB1358">
            <v>3691828.0245833327</v>
          </cell>
          <cell r="BC1358">
            <v>3714216.137916666</v>
          </cell>
          <cell r="BD1358">
            <v>3737668.9079166665</v>
          </cell>
          <cell r="BE1358">
            <v>3761330.0379166659</v>
          </cell>
        </row>
        <row r="1359">
          <cell r="AN1359">
            <v>2562568</v>
          </cell>
          <cell r="AO1359">
            <v>2562568</v>
          </cell>
          <cell r="AP1359">
            <v>2562568</v>
          </cell>
          <cell r="AQ1359">
            <v>2562568</v>
          </cell>
          <cell r="AR1359">
            <v>2562568</v>
          </cell>
          <cell r="AS1359">
            <v>2562568</v>
          </cell>
          <cell r="AT1359">
            <v>2562568</v>
          </cell>
          <cell r="AU1359">
            <v>2562568</v>
          </cell>
          <cell r="AV1359">
            <v>2562568</v>
          </cell>
          <cell r="AW1359">
            <v>2562568</v>
          </cell>
          <cell r="AX1359">
            <v>2562568</v>
          </cell>
          <cell r="AY1359">
            <v>2562568</v>
          </cell>
          <cell r="AZ1359">
            <v>2562568</v>
          </cell>
          <cell r="BA1359">
            <v>2562568</v>
          </cell>
          <cell r="BB1359">
            <v>2562568</v>
          </cell>
          <cell r="BC1359">
            <v>2562568</v>
          </cell>
          <cell r="BD1359">
            <v>2562568</v>
          </cell>
          <cell r="BE1359">
            <v>2562568</v>
          </cell>
        </row>
        <row r="1360">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row>
        <row r="1361">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row>
        <row r="1362">
          <cell r="AN1362">
            <v>2186861.9499999997</v>
          </cell>
          <cell r="AO1362">
            <v>2178792.35</v>
          </cell>
          <cell r="AP1362">
            <v>2170722.75</v>
          </cell>
          <cell r="AQ1362">
            <v>2162653.15</v>
          </cell>
          <cell r="AR1362">
            <v>2154583.5500000003</v>
          </cell>
          <cell r="AS1362">
            <v>2146513.9499999997</v>
          </cell>
          <cell r="AT1362">
            <v>2138444.35</v>
          </cell>
          <cell r="AU1362">
            <v>2130374.75</v>
          </cell>
          <cell r="AV1362">
            <v>2122305.15</v>
          </cell>
          <cell r="AW1362">
            <v>2114235.5500000003</v>
          </cell>
          <cell r="AX1362">
            <v>2106165.9499999997</v>
          </cell>
          <cell r="AY1362">
            <v>2098096.35</v>
          </cell>
          <cell r="AZ1362">
            <v>2090026.75</v>
          </cell>
          <cell r="BA1362">
            <v>2081957.1499999997</v>
          </cell>
          <cell r="BB1362">
            <v>2073887.55</v>
          </cell>
          <cell r="BC1362">
            <v>2065817.95</v>
          </cell>
          <cell r="BD1362">
            <v>2057748.3500000003</v>
          </cell>
          <cell r="BE1362">
            <v>2049678.7500000002</v>
          </cell>
        </row>
        <row r="1363">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row>
        <row r="1364">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row>
        <row r="1365">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row>
        <row r="1366">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row>
        <row r="1367">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row>
        <row r="1368">
          <cell r="AN1368">
            <v>1064591.125</v>
          </cell>
          <cell r="AO1368">
            <v>1228374.375</v>
          </cell>
          <cell r="AP1368">
            <v>1392157.625</v>
          </cell>
          <cell r="AQ1368">
            <v>1555940.875</v>
          </cell>
          <cell r="AR1368">
            <v>1719724.125</v>
          </cell>
          <cell r="AS1368">
            <v>1883507.375</v>
          </cell>
          <cell r="AT1368">
            <v>1965399</v>
          </cell>
          <cell r="AU1368">
            <v>1965399</v>
          </cell>
          <cell r="AV1368">
            <v>1965399</v>
          </cell>
          <cell r="AW1368">
            <v>1965399</v>
          </cell>
          <cell r="AX1368">
            <v>1965399</v>
          </cell>
          <cell r="AY1368">
            <v>1883507.375</v>
          </cell>
          <cell r="AZ1368">
            <v>1801615.75</v>
          </cell>
          <cell r="BA1368">
            <v>1801615.75</v>
          </cell>
          <cell r="BB1368">
            <v>1801615.75</v>
          </cell>
          <cell r="BC1368">
            <v>1801615.75</v>
          </cell>
          <cell r="BD1368">
            <v>1801615.75</v>
          </cell>
          <cell r="BE1368">
            <v>1801615.75</v>
          </cell>
        </row>
        <row r="1369">
          <cell r="AN1369">
            <v>613897.51583333325</v>
          </cell>
          <cell r="AO1369">
            <v>607714.03416666656</v>
          </cell>
          <cell r="AP1369">
            <v>601753.24416666676</v>
          </cell>
          <cell r="AQ1369">
            <v>593430.22291666653</v>
          </cell>
          <cell r="AR1369">
            <v>581896.24000000011</v>
          </cell>
          <cell r="AS1369">
            <v>573826.70083333331</v>
          </cell>
          <cell r="AT1369">
            <v>577698.05041666667</v>
          </cell>
          <cell r="AU1369">
            <v>588636.48208333331</v>
          </cell>
          <cell r="AV1369">
            <v>600364.11333333328</v>
          </cell>
          <cell r="AW1369">
            <v>611351.04291666672</v>
          </cell>
          <cell r="AX1369">
            <v>623255.2845833333</v>
          </cell>
          <cell r="AY1369">
            <v>634205.86291666667</v>
          </cell>
          <cell r="AZ1369">
            <v>632873.85083333321</v>
          </cell>
          <cell r="BA1369">
            <v>621069.42708333337</v>
          </cell>
          <cell r="BB1369">
            <v>608623.5149999999</v>
          </cell>
          <cell r="BC1369">
            <v>597942.74958333327</v>
          </cell>
          <cell r="BD1369">
            <v>587698.18125000002</v>
          </cell>
          <cell r="BE1369">
            <v>579317.00208333344</v>
          </cell>
        </row>
        <row r="1370">
          <cell r="AN1370">
            <v>326252.04499999998</v>
          </cell>
          <cell r="AO1370">
            <v>319159.61000000004</v>
          </cell>
          <cell r="AP1370">
            <v>312067.17499999999</v>
          </cell>
          <cell r="AQ1370">
            <v>304974.74</v>
          </cell>
          <cell r="AR1370">
            <v>297882.30458333337</v>
          </cell>
          <cell r="AS1370">
            <v>290789.86916666664</v>
          </cell>
          <cell r="AT1370">
            <v>283697.4341666667</v>
          </cell>
          <cell r="AU1370">
            <v>276604.99916666665</v>
          </cell>
          <cell r="AV1370">
            <v>269512.56375000003</v>
          </cell>
          <cell r="AW1370">
            <v>262420.12833333336</v>
          </cell>
          <cell r="AX1370">
            <v>255327.69375000001</v>
          </cell>
          <cell r="AY1370">
            <v>248235.25916666668</v>
          </cell>
          <cell r="AZ1370">
            <v>241142.82416666663</v>
          </cell>
          <cell r="BA1370">
            <v>234050.38916666669</v>
          </cell>
          <cell r="BB1370">
            <v>226957.95458333334</v>
          </cell>
          <cell r="BC1370">
            <v>219865.52000000002</v>
          </cell>
          <cell r="BD1370">
            <v>212773.08499999999</v>
          </cell>
          <cell r="BE1370">
            <v>205680.65</v>
          </cell>
        </row>
        <row r="1371">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row>
        <row r="1372">
          <cell r="AN1372">
            <v>1336859.70625</v>
          </cell>
          <cell r="AO1372">
            <v>1265011.0066666666</v>
          </cell>
          <cell r="AP1372">
            <v>1197033.41625</v>
          </cell>
          <cell r="AQ1372">
            <v>1132926.9279166667</v>
          </cell>
          <cell r="AR1372">
            <v>1072691.5416666667</v>
          </cell>
          <cell r="AS1372">
            <v>1037676.6449999999</v>
          </cell>
          <cell r="AT1372">
            <v>1051108.82125</v>
          </cell>
          <cell r="AU1372">
            <v>1091638.6829166666</v>
          </cell>
          <cell r="AV1372">
            <v>1136039.6466666667</v>
          </cell>
          <cell r="AW1372">
            <v>1184311.6833333333</v>
          </cell>
          <cell r="AX1372">
            <v>1236454.7904166665</v>
          </cell>
          <cell r="AY1372">
            <v>1292468.9949999999</v>
          </cell>
          <cell r="AZ1372">
            <v>1343483.6629166666</v>
          </cell>
          <cell r="BA1372">
            <v>1386541.9066666665</v>
          </cell>
          <cell r="BB1372">
            <v>1427557.4800000002</v>
          </cell>
          <cell r="BC1372">
            <v>1466530.39</v>
          </cell>
          <cell r="BD1372">
            <v>1503460.6366666667</v>
          </cell>
          <cell r="BE1372">
            <v>1526092.2700000003</v>
          </cell>
        </row>
        <row r="1373">
          <cell r="AN1373">
            <v>24024.018750000003</v>
          </cell>
          <cell r="AO1373">
            <v>21207.440000000002</v>
          </cell>
          <cell r="AP1373">
            <v>18465.025833333333</v>
          </cell>
          <cell r="AQ1373">
            <v>15695.877083333333</v>
          </cell>
          <cell r="AR1373">
            <v>12877.41666666667</v>
          </cell>
          <cell r="AS1373">
            <v>9905.7833333333328</v>
          </cell>
          <cell r="AT1373">
            <v>7678.755416666666</v>
          </cell>
          <cell r="AU1373">
            <v>6371.1137500000013</v>
          </cell>
          <cell r="AV1373">
            <v>5171.4799999999987</v>
          </cell>
          <cell r="AW1373">
            <v>4158.2899999999981</v>
          </cell>
          <cell r="AX1373">
            <v>3268.6279166666659</v>
          </cell>
          <cell r="AY1373">
            <v>2470.4775</v>
          </cell>
          <cell r="AZ1373">
            <v>1800.3483333333334</v>
          </cell>
          <cell r="BA1373">
            <v>1236.4975000000002</v>
          </cell>
          <cell r="BB1373">
            <v>788.54833333333352</v>
          </cell>
          <cell r="BC1373">
            <v>441.76875000000001</v>
          </cell>
          <cell r="BD1373">
            <v>144.30083333333332</v>
          </cell>
          <cell r="BE1373">
            <v>5.8333333333333327E-3</v>
          </cell>
        </row>
        <row r="1374">
          <cell r="AN1374">
            <v>11765.310833333331</v>
          </cell>
          <cell r="AO1374">
            <v>11034.000833333332</v>
          </cell>
          <cell r="AP1374">
            <v>11034.000833333332</v>
          </cell>
          <cell r="AQ1374">
            <v>9562.7816666666677</v>
          </cell>
          <cell r="AR1374">
            <v>8091.5625</v>
          </cell>
          <cell r="AS1374">
            <v>8091.5625</v>
          </cell>
          <cell r="AT1374">
            <v>5298.4187499999998</v>
          </cell>
          <cell r="AU1374">
            <v>2505.2750000000001</v>
          </cell>
          <cell r="AV1374">
            <v>2505.2750000000001</v>
          </cell>
          <cell r="AW1374">
            <v>1252.6375</v>
          </cell>
          <cell r="AX1374">
            <v>0</v>
          </cell>
          <cell r="AY1374">
            <v>0</v>
          </cell>
          <cell r="AZ1374">
            <v>0</v>
          </cell>
          <cell r="BA1374">
            <v>0</v>
          </cell>
          <cell r="BB1374">
            <v>0</v>
          </cell>
          <cell r="BC1374">
            <v>0</v>
          </cell>
          <cell r="BD1374">
            <v>0</v>
          </cell>
          <cell r="BE1374">
            <v>0</v>
          </cell>
        </row>
        <row r="1375">
          <cell r="AN1375">
            <v>295989.66000000003</v>
          </cell>
          <cell r="AO1375">
            <v>295080.71000000002</v>
          </cell>
          <cell r="AP1375">
            <v>294171.76</v>
          </cell>
          <cell r="AQ1375">
            <v>293262.81000000006</v>
          </cell>
          <cell r="AR1375">
            <v>292353.86000000004</v>
          </cell>
          <cell r="AS1375">
            <v>291349.15583333338</v>
          </cell>
          <cell r="AT1375">
            <v>289723.83624999999</v>
          </cell>
          <cell r="AU1375">
            <v>287533.28125</v>
          </cell>
          <cell r="AV1375">
            <v>285261.97833333333</v>
          </cell>
          <cell r="AW1375">
            <v>282909.92749999999</v>
          </cell>
          <cell r="AX1375">
            <v>280477.12874999997</v>
          </cell>
          <cell r="AY1375">
            <v>277963.58208333334</v>
          </cell>
          <cell r="AZ1375">
            <v>275369.28750000003</v>
          </cell>
          <cell r="BA1375">
            <v>272562.27583333326</v>
          </cell>
          <cell r="BB1375">
            <v>269509.55458333332</v>
          </cell>
          <cell r="BC1375">
            <v>266310.10083333333</v>
          </cell>
          <cell r="BD1375">
            <v>262963.91458333336</v>
          </cell>
          <cell r="BE1375">
            <v>259398.07916666669</v>
          </cell>
        </row>
        <row r="1376">
          <cell r="AN1376">
            <v>325400.8329166667</v>
          </cell>
          <cell r="AO1376">
            <v>321383.53958333336</v>
          </cell>
          <cell r="AP1376">
            <v>317366.24625000003</v>
          </cell>
          <cell r="AQ1376">
            <v>313348.95333333337</v>
          </cell>
          <cell r="AR1376">
            <v>309331.66000000003</v>
          </cell>
          <cell r="AS1376">
            <v>305314.36708333337</v>
          </cell>
          <cell r="AT1376">
            <v>301297.07375000004</v>
          </cell>
          <cell r="AU1376">
            <v>297279.78000000003</v>
          </cell>
          <cell r="AV1376">
            <v>293262.48666666663</v>
          </cell>
          <cell r="AW1376">
            <v>289245.1933333333</v>
          </cell>
          <cell r="AX1376">
            <v>285227.89999999997</v>
          </cell>
          <cell r="AY1376">
            <v>281210.60625000001</v>
          </cell>
          <cell r="AZ1376">
            <v>277193.31208333332</v>
          </cell>
          <cell r="BA1376">
            <v>273176.01874999999</v>
          </cell>
          <cell r="BB1376">
            <v>269158.72583333327</v>
          </cell>
          <cell r="BC1376">
            <v>265141.43250000005</v>
          </cell>
          <cell r="BD1376">
            <v>261124.13916666666</v>
          </cell>
          <cell r="BE1376">
            <v>257106.84583333335</v>
          </cell>
        </row>
        <row r="1377">
          <cell r="AN1377">
            <v>3257380.9162499998</v>
          </cell>
          <cell r="AO1377">
            <v>3231576.4804166667</v>
          </cell>
          <cell r="AP1377">
            <v>3205772.0445833337</v>
          </cell>
          <cell r="AQ1377">
            <v>3179967.6087500006</v>
          </cell>
          <cell r="AR1377">
            <v>3154163.1729166671</v>
          </cell>
          <cell r="AS1377">
            <v>3128358.737083334</v>
          </cell>
          <cell r="AT1377">
            <v>3102554.30125</v>
          </cell>
          <cell r="AU1377">
            <v>3076749.8654166665</v>
          </cell>
          <cell r="AV1377">
            <v>3050945.4295833334</v>
          </cell>
          <cell r="AW1377">
            <v>3025140.9937499999</v>
          </cell>
          <cell r="AX1377">
            <v>2999336.5579166668</v>
          </cell>
          <cell r="AY1377">
            <v>2973532.1220833338</v>
          </cell>
          <cell r="AZ1377">
            <v>2947727.6862500007</v>
          </cell>
          <cell r="BA1377">
            <v>2921923.2504166667</v>
          </cell>
          <cell r="BB1377">
            <v>2896118.8145833332</v>
          </cell>
          <cell r="BC1377">
            <v>2870314.3787500001</v>
          </cell>
          <cell r="BD1377">
            <v>2844509.9429166671</v>
          </cell>
          <cell r="BE1377">
            <v>2818705.5070833336</v>
          </cell>
        </row>
        <row r="1378">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row>
        <row r="1379">
          <cell r="AN1379">
            <v>3706397.4629166662</v>
          </cell>
          <cell r="AO1379">
            <v>3718089.8349999995</v>
          </cell>
          <cell r="AP1379">
            <v>3728921.8341666665</v>
          </cell>
          <cell r="AQ1379">
            <v>3738893.4208333339</v>
          </cell>
          <cell r="AR1379">
            <v>3747979.9212500001</v>
          </cell>
          <cell r="AS1379">
            <v>3756200.6799999997</v>
          </cell>
          <cell r="AT1379">
            <v>3763585.0683333329</v>
          </cell>
          <cell r="AU1379">
            <v>3770129.9066666667</v>
          </cell>
          <cell r="AV1379">
            <v>3775846.6437500003</v>
          </cell>
          <cell r="AW1379">
            <v>3781146.1391666667</v>
          </cell>
          <cell r="AX1379">
            <v>3786483.7754166662</v>
          </cell>
          <cell r="AY1379">
            <v>3791905.0649999995</v>
          </cell>
          <cell r="AZ1379">
            <v>3797410.9729166664</v>
          </cell>
          <cell r="BA1379">
            <v>3802999.7129166662</v>
          </cell>
          <cell r="BB1379">
            <v>3808669.5249999999</v>
          </cell>
          <cell r="BC1379">
            <v>3814420.4187499997</v>
          </cell>
          <cell r="BD1379">
            <v>3820281.6366666672</v>
          </cell>
          <cell r="BE1379">
            <v>3826238.4087499999</v>
          </cell>
        </row>
        <row r="1380">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row>
        <row r="1381">
          <cell r="AN1381">
            <v>150927165.79166666</v>
          </cell>
          <cell r="AO1381">
            <v>152620276.70833334</v>
          </cell>
          <cell r="AP1381">
            <v>154333431.41666666</v>
          </cell>
          <cell r="AQ1381">
            <v>155967970.79166666</v>
          </cell>
          <cell r="AR1381">
            <v>157507621.91666666</v>
          </cell>
          <cell r="AS1381">
            <v>159095716.58333334</v>
          </cell>
          <cell r="AT1381">
            <v>160823090.5</v>
          </cell>
          <cell r="AU1381">
            <v>162672622.45833334</v>
          </cell>
          <cell r="AV1381">
            <v>164500648.41666666</v>
          </cell>
          <cell r="AW1381">
            <v>166215292.54166666</v>
          </cell>
          <cell r="AX1381">
            <v>167798823.29166666</v>
          </cell>
          <cell r="AY1381">
            <v>169435493.58333334</v>
          </cell>
          <cell r="AZ1381">
            <v>171069926</v>
          </cell>
          <cell r="BA1381">
            <v>172565335.95833334</v>
          </cell>
          <cell r="BB1381">
            <v>174026949.04166666</v>
          </cell>
          <cell r="BC1381">
            <v>175486347.58333334</v>
          </cell>
          <cell r="BD1381">
            <v>176893434.45833334</v>
          </cell>
          <cell r="BE1381">
            <v>178181968.75</v>
          </cell>
        </row>
        <row r="1382">
          <cell r="AN1382">
            <v>337019.375</v>
          </cell>
          <cell r="AO1382">
            <v>275743.125</v>
          </cell>
          <cell r="AP1382">
            <v>214466.875</v>
          </cell>
          <cell r="AQ1382">
            <v>153190.625</v>
          </cell>
          <cell r="AR1382">
            <v>91914.375</v>
          </cell>
          <cell r="AS1382">
            <v>30638.125</v>
          </cell>
          <cell r="AT1382">
            <v>0</v>
          </cell>
          <cell r="AU1382">
            <v>0</v>
          </cell>
          <cell r="AV1382">
            <v>0</v>
          </cell>
          <cell r="AW1382">
            <v>0</v>
          </cell>
          <cell r="AX1382">
            <v>0</v>
          </cell>
          <cell r="AY1382">
            <v>0</v>
          </cell>
          <cell r="AZ1382">
            <v>0</v>
          </cell>
          <cell r="BA1382">
            <v>0</v>
          </cell>
          <cell r="BB1382">
            <v>0</v>
          </cell>
          <cell r="BC1382">
            <v>0</v>
          </cell>
          <cell r="BD1382">
            <v>0</v>
          </cell>
          <cell r="BE1382">
            <v>0</v>
          </cell>
        </row>
        <row r="1383">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row>
        <row r="1384">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row>
        <row r="1385">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row>
        <row r="1386">
          <cell r="AN1386">
            <v>48451469.310416669</v>
          </cell>
          <cell r="AO1386">
            <v>49421730.706250004</v>
          </cell>
          <cell r="AP1386">
            <v>50353745.895833336</v>
          </cell>
          <cell r="AQ1386">
            <v>51243429.752083331</v>
          </cell>
          <cell r="AR1386">
            <v>52131058.962500006</v>
          </cell>
          <cell r="AS1386">
            <v>53044773.177083343</v>
          </cell>
          <cell r="AT1386">
            <v>53968409.497916661</v>
          </cell>
          <cell r="AU1386">
            <v>54892748.808333337</v>
          </cell>
          <cell r="AV1386">
            <v>55805507.960416675</v>
          </cell>
          <cell r="AW1386">
            <v>56692996.616666675</v>
          </cell>
          <cell r="AX1386">
            <v>57563410.945833348</v>
          </cell>
          <cell r="AY1386">
            <v>58439344.570833333</v>
          </cell>
          <cell r="AZ1386">
            <v>59296329.26874999</v>
          </cell>
          <cell r="BA1386">
            <v>60101550.03125</v>
          </cell>
          <cell r="BB1386">
            <v>60888572.485416651</v>
          </cell>
          <cell r="BC1386">
            <v>61674402.489583343</v>
          </cell>
          <cell r="BD1386">
            <v>62432064.66875001</v>
          </cell>
          <cell r="BE1386">
            <v>63145581.391666681</v>
          </cell>
        </row>
        <row r="1387">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row>
        <row r="1388">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row>
        <row r="1389">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row>
        <row r="1390">
          <cell r="AN1390">
            <v>253282.94166666665</v>
          </cell>
          <cell r="AO1390">
            <v>252947.56291666665</v>
          </cell>
          <cell r="AP1390">
            <v>262248.31208333332</v>
          </cell>
          <cell r="AQ1390">
            <v>271351.80166666664</v>
          </cell>
          <cell r="AR1390">
            <v>279448.52875</v>
          </cell>
          <cell r="AS1390">
            <v>285029.35708333337</v>
          </cell>
          <cell r="AT1390">
            <v>289672.95291666669</v>
          </cell>
          <cell r="AU1390">
            <v>280904.32000000001</v>
          </cell>
          <cell r="AV1390">
            <v>254704.25541666671</v>
          </cell>
          <cell r="AW1390">
            <v>225117.32333333333</v>
          </cell>
          <cell r="AX1390">
            <v>210176.1645833333</v>
          </cell>
          <cell r="AY1390">
            <v>209214.44833333328</v>
          </cell>
          <cell r="AZ1390">
            <v>208472.44374999998</v>
          </cell>
          <cell r="BA1390">
            <v>197664.31124999994</v>
          </cell>
          <cell r="BB1390">
            <v>177253.92499999996</v>
          </cell>
          <cell r="BC1390">
            <v>156970.63</v>
          </cell>
          <cell r="BD1390">
            <v>136240.1925</v>
          </cell>
          <cell r="BE1390">
            <v>115487.98</v>
          </cell>
        </row>
        <row r="1391">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row>
        <row r="1392">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row>
        <row r="1393">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row>
        <row r="1394">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row>
        <row r="1395">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row>
        <row r="1396">
          <cell r="AN1396">
            <v>32765909.292083338</v>
          </cell>
          <cell r="AO1396">
            <v>32765841.806250002</v>
          </cell>
          <cell r="AP1396">
            <v>32765774.32041667</v>
          </cell>
          <cell r="AQ1396">
            <v>32765706.834583338</v>
          </cell>
          <cell r="AR1396">
            <v>32765639.348750006</v>
          </cell>
          <cell r="AS1396">
            <v>32765571.862916667</v>
          </cell>
          <cell r="AT1396">
            <v>32765538.120000001</v>
          </cell>
          <cell r="AU1396">
            <v>32765538.120000001</v>
          </cell>
          <cell r="AV1396">
            <v>32765538.120000001</v>
          </cell>
          <cell r="AW1396">
            <v>32765538.120000001</v>
          </cell>
          <cell r="AX1396">
            <v>32765538.120000001</v>
          </cell>
          <cell r="AY1396">
            <v>32765538.120000001</v>
          </cell>
          <cell r="AZ1396">
            <v>32765538.120000001</v>
          </cell>
          <cell r="BA1396">
            <v>32765538.120000001</v>
          </cell>
          <cell r="BB1396">
            <v>32765538.120000001</v>
          </cell>
          <cell r="BC1396">
            <v>32765538.120000001</v>
          </cell>
          <cell r="BD1396">
            <v>32765538.120000001</v>
          </cell>
          <cell r="BE1396">
            <v>32765538.120000001</v>
          </cell>
        </row>
        <row r="1397">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row>
        <row r="1398">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row>
        <row r="1399">
          <cell r="AN1399">
            <v>24062.5</v>
          </cell>
          <cell r="AO1399">
            <v>23187.5</v>
          </cell>
          <cell r="AP1399">
            <v>22312.5</v>
          </cell>
          <cell r="AQ1399">
            <v>22494.791666666668</v>
          </cell>
          <cell r="AR1399">
            <v>23734.375</v>
          </cell>
          <cell r="AS1399">
            <v>24973.958333333332</v>
          </cell>
          <cell r="AT1399">
            <v>26723.958333333332</v>
          </cell>
          <cell r="AU1399">
            <v>28984.375</v>
          </cell>
          <cell r="AV1399">
            <v>31244.791666666668</v>
          </cell>
          <cell r="AW1399">
            <v>33359.375</v>
          </cell>
          <cell r="AX1399">
            <v>35328.125</v>
          </cell>
          <cell r="AY1399">
            <v>37296.875</v>
          </cell>
          <cell r="AZ1399">
            <v>42109.375</v>
          </cell>
          <cell r="BA1399">
            <v>49765.625</v>
          </cell>
          <cell r="BB1399">
            <v>57421.875</v>
          </cell>
          <cell r="BC1399">
            <v>64385.416666666664</v>
          </cell>
          <cell r="BD1399">
            <v>70656.25</v>
          </cell>
          <cell r="BE1399">
            <v>76927.083333333328</v>
          </cell>
        </row>
        <row r="1400">
          <cell r="AN1400">
            <v>338989.58333333331</v>
          </cell>
          <cell r="AO1400">
            <v>341468.75</v>
          </cell>
          <cell r="AP1400">
            <v>329218.75</v>
          </cell>
          <cell r="AQ1400">
            <v>304572.91666666669</v>
          </cell>
          <cell r="AR1400">
            <v>282260.41666666669</v>
          </cell>
          <cell r="AS1400">
            <v>258766.66666666666</v>
          </cell>
          <cell r="AT1400">
            <v>232961.45833333334</v>
          </cell>
          <cell r="AU1400">
            <v>205457.29166666666</v>
          </cell>
          <cell r="AV1400">
            <v>177384.375</v>
          </cell>
          <cell r="AW1400">
            <v>149165.625</v>
          </cell>
          <cell r="AX1400">
            <v>120801.04166666667</v>
          </cell>
          <cell r="AY1400">
            <v>92436.458333333328</v>
          </cell>
          <cell r="AZ1400">
            <v>64217.708333333336</v>
          </cell>
          <cell r="BA1400">
            <v>36144.791666666664</v>
          </cell>
          <cell r="BB1400">
            <v>22801.041666666668</v>
          </cell>
          <cell r="BC1400">
            <v>21707.291666666668</v>
          </cell>
          <cell r="BD1400">
            <v>18134.375</v>
          </cell>
          <cell r="BE1400">
            <v>15742.708333333334</v>
          </cell>
        </row>
        <row r="1401">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row>
        <row r="1402">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row>
        <row r="1403">
          <cell r="AN1403">
            <v>768357.4616666669</v>
          </cell>
          <cell r="AO1403">
            <v>752676.69833333325</v>
          </cell>
          <cell r="AP1403">
            <v>736995.93500000006</v>
          </cell>
          <cell r="AQ1403">
            <v>721315.17166666652</v>
          </cell>
          <cell r="AR1403">
            <v>705634.40833333321</v>
          </cell>
          <cell r="AS1403">
            <v>689953.6449999999</v>
          </cell>
          <cell r="AT1403">
            <v>674272.88166666671</v>
          </cell>
          <cell r="AU1403">
            <v>658592.11833333329</v>
          </cell>
          <cell r="AV1403">
            <v>642911.3550000001</v>
          </cell>
          <cell r="AW1403">
            <v>627230.59166666667</v>
          </cell>
          <cell r="AX1403">
            <v>611549.82833333337</v>
          </cell>
          <cell r="AY1403">
            <v>595869.06499999994</v>
          </cell>
          <cell r="AZ1403">
            <v>580188.30166666664</v>
          </cell>
          <cell r="BA1403">
            <v>564507.53833333321</v>
          </cell>
          <cell r="BB1403">
            <v>548826.77499999991</v>
          </cell>
          <cell r="BC1403">
            <v>533146.0116666666</v>
          </cell>
          <cell r="BD1403">
            <v>517465.24833333335</v>
          </cell>
          <cell r="BE1403">
            <v>501784.48500000004</v>
          </cell>
        </row>
        <row r="1404">
          <cell r="AN1404">
            <v>-5281.2804166666665</v>
          </cell>
          <cell r="AO1404">
            <v>-3381.1462499999998</v>
          </cell>
          <cell r="AP1404">
            <v>-1481.0120833333331</v>
          </cell>
          <cell r="AQ1404">
            <v>419.12208333333365</v>
          </cell>
          <cell r="AR1404">
            <v>2319.2562500000004</v>
          </cell>
          <cell r="AS1404">
            <v>4219.3904166666671</v>
          </cell>
          <cell r="AT1404">
            <v>6119.5245833333347</v>
          </cell>
          <cell r="AU1404">
            <v>8019.6587499999996</v>
          </cell>
          <cell r="AV1404">
            <v>9919.7929166666672</v>
          </cell>
          <cell r="AW1404">
            <v>10869.86</v>
          </cell>
          <cell r="AX1404">
            <v>10869.86</v>
          </cell>
          <cell r="AY1404">
            <v>10869.86</v>
          </cell>
          <cell r="AZ1404">
            <v>10869.86</v>
          </cell>
          <cell r="BA1404">
            <v>10869.86</v>
          </cell>
          <cell r="BB1404">
            <v>10869.86</v>
          </cell>
          <cell r="BC1404">
            <v>10869.86</v>
          </cell>
          <cell r="BD1404">
            <v>10869.86</v>
          </cell>
          <cell r="BE1404">
            <v>10869.86</v>
          </cell>
        </row>
        <row r="1405">
          <cell r="AN1405">
            <v>455867.2704166667</v>
          </cell>
          <cell r="AO1405">
            <v>427409.01041666669</v>
          </cell>
          <cell r="AP1405">
            <v>399382.5691666666</v>
          </cell>
          <cell r="AQ1405">
            <v>371787.9466666666</v>
          </cell>
          <cell r="AR1405">
            <v>344625.14291666663</v>
          </cell>
          <cell r="AS1405">
            <v>317894.15749999997</v>
          </cell>
          <cell r="AT1405">
            <v>291594.99041666667</v>
          </cell>
          <cell r="AU1405">
            <v>265727.64208333334</v>
          </cell>
          <cell r="AV1405">
            <v>240292.11249999996</v>
          </cell>
          <cell r="AW1405">
            <v>215288.40166666664</v>
          </cell>
          <cell r="AX1405">
            <v>190931.0033333333</v>
          </cell>
          <cell r="AY1405">
            <v>167434.41125</v>
          </cell>
          <cell r="AZ1405">
            <v>143778.51708333334</v>
          </cell>
          <cell r="BA1405">
            <v>120565.74291666667</v>
          </cell>
          <cell r="BB1405">
            <v>99418.618750000009</v>
          </cell>
          <cell r="BC1405">
            <v>80337.141666666663</v>
          </cell>
          <cell r="BD1405">
            <v>63321.311666666654</v>
          </cell>
          <cell r="BE1405">
            <v>48371.13208333333</v>
          </cell>
        </row>
        <row r="1406">
          <cell r="AN1406">
            <v>311394.82375000004</v>
          </cell>
          <cell r="AO1406">
            <v>290997.70166666666</v>
          </cell>
          <cell r="AP1406">
            <v>270910.08083333337</v>
          </cell>
          <cell r="AQ1406">
            <v>251131.96083333332</v>
          </cell>
          <cell r="AR1406">
            <v>231663.34166666667</v>
          </cell>
          <cell r="AS1406">
            <v>212504.2233333333</v>
          </cell>
          <cell r="AT1406">
            <v>193654.60583333333</v>
          </cell>
          <cell r="AU1406">
            <v>175114.48958333334</v>
          </cell>
          <cell r="AV1406">
            <v>156883.87416666665</v>
          </cell>
          <cell r="AW1406">
            <v>138962.7595833333</v>
          </cell>
          <cell r="AX1406">
            <v>121504.88208333334</v>
          </cell>
          <cell r="AY1406">
            <v>104663.97749999999</v>
          </cell>
          <cell r="AZ1406">
            <v>88348.172916666663</v>
          </cell>
          <cell r="BA1406">
            <v>72989.247083333335</v>
          </cell>
          <cell r="BB1406">
            <v>59110.851250000007</v>
          </cell>
          <cell r="BC1406">
            <v>46712.983333333337</v>
          </cell>
          <cell r="BD1406">
            <v>35795.643333333333</v>
          </cell>
          <cell r="BE1406">
            <v>26358.833750000002</v>
          </cell>
        </row>
        <row r="1407">
          <cell r="AN1407">
            <v>1467101.7612500002</v>
          </cell>
          <cell r="AO1407">
            <v>1274434.4829166667</v>
          </cell>
          <cell r="AP1407">
            <v>1100656.8191666668</v>
          </cell>
          <cell r="AQ1407">
            <v>944051.25125000009</v>
          </cell>
          <cell r="AR1407">
            <v>806189.43208333338</v>
          </cell>
          <cell r="AS1407">
            <v>685842.54333333333</v>
          </cell>
          <cell r="AT1407">
            <v>579483.33250000014</v>
          </cell>
          <cell r="AU1407">
            <v>490472.72541666665</v>
          </cell>
          <cell r="AV1407">
            <v>424155.55249999993</v>
          </cell>
          <cell r="AW1407">
            <v>382750.82208333333</v>
          </cell>
          <cell r="AX1407">
            <v>351031.66916666669</v>
          </cell>
          <cell r="AY1407">
            <v>316895.16124999995</v>
          </cell>
          <cell r="AZ1407">
            <v>285221.30541666667</v>
          </cell>
          <cell r="BA1407">
            <v>256030.09750000003</v>
          </cell>
          <cell r="BB1407">
            <v>228599.94666666666</v>
          </cell>
          <cell r="BC1407">
            <v>202820.92833333332</v>
          </cell>
          <cell r="BD1407">
            <v>178806.48458333334</v>
          </cell>
          <cell r="BE1407">
            <v>156554.34375</v>
          </cell>
        </row>
        <row r="1408">
          <cell r="AN1408">
            <v>2184773.85</v>
          </cell>
          <cell r="AO1408">
            <v>2154845.6999999997</v>
          </cell>
          <cell r="AP1408">
            <v>2124917.5500000003</v>
          </cell>
          <cell r="AQ1408">
            <v>2094989.3999999997</v>
          </cell>
          <cell r="AR1408">
            <v>2065061.25</v>
          </cell>
          <cell r="AS1408">
            <v>2035133.1000000003</v>
          </cell>
          <cell r="AT1408">
            <v>2005204.95</v>
          </cell>
          <cell r="AU1408">
            <v>1975276.8</v>
          </cell>
          <cell r="AV1408">
            <v>1945348.6499999997</v>
          </cell>
          <cell r="AW1408">
            <v>1915420.4999999998</v>
          </cell>
          <cell r="AX1408">
            <v>1885492.3500000003</v>
          </cell>
          <cell r="AY1408">
            <v>1855564.2</v>
          </cell>
          <cell r="AZ1408">
            <v>1825636.05</v>
          </cell>
          <cell r="BA1408">
            <v>1795707.8999999997</v>
          </cell>
          <cell r="BB1408">
            <v>1765779.75</v>
          </cell>
          <cell r="BC1408">
            <v>1735851.6000000003</v>
          </cell>
          <cell r="BD1408">
            <v>1705923.45</v>
          </cell>
          <cell r="BE1408">
            <v>1675995.3</v>
          </cell>
        </row>
        <row r="1409">
          <cell r="AN1409">
            <v>1168663.6500000001</v>
          </cell>
          <cell r="AO1409">
            <v>1152654.3</v>
          </cell>
          <cell r="AP1409">
            <v>1136644.95</v>
          </cell>
          <cell r="AQ1409">
            <v>1120635.5999999999</v>
          </cell>
          <cell r="AR1409">
            <v>1104626.25</v>
          </cell>
          <cell r="AS1409">
            <v>1088616.9000000001</v>
          </cell>
          <cell r="AT1409">
            <v>1072607.55</v>
          </cell>
          <cell r="AU1409">
            <v>1056598.2</v>
          </cell>
          <cell r="AV1409">
            <v>1040588.85</v>
          </cell>
          <cell r="AW1409">
            <v>1024579.5</v>
          </cell>
          <cell r="AX1409">
            <v>1008570.15</v>
          </cell>
          <cell r="AY1409">
            <v>992560.80000000016</v>
          </cell>
          <cell r="AZ1409">
            <v>976551.44999999984</v>
          </cell>
          <cell r="BA1409">
            <v>960542.1</v>
          </cell>
          <cell r="BB1409">
            <v>944532.75</v>
          </cell>
          <cell r="BC1409">
            <v>928523.4</v>
          </cell>
          <cell r="BD1409">
            <v>912514.05000000016</v>
          </cell>
          <cell r="BE1409">
            <v>896504.69999999984</v>
          </cell>
        </row>
        <row r="1410">
          <cell r="AN1410">
            <v>524239.17208333337</v>
          </cell>
          <cell r="AO1410">
            <v>465485.26791666658</v>
          </cell>
          <cell r="AP1410">
            <v>406731.36375000002</v>
          </cell>
          <cell r="AQ1410">
            <v>347977.45958333329</v>
          </cell>
          <cell r="AR1410">
            <v>289223.55541666661</v>
          </cell>
          <cell r="AS1410">
            <v>230469.65124999997</v>
          </cell>
          <cell r="AT1410">
            <v>171715.74833333332</v>
          </cell>
          <cell r="AU1410">
            <v>112961.84541666666</v>
          </cell>
          <cell r="AV1410">
            <v>66608.26916666668</v>
          </cell>
          <cell r="AW1410">
            <v>34243.847916666673</v>
          </cell>
          <cell r="AX1410">
            <v>9428.0324999999993</v>
          </cell>
          <cell r="AY1410">
            <v>7.0833333333333338E-3</v>
          </cell>
          <cell r="AZ1410">
            <v>0</v>
          </cell>
          <cell r="BA1410">
            <v>0</v>
          </cell>
          <cell r="BB1410">
            <v>0</v>
          </cell>
          <cell r="BC1410">
            <v>0</v>
          </cell>
          <cell r="BD1410">
            <v>0</v>
          </cell>
          <cell r="BE1410">
            <v>0</v>
          </cell>
        </row>
        <row r="1411">
          <cell r="AN1411">
            <v>-8.2500000000000004E-2</v>
          </cell>
          <cell r="AO1411">
            <v>-6.9166666666666668E-2</v>
          </cell>
          <cell r="AP1411">
            <v>-5.5833333333333325E-2</v>
          </cell>
          <cell r="AQ1411">
            <v>-4.2499999999999989E-2</v>
          </cell>
          <cell r="AR1411">
            <v>-2.9166666666666664E-2</v>
          </cell>
          <cell r="AS1411">
            <v>-1.5833333333333335E-2</v>
          </cell>
          <cell r="AT1411">
            <v>-2.5000000000000001E-3</v>
          </cell>
          <cell r="AU1411">
            <v>3.7499999999999999E-3</v>
          </cell>
          <cell r="AV1411">
            <v>2.9166666666666664E-3</v>
          </cell>
          <cell r="AW1411">
            <v>2.0833333333333333E-3</v>
          </cell>
          <cell r="AX1411">
            <v>1.25E-3</v>
          </cell>
          <cell r="AY1411">
            <v>4.1666666666666669E-4</v>
          </cell>
          <cell r="AZ1411">
            <v>0</v>
          </cell>
          <cell r="BA1411">
            <v>0</v>
          </cell>
          <cell r="BB1411">
            <v>0</v>
          </cell>
          <cell r="BC1411">
            <v>0</v>
          </cell>
          <cell r="BD1411">
            <v>0</v>
          </cell>
          <cell r="BE1411">
            <v>0</v>
          </cell>
        </row>
        <row r="1412">
          <cell r="AN1412">
            <v>2543074.1529166666</v>
          </cell>
          <cell r="AO1412">
            <v>2536489.9737500004</v>
          </cell>
          <cell r="AP1412">
            <v>2518878.4691666667</v>
          </cell>
          <cell r="AQ1412">
            <v>2491994.2345833331</v>
          </cell>
          <cell r="AR1412">
            <v>2462522.3925000001</v>
          </cell>
          <cell r="AS1412">
            <v>2455672.3633333328</v>
          </cell>
          <cell r="AT1412">
            <v>2488559.0941666667</v>
          </cell>
          <cell r="AU1412">
            <v>2565117.4449999998</v>
          </cell>
          <cell r="AV1412">
            <v>2672731.2354166666</v>
          </cell>
          <cell r="AW1412">
            <v>2757811.67</v>
          </cell>
          <cell r="AX1412">
            <v>2824387.6458333335</v>
          </cell>
          <cell r="AY1412">
            <v>2888668.1512499996</v>
          </cell>
          <cell r="AZ1412">
            <v>2920201.4158333335</v>
          </cell>
          <cell r="BA1412">
            <v>2929301.6537500001</v>
          </cell>
          <cell r="BB1412">
            <v>2943771.7562500001</v>
          </cell>
          <cell r="BC1412">
            <v>2966836.15625</v>
          </cell>
          <cell r="BD1412">
            <v>2992235.0737500004</v>
          </cell>
          <cell r="BE1412">
            <v>2999516.6141666672</v>
          </cell>
        </row>
        <row r="1413">
          <cell r="AN1413">
            <v>745695.9495833331</v>
          </cell>
          <cell r="AO1413">
            <v>675741.99833333341</v>
          </cell>
          <cell r="AP1413">
            <v>612545.44708333316</v>
          </cell>
          <cell r="AQ1413">
            <v>555397.85291666666</v>
          </cell>
          <cell r="AR1413">
            <v>504888.70249999996</v>
          </cell>
          <cell r="AS1413">
            <v>461378.52458333335</v>
          </cell>
          <cell r="AT1413">
            <v>424465.64916666667</v>
          </cell>
          <cell r="AU1413">
            <v>394204.55958333338</v>
          </cell>
          <cell r="AV1413">
            <v>371470.82666666672</v>
          </cell>
          <cell r="AW1413">
            <v>357189.19041666668</v>
          </cell>
          <cell r="AX1413">
            <v>337411.17875000002</v>
          </cell>
          <cell r="AY1413">
            <v>309122.64916666673</v>
          </cell>
          <cell r="AZ1413">
            <v>283422.43291666667</v>
          </cell>
          <cell r="BA1413">
            <v>260177.02416666667</v>
          </cell>
          <cell r="BB1413">
            <v>239205.80791666664</v>
          </cell>
          <cell r="BC1413">
            <v>220352.70249999998</v>
          </cell>
          <cell r="BD1413">
            <v>203767.1033333333</v>
          </cell>
          <cell r="BE1413">
            <v>189426.31375</v>
          </cell>
        </row>
        <row r="1414">
          <cell r="AN1414">
            <v>35681.805833333325</v>
          </cell>
          <cell r="AO1414">
            <v>32754.251666666667</v>
          </cell>
          <cell r="AP1414">
            <v>30550.332500000004</v>
          </cell>
          <cell r="AQ1414">
            <v>28174.535416666666</v>
          </cell>
          <cell r="AR1414">
            <v>25685.644166666669</v>
          </cell>
          <cell r="AS1414">
            <v>23138.583333333339</v>
          </cell>
          <cell r="AT1414">
            <v>20559.607916666668</v>
          </cell>
          <cell r="AU1414">
            <v>17988.660833333332</v>
          </cell>
          <cell r="AV1414">
            <v>15484.998333333331</v>
          </cell>
          <cell r="AW1414">
            <v>13112.844999999999</v>
          </cell>
          <cell r="AX1414">
            <v>11291.679583333333</v>
          </cell>
          <cell r="AY1414">
            <v>10014.386666666665</v>
          </cell>
          <cell r="AZ1414">
            <v>8880.4833333333354</v>
          </cell>
          <cell r="BA1414">
            <v>7885.3095833333327</v>
          </cell>
          <cell r="BB1414">
            <v>7015.449583333334</v>
          </cell>
          <cell r="BC1414">
            <v>6268.7425000000003</v>
          </cell>
          <cell r="BD1414">
            <v>5671.4608333333335</v>
          </cell>
          <cell r="BE1414">
            <v>5235.8683333333329</v>
          </cell>
        </row>
        <row r="1415">
          <cell r="AN1415">
            <v>6046.6862499999988</v>
          </cell>
          <cell r="AO1415">
            <v>7171.6329166666656</v>
          </cell>
          <cell r="AP1415">
            <v>7123.5</v>
          </cell>
          <cell r="AQ1415">
            <v>7126.6691666666657</v>
          </cell>
          <cell r="AR1415">
            <v>7177.7837500000014</v>
          </cell>
          <cell r="AS1415">
            <v>7267.0245833333329</v>
          </cell>
          <cell r="AT1415">
            <v>7384.7662500000006</v>
          </cell>
          <cell r="AU1415">
            <v>7491.0091666666658</v>
          </cell>
          <cell r="AV1415">
            <v>7499.7770833333334</v>
          </cell>
          <cell r="AW1415">
            <v>7350.9991666666674</v>
          </cell>
          <cell r="AX1415">
            <v>7194.7449999999999</v>
          </cell>
          <cell r="AY1415">
            <v>7112.94</v>
          </cell>
          <cell r="AZ1415">
            <v>7026.5704166666665</v>
          </cell>
          <cell r="BA1415">
            <v>6908.0974999999999</v>
          </cell>
          <cell r="BB1415">
            <v>6702.6033333333335</v>
          </cell>
          <cell r="BC1415">
            <v>6383.675416666666</v>
          </cell>
          <cell r="BD1415">
            <v>5950.4216666666662</v>
          </cell>
          <cell r="BE1415">
            <v>5401.5349999999999</v>
          </cell>
        </row>
        <row r="1416">
          <cell r="AN1416">
            <v>822061.00249999994</v>
          </cell>
          <cell r="AO1416">
            <v>779728.95750000014</v>
          </cell>
          <cell r="AP1416">
            <v>737396.91250000009</v>
          </cell>
          <cell r="AQ1416">
            <v>695064.86750000005</v>
          </cell>
          <cell r="AR1416">
            <v>652732.82250000001</v>
          </cell>
          <cell r="AS1416">
            <v>610400.77749999997</v>
          </cell>
          <cell r="AT1416">
            <v>568068.73249999993</v>
          </cell>
          <cell r="AU1416">
            <v>525736.68749999988</v>
          </cell>
          <cell r="AV1416">
            <v>483404.64250000002</v>
          </cell>
          <cell r="AW1416">
            <v>441072.59749999997</v>
          </cell>
          <cell r="AX1416">
            <v>398740.55249999999</v>
          </cell>
          <cell r="AY1416">
            <v>356408.50750000001</v>
          </cell>
          <cell r="AZ1416">
            <v>314076.46250000002</v>
          </cell>
          <cell r="BA1416">
            <v>271004.74458333338</v>
          </cell>
          <cell r="BB1416">
            <v>228957.18916666662</v>
          </cell>
          <cell r="BC1416">
            <v>190437.30416666667</v>
          </cell>
          <cell r="BD1416">
            <v>155445.08958333332</v>
          </cell>
          <cell r="BE1416">
            <v>123980.54541666666</v>
          </cell>
        </row>
        <row r="1417">
          <cell r="AN1417">
            <v>963069.13</v>
          </cell>
          <cell r="AO1417">
            <v>947281.10999999987</v>
          </cell>
          <cell r="AP1417">
            <v>931493.09</v>
          </cell>
          <cell r="AQ1417">
            <v>915705.07000000018</v>
          </cell>
          <cell r="AR1417">
            <v>899917.04999999993</v>
          </cell>
          <cell r="AS1417">
            <v>884129.02999999991</v>
          </cell>
          <cell r="AT1417">
            <v>868341.01000000013</v>
          </cell>
          <cell r="AU1417">
            <v>852552.98958333337</v>
          </cell>
          <cell r="AV1417">
            <v>836764.96875</v>
          </cell>
          <cell r="AW1417">
            <v>820976.94791666663</v>
          </cell>
          <cell r="AX1417">
            <v>805188.92708333337</v>
          </cell>
          <cell r="AY1417">
            <v>789400.90625</v>
          </cell>
          <cell r="AZ1417">
            <v>773612.88541666663</v>
          </cell>
          <cell r="BA1417">
            <v>757824.86458333337</v>
          </cell>
          <cell r="BB1417">
            <v>742036.84375</v>
          </cell>
          <cell r="BC1417">
            <v>726248.82291666663</v>
          </cell>
          <cell r="BD1417">
            <v>710460.80208333337</v>
          </cell>
          <cell r="BE1417">
            <v>694672.78125</v>
          </cell>
        </row>
        <row r="1418">
          <cell r="AN1418">
            <v>-217368.95374999999</v>
          </cell>
          <cell r="AO1418">
            <v>-249297.93916666668</v>
          </cell>
          <cell r="AP1418">
            <v>-281327.66333333339</v>
          </cell>
          <cell r="AQ1418">
            <v>-311676.66166666668</v>
          </cell>
          <cell r="AR1418">
            <v>-341498.71625</v>
          </cell>
          <cell r="AS1418">
            <v>-371854.0616666667</v>
          </cell>
          <cell r="AT1418">
            <v>-402457.88833333337</v>
          </cell>
          <cell r="AU1418">
            <v>-433487.22249999997</v>
          </cell>
          <cell r="AV1418">
            <v>-464933.13541666669</v>
          </cell>
          <cell r="AW1418">
            <v>-496617.17125000007</v>
          </cell>
          <cell r="AX1418">
            <v>-524220.61208333331</v>
          </cell>
          <cell r="AY1418">
            <v>-543145.84666666668</v>
          </cell>
          <cell r="AZ1418">
            <v>-554562.3241666666</v>
          </cell>
          <cell r="BA1418">
            <v>-562049.88708333333</v>
          </cell>
          <cell r="BB1418">
            <v>-565862.89416666667</v>
          </cell>
          <cell r="BC1418">
            <v>-564983.65583333338</v>
          </cell>
          <cell r="BD1418">
            <v>-560338.40708333335</v>
          </cell>
          <cell r="BE1418">
            <v>-551115.31916666671</v>
          </cell>
        </row>
        <row r="1419">
          <cell r="AN1419">
            <v>1230793.5966666667</v>
          </cell>
          <cell r="AO1419">
            <v>1208622.9541666666</v>
          </cell>
          <cell r="AP1419">
            <v>1186021.8133333332</v>
          </cell>
          <cell r="AQ1419">
            <v>1162990.1741666666</v>
          </cell>
          <cell r="AR1419">
            <v>1139528.0375000001</v>
          </cell>
          <cell r="AS1419">
            <v>1115635.4033333333</v>
          </cell>
          <cell r="AT1419">
            <v>1091312.2708333333</v>
          </cell>
          <cell r="AU1419">
            <v>1066558.6399999999</v>
          </cell>
          <cell r="AV1419">
            <v>1041374.51125</v>
          </cell>
          <cell r="AW1419">
            <v>1015975.1337499999</v>
          </cell>
          <cell r="AX1419">
            <v>990575.75624999998</v>
          </cell>
          <cell r="AY1419">
            <v>965176.3787499998</v>
          </cell>
          <cell r="AZ1419">
            <v>939777.00125000009</v>
          </cell>
          <cell r="BA1419">
            <v>914377.62374999991</v>
          </cell>
          <cell r="BB1419">
            <v>888978.24624999985</v>
          </cell>
          <cell r="BC1419">
            <v>863578.86875000002</v>
          </cell>
          <cell r="BD1419">
            <v>838179.49124999996</v>
          </cell>
          <cell r="BE1419">
            <v>812780.11375000014</v>
          </cell>
        </row>
        <row r="1420">
          <cell r="AN1420">
            <v>309474.08333333331</v>
          </cell>
          <cell r="AO1420">
            <v>303899.43749999994</v>
          </cell>
          <cell r="AP1420">
            <v>298216.54625000007</v>
          </cell>
          <cell r="AQ1420">
            <v>292425.40916666662</v>
          </cell>
          <cell r="AR1420">
            <v>286526.02624999994</v>
          </cell>
          <cell r="AS1420">
            <v>280518.39750000002</v>
          </cell>
          <cell r="AT1420">
            <v>274402.52291666664</v>
          </cell>
          <cell r="AU1420">
            <v>268178.40249999997</v>
          </cell>
          <cell r="AV1420">
            <v>261846.03666666665</v>
          </cell>
          <cell r="AW1420">
            <v>255459.54833333331</v>
          </cell>
          <cell r="AX1420">
            <v>249073.06000000003</v>
          </cell>
          <cell r="AY1420">
            <v>242686.57166666668</v>
          </cell>
          <cell r="AZ1420">
            <v>236300.08333333337</v>
          </cell>
          <cell r="BA1420">
            <v>229913.595</v>
          </cell>
          <cell r="BB1420">
            <v>223527.10666666666</v>
          </cell>
          <cell r="BC1420">
            <v>217140.61833333332</v>
          </cell>
          <cell r="BD1420">
            <v>210754.13</v>
          </cell>
          <cell r="BE1420">
            <v>204367.64166666663</v>
          </cell>
        </row>
        <row r="1421">
          <cell r="AO1421">
            <v>71252.97083333334</v>
          </cell>
          <cell r="AP1421">
            <v>213758.91250000001</v>
          </cell>
          <cell r="AQ1421">
            <v>360007.62291666662</v>
          </cell>
          <cell r="AR1421">
            <v>511242.82708333334</v>
          </cell>
          <cell r="AS1421">
            <v>665161.86041666672</v>
          </cell>
          <cell r="AT1421">
            <v>821630.5854166667</v>
          </cell>
          <cell r="AU1421">
            <v>979042.60416666663</v>
          </cell>
          <cell r="AV1421">
            <v>1146406.58125</v>
          </cell>
          <cell r="AW1421">
            <v>1334366.9645833333</v>
          </cell>
          <cell r="AX1421">
            <v>1541758.1520833333</v>
          </cell>
          <cell r="AY1421">
            <v>1759348.7770833336</v>
          </cell>
          <cell r="AZ1421">
            <v>1979343.2166666668</v>
          </cell>
          <cell r="BA1421">
            <v>2130117.7041666671</v>
          </cell>
          <cell r="BB1421">
            <v>2210515.2124999999</v>
          </cell>
          <cell r="BC1421">
            <v>2288401.1062499997</v>
          </cell>
          <cell r="BD1421">
            <v>2362531.6604166669</v>
          </cell>
          <cell r="BE1421">
            <v>2433978.3854166665</v>
          </cell>
        </row>
        <row r="1422">
          <cell r="AN1422">
            <v>133364583.33333333</v>
          </cell>
          <cell r="AO1422">
            <v>134834101.53749999</v>
          </cell>
          <cell r="AP1422">
            <v>134873172.35791668</v>
          </cell>
          <cell r="AQ1422">
            <v>134957576.51166669</v>
          </cell>
          <cell r="AR1422">
            <v>134726218.66249999</v>
          </cell>
          <cell r="AS1422">
            <v>134059528.66208334</v>
          </cell>
          <cell r="AT1422">
            <v>133434057.44375002</v>
          </cell>
          <cell r="AU1422">
            <v>132632802.31791668</v>
          </cell>
          <cell r="AV1422">
            <v>130687160.40999998</v>
          </cell>
          <cell r="AW1422">
            <v>127305010.10333334</v>
          </cell>
          <cell r="AX1422">
            <v>122157319.67041667</v>
          </cell>
          <cell r="AY1422">
            <v>115433716.92458333</v>
          </cell>
          <cell r="AZ1422">
            <v>108145925.84000002</v>
          </cell>
          <cell r="BA1422">
            <v>102436710.4175</v>
          </cell>
          <cell r="BB1422">
            <v>98230054.703333333</v>
          </cell>
          <cell r="BC1422">
            <v>94294824.010833338</v>
          </cell>
          <cell r="BD1422">
            <v>91121906.712499991</v>
          </cell>
          <cell r="BE1422">
            <v>88612144.756250009</v>
          </cell>
        </row>
        <row r="1423">
          <cell r="AN1423">
            <v>9602913.0129166674</v>
          </cell>
          <cell r="AO1423">
            <v>7856928.8287500003</v>
          </cell>
          <cell r="AP1423">
            <v>6110944.6445833333</v>
          </cell>
          <cell r="AQ1423">
            <v>4364960.4604166672</v>
          </cell>
          <cell r="AR1423">
            <v>2618976.2762500001</v>
          </cell>
          <cell r="AS1423">
            <v>872992.09208333341</v>
          </cell>
          <cell r="AT1423">
            <v>0</v>
          </cell>
          <cell r="AU1423">
            <v>0</v>
          </cell>
          <cell r="AV1423">
            <v>0</v>
          </cell>
          <cell r="AW1423">
            <v>0</v>
          </cell>
          <cell r="AX1423">
            <v>0</v>
          </cell>
          <cell r="AY1423">
            <v>0</v>
          </cell>
          <cell r="AZ1423">
            <v>0</v>
          </cell>
          <cell r="BA1423">
            <v>0</v>
          </cell>
          <cell r="BB1423">
            <v>0</v>
          </cell>
          <cell r="BC1423">
            <v>0</v>
          </cell>
          <cell r="BD1423">
            <v>0</v>
          </cell>
          <cell r="BE1423">
            <v>0</v>
          </cell>
        </row>
        <row r="1424">
          <cell r="AN1424">
            <v>1412915.04375</v>
          </cell>
          <cell r="AO1424">
            <v>1581151.7458333333</v>
          </cell>
          <cell r="AP1424">
            <v>1729208.6000000003</v>
          </cell>
          <cell r="AQ1424">
            <v>1847046.7458333336</v>
          </cell>
          <cell r="AR1424">
            <v>1934666.1833333336</v>
          </cell>
          <cell r="AS1424">
            <v>1992066.9125000003</v>
          </cell>
          <cell r="AT1424">
            <v>2019248.9333333338</v>
          </cell>
          <cell r="AU1424">
            <v>2016212.2458333338</v>
          </cell>
          <cell r="AV1424">
            <v>1982956.8500000003</v>
          </cell>
          <cell r="AW1424">
            <v>1934592.1000000003</v>
          </cell>
          <cell r="AX1424">
            <v>1886227.3500000003</v>
          </cell>
          <cell r="AY1424">
            <v>1837862.6000000003</v>
          </cell>
          <cell r="AZ1424">
            <v>1789497.8500000003</v>
          </cell>
          <cell r="BA1424">
            <v>1741133.1000000003</v>
          </cell>
          <cell r="BB1424">
            <v>1692768.3500000003</v>
          </cell>
          <cell r="BC1424">
            <v>1644403.5999999999</v>
          </cell>
          <cell r="BD1424">
            <v>1596038.8499999999</v>
          </cell>
          <cell r="BE1424">
            <v>1547674.0999999999</v>
          </cell>
        </row>
        <row r="1425">
          <cell r="AN1425">
            <v>391455.26875000005</v>
          </cell>
          <cell r="AO1425">
            <v>441041.34375000006</v>
          </cell>
          <cell r="AP1425">
            <v>487041.44999999995</v>
          </cell>
          <cell r="AQ1425">
            <v>525289.1</v>
          </cell>
          <cell r="AR1425">
            <v>554037.04999999993</v>
          </cell>
          <cell r="AS1425">
            <v>573285.29999999993</v>
          </cell>
          <cell r="AT1425">
            <v>583033.85</v>
          </cell>
          <cell r="AU1425">
            <v>583282.69999999995</v>
          </cell>
          <cell r="AV1425">
            <v>574031.85</v>
          </cell>
          <cell r="AW1425">
            <v>560031.15</v>
          </cell>
          <cell r="AX1425">
            <v>546030.45000000007</v>
          </cell>
          <cell r="AY1425">
            <v>532029.75</v>
          </cell>
          <cell r="AZ1425">
            <v>518029.05</v>
          </cell>
          <cell r="BA1425">
            <v>504028.34999999992</v>
          </cell>
          <cell r="BB1425">
            <v>490027.65000000008</v>
          </cell>
          <cell r="BC1425">
            <v>476026.95</v>
          </cell>
          <cell r="BD1425">
            <v>462026.25</v>
          </cell>
          <cell r="BE1425">
            <v>448025.55</v>
          </cell>
        </row>
        <row r="1426">
          <cell r="AO1426">
            <v>2859.9083333333333</v>
          </cell>
          <cell r="AP1426">
            <v>13647.258333333333</v>
          </cell>
          <cell r="AQ1426">
            <v>22529.663750000003</v>
          </cell>
          <cell r="AR1426">
            <v>23484.627500000002</v>
          </cell>
          <cell r="AS1426">
            <v>23484.627500000002</v>
          </cell>
          <cell r="AT1426">
            <v>23484.627500000002</v>
          </cell>
          <cell r="AU1426">
            <v>23484.627500000002</v>
          </cell>
          <cell r="AV1426">
            <v>23484.627500000002</v>
          </cell>
          <cell r="AW1426">
            <v>23484.627500000002</v>
          </cell>
          <cell r="AX1426">
            <v>23484.627500000002</v>
          </cell>
          <cell r="AY1426">
            <v>23484.627500000002</v>
          </cell>
          <cell r="AZ1426">
            <v>23484.627500000002</v>
          </cell>
          <cell r="BA1426">
            <v>20624.719166666666</v>
          </cell>
          <cell r="BB1426">
            <v>9837.3691666666673</v>
          </cell>
          <cell r="BC1426">
            <v>11915.578333333333</v>
          </cell>
          <cell r="BD1426">
            <v>33904.321250000001</v>
          </cell>
          <cell r="BE1426">
            <v>60064.775833333326</v>
          </cell>
        </row>
        <row r="1427">
          <cell r="AO1427">
            <v>25391.070833333331</v>
          </cell>
          <cell r="AP1427">
            <v>97335.889583333323</v>
          </cell>
          <cell r="AQ1427">
            <v>219634.8833333333</v>
          </cell>
          <cell r="AR1427">
            <v>374223.55458333326</v>
          </cell>
          <cell r="AS1427">
            <v>542726.93083333329</v>
          </cell>
          <cell r="AT1427">
            <v>704678.02</v>
          </cell>
          <cell r="AU1427">
            <v>919718.72875000013</v>
          </cell>
          <cell r="AV1427">
            <v>1179987.2741666667</v>
          </cell>
          <cell r="AW1427">
            <v>1443045.4075</v>
          </cell>
          <cell r="AX1427">
            <v>1734123.7241666664</v>
          </cell>
          <cell r="AY1427">
            <v>2025202.0408333333</v>
          </cell>
          <cell r="AZ1427">
            <v>2316280.3574999999</v>
          </cell>
          <cell r="BA1427">
            <v>2581967.6033333335</v>
          </cell>
          <cell r="BB1427">
            <v>2787806.0887500006</v>
          </cell>
          <cell r="BC1427">
            <v>2951793.552916667</v>
          </cell>
          <cell r="BD1427">
            <v>3114374.4916666672</v>
          </cell>
          <cell r="BE1427">
            <v>3283168.8258333337</v>
          </cell>
        </row>
        <row r="1428">
          <cell r="AT1428">
            <v>126729.16666666667</v>
          </cell>
          <cell r="AU1428">
            <v>380187.5</v>
          </cell>
          <cell r="AV1428">
            <v>633645.83333333337</v>
          </cell>
          <cell r="AW1428">
            <v>997488.31874999998</v>
          </cell>
          <cell r="AX1428">
            <v>1471714.95625</v>
          </cell>
          <cell r="AY1428">
            <v>1945941.59375</v>
          </cell>
          <cell r="AZ1428">
            <v>2468293.2312500002</v>
          </cell>
          <cell r="BA1428">
            <v>3038769.8687500004</v>
          </cell>
          <cell r="BB1428">
            <v>3443972.2475000001</v>
          </cell>
          <cell r="BC1428">
            <v>3563936.3074999996</v>
          </cell>
          <cell r="BD1428">
            <v>3563936.3074999996</v>
          </cell>
          <cell r="BE1428">
            <v>3563936.3074999996</v>
          </cell>
        </row>
        <row r="1429">
          <cell r="AQ1429">
            <v>37187.5</v>
          </cell>
          <cell r="AR1429">
            <v>111562.5</v>
          </cell>
          <cell r="AS1429">
            <v>185937.5</v>
          </cell>
          <cell r="AT1429">
            <v>353937.5</v>
          </cell>
          <cell r="AU1429">
            <v>615562.5</v>
          </cell>
          <cell r="AV1429">
            <v>877187.5</v>
          </cell>
          <cell r="AW1429">
            <v>1142525.9416666667</v>
          </cell>
          <cell r="AX1429">
            <v>1411577.825</v>
          </cell>
          <cell r="AY1429">
            <v>1680629.7083333333</v>
          </cell>
          <cell r="AZ1429">
            <v>2018223.2583333335</v>
          </cell>
          <cell r="BA1429">
            <v>2424358.4750000001</v>
          </cell>
          <cell r="BB1429">
            <v>2753748.1887500002</v>
          </cell>
          <cell r="BC1429">
            <v>2918716.1274999999</v>
          </cell>
          <cell r="BD1429">
            <v>2996007.7941666669</v>
          </cell>
          <cell r="BE1429">
            <v>3073299.4608333334</v>
          </cell>
        </row>
        <row r="1430">
          <cell r="AN1430">
            <v>-6542800.7679166673</v>
          </cell>
          <cell r="AO1430">
            <v>-4910248.138749999</v>
          </cell>
          <cell r="AP1430">
            <v>-3249091.6945833326</v>
          </cell>
          <cell r="AQ1430">
            <v>-1535575.11625</v>
          </cell>
          <cell r="AR1430">
            <v>135015.56625000015</v>
          </cell>
          <cell r="AS1430">
            <v>1694173.0416666667</v>
          </cell>
          <cell r="AT1430">
            <v>3276963.8612500001</v>
          </cell>
          <cell r="AU1430">
            <v>4938516.9283333337</v>
          </cell>
          <cell r="AV1430">
            <v>6270133.9316666676</v>
          </cell>
          <cell r="AW1430">
            <v>7220768.3433333337</v>
          </cell>
          <cell r="AX1430">
            <v>8008721.0024999985</v>
          </cell>
          <cell r="AY1430">
            <v>8662382.1783333328</v>
          </cell>
          <cell r="AZ1430">
            <v>9228255.2220833339</v>
          </cell>
          <cell r="BA1430">
            <v>9804710.1074999999</v>
          </cell>
          <cell r="BB1430">
            <v>10455912.99625</v>
          </cell>
          <cell r="BC1430">
            <v>11092473.566666668</v>
          </cell>
          <cell r="BD1430">
            <v>11737888.386249999</v>
          </cell>
          <cell r="BE1430">
            <v>12474032.334583335</v>
          </cell>
        </row>
        <row r="1431">
          <cell r="AN1431">
            <v>16130448.860833334</v>
          </cell>
          <cell r="AO1431">
            <v>12348317.536666663</v>
          </cell>
          <cell r="AP1431">
            <v>7951178.3012500023</v>
          </cell>
          <cell r="AQ1431">
            <v>3181292.0912500001</v>
          </cell>
          <cell r="AR1431">
            <v>-1897990.0112500007</v>
          </cell>
          <cell r="AS1431">
            <v>-7196601.9991666675</v>
          </cell>
          <cell r="AT1431">
            <v>-12738540.878749998</v>
          </cell>
          <cell r="AU1431">
            <v>-18589015.343333334</v>
          </cell>
          <cell r="AV1431">
            <v>-21358456.257083334</v>
          </cell>
          <cell r="AW1431">
            <v>-20927596.101666663</v>
          </cell>
          <cell r="AX1431">
            <v>-20399583.485833332</v>
          </cell>
          <cell r="AY1431">
            <v>-19572589.806666661</v>
          </cell>
          <cell r="AZ1431">
            <v>-18499292.589166664</v>
          </cell>
          <cell r="BA1431">
            <v>-17173265.379999995</v>
          </cell>
          <cell r="BB1431">
            <v>-15684853.948333329</v>
          </cell>
          <cell r="BC1431">
            <v>-14282284.825416664</v>
          </cell>
          <cell r="BD1431">
            <v>-13059706.322083334</v>
          </cell>
          <cell r="BE1431">
            <v>-11924543.963333331</v>
          </cell>
        </row>
        <row r="1432">
          <cell r="AN1432">
            <v>262005.25291666671</v>
          </cell>
          <cell r="AO1432">
            <v>242320.93625</v>
          </cell>
          <cell r="AP1432">
            <v>212291.44125</v>
          </cell>
          <cell r="AQ1432">
            <v>170295.51000000004</v>
          </cell>
          <cell r="AR1432">
            <v>115309.90000000004</v>
          </cell>
          <cell r="AS1432">
            <v>46284.550833333364</v>
          </cell>
          <cell r="AT1432">
            <v>-37147.902499999997</v>
          </cell>
          <cell r="AU1432">
            <v>-135664.91500000001</v>
          </cell>
          <cell r="AV1432">
            <v>-187629.21458333335</v>
          </cell>
          <cell r="AW1432">
            <v>-184525.68499999997</v>
          </cell>
          <cell r="AX1432">
            <v>-180224.21291666664</v>
          </cell>
          <cell r="AY1432">
            <v>-174513.58124999999</v>
          </cell>
          <cell r="AZ1432">
            <v>-166573.21041666667</v>
          </cell>
          <cell r="BA1432">
            <v>-155706.07791666666</v>
          </cell>
          <cell r="BB1432">
            <v>-141266.30583333335</v>
          </cell>
          <cell r="BC1432">
            <v>-122911.80125</v>
          </cell>
          <cell r="BD1432">
            <v>-100970.59291666666</v>
          </cell>
          <cell r="BE1432">
            <v>-75951.353333333318</v>
          </cell>
        </row>
        <row r="1433">
          <cell r="AN1433">
            <v>-704432.10791666666</v>
          </cell>
          <cell r="AO1433">
            <v>-722038.53958333342</v>
          </cell>
          <cell r="AP1433">
            <v>-735209.53750000009</v>
          </cell>
          <cell r="AQ1433">
            <v>-743866.5791666666</v>
          </cell>
          <cell r="AR1433">
            <v>-747873.62041666673</v>
          </cell>
          <cell r="AS1433">
            <v>-747279.29583333328</v>
          </cell>
          <cell r="AT1433">
            <v>-742445.86416666664</v>
          </cell>
          <cell r="AU1433">
            <v>-733303.18249999976</v>
          </cell>
          <cell r="AV1433">
            <v>-711168.5770833334</v>
          </cell>
          <cell r="AW1433">
            <v>-676957.30666666664</v>
          </cell>
          <cell r="AX1433">
            <v>-640136.51000000013</v>
          </cell>
          <cell r="AY1433">
            <v>-601228.09249999991</v>
          </cell>
          <cell r="AZ1433">
            <v>-560598.59458333335</v>
          </cell>
          <cell r="BA1433">
            <v>-518418.64458333334</v>
          </cell>
          <cell r="BB1433">
            <v>-474624.75416666665</v>
          </cell>
          <cell r="BC1433">
            <v>-428976.80541666673</v>
          </cell>
          <cell r="BD1433">
            <v>-381423.07541666663</v>
          </cell>
          <cell r="BE1433">
            <v>-331790.66916666663</v>
          </cell>
        </row>
        <row r="1434">
          <cell r="AN1434">
            <v>-42306.260416666664</v>
          </cell>
          <cell r="AO1434">
            <v>-43514.279166666667</v>
          </cell>
          <cell r="AP1434">
            <v>-44672.712499999994</v>
          </cell>
          <cell r="AQ1434">
            <v>-45605.799999999996</v>
          </cell>
          <cell r="AR1434">
            <v>-46556.626249999994</v>
          </cell>
          <cell r="AS1434">
            <v>-47526.013749999991</v>
          </cell>
          <cell r="AT1434">
            <v>-48501.027916666666</v>
          </cell>
          <cell r="AU1434">
            <v>-49484.960416666669</v>
          </cell>
          <cell r="AV1434">
            <v>267495.44875000004</v>
          </cell>
          <cell r="AW1434">
            <v>853637.63708333333</v>
          </cell>
          <cell r="AX1434">
            <v>1344143.9629166666</v>
          </cell>
          <cell r="AY1434">
            <v>1752190.7450000001</v>
          </cell>
          <cell r="AZ1434">
            <v>2089969.5887500001</v>
          </cell>
          <cell r="BA1434">
            <v>2374343.7404166665</v>
          </cell>
          <cell r="BB1434">
            <v>2625649.1841666666</v>
          </cell>
          <cell r="BC1434">
            <v>2851674.8691666666</v>
          </cell>
          <cell r="BD1434">
            <v>3056450.9929166664</v>
          </cell>
          <cell r="BE1434">
            <v>3242592.2958333329</v>
          </cell>
        </row>
        <row r="1435">
          <cell r="AN1435">
            <v>6964880.2312500002</v>
          </cell>
          <cell r="AO1435">
            <v>8355623.5083333328</v>
          </cell>
          <cell r="AP1435">
            <v>9543053.5145833325</v>
          </cell>
          <cell r="AQ1435">
            <v>10600610.841249999</v>
          </cell>
          <cell r="AR1435">
            <v>11562002.276249999</v>
          </cell>
          <cell r="AS1435">
            <v>12434916.012916667</v>
          </cell>
          <cell r="AT1435">
            <v>13204593.32</v>
          </cell>
          <cell r="AU1435">
            <v>13829251.564166667</v>
          </cell>
          <cell r="AV1435">
            <v>11369784.655000001</v>
          </cell>
          <cell r="AW1435">
            <v>6309234.9000000013</v>
          </cell>
          <cell r="AX1435">
            <v>2021928.5112500002</v>
          </cell>
          <cell r="AY1435">
            <v>-1597957.9324999992</v>
          </cell>
          <cell r="AZ1435">
            <v>-4645160.2362499991</v>
          </cell>
          <cell r="BA1435">
            <v>-7222506.9670833321</v>
          </cell>
          <cell r="BB1435">
            <v>-9482844.5662500001</v>
          </cell>
          <cell r="BC1435">
            <v>-11519300.043750001</v>
          </cell>
          <cell r="BD1435">
            <v>-13375735.017083332</v>
          </cell>
          <cell r="BE1435">
            <v>-15069120.920833332</v>
          </cell>
        </row>
        <row r="1436">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row>
        <row r="1437">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row>
        <row r="1438">
          <cell r="AN1438">
            <v>10864681799.8925</v>
          </cell>
          <cell r="AO1438">
            <v>10863937445.447069</v>
          </cell>
          <cell r="AP1438">
            <v>10903900589.524565</v>
          </cell>
          <cell r="AQ1438">
            <v>10903900589.524565</v>
          </cell>
          <cell r="AR1438">
            <v>10912068569.852926</v>
          </cell>
          <cell r="AS1438">
            <v>10922231313.079586</v>
          </cell>
          <cell r="AT1438">
            <v>10935909478.301281</v>
          </cell>
          <cell r="AU1438">
            <v>10951928947.666674</v>
          </cell>
          <cell r="AV1438">
            <v>10969071919.422087</v>
          </cell>
          <cell r="AW1438">
            <v>10986141015.325834</v>
          </cell>
          <cell r="AX1438">
            <v>10999175703.77083</v>
          </cell>
          <cell r="AY1438">
            <v>11014573653.31459</v>
          </cell>
          <cell r="AZ1438">
            <v>11060815367.645002</v>
          </cell>
          <cell r="BA1438">
            <v>11060815367.645002</v>
          </cell>
          <cell r="BB1438">
            <v>11063397679.4125</v>
          </cell>
          <cell r="BC1438">
            <v>11063218803.32626</v>
          </cell>
          <cell r="BD1438">
            <v>11079983223.667484</v>
          </cell>
          <cell r="BE1438">
            <v>11099395251.950001</v>
          </cell>
        </row>
        <row r="1439">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row>
        <row r="1440">
          <cell r="AN1440">
            <v>-859037.91</v>
          </cell>
          <cell r="AO1440">
            <v>-859037.91</v>
          </cell>
          <cell r="AP1440">
            <v>-859037.91</v>
          </cell>
          <cell r="AQ1440">
            <v>-859037.91</v>
          </cell>
          <cell r="AR1440">
            <v>-859037.91</v>
          </cell>
          <cell r="AS1440">
            <v>-859037.91</v>
          </cell>
          <cell r="AT1440">
            <v>-859037.91</v>
          </cell>
          <cell r="AU1440">
            <v>-859037.91</v>
          </cell>
          <cell r="AV1440">
            <v>-859037.91</v>
          </cell>
          <cell r="AW1440">
            <v>-859037.91</v>
          </cell>
          <cell r="AX1440">
            <v>-859037.91</v>
          </cell>
          <cell r="AY1440">
            <v>-859037.91</v>
          </cell>
          <cell r="AZ1440">
            <v>-859037.91</v>
          </cell>
          <cell r="BA1440">
            <v>-859037.91</v>
          </cell>
          <cell r="BB1440">
            <v>-859037.91</v>
          </cell>
          <cell r="BC1440">
            <v>-859037.91</v>
          </cell>
          <cell r="BD1440">
            <v>-859037.91</v>
          </cell>
          <cell r="BE1440">
            <v>-859037.91</v>
          </cell>
        </row>
        <row r="1441">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row>
        <row r="1442">
          <cell r="AN1442">
            <v>-122847945.22000001</v>
          </cell>
          <cell r="AO1442">
            <v>-122847945.22000001</v>
          </cell>
          <cell r="AP1442">
            <v>-122847945.22000001</v>
          </cell>
          <cell r="AQ1442">
            <v>-122847945.22000001</v>
          </cell>
          <cell r="AR1442">
            <v>-122847945.22000001</v>
          </cell>
          <cell r="AS1442">
            <v>-122847945.22000001</v>
          </cell>
          <cell r="AT1442">
            <v>-122847945.22000001</v>
          </cell>
          <cell r="AU1442">
            <v>-122847945.22000001</v>
          </cell>
          <cell r="AV1442">
            <v>-122847945.22000001</v>
          </cell>
          <cell r="AW1442">
            <v>-122847945.22000001</v>
          </cell>
          <cell r="AX1442">
            <v>-122847945.22000001</v>
          </cell>
          <cell r="AY1442">
            <v>-122847945.22000001</v>
          </cell>
          <cell r="AZ1442">
            <v>-122847945.22000001</v>
          </cell>
          <cell r="BA1442">
            <v>-122847945.22000001</v>
          </cell>
          <cell r="BB1442">
            <v>-122847945.22000001</v>
          </cell>
          <cell r="BC1442">
            <v>-122847945.22000001</v>
          </cell>
          <cell r="BD1442">
            <v>-122847945.22000001</v>
          </cell>
          <cell r="BE1442">
            <v>-122847945.22000001</v>
          </cell>
        </row>
        <row r="1443">
          <cell r="AN1443">
            <v>-338395484.31</v>
          </cell>
          <cell r="AO1443">
            <v>-338395484.31</v>
          </cell>
          <cell r="AP1443">
            <v>-338395484.31</v>
          </cell>
          <cell r="AQ1443">
            <v>-338395484.31</v>
          </cell>
          <cell r="AR1443">
            <v>-338395484.31</v>
          </cell>
          <cell r="AS1443">
            <v>-338395484.31</v>
          </cell>
          <cell r="AT1443">
            <v>-338395484.31</v>
          </cell>
          <cell r="AU1443">
            <v>-338395484.31</v>
          </cell>
          <cell r="AV1443">
            <v>-338395484.31</v>
          </cell>
          <cell r="AW1443">
            <v>-338395484.31</v>
          </cell>
          <cell r="AX1443">
            <v>-338395484.31</v>
          </cell>
          <cell r="AY1443">
            <v>-338395484.31</v>
          </cell>
          <cell r="AZ1443">
            <v>-338395484.31</v>
          </cell>
          <cell r="BA1443">
            <v>-338395484.31</v>
          </cell>
          <cell r="BB1443">
            <v>-338395484.31</v>
          </cell>
          <cell r="BC1443">
            <v>-338395484.31</v>
          </cell>
          <cell r="BD1443">
            <v>-338395484.31</v>
          </cell>
          <cell r="BE1443">
            <v>-338395484.31</v>
          </cell>
        </row>
        <row r="1444">
          <cell r="AN1444">
            <v>-16901820.34</v>
          </cell>
          <cell r="AO1444">
            <v>-16901820.34</v>
          </cell>
          <cell r="AP1444">
            <v>-16901820.34</v>
          </cell>
          <cell r="AQ1444">
            <v>-16901820.34</v>
          </cell>
          <cell r="AR1444">
            <v>-16901820.34</v>
          </cell>
          <cell r="AS1444">
            <v>-16901820.34</v>
          </cell>
          <cell r="AT1444">
            <v>-16901820.34</v>
          </cell>
          <cell r="AU1444">
            <v>-16901820.34</v>
          </cell>
          <cell r="AV1444">
            <v>-16901820.34</v>
          </cell>
          <cell r="AW1444">
            <v>-16901820.34</v>
          </cell>
          <cell r="AX1444">
            <v>-16901820.34</v>
          </cell>
          <cell r="AY1444">
            <v>-16901820.34</v>
          </cell>
          <cell r="AZ1444">
            <v>-16901820.34</v>
          </cell>
          <cell r="BA1444">
            <v>-16901820.34</v>
          </cell>
          <cell r="BB1444">
            <v>-16901820.34</v>
          </cell>
          <cell r="BC1444">
            <v>-16901820.34</v>
          </cell>
          <cell r="BD1444">
            <v>-16901820.34</v>
          </cell>
          <cell r="BE1444">
            <v>-16901820.34</v>
          </cell>
        </row>
        <row r="1445">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row>
        <row r="1446">
          <cell r="AN1446">
            <v>-2774705116.4700003</v>
          </cell>
          <cell r="AO1446">
            <v>-2774705116.4700003</v>
          </cell>
          <cell r="AP1446">
            <v>-2774705116.4700003</v>
          </cell>
          <cell r="AQ1446">
            <v>-2775909283.1366668</v>
          </cell>
          <cell r="AR1446">
            <v>-2778317616.4700003</v>
          </cell>
          <cell r="AS1446">
            <v>-2780725949.8033338</v>
          </cell>
          <cell r="AT1446">
            <v>-2783134283.1366668</v>
          </cell>
          <cell r="AU1446">
            <v>-2785542616.4700003</v>
          </cell>
          <cell r="AV1446">
            <v>-2787950949.8033338</v>
          </cell>
          <cell r="AW1446">
            <v>-2790359283.1366668</v>
          </cell>
          <cell r="AX1446">
            <v>-2792767616.4700003</v>
          </cell>
          <cell r="AY1446">
            <v>-2795175949.8033338</v>
          </cell>
          <cell r="AZ1446">
            <v>-2797584283.1366668</v>
          </cell>
          <cell r="BA1446">
            <v>-2799992616.4700003</v>
          </cell>
          <cell r="BB1446">
            <v>-2802400949.8033338</v>
          </cell>
          <cell r="BC1446">
            <v>-2803605116.4700003</v>
          </cell>
          <cell r="BD1446">
            <v>-2803605116.4700003</v>
          </cell>
          <cell r="BE1446">
            <v>-2803605116.4700003</v>
          </cell>
        </row>
        <row r="1447">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row>
        <row r="1448">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row>
        <row r="1449">
          <cell r="AN1449">
            <v>-491575</v>
          </cell>
          <cell r="AO1449">
            <v>-491575</v>
          </cell>
          <cell r="AP1449">
            <v>-491575</v>
          </cell>
          <cell r="AQ1449">
            <v>-491575</v>
          </cell>
          <cell r="AR1449">
            <v>-491575</v>
          </cell>
          <cell r="AS1449">
            <v>-491575</v>
          </cell>
          <cell r="AT1449">
            <v>-491575</v>
          </cell>
          <cell r="AU1449">
            <v>-491575</v>
          </cell>
          <cell r="AV1449">
            <v>-491575</v>
          </cell>
          <cell r="AW1449">
            <v>-491575</v>
          </cell>
          <cell r="AX1449">
            <v>-491575</v>
          </cell>
          <cell r="AY1449">
            <v>-491575</v>
          </cell>
          <cell r="AZ1449">
            <v>-491575</v>
          </cell>
          <cell r="BA1449">
            <v>-491575</v>
          </cell>
          <cell r="BB1449">
            <v>-491575</v>
          </cell>
          <cell r="BC1449">
            <v>-491575</v>
          </cell>
          <cell r="BD1449">
            <v>-491575</v>
          </cell>
          <cell r="BE1449">
            <v>-491575</v>
          </cell>
        </row>
        <row r="1450">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row>
        <row r="1451">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row>
        <row r="1452">
          <cell r="AN1452">
            <v>2148854.7199999997</v>
          </cell>
          <cell r="AO1452">
            <v>2148854.7199999997</v>
          </cell>
          <cell r="AP1452">
            <v>2148854.7199999997</v>
          </cell>
          <cell r="AQ1452">
            <v>2148854.7199999997</v>
          </cell>
          <cell r="AR1452">
            <v>2148854.7199999997</v>
          </cell>
          <cell r="AS1452">
            <v>2148854.7199999997</v>
          </cell>
          <cell r="AT1452">
            <v>2148854.7199999997</v>
          </cell>
          <cell r="AU1452">
            <v>2148854.7199999997</v>
          </cell>
          <cell r="AV1452">
            <v>2148854.7199999997</v>
          </cell>
          <cell r="AW1452">
            <v>2148854.7199999997</v>
          </cell>
          <cell r="AX1452">
            <v>2148854.7199999997</v>
          </cell>
          <cell r="AY1452">
            <v>2148854.7199999997</v>
          </cell>
          <cell r="AZ1452">
            <v>2148854.7199999997</v>
          </cell>
          <cell r="BA1452">
            <v>2148854.7199999997</v>
          </cell>
          <cell r="BB1452">
            <v>2148854.7199999997</v>
          </cell>
          <cell r="BC1452">
            <v>2148854.7199999997</v>
          </cell>
          <cell r="BD1452">
            <v>2148854.7199999997</v>
          </cell>
          <cell r="BE1452">
            <v>2148854.7199999997</v>
          </cell>
        </row>
        <row r="1453">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row>
        <row r="1454">
          <cell r="AN1454">
            <v>4985024.68</v>
          </cell>
          <cell r="AO1454">
            <v>4985024.68</v>
          </cell>
          <cell r="AP1454">
            <v>4985024.68</v>
          </cell>
          <cell r="AQ1454">
            <v>4985024.68</v>
          </cell>
          <cell r="AR1454">
            <v>4985024.68</v>
          </cell>
          <cell r="AS1454">
            <v>4985024.68</v>
          </cell>
          <cell r="AT1454">
            <v>4985024.68</v>
          </cell>
          <cell r="AU1454">
            <v>4985024.68</v>
          </cell>
          <cell r="AV1454">
            <v>4985024.68</v>
          </cell>
          <cell r="AW1454">
            <v>4985024.68</v>
          </cell>
          <cell r="AX1454">
            <v>4985024.68</v>
          </cell>
          <cell r="AY1454">
            <v>4985024.68</v>
          </cell>
          <cell r="AZ1454">
            <v>4985024.68</v>
          </cell>
          <cell r="BA1454">
            <v>4985024.68</v>
          </cell>
          <cell r="BB1454">
            <v>4985024.68</v>
          </cell>
          <cell r="BC1454">
            <v>4985024.68</v>
          </cell>
          <cell r="BD1454">
            <v>4985024.68</v>
          </cell>
          <cell r="BE1454">
            <v>4985024.68</v>
          </cell>
        </row>
        <row r="1455">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row>
        <row r="1456">
          <cell r="AN1456">
            <v>-9175355.125</v>
          </cell>
          <cell r="AO1456">
            <v>-9206520.375</v>
          </cell>
          <cell r="AP1456">
            <v>-9237685.625</v>
          </cell>
          <cell r="AQ1456">
            <v>-9268850.875</v>
          </cell>
          <cell r="AR1456">
            <v>-9300016.125</v>
          </cell>
          <cell r="AS1456">
            <v>-9331181.375</v>
          </cell>
          <cell r="AT1456">
            <v>-9405904.708333334</v>
          </cell>
          <cell r="AU1456">
            <v>-9524186.125</v>
          </cell>
          <cell r="AV1456">
            <v>-9642467.541666666</v>
          </cell>
          <cell r="AW1456">
            <v>-9760748.958333334</v>
          </cell>
          <cell r="AX1456">
            <v>-9879030.375</v>
          </cell>
          <cell r="AY1456">
            <v>-9997311.791666666</v>
          </cell>
          <cell r="AZ1456">
            <v>-10115593.208333334</v>
          </cell>
          <cell r="BA1456">
            <v>-10277838.083333334</v>
          </cell>
          <cell r="BB1456">
            <v>-10484046.416666666</v>
          </cell>
          <cell r="BC1456">
            <v>-10690254.75</v>
          </cell>
          <cell r="BD1456">
            <v>-10896463.083333334</v>
          </cell>
          <cell r="BE1456">
            <v>-11165311.458333334</v>
          </cell>
        </row>
        <row r="1457">
          <cell r="AN1457">
            <v>-2424192.2916666665</v>
          </cell>
          <cell r="AO1457">
            <v>-2445577.875</v>
          </cell>
          <cell r="AP1457">
            <v>-2466963.4583333335</v>
          </cell>
          <cell r="AQ1457">
            <v>-2488349.0416666665</v>
          </cell>
          <cell r="AR1457">
            <v>-2509734.625</v>
          </cell>
          <cell r="AS1457">
            <v>-2531120.2083333335</v>
          </cell>
          <cell r="AT1457">
            <v>-2572650.7083333335</v>
          </cell>
          <cell r="AU1457">
            <v>-2634326.125</v>
          </cell>
          <cell r="AV1457">
            <v>-2696001.5416666665</v>
          </cell>
          <cell r="AW1457">
            <v>-2757676.9583333335</v>
          </cell>
          <cell r="AX1457">
            <v>-2819352.375</v>
          </cell>
          <cell r="AY1457">
            <v>-2881027.7916666665</v>
          </cell>
          <cell r="AZ1457">
            <v>-2942703.2083333335</v>
          </cell>
          <cell r="BA1457">
            <v>-3087254.2083333335</v>
          </cell>
          <cell r="BB1457">
            <v>-3314680.7916666665</v>
          </cell>
          <cell r="BC1457">
            <v>-3542107.375</v>
          </cell>
          <cell r="BD1457">
            <v>-3769533.9583333335</v>
          </cell>
          <cell r="BE1457">
            <v>-4065444.25</v>
          </cell>
        </row>
        <row r="1458">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row>
        <row r="1459">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row>
        <row r="1460">
          <cell r="AN1460">
            <v>-394089635.76999998</v>
          </cell>
          <cell r="AO1460">
            <v>-392590696.35041666</v>
          </cell>
          <cell r="AP1460">
            <v>-391385054.46333331</v>
          </cell>
          <cell r="AQ1460">
            <v>-390026281.05124998</v>
          </cell>
          <cell r="AR1460">
            <v>-388042891.57958335</v>
          </cell>
          <cell r="AS1460">
            <v>-385518004.47958332</v>
          </cell>
          <cell r="AT1460">
            <v>-382773575.44250005</v>
          </cell>
          <cell r="AU1460">
            <v>-379182235.00624996</v>
          </cell>
          <cell r="AV1460">
            <v>-375147717.52624995</v>
          </cell>
          <cell r="AW1460">
            <v>-369156832.69291663</v>
          </cell>
          <cell r="AX1460">
            <v>-365694534.26791668</v>
          </cell>
          <cell r="AY1460">
            <v>-367566054.00749993</v>
          </cell>
          <cell r="AZ1460">
            <v>-369463542.73416662</v>
          </cell>
          <cell r="BA1460">
            <v>-370310944.95041662</v>
          </cell>
          <cell r="BB1460">
            <v>-370511826.16374993</v>
          </cell>
          <cell r="BC1460">
            <v>-369918061.80166668</v>
          </cell>
          <cell r="BD1460">
            <v>-368465353.83416671</v>
          </cell>
          <cell r="BE1460">
            <v>-366737186.26791668</v>
          </cell>
        </row>
        <row r="1461">
          <cell r="AN1461">
            <v>-162614214.61958334</v>
          </cell>
          <cell r="AO1461">
            <v>-162932826.60500002</v>
          </cell>
          <cell r="AP1461">
            <v>-162733304.54708335</v>
          </cell>
          <cell r="AQ1461">
            <v>-162252678.08333334</v>
          </cell>
          <cell r="AR1461">
            <v>-162157094.91041663</v>
          </cell>
          <cell r="AS1461">
            <v>-162451605.96374997</v>
          </cell>
          <cell r="AT1461">
            <v>-162532737.76500002</v>
          </cell>
          <cell r="AU1461">
            <v>-163141714.96583334</v>
          </cell>
          <cell r="AV1461">
            <v>-164539913.40333334</v>
          </cell>
          <cell r="AW1461">
            <v>-168132337.66</v>
          </cell>
          <cell r="AX1461">
            <v>-171742203.57791665</v>
          </cell>
          <cell r="AY1461">
            <v>-172617270.02958331</v>
          </cell>
          <cell r="AZ1461">
            <v>-173839973.01666668</v>
          </cell>
          <cell r="BA1461">
            <v>-176268240.87291667</v>
          </cell>
          <cell r="BB1461">
            <v>-179348204.96124998</v>
          </cell>
          <cell r="BC1461">
            <v>-183875376.39583334</v>
          </cell>
          <cell r="BD1461">
            <v>-189924981.25916669</v>
          </cell>
          <cell r="BE1461">
            <v>-196663586.64750001</v>
          </cell>
        </row>
        <row r="1462">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row>
        <row r="1463">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row>
        <row r="1464">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row>
        <row r="1465">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row>
        <row r="1466">
          <cell r="AN1466">
            <v>176107255.62083334</v>
          </cell>
          <cell r="AO1466">
            <v>177930205.61625001</v>
          </cell>
          <cell r="AP1466">
            <v>174466025.05375001</v>
          </cell>
          <cell r="AQ1466">
            <v>167606750.94958332</v>
          </cell>
          <cell r="AR1466">
            <v>163245310.38708332</v>
          </cell>
          <cell r="AS1466">
            <v>159485713.57458332</v>
          </cell>
          <cell r="AT1466">
            <v>154024263.88708332</v>
          </cell>
          <cell r="AU1466">
            <v>146825551.94958332</v>
          </cell>
          <cell r="AV1466">
            <v>139914541.72041664</v>
          </cell>
          <cell r="AW1466">
            <v>134391060.28291667</v>
          </cell>
          <cell r="AX1466">
            <v>132162455.50166667</v>
          </cell>
          <cell r="AY1466">
            <v>132120906.95999999</v>
          </cell>
          <cell r="AZ1466">
            <v>130913465.33499999</v>
          </cell>
          <cell r="BA1466">
            <v>128502393.34416668</v>
          </cell>
          <cell r="BB1466">
            <v>126328882.40416668</v>
          </cell>
          <cell r="BC1466">
            <v>124733521.88083331</v>
          </cell>
          <cell r="BD1466">
            <v>123398375.14916666</v>
          </cell>
          <cell r="BE1466">
            <v>122030739.50083332</v>
          </cell>
        </row>
        <row r="1467">
          <cell r="AN1467">
            <v>5848610</v>
          </cell>
          <cell r="AO1467">
            <v>5848610</v>
          </cell>
          <cell r="AP1467">
            <v>5848610</v>
          </cell>
          <cell r="AQ1467">
            <v>5848610</v>
          </cell>
          <cell r="AR1467">
            <v>5848610</v>
          </cell>
          <cell r="AS1467">
            <v>5848610</v>
          </cell>
          <cell r="AT1467">
            <v>5848610</v>
          </cell>
          <cell r="AU1467">
            <v>5848610</v>
          </cell>
          <cell r="AV1467">
            <v>5848610</v>
          </cell>
          <cell r="AW1467">
            <v>5848610</v>
          </cell>
          <cell r="AX1467">
            <v>5848610</v>
          </cell>
          <cell r="AY1467">
            <v>5848610</v>
          </cell>
          <cell r="AZ1467">
            <v>5848610</v>
          </cell>
          <cell r="BA1467">
            <v>5848610</v>
          </cell>
          <cell r="BB1467">
            <v>5848610</v>
          </cell>
          <cell r="BC1467">
            <v>5848610</v>
          </cell>
          <cell r="BD1467">
            <v>5848610</v>
          </cell>
          <cell r="BE1467">
            <v>5848610</v>
          </cell>
        </row>
        <row r="1468">
          <cell r="AN1468">
            <v>21156650.200416666</v>
          </cell>
          <cell r="AO1468">
            <v>26408993.738333333</v>
          </cell>
          <cell r="AP1468">
            <v>31954634.808750004</v>
          </cell>
          <cell r="AQ1468">
            <v>37349658.812500007</v>
          </cell>
          <cell r="AR1468">
            <v>42122581.215000004</v>
          </cell>
          <cell r="AS1468">
            <v>46354005.98916667</v>
          </cell>
          <cell r="AT1468">
            <v>50421410.992916673</v>
          </cell>
          <cell r="AU1468">
            <v>53697426.764166661</v>
          </cell>
          <cell r="AV1468">
            <v>56530265.491666675</v>
          </cell>
          <cell r="AW1468">
            <v>57681468.032499999</v>
          </cell>
          <cell r="AX1468">
            <v>56604084.754583351</v>
          </cell>
          <cell r="AY1468">
            <v>55828616.247499995</v>
          </cell>
          <cell r="AZ1468">
            <v>55073003.685833335</v>
          </cell>
          <cell r="BA1468">
            <v>53388030.613750003</v>
          </cell>
          <cell r="BB1468">
            <v>51183375.580416672</v>
          </cell>
          <cell r="BC1468">
            <v>48193439.805</v>
          </cell>
          <cell r="BD1468">
            <v>44353925.2575</v>
          </cell>
          <cell r="BE1468">
            <v>40370074.861250006</v>
          </cell>
        </row>
        <row r="1469">
          <cell r="AN1469">
            <v>77562549.519999996</v>
          </cell>
          <cell r="AO1469">
            <v>77562549.519999996</v>
          </cell>
          <cell r="AP1469">
            <v>77562549.519999996</v>
          </cell>
          <cell r="AQ1469">
            <v>77562549.519999996</v>
          </cell>
          <cell r="AR1469">
            <v>77562549.519999996</v>
          </cell>
          <cell r="AS1469">
            <v>77562549.519999996</v>
          </cell>
          <cell r="AT1469">
            <v>77562549.519999996</v>
          </cell>
          <cell r="AU1469">
            <v>77562549.519999996</v>
          </cell>
          <cell r="AV1469">
            <v>77562549.519999996</v>
          </cell>
          <cell r="AW1469">
            <v>77562549.519999996</v>
          </cell>
          <cell r="AX1469">
            <v>77562549.519999996</v>
          </cell>
          <cell r="AY1469">
            <v>77562549.519999996</v>
          </cell>
          <cell r="AZ1469">
            <v>77562549.519999996</v>
          </cell>
          <cell r="BA1469">
            <v>77562549.519999996</v>
          </cell>
          <cell r="BB1469">
            <v>77562549.519999996</v>
          </cell>
          <cell r="BC1469">
            <v>77562549.519999996</v>
          </cell>
          <cell r="BD1469">
            <v>77562549.519999996</v>
          </cell>
          <cell r="BE1469">
            <v>77562549.519999996</v>
          </cell>
        </row>
        <row r="1470">
          <cell r="AN1470">
            <v>1755001.25</v>
          </cell>
          <cell r="AO1470">
            <v>1755001.25</v>
          </cell>
          <cell r="AP1470">
            <v>1755001.25</v>
          </cell>
          <cell r="AQ1470">
            <v>1755001.25</v>
          </cell>
          <cell r="AR1470">
            <v>1755001.25</v>
          </cell>
          <cell r="AS1470">
            <v>1755001.25</v>
          </cell>
          <cell r="AT1470">
            <v>1755001.25</v>
          </cell>
          <cell r="AU1470">
            <v>1755001.25</v>
          </cell>
          <cell r="AV1470">
            <v>1755001.25</v>
          </cell>
          <cell r="AW1470">
            <v>1755001.25</v>
          </cell>
          <cell r="AX1470">
            <v>1755001.25</v>
          </cell>
          <cell r="AY1470">
            <v>1755001.25</v>
          </cell>
          <cell r="AZ1470">
            <v>1755001.25</v>
          </cell>
          <cell r="BA1470">
            <v>1755001.25</v>
          </cell>
          <cell r="BB1470">
            <v>1755001.25</v>
          </cell>
          <cell r="BC1470">
            <v>1755001.25</v>
          </cell>
          <cell r="BD1470">
            <v>1755001.25</v>
          </cell>
          <cell r="BE1470">
            <v>1755001.25</v>
          </cell>
        </row>
        <row r="1471">
          <cell r="AN1471">
            <v>1471103.6200000003</v>
          </cell>
          <cell r="AO1471">
            <v>1471103.6200000003</v>
          </cell>
          <cell r="AP1471">
            <v>1471103.6200000003</v>
          </cell>
          <cell r="AQ1471">
            <v>1471103.6200000003</v>
          </cell>
          <cell r="AR1471">
            <v>1471103.6200000003</v>
          </cell>
          <cell r="AS1471">
            <v>1471103.6200000003</v>
          </cell>
          <cell r="AT1471">
            <v>1471103.6200000003</v>
          </cell>
          <cell r="AU1471">
            <v>1471103.6200000003</v>
          </cell>
          <cell r="AV1471">
            <v>1471103.6200000003</v>
          </cell>
          <cell r="AW1471">
            <v>1471103.6200000003</v>
          </cell>
          <cell r="AX1471">
            <v>1471103.6200000003</v>
          </cell>
          <cell r="AY1471">
            <v>1471103.6200000003</v>
          </cell>
          <cell r="AZ1471">
            <v>1471103.6200000003</v>
          </cell>
          <cell r="BA1471">
            <v>1471103.6200000003</v>
          </cell>
          <cell r="BB1471">
            <v>1471103.6200000003</v>
          </cell>
          <cell r="BC1471">
            <v>1471103.6200000003</v>
          </cell>
          <cell r="BD1471">
            <v>1471103.6200000003</v>
          </cell>
          <cell r="BE1471">
            <v>1471103.6200000003</v>
          </cell>
        </row>
        <row r="1472">
          <cell r="AN1472">
            <v>16359946.110000005</v>
          </cell>
          <cell r="AO1472">
            <v>16359946.110000005</v>
          </cell>
          <cell r="AP1472">
            <v>16359946.110000005</v>
          </cell>
          <cell r="AQ1472">
            <v>16359946.110000005</v>
          </cell>
          <cell r="AR1472">
            <v>16359946.110000005</v>
          </cell>
          <cell r="AS1472">
            <v>16359946.110000005</v>
          </cell>
          <cell r="AT1472">
            <v>16359946.110000005</v>
          </cell>
          <cell r="AU1472">
            <v>16359946.110000005</v>
          </cell>
          <cell r="AV1472">
            <v>16359946.110000005</v>
          </cell>
          <cell r="AW1472">
            <v>16359946.110000005</v>
          </cell>
          <cell r="AX1472">
            <v>16359946.110000005</v>
          </cell>
          <cell r="AY1472">
            <v>16359946.110000005</v>
          </cell>
          <cell r="AZ1472">
            <v>16359946.110000005</v>
          </cell>
          <cell r="BA1472">
            <v>16359946.110000005</v>
          </cell>
          <cell r="BB1472">
            <v>16359946.110000005</v>
          </cell>
          <cell r="BC1472">
            <v>16359946.110000005</v>
          </cell>
          <cell r="BD1472">
            <v>16359946.110000005</v>
          </cell>
          <cell r="BE1472">
            <v>16359946.110000005</v>
          </cell>
        </row>
        <row r="1473">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row>
        <row r="1474">
          <cell r="AN1474">
            <v>10192784.208333334</v>
          </cell>
          <cell r="AO1474">
            <v>10728229.125</v>
          </cell>
          <cell r="AP1474">
            <v>11263674.041666666</v>
          </cell>
          <cell r="AQ1474">
            <v>11796604.5</v>
          </cell>
          <cell r="AR1474">
            <v>12327020.5</v>
          </cell>
          <cell r="AS1474">
            <v>12857436.5</v>
          </cell>
          <cell r="AT1474">
            <v>13396033.333333334</v>
          </cell>
          <cell r="AU1474">
            <v>13942811</v>
          </cell>
          <cell r="AV1474">
            <v>14489588.666666666</v>
          </cell>
          <cell r="AW1474">
            <v>14761635.166666666</v>
          </cell>
          <cell r="AX1474">
            <v>14758950.5</v>
          </cell>
          <cell r="AY1474">
            <v>14756265.833333334</v>
          </cell>
          <cell r="AZ1474">
            <v>14759694.208333334</v>
          </cell>
          <cell r="BA1474">
            <v>14769235.625</v>
          </cell>
          <cell r="BB1474">
            <v>14778777.041666666</v>
          </cell>
          <cell r="BC1474">
            <v>14778953.625</v>
          </cell>
          <cell r="BD1474">
            <v>14769765.375</v>
          </cell>
          <cell r="BE1474">
            <v>14760577.125</v>
          </cell>
        </row>
        <row r="1475">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row>
        <row r="1476">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row>
        <row r="1477">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row>
        <row r="1478">
          <cell r="AN1478">
            <v>274209162.23208338</v>
          </cell>
          <cell r="AO1478">
            <v>262783780.4729166</v>
          </cell>
          <cell r="AP1478">
            <v>239933016.95374998</v>
          </cell>
          <cell r="AQ1478">
            <v>217082253.43458334</v>
          </cell>
          <cell r="AR1478">
            <v>194231489.91541663</v>
          </cell>
          <cell r="AS1478">
            <v>171380726.39625001</v>
          </cell>
          <cell r="AT1478">
            <v>148529962.87708333</v>
          </cell>
          <cell r="AU1478">
            <v>125679199.35791667</v>
          </cell>
          <cell r="AV1478">
            <v>102828435.83875</v>
          </cell>
          <cell r="AW1478">
            <v>79977672.319583341</v>
          </cell>
          <cell r="AX1478">
            <v>57126908.800000004</v>
          </cell>
          <cell r="AY1478">
            <v>34276145.280000001</v>
          </cell>
          <cell r="AZ1478">
            <v>11425381.76</v>
          </cell>
          <cell r="BA1478">
            <v>0</v>
          </cell>
          <cell r="BB1478">
            <v>0</v>
          </cell>
          <cell r="BC1478">
            <v>0</v>
          </cell>
          <cell r="BD1478">
            <v>0</v>
          </cell>
          <cell r="BE1478">
            <v>0</v>
          </cell>
        </row>
        <row r="1479">
          <cell r="AN1479">
            <v>-272711336.49166673</v>
          </cell>
          <cell r="AO1479">
            <v>-261453822.98833331</v>
          </cell>
          <cell r="AP1479">
            <v>-238770927.72499999</v>
          </cell>
          <cell r="AQ1479">
            <v>-216088032.46166667</v>
          </cell>
          <cell r="AR1479">
            <v>-193405137.19833335</v>
          </cell>
          <cell r="AS1479">
            <v>-170722241.935</v>
          </cell>
          <cell r="AT1479">
            <v>-148039346.67166665</v>
          </cell>
          <cell r="AU1479">
            <v>-125356451.40833332</v>
          </cell>
          <cell r="AV1479">
            <v>-102638126.6375</v>
          </cell>
          <cell r="AW1479">
            <v>-79879832.853333339</v>
          </cell>
          <cell r="AX1479">
            <v>-57099971.624166667</v>
          </cell>
          <cell r="AY1479">
            <v>-34276145.280000001</v>
          </cell>
          <cell r="AZ1479">
            <v>-11425381.76</v>
          </cell>
          <cell r="BA1479">
            <v>0</v>
          </cell>
          <cell r="BB1479">
            <v>0</v>
          </cell>
          <cell r="BC1479">
            <v>0</v>
          </cell>
          <cell r="BD1479">
            <v>0</v>
          </cell>
          <cell r="BE1479">
            <v>0</v>
          </cell>
        </row>
        <row r="1480">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row>
        <row r="1481">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row>
        <row r="1482">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row>
        <row r="1483">
          <cell r="AN1483">
            <v>-7507332.083333333</v>
          </cell>
          <cell r="AO1483">
            <v>-6352357.916666667</v>
          </cell>
          <cell r="AP1483">
            <v>-5197383.75</v>
          </cell>
          <cell r="AQ1483">
            <v>-4042409.5833333335</v>
          </cell>
          <cell r="AR1483">
            <v>-2887435.4166666665</v>
          </cell>
          <cell r="AS1483">
            <v>-1732461.25</v>
          </cell>
          <cell r="AT1483">
            <v>-577487.08333333337</v>
          </cell>
          <cell r="AU1483">
            <v>0</v>
          </cell>
          <cell r="AV1483">
            <v>0</v>
          </cell>
          <cell r="AW1483">
            <v>0</v>
          </cell>
          <cell r="AX1483">
            <v>0</v>
          </cell>
          <cell r="AY1483">
            <v>0</v>
          </cell>
          <cell r="AZ1483">
            <v>0</v>
          </cell>
          <cell r="BA1483">
            <v>0</v>
          </cell>
          <cell r="BB1483">
            <v>0</v>
          </cell>
          <cell r="BC1483">
            <v>0</v>
          </cell>
          <cell r="BD1483">
            <v>0</v>
          </cell>
          <cell r="BE1483">
            <v>0</v>
          </cell>
        </row>
        <row r="1484">
          <cell r="AN1484">
            <v>-4648123.8174999999</v>
          </cell>
          <cell r="AO1484">
            <v>-6204219.0424999995</v>
          </cell>
          <cell r="AP1484">
            <v>-7758586.900833332</v>
          </cell>
          <cell r="AQ1484">
            <v>-9311227.3925000001</v>
          </cell>
          <cell r="AR1484">
            <v>-10862140.517499998</v>
          </cell>
          <cell r="AS1484">
            <v>-12495996.703749998</v>
          </cell>
          <cell r="AT1484">
            <v>-14213659.63458333</v>
          </cell>
          <cell r="AU1484">
            <v>-15042879.099999996</v>
          </cell>
          <cell r="AV1484">
            <v>-14983655.099999996</v>
          </cell>
          <cell r="AW1484">
            <v>-14924431.099999996</v>
          </cell>
          <cell r="AX1484">
            <v>-14865207.099999996</v>
          </cell>
          <cell r="AY1484">
            <v>-14805983.099999996</v>
          </cell>
          <cell r="AZ1484">
            <v>-14746759.099999996</v>
          </cell>
          <cell r="BA1484">
            <v>-14687535.099999996</v>
          </cell>
          <cell r="BB1484">
            <v>-14628311.099999996</v>
          </cell>
          <cell r="BC1484">
            <v>-14569087.099999996</v>
          </cell>
          <cell r="BD1484">
            <v>-14509863.099999996</v>
          </cell>
          <cell r="BE1484">
            <v>-14450639.099999996</v>
          </cell>
        </row>
        <row r="1485">
          <cell r="AN1485">
            <v>21083571.616666671</v>
          </cell>
          <cell r="AO1485">
            <v>21710699.908333335</v>
          </cell>
          <cell r="AP1485">
            <v>22334967.416666668</v>
          </cell>
          <cell r="AQ1485">
            <v>22956374.141666669</v>
          </cell>
          <cell r="AR1485">
            <v>23574920.08333334</v>
          </cell>
          <cell r="AS1485">
            <v>23834437.993750002</v>
          </cell>
          <cell r="AT1485">
            <v>23736358.264583334</v>
          </cell>
          <cell r="AU1485">
            <v>23638276.400000002</v>
          </cell>
          <cell r="AV1485">
            <v>23540192.400000002</v>
          </cell>
          <cell r="AW1485">
            <v>23442108.400000002</v>
          </cell>
          <cell r="AX1485">
            <v>23344024.400000002</v>
          </cell>
          <cell r="AY1485">
            <v>23245940.400000002</v>
          </cell>
          <cell r="AZ1485">
            <v>23147856.400000002</v>
          </cell>
          <cell r="BA1485">
            <v>23049772.400000002</v>
          </cell>
          <cell r="BB1485">
            <v>22951688.400000002</v>
          </cell>
          <cell r="BC1485">
            <v>22853604.400000002</v>
          </cell>
          <cell r="BD1485">
            <v>22755520.400000002</v>
          </cell>
          <cell r="BE1485">
            <v>22657436.400000002</v>
          </cell>
        </row>
        <row r="1486">
          <cell r="AN1486">
            <v>225553.25</v>
          </cell>
          <cell r="AO1486">
            <v>190852.75</v>
          </cell>
          <cell r="AP1486">
            <v>156152.25</v>
          </cell>
          <cell r="AQ1486">
            <v>121451.75</v>
          </cell>
          <cell r="AR1486">
            <v>86751.25</v>
          </cell>
          <cell r="AS1486">
            <v>52050.75</v>
          </cell>
          <cell r="AT1486">
            <v>17350.25</v>
          </cell>
          <cell r="AU1486">
            <v>0</v>
          </cell>
          <cell r="AV1486">
            <v>0</v>
          </cell>
          <cell r="AW1486">
            <v>0</v>
          </cell>
          <cell r="AX1486">
            <v>0</v>
          </cell>
          <cell r="AY1486">
            <v>0</v>
          </cell>
          <cell r="AZ1486">
            <v>0</v>
          </cell>
          <cell r="BA1486">
            <v>0</v>
          </cell>
          <cell r="BB1486">
            <v>0</v>
          </cell>
          <cell r="BC1486">
            <v>0</v>
          </cell>
          <cell r="BD1486">
            <v>0</v>
          </cell>
          <cell r="BE1486">
            <v>0</v>
          </cell>
        </row>
        <row r="1487">
          <cell r="AN1487">
            <v>-1062578.8083333336</v>
          </cell>
          <cell r="AO1487">
            <v>-1015683.6729166671</v>
          </cell>
          <cell r="AP1487">
            <v>-968840.36666666716</v>
          </cell>
          <cell r="AQ1487">
            <v>-922048.88958333386</v>
          </cell>
          <cell r="AR1487">
            <v>-875309.24166666716</v>
          </cell>
          <cell r="AS1487">
            <v>-524536.23124999984</v>
          </cell>
          <cell r="AT1487">
            <v>130296.0562500001</v>
          </cell>
          <cell r="AU1487">
            <v>456823.70000000013</v>
          </cell>
          <cell r="AV1487">
            <v>455046.70000000013</v>
          </cell>
          <cell r="AW1487">
            <v>453269.70000000013</v>
          </cell>
          <cell r="AX1487">
            <v>451492.70000000013</v>
          </cell>
          <cell r="AY1487">
            <v>449715.70000000013</v>
          </cell>
          <cell r="AZ1487">
            <v>447938.70000000013</v>
          </cell>
          <cell r="BA1487">
            <v>446161.70000000013</v>
          </cell>
          <cell r="BB1487">
            <v>444384.70000000013</v>
          </cell>
          <cell r="BC1487">
            <v>442607.70000000013</v>
          </cell>
          <cell r="BD1487">
            <v>440830.70000000013</v>
          </cell>
          <cell r="BE1487">
            <v>439053.70000000013</v>
          </cell>
        </row>
        <row r="1488">
          <cell r="AN1488">
            <v>153451684.20833334</v>
          </cell>
          <cell r="AO1488">
            <v>162482129.54166666</v>
          </cell>
          <cell r="AP1488">
            <v>171459845.70833334</v>
          </cell>
          <cell r="AQ1488">
            <v>180286936.3125</v>
          </cell>
          <cell r="AR1488">
            <v>188964208.10749999</v>
          </cell>
          <cell r="AS1488">
            <v>197590364.24249998</v>
          </cell>
          <cell r="AT1488">
            <v>206165404.7175</v>
          </cell>
          <cell r="AU1488">
            <v>214689329.53250003</v>
          </cell>
          <cell r="AV1488">
            <v>223162138.6875</v>
          </cell>
          <cell r="AW1488">
            <v>226356848.01666665</v>
          </cell>
          <cell r="AX1488">
            <v>224318414.65583333</v>
          </cell>
          <cell r="AY1488">
            <v>222318779.90666667</v>
          </cell>
          <cell r="AZ1488">
            <v>220357943.76916668</v>
          </cell>
          <cell r="BA1488">
            <v>218435906.24333334</v>
          </cell>
          <cell r="BB1488">
            <v>216552667.32916665</v>
          </cell>
          <cell r="BC1488">
            <v>214732898.75499997</v>
          </cell>
          <cell r="BD1488">
            <v>212976629.96166667</v>
          </cell>
          <cell r="BE1488">
            <v>211259218.66166663</v>
          </cell>
        </row>
        <row r="1489">
          <cell r="AN1489">
            <v>-53708089.472916663</v>
          </cell>
          <cell r="AO1489">
            <v>-56868745.339583337</v>
          </cell>
          <cell r="AP1489">
            <v>-60010945.997916661</v>
          </cell>
          <cell r="AQ1489">
            <v>-63100427.709166668</v>
          </cell>
          <cell r="AR1489">
            <v>-66137472.837500006</v>
          </cell>
          <cell r="AS1489">
            <v>-69156627.484999999</v>
          </cell>
          <cell r="AT1489">
            <v>-72157891.65125002</v>
          </cell>
          <cell r="AU1489">
            <v>-75141265.336249992</v>
          </cell>
          <cell r="AV1489">
            <v>-78106748.540416658</v>
          </cell>
          <cell r="AW1489">
            <v>-79224896.805833325</v>
          </cell>
          <cell r="AX1489">
            <v>-78511445.129166663</v>
          </cell>
          <cell r="AY1489">
            <v>-77811572.966666654</v>
          </cell>
          <cell r="AZ1489">
            <v>-77125280.318333328</v>
          </cell>
          <cell r="BA1489">
            <v>-76452567.184166655</v>
          </cell>
          <cell r="BB1489">
            <v>-75793433.564166665</v>
          </cell>
          <cell r="BC1489">
            <v>-75156514.563333333</v>
          </cell>
          <cell r="BD1489">
            <v>-74541820.485833332</v>
          </cell>
          <cell r="BE1489">
            <v>-73940726.530833349</v>
          </cell>
        </row>
        <row r="1490">
          <cell r="AN1490">
            <v>14578826.854166666</v>
          </cell>
          <cell r="AO1490">
            <v>15036666.75</v>
          </cell>
          <cell r="AP1490">
            <v>15489898.520833334</v>
          </cell>
          <cell r="AQ1490">
            <v>15938522.166666666</v>
          </cell>
          <cell r="AR1490">
            <v>16382537.6875</v>
          </cell>
          <cell r="AS1490">
            <v>16821945.083333332</v>
          </cell>
          <cell r="AT1490">
            <v>17256744.354166668</v>
          </cell>
          <cell r="AU1490">
            <v>17686935.5</v>
          </cell>
          <cell r="AV1490">
            <v>18112518.520833332</v>
          </cell>
          <cell r="AW1490">
            <v>18046798.958333332</v>
          </cell>
          <cell r="AX1490">
            <v>17494862.302083332</v>
          </cell>
          <cell r="AY1490">
            <v>16948488.5</v>
          </cell>
          <cell r="AZ1490">
            <v>16407677.552083334</v>
          </cell>
          <cell r="BA1490">
            <v>15872429.458333334</v>
          </cell>
          <cell r="BB1490">
            <v>15342744.21875</v>
          </cell>
          <cell r="BC1490">
            <v>14818621.833333334</v>
          </cell>
          <cell r="BD1490">
            <v>14300062.302083334</v>
          </cell>
          <cell r="BE1490">
            <v>13787065.625</v>
          </cell>
        </row>
        <row r="1491">
          <cell r="AN1491">
            <v>-5102589.3570833337</v>
          </cell>
          <cell r="AO1491">
            <v>-5262833.3208333328</v>
          </cell>
          <cell r="AP1491">
            <v>-5421464.4408333329</v>
          </cell>
          <cell r="AQ1491">
            <v>-5578482.717083334</v>
          </cell>
          <cell r="AR1491">
            <v>-5733888.1495833332</v>
          </cell>
          <cell r="AS1491">
            <v>-5887680.7383333342</v>
          </cell>
          <cell r="AT1491">
            <v>-6039860.4833333334</v>
          </cell>
          <cell r="AU1491">
            <v>-6190427.3845833326</v>
          </cell>
          <cell r="AV1491">
            <v>-6339381.4420833327</v>
          </cell>
          <cell r="AW1491">
            <v>-6316379.5954166679</v>
          </cell>
          <cell r="AX1491">
            <v>-6123201.7658333322</v>
          </cell>
          <cell r="AY1491">
            <v>-5931970.9349999996</v>
          </cell>
          <cell r="AZ1491">
            <v>-5742687.1029166663</v>
          </cell>
          <cell r="BA1491">
            <v>-5555350.2699999986</v>
          </cell>
          <cell r="BB1491">
            <v>-5369960.4362500003</v>
          </cell>
          <cell r="BC1491">
            <v>-5186517.6012499994</v>
          </cell>
          <cell r="BD1491">
            <v>-5005021.7649999997</v>
          </cell>
          <cell r="BE1491">
            <v>-4825472.9279166665</v>
          </cell>
        </row>
        <row r="1492">
          <cell r="AN1492">
            <v>-4391468.7416666662</v>
          </cell>
          <cell r="AO1492">
            <v>-4248062.4916666672</v>
          </cell>
          <cell r="AP1492">
            <v>-4106302.0749999997</v>
          </cell>
          <cell r="AQ1492">
            <v>-3950979.1583333332</v>
          </cell>
          <cell r="AR1492">
            <v>-3782281.2416666667</v>
          </cell>
          <cell r="AS1492">
            <v>-3615604.1583333327</v>
          </cell>
          <cell r="AT1492">
            <v>-3450947.9083333332</v>
          </cell>
          <cell r="AU1492">
            <v>-3288312.4916666667</v>
          </cell>
          <cell r="AV1492">
            <v>-3127697.9083333332</v>
          </cell>
          <cell r="AW1492">
            <v>-3049604.1583333332</v>
          </cell>
          <cell r="AX1492">
            <v>-3052951.3808333334</v>
          </cell>
          <cell r="AY1492">
            <v>-3056159.7150000003</v>
          </cell>
          <cell r="AZ1492">
            <v>-3059229.1608333327</v>
          </cell>
          <cell r="BA1492">
            <v>-3062159.7183333333</v>
          </cell>
          <cell r="BB1492">
            <v>-3064951.3874999997</v>
          </cell>
          <cell r="BC1492">
            <v>-3046666.6675000004</v>
          </cell>
          <cell r="BD1492">
            <v>-3007565.9750000001</v>
          </cell>
          <cell r="BE1492">
            <v>-2968847.2274999996</v>
          </cell>
        </row>
        <row r="1493">
          <cell r="AN1493">
            <v>1485648.1125</v>
          </cell>
          <cell r="AO1493">
            <v>1447070.095</v>
          </cell>
          <cell r="AP1493">
            <v>1409068.1191666666</v>
          </cell>
          <cell r="AQ1493">
            <v>1366319.2683333335</v>
          </cell>
          <cell r="AR1493">
            <v>1318439.9591666667</v>
          </cell>
          <cell r="AS1493">
            <v>1265460.9416666669</v>
          </cell>
          <cell r="AT1493">
            <v>1207831.4241666668</v>
          </cell>
          <cell r="AU1493">
            <v>1150909.1983333335</v>
          </cell>
          <cell r="AV1493">
            <v>1094694.1791666667</v>
          </cell>
          <cell r="AW1493">
            <v>1067361.3666666667</v>
          </cell>
          <cell r="AX1493">
            <v>1068532.8941666668</v>
          </cell>
          <cell r="AY1493">
            <v>1069655.8108333333</v>
          </cell>
          <cell r="AZ1493">
            <v>1070730.1166666667</v>
          </cell>
          <cell r="BA1493">
            <v>1071755.8116666668</v>
          </cell>
          <cell r="BB1493">
            <v>1072732.8958333335</v>
          </cell>
          <cell r="BC1493">
            <v>1066333.2437500001</v>
          </cell>
          <cell r="BD1493">
            <v>1052648.00125</v>
          </cell>
          <cell r="BE1493">
            <v>1039096.4395833332</v>
          </cell>
        </row>
        <row r="1494">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row>
        <row r="1495">
          <cell r="AN1495">
            <v>-524239.40791666665</v>
          </cell>
          <cell r="AO1495">
            <v>-465485.48374999996</v>
          </cell>
          <cell r="AP1495">
            <v>-406731.55958333332</v>
          </cell>
          <cell r="AQ1495">
            <v>-347977.63541666663</v>
          </cell>
          <cell r="AR1495">
            <v>-289223.71124999999</v>
          </cell>
          <cell r="AS1495">
            <v>-230469.78708333333</v>
          </cell>
          <cell r="AT1495">
            <v>-171715.86291666664</v>
          </cell>
          <cell r="AU1495">
            <v>-112961.93875000002</v>
          </cell>
          <cell r="AV1495">
            <v>-66608.342083333337</v>
          </cell>
          <cell r="AW1495">
            <v>-34243.9</v>
          </cell>
          <cell r="AX1495">
            <v>-9428.0637499999993</v>
          </cell>
          <cell r="AY1495">
            <v>-1.7499999999999998E-2</v>
          </cell>
          <cell r="AZ1495">
            <v>0</v>
          </cell>
          <cell r="BA1495">
            <v>0</v>
          </cell>
          <cell r="BB1495">
            <v>0</v>
          </cell>
          <cell r="BC1495">
            <v>0</v>
          </cell>
          <cell r="BD1495">
            <v>0</v>
          </cell>
          <cell r="BE1495">
            <v>0</v>
          </cell>
        </row>
        <row r="1496">
          <cell r="AN1496">
            <v>1142047.8262499999</v>
          </cell>
          <cell r="AO1496">
            <v>1128697.8866666665</v>
          </cell>
          <cell r="AP1496">
            <v>1115399.7762499999</v>
          </cell>
          <cell r="AQ1496">
            <v>1102153.4949999999</v>
          </cell>
          <cell r="AR1496">
            <v>1088959.0429166665</v>
          </cell>
          <cell r="AS1496">
            <v>771731.22833333316</v>
          </cell>
          <cell r="AT1496">
            <v>150444.13666666666</v>
          </cell>
          <cell r="AU1496">
            <v>-159888.36708333335</v>
          </cell>
          <cell r="AV1496">
            <v>-159266.35</v>
          </cell>
          <cell r="AW1496">
            <v>-158644.4</v>
          </cell>
          <cell r="AX1496">
            <v>-158022.44999999998</v>
          </cell>
          <cell r="AY1496">
            <v>-157400.5</v>
          </cell>
          <cell r="AZ1496">
            <v>-156778.55000000002</v>
          </cell>
          <cell r="BA1496">
            <v>-156156.6</v>
          </cell>
          <cell r="BB1496">
            <v>-155534.65</v>
          </cell>
          <cell r="BC1496">
            <v>-154912.69999999998</v>
          </cell>
          <cell r="BD1496">
            <v>-154290.75</v>
          </cell>
          <cell r="BE1496">
            <v>-153668.80000000002</v>
          </cell>
        </row>
        <row r="1497">
          <cell r="AN1497">
            <v>2108129.2054166668</v>
          </cell>
          <cell r="AO1497">
            <v>2547743.5295833335</v>
          </cell>
          <cell r="AP1497">
            <v>2985630.487083334</v>
          </cell>
          <cell r="AQ1497">
            <v>3421790.0779166669</v>
          </cell>
          <cell r="AR1497">
            <v>3856222.3020833335</v>
          </cell>
          <cell r="AS1497">
            <v>4373597.5874999994</v>
          </cell>
          <cell r="AT1497">
            <v>4974779.6175000006</v>
          </cell>
          <cell r="AU1497">
            <v>5265007.0612500003</v>
          </cell>
          <cell r="AV1497">
            <v>5244279.2899999991</v>
          </cell>
          <cell r="AW1497">
            <v>5223550.8899999997</v>
          </cell>
          <cell r="AX1497">
            <v>5202822.49</v>
          </cell>
          <cell r="AY1497">
            <v>5182094.0900000008</v>
          </cell>
          <cell r="AZ1497">
            <v>5161365.6900000004</v>
          </cell>
          <cell r="BA1497">
            <v>5140637.2899999991</v>
          </cell>
          <cell r="BB1497">
            <v>5119908.8899999997</v>
          </cell>
          <cell r="BC1497">
            <v>5099180.49</v>
          </cell>
          <cell r="BD1497">
            <v>5078452.0900000008</v>
          </cell>
          <cell r="BE1497">
            <v>5057723.6900000004</v>
          </cell>
        </row>
        <row r="1498">
          <cell r="AN1498">
            <v>-5272426.2774999999</v>
          </cell>
          <cell r="AO1498">
            <v>-5963306.3975</v>
          </cell>
          <cell r="AP1498">
            <v>-6651325.7341666659</v>
          </cell>
          <cell r="AQ1498">
            <v>-7336484.2874999987</v>
          </cell>
          <cell r="AR1498">
            <v>-8018782.0574999982</v>
          </cell>
          <cell r="AS1498">
            <v>-8342051.7962500006</v>
          </cell>
          <cell r="AT1498">
            <v>-8307723.8954166668</v>
          </cell>
          <cell r="AU1498">
            <v>-8273395.9924999997</v>
          </cell>
          <cell r="AV1498">
            <v>-8239067.3399999999</v>
          </cell>
          <cell r="AW1498">
            <v>-8204737.9400000004</v>
          </cell>
          <cell r="AX1498">
            <v>-8170408.5400000019</v>
          </cell>
          <cell r="AY1498">
            <v>-8136079.1400000006</v>
          </cell>
          <cell r="AZ1498">
            <v>-8101749.7399999993</v>
          </cell>
          <cell r="BA1498">
            <v>-8067420.3399999999</v>
          </cell>
          <cell r="BB1498">
            <v>-8033090.9400000004</v>
          </cell>
          <cell r="BC1498">
            <v>-7998761.5400000019</v>
          </cell>
          <cell r="BD1498">
            <v>-7964432.1400000006</v>
          </cell>
          <cell r="BE1498">
            <v>-7930102.7399999993</v>
          </cell>
        </row>
        <row r="1499">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row>
        <row r="1500">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row>
        <row r="1501">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row>
        <row r="1502">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row>
        <row r="1503">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row>
        <row r="1504">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row>
        <row r="1505">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row>
        <row r="1506">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row>
        <row r="1507">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row>
        <row r="1508">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row>
        <row r="1509">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row>
        <row r="1510">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row>
        <row r="1511">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row>
        <row r="1512">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row>
        <row r="1513">
          <cell r="AN1513">
            <v>-10000000</v>
          </cell>
          <cell r="AO1513">
            <v>-10000000</v>
          </cell>
          <cell r="AP1513">
            <v>-10000000</v>
          </cell>
          <cell r="AQ1513">
            <v>-10000000</v>
          </cell>
          <cell r="AR1513">
            <v>-10000000</v>
          </cell>
          <cell r="AS1513">
            <v>-10000000</v>
          </cell>
          <cell r="AT1513">
            <v>-9583333.333333334</v>
          </cell>
          <cell r="AU1513">
            <v>-8750000</v>
          </cell>
          <cell r="AV1513">
            <v>-7916666.666666667</v>
          </cell>
          <cell r="AW1513">
            <v>-7083333.333333333</v>
          </cell>
          <cell r="AX1513">
            <v>-6250000</v>
          </cell>
          <cell r="AY1513">
            <v>-5416666.666666667</v>
          </cell>
          <cell r="AZ1513">
            <v>-4583333.333333333</v>
          </cell>
          <cell r="BA1513">
            <v>-3750000</v>
          </cell>
          <cell r="BB1513">
            <v>-2916666.6666666665</v>
          </cell>
          <cell r="BC1513">
            <v>-2083333.3333333333</v>
          </cell>
          <cell r="BD1513">
            <v>-1250000</v>
          </cell>
          <cell r="BE1513">
            <v>-416666.66666666669</v>
          </cell>
        </row>
        <row r="1514">
          <cell r="AN1514">
            <v>-2000000</v>
          </cell>
          <cell r="AO1514">
            <v>-2000000</v>
          </cell>
          <cell r="AP1514">
            <v>-2000000</v>
          </cell>
          <cell r="AQ1514">
            <v>-2000000</v>
          </cell>
          <cell r="AR1514">
            <v>-2000000</v>
          </cell>
          <cell r="AS1514">
            <v>-2000000</v>
          </cell>
          <cell r="AT1514">
            <v>-1916666.6666666667</v>
          </cell>
          <cell r="AU1514">
            <v>-1750000</v>
          </cell>
          <cell r="AV1514">
            <v>-1583333.3333333333</v>
          </cell>
          <cell r="AW1514">
            <v>-1416666.6666666667</v>
          </cell>
          <cell r="AX1514">
            <v>-1250000</v>
          </cell>
          <cell r="AY1514">
            <v>-1083333.3333333333</v>
          </cell>
          <cell r="AZ1514">
            <v>-916666.66666666663</v>
          </cell>
          <cell r="BA1514">
            <v>-750000</v>
          </cell>
          <cell r="BB1514">
            <v>-583333.33333333337</v>
          </cell>
          <cell r="BC1514">
            <v>-416666.66666666669</v>
          </cell>
          <cell r="BD1514">
            <v>-250000</v>
          </cell>
          <cell r="BE1514">
            <v>-83333.333333333328</v>
          </cell>
        </row>
        <row r="1515">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row>
        <row r="1516">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row>
        <row r="1517">
          <cell r="AN1517">
            <v>-15000000</v>
          </cell>
          <cell r="AO1517">
            <v>-15000000</v>
          </cell>
          <cell r="AP1517">
            <v>-15000000</v>
          </cell>
          <cell r="AQ1517">
            <v>-15000000</v>
          </cell>
          <cell r="AR1517">
            <v>-15000000</v>
          </cell>
          <cell r="AS1517">
            <v>-15000000</v>
          </cell>
          <cell r="AT1517">
            <v>-15000000</v>
          </cell>
          <cell r="AU1517">
            <v>-15000000</v>
          </cell>
          <cell r="AV1517">
            <v>-15000000</v>
          </cell>
          <cell r="AW1517">
            <v>-15000000</v>
          </cell>
          <cell r="AX1517">
            <v>-15000000</v>
          </cell>
          <cell r="AY1517">
            <v>-15000000</v>
          </cell>
          <cell r="AZ1517">
            <v>-15000000</v>
          </cell>
          <cell r="BA1517">
            <v>-15000000</v>
          </cell>
          <cell r="BB1517">
            <v>-15000000</v>
          </cell>
          <cell r="BC1517">
            <v>-15000000</v>
          </cell>
          <cell r="BD1517">
            <v>-15000000</v>
          </cell>
          <cell r="BE1517">
            <v>-15000000</v>
          </cell>
        </row>
        <row r="1518">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row>
        <row r="1519">
          <cell r="AN1519">
            <v>-2000000</v>
          </cell>
          <cell r="AO1519">
            <v>-2000000</v>
          </cell>
          <cell r="AP1519">
            <v>-2000000</v>
          </cell>
          <cell r="AQ1519">
            <v>-2000000</v>
          </cell>
          <cell r="AR1519">
            <v>-2000000</v>
          </cell>
          <cell r="AS1519">
            <v>-2000000</v>
          </cell>
          <cell r="AT1519">
            <v>-2000000</v>
          </cell>
          <cell r="AU1519">
            <v>-2000000</v>
          </cell>
          <cell r="AV1519">
            <v>-2000000</v>
          </cell>
          <cell r="AW1519">
            <v>-2000000</v>
          </cell>
          <cell r="AX1519">
            <v>-2000000</v>
          </cell>
          <cell r="AY1519">
            <v>-2000000</v>
          </cell>
          <cell r="AZ1519">
            <v>-2000000</v>
          </cell>
          <cell r="BA1519">
            <v>-2000000</v>
          </cell>
          <cell r="BB1519">
            <v>-2000000</v>
          </cell>
          <cell r="BC1519">
            <v>-2000000</v>
          </cell>
          <cell r="BD1519">
            <v>-2000000</v>
          </cell>
          <cell r="BE1519">
            <v>-2000000</v>
          </cell>
        </row>
        <row r="1520">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row>
        <row r="1521">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row>
        <row r="1522">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row>
        <row r="1523">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row>
        <row r="1524">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row>
        <row r="1525">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row>
        <row r="1526">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row>
        <row r="1527">
          <cell r="AN1527">
            <v>-300000000</v>
          </cell>
          <cell r="AO1527">
            <v>-300000000</v>
          </cell>
          <cell r="AP1527">
            <v>-300000000</v>
          </cell>
          <cell r="AQ1527">
            <v>-300000000</v>
          </cell>
          <cell r="AR1527">
            <v>-300000000</v>
          </cell>
          <cell r="AS1527">
            <v>-300000000</v>
          </cell>
          <cell r="AT1527">
            <v>-300000000</v>
          </cell>
          <cell r="AU1527">
            <v>-300000000</v>
          </cell>
          <cell r="AV1527">
            <v>-300000000</v>
          </cell>
          <cell r="AW1527">
            <v>-300000000</v>
          </cell>
          <cell r="AX1527">
            <v>-300000000</v>
          </cell>
          <cell r="AY1527">
            <v>-300000000</v>
          </cell>
          <cell r="AZ1527">
            <v>-300000000</v>
          </cell>
          <cell r="BA1527">
            <v>-300000000</v>
          </cell>
          <cell r="BB1527">
            <v>-300000000</v>
          </cell>
          <cell r="BC1527">
            <v>-300000000</v>
          </cell>
          <cell r="BD1527">
            <v>-300000000</v>
          </cell>
          <cell r="BE1527">
            <v>-300000000</v>
          </cell>
        </row>
        <row r="1528">
          <cell r="AN1528">
            <v>-200000000</v>
          </cell>
          <cell r="AO1528">
            <v>-200000000</v>
          </cell>
          <cell r="AP1528">
            <v>-200000000</v>
          </cell>
          <cell r="AQ1528">
            <v>-200000000</v>
          </cell>
          <cell r="AR1528">
            <v>-200000000</v>
          </cell>
          <cell r="AS1528">
            <v>-200000000</v>
          </cell>
          <cell r="AT1528">
            <v>-200000000</v>
          </cell>
          <cell r="AU1528">
            <v>-200000000</v>
          </cell>
          <cell r="AV1528">
            <v>-200000000</v>
          </cell>
          <cell r="AW1528">
            <v>-200000000</v>
          </cell>
          <cell r="AX1528">
            <v>-200000000</v>
          </cell>
          <cell r="AY1528">
            <v>-200000000</v>
          </cell>
          <cell r="AZ1528">
            <v>-200000000</v>
          </cell>
          <cell r="BA1528">
            <v>-200000000</v>
          </cell>
          <cell r="BB1528">
            <v>-200000000</v>
          </cell>
          <cell r="BC1528">
            <v>-200000000</v>
          </cell>
          <cell r="BD1528">
            <v>-200000000</v>
          </cell>
          <cell r="BE1528">
            <v>-200000000</v>
          </cell>
        </row>
        <row r="1529">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row>
        <row r="1530">
          <cell r="AN1530">
            <v>-100000000</v>
          </cell>
          <cell r="AO1530">
            <v>-100000000</v>
          </cell>
          <cell r="AP1530">
            <v>-100000000</v>
          </cell>
          <cell r="AQ1530">
            <v>-100000000</v>
          </cell>
          <cell r="AR1530">
            <v>-100000000</v>
          </cell>
          <cell r="AS1530">
            <v>-100000000</v>
          </cell>
          <cell r="AT1530">
            <v>-100000000</v>
          </cell>
          <cell r="AU1530">
            <v>-100000000</v>
          </cell>
          <cell r="AV1530">
            <v>-100000000</v>
          </cell>
          <cell r="AW1530">
            <v>-100000000</v>
          </cell>
          <cell r="AX1530">
            <v>-100000000</v>
          </cell>
          <cell r="AY1530">
            <v>-100000000</v>
          </cell>
          <cell r="AZ1530">
            <v>-100000000</v>
          </cell>
          <cell r="BA1530">
            <v>-100000000</v>
          </cell>
          <cell r="BB1530">
            <v>-100000000</v>
          </cell>
          <cell r="BC1530">
            <v>-100000000</v>
          </cell>
          <cell r="BD1530">
            <v>-100000000</v>
          </cell>
          <cell r="BE1530">
            <v>-100000000</v>
          </cell>
        </row>
        <row r="1531">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row>
        <row r="1532">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row>
        <row r="1533">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row>
        <row r="1534">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row>
        <row r="1535">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row>
        <row r="1536">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row>
        <row r="1537">
          <cell r="AN1537">
            <v>-250000000</v>
          </cell>
          <cell r="AO1537">
            <v>-250000000</v>
          </cell>
          <cell r="AP1537">
            <v>-250000000</v>
          </cell>
          <cell r="AQ1537">
            <v>-250000000</v>
          </cell>
          <cell r="AR1537">
            <v>-250000000</v>
          </cell>
          <cell r="AS1537">
            <v>-250000000</v>
          </cell>
          <cell r="AT1537">
            <v>-250000000</v>
          </cell>
          <cell r="AU1537">
            <v>-250000000</v>
          </cell>
          <cell r="AV1537">
            <v>-250000000</v>
          </cell>
          <cell r="AW1537">
            <v>-250000000</v>
          </cell>
          <cell r="AX1537">
            <v>-250000000</v>
          </cell>
          <cell r="AY1537">
            <v>-250000000</v>
          </cell>
          <cell r="AZ1537">
            <v>-250000000</v>
          </cell>
          <cell r="BA1537">
            <v>-250000000</v>
          </cell>
          <cell r="BB1537">
            <v>-250000000</v>
          </cell>
          <cell r="BC1537">
            <v>-250000000</v>
          </cell>
          <cell r="BD1537">
            <v>-250000000</v>
          </cell>
          <cell r="BE1537">
            <v>-250000000</v>
          </cell>
        </row>
        <row r="1538">
          <cell r="AN1538">
            <v>-138460000</v>
          </cell>
          <cell r="AO1538">
            <v>-138460000</v>
          </cell>
          <cell r="AP1538">
            <v>-138460000</v>
          </cell>
          <cell r="AQ1538">
            <v>-138460000</v>
          </cell>
          <cell r="AR1538">
            <v>-138460000</v>
          </cell>
          <cell r="AS1538">
            <v>-138460000</v>
          </cell>
          <cell r="AT1538">
            <v>-138460000</v>
          </cell>
          <cell r="AU1538">
            <v>-138460000</v>
          </cell>
          <cell r="AV1538">
            <v>-138460000</v>
          </cell>
          <cell r="AW1538">
            <v>-138460000</v>
          </cell>
          <cell r="AX1538">
            <v>-138460000</v>
          </cell>
          <cell r="AY1538">
            <v>-138460000</v>
          </cell>
          <cell r="AZ1538">
            <v>-138460000</v>
          </cell>
          <cell r="BA1538">
            <v>-138460000</v>
          </cell>
          <cell r="BB1538">
            <v>-138460000</v>
          </cell>
          <cell r="BC1538">
            <v>-138460000</v>
          </cell>
          <cell r="BD1538">
            <v>-138460000</v>
          </cell>
          <cell r="BE1538">
            <v>-138460000</v>
          </cell>
        </row>
        <row r="1539">
          <cell r="AN1539">
            <v>-23400000</v>
          </cell>
          <cell r="AO1539">
            <v>-23400000</v>
          </cell>
          <cell r="AP1539">
            <v>-23400000</v>
          </cell>
          <cell r="AQ1539">
            <v>-23400000</v>
          </cell>
          <cell r="AR1539">
            <v>-23400000</v>
          </cell>
          <cell r="AS1539">
            <v>-23400000</v>
          </cell>
          <cell r="AT1539">
            <v>-23400000</v>
          </cell>
          <cell r="AU1539">
            <v>-23400000</v>
          </cell>
          <cell r="AV1539">
            <v>-23400000</v>
          </cell>
          <cell r="AW1539">
            <v>-23400000</v>
          </cell>
          <cell r="AX1539">
            <v>-23400000</v>
          </cell>
          <cell r="AY1539">
            <v>-23400000</v>
          </cell>
          <cell r="AZ1539">
            <v>-23400000</v>
          </cell>
          <cell r="BA1539">
            <v>-23400000</v>
          </cell>
          <cell r="BB1539">
            <v>-23400000</v>
          </cell>
          <cell r="BC1539">
            <v>-23400000</v>
          </cell>
          <cell r="BD1539">
            <v>-23400000</v>
          </cell>
          <cell r="BE1539">
            <v>-23400000</v>
          </cell>
        </row>
        <row r="1540">
          <cell r="AP1540">
            <v>-17708333.333333332</v>
          </cell>
          <cell r="AQ1540">
            <v>-53125000</v>
          </cell>
          <cell r="AR1540">
            <v>-88541666.666666672</v>
          </cell>
          <cell r="AS1540">
            <v>-123958333.33333333</v>
          </cell>
          <cell r="AT1540">
            <v>-159375000</v>
          </cell>
          <cell r="AU1540">
            <v>-194791666.66666666</v>
          </cell>
          <cell r="AV1540">
            <v>-230208333.33333334</v>
          </cell>
          <cell r="AW1540">
            <v>-265625000</v>
          </cell>
          <cell r="AX1540">
            <v>-301041666.66666669</v>
          </cell>
          <cell r="AY1540">
            <v>-336458333.33333331</v>
          </cell>
          <cell r="AZ1540">
            <v>-371875000</v>
          </cell>
          <cell r="BA1540">
            <v>-407291666.66666669</v>
          </cell>
          <cell r="BB1540">
            <v>-425000000</v>
          </cell>
          <cell r="BC1540">
            <v>-425000000</v>
          </cell>
          <cell r="BD1540">
            <v>-425000000</v>
          </cell>
          <cell r="BE1540">
            <v>-425000000</v>
          </cell>
        </row>
        <row r="1541">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row>
        <row r="1542">
          <cell r="AN1542">
            <v>-250000000</v>
          </cell>
          <cell r="AO1542">
            <v>-250000000</v>
          </cell>
          <cell r="AP1542">
            <v>-250000000</v>
          </cell>
          <cell r="AQ1542">
            <v>-250000000</v>
          </cell>
          <cell r="AR1542">
            <v>-250000000</v>
          </cell>
          <cell r="AS1542">
            <v>-250000000</v>
          </cell>
          <cell r="AT1542">
            <v>-250000000</v>
          </cell>
          <cell r="AU1542">
            <v>-250000000</v>
          </cell>
          <cell r="AV1542">
            <v>-250000000</v>
          </cell>
          <cell r="AW1542">
            <v>-250000000</v>
          </cell>
          <cell r="AX1542">
            <v>-250000000</v>
          </cell>
          <cell r="AY1542">
            <v>-250000000</v>
          </cell>
          <cell r="AZ1542">
            <v>-250000000</v>
          </cell>
          <cell r="BA1542">
            <v>-250000000</v>
          </cell>
          <cell r="BB1542">
            <v>-250000000</v>
          </cell>
          <cell r="BC1542">
            <v>-250000000</v>
          </cell>
          <cell r="BD1542">
            <v>-250000000</v>
          </cell>
          <cell r="BE1542">
            <v>-250000000</v>
          </cell>
        </row>
        <row r="1543">
          <cell r="AN1543">
            <v>-45000000</v>
          </cell>
          <cell r="AO1543">
            <v>-45000000</v>
          </cell>
          <cell r="AP1543">
            <v>-45000000</v>
          </cell>
          <cell r="AQ1543">
            <v>-45000000</v>
          </cell>
          <cell r="AR1543">
            <v>-45000000</v>
          </cell>
          <cell r="AS1543">
            <v>-45000000</v>
          </cell>
          <cell r="AT1543">
            <v>-45000000</v>
          </cell>
          <cell r="AU1543">
            <v>-45000000</v>
          </cell>
          <cell r="AV1543">
            <v>-45000000</v>
          </cell>
          <cell r="AW1543">
            <v>-45000000</v>
          </cell>
          <cell r="AX1543">
            <v>-45000000</v>
          </cell>
          <cell r="AY1543">
            <v>-45000000</v>
          </cell>
          <cell r="AZ1543">
            <v>-45000000</v>
          </cell>
          <cell r="BA1543">
            <v>-45000000</v>
          </cell>
          <cell r="BB1543">
            <v>-45000000</v>
          </cell>
          <cell r="BC1543">
            <v>-45000000</v>
          </cell>
          <cell r="BD1543">
            <v>-45000000</v>
          </cell>
          <cell r="BE1543">
            <v>-45000000</v>
          </cell>
        </row>
        <row r="1544">
          <cell r="AN1544">
            <v>-250000000</v>
          </cell>
          <cell r="AO1544">
            <v>-250000000</v>
          </cell>
          <cell r="AP1544">
            <v>-250000000</v>
          </cell>
          <cell r="AQ1544">
            <v>-239583333.33333334</v>
          </cell>
          <cell r="AR1544">
            <v>-218750000</v>
          </cell>
          <cell r="AS1544">
            <v>-197916666.66666666</v>
          </cell>
          <cell r="AT1544">
            <v>-177083333.33333334</v>
          </cell>
          <cell r="AU1544">
            <v>-156250000</v>
          </cell>
          <cell r="AV1544">
            <v>-135416666.66666666</v>
          </cell>
          <cell r="AW1544">
            <v>-114583333.33333333</v>
          </cell>
          <cell r="AX1544">
            <v>-93750000</v>
          </cell>
          <cell r="AY1544">
            <v>-72916666.666666672</v>
          </cell>
          <cell r="AZ1544">
            <v>-52083333.333333336</v>
          </cell>
          <cell r="BA1544">
            <v>-31250000</v>
          </cell>
          <cell r="BB1544">
            <v>-10416666.666666666</v>
          </cell>
          <cell r="BC1544">
            <v>0</v>
          </cell>
          <cell r="BD1544">
            <v>0</v>
          </cell>
          <cell r="BE1544">
            <v>0</v>
          </cell>
        </row>
        <row r="1545">
          <cell r="AN1545">
            <v>-150000000</v>
          </cell>
          <cell r="AO1545">
            <v>-150000000</v>
          </cell>
          <cell r="AP1545">
            <v>-150000000</v>
          </cell>
          <cell r="AQ1545">
            <v>-143750000</v>
          </cell>
          <cell r="AR1545">
            <v>-131250000</v>
          </cell>
          <cell r="AS1545">
            <v>-118750000</v>
          </cell>
          <cell r="AT1545">
            <v>-106250000</v>
          </cell>
          <cell r="AU1545">
            <v>-93750000</v>
          </cell>
          <cell r="AV1545">
            <v>-81250000</v>
          </cell>
          <cell r="AW1545">
            <v>-68750000</v>
          </cell>
          <cell r="AX1545">
            <v>-56250000</v>
          </cell>
          <cell r="AY1545">
            <v>-43750000</v>
          </cell>
          <cell r="AZ1545">
            <v>-31250000</v>
          </cell>
          <cell r="BA1545">
            <v>-18750000</v>
          </cell>
          <cell r="BB1545">
            <v>-6250000</v>
          </cell>
          <cell r="BC1545">
            <v>0</v>
          </cell>
          <cell r="BD1545">
            <v>0</v>
          </cell>
          <cell r="BE1545">
            <v>0</v>
          </cell>
        </row>
        <row r="1546">
          <cell r="AN1546">
            <v>-250000000</v>
          </cell>
          <cell r="AO1546">
            <v>-250000000</v>
          </cell>
          <cell r="AP1546">
            <v>-250000000</v>
          </cell>
          <cell r="AQ1546">
            <v>-250000000</v>
          </cell>
          <cell r="AR1546">
            <v>-250000000</v>
          </cell>
          <cell r="AS1546">
            <v>-250000000</v>
          </cell>
          <cell r="AT1546">
            <v>-250000000</v>
          </cell>
          <cell r="AU1546">
            <v>-250000000</v>
          </cell>
          <cell r="AV1546">
            <v>-250000000</v>
          </cell>
          <cell r="AW1546">
            <v>-250000000</v>
          </cell>
          <cell r="AX1546">
            <v>-250000000</v>
          </cell>
          <cell r="AY1546">
            <v>-250000000</v>
          </cell>
          <cell r="AZ1546">
            <v>-250000000</v>
          </cell>
          <cell r="BA1546">
            <v>-250000000</v>
          </cell>
          <cell r="BB1546">
            <v>-250000000</v>
          </cell>
          <cell r="BC1546">
            <v>-250000000</v>
          </cell>
          <cell r="BD1546">
            <v>-250000000</v>
          </cell>
          <cell r="BE1546">
            <v>-250000000</v>
          </cell>
        </row>
        <row r="1547">
          <cell r="AN1547">
            <v>-300000000</v>
          </cell>
          <cell r="AO1547">
            <v>-300000000</v>
          </cell>
          <cell r="AP1547">
            <v>-300000000</v>
          </cell>
          <cell r="AQ1547">
            <v>-300000000</v>
          </cell>
          <cell r="AR1547">
            <v>-300000000</v>
          </cell>
          <cell r="AS1547">
            <v>-300000000</v>
          </cell>
          <cell r="AT1547">
            <v>-300000000</v>
          </cell>
          <cell r="AU1547">
            <v>-300000000</v>
          </cell>
          <cell r="AV1547">
            <v>-300000000</v>
          </cell>
          <cell r="AW1547">
            <v>-300000000</v>
          </cell>
          <cell r="AX1547">
            <v>-300000000</v>
          </cell>
          <cell r="AY1547">
            <v>-300000000</v>
          </cell>
          <cell r="AZ1547">
            <v>-300000000</v>
          </cell>
          <cell r="BA1547">
            <v>-300000000</v>
          </cell>
          <cell r="BB1547">
            <v>-300000000</v>
          </cell>
          <cell r="BC1547">
            <v>-300000000</v>
          </cell>
          <cell r="BD1547">
            <v>-300000000</v>
          </cell>
          <cell r="BE1547">
            <v>-300000000</v>
          </cell>
        </row>
        <row r="1548">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row>
        <row r="1549">
          <cell r="AN1549">
            <v>-250000000</v>
          </cell>
          <cell r="AO1549">
            <v>-250000000</v>
          </cell>
          <cell r="AP1549">
            <v>-250000000</v>
          </cell>
          <cell r="AQ1549">
            <v>-250000000</v>
          </cell>
          <cell r="AR1549">
            <v>-250000000</v>
          </cell>
          <cell r="AS1549">
            <v>-250000000</v>
          </cell>
          <cell r="AT1549">
            <v>-250000000</v>
          </cell>
          <cell r="AU1549">
            <v>-250000000</v>
          </cell>
          <cell r="AV1549">
            <v>-250000000</v>
          </cell>
          <cell r="AW1549">
            <v>-250000000</v>
          </cell>
          <cell r="AX1549">
            <v>-250000000</v>
          </cell>
          <cell r="AY1549">
            <v>-250000000</v>
          </cell>
          <cell r="AZ1549">
            <v>-250000000</v>
          </cell>
          <cell r="BA1549">
            <v>-250000000</v>
          </cell>
          <cell r="BB1549">
            <v>-250000000</v>
          </cell>
          <cell r="BC1549">
            <v>-250000000</v>
          </cell>
          <cell r="BD1549">
            <v>-250000000</v>
          </cell>
          <cell r="BE1549">
            <v>-250000000</v>
          </cell>
        </row>
        <row r="1550">
          <cell r="AN1550">
            <v>-350000000</v>
          </cell>
          <cell r="AO1550">
            <v>-350000000</v>
          </cell>
          <cell r="AP1550">
            <v>-350000000</v>
          </cell>
          <cell r="AQ1550">
            <v>-350000000</v>
          </cell>
          <cell r="AR1550">
            <v>-350000000</v>
          </cell>
          <cell r="AS1550">
            <v>-350000000</v>
          </cell>
          <cell r="AT1550">
            <v>-350000000</v>
          </cell>
          <cell r="AU1550">
            <v>-350000000</v>
          </cell>
          <cell r="AV1550">
            <v>-350000000</v>
          </cell>
          <cell r="AW1550">
            <v>-350000000</v>
          </cell>
          <cell r="AX1550">
            <v>-350000000</v>
          </cell>
          <cell r="AY1550">
            <v>-350000000</v>
          </cell>
          <cell r="AZ1550">
            <v>-350000000</v>
          </cell>
          <cell r="BA1550">
            <v>-350000000</v>
          </cell>
          <cell r="BB1550">
            <v>-350000000</v>
          </cell>
          <cell r="BC1550">
            <v>-350000000</v>
          </cell>
          <cell r="BD1550">
            <v>-350000000</v>
          </cell>
          <cell r="BE1550">
            <v>-350000000</v>
          </cell>
        </row>
        <row r="1551">
          <cell r="AN1551">
            <v>-325000000</v>
          </cell>
          <cell r="AO1551">
            <v>-325000000</v>
          </cell>
          <cell r="AP1551">
            <v>-325000000</v>
          </cell>
          <cell r="AQ1551">
            <v>-325000000</v>
          </cell>
          <cell r="AR1551">
            <v>-325000000</v>
          </cell>
          <cell r="AS1551">
            <v>-325000000</v>
          </cell>
          <cell r="AT1551">
            <v>-325000000</v>
          </cell>
          <cell r="AU1551">
            <v>-325000000</v>
          </cell>
          <cell r="AV1551">
            <v>-325000000</v>
          </cell>
          <cell r="AW1551">
            <v>-325000000</v>
          </cell>
          <cell r="AX1551">
            <v>-325000000</v>
          </cell>
          <cell r="AY1551">
            <v>-325000000</v>
          </cell>
          <cell r="AZ1551">
            <v>-325000000</v>
          </cell>
          <cell r="BA1551">
            <v>-325000000</v>
          </cell>
          <cell r="BB1551">
            <v>-325000000</v>
          </cell>
          <cell r="BC1551">
            <v>-325000000</v>
          </cell>
          <cell r="BD1551">
            <v>-325000000</v>
          </cell>
          <cell r="BE1551">
            <v>-325000000</v>
          </cell>
        </row>
        <row r="1552">
          <cell r="AN1552">
            <v>-250000000</v>
          </cell>
          <cell r="AO1552">
            <v>-250000000</v>
          </cell>
          <cell r="AP1552">
            <v>-250000000</v>
          </cell>
          <cell r="AQ1552">
            <v>-250000000</v>
          </cell>
          <cell r="AR1552">
            <v>-250000000</v>
          </cell>
          <cell r="AS1552">
            <v>-250000000</v>
          </cell>
          <cell r="AT1552">
            <v>-250000000</v>
          </cell>
          <cell r="AU1552">
            <v>-250000000</v>
          </cell>
          <cell r="AV1552">
            <v>-250000000</v>
          </cell>
          <cell r="AW1552">
            <v>-250000000</v>
          </cell>
          <cell r="AX1552">
            <v>-250000000</v>
          </cell>
          <cell r="AY1552">
            <v>-250000000</v>
          </cell>
          <cell r="AZ1552">
            <v>-250000000</v>
          </cell>
          <cell r="BA1552">
            <v>-250000000</v>
          </cell>
          <cell r="BB1552">
            <v>-250000000</v>
          </cell>
          <cell r="BC1552">
            <v>-250000000</v>
          </cell>
          <cell r="BD1552">
            <v>-250000000</v>
          </cell>
          <cell r="BE1552">
            <v>-250000000</v>
          </cell>
        </row>
        <row r="1553">
          <cell r="AN1553">
            <v>-300000000</v>
          </cell>
          <cell r="AO1553">
            <v>-300000000</v>
          </cell>
          <cell r="AP1553">
            <v>-300000000</v>
          </cell>
          <cell r="AQ1553">
            <v>-300000000</v>
          </cell>
          <cell r="AR1553">
            <v>-300000000</v>
          </cell>
          <cell r="AS1553">
            <v>-300000000</v>
          </cell>
          <cell r="AT1553">
            <v>-300000000</v>
          </cell>
          <cell r="AU1553">
            <v>-300000000</v>
          </cell>
          <cell r="AV1553">
            <v>-300000000</v>
          </cell>
          <cell r="AW1553">
            <v>-300000000</v>
          </cell>
          <cell r="AX1553">
            <v>-300000000</v>
          </cell>
          <cell r="AY1553">
            <v>-300000000</v>
          </cell>
          <cell r="AZ1553">
            <v>-300000000</v>
          </cell>
          <cell r="BA1553">
            <v>-300000000</v>
          </cell>
          <cell r="BB1553">
            <v>-300000000</v>
          </cell>
          <cell r="BC1553">
            <v>-300000000</v>
          </cell>
          <cell r="BD1553">
            <v>-300000000</v>
          </cell>
          <cell r="BE1553">
            <v>-300000000</v>
          </cell>
        </row>
        <row r="1554">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row>
        <row r="1555">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row>
        <row r="1556">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row>
        <row r="1557">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row>
        <row r="1558">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row>
        <row r="1559">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row>
        <row r="1560">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row>
        <row r="1561">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row>
        <row r="1562">
          <cell r="AN1562">
            <v>13265.070000000002</v>
          </cell>
          <cell r="AO1562">
            <v>13223.220000000001</v>
          </cell>
          <cell r="AP1562">
            <v>13181.369999999997</v>
          </cell>
          <cell r="AQ1562">
            <v>13139.519999999999</v>
          </cell>
          <cell r="AR1562">
            <v>13097.67</v>
          </cell>
          <cell r="AS1562">
            <v>13055.820000000002</v>
          </cell>
          <cell r="AT1562">
            <v>13013.970000000001</v>
          </cell>
          <cell r="AU1562">
            <v>12972.12</v>
          </cell>
          <cell r="AV1562">
            <v>12930.269999999999</v>
          </cell>
          <cell r="AW1562">
            <v>12888.42</v>
          </cell>
          <cell r="AX1562">
            <v>12846.570000000002</v>
          </cell>
          <cell r="AY1562">
            <v>12804.72</v>
          </cell>
          <cell r="AZ1562">
            <v>12762.87</v>
          </cell>
          <cell r="BA1562">
            <v>12721.019999999999</v>
          </cell>
          <cell r="BB1562">
            <v>12679.17</v>
          </cell>
          <cell r="BC1562">
            <v>12637.320000000002</v>
          </cell>
          <cell r="BD1562">
            <v>12595.47</v>
          </cell>
          <cell r="BE1562">
            <v>12553.62</v>
          </cell>
        </row>
        <row r="1563">
          <cell r="AP1563">
            <v>79650.607499999998</v>
          </cell>
          <cell r="AQ1563">
            <v>238730.46833333335</v>
          </cell>
          <cell r="AR1563">
            <v>397367.62083333335</v>
          </cell>
          <cell r="AS1563">
            <v>555562.06500000006</v>
          </cell>
          <cell r="AT1563">
            <v>713313.80083333328</v>
          </cell>
          <cell r="AU1563">
            <v>870622.82833333348</v>
          </cell>
          <cell r="AV1563">
            <v>1027489.1475</v>
          </cell>
          <cell r="AW1563">
            <v>1183912.7583333335</v>
          </cell>
          <cell r="AX1563">
            <v>1339893.6608333334</v>
          </cell>
          <cell r="AY1563">
            <v>1495431.8549999997</v>
          </cell>
          <cell r="AZ1563">
            <v>1650527.3408333331</v>
          </cell>
          <cell r="BA1563">
            <v>1805180.1183333329</v>
          </cell>
          <cell r="BB1563">
            <v>1879739.5799999994</v>
          </cell>
          <cell r="BC1563">
            <v>1874427.0799999994</v>
          </cell>
          <cell r="BD1563">
            <v>1869114.5799999994</v>
          </cell>
          <cell r="BE1563">
            <v>1863802.0799999994</v>
          </cell>
        </row>
        <row r="1564">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row>
        <row r="1565">
          <cell r="AN1565">
            <v>-3789043.2850000006</v>
          </cell>
          <cell r="AO1565">
            <v>-3157536.0000000005</v>
          </cell>
          <cell r="AP1565">
            <v>-2526028.69</v>
          </cell>
          <cell r="AQ1565">
            <v>-1973459.8187500003</v>
          </cell>
          <cell r="AR1565">
            <v>-1526142.1908333336</v>
          </cell>
          <cell r="AS1565">
            <v>-1131450.1720833334</v>
          </cell>
          <cell r="AT1565">
            <v>-789383.76249999984</v>
          </cell>
          <cell r="AU1565">
            <v>-499942.96208333335</v>
          </cell>
          <cell r="AV1565">
            <v>-263127.77083333331</v>
          </cell>
          <cell r="AW1565">
            <v>-78938.188749999987</v>
          </cell>
          <cell r="AX1565">
            <v>52625.784166666657</v>
          </cell>
          <cell r="AY1565">
            <v>131564.14791666667</v>
          </cell>
          <cell r="AZ1565">
            <v>157876.92749999999</v>
          </cell>
          <cell r="BA1565">
            <v>131564.09791666668</v>
          </cell>
          <cell r="BB1565">
            <v>52625.634166666663</v>
          </cell>
          <cell r="BC1565">
            <v>0</v>
          </cell>
          <cell r="BD1565">
            <v>0</v>
          </cell>
          <cell r="BE1565">
            <v>0</v>
          </cell>
        </row>
        <row r="1566">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row>
        <row r="1567">
          <cell r="AN1567">
            <v>-68750</v>
          </cell>
          <cell r="AO1567">
            <v>-66250</v>
          </cell>
          <cell r="AP1567">
            <v>-63750</v>
          </cell>
          <cell r="AQ1567">
            <v>-64270.833333333336</v>
          </cell>
          <cell r="AR1567">
            <v>-67812.5</v>
          </cell>
          <cell r="AS1567">
            <v>-71354.166666666672</v>
          </cell>
          <cell r="AT1567">
            <v>-76354.166666666672</v>
          </cell>
          <cell r="AU1567">
            <v>-82812.5</v>
          </cell>
          <cell r="AV1567">
            <v>-89270.833333333328</v>
          </cell>
          <cell r="AW1567">
            <v>-95312.5</v>
          </cell>
          <cell r="AX1567">
            <v>-100937.5</v>
          </cell>
          <cell r="AY1567">
            <v>-106562.5</v>
          </cell>
          <cell r="AZ1567">
            <v>-120312.5</v>
          </cell>
          <cell r="BA1567">
            <v>-142187.5</v>
          </cell>
          <cell r="BB1567">
            <v>-164062.5</v>
          </cell>
          <cell r="BC1567">
            <v>-183958.33333333334</v>
          </cell>
          <cell r="BD1567">
            <v>-201875</v>
          </cell>
          <cell r="BE1567">
            <v>-219791.66666666666</v>
          </cell>
        </row>
        <row r="1568">
          <cell r="AN1568">
            <v>-968541.66666666663</v>
          </cell>
          <cell r="AO1568">
            <v>-975625</v>
          </cell>
          <cell r="AP1568">
            <v>-940625</v>
          </cell>
          <cell r="AQ1568">
            <v>-870208.33333333337</v>
          </cell>
          <cell r="AR1568">
            <v>-806458.33333333337</v>
          </cell>
          <cell r="AS1568">
            <v>-739333.33333333337</v>
          </cell>
          <cell r="AT1568">
            <v>-665604.16666666663</v>
          </cell>
          <cell r="AU1568">
            <v>-587020.83333333337</v>
          </cell>
          <cell r="AV1568">
            <v>-506812.5</v>
          </cell>
          <cell r="AW1568">
            <v>-426187.5</v>
          </cell>
          <cell r="AX1568">
            <v>-345145.83333333331</v>
          </cell>
          <cell r="AY1568">
            <v>-264104.16666666669</v>
          </cell>
          <cell r="AZ1568">
            <v>-183479.16666666666</v>
          </cell>
          <cell r="BA1568">
            <v>-103270.83333333333</v>
          </cell>
          <cell r="BB1568">
            <v>-65145.833333333336</v>
          </cell>
          <cell r="BC1568">
            <v>-62020.833333333336</v>
          </cell>
          <cell r="BD1568">
            <v>-51812.5</v>
          </cell>
          <cell r="BE1568">
            <v>-44979.166666666664</v>
          </cell>
        </row>
        <row r="1569">
          <cell r="AN1569">
            <v>-51760071.722500004</v>
          </cell>
          <cell r="AO1569">
            <v>-52343018.016250007</v>
          </cell>
          <cell r="AP1569">
            <v>-52925502.785833336</v>
          </cell>
          <cell r="AQ1569">
            <v>-53507665.774166666</v>
          </cell>
          <cell r="AR1569">
            <v>-54090691.829583339</v>
          </cell>
          <cell r="AS1569">
            <v>-54674460.308750004</v>
          </cell>
          <cell r="AT1569">
            <v>-55258798.163333327</v>
          </cell>
          <cell r="AU1569">
            <v>-55843871.187916666</v>
          </cell>
          <cell r="AV1569">
            <v>-56429652.772083342</v>
          </cell>
          <cell r="AW1569">
            <v>-56531736.91875001</v>
          </cell>
          <cell r="AX1569">
            <v>-56148201.171666674</v>
          </cell>
          <cell r="AY1569">
            <v>-55829599.476666681</v>
          </cell>
          <cell r="AZ1569">
            <v>-55553922.897916675</v>
          </cell>
          <cell r="BA1569">
            <v>-55232310.396250002</v>
          </cell>
          <cell r="BB1569">
            <v>-54889383.655416667</v>
          </cell>
          <cell r="BC1569">
            <v>-54547009.6325</v>
          </cell>
          <cell r="BD1569">
            <v>-54204004.824999996</v>
          </cell>
          <cell r="BE1569">
            <v>-53860496.749583326</v>
          </cell>
        </row>
        <row r="1570">
          <cell r="AN1570">
            <v>-4472647.4758333331</v>
          </cell>
          <cell r="AO1570">
            <v>-4559616.6245833328</v>
          </cell>
          <cell r="AP1570">
            <v>-4647694.2883333331</v>
          </cell>
          <cell r="AQ1570">
            <v>-4753492.3270833334</v>
          </cell>
          <cell r="AR1570">
            <v>-4877026.7562500006</v>
          </cell>
          <cell r="AS1570">
            <v>-5000234.9370833337</v>
          </cell>
          <cell r="AT1570">
            <v>-5123155.1054166667</v>
          </cell>
          <cell r="AU1570">
            <v>-5245564.0283333343</v>
          </cell>
          <cell r="AV1570">
            <v>-5367536.4229166666</v>
          </cell>
          <cell r="AW1570">
            <v>-5405955.3520833328</v>
          </cell>
          <cell r="AX1570">
            <v>-5361351.78125</v>
          </cell>
          <cell r="AY1570">
            <v>-5318776.3858333332</v>
          </cell>
          <cell r="AZ1570">
            <v>-5275254.04</v>
          </cell>
          <cell r="BA1570">
            <v>-5228173.7008333337</v>
          </cell>
          <cell r="BB1570">
            <v>-5178875.1316666668</v>
          </cell>
          <cell r="BC1570">
            <v>-5144593.1962499991</v>
          </cell>
          <cell r="BD1570">
            <v>-5123741.1954166666</v>
          </cell>
          <cell r="BE1570">
            <v>-5097507.7241666662</v>
          </cell>
        </row>
        <row r="1571">
          <cell r="AN1571">
            <v>-18619312.123750001</v>
          </cell>
          <cell r="AO1571">
            <v>-23683531.26166667</v>
          </cell>
          <cell r="AP1571">
            <v>-28777486.510416668</v>
          </cell>
          <cell r="AQ1571">
            <v>-33681488.141666666</v>
          </cell>
          <cell r="AR1571">
            <v>-38394253.71458333</v>
          </cell>
          <cell r="AS1571">
            <v>-43134190.516666666</v>
          </cell>
          <cell r="AT1571">
            <v>-47713798.547916673</v>
          </cell>
          <cell r="AU1571">
            <v>-52133077.808333337</v>
          </cell>
          <cell r="AV1571">
            <v>-56579528.297916673</v>
          </cell>
          <cell r="AW1571">
            <v>-57984594.016666673</v>
          </cell>
          <cell r="AX1571">
            <v>-56321126.850416668</v>
          </cell>
          <cell r="AY1571">
            <v>-54630534.685000002</v>
          </cell>
          <cell r="AZ1571">
            <v>-52912817.52041667</v>
          </cell>
          <cell r="BA1571">
            <v>-51167975.356666677</v>
          </cell>
          <cell r="BB1571">
            <v>-49396008.193749994</v>
          </cell>
          <cell r="BC1571">
            <v>-47629105.759999998</v>
          </cell>
          <cell r="BD1571">
            <v>-45660217.162916668</v>
          </cell>
          <cell r="BE1571">
            <v>-43250101.781666666</v>
          </cell>
        </row>
        <row r="1572">
          <cell r="AN1572">
            <v>-1394166.1266666667</v>
          </cell>
          <cell r="AO1572">
            <v>-1416386.1691666667</v>
          </cell>
          <cell r="AP1572">
            <v>-1456015.0354166667</v>
          </cell>
          <cell r="AQ1572">
            <v>-1474621.7758333336</v>
          </cell>
          <cell r="AR1572">
            <v>-1473935.2299999997</v>
          </cell>
          <cell r="AS1572">
            <v>-1467172.8137499997</v>
          </cell>
          <cell r="AT1572">
            <v>-1464815.6933333331</v>
          </cell>
          <cell r="AU1572">
            <v>-1476287.5762499999</v>
          </cell>
          <cell r="AV1572">
            <v>-1490937.4837499999</v>
          </cell>
          <cell r="AW1572">
            <v>-1505063.425</v>
          </cell>
          <cell r="AX1572">
            <v>-1530910.9512500002</v>
          </cell>
          <cell r="AY1572">
            <v>-1561036.5</v>
          </cell>
          <cell r="AZ1572">
            <v>-1550210.3558333332</v>
          </cell>
          <cell r="BA1572">
            <v>-1486367.9487500002</v>
          </cell>
          <cell r="BB1572">
            <v>-1414109.1529166668</v>
          </cell>
          <cell r="BC1572">
            <v>-1356421.9308333334</v>
          </cell>
          <cell r="BD1572">
            <v>-1312522.2745833332</v>
          </cell>
          <cell r="BE1572">
            <v>-1264523.9095833332</v>
          </cell>
        </row>
        <row r="1573">
          <cell r="AN1573">
            <v>-132023.29083333336</v>
          </cell>
          <cell r="AO1573">
            <v>-122978.09041666669</v>
          </cell>
          <cell r="AP1573">
            <v>-110162.68125000002</v>
          </cell>
          <cell r="AQ1573">
            <v>-97402.606250000012</v>
          </cell>
          <cell r="AR1573">
            <v>-94071.647500000021</v>
          </cell>
          <cell r="AS1573">
            <v>-97031.088333333333</v>
          </cell>
          <cell r="AT1573">
            <v>-96132.564166666663</v>
          </cell>
          <cell r="AU1573">
            <v>-94386.728333333347</v>
          </cell>
          <cell r="AV1573">
            <v>-91793.99083333333</v>
          </cell>
          <cell r="AW1573">
            <v>-89016.81749999999</v>
          </cell>
          <cell r="AX1573">
            <v>-94356.304583333316</v>
          </cell>
          <cell r="AY1573">
            <v>-104475.21666666666</v>
          </cell>
          <cell r="AZ1573">
            <v>-112518.90000000001</v>
          </cell>
          <cell r="BA1573">
            <v>-125005.06208333334</v>
          </cell>
          <cell r="BB1573">
            <v>-139989.70333333334</v>
          </cell>
          <cell r="BC1573">
            <v>-153701.39708333332</v>
          </cell>
          <cell r="BD1573">
            <v>-155736.59416666665</v>
          </cell>
          <cell r="BE1573">
            <v>-148980.61416666667</v>
          </cell>
        </row>
        <row r="1574">
          <cell r="AN1574">
            <v>-1324406.3283333334</v>
          </cell>
          <cell r="AO1574">
            <v>-1356336.2920833335</v>
          </cell>
          <cell r="AP1574">
            <v>-1372774.0829166668</v>
          </cell>
          <cell r="AQ1574">
            <v>-1391115.2433333334</v>
          </cell>
          <cell r="AR1574">
            <v>-1407523.2179166665</v>
          </cell>
          <cell r="AS1574">
            <v>-1415849.0945833332</v>
          </cell>
          <cell r="AT1574">
            <v>-1434308.6633333333</v>
          </cell>
          <cell r="AU1574">
            <v>-1467819.37</v>
          </cell>
          <cell r="AV1574">
            <v>-1500116.6687500002</v>
          </cell>
          <cell r="AW1574">
            <v>-1519736.5941666665</v>
          </cell>
          <cell r="AX1574">
            <v>-1557521.3620833333</v>
          </cell>
          <cell r="AY1574">
            <v>-1615770.4112499999</v>
          </cell>
          <cell r="AZ1574">
            <v>-1650661.7758333331</v>
          </cell>
          <cell r="BA1574">
            <v>-1671454.2316666667</v>
          </cell>
          <cell r="BB1574">
            <v>-1688759.343333333</v>
          </cell>
          <cell r="BC1574">
            <v>-1696094.9158333333</v>
          </cell>
          <cell r="BD1574">
            <v>-1702912.4720833336</v>
          </cell>
          <cell r="BE1574">
            <v>-1701561.1624999999</v>
          </cell>
        </row>
        <row r="1575">
          <cell r="AN1575">
            <v>-72546.875</v>
          </cell>
          <cell r="AO1575">
            <v>-72749.125</v>
          </cell>
          <cell r="AP1575">
            <v>-72951.375</v>
          </cell>
          <cell r="AQ1575">
            <v>-72457.625</v>
          </cell>
          <cell r="AR1575">
            <v>-71267.875</v>
          </cell>
          <cell r="AS1575">
            <v>-70078.125</v>
          </cell>
          <cell r="AT1575">
            <v>-68192.375</v>
          </cell>
          <cell r="AU1575">
            <v>-65610.625</v>
          </cell>
          <cell r="AV1575">
            <v>-62461.625</v>
          </cell>
          <cell r="AW1575">
            <v>-59720.25</v>
          </cell>
          <cell r="AX1575">
            <v>-59684.375</v>
          </cell>
          <cell r="AY1575">
            <v>-61379.125</v>
          </cell>
          <cell r="AZ1575">
            <v>-62560.25</v>
          </cell>
          <cell r="BA1575">
            <v>-63227.75</v>
          </cell>
          <cell r="BB1575">
            <v>-63895.25</v>
          </cell>
          <cell r="BC1575">
            <v>-64049.125</v>
          </cell>
          <cell r="BD1575">
            <v>-63689.375</v>
          </cell>
          <cell r="BE1575">
            <v>-63329.625</v>
          </cell>
        </row>
        <row r="1576">
          <cell r="AN1576">
            <v>-103186.9375</v>
          </cell>
          <cell r="AO1576">
            <v>-104907.3125</v>
          </cell>
          <cell r="AP1576">
            <v>-106627.6875</v>
          </cell>
          <cell r="AQ1576">
            <v>-107964.4375</v>
          </cell>
          <cell r="AR1576">
            <v>-108917.5625</v>
          </cell>
          <cell r="AS1576">
            <v>-109870.6875</v>
          </cell>
          <cell r="AT1576">
            <v>-110440.1875</v>
          </cell>
          <cell r="AU1576">
            <v>-110626.0625</v>
          </cell>
          <cell r="AV1576">
            <v>-108855.25</v>
          </cell>
          <cell r="AW1576">
            <v>-106994.125</v>
          </cell>
          <cell r="AX1576">
            <v>-108962.8125</v>
          </cell>
          <cell r="AY1576">
            <v>-112894.9375</v>
          </cell>
          <cell r="AZ1576">
            <v>-115831.1875</v>
          </cell>
          <cell r="BA1576">
            <v>-117771.5625</v>
          </cell>
          <cell r="BB1576">
            <v>-119711.9375</v>
          </cell>
          <cell r="BC1576">
            <v>-120656.4375</v>
          </cell>
          <cell r="BD1576">
            <v>-120605.0625</v>
          </cell>
          <cell r="BE1576">
            <v>-120553.6875</v>
          </cell>
        </row>
        <row r="1577">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row>
        <row r="1578">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row>
        <row r="1579">
          <cell r="AN1579">
            <v>-691239.58333333337</v>
          </cell>
          <cell r="AO1579">
            <v>-681593.75</v>
          </cell>
          <cell r="AP1579">
            <v>-671947.91666666663</v>
          </cell>
          <cell r="AQ1579">
            <v>-662302.08333333337</v>
          </cell>
          <cell r="AR1579">
            <v>-652656.25</v>
          </cell>
          <cell r="AS1579">
            <v>-643010.41666666663</v>
          </cell>
          <cell r="AT1579">
            <v>-633364.58333333337</v>
          </cell>
          <cell r="AU1579">
            <v>-623718.75</v>
          </cell>
          <cell r="AV1579">
            <v>-614072.91666666663</v>
          </cell>
          <cell r="AW1579">
            <v>-610322.91666666663</v>
          </cell>
          <cell r="AX1579">
            <v>-612468.75</v>
          </cell>
          <cell r="AY1579">
            <v>-614614.58333333337</v>
          </cell>
          <cell r="AZ1579">
            <v>-616603.06541666668</v>
          </cell>
          <cell r="BA1579">
            <v>-618434.19625000004</v>
          </cell>
          <cell r="BB1579">
            <v>-620265.3270833334</v>
          </cell>
          <cell r="BC1579">
            <v>-622021.71958333335</v>
          </cell>
          <cell r="BD1579">
            <v>-623703.37375000003</v>
          </cell>
          <cell r="BE1579">
            <v>-625385.0279166667</v>
          </cell>
        </row>
        <row r="1580">
          <cell r="AN1580">
            <v>-235579.36500000002</v>
          </cell>
          <cell r="AO1580">
            <v>-231277.17500000002</v>
          </cell>
          <cell r="AP1580">
            <v>-226974.98499999999</v>
          </cell>
          <cell r="AQ1580">
            <v>-222660.07625000001</v>
          </cell>
          <cell r="AR1580">
            <v>-218332.44875000001</v>
          </cell>
          <cell r="AS1580">
            <v>-214004.82125000001</v>
          </cell>
          <cell r="AT1580">
            <v>-209677.19375000001</v>
          </cell>
          <cell r="AU1580">
            <v>-205349.56625000003</v>
          </cell>
          <cell r="AV1580">
            <v>-201021.93875</v>
          </cell>
          <cell r="AW1580">
            <v>-198858.125</v>
          </cell>
          <cell r="AX1580">
            <v>-198858.125</v>
          </cell>
          <cell r="AY1580">
            <v>-198858.125</v>
          </cell>
          <cell r="AZ1580">
            <v>-198891.21875</v>
          </cell>
          <cell r="BA1580">
            <v>-198957.40625</v>
          </cell>
          <cell r="BB1580">
            <v>-199023.59375</v>
          </cell>
          <cell r="BC1580">
            <v>-199011.58333333334</v>
          </cell>
          <cell r="BD1580">
            <v>-198921.375</v>
          </cell>
          <cell r="BE1580">
            <v>-198831.16666666666</v>
          </cell>
        </row>
        <row r="1581">
          <cell r="AN1581">
            <v>-2894003.5625</v>
          </cell>
          <cell r="AO1581">
            <v>-2778948.6875</v>
          </cell>
          <cell r="AP1581">
            <v>-2663893.8125</v>
          </cell>
          <cell r="AQ1581">
            <v>-2495244.5129166669</v>
          </cell>
          <cell r="AR1581">
            <v>-2273000.7887499998</v>
          </cell>
          <cell r="AS1581">
            <v>-2050757.0645833332</v>
          </cell>
          <cell r="AT1581">
            <v>-1828631.1587499997</v>
          </cell>
          <cell r="AU1581">
            <v>-1606623.0712500003</v>
          </cell>
          <cell r="AV1581">
            <v>-1384614.9837499999</v>
          </cell>
          <cell r="AW1581">
            <v>-1215721.7108333332</v>
          </cell>
          <cell r="AX1581">
            <v>-1099943.2524999999</v>
          </cell>
          <cell r="AY1581">
            <v>-984164.7941666668</v>
          </cell>
          <cell r="AZ1581">
            <v>-868404.18708333338</v>
          </cell>
          <cell r="BA1581">
            <v>-752661.43125000002</v>
          </cell>
          <cell r="BB1581">
            <v>-636918.67541666667</v>
          </cell>
          <cell r="BC1581">
            <v>-574956.68166666653</v>
          </cell>
          <cell r="BD1581">
            <v>-567877.71958333335</v>
          </cell>
          <cell r="BE1581">
            <v>-561901.02708333335</v>
          </cell>
        </row>
        <row r="1582">
          <cell r="AN1582">
            <v>-166958.66041666668</v>
          </cell>
          <cell r="AO1582">
            <v>-177669.40625</v>
          </cell>
          <cell r="AP1582">
            <v>-188380.15208333335</v>
          </cell>
          <cell r="AQ1582">
            <v>-199090.89791666667</v>
          </cell>
          <cell r="AR1582">
            <v>-209801.64375000002</v>
          </cell>
          <cell r="AS1582">
            <v>-220512.38958333331</v>
          </cell>
          <cell r="AT1582">
            <v>-231223.13541666666</v>
          </cell>
          <cell r="AU1582">
            <v>-241933.88124999998</v>
          </cell>
          <cell r="AV1582">
            <v>-252644.62708333333</v>
          </cell>
          <cell r="AW1582">
            <v>-258000</v>
          </cell>
          <cell r="AX1582">
            <v>-258000</v>
          </cell>
          <cell r="AY1582">
            <v>-258000</v>
          </cell>
          <cell r="AZ1582">
            <v>-258000</v>
          </cell>
          <cell r="BA1582">
            <v>-258000</v>
          </cell>
          <cell r="BB1582">
            <v>-258000</v>
          </cell>
          <cell r="BC1582">
            <v>-258000</v>
          </cell>
          <cell r="BD1582">
            <v>-258000</v>
          </cell>
          <cell r="BE1582">
            <v>-258000</v>
          </cell>
        </row>
        <row r="1583">
          <cell r="AN1583">
            <v>-3071732.3404166666</v>
          </cell>
          <cell r="AO1583">
            <v>-3098068.3112499998</v>
          </cell>
          <cell r="AP1583">
            <v>-3124404.282083333</v>
          </cell>
          <cell r="AQ1583">
            <v>-3150956.8158333325</v>
          </cell>
          <cell r="AR1583">
            <v>-3177725.9124999996</v>
          </cell>
          <cell r="AS1583">
            <v>-3204495.0091666658</v>
          </cell>
          <cell r="AT1583">
            <v>-3231403.5612499998</v>
          </cell>
          <cell r="AU1583">
            <v>-3258451.5687499992</v>
          </cell>
          <cell r="AV1583">
            <v>-3285499.5762499995</v>
          </cell>
          <cell r="AW1583">
            <v>-3299023.5662499997</v>
          </cell>
          <cell r="AX1583">
            <v>-3299023.5387499998</v>
          </cell>
          <cell r="AY1583">
            <v>-3299023.51125</v>
          </cell>
          <cell r="AZ1583">
            <v>-3299136.0979166664</v>
          </cell>
          <cell r="BA1583">
            <v>-3299361.2987500005</v>
          </cell>
          <cell r="BB1583">
            <v>-3299586.4995833337</v>
          </cell>
          <cell r="BC1583">
            <v>-3299868.7004166669</v>
          </cell>
          <cell r="BD1583">
            <v>-3300207.901250001</v>
          </cell>
          <cell r="BE1583">
            <v>-3300547.1020833342</v>
          </cell>
        </row>
        <row r="1584">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row>
        <row r="1585">
          <cell r="AN1585">
            <v>-240391.45875000008</v>
          </cell>
          <cell r="AO1585">
            <v>-239367.21125000005</v>
          </cell>
          <cell r="AP1585">
            <v>-238342.96375000002</v>
          </cell>
          <cell r="AQ1585">
            <v>-237744.93333333335</v>
          </cell>
          <cell r="AR1585">
            <v>-237573.12000000002</v>
          </cell>
          <cell r="AS1585">
            <v>-237401.30666666673</v>
          </cell>
          <cell r="AT1585">
            <v>-237007.03875000007</v>
          </cell>
          <cell r="AU1585">
            <v>-236390.31625000006</v>
          </cell>
          <cell r="AV1585">
            <v>-235773.59375000009</v>
          </cell>
          <cell r="AW1585">
            <v>-235465.23375000004</v>
          </cell>
          <cell r="AX1585">
            <v>-235465.23624999999</v>
          </cell>
          <cell r="AY1585">
            <v>-235465.23875000002</v>
          </cell>
          <cell r="AZ1585">
            <v>-235448.42749999999</v>
          </cell>
          <cell r="BA1585">
            <v>-235414.80249999999</v>
          </cell>
          <cell r="BB1585">
            <v>-235381.17750000002</v>
          </cell>
          <cell r="BC1585">
            <v>-235320.19291666671</v>
          </cell>
          <cell r="BD1585">
            <v>-235231.84875</v>
          </cell>
          <cell r="BE1585">
            <v>-235143.50458333342</v>
          </cell>
        </row>
        <row r="1586">
          <cell r="AN1586">
            <v>-19375</v>
          </cell>
          <cell r="AO1586">
            <v>-20625</v>
          </cell>
          <cell r="AP1586">
            <v>-21875</v>
          </cell>
          <cell r="AQ1586">
            <v>-23125</v>
          </cell>
          <cell r="AR1586">
            <v>-24375</v>
          </cell>
          <cell r="AS1586">
            <v>-25625</v>
          </cell>
          <cell r="AT1586">
            <v>-26875</v>
          </cell>
          <cell r="AU1586">
            <v>-28125</v>
          </cell>
          <cell r="AV1586">
            <v>-29375</v>
          </cell>
          <cell r="AW1586">
            <v>-30000</v>
          </cell>
          <cell r="AX1586">
            <v>-30000</v>
          </cell>
          <cell r="AY1586">
            <v>-30000</v>
          </cell>
          <cell r="AZ1586">
            <v>-30000</v>
          </cell>
          <cell r="BA1586">
            <v>-30000</v>
          </cell>
          <cell r="BB1586">
            <v>-30000</v>
          </cell>
          <cell r="BC1586">
            <v>-30000</v>
          </cell>
          <cell r="BD1586">
            <v>-30000</v>
          </cell>
          <cell r="BE1586">
            <v>-30000</v>
          </cell>
        </row>
        <row r="1587">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row>
        <row r="1588">
          <cell r="AN1588">
            <v>-22916.666666666668</v>
          </cell>
          <cell r="AO1588">
            <v>-18750</v>
          </cell>
          <cell r="AP1588">
            <v>-14583.333333333334</v>
          </cell>
          <cell r="AQ1588">
            <v>-10416.666666666666</v>
          </cell>
          <cell r="AR1588">
            <v>-6250</v>
          </cell>
          <cell r="AS1588">
            <v>-2083.3333333333335</v>
          </cell>
          <cell r="AT1588">
            <v>0</v>
          </cell>
          <cell r="AU1588">
            <v>0</v>
          </cell>
          <cell r="AV1588">
            <v>0</v>
          </cell>
          <cell r="AW1588">
            <v>0</v>
          </cell>
          <cell r="AX1588">
            <v>0</v>
          </cell>
          <cell r="AY1588">
            <v>0</v>
          </cell>
          <cell r="AZ1588">
            <v>0</v>
          </cell>
          <cell r="BA1588">
            <v>0</v>
          </cell>
          <cell r="BB1588">
            <v>0</v>
          </cell>
          <cell r="BC1588">
            <v>0</v>
          </cell>
          <cell r="BD1588">
            <v>0</v>
          </cell>
          <cell r="BE1588">
            <v>0</v>
          </cell>
        </row>
        <row r="1589">
          <cell r="AN1589">
            <v>-1087500</v>
          </cell>
          <cell r="AO1589">
            <v>-1112500</v>
          </cell>
          <cell r="AP1589">
            <v>-1137500</v>
          </cell>
          <cell r="AQ1589">
            <v>-1161338.6854166666</v>
          </cell>
          <cell r="AR1589">
            <v>-1184016.0562499999</v>
          </cell>
          <cell r="AS1589">
            <v>-1206693.4270833333</v>
          </cell>
          <cell r="AT1589">
            <v>-1229278.2145833331</v>
          </cell>
          <cell r="AU1589">
            <v>-1251770.4187499997</v>
          </cell>
          <cell r="AV1589">
            <v>-1274262.6229166663</v>
          </cell>
          <cell r="AW1589">
            <v>-1285508.7249999999</v>
          </cell>
          <cell r="AX1589">
            <v>-1285508.7249999999</v>
          </cell>
          <cell r="AY1589">
            <v>-1285508.7249999999</v>
          </cell>
          <cell r="AZ1589">
            <v>-1285251.38625</v>
          </cell>
          <cell r="BA1589">
            <v>-1284736.70875</v>
          </cell>
          <cell r="BB1589">
            <v>-1284222.0312500002</v>
          </cell>
          <cell r="BC1589">
            <v>-1284421.1795833337</v>
          </cell>
          <cell r="BD1589">
            <v>-1285334.1537500003</v>
          </cell>
          <cell r="BE1589">
            <v>-1286247.1279166669</v>
          </cell>
        </row>
        <row r="1590">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row>
        <row r="1591">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row>
        <row r="1592">
          <cell r="AN1592">
            <v>-481311.79749999993</v>
          </cell>
          <cell r="AO1592">
            <v>-489392.76249999995</v>
          </cell>
          <cell r="AP1592">
            <v>-497473.72749999998</v>
          </cell>
          <cell r="AQ1592">
            <v>-505554.69249999995</v>
          </cell>
          <cell r="AR1592">
            <v>-513635.65749999997</v>
          </cell>
          <cell r="AS1592">
            <v>-521716.6225</v>
          </cell>
          <cell r="AT1592">
            <v>-529797.58750000002</v>
          </cell>
          <cell r="AU1592">
            <v>-537878.55249999999</v>
          </cell>
          <cell r="AV1592">
            <v>-545959.51749999996</v>
          </cell>
          <cell r="AW1592">
            <v>-550000</v>
          </cell>
          <cell r="AX1592">
            <v>-550000</v>
          </cell>
          <cell r="AY1592">
            <v>-550000</v>
          </cell>
          <cell r="AZ1592">
            <v>-550000</v>
          </cell>
          <cell r="BA1592">
            <v>-550000</v>
          </cell>
          <cell r="BB1592">
            <v>-550000</v>
          </cell>
          <cell r="BC1592">
            <v>-550000</v>
          </cell>
          <cell r="BD1592">
            <v>-550000</v>
          </cell>
          <cell r="BE1592">
            <v>-550000</v>
          </cell>
        </row>
        <row r="1593">
          <cell r="AN1593">
            <v>-1399432.4729166667</v>
          </cell>
          <cell r="AO1593">
            <v>-1519867.74875</v>
          </cell>
          <cell r="AP1593">
            <v>-1640303.0245833334</v>
          </cell>
          <cell r="AQ1593">
            <v>-1761214.7225000001</v>
          </cell>
          <cell r="AR1593">
            <v>-1882602.8425000003</v>
          </cell>
          <cell r="AS1593">
            <v>-2003990.9625000001</v>
          </cell>
          <cell r="AT1593">
            <v>-2124964.4245833335</v>
          </cell>
          <cell r="AU1593">
            <v>-2245523.2287500002</v>
          </cell>
          <cell r="AV1593">
            <v>-2366082.0329166669</v>
          </cell>
          <cell r="AW1593">
            <v>-2426361.4350000001</v>
          </cell>
          <cell r="AX1593">
            <v>-2426361.4350000001</v>
          </cell>
          <cell r="AY1593">
            <v>-2426361.4350000001</v>
          </cell>
          <cell r="AZ1593">
            <v>-2427560.2391666668</v>
          </cell>
          <cell r="BA1593">
            <v>-2429957.8475000001</v>
          </cell>
          <cell r="BB1593">
            <v>-2432355.4558333331</v>
          </cell>
          <cell r="BC1593">
            <v>-2643923.3158333334</v>
          </cell>
          <cell r="BD1593">
            <v>-3064661.4274999998</v>
          </cell>
          <cell r="BE1593">
            <v>-3485399.5391666666</v>
          </cell>
        </row>
        <row r="1594">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row>
        <row r="1595">
          <cell r="AN1595">
            <v>-1497500</v>
          </cell>
          <cell r="AO1595">
            <v>-1562500</v>
          </cell>
          <cell r="AP1595">
            <v>-1627500</v>
          </cell>
          <cell r="AQ1595">
            <v>-1692500</v>
          </cell>
          <cell r="AR1595">
            <v>-1757500</v>
          </cell>
          <cell r="AS1595">
            <v>-1822500</v>
          </cell>
          <cell r="AT1595">
            <v>-1887500</v>
          </cell>
          <cell r="AU1595">
            <v>-1952500</v>
          </cell>
          <cell r="AV1595">
            <v>-2017500</v>
          </cell>
          <cell r="AW1595">
            <v>-2050000</v>
          </cell>
          <cell r="AX1595">
            <v>-2050000</v>
          </cell>
          <cell r="AY1595">
            <v>-2050000</v>
          </cell>
          <cell r="AZ1595">
            <v>-2050000</v>
          </cell>
          <cell r="BA1595">
            <v>-2050000</v>
          </cell>
          <cell r="BB1595">
            <v>-2050000</v>
          </cell>
          <cell r="BC1595">
            <v>-2049935.4166666667</v>
          </cell>
          <cell r="BD1595">
            <v>-2049806.25</v>
          </cell>
          <cell r="BE1595">
            <v>-2049677.0833333333</v>
          </cell>
        </row>
        <row r="1596">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row>
        <row r="1597">
          <cell r="AN1597">
            <v>-526360.03791666671</v>
          </cell>
          <cell r="AO1597">
            <v>-525375.05874999997</v>
          </cell>
          <cell r="AP1597">
            <v>-524390.07958333334</v>
          </cell>
          <cell r="AQ1597">
            <v>-523094.7608333333</v>
          </cell>
          <cell r="AR1597">
            <v>-521489.10250000004</v>
          </cell>
          <cell r="AS1597">
            <v>-519883.44416666665</v>
          </cell>
          <cell r="AT1597">
            <v>-518373.13708333345</v>
          </cell>
          <cell r="AU1597">
            <v>-516958.18125000008</v>
          </cell>
          <cell r="AV1597">
            <v>-515543.22541666665</v>
          </cell>
          <cell r="AW1597">
            <v>-513252.41416666663</v>
          </cell>
          <cell r="AX1597">
            <v>-510085.7475</v>
          </cell>
          <cell r="AY1597">
            <v>-506919.08083333331</v>
          </cell>
          <cell r="AZ1597">
            <v>-504523.38041666656</v>
          </cell>
          <cell r="BA1597">
            <v>-502898.64624999999</v>
          </cell>
          <cell r="BB1597">
            <v>-501273.91208333342</v>
          </cell>
          <cell r="BC1597">
            <v>-500133.73416666681</v>
          </cell>
          <cell r="BD1597">
            <v>-499478.11250000005</v>
          </cell>
          <cell r="BE1597">
            <v>-498822.4908333334</v>
          </cell>
        </row>
        <row r="1598">
          <cell r="AN1598">
            <v>-12916.666666666666</v>
          </cell>
          <cell r="AO1598">
            <v>-13750</v>
          </cell>
          <cell r="AP1598">
            <v>-14583.333333333334</v>
          </cell>
          <cell r="AQ1598">
            <v>-15416.666666666666</v>
          </cell>
          <cell r="AR1598">
            <v>-16250</v>
          </cell>
          <cell r="AS1598">
            <v>-17083.333333333332</v>
          </cell>
          <cell r="AT1598">
            <v>-17916.666666666668</v>
          </cell>
          <cell r="AU1598">
            <v>-18750</v>
          </cell>
          <cell r="AV1598">
            <v>-19583.333333333332</v>
          </cell>
          <cell r="AW1598">
            <v>-20000</v>
          </cell>
          <cell r="AX1598">
            <v>-20000</v>
          </cell>
          <cell r="AY1598">
            <v>-20000</v>
          </cell>
          <cell r="AZ1598">
            <v>-20000</v>
          </cell>
          <cell r="BA1598">
            <v>-20000</v>
          </cell>
          <cell r="BB1598">
            <v>-20000</v>
          </cell>
          <cell r="BC1598">
            <v>-20000</v>
          </cell>
          <cell r="BD1598">
            <v>-20000</v>
          </cell>
          <cell r="BE1598">
            <v>-20000</v>
          </cell>
        </row>
        <row r="1599">
          <cell r="AN1599">
            <v>-270833.33333333331</v>
          </cell>
          <cell r="AO1599">
            <v>-262500</v>
          </cell>
          <cell r="AP1599">
            <v>-254166.66666666666</v>
          </cell>
          <cell r="AQ1599">
            <v>-245833.33333333334</v>
          </cell>
          <cell r="AR1599">
            <v>-237500</v>
          </cell>
          <cell r="AS1599">
            <v>-229166.66666666666</v>
          </cell>
          <cell r="AT1599">
            <v>-220833.33333333334</v>
          </cell>
          <cell r="AU1599">
            <v>-212500</v>
          </cell>
          <cell r="AV1599">
            <v>-204166.66666666666</v>
          </cell>
          <cell r="AW1599">
            <v>-200000</v>
          </cell>
          <cell r="AX1599">
            <v>-200000</v>
          </cell>
          <cell r="AY1599">
            <v>-200000</v>
          </cell>
          <cell r="AZ1599">
            <v>-200000</v>
          </cell>
          <cell r="BA1599">
            <v>-200000</v>
          </cell>
          <cell r="BB1599">
            <v>-200000</v>
          </cell>
          <cell r="BC1599">
            <v>-200000</v>
          </cell>
          <cell r="BD1599">
            <v>-200000</v>
          </cell>
          <cell r="BE1599">
            <v>-200000</v>
          </cell>
        </row>
        <row r="1600">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row>
        <row r="1601">
          <cell r="AN1601">
            <v>-90416.666666666672</v>
          </cell>
          <cell r="AO1601">
            <v>-96250</v>
          </cell>
          <cell r="AP1601">
            <v>-102083.33333333333</v>
          </cell>
          <cell r="AQ1601">
            <v>-107916.66666666667</v>
          </cell>
          <cell r="AR1601">
            <v>-113750</v>
          </cell>
          <cell r="AS1601">
            <v>-119583.33333333333</v>
          </cell>
          <cell r="AT1601">
            <v>-125416.66666666667</v>
          </cell>
          <cell r="AU1601">
            <v>-131250</v>
          </cell>
          <cell r="AV1601">
            <v>-137083.33333333334</v>
          </cell>
          <cell r="AW1601">
            <v>-140000</v>
          </cell>
          <cell r="AX1601">
            <v>-140000</v>
          </cell>
          <cell r="AY1601">
            <v>-140000</v>
          </cell>
          <cell r="AZ1601">
            <v>-140000</v>
          </cell>
          <cell r="BA1601">
            <v>-140000</v>
          </cell>
          <cell r="BB1601">
            <v>-140000</v>
          </cell>
          <cell r="BC1601">
            <v>-140000</v>
          </cell>
          <cell r="BD1601">
            <v>-140000</v>
          </cell>
          <cell r="BE1601">
            <v>-140000</v>
          </cell>
        </row>
        <row r="1602">
          <cell r="AN1602">
            <v>-499101.82</v>
          </cell>
          <cell r="AO1602">
            <v>-499040.78875000001</v>
          </cell>
          <cell r="AP1602">
            <v>-499027.9891666667</v>
          </cell>
          <cell r="AQ1602">
            <v>-499076.22083333338</v>
          </cell>
          <cell r="AR1602">
            <v>-499067.22083333338</v>
          </cell>
          <cell r="AS1602">
            <v>-499049.22083333338</v>
          </cell>
          <cell r="AT1602">
            <v>-499040.22083333338</v>
          </cell>
          <cell r="AU1602">
            <v>-499059.72083333338</v>
          </cell>
          <cell r="AV1602">
            <v>-499098.64166666666</v>
          </cell>
          <cell r="AW1602">
            <v>-499118.0625</v>
          </cell>
          <cell r="AX1602">
            <v>-499109.10625000001</v>
          </cell>
          <cell r="AY1602">
            <v>-499238.77708333335</v>
          </cell>
          <cell r="AZ1602">
            <v>-499377.40416666662</v>
          </cell>
          <cell r="BA1602">
            <v>-499449.55</v>
          </cell>
          <cell r="BB1602">
            <v>-499477.08124999999</v>
          </cell>
          <cell r="BC1602">
            <v>-499432.46666666662</v>
          </cell>
          <cell r="BD1602">
            <v>-499441.46666666662</v>
          </cell>
          <cell r="BE1602">
            <v>-499459.46666666662</v>
          </cell>
        </row>
        <row r="1603">
          <cell r="AN1603">
            <v>-64583.333333333336</v>
          </cell>
          <cell r="AO1603">
            <v>-68750</v>
          </cell>
          <cell r="AP1603">
            <v>-72916.666666666672</v>
          </cell>
          <cell r="AQ1603">
            <v>-77083.333333333328</v>
          </cell>
          <cell r="AR1603">
            <v>-81250</v>
          </cell>
          <cell r="AS1603">
            <v>-85416.666666666672</v>
          </cell>
          <cell r="AT1603">
            <v>-89583.333333333328</v>
          </cell>
          <cell r="AU1603">
            <v>-93750</v>
          </cell>
          <cell r="AV1603">
            <v>-97916.666666666672</v>
          </cell>
          <cell r="AW1603">
            <v>-100000</v>
          </cell>
          <cell r="AX1603">
            <v>-100000</v>
          </cell>
          <cell r="AY1603">
            <v>-100000</v>
          </cell>
          <cell r="AZ1603">
            <v>-100000</v>
          </cell>
          <cell r="BA1603">
            <v>-100000</v>
          </cell>
          <cell r="BB1603">
            <v>-100000</v>
          </cell>
          <cell r="BC1603">
            <v>-100000</v>
          </cell>
          <cell r="BD1603">
            <v>-100000</v>
          </cell>
          <cell r="BE1603">
            <v>-100000</v>
          </cell>
        </row>
        <row r="1604">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row>
        <row r="1605">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row>
        <row r="1606">
          <cell r="AN1606">
            <v>-298440.34166666673</v>
          </cell>
          <cell r="AO1606">
            <v>-303465.77500000008</v>
          </cell>
          <cell r="AP1606">
            <v>-308491.20833333343</v>
          </cell>
          <cell r="AQ1606">
            <v>-313771.36041666672</v>
          </cell>
          <cell r="AR1606">
            <v>-319306.23125000007</v>
          </cell>
          <cell r="AS1606">
            <v>-324841.10208333336</v>
          </cell>
          <cell r="AT1606">
            <v>-330650.18958333338</v>
          </cell>
          <cell r="AU1606">
            <v>-336733.49375000008</v>
          </cell>
          <cell r="AV1606">
            <v>-342816.79791666672</v>
          </cell>
          <cell r="AW1606">
            <v>-345858.44166666671</v>
          </cell>
          <cell r="AX1606">
            <v>-345858.42500000005</v>
          </cell>
          <cell r="AY1606">
            <v>-345858.40833333338</v>
          </cell>
          <cell r="AZ1606">
            <v>-345845.24583333335</v>
          </cell>
          <cell r="BA1606">
            <v>-345818.9375</v>
          </cell>
          <cell r="BB1606">
            <v>-345792.62916666671</v>
          </cell>
          <cell r="BC1606">
            <v>-345608.69791666669</v>
          </cell>
          <cell r="BD1606">
            <v>-345267.14374999999</v>
          </cell>
          <cell r="BE1606">
            <v>-344925.58958333329</v>
          </cell>
        </row>
        <row r="1607">
          <cell r="AN1607">
            <v>-228310.98624999999</v>
          </cell>
          <cell r="AO1607">
            <v>-246604.83374999999</v>
          </cell>
          <cell r="AP1607">
            <v>-264898.68124999997</v>
          </cell>
          <cell r="AQ1607">
            <v>-284846.87208333332</v>
          </cell>
          <cell r="AR1607">
            <v>-306449.40625</v>
          </cell>
          <cell r="AS1607">
            <v>-328051.94041666668</v>
          </cell>
          <cell r="AT1607">
            <v>-335821.52500000002</v>
          </cell>
          <cell r="AU1607">
            <v>-329758.16000000003</v>
          </cell>
          <cell r="AV1607">
            <v>-323694.79500000004</v>
          </cell>
          <cell r="AW1607">
            <v>-312335.77916666673</v>
          </cell>
          <cell r="AX1607">
            <v>-295681.11250000005</v>
          </cell>
          <cell r="AY1607">
            <v>-279026.44583333336</v>
          </cell>
          <cell r="AZ1607">
            <v>-265244.55041666672</v>
          </cell>
          <cell r="BA1607">
            <v>-254335.42625000005</v>
          </cell>
          <cell r="BB1607">
            <v>-243426.30208333337</v>
          </cell>
          <cell r="BC1607">
            <v>-218685.37625000006</v>
          </cell>
          <cell r="BD1607">
            <v>-180112.64874999996</v>
          </cell>
          <cell r="BE1607">
            <v>-141539.92124999998</v>
          </cell>
        </row>
        <row r="1608">
          <cell r="AN1608">
            <v>-361666.66666666669</v>
          </cell>
          <cell r="AO1608">
            <v>-325000</v>
          </cell>
          <cell r="AP1608">
            <v>-288333.33333333331</v>
          </cell>
          <cell r="AQ1608">
            <v>-251666.66666666666</v>
          </cell>
          <cell r="AR1608">
            <v>-215000</v>
          </cell>
          <cell r="AS1608">
            <v>-178333.33333333334</v>
          </cell>
          <cell r="AT1608">
            <v>-141666.66666666666</v>
          </cell>
          <cell r="AU1608">
            <v>-105000</v>
          </cell>
          <cell r="AV1608">
            <v>-68333.333333333328</v>
          </cell>
          <cell r="AW1608">
            <v>-50000</v>
          </cell>
          <cell r="AX1608">
            <v>-50000</v>
          </cell>
          <cell r="AY1608">
            <v>-50000</v>
          </cell>
          <cell r="AZ1608">
            <v>-50000</v>
          </cell>
          <cell r="BA1608">
            <v>-50000</v>
          </cell>
          <cell r="BB1608">
            <v>-50000</v>
          </cell>
          <cell r="BC1608">
            <v>-50000</v>
          </cell>
          <cell r="BD1608">
            <v>-50000</v>
          </cell>
          <cell r="BE1608">
            <v>-50000</v>
          </cell>
        </row>
        <row r="1609">
          <cell r="AN1609">
            <v>-1917381.5533333335</v>
          </cell>
          <cell r="AO1609">
            <v>-2026864.4900000002</v>
          </cell>
          <cell r="AP1609">
            <v>-2136347.4266666663</v>
          </cell>
          <cell r="AQ1609">
            <v>-2247236.7041666666</v>
          </cell>
          <cell r="AR1609">
            <v>-2359532.3224999998</v>
          </cell>
          <cell r="AS1609">
            <v>-2471827.9408333329</v>
          </cell>
          <cell r="AT1609">
            <v>-2592334.6133333333</v>
          </cell>
          <cell r="AU1609">
            <v>-2721052.3400000003</v>
          </cell>
          <cell r="AV1609">
            <v>-2849770.0666666669</v>
          </cell>
          <cell r="AW1609">
            <v>-2914128.9299999997</v>
          </cell>
          <cell r="AX1609">
            <v>-2914128.93</v>
          </cell>
          <cell r="AY1609">
            <v>-2914128.9299999997</v>
          </cell>
          <cell r="AZ1609">
            <v>-2913672.3645833335</v>
          </cell>
          <cell r="BA1609">
            <v>-2912759.2337500001</v>
          </cell>
          <cell r="BB1609">
            <v>-2911846.1029166668</v>
          </cell>
          <cell r="BC1609">
            <v>-2909080.8275000001</v>
          </cell>
          <cell r="BD1609">
            <v>-2904463.4074999993</v>
          </cell>
          <cell r="BE1609">
            <v>-2899845.9874999993</v>
          </cell>
        </row>
        <row r="1610">
          <cell r="AN1610">
            <v>-250000</v>
          </cell>
          <cell r="AO1610">
            <v>-250000</v>
          </cell>
          <cell r="AP1610">
            <v>-250000</v>
          </cell>
          <cell r="AQ1610">
            <v>-250000</v>
          </cell>
          <cell r="AR1610">
            <v>-250000</v>
          </cell>
          <cell r="AS1610">
            <v>-250000</v>
          </cell>
          <cell r="AT1610">
            <v>-250000</v>
          </cell>
          <cell r="AU1610">
            <v>-250000</v>
          </cell>
          <cell r="AV1610">
            <v>-250000</v>
          </cell>
          <cell r="AW1610">
            <v>-250000</v>
          </cell>
          <cell r="AX1610">
            <v>-250000</v>
          </cell>
          <cell r="AY1610">
            <v>-250000</v>
          </cell>
          <cell r="AZ1610">
            <v>-250000</v>
          </cell>
          <cell r="BA1610">
            <v>-250000</v>
          </cell>
          <cell r="BB1610">
            <v>-250000</v>
          </cell>
          <cell r="BC1610">
            <v>-250000</v>
          </cell>
          <cell r="BD1610">
            <v>-250000</v>
          </cell>
          <cell r="BE1610">
            <v>-250000</v>
          </cell>
        </row>
        <row r="1611">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row>
        <row r="1612">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row>
        <row r="1613">
          <cell r="AN1613">
            <v>-141182.89041666666</v>
          </cell>
          <cell r="AO1613">
            <v>-147798.67125000001</v>
          </cell>
          <cell r="AP1613">
            <v>-154414.45208333337</v>
          </cell>
          <cell r="AQ1613">
            <v>-154876.03250000003</v>
          </cell>
          <cell r="AR1613">
            <v>-149183.41250000003</v>
          </cell>
          <cell r="AS1613">
            <v>-143490.79250000004</v>
          </cell>
          <cell r="AT1613">
            <v>-140248.75791666665</v>
          </cell>
          <cell r="AU1613">
            <v>-139457.30875</v>
          </cell>
          <cell r="AV1613">
            <v>-138665.85958333334</v>
          </cell>
          <cell r="AW1613">
            <v>-154936.8016666667</v>
          </cell>
          <cell r="AX1613">
            <v>-188270.13500000001</v>
          </cell>
          <cell r="AY1613">
            <v>-221603.46833333335</v>
          </cell>
          <cell r="AZ1613">
            <v>-252694.77375000002</v>
          </cell>
          <cell r="BA1613">
            <v>-281544.05125000002</v>
          </cell>
          <cell r="BB1613">
            <v>-310393.32875000004</v>
          </cell>
          <cell r="BC1613">
            <v>-342815.95916666673</v>
          </cell>
          <cell r="BD1613">
            <v>-378811.94250000006</v>
          </cell>
          <cell r="BE1613">
            <v>-414807.92583333346</v>
          </cell>
        </row>
        <row r="1614">
          <cell r="AN1614">
            <v>-75000</v>
          </cell>
          <cell r="AO1614">
            <v>-75000</v>
          </cell>
          <cell r="AP1614">
            <v>-75000</v>
          </cell>
          <cell r="AQ1614">
            <v>-75000</v>
          </cell>
          <cell r="AR1614">
            <v>-75000</v>
          </cell>
          <cell r="AS1614">
            <v>-75000</v>
          </cell>
          <cell r="AT1614">
            <v>-75000</v>
          </cell>
          <cell r="AU1614">
            <v>-75000</v>
          </cell>
          <cell r="AV1614">
            <v>-75000</v>
          </cell>
          <cell r="AW1614">
            <v>-75000</v>
          </cell>
          <cell r="AX1614">
            <v>-75000</v>
          </cell>
          <cell r="AY1614">
            <v>-75000</v>
          </cell>
          <cell r="AZ1614">
            <v>-75000</v>
          </cell>
          <cell r="BA1614">
            <v>-75000</v>
          </cell>
          <cell r="BB1614">
            <v>-75000</v>
          </cell>
          <cell r="BC1614">
            <v>-75000</v>
          </cell>
          <cell r="BD1614">
            <v>-75000</v>
          </cell>
          <cell r="BE1614">
            <v>-75000</v>
          </cell>
        </row>
        <row r="1615">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row>
        <row r="1616">
          <cell r="AN1616">
            <v>-13978900.25</v>
          </cell>
          <cell r="AO1616">
            <v>-13739944.75</v>
          </cell>
          <cell r="AP1616">
            <v>-13500989.25</v>
          </cell>
          <cell r="AQ1616">
            <v>-13262033.75</v>
          </cell>
          <cell r="AR1616">
            <v>-13023078.25</v>
          </cell>
          <cell r="AS1616">
            <v>-12784122.75</v>
          </cell>
          <cell r="AT1616">
            <v>-12545167.25</v>
          </cell>
          <cell r="AU1616">
            <v>-12306211.75</v>
          </cell>
          <cell r="AV1616">
            <v>-12067256.25</v>
          </cell>
          <cell r="AW1616">
            <v>-11828300.75</v>
          </cell>
          <cell r="AX1616">
            <v>-11589345.25</v>
          </cell>
          <cell r="AY1616">
            <v>-11350389.75</v>
          </cell>
          <cell r="AZ1616">
            <v>-11111434.25</v>
          </cell>
          <cell r="BA1616">
            <v>-10872478.75</v>
          </cell>
          <cell r="BB1616">
            <v>-10633523.25</v>
          </cell>
          <cell r="BC1616">
            <v>-10394567.75</v>
          </cell>
          <cell r="BD1616">
            <v>-10155612.25</v>
          </cell>
          <cell r="BE1616">
            <v>-9916656.75</v>
          </cell>
        </row>
        <row r="1617">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row>
        <row r="1618">
          <cell r="AN1618">
            <v>-50000</v>
          </cell>
          <cell r="AO1618">
            <v>-50000</v>
          </cell>
          <cell r="AP1618">
            <v>-50000</v>
          </cell>
          <cell r="AQ1618">
            <v>-50000</v>
          </cell>
          <cell r="AR1618">
            <v>-50000</v>
          </cell>
          <cell r="AS1618">
            <v>-50000</v>
          </cell>
          <cell r="AT1618">
            <v>-50000</v>
          </cell>
          <cell r="AU1618">
            <v>-50000</v>
          </cell>
          <cell r="AV1618">
            <v>-50000</v>
          </cell>
          <cell r="AW1618">
            <v>-50000</v>
          </cell>
          <cell r="AX1618">
            <v>-50000</v>
          </cell>
          <cell r="AY1618">
            <v>-50000</v>
          </cell>
          <cell r="AZ1618">
            <v>-50000</v>
          </cell>
          <cell r="BA1618">
            <v>-50000</v>
          </cell>
          <cell r="BB1618">
            <v>-50000</v>
          </cell>
          <cell r="BC1618">
            <v>-50000</v>
          </cell>
          <cell r="BD1618">
            <v>-50000</v>
          </cell>
          <cell r="BE1618">
            <v>-50000</v>
          </cell>
        </row>
        <row r="1619">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row>
        <row r="1620">
          <cell r="AN1620">
            <v>-126706.18749999999</v>
          </cell>
          <cell r="AO1620">
            <v>-129755.97250000002</v>
          </cell>
          <cell r="AP1620">
            <v>-132805.75750000001</v>
          </cell>
          <cell r="AQ1620">
            <v>-134921.11625000002</v>
          </cell>
          <cell r="AR1620">
            <v>-136102.04875000002</v>
          </cell>
          <cell r="AS1620">
            <v>-137282.98124999998</v>
          </cell>
          <cell r="AT1620">
            <v>-138767.43541666665</v>
          </cell>
          <cell r="AU1620">
            <v>-140555.41124999998</v>
          </cell>
          <cell r="AV1620">
            <v>-142343.38708333331</v>
          </cell>
          <cell r="AW1620">
            <v>-141154.04166666666</v>
          </cell>
          <cell r="AX1620">
            <v>-136987.37499999997</v>
          </cell>
          <cell r="AY1620">
            <v>-132820.70833333331</v>
          </cell>
          <cell r="AZ1620">
            <v>-129195.70333333332</v>
          </cell>
          <cell r="BA1620">
            <v>-126112.35999999999</v>
          </cell>
          <cell r="BB1620">
            <v>-123029.01666666666</v>
          </cell>
          <cell r="BC1620">
            <v>-119712.16208333331</v>
          </cell>
          <cell r="BD1620">
            <v>-116161.79625000001</v>
          </cell>
          <cell r="BE1620">
            <v>-112611.43041666667</v>
          </cell>
        </row>
        <row r="1621">
          <cell r="AN1621">
            <v>-84666.666666666672</v>
          </cell>
          <cell r="AO1621">
            <v>-86000</v>
          </cell>
          <cell r="AP1621">
            <v>-87333.333333333328</v>
          </cell>
          <cell r="AQ1621">
            <v>-88637.677083333328</v>
          </cell>
          <cell r="AR1621">
            <v>-89913.03125</v>
          </cell>
          <cell r="AS1621">
            <v>-91188.385416666672</v>
          </cell>
          <cell r="AT1621">
            <v>-92463.739583333328</v>
          </cell>
          <cell r="AU1621">
            <v>-93739.09375</v>
          </cell>
          <cell r="AV1621">
            <v>-95014.447916666672</v>
          </cell>
          <cell r="AW1621">
            <v>-95652.125</v>
          </cell>
          <cell r="AX1621">
            <v>-95652.125</v>
          </cell>
          <cell r="AY1621">
            <v>-95652.125</v>
          </cell>
          <cell r="AZ1621">
            <v>-95652.125</v>
          </cell>
          <cell r="BA1621">
            <v>-95652.125</v>
          </cell>
          <cell r="BB1621">
            <v>-95652.125</v>
          </cell>
          <cell r="BC1621">
            <v>-95681.114583333328</v>
          </cell>
          <cell r="BD1621">
            <v>-95739.09375</v>
          </cell>
          <cell r="BE1621">
            <v>-95797.072916666672</v>
          </cell>
        </row>
        <row r="1622">
          <cell r="AN1622">
            <v>-161643294.29166666</v>
          </cell>
          <cell r="AO1622">
            <v>-159932783.20833334</v>
          </cell>
          <cell r="AP1622">
            <v>-158222272.125</v>
          </cell>
          <cell r="AQ1622">
            <v>-156511761.04166666</v>
          </cell>
          <cell r="AR1622">
            <v>-154801249.95833334</v>
          </cell>
          <cell r="AS1622">
            <v>-153090738.875</v>
          </cell>
          <cell r="AT1622">
            <v>-151380227.79166666</v>
          </cell>
          <cell r="AU1622">
            <v>-149669716.70833334</v>
          </cell>
          <cell r="AV1622">
            <v>-147959205.625</v>
          </cell>
          <cell r="AW1622">
            <v>-146248694.54166666</v>
          </cell>
          <cell r="AX1622">
            <v>-144538183.45833334</v>
          </cell>
          <cell r="AY1622">
            <v>-142827672.375</v>
          </cell>
          <cell r="AZ1622">
            <v>-141117161.29166666</v>
          </cell>
          <cell r="BA1622">
            <v>-139406650.20833334</v>
          </cell>
          <cell r="BB1622">
            <v>-137696139.125</v>
          </cell>
          <cell r="BC1622">
            <v>-135985628.04166666</v>
          </cell>
          <cell r="BD1622">
            <v>-134275116.95833334</v>
          </cell>
          <cell r="BE1622">
            <v>-132564605.875</v>
          </cell>
        </row>
        <row r="1623">
          <cell r="AN1623">
            <v>-75731056.5</v>
          </cell>
          <cell r="AO1623">
            <v>-78859874</v>
          </cell>
          <cell r="AP1623">
            <v>-78638212</v>
          </cell>
          <cell r="AQ1623">
            <v>-78416550</v>
          </cell>
          <cell r="AR1623">
            <v>-78194888</v>
          </cell>
          <cell r="AS1623">
            <v>-77973226</v>
          </cell>
          <cell r="AT1623">
            <v>-77751564</v>
          </cell>
          <cell r="AU1623">
            <v>-77529902</v>
          </cell>
          <cell r="AV1623">
            <v>-77308240</v>
          </cell>
          <cell r="AW1623">
            <v>-77086578</v>
          </cell>
          <cell r="AX1623">
            <v>-76864916</v>
          </cell>
          <cell r="AY1623">
            <v>-76643254</v>
          </cell>
          <cell r="AZ1623">
            <v>-76421592</v>
          </cell>
          <cell r="BA1623">
            <v>-76199930</v>
          </cell>
          <cell r="BB1623">
            <v>-75978268</v>
          </cell>
          <cell r="BC1623">
            <v>-75756606</v>
          </cell>
          <cell r="BD1623">
            <v>-75534944</v>
          </cell>
          <cell r="BE1623">
            <v>-75313282</v>
          </cell>
        </row>
        <row r="1624">
          <cell r="AN1624">
            <v>-21689192.297499996</v>
          </cell>
          <cell r="AO1624">
            <v>-21691983.762499996</v>
          </cell>
          <cell r="AP1624">
            <v>-21694775.227499995</v>
          </cell>
          <cell r="AQ1624">
            <v>-21699137.875416663</v>
          </cell>
          <cell r="AR1624">
            <v>-21705071.706249993</v>
          </cell>
          <cell r="AS1624">
            <v>-21711005.537083331</v>
          </cell>
          <cell r="AT1624">
            <v>-21727801.408749998</v>
          </cell>
          <cell r="AU1624">
            <v>-21755459.321249999</v>
          </cell>
          <cell r="AV1624">
            <v>-21783117.233750001</v>
          </cell>
          <cell r="AW1624">
            <v>-21745302.421250001</v>
          </cell>
          <cell r="AX1624">
            <v>-21642014.883750003</v>
          </cell>
          <cell r="AY1624">
            <v>-21538727.346250001</v>
          </cell>
          <cell r="AZ1624">
            <v>-21484741.644583333</v>
          </cell>
          <cell r="BA1624">
            <v>-21480057.778749999</v>
          </cell>
          <cell r="BB1624">
            <v>-21475373.912916664</v>
          </cell>
          <cell r="BC1624">
            <v>-21484632.48875</v>
          </cell>
          <cell r="BD1624">
            <v>-21507833.506250001</v>
          </cell>
          <cell r="BE1624">
            <v>-21531034.523749996</v>
          </cell>
        </row>
        <row r="1625">
          <cell r="AN1625">
            <v>-23938493.541666668</v>
          </cell>
          <cell r="AO1625">
            <v>-26193650.916666668</v>
          </cell>
          <cell r="AP1625">
            <v>-27294327</v>
          </cell>
          <cell r="AQ1625">
            <v>-27242674</v>
          </cell>
          <cell r="AR1625">
            <v>-27191021</v>
          </cell>
          <cell r="AS1625">
            <v>-27139368</v>
          </cell>
          <cell r="AT1625">
            <v>-27087715</v>
          </cell>
          <cell r="AU1625">
            <v>-27036062</v>
          </cell>
          <cell r="AV1625">
            <v>-26984409</v>
          </cell>
          <cell r="AW1625">
            <v>-26932756</v>
          </cell>
          <cell r="AX1625">
            <v>-26881103</v>
          </cell>
          <cell r="AY1625">
            <v>-26829450</v>
          </cell>
          <cell r="AZ1625">
            <v>-26777797</v>
          </cell>
          <cell r="BA1625">
            <v>-26726144</v>
          </cell>
          <cell r="BB1625">
            <v>-26674491</v>
          </cell>
          <cell r="BC1625">
            <v>-26622838</v>
          </cell>
          <cell r="BD1625">
            <v>-26571185</v>
          </cell>
          <cell r="BE1625">
            <v>-26519532</v>
          </cell>
        </row>
        <row r="1626">
          <cell r="AZ1626">
            <v>-19375</v>
          </cell>
          <cell r="BA1626">
            <v>-58125</v>
          </cell>
          <cell r="BB1626">
            <v>-96875</v>
          </cell>
          <cell r="BC1626">
            <v>-135544.63541666666</v>
          </cell>
          <cell r="BD1626">
            <v>-174133.90625</v>
          </cell>
          <cell r="BE1626">
            <v>-212723.17708333334</v>
          </cell>
        </row>
        <row r="1627">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row>
        <row r="1628">
          <cell r="AN1628">
            <v>-4608552.8299999991</v>
          </cell>
          <cell r="AO1628">
            <v>-4610484.0799999991</v>
          </cell>
          <cell r="AP1628">
            <v>-4610484.0799999991</v>
          </cell>
          <cell r="AQ1628">
            <v>-4610484.0799999991</v>
          </cell>
          <cell r="AR1628">
            <v>-4610484.0799999991</v>
          </cell>
          <cell r="AS1628">
            <v>-4610484.0799999991</v>
          </cell>
          <cell r="AT1628">
            <v>-4610484.0799999991</v>
          </cell>
          <cell r="AU1628">
            <v>-4610484.0799999991</v>
          </cell>
          <cell r="AV1628">
            <v>-4610484.0799999991</v>
          </cell>
          <cell r="AW1628">
            <v>-4610484.0799999991</v>
          </cell>
          <cell r="AX1628">
            <v>-4610484.0799999991</v>
          </cell>
          <cell r="AY1628">
            <v>-4610484.0799999991</v>
          </cell>
          <cell r="AZ1628">
            <v>-4610484.0799999991</v>
          </cell>
          <cell r="BA1628">
            <v>-4610484.0799999991</v>
          </cell>
          <cell r="BB1628">
            <v>-4610484.0799999991</v>
          </cell>
          <cell r="BC1628">
            <v>-4610484.0799999991</v>
          </cell>
          <cell r="BD1628">
            <v>-4610484.0799999991</v>
          </cell>
          <cell r="BE1628">
            <v>-4610484.0799999991</v>
          </cell>
        </row>
        <row r="1629">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row>
        <row r="1630">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row>
        <row r="1631">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row>
        <row r="1632">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row>
        <row r="1633">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row>
        <row r="1634">
          <cell r="AN1634">
            <v>-2119561.2679166668</v>
          </cell>
          <cell r="AO1634">
            <v>-2128813.7258333326</v>
          </cell>
          <cell r="AP1634">
            <v>-2138109.0262499996</v>
          </cell>
          <cell r="AQ1634">
            <v>-2838096.8633333333</v>
          </cell>
          <cell r="AR1634">
            <v>-4228777.4408333339</v>
          </cell>
          <cell r="AS1634">
            <v>-5622942.0216666656</v>
          </cell>
          <cell r="AT1634">
            <v>-7022239.1608333327</v>
          </cell>
          <cell r="AU1634">
            <v>-8424885.0583333336</v>
          </cell>
          <cell r="AV1634">
            <v>-9830891.6262500007</v>
          </cell>
          <cell r="AW1634">
            <v>-11240266.10125</v>
          </cell>
          <cell r="AX1634">
            <v>-12644709.755833333</v>
          </cell>
          <cell r="AY1634">
            <v>-14044254.128333336</v>
          </cell>
          <cell r="AZ1634">
            <v>-15447236.930833334</v>
          </cell>
          <cell r="BA1634">
            <v>-16853665.820000004</v>
          </cell>
          <cell r="BB1634">
            <v>-18263548.466666669</v>
          </cell>
          <cell r="BC1634">
            <v>-18986243.063750003</v>
          </cell>
          <cell r="BD1634">
            <v>-19021757.306250002</v>
          </cell>
          <cell r="BE1634">
            <v>-19057307.84416667</v>
          </cell>
        </row>
        <row r="1635">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row>
        <row r="1636">
          <cell r="AN1636">
            <v>-1151823.6345833333</v>
          </cell>
          <cell r="AO1636">
            <v>-1157763.7666666666</v>
          </cell>
          <cell r="AP1636">
            <v>-1163734.5333333332</v>
          </cell>
          <cell r="AQ1636">
            <v>-1917996.1320833333</v>
          </cell>
          <cell r="AR1636">
            <v>-3420548.7216666662</v>
          </cell>
          <cell r="AS1636">
            <v>-4926907.5049999999</v>
          </cell>
          <cell r="AT1636">
            <v>-6438906.3754166663</v>
          </cell>
          <cell r="AU1636">
            <v>-7954613.3674999997</v>
          </cell>
          <cell r="AV1636">
            <v>-9474042.0195833314</v>
          </cell>
          <cell r="AW1636">
            <v>-10997200.809166668</v>
          </cell>
          <cell r="AX1636">
            <v>-12515297.605833335</v>
          </cell>
          <cell r="AY1636">
            <v>-14028364.824166665</v>
          </cell>
          <cell r="AZ1636">
            <v>-15545235.706249997</v>
          </cell>
          <cell r="BA1636">
            <v>-17065919.168749999</v>
          </cell>
          <cell r="BB1636">
            <v>-18590424.146249998</v>
          </cell>
          <cell r="BC1636">
            <v>-19370499.552083332</v>
          </cell>
          <cell r="BD1636">
            <v>-19406154.356249999</v>
          </cell>
          <cell r="BE1636">
            <v>-19441882.502916668</v>
          </cell>
        </row>
        <row r="1637">
          <cell r="AN1637">
            <v>-1773395.2516666669</v>
          </cell>
          <cell r="AO1637">
            <v>-1865740.6804166667</v>
          </cell>
          <cell r="AP1637">
            <v>-1958365.6825000001</v>
          </cell>
          <cell r="AQ1637">
            <v>-2051271.1375000002</v>
          </cell>
          <cell r="AR1637">
            <v>-2090724.5737500002</v>
          </cell>
          <cell r="AS1637">
            <v>-2077600.7912499998</v>
          </cell>
          <cell r="AT1637">
            <v>-2065455.8554166667</v>
          </cell>
          <cell r="AU1637">
            <v>-2053237.9041666668</v>
          </cell>
          <cell r="AV1637">
            <v>-2040946.5062499999</v>
          </cell>
          <cell r="AW1637">
            <v>-2078727.2929166665</v>
          </cell>
          <cell r="AX1637">
            <v>-2166698.0625</v>
          </cell>
          <cell r="AY1637">
            <v>-2254830.6283333334</v>
          </cell>
          <cell r="AZ1637">
            <v>-2701090.61</v>
          </cell>
          <cell r="BA1637">
            <v>-3506406.6475000004</v>
          </cell>
          <cell r="BB1637">
            <v>-4313743.8083333327</v>
          </cell>
          <cell r="BC1637">
            <v>-5123106.4658333333</v>
          </cell>
          <cell r="BD1637">
            <v>-5988232.3525</v>
          </cell>
          <cell r="BE1637">
            <v>-6908251.9375</v>
          </cell>
        </row>
        <row r="1638">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row>
        <row r="1639">
          <cell r="AN1639">
            <v>-439360.0791666666</v>
          </cell>
          <cell r="AO1639">
            <v>-477491.71041666664</v>
          </cell>
          <cell r="AP1639">
            <v>-515656.86916666664</v>
          </cell>
          <cell r="AQ1639">
            <v>-553855.58583333332</v>
          </cell>
          <cell r="AR1639">
            <v>-593304.46499999997</v>
          </cell>
          <cell r="AS1639">
            <v>-634137.83916666661</v>
          </cell>
          <cell r="AT1639">
            <v>-675140.69874999998</v>
          </cell>
          <cell r="AU1639">
            <v>-716180.30750000011</v>
          </cell>
          <cell r="AV1639">
            <v>-757256.69916666672</v>
          </cell>
          <cell r="AW1639">
            <v>-798423.2941666668</v>
          </cell>
          <cell r="AX1639">
            <v>-839680.14250000007</v>
          </cell>
          <cell r="AY1639">
            <v>-880982.7941666668</v>
          </cell>
          <cell r="AZ1639">
            <v>-903603.76000000024</v>
          </cell>
          <cell r="BA1639">
            <v>-907526.85166666657</v>
          </cell>
          <cell r="BB1639">
            <v>-911472.29874999973</v>
          </cell>
          <cell r="BC1639">
            <v>-915440.15125</v>
          </cell>
          <cell r="BD1639">
            <v>-918213.88499999989</v>
          </cell>
          <cell r="BE1639">
            <v>-881006.83083333343</v>
          </cell>
        </row>
        <row r="1640">
          <cell r="AN1640">
            <v>-7117436.4420833327</v>
          </cell>
          <cell r="AO1640">
            <v>-7195466.8637499996</v>
          </cell>
          <cell r="AP1640">
            <v>-7273861.052083333</v>
          </cell>
          <cell r="AQ1640">
            <v>-7352497.8716666661</v>
          </cell>
          <cell r="AR1640">
            <v>-7431379.2079166658</v>
          </cell>
          <cell r="AS1640">
            <v>-7510629.963750001</v>
          </cell>
          <cell r="AT1640">
            <v>-7590248.862916667</v>
          </cell>
          <cell r="AU1640">
            <v>-7670237.8270833334</v>
          </cell>
          <cell r="AV1640">
            <v>-7750601.9708333341</v>
          </cell>
          <cell r="AW1640">
            <v>-7815011.7320833327</v>
          </cell>
          <cell r="AX1640">
            <v>-7745668.1695833327</v>
          </cell>
          <cell r="AY1640">
            <v>-7557244.0779166669</v>
          </cell>
          <cell r="AZ1640">
            <v>-7366121.5641666679</v>
          </cell>
          <cell r="BA1640">
            <v>-7172282.677083333</v>
          </cell>
          <cell r="BB1640">
            <v>-6975459.5054166662</v>
          </cell>
          <cell r="BC1640">
            <v>-6776015.6820833338</v>
          </cell>
          <cell r="BD1640">
            <v>-6573932.9074999997</v>
          </cell>
          <cell r="BE1640">
            <v>-6368810.9549999991</v>
          </cell>
        </row>
        <row r="1641">
          <cell r="AN1641">
            <v>-9290409.2679166663</v>
          </cell>
          <cell r="AO1641">
            <v>-9246368.4729166664</v>
          </cell>
          <cell r="AP1641">
            <v>-9202319.7404166665</v>
          </cell>
          <cell r="AQ1641">
            <v>-9158263.0695833322</v>
          </cell>
          <cell r="AR1641">
            <v>-9114198.4641666654</v>
          </cell>
          <cell r="AS1641">
            <v>-9070125.9308333322</v>
          </cell>
          <cell r="AT1641">
            <v>-9026045.4595833346</v>
          </cell>
          <cell r="AU1641">
            <v>-8981957.0366666671</v>
          </cell>
          <cell r="AV1641">
            <v>-8937860.6658333335</v>
          </cell>
          <cell r="AW1641">
            <v>-8924539.1016666684</v>
          </cell>
          <cell r="AX1641">
            <v>-8942000.7012499999</v>
          </cell>
          <cell r="AY1641">
            <v>-8959471.0699999984</v>
          </cell>
          <cell r="AZ1641">
            <v>-8976950.2087500002</v>
          </cell>
          <cell r="BA1641">
            <v>-8994438.1241666675</v>
          </cell>
          <cell r="BB1641">
            <v>-9011934.8224999998</v>
          </cell>
          <cell r="BC1641">
            <v>-9029440.307500001</v>
          </cell>
          <cell r="BD1641">
            <v>-9046954.5829166677</v>
          </cell>
          <cell r="BE1641">
            <v>-9064477.6466666665</v>
          </cell>
        </row>
        <row r="1642">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row>
        <row r="1643">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row>
        <row r="1644">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row>
        <row r="1645">
          <cell r="AN1645">
            <v>-8926308.4766666666</v>
          </cell>
          <cell r="AO1645">
            <v>-8743383.8762499988</v>
          </cell>
          <cell r="AP1645">
            <v>-8560412.0250000004</v>
          </cell>
          <cell r="AQ1645">
            <v>-8377392.9100000001</v>
          </cell>
          <cell r="AR1645">
            <v>-8194326.5154166659</v>
          </cell>
          <cell r="AS1645">
            <v>-8011212.8279166659</v>
          </cell>
          <cell r="AT1645">
            <v>-7828051.8370833332</v>
          </cell>
          <cell r="AU1645">
            <v>-7644843.5337500004</v>
          </cell>
          <cell r="AV1645">
            <v>-7461587.9054166675</v>
          </cell>
          <cell r="AW1645">
            <v>-7444162.5254166676</v>
          </cell>
          <cell r="AX1645">
            <v>-7592614.5870833332</v>
          </cell>
          <cell r="AY1645">
            <v>-7741113.717083334</v>
          </cell>
          <cell r="AZ1645">
            <v>-7889659.9295833325</v>
          </cell>
          <cell r="BA1645">
            <v>-8038253.2383333333</v>
          </cell>
          <cell r="BB1645">
            <v>-8186893.6595833339</v>
          </cell>
          <cell r="BC1645">
            <v>-8335581.2070833333</v>
          </cell>
          <cell r="BD1645">
            <v>-8484315.9004166666</v>
          </cell>
          <cell r="BE1645">
            <v>-8633097.757083334</v>
          </cell>
        </row>
        <row r="1646">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row>
        <row r="1647">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row>
        <row r="1648">
          <cell r="AN1648">
            <v>-6161812.0554166688</v>
          </cell>
          <cell r="AO1648">
            <v>-6257500.0129166665</v>
          </cell>
          <cell r="AP1648">
            <v>-6353454.5295833349</v>
          </cell>
          <cell r="AQ1648">
            <v>-6449676.4058333337</v>
          </cell>
          <cell r="AR1648">
            <v>-6522922.9141666666</v>
          </cell>
          <cell r="AS1648">
            <v>-6586999.7408333337</v>
          </cell>
          <cell r="AT1648">
            <v>-6665071.8120833337</v>
          </cell>
          <cell r="AU1648">
            <v>-6743255.2237499999</v>
          </cell>
          <cell r="AV1648">
            <v>-6821549.9441666678</v>
          </cell>
          <cell r="AW1648">
            <v>-6815687.2566666668</v>
          </cell>
          <cell r="AX1648">
            <v>-6725317.4379166663</v>
          </cell>
          <cell r="AY1648">
            <v>-6634357.8174999999</v>
          </cell>
          <cell r="AZ1648">
            <v>-7004823.4262500005</v>
          </cell>
          <cell r="BA1648">
            <v>-7838205.513749999</v>
          </cell>
          <cell r="BB1648">
            <v>-8673981.808749998</v>
          </cell>
          <cell r="BC1648">
            <v>-9512158.6329166684</v>
          </cell>
          <cell r="BD1648">
            <v>-10375985.852916667</v>
          </cell>
          <cell r="BE1648">
            <v>-11251664.938333334</v>
          </cell>
        </row>
        <row r="1649">
          <cell r="AN1649">
            <v>-579672.64791666681</v>
          </cell>
          <cell r="AO1649">
            <v>-580623.79333333345</v>
          </cell>
          <cell r="AP1649">
            <v>-581576.49916666676</v>
          </cell>
          <cell r="AQ1649">
            <v>-582530.76833333331</v>
          </cell>
          <cell r="AR1649">
            <v>-582126.38458333339</v>
          </cell>
          <cell r="AS1649">
            <v>-580021.0458333334</v>
          </cell>
          <cell r="AT1649">
            <v>-577572.18000000005</v>
          </cell>
          <cell r="AU1649">
            <v>-575119.2958333334</v>
          </cell>
          <cell r="AV1649">
            <v>-572662.38666666683</v>
          </cell>
          <cell r="AW1649">
            <v>-570292.56000000017</v>
          </cell>
          <cell r="AX1649">
            <v>-568009.95875000011</v>
          </cell>
          <cell r="AY1649">
            <v>-565723.61208333331</v>
          </cell>
          <cell r="AZ1649">
            <v>-563433.51374999993</v>
          </cell>
          <cell r="BA1649">
            <v>-561139.65750000009</v>
          </cell>
          <cell r="BB1649">
            <v>-558842.03749999998</v>
          </cell>
          <cell r="BC1649">
            <v>-556540.64749999996</v>
          </cell>
          <cell r="BD1649">
            <v>-555595.70041666657</v>
          </cell>
          <cell r="BE1649">
            <v>-556349.49458333326</v>
          </cell>
        </row>
        <row r="1650">
          <cell r="AN1650">
            <v>-332248.44208333333</v>
          </cell>
          <cell r="AO1650">
            <v>-324506.73083333333</v>
          </cell>
          <cell r="AP1650">
            <v>-316752.65208333335</v>
          </cell>
          <cell r="AQ1650">
            <v>-308986.18625000003</v>
          </cell>
          <cell r="AR1650">
            <v>-301894.75124999997</v>
          </cell>
          <cell r="AS1650">
            <v>-295426.10583333333</v>
          </cell>
          <cell r="AT1650">
            <v>-288893.80708333332</v>
          </cell>
          <cell r="AU1650">
            <v>-282351.07250000007</v>
          </cell>
          <cell r="AV1650">
            <v>-275797.8858333333</v>
          </cell>
          <cell r="AW1650">
            <v>-266412.93375000003</v>
          </cell>
          <cell r="AX1650">
            <v>-254191.6925</v>
          </cell>
          <cell r="AY1650">
            <v>-241950.9279166667</v>
          </cell>
          <cell r="AZ1650">
            <v>-229690.60875000004</v>
          </cell>
          <cell r="BA1650">
            <v>-217410.70416666672</v>
          </cell>
          <cell r="BB1650">
            <v>-205111.18291666664</v>
          </cell>
          <cell r="BC1650">
            <v>-192792.01333333331</v>
          </cell>
          <cell r="BD1650">
            <v>-179765.72624999998</v>
          </cell>
          <cell r="BE1650">
            <v>-166084.51125000001</v>
          </cell>
        </row>
        <row r="1651">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row>
        <row r="1652">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row>
        <row r="1653">
          <cell r="AN1653">
            <v>-1619421.51875</v>
          </cell>
          <cell r="AO1653">
            <v>-1622089.5137499999</v>
          </cell>
          <cell r="AP1653">
            <v>-1624761.9041666668</v>
          </cell>
          <cell r="AQ1653">
            <v>-1627438.6974999998</v>
          </cell>
          <cell r="AR1653">
            <v>-1609930.1533333333</v>
          </cell>
          <cell r="AS1653">
            <v>-1571182.7091666667</v>
          </cell>
          <cell r="AT1653">
            <v>-1531351.1216666668</v>
          </cell>
          <cell r="AU1653">
            <v>-1491453.9116666669</v>
          </cell>
          <cell r="AV1653">
            <v>-1451490.9708333332</v>
          </cell>
          <cell r="AW1653">
            <v>-1411907.1920833329</v>
          </cell>
          <cell r="AX1653">
            <v>-1372703.2004166667</v>
          </cell>
          <cell r="AY1653">
            <v>-1333509.6100000001</v>
          </cell>
          <cell r="AZ1653">
            <v>-1294401.6675000002</v>
          </cell>
          <cell r="BA1653">
            <v>-1255379.9945833331</v>
          </cell>
          <cell r="BB1653">
            <v>-1216445.2154166668</v>
          </cell>
          <cell r="BC1653">
            <v>-1177597.9570833335</v>
          </cell>
          <cell r="BD1653">
            <v>-1159028.5966666667</v>
          </cell>
          <cell r="BE1653">
            <v>-1161791.3358333332</v>
          </cell>
        </row>
        <row r="1654">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row>
        <row r="1655">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row>
        <row r="1656">
          <cell r="AN1656">
            <v>-830074.79625000001</v>
          </cell>
          <cell r="AO1656">
            <v>-834292.15416666667</v>
          </cell>
          <cell r="AP1656">
            <v>-838530.94041666668</v>
          </cell>
          <cell r="AQ1656">
            <v>-842791.26416666666</v>
          </cell>
          <cell r="AR1656">
            <v>-847073.23458333325</v>
          </cell>
          <cell r="AS1656">
            <v>-851376.96083333332</v>
          </cell>
          <cell r="AT1656">
            <v>-855702.55333333334</v>
          </cell>
          <cell r="AU1656">
            <v>-860050.12375000014</v>
          </cell>
          <cell r="AV1656">
            <v>-864419.78500000003</v>
          </cell>
          <cell r="AW1656">
            <v>-868811.64916666679</v>
          </cell>
          <cell r="AX1656">
            <v>-873225.82791666675</v>
          </cell>
          <cell r="AY1656">
            <v>-877662.43458333332</v>
          </cell>
          <cell r="AZ1656">
            <v>-882121.58250000014</v>
          </cell>
          <cell r="BA1656">
            <v>-886603.38666666672</v>
          </cell>
          <cell r="BB1656">
            <v>-891107.96375000011</v>
          </cell>
          <cell r="BC1656">
            <v>-895635.4291666667</v>
          </cell>
          <cell r="BD1656">
            <v>-900185.89875000005</v>
          </cell>
          <cell r="BE1656">
            <v>-904759.48958333337</v>
          </cell>
        </row>
        <row r="1657">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row>
        <row r="1658">
          <cell r="AN1658">
            <v>-25043.740833333326</v>
          </cell>
          <cell r="AO1658">
            <v>5372.9770833333341</v>
          </cell>
          <cell r="AP1658">
            <v>35865.411666666667</v>
          </cell>
          <cell r="AQ1658">
            <v>57693.801666666666</v>
          </cell>
          <cell r="AR1658">
            <v>70845.124583333338</v>
          </cell>
          <cell r="AS1658">
            <v>84046.214583333334</v>
          </cell>
          <cell r="AT1658">
            <v>75557.108333333337</v>
          </cell>
          <cell r="AU1658">
            <v>45345.141250000008</v>
          </cell>
          <cell r="AV1658">
            <v>15117.638333333334</v>
          </cell>
          <cell r="AW1658">
            <v>0</v>
          </cell>
          <cell r="AX1658">
            <v>0</v>
          </cell>
          <cell r="AY1658">
            <v>0</v>
          </cell>
          <cell r="AZ1658">
            <v>0</v>
          </cell>
          <cell r="BA1658">
            <v>0</v>
          </cell>
          <cell r="BB1658">
            <v>0</v>
          </cell>
          <cell r="BC1658">
            <v>0</v>
          </cell>
          <cell r="BD1658">
            <v>0</v>
          </cell>
          <cell r="BE1658">
            <v>0</v>
          </cell>
        </row>
        <row r="1659">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row>
        <row r="1660">
          <cell r="AN1660">
            <v>194800</v>
          </cell>
          <cell r="AO1660">
            <v>148383.5</v>
          </cell>
          <cell r="AP1660">
            <v>101967</v>
          </cell>
          <cell r="AQ1660">
            <v>72195.520833333328</v>
          </cell>
          <cell r="AR1660">
            <v>59069.0625</v>
          </cell>
          <cell r="AS1660">
            <v>45942.604166666664</v>
          </cell>
          <cell r="AT1660">
            <v>32816.145833333336</v>
          </cell>
          <cell r="AU1660">
            <v>19689.6875</v>
          </cell>
          <cell r="AV1660">
            <v>6563.229166666667</v>
          </cell>
          <cell r="AW1660">
            <v>0</v>
          </cell>
          <cell r="AX1660">
            <v>0</v>
          </cell>
          <cell r="AY1660">
            <v>0</v>
          </cell>
          <cell r="AZ1660">
            <v>0</v>
          </cell>
          <cell r="BA1660">
            <v>0</v>
          </cell>
          <cell r="BB1660">
            <v>0</v>
          </cell>
          <cell r="BC1660">
            <v>0</v>
          </cell>
          <cell r="BD1660">
            <v>0</v>
          </cell>
          <cell r="BE1660">
            <v>0</v>
          </cell>
        </row>
        <row r="1661">
          <cell r="AN1661">
            <v>-8610421.5666666664</v>
          </cell>
          <cell r="AO1661">
            <v>-8624585.7087500002</v>
          </cell>
          <cell r="AP1661">
            <v>-8638773.1508333329</v>
          </cell>
          <cell r="AQ1661">
            <v>-8652983.9312500004</v>
          </cell>
          <cell r="AR1661">
            <v>-8599994.8233333323</v>
          </cell>
          <cell r="AS1661">
            <v>-8473034.5262499992</v>
          </cell>
          <cell r="AT1661">
            <v>-8339204.6224999996</v>
          </cell>
          <cell r="AU1661">
            <v>-8205154.5687500006</v>
          </cell>
          <cell r="AV1661">
            <v>-8070884.0029166676</v>
          </cell>
          <cell r="AW1661">
            <v>-7938608.8337500012</v>
          </cell>
          <cell r="AX1661">
            <v>-7808332.3437500009</v>
          </cell>
          <cell r="AY1661">
            <v>-7678212.9491666676</v>
          </cell>
          <cell r="AZ1661">
            <v>-7548623.385416667</v>
          </cell>
          <cell r="BA1661">
            <v>-7419566.6816666648</v>
          </cell>
          <cell r="BB1661">
            <v>-7291045.8783333329</v>
          </cell>
          <cell r="BC1661">
            <v>-7163064.0266666664</v>
          </cell>
          <cell r="BD1661">
            <v>-7102847.4541666657</v>
          </cell>
          <cell r="BE1661">
            <v>-7117170.5737500004</v>
          </cell>
        </row>
        <row r="1662">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row>
        <row r="1663">
          <cell r="AN1663">
            <v>93126.208333333328</v>
          </cell>
          <cell r="AO1663">
            <v>95611.125</v>
          </cell>
          <cell r="AP1663">
            <v>98096.041666666672</v>
          </cell>
          <cell r="AQ1663">
            <v>100580.95833333333</v>
          </cell>
          <cell r="AR1663">
            <v>103065.875</v>
          </cell>
          <cell r="AS1663">
            <v>105550.79166666667</v>
          </cell>
          <cell r="AT1663">
            <v>108035.70833333333</v>
          </cell>
          <cell r="AU1663">
            <v>110520.625</v>
          </cell>
          <cell r="AV1663">
            <v>113005.54166666667</v>
          </cell>
          <cell r="AW1663">
            <v>112916.75</v>
          </cell>
          <cell r="AX1663">
            <v>110254.25</v>
          </cell>
          <cell r="AY1663">
            <v>107591.75</v>
          </cell>
          <cell r="AZ1663">
            <v>104929.25</v>
          </cell>
          <cell r="BA1663">
            <v>102266.75</v>
          </cell>
          <cell r="BB1663">
            <v>99604.25</v>
          </cell>
          <cell r="BC1663">
            <v>96941.75</v>
          </cell>
          <cell r="BD1663">
            <v>94279.25</v>
          </cell>
          <cell r="BE1663">
            <v>91616.75</v>
          </cell>
        </row>
        <row r="1664">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row>
        <row r="1665">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row>
        <row r="1666">
          <cell r="AN1666">
            <v>254948.83541666673</v>
          </cell>
          <cell r="AO1666">
            <v>256349.89125000007</v>
          </cell>
          <cell r="AP1666">
            <v>257750.94708333339</v>
          </cell>
          <cell r="AQ1666">
            <v>259152.00291666671</v>
          </cell>
          <cell r="AR1666">
            <v>260553.05875000005</v>
          </cell>
          <cell r="AS1666">
            <v>261954.11458333337</v>
          </cell>
          <cell r="AT1666">
            <v>263355.17041666672</v>
          </cell>
          <cell r="AU1666">
            <v>264756.22625000001</v>
          </cell>
          <cell r="AV1666">
            <v>266157.28208333335</v>
          </cell>
          <cell r="AW1666">
            <v>266229.62791666668</v>
          </cell>
          <cell r="AX1666">
            <v>264973.26374999998</v>
          </cell>
          <cell r="AY1666">
            <v>263716.89958333335</v>
          </cell>
          <cell r="AZ1666">
            <v>262460.53541666665</v>
          </cell>
          <cell r="BA1666">
            <v>261204.17125000001</v>
          </cell>
          <cell r="BB1666">
            <v>259947.80708333335</v>
          </cell>
          <cell r="BC1666">
            <v>258691.44291666665</v>
          </cell>
          <cell r="BD1666">
            <v>257435.07874999999</v>
          </cell>
          <cell r="BE1666">
            <v>256178.71458333332</v>
          </cell>
        </row>
        <row r="1667">
          <cell r="AN1667">
            <v>1835574.9258333335</v>
          </cell>
          <cell r="AO1667">
            <v>1831936.2475000003</v>
          </cell>
          <cell r="AP1667">
            <v>1828297.5691666668</v>
          </cell>
          <cell r="AQ1667">
            <v>1824658.8908333334</v>
          </cell>
          <cell r="AR1667">
            <v>1821020.2125000001</v>
          </cell>
          <cell r="AS1667">
            <v>1817381.5341666667</v>
          </cell>
          <cell r="AT1667">
            <v>1813742.8558333332</v>
          </cell>
          <cell r="AU1667">
            <v>1810104.1775</v>
          </cell>
          <cell r="AV1667">
            <v>1806465.4991666665</v>
          </cell>
          <cell r="AW1667">
            <v>1730232.2054166663</v>
          </cell>
          <cell r="AX1667">
            <v>1581404.2962499997</v>
          </cell>
          <cell r="AY1667">
            <v>1432576.3870833332</v>
          </cell>
          <cell r="AZ1667">
            <v>1283748.4779166665</v>
          </cell>
          <cell r="BA1667">
            <v>1134920.5687499999</v>
          </cell>
          <cell r="BB1667">
            <v>986092.6595833333</v>
          </cell>
          <cell r="BC1667">
            <v>837264.75041666662</v>
          </cell>
          <cell r="BD1667">
            <v>688436.84124999994</v>
          </cell>
          <cell r="BE1667">
            <v>539608.93208333326</v>
          </cell>
        </row>
        <row r="1668">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row>
        <row r="1669">
          <cell r="AN1669">
            <v>-348075.04375000007</v>
          </cell>
          <cell r="AO1669">
            <v>-351961.01625000004</v>
          </cell>
          <cell r="AP1669">
            <v>-355846.98875000002</v>
          </cell>
          <cell r="AQ1669">
            <v>-359732.96124999999</v>
          </cell>
          <cell r="AR1669">
            <v>-363618.93375000003</v>
          </cell>
          <cell r="AS1669">
            <v>-367504.90625</v>
          </cell>
          <cell r="AT1669">
            <v>-371390.87874999997</v>
          </cell>
          <cell r="AU1669">
            <v>-375276.85125000001</v>
          </cell>
          <cell r="AV1669">
            <v>-379162.82374999998</v>
          </cell>
          <cell r="AW1669">
            <v>-379146.37791666668</v>
          </cell>
          <cell r="AX1669">
            <v>-375227.51374999998</v>
          </cell>
          <cell r="AY1669">
            <v>-371308.64958333335</v>
          </cell>
          <cell r="AZ1669">
            <v>-367389.78541666665</v>
          </cell>
          <cell r="BA1669">
            <v>-363470.92124999996</v>
          </cell>
          <cell r="BB1669">
            <v>-359552.05708333332</v>
          </cell>
          <cell r="BC1669">
            <v>-355633.19291666662</v>
          </cell>
          <cell r="BD1669">
            <v>-351714.32875000004</v>
          </cell>
          <cell r="BE1669">
            <v>-347795.46458333329</v>
          </cell>
        </row>
        <row r="1670">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row>
        <row r="1671">
          <cell r="AN1671">
            <v>-2030374.9258333335</v>
          </cell>
          <cell r="AO1671">
            <v>-1980319.7475000003</v>
          </cell>
          <cell r="AP1671">
            <v>-1930264.5691666668</v>
          </cell>
          <cell r="AQ1671">
            <v>-1896854.4116666669</v>
          </cell>
          <cell r="AR1671">
            <v>-1880089.2750000001</v>
          </cell>
          <cell r="AS1671">
            <v>-1863324.1383333334</v>
          </cell>
          <cell r="AT1671">
            <v>-1846559.0016666667</v>
          </cell>
          <cell r="AU1671">
            <v>-1829793.865</v>
          </cell>
          <cell r="AV1671">
            <v>-1813028.7283333333</v>
          </cell>
          <cell r="AW1671">
            <v>-1730232.2054166663</v>
          </cell>
          <cell r="AX1671">
            <v>-1581404.2962499997</v>
          </cell>
          <cell r="AY1671">
            <v>-1432576.3870833332</v>
          </cell>
          <cell r="AZ1671">
            <v>-1283748.4779166665</v>
          </cell>
          <cell r="BA1671">
            <v>-1134920.5687499999</v>
          </cell>
          <cell r="BB1671">
            <v>-986092.6595833333</v>
          </cell>
          <cell r="BC1671">
            <v>-837264.75041666662</v>
          </cell>
          <cell r="BD1671">
            <v>-688436.84124999994</v>
          </cell>
          <cell r="BE1671">
            <v>-539608.93208333326</v>
          </cell>
        </row>
        <row r="1672">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row>
        <row r="1673">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row>
        <row r="1674">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row>
        <row r="1675">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row>
        <row r="1676">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row>
        <row r="1677">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row>
        <row r="1678">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row>
        <row r="1679">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row>
        <row r="1680">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row>
        <row r="1681">
          <cell r="AN1681">
            <v>-9750000</v>
          </cell>
          <cell r="AO1681">
            <v>-9750000</v>
          </cell>
          <cell r="AP1681">
            <v>-9750000</v>
          </cell>
          <cell r="AQ1681">
            <v>-9750000</v>
          </cell>
          <cell r="AR1681">
            <v>-10041666.666666666</v>
          </cell>
          <cell r="AS1681">
            <v>-10333333.333333334</v>
          </cell>
          <cell r="AT1681">
            <v>-11958333.333333334</v>
          </cell>
          <cell r="AU1681">
            <v>-14541666.666666666</v>
          </cell>
          <cell r="AV1681">
            <v>-16208333.333333334</v>
          </cell>
          <cell r="AW1681">
            <v>-17833333.333333332</v>
          </cell>
          <cell r="AX1681">
            <v>-18958333.333333332</v>
          </cell>
          <cell r="AY1681">
            <v>-19166666.666666668</v>
          </cell>
          <cell r="AZ1681">
            <v>-19166666.666666668</v>
          </cell>
          <cell r="BA1681">
            <v>-19166666.666666668</v>
          </cell>
          <cell r="BB1681">
            <v>-19166666.666666668</v>
          </cell>
          <cell r="BC1681">
            <v>-19875000</v>
          </cell>
          <cell r="BD1681">
            <v>-21000000</v>
          </cell>
          <cell r="BE1681">
            <v>-22583333.333333332</v>
          </cell>
        </row>
        <row r="1682">
          <cell r="AN1682">
            <v>0</v>
          </cell>
          <cell r="AO1682">
            <v>0</v>
          </cell>
          <cell r="AP1682">
            <v>0</v>
          </cell>
          <cell r="AQ1682">
            <v>0</v>
          </cell>
          <cell r="AR1682">
            <v>0</v>
          </cell>
          <cell r="AS1682">
            <v>0</v>
          </cell>
          <cell r="AT1682">
            <v>0</v>
          </cell>
          <cell r="AU1682">
            <v>0</v>
          </cell>
          <cell r="AV1682">
            <v>-1250000</v>
          </cell>
          <cell r="AW1682">
            <v>-3791666.6666666665</v>
          </cell>
          <cell r="AX1682">
            <v>-5916666.666666667</v>
          </cell>
          <cell r="AY1682">
            <v>-6750000</v>
          </cell>
          <cell r="AZ1682">
            <v>-6750000</v>
          </cell>
          <cell r="BA1682">
            <v>-6750000</v>
          </cell>
          <cell r="BB1682">
            <v>-6750000</v>
          </cell>
          <cell r="BC1682">
            <v>-6750000</v>
          </cell>
          <cell r="BD1682">
            <v>-6750000</v>
          </cell>
          <cell r="BE1682">
            <v>-7166666.666666667</v>
          </cell>
        </row>
        <row r="1683">
          <cell r="AN1683">
            <v>-9166666.666666666</v>
          </cell>
          <cell r="AO1683">
            <v>-9166666.666666666</v>
          </cell>
          <cell r="AP1683">
            <v>-9166666.666666666</v>
          </cell>
          <cell r="AQ1683">
            <v>-9166666.666666666</v>
          </cell>
          <cell r="AR1683">
            <v>-9458333.333333334</v>
          </cell>
          <cell r="AS1683">
            <v>-9750000</v>
          </cell>
          <cell r="AT1683">
            <v>-11437500</v>
          </cell>
          <cell r="AU1683">
            <v>-14458333.333333334</v>
          </cell>
          <cell r="AV1683">
            <v>-16958333.333333332</v>
          </cell>
          <cell r="AW1683">
            <v>-19000166.666666668</v>
          </cell>
          <cell r="AX1683">
            <v>-19167000</v>
          </cell>
          <cell r="AY1683">
            <v>-18458666.666666668</v>
          </cell>
          <cell r="AZ1683">
            <v>-18458666.666666668</v>
          </cell>
          <cell r="BA1683">
            <v>-18458666.666666668</v>
          </cell>
          <cell r="BB1683">
            <v>-18458666.666666668</v>
          </cell>
          <cell r="BC1683">
            <v>-19250333.333333332</v>
          </cell>
          <cell r="BD1683">
            <v>-20417000</v>
          </cell>
          <cell r="BE1683">
            <v>-21958666.666666668</v>
          </cell>
        </row>
        <row r="1684">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row>
        <row r="1685">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row>
        <row r="1686">
          <cell r="AN1686">
            <v>-2083333.3333333333</v>
          </cell>
          <cell r="AO1686">
            <v>-2083333.3333333333</v>
          </cell>
          <cell r="AP1686">
            <v>-2083333.3333333333</v>
          </cell>
          <cell r="AQ1686">
            <v>-2083333.3333333333</v>
          </cell>
          <cell r="AR1686">
            <v>-2083333.3333333333</v>
          </cell>
          <cell r="AS1686">
            <v>-2083333.3333333333</v>
          </cell>
          <cell r="AT1686">
            <v>-1041666.6666666666</v>
          </cell>
          <cell r="AU1686">
            <v>0</v>
          </cell>
          <cell r="AV1686">
            <v>0</v>
          </cell>
          <cell r="AW1686">
            <v>0</v>
          </cell>
          <cell r="AX1686">
            <v>0</v>
          </cell>
          <cell r="AY1686">
            <v>0</v>
          </cell>
          <cell r="AZ1686">
            <v>0</v>
          </cell>
          <cell r="BA1686">
            <v>0</v>
          </cell>
          <cell r="BB1686">
            <v>0</v>
          </cell>
          <cell r="BC1686">
            <v>0</v>
          </cell>
          <cell r="BD1686">
            <v>0</v>
          </cell>
          <cell r="BE1686">
            <v>0</v>
          </cell>
        </row>
        <row r="1687">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row>
        <row r="1688">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row>
        <row r="1689">
          <cell r="AN1689">
            <v>-6510882.3879166683</v>
          </cell>
          <cell r="AO1689">
            <v>-6498908.0904166661</v>
          </cell>
          <cell r="AP1689">
            <v>-6500343.3220833344</v>
          </cell>
          <cell r="AQ1689">
            <v>-6576191.3083333327</v>
          </cell>
          <cell r="AR1689">
            <v>-6675920.819583334</v>
          </cell>
          <cell r="AS1689">
            <v>-6652976.267500001</v>
          </cell>
          <cell r="AT1689">
            <v>-6566006.6383333327</v>
          </cell>
          <cell r="AU1689">
            <v>-6517558.7129166657</v>
          </cell>
          <cell r="AV1689">
            <v>-6505518.154583334</v>
          </cell>
          <cell r="AW1689">
            <v>-6566158.1254166663</v>
          </cell>
          <cell r="AX1689">
            <v>-6631170.2479166677</v>
          </cell>
          <cell r="AY1689">
            <v>-6730973.479166667</v>
          </cell>
          <cell r="AZ1689">
            <v>-6822522.8041666662</v>
          </cell>
          <cell r="BA1689">
            <v>-6801332.5287500015</v>
          </cell>
          <cell r="BB1689">
            <v>-6683439.913333334</v>
          </cell>
          <cell r="BC1689">
            <v>-6629295.755416668</v>
          </cell>
          <cell r="BD1689">
            <v>-6707758.0512500005</v>
          </cell>
          <cell r="BE1689">
            <v>-6803794.7770833336</v>
          </cell>
        </row>
        <row r="1690">
          <cell r="AN1690">
            <v>-25162294.424583334</v>
          </cell>
          <cell r="AO1690">
            <v>-24166384.00708333</v>
          </cell>
          <cell r="AP1690">
            <v>-23929716.720833331</v>
          </cell>
          <cell r="AQ1690">
            <v>-24034569.945000004</v>
          </cell>
          <cell r="AR1690">
            <v>-24248706.237500001</v>
          </cell>
          <cell r="AS1690">
            <v>-24522008.109999999</v>
          </cell>
          <cell r="AT1690">
            <v>-24620277.808333337</v>
          </cell>
          <cell r="AU1690">
            <v>-24830809.592500001</v>
          </cell>
          <cell r="AV1690">
            <v>-24837461.417916667</v>
          </cell>
          <cell r="AW1690">
            <v>-24577174.129166674</v>
          </cell>
          <cell r="AX1690">
            <v>-24684880.487083334</v>
          </cell>
          <cell r="AY1690">
            <v>-25091991.112916667</v>
          </cell>
          <cell r="AZ1690">
            <v>-25223385.146666665</v>
          </cell>
          <cell r="BA1690">
            <v>-24888705.945833337</v>
          </cell>
          <cell r="BB1690">
            <v>-24173901.883333329</v>
          </cell>
          <cell r="BC1690">
            <v>-23396195.279166665</v>
          </cell>
          <cell r="BD1690">
            <v>-22874127.67625</v>
          </cell>
          <cell r="BE1690">
            <v>-22460216.172500003</v>
          </cell>
        </row>
        <row r="1691">
          <cell r="AN1691">
            <v>-380351.7358333334</v>
          </cell>
          <cell r="AO1691">
            <v>-355242.28333333344</v>
          </cell>
          <cell r="AP1691">
            <v>-348317.2779166667</v>
          </cell>
          <cell r="AQ1691">
            <v>-361480.80291666655</v>
          </cell>
          <cell r="AR1691">
            <v>-374973.52249999996</v>
          </cell>
          <cell r="AS1691">
            <v>-400052.85541666672</v>
          </cell>
          <cell r="AT1691">
            <v>-432324.31750000006</v>
          </cell>
          <cell r="AU1691">
            <v>-462233.30666666664</v>
          </cell>
          <cell r="AV1691">
            <v>-492912.98500000004</v>
          </cell>
          <cell r="AW1691">
            <v>-549394.0283333332</v>
          </cell>
          <cell r="AX1691">
            <v>-593350.67166666663</v>
          </cell>
          <cell r="AY1691">
            <v>-596098.84166666667</v>
          </cell>
          <cell r="AZ1691">
            <v>-597198.84583333333</v>
          </cell>
          <cell r="BA1691">
            <v>-603420.30625000002</v>
          </cell>
          <cell r="BB1691">
            <v>-583446.21083333332</v>
          </cell>
          <cell r="BC1691">
            <v>-532349.89624999999</v>
          </cell>
          <cell r="BD1691">
            <v>-484175.83249999996</v>
          </cell>
          <cell r="BE1691">
            <v>-438917.13458333333</v>
          </cell>
        </row>
        <row r="1692">
          <cell r="AN1692">
            <v>-8618895.458333334</v>
          </cell>
          <cell r="AO1692">
            <v>-8646436.583333334</v>
          </cell>
          <cell r="AP1692">
            <v>-8668883.625</v>
          </cell>
          <cell r="AQ1692">
            <v>-8697879.375</v>
          </cell>
          <cell r="AR1692">
            <v>-8733634.333333334</v>
          </cell>
          <cell r="AS1692">
            <v>-8741777.125</v>
          </cell>
          <cell r="AT1692">
            <v>-8726890.416666666</v>
          </cell>
          <cell r="AU1692">
            <v>-8759475.708333334</v>
          </cell>
          <cell r="AV1692">
            <v>-8786484.791666666</v>
          </cell>
          <cell r="AW1692">
            <v>-8760108</v>
          </cell>
          <cell r="AX1692">
            <v>-8756886.041666666</v>
          </cell>
          <cell r="AY1692">
            <v>-8780094</v>
          </cell>
          <cell r="AZ1692">
            <v>-8803709.75</v>
          </cell>
          <cell r="BA1692">
            <v>-8835216.583333334</v>
          </cell>
          <cell r="BB1692">
            <v>-8879387.625</v>
          </cell>
          <cell r="BC1692">
            <v>-8905977</v>
          </cell>
          <cell r="BD1692">
            <v>-8914264.416666666</v>
          </cell>
          <cell r="BE1692">
            <v>-8937150.5</v>
          </cell>
        </row>
        <row r="1693">
          <cell r="AN1693">
            <v>-3438099.250833333</v>
          </cell>
          <cell r="AO1693">
            <v>-3992603.8608333333</v>
          </cell>
          <cell r="AP1693">
            <v>-4518742.550416667</v>
          </cell>
          <cell r="AQ1693">
            <v>-4999787.4695833335</v>
          </cell>
          <cell r="AR1693">
            <v>-5493795.4979166668</v>
          </cell>
          <cell r="AS1693">
            <v>-6015469.4045833321</v>
          </cell>
          <cell r="AT1693">
            <v>-6501248.0541666672</v>
          </cell>
          <cell r="AU1693">
            <v>-6961453.7383333333</v>
          </cell>
          <cell r="AV1693">
            <v>-7411157.7633333318</v>
          </cell>
          <cell r="AW1693">
            <v>-7747692.5541666672</v>
          </cell>
          <cell r="AX1693">
            <v>-7996917.1566666663</v>
          </cell>
          <cell r="AY1693">
            <v>-8234589.8012499986</v>
          </cell>
          <cell r="AZ1693">
            <v>-8480761.0770833325</v>
          </cell>
          <cell r="BA1693">
            <v>-8745179.428749999</v>
          </cell>
          <cell r="BB1693">
            <v>-9035349.8949999996</v>
          </cell>
          <cell r="BC1693">
            <v>-9348798.7424999997</v>
          </cell>
          <cell r="BD1693">
            <v>-9660283.3874999993</v>
          </cell>
          <cell r="BE1693">
            <v>-9972160.2141666654</v>
          </cell>
        </row>
        <row r="1694">
          <cell r="AN1694">
            <v>-20438650.124166667</v>
          </cell>
          <cell r="AO1694">
            <v>-19349503.791666668</v>
          </cell>
          <cell r="AP1694">
            <v>-18552397.800416667</v>
          </cell>
          <cell r="AQ1694">
            <v>-18048072.774583332</v>
          </cell>
          <cell r="AR1694">
            <v>-18242819.263333332</v>
          </cell>
          <cell r="AS1694">
            <v>-19161780.112916667</v>
          </cell>
          <cell r="AT1694">
            <v>-20019796.844166666</v>
          </cell>
          <cell r="AU1694">
            <v>-20124579.852083333</v>
          </cell>
          <cell r="AV1694">
            <v>-19254525.377500001</v>
          </cell>
          <cell r="AW1694">
            <v>-18018284.273333337</v>
          </cell>
          <cell r="AX1694">
            <v>-17168766.599583335</v>
          </cell>
          <cell r="AY1694">
            <v>-16294523.315833336</v>
          </cell>
          <cell r="AZ1694">
            <v>-15756641.199583335</v>
          </cell>
          <cell r="BA1694">
            <v>-15704956.946666665</v>
          </cell>
          <cell r="BB1694">
            <v>-15522803.070000002</v>
          </cell>
          <cell r="BC1694">
            <v>-15157918.090833331</v>
          </cell>
          <cell r="BD1694">
            <v>-14391331.266249999</v>
          </cell>
          <cell r="BE1694">
            <v>-13419617.32625</v>
          </cell>
        </row>
        <row r="1695">
          <cell r="AN1695">
            <v>-708427.57624999993</v>
          </cell>
          <cell r="AO1695">
            <v>-709992.75624999998</v>
          </cell>
          <cell r="AP1695">
            <v>-710404.16666666663</v>
          </cell>
          <cell r="AQ1695">
            <v>-710821.03374999994</v>
          </cell>
          <cell r="AR1695">
            <v>-708340.40499999991</v>
          </cell>
          <cell r="AS1695">
            <v>-842273.82041666668</v>
          </cell>
          <cell r="AT1695">
            <v>-983462.94333333336</v>
          </cell>
          <cell r="AU1695">
            <v>-987821.15499999991</v>
          </cell>
          <cell r="AV1695">
            <v>-987841.59916666662</v>
          </cell>
          <cell r="AW1695">
            <v>-987862.04333333333</v>
          </cell>
          <cell r="AX1695">
            <v>-987700.90125</v>
          </cell>
          <cell r="AY1695">
            <v>-1105786.2733333332</v>
          </cell>
          <cell r="AZ1695">
            <v>-1232717.7633333334</v>
          </cell>
          <cell r="BA1695">
            <v>-1126273.6933333334</v>
          </cell>
          <cell r="BB1695">
            <v>-1011144.6475</v>
          </cell>
          <cell r="BC1695">
            <v>-1010727.7804166666</v>
          </cell>
          <cell r="BD1695">
            <v>-1010310.9133333334</v>
          </cell>
          <cell r="BE1695">
            <v>-993693.99124999996</v>
          </cell>
        </row>
        <row r="1696">
          <cell r="AN1696">
            <v>-1617653.8762499997</v>
          </cell>
          <cell r="AO1696">
            <v>-1600067.1050000002</v>
          </cell>
          <cell r="AP1696">
            <v>-1526114.46</v>
          </cell>
          <cell r="AQ1696">
            <v>-1427268.6658333335</v>
          </cell>
          <cell r="AR1696">
            <v>-1378126.9004166664</v>
          </cell>
          <cell r="AS1696">
            <v>-1384730.0529166667</v>
          </cell>
          <cell r="AT1696">
            <v>-1397367.585</v>
          </cell>
          <cell r="AU1696">
            <v>-1359811.72875</v>
          </cell>
          <cell r="AV1696">
            <v>-1316003.4920833334</v>
          </cell>
          <cell r="AW1696">
            <v>-1323059.3279166666</v>
          </cell>
          <cell r="AX1696">
            <v>-1335115.4120833334</v>
          </cell>
          <cell r="AY1696">
            <v>-1373407.8008333333</v>
          </cell>
          <cell r="AZ1696">
            <v>-1450459.1712499999</v>
          </cell>
          <cell r="BA1696">
            <v>-1549623.4137500001</v>
          </cell>
          <cell r="BB1696">
            <v>-1682133.1845833333</v>
          </cell>
          <cell r="BC1696">
            <v>-1812667.0616666668</v>
          </cell>
          <cell r="BD1696">
            <v>-1904272.1745833335</v>
          </cell>
          <cell r="BE1696">
            <v>-1948811.9337500001</v>
          </cell>
        </row>
        <row r="1697">
          <cell r="AN1697">
            <v>-3620285.9820833337</v>
          </cell>
          <cell r="AO1697">
            <v>-3607000.15625</v>
          </cell>
          <cell r="AP1697">
            <v>-3615508.1012500003</v>
          </cell>
          <cell r="AQ1697">
            <v>-3647455.4429166666</v>
          </cell>
          <cell r="AR1697">
            <v>-3699438.6720833331</v>
          </cell>
          <cell r="AS1697">
            <v>-3769766.6270833332</v>
          </cell>
          <cell r="AT1697">
            <v>-3786325.8720833338</v>
          </cell>
          <cell r="AU1697">
            <v>-3764208.3095833329</v>
          </cell>
          <cell r="AV1697">
            <v>-3799531.3641666672</v>
          </cell>
          <cell r="AW1697">
            <v>-3886493.7249999996</v>
          </cell>
          <cell r="AX1697">
            <v>-3974735.3341666665</v>
          </cell>
          <cell r="AY1697">
            <v>-4065437.0458333339</v>
          </cell>
          <cell r="AZ1697">
            <v>-4154845.9816666674</v>
          </cell>
          <cell r="BA1697">
            <v>-4209729.677083333</v>
          </cell>
          <cell r="BB1697">
            <v>-4242839.6950000003</v>
          </cell>
          <cell r="BC1697">
            <v>-4263411.1037499998</v>
          </cell>
          <cell r="BD1697">
            <v>-4252619.8295833329</v>
          </cell>
          <cell r="BE1697">
            <v>-4208156.4258333333</v>
          </cell>
        </row>
        <row r="1698">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row>
        <row r="1699">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row>
        <row r="1700">
          <cell r="AN1700">
            <v>-1138811.24875</v>
          </cell>
          <cell r="AO1700">
            <v>-1093283.7666666666</v>
          </cell>
          <cell r="AP1700">
            <v>-1016977.0583333335</v>
          </cell>
          <cell r="AQ1700">
            <v>-902627.85166666668</v>
          </cell>
          <cell r="AR1700">
            <v>-860338.93666666665</v>
          </cell>
          <cell r="AS1700">
            <v>-892930.97833333339</v>
          </cell>
          <cell r="AT1700">
            <v>-940150.51666666672</v>
          </cell>
          <cell r="AU1700">
            <v>-938386.59666666668</v>
          </cell>
          <cell r="AV1700">
            <v>-920862.73041666672</v>
          </cell>
          <cell r="AW1700">
            <v>-868039.15666666673</v>
          </cell>
          <cell r="AX1700">
            <v>-761996.25166666682</v>
          </cell>
          <cell r="AY1700">
            <v>-594548.02416666679</v>
          </cell>
          <cell r="AZ1700">
            <v>-412754.80749999994</v>
          </cell>
          <cell r="BA1700">
            <v>-344140.13041666668</v>
          </cell>
          <cell r="BB1700">
            <v>-375337.02666666667</v>
          </cell>
          <cell r="BC1700">
            <v>-377285.70999999996</v>
          </cell>
          <cell r="BD1700">
            <v>-367609.59</v>
          </cell>
          <cell r="BE1700">
            <v>-387968.25666666665</v>
          </cell>
        </row>
        <row r="1701">
          <cell r="AN1701">
            <v>-64335.727499999986</v>
          </cell>
          <cell r="AO1701">
            <v>-64642.544583333329</v>
          </cell>
          <cell r="AP1701">
            <v>-64857.000000000007</v>
          </cell>
          <cell r="AQ1701">
            <v>-65345.420416666668</v>
          </cell>
          <cell r="AR1701">
            <v>-65926.747500000012</v>
          </cell>
          <cell r="AS1701">
            <v>-66005.085000000006</v>
          </cell>
          <cell r="AT1701">
            <v>-66195.244583333333</v>
          </cell>
          <cell r="AU1701">
            <v>-66728.036250000005</v>
          </cell>
          <cell r="AV1701">
            <v>-67519.44</v>
          </cell>
          <cell r="AW1701">
            <v>-64722.580000000009</v>
          </cell>
          <cell r="AX1701">
            <v>-61518.501249999994</v>
          </cell>
          <cell r="AY1701">
            <v>-62047.06791666666</v>
          </cell>
          <cell r="AZ1701">
            <v>-62475.319166666661</v>
          </cell>
          <cell r="BA1701">
            <v>-62126.57</v>
          </cell>
          <cell r="BB1701">
            <v>-61863.116249999992</v>
          </cell>
          <cell r="BC1701">
            <v>-61981.570416666655</v>
          </cell>
          <cell r="BD1701">
            <v>-61840.724999999984</v>
          </cell>
          <cell r="BE1701">
            <v>-62250.959999999985</v>
          </cell>
        </row>
        <row r="1702">
          <cell r="AN1702">
            <v>-361600.20249999996</v>
          </cell>
          <cell r="AO1702">
            <v>-369919.77666666667</v>
          </cell>
          <cell r="AP1702">
            <v>-378030.18458333332</v>
          </cell>
          <cell r="AQ1702">
            <v>-382312.24874999997</v>
          </cell>
          <cell r="AR1702">
            <v>-380755.86833333335</v>
          </cell>
          <cell r="AS1702">
            <v>-366312.47249999997</v>
          </cell>
          <cell r="AT1702">
            <v>-353673.29666666669</v>
          </cell>
          <cell r="AU1702">
            <v>-339873.15625</v>
          </cell>
          <cell r="AV1702">
            <v>-327924.09499999997</v>
          </cell>
          <cell r="AW1702">
            <v>-326455.6966666666</v>
          </cell>
          <cell r="AX1702">
            <v>-325485.77666666667</v>
          </cell>
          <cell r="AY1702">
            <v>-334130.65125</v>
          </cell>
          <cell r="AZ1702">
            <v>-341876.32583333337</v>
          </cell>
          <cell r="BA1702">
            <v>-335106.51750000002</v>
          </cell>
          <cell r="BB1702">
            <v>-326605.90999999997</v>
          </cell>
          <cell r="BC1702">
            <v>-317589.01874999999</v>
          </cell>
          <cell r="BD1702">
            <v>-306303.32374999998</v>
          </cell>
          <cell r="BE1702">
            <v>-306657.04291666666</v>
          </cell>
        </row>
        <row r="1703">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row>
        <row r="1704">
          <cell r="AN1704">
            <v>-283516.57624999998</v>
          </cell>
          <cell r="AO1704">
            <v>-257440.21666666665</v>
          </cell>
          <cell r="AP1704">
            <v>-234730.97624999998</v>
          </cell>
          <cell r="AQ1704">
            <v>-225175.95499999999</v>
          </cell>
          <cell r="AR1704">
            <v>-232299.5670833333</v>
          </cell>
          <cell r="AS1704">
            <v>-238641.17124999998</v>
          </cell>
          <cell r="AT1704">
            <v>-240566.24291666664</v>
          </cell>
          <cell r="AU1704">
            <v>-247327.22791666666</v>
          </cell>
          <cell r="AV1704">
            <v>-255153.83833333338</v>
          </cell>
          <cell r="AW1704">
            <v>-257087.59791666665</v>
          </cell>
          <cell r="AX1704">
            <v>-265856.14416666667</v>
          </cell>
          <cell r="AY1704">
            <v>-281652.01583333337</v>
          </cell>
          <cell r="AZ1704">
            <v>-286390.19458333333</v>
          </cell>
          <cell r="BA1704">
            <v>-284211.30833333335</v>
          </cell>
          <cell r="BB1704">
            <v>-288600.51916666667</v>
          </cell>
          <cell r="BC1704">
            <v>-276322.97333333333</v>
          </cell>
          <cell r="BD1704">
            <v>-245313.84374999997</v>
          </cell>
          <cell r="BE1704">
            <v>-226209.20750000002</v>
          </cell>
        </row>
        <row r="1705">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row>
        <row r="1706">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row>
        <row r="1707">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row>
        <row r="1708">
          <cell r="AN1708">
            <v>-3116.9362500000002</v>
          </cell>
          <cell r="AO1708">
            <v>-2887.2362499999999</v>
          </cell>
          <cell r="AP1708">
            <v>-2788.0866666666666</v>
          </cell>
          <cell r="AQ1708">
            <v>-2788.0866666666666</v>
          </cell>
          <cell r="AR1708">
            <v>-2772.0224999999996</v>
          </cell>
          <cell r="AS1708">
            <v>-3074.3375000000001</v>
          </cell>
          <cell r="AT1708">
            <v>-3250.11375</v>
          </cell>
          <cell r="AU1708">
            <v>-3107.509583333333</v>
          </cell>
          <cell r="AV1708">
            <v>-3107.5083333333332</v>
          </cell>
          <cell r="AW1708">
            <v>-3102.9108333333334</v>
          </cell>
          <cell r="AX1708">
            <v>-3098.3133333333335</v>
          </cell>
          <cell r="AY1708">
            <v>-3575.7579166666669</v>
          </cell>
          <cell r="AZ1708">
            <v>-4480.2862500000001</v>
          </cell>
          <cell r="BA1708">
            <v>-4430.4724999999999</v>
          </cell>
          <cell r="BB1708">
            <v>-3953.5750000000003</v>
          </cell>
          <cell r="BC1708">
            <v>-3953.5750000000003</v>
          </cell>
          <cell r="BD1708">
            <v>-3953.5750000000003</v>
          </cell>
          <cell r="BE1708">
            <v>-3635.1958333333337</v>
          </cell>
        </row>
        <row r="1709">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row>
        <row r="1710">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row>
        <row r="1711">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row>
        <row r="1712">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row>
        <row r="1713">
          <cell r="AQ1713">
            <v>0</v>
          </cell>
          <cell r="AR1713">
            <v>-2703.1995833333335</v>
          </cell>
          <cell r="AS1713">
            <v>-6479.5741666666663</v>
          </cell>
          <cell r="AT1713">
            <v>-7552.7483333333339</v>
          </cell>
          <cell r="AU1713">
            <v>-7552.7650000000003</v>
          </cell>
          <cell r="AV1713">
            <v>-7552.7920833333337</v>
          </cell>
          <cell r="AW1713">
            <v>-7550.2816666666658</v>
          </cell>
          <cell r="AX1713">
            <v>-7660.8866666666663</v>
          </cell>
          <cell r="AY1713">
            <v>-7887.1083333333336</v>
          </cell>
          <cell r="AZ1713">
            <v>-8000.2054166666676</v>
          </cell>
          <cell r="BA1713">
            <v>-8000.206666666666</v>
          </cell>
          <cell r="BB1713">
            <v>-8002.3537500000011</v>
          </cell>
          <cell r="BC1713">
            <v>-9977.2233333333334</v>
          </cell>
          <cell r="BD1713">
            <v>-15874.688333333334</v>
          </cell>
          <cell r="BE1713">
            <v>-23321.067500000001</v>
          </cell>
        </row>
        <row r="1714">
          <cell r="AN1714">
            <v>-10896100.552083334</v>
          </cell>
          <cell r="AO1714">
            <v>-10829147.072916668</v>
          </cell>
          <cell r="AP1714">
            <v>-10783611.8025</v>
          </cell>
          <cell r="AQ1714">
            <v>-10748132.633750001</v>
          </cell>
          <cell r="AR1714">
            <v>-10641568.479999999</v>
          </cell>
          <cell r="AS1714">
            <v>-10486590.462916667</v>
          </cell>
          <cell r="AT1714">
            <v>-10401755.672916666</v>
          </cell>
          <cell r="AU1714">
            <v>-10377031.773333333</v>
          </cell>
          <cell r="AV1714">
            <v>-10378483.380833333</v>
          </cell>
          <cell r="AW1714">
            <v>-10401534.435000001</v>
          </cell>
          <cell r="AX1714">
            <v>-10404744.563333334</v>
          </cell>
          <cell r="AY1714">
            <v>-10419327.427499998</v>
          </cell>
          <cell r="AZ1714">
            <v>-10450065.762083333</v>
          </cell>
          <cell r="BA1714">
            <v>-10446971.766666668</v>
          </cell>
          <cell r="BB1714">
            <v>-10431122.270833332</v>
          </cell>
          <cell r="BC1714">
            <v>-10428080.270416666</v>
          </cell>
          <cell r="BD1714">
            <v>-10485623.950833334</v>
          </cell>
          <cell r="BE1714">
            <v>-10603874.994999999</v>
          </cell>
        </row>
        <row r="1715">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row>
        <row r="1716">
          <cell r="AN1716">
            <v>-46145388.594583333</v>
          </cell>
          <cell r="AO1716">
            <v>-44199861.560833327</v>
          </cell>
          <cell r="AP1716">
            <v>-42543747.707083337</v>
          </cell>
          <cell r="AQ1716">
            <v>-40766154.293333337</v>
          </cell>
          <cell r="AR1716">
            <v>-39001391.341249995</v>
          </cell>
          <cell r="AS1716">
            <v>-37278112.787500001</v>
          </cell>
          <cell r="AT1716">
            <v>-35983999.562916674</v>
          </cell>
          <cell r="AU1716">
            <v>-34366991.2575</v>
          </cell>
          <cell r="AV1716">
            <v>-32574370.637916669</v>
          </cell>
          <cell r="AW1716">
            <v>-30686003.855</v>
          </cell>
          <cell r="AX1716">
            <v>-28899890.231249999</v>
          </cell>
          <cell r="AY1716">
            <v>-27681160.944583338</v>
          </cell>
          <cell r="AZ1716">
            <v>-26260716.711249996</v>
          </cell>
          <cell r="BA1716">
            <v>-24605413.567916665</v>
          </cell>
          <cell r="BB1716">
            <v>-23088884.05125</v>
          </cell>
          <cell r="BC1716">
            <v>-21907490.822083335</v>
          </cell>
          <cell r="BD1716">
            <v>-21197586.973750003</v>
          </cell>
          <cell r="BE1716">
            <v>-20811906.060833335</v>
          </cell>
        </row>
        <row r="1717">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row>
        <row r="1718">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row>
        <row r="1719">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row>
        <row r="1720">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row>
        <row r="1721">
          <cell r="AN1721">
            <v>-47.417083333333331</v>
          </cell>
          <cell r="AO1721">
            <v>-45.868749999999999</v>
          </cell>
          <cell r="AP1721">
            <v>-45.002499999999998</v>
          </cell>
          <cell r="AQ1721">
            <v>-45.002499999999998</v>
          </cell>
          <cell r="AR1721">
            <v>-45.002499999999998</v>
          </cell>
          <cell r="AS1721">
            <v>-57.317916666666662</v>
          </cell>
          <cell r="AT1721">
            <v>-72.391666666666666</v>
          </cell>
          <cell r="AU1721">
            <v>-75.150000000000006</v>
          </cell>
          <cell r="AV1721">
            <v>-80.648750000000007</v>
          </cell>
          <cell r="AW1721">
            <v>-86.147499999999994</v>
          </cell>
          <cell r="AX1721">
            <v>-86.147499999999994</v>
          </cell>
          <cell r="AY1721">
            <v>-95.564166666666665</v>
          </cell>
          <cell r="AZ1721">
            <v>-106.71208333333334</v>
          </cell>
          <cell r="BA1721">
            <v>-100.98333333333333</v>
          </cell>
          <cell r="BB1721">
            <v>-93.523333333333326</v>
          </cell>
          <cell r="BC1721">
            <v>-93.523333333333326</v>
          </cell>
          <cell r="BD1721">
            <v>-93.523333333333326</v>
          </cell>
          <cell r="BE1721">
            <v>-81.207916666666662</v>
          </cell>
        </row>
        <row r="1722">
          <cell r="AN1722">
            <v>-1301.5820833333335</v>
          </cell>
          <cell r="AO1722">
            <v>-1288.3345833333333</v>
          </cell>
          <cell r="AP1722">
            <v>-1287.4075</v>
          </cell>
          <cell r="AQ1722">
            <v>-1287.4075</v>
          </cell>
          <cell r="AR1722">
            <v>-1287.4075</v>
          </cell>
          <cell r="AS1722">
            <v>-1497.7158333333334</v>
          </cell>
          <cell r="AT1722">
            <v>-1693.0683333333334</v>
          </cell>
          <cell r="AU1722">
            <v>-1678.1125</v>
          </cell>
          <cell r="AV1722">
            <v>-1678.1125</v>
          </cell>
          <cell r="AW1722">
            <v>-1678.1125</v>
          </cell>
          <cell r="AX1722">
            <v>-1678.1125</v>
          </cell>
          <cell r="AY1722">
            <v>-1886.4237499999999</v>
          </cell>
          <cell r="AZ1722">
            <v>-2095.8979166666668</v>
          </cell>
          <cell r="BA1722">
            <v>-1880.7358333333334</v>
          </cell>
          <cell r="BB1722">
            <v>-1664.4108333333334</v>
          </cell>
          <cell r="BC1722">
            <v>-1664.4108333333334</v>
          </cell>
          <cell r="BD1722">
            <v>-1664.4108333333334</v>
          </cell>
          <cell r="BE1722">
            <v>-1662.6120833333334</v>
          </cell>
        </row>
        <row r="1723">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row>
        <row r="1724">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row>
        <row r="1725">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row>
        <row r="1726">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row>
        <row r="1727">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row>
        <row r="1728">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row>
        <row r="1729">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row>
        <row r="1730">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row>
        <row r="1731">
          <cell r="AN1731">
            <v>-13938810.143750003</v>
          </cell>
          <cell r="AO1731">
            <v>-13962380.502083337</v>
          </cell>
          <cell r="AP1731">
            <v>-13988432.549583333</v>
          </cell>
          <cell r="AQ1731">
            <v>-14021431.322916666</v>
          </cell>
          <cell r="AR1731">
            <v>-14049569.390833335</v>
          </cell>
          <cell r="AS1731">
            <v>-14077168.724583333</v>
          </cell>
          <cell r="AT1731">
            <v>-14105028.02791667</v>
          </cell>
          <cell r="AU1731">
            <v>-14123921.939583333</v>
          </cell>
          <cell r="AV1731">
            <v>-14131264.761666669</v>
          </cell>
          <cell r="AW1731">
            <v>-14103353.001250001</v>
          </cell>
          <cell r="AX1731">
            <v>-14060979.670833334</v>
          </cell>
          <cell r="AY1731">
            <v>-14029421.533749999</v>
          </cell>
          <cell r="AZ1731">
            <v>-14007963.21125</v>
          </cell>
          <cell r="BA1731">
            <v>-13993682.972500002</v>
          </cell>
          <cell r="BB1731">
            <v>-13983182.042083332</v>
          </cell>
          <cell r="BC1731">
            <v>-13973951.649583334</v>
          </cell>
          <cell r="BD1731">
            <v>-13965774.269166669</v>
          </cell>
          <cell r="BE1731">
            <v>-13969525.804166665</v>
          </cell>
        </row>
        <row r="1732">
          <cell r="AN1732">
            <v>-13614086.887500001</v>
          </cell>
          <cell r="AO1732">
            <v>-13560847.44375</v>
          </cell>
          <cell r="AP1732">
            <v>-13478932.597083332</v>
          </cell>
          <cell r="AQ1732">
            <v>-13380667.922500005</v>
          </cell>
          <cell r="AR1732">
            <v>-13296678.949166665</v>
          </cell>
          <cell r="AS1732">
            <v>-13221021.06875</v>
          </cell>
          <cell r="AT1732">
            <v>-13108287.292916669</v>
          </cell>
          <cell r="AU1732">
            <v>-12932716.956249999</v>
          </cell>
          <cell r="AV1732">
            <v>-12721013.917916665</v>
          </cell>
          <cell r="AW1732">
            <v>-12483097.892083332</v>
          </cell>
          <cell r="AX1732">
            <v>-12226031.684166668</v>
          </cell>
          <cell r="AY1732">
            <v>-11976089.048333334</v>
          </cell>
          <cell r="AZ1732">
            <v>-11928811.792500002</v>
          </cell>
          <cell r="BA1732">
            <v>-12074726.88875</v>
          </cell>
          <cell r="BB1732">
            <v>-12217049.748749999</v>
          </cell>
          <cell r="BC1732">
            <v>-12366542.502916666</v>
          </cell>
          <cell r="BD1732">
            <v>-12529062.518749999</v>
          </cell>
          <cell r="BE1732">
            <v>-12710879.842500001</v>
          </cell>
        </row>
        <row r="1733">
          <cell r="AN1733">
            <v>-104113.22375</v>
          </cell>
          <cell r="AO1733">
            <v>-114466.52416666667</v>
          </cell>
          <cell r="AP1733">
            <v>-121423.20416666666</v>
          </cell>
          <cell r="AQ1733">
            <v>-128425.45874999999</v>
          </cell>
          <cell r="AR1733">
            <v>-129425.08749999997</v>
          </cell>
          <cell r="AS1733">
            <v>-128197.52541666669</v>
          </cell>
          <cell r="AT1733">
            <v>-128234.43999999999</v>
          </cell>
          <cell r="AU1733">
            <v>-132454.88125000001</v>
          </cell>
          <cell r="AV1733">
            <v>-153317.58625000002</v>
          </cell>
          <cell r="AW1733">
            <v>-169552.48416666666</v>
          </cell>
          <cell r="AX1733">
            <v>-169269.56166666668</v>
          </cell>
          <cell r="AY1733">
            <v>-188124.44916666669</v>
          </cell>
          <cell r="AZ1733">
            <v>-207343.28916666665</v>
          </cell>
          <cell r="BA1733">
            <v>-208512.21041666667</v>
          </cell>
          <cell r="BB1733">
            <v>-215515.72</v>
          </cell>
          <cell r="BC1733">
            <v>-220034.52666666661</v>
          </cell>
          <cell r="BD1733">
            <v>-221973.82708333331</v>
          </cell>
          <cell r="BE1733">
            <v>-218946.32666666663</v>
          </cell>
        </row>
        <row r="1734">
          <cell r="AN1734">
            <v>-66957661.856666662</v>
          </cell>
          <cell r="AO1734">
            <v>-66020067.767083324</v>
          </cell>
          <cell r="AP1734">
            <v>-65075552.570416667</v>
          </cell>
          <cell r="AQ1734">
            <v>-64099251.135416679</v>
          </cell>
          <cell r="AR1734">
            <v>-62938562.664583333</v>
          </cell>
          <cell r="AS1734">
            <v>-61865029.125833333</v>
          </cell>
          <cell r="AT1734">
            <v>-60812357.267083339</v>
          </cell>
          <cell r="AU1734">
            <v>-59667302.444166668</v>
          </cell>
          <cell r="AV1734">
            <v>-58679948.717500001</v>
          </cell>
          <cell r="AW1734">
            <v>-57839010.43083334</v>
          </cell>
          <cell r="AX1734">
            <v>-57622625.684583344</v>
          </cell>
          <cell r="AY1734">
            <v>-57929141.386666678</v>
          </cell>
          <cell r="AZ1734">
            <v>-58275017.909166671</v>
          </cell>
          <cell r="BA1734">
            <v>-58327210.607916676</v>
          </cell>
          <cell r="BB1734">
            <v>-58177123.314583331</v>
          </cell>
          <cell r="BC1734">
            <v>-58100179.15874999</v>
          </cell>
          <cell r="BD1734">
            <v>-58196625.375000007</v>
          </cell>
          <cell r="BE1734">
            <v>-58471956.611666672</v>
          </cell>
        </row>
        <row r="1735">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row>
        <row r="1736">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row>
        <row r="1737">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row>
        <row r="1738">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row>
        <row r="1739">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row>
        <row r="1740">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row>
        <row r="1741">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row>
        <row r="1742">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row>
        <row r="1743">
          <cell r="AN1743">
            <v>-6364885.3966666656</v>
          </cell>
          <cell r="AO1743">
            <v>-6409920.4050000003</v>
          </cell>
          <cell r="AP1743">
            <v>-6421298.4079166679</v>
          </cell>
          <cell r="AQ1743">
            <v>-6452270.3483333336</v>
          </cell>
          <cell r="AR1743">
            <v>-6537049.5383333331</v>
          </cell>
          <cell r="AS1743">
            <v>-6584220.8095833333</v>
          </cell>
          <cell r="AT1743">
            <v>-6615921.932500001</v>
          </cell>
          <cell r="AU1743">
            <v>-6663939.6166666662</v>
          </cell>
          <cell r="AV1743">
            <v>-6741057.769166667</v>
          </cell>
          <cell r="AW1743">
            <v>-6840322.1241666647</v>
          </cell>
          <cell r="AX1743">
            <v>-6882491.0249999994</v>
          </cell>
          <cell r="AY1743">
            <v>-6848616.1637500003</v>
          </cell>
          <cell r="AZ1743">
            <v>-6848830.5783333331</v>
          </cell>
          <cell r="BA1743">
            <v>-6923718.4870833335</v>
          </cell>
          <cell r="BB1743">
            <v>-7019793.7975000003</v>
          </cell>
          <cell r="BC1743">
            <v>-7107381.3150000004</v>
          </cell>
          <cell r="BD1743">
            <v>-7116792.2337499997</v>
          </cell>
          <cell r="BE1743">
            <v>-7121260.4054166675</v>
          </cell>
        </row>
        <row r="1744">
          <cell r="AN1744">
            <v>-1655182.3574999999</v>
          </cell>
          <cell r="AO1744">
            <v>-1679530.3091666668</v>
          </cell>
          <cell r="AP1744">
            <v>-1697622.0929166668</v>
          </cell>
          <cell r="AQ1744">
            <v>-1717457.9504166665</v>
          </cell>
          <cell r="AR1744">
            <v>-1746818.5637499997</v>
          </cell>
          <cell r="AS1744">
            <v>-1663810.8066666666</v>
          </cell>
          <cell r="AT1744">
            <v>-1579826.8491666669</v>
          </cell>
          <cell r="AU1744">
            <v>-1596249.7024999999</v>
          </cell>
          <cell r="AV1744">
            <v>-1613881.0404166665</v>
          </cell>
          <cell r="AW1744">
            <v>-1642729.5270833333</v>
          </cell>
          <cell r="AX1744">
            <v>-1657962.7470833336</v>
          </cell>
          <cell r="AY1744">
            <v>-1555155.5024999997</v>
          </cell>
          <cell r="AZ1744">
            <v>-1474317.9945833336</v>
          </cell>
          <cell r="BA1744">
            <v>-1511975.9795833332</v>
          </cell>
          <cell r="BB1744">
            <v>-1551155.5350000001</v>
          </cell>
          <cell r="BC1744">
            <v>-1601437.1133333333</v>
          </cell>
          <cell r="BD1744">
            <v>-1640696.5937499998</v>
          </cell>
          <cell r="BE1744">
            <v>-1672259.8487499999</v>
          </cell>
        </row>
        <row r="1745">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row>
        <row r="1746">
          <cell r="AN1746">
            <v>-4.583333333333333</v>
          </cell>
          <cell r="AO1746">
            <v>-5.625</v>
          </cell>
          <cell r="AP1746">
            <v>-5.833333333333333</v>
          </cell>
          <cell r="AQ1746">
            <v>-5.833333333333333</v>
          </cell>
          <cell r="AR1746">
            <v>-5.833333333333333</v>
          </cell>
          <cell r="AS1746">
            <v>-6.145833333333333</v>
          </cell>
          <cell r="AT1746">
            <v>-5.729166666666667</v>
          </cell>
          <cell r="AU1746">
            <v>-5</v>
          </cell>
          <cell r="AV1746">
            <v>-5</v>
          </cell>
          <cell r="AW1746">
            <v>-5</v>
          </cell>
          <cell r="AX1746">
            <v>-5</v>
          </cell>
          <cell r="AY1746">
            <v>-5.3125</v>
          </cell>
          <cell r="AZ1746">
            <v>-5</v>
          </cell>
          <cell r="BA1746">
            <v>-3.75</v>
          </cell>
          <cell r="BB1746">
            <v>-3.125</v>
          </cell>
          <cell r="BC1746">
            <v>-3.125</v>
          </cell>
          <cell r="BD1746">
            <v>-3.125</v>
          </cell>
          <cell r="BE1746">
            <v>-3.125</v>
          </cell>
        </row>
        <row r="1747">
          <cell r="AN1747">
            <v>-49509.327083333337</v>
          </cell>
          <cell r="AO1747">
            <v>-50157.446666666663</v>
          </cell>
          <cell r="AP1747">
            <v>-50465.929999999993</v>
          </cell>
          <cell r="AQ1747">
            <v>-50434.885833333334</v>
          </cell>
          <cell r="AR1747">
            <v>-50435.963749999995</v>
          </cell>
          <cell r="AS1747">
            <v>-59605.805833333325</v>
          </cell>
          <cell r="AT1747">
            <v>-68763.958333333328</v>
          </cell>
          <cell r="AU1747">
            <v>-68809.547083333324</v>
          </cell>
          <cell r="AV1747">
            <v>-68843.290833333318</v>
          </cell>
          <cell r="AW1747">
            <v>-68844.96249999998</v>
          </cell>
          <cell r="AX1747">
            <v>-68852.922499999986</v>
          </cell>
          <cell r="AY1747">
            <v>-77461.116666666654</v>
          </cell>
          <cell r="AZ1747">
            <v>-86815.339166666658</v>
          </cell>
          <cell r="BA1747">
            <v>-78998.358750000014</v>
          </cell>
          <cell r="BB1747">
            <v>-70463.597500000018</v>
          </cell>
          <cell r="BC1747">
            <v>-70514.066666666666</v>
          </cell>
          <cell r="BD1747">
            <v>-70501.559166666673</v>
          </cell>
          <cell r="BE1747">
            <v>-70416.970416666663</v>
          </cell>
        </row>
        <row r="1748">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row>
        <row r="1749">
          <cell r="AN1749">
            <v>1618.0437499999998</v>
          </cell>
          <cell r="AO1749">
            <v>974.80624999999998</v>
          </cell>
          <cell r="AP1749">
            <v>427.91666666666669</v>
          </cell>
          <cell r="AQ1749">
            <v>392.5</v>
          </cell>
          <cell r="AR1749">
            <v>357.08333333333331</v>
          </cell>
          <cell r="AS1749">
            <v>282.8125</v>
          </cell>
          <cell r="AT1749">
            <v>169.6875</v>
          </cell>
          <cell r="AU1749">
            <v>56.5625</v>
          </cell>
          <cell r="AV1749">
            <v>0</v>
          </cell>
          <cell r="AW1749">
            <v>0</v>
          </cell>
          <cell r="AX1749">
            <v>0</v>
          </cell>
          <cell r="AY1749">
            <v>0</v>
          </cell>
          <cell r="AZ1749">
            <v>0</v>
          </cell>
          <cell r="BA1749">
            <v>0</v>
          </cell>
          <cell r="BB1749">
            <v>0</v>
          </cell>
          <cell r="BC1749">
            <v>0</v>
          </cell>
          <cell r="BD1749">
            <v>0</v>
          </cell>
          <cell r="BE1749">
            <v>0</v>
          </cell>
        </row>
        <row r="1750">
          <cell r="AN1750">
            <v>-1108.1183333333331</v>
          </cell>
          <cell r="AO1750">
            <v>-1221.5325</v>
          </cell>
          <cell r="AP1750">
            <v>-1321.9354166666667</v>
          </cell>
          <cell r="AQ1750">
            <v>-1429.3445833333333</v>
          </cell>
          <cell r="AR1750">
            <v>-1809.53</v>
          </cell>
          <cell r="AS1750">
            <v>-2174.6945833333334</v>
          </cell>
          <cell r="AT1750">
            <v>-2211.9662499999999</v>
          </cell>
          <cell r="AU1750">
            <v>-2379.9354166666667</v>
          </cell>
          <cell r="AV1750">
            <v>-2656.1291666666662</v>
          </cell>
          <cell r="AW1750">
            <v>-2773.5374999999999</v>
          </cell>
          <cell r="AX1750">
            <v>-2766.915833333333</v>
          </cell>
          <cell r="AY1750">
            <v>-2733.549583333333</v>
          </cell>
          <cell r="AZ1750">
            <v>-2741.3654166666661</v>
          </cell>
          <cell r="BA1750">
            <v>-2793.1541666666667</v>
          </cell>
          <cell r="BB1750">
            <v>-2848.1270833333328</v>
          </cell>
          <cell r="BC1750">
            <v>-2936.560833333333</v>
          </cell>
          <cell r="BD1750">
            <v>-2733.1687499999994</v>
          </cell>
          <cell r="BE1750">
            <v>-3505.1466666666661</v>
          </cell>
        </row>
        <row r="1751">
          <cell r="AN1751">
            <v>-2120.5566666666668</v>
          </cell>
          <cell r="AO1751">
            <v>-1990.7637500000001</v>
          </cell>
          <cell r="AP1751">
            <v>-1879.2250000000001</v>
          </cell>
          <cell r="AQ1751">
            <v>-1763.6733333333334</v>
          </cell>
          <cell r="AR1751">
            <v>-1762.041666666667</v>
          </cell>
          <cell r="AS1751">
            <v>-1861.8279166666664</v>
          </cell>
          <cell r="AT1751">
            <v>-1955.8133333333333</v>
          </cell>
          <cell r="AU1751">
            <v>-2158.55125</v>
          </cell>
          <cell r="AV1751">
            <v>-2480.6204166666671</v>
          </cell>
          <cell r="AW1751">
            <v>-1869.1179166666673</v>
          </cell>
          <cell r="AX1751">
            <v>151</v>
          </cell>
          <cell r="AY1751">
            <v>-3384.36</v>
          </cell>
          <cell r="AZ1751">
            <v>-5874.6158333333333</v>
          </cell>
          <cell r="BA1751">
            <v>-2998.1666666666661</v>
          </cell>
          <cell r="BB1751">
            <v>-1898.0766666666668</v>
          </cell>
          <cell r="BC1751">
            <v>-884.22875000000033</v>
          </cell>
          <cell r="BD1751">
            <v>274.37874999999917</v>
          </cell>
          <cell r="BE1751">
            <v>1573.9458333333325</v>
          </cell>
        </row>
        <row r="1752">
          <cell r="AN1752">
            <v>18986.877916666668</v>
          </cell>
          <cell r="AO1752">
            <v>18988.899583333332</v>
          </cell>
          <cell r="AP1752">
            <v>18991.807083333333</v>
          </cell>
          <cell r="AQ1752">
            <v>18995.23</v>
          </cell>
          <cell r="AR1752">
            <v>18980.584583333333</v>
          </cell>
          <cell r="AS1752">
            <v>18950.821250000001</v>
          </cell>
          <cell r="AT1752">
            <v>18884.282500000001</v>
          </cell>
          <cell r="AU1752">
            <v>18764.330416666668</v>
          </cell>
          <cell r="AV1752">
            <v>18628.050833333338</v>
          </cell>
          <cell r="AW1752">
            <v>8957.4125000000004</v>
          </cell>
          <cell r="AX1752">
            <v>-704.05083333333334</v>
          </cell>
          <cell r="AY1752">
            <v>-1363.3525</v>
          </cell>
          <cell r="AZ1752">
            <v>-2036.95625</v>
          </cell>
          <cell r="BA1752">
            <v>-2187.8541666666665</v>
          </cell>
          <cell r="BB1752">
            <v>-2346.2416666666663</v>
          </cell>
          <cell r="BC1752">
            <v>-2504.3191666666667</v>
          </cell>
          <cell r="BD1752">
            <v>-2646.0704166666669</v>
          </cell>
          <cell r="BE1752">
            <v>-2778.8924999999999</v>
          </cell>
        </row>
        <row r="1753">
          <cell r="AN1753">
            <v>-2016.8320833333335</v>
          </cell>
          <cell r="AO1753">
            <v>-1942.2375000000004</v>
          </cell>
          <cell r="AP1753">
            <v>-1853.9750000000004</v>
          </cell>
          <cell r="AQ1753">
            <v>-1778.6441666666669</v>
          </cell>
          <cell r="AR1753">
            <v>-1849.9091666666666</v>
          </cell>
          <cell r="AS1753">
            <v>-2006.5462500000001</v>
          </cell>
          <cell r="AT1753">
            <v>-2014.4550000000002</v>
          </cell>
          <cell r="AU1753">
            <v>-1908.7304166666665</v>
          </cell>
          <cell r="AV1753">
            <v>-1849.6908333333333</v>
          </cell>
          <cell r="AW1753">
            <v>-1678.4762499999997</v>
          </cell>
          <cell r="AX1753">
            <v>-1080.9758333333332</v>
          </cell>
          <cell r="AY1753">
            <v>-3898.0591666666664</v>
          </cell>
          <cell r="AZ1753">
            <v>-6878.8666666666677</v>
          </cell>
          <cell r="BA1753">
            <v>-6273.2045833333332</v>
          </cell>
          <cell r="BB1753">
            <v>-5590.9083333333338</v>
          </cell>
          <cell r="BC1753">
            <v>-4881.0825000000013</v>
          </cell>
          <cell r="BD1753">
            <v>-4013.5804166666671</v>
          </cell>
          <cell r="BE1753">
            <v>-3049.6320833333339</v>
          </cell>
        </row>
        <row r="1754">
          <cell r="AN1754">
            <v>-13665.629166666666</v>
          </cell>
          <cell r="AO1754">
            <v>-14413.970833333333</v>
          </cell>
          <cell r="AP1754">
            <v>-14611.187499999998</v>
          </cell>
          <cell r="AQ1754">
            <v>-14789.408333333333</v>
          </cell>
          <cell r="AR1754">
            <v>-14988.595833333335</v>
          </cell>
          <cell r="AS1754">
            <v>-15191.566666666668</v>
          </cell>
          <cell r="AT1754">
            <v>-15397.781666666669</v>
          </cell>
          <cell r="AU1754">
            <v>-15645.164583333333</v>
          </cell>
          <cell r="AV1754">
            <v>-15866.612500000003</v>
          </cell>
          <cell r="AW1754">
            <v>-16062.160000000002</v>
          </cell>
          <cell r="AX1754">
            <v>-15862.09083333333</v>
          </cell>
          <cell r="AY1754">
            <v>-15672.404166666667</v>
          </cell>
          <cell r="AZ1754">
            <v>-15330.495833333334</v>
          </cell>
          <cell r="BA1754">
            <v>-14964.400000000001</v>
          </cell>
          <cell r="BB1754">
            <v>-15187.020833333336</v>
          </cell>
          <cell r="BC1754">
            <v>-15533.620833333334</v>
          </cell>
          <cell r="BD1754">
            <v>-15868.135000000002</v>
          </cell>
          <cell r="BE1754">
            <v>-16155.095000000001</v>
          </cell>
        </row>
        <row r="1755">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row>
        <row r="1756">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row>
        <row r="1757">
          <cell r="AN1757">
            <v>-72265.625</v>
          </cell>
          <cell r="AO1757">
            <v>-62630.208333333336</v>
          </cell>
          <cell r="AP1757">
            <v>-52994.791666666664</v>
          </cell>
          <cell r="AQ1757">
            <v>-43359.375</v>
          </cell>
          <cell r="AR1757">
            <v>-33723.958333333336</v>
          </cell>
          <cell r="AS1757">
            <v>-24088.541666666668</v>
          </cell>
          <cell r="AT1757">
            <v>-14453.125</v>
          </cell>
          <cell r="AU1757">
            <v>-4817.708333333333</v>
          </cell>
          <cell r="AV1757">
            <v>0</v>
          </cell>
          <cell r="AW1757">
            <v>0</v>
          </cell>
          <cell r="AX1757">
            <v>0</v>
          </cell>
          <cell r="AY1757">
            <v>0</v>
          </cell>
          <cell r="AZ1757">
            <v>0</v>
          </cell>
          <cell r="BA1757">
            <v>0</v>
          </cell>
          <cell r="BB1757">
            <v>0</v>
          </cell>
          <cell r="BC1757">
            <v>0</v>
          </cell>
          <cell r="BD1757">
            <v>0</v>
          </cell>
          <cell r="BE1757">
            <v>0</v>
          </cell>
        </row>
        <row r="1758">
          <cell r="AN1758">
            <v>-422.24083333333334</v>
          </cell>
          <cell r="AO1758">
            <v>-844.48166666666668</v>
          </cell>
          <cell r="AP1758">
            <v>-844.48166666666668</v>
          </cell>
          <cell r="AQ1758">
            <v>-844.48166666666668</v>
          </cell>
          <cell r="AR1758">
            <v>-844.48166666666668</v>
          </cell>
          <cell r="AS1758">
            <v>-854.20541666666668</v>
          </cell>
          <cell r="AT1758">
            <v>-196.36416666666682</v>
          </cell>
          <cell r="AU1758">
            <v>475.36749999999984</v>
          </cell>
          <cell r="AV1758">
            <v>483.70083333333315</v>
          </cell>
          <cell r="AW1758">
            <v>487.86749999999984</v>
          </cell>
          <cell r="AX1758">
            <v>487.86749999999984</v>
          </cell>
          <cell r="AY1758">
            <v>395.73583333333318</v>
          </cell>
          <cell r="AZ1758">
            <v>727.04708333333326</v>
          </cell>
          <cell r="BA1758">
            <v>1151.6920833333331</v>
          </cell>
          <cell r="BB1758">
            <v>1152.8941666666667</v>
          </cell>
          <cell r="BC1758">
            <v>1152.8941666666667</v>
          </cell>
          <cell r="BD1758">
            <v>1152.8941666666667</v>
          </cell>
          <cell r="BE1758">
            <v>1162.6179166666668</v>
          </cell>
        </row>
        <row r="1759">
          <cell r="AN1759">
            <v>-8618.7891666666674</v>
          </cell>
          <cell r="AO1759">
            <v>-18153.65291666667</v>
          </cell>
          <cell r="AP1759">
            <v>-28143.810833333337</v>
          </cell>
          <cell r="AQ1759">
            <v>-36523.717083333337</v>
          </cell>
          <cell r="AR1759">
            <v>-49628.495416666672</v>
          </cell>
          <cell r="AS1759">
            <v>-71168.594166666662</v>
          </cell>
          <cell r="AT1759">
            <v>-88989.264999999999</v>
          </cell>
          <cell r="AU1759">
            <v>-101191.41666666667</v>
          </cell>
          <cell r="AV1759">
            <v>-116243.98541666668</v>
          </cell>
          <cell r="AW1759">
            <v>-135524.54708333334</v>
          </cell>
          <cell r="AX1759">
            <v>-154739.85750000001</v>
          </cell>
          <cell r="AY1759">
            <v>-167922.74875000003</v>
          </cell>
          <cell r="AZ1759">
            <v>-172422.18916666668</v>
          </cell>
          <cell r="BA1759">
            <v>-171081.82166666668</v>
          </cell>
          <cell r="BB1759">
            <v>-173821.09625</v>
          </cell>
          <cell r="BC1759">
            <v>-178594.08000000005</v>
          </cell>
          <cell r="BD1759">
            <v>-181693.68875</v>
          </cell>
          <cell r="BE1759">
            <v>-179585.77249999999</v>
          </cell>
        </row>
        <row r="1760">
          <cell r="AX1760">
            <v>-169.52083333333334</v>
          </cell>
          <cell r="AY1760">
            <v>-497.95625000000001</v>
          </cell>
          <cell r="AZ1760">
            <v>-633.64166666666665</v>
          </cell>
          <cell r="BA1760">
            <v>-591.1</v>
          </cell>
          <cell r="BB1760">
            <v>-564.95416666666665</v>
          </cell>
          <cell r="BC1760">
            <v>-537.82916666666665</v>
          </cell>
          <cell r="BD1760">
            <v>-516.07916666666665</v>
          </cell>
          <cell r="BE1760">
            <v>-494.57916666666665</v>
          </cell>
        </row>
        <row r="1761">
          <cell r="AR1761">
            <v>-41367.776250000003</v>
          </cell>
          <cell r="AS1761">
            <v>-120762.75624999999</v>
          </cell>
          <cell r="AT1761">
            <v>-193657.80041666667</v>
          </cell>
          <cell r="AU1761">
            <v>-264400.87541666668</v>
          </cell>
          <cell r="AV1761">
            <v>-343541.21375</v>
          </cell>
          <cell r="AW1761">
            <v>-428164.59083333332</v>
          </cell>
          <cell r="AX1761">
            <v>-517350.96499999991</v>
          </cell>
          <cell r="AY1761">
            <v>-628935.59833333327</v>
          </cell>
          <cell r="AZ1761">
            <v>-801587.83166666655</v>
          </cell>
          <cell r="BA1761">
            <v>-978218.86166666646</v>
          </cell>
          <cell r="BB1761">
            <v>-1125388.9475</v>
          </cell>
          <cell r="BC1761">
            <v>-1314925.7383333333</v>
          </cell>
          <cell r="BD1761">
            <v>-1492603.5358333334</v>
          </cell>
          <cell r="BE1761">
            <v>-1635338.6049999997</v>
          </cell>
        </row>
        <row r="1762">
          <cell r="AN1762">
            <v>0</v>
          </cell>
          <cell r="AO1762">
            <v>0</v>
          </cell>
          <cell r="AP1762">
            <v>0</v>
          </cell>
          <cell r="AQ1762">
            <v>0</v>
          </cell>
          <cell r="AR1762">
            <v>0</v>
          </cell>
          <cell r="AS1762">
            <v>89.491666666666674</v>
          </cell>
          <cell r="AT1762">
            <v>178.98333333333335</v>
          </cell>
          <cell r="AU1762">
            <v>178.98333333333335</v>
          </cell>
          <cell r="AV1762">
            <v>178.98333333333335</v>
          </cell>
          <cell r="AW1762">
            <v>178.98333333333335</v>
          </cell>
          <cell r="AX1762">
            <v>178.98333333333335</v>
          </cell>
          <cell r="AY1762">
            <v>178.98333333333335</v>
          </cell>
          <cell r="AZ1762">
            <v>178.98333333333335</v>
          </cell>
          <cell r="BA1762">
            <v>178.98333333333335</v>
          </cell>
          <cell r="BB1762">
            <v>178.98333333333335</v>
          </cell>
          <cell r="BC1762">
            <v>178.98333333333335</v>
          </cell>
          <cell r="BD1762">
            <v>178.98333333333335</v>
          </cell>
          <cell r="BE1762">
            <v>89.491666666666674</v>
          </cell>
        </row>
        <row r="1763">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row>
        <row r="1764">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row>
        <row r="1765">
          <cell r="AN1765">
            <v>-20615219.361250002</v>
          </cell>
          <cell r="AO1765">
            <v>-20198135.785416666</v>
          </cell>
          <cell r="AP1765">
            <v>-19979036.867083333</v>
          </cell>
          <cell r="AQ1765">
            <v>-19887650.740833335</v>
          </cell>
          <cell r="AR1765">
            <v>-19969214.964583334</v>
          </cell>
          <cell r="AS1765">
            <v>-20251855.795000002</v>
          </cell>
          <cell r="AT1765">
            <v>-20494474.326249998</v>
          </cell>
          <cell r="AU1765">
            <v>-20507520.134166669</v>
          </cell>
          <cell r="AV1765">
            <v>-20214364.453750003</v>
          </cell>
          <cell r="AW1765">
            <v>-20117865.766249999</v>
          </cell>
          <cell r="AX1765">
            <v>-20201946.262916666</v>
          </cell>
          <cell r="AY1765">
            <v>-20622701.605</v>
          </cell>
          <cell r="AZ1765">
            <v>-21516688.05125</v>
          </cell>
          <cell r="BA1765">
            <v>-22264612.804166667</v>
          </cell>
          <cell r="BB1765">
            <v>-22192818.309583336</v>
          </cell>
          <cell r="BC1765">
            <v>-21590879.137916666</v>
          </cell>
          <cell r="BD1765">
            <v>-21493685.932500001</v>
          </cell>
          <cell r="BE1765">
            <v>-21663958.684999999</v>
          </cell>
        </row>
        <row r="1766">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row>
        <row r="1767">
          <cell r="AN1767">
            <v>-6863709.9904166674</v>
          </cell>
          <cell r="AO1767">
            <v>-6662804.8724999996</v>
          </cell>
          <cell r="AP1767">
            <v>-6498493.7029166669</v>
          </cell>
          <cell r="AQ1767">
            <v>-6799243.1304166662</v>
          </cell>
          <cell r="AR1767">
            <v>-7162130.9849999994</v>
          </cell>
          <cell r="AS1767">
            <v>-7237809.3258333327</v>
          </cell>
          <cell r="AT1767">
            <v>-7202731.2066666661</v>
          </cell>
          <cell r="AU1767">
            <v>-7334557.8770833341</v>
          </cell>
          <cell r="AV1767">
            <v>-7523358.2487500012</v>
          </cell>
          <cell r="AW1767">
            <v>-7902591.4008333357</v>
          </cell>
          <cell r="AX1767">
            <v>-8567568.6762500014</v>
          </cell>
          <cell r="AY1767">
            <v>-8944635.9283333328</v>
          </cell>
          <cell r="AZ1767">
            <v>-9563850.3308333326</v>
          </cell>
          <cell r="BA1767">
            <v>-10135144.715833332</v>
          </cell>
          <cell r="BB1767">
            <v>-10107519.094999999</v>
          </cell>
          <cell r="BC1767">
            <v>-9818465.3899999987</v>
          </cell>
          <cell r="BD1767">
            <v>-9523183.2599999998</v>
          </cell>
          <cell r="BE1767">
            <v>-9600765.0195833314</v>
          </cell>
        </row>
        <row r="1768">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row>
        <row r="1769">
          <cell r="AN1769">
            <v>-133574.53</v>
          </cell>
          <cell r="AO1769">
            <v>-133390.93541666665</v>
          </cell>
          <cell r="AP1769">
            <v>-133222.64499999999</v>
          </cell>
          <cell r="AQ1769">
            <v>-133131.67916666667</v>
          </cell>
          <cell r="AR1769">
            <v>-133125.78750000001</v>
          </cell>
          <cell r="AS1769">
            <v>-128422.34291666666</v>
          </cell>
          <cell r="AT1769">
            <v>-123908.02500000002</v>
          </cell>
          <cell r="AU1769">
            <v>-124393.24666666669</v>
          </cell>
          <cell r="AV1769">
            <v>-124805.45874999999</v>
          </cell>
          <cell r="AW1769">
            <v>-125134.49083333334</v>
          </cell>
          <cell r="AX1769">
            <v>-125710.96958333334</v>
          </cell>
          <cell r="AY1769">
            <v>-126880.38958333334</v>
          </cell>
          <cell r="AZ1769">
            <v>-128341.69958333332</v>
          </cell>
          <cell r="BA1769">
            <v>-129909.03041666666</v>
          </cell>
          <cell r="BB1769">
            <v>-131258.51041666666</v>
          </cell>
          <cell r="BC1769">
            <v>-132365.91208333336</v>
          </cell>
          <cell r="BD1769">
            <v>-133801.46291666667</v>
          </cell>
          <cell r="BE1769">
            <v>-134913.14208333334</v>
          </cell>
        </row>
        <row r="1770">
          <cell r="AN1770">
            <v>-76048.121249999982</v>
          </cell>
          <cell r="AO1770">
            <v>-77527.663749999992</v>
          </cell>
          <cell r="AP1770">
            <v>-79822.777499999982</v>
          </cell>
          <cell r="AQ1770">
            <v>-82342.266666666648</v>
          </cell>
          <cell r="AR1770">
            <v>-85390.929166666654</v>
          </cell>
          <cell r="AS1770">
            <v>-88465.829166666663</v>
          </cell>
          <cell r="AT1770">
            <v>-91339.913750000007</v>
          </cell>
          <cell r="AU1770">
            <v>-94472.335833333316</v>
          </cell>
          <cell r="AV1770">
            <v>-97737.198749999981</v>
          </cell>
          <cell r="AW1770">
            <v>-94469.908750000002</v>
          </cell>
          <cell r="AX1770">
            <v>-85411.699583333335</v>
          </cell>
          <cell r="AY1770">
            <v>-76380.21875</v>
          </cell>
          <cell r="AZ1770">
            <v>-66954.92</v>
          </cell>
          <cell r="BA1770">
            <v>-57786.150416666664</v>
          </cell>
          <cell r="BB1770">
            <v>-51977.217916666676</v>
          </cell>
          <cell r="BC1770">
            <v>-52496.447916666657</v>
          </cell>
          <cell r="BD1770">
            <v>-49640.278333333328</v>
          </cell>
          <cell r="BE1770">
            <v>-40484.91874999999</v>
          </cell>
        </row>
        <row r="1771">
          <cell r="AN1771">
            <v>-51783.605833333335</v>
          </cell>
          <cell r="AO1771">
            <v>-52421.659166666657</v>
          </cell>
          <cell r="AP1771">
            <v>-52997.043750000012</v>
          </cell>
          <cell r="AQ1771">
            <v>-53657.623750000006</v>
          </cell>
          <cell r="AR1771">
            <v>-54393.854166666664</v>
          </cell>
          <cell r="AS1771">
            <v>-55132.067500000005</v>
          </cell>
          <cell r="AT1771">
            <v>-57403.780833333331</v>
          </cell>
          <cell r="AU1771">
            <v>-61208.994166666664</v>
          </cell>
          <cell r="AV1771">
            <v>-65014.207499999997</v>
          </cell>
          <cell r="AW1771">
            <v>-72291.824166666658</v>
          </cell>
          <cell r="AX1771">
            <v>-84060.3</v>
          </cell>
          <cell r="AY1771">
            <v>-95509.513749999998</v>
          </cell>
          <cell r="AZ1771">
            <v>-106019.16166666668</v>
          </cell>
          <cell r="BA1771">
            <v>-116927.66666666664</v>
          </cell>
          <cell r="BB1771">
            <v>-124764.05208333331</v>
          </cell>
          <cell r="BC1771">
            <v>-126327.62874999999</v>
          </cell>
          <cell r="BD1771">
            <v>-130947.86916666666</v>
          </cell>
          <cell r="BE1771">
            <v>-141824.75750000001</v>
          </cell>
        </row>
        <row r="1772">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row>
        <row r="1773">
          <cell r="AN1773">
            <v>-90269.650416666656</v>
          </cell>
          <cell r="AO1773">
            <v>-92237.778749999998</v>
          </cell>
          <cell r="AP1773">
            <v>-93200.504583333342</v>
          </cell>
          <cell r="AQ1773">
            <v>-93171.699583333349</v>
          </cell>
          <cell r="AR1773">
            <v>-93195.499583333338</v>
          </cell>
          <cell r="AS1773">
            <v>-109814.47166666668</v>
          </cell>
          <cell r="AT1773">
            <v>-126386.67249999999</v>
          </cell>
          <cell r="AU1773">
            <v>-126394.94291666668</v>
          </cell>
          <cell r="AV1773">
            <v>-126396.88125000002</v>
          </cell>
          <cell r="AW1773">
            <v>-126388.11625000002</v>
          </cell>
          <cell r="AX1773">
            <v>-126379.10125000001</v>
          </cell>
          <cell r="AY1773">
            <v>-142670.63666666669</v>
          </cell>
          <cell r="AZ1773">
            <v>-160824.14375000002</v>
          </cell>
          <cell r="BA1773">
            <v>-146501.79166666669</v>
          </cell>
          <cell r="BB1773">
            <v>-130361.80333333334</v>
          </cell>
          <cell r="BC1773">
            <v>-130426.15375000001</v>
          </cell>
          <cell r="BD1773">
            <v>-130414.77083333333</v>
          </cell>
          <cell r="BE1773">
            <v>-130040.87416666666</v>
          </cell>
        </row>
        <row r="1774">
          <cell r="AN1774">
            <v>-16780.405833333334</v>
          </cell>
          <cell r="AO1774">
            <v>-17160.937083333334</v>
          </cell>
          <cell r="AP1774">
            <v>-17373.55125</v>
          </cell>
          <cell r="AQ1774">
            <v>-17373.55</v>
          </cell>
          <cell r="AR1774">
            <v>-17373.55</v>
          </cell>
          <cell r="AS1774">
            <v>-20273.517500000002</v>
          </cell>
          <cell r="AT1774">
            <v>-23210.606250000001</v>
          </cell>
          <cell r="AU1774">
            <v>-23247.727499999997</v>
          </cell>
          <cell r="AV1774">
            <v>-23247.727499999997</v>
          </cell>
          <cell r="AW1774">
            <v>-23247.727499999997</v>
          </cell>
          <cell r="AX1774">
            <v>-23247.855</v>
          </cell>
          <cell r="AY1774">
            <v>-26157.685416666664</v>
          </cell>
          <cell r="AZ1774">
            <v>-29016.2225</v>
          </cell>
          <cell r="BA1774">
            <v>-26026.927083333332</v>
          </cell>
          <cell r="BB1774">
            <v>-23088.798749999998</v>
          </cell>
          <cell r="BC1774">
            <v>-23088.799999999999</v>
          </cell>
          <cell r="BD1774">
            <v>-23088.799999999999</v>
          </cell>
          <cell r="BE1774">
            <v>-23139.358749999999</v>
          </cell>
        </row>
        <row r="1775">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row>
        <row r="1776">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row>
        <row r="1777">
          <cell r="AN1777">
            <v>6000.4308333333347</v>
          </cell>
          <cell r="AO1777">
            <v>5892.3350000000019</v>
          </cell>
          <cell r="AP1777">
            <v>5753.277916666666</v>
          </cell>
          <cell r="AQ1777">
            <v>5589.8454166666661</v>
          </cell>
          <cell r="AR1777">
            <v>5869.069583333333</v>
          </cell>
          <cell r="AS1777">
            <v>6594.2066666666678</v>
          </cell>
          <cell r="AT1777">
            <v>7216.7224999999999</v>
          </cell>
          <cell r="AU1777">
            <v>7713.5800000000008</v>
          </cell>
          <cell r="AV1777">
            <v>8222.0495833333334</v>
          </cell>
          <cell r="AW1777">
            <v>8678.5870833333338</v>
          </cell>
          <cell r="AX1777">
            <v>9237.6458333333339</v>
          </cell>
          <cell r="AY1777">
            <v>9773.5145833333336</v>
          </cell>
          <cell r="AZ1777">
            <v>10162.948333333334</v>
          </cell>
          <cell r="BA1777">
            <v>10709.254999999999</v>
          </cell>
          <cell r="BB1777">
            <v>11338.917916666667</v>
          </cell>
          <cell r="BC1777">
            <v>12053.924583333335</v>
          </cell>
          <cell r="BD1777">
            <v>12856.311666666668</v>
          </cell>
          <cell r="BE1777">
            <v>13384.950833333336</v>
          </cell>
        </row>
        <row r="1778">
          <cell r="AN1778">
            <v>-2331.83</v>
          </cell>
          <cell r="AO1778">
            <v>-2123.7958333333331</v>
          </cell>
          <cell r="AP1778">
            <v>-1903.8504166666669</v>
          </cell>
          <cell r="AQ1778">
            <v>-1732.8575000000001</v>
          </cell>
          <cell r="AR1778">
            <v>-1532.33125</v>
          </cell>
          <cell r="AS1778">
            <v>-1853.6404166666664</v>
          </cell>
          <cell r="AT1778">
            <v>-2564.6295833333329</v>
          </cell>
          <cell r="AU1778">
            <v>-3128.4362499999993</v>
          </cell>
          <cell r="AV1778">
            <v>-4002.947083333333</v>
          </cell>
          <cell r="AW1778">
            <v>-5062.185833333333</v>
          </cell>
          <cell r="AX1778">
            <v>-6135.0562499999987</v>
          </cell>
          <cell r="AY1778">
            <v>-6894.2462500000001</v>
          </cell>
          <cell r="AZ1778">
            <v>-7160.7570833333348</v>
          </cell>
          <cell r="BA1778">
            <v>-7421.4875000000002</v>
          </cell>
          <cell r="BB1778">
            <v>-7533.3058333333329</v>
          </cell>
          <cell r="BC1778">
            <v>-7788.2825000000003</v>
          </cell>
          <cell r="BD1778">
            <v>-8323.5445833333324</v>
          </cell>
          <cell r="BE1778">
            <v>-8824.1749999999993</v>
          </cell>
        </row>
        <row r="1779">
          <cell r="AN1779">
            <v>-6644.3591666666662</v>
          </cell>
          <cell r="AO1779">
            <v>-6592.8166666666657</v>
          </cell>
          <cell r="AP1779">
            <v>-6584.1004166666653</v>
          </cell>
          <cell r="AQ1779">
            <v>-6659.1783333333324</v>
          </cell>
          <cell r="AR1779">
            <v>-6776.2129166666664</v>
          </cell>
          <cell r="AS1779">
            <v>-6761.2312499999998</v>
          </cell>
          <cell r="AT1779">
            <v>-7307.8237500000005</v>
          </cell>
          <cell r="AU1779">
            <v>-8010.9491666666663</v>
          </cell>
          <cell r="AV1779">
            <v>-8152.1966666666667</v>
          </cell>
          <cell r="AW1779">
            <v>-7989.7504166666668</v>
          </cell>
          <cell r="AX1779">
            <v>-7766.2045833333332</v>
          </cell>
          <cell r="AY1779">
            <v>-7611.0695833333339</v>
          </cell>
          <cell r="AZ1779">
            <v>-7564.4637499999999</v>
          </cell>
          <cell r="BA1779">
            <v>-7622.6900000000014</v>
          </cell>
          <cell r="BB1779">
            <v>-7545.6399999999994</v>
          </cell>
          <cell r="BC1779">
            <v>-7653.7470833333318</v>
          </cell>
          <cell r="BD1779">
            <v>-7792.3604166666664</v>
          </cell>
          <cell r="BE1779">
            <v>-7861.6783333333324</v>
          </cell>
        </row>
        <row r="1780">
          <cell r="AN1780">
            <v>14623.308333333334</v>
          </cell>
          <cell r="AO1780">
            <v>18606.169583333332</v>
          </cell>
          <cell r="AP1780">
            <v>26361.430000000004</v>
          </cell>
          <cell r="AQ1780">
            <v>30133.829166666666</v>
          </cell>
          <cell r="AR1780">
            <v>29726.721666666665</v>
          </cell>
          <cell r="AS1780">
            <v>32429.595833333329</v>
          </cell>
          <cell r="AT1780">
            <v>35539.577499999992</v>
          </cell>
          <cell r="AU1780">
            <v>35324.715833333335</v>
          </cell>
          <cell r="AV1780">
            <v>38661.720416666663</v>
          </cell>
          <cell r="AW1780">
            <v>42213.586666666662</v>
          </cell>
          <cell r="AX1780">
            <v>45369.505000000005</v>
          </cell>
          <cell r="AY1780">
            <v>48266.397916666669</v>
          </cell>
          <cell r="AZ1780">
            <v>48007.372499999998</v>
          </cell>
          <cell r="BA1780">
            <v>47538.008333333331</v>
          </cell>
          <cell r="BB1780">
            <v>42819.677916666667</v>
          </cell>
          <cell r="BC1780">
            <v>38365.291250000002</v>
          </cell>
          <cell r="BD1780">
            <v>37994.231666666667</v>
          </cell>
          <cell r="BE1780">
            <v>34094.872083333335</v>
          </cell>
        </row>
        <row r="1781">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row>
        <row r="1782">
          <cell r="AN1782">
            <v>-19940.015833333335</v>
          </cell>
          <cell r="AO1782">
            <v>-20055.785000000003</v>
          </cell>
          <cell r="AP1782">
            <v>-20429.244166666667</v>
          </cell>
          <cell r="AQ1782">
            <v>-20702.381250000002</v>
          </cell>
          <cell r="AR1782">
            <v>-20797.227083333335</v>
          </cell>
          <cell r="AS1782">
            <v>-20962.132916666666</v>
          </cell>
          <cell r="AT1782">
            <v>-21416.122083333335</v>
          </cell>
          <cell r="AU1782">
            <v>-21475.502083333329</v>
          </cell>
          <cell r="AV1782">
            <v>-21350.505416666667</v>
          </cell>
          <cell r="AW1782">
            <v>-21429.569166666664</v>
          </cell>
          <cell r="AX1782">
            <v>-21652.436666666665</v>
          </cell>
          <cell r="AY1782">
            <v>-21946.83</v>
          </cell>
          <cell r="AZ1782">
            <v>-22188.192083333332</v>
          </cell>
          <cell r="BA1782">
            <v>-22160.429999999997</v>
          </cell>
          <cell r="BB1782">
            <v>-21977.563749999998</v>
          </cell>
          <cell r="BC1782">
            <v>-21913.768333333337</v>
          </cell>
          <cell r="BD1782">
            <v>-21802.149583333336</v>
          </cell>
          <cell r="BE1782">
            <v>-21623.224583333333</v>
          </cell>
        </row>
        <row r="1783">
          <cell r="AN1783">
            <v>-3876.5224999999996</v>
          </cell>
          <cell r="AO1783">
            <v>-3874.7966666666666</v>
          </cell>
          <cell r="AP1783">
            <v>-3899.9733333333334</v>
          </cell>
          <cell r="AQ1783">
            <v>-3919.8337500000002</v>
          </cell>
          <cell r="AR1783">
            <v>-3972.0550000000003</v>
          </cell>
          <cell r="AS1783">
            <v>-3978.98</v>
          </cell>
          <cell r="AT1783">
            <v>-3862.2120833333333</v>
          </cell>
          <cell r="AU1783">
            <v>-3749.7583333333332</v>
          </cell>
          <cell r="AV1783">
            <v>-3608.4250000000006</v>
          </cell>
          <cell r="AW1783">
            <v>-3460.0470833333334</v>
          </cell>
          <cell r="AX1783">
            <v>-3345.9879166666669</v>
          </cell>
          <cell r="AY1783">
            <v>-3210.0541666666668</v>
          </cell>
          <cell r="AZ1783">
            <v>-3063.9437500000004</v>
          </cell>
          <cell r="BA1783">
            <v>-2907.8345833333333</v>
          </cell>
          <cell r="BB1783">
            <v>-2616.9379166666663</v>
          </cell>
          <cell r="BC1783">
            <v>-2331.3574999999996</v>
          </cell>
          <cell r="BD1783">
            <v>-2143.8970833333328</v>
          </cell>
          <cell r="BE1783">
            <v>-1937.5733333333328</v>
          </cell>
        </row>
        <row r="1784">
          <cell r="AN1784">
            <v>412.16708333333332</v>
          </cell>
          <cell r="AO1784">
            <v>824.33416666666665</v>
          </cell>
          <cell r="AP1784">
            <v>824.33416666666665</v>
          </cell>
          <cell r="AQ1784">
            <v>824.33416666666665</v>
          </cell>
          <cell r="AR1784">
            <v>824.33416666666665</v>
          </cell>
          <cell r="AS1784">
            <v>824.33416666666665</v>
          </cell>
          <cell r="AT1784">
            <v>824.33416666666665</v>
          </cell>
          <cell r="AU1784">
            <v>824.33416666666665</v>
          </cell>
          <cell r="AV1784">
            <v>824.33416666666665</v>
          </cell>
          <cell r="AW1784">
            <v>824.33416666666665</v>
          </cell>
          <cell r="AX1784">
            <v>824.33416666666665</v>
          </cell>
          <cell r="AY1784">
            <v>782.29875000000004</v>
          </cell>
          <cell r="AZ1784">
            <v>327.72750000000002</v>
          </cell>
          <cell r="BA1784">
            <v>-85.177083333333329</v>
          </cell>
          <cell r="BB1784">
            <v>-85.545833333333334</v>
          </cell>
          <cell r="BC1784">
            <v>-85.545833333333334</v>
          </cell>
          <cell r="BD1784">
            <v>-106.37916666666666</v>
          </cell>
          <cell r="BE1784">
            <v>-127.21249999999999</v>
          </cell>
        </row>
        <row r="1785">
          <cell r="AN1785">
            <v>-194304.72500000001</v>
          </cell>
          <cell r="AO1785">
            <v>-194449.47500000001</v>
          </cell>
          <cell r="AP1785">
            <v>-194594.22500000001</v>
          </cell>
          <cell r="AQ1785">
            <v>-195033.22500000001</v>
          </cell>
          <cell r="AR1785">
            <v>-195766.47500000001</v>
          </cell>
          <cell r="AS1785">
            <v>-196499.72500000001</v>
          </cell>
          <cell r="AT1785">
            <v>-197227.22500000001</v>
          </cell>
          <cell r="AU1785">
            <v>-197948.97500000001</v>
          </cell>
          <cell r="AV1785">
            <v>-198670.72500000001</v>
          </cell>
          <cell r="AW1785">
            <v>-199791.55000000002</v>
          </cell>
          <cell r="AX1785">
            <v>-242459.625</v>
          </cell>
          <cell r="AY1785">
            <v>-326275.875</v>
          </cell>
          <cell r="AZ1785">
            <v>-409714.25</v>
          </cell>
          <cell r="BA1785">
            <v>-492774.75</v>
          </cell>
          <cell r="BB1785">
            <v>-575835.25</v>
          </cell>
          <cell r="BC1785">
            <v>-658889.41666666663</v>
          </cell>
          <cell r="BD1785">
            <v>-700029.125</v>
          </cell>
          <cell r="BE1785">
            <v>-699260.70833333337</v>
          </cell>
        </row>
        <row r="1786">
          <cell r="AN1786">
            <v>11.584166666666667</v>
          </cell>
          <cell r="AO1786">
            <v>-2.8866666666666672</v>
          </cell>
          <cell r="AP1786">
            <v>-1.0345833333333336</v>
          </cell>
          <cell r="AQ1786">
            <v>0.43624999999999964</v>
          </cell>
          <cell r="AR1786">
            <v>2.4654166666666666</v>
          </cell>
          <cell r="AS1786">
            <v>4.8758333333333335</v>
          </cell>
          <cell r="AT1786">
            <v>9.1816666666666666</v>
          </cell>
          <cell r="AU1786">
            <v>14.604166666666666</v>
          </cell>
          <cell r="AV1786">
            <v>18.149999999999999</v>
          </cell>
          <cell r="AW1786">
            <v>17.983333333333334</v>
          </cell>
          <cell r="AX1786">
            <v>22.078750000000003</v>
          </cell>
          <cell r="AY1786">
            <v>19.230000000000004</v>
          </cell>
          <cell r="AZ1786">
            <v>10.24833333333334</v>
          </cell>
          <cell r="BA1786">
            <v>8.5733333333333395</v>
          </cell>
          <cell r="BB1786">
            <v>6.3400000000000061</v>
          </cell>
          <cell r="BC1786">
            <v>4.1066666666666682</v>
          </cell>
          <cell r="BD1786">
            <v>0.75666666666666915</v>
          </cell>
          <cell r="BE1786">
            <v>-2.5933333333333297</v>
          </cell>
        </row>
        <row r="1787">
          <cell r="AN1787">
            <v>-50282.674583333341</v>
          </cell>
          <cell r="AO1787">
            <v>-45204.306666666671</v>
          </cell>
          <cell r="AP1787">
            <v>-40560.486666666671</v>
          </cell>
          <cell r="AQ1787">
            <v>-37733.356666666667</v>
          </cell>
          <cell r="AR1787">
            <v>-36022.739166666666</v>
          </cell>
          <cell r="AS1787">
            <v>-36154.758750000001</v>
          </cell>
          <cell r="AT1787">
            <v>-36089.798333333332</v>
          </cell>
          <cell r="AU1787">
            <v>-35295.922083333331</v>
          </cell>
          <cell r="AV1787">
            <v>-30821.322499999995</v>
          </cell>
          <cell r="AW1787">
            <v>-26909.679583333331</v>
          </cell>
          <cell r="AX1787">
            <v>-22010.476666666666</v>
          </cell>
          <cell r="AY1787">
            <v>-14042.927083333334</v>
          </cell>
          <cell r="AZ1787">
            <v>-15430.612083333333</v>
          </cell>
          <cell r="BA1787">
            <v>-19905.71125</v>
          </cell>
          <cell r="BB1787">
            <v>-19868.578333333335</v>
          </cell>
          <cell r="BC1787">
            <v>-25973.129166666666</v>
          </cell>
          <cell r="BD1787">
            <v>-32777.724166666667</v>
          </cell>
          <cell r="BE1787">
            <v>-32747.596666666668</v>
          </cell>
        </row>
        <row r="1788">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row>
        <row r="1789">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row>
        <row r="1790">
          <cell r="AN1790">
            <v>-125.97916666666667</v>
          </cell>
          <cell r="AO1790">
            <v>-206.77083333333334</v>
          </cell>
          <cell r="AP1790">
            <v>-246.125</v>
          </cell>
          <cell r="AQ1790">
            <v>-246.125</v>
          </cell>
          <cell r="AR1790">
            <v>-246.125</v>
          </cell>
          <cell r="AS1790">
            <v>-283.6875</v>
          </cell>
          <cell r="AT1790">
            <v>-320.5</v>
          </cell>
          <cell r="AU1790">
            <v>-319.75</v>
          </cell>
          <cell r="AV1790">
            <v>-319.75</v>
          </cell>
          <cell r="AW1790">
            <v>-319.75</v>
          </cell>
          <cell r="AX1790">
            <v>-319.75</v>
          </cell>
          <cell r="AY1790">
            <v>-357.58333333333331</v>
          </cell>
          <cell r="AZ1790">
            <v>-392.85416666666669</v>
          </cell>
          <cell r="BA1790">
            <v>-350.9375</v>
          </cell>
          <cell r="BB1790">
            <v>-311.58333333333331</v>
          </cell>
          <cell r="BC1790">
            <v>-311.58333333333331</v>
          </cell>
          <cell r="BD1790">
            <v>-311.58333333333331</v>
          </cell>
          <cell r="BE1790">
            <v>-353.02541666666667</v>
          </cell>
        </row>
        <row r="1791">
          <cell r="AQ1791">
            <v>11129.089583333334</v>
          </cell>
          <cell r="AR1791">
            <v>18295.798333333336</v>
          </cell>
          <cell r="AS1791">
            <v>2135.9466666666681</v>
          </cell>
          <cell r="AT1791">
            <v>-38425.097916666666</v>
          </cell>
          <cell r="AU1791">
            <v>-88274.155416666661</v>
          </cell>
          <cell r="AV1791">
            <v>-134180.08583333332</v>
          </cell>
          <cell r="AW1791">
            <v>-139119.62875</v>
          </cell>
          <cell r="AX1791">
            <v>-66119.44958333332</v>
          </cell>
          <cell r="AY1791">
            <v>59448.990833333344</v>
          </cell>
          <cell r="AZ1791">
            <v>249912.34958333336</v>
          </cell>
          <cell r="BA1791">
            <v>465106.08666666661</v>
          </cell>
          <cell r="BB1791">
            <v>614127.24624999997</v>
          </cell>
          <cell r="BC1791">
            <v>660860.05708333338</v>
          </cell>
          <cell r="BD1791">
            <v>635352.02749999997</v>
          </cell>
          <cell r="BE1791">
            <v>584286.26000000013</v>
          </cell>
        </row>
        <row r="1792">
          <cell r="AQ1792">
            <v>-107313.90541666666</v>
          </cell>
          <cell r="AR1792">
            <v>-520399.6166666667</v>
          </cell>
          <cell r="AS1792">
            <v>-1224224.3645833333</v>
          </cell>
          <cell r="AT1792">
            <v>-2014540.2020833334</v>
          </cell>
          <cell r="AU1792">
            <v>-2834955.4541666671</v>
          </cell>
          <cell r="AV1792">
            <v>-3752282.1300000004</v>
          </cell>
          <cell r="AW1792">
            <v>-4698849.4550000001</v>
          </cell>
          <cell r="AX1792">
            <v>-5585135.8129166672</v>
          </cell>
          <cell r="AY1792">
            <v>-6495560.1695833327</v>
          </cell>
          <cell r="AZ1792">
            <v>-7534373.9083333341</v>
          </cell>
          <cell r="BA1792">
            <v>-8665912.0633333344</v>
          </cell>
          <cell r="BB1792">
            <v>-9885685.8295833338</v>
          </cell>
          <cell r="BC1792">
            <v>-11109872.435833333</v>
          </cell>
          <cell r="BD1792">
            <v>-12088620.51</v>
          </cell>
          <cell r="BE1792">
            <v>-12862914.433333332</v>
          </cell>
        </row>
        <row r="1793">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row>
        <row r="1794">
          <cell r="AN1794">
            <v>-28960493.553333331</v>
          </cell>
          <cell r="AO1794">
            <v>-28932785.219999999</v>
          </cell>
          <cell r="AP1794">
            <v>-28932785.219999999</v>
          </cell>
          <cell r="AQ1794">
            <v>-27727252.502499998</v>
          </cell>
          <cell r="AR1794">
            <v>-25316187.067499999</v>
          </cell>
          <cell r="AS1794">
            <v>-22905121.632499997</v>
          </cell>
          <cell r="AT1794">
            <v>-20494056.197500002</v>
          </cell>
          <cell r="AU1794">
            <v>-18082990.762499999</v>
          </cell>
          <cell r="AV1794">
            <v>-15671925.327500001</v>
          </cell>
          <cell r="AW1794">
            <v>-13260859.892499998</v>
          </cell>
          <cell r="AX1794">
            <v>-10849794.4575</v>
          </cell>
          <cell r="AY1794">
            <v>-8438729.022499999</v>
          </cell>
          <cell r="AZ1794">
            <v>-6027663.5874999994</v>
          </cell>
          <cell r="BA1794">
            <v>-3616598.1524999999</v>
          </cell>
          <cell r="BB1794">
            <v>-1205532.7175</v>
          </cell>
          <cell r="BC1794">
            <v>0</v>
          </cell>
          <cell r="BD1794">
            <v>0</v>
          </cell>
          <cell r="BE1794">
            <v>0</v>
          </cell>
        </row>
        <row r="1795">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row>
        <row r="1796">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row>
        <row r="1797">
          <cell r="AN1797">
            <v>-22305346.619166669</v>
          </cell>
          <cell r="AO1797">
            <v>-22167757.659166671</v>
          </cell>
          <cell r="AP1797">
            <v>-22026992.920833338</v>
          </cell>
          <cell r="AQ1797">
            <v>-21895582.028333332</v>
          </cell>
          <cell r="AR1797">
            <v>-21790032.409583334</v>
          </cell>
          <cell r="AS1797">
            <v>-21719054.872916665</v>
          </cell>
          <cell r="AT1797">
            <v>-21709202.014166664</v>
          </cell>
          <cell r="AU1797">
            <v>-21790510.426666666</v>
          </cell>
          <cell r="AV1797">
            <v>-21965088.630416665</v>
          </cell>
          <cell r="AW1797">
            <v>-22208916.031666663</v>
          </cell>
          <cell r="AX1797">
            <v>-22514222.48041667</v>
          </cell>
          <cell r="AY1797">
            <v>-22896905.992083337</v>
          </cell>
          <cell r="AZ1797">
            <v>-23381559.541666668</v>
          </cell>
          <cell r="BA1797">
            <v>-23973793.420833331</v>
          </cell>
          <cell r="BB1797">
            <v>-24683711.990833331</v>
          </cell>
          <cell r="BC1797">
            <v>-25505547.736666664</v>
          </cell>
          <cell r="BD1797">
            <v>-26402511.236666668</v>
          </cell>
          <cell r="BE1797">
            <v>-27358217.411666665</v>
          </cell>
        </row>
        <row r="1798">
          <cell r="AN1798">
            <v>-3032328.81</v>
          </cell>
          <cell r="AO1798">
            <v>-3212412.1433333331</v>
          </cell>
          <cell r="AP1798">
            <v>-3395828.81</v>
          </cell>
          <cell r="AQ1798">
            <v>-3572537.143333334</v>
          </cell>
          <cell r="AR1798">
            <v>-3741703.81</v>
          </cell>
          <cell r="AS1798">
            <v>-3910870.476666667</v>
          </cell>
          <cell r="AT1798">
            <v>-4080662.1433333331</v>
          </cell>
          <cell r="AU1798">
            <v>-4250662.1433333335</v>
          </cell>
          <cell r="AV1798">
            <v>-4420245.4766666675</v>
          </cell>
          <cell r="AW1798">
            <v>-4590715.8933333335</v>
          </cell>
          <cell r="AX1798">
            <v>-4670990.0600000005</v>
          </cell>
          <cell r="AY1798">
            <v>-4749920.4766666675</v>
          </cell>
          <cell r="AZ1798">
            <v>-4918590.4766666675</v>
          </cell>
          <cell r="BA1798">
            <v>-5087260.4766666675</v>
          </cell>
          <cell r="BB1798">
            <v>-5258638.8100000005</v>
          </cell>
          <cell r="BC1798">
            <v>-5432725.4766666675</v>
          </cell>
          <cell r="BD1798">
            <v>-5608895.4766666666</v>
          </cell>
          <cell r="BE1798">
            <v>-5786107.1433333335</v>
          </cell>
        </row>
        <row r="1799">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row>
        <row r="1800">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row>
        <row r="1801">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row>
        <row r="1802">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row>
        <row r="1803">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row>
        <row r="1804">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row>
        <row r="1805">
          <cell r="AN1805">
            <v>-395.83333333333331</v>
          </cell>
          <cell r="AO1805">
            <v>-354.16666666666669</v>
          </cell>
          <cell r="AP1805">
            <v>-312.5</v>
          </cell>
          <cell r="AQ1805">
            <v>-270.83333333333331</v>
          </cell>
          <cell r="AR1805">
            <v>-229.16666666666666</v>
          </cell>
          <cell r="AS1805">
            <v>-187.5</v>
          </cell>
          <cell r="AT1805">
            <v>-145.83333333333334</v>
          </cell>
          <cell r="AU1805">
            <v>-104.16666666666667</v>
          </cell>
          <cell r="AV1805">
            <v>-62.5</v>
          </cell>
          <cell r="AW1805">
            <v>-20.833333333333332</v>
          </cell>
          <cell r="AX1805">
            <v>0</v>
          </cell>
          <cell r="AY1805">
            <v>0</v>
          </cell>
          <cell r="AZ1805">
            <v>0</v>
          </cell>
          <cell r="BA1805">
            <v>0</v>
          </cell>
          <cell r="BB1805">
            <v>0</v>
          </cell>
          <cell r="BC1805">
            <v>0</v>
          </cell>
          <cell r="BD1805">
            <v>0</v>
          </cell>
          <cell r="BE1805">
            <v>0</v>
          </cell>
        </row>
        <row r="1806">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row>
        <row r="1807">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row>
        <row r="1808">
          <cell r="AN1808">
            <v>-3925906.6433333326</v>
          </cell>
          <cell r="AO1808">
            <v>-3908556.4883333328</v>
          </cell>
          <cell r="AP1808">
            <v>-3916845.2808333333</v>
          </cell>
          <cell r="AQ1808">
            <v>-3964319.1020833333</v>
          </cell>
          <cell r="AR1808">
            <v>-4028835.9470833321</v>
          </cell>
          <cell r="AS1808">
            <v>-4067002.3750000005</v>
          </cell>
          <cell r="AT1808">
            <v>-4101274.594583333</v>
          </cell>
          <cell r="AU1808">
            <v>-4136806.3041666667</v>
          </cell>
          <cell r="AV1808">
            <v>-4178471.3295833333</v>
          </cell>
          <cell r="AW1808">
            <v>-4287377.1970833326</v>
          </cell>
          <cell r="AX1808">
            <v>-4397665.4233333329</v>
          </cell>
          <cell r="AY1808">
            <v>-4456049.67875</v>
          </cell>
          <cell r="AZ1808">
            <v>-4521452.4920833344</v>
          </cell>
          <cell r="BA1808">
            <v>-4554716.9129166668</v>
          </cell>
          <cell r="BB1808">
            <v>-4565174.2654166669</v>
          </cell>
          <cell r="BC1808">
            <v>-4560022.2454166664</v>
          </cell>
          <cell r="BD1808">
            <v>-4550201.1958333338</v>
          </cell>
          <cell r="BE1808">
            <v>-4559002.1924999999</v>
          </cell>
        </row>
        <row r="1809">
          <cell r="AN1809">
            <v>-1641214.2837500002</v>
          </cell>
          <cell r="AO1809">
            <v>-1617675.1474999997</v>
          </cell>
          <cell r="AP1809">
            <v>-1612054.2262500001</v>
          </cell>
          <cell r="AQ1809">
            <v>-1605589.9295833332</v>
          </cell>
          <cell r="AR1809">
            <v>-1600393.2037500001</v>
          </cell>
          <cell r="AS1809">
            <v>-1599407.1354166667</v>
          </cell>
          <cell r="AT1809">
            <v>-1606038.4479166663</v>
          </cell>
          <cell r="AU1809">
            <v>-1613747.7445833331</v>
          </cell>
          <cell r="AV1809">
            <v>-1600135.8483333336</v>
          </cell>
          <cell r="AW1809">
            <v>-1580912.00875</v>
          </cell>
          <cell r="AX1809">
            <v>-1569052.5241666667</v>
          </cell>
          <cell r="AY1809">
            <v>-1556998.96</v>
          </cell>
          <cell r="AZ1809">
            <v>-1556010.8900000004</v>
          </cell>
          <cell r="BA1809">
            <v>-1542210.5687499999</v>
          </cell>
          <cell r="BB1809">
            <v>-1522547.8820833333</v>
          </cell>
          <cell r="BC1809">
            <v>-1520910.7962499999</v>
          </cell>
          <cell r="BD1809">
            <v>-1523076.2366666666</v>
          </cell>
          <cell r="BE1809">
            <v>-1522667.6879166665</v>
          </cell>
        </row>
        <row r="1810">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row>
        <row r="1811">
          <cell r="AN1811">
            <v>192.82500000000002</v>
          </cell>
          <cell r="AO1811">
            <v>192.82500000000002</v>
          </cell>
          <cell r="AP1811">
            <v>192.82500000000002</v>
          </cell>
          <cell r="AQ1811">
            <v>192.82500000000002</v>
          </cell>
          <cell r="AR1811">
            <v>192.82500000000002</v>
          </cell>
          <cell r="AS1811">
            <v>192.82500000000002</v>
          </cell>
          <cell r="AT1811">
            <v>173.21833333333333</v>
          </cell>
          <cell r="AU1811">
            <v>137.27500000000001</v>
          </cell>
          <cell r="AV1811">
            <v>60.469166666666666</v>
          </cell>
          <cell r="AW1811">
            <v>0</v>
          </cell>
          <cell r="AX1811">
            <v>0</v>
          </cell>
          <cell r="AY1811">
            <v>0</v>
          </cell>
          <cell r="AZ1811">
            <v>0</v>
          </cell>
          <cell r="BA1811">
            <v>0</v>
          </cell>
          <cell r="BB1811">
            <v>0</v>
          </cell>
          <cell r="BC1811">
            <v>0</v>
          </cell>
          <cell r="BD1811">
            <v>0</v>
          </cell>
          <cell r="BE1811">
            <v>0</v>
          </cell>
        </row>
        <row r="1812">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row>
        <row r="1813">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row>
        <row r="1814">
          <cell r="AN1814">
            <v>494.70000000000005</v>
          </cell>
          <cell r="AO1814">
            <v>493.86166666666668</v>
          </cell>
          <cell r="AP1814">
            <v>492.60416666666674</v>
          </cell>
          <cell r="AQ1814">
            <v>492.185</v>
          </cell>
          <cell r="AR1814">
            <v>323.59666666666664</v>
          </cell>
          <cell r="AS1814">
            <v>-13.160833333333358</v>
          </cell>
          <cell r="AT1814">
            <v>-181.33</v>
          </cell>
          <cell r="AU1814">
            <v>-182.16833333333332</v>
          </cell>
          <cell r="AV1814">
            <v>-183.42583333333334</v>
          </cell>
          <cell r="AW1814">
            <v>-183.845</v>
          </cell>
          <cell r="AX1814">
            <v>-184.68333333333331</v>
          </cell>
          <cell r="AY1814">
            <v>-185.94083333333333</v>
          </cell>
          <cell r="AZ1814">
            <v>-186.35999999999999</v>
          </cell>
          <cell r="BA1814">
            <v>-186.35999999999999</v>
          </cell>
          <cell r="BB1814">
            <v>-183.10625000000002</v>
          </cell>
          <cell r="BC1814">
            <v>-173.345</v>
          </cell>
          <cell r="BD1814">
            <v>-162.32624999999999</v>
          </cell>
          <cell r="BE1814">
            <v>-150.04999999999998</v>
          </cell>
        </row>
        <row r="1815">
          <cell r="AN1815">
            <v>-79235.970833333326</v>
          </cell>
          <cell r="AO1815">
            <v>-79703.802916666653</v>
          </cell>
          <cell r="AP1815">
            <v>-79905.210833333331</v>
          </cell>
          <cell r="AQ1815">
            <v>-79905.433749999997</v>
          </cell>
          <cell r="AR1815">
            <v>-79905.29833333334</v>
          </cell>
          <cell r="AS1815">
            <v>-80926.828333333338</v>
          </cell>
          <cell r="AT1815">
            <v>-68261.647499999992</v>
          </cell>
          <cell r="AU1815">
            <v>-54573.601666666662</v>
          </cell>
          <cell r="AV1815">
            <v>-54572.625</v>
          </cell>
          <cell r="AW1815">
            <v>-53802.22583333333</v>
          </cell>
          <cell r="AX1815">
            <v>-53013.522916666669</v>
          </cell>
          <cell r="AY1815">
            <v>-66675.989166666666</v>
          </cell>
          <cell r="AZ1815">
            <v>-81625.381666666668</v>
          </cell>
          <cell r="BA1815">
            <v>-69535.925416666665</v>
          </cell>
          <cell r="BB1815">
            <v>-56177.846666666657</v>
          </cell>
          <cell r="BC1815">
            <v>-56177.623750000006</v>
          </cell>
          <cell r="BD1815">
            <v>-56177.40083333334</v>
          </cell>
          <cell r="BE1815">
            <v>-68644.904999999999</v>
          </cell>
        </row>
        <row r="1816">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row>
        <row r="1817">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row>
        <row r="1818">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row>
        <row r="1819">
          <cell r="AO1819">
            <v>-179.48708333333332</v>
          </cell>
          <cell r="AP1819">
            <v>-358.97416666666663</v>
          </cell>
          <cell r="AQ1819">
            <v>-358.97416666666663</v>
          </cell>
          <cell r="AR1819">
            <v>-358.97416666666663</v>
          </cell>
          <cell r="AS1819">
            <v>-358.97416666666663</v>
          </cell>
          <cell r="AT1819">
            <v>-358.97416666666663</v>
          </cell>
          <cell r="AU1819">
            <v>-358.97416666666663</v>
          </cell>
          <cell r="AV1819">
            <v>-358.97416666666663</v>
          </cell>
          <cell r="AW1819">
            <v>-358.97416666666663</v>
          </cell>
          <cell r="AX1819">
            <v>-358.97416666666663</v>
          </cell>
          <cell r="AY1819">
            <v>-358.97416666666663</v>
          </cell>
          <cell r="AZ1819">
            <v>-358.97416666666663</v>
          </cell>
          <cell r="BA1819">
            <v>-179.48708333333332</v>
          </cell>
          <cell r="BB1819">
            <v>0</v>
          </cell>
          <cell r="BC1819">
            <v>0</v>
          </cell>
          <cell r="BD1819">
            <v>-94.352083333333326</v>
          </cell>
          <cell r="BE1819">
            <v>-283.05624999999998</v>
          </cell>
        </row>
        <row r="1820">
          <cell r="AN1820">
            <v>-43957461.257083327</v>
          </cell>
          <cell r="AO1820">
            <v>-44568484.204999998</v>
          </cell>
          <cell r="AP1820">
            <v>-45077432.703749992</v>
          </cell>
          <cell r="AQ1820">
            <v>-45635727.364583321</v>
          </cell>
          <cell r="AR1820">
            <v>-46200984.301666655</v>
          </cell>
          <cell r="AS1820">
            <v>-46673197.793749988</v>
          </cell>
          <cell r="AT1820">
            <v>-46932768.392499991</v>
          </cell>
          <cell r="AU1820">
            <v>-47061884.915833332</v>
          </cell>
          <cell r="AV1820">
            <v>-47204571.522083335</v>
          </cell>
          <cell r="AW1820">
            <v>-47356568.449999996</v>
          </cell>
          <cell r="AX1820">
            <v>-47517974.237916671</v>
          </cell>
          <cell r="AY1820">
            <v>-47693229.052083336</v>
          </cell>
          <cell r="AZ1820">
            <v>-48008523.287499994</v>
          </cell>
          <cell r="BA1820">
            <v>-48391758.759166665</v>
          </cell>
          <cell r="BB1820">
            <v>-48728650.261249997</v>
          </cell>
          <cell r="BC1820">
            <v>-48937144.182500005</v>
          </cell>
          <cell r="BD1820">
            <v>-49031741.024166673</v>
          </cell>
          <cell r="BE1820">
            <v>-49077789.968333334</v>
          </cell>
        </row>
        <row r="1821">
          <cell r="AN1821">
            <v>-6122580.239583333</v>
          </cell>
          <cell r="AO1821">
            <v>-6168821.9208333334</v>
          </cell>
          <cell r="AP1821">
            <v>-6204422.1649999991</v>
          </cell>
          <cell r="AQ1821">
            <v>-6235257.3587499997</v>
          </cell>
          <cell r="AR1821">
            <v>-6277051.2029166669</v>
          </cell>
          <cell r="AS1821">
            <v>-6325125.6504166657</v>
          </cell>
          <cell r="AT1821">
            <v>-6379066.7745833322</v>
          </cell>
          <cell r="AU1821">
            <v>-6439325.28125</v>
          </cell>
          <cell r="AV1821">
            <v>-6486999.2683333335</v>
          </cell>
          <cell r="AW1821">
            <v>-6532580.0991666662</v>
          </cell>
          <cell r="AX1821">
            <v>-6601161.3795833336</v>
          </cell>
          <cell r="AY1821">
            <v>-6688365.6700000009</v>
          </cell>
          <cell r="AZ1821">
            <v>-6794090.7704166658</v>
          </cell>
          <cell r="BA1821">
            <v>-6918351.8549999995</v>
          </cell>
          <cell r="BB1821">
            <v>-7027386.3704166645</v>
          </cell>
          <cell r="BC1821">
            <v>-7101597.2208333323</v>
          </cell>
          <cell r="BD1821">
            <v>-7166553.2841666676</v>
          </cell>
          <cell r="BE1821">
            <v>-7237805.29</v>
          </cell>
        </row>
        <row r="1822">
          <cell r="AN1822">
            <v>-158586.58749999999</v>
          </cell>
          <cell r="AO1822">
            <v>-159174.38458333333</v>
          </cell>
          <cell r="AP1822">
            <v>-158916.68083333335</v>
          </cell>
          <cell r="AQ1822">
            <v>-158616.32249999998</v>
          </cell>
          <cell r="AR1822">
            <v>-158701.53499999997</v>
          </cell>
          <cell r="AS1822">
            <v>-159562.93791666665</v>
          </cell>
          <cell r="AT1822">
            <v>-161010.09583333333</v>
          </cell>
          <cell r="AU1822">
            <v>-165413.84875</v>
          </cell>
          <cell r="AV1822">
            <v>-169846.59083333335</v>
          </cell>
          <cell r="AW1822">
            <v>-171693.76916666669</v>
          </cell>
          <cell r="AX1822">
            <v>-171885.81458333338</v>
          </cell>
          <cell r="AY1822">
            <v>-172222.06666666668</v>
          </cell>
          <cell r="AZ1822">
            <v>-171309.84333333332</v>
          </cell>
          <cell r="BA1822">
            <v>-168804.66916666666</v>
          </cell>
          <cell r="BB1822">
            <v>-167678.88875000001</v>
          </cell>
          <cell r="BC1822">
            <v>-166252.04541666666</v>
          </cell>
          <cell r="BD1822">
            <v>-165230.55041666667</v>
          </cell>
          <cell r="BE1822">
            <v>-164452.54208333333</v>
          </cell>
        </row>
        <row r="1823">
          <cell r="AN1823">
            <v>75003.418333333335</v>
          </cell>
          <cell r="AO1823">
            <v>75135.71666666666</v>
          </cell>
          <cell r="AP1823">
            <v>75212.973333333328</v>
          </cell>
          <cell r="AQ1823">
            <v>75237.830833333326</v>
          </cell>
          <cell r="AR1823">
            <v>75310.247499999983</v>
          </cell>
          <cell r="AS1823">
            <v>75527.539166666669</v>
          </cell>
          <cell r="AT1823">
            <v>75889.705833333326</v>
          </cell>
          <cell r="AU1823">
            <v>76396.705833333326</v>
          </cell>
          <cell r="AV1823">
            <v>76187.442500000005</v>
          </cell>
          <cell r="AW1823">
            <v>75260.707500000004</v>
          </cell>
          <cell r="AX1823">
            <v>74506.843333333338</v>
          </cell>
          <cell r="AY1823">
            <v>73919.766666666677</v>
          </cell>
          <cell r="AZ1823">
            <v>73462.981666666674</v>
          </cell>
          <cell r="BA1823">
            <v>73136.488333333342</v>
          </cell>
          <cell r="BB1823">
            <v>72940.286666666681</v>
          </cell>
          <cell r="BC1823">
            <v>72874.76916666668</v>
          </cell>
          <cell r="BD1823">
            <v>72826.560833333351</v>
          </cell>
          <cell r="BE1823">
            <v>72681.935833333351</v>
          </cell>
        </row>
        <row r="1824">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row>
        <row r="1825">
          <cell r="AN1825">
            <v>-21692260.644166667</v>
          </cell>
          <cell r="AO1825">
            <v>-21644567.275833335</v>
          </cell>
          <cell r="AP1825">
            <v>-21584426.820416663</v>
          </cell>
          <cell r="AQ1825">
            <v>-21511167.469999999</v>
          </cell>
          <cell r="AR1825">
            <v>-21430657.552083332</v>
          </cell>
          <cell r="AS1825">
            <v>-21375046.822916664</v>
          </cell>
          <cell r="AT1825">
            <v>-21343784.961666662</v>
          </cell>
          <cell r="AU1825">
            <v>-21309463.281249996</v>
          </cell>
          <cell r="AV1825">
            <v>-21271524.613749996</v>
          </cell>
          <cell r="AW1825">
            <v>-21222682.002916664</v>
          </cell>
          <cell r="AX1825">
            <v>-21162646.045416664</v>
          </cell>
          <cell r="AY1825">
            <v>-21098433.762916666</v>
          </cell>
          <cell r="AZ1825">
            <v>-21122441.402916666</v>
          </cell>
          <cell r="BA1825">
            <v>-21223031.136666667</v>
          </cell>
          <cell r="BB1825">
            <v>-21315853.255833331</v>
          </cell>
          <cell r="BC1825">
            <v>-21399255.798333336</v>
          </cell>
          <cell r="BD1825">
            <v>-21460908.785000004</v>
          </cell>
          <cell r="BE1825">
            <v>-21501712.014583338</v>
          </cell>
        </row>
        <row r="1826">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row>
        <row r="1827">
          <cell r="AN1827">
            <v>-7621116.9845833331</v>
          </cell>
          <cell r="AO1827">
            <v>-7542953.9737500018</v>
          </cell>
          <cell r="AP1827">
            <v>-7502717.1950000003</v>
          </cell>
          <cell r="AQ1827">
            <v>-7483205.1487499997</v>
          </cell>
          <cell r="AR1827">
            <v>-7517752.0812499998</v>
          </cell>
          <cell r="AS1827">
            <v>-7601923.8745833337</v>
          </cell>
          <cell r="AT1827">
            <v>-7677940.6308333352</v>
          </cell>
          <cell r="AU1827">
            <v>-7737724.9329166664</v>
          </cell>
          <cell r="AV1827">
            <v>-7795763.3729166659</v>
          </cell>
          <cell r="AW1827">
            <v>-7923090.4904166656</v>
          </cell>
          <cell r="AX1827">
            <v>-8102233.0091666663</v>
          </cell>
          <cell r="AY1827">
            <v>-8245037.4375</v>
          </cell>
          <cell r="AZ1827">
            <v>-8352201.1662500007</v>
          </cell>
          <cell r="BA1827">
            <v>-8431984</v>
          </cell>
          <cell r="BB1827">
            <v>-8490570.300416667</v>
          </cell>
          <cell r="BC1827">
            <v>-8544949.0462499987</v>
          </cell>
          <cell r="BD1827">
            <v>-8530094.647499999</v>
          </cell>
          <cell r="BE1827">
            <v>-8492961.5462499987</v>
          </cell>
        </row>
        <row r="1828">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row>
        <row r="1829">
          <cell r="AN1829">
            <v>-269989.31250000006</v>
          </cell>
          <cell r="AO1829">
            <v>-273279.42166666669</v>
          </cell>
          <cell r="AP1829">
            <v>-278888.27750000003</v>
          </cell>
          <cell r="AQ1829">
            <v>-284885.6783333334</v>
          </cell>
          <cell r="AR1829">
            <v>-288678.0854166667</v>
          </cell>
          <cell r="AS1829">
            <v>-290265.49874999997</v>
          </cell>
          <cell r="AT1829">
            <v>-292241.45708333334</v>
          </cell>
          <cell r="AU1829">
            <v>-295237.60166666663</v>
          </cell>
          <cell r="AV1829">
            <v>-299253.9325</v>
          </cell>
          <cell r="AW1829">
            <v>-303658.80833333329</v>
          </cell>
          <cell r="AX1829">
            <v>-306148.52416666661</v>
          </cell>
          <cell r="AY1829">
            <v>-306511.52208333329</v>
          </cell>
          <cell r="AZ1829">
            <v>-306839.94916666666</v>
          </cell>
          <cell r="BA1829">
            <v>-304517.34791666665</v>
          </cell>
          <cell r="BB1829">
            <v>-299543.71833333332</v>
          </cell>
          <cell r="BC1829">
            <v>-294535.51791666669</v>
          </cell>
          <cell r="BD1829">
            <v>-293510.22916666669</v>
          </cell>
          <cell r="BE1829">
            <v>-296467.85208333336</v>
          </cell>
        </row>
        <row r="1830">
          <cell r="AN1830">
            <v>-20.535833333333333</v>
          </cell>
          <cell r="AO1830">
            <v>-16.072916666666668</v>
          </cell>
          <cell r="AP1830">
            <v>-13.520000000000001</v>
          </cell>
          <cell r="AQ1830">
            <v>-10.638333333333334</v>
          </cell>
          <cell r="AR1830">
            <v>-9.1974999999999998</v>
          </cell>
          <cell r="AS1830">
            <v>-9.1974999999999998</v>
          </cell>
          <cell r="AT1830">
            <v>-9.1974999999999998</v>
          </cell>
          <cell r="AU1830">
            <v>-9.1974999999999998</v>
          </cell>
          <cell r="AV1830">
            <v>-9.1974999999999998</v>
          </cell>
          <cell r="AW1830">
            <v>-9.1974999999999998</v>
          </cell>
          <cell r="AX1830">
            <v>-9.0954166666666652</v>
          </cell>
          <cell r="AY1830">
            <v>-8.7687499999999989</v>
          </cell>
          <cell r="AZ1830">
            <v>-6.419999999999999</v>
          </cell>
          <cell r="BA1830">
            <v>-4.1537499999999996</v>
          </cell>
          <cell r="BB1830">
            <v>-3.8695833333333329</v>
          </cell>
          <cell r="BC1830">
            <v>-3.3933333333333331</v>
          </cell>
          <cell r="BD1830">
            <v>-3.0591666666666666</v>
          </cell>
          <cell r="BE1830">
            <v>-3.0591666666666666</v>
          </cell>
        </row>
        <row r="1831">
          <cell r="AN1831">
            <v>-450.92083333333335</v>
          </cell>
          <cell r="AO1831">
            <v>-384.25416666666666</v>
          </cell>
          <cell r="AP1831">
            <v>-317.58750000000003</v>
          </cell>
          <cell r="AQ1831">
            <v>-250.92083333333335</v>
          </cell>
          <cell r="AR1831">
            <v>-184.25416666666669</v>
          </cell>
          <cell r="AS1831">
            <v>-117.58750000000002</v>
          </cell>
          <cell r="AT1831">
            <v>5.0974999999999495</v>
          </cell>
          <cell r="AU1831">
            <v>241.12499999999997</v>
          </cell>
          <cell r="AV1831">
            <v>660.56708333333336</v>
          </cell>
          <cell r="AW1831">
            <v>1000</v>
          </cell>
          <cell r="AX1831">
            <v>1133.3333333333333</v>
          </cell>
          <cell r="AY1831">
            <v>1233.3333333333333</v>
          </cell>
          <cell r="AZ1831">
            <v>1300</v>
          </cell>
          <cell r="BA1831">
            <v>1366.6666666666667</v>
          </cell>
          <cell r="BB1831">
            <v>1433.3333333333333</v>
          </cell>
          <cell r="BC1831">
            <v>1500</v>
          </cell>
          <cell r="BD1831">
            <v>1566.6666666666667</v>
          </cell>
          <cell r="BE1831">
            <v>1633.3333333333333</v>
          </cell>
        </row>
        <row r="1832">
          <cell r="AN1832">
            <v>-5.8333333333333336E-3</v>
          </cell>
          <cell r="AO1832">
            <v>-5.8333333333333336E-3</v>
          </cell>
          <cell r="AP1832">
            <v>-5.8333333333333336E-3</v>
          </cell>
          <cell r="AQ1832">
            <v>-5.8333333333333336E-3</v>
          </cell>
          <cell r="AR1832">
            <v>-5.8333333333333336E-3</v>
          </cell>
          <cell r="AS1832">
            <v>-5.8333333333333336E-3</v>
          </cell>
          <cell r="AT1832">
            <v>-5.8333333333333336E-3</v>
          </cell>
          <cell r="AU1832">
            <v>-5.8333333333333336E-3</v>
          </cell>
          <cell r="AV1832">
            <v>-2.9166666666666668E-3</v>
          </cell>
          <cell r="AW1832">
            <v>0</v>
          </cell>
          <cell r="AX1832">
            <v>0</v>
          </cell>
          <cell r="AY1832">
            <v>0</v>
          </cell>
          <cell r="AZ1832">
            <v>0</v>
          </cell>
          <cell r="BA1832">
            <v>0</v>
          </cell>
          <cell r="BB1832">
            <v>0</v>
          </cell>
          <cell r="BC1832">
            <v>0</v>
          </cell>
          <cell r="BD1832">
            <v>0</v>
          </cell>
          <cell r="BE1832">
            <v>0</v>
          </cell>
        </row>
        <row r="1833">
          <cell r="AN1833">
            <v>-5982240.1729166666</v>
          </cell>
          <cell r="AO1833">
            <v>-5921039.8141666679</v>
          </cell>
          <cell r="AP1833">
            <v>-5878237.7774999999</v>
          </cell>
          <cell r="AQ1833">
            <v>-5854705.0495833335</v>
          </cell>
          <cell r="AR1833">
            <v>-5886733.0145833334</v>
          </cell>
          <cell r="AS1833">
            <v>-5950505.2024999997</v>
          </cell>
          <cell r="AT1833">
            <v>-5768349.0458333334</v>
          </cell>
          <cell r="AU1833">
            <v>-5659771.0895833336</v>
          </cell>
          <cell r="AV1833">
            <v>-5817424.364583333</v>
          </cell>
          <cell r="AW1833">
            <v>-5946366.293333333</v>
          </cell>
          <cell r="AX1833">
            <v>-6112942.9579166668</v>
          </cell>
          <cell r="AY1833">
            <v>-6250607.1404166669</v>
          </cell>
          <cell r="AZ1833">
            <v>-6319794.4500000002</v>
          </cell>
          <cell r="BA1833">
            <v>-6375309.2304166667</v>
          </cell>
          <cell r="BB1833">
            <v>-6418765.7020833334</v>
          </cell>
          <cell r="BC1833">
            <v>-6450292.0362499999</v>
          </cell>
          <cell r="BD1833">
            <v>-6435859.4474999988</v>
          </cell>
          <cell r="BE1833">
            <v>-6415157.4620833322</v>
          </cell>
        </row>
        <row r="1834">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row>
        <row r="1835">
          <cell r="AN1835">
            <v>-2962982.8895833329</v>
          </cell>
          <cell r="AO1835">
            <v>-2919224.4312499999</v>
          </cell>
          <cell r="AP1835">
            <v>-2910639.6724999999</v>
          </cell>
          <cell r="AQ1835">
            <v>-2912059.4258333333</v>
          </cell>
          <cell r="AR1835">
            <v>-2908838.7962500001</v>
          </cell>
          <cell r="AS1835">
            <v>-2907336.2974999994</v>
          </cell>
          <cell r="AT1835">
            <v>-2914457.0574999996</v>
          </cell>
          <cell r="AU1835">
            <v>-2930361.0795833333</v>
          </cell>
          <cell r="AV1835">
            <v>-2942836.4104166664</v>
          </cell>
          <cell r="AW1835">
            <v>-2926040.8145833332</v>
          </cell>
          <cell r="AX1835">
            <v>-2903946.0075000003</v>
          </cell>
          <cell r="AY1835">
            <v>-2894487.8370833336</v>
          </cell>
          <cell r="AZ1835">
            <v>-2878039.625</v>
          </cell>
          <cell r="BA1835">
            <v>-2848612.3883333337</v>
          </cell>
          <cell r="BB1835">
            <v>-2800792.2370833331</v>
          </cell>
          <cell r="BC1835">
            <v>-2768321.8366666669</v>
          </cell>
          <cell r="BD1835">
            <v>-2766547.4987500003</v>
          </cell>
          <cell r="BE1835">
            <v>-2765611.1941666673</v>
          </cell>
        </row>
        <row r="1836">
          <cell r="AN1836">
            <v>-3957056.7679166663</v>
          </cell>
          <cell r="AO1836">
            <v>-3897107.1133333333</v>
          </cell>
          <cell r="AP1836">
            <v>-3888658.6599999997</v>
          </cell>
          <cell r="AQ1836">
            <v>-3897898.3725000001</v>
          </cell>
          <cell r="AR1836">
            <v>-3898041.3166666669</v>
          </cell>
          <cell r="AS1836">
            <v>-3899427.8258333337</v>
          </cell>
          <cell r="AT1836">
            <v>-3911028.0683333334</v>
          </cell>
          <cell r="AU1836">
            <v>-3938502.3083333336</v>
          </cell>
          <cell r="AV1836">
            <v>-3961695.7883333336</v>
          </cell>
          <cell r="AW1836">
            <v>-3951618.0654166662</v>
          </cell>
          <cell r="AX1836">
            <v>-3932845.5979166664</v>
          </cell>
          <cell r="AY1836">
            <v>-3927045.645</v>
          </cell>
          <cell r="AZ1836">
            <v>-3913107.6433333331</v>
          </cell>
          <cell r="BA1836">
            <v>-3883209.9587500002</v>
          </cell>
          <cell r="BB1836">
            <v>-3836265.749166667</v>
          </cell>
          <cell r="BC1836">
            <v>-3794110.7020833339</v>
          </cell>
          <cell r="BD1836">
            <v>-3780891.6966666668</v>
          </cell>
          <cell r="BE1836">
            <v>-3778088.8850000016</v>
          </cell>
        </row>
        <row r="1837">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row>
        <row r="1838">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row>
        <row r="1839">
          <cell r="AN1839">
            <v>-109106.40416666667</v>
          </cell>
          <cell r="AO1839">
            <v>-110763.12125000001</v>
          </cell>
          <cell r="AP1839">
            <v>-103855.91958333332</v>
          </cell>
          <cell r="AQ1839">
            <v>-97876.426666666652</v>
          </cell>
          <cell r="AR1839">
            <v>-101221.75083333331</v>
          </cell>
          <cell r="AS1839">
            <v>-102280.88291666667</v>
          </cell>
          <cell r="AT1839">
            <v>-100590.25833333332</v>
          </cell>
          <cell r="AU1839">
            <v>-100960.72791666667</v>
          </cell>
          <cell r="AV1839">
            <v>-102719.50708333333</v>
          </cell>
          <cell r="AW1839">
            <v>-104417.87791666668</v>
          </cell>
          <cell r="AX1839">
            <v>-103970.70166666668</v>
          </cell>
          <cell r="AY1839">
            <v>-103866.84666666666</v>
          </cell>
          <cell r="AZ1839">
            <v>-107798.33375000001</v>
          </cell>
          <cell r="BA1839">
            <v>-108957.67458333336</v>
          </cell>
          <cell r="BB1839">
            <v>-110304.03416666666</v>
          </cell>
          <cell r="BC1839">
            <v>-108801.40666666666</v>
          </cell>
          <cell r="BD1839">
            <v>-106690.50666666665</v>
          </cell>
          <cell r="BE1839">
            <v>-108426.08624999999</v>
          </cell>
        </row>
        <row r="1840">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row>
        <row r="1841">
          <cell r="AN1841">
            <v>-80403.70958333333</v>
          </cell>
          <cell r="AO1841">
            <v>-85140.676666666666</v>
          </cell>
          <cell r="AP1841">
            <v>-87539.032499999987</v>
          </cell>
          <cell r="AQ1841">
            <v>-88930.925416666665</v>
          </cell>
          <cell r="AR1841">
            <v>-89170.70458333334</v>
          </cell>
          <cell r="AS1841">
            <v>-88500.794166666674</v>
          </cell>
          <cell r="AT1841">
            <v>-87593.368333333347</v>
          </cell>
          <cell r="AU1841">
            <v>-88315.734166666647</v>
          </cell>
          <cell r="AV1841">
            <v>-90454.250416666662</v>
          </cell>
          <cell r="AW1841">
            <v>-93359.669166666645</v>
          </cell>
          <cell r="AX1841">
            <v>-96628.594583333339</v>
          </cell>
          <cell r="AY1841">
            <v>-95040.919166666674</v>
          </cell>
          <cell r="AZ1841">
            <v>-91807.186250000013</v>
          </cell>
          <cell r="BA1841">
            <v>-91040.46875</v>
          </cell>
          <cell r="BB1841">
            <v>-90895.69</v>
          </cell>
          <cell r="BC1841">
            <v>-90242.984166666676</v>
          </cell>
          <cell r="BD1841">
            <v>-90516.42833333333</v>
          </cell>
          <cell r="BE1841">
            <v>-91886.585833333331</v>
          </cell>
        </row>
        <row r="1842">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row>
        <row r="1843">
          <cell r="AN1843">
            <v>-12167.324583333329</v>
          </cell>
          <cell r="AO1843">
            <v>-11691.596249999997</v>
          </cell>
          <cell r="AP1843">
            <v>-10917.690416666666</v>
          </cell>
          <cell r="AQ1843">
            <v>-10097.259583333333</v>
          </cell>
          <cell r="AR1843">
            <v>-9495.0895833333325</v>
          </cell>
          <cell r="AS1843">
            <v>-9294.7379166666651</v>
          </cell>
          <cell r="AT1843">
            <v>-9431.7662499999988</v>
          </cell>
          <cell r="AU1843">
            <v>-9752.580416666664</v>
          </cell>
          <cell r="AV1843">
            <v>-10226.325833333331</v>
          </cell>
          <cell r="AW1843">
            <v>-10152.034166666666</v>
          </cell>
          <cell r="AX1843">
            <v>-9561.9516666666659</v>
          </cell>
          <cell r="AY1843">
            <v>-9072.6416666666664</v>
          </cell>
          <cell r="AZ1843">
            <v>-8910.6024999999991</v>
          </cell>
          <cell r="BA1843">
            <v>-9109.1674999999977</v>
          </cell>
          <cell r="BB1843">
            <v>-9410.6033333333326</v>
          </cell>
          <cell r="BC1843">
            <v>-9924.8949999999986</v>
          </cell>
          <cell r="BD1843">
            <v>-10398.280833333332</v>
          </cell>
          <cell r="BE1843">
            <v>-10621.251249999999</v>
          </cell>
        </row>
        <row r="1844">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row>
        <row r="1845">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row>
        <row r="1846">
          <cell r="AN1846">
            <v>-29059.449583333335</v>
          </cell>
          <cell r="AO1846">
            <v>-29046.477083333335</v>
          </cell>
          <cell r="AP1846">
            <v>-29000.797083333335</v>
          </cell>
          <cell r="AQ1846">
            <v>-29008.610833333329</v>
          </cell>
          <cell r="AR1846">
            <v>-29185.284166666665</v>
          </cell>
          <cell r="AS1846">
            <v>-29501.008749999994</v>
          </cell>
          <cell r="AT1846">
            <v>-29884.302083333328</v>
          </cell>
          <cell r="AU1846">
            <v>-30170.432916666661</v>
          </cell>
          <cell r="AV1846">
            <v>-30349.880833333325</v>
          </cell>
          <cell r="AW1846">
            <v>-30542.33249999999</v>
          </cell>
          <cell r="AX1846">
            <v>-30902.550833333331</v>
          </cell>
          <cell r="AY1846">
            <v>-31504.493750000005</v>
          </cell>
          <cell r="AZ1846">
            <v>-32128.182083333337</v>
          </cell>
          <cell r="BA1846">
            <v>-32436.095833333336</v>
          </cell>
          <cell r="BB1846">
            <v>-32480.607083333336</v>
          </cell>
          <cell r="BC1846">
            <v>-32506.281666666666</v>
          </cell>
          <cell r="BD1846">
            <v>-32376.324166666662</v>
          </cell>
          <cell r="BE1846">
            <v>-32101.350416666668</v>
          </cell>
        </row>
        <row r="1847">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row>
        <row r="1848">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row>
        <row r="1849">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row>
        <row r="1850">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row>
        <row r="1851">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row>
        <row r="1852">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row>
        <row r="1853">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row>
        <row r="1854">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row>
        <row r="1855">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row>
        <row r="1856">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row>
        <row r="1857">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row>
        <row r="1858">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row>
        <row r="1859">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row>
        <row r="1860">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row>
        <row r="1861">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row>
        <row r="1862">
          <cell r="AN1862">
            <v>-183750</v>
          </cell>
          <cell r="AO1862">
            <v>-183750</v>
          </cell>
          <cell r="AP1862">
            <v>-183750</v>
          </cell>
          <cell r="AQ1862">
            <v>-183750</v>
          </cell>
          <cell r="AR1862">
            <v>-183750</v>
          </cell>
          <cell r="AS1862">
            <v>-183750</v>
          </cell>
          <cell r="AT1862">
            <v>-174817.70833333334</v>
          </cell>
          <cell r="AU1862">
            <v>-154401.04166666666</v>
          </cell>
          <cell r="AV1862">
            <v>-128880.20833333333</v>
          </cell>
          <cell r="AW1862">
            <v>-113567.70833333333</v>
          </cell>
          <cell r="AX1862">
            <v>-108463.54166666667</v>
          </cell>
          <cell r="AY1862">
            <v>-98255.208333333328</v>
          </cell>
          <cell r="AZ1862">
            <v>-82942.708333333328</v>
          </cell>
          <cell r="BA1862">
            <v>-62526.041666666664</v>
          </cell>
          <cell r="BB1862">
            <v>-37005.208333333336</v>
          </cell>
          <cell r="BC1862">
            <v>-21692.708333333332</v>
          </cell>
          <cell r="BD1862">
            <v>-16588.541666666668</v>
          </cell>
          <cell r="BE1862">
            <v>-6380.208333333333</v>
          </cell>
        </row>
        <row r="1863">
          <cell r="AN1863">
            <v>-36800.14666666666</v>
          </cell>
          <cell r="AO1863">
            <v>-36800.15</v>
          </cell>
          <cell r="AP1863">
            <v>-36800.153333333328</v>
          </cell>
          <cell r="AQ1863">
            <v>-36800.156666666669</v>
          </cell>
          <cell r="AR1863">
            <v>-36800.159999999996</v>
          </cell>
          <cell r="AS1863">
            <v>-36800.16333333333</v>
          </cell>
          <cell r="AT1863">
            <v>-35011.269999999997</v>
          </cell>
          <cell r="AU1863">
            <v>-30922.368750000005</v>
          </cell>
          <cell r="AV1863">
            <v>-25811.245000000006</v>
          </cell>
          <cell r="AW1863">
            <v>-22744.565416666665</v>
          </cell>
          <cell r="AX1863">
            <v>-21722.329999999998</v>
          </cell>
          <cell r="AY1863">
            <v>-19677.872083333335</v>
          </cell>
          <cell r="AZ1863">
            <v>-16611.191666666666</v>
          </cell>
          <cell r="BA1863">
            <v>-12522.28875</v>
          </cell>
          <cell r="BB1863">
            <v>-7411.163333333333</v>
          </cell>
          <cell r="BC1863">
            <v>-4344.4820833333333</v>
          </cell>
          <cell r="BD1863">
            <v>-3322.2450000000003</v>
          </cell>
          <cell r="BE1863">
            <v>-1277.7854166666666</v>
          </cell>
        </row>
        <row r="1864">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row>
        <row r="1865">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row>
        <row r="1866">
          <cell r="AN1866">
            <v>-268125</v>
          </cell>
          <cell r="AO1866">
            <v>-268125</v>
          </cell>
          <cell r="AP1866">
            <v>-268125</v>
          </cell>
          <cell r="AQ1866">
            <v>-268125</v>
          </cell>
          <cell r="AR1866">
            <v>-268125</v>
          </cell>
          <cell r="AS1866">
            <v>-268125</v>
          </cell>
          <cell r="AT1866">
            <v>-268125</v>
          </cell>
          <cell r="AU1866">
            <v>-268125</v>
          </cell>
          <cell r="AV1866">
            <v>-268125</v>
          </cell>
          <cell r="AW1866">
            <v>-268125</v>
          </cell>
          <cell r="AX1866">
            <v>-268125</v>
          </cell>
          <cell r="AY1866">
            <v>-268125</v>
          </cell>
          <cell r="AZ1866">
            <v>-268125</v>
          </cell>
          <cell r="BA1866">
            <v>-268125</v>
          </cell>
          <cell r="BB1866">
            <v>-268125</v>
          </cell>
          <cell r="BC1866">
            <v>-268125</v>
          </cell>
          <cell r="BD1866">
            <v>-268125</v>
          </cell>
          <cell r="BE1866">
            <v>-268125</v>
          </cell>
        </row>
        <row r="1867">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row>
        <row r="1868">
          <cell r="AN1868">
            <v>-36000</v>
          </cell>
          <cell r="AO1868">
            <v>-36000</v>
          </cell>
          <cell r="AP1868">
            <v>-36000</v>
          </cell>
          <cell r="AQ1868">
            <v>-36000</v>
          </cell>
          <cell r="AR1868">
            <v>-36000</v>
          </cell>
          <cell r="AS1868">
            <v>-36000</v>
          </cell>
          <cell r="AT1868">
            <v>-36000</v>
          </cell>
          <cell r="AU1868">
            <v>-36000</v>
          </cell>
          <cell r="AV1868">
            <v>-36000</v>
          </cell>
          <cell r="AW1868">
            <v>-36000</v>
          </cell>
          <cell r="AX1868">
            <v>-36000</v>
          </cell>
          <cell r="AY1868">
            <v>-36000</v>
          </cell>
          <cell r="AZ1868">
            <v>-36000</v>
          </cell>
          <cell r="BA1868">
            <v>-36000</v>
          </cell>
          <cell r="BB1868">
            <v>-36000</v>
          </cell>
          <cell r="BC1868">
            <v>-36000</v>
          </cell>
          <cell r="BD1868">
            <v>-36000</v>
          </cell>
          <cell r="BE1868">
            <v>-36000</v>
          </cell>
        </row>
        <row r="1869">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row>
        <row r="1870">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row>
        <row r="1871">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row>
        <row r="1872">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row>
        <row r="1873">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row>
        <row r="1874">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row>
        <row r="1875">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row>
        <row r="1876">
          <cell r="AN1876">
            <v>-50965.369166666671</v>
          </cell>
          <cell r="AO1876">
            <v>-46686.706249999996</v>
          </cell>
          <cell r="AP1876">
            <v>-53850.317916666674</v>
          </cell>
          <cell r="AQ1876">
            <v>-61651.950833333336</v>
          </cell>
          <cell r="AR1876">
            <v>-65135.57416666668</v>
          </cell>
          <cell r="AS1876">
            <v>-65364.555833333339</v>
          </cell>
          <cell r="AT1876">
            <v>-65488.213333333326</v>
          </cell>
          <cell r="AU1876">
            <v>-65613.028749999983</v>
          </cell>
          <cell r="AV1876">
            <v>-65737.844583333339</v>
          </cell>
          <cell r="AW1876">
            <v>-65756.178750000006</v>
          </cell>
          <cell r="AX1876">
            <v>-65668.03125</v>
          </cell>
          <cell r="AY1876">
            <v>-65651.93250000001</v>
          </cell>
          <cell r="AZ1876">
            <v>-65735.139583333337</v>
          </cell>
          <cell r="BA1876">
            <v>-65746.297916666677</v>
          </cell>
          <cell r="BB1876">
            <v>-65764.63208333333</v>
          </cell>
          <cell r="BC1876">
            <v>-65782.966249999998</v>
          </cell>
          <cell r="BD1876">
            <v>-65695.976250000007</v>
          </cell>
          <cell r="BE1876">
            <v>-65503.662083333336</v>
          </cell>
        </row>
        <row r="1877">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row>
        <row r="1878">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row>
        <row r="1879">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row>
        <row r="1880">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row>
        <row r="1881">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row>
        <row r="1882">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row>
        <row r="1883">
          <cell r="AN1883">
            <v>-1749999.8366666667</v>
          </cell>
          <cell r="AO1883">
            <v>-1749999.8333333333</v>
          </cell>
          <cell r="AP1883">
            <v>-1749999.83</v>
          </cell>
          <cell r="AQ1883">
            <v>-1749999.8266666664</v>
          </cell>
          <cell r="AR1883">
            <v>-1749999.8233333332</v>
          </cell>
          <cell r="AS1883">
            <v>-1749999.8200000003</v>
          </cell>
          <cell r="AT1883">
            <v>-1749999.8166666667</v>
          </cell>
          <cell r="AU1883">
            <v>-1749999.8133333335</v>
          </cell>
          <cell r="AV1883">
            <v>-1749999.8099999998</v>
          </cell>
          <cell r="AW1883">
            <v>-1749999.8066666666</v>
          </cell>
          <cell r="AX1883">
            <v>-1749999.8033333335</v>
          </cell>
          <cell r="AY1883">
            <v>-1749999.7999999998</v>
          </cell>
          <cell r="AZ1883">
            <v>-1749999.7966666666</v>
          </cell>
          <cell r="BA1883">
            <v>-1749999.7933333337</v>
          </cell>
          <cell r="BB1883">
            <v>-1749999.79</v>
          </cell>
          <cell r="BC1883">
            <v>-1749999.7866666669</v>
          </cell>
          <cell r="BD1883">
            <v>-1749999.7833333332</v>
          </cell>
          <cell r="BE1883">
            <v>-1749999.78</v>
          </cell>
        </row>
        <row r="1884">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row>
        <row r="1885">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row>
        <row r="1886">
          <cell r="AN1886">
            <v>-3369999.8333333326</v>
          </cell>
          <cell r="AO1886">
            <v>-3369999.8299999996</v>
          </cell>
          <cell r="AP1886">
            <v>-3369999.8266666667</v>
          </cell>
          <cell r="AQ1886">
            <v>-3369999.8233333337</v>
          </cell>
          <cell r="AR1886">
            <v>-3369999.82</v>
          </cell>
          <cell r="AS1886">
            <v>-3369999.8166666664</v>
          </cell>
          <cell r="AT1886">
            <v>-3369999.813333333</v>
          </cell>
          <cell r="AU1886">
            <v>-3369999.8100000005</v>
          </cell>
          <cell r="AV1886">
            <v>-3369999.8066666666</v>
          </cell>
          <cell r="AW1886">
            <v>-3369999.8033333332</v>
          </cell>
          <cell r="AX1886">
            <v>-3369999.8000000007</v>
          </cell>
          <cell r="AY1886">
            <v>-3369999.7966666669</v>
          </cell>
          <cell r="AZ1886">
            <v>-3369999.793333333</v>
          </cell>
          <cell r="BA1886">
            <v>-3369999.7899999996</v>
          </cell>
          <cell r="BB1886">
            <v>-3369999.7866666666</v>
          </cell>
          <cell r="BC1886">
            <v>-3369999.7833333337</v>
          </cell>
          <cell r="BD1886">
            <v>-3369999.7800000007</v>
          </cell>
          <cell r="BE1886">
            <v>-3369999.7766666668</v>
          </cell>
        </row>
        <row r="1887">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row>
        <row r="1888">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row>
        <row r="1889">
          <cell r="AN1889">
            <v>-227253.97500000001</v>
          </cell>
          <cell r="AO1889">
            <v>-235524.03125</v>
          </cell>
          <cell r="AP1889">
            <v>-244230.54374999998</v>
          </cell>
          <cell r="AQ1889">
            <v>-253712.17208333334</v>
          </cell>
          <cell r="AR1889">
            <v>-263968.91624999995</v>
          </cell>
          <cell r="AS1889">
            <v>-274225.66041666659</v>
          </cell>
          <cell r="AT1889">
            <v>-285255.40999999997</v>
          </cell>
          <cell r="AU1889">
            <v>-297052.99374999991</v>
          </cell>
          <cell r="AV1889">
            <v>-308845.40624999994</v>
          </cell>
          <cell r="AW1889">
            <v>-321371.60125000001</v>
          </cell>
          <cell r="AX1889">
            <v>-334236.48208333331</v>
          </cell>
          <cell r="AY1889">
            <v>-346706.26624999999</v>
          </cell>
          <cell r="AZ1889">
            <v>-359887.07416666666</v>
          </cell>
          <cell r="BA1889">
            <v>-373778.90583333327</v>
          </cell>
          <cell r="BB1889">
            <v>-387670.73749999999</v>
          </cell>
          <cell r="BC1889">
            <v>-402469.59416666668</v>
          </cell>
          <cell r="BD1889">
            <v>-418175.47583333333</v>
          </cell>
          <cell r="BE1889">
            <v>-433826.10291666671</v>
          </cell>
        </row>
        <row r="1890">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row>
        <row r="1891">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row>
        <row r="1892">
          <cell r="AN1892">
            <v>-5265000</v>
          </cell>
          <cell r="AO1892">
            <v>-5265000</v>
          </cell>
          <cell r="AP1892">
            <v>-5265000</v>
          </cell>
          <cell r="AQ1892">
            <v>-5265000</v>
          </cell>
          <cell r="AR1892">
            <v>-5265000</v>
          </cell>
          <cell r="AS1892">
            <v>-5265000</v>
          </cell>
          <cell r="AT1892">
            <v>-5265000</v>
          </cell>
          <cell r="AU1892">
            <v>-5265000</v>
          </cell>
          <cell r="AV1892">
            <v>-5265000</v>
          </cell>
          <cell r="AW1892">
            <v>-5265000</v>
          </cell>
          <cell r="AX1892">
            <v>-5265000</v>
          </cell>
          <cell r="AY1892">
            <v>-5265000</v>
          </cell>
          <cell r="AZ1892">
            <v>-5265000</v>
          </cell>
          <cell r="BA1892">
            <v>-5265000</v>
          </cell>
          <cell r="BB1892">
            <v>-5265000</v>
          </cell>
          <cell r="BC1892">
            <v>-5265000</v>
          </cell>
          <cell r="BD1892">
            <v>-5265000</v>
          </cell>
          <cell r="BE1892">
            <v>-5265000</v>
          </cell>
        </row>
        <row r="1893">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row>
        <row r="1894">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row>
        <row r="1895">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row>
        <row r="1896">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row>
        <row r="1897">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row>
        <row r="1898">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row>
        <row r="1899">
          <cell r="AN1899">
            <v>-4036097.4966666666</v>
          </cell>
          <cell r="AO1899">
            <v>-4036097.5000000005</v>
          </cell>
          <cell r="AP1899">
            <v>-4036097.5033333339</v>
          </cell>
          <cell r="AQ1899">
            <v>-4036097.5066666664</v>
          </cell>
          <cell r="AR1899">
            <v>-4036097.51</v>
          </cell>
          <cell r="AS1899">
            <v>-4036097.5133333337</v>
          </cell>
          <cell r="AT1899">
            <v>-4036097.5166666671</v>
          </cell>
          <cell r="AU1899">
            <v>-4036097.5199999996</v>
          </cell>
          <cell r="AV1899">
            <v>-4036097.523333333</v>
          </cell>
          <cell r="AW1899">
            <v>-4036097.5266666668</v>
          </cell>
          <cell r="AX1899">
            <v>-4036097.5300000007</v>
          </cell>
          <cell r="AY1899">
            <v>-4036097.5333333337</v>
          </cell>
          <cell r="AZ1899">
            <v>-4036097.5366666666</v>
          </cell>
          <cell r="BA1899">
            <v>-4036097.5399999996</v>
          </cell>
          <cell r="BB1899">
            <v>-4036097.5433333335</v>
          </cell>
          <cell r="BC1899">
            <v>-4036097.5466666673</v>
          </cell>
          <cell r="BD1899">
            <v>-4036097.5500000003</v>
          </cell>
          <cell r="BE1899">
            <v>-4036097.5533333332</v>
          </cell>
        </row>
        <row r="1900">
          <cell r="AN1900">
            <v>-4312500</v>
          </cell>
          <cell r="AO1900">
            <v>-4312500</v>
          </cell>
          <cell r="AP1900">
            <v>-4312500</v>
          </cell>
          <cell r="AQ1900">
            <v>-3986328.125</v>
          </cell>
          <cell r="AR1900">
            <v>-3626953.125</v>
          </cell>
          <cell r="AS1900">
            <v>-3501953.125</v>
          </cell>
          <cell r="AT1900">
            <v>-3259765.625</v>
          </cell>
          <cell r="AU1900">
            <v>-2900390.625</v>
          </cell>
          <cell r="AV1900">
            <v>-2423828.125</v>
          </cell>
          <cell r="AW1900">
            <v>-1830078.125</v>
          </cell>
          <cell r="AX1900">
            <v>-1470703.125</v>
          </cell>
          <cell r="AY1900">
            <v>-1345703.125</v>
          </cell>
          <cell r="AZ1900">
            <v>-1103515.625</v>
          </cell>
          <cell r="BA1900">
            <v>-744140.625</v>
          </cell>
          <cell r="BB1900">
            <v>-267578.125</v>
          </cell>
          <cell r="BC1900">
            <v>0</v>
          </cell>
          <cell r="BD1900">
            <v>0</v>
          </cell>
          <cell r="BE1900">
            <v>0</v>
          </cell>
        </row>
        <row r="1901">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row>
        <row r="1902">
          <cell r="AN1902">
            <v>-2273687.5</v>
          </cell>
          <cell r="AO1902">
            <v>-2273687.5</v>
          </cell>
          <cell r="AP1902">
            <v>-2273687.5</v>
          </cell>
          <cell r="AQ1902">
            <v>-2192484.375</v>
          </cell>
          <cell r="AR1902">
            <v>-2003010.4166666667</v>
          </cell>
          <cell r="AS1902">
            <v>-1759401.0416666667</v>
          </cell>
          <cell r="AT1902">
            <v>-1461656.25</v>
          </cell>
          <cell r="AU1902">
            <v>-1272182.2916666667</v>
          </cell>
          <cell r="AV1902">
            <v>-1190979.1666666667</v>
          </cell>
          <cell r="AW1902">
            <v>-1055640.625</v>
          </cell>
          <cell r="AX1902">
            <v>-866166.66666666663</v>
          </cell>
          <cell r="AY1902">
            <v>-622557.29166666663</v>
          </cell>
          <cell r="AZ1902">
            <v>-324812.5</v>
          </cell>
          <cell r="BA1902">
            <v>-135338.54166666666</v>
          </cell>
          <cell r="BB1902">
            <v>-54135.416666666664</v>
          </cell>
          <cell r="BC1902">
            <v>0</v>
          </cell>
          <cell r="BD1902">
            <v>0</v>
          </cell>
          <cell r="BE1902">
            <v>0</v>
          </cell>
        </row>
        <row r="1903">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row>
        <row r="1904">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row>
        <row r="1905">
          <cell r="AN1905">
            <v>-22876.098750000001</v>
          </cell>
          <cell r="AO1905">
            <v>-23034.510833333334</v>
          </cell>
          <cell r="AP1905">
            <v>-23217.447083333333</v>
          </cell>
          <cell r="AQ1905">
            <v>-23268.539583333335</v>
          </cell>
          <cell r="AR1905">
            <v>-22863.907499999998</v>
          </cell>
          <cell r="AS1905">
            <v>-22019.93416666667</v>
          </cell>
          <cell r="AT1905">
            <v>-18129.512500000001</v>
          </cell>
          <cell r="AU1905">
            <v>-14038.390000000007</v>
          </cell>
          <cell r="AV1905">
            <v>-12756.480416666671</v>
          </cell>
          <cell r="AW1905">
            <v>-11388.972500000002</v>
          </cell>
          <cell r="AX1905">
            <v>-9931.1983333333337</v>
          </cell>
          <cell r="AY1905">
            <v>-8455.1266666666652</v>
          </cell>
          <cell r="AZ1905">
            <v>-6988.534583333334</v>
          </cell>
          <cell r="BA1905">
            <v>-5513.208333333333</v>
          </cell>
          <cell r="BB1905">
            <v>-4023.9879166666665</v>
          </cell>
          <cell r="BC1905">
            <v>-2543.8508333333334</v>
          </cell>
          <cell r="BD1905">
            <v>-1514.2479166666669</v>
          </cell>
          <cell r="BE1905">
            <v>-908.54875000000004</v>
          </cell>
        </row>
        <row r="1906">
          <cell r="AN1906">
            <v>-4248554.4933333332</v>
          </cell>
          <cell r="AO1906">
            <v>-4248554.49</v>
          </cell>
          <cell r="AP1906">
            <v>-4248554.4866666663</v>
          </cell>
          <cell r="AQ1906">
            <v>-4248554.4833333325</v>
          </cell>
          <cell r="AR1906">
            <v>-4248554.4799999995</v>
          </cell>
          <cell r="AS1906">
            <v>-4248554.4766666666</v>
          </cell>
          <cell r="AT1906">
            <v>-4248554.4733333336</v>
          </cell>
          <cell r="AU1906">
            <v>-4248554.47</v>
          </cell>
          <cell r="AV1906">
            <v>-4248554.4666666659</v>
          </cell>
          <cell r="AW1906">
            <v>-4248554.4633333338</v>
          </cell>
          <cell r="AX1906">
            <v>-4248554.46</v>
          </cell>
          <cell r="AY1906">
            <v>-4248554.4566666661</v>
          </cell>
          <cell r="AZ1906">
            <v>-4248554.4533333331</v>
          </cell>
          <cell r="BA1906">
            <v>-4248554.45</v>
          </cell>
          <cell r="BB1906">
            <v>-4248554.4466666663</v>
          </cell>
          <cell r="BC1906">
            <v>-4248554.4433333334</v>
          </cell>
          <cell r="BD1906">
            <v>-4248554.4400000004</v>
          </cell>
          <cell r="BE1906">
            <v>-4248554.4366666675</v>
          </cell>
        </row>
        <row r="1907">
          <cell r="AN1907">
            <v>-4757783.3299999991</v>
          </cell>
          <cell r="AO1907">
            <v>-4757783.3299999991</v>
          </cell>
          <cell r="AP1907">
            <v>-4757783.3299999991</v>
          </cell>
          <cell r="AQ1907">
            <v>-4757783.3299999991</v>
          </cell>
          <cell r="AR1907">
            <v>-4757783.3299999991</v>
          </cell>
          <cell r="AS1907">
            <v>-4757783.3299999991</v>
          </cell>
          <cell r="AT1907">
            <v>-4757783.3299999991</v>
          </cell>
          <cell r="AU1907">
            <v>-4757783.3299999991</v>
          </cell>
          <cell r="AV1907">
            <v>-4757783.3299999991</v>
          </cell>
          <cell r="AW1907">
            <v>-4757783.3299999991</v>
          </cell>
          <cell r="AX1907">
            <v>-4757783.3299999991</v>
          </cell>
          <cell r="AY1907">
            <v>-4757783.3299999991</v>
          </cell>
          <cell r="AZ1907">
            <v>-4757783.3299999991</v>
          </cell>
          <cell r="BA1907">
            <v>-4757783.3299999991</v>
          </cell>
          <cell r="BB1907">
            <v>-4757783.3299999991</v>
          </cell>
          <cell r="BC1907">
            <v>-4757783.3299999991</v>
          </cell>
          <cell r="BD1907">
            <v>-4757783.3299999991</v>
          </cell>
          <cell r="BE1907">
            <v>-4757783.3299999991</v>
          </cell>
        </row>
        <row r="1908">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row>
        <row r="1909">
          <cell r="AN1909">
            <v>-5085208.4466666672</v>
          </cell>
          <cell r="AO1909">
            <v>-5085208.4499999993</v>
          </cell>
          <cell r="AP1909">
            <v>-5085208.4533333331</v>
          </cell>
          <cell r="AQ1909">
            <v>-5085208.4566666661</v>
          </cell>
          <cell r="AR1909">
            <v>-5085208.46</v>
          </cell>
          <cell r="AS1909">
            <v>-5085208.4633333338</v>
          </cell>
          <cell r="AT1909">
            <v>-5085208.4666666659</v>
          </cell>
          <cell r="AU1909">
            <v>-5085208.47</v>
          </cell>
          <cell r="AV1909">
            <v>-5085208.4733333336</v>
          </cell>
          <cell r="AW1909">
            <v>-5085208.4766666666</v>
          </cell>
          <cell r="AX1909">
            <v>-5085208.4799999995</v>
          </cell>
          <cell r="AY1909">
            <v>-5085208.4833333334</v>
          </cell>
          <cell r="AZ1909">
            <v>-5085208.4866666663</v>
          </cell>
          <cell r="BA1909">
            <v>-5085208.49</v>
          </cell>
          <cell r="BB1909">
            <v>-5085208.4933333332</v>
          </cell>
          <cell r="BC1909">
            <v>-5085208.4966666661</v>
          </cell>
          <cell r="BD1909">
            <v>-5085208.5000000009</v>
          </cell>
          <cell r="BE1909">
            <v>-5085208.5033333339</v>
          </cell>
        </row>
        <row r="1910">
          <cell r="AN1910">
            <v>-100998.90583333334</v>
          </cell>
          <cell r="AO1910">
            <v>-90231.019583333342</v>
          </cell>
          <cell r="AP1910">
            <v>-94708.509583333333</v>
          </cell>
          <cell r="AQ1910">
            <v>-96740.937500000015</v>
          </cell>
          <cell r="AR1910">
            <v>-96755.523750000008</v>
          </cell>
          <cell r="AS1910">
            <v>-96725.927916666653</v>
          </cell>
          <cell r="AT1910">
            <v>-96575.757916666669</v>
          </cell>
          <cell r="AU1910">
            <v>-96149.271249999991</v>
          </cell>
          <cell r="AV1910">
            <v>-95992.179166666654</v>
          </cell>
          <cell r="AW1910">
            <v>-96544.690833333312</v>
          </cell>
          <cell r="AX1910">
            <v>-96943.420833333323</v>
          </cell>
          <cell r="AY1910">
            <v>-97482.40416666666</v>
          </cell>
          <cell r="AZ1910">
            <v>-98442.067500000005</v>
          </cell>
          <cell r="BA1910">
            <v>-98836.723333333342</v>
          </cell>
          <cell r="BB1910">
            <v>-99244.012500000012</v>
          </cell>
          <cell r="BC1910">
            <v>-100071.53750000002</v>
          </cell>
          <cell r="BD1910">
            <v>-100910.94583333335</v>
          </cell>
          <cell r="BE1910">
            <v>-101761.07083333335</v>
          </cell>
        </row>
        <row r="1911">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row>
        <row r="1912">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row>
        <row r="1913">
          <cell r="AN1913">
            <v>-5876937.5</v>
          </cell>
          <cell r="AO1913">
            <v>-5876937.5</v>
          </cell>
          <cell r="AP1913">
            <v>-5876937.5</v>
          </cell>
          <cell r="AQ1913">
            <v>-5876937.5</v>
          </cell>
          <cell r="AR1913">
            <v>-5876937.5</v>
          </cell>
          <cell r="AS1913">
            <v>-5876937.5</v>
          </cell>
          <cell r="AT1913">
            <v>-5876937.5</v>
          </cell>
          <cell r="AU1913">
            <v>-5876937.5</v>
          </cell>
          <cell r="AV1913">
            <v>-5876937.5</v>
          </cell>
          <cell r="AW1913">
            <v>-5876937.5</v>
          </cell>
          <cell r="AX1913">
            <v>-5876937.5</v>
          </cell>
          <cell r="AY1913">
            <v>-5876937.5</v>
          </cell>
          <cell r="AZ1913">
            <v>-5876937.5</v>
          </cell>
          <cell r="BA1913">
            <v>-5876937.5</v>
          </cell>
          <cell r="BB1913">
            <v>-5876937.5</v>
          </cell>
          <cell r="BC1913">
            <v>-5876937.5</v>
          </cell>
          <cell r="BD1913">
            <v>-5876937.5</v>
          </cell>
          <cell r="BE1913">
            <v>-5876937.5</v>
          </cell>
        </row>
        <row r="1914">
          <cell r="AN1914">
            <v>-4813069.5266666664</v>
          </cell>
          <cell r="AO1914">
            <v>-4813069.53</v>
          </cell>
          <cell r="AP1914">
            <v>-4813069.5333333332</v>
          </cell>
          <cell r="AQ1914">
            <v>-4813069.5366666662</v>
          </cell>
          <cell r="AR1914">
            <v>-4813069.54</v>
          </cell>
          <cell r="AS1914">
            <v>-4813069.5433333339</v>
          </cell>
          <cell r="AT1914">
            <v>-4813069.5466666678</v>
          </cell>
          <cell r="AU1914">
            <v>-4813069.55</v>
          </cell>
          <cell r="AV1914">
            <v>-4813069.5533333337</v>
          </cell>
          <cell r="AW1914">
            <v>-4813069.5566666666</v>
          </cell>
          <cell r="AX1914">
            <v>-4813069.5599999996</v>
          </cell>
          <cell r="AY1914">
            <v>-4813069.5633333335</v>
          </cell>
          <cell r="AZ1914">
            <v>-4813069.5666666655</v>
          </cell>
          <cell r="BA1914">
            <v>-4813069.5699999994</v>
          </cell>
          <cell r="BB1914">
            <v>-4813069.5733333332</v>
          </cell>
          <cell r="BC1914">
            <v>-4813069.5766666671</v>
          </cell>
          <cell r="BD1914">
            <v>-4813069.5799999991</v>
          </cell>
          <cell r="BE1914">
            <v>-4813069.583333334</v>
          </cell>
        </row>
        <row r="1915">
          <cell r="AN1915">
            <v>-3642527.5966666662</v>
          </cell>
          <cell r="AO1915">
            <v>-3642527.5933333333</v>
          </cell>
          <cell r="AP1915">
            <v>-3642527.59</v>
          </cell>
          <cell r="AQ1915">
            <v>-3642527.5866666664</v>
          </cell>
          <cell r="AR1915">
            <v>-3642527.5833333326</v>
          </cell>
          <cell r="AS1915">
            <v>-3642527.5799999996</v>
          </cell>
          <cell r="AT1915">
            <v>-3642527.5766666667</v>
          </cell>
          <cell r="AU1915">
            <v>-3642527.5733333337</v>
          </cell>
          <cell r="AV1915">
            <v>-3642527.57</v>
          </cell>
          <cell r="AW1915">
            <v>-3642527.5666666664</v>
          </cell>
          <cell r="AX1915">
            <v>-3642527.563333333</v>
          </cell>
          <cell r="AY1915">
            <v>-3642527.5600000005</v>
          </cell>
          <cell r="AZ1915">
            <v>-3642527.5566666666</v>
          </cell>
          <cell r="BA1915">
            <v>-3642527.5533333332</v>
          </cell>
          <cell r="BB1915">
            <v>-3642527.5500000007</v>
          </cell>
          <cell r="BC1915">
            <v>-3642527.5466666669</v>
          </cell>
          <cell r="BD1915">
            <v>-3642527.543333333</v>
          </cell>
          <cell r="BE1915">
            <v>-3642527.5399999996</v>
          </cell>
        </row>
        <row r="1916">
          <cell r="AN1916">
            <v>-4322466.66</v>
          </cell>
          <cell r="AO1916">
            <v>-4322466.6599999992</v>
          </cell>
          <cell r="AP1916">
            <v>-4322466.6599999992</v>
          </cell>
          <cell r="AQ1916">
            <v>-4322466.6599999992</v>
          </cell>
          <cell r="AR1916">
            <v>-4322466.6599999992</v>
          </cell>
          <cell r="AS1916">
            <v>-4322466.6599999992</v>
          </cell>
          <cell r="AT1916">
            <v>-4322466.66</v>
          </cell>
          <cell r="AU1916">
            <v>-4322466.6599999992</v>
          </cell>
          <cell r="AV1916">
            <v>-4322466.6599999992</v>
          </cell>
          <cell r="AW1916">
            <v>-4322466.6599999992</v>
          </cell>
          <cell r="AX1916">
            <v>-4322466.6599999992</v>
          </cell>
          <cell r="AY1916">
            <v>-4322466.6599999992</v>
          </cell>
          <cell r="AZ1916">
            <v>-4322466.66</v>
          </cell>
          <cell r="BA1916">
            <v>-4322466.6599999992</v>
          </cell>
          <cell r="BB1916">
            <v>-4322466.6599999992</v>
          </cell>
          <cell r="BC1916">
            <v>-4322466.6599999992</v>
          </cell>
          <cell r="BD1916">
            <v>-4322466.6599999992</v>
          </cell>
          <cell r="BE1916">
            <v>-4322466.6599999992</v>
          </cell>
        </row>
        <row r="1917">
          <cell r="AN1917">
            <v>-2802041.6700000004</v>
          </cell>
          <cell r="AO1917">
            <v>-2802041.6700000004</v>
          </cell>
          <cell r="AP1917">
            <v>-2802041.6700000004</v>
          </cell>
          <cell r="AQ1917">
            <v>-2802041.6700000004</v>
          </cell>
          <cell r="AR1917">
            <v>-2802041.6700000004</v>
          </cell>
          <cell r="AS1917">
            <v>-2802041.6700000004</v>
          </cell>
          <cell r="AT1917">
            <v>-2802041.6700000004</v>
          </cell>
          <cell r="AU1917">
            <v>-2802041.6700000004</v>
          </cell>
          <cell r="AV1917">
            <v>-2802041.6700000004</v>
          </cell>
          <cell r="AW1917">
            <v>-2802041.6700000004</v>
          </cell>
          <cell r="AX1917">
            <v>-2802041.6700000004</v>
          </cell>
          <cell r="AY1917">
            <v>-2802041.6700000004</v>
          </cell>
          <cell r="AZ1917">
            <v>-2802041.6700000004</v>
          </cell>
          <cell r="BA1917">
            <v>-2802041.6700000004</v>
          </cell>
          <cell r="BB1917">
            <v>-2802041.6700000004</v>
          </cell>
          <cell r="BC1917">
            <v>-2802041.6700000004</v>
          </cell>
          <cell r="BD1917">
            <v>-2802041.6700000004</v>
          </cell>
          <cell r="BE1917">
            <v>-2802041.6700000004</v>
          </cell>
        </row>
        <row r="1918">
          <cell r="AN1918">
            <v>-534625</v>
          </cell>
          <cell r="AO1918">
            <v>-534625</v>
          </cell>
          <cell r="AP1918">
            <v>-534625</v>
          </cell>
          <cell r="AQ1918">
            <v>-534625</v>
          </cell>
          <cell r="AR1918">
            <v>-534625</v>
          </cell>
          <cell r="AS1918">
            <v>-534625</v>
          </cell>
          <cell r="AT1918">
            <v>-534625</v>
          </cell>
          <cell r="AU1918">
            <v>-534625</v>
          </cell>
          <cell r="AV1918">
            <v>-534625</v>
          </cell>
          <cell r="AW1918">
            <v>-534625</v>
          </cell>
          <cell r="AX1918">
            <v>-534625</v>
          </cell>
          <cell r="AY1918">
            <v>-534625</v>
          </cell>
          <cell r="AZ1918">
            <v>-534625</v>
          </cell>
          <cell r="BA1918">
            <v>-534625</v>
          </cell>
          <cell r="BB1918">
            <v>-534625</v>
          </cell>
          <cell r="BC1918">
            <v>-534625</v>
          </cell>
          <cell r="BD1918">
            <v>-534625</v>
          </cell>
          <cell r="BE1918">
            <v>-534625</v>
          </cell>
        </row>
        <row r="1919">
          <cell r="AN1919">
            <v>-24239.434583333335</v>
          </cell>
          <cell r="AO1919">
            <v>-24568.88791666667</v>
          </cell>
          <cell r="AP1919">
            <v>-24846.341249999998</v>
          </cell>
          <cell r="AQ1919">
            <v>-25098.697916666668</v>
          </cell>
          <cell r="AR1919">
            <v>-25359.520833333332</v>
          </cell>
          <cell r="AS1919">
            <v>-25642.952916666662</v>
          </cell>
          <cell r="AT1919">
            <v>-25956.973333333332</v>
          </cell>
          <cell r="AU1919">
            <v>-26309.620833333334</v>
          </cell>
          <cell r="AV1919">
            <v>-26714.342083333333</v>
          </cell>
          <cell r="AW1919">
            <v>-27199.793333333335</v>
          </cell>
          <cell r="AX1919">
            <v>-26555.455833333337</v>
          </cell>
          <cell r="AY1919">
            <v>-25143.695416666669</v>
          </cell>
          <cell r="AZ1919">
            <v>-24544.105</v>
          </cell>
          <cell r="BA1919">
            <v>-24728.802500000002</v>
          </cell>
          <cell r="BB1919">
            <v>-25713.677499999994</v>
          </cell>
          <cell r="BC1919">
            <v>-27495.624166666665</v>
          </cell>
          <cell r="BD1919">
            <v>-30050.939583333336</v>
          </cell>
          <cell r="BE1919">
            <v>-33350.547500000001</v>
          </cell>
        </row>
        <row r="1920">
          <cell r="AN1920">
            <v>-1589982.33</v>
          </cell>
          <cell r="AO1920">
            <v>-1589982.3299999998</v>
          </cell>
          <cell r="AP1920">
            <v>-1589982.33</v>
          </cell>
          <cell r="AQ1920">
            <v>-1589982.33</v>
          </cell>
          <cell r="AR1920">
            <v>-1589982.33</v>
          </cell>
          <cell r="AS1920">
            <v>-1589982.33</v>
          </cell>
          <cell r="AT1920">
            <v>-1589982.33</v>
          </cell>
          <cell r="AU1920">
            <v>-1589982.3299999998</v>
          </cell>
          <cell r="AV1920">
            <v>-1589982.33</v>
          </cell>
          <cell r="AW1920">
            <v>-1589982.33</v>
          </cell>
          <cell r="AX1920">
            <v>-1589982.33</v>
          </cell>
          <cell r="AY1920">
            <v>-1589982.33</v>
          </cell>
          <cell r="AZ1920">
            <v>-1589982.33</v>
          </cell>
          <cell r="BA1920">
            <v>-1589982.3299999998</v>
          </cell>
          <cell r="BB1920">
            <v>-1589982.33</v>
          </cell>
          <cell r="BC1920">
            <v>-1589982.33</v>
          </cell>
          <cell r="BD1920">
            <v>-1589982.33</v>
          </cell>
          <cell r="BE1920">
            <v>-1589982.33</v>
          </cell>
        </row>
        <row r="1921">
          <cell r="AN1921">
            <v>-275600</v>
          </cell>
          <cell r="AO1921">
            <v>-275600</v>
          </cell>
          <cell r="AP1921">
            <v>-275600</v>
          </cell>
          <cell r="AQ1921">
            <v>-275600</v>
          </cell>
          <cell r="AR1921">
            <v>-275600</v>
          </cell>
          <cell r="AS1921">
            <v>-275600</v>
          </cell>
          <cell r="AT1921">
            <v>-275600</v>
          </cell>
          <cell r="AU1921">
            <v>-275600</v>
          </cell>
          <cell r="AV1921">
            <v>-275600</v>
          </cell>
          <cell r="AW1921">
            <v>-275600</v>
          </cell>
          <cell r="AX1921">
            <v>-275600</v>
          </cell>
          <cell r="AY1921">
            <v>-275600</v>
          </cell>
          <cell r="AZ1921">
            <v>-275600</v>
          </cell>
          <cell r="BA1921">
            <v>-275600</v>
          </cell>
          <cell r="BB1921">
            <v>-275600</v>
          </cell>
          <cell r="BC1921">
            <v>-275600</v>
          </cell>
          <cell r="BD1921">
            <v>-275600</v>
          </cell>
          <cell r="BE1921">
            <v>-275600</v>
          </cell>
        </row>
        <row r="1922">
          <cell r="AP1922">
            <v>-10575.81</v>
          </cell>
          <cell r="AQ1922">
            <v>-95182.291250000009</v>
          </cell>
          <cell r="AR1922">
            <v>-306698.495</v>
          </cell>
          <cell r="AS1922">
            <v>-645124.42125000001</v>
          </cell>
          <cell r="AT1922">
            <v>-1110460.07</v>
          </cell>
          <cell r="AU1922">
            <v>-1702705.4412500001</v>
          </cell>
          <cell r="AV1922">
            <v>-2053822.3404166668</v>
          </cell>
          <cell r="AW1922">
            <v>-2163810.7675000001</v>
          </cell>
          <cell r="AX1922">
            <v>-2400708.9170833337</v>
          </cell>
          <cell r="AY1922">
            <v>-2764516.7891666666</v>
          </cell>
          <cell r="AZ1922">
            <v>-3255234.3837499996</v>
          </cell>
          <cell r="BA1922">
            <v>-3872861.7008333332</v>
          </cell>
          <cell r="BB1922">
            <v>-4226093.7637499999</v>
          </cell>
          <cell r="BC1922">
            <v>-4251475.7112500006</v>
          </cell>
          <cell r="BD1922">
            <v>-4276857.6587500004</v>
          </cell>
          <cell r="BE1922">
            <v>-4302239.6062499993</v>
          </cell>
        </row>
        <row r="1923">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row>
        <row r="1924">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row>
        <row r="1925">
          <cell r="AN1925">
            <v>-79662.001666666663</v>
          </cell>
          <cell r="AO1925">
            <v>-80129.12291666666</v>
          </cell>
          <cell r="AP1925">
            <v>-80330.086666666655</v>
          </cell>
          <cell r="AQ1925">
            <v>-80330.309583333335</v>
          </cell>
          <cell r="AR1925">
            <v>-80330.174166666664</v>
          </cell>
          <cell r="AS1925">
            <v>-81345.616666666654</v>
          </cell>
          <cell r="AT1925">
            <v>-68673.371666666659</v>
          </cell>
          <cell r="AU1925">
            <v>-54985.325833333336</v>
          </cell>
          <cell r="AV1925">
            <v>-54985.325833333336</v>
          </cell>
          <cell r="AW1925">
            <v>-54001.756249999999</v>
          </cell>
          <cell r="AX1925">
            <v>-52999.882916666676</v>
          </cell>
          <cell r="AY1925">
            <v>-66662.349166666667</v>
          </cell>
          <cell r="AZ1925">
            <v>-81612.029999999984</v>
          </cell>
          <cell r="BA1925">
            <v>-69523.306250000009</v>
          </cell>
          <cell r="BB1925">
            <v>-56165.671666666669</v>
          </cell>
          <cell r="BC1925">
            <v>-56165.448750000003</v>
          </cell>
          <cell r="BD1925">
            <v>-56165.22583333333</v>
          </cell>
          <cell r="BE1925">
            <v>-68638.719583333339</v>
          </cell>
        </row>
        <row r="1926">
          <cell r="AN1926">
            <v>4343.7595833333335</v>
          </cell>
          <cell r="AO1926">
            <v>4587.7170833333339</v>
          </cell>
          <cell r="AP1926">
            <v>4086.8545833333337</v>
          </cell>
          <cell r="AQ1926">
            <v>4012.5262500000003</v>
          </cell>
          <cell r="AR1926">
            <v>4796.2016666666668</v>
          </cell>
          <cell r="AS1926">
            <v>5887.5775000000003</v>
          </cell>
          <cell r="AT1926">
            <v>6095.9145833333341</v>
          </cell>
          <cell r="AU1926">
            <v>5141.2512500000003</v>
          </cell>
          <cell r="AV1926">
            <v>4835.4145833333332</v>
          </cell>
          <cell r="AW1926">
            <v>5037.8108333333339</v>
          </cell>
          <cell r="AX1926">
            <v>9502.4641666666666</v>
          </cell>
          <cell r="AY1926">
            <v>14141.641666666668</v>
          </cell>
          <cell r="AZ1926">
            <v>13913.627916666665</v>
          </cell>
          <cell r="BA1926">
            <v>13375.085833333333</v>
          </cell>
          <cell r="BB1926">
            <v>13159.276666666667</v>
          </cell>
          <cell r="BC1926">
            <v>12823.100416666666</v>
          </cell>
          <cell r="BD1926">
            <v>11996.317916666665</v>
          </cell>
          <cell r="BE1926">
            <v>10754.370416666667</v>
          </cell>
        </row>
        <row r="1927">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row>
        <row r="1928">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row>
        <row r="1929">
          <cell r="AN1929">
            <v>-148114.53333333335</v>
          </cell>
          <cell r="AO1929">
            <v>-150007.13416666668</v>
          </cell>
          <cell r="AP1929">
            <v>-150885.68583333332</v>
          </cell>
          <cell r="AQ1929">
            <v>-150975.81541666665</v>
          </cell>
          <cell r="AR1929">
            <v>-149491.06208333335</v>
          </cell>
          <cell r="AS1929">
            <v>-153074.30958333335</v>
          </cell>
          <cell r="AT1929">
            <v>-133257.3654166667</v>
          </cell>
          <cell r="AU1929">
            <v>-108279.90750000002</v>
          </cell>
          <cell r="AV1929">
            <v>-108277.52416666668</v>
          </cell>
          <cell r="AW1929">
            <v>-107949.66750000003</v>
          </cell>
          <cell r="AX1929">
            <v>-107561.99541666669</v>
          </cell>
          <cell r="AY1929">
            <v>-132264.93625000003</v>
          </cell>
          <cell r="AZ1929">
            <v>-160925.09958333333</v>
          </cell>
          <cell r="BA1929">
            <v>-140727.44999999998</v>
          </cell>
          <cell r="BB1929">
            <v>-116632.39333333333</v>
          </cell>
          <cell r="BC1929">
            <v>-116542.26374999998</v>
          </cell>
          <cell r="BD1929">
            <v>-116452.13416666666</v>
          </cell>
          <cell r="BE1929">
            <v>-136683.435</v>
          </cell>
        </row>
        <row r="1930">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row>
        <row r="1931">
          <cell r="AN1931">
            <v>-33857.012083333328</v>
          </cell>
          <cell r="AO1931">
            <v>-34610.243750000001</v>
          </cell>
          <cell r="AP1931">
            <v>-33298.91166666666</v>
          </cell>
          <cell r="AQ1931">
            <v>-29679.8475</v>
          </cell>
          <cell r="AR1931">
            <v>-28640.149583333336</v>
          </cell>
          <cell r="AS1931">
            <v>-29198.058749999997</v>
          </cell>
          <cell r="AT1931">
            <v>-30371.37875</v>
          </cell>
          <cell r="AU1931">
            <v>-32786.389166666668</v>
          </cell>
          <cell r="AV1931">
            <v>-38611.996666666666</v>
          </cell>
          <cell r="AW1931">
            <v>-38054.79083333334</v>
          </cell>
          <cell r="AX1931">
            <v>-32466.936249999999</v>
          </cell>
          <cell r="AY1931">
            <v>-32876.99291666667</v>
          </cell>
          <cell r="AZ1931">
            <v>-33096.818333333336</v>
          </cell>
          <cell r="BA1931">
            <v>-32525.954166666674</v>
          </cell>
          <cell r="BB1931">
            <v>-31879.320000000007</v>
          </cell>
          <cell r="BC1931">
            <v>-31099.792916666676</v>
          </cell>
          <cell r="BD1931">
            <v>-29501.505000000001</v>
          </cell>
          <cell r="BE1931">
            <v>-28314.335416666672</v>
          </cell>
        </row>
        <row r="1932">
          <cell r="AN1932">
            <v>-1943278.6037499998</v>
          </cell>
          <cell r="AO1932">
            <v>-1805410.8545833332</v>
          </cell>
          <cell r="AP1932">
            <v>-1686564.7037500001</v>
          </cell>
          <cell r="AQ1932">
            <v>-1607583.7733333337</v>
          </cell>
          <cell r="AR1932">
            <v>-1543104.1529166668</v>
          </cell>
          <cell r="AS1932">
            <v>-1498349.2825</v>
          </cell>
          <cell r="AT1932">
            <v>-1490269.8270833334</v>
          </cell>
          <cell r="AU1932">
            <v>-1490665.6145833333</v>
          </cell>
          <cell r="AV1932">
            <v>-1466649.020833333</v>
          </cell>
          <cell r="AW1932">
            <v>-1423141.1391666664</v>
          </cell>
          <cell r="AX1932">
            <v>-1377483.0979166667</v>
          </cell>
          <cell r="AY1932">
            <v>-1332599.0083333333</v>
          </cell>
          <cell r="AZ1932">
            <v>-1282132.3854166665</v>
          </cell>
          <cell r="BA1932">
            <v>-1231355.3987499999</v>
          </cell>
          <cell r="BB1932">
            <v>-1184095.8866666667</v>
          </cell>
          <cell r="BC1932">
            <v>-1114248.7308333332</v>
          </cell>
          <cell r="BD1932">
            <v>-1052047.2920833332</v>
          </cell>
          <cell r="BE1932">
            <v>-1015685.6345833332</v>
          </cell>
        </row>
        <row r="1933">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row>
        <row r="1934">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row>
        <row r="1935">
          <cell r="AN1935">
            <v>-58533.887500000004</v>
          </cell>
          <cell r="AO1935">
            <v>-58601.724166666681</v>
          </cell>
          <cell r="AP1935">
            <v>-58731.117500000015</v>
          </cell>
          <cell r="AQ1935">
            <v>-59044.340833333328</v>
          </cell>
          <cell r="AR1935">
            <v>-59445.148333333338</v>
          </cell>
          <cell r="AS1935">
            <v>-59906.332083333335</v>
          </cell>
          <cell r="AT1935">
            <v>-60645.222500000003</v>
          </cell>
          <cell r="AU1935">
            <v>-61193.671666666669</v>
          </cell>
          <cell r="AV1935">
            <v>-61324.393749999996</v>
          </cell>
          <cell r="AW1935">
            <v>-61409.747916666674</v>
          </cell>
          <cell r="AX1935">
            <v>-61495.102083333339</v>
          </cell>
          <cell r="AY1935">
            <v>-61586.951666666668</v>
          </cell>
          <cell r="AZ1935">
            <v>-61686.662500000006</v>
          </cell>
          <cell r="BA1935">
            <v>-61787.739166666666</v>
          </cell>
          <cell r="BB1935">
            <v>-61888.815833333349</v>
          </cell>
          <cell r="BC1935">
            <v>-61964.559166666673</v>
          </cell>
          <cell r="BD1935">
            <v>-61903.381666666683</v>
          </cell>
          <cell r="BE1935">
            <v>-61790.295000000006</v>
          </cell>
        </row>
        <row r="1936">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row>
        <row r="1937">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row>
        <row r="1938">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row>
        <row r="1939">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row>
        <row r="1941">
          <cell r="AN1941">
            <v>-401111.5</v>
          </cell>
          <cell r="AO1941">
            <v>-408925.5</v>
          </cell>
          <cell r="AP1941">
            <v>-416739.5</v>
          </cell>
          <cell r="AQ1941">
            <v>-425306.41666666669</v>
          </cell>
          <cell r="AR1941">
            <v>-434626.25</v>
          </cell>
          <cell r="AS1941">
            <v>-443946.08333333331</v>
          </cell>
          <cell r="AT1941">
            <v>-438809.75</v>
          </cell>
          <cell r="AU1941">
            <v>-419217.25</v>
          </cell>
          <cell r="AV1941">
            <v>-399624.75</v>
          </cell>
          <cell r="AW1941">
            <v>-371334.41666666669</v>
          </cell>
          <cell r="AX1941">
            <v>-340596.25</v>
          </cell>
          <cell r="AY1941">
            <v>-314608.08333333331</v>
          </cell>
          <cell r="AZ1941">
            <v>-285684.5</v>
          </cell>
          <cell r="BA1941">
            <v>-255325.5</v>
          </cell>
          <cell r="BB1941">
            <v>-224966.5</v>
          </cell>
          <cell r="BC1941">
            <v>-197990</v>
          </cell>
          <cell r="BD1941">
            <v>-174396</v>
          </cell>
          <cell r="BE1941">
            <v>-150802</v>
          </cell>
        </row>
        <row r="1942">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row>
        <row r="1943">
          <cell r="AN1943">
            <v>-743604.09708333341</v>
          </cell>
          <cell r="AO1943">
            <v>-792407.41749999998</v>
          </cell>
          <cell r="AP1943">
            <v>-842462.10499999998</v>
          </cell>
          <cell r="AQ1943">
            <v>-842462.10499999998</v>
          </cell>
          <cell r="AR1943">
            <v>-842462.1050000001</v>
          </cell>
          <cell r="AS1943">
            <v>-842462.1050000001</v>
          </cell>
          <cell r="AT1943">
            <v>-843192.06958333345</v>
          </cell>
          <cell r="AU1943">
            <v>-844756.27875000006</v>
          </cell>
          <cell r="AV1943">
            <v>-846529.04874999996</v>
          </cell>
          <cell r="AW1943">
            <v>-848510.38</v>
          </cell>
          <cell r="AX1943">
            <v>-849323.7683333332</v>
          </cell>
          <cell r="AY1943">
            <v>-847592.71041666658</v>
          </cell>
          <cell r="AZ1943">
            <v>-844589.42958333343</v>
          </cell>
          <cell r="BA1943">
            <v>-841586.14875000005</v>
          </cell>
          <cell r="BB1943">
            <v>-888637.55541666655</v>
          </cell>
          <cell r="BC1943">
            <v>-985743.64958333317</v>
          </cell>
          <cell r="BD1943">
            <v>-1082849.7437500001</v>
          </cell>
          <cell r="BE1943">
            <v>-1175951.4629166666</v>
          </cell>
        </row>
        <row r="1944">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row>
        <row r="1945">
          <cell r="AN1945">
            <v>-9994.5999999999985</v>
          </cell>
          <cell r="AO1945">
            <v>-12850.199999999999</v>
          </cell>
          <cell r="AP1945">
            <v>-15705.800000000001</v>
          </cell>
          <cell r="AQ1945">
            <v>-18561.400000000001</v>
          </cell>
          <cell r="AR1945">
            <v>-21417.000000000004</v>
          </cell>
          <cell r="AS1945">
            <v>-24272.600000000002</v>
          </cell>
          <cell r="AT1945">
            <v>-27128.2</v>
          </cell>
          <cell r="AU1945">
            <v>-29983.800000000003</v>
          </cell>
          <cell r="AV1945">
            <v>-32839.4</v>
          </cell>
          <cell r="AW1945">
            <v>-32839.4</v>
          </cell>
          <cell r="AX1945">
            <v>-29983.800000000003</v>
          </cell>
          <cell r="AY1945">
            <v>-27128.2</v>
          </cell>
          <cell r="AZ1945">
            <v>-24272.600000000002</v>
          </cell>
          <cell r="BA1945">
            <v>-21417.000000000004</v>
          </cell>
          <cell r="BB1945">
            <v>-18561.400000000001</v>
          </cell>
          <cell r="BC1945">
            <v>-15705.800000000001</v>
          </cell>
          <cell r="BD1945">
            <v>-12850.199999999999</v>
          </cell>
          <cell r="BE1945">
            <v>-9994.5999999999985</v>
          </cell>
        </row>
        <row r="1946">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row>
        <row r="1947">
          <cell r="AN1947">
            <v>-25000</v>
          </cell>
          <cell r="AO1947">
            <v>-25000</v>
          </cell>
          <cell r="AP1947">
            <v>-25000</v>
          </cell>
          <cell r="AQ1947">
            <v>-25000</v>
          </cell>
          <cell r="AR1947">
            <v>-25000</v>
          </cell>
          <cell r="AS1947">
            <v>-25000</v>
          </cell>
          <cell r="AT1947">
            <v>-25000</v>
          </cell>
          <cell r="AU1947">
            <v>-25000</v>
          </cell>
          <cell r="AV1947">
            <v>-25000</v>
          </cell>
          <cell r="AW1947">
            <v>-25000</v>
          </cell>
          <cell r="AX1947">
            <v>-25000</v>
          </cell>
          <cell r="AY1947">
            <v>-25000</v>
          </cell>
          <cell r="AZ1947">
            <v>-25000</v>
          </cell>
          <cell r="BA1947">
            <v>-25000</v>
          </cell>
          <cell r="BB1947">
            <v>-25000</v>
          </cell>
          <cell r="BC1947">
            <v>-25000</v>
          </cell>
          <cell r="BD1947">
            <v>-25000</v>
          </cell>
          <cell r="BE1947">
            <v>-25000</v>
          </cell>
        </row>
        <row r="1948">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row>
        <row r="1949">
          <cell r="AN1949">
            <v>-1375613.0516666668</v>
          </cell>
          <cell r="AO1949">
            <v>-1383466.7850000001</v>
          </cell>
          <cell r="AP1949">
            <v>-1392373.3862500002</v>
          </cell>
          <cell r="AQ1949">
            <v>-1401556.00125</v>
          </cell>
          <cell r="AR1949">
            <v>-1411490.6087500004</v>
          </cell>
          <cell r="AS1949">
            <v>-1422657.3945833333</v>
          </cell>
          <cell r="AT1949">
            <v>-1434992.4258333333</v>
          </cell>
          <cell r="AU1949">
            <v>-1448572.0570833336</v>
          </cell>
          <cell r="AV1949">
            <v>-1463179.5704166666</v>
          </cell>
          <cell r="AW1949">
            <v>-1478501.6470833335</v>
          </cell>
          <cell r="AX1949">
            <v>-1491574.8550000002</v>
          </cell>
          <cell r="AY1949">
            <v>-1499964.2679166666</v>
          </cell>
          <cell r="AZ1949">
            <v>-1504811.7358333331</v>
          </cell>
          <cell r="BA1949">
            <v>-1508106.0962499997</v>
          </cell>
          <cell r="BB1949">
            <v>-1510197.3441666665</v>
          </cell>
          <cell r="BC1949">
            <v>-1510608.9270833333</v>
          </cell>
          <cell r="BD1949">
            <v>-1509787.5449999999</v>
          </cell>
          <cell r="BE1949">
            <v>-1507270.0791666664</v>
          </cell>
        </row>
        <row r="1950">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row>
        <row r="1951">
          <cell r="AN1951">
            <v>-9546190.8254166674</v>
          </cell>
          <cell r="AO1951">
            <v>-9642935.8491666671</v>
          </cell>
          <cell r="AP1951">
            <v>-9742426.991666669</v>
          </cell>
          <cell r="AQ1951">
            <v>-9839499.4812500011</v>
          </cell>
          <cell r="AR1951">
            <v>-9937219.0516666677</v>
          </cell>
          <cell r="AS1951">
            <v>-10038843.6</v>
          </cell>
          <cell r="AT1951">
            <v>-10144200.084166666</v>
          </cell>
          <cell r="AU1951">
            <v>-10253810.689583333</v>
          </cell>
          <cell r="AV1951">
            <v>-10365441.202916667</v>
          </cell>
          <cell r="AW1951">
            <v>-10476118.1</v>
          </cell>
          <cell r="AX1951">
            <v>-10570104.641249999</v>
          </cell>
          <cell r="AY1951">
            <v>-10633405.685416667</v>
          </cell>
          <cell r="AZ1951">
            <v>-10671872.695416667</v>
          </cell>
          <cell r="BA1951">
            <v>-10699678.35125</v>
          </cell>
          <cell r="BB1951">
            <v>-10719281.572083334</v>
          </cell>
          <cell r="BC1951">
            <v>-10727270.41375</v>
          </cell>
          <cell r="BD1951">
            <v>-10726846.290416667</v>
          </cell>
          <cell r="BE1951">
            <v>-10714712.343333332</v>
          </cell>
        </row>
        <row r="1952">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row>
        <row r="1953">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row>
        <row r="1954">
          <cell r="AN1954">
            <v>-3396012.6166666672</v>
          </cell>
          <cell r="AO1954">
            <v>-3380572.1883333339</v>
          </cell>
          <cell r="AP1954">
            <v>-3368560.3350000004</v>
          </cell>
          <cell r="AQ1954">
            <v>-3356275.0649999999</v>
          </cell>
          <cell r="AR1954">
            <v>-3345831.9616666674</v>
          </cell>
          <cell r="AS1954">
            <v>-3336701.9416666669</v>
          </cell>
          <cell r="AT1954">
            <v>-3327944.2966666669</v>
          </cell>
          <cell r="AU1954">
            <v>-3319477.3183333334</v>
          </cell>
          <cell r="AV1954">
            <v>-3312498.7983333333</v>
          </cell>
          <cell r="AW1954">
            <v>-3312283.9449999998</v>
          </cell>
          <cell r="AX1954">
            <v>-3318798.5083333333</v>
          </cell>
          <cell r="AY1954">
            <v>-3328589.4049999998</v>
          </cell>
          <cell r="AZ1954">
            <v>-3341684.26</v>
          </cell>
          <cell r="BA1954">
            <v>-3353184.3833333333</v>
          </cell>
          <cell r="BB1954">
            <v>-3363382.6500000004</v>
          </cell>
          <cell r="BC1954">
            <v>-3375526.8750000005</v>
          </cell>
          <cell r="BD1954">
            <v>-3387781.475000001</v>
          </cell>
          <cell r="BE1954">
            <v>-3401721.8666666672</v>
          </cell>
        </row>
        <row r="1955">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row>
        <row r="1956">
          <cell r="AN1956">
            <v>-120971.44499999999</v>
          </cell>
          <cell r="AO1956">
            <v>-101123.79999999999</v>
          </cell>
          <cell r="AP1956">
            <v>-101123.79999999999</v>
          </cell>
          <cell r="AQ1956">
            <v>-101123.79999999999</v>
          </cell>
          <cell r="AR1956">
            <v>-101123.79999999999</v>
          </cell>
          <cell r="AS1956">
            <v>-101123.79999999999</v>
          </cell>
          <cell r="AT1956">
            <v>-101123.79999999999</v>
          </cell>
          <cell r="AU1956">
            <v>-101187.84499999999</v>
          </cell>
          <cell r="AV1956">
            <v>-101379.98</v>
          </cell>
          <cell r="AW1956">
            <v>-101700.205</v>
          </cell>
          <cell r="AX1956">
            <v>-102148.52</v>
          </cell>
          <cell r="AY1956">
            <v>-102724.925</v>
          </cell>
          <cell r="AZ1956">
            <v>-123654.17999999998</v>
          </cell>
          <cell r="BA1956">
            <v>-168307.07833333331</v>
          </cell>
          <cell r="BB1956">
            <v>-219829.65333333332</v>
          </cell>
          <cell r="BC1956">
            <v>-247308.36</v>
          </cell>
          <cell r="BD1956">
            <v>-250743.19833333333</v>
          </cell>
          <cell r="BE1956">
            <v>-261047.71333333335</v>
          </cell>
        </row>
        <row r="1957">
          <cell r="AN1957">
            <v>-103709.59666666668</v>
          </cell>
          <cell r="AO1957">
            <v>-103231.58500000002</v>
          </cell>
          <cell r="AP1957">
            <v>-102697.33666666667</v>
          </cell>
          <cell r="AQ1957">
            <v>-102106.85166666664</v>
          </cell>
          <cell r="AR1957">
            <v>-101460.13291666667</v>
          </cell>
          <cell r="AS1957">
            <v>-101297.67749999999</v>
          </cell>
          <cell r="AT1957">
            <v>-101822.5625</v>
          </cell>
          <cell r="AU1957">
            <v>-102697.37083333333</v>
          </cell>
          <cell r="AV1957">
            <v>-103922.10249999999</v>
          </cell>
          <cell r="AW1957">
            <v>-105496.75749999999</v>
          </cell>
          <cell r="AX1957">
            <v>-107421.33583333336</v>
          </cell>
          <cell r="AY1957">
            <v>-109695.83750000001</v>
          </cell>
          <cell r="AZ1957">
            <v>-112320.2625</v>
          </cell>
          <cell r="BA1957">
            <v>-115294.61083333334</v>
          </cell>
          <cell r="BB1957">
            <v>-118618.88250000002</v>
          </cell>
          <cell r="BC1957">
            <v>-122293.07749999997</v>
          </cell>
          <cell r="BD1957">
            <v>-126317.19166666669</v>
          </cell>
          <cell r="BE1957">
            <v>-136062.4616666667</v>
          </cell>
        </row>
        <row r="1958">
          <cell r="AN1958">
            <v>-103709.59666666668</v>
          </cell>
          <cell r="AO1958">
            <v>-103231.58500000002</v>
          </cell>
          <cell r="AP1958">
            <v>-102697.33666666667</v>
          </cell>
          <cell r="AQ1958">
            <v>-102106.85166666664</v>
          </cell>
          <cell r="AR1958">
            <v>-101460.13291666667</v>
          </cell>
          <cell r="AS1958">
            <v>-101297.67749999999</v>
          </cell>
          <cell r="AT1958">
            <v>-101822.5625</v>
          </cell>
          <cell r="AU1958">
            <v>-102697.37083333333</v>
          </cell>
          <cell r="AV1958">
            <v>-103922.10249999999</v>
          </cell>
          <cell r="AW1958">
            <v>-105496.75749999999</v>
          </cell>
          <cell r="AX1958">
            <v>-107421.33583333336</v>
          </cell>
          <cell r="AY1958">
            <v>-109695.83750000001</v>
          </cell>
          <cell r="AZ1958">
            <v>-112320.2625</v>
          </cell>
          <cell r="BA1958">
            <v>-115294.61083333334</v>
          </cell>
          <cell r="BB1958">
            <v>-118618.88250000002</v>
          </cell>
          <cell r="BC1958">
            <v>-122293.07749999997</v>
          </cell>
          <cell r="BD1958">
            <v>-126317.19166666669</v>
          </cell>
          <cell r="BE1958">
            <v>-136062.4616666667</v>
          </cell>
        </row>
        <row r="1959">
          <cell r="AN1959">
            <v>-18499.563333333335</v>
          </cell>
          <cell r="AO1959">
            <v>-18276.537500000002</v>
          </cell>
          <cell r="AP1959">
            <v>-18027.273333333334</v>
          </cell>
          <cell r="AQ1959">
            <v>-17751.770833333332</v>
          </cell>
          <cell r="AR1959">
            <v>-17450.03</v>
          </cell>
          <cell r="AS1959">
            <v>-17399.480833333331</v>
          </cell>
          <cell r="AT1959">
            <v>-17720.123333333333</v>
          </cell>
          <cell r="AU1959">
            <v>-18254.5275</v>
          </cell>
          <cell r="AV1959">
            <v>-19002.693333333333</v>
          </cell>
          <cell r="AW1959">
            <v>-19964.620833333331</v>
          </cell>
          <cell r="AX1959">
            <v>-21140.31</v>
          </cell>
          <cell r="AY1959">
            <v>-22529.760833333334</v>
          </cell>
          <cell r="AZ1959">
            <v>-24132.973333333332</v>
          </cell>
          <cell r="BA1959">
            <v>-25949.947499999995</v>
          </cell>
          <cell r="BB1959">
            <v>-27980.683333333334</v>
          </cell>
          <cell r="BC1959">
            <v>-30225.180833333332</v>
          </cell>
          <cell r="BD1959">
            <v>-32683.438750000001</v>
          </cell>
          <cell r="BE1959">
            <v>-35514.756250000006</v>
          </cell>
        </row>
        <row r="1960">
          <cell r="AN1960">
            <v>-18499.563333333335</v>
          </cell>
          <cell r="AO1960">
            <v>-18276.537500000002</v>
          </cell>
          <cell r="AP1960">
            <v>-18027.273333333334</v>
          </cell>
          <cell r="AQ1960">
            <v>-17751.770833333332</v>
          </cell>
          <cell r="AR1960">
            <v>-17450.03</v>
          </cell>
          <cell r="AS1960">
            <v>-17399.480833333331</v>
          </cell>
          <cell r="AT1960">
            <v>-17720.123333333333</v>
          </cell>
          <cell r="AU1960">
            <v>-18254.5275</v>
          </cell>
          <cell r="AV1960">
            <v>-19002.693333333333</v>
          </cell>
          <cell r="AW1960">
            <v>-19964.620833333331</v>
          </cell>
          <cell r="AX1960">
            <v>-21140.31</v>
          </cell>
          <cell r="AY1960">
            <v>-22529.760833333334</v>
          </cell>
          <cell r="AZ1960">
            <v>-24132.973333333332</v>
          </cell>
          <cell r="BA1960">
            <v>-25949.947499999995</v>
          </cell>
          <cell r="BB1960">
            <v>-27980.683333333334</v>
          </cell>
          <cell r="BC1960">
            <v>-30225.180833333332</v>
          </cell>
          <cell r="BD1960">
            <v>-32683.438750000001</v>
          </cell>
          <cell r="BE1960">
            <v>-35514.756250000006</v>
          </cell>
        </row>
        <row r="1961">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row>
        <row r="1962">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row>
        <row r="1963">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row>
        <row r="1964">
          <cell r="AN1964">
            <v>-257245.39708333337</v>
          </cell>
          <cell r="AO1964">
            <v>-258410.3425</v>
          </cell>
          <cell r="AP1964">
            <v>-259754.51041666666</v>
          </cell>
          <cell r="AQ1964">
            <v>-261069.16083333336</v>
          </cell>
          <cell r="AR1964">
            <v>-261787.10958333328</v>
          </cell>
          <cell r="AS1964">
            <v>-261907.29749999999</v>
          </cell>
          <cell r="AT1964">
            <v>-261907.29749999999</v>
          </cell>
          <cell r="AU1964">
            <v>-261837.7175</v>
          </cell>
          <cell r="AV1964">
            <v>-261628.97750000001</v>
          </cell>
          <cell r="AW1964">
            <v>-261281.07750000001</v>
          </cell>
          <cell r="AX1964">
            <v>-260794.01749999999</v>
          </cell>
          <cell r="AY1964">
            <v>-260167.79749999999</v>
          </cell>
          <cell r="AZ1964">
            <v>-259402.41749999998</v>
          </cell>
          <cell r="BA1964">
            <v>-258497.87750000003</v>
          </cell>
          <cell r="BB1964">
            <v>-257454.17750000002</v>
          </cell>
          <cell r="BC1964">
            <v>-257537.29708333337</v>
          </cell>
          <cell r="BD1964">
            <v>-260013.21583333332</v>
          </cell>
          <cell r="BE1964">
            <v>-261849.375</v>
          </cell>
        </row>
        <row r="1965">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row>
        <row r="1966">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row>
        <row r="1967">
          <cell r="AN1967">
            <v>-1670147.5079166663</v>
          </cell>
          <cell r="AO1967">
            <v>-1660156.8849999998</v>
          </cell>
          <cell r="AP1967">
            <v>-1652432.2699999998</v>
          </cell>
          <cell r="AQ1967">
            <v>-1644573.8216666665</v>
          </cell>
          <cell r="AR1967">
            <v>-1638172.29</v>
          </cell>
          <cell r="AS1967">
            <v>-1633667.7999999998</v>
          </cell>
          <cell r="AT1967">
            <v>-1629446.3516666666</v>
          </cell>
          <cell r="AU1967">
            <v>-1626398.5283333333</v>
          </cell>
          <cell r="AV1967">
            <v>-1623141.83</v>
          </cell>
          <cell r="AW1967">
            <v>-1616342.59</v>
          </cell>
          <cell r="AX1967">
            <v>-1606882.0999999999</v>
          </cell>
          <cell r="AY1967">
            <v>-1595797.3183333334</v>
          </cell>
          <cell r="AZ1967">
            <v>-1582664.0783333334</v>
          </cell>
          <cell r="BA1967">
            <v>-1571827.5925</v>
          </cell>
          <cell r="BB1967">
            <v>-1562942.2358333331</v>
          </cell>
          <cell r="BC1967">
            <v>-1553707.9625000001</v>
          </cell>
          <cell r="BD1967">
            <v>-1544594.0641666667</v>
          </cell>
          <cell r="BE1967">
            <v>-1534637.7491666668</v>
          </cell>
        </row>
        <row r="1968">
          <cell r="AN1968">
            <v>0</v>
          </cell>
          <cell r="AO1968">
            <v>0</v>
          </cell>
          <cell r="AP1968">
            <v>0</v>
          </cell>
          <cell r="AQ1968">
            <v>0</v>
          </cell>
          <cell r="AR1968">
            <v>0</v>
          </cell>
          <cell r="AS1968">
            <v>0</v>
          </cell>
          <cell r="AT1968">
            <v>-4710.75</v>
          </cell>
          <cell r="AU1968">
            <v>-14132.25</v>
          </cell>
          <cell r="AV1968">
            <v>-23553.75</v>
          </cell>
          <cell r="AW1968">
            <v>-43010.124583333331</v>
          </cell>
          <cell r="AX1968">
            <v>-72501.373749999999</v>
          </cell>
          <cell r="AY1968">
            <v>-101992.62291666667</v>
          </cell>
          <cell r="AZ1968">
            <v>-131483.87208333332</v>
          </cell>
          <cell r="BA1968">
            <v>-150940.24666666667</v>
          </cell>
          <cell r="BB1968">
            <v>-155650.99666666667</v>
          </cell>
          <cell r="BC1968">
            <v>-155650.99666666667</v>
          </cell>
          <cell r="BD1968">
            <v>-155650.99666666667</v>
          </cell>
          <cell r="BE1968">
            <v>-155650.99666666667</v>
          </cell>
        </row>
        <row r="1969">
          <cell r="AN1969">
            <v>-1263997.8437500002</v>
          </cell>
          <cell r="AO1969">
            <v>-1274163.0529166667</v>
          </cell>
          <cell r="AP1969">
            <v>-1287399.7841666667</v>
          </cell>
          <cell r="AQ1969">
            <v>-1304360.0595833333</v>
          </cell>
          <cell r="AR1969">
            <v>-1326212.5408333333</v>
          </cell>
          <cell r="AS1969">
            <v>-1353717.7562499999</v>
          </cell>
          <cell r="AT1969">
            <v>-1383432.8225</v>
          </cell>
          <cell r="AU1969">
            <v>-1413720.3149999997</v>
          </cell>
          <cell r="AV1969">
            <v>-1447701.5466666666</v>
          </cell>
          <cell r="AW1969">
            <v>-1487353.6674999997</v>
          </cell>
          <cell r="AX1969">
            <v>-1531946.8570833334</v>
          </cell>
          <cell r="AY1969">
            <v>-1560416.5954166667</v>
          </cell>
          <cell r="AZ1969">
            <v>-1574262.4841666669</v>
          </cell>
          <cell r="BA1969">
            <v>-1593535.3204166666</v>
          </cell>
          <cell r="BB1969">
            <v>-1617425.1458333337</v>
          </cell>
          <cell r="BC1969">
            <v>-1646161.9375000007</v>
          </cell>
          <cell r="BD1969">
            <v>-1679122.1791666665</v>
          </cell>
          <cell r="BE1969">
            <v>-1715476.6141666665</v>
          </cell>
        </row>
        <row r="1970">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row>
        <row r="1971">
          <cell r="AN1971">
            <v>0</v>
          </cell>
          <cell r="AO1971">
            <v>0</v>
          </cell>
          <cell r="AP1971">
            <v>0</v>
          </cell>
          <cell r="AQ1971">
            <v>0</v>
          </cell>
          <cell r="AR1971">
            <v>0</v>
          </cell>
          <cell r="AS1971">
            <v>0</v>
          </cell>
          <cell r="AT1971">
            <v>-6539.25</v>
          </cell>
          <cell r="AU1971">
            <v>-19617.75</v>
          </cell>
          <cell r="AV1971">
            <v>-32696.25</v>
          </cell>
          <cell r="AW1971">
            <v>-59704.708749999998</v>
          </cell>
          <cell r="AX1971">
            <v>-100643.12625000002</v>
          </cell>
          <cell r="AY1971">
            <v>-141581.54374999998</v>
          </cell>
          <cell r="AZ1971">
            <v>-182519.96125000002</v>
          </cell>
          <cell r="BA1971">
            <v>-233493.25333333333</v>
          </cell>
          <cell r="BB1971">
            <v>-263997.33666666667</v>
          </cell>
          <cell r="BC1971">
            <v>-263997.33666666667</v>
          </cell>
          <cell r="BD1971">
            <v>-263997.33666666667</v>
          </cell>
          <cell r="BE1971">
            <v>-263997.33666666667</v>
          </cell>
        </row>
        <row r="1972">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row>
        <row r="1973">
          <cell r="AN1973">
            <v>-18541.666666666668</v>
          </cell>
          <cell r="AO1973">
            <v>-18708.333333333332</v>
          </cell>
          <cell r="AP1973">
            <v>-18875</v>
          </cell>
          <cell r="AQ1973">
            <v>-19041.666666666668</v>
          </cell>
          <cell r="AR1973">
            <v>-19208.333333333332</v>
          </cell>
          <cell r="AS1973">
            <v>-19375</v>
          </cell>
          <cell r="AT1973">
            <v>-19541.666666666668</v>
          </cell>
          <cell r="AU1973">
            <v>-19708.333333333332</v>
          </cell>
          <cell r="AV1973">
            <v>-19875</v>
          </cell>
          <cell r="AW1973">
            <v>-20041.666666666668</v>
          </cell>
          <cell r="AX1973">
            <v>-20208.333333333332</v>
          </cell>
          <cell r="AY1973">
            <v>-20375</v>
          </cell>
          <cell r="AZ1973">
            <v>-20541.666666666668</v>
          </cell>
          <cell r="BA1973">
            <v>-20708.333333333332</v>
          </cell>
          <cell r="BB1973">
            <v>-20875</v>
          </cell>
          <cell r="BC1973">
            <v>-21041.666666666668</v>
          </cell>
          <cell r="BD1973">
            <v>-21208.333333333332</v>
          </cell>
          <cell r="BE1973">
            <v>-21375</v>
          </cell>
        </row>
        <row r="1974">
          <cell r="AN1974">
            <v>-816845.46291666664</v>
          </cell>
          <cell r="AO1974">
            <v>-813651.09666666668</v>
          </cell>
          <cell r="AP1974">
            <v>-808736.08125000016</v>
          </cell>
          <cell r="AQ1974">
            <v>-802840.07583333331</v>
          </cell>
          <cell r="AR1974">
            <v>-797800.73749999993</v>
          </cell>
          <cell r="AS1974">
            <v>-793261.26500000001</v>
          </cell>
          <cell r="AT1974">
            <v>-786497.23833333328</v>
          </cell>
          <cell r="AU1974">
            <v>-775963.01791666646</v>
          </cell>
          <cell r="AV1974">
            <v>-763260.83583333308</v>
          </cell>
          <cell r="AW1974">
            <v>-748077.36624999996</v>
          </cell>
          <cell r="AX1974">
            <v>-731744.88541666663</v>
          </cell>
          <cell r="AY1974">
            <v>-716748.3270833334</v>
          </cell>
          <cell r="AZ1974">
            <v>-713911.69125000003</v>
          </cell>
          <cell r="BA1974">
            <v>-722666.59666666668</v>
          </cell>
          <cell r="BB1974">
            <v>-731205.96833333327</v>
          </cell>
          <cell r="BC1974">
            <v>-740175.53374999994</v>
          </cell>
          <cell r="BD1974">
            <v>-749926.73499999999</v>
          </cell>
          <cell r="BE1974">
            <v>-760835.77458333329</v>
          </cell>
        </row>
        <row r="1975">
          <cell r="AN1975">
            <v>-190332.17500000002</v>
          </cell>
          <cell r="AO1975">
            <v>-190375.43208333335</v>
          </cell>
          <cell r="AP1975">
            <v>-190505.20333333337</v>
          </cell>
          <cell r="AQ1975">
            <v>-190721.48875000002</v>
          </cell>
          <cell r="AR1975">
            <v>-191024.28833333333</v>
          </cell>
          <cell r="AS1975">
            <v>-191413.60208333333</v>
          </cell>
          <cell r="AT1975">
            <v>-191889.43000000002</v>
          </cell>
          <cell r="AU1975">
            <v>-192451.77208333334</v>
          </cell>
          <cell r="AV1975">
            <v>-193100.62833333338</v>
          </cell>
          <cell r="AW1975">
            <v>-193835.99875000003</v>
          </cell>
          <cell r="AX1975">
            <v>-194657.88333333333</v>
          </cell>
          <cell r="AY1975">
            <v>-195566.28208333332</v>
          </cell>
          <cell r="AZ1975">
            <v>-196042.11</v>
          </cell>
          <cell r="BA1975">
            <v>-196086.66500000001</v>
          </cell>
          <cell r="BB1975">
            <v>-196220.32999999996</v>
          </cell>
          <cell r="BC1975">
            <v>-196443.10500000001</v>
          </cell>
          <cell r="BD1975">
            <v>-196754.99</v>
          </cell>
          <cell r="BE1975">
            <v>-197155.98499999999</v>
          </cell>
        </row>
        <row r="1976">
          <cell r="AN1976">
            <v>-56369.225416666661</v>
          </cell>
          <cell r="AO1976">
            <v>-56382.037083333336</v>
          </cell>
          <cell r="AP1976">
            <v>-56420.470833333326</v>
          </cell>
          <cell r="AQ1976">
            <v>-56484.527083333342</v>
          </cell>
          <cell r="AR1976">
            <v>-56574.205833333333</v>
          </cell>
          <cell r="AS1976">
            <v>-56689.507083333338</v>
          </cell>
          <cell r="AT1976">
            <v>-56830.430833333339</v>
          </cell>
          <cell r="AU1976">
            <v>-56996.977083333339</v>
          </cell>
          <cell r="AV1976">
            <v>-57189.145833333336</v>
          </cell>
          <cell r="AW1976">
            <v>-57406.937083333345</v>
          </cell>
          <cell r="AX1976">
            <v>-57650.35083333333</v>
          </cell>
          <cell r="AY1976">
            <v>-57919.387083333335</v>
          </cell>
          <cell r="AZ1976">
            <v>-58060.310416666667</v>
          </cell>
          <cell r="BA1976">
            <v>-58073.50541666666</v>
          </cell>
          <cell r="BB1976">
            <v>-58113.091666666667</v>
          </cell>
          <cell r="BC1976">
            <v>-58179.068749999999</v>
          </cell>
          <cell r="BD1976">
            <v>-58271.436666666668</v>
          </cell>
          <cell r="BE1976">
            <v>-58390.195416666647</v>
          </cell>
        </row>
        <row r="1977">
          <cell r="AN1977">
            <v>-56369.225416666661</v>
          </cell>
          <cell r="AO1977">
            <v>-56382.037083333336</v>
          </cell>
          <cell r="AP1977">
            <v>-56420.470833333326</v>
          </cell>
          <cell r="AQ1977">
            <v>-56484.527083333342</v>
          </cell>
          <cell r="AR1977">
            <v>-56574.205833333333</v>
          </cell>
          <cell r="AS1977">
            <v>-56689.507083333338</v>
          </cell>
          <cell r="AT1977">
            <v>-56830.430833333339</v>
          </cell>
          <cell r="AU1977">
            <v>-56996.977083333339</v>
          </cell>
          <cell r="AV1977">
            <v>-57189.145833333336</v>
          </cell>
          <cell r="AW1977">
            <v>-57406.937083333345</v>
          </cell>
          <cell r="AX1977">
            <v>-57650.35083333333</v>
          </cell>
          <cell r="AY1977">
            <v>-57919.387083333335</v>
          </cell>
          <cell r="AZ1977">
            <v>-58060.310416666667</v>
          </cell>
          <cell r="BA1977">
            <v>-58073.50541666666</v>
          </cell>
          <cell r="BB1977">
            <v>-58113.091666666667</v>
          </cell>
          <cell r="BC1977">
            <v>-58179.068749999999</v>
          </cell>
          <cell r="BD1977">
            <v>-58271.436666666668</v>
          </cell>
          <cell r="BE1977">
            <v>-58390.195416666647</v>
          </cell>
        </row>
        <row r="1978">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row>
        <row r="1979">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row>
        <row r="1980">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row>
        <row r="1981">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row>
        <row r="1982">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row>
        <row r="1983">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row>
        <row r="1984">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row>
        <row r="1985">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row>
        <row r="1986">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row>
        <row r="1987">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row>
        <row r="1988">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row>
        <row r="1989">
          <cell r="AN1989">
            <v>-139783.96083333335</v>
          </cell>
          <cell r="AO1989">
            <v>-141689.71249999999</v>
          </cell>
          <cell r="AP1989">
            <v>-143595.46416666667</v>
          </cell>
          <cell r="AQ1989">
            <v>-145501.21583333335</v>
          </cell>
          <cell r="AR1989">
            <v>-147406.9675</v>
          </cell>
          <cell r="AS1989">
            <v>-149312.71916666668</v>
          </cell>
          <cell r="AT1989">
            <v>-151218.47083333335</v>
          </cell>
          <cell r="AU1989">
            <v>-153122.79</v>
          </cell>
          <cell r="AV1989">
            <v>-155025.6766666667</v>
          </cell>
          <cell r="AW1989">
            <v>-156928.56333333338</v>
          </cell>
          <cell r="AX1989">
            <v>-158831.45000000001</v>
          </cell>
          <cell r="AY1989">
            <v>-160746.81250000003</v>
          </cell>
          <cell r="AZ1989">
            <v>-162674.65083333335</v>
          </cell>
          <cell r="BA1989">
            <v>-164602.4891666667</v>
          </cell>
          <cell r="BB1989">
            <v>-166530.32750000004</v>
          </cell>
          <cell r="BC1989">
            <v>-168458.16583333336</v>
          </cell>
          <cell r="BD1989">
            <v>-170386.00416666671</v>
          </cell>
          <cell r="BE1989">
            <v>-172313.84250000003</v>
          </cell>
        </row>
        <row r="1990">
          <cell r="AN1990">
            <v>-139769.29416666666</v>
          </cell>
          <cell r="AO1990">
            <v>-141672.37916666668</v>
          </cell>
          <cell r="AP1990">
            <v>-143575.46416666667</v>
          </cell>
          <cell r="AQ1990">
            <v>-145478.54916666666</v>
          </cell>
          <cell r="AR1990">
            <v>-147381.63416666668</v>
          </cell>
          <cell r="AS1990">
            <v>-149284.71916666668</v>
          </cell>
          <cell r="AT1990">
            <v>-151187.80416666667</v>
          </cell>
          <cell r="AU1990">
            <v>-153090.78958333333</v>
          </cell>
          <cell r="AV1990">
            <v>-154993.67541666667</v>
          </cell>
          <cell r="AW1990">
            <v>-156896.56125</v>
          </cell>
          <cell r="AX1990">
            <v>-158799.4470833333</v>
          </cell>
          <cell r="AY1990">
            <v>-160714.80874999997</v>
          </cell>
          <cell r="AZ1990">
            <v>-161427.89833333332</v>
          </cell>
          <cell r="BA1990">
            <v>-160926.23999999996</v>
          </cell>
          <cell r="BB1990">
            <v>-160424.58166666669</v>
          </cell>
          <cell r="BC1990">
            <v>-159922.92333333337</v>
          </cell>
          <cell r="BD1990">
            <v>-159421.26500000004</v>
          </cell>
          <cell r="BE1990">
            <v>-158774.71083333337</v>
          </cell>
        </row>
        <row r="1991">
          <cell r="AN1991">
            <v>-71473.816666666666</v>
          </cell>
          <cell r="AO1991">
            <v>-72276.223333333328</v>
          </cell>
          <cell r="AP1991">
            <v>-73160.75499999999</v>
          </cell>
          <cell r="AQ1991">
            <v>-74045.286666666667</v>
          </cell>
          <cell r="AR1991">
            <v>-74929.818333333329</v>
          </cell>
          <cell r="AS1991">
            <v>-75814.349999999991</v>
          </cell>
          <cell r="AT1991">
            <v>-76731.744583333333</v>
          </cell>
          <cell r="AU1991">
            <v>-77682.604583333319</v>
          </cell>
          <cell r="AV1991">
            <v>-78598.183749999997</v>
          </cell>
          <cell r="AW1991">
            <v>-79472.800416666665</v>
          </cell>
          <cell r="AX1991">
            <v>-80342.337916666685</v>
          </cell>
          <cell r="AY1991">
            <v>-81218.113333333356</v>
          </cell>
          <cell r="AZ1991">
            <v>-82100.126666666678</v>
          </cell>
          <cell r="BA1991">
            <v>-82982.140000000014</v>
          </cell>
          <cell r="BB1991">
            <v>-83864.153333333335</v>
          </cell>
          <cell r="BC1991">
            <v>-84746.166666666672</v>
          </cell>
          <cell r="BD1991">
            <v>-85603.410416666666</v>
          </cell>
          <cell r="BE1991">
            <v>-86411.085833333331</v>
          </cell>
        </row>
        <row r="1992">
          <cell r="AN1992">
            <v>-323081.14999999997</v>
          </cell>
          <cell r="AO1992">
            <v>-323094.64999999997</v>
          </cell>
          <cell r="AP1992">
            <v>-323108.14999999997</v>
          </cell>
          <cell r="AQ1992">
            <v>-323121.64999999997</v>
          </cell>
          <cell r="AR1992">
            <v>-323130.55124999996</v>
          </cell>
          <cell r="AS1992">
            <v>-323134.85374999995</v>
          </cell>
          <cell r="AT1992">
            <v>-323139.15625</v>
          </cell>
          <cell r="AU1992">
            <v>-323139.40125</v>
          </cell>
          <cell r="AV1992">
            <v>-323106.88125000003</v>
          </cell>
          <cell r="AW1992">
            <v>-323045.65375</v>
          </cell>
          <cell r="AX1992">
            <v>-322984.42624999996</v>
          </cell>
          <cell r="AY1992">
            <v>-322923.19875000004</v>
          </cell>
          <cell r="AZ1992">
            <v>-322861.97125</v>
          </cell>
          <cell r="BA1992">
            <v>-322800.74374999997</v>
          </cell>
          <cell r="BB1992">
            <v>-322739.51624999999</v>
          </cell>
          <cell r="BC1992">
            <v>-322678.28875000001</v>
          </cell>
          <cell r="BD1992">
            <v>-322621.65999999997</v>
          </cell>
          <cell r="BE1992">
            <v>-321944.62999999995</v>
          </cell>
        </row>
        <row r="1993">
          <cell r="AN1993">
            <v>-225522.42291666663</v>
          </cell>
          <cell r="AO1993">
            <v>-232364.92708333328</v>
          </cell>
          <cell r="AP1993">
            <v>-239207.43124999999</v>
          </cell>
          <cell r="AQ1993">
            <v>-246049.93541666665</v>
          </cell>
          <cell r="AR1993">
            <v>-252892.4395833333</v>
          </cell>
          <cell r="AS1993">
            <v>-259734.94374999998</v>
          </cell>
          <cell r="AT1993">
            <v>-256916.40624999997</v>
          </cell>
          <cell r="AU1993">
            <v>-243391.41791666663</v>
          </cell>
          <cell r="AV1993">
            <v>-228821.02041666667</v>
          </cell>
          <cell r="AW1993">
            <v>-214250.62291666665</v>
          </cell>
          <cell r="AX1993">
            <v>-199680.22541666668</v>
          </cell>
          <cell r="AY1993">
            <v>-185141.01833333334</v>
          </cell>
          <cell r="AZ1993">
            <v>-169591.33499999999</v>
          </cell>
          <cell r="BA1993">
            <v>-152999.98500000002</v>
          </cell>
          <cell r="BB1993">
            <v>-136408.63500000001</v>
          </cell>
          <cell r="BC1993">
            <v>-119817.28500000002</v>
          </cell>
          <cell r="BD1993">
            <v>-103225.93499999998</v>
          </cell>
          <cell r="BE1993">
            <v>-86634.584999999977</v>
          </cell>
        </row>
        <row r="1994">
          <cell r="AN1994">
            <v>-13</v>
          </cell>
          <cell r="AO1994">
            <v>-11</v>
          </cell>
          <cell r="AP1994">
            <v>-9</v>
          </cell>
          <cell r="AQ1994">
            <v>-7</v>
          </cell>
          <cell r="AR1994">
            <v>-5</v>
          </cell>
          <cell r="AS1994">
            <v>-3</v>
          </cell>
          <cell r="AT1994">
            <v>-1</v>
          </cell>
          <cell r="AU1994">
            <v>0</v>
          </cell>
          <cell r="AV1994">
            <v>0</v>
          </cell>
          <cell r="AW1994">
            <v>0</v>
          </cell>
          <cell r="AX1994">
            <v>0</v>
          </cell>
          <cell r="AY1994">
            <v>0</v>
          </cell>
          <cell r="AZ1994">
            <v>0</v>
          </cell>
          <cell r="BA1994">
            <v>0</v>
          </cell>
          <cell r="BB1994">
            <v>0</v>
          </cell>
          <cell r="BC1994">
            <v>0</v>
          </cell>
          <cell r="BD1994">
            <v>0</v>
          </cell>
          <cell r="BE1994">
            <v>0</v>
          </cell>
        </row>
        <row r="1995">
          <cell r="AN1995">
            <v>-100853.48208333335</v>
          </cell>
          <cell r="AO1995">
            <v>-100374.72125000002</v>
          </cell>
          <cell r="AP1995">
            <v>-99931.580416666679</v>
          </cell>
          <cell r="AQ1995">
            <v>-99505.137916666645</v>
          </cell>
          <cell r="AR1995">
            <v>-99046.607083333321</v>
          </cell>
          <cell r="AS1995">
            <v>-98539.427083333328</v>
          </cell>
          <cell r="AT1995">
            <v>-97996.764583333337</v>
          </cell>
          <cell r="AU1995">
            <v>-97542.749583333323</v>
          </cell>
          <cell r="AV1995">
            <v>-97178.994166666656</v>
          </cell>
          <cell r="AW1995">
            <v>-96816.85083333333</v>
          </cell>
          <cell r="AX1995">
            <v>-96454.707500000004</v>
          </cell>
          <cell r="AY1995">
            <v>-96092.564166666663</v>
          </cell>
          <cell r="AZ1995">
            <v>-95730.420833333337</v>
          </cell>
          <cell r="BA1995">
            <v>-95368.277500000011</v>
          </cell>
          <cell r="BB1995">
            <v>-95030.036250000005</v>
          </cell>
          <cell r="BC1995">
            <v>-94815.369583333333</v>
          </cell>
          <cell r="BD1995">
            <v>-94723.178750000006</v>
          </cell>
          <cell r="BE1995">
            <v>-94689.273750000008</v>
          </cell>
        </row>
        <row r="1996">
          <cell r="AN1996">
            <v>-162717.21583333335</v>
          </cell>
          <cell r="AO1996">
            <v>-168423.80416666667</v>
          </cell>
          <cell r="AP1996">
            <v>-174130.39250000002</v>
          </cell>
          <cell r="AQ1996">
            <v>-179836.98083333333</v>
          </cell>
          <cell r="AR1996">
            <v>-185543.56916666668</v>
          </cell>
          <cell r="AS1996">
            <v>-191250.1575</v>
          </cell>
          <cell r="AT1996">
            <v>-196956.74583333335</v>
          </cell>
          <cell r="AU1996">
            <v>-202662.23083333336</v>
          </cell>
          <cell r="AV1996">
            <v>-208366.61250000005</v>
          </cell>
          <cell r="AW1996">
            <v>-214070.99416666667</v>
          </cell>
          <cell r="AX1996">
            <v>-219775.37583333335</v>
          </cell>
          <cell r="AY1996">
            <v>-225517.18541666667</v>
          </cell>
          <cell r="AZ1996">
            <v>-231296.42291666669</v>
          </cell>
          <cell r="BA1996">
            <v>-237075.66041666668</v>
          </cell>
          <cell r="BB1996">
            <v>-242854.8979166667</v>
          </cell>
          <cell r="BC1996">
            <v>-248634.13541666672</v>
          </cell>
          <cell r="BD1996">
            <v>-252787.33125000002</v>
          </cell>
          <cell r="BE1996">
            <v>-252213.5529166667</v>
          </cell>
        </row>
        <row r="1997">
          <cell r="AN1997">
            <v>-141301.69541666668</v>
          </cell>
          <cell r="AO1997">
            <v>-131377.3341666667</v>
          </cell>
          <cell r="AP1997">
            <v>-121619.70166666668</v>
          </cell>
          <cell r="AQ1997">
            <v>-112128.14166666666</v>
          </cell>
          <cell r="AR1997">
            <v>-103032.76208333333</v>
          </cell>
          <cell r="AS1997">
            <v>-94368.495416666672</v>
          </cell>
          <cell r="AT1997">
            <v>-86042.835416666654</v>
          </cell>
          <cell r="AU1997">
            <v>-78256.001666666663</v>
          </cell>
          <cell r="AV1997">
            <v>-71167.128333333341</v>
          </cell>
          <cell r="AW1997">
            <v>-67597.912499999991</v>
          </cell>
          <cell r="AX1997">
            <v>-67410.506666666668</v>
          </cell>
          <cell r="AY1997">
            <v>-67390.91333333333</v>
          </cell>
          <cell r="AZ1997">
            <v>-67381.67833333333</v>
          </cell>
          <cell r="BA1997">
            <v>-67382.801666666652</v>
          </cell>
          <cell r="BB1997">
            <v>-67383.924999999988</v>
          </cell>
          <cell r="BC1997">
            <v>-67385.048333333325</v>
          </cell>
          <cell r="BD1997">
            <v>-67386.171666666647</v>
          </cell>
          <cell r="BE1997">
            <v>-67387.294999999984</v>
          </cell>
        </row>
        <row r="1998">
          <cell r="AN1998">
            <v>-163518.58333333334</v>
          </cell>
          <cell r="AO1998">
            <v>-163525.41666666666</v>
          </cell>
          <cell r="AP1998">
            <v>-163532.25</v>
          </cell>
          <cell r="AQ1998">
            <v>-163539.08333333334</v>
          </cell>
          <cell r="AR1998">
            <v>-163545.91666666666</v>
          </cell>
          <cell r="AS1998">
            <v>-163552.75</v>
          </cell>
          <cell r="AT1998">
            <v>-163559.58333333334</v>
          </cell>
          <cell r="AU1998">
            <v>-163564.36291666667</v>
          </cell>
          <cell r="AV1998">
            <v>-163567.08875</v>
          </cell>
          <cell r="AW1998">
            <v>-163569.81458333333</v>
          </cell>
          <cell r="AX1998">
            <v>-163572.54041666666</v>
          </cell>
          <cell r="AY1998">
            <v>-163575.26624999999</v>
          </cell>
          <cell r="AZ1998">
            <v>-163577.99208333332</v>
          </cell>
          <cell r="BA1998">
            <v>-163580.71791666665</v>
          </cell>
          <cell r="BB1998">
            <v>-163583.44374999998</v>
          </cell>
          <cell r="BC1998">
            <v>-163586.16958333331</v>
          </cell>
          <cell r="BD1998">
            <v>-163588.89541666664</v>
          </cell>
          <cell r="BE1998">
            <v>-163591.62124999997</v>
          </cell>
        </row>
        <row r="1999">
          <cell r="AN1999">
            <v>-14164.172916666668</v>
          </cell>
          <cell r="AO1999">
            <v>-14599.848750000005</v>
          </cell>
          <cell r="AP1999">
            <v>-15053.378333333334</v>
          </cell>
          <cell r="AQ1999">
            <v>-15526.861666666671</v>
          </cell>
          <cell r="AR1999">
            <v>-16002.445000000005</v>
          </cell>
          <cell r="AS1999">
            <v>-16457.584166666671</v>
          </cell>
          <cell r="AT1999">
            <v>-16891.890000000003</v>
          </cell>
          <cell r="AU1999">
            <v>-17117.364583333339</v>
          </cell>
          <cell r="AV1999">
            <v>-17134.397083333333</v>
          </cell>
          <cell r="AW1999">
            <v>-17151.429583333334</v>
          </cell>
          <cell r="AX1999">
            <v>-17168.462083333332</v>
          </cell>
          <cell r="AY1999">
            <v>-17156.286250000001</v>
          </cell>
          <cell r="AZ1999">
            <v>-17114.902083333331</v>
          </cell>
          <cell r="BA1999">
            <v>-17073.517916666664</v>
          </cell>
          <cell r="BB1999">
            <v>-17032.133749999994</v>
          </cell>
          <cell r="BC1999">
            <v>-16990.749583333327</v>
          </cell>
          <cell r="BD1999">
            <v>-16949.365416666664</v>
          </cell>
          <cell r="BE1999">
            <v>-16928.425416666661</v>
          </cell>
        </row>
        <row r="2000">
          <cell r="AN2000">
            <v>-2543078.4820833341</v>
          </cell>
          <cell r="AO2000">
            <v>-2516122.299583334</v>
          </cell>
          <cell r="AP2000">
            <v>-2489166.1170833339</v>
          </cell>
          <cell r="AQ2000">
            <v>-2462190.4541666671</v>
          </cell>
          <cell r="AR2000">
            <v>-2435195.3108333335</v>
          </cell>
          <cell r="AS2000">
            <v>-2408200.1675</v>
          </cell>
          <cell r="AT2000">
            <v>-2381201.7466666666</v>
          </cell>
          <cell r="AU2000">
            <v>-2354166.2487499998</v>
          </cell>
          <cell r="AV2000">
            <v>-2327096.9512499999</v>
          </cell>
          <cell r="AW2000">
            <v>-2300022.7600000002</v>
          </cell>
          <cell r="AX2000">
            <v>-2272943.6749999998</v>
          </cell>
          <cell r="AY2000">
            <v>-2245864.5899999994</v>
          </cell>
          <cell r="AZ2000">
            <v>-2232315.429583333</v>
          </cell>
          <cell r="BA2000">
            <v>-2232296.1937499996</v>
          </cell>
          <cell r="BB2000">
            <v>-2232276.9579166663</v>
          </cell>
          <cell r="BC2000">
            <v>-2232277.2025000001</v>
          </cell>
          <cell r="BD2000">
            <v>-2232296.9274999998</v>
          </cell>
          <cell r="BE2000">
            <v>-2232316.6524999999</v>
          </cell>
        </row>
        <row r="2001">
          <cell r="AN2001">
            <v>-141727.07916666669</v>
          </cell>
          <cell r="AO2001">
            <v>-166225.96124999999</v>
          </cell>
          <cell r="AP2001">
            <v>-190312.38791666666</v>
          </cell>
          <cell r="AQ2001">
            <v>-213415.96124999996</v>
          </cell>
          <cell r="AR2001">
            <v>-235806.04958333331</v>
          </cell>
          <cell r="AS2001">
            <v>-258482.46208333332</v>
          </cell>
          <cell r="AT2001">
            <v>-280933.3783333333</v>
          </cell>
          <cell r="AU2001">
            <v>-302872.95249999996</v>
          </cell>
          <cell r="AV2001">
            <v>-324902.63875000004</v>
          </cell>
          <cell r="AW2001">
            <v>-333163.57666666666</v>
          </cell>
          <cell r="AX2001">
            <v>-328016.80125000002</v>
          </cell>
          <cell r="AY2001">
            <v>-323380.49499999994</v>
          </cell>
          <cell r="AZ2001">
            <v>-319397.78083333332</v>
          </cell>
          <cell r="BA2001">
            <v>-315755.78291666659</v>
          </cell>
          <cell r="BB2001">
            <v>-311761.05791666661</v>
          </cell>
          <cell r="BC2001">
            <v>-308253.27874999994</v>
          </cell>
          <cell r="BD2001">
            <v>-305443.10874999996</v>
          </cell>
          <cell r="BE2001">
            <v>-302680.17791666667</v>
          </cell>
        </row>
        <row r="2002">
          <cell r="AN2002">
            <v>-67967.583333333328</v>
          </cell>
          <cell r="AO2002">
            <v>-67970.416666666672</v>
          </cell>
          <cell r="AP2002">
            <v>-67973.25</v>
          </cell>
          <cell r="AQ2002">
            <v>-67976.083333333328</v>
          </cell>
          <cell r="AR2002">
            <v>-67978.916666666672</v>
          </cell>
          <cell r="AS2002">
            <v>-67981.75</v>
          </cell>
          <cell r="AT2002">
            <v>-67984.583333333328</v>
          </cell>
          <cell r="AU2002">
            <v>-67986.566666666666</v>
          </cell>
          <cell r="AV2002">
            <v>-67987.7</v>
          </cell>
          <cell r="AW2002">
            <v>-67988.833333333328</v>
          </cell>
          <cell r="AX2002">
            <v>-67989.96666666666</v>
          </cell>
          <cell r="AY2002">
            <v>-67991.099999999991</v>
          </cell>
          <cell r="AZ2002">
            <v>-67992.233333333323</v>
          </cell>
          <cell r="BA2002">
            <v>-67993.366666666654</v>
          </cell>
          <cell r="BB2002">
            <v>-67994.499999999985</v>
          </cell>
          <cell r="BC2002">
            <v>-67995.633333333317</v>
          </cell>
          <cell r="BD2002">
            <v>-67996.766666666663</v>
          </cell>
          <cell r="BE2002">
            <v>-67997.899999999994</v>
          </cell>
        </row>
        <row r="2003">
          <cell r="AN2003">
            <v>-191221.57749999998</v>
          </cell>
          <cell r="AO2003">
            <v>-193129.49583333332</v>
          </cell>
          <cell r="AP2003">
            <v>-195037.41416666665</v>
          </cell>
          <cell r="AQ2003">
            <v>-196945.33249999999</v>
          </cell>
          <cell r="AR2003">
            <v>-198853.25083333332</v>
          </cell>
          <cell r="AS2003">
            <v>-200761.16916666666</v>
          </cell>
          <cell r="AT2003">
            <v>-202669.08749999999</v>
          </cell>
          <cell r="AU2003">
            <v>-203732.85750000001</v>
          </cell>
          <cell r="AV2003">
            <v>-203952.47916666666</v>
          </cell>
          <cell r="AW2003">
            <v>-204172.10083333333</v>
          </cell>
          <cell r="AX2003">
            <v>-204391.7225</v>
          </cell>
          <cell r="AY2003">
            <v>-204494.50999999998</v>
          </cell>
          <cell r="AZ2003">
            <v>-204420.56624999995</v>
          </cell>
          <cell r="BA2003">
            <v>-204278.24291666667</v>
          </cell>
          <cell r="BB2003">
            <v>-204126.96833333327</v>
          </cell>
          <cell r="BC2003">
            <v>-203975.22500000001</v>
          </cell>
          <cell r="BD2003">
            <v>-203823.48166666669</v>
          </cell>
          <cell r="BE2003">
            <v>-203671.73833333337</v>
          </cell>
        </row>
        <row r="2004">
          <cell r="AN2004">
            <v>-1952357.124583333</v>
          </cell>
          <cell r="AO2004">
            <v>-1894911.3320833333</v>
          </cell>
          <cell r="AP2004">
            <v>-1837465.5395833335</v>
          </cell>
          <cell r="AQ2004">
            <v>-1780472.8295833331</v>
          </cell>
          <cell r="AR2004">
            <v>-1723933.2020833334</v>
          </cell>
          <cell r="AS2004">
            <v>-1667393.5745833332</v>
          </cell>
          <cell r="AT2004">
            <v>-1611658.107083333</v>
          </cell>
          <cell r="AU2004">
            <v>-1556696.5808333328</v>
          </cell>
          <cell r="AV2004">
            <v>-1501704.8358333332</v>
          </cell>
          <cell r="AW2004">
            <v>-1450673.4166666667</v>
          </cell>
          <cell r="AX2004">
            <v>-1403602.3233333332</v>
          </cell>
          <cell r="AY2004">
            <v>-1356531.2299999997</v>
          </cell>
          <cell r="AZ2004">
            <v>-1325362.4637499999</v>
          </cell>
          <cell r="BA2004">
            <v>-1310096.0245833332</v>
          </cell>
          <cell r="BB2004">
            <v>-1294829.5854166665</v>
          </cell>
          <cell r="BC2004">
            <v>-1282986.57</v>
          </cell>
          <cell r="BD2004">
            <v>-1274566.9783333333</v>
          </cell>
          <cell r="BE2004">
            <v>-1266147.3866666665</v>
          </cell>
        </row>
        <row r="2005">
          <cell r="AN2005">
            <v>-94296.709999999977</v>
          </cell>
          <cell r="AO2005">
            <v>-95499.646666666667</v>
          </cell>
          <cell r="AP2005">
            <v>-96702.583333333328</v>
          </cell>
          <cell r="AQ2005">
            <v>-97925.344583333339</v>
          </cell>
          <cell r="AR2005">
            <v>-99189.537916666668</v>
          </cell>
          <cell r="AS2005">
            <v>-100485.95666666667</v>
          </cell>
          <cell r="AT2005">
            <v>-101788.01625</v>
          </cell>
          <cell r="AU2005">
            <v>-103125.37291666667</v>
          </cell>
          <cell r="AV2005">
            <v>-104503.00374999999</v>
          </cell>
          <cell r="AW2005">
            <v>-105880.63458333335</v>
          </cell>
          <cell r="AX2005">
            <v>-107258.26541666668</v>
          </cell>
          <cell r="AY2005">
            <v>-108658.52291666665</v>
          </cell>
          <cell r="AZ2005">
            <v>-110057.87916666669</v>
          </cell>
          <cell r="BA2005">
            <v>-111337.27125000001</v>
          </cell>
          <cell r="BB2005">
            <v>-111893.59708333331</v>
          </cell>
          <cell r="BC2005">
            <v>-111611.90375</v>
          </cell>
          <cell r="BD2005">
            <v>-110283.83333333333</v>
          </cell>
          <cell r="BE2005">
            <v>-108097.54333333333</v>
          </cell>
        </row>
        <row r="2006">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row>
        <row r="2007">
          <cell r="AN2007">
            <v>-5313.930416666667</v>
          </cell>
          <cell r="AO2007">
            <v>-4744.3729166666672</v>
          </cell>
          <cell r="AP2007">
            <v>-4174.8154166666673</v>
          </cell>
          <cell r="AQ2007">
            <v>-3602.7895833333332</v>
          </cell>
          <cell r="AR2007">
            <v>-3028.2954166666664</v>
          </cell>
          <cell r="AS2007">
            <v>-2453.80125</v>
          </cell>
          <cell r="AT2007">
            <v>-1879.3070833333331</v>
          </cell>
          <cell r="AU2007">
            <v>-1540.6525000000001</v>
          </cell>
          <cell r="AV2007">
            <v>-1437.8375000000003</v>
          </cell>
          <cell r="AW2007">
            <v>-1344.7191666666668</v>
          </cell>
          <cell r="AX2007">
            <v>-1299.9258333333335</v>
          </cell>
          <cell r="AY2007">
            <v>-1293.7608333333335</v>
          </cell>
          <cell r="AZ2007">
            <v>-1287.5958333333335</v>
          </cell>
          <cell r="BA2007">
            <v>-1281.4308333333336</v>
          </cell>
          <cell r="BB2007">
            <v>-1275.2658333333336</v>
          </cell>
          <cell r="BC2007">
            <v>-1271.5691666666669</v>
          </cell>
          <cell r="BD2007">
            <v>-1270.3408333333334</v>
          </cell>
          <cell r="BE2007">
            <v>-1269.1125000000002</v>
          </cell>
        </row>
        <row r="2008">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row>
        <row r="2009">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row>
        <row r="2010">
          <cell r="AN2010">
            <v>-111544.28583333333</v>
          </cell>
          <cell r="AO2010">
            <v>-108985.84458333334</v>
          </cell>
          <cell r="AP2010">
            <v>-106420.24208333333</v>
          </cell>
          <cell r="AQ2010">
            <v>-103854.63958333334</v>
          </cell>
          <cell r="AR2010">
            <v>-101289.03708333334</v>
          </cell>
          <cell r="AS2010">
            <v>-98723.434583333335</v>
          </cell>
          <cell r="AT2010">
            <v>-96157.832083333327</v>
          </cell>
          <cell r="AU2010">
            <v>-93690.814583333326</v>
          </cell>
          <cell r="AV2010">
            <v>-92715.33749999998</v>
          </cell>
          <cell r="AW2010">
            <v>-93132.815833333312</v>
          </cell>
          <cell r="AX2010">
            <v>-93550.294166666674</v>
          </cell>
          <cell r="AY2010">
            <v>-93923.395833333328</v>
          </cell>
          <cell r="AZ2010">
            <v>-94273.895000000019</v>
          </cell>
          <cell r="BA2010">
            <v>-94653.329583333354</v>
          </cell>
          <cell r="BB2010">
            <v>-95039.92541666668</v>
          </cell>
          <cell r="BC2010">
            <v>-95426.521250000005</v>
          </cell>
          <cell r="BD2010">
            <v>-95813.117083333331</v>
          </cell>
          <cell r="BE2010">
            <v>-96199.712916666656</v>
          </cell>
        </row>
        <row r="2011">
          <cell r="AN2011">
            <v>-12851.201249999998</v>
          </cell>
          <cell r="AO2011">
            <v>-13680.002083333331</v>
          </cell>
          <cell r="AP2011">
            <v>-14508.802916666667</v>
          </cell>
          <cell r="AQ2011">
            <v>-15337.60375</v>
          </cell>
          <cell r="AR2011">
            <v>-16164.607499999998</v>
          </cell>
          <cell r="AS2011">
            <v>-16989.814166666667</v>
          </cell>
          <cell r="AT2011">
            <v>-17815.020833333332</v>
          </cell>
          <cell r="AU2011">
            <v>-18473.55125</v>
          </cell>
          <cell r="AV2011">
            <v>-18965.405416666668</v>
          </cell>
          <cell r="AW2011">
            <v>-19436.102083333335</v>
          </cell>
          <cell r="AX2011">
            <v>-19885.641250000001</v>
          </cell>
          <cell r="AY2011">
            <v>-20280.141666666666</v>
          </cell>
          <cell r="AZ2011">
            <v>-20615.012500000001</v>
          </cell>
          <cell r="BA2011">
            <v>-20945.2925</v>
          </cell>
          <cell r="BB2011">
            <v>-21275.572499999998</v>
          </cell>
          <cell r="BC2011">
            <v>-21605.852500000001</v>
          </cell>
          <cell r="BD2011">
            <v>-21937.929583333331</v>
          </cell>
          <cell r="BE2011">
            <v>-22271.803750000003</v>
          </cell>
        </row>
        <row r="2012">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row>
        <row r="2013">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row>
        <row r="2014">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row>
        <row r="2015">
          <cell r="AN2015">
            <v>-7578087.7199999997</v>
          </cell>
          <cell r="AO2015">
            <v>-7578087.7199999997</v>
          </cell>
          <cell r="AP2015">
            <v>-7578087.7199999997</v>
          </cell>
          <cell r="AQ2015">
            <v>-7309612.9220833331</v>
          </cell>
          <cell r="AR2015">
            <v>-6767713.9424999999</v>
          </cell>
          <cell r="AS2015">
            <v>-6215308.5504166661</v>
          </cell>
          <cell r="AT2015">
            <v>-5652092.9233333329</v>
          </cell>
          <cell r="AU2015">
            <v>-5078370.88375</v>
          </cell>
          <cell r="AV2015">
            <v>-4494142.4316666676</v>
          </cell>
          <cell r="AW2015">
            <v>-3899407.5670833341</v>
          </cell>
          <cell r="AX2015">
            <v>-3294166.2900000005</v>
          </cell>
          <cell r="AY2015">
            <v>-2678418.6004166668</v>
          </cell>
          <cell r="AZ2015">
            <v>-2052164.4975000003</v>
          </cell>
          <cell r="BA2015">
            <v>-1420657.1875</v>
          </cell>
          <cell r="BB2015">
            <v>-789149.87749999994</v>
          </cell>
          <cell r="BC2015">
            <v>-426117.36541666667</v>
          </cell>
          <cell r="BD2015">
            <v>-336509.03500000003</v>
          </cell>
          <cell r="BE2015">
            <v>-257407.11708333335</v>
          </cell>
        </row>
        <row r="2016">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row>
        <row r="2017">
          <cell r="AN2017">
            <v>-33097109.77791667</v>
          </cell>
          <cell r="AO2017">
            <v>-37405253.062916666</v>
          </cell>
          <cell r="AP2017">
            <v>-41897591.198333338</v>
          </cell>
          <cell r="AQ2017">
            <v>-47017586.276250005</v>
          </cell>
          <cell r="AR2017">
            <v>-52048133.763750017</v>
          </cell>
          <cell r="AS2017">
            <v>-56584545.580000013</v>
          </cell>
          <cell r="AT2017">
            <v>-61246410.350000001</v>
          </cell>
          <cell r="AU2017">
            <v>-65642354.000416674</v>
          </cell>
          <cell r="AV2017">
            <v>-70171441.940833345</v>
          </cell>
          <cell r="AW2017">
            <v>-73233002.837500006</v>
          </cell>
          <cell r="AX2017">
            <v>-74200711.250416666</v>
          </cell>
          <cell r="AY2017">
            <v>-76782970.228333324</v>
          </cell>
          <cell r="AZ2017">
            <v>-79902570.017499983</v>
          </cell>
          <cell r="BA2017">
            <v>-81070161.975833327</v>
          </cell>
          <cell r="BB2017">
            <v>-80997475.712499991</v>
          </cell>
          <cell r="BC2017">
            <v>-79503331.725833341</v>
          </cell>
          <cell r="BD2017">
            <v>-76887060.046666667</v>
          </cell>
          <cell r="BE2017">
            <v>-74079640.477916673</v>
          </cell>
        </row>
        <row r="2018">
          <cell r="AN2018">
            <v>-29318392.374166667</v>
          </cell>
          <cell r="AO2018">
            <v>-33613188.162500001</v>
          </cell>
          <cell r="AP2018">
            <v>-37618289.657916665</v>
          </cell>
          <cell r="AQ2018">
            <v>-41455534.427500002</v>
          </cell>
          <cell r="AR2018">
            <v>-44633628.42666667</v>
          </cell>
          <cell r="AS2018">
            <v>-47586177.702083342</v>
          </cell>
          <cell r="AT2018">
            <v>-50849722.293333329</v>
          </cell>
          <cell r="AU2018">
            <v>-53815910.86833334</v>
          </cell>
          <cell r="AV2018">
            <v>-56514617.735833339</v>
          </cell>
          <cell r="AW2018">
            <v>-57265638.580833323</v>
          </cell>
          <cell r="AX2018">
            <v>-55610381.063750006</v>
          </cell>
          <cell r="AY2018">
            <v>-54430626.988333322</v>
          </cell>
          <cell r="AZ2018">
            <v>-53444347.945416667</v>
          </cell>
          <cell r="BA2018">
            <v>-51864040.643750012</v>
          </cell>
          <cell r="BB2018">
            <v>-49956521.500833333</v>
          </cell>
          <cell r="BC2018">
            <v>-47576201.544999994</v>
          </cell>
          <cell r="BD2018">
            <v>-45014833.814166665</v>
          </cell>
          <cell r="BE2018">
            <v>-42434087.706666656</v>
          </cell>
        </row>
        <row r="2019">
          <cell r="AN2019">
            <v>-21524630.627500001</v>
          </cell>
          <cell r="AO2019">
            <v>-23153808.623333331</v>
          </cell>
          <cell r="AP2019">
            <v>-24786640.669166666</v>
          </cell>
          <cell r="AQ2019">
            <v>-26298530.610833332</v>
          </cell>
          <cell r="AR2019">
            <v>-27826186.215</v>
          </cell>
          <cell r="AS2019">
            <v>-29596255.127083343</v>
          </cell>
          <cell r="AT2019">
            <v>-31494268.225833338</v>
          </cell>
          <cell r="AU2019">
            <v>-33009042.322916668</v>
          </cell>
          <cell r="AV2019">
            <v>-34043182.048749998</v>
          </cell>
          <cell r="AW2019">
            <v>-34227761.7425</v>
          </cell>
          <cell r="AX2019">
            <v>-33352014.678333338</v>
          </cell>
          <cell r="AY2019">
            <v>-32449038.170416672</v>
          </cell>
          <cell r="AZ2019">
            <v>-31502500.016666669</v>
          </cell>
          <cell r="BA2019">
            <v>-30192069.316666666</v>
          </cell>
          <cell r="BB2019">
            <v>-28813617.717083335</v>
          </cell>
          <cell r="BC2019">
            <v>-27477920.576250002</v>
          </cell>
          <cell r="BD2019">
            <v>-25902248.55916667</v>
          </cell>
          <cell r="BE2019">
            <v>-23959945.747083332</v>
          </cell>
        </row>
        <row r="2020">
          <cell r="AN2020">
            <v>-11931386.158750003</v>
          </cell>
          <cell r="AO2020">
            <v>-13031029.421666669</v>
          </cell>
          <cell r="AP2020">
            <v>-14162408.810416669</v>
          </cell>
          <cell r="AQ2020">
            <v>-15164638.060000002</v>
          </cell>
          <cell r="AR2020">
            <v>-15979932.599166669</v>
          </cell>
          <cell r="AS2020">
            <v>-16837287.219583336</v>
          </cell>
          <cell r="AT2020">
            <v>-17720677.661666669</v>
          </cell>
          <cell r="AU2020">
            <v>-18398451.77041667</v>
          </cell>
          <cell r="AV2020">
            <v>-18927099.900833335</v>
          </cell>
          <cell r="AW2020">
            <v>-18955989.492916662</v>
          </cell>
          <cell r="AX2020">
            <v>-18367228.025833335</v>
          </cell>
          <cell r="AY2020">
            <v>-17776646.344999999</v>
          </cell>
          <cell r="AZ2020">
            <v>-17184871.006666671</v>
          </cell>
          <cell r="BA2020">
            <v>-16484409.56875</v>
          </cell>
          <cell r="BB2020">
            <v>-15756817.128333332</v>
          </cell>
          <cell r="BC2020">
            <v>-15010450.53125</v>
          </cell>
          <cell r="BD2020">
            <v>-14175382.959166666</v>
          </cell>
          <cell r="BE2020">
            <v>-13250796.899166666</v>
          </cell>
        </row>
        <row r="2021">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row>
        <row r="2022">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row>
        <row r="2023">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row>
        <row r="2024">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row>
        <row r="2025">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row>
        <row r="2026">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row>
        <row r="2027">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row>
        <row r="2028">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row>
        <row r="2029">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row>
        <row r="2030">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row>
        <row r="2031">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row>
        <row r="2032">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row>
        <row r="2033">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row>
        <row r="2034">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row>
        <row r="2035">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row>
        <row r="2036">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row>
        <row r="2037">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row>
        <row r="2038">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row>
        <row r="2039">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row>
        <row r="2040">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row>
        <row r="2041">
          <cell r="AN2041">
            <v>-1497825.7354166666</v>
          </cell>
          <cell r="AO2041">
            <v>-1329957.4795833335</v>
          </cell>
          <cell r="AP2041">
            <v>-1162089.2237500001</v>
          </cell>
          <cell r="AQ2041">
            <v>-994220.96791666688</v>
          </cell>
          <cell r="AR2041">
            <v>-826352.71208333329</v>
          </cell>
          <cell r="AS2041">
            <v>-658484.45624999993</v>
          </cell>
          <cell r="AT2041">
            <v>-490616.20291666663</v>
          </cell>
          <cell r="AU2041">
            <v>-322747.94958333328</v>
          </cell>
          <cell r="AV2041">
            <v>-190309.20125000001</v>
          </cell>
          <cell r="AW2041">
            <v>-97839.466249999998</v>
          </cell>
          <cell r="AX2041">
            <v>-26937.175833333331</v>
          </cell>
          <cell r="AY2041">
            <v>0</v>
          </cell>
          <cell r="AZ2041">
            <v>0</v>
          </cell>
          <cell r="BA2041">
            <v>0</v>
          </cell>
          <cell r="BB2041">
            <v>0</v>
          </cell>
          <cell r="BC2041">
            <v>0</v>
          </cell>
          <cell r="BD2041">
            <v>0</v>
          </cell>
          <cell r="BE2041">
            <v>0</v>
          </cell>
        </row>
        <row r="2042">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row>
        <row r="2043">
          <cell r="AN2043">
            <v>265775.27625</v>
          </cell>
          <cell r="AO2043">
            <v>217452.49875</v>
          </cell>
          <cell r="AP2043">
            <v>169129.72124999997</v>
          </cell>
          <cell r="AQ2043">
            <v>120806.94374999999</v>
          </cell>
          <cell r="AR2043">
            <v>72484.166249999995</v>
          </cell>
          <cell r="AS2043">
            <v>24161.388749999998</v>
          </cell>
          <cell r="AT2043">
            <v>0</v>
          </cell>
          <cell r="AU2043">
            <v>0</v>
          </cell>
          <cell r="AV2043">
            <v>0</v>
          </cell>
          <cell r="AW2043">
            <v>0</v>
          </cell>
          <cell r="AX2043">
            <v>0</v>
          </cell>
          <cell r="AY2043">
            <v>0</v>
          </cell>
          <cell r="AZ2043">
            <v>0</v>
          </cell>
          <cell r="BA2043">
            <v>0</v>
          </cell>
          <cell r="BB2043">
            <v>0</v>
          </cell>
          <cell r="BC2043">
            <v>0</v>
          </cell>
          <cell r="BD2043">
            <v>0</v>
          </cell>
          <cell r="BE2043">
            <v>0</v>
          </cell>
        </row>
        <row r="2044">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row>
        <row r="2045">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row>
        <row r="2046">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row>
        <row r="2047">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row>
        <row r="2048">
          <cell r="AN2048">
            <v>-194604.31500000003</v>
          </cell>
          <cell r="AO2048">
            <v>-186755.6516666667</v>
          </cell>
          <cell r="AP2048">
            <v>-178906.98833333337</v>
          </cell>
          <cell r="AQ2048">
            <v>-171058.32500000004</v>
          </cell>
          <cell r="AR2048">
            <v>-163209.66166666671</v>
          </cell>
          <cell r="AS2048">
            <v>-155360.99833333335</v>
          </cell>
          <cell r="AT2048">
            <v>-147512.33500000002</v>
          </cell>
          <cell r="AU2048">
            <v>-139663.67166666669</v>
          </cell>
          <cell r="AV2048">
            <v>-130083.53416666668</v>
          </cell>
          <cell r="AW2048">
            <v>-118771.9225</v>
          </cell>
          <cell r="AX2048">
            <v>-107460.31083333334</v>
          </cell>
          <cell r="AY2048">
            <v>-96148.699166666658</v>
          </cell>
          <cell r="AZ2048">
            <v>-84837.087499999994</v>
          </cell>
          <cell r="BA2048">
            <v>-73525.47583333333</v>
          </cell>
          <cell r="BB2048">
            <v>-62213.864166666666</v>
          </cell>
          <cell r="BC2048">
            <v>-50902.252500000002</v>
          </cell>
          <cell r="BD2048">
            <v>-39590.640833333331</v>
          </cell>
          <cell r="BE2048">
            <v>-28279.029166666664</v>
          </cell>
        </row>
        <row r="2049">
          <cell r="AN2049">
            <v>-11605.333333333334</v>
          </cell>
          <cell r="AO2049">
            <v>-10240</v>
          </cell>
          <cell r="AP2049">
            <v>-8874.6666666666661</v>
          </cell>
          <cell r="AQ2049">
            <v>-7509.333333333333</v>
          </cell>
          <cell r="AR2049">
            <v>-6144</v>
          </cell>
          <cell r="AS2049">
            <v>-4778.666666666667</v>
          </cell>
          <cell r="AT2049">
            <v>-3413.3333333333335</v>
          </cell>
          <cell r="AU2049">
            <v>-2048</v>
          </cell>
          <cell r="AV2049">
            <v>-682.66666666666663</v>
          </cell>
          <cell r="AW2049">
            <v>0</v>
          </cell>
          <cell r="AX2049">
            <v>0</v>
          </cell>
          <cell r="AY2049">
            <v>0</v>
          </cell>
          <cell r="AZ2049">
            <v>0</v>
          </cell>
          <cell r="BA2049">
            <v>0</v>
          </cell>
          <cell r="BB2049">
            <v>0</v>
          </cell>
          <cell r="BC2049">
            <v>0</v>
          </cell>
          <cell r="BD2049">
            <v>0</v>
          </cell>
          <cell r="BE2049">
            <v>0</v>
          </cell>
        </row>
        <row r="2050">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row>
        <row r="2051">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row>
        <row r="2052">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row>
        <row r="2053">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row>
        <row r="2054">
          <cell r="AN2054">
            <v>-107354.89999999998</v>
          </cell>
          <cell r="AO2054">
            <v>-107354.89999999998</v>
          </cell>
          <cell r="AP2054">
            <v>-107354.89999999998</v>
          </cell>
          <cell r="AQ2054">
            <v>-107354.89999999998</v>
          </cell>
          <cell r="AR2054">
            <v>-107354.89999999998</v>
          </cell>
          <cell r="AS2054">
            <v>-107354.89999999998</v>
          </cell>
          <cell r="AT2054">
            <v>-107354.89999999998</v>
          </cell>
          <cell r="AU2054">
            <v>-107354.89999999998</v>
          </cell>
          <cell r="AV2054">
            <v>-103534.29499999998</v>
          </cell>
          <cell r="AW2054">
            <v>-95893.084999999977</v>
          </cell>
          <cell r="AX2054">
            <v>-88251.875</v>
          </cell>
          <cell r="AY2054">
            <v>-80610.665000000008</v>
          </cell>
          <cell r="AZ2054">
            <v>-72969.455000000002</v>
          </cell>
          <cell r="BA2054">
            <v>-65328.245000000003</v>
          </cell>
          <cell r="BB2054">
            <v>-57687.035000000003</v>
          </cell>
          <cell r="BC2054">
            <v>-50045.825000000004</v>
          </cell>
          <cell r="BD2054">
            <v>-42404.614999999998</v>
          </cell>
          <cell r="BE2054">
            <v>-34763.405000000006</v>
          </cell>
        </row>
        <row r="2055">
          <cell r="AN2055">
            <v>-5646890.1675000004</v>
          </cell>
          <cell r="AO2055">
            <v>-5646013.3049999997</v>
          </cell>
          <cell r="AP2055">
            <v>-5646718.4504166665</v>
          </cell>
          <cell r="AQ2055">
            <v>-5650574.9325000001</v>
          </cell>
          <cell r="AR2055">
            <v>-5658499.6587500004</v>
          </cell>
          <cell r="AS2055">
            <v>-5672848.892500001</v>
          </cell>
          <cell r="AT2055">
            <v>-5691375.2087499993</v>
          </cell>
          <cell r="AU2055">
            <v>-5713511.7487500003</v>
          </cell>
          <cell r="AV2055">
            <v>-5749169.737916667</v>
          </cell>
          <cell r="AW2055">
            <v>-5801176.4424999999</v>
          </cell>
          <cell r="AX2055">
            <v>-5862044.055416666</v>
          </cell>
          <cell r="AY2055">
            <v>-5926002.2120833332</v>
          </cell>
          <cell r="AZ2055">
            <v>-5992390.7979166657</v>
          </cell>
          <cell r="BA2055">
            <v>-6062460.6408333331</v>
          </cell>
          <cell r="BB2055">
            <v>-6135264.0533333337</v>
          </cell>
          <cell r="BC2055">
            <v>-6209521.6604166664</v>
          </cell>
          <cell r="BD2055">
            <v>-6281274.67875</v>
          </cell>
          <cell r="BE2055">
            <v>-6352312.4041666677</v>
          </cell>
        </row>
        <row r="2056">
          <cell r="AN2056">
            <v>-11205339.793333331</v>
          </cell>
          <cell r="AO2056">
            <v>-11397287.924583331</v>
          </cell>
          <cell r="AP2056">
            <v>-11597642.542083332</v>
          </cell>
          <cell r="AQ2056">
            <v>-11812284.497500001</v>
          </cell>
          <cell r="AR2056">
            <v>-12006472.544583334</v>
          </cell>
          <cell r="AS2056">
            <v>-12192499.491666667</v>
          </cell>
          <cell r="AT2056">
            <v>-12376364.397916667</v>
          </cell>
          <cell r="AU2056">
            <v>-12545253.092500001</v>
          </cell>
          <cell r="AV2056">
            <v>-12745834.266250001</v>
          </cell>
          <cell r="AW2056">
            <v>-12963261.934583331</v>
          </cell>
          <cell r="AX2056">
            <v>-13160825.795000002</v>
          </cell>
          <cell r="AY2056">
            <v>-13341629.741250001</v>
          </cell>
          <cell r="AZ2056">
            <v>-13506046.422083333</v>
          </cell>
          <cell r="BA2056">
            <v>-13692731.277500002</v>
          </cell>
          <cell r="BB2056">
            <v>-13911754.883333331</v>
          </cell>
          <cell r="BC2056">
            <v>-14120050.609583335</v>
          </cell>
          <cell r="BD2056">
            <v>-14318831.007083334</v>
          </cell>
          <cell r="BE2056">
            <v>-14512625.869583333</v>
          </cell>
        </row>
        <row r="2057">
          <cell r="AN2057">
            <v>-24588675.777916666</v>
          </cell>
          <cell r="AO2057">
            <v>-25241415.674583331</v>
          </cell>
          <cell r="AP2057">
            <v>-25943056.919999998</v>
          </cell>
          <cell r="AQ2057">
            <v>-26611646.442916665</v>
          </cell>
          <cell r="AR2057">
            <v>-27232322.40291667</v>
          </cell>
          <cell r="AS2057">
            <v>-27821997.749583334</v>
          </cell>
          <cell r="AT2057">
            <v>-28382351.362500001</v>
          </cell>
          <cell r="AU2057">
            <v>-28940312.705416664</v>
          </cell>
          <cell r="AV2057">
            <v>-29498689.391249996</v>
          </cell>
          <cell r="AW2057">
            <v>-30061772.337916669</v>
          </cell>
          <cell r="AX2057">
            <v>-30664726.733750001</v>
          </cell>
          <cell r="AY2057">
            <v>-31155667.661249999</v>
          </cell>
          <cell r="AZ2057">
            <v>-31514665.213750001</v>
          </cell>
          <cell r="BA2057">
            <v>-31822051.728749994</v>
          </cell>
          <cell r="BB2057">
            <v>-32098086.805833329</v>
          </cell>
          <cell r="BC2057">
            <v>-32408028.89916667</v>
          </cell>
          <cell r="BD2057">
            <v>-32742324.020416666</v>
          </cell>
          <cell r="BE2057">
            <v>-33117257.390000001</v>
          </cell>
        </row>
        <row r="2058">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row>
        <row r="2059">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row>
        <row r="2060">
          <cell r="AN2060">
            <v>-20230475.476249997</v>
          </cell>
          <cell r="AO2060">
            <v>-20013978.632916667</v>
          </cell>
          <cell r="AP2060">
            <v>-19809961.909166668</v>
          </cell>
          <cell r="AQ2060">
            <v>-19626023.943333335</v>
          </cell>
          <cell r="AR2060">
            <v>-19451683.282916669</v>
          </cell>
          <cell r="AS2060">
            <v>-19281703.150416669</v>
          </cell>
          <cell r="AT2060">
            <v>-19155567.449166667</v>
          </cell>
          <cell r="AU2060">
            <v>-19069002.789999999</v>
          </cell>
          <cell r="AV2060">
            <v>-19063693.692499999</v>
          </cell>
          <cell r="AW2060">
            <v>-19133038.388750002</v>
          </cell>
          <cell r="AX2060">
            <v>-19197145.424166668</v>
          </cell>
          <cell r="AY2060">
            <v>-19260182.756666668</v>
          </cell>
          <cell r="AZ2060">
            <v>-19320719.331666667</v>
          </cell>
          <cell r="BA2060">
            <v>-19372115.377083335</v>
          </cell>
          <cell r="BB2060">
            <v>-19407924.966250002</v>
          </cell>
          <cell r="BC2060">
            <v>-19425503.225000005</v>
          </cell>
          <cell r="BD2060">
            <v>-19463848.893333334</v>
          </cell>
          <cell r="BE2060">
            <v>-19526082.499166664</v>
          </cell>
        </row>
        <row r="2061">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row>
        <row r="2062">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row>
        <row r="2063">
          <cell r="AN2063">
            <v>-962603.79166666663</v>
          </cell>
          <cell r="AO2063">
            <v>-1016150.25</v>
          </cell>
          <cell r="AP2063">
            <v>-1067974.25</v>
          </cell>
          <cell r="AQ2063">
            <v>-1121523.9583333333</v>
          </cell>
          <cell r="AR2063">
            <v>-1178641.125</v>
          </cell>
          <cell r="AS2063">
            <v>-1236048.0416666667</v>
          </cell>
          <cell r="AT2063">
            <v>-1287551.7083333333</v>
          </cell>
          <cell r="AU2063">
            <v>-1333872.9166666667</v>
          </cell>
          <cell r="AV2063">
            <v>-1374596.0416666667</v>
          </cell>
          <cell r="AW2063">
            <v>-1406386.4583333333</v>
          </cell>
          <cell r="AX2063">
            <v>-1434805.5416666667</v>
          </cell>
          <cell r="AY2063">
            <v>-1458687.125</v>
          </cell>
          <cell r="AZ2063">
            <v>-1453017.0416666667</v>
          </cell>
          <cell r="BA2063">
            <v>-1422833.0829166668</v>
          </cell>
          <cell r="BB2063">
            <v>-1395339.74875</v>
          </cell>
          <cell r="BC2063">
            <v>-1367944.5395833335</v>
          </cell>
          <cell r="BD2063">
            <v>-1338125.2054166666</v>
          </cell>
          <cell r="BE2063">
            <v>-1311004.2462500001</v>
          </cell>
        </row>
        <row r="2064">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row>
        <row r="2065">
          <cell r="AN2065">
            <v>-39367.31</v>
          </cell>
          <cell r="AO2065">
            <v>-39367.31</v>
          </cell>
          <cell r="AP2065">
            <v>-39367.31</v>
          </cell>
          <cell r="AQ2065">
            <v>-39367.31</v>
          </cell>
          <cell r="AR2065">
            <v>-39367.31</v>
          </cell>
          <cell r="AS2065">
            <v>-39367.31</v>
          </cell>
          <cell r="AT2065">
            <v>-39367.31</v>
          </cell>
          <cell r="AU2065">
            <v>-39367.31</v>
          </cell>
          <cell r="AV2065">
            <v>-37727.00541666666</v>
          </cell>
          <cell r="AW2065">
            <v>-34446.396249999998</v>
          </cell>
          <cell r="AX2065">
            <v>-31165.787083333329</v>
          </cell>
          <cell r="AY2065">
            <v>-27885.177916666667</v>
          </cell>
          <cell r="AZ2065">
            <v>-24604.568749999995</v>
          </cell>
          <cell r="BA2065">
            <v>-21323.959583333333</v>
          </cell>
          <cell r="BB2065">
            <v>-18043.350416666664</v>
          </cell>
          <cell r="BC2065">
            <v>-14762.741249999999</v>
          </cell>
          <cell r="BD2065">
            <v>-11482.132083333332</v>
          </cell>
          <cell r="BE2065">
            <v>-8201.5229166666668</v>
          </cell>
        </row>
        <row r="2066">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row>
        <row r="2067">
          <cell r="AN2067">
            <v>-93199.215000000011</v>
          </cell>
          <cell r="AO2067">
            <v>-92775.458750000005</v>
          </cell>
          <cell r="AP2067">
            <v>-95454.501249999987</v>
          </cell>
          <cell r="AQ2067">
            <v>-99794.472499999989</v>
          </cell>
          <cell r="AR2067">
            <v>-102661.15625</v>
          </cell>
          <cell r="AS2067">
            <v>-102495.38124999999</v>
          </cell>
          <cell r="AT2067">
            <v>-102060.94833333332</v>
          </cell>
          <cell r="AU2067">
            <v>-101721.38583333332</v>
          </cell>
          <cell r="AV2067">
            <v>-101514.42166666668</v>
          </cell>
          <cell r="AW2067">
            <v>-101801.37416666666</v>
          </cell>
          <cell r="AX2067">
            <v>-101463.35291666667</v>
          </cell>
          <cell r="AY2067">
            <v>-102476.48291666666</v>
          </cell>
          <cell r="AZ2067">
            <v>-102982.66749999998</v>
          </cell>
          <cell r="BA2067">
            <v>-99698.378749999989</v>
          </cell>
          <cell r="BB2067">
            <v>-218281.35249999995</v>
          </cell>
          <cell r="BC2067">
            <v>-334321.88999999996</v>
          </cell>
          <cell r="BD2067">
            <v>-321605.38708333333</v>
          </cell>
          <cell r="BE2067">
            <v>-312437.15541666665</v>
          </cell>
        </row>
        <row r="2068">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row>
        <row r="2069">
          <cell r="AN2069">
            <v>-6821.791666666667</v>
          </cell>
          <cell r="AO2069">
            <v>-6901</v>
          </cell>
          <cell r="AP2069">
            <v>-6901</v>
          </cell>
          <cell r="AQ2069">
            <v>-6901</v>
          </cell>
          <cell r="AR2069">
            <v>-6901</v>
          </cell>
          <cell r="AS2069">
            <v>-6901</v>
          </cell>
          <cell r="AT2069">
            <v>-6901</v>
          </cell>
          <cell r="AU2069">
            <v>-6901</v>
          </cell>
          <cell r="AV2069">
            <v>-6821.791666666667</v>
          </cell>
          <cell r="AW2069">
            <v>-6663.375</v>
          </cell>
          <cell r="AX2069">
            <v>-6504.958333333333</v>
          </cell>
          <cell r="AY2069">
            <v>-6346.541666666667</v>
          </cell>
          <cell r="AZ2069">
            <v>-6188.125</v>
          </cell>
          <cell r="BA2069">
            <v>-6029.708333333333</v>
          </cell>
          <cell r="BB2069">
            <v>-5871.291666666667</v>
          </cell>
          <cell r="BC2069">
            <v>-5712.875</v>
          </cell>
          <cell r="BD2069">
            <v>-5554.458333333333</v>
          </cell>
          <cell r="BE2069">
            <v>-5396.041666666667</v>
          </cell>
        </row>
        <row r="2070">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row>
        <row r="2071">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row>
        <row r="2072">
          <cell r="AN2072">
            <v>-12039193.974166667</v>
          </cell>
          <cell r="AO2072">
            <v>-11768509.580416666</v>
          </cell>
          <cell r="AP2072">
            <v>-11504008.984583333</v>
          </cell>
          <cell r="AQ2072">
            <v>-11237653.316249998</v>
          </cell>
          <cell r="AR2072">
            <v>-10975700.149166666</v>
          </cell>
          <cell r="AS2072">
            <v>-10726251.8025</v>
          </cell>
          <cell r="AT2072">
            <v>-10474411.030416666</v>
          </cell>
          <cell r="AU2072">
            <v>-10222601.295833332</v>
          </cell>
          <cell r="AV2072">
            <v>-9980804.7162499987</v>
          </cell>
          <cell r="AW2072">
            <v>-9752344.5762499999</v>
          </cell>
          <cell r="AX2072">
            <v>-9541060.5133333337</v>
          </cell>
          <cell r="AY2072">
            <v>-9354356.1287499983</v>
          </cell>
          <cell r="AZ2072">
            <v>-9201601.5462500025</v>
          </cell>
          <cell r="BA2072">
            <v>-9070800.1595833357</v>
          </cell>
          <cell r="BB2072">
            <v>-8948667.1441666689</v>
          </cell>
          <cell r="BC2072">
            <v>-8836945.0629166663</v>
          </cell>
          <cell r="BD2072">
            <v>-8734671.84375</v>
          </cell>
          <cell r="BE2072">
            <v>-8639212.9179166649</v>
          </cell>
        </row>
        <row r="2073">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row>
        <row r="2074">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row>
        <row r="2075">
          <cell r="AN2075">
            <v>-27436894.320000004</v>
          </cell>
          <cell r="AO2075">
            <v>-22448368.080000002</v>
          </cell>
          <cell r="AP2075">
            <v>-17459841.84</v>
          </cell>
          <cell r="AQ2075">
            <v>-12471315.600000001</v>
          </cell>
          <cell r="AR2075">
            <v>-7482789.3600000003</v>
          </cell>
          <cell r="AS2075">
            <v>-2494263.12</v>
          </cell>
          <cell r="AT2075">
            <v>0</v>
          </cell>
          <cell r="AU2075">
            <v>0</v>
          </cell>
          <cell r="AV2075">
            <v>0</v>
          </cell>
          <cell r="AW2075">
            <v>0</v>
          </cell>
          <cell r="AX2075">
            <v>0</v>
          </cell>
          <cell r="AY2075">
            <v>0</v>
          </cell>
          <cell r="AZ2075">
            <v>0</v>
          </cell>
          <cell r="BA2075">
            <v>0</v>
          </cell>
          <cell r="BB2075">
            <v>0</v>
          </cell>
          <cell r="BC2075">
            <v>0</v>
          </cell>
          <cell r="BD2075">
            <v>0</v>
          </cell>
          <cell r="BE2075">
            <v>0</v>
          </cell>
        </row>
        <row r="2076">
          <cell r="AN2076">
            <v>-138432769.45833334</v>
          </cell>
          <cell r="AO2076">
            <v>-141204944.875</v>
          </cell>
          <cell r="AP2076">
            <v>-143867845.41666666</v>
          </cell>
          <cell r="AQ2076">
            <v>-146409799.29166666</v>
          </cell>
          <cell r="AR2076">
            <v>-148945882.75</v>
          </cell>
          <cell r="AS2076">
            <v>-151556494.79166666</v>
          </cell>
          <cell r="AT2076">
            <v>-154195455.70833334</v>
          </cell>
          <cell r="AU2076">
            <v>-156836425.16666666</v>
          </cell>
          <cell r="AV2076">
            <v>-159444308.45833334</v>
          </cell>
          <cell r="AW2076">
            <v>-161979990.33333334</v>
          </cell>
          <cell r="AX2076">
            <v>-164466888.41666666</v>
          </cell>
          <cell r="AY2076">
            <v>-166969555.91666666</v>
          </cell>
          <cell r="AZ2076">
            <v>-169418083.625</v>
          </cell>
          <cell r="BA2076">
            <v>-171718714.375</v>
          </cell>
          <cell r="BB2076">
            <v>-173967349.95833334</v>
          </cell>
          <cell r="BC2076">
            <v>-176212578.54166666</v>
          </cell>
          <cell r="BD2076">
            <v>-178377327.625</v>
          </cell>
          <cell r="BE2076">
            <v>-180415946.83333334</v>
          </cell>
        </row>
        <row r="2077">
          <cell r="AN2077">
            <v>-1000</v>
          </cell>
          <cell r="AO2077">
            <v>-1000</v>
          </cell>
          <cell r="AP2077">
            <v>-1000</v>
          </cell>
          <cell r="AQ2077">
            <v>-1000</v>
          </cell>
          <cell r="AR2077">
            <v>-1000</v>
          </cell>
          <cell r="AS2077">
            <v>-1000</v>
          </cell>
          <cell r="AT2077">
            <v>-1000</v>
          </cell>
          <cell r="AU2077">
            <v>-1000</v>
          </cell>
          <cell r="AV2077">
            <v>-1000</v>
          </cell>
          <cell r="AW2077">
            <v>-1000</v>
          </cell>
          <cell r="AX2077">
            <v>-1000</v>
          </cell>
          <cell r="AY2077">
            <v>-1000</v>
          </cell>
          <cell r="AZ2077">
            <v>-1000</v>
          </cell>
          <cell r="BA2077">
            <v>-1000</v>
          </cell>
          <cell r="BB2077">
            <v>-1000</v>
          </cell>
          <cell r="BC2077">
            <v>-1000</v>
          </cell>
          <cell r="BD2077">
            <v>-1000</v>
          </cell>
          <cell r="BE2077">
            <v>-1000</v>
          </cell>
        </row>
        <row r="2078">
          <cell r="AN2078">
            <v>-3516553.1266666665</v>
          </cell>
          <cell r="AO2078">
            <v>-3453208.4329166673</v>
          </cell>
          <cell r="AP2078">
            <v>-3388633.7450000006</v>
          </cell>
          <cell r="AQ2078">
            <v>-3322829.0629166667</v>
          </cell>
          <cell r="AR2078">
            <v>-3255794.3866666663</v>
          </cell>
          <cell r="AS2078">
            <v>-3187529.7162500005</v>
          </cell>
          <cell r="AT2078">
            <v>-3118035.0516666663</v>
          </cell>
          <cell r="AU2078">
            <v>-3047310.3929166663</v>
          </cell>
          <cell r="AV2078">
            <v>-2975355.74</v>
          </cell>
          <cell r="AW2078">
            <v>-2902786.09</v>
          </cell>
          <cell r="AX2078">
            <v>-2830216.44</v>
          </cell>
          <cell r="AY2078">
            <v>-2757646.7899999996</v>
          </cell>
          <cell r="AZ2078">
            <v>-2685077.14</v>
          </cell>
          <cell r="BA2078">
            <v>-2612507.4900000002</v>
          </cell>
          <cell r="BB2078">
            <v>-2539937.84</v>
          </cell>
          <cell r="BC2078">
            <v>-2467368.1900000004</v>
          </cell>
          <cell r="BD2078">
            <v>-2394798.5399999996</v>
          </cell>
          <cell r="BE2078">
            <v>-2322228.89</v>
          </cell>
        </row>
        <row r="2079">
          <cell r="AN2079">
            <v>-884211.67333333334</v>
          </cell>
          <cell r="AO2079">
            <v>-868284.11333333328</v>
          </cell>
          <cell r="AP2079">
            <v>-852047.28000000014</v>
          </cell>
          <cell r="AQ2079">
            <v>-835501.17333333322</v>
          </cell>
          <cell r="AR2079">
            <v>-818645.79333333333</v>
          </cell>
          <cell r="AS2079">
            <v>-801481.14</v>
          </cell>
          <cell r="AT2079">
            <v>-784007.21333333338</v>
          </cell>
          <cell r="AU2079">
            <v>-766224.01333333331</v>
          </cell>
          <cell r="AV2079">
            <v>-748131.54</v>
          </cell>
          <cell r="AW2079">
            <v>-729884.43</v>
          </cell>
          <cell r="AX2079">
            <v>-711637.32</v>
          </cell>
          <cell r="AY2079">
            <v>-693390.21000000008</v>
          </cell>
          <cell r="AZ2079">
            <v>-675143.1</v>
          </cell>
          <cell r="BA2079">
            <v>-656895.99000000011</v>
          </cell>
          <cell r="BB2079">
            <v>-638648.88</v>
          </cell>
          <cell r="BC2079">
            <v>-620401.77</v>
          </cell>
          <cell r="BD2079">
            <v>-602154.66</v>
          </cell>
          <cell r="BE2079">
            <v>-583907.55000000005</v>
          </cell>
        </row>
        <row r="2080">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row>
        <row r="2081">
          <cell r="AN2081">
            <v>-2768579.3420833326</v>
          </cell>
          <cell r="AO2081">
            <v>-2738391.405416667</v>
          </cell>
          <cell r="AP2081">
            <v>-2687700.0454166667</v>
          </cell>
          <cell r="AQ2081">
            <v>-2683812.6066666669</v>
          </cell>
          <cell r="AR2081">
            <v>-2689433.1274999999</v>
          </cell>
          <cell r="AS2081">
            <v>-2686404.9558333331</v>
          </cell>
          <cell r="AT2081">
            <v>-2640510.1020833333</v>
          </cell>
          <cell r="AU2081">
            <v>-2577778.3366666664</v>
          </cell>
          <cell r="AV2081">
            <v>-2487147.6941666664</v>
          </cell>
          <cell r="AW2081">
            <v>-2415190.3804166671</v>
          </cell>
          <cell r="AX2081">
            <v>-2410665.8091666671</v>
          </cell>
          <cell r="AY2081">
            <v>-2474351.6279166667</v>
          </cell>
          <cell r="AZ2081">
            <v>-2622311.7679166668</v>
          </cell>
          <cell r="BA2081">
            <v>-2748517.6383333337</v>
          </cell>
          <cell r="BB2081">
            <v>-2786596.8066666671</v>
          </cell>
          <cell r="BC2081">
            <v>-2780452.5083333338</v>
          </cell>
          <cell r="BD2081">
            <v>-2790490.4870833331</v>
          </cell>
          <cell r="BE2081">
            <v>-2807119.4166666665</v>
          </cell>
        </row>
        <row r="2082">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row>
        <row r="2083">
          <cell r="AN2083">
            <v>-8857037.3925000001</v>
          </cell>
          <cell r="AO2083">
            <v>-8917767.9724999983</v>
          </cell>
          <cell r="AP2083">
            <v>-8981159.1854166668</v>
          </cell>
          <cell r="AQ2083">
            <v>-9046222.3758333344</v>
          </cell>
          <cell r="AR2083">
            <v>-9111318.4295833353</v>
          </cell>
          <cell r="AS2083">
            <v>-9176368.4379166681</v>
          </cell>
          <cell r="AT2083">
            <v>-9240122.0283333343</v>
          </cell>
          <cell r="AU2083">
            <v>-9306082.2991666663</v>
          </cell>
          <cell r="AV2083">
            <v>-9374702.4824999999</v>
          </cell>
          <cell r="AW2083">
            <v>-9444667.3162500001</v>
          </cell>
          <cell r="AX2083">
            <v>-9519216.5112500004</v>
          </cell>
          <cell r="AY2083">
            <v>-9584087.7791666649</v>
          </cell>
          <cell r="AZ2083">
            <v>-9639174.8899999987</v>
          </cell>
          <cell r="BA2083">
            <v>-9694089.6695833337</v>
          </cell>
          <cell r="BB2083">
            <v>-9747408.4204166662</v>
          </cell>
          <cell r="BC2083">
            <v>-9801999.1925000008</v>
          </cell>
          <cell r="BD2083">
            <v>-9857671.803749999</v>
          </cell>
          <cell r="BE2083">
            <v>-9914146.0324999988</v>
          </cell>
        </row>
        <row r="2084">
          <cell r="AN2084">
            <v>-126041.66666666667</v>
          </cell>
          <cell r="AO2084">
            <v>-125000</v>
          </cell>
          <cell r="AP2084">
            <v>-123958.33333333333</v>
          </cell>
          <cell r="AQ2084">
            <v>-121875</v>
          </cell>
          <cell r="AR2084">
            <v>-119791.66666666667</v>
          </cell>
          <cell r="AS2084">
            <v>-117708.33333333333</v>
          </cell>
          <cell r="AT2084">
            <v>-115625</v>
          </cell>
          <cell r="AU2084">
            <v>-113541.66666666667</v>
          </cell>
          <cell r="AV2084">
            <v>-111458.33333333333</v>
          </cell>
          <cell r="AW2084">
            <v>-109375</v>
          </cell>
          <cell r="AX2084">
            <v>-107291.66666666667</v>
          </cell>
          <cell r="AY2084">
            <v>-104166.66666666667</v>
          </cell>
          <cell r="AZ2084">
            <v>-100000</v>
          </cell>
          <cell r="BA2084">
            <v>-95833.333333333328</v>
          </cell>
          <cell r="BB2084">
            <v>-92708.333333333328</v>
          </cell>
          <cell r="BC2084">
            <v>-90625</v>
          </cell>
          <cell r="BD2084">
            <v>-88541.666666666672</v>
          </cell>
          <cell r="BE2084">
            <v>-86458.333333333328</v>
          </cell>
        </row>
        <row r="2085">
          <cell r="AN2085">
            <v>-376342.50708333333</v>
          </cell>
          <cell r="AO2085">
            <v>-395857.24875000003</v>
          </cell>
          <cell r="AP2085">
            <v>-421590.94249999995</v>
          </cell>
          <cell r="AQ2085">
            <v>-464746.62749999994</v>
          </cell>
          <cell r="AR2085">
            <v>-511844.55499999999</v>
          </cell>
          <cell r="AS2085">
            <v>-563096.30374999996</v>
          </cell>
          <cell r="AT2085">
            <v>-614789.98958333337</v>
          </cell>
          <cell r="AU2085">
            <v>-663349.74916666665</v>
          </cell>
          <cell r="AV2085">
            <v>-703012.94749999989</v>
          </cell>
          <cell r="AW2085">
            <v>-730951.27249999996</v>
          </cell>
          <cell r="AX2085">
            <v>-750153.61458333337</v>
          </cell>
          <cell r="AY2085">
            <v>-763897.35375000013</v>
          </cell>
          <cell r="AZ2085">
            <v>-772505.37208333332</v>
          </cell>
          <cell r="BA2085">
            <v>-771610.80499999982</v>
          </cell>
          <cell r="BB2085">
            <v>-746065.89250000007</v>
          </cell>
          <cell r="BC2085">
            <v>-703200.78833333345</v>
          </cell>
          <cell r="BD2085">
            <v>-660311.4325</v>
          </cell>
          <cell r="BE2085">
            <v>-617401.70583333343</v>
          </cell>
        </row>
        <row r="2086">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row>
        <row r="2087">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row>
        <row r="2088">
          <cell r="AN2088">
            <v>-4510285.6558333328</v>
          </cell>
          <cell r="AO2088">
            <v>-4498875.1229166668</v>
          </cell>
          <cell r="AP2088">
            <v>-4487430.6370833339</v>
          </cell>
          <cell r="AQ2088">
            <v>-4475953.59375</v>
          </cell>
          <cell r="AR2088">
            <v>-4464442.4766666675</v>
          </cell>
          <cell r="AS2088">
            <v>-4452895.151250001</v>
          </cell>
          <cell r="AT2088">
            <v>-4441313.541666667</v>
          </cell>
          <cell r="AU2088">
            <v>-4429697.4958333336</v>
          </cell>
          <cell r="AV2088">
            <v>-4418040.9004166666</v>
          </cell>
          <cell r="AW2088">
            <v>-4406337.7720833328</v>
          </cell>
          <cell r="AX2088">
            <v>-4394587.3587499997</v>
          </cell>
          <cell r="AY2088">
            <v>-4382803.6829166673</v>
          </cell>
          <cell r="AZ2088">
            <v>-4370986.72</v>
          </cell>
          <cell r="BA2088">
            <v>-4359122.6954166666</v>
          </cell>
          <cell r="BB2088">
            <v>-4347211.4587500012</v>
          </cell>
          <cell r="BC2088">
            <v>-4335251.5754166674</v>
          </cell>
          <cell r="BD2088">
            <v>-4323244.2279166663</v>
          </cell>
          <cell r="BE2088">
            <v>-4311190.0420833332</v>
          </cell>
        </row>
        <row r="2089">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row>
        <row r="2090">
          <cell r="AN2090">
            <v>-6248177</v>
          </cell>
          <cell r="AO2090">
            <v>-6225121</v>
          </cell>
          <cell r="AP2090">
            <v>-6202065</v>
          </cell>
          <cell r="AQ2090">
            <v>-6179009</v>
          </cell>
          <cell r="AR2090">
            <v>-6155953</v>
          </cell>
          <cell r="AS2090">
            <v>-6132897</v>
          </cell>
          <cell r="AT2090">
            <v>-6109841</v>
          </cell>
          <cell r="AU2090">
            <v>-6086785</v>
          </cell>
          <cell r="AV2090">
            <v>-6063729</v>
          </cell>
          <cell r="AW2090">
            <v>-6040673</v>
          </cell>
          <cell r="AX2090">
            <v>-6017617</v>
          </cell>
          <cell r="AY2090">
            <v>-5994561</v>
          </cell>
          <cell r="AZ2090">
            <v>-5971505</v>
          </cell>
          <cell r="BA2090">
            <v>-5948449</v>
          </cell>
          <cell r="BB2090">
            <v>-5925393</v>
          </cell>
          <cell r="BC2090">
            <v>-5902337</v>
          </cell>
          <cell r="BD2090">
            <v>-5879281</v>
          </cell>
          <cell r="BE2090">
            <v>-5856225</v>
          </cell>
        </row>
        <row r="2091">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row>
        <row r="2092">
          <cell r="AN2092">
            <v>-143937.44999999998</v>
          </cell>
          <cell r="AO2092">
            <v>-140938.75</v>
          </cell>
          <cell r="AP2092">
            <v>-137940.05000000002</v>
          </cell>
          <cell r="AQ2092">
            <v>-134941.35</v>
          </cell>
          <cell r="AR2092">
            <v>-131942.65</v>
          </cell>
          <cell r="AS2092">
            <v>-128943.95</v>
          </cell>
          <cell r="AT2092">
            <v>-125945.25</v>
          </cell>
          <cell r="AU2092">
            <v>-122946.55</v>
          </cell>
          <cell r="AV2092">
            <v>-119947.85000000002</v>
          </cell>
          <cell r="AW2092">
            <v>-116949.14999999998</v>
          </cell>
          <cell r="AX2092">
            <v>-113950.45</v>
          </cell>
          <cell r="AY2092">
            <v>-110951.75</v>
          </cell>
          <cell r="AZ2092">
            <v>-107953.05</v>
          </cell>
          <cell r="BA2092">
            <v>-104954.35000000002</v>
          </cell>
          <cell r="BB2092">
            <v>-101955.64999999998</v>
          </cell>
          <cell r="BC2092">
            <v>-98956.95</v>
          </cell>
          <cell r="BD2092">
            <v>-95958.25</v>
          </cell>
          <cell r="BE2092">
            <v>-92959.55</v>
          </cell>
        </row>
        <row r="2093">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row>
        <row r="2094">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row>
        <row r="2095">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row>
        <row r="2096">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row>
        <row r="2097">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row>
        <row r="2098">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row>
        <row r="2099">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row>
        <row r="2100">
          <cell r="AN2100">
            <v>-2348745.7200000002</v>
          </cell>
          <cell r="AO2100">
            <v>-2227797.0199999996</v>
          </cell>
          <cell r="AP2100">
            <v>-2106848.3199999998</v>
          </cell>
          <cell r="AQ2100">
            <v>-1985899.62</v>
          </cell>
          <cell r="AR2100">
            <v>-1864950.9200000006</v>
          </cell>
          <cell r="AS2100">
            <v>-1744002.22</v>
          </cell>
          <cell r="AT2100">
            <v>-1623053.5199999998</v>
          </cell>
          <cell r="AU2100">
            <v>-1502104.82</v>
          </cell>
          <cell r="AV2100">
            <v>-1381156.1199999999</v>
          </cell>
          <cell r="AW2100">
            <v>-1260207.42</v>
          </cell>
          <cell r="AX2100">
            <v>-1139258.72</v>
          </cell>
          <cell r="AY2100">
            <v>-1018310.0199999999</v>
          </cell>
          <cell r="AZ2100">
            <v>-897361.32000000018</v>
          </cell>
          <cell r="BA2100">
            <v>-774299.26916666655</v>
          </cell>
          <cell r="BB2100">
            <v>-654163.39666666661</v>
          </cell>
          <cell r="BC2100">
            <v>-544106.58250000002</v>
          </cell>
          <cell r="BD2100">
            <v>-444128.82666666666</v>
          </cell>
          <cell r="BE2100">
            <v>-354230.12916666665</v>
          </cell>
        </row>
        <row r="2101">
          <cell r="AN2101">
            <v>-502860</v>
          </cell>
          <cell r="AO2101">
            <v>-502860</v>
          </cell>
          <cell r="AP2101">
            <v>-502860</v>
          </cell>
          <cell r="AQ2101">
            <v>-502860</v>
          </cell>
          <cell r="AR2101">
            <v>-502860</v>
          </cell>
          <cell r="AS2101">
            <v>-502860</v>
          </cell>
          <cell r="AT2101">
            <v>-502860</v>
          </cell>
          <cell r="AU2101">
            <v>-503001.66666666669</v>
          </cell>
          <cell r="AV2101">
            <v>-503285</v>
          </cell>
          <cell r="AW2101">
            <v>-503568.33333333331</v>
          </cell>
          <cell r="AX2101">
            <v>-503851.66666666669</v>
          </cell>
          <cell r="AY2101">
            <v>-504135</v>
          </cell>
          <cell r="AZ2101">
            <v>-504418.33333333331</v>
          </cell>
          <cell r="BA2101">
            <v>-504701.66666666669</v>
          </cell>
          <cell r="BB2101">
            <v>-504985</v>
          </cell>
          <cell r="BC2101">
            <v>-505268.33333333331</v>
          </cell>
          <cell r="BD2101">
            <v>-505551.66666666669</v>
          </cell>
          <cell r="BE2101">
            <v>-505835</v>
          </cell>
        </row>
        <row r="2102">
          <cell r="AN2102">
            <v>-5779139.7104166662</v>
          </cell>
          <cell r="AO2102">
            <v>-5855949.3762499997</v>
          </cell>
          <cell r="AP2102">
            <v>-5936631.5420833332</v>
          </cell>
          <cell r="AQ2102">
            <v>-6018814.708333333</v>
          </cell>
          <cell r="AR2102">
            <v>-6102335.333333333</v>
          </cell>
          <cell r="AS2102">
            <v>-6189401.375</v>
          </cell>
          <cell r="AT2102">
            <v>-6280711.208333333</v>
          </cell>
          <cell r="AU2102">
            <v>-6376254.541666667</v>
          </cell>
          <cell r="AV2102">
            <v>-6475322.708333333</v>
          </cell>
          <cell r="AW2102">
            <v>-6582169.041666667</v>
          </cell>
          <cell r="AX2102">
            <v>-6695578.041666667</v>
          </cell>
          <cell r="AY2102">
            <v>-6810080.875</v>
          </cell>
          <cell r="AZ2102">
            <v>-6906706.8883333327</v>
          </cell>
          <cell r="BA2102">
            <v>-6986327.1649999991</v>
          </cell>
          <cell r="BB2102">
            <v>-7068783.4416666655</v>
          </cell>
          <cell r="BC2102">
            <v>-7148605.5100000007</v>
          </cell>
          <cell r="BD2102">
            <v>-7226368.8700000001</v>
          </cell>
          <cell r="BE2102">
            <v>-7308119.2299999995</v>
          </cell>
        </row>
        <row r="2103">
          <cell r="AN2103">
            <v>-4166.666666666667</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row>
        <row r="2104">
          <cell r="AN2104">
            <v>0</v>
          </cell>
          <cell r="AO2104">
            <v>0</v>
          </cell>
          <cell r="AP2104">
            <v>0</v>
          </cell>
          <cell r="AQ2104">
            <v>0</v>
          </cell>
          <cell r="AR2104">
            <v>0</v>
          </cell>
          <cell r="AS2104">
            <v>0</v>
          </cell>
          <cell r="AT2104">
            <v>0</v>
          </cell>
          <cell r="AU2104">
            <v>0</v>
          </cell>
          <cell r="AV2104">
            <v>-4.1666666666666669E-4</v>
          </cell>
          <cell r="AW2104">
            <v>-1.25E-3</v>
          </cell>
          <cell r="AX2104">
            <v>-2.0833333333333333E-3</v>
          </cell>
          <cell r="AY2104">
            <v>-2.9166666666666664E-3</v>
          </cell>
          <cell r="AZ2104">
            <v>-3.7499999999999999E-3</v>
          </cell>
          <cell r="BA2104">
            <v>-4.5833333333333334E-3</v>
          </cell>
          <cell r="BB2104">
            <v>-5.4166666666666669E-3</v>
          </cell>
          <cell r="BC2104">
            <v>-6.2500000000000012E-3</v>
          </cell>
          <cell r="BD2104">
            <v>-7.0833333333333338E-3</v>
          </cell>
          <cell r="BE2104">
            <v>-7.9166666666666673E-3</v>
          </cell>
        </row>
        <row r="2105">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row>
        <row r="2106">
          <cell r="AN2106">
            <v>-71559.77</v>
          </cell>
          <cell r="AO2106">
            <v>-70413.94</v>
          </cell>
          <cell r="AP2106">
            <v>-69268.11</v>
          </cell>
          <cell r="AQ2106">
            <v>-68122.28</v>
          </cell>
          <cell r="AR2106">
            <v>-66976.45</v>
          </cell>
          <cell r="AS2106">
            <v>-65830.62</v>
          </cell>
          <cell r="AT2106">
            <v>-64684.79</v>
          </cell>
          <cell r="AU2106">
            <v>-63538.96</v>
          </cell>
          <cell r="AV2106">
            <v>-62393.13</v>
          </cell>
          <cell r="AW2106">
            <v>-61247.299999999996</v>
          </cell>
          <cell r="AX2106">
            <v>-60101.47</v>
          </cell>
          <cell r="AY2106">
            <v>-58955.639999999992</v>
          </cell>
          <cell r="AZ2106">
            <v>-57809.81</v>
          </cell>
          <cell r="BA2106">
            <v>-56663.979999999989</v>
          </cell>
          <cell r="BB2106">
            <v>-55518.15</v>
          </cell>
          <cell r="BC2106">
            <v>-54372.320000000007</v>
          </cell>
          <cell r="BD2106">
            <v>-53226.489999999991</v>
          </cell>
          <cell r="BE2106">
            <v>-52080.66</v>
          </cell>
        </row>
        <row r="2107">
          <cell r="AN2107">
            <v>-4178957.22</v>
          </cell>
          <cell r="AO2107">
            <v>-4160554.9150000005</v>
          </cell>
          <cell r="AP2107">
            <v>-4142152.6100000008</v>
          </cell>
          <cell r="AQ2107">
            <v>-4149331.800416667</v>
          </cell>
          <cell r="AR2107">
            <v>-4128434.6641666661</v>
          </cell>
          <cell r="AS2107">
            <v>-4053879.7058333331</v>
          </cell>
          <cell r="AT2107">
            <v>-3978510.5662500001</v>
          </cell>
          <cell r="AU2107">
            <v>-3902327.2454166668</v>
          </cell>
          <cell r="AV2107">
            <v>-3826143.9245833331</v>
          </cell>
          <cell r="AW2107">
            <v>-3747935.6091666669</v>
          </cell>
          <cell r="AX2107">
            <v>-3667702.2991666668</v>
          </cell>
          <cell r="AY2107">
            <v>-3587468.9891666672</v>
          </cell>
          <cell r="AZ2107">
            <v>-3499815.0795833333</v>
          </cell>
          <cell r="BA2107">
            <v>-3404740.5704166666</v>
          </cell>
          <cell r="BB2107">
            <v>-3309666.0612499998</v>
          </cell>
          <cell r="BC2107">
            <v>-3180854.3970833332</v>
          </cell>
          <cell r="BD2107">
            <v>-3071963.4</v>
          </cell>
          <cell r="BE2107">
            <v>-3016730.2250000001</v>
          </cell>
        </row>
        <row r="2108">
          <cell r="AN2108">
            <v>-2247613.2833333332</v>
          </cell>
          <cell r="AO2108">
            <v>-2677991.7866666666</v>
          </cell>
          <cell r="AP2108">
            <v>-3108370.2900000005</v>
          </cell>
          <cell r="AQ2108">
            <v>-3538748.7933333335</v>
          </cell>
          <cell r="AR2108">
            <v>-3969127.2950000004</v>
          </cell>
          <cell r="AS2108">
            <v>-4403411.3504166668</v>
          </cell>
          <cell r="AT2108">
            <v>-4845506.5166666666</v>
          </cell>
          <cell r="AU2108">
            <v>-5295412.7937500002</v>
          </cell>
          <cell r="AV2108">
            <v>-5748762.6375000002</v>
          </cell>
          <cell r="AW2108">
            <v>-6201188.5187499998</v>
          </cell>
          <cell r="AX2108">
            <v>-6390634.5358333327</v>
          </cell>
          <cell r="AY2108">
            <v>-6317100.6887499997</v>
          </cell>
          <cell r="AZ2108">
            <v>-6242642.8941666661</v>
          </cell>
          <cell r="BA2108">
            <v>-6167261.1520833327</v>
          </cell>
          <cell r="BB2108">
            <v>-6090955.4624999994</v>
          </cell>
          <cell r="BC2108">
            <v>-6013725.8254166665</v>
          </cell>
          <cell r="BD2108">
            <v>-5935572.2424999997</v>
          </cell>
          <cell r="BE2108">
            <v>-5852589.1583333341</v>
          </cell>
        </row>
        <row r="2109">
          <cell r="AN2109">
            <v>-2491938.8400000003</v>
          </cell>
          <cell r="AO2109">
            <v>-2437766.25</v>
          </cell>
          <cell r="AP2109">
            <v>-2383593.66</v>
          </cell>
          <cell r="AQ2109">
            <v>-2329421.0700000003</v>
          </cell>
          <cell r="AR2109">
            <v>-2275248.4800000004</v>
          </cell>
          <cell r="AS2109">
            <v>-2221075.8900000006</v>
          </cell>
          <cell r="AT2109">
            <v>-2166903.3000000007</v>
          </cell>
          <cell r="AU2109">
            <v>-2112730.7100000009</v>
          </cell>
          <cell r="AV2109">
            <v>-2058558.12</v>
          </cell>
          <cell r="AW2109">
            <v>-2004385.53</v>
          </cell>
          <cell r="AX2109">
            <v>-1950212.9399999995</v>
          </cell>
          <cell r="AY2109">
            <v>-1896040.3499999999</v>
          </cell>
          <cell r="AZ2109">
            <v>-1841867.7599999998</v>
          </cell>
          <cell r="BA2109">
            <v>-1787695.17</v>
          </cell>
          <cell r="BB2109">
            <v>-1733522.58</v>
          </cell>
          <cell r="BC2109">
            <v>-1679349.99</v>
          </cell>
          <cell r="BD2109">
            <v>-1625177.3999999997</v>
          </cell>
          <cell r="BE2109">
            <v>-1571004.8099999998</v>
          </cell>
        </row>
        <row r="2110">
          <cell r="AN2110">
            <v>-2598882.7712499998</v>
          </cell>
          <cell r="AO2110">
            <v>-2051377.1587500002</v>
          </cell>
          <cell r="AP2110">
            <v>-1503871.5462499999</v>
          </cell>
          <cell r="AQ2110">
            <v>-1058734.4012499999</v>
          </cell>
          <cell r="AR2110">
            <v>-887350.06249999988</v>
          </cell>
          <cell r="AS2110">
            <v>-887350.06249999988</v>
          </cell>
          <cell r="AT2110">
            <v>-887350.06249999988</v>
          </cell>
          <cell r="AU2110">
            <v>-887350.06249999988</v>
          </cell>
          <cell r="AV2110">
            <v>-887350.06249999988</v>
          </cell>
          <cell r="AW2110">
            <v>-887350.06249999988</v>
          </cell>
          <cell r="AX2110">
            <v>-872018.95124999993</v>
          </cell>
          <cell r="AY2110">
            <v>-822643.35166666657</v>
          </cell>
          <cell r="AZ2110">
            <v>-754554.375</v>
          </cell>
          <cell r="BA2110">
            <v>-686465.39833333332</v>
          </cell>
          <cell r="BB2110">
            <v>-618376.42166666663</v>
          </cell>
          <cell r="BC2110">
            <v>-584331.93333333323</v>
          </cell>
          <cell r="BD2110">
            <v>-584331.93333333323</v>
          </cell>
          <cell r="BE2110">
            <v>-584331.93333333323</v>
          </cell>
        </row>
        <row r="2111">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row>
        <row r="2112">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row>
        <row r="2113">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row>
        <row r="2114">
          <cell r="AN2114">
            <v>-932148.5</v>
          </cell>
          <cell r="AO2114">
            <v>-911884.4</v>
          </cell>
          <cell r="AP2114">
            <v>-891620.30000000016</v>
          </cell>
          <cell r="AQ2114">
            <v>-871356.19999999984</v>
          </cell>
          <cell r="AR2114">
            <v>-851092.1</v>
          </cell>
          <cell r="AS2114">
            <v>-830828</v>
          </cell>
          <cell r="AT2114">
            <v>-810563.9</v>
          </cell>
          <cell r="AU2114">
            <v>-790299.80000000016</v>
          </cell>
          <cell r="AV2114">
            <v>-770035.69999999984</v>
          </cell>
          <cell r="AW2114">
            <v>-749771.6</v>
          </cell>
          <cell r="AX2114">
            <v>-729507.5</v>
          </cell>
          <cell r="AY2114">
            <v>-709243.4</v>
          </cell>
          <cell r="AZ2114">
            <v>-688979.29999999993</v>
          </cell>
          <cell r="BA2114">
            <v>-668715.20000000007</v>
          </cell>
          <cell r="BB2114">
            <v>-648451.1</v>
          </cell>
          <cell r="BC2114">
            <v>-628187</v>
          </cell>
          <cell r="BD2114">
            <v>-607922.9</v>
          </cell>
          <cell r="BE2114">
            <v>-587658.79999999993</v>
          </cell>
        </row>
        <row r="2115">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row>
        <row r="2116">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row>
        <row r="2117">
          <cell r="AN2117">
            <v>-4181.5983333333334</v>
          </cell>
          <cell r="AO2117">
            <v>-4181.5983333333334</v>
          </cell>
          <cell r="AP2117">
            <v>-4181.5983333333334</v>
          </cell>
          <cell r="AQ2117">
            <v>-4181.5983333333334</v>
          </cell>
          <cell r="AR2117">
            <v>-4181.5983333333334</v>
          </cell>
          <cell r="AS2117">
            <v>-4181.5983333333334</v>
          </cell>
          <cell r="AT2117">
            <v>-4181.5983333333334</v>
          </cell>
          <cell r="AU2117">
            <v>-4181.5983333333334</v>
          </cell>
          <cell r="AV2117">
            <v>-4181.5983333333334</v>
          </cell>
          <cell r="AW2117">
            <v>-2090.7991666666667</v>
          </cell>
          <cell r="AX2117">
            <v>0</v>
          </cell>
          <cell r="AY2117">
            <v>0</v>
          </cell>
          <cell r="AZ2117">
            <v>0</v>
          </cell>
          <cell r="BA2117">
            <v>0</v>
          </cell>
          <cell r="BB2117">
            <v>0</v>
          </cell>
          <cell r="BC2117">
            <v>0</v>
          </cell>
          <cell r="BD2117">
            <v>0</v>
          </cell>
          <cell r="BE2117">
            <v>0</v>
          </cell>
        </row>
        <row r="2118">
          <cell r="AN2118">
            <v>-929716.91999999993</v>
          </cell>
          <cell r="AO2118">
            <v>-918238.94</v>
          </cell>
          <cell r="AP2118">
            <v>-906760.96</v>
          </cell>
          <cell r="AQ2118">
            <v>-895282.98</v>
          </cell>
          <cell r="AR2118">
            <v>-883804.99999999988</v>
          </cell>
          <cell r="AS2118">
            <v>-872327.0199999999</v>
          </cell>
          <cell r="AT2118">
            <v>-860849.04</v>
          </cell>
          <cell r="AU2118">
            <v>-849371.06</v>
          </cell>
          <cell r="AV2118">
            <v>-837893.08</v>
          </cell>
          <cell r="AW2118">
            <v>-826415.1</v>
          </cell>
          <cell r="AX2118">
            <v>-814937.12</v>
          </cell>
          <cell r="AY2118">
            <v>-803459.14</v>
          </cell>
          <cell r="AZ2118">
            <v>-791981.16</v>
          </cell>
          <cell r="BA2118">
            <v>-780503.18</v>
          </cell>
          <cell r="BB2118">
            <v>-769025.20000000007</v>
          </cell>
          <cell r="BC2118">
            <v>-757547.22000000009</v>
          </cell>
          <cell r="BD2118">
            <v>-746069.23999999987</v>
          </cell>
          <cell r="BE2118">
            <v>-734591.26000000013</v>
          </cell>
        </row>
        <row r="2119">
          <cell r="AN2119">
            <v>-1420.615</v>
          </cell>
          <cell r="AO2119">
            <v>-1367.155</v>
          </cell>
          <cell r="AP2119">
            <v>-1313.6949999999999</v>
          </cell>
          <cell r="AQ2119">
            <v>-1260.2349999999999</v>
          </cell>
          <cell r="AR2119">
            <v>-1206.7750000000001</v>
          </cell>
          <cell r="AS2119">
            <v>-1153.3150000000001</v>
          </cell>
          <cell r="AT2119">
            <v>-24515.960000000003</v>
          </cell>
          <cell r="AU2119">
            <v>-47926.168333333335</v>
          </cell>
          <cell r="AV2119">
            <v>-47967.834999999999</v>
          </cell>
          <cell r="AW2119">
            <v>-48014.811249999999</v>
          </cell>
          <cell r="AX2119">
            <v>-48067.097083333334</v>
          </cell>
          <cell r="AY2119">
            <v>-48119.382916666676</v>
          </cell>
          <cell r="AZ2119">
            <v>-48171.668750000012</v>
          </cell>
          <cell r="BA2119">
            <v>-48223.954583333347</v>
          </cell>
          <cell r="BB2119">
            <v>-48276.240416666689</v>
          </cell>
          <cell r="BC2119">
            <v>-48328.526250000024</v>
          </cell>
          <cell r="BD2119">
            <v>-48380.81208333336</v>
          </cell>
          <cell r="BE2119">
            <v>-48433.097916666702</v>
          </cell>
        </row>
        <row r="2120">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row>
        <row r="2121">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row>
        <row r="2122">
          <cell r="AN2122">
            <v>-127500</v>
          </cell>
          <cell r="AO2122">
            <v>-132500</v>
          </cell>
          <cell r="AP2122">
            <v>-137500</v>
          </cell>
          <cell r="AQ2122">
            <v>-142500</v>
          </cell>
          <cell r="AR2122">
            <v>-140833.33333333334</v>
          </cell>
          <cell r="AS2122">
            <v>-132500</v>
          </cell>
          <cell r="AT2122">
            <v>-124166.66666666667</v>
          </cell>
          <cell r="AU2122">
            <v>-113333.33333333333</v>
          </cell>
          <cell r="AV2122">
            <v>-100000</v>
          </cell>
          <cell r="AW2122">
            <v>-86666.666666666672</v>
          </cell>
          <cell r="AX2122">
            <v>-73333.333333333328</v>
          </cell>
          <cell r="AY2122">
            <v>-60000</v>
          </cell>
          <cell r="AZ2122">
            <v>-46666.666666666664</v>
          </cell>
          <cell r="BA2122">
            <v>-33333.333333333336</v>
          </cell>
          <cell r="BB2122">
            <v>-20000</v>
          </cell>
          <cell r="BC2122">
            <v>-6666.666666666667</v>
          </cell>
          <cell r="BD2122">
            <v>0</v>
          </cell>
          <cell r="BE2122">
            <v>0</v>
          </cell>
        </row>
        <row r="2123">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row>
        <row r="2124">
          <cell r="AN2124">
            <v>-31269630.940416668</v>
          </cell>
          <cell r="AO2124">
            <v>-32420124.860833328</v>
          </cell>
          <cell r="AP2124">
            <v>-33226887.619166661</v>
          </cell>
          <cell r="AQ2124">
            <v>-31419846.855833333</v>
          </cell>
          <cell r="AR2124">
            <v>-27307128.948750004</v>
          </cell>
          <cell r="AS2124">
            <v>-23511435.989999998</v>
          </cell>
          <cell r="AT2124">
            <v>-20029202.689166669</v>
          </cell>
          <cell r="AU2124">
            <v>-16884179.392083332</v>
          </cell>
          <cell r="AV2124">
            <v>-14163450.327083334</v>
          </cell>
          <cell r="AW2124">
            <v>-11974605.8125</v>
          </cell>
          <cell r="AX2124">
            <v>-10325923.924166666</v>
          </cell>
          <cell r="AY2124">
            <v>-9106255.2112500016</v>
          </cell>
          <cell r="AZ2124">
            <v>-8243272.7700000005</v>
          </cell>
          <cell r="BA2124">
            <v>-7778130.19625</v>
          </cell>
          <cell r="BB2124">
            <v>-7682404.7412500009</v>
          </cell>
          <cell r="BC2124">
            <v>-7730684.7162500015</v>
          </cell>
          <cell r="BD2124">
            <v>-7801195.2670833329</v>
          </cell>
          <cell r="BE2124">
            <v>-7931068.8166666664</v>
          </cell>
        </row>
        <row r="2125">
          <cell r="AN2125">
            <v>-71.723749999999995</v>
          </cell>
          <cell r="AO2125">
            <v>-21.127083333333331</v>
          </cell>
          <cell r="AP2125">
            <v>5.5616666666666665</v>
          </cell>
          <cell r="AQ2125">
            <v>5.5616666666666665</v>
          </cell>
          <cell r="AR2125">
            <v>5.5616666666666665</v>
          </cell>
          <cell r="AS2125">
            <v>5.5616666666666665</v>
          </cell>
          <cell r="AT2125">
            <v>5.5616666666666665</v>
          </cell>
          <cell r="AU2125">
            <v>5.5616666666666665</v>
          </cell>
          <cell r="AV2125">
            <v>5.5616666666666665</v>
          </cell>
          <cell r="AW2125">
            <v>5.5616666666666665</v>
          </cell>
          <cell r="AX2125">
            <v>5.5616666666666665</v>
          </cell>
          <cell r="AY2125">
            <v>5.5616666666666665</v>
          </cell>
          <cell r="AZ2125">
            <v>5.5616666666666665</v>
          </cell>
          <cell r="BA2125">
            <v>2.7808333333333333</v>
          </cell>
          <cell r="BB2125">
            <v>0</v>
          </cell>
          <cell r="BC2125">
            <v>0</v>
          </cell>
          <cell r="BD2125">
            <v>0</v>
          </cell>
          <cell r="BE2125">
            <v>0</v>
          </cell>
        </row>
        <row r="2126">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row>
        <row r="2127">
          <cell r="AN2127">
            <v>-4408.1704166666668</v>
          </cell>
          <cell r="AO2127">
            <v>-4104.2079166666672</v>
          </cell>
          <cell r="AP2127">
            <v>-3899.8662500000005</v>
          </cell>
          <cell r="AQ2127">
            <v>-3850.1875</v>
          </cell>
          <cell r="AR2127">
            <v>-3850.1875</v>
          </cell>
          <cell r="AS2127">
            <v>-3850.1875</v>
          </cell>
          <cell r="AT2127">
            <v>-3850.1875</v>
          </cell>
          <cell r="AU2127">
            <v>-3753.7641666666664</v>
          </cell>
          <cell r="AV2127">
            <v>-3560.9174999999996</v>
          </cell>
          <cell r="AW2127">
            <v>-3368.0708333333332</v>
          </cell>
          <cell r="AX2127">
            <v>-3175.2241666666664</v>
          </cell>
          <cell r="AY2127">
            <v>-2982.3775000000001</v>
          </cell>
          <cell r="AZ2127">
            <v>-2789.5308333333337</v>
          </cell>
          <cell r="BA2127">
            <v>-2602.0475000000001</v>
          </cell>
          <cell r="BB2127">
            <v>-2426.7504166666663</v>
          </cell>
          <cell r="BC2127">
            <v>-2488.9204166666664</v>
          </cell>
          <cell r="BD2127">
            <v>-2781.7345833333334</v>
          </cell>
          <cell r="BE2127">
            <v>-3074.5487499999999</v>
          </cell>
        </row>
        <row r="2128">
          <cell r="AN2128">
            <v>-9185497.833333334</v>
          </cell>
          <cell r="AO2128">
            <v>-9099971.583333334</v>
          </cell>
          <cell r="AP2128">
            <v>-9005432.416666666</v>
          </cell>
          <cell r="AQ2128">
            <v>-8911813.541666666</v>
          </cell>
          <cell r="AR2128">
            <v>-8819114.958333334</v>
          </cell>
          <cell r="AS2128">
            <v>-8726416.375</v>
          </cell>
          <cell r="AT2128">
            <v>-8634653.5</v>
          </cell>
          <cell r="AU2128">
            <v>-8543826.333333334</v>
          </cell>
          <cell r="AV2128">
            <v>-8452999.166666666</v>
          </cell>
          <cell r="AW2128">
            <v>-8356644.875</v>
          </cell>
          <cell r="AX2128">
            <v>-8254763.458333333</v>
          </cell>
          <cell r="AY2128">
            <v>-8152882.041666667</v>
          </cell>
          <cell r="AZ2128">
            <v>-8087882.75</v>
          </cell>
          <cell r="BA2128">
            <v>-8068778.5</v>
          </cell>
          <cell r="BB2128">
            <v>-8058687.166666667</v>
          </cell>
          <cell r="BC2128">
            <v>-8048648.958333333</v>
          </cell>
          <cell r="BD2128">
            <v>-8038663.875</v>
          </cell>
          <cell r="BE2128">
            <v>-8028678.791666667</v>
          </cell>
        </row>
        <row r="2129">
          <cell r="AN2129">
            <v>-68142.853749999995</v>
          </cell>
          <cell r="AO2129">
            <v>-60592.29083333334</v>
          </cell>
          <cell r="AP2129">
            <v>-52756.860833333332</v>
          </cell>
          <cell r="AQ2129">
            <v>-44845.088333333326</v>
          </cell>
          <cell r="AR2129">
            <v>-36792.425416666665</v>
          </cell>
          <cell r="AS2129">
            <v>-28302.125416666666</v>
          </cell>
          <cell r="AT2129">
            <v>-21939.22791666667</v>
          </cell>
          <cell r="AU2129">
            <v>-18203.107500000002</v>
          </cell>
          <cell r="AV2129">
            <v>-14775.580833333335</v>
          </cell>
          <cell r="AW2129">
            <v>-11880.753750000002</v>
          </cell>
          <cell r="AX2129">
            <v>-9338.8670833333326</v>
          </cell>
          <cell r="AY2129">
            <v>-7058.4420833333343</v>
          </cell>
          <cell r="AZ2129">
            <v>-5143.80375</v>
          </cell>
          <cell r="BA2129">
            <v>-3532.8179166666669</v>
          </cell>
          <cell r="BB2129">
            <v>-2252.9670833333334</v>
          </cell>
          <cell r="BC2129">
            <v>-1262.1720833333334</v>
          </cell>
          <cell r="BD2129">
            <v>-412.26749999999998</v>
          </cell>
          <cell r="BE2129">
            <v>0</v>
          </cell>
        </row>
        <row r="2130">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row>
        <row r="2131">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row>
        <row r="2132">
          <cell r="AN2132">
            <v>-4175256.6408333331</v>
          </cell>
          <cell r="AO2132">
            <v>-4226984.9741666662</v>
          </cell>
          <cell r="AP2132">
            <v>-4278713.3075000001</v>
          </cell>
          <cell r="AQ2132">
            <v>-4330441.6408333322</v>
          </cell>
          <cell r="AR2132">
            <v>-4382169.9741666662</v>
          </cell>
          <cell r="AS2132">
            <v>-4433898.3075000001</v>
          </cell>
          <cell r="AT2132">
            <v>-4485626.6408333331</v>
          </cell>
          <cell r="AU2132">
            <v>-4545404.4637500001</v>
          </cell>
          <cell r="AV2132">
            <v>-4600658.71</v>
          </cell>
          <cell r="AW2132">
            <v>-4648585.5375000006</v>
          </cell>
          <cell r="AX2132">
            <v>-4701758.0125000002</v>
          </cell>
          <cell r="AY2132">
            <v>-4754930.4875000007</v>
          </cell>
          <cell r="AZ2132">
            <v>-4808102.9625000004</v>
          </cell>
          <cell r="BA2132">
            <v>-4861275.4375000009</v>
          </cell>
          <cell r="BB2132">
            <v>-4914447.9125000006</v>
          </cell>
          <cell r="BC2132">
            <v>-4967620.3875000002</v>
          </cell>
          <cell r="BD2132">
            <v>-5020792.8624999998</v>
          </cell>
          <cell r="BE2132">
            <v>-5073965.3374999994</v>
          </cell>
        </row>
        <row r="2133">
          <cell r="AN2133">
            <v>-1746663.4741666669</v>
          </cell>
          <cell r="AO2133">
            <v>-1771028.5991666669</v>
          </cell>
          <cell r="AP2133">
            <v>-1795393.7241666669</v>
          </cell>
          <cell r="AQ2133">
            <v>-1819758.8491666671</v>
          </cell>
          <cell r="AR2133">
            <v>-1844123.9741666669</v>
          </cell>
          <cell r="AS2133">
            <v>-1868489.0991666669</v>
          </cell>
          <cell r="AT2133">
            <v>-1892854.2241666669</v>
          </cell>
          <cell r="AU2133">
            <v>-1920749.7954166669</v>
          </cell>
          <cell r="AV2133">
            <v>-1946253.6362500002</v>
          </cell>
          <cell r="AW2133">
            <v>-1968241.9470833335</v>
          </cell>
          <cell r="AX2133">
            <v>-1992636.9045833331</v>
          </cell>
          <cell r="AY2133">
            <v>-2017031.8620833333</v>
          </cell>
          <cell r="AZ2133">
            <v>-2041426.8195833329</v>
          </cell>
          <cell r="BA2133">
            <v>-2065821.7770833329</v>
          </cell>
          <cell r="BB2133">
            <v>-2090216.7345833331</v>
          </cell>
          <cell r="BC2133">
            <v>-2114611.6920833327</v>
          </cell>
          <cell r="BD2133">
            <v>-2139006.6495833327</v>
          </cell>
          <cell r="BE2133">
            <v>-2163401.6070833323</v>
          </cell>
        </row>
        <row r="2134">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row>
        <row r="2135">
          <cell r="AN2135">
            <v>4175256.6408333331</v>
          </cell>
          <cell r="AO2135">
            <v>4226984.9741666662</v>
          </cell>
          <cell r="AP2135">
            <v>4278713.3075000001</v>
          </cell>
          <cell r="AQ2135">
            <v>4330441.6408333322</v>
          </cell>
          <cell r="AR2135">
            <v>4382169.9741666662</v>
          </cell>
          <cell r="AS2135">
            <v>4433898.3075000001</v>
          </cell>
          <cell r="AT2135">
            <v>4485626.6408333331</v>
          </cell>
          <cell r="AU2135">
            <v>4545404.4637500001</v>
          </cell>
          <cell r="AV2135">
            <v>4600658.71</v>
          </cell>
          <cell r="AW2135">
            <v>4648585.5375000006</v>
          </cell>
          <cell r="AX2135">
            <v>4701758.0125000002</v>
          </cell>
          <cell r="AY2135">
            <v>4754930.4875000007</v>
          </cell>
          <cell r="AZ2135">
            <v>4808102.9625000004</v>
          </cell>
          <cell r="BA2135">
            <v>4861275.4375000009</v>
          </cell>
          <cell r="BB2135">
            <v>4914447.9125000006</v>
          </cell>
          <cell r="BC2135">
            <v>4967620.3875000002</v>
          </cell>
          <cell r="BD2135">
            <v>5020792.8624999998</v>
          </cell>
          <cell r="BE2135">
            <v>5073965.3374999994</v>
          </cell>
        </row>
        <row r="2136">
          <cell r="AN2136">
            <v>1746663.4741666669</v>
          </cell>
          <cell r="AO2136">
            <v>1771028.5991666669</v>
          </cell>
          <cell r="AP2136">
            <v>1795393.7241666669</v>
          </cell>
          <cell r="AQ2136">
            <v>1819758.8491666671</v>
          </cell>
          <cell r="AR2136">
            <v>1844123.9741666669</v>
          </cell>
          <cell r="AS2136">
            <v>1868489.0991666669</v>
          </cell>
          <cell r="AT2136">
            <v>1892854.2241666669</v>
          </cell>
          <cell r="AU2136">
            <v>1920749.7954166669</v>
          </cell>
          <cell r="AV2136">
            <v>1946253.6362500002</v>
          </cell>
          <cell r="AW2136">
            <v>1968241.9470833335</v>
          </cell>
          <cell r="AX2136">
            <v>1992636.9045833331</v>
          </cell>
          <cell r="AY2136">
            <v>2017031.8620833333</v>
          </cell>
          <cell r="AZ2136">
            <v>2041426.8195833329</v>
          </cell>
          <cell r="BA2136">
            <v>2065821.7770833329</v>
          </cell>
          <cell r="BB2136">
            <v>2090216.7345833331</v>
          </cell>
          <cell r="BC2136">
            <v>2114611.6920833327</v>
          </cell>
          <cell r="BD2136">
            <v>2139006.6495833327</v>
          </cell>
          <cell r="BE2136">
            <v>2163401.6070833323</v>
          </cell>
        </row>
        <row r="2137">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row>
        <row r="2138">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row>
        <row r="2139">
          <cell r="AN2139">
            <v>-6099024.7587499991</v>
          </cell>
          <cell r="AO2139">
            <v>-4078707.6595833339</v>
          </cell>
          <cell r="AP2139">
            <v>-1827700.7479166668</v>
          </cell>
          <cell r="AQ2139">
            <v>-514410.48833333334</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row>
        <row r="2140">
          <cell r="AN2140">
            <v>-61115601.35458333</v>
          </cell>
          <cell r="AO2140">
            <v>-61015363.672083341</v>
          </cell>
          <cell r="AP2140">
            <v>-60918617.77791667</v>
          </cell>
          <cell r="AQ2140">
            <v>-60826346.721666664</v>
          </cell>
          <cell r="AR2140">
            <v>-60738550.503333338</v>
          </cell>
          <cell r="AS2140">
            <v>-60650754.285000004</v>
          </cell>
          <cell r="AT2140">
            <v>-60565243.044583343</v>
          </cell>
          <cell r="AU2140">
            <v>-60482016.782083333</v>
          </cell>
          <cell r="AV2140">
            <v>-60398790.519583322</v>
          </cell>
          <cell r="AW2140">
            <v>-60432867.058333315</v>
          </cell>
          <cell r="AX2140">
            <v>-60584246.398333311</v>
          </cell>
          <cell r="AY2140">
            <v>-60735625.738333322</v>
          </cell>
          <cell r="AZ2140">
            <v>-60920597.358749986</v>
          </cell>
          <cell r="BA2140">
            <v>-61135669.471249998</v>
          </cell>
          <cell r="BB2140">
            <v>-61347249.795416676</v>
          </cell>
          <cell r="BC2140">
            <v>-61557948.962499999</v>
          </cell>
          <cell r="BD2140">
            <v>-61767766.972499996</v>
          </cell>
          <cell r="BE2140">
            <v>-61977584.982500009</v>
          </cell>
        </row>
        <row r="2141">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row>
        <row r="2142">
          <cell r="AN2142">
            <v>-9306787.9200000018</v>
          </cell>
          <cell r="AO2142">
            <v>-9233060.9600000009</v>
          </cell>
          <cell r="AP2142">
            <v>-9159334.0000000019</v>
          </cell>
          <cell r="AQ2142">
            <v>-9085607.0399999991</v>
          </cell>
          <cell r="AR2142">
            <v>-9011880.0800000001</v>
          </cell>
          <cell r="AS2142">
            <v>-8938153.1199999992</v>
          </cell>
          <cell r="AT2142">
            <v>-8864426.1600000001</v>
          </cell>
          <cell r="AU2142">
            <v>-8790699.2000000011</v>
          </cell>
          <cell r="AV2142">
            <v>-8716972.2400000002</v>
          </cell>
          <cell r="AW2142">
            <v>-8643245.2800000012</v>
          </cell>
          <cell r="AX2142">
            <v>-8569518.3200000003</v>
          </cell>
          <cell r="AY2142">
            <v>-8495791.3600000013</v>
          </cell>
          <cell r="AZ2142">
            <v>-8422064.4000000004</v>
          </cell>
          <cell r="BA2142">
            <v>-8348337.4399999985</v>
          </cell>
          <cell r="BB2142">
            <v>-8274610.4800000004</v>
          </cell>
          <cell r="BC2142">
            <v>-8200883.5199999996</v>
          </cell>
          <cell r="BD2142">
            <v>-8127156.5600000015</v>
          </cell>
          <cell r="BE2142">
            <v>-8053429.6000000006</v>
          </cell>
        </row>
        <row r="2143">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row>
        <row r="2144">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row>
        <row r="2145">
          <cell r="AN2145">
            <v>-1302477.7208333334</v>
          </cell>
          <cell r="AO2145">
            <v>-1221168.40625</v>
          </cell>
          <cell r="AP2145">
            <v>-1141092.8591666666</v>
          </cell>
          <cell r="AQ2145">
            <v>-1062251.0795833333</v>
          </cell>
          <cell r="AR2145">
            <v>-984643.06750000024</v>
          </cell>
          <cell r="AS2145">
            <v>-908268.82291666663</v>
          </cell>
          <cell r="AT2145">
            <v>-833128.34583333356</v>
          </cell>
          <cell r="AU2145">
            <v>-759221.6362500001</v>
          </cell>
          <cell r="AV2145">
            <v>-686548.69416666671</v>
          </cell>
          <cell r="AW2145">
            <v>-615109.5195833334</v>
          </cell>
          <cell r="AX2145">
            <v>-545516.95208333328</v>
          </cell>
          <cell r="AY2145">
            <v>-478383.83125000005</v>
          </cell>
          <cell r="AZ2145">
            <v>-410795.56208333344</v>
          </cell>
          <cell r="BA2145">
            <v>-344473.35000000003</v>
          </cell>
          <cell r="BB2145">
            <v>-284052.99541666667</v>
          </cell>
          <cell r="BC2145">
            <v>-229534.49833333332</v>
          </cell>
          <cell r="BD2145">
            <v>-180917.85874999998</v>
          </cell>
          <cell r="BE2145">
            <v>-138203.07666666666</v>
          </cell>
        </row>
        <row r="2146">
          <cell r="AN2146">
            <v>-889699.32208333316</v>
          </cell>
          <cell r="AO2146">
            <v>-831421.83041666646</v>
          </cell>
          <cell r="AP2146">
            <v>-774028.62708333321</v>
          </cell>
          <cell r="AQ2146">
            <v>-717519.71208333317</v>
          </cell>
          <cell r="AR2146">
            <v>-661895.08541666658</v>
          </cell>
          <cell r="AS2146">
            <v>-607154.7470833332</v>
          </cell>
          <cell r="AT2146">
            <v>-553298.69708333316</v>
          </cell>
          <cell r="AU2146">
            <v>-500326.9354166665</v>
          </cell>
          <cell r="AV2146">
            <v>-448239.46208333335</v>
          </cell>
          <cell r="AW2146">
            <v>-397036.27708333341</v>
          </cell>
          <cell r="AX2146">
            <v>-347156.62625000003</v>
          </cell>
          <cell r="AY2146">
            <v>-299039.75541666662</v>
          </cell>
          <cell r="AZ2146">
            <v>-252423.17083333331</v>
          </cell>
          <cell r="BA2146">
            <v>-208540.52583333329</v>
          </cell>
          <cell r="BB2146">
            <v>-168887.9675</v>
          </cell>
          <cell r="BC2146">
            <v>-133465.49583333332</v>
          </cell>
          <cell r="BD2146">
            <v>-102273.11083333334</v>
          </cell>
          <cell r="BE2146">
            <v>-75310.8125</v>
          </cell>
        </row>
        <row r="2147">
          <cell r="AN2147">
            <v>-12965316.537083333</v>
          </cell>
          <cell r="AO2147">
            <v>-7811365.0162500003</v>
          </cell>
          <cell r="AP2147">
            <v>-2616518.4354166668</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row>
        <row r="2148">
          <cell r="AN2148">
            <v>-140024</v>
          </cell>
          <cell r="AO2148">
            <v>-136339.16</v>
          </cell>
          <cell r="AP2148">
            <v>-132654.32</v>
          </cell>
          <cell r="AQ2148">
            <v>-128969.48</v>
          </cell>
          <cell r="AR2148">
            <v>-125284.64</v>
          </cell>
          <cell r="AS2148">
            <v>-121599.8</v>
          </cell>
          <cell r="AT2148">
            <v>-117914.96</v>
          </cell>
          <cell r="AU2148">
            <v>-114230.12</v>
          </cell>
          <cell r="AV2148">
            <v>-110545.28000000001</v>
          </cell>
          <cell r="AW2148">
            <v>-106860.44</v>
          </cell>
          <cell r="AX2148">
            <v>-103175.60000000002</v>
          </cell>
          <cell r="AY2148">
            <v>-99490.760000000009</v>
          </cell>
          <cell r="AZ2148">
            <v>-95805.919999999984</v>
          </cell>
          <cell r="BA2148">
            <v>-92121.08</v>
          </cell>
          <cell r="BB2148">
            <v>-88436.239999999991</v>
          </cell>
          <cell r="BC2148">
            <v>-84751.400000000009</v>
          </cell>
          <cell r="BD2148">
            <v>-81066.559999999998</v>
          </cell>
          <cell r="BE2148">
            <v>-77381.72</v>
          </cell>
        </row>
        <row r="2149">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row>
        <row r="2150">
          <cell r="AN2150">
            <v>-255655.09958333336</v>
          </cell>
          <cell r="AO2150">
            <v>-265283.27583333332</v>
          </cell>
          <cell r="AP2150">
            <v>-265283.27583333332</v>
          </cell>
          <cell r="AQ2150">
            <v>-265283.27583333332</v>
          </cell>
          <cell r="AR2150">
            <v>-265283.27583333332</v>
          </cell>
          <cell r="AS2150">
            <v>-224288.03291666668</v>
          </cell>
          <cell r="AT2150">
            <v>-159168.10500000001</v>
          </cell>
          <cell r="AU2150">
            <v>-129648.44041666666</v>
          </cell>
          <cell r="AV2150">
            <v>-124253.46083333333</v>
          </cell>
          <cell r="AW2150">
            <v>-124253.46083333333</v>
          </cell>
          <cell r="AX2150">
            <v>-101161.73125</v>
          </cell>
          <cell r="AY2150">
            <v>-48663.177083333336</v>
          </cell>
          <cell r="AZ2150">
            <v>-9628.1762500000004</v>
          </cell>
          <cell r="BA2150">
            <v>0</v>
          </cell>
          <cell r="BB2150">
            <v>0</v>
          </cell>
          <cell r="BC2150">
            <v>0</v>
          </cell>
          <cell r="BD2150">
            <v>0</v>
          </cell>
          <cell r="BE2150">
            <v>0</v>
          </cell>
        </row>
        <row r="2151">
          <cell r="AN2151">
            <v>-8208.8229166666661</v>
          </cell>
          <cell r="AO2151">
            <v>-9471.71875</v>
          </cell>
          <cell r="AP2151">
            <v>-10734.614583333334</v>
          </cell>
          <cell r="AQ2151">
            <v>-11997.510416666666</v>
          </cell>
          <cell r="AR2151">
            <v>-13260.40625</v>
          </cell>
          <cell r="AS2151">
            <v>-14523.302083333334</v>
          </cell>
          <cell r="AT2151">
            <v>-15154.75</v>
          </cell>
          <cell r="AU2151">
            <v>-15154.75</v>
          </cell>
          <cell r="AV2151">
            <v>-15154.75</v>
          </cell>
          <cell r="AW2151">
            <v>-15154.75</v>
          </cell>
          <cell r="AX2151">
            <v>-15154.75</v>
          </cell>
          <cell r="AY2151">
            <v>-15154.75</v>
          </cell>
          <cell r="AZ2151">
            <v>-15154.75</v>
          </cell>
          <cell r="BA2151">
            <v>-15154.75</v>
          </cell>
          <cell r="BB2151">
            <v>-15154.75</v>
          </cell>
          <cell r="BC2151">
            <v>-15154.75</v>
          </cell>
          <cell r="BD2151">
            <v>-15154.75</v>
          </cell>
          <cell r="BE2151">
            <v>-15154.75</v>
          </cell>
        </row>
        <row r="2152">
          <cell r="AN2152">
            <v>-312.5</v>
          </cell>
          <cell r="AO2152">
            <v>-437.5</v>
          </cell>
          <cell r="AP2152">
            <v>-562.5</v>
          </cell>
          <cell r="AQ2152">
            <v>-687.5</v>
          </cell>
          <cell r="AR2152">
            <v>-750</v>
          </cell>
          <cell r="AS2152">
            <v>-750</v>
          </cell>
          <cell r="AT2152">
            <v>-750</v>
          </cell>
          <cell r="AU2152">
            <v>-750</v>
          </cell>
          <cell r="AV2152">
            <v>-750</v>
          </cell>
          <cell r="AW2152">
            <v>-750</v>
          </cell>
          <cell r="AX2152">
            <v>-687.5</v>
          </cell>
          <cell r="AY2152">
            <v>-562.5</v>
          </cell>
          <cell r="AZ2152">
            <v>-437.5</v>
          </cell>
          <cell r="BA2152">
            <v>-312.5</v>
          </cell>
          <cell r="BB2152">
            <v>-187.5</v>
          </cell>
          <cell r="BC2152">
            <v>-62.5</v>
          </cell>
          <cell r="BD2152">
            <v>0</v>
          </cell>
          <cell r="BE2152">
            <v>0</v>
          </cell>
        </row>
        <row r="2153">
          <cell r="AN2153">
            <v>-27336.925416666665</v>
          </cell>
          <cell r="AO2153">
            <v>-31542.606249999997</v>
          </cell>
          <cell r="AP2153">
            <v>-35748.287083333329</v>
          </cell>
          <cell r="AQ2153">
            <v>-39953.967916666661</v>
          </cell>
          <cell r="AR2153">
            <v>-44159.648749999993</v>
          </cell>
          <cell r="AS2153">
            <v>-48365.329583333318</v>
          </cell>
          <cell r="AT2153">
            <v>-50468.169999999991</v>
          </cell>
          <cell r="AU2153">
            <v>-50468.169999999991</v>
          </cell>
          <cell r="AV2153">
            <v>-50468.169999999991</v>
          </cell>
          <cell r="AW2153">
            <v>-50468.169999999991</v>
          </cell>
          <cell r="AX2153">
            <v>-50468.169999999991</v>
          </cell>
          <cell r="AY2153">
            <v>-50468.169999999991</v>
          </cell>
          <cell r="AZ2153">
            <v>-50468.169999999991</v>
          </cell>
          <cell r="BA2153">
            <v>-50468.169999999991</v>
          </cell>
          <cell r="BB2153">
            <v>-50468.169999999991</v>
          </cell>
          <cell r="BC2153">
            <v>-50468.169999999991</v>
          </cell>
          <cell r="BD2153">
            <v>-50468.169999999991</v>
          </cell>
          <cell r="BE2153">
            <v>-50468.169999999991</v>
          </cell>
        </row>
        <row r="2154">
          <cell r="AO2154">
            <v>-8171.166666666667</v>
          </cell>
          <cell r="AP2154">
            <v>-38992.166666666664</v>
          </cell>
          <cell r="AQ2154">
            <v>-64370.467499999999</v>
          </cell>
          <cell r="AR2154">
            <v>-67098.934999999998</v>
          </cell>
          <cell r="AS2154">
            <v>-67098.934999999998</v>
          </cell>
          <cell r="AT2154">
            <v>-67098.934999999998</v>
          </cell>
          <cell r="AU2154">
            <v>-67098.934999999998</v>
          </cell>
          <cell r="AV2154">
            <v>-67098.934999999998</v>
          </cell>
          <cell r="AW2154">
            <v>-67098.934999999998</v>
          </cell>
          <cell r="AX2154">
            <v>-67098.934999999998</v>
          </cell>
          <cell r="AY2154">
            <v>-67098.934999999998</v>
          </cell>
          <cell r="AZ2154">
            <v>-67098.934999999998</v>
          </cell>
          <cell r="BA2154">
            <v>-58927.768333333333</v>
          </cell>
          <cell r="BB2154">
            <v>-30233.51833333333</v>
          </cell>
          <cell r="BC2154">
            <v>-38298.008750000001</v>
          </cell>
          <cell r="BD2154">
            <v>-101122.98791666667</v>
          </cell>
          <cell r="BE2154">
            <v>-175867.14333333331</v>
          </cell>
        </row>
        <row r="2155">
          <cell r="AO2155">
            <v>-72545.916666666672</v>
          </cell>
          <cell r="AP2155">
            <v>-278102.54166666669</v>
          </cell>
          <cell r="AQ2155">
            <v>-627528.23833333328</v>
          </cell>
          <cell r="AR2155">
            <v>-1069210.1562499998</v>
          </cell>
          <cell r="AS2155">
            <v>-1550648.3741666665</v>
          </cell>
          <cell r="AT2155">
            <v>-2013365.7716666663</v>
          </cell>
          <cell r="AU2155">
            <v>-2627767.7966666664</v>
          </cell>
          <cell r="AV2155">
            <v>-3371392.2124999999</v>
          </cell>
          <cell r="AW2155">
            <v>-4122986.8791666664</v>
          </cell>
          <cell r="AX2155">
            <v>-4954639.2124999994</v>
          </cell>
          <cell r="AY2155">
            <v>-5786291.5458333334</v>
          </cell>
          <cell r="AZ2155">
            <v>-6617943.8791666664</v>
          </cell>
          <cell r="BA2155">
            <v>-7377050.2958333334</v>
          </cell>
          <cell r="BB2155">
            <v>-7965160.2541666664</v>
          </cell>
          <cell r="BC2155">
            <v>-8433695.8658333328</v>
          </cell>
          <cell r="BD2155">
            <v>-8898212.833333334</v>
          </cell>
          <cell r="BE2155">
            <v>-9380482.3591666669</v>
          </cell>
        </row>
        <row r="2156">
          <cell r="AN2156">
            <v>-216746.33</v>
          </cell>
          <cell r="AO2156">
            <v>-214499.89</v>
          </cell>
          <cell r="AP2156">
            <v>-212253.45000000004</v>
          </cell>
          <cell r="AQ2156">
            <v>-210007.01</v>
          </cell>
          <cell r="AR2156">
            <v>-207760.56999999998</v>
          </cell>
          <cell r="AS2156">
            <v>-205514.13</v>
          </cell>
          <cell r="AT2156">
            <v>-203267.69000000003</v>
          </cell>
          <cell r="AU2156">
            <v>-201021.25</v>
          </cell>
          <cell r="AV2156">
            <v>-198774.81000000003</v>
          </cell>
          <cell r="AW2156">
            <v>-196528.37</v>
          </cell>
          <cell r="AX2156">
            <v>-194281.93000000002</v>
          </cell>
          <cell r="AY2156">
            <v>-192035.49</v>
          </cell>
          <cell r="AZ2156">
            <v>-189789.04999999996</v>
          </cell>
          <cell r="BA2156">
            <v>-187542.61</v>
          </cell>
          <cell r="BB2156">
            <v>-185296.17</v>
          </cell>
          <cell r="BC2156">
            <v>-183049.72999999998</v>
          </cell>
          <cell r="BD2156">
            <v>-180803.29</v>
          </cell>
          <cell r="BE2156">
            <v>-178556.84999999998</v>
          </cell>
        </row>
        <row r="2157">
          <cell r="AN2157">
            <v>-3072731.8954166672</v>
          </cell>
          <cell r="AO2157">
            <v>-3204390.6754166665</v>
          </cell>
          <cell r="AP2157">
            <v>-3348965.8749999995</v>
          </cell>
          <cell r="AQ2157">
            <v>-3475048.625</v>
          </cell>
          <cell r="AR2157">
            <v>-3610223.177916667</v>
          </cell>
          <cell r="AS2157">
            <v>-3745302.8449999993</v>
          </cell>
          <cell r="AT2157">
            <v>-3879357.5354166664</v>
          </cell>
          <cell r="AU2157">
            <v>-4019081.48</v>
          </cell>
          <cell r="AV2157">
            <v>-4152253.7091666665</v>
          </cell>
          <cell r="AW2157">
            <v>-4270717.6408333341</v>
          </cell>
          <cell r="AX2157">
            <v>-4365121.6483333344</v>
          </cell>
          <cell r="AY2157">
            <v>-4447696.5150000006</v>
          </cell>
          <cell r="AZ2157">
            <v>-4533816.8520833338</v>
          </cell>
          <cell r="BA2157">
            <v>-4621125.9483333332</v>
          </cell>
          <cell r="BB2157">
            <v>-4729601.8979166662</v>
          </cell>
          <cell r="BC2157">
            <v>-4856630.8375000004</v>
          </cell>
          <cell r="BD2157">
            <v>-4979097.9887499996</v>
          </cell>
          <cell r="BE2157">
            <v>-5104921.1416666666</v>
          </cell>
        </row>
        <row r="2158">
          <cell r="AN2158">
            <v>-1119.3166666666666</v>
          </cell>
          <cell r="AO2158">
            <v>-559.6583333333333</v>
          </cell>
          <cell r="AP2158">
            <v>0</v>
          </cell>
          <cell r="AQ2158">
            <v>0</v>
          </cell>
          <cell r="AR2158">
            <v>0</v>
          </cell>
          <cell r="AS2158">
            <v>0</v>
          </cell>
          <cell r="AT2158">
            <v>0</v>
          </cell>
          <cell r="AU2158">
            <v>0</v>
          </cell>
          <cell r="AV2158">
            <v>0</v>
          </cell>
          <cell r="AW2158">
            <v>0</v>
          </cell>
          <cell r="AX2158">
            <v>0</v>
          </cell>
          <cell r="AY2158">
            <v>0</v>
          </cell>
          <cell r="AZ2158">
            <v>0</v>
          </cell>
          <cell r="BA2158">
            <v>319.77583333333331</v>
          </cell>
          <cell r="BB2158">
            <v>1343.4825000000001</v>
          </cell>
          <cell r="BC2158">
            <v>2047.4133333333332</v>
          </cell>
          <cell r="BD2158">
            <v>1788.9679166666665</v>
          </cell>
          <cell r="BE2158">
            <v>1077.7966666666669</v>
          </cell>
        </row>
        <row r="2159">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row>
        <row r="2160">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row>
        <row r="2161">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row>
        <row r="2162">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row>
        <row r="2163">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row>
        <row r="2164">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row>
        <row r="2165">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row>
        <row r="2166">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row>
        <row r="2167">
          <cell r="AN2167">
            <v>-87500</v>
          </cell>
          <cell r="AO2167">
            <v>-79166.666666666672</v>
          </cell>
          <cell r="AP2167">
            <v>-70833.333333333328</v>
          </cell>
          <cell r="AQ2167">
            <v>-62500</v>
          </cell>
          <cell r="AR2167">
            <v>-54166.666666666664</v>
          </cell>
          <cell r="AS2167">
            <v>-45833.333333333336</v>
          </cell>
          <cell r="AT2167">
            <v>-37500</v>
          </cell>
          <cell r="AU2167">
            <v>-29166.666666666668</v>
          </cell>
          <cell r="AV2167">
            <v>-20833.333333333332</v>
          </cell>
          <cell r="AW2167">
            <v>-12500</v>
          </cell>
          <cell r="AX2167">
            <v>-4166.666666666667</v>
          </cell>
          <cell r="AY2167">
            <v>0</v>
          </cell>
          <cell r="AZ2167">
            <v>0</v>
          </cell>
          <cell r="BA2167">
            <v>0</v>
          </cell>
          <cell r="BB2167">
            <v>0</v>
          </cell>
          <cell r="BC2167">
            <v>0</v>
          </cell>
          <cell r="BD2167">
            <v>0</v>
          </cell>
          <cell r="BE2167">
            <v>0</v>
          </cell>
        </row>
        <row r="2168">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row>
        <row r="2169">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row>
        <row r="2170">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row>
        <row r="2171">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row>
        <row r="2172">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row>
        <row r="2173">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row>
        <row r="2174">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row>
        <row r="2175">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row>
        <row r="2176">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row>
        <row r="2177">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row>
        <row r="2178">
          <cell r="AN2178">
            <v>-2416.4229166666664</v>
          </cell>
          <cell r="AO2178">
            <v>-2492.030416666667</v>
          </cell>
          <cell r="AP2178">
            <v>-2563.5162499999997</v>
          </cell>
          <cell r="AQ2178">
            <v>-2608.7487499999993</v>
          </cell>
          <cell r="AR2178">
            <v>-2469.1370833333331</v>
          </cell>
          <cell r="AS2178">
            <v>-2140.1674999999991</v>
          </cell>
          <cell r="AT2178">
            <v>-1770.375</v>
          </cell>
          <cell r="AU2178">
            <v>-1387.66875</v>
          </cell>
          <cell r="AV2178">
            <v>-1201.21</v>
          </cell>
          <cell r="AW2178">
            <v>-1208.2625</v>
          </cell>
          <cell r="AX2178">
            <v>-1167.8500000000001</v>
          </cell>
          <cell r="AY2178">
            <v>-1085.6908333333333</v>
          </cell>
          <cell r="AZ2178">
            <v>-1004.5724999999999</v>
          </cell>
          <cell r="BA2178">
            <v>-945.72666666666657</v>
          </cell>
          <cell r="BB2178">
            <v>-905.11166666666668</v>
          </cell>
          <cell r="BC2178">
            <v>-870.20499999999993</v>
          </cell>
          <cell r="BD2178">
            <v>-837.33750000000009</v>
          </cell>
          <cell r="BE2178">
            <v>-805.38416666666672</v>
          </cell>
        </row>
        <row r="2179">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row>
        <row r="2180">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row>
        <row r="2181">
          <cell r="AN2181">
            <v>-2751626.08</v>
          </cell>
          <cell r="AO2181">
            <v>-2706517.45</v>
          </cell>
          <cell r="AP2181">
            <v>-2661408.8200000003</v>
          </cell>
          <cell r="AQ2181">
            <v>-2616300.19</v>
          </cell>
          <cell r="AR2181">
            <v>-2571191.56</v>
          </cell>
          <cell r="AS2181">
            <v>-2526082.9300000002</v>
          </cell>
          <cell r="AT2181">
            <v>-2480974.3000000003</v>
          </cell>
          <cell r="AU2181">
            <v>-2435865.67</v>
          </cell>
          <cell r="AV2181">
            <v>-2390757.04</v>
          </cell>
          <cell r="AW2181">
            <v>-2345648.4099999997</v>
          </cell>
          <cell r="AX2181">
            <v>-2300539.7800000003</v>
          </cell>
          <cell r="AY2181">
            <v>-2255431.15</v>
          </cell>
          <cell r="AZ2181">
            <v>-2210322.52</v>
          </cell>
          <cell r="BA2181">
            <v>-2165213.89</v>
          </cell>
          <cell r="BB2181">
            <v>-2120105.2599999998</v>
          </cell>
          <cell r="BC2181">
            <v>-2074996.63</v>
          </cell>
          <cell r="BD2181">
            <v>-2029888</v>
          </cell>
          <cell r="BE2181">
            <v>-1984779.37</v>
          </cell>
        </row>
        <row r="2182">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row>
        <row r="2183">
          <cell r="AN2183">
            <v>-292061.94</v>
          </cell>
          <cell r="AO2183">
            <v>-284376.11</v>
          </cell>
          <cell r="AP2183">
            <v>-276690.28000000003</v>
          </cell>
          <cell r="AQ2183">
            <v>-269004.45</v>
          </cell>
          <cell r="AR2183">
            <v>-261318.62</v>
          </cell>
          <cell r="AS2183">
            <v>-253632.79</v>
          </cell>
          <cell r="AT2183">
            <v>-245946.96</v>
          </cell>
          <cell r="AU2183">
            <v>-238261.13</v>
          </cell>
          <cell r="AV2183">
            <v>-230575.30000000002</v>
          </cell>
          <cell r="AW2183">
            <v>-222889.47</v>
          </cell>
          <cell r="AX2183">
            <v>-215203.64</v>
          </cell>
          <cell r="AY2183">
            <v>-207517.81000000003</v>
          </cell>
          <cell r="AZ2183">
            <v>-199831.97999999998</v>
          </cell>
          <cell r="BA2183">
            <v>-192146.15</v>
          </cell>
          <cell r="BB2183">
            <v>-184460.31999999998</v>
          </cell>
          <cell r="BC2183">
            <v>-176774.49</v>
          </cell>
          <cell r="BD2183">
            <v>-169088.66</v>
          </cell>
          <cell r="BE2183">
            <v>-161402.82999999999</v>
          </cell>
        </row>
        <row r="2184">
          <cell r="AN2184">
            <v>-140796.875</v>
          </cell>
          <cell r="AO2184">
            <v>-197115.625</v>
          </cell>
          <cell r="AP2184">
            <v>-253434.375</v>
          </cell>
          <cell r="AQ2184">
            <v>-309753.125</v>
          </cell>
          <cell r="AR2184">
            <v>-366071.875</v>
          </cell>
          <cell r="AS2184">
            <v>-422390.625</v>
          </cell>
          <cell r="AT2184">
            <v>-478709.375</v>
          </cell>
          <cell r="AU2184">
            <v>-535028.125</v>
          </cell>
          <cell r="AV2184">
            <v>-591346.875</v>
          </cell>
          <cell r="AW2184">
            <v>-647665.625</v>
          </cell>
          <cell r="AX2184">
            <v>-675825</v>
          </cell>
          <cell r="AY2184">
            <v>-675825</v>
          </cell>
          <cell r="AZ2184">
            <v>-675825</v>
          </cell>
          <cell r="BA2184">
            <v>-675825</v>
          </cell>
          <cell r="BB2184">
            <v>-675825</v>
          </cell>
          <cell r="BC2184">
            <v>-675825</v>
          </cell>
          <cell r="BD2184">
            <v>-675825</v>
          </cell>
          <cell r="BE2184">
            <v>-675825</v>
          </cell>
        </row>
        <row r="2185">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row>
        <row r="2186">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row>
        <row r="2187">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row>
        <row r="2188">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row>
        <row r="2189">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row>
        <row r="2190">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row>
        <row r="2191">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row>
        <row r="2192">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row>
        <row r="2193">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row>
        <row r="2194">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row>
        <row r="2195">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row>
        <row r="2196">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row>
        <row r="2197">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row>
        <row r="2198">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row>
        <row r="2199">
          <cell r="AN2199">
            <v>-1724248.3366666667</v>
          </cell>
          <cell r="AO2199">
            <v>-1699701.7137499999</v>
          </cell>
          <cell r="AP2199">
            <v>-1698563.2387499998</v>
          </cell>
          <cell r="AQ2199">
            <v>-1725452.9366666665</v>
          </cell>
          <cell r="AR2199">
            <v>-1773533.5049999999</v>
          </cell>
          <cell r="AS2199">
            <v>-1831585.8941666663</v>
          </cell>
          <cell r="AT2199">
            <v>-1884136.1949999996</v>
          </cell>
          <cell r="AU2199">
            <v>-1928353.1054166665</v>
          </cell>
          <cell r="AV2199">
            <v>-1976636.7783333336</v>
          </cell>
          <cell r="AW2199">
            <v>-2032754.6291666671</v>
          </cell>
          <cell r="AX2199">
            <v>-2123323.6533333338</v>
          </cell>
          <cell r="AY2199">
            <v>-2240049.2937500007</v>
          </cell>
          <cell r="AZ2199">
            <v>-2360880.3083333331</v>
          </cell>
          <cell r="BA2199">
            <v>-2491605.8841666668</v>
          </cell>
          <cell r="BB2199">
            <v>-2627940.5687500001</v>
          </cell>
          <cell r="BC2199">
            <v>-2753441.2204166669</v>
          </cell>
          <cell r="BD2199">
            <v>-2860807.145</v>
          </cell>
          <cell r="BE2199">
            <v>-2980751.9325000006</v>
          </cell>
        </row>
        <row r="2200">
          <cell r="AN2200">
            <v>-2948995.5062500001</v>
          </cell>
          <cell r="AO2200">
            <v>-3003477.5816666665</v>
          </cell>
          <cell r="AP2200">
            <v>-3060790.7449999996</v>
          </cell>
          <cell r="AQ2200">
            <v>-3122685.8141666665</v>
          </cell>
          <cell r="AR2200">
            <v>-3186720.2533333334</v>
          </cell>
          <cell r="AS2200">
            <v>-3257123.6429166659</v>
          </cell>
          <cell r="AT2200">
            <v>-3330934.7879166664</v>
          </cell>
          <cell r="AU2200">
            <v>-3413290.8545833337</v>
          </cell>
          <cell r="AV2200">
            <v>-3523322.4749999996</v>
          </cell>
          <cell r="AW2200">
            <v>-3658925.0908333324</v>
          </cell>
          <cell r="AX2200">
            <v>-3817466.3350000004</v>
          </cell>
          <cell r="AY2200">
            <v>-4001812.5754166674</v>
          </cell>
          <cell r="AZ2200">
            <v>-4203300.5504166661</v>
          </cell>
          <cell r="BA2200">
            <v>-4409731.3833333338</v>
          </cell>
          <cell r="BB2200">
            <v>-4625069.8437499991</v>
          </cell>
          <cell r="BC2200">
            <v>-4845691.2970833341</v>
          </cell>
          <cell r="BD2200">
            <v>-5065218.9220833341</v>
          </cell>
          <cell r="BE2200">
            <v>-5293358.6095833341</v>
          </cell>
        </row>
        <row r="2201">
          <cell r="AN2201">
            <v>-1358709.9166666667</v>
          </cell>
          <cell r="AO2201">
            <v>-1765869.75</v>
          </cell>
          <cell r="AP2201">
            <v>-2173029.5833333335</v>
          </cell>
          <cell r="AQ2201">
            <v>-2590883.0416666665</v>
          </cell>
          <cell r="AR2201">
            <v>-3022983.625</v>
          </cell>
          <cell r="AS2201">
            <v>-3462752.2916666665</v>
          </cell>
          <cell r="AT2201">
            <v>-3909805.7916666665</v>
          </cell>
          <cell r="AU2201">
            <v>-4359554.416666667</v>
          </cell>
          <cell r="AV2201">
            <v>-4837737.208333333</v>
          </cell>
          <cell r="AW2201">
            <v>-5182245.208333333</v>
          </cell>
          <cell r="AX2201">
            <v>-5389748.125</v>
          </cell>
          <cell r="AY2201">
            <v>-5626392.291666667</v>
          </cell>
          <cell r="AZ2201">
            <v>-5858846.25</v>
          </cell>
          <cell r="BA2201">
            <v>-6086050.583333333</v>
          </cell>
          <cell r="BB2201">
            <v>-6315757.75</v>
          </cell>
          <cell r="BC2201">
            <v>-6538288.875</v>
          </cell>
          <cell r="BD2201">
            <v>-6750090.458333333</v>
          </cell>
          <cell r="BE2201">
            <v>-6954223.958333333</v>
          </cell>
        </row>
        <row r="2202">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row>
        <row r="2203">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row>
        <row r="2204">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row>
        <row r="2205">
          <cell r="AN2205">
            <v>-404276.4779166666</v>
          </cell>
          <cell r="AO2205">
            <v>-330771.66375000001</v>
          </cell>
          <cell r="AP2205">
            <v>-257266.84958333336</v>
          </cell>
          <cell r="AQ2205">
            <v>-183762.03541666665</v>
          </cell>
          <cell r="AR2205">
            <v>-110257.22125</v>
          </cell>
          <cell r="AS2205">
            <v>-36752.407083333332</v>
          </cell>
          <cell r="AT2205">
            <v>0</v>
          </cell>
          <cell r="AU2205">
            <v>0</v>
          </cell>
          <cell r="AV2205">
            <v>0</v>
          </cell>
          <cell r="AW2205">
            <v>0</v>
          </cell>
          <cell r="AX2205">
            <v>0</v>
          </cell>
          <cell r="AY2205">
            <v>0</v>
          </cell>
          <cell r="AZ2205">
            <v>0</v>
          </cell>
          <cell r="BA2205">
            <v>0</v>
          </cell>
          <cell r="BB2205">
            <v>0</v>
          </cell>
          <cell r="BC2205">
            <v>0</v>
          </cell>
          <cell r="BD2205">
            <v>0</v>
          </cell>
          <cell r="BE2205">
            <v>0</v>
          </cell>
        </row>
        <row r="2206">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row>
        <row r="2207">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row>
        <row r="2208">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row>
        <row r="2209">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row>
        <row r="2210">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row>
        <row r="2211">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row>
        <row r="2212">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row>
        <row r="2213">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row>
        <row r="2214">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row>
        <row r="2215">
          <cell r="AN2215">
            <v>-73351.88</v>
          </cell>
          <cell r="AO2215">
            <v>-70255.082500000004</v>
          </cell>
          <cell r="AP2215">
            <v>-67187.926666666652</v>
          </cell>
          <cell r="AQ2215">
            <v>-64172.557083333326</v>
          </cell>
          <cell r="AR2215">
            <v>-61231.101666666676</v>
          </cell>
          <cell r="AS2215">
            <v>-58363.560416666674</v>
          </cell>
          <cell r="AT2215">
            <v>-55569.933333333327</v>
          </cell>
          <cell r="AU2215">
            <v>-52850.220416666671</v>
          </cell>
          <cell r="AV2215">
            <v>-50204.421666666662</v>
          </cell>
          <cell r="AW2215">
            <v>-47628.980833333335</v>
          </cell>
          <cell r="AX2215">
            <v>-45123.897916666669</v>
          </cell>
          <cell r="AY2215">
            <v>-42692.729166666672</v>
          </cell>
          <cell r="AZ2215">
            <v>-40335.474583333336</v>
          </cell>
          <cell r="BA2215">
            <v>-38052.134166666663</v>
          </cell>
          <cell r="BB2215">
            <v>-35842.707916666674</v>
          </cell>
          <cell r="BC2215">
            <v>-33713.050000000003</v>
          </cell>
          <cell r="BD2215">
            <v>-31669.014583333337</v>
          </cell>
          <cell r="BE2215">
            <v>-29710.601666666666</v>
          </cell>
        </row>
        <row r="2216">
          <cell r="AN2216">
            <v>-16429.87</v>
          </cell>
          <cell r="AO2216">
            <v>-15736.220833333335</v>
          </cell>
          <cell r="AP2216">
            <v>-15049.206666666671</v>
          </cell>
          <cell r="AQ2216">
            <v>-14373.787916666668</v>
          </cell>
          <cell r="AR2216">
            <v>-13714.925000000001</v>
          </cell>
          <cell r="AS2216">
            <v>-13072.617916666664</v>
          </cell>
          <cell r="AT2216">
            <v>-12446.866666666667</v>
          </cell>
          <cell r="AU2216">
            <v>-11837.671249999999</v>
          </cell>
          <cell r="AV2216">
            <v>-11245.031666666668</v>
          </cell>
          <cell r="AW2216">
            <v>-10668.167083333334</v>
          </cell>
          <cell r="AX2216">
            <v>-10107.077500000001</v>
          </cell>
          <cell r="AY2216">
            <v>-9562.5437500000025</v>
          </cell>
          <cell r="AZ2216">
            <v>-9034.5658333333358</v>
          </cell>
          <cell r="BA2216">
            <v>-8523.1437500000011</v>
          </cell>
          <cell r="BB2216">
            <v>-8028.2858333333324</v>
          </cell>
          <cell r="BC2216">
            <v>-7551.3050000000003</v>
          </cell>
          <cell r="BD2216">
            <v>-7093.5058333333336</v>
          </cell>
          <cell r="BE2216">
            <v>-6654.8883333333324</v>
          </cell>
        </row>
        <row r="2217">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row>
        <row r="2218">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row>
        <row r="2219">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row>
        <row r="2220">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row>
        <row r="2221">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row>
        <row r="2222">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row>
        <row r="2223">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row>
        <row r="2224">
          <cell r="AN2224">
            <v>-6242211</v>
          </cell>
          <cell r="AO2224">
            <v>-6156702</v>
          </cell>
          <cell r="AP2224">
            <v>-6071193</v>
          </cell>
          <cell r="AQ2224">
            <v>-5985684</v>
          </cell>
          <cell r="AR2224">
            <v>-5900175</v>
          </cell>
          <cell r="AS2224">
            <v>-5814666</v>
          </cell>
          <cell r="AT2224">
            <v>-5729157</v>
          </cell>
          <cell r="AU2224">
            <v>-5643648</v>
          </cell>
          <cell r="AV2224">
            <v>-5558139</v>
          </cell>
          <cell r="AW2224">
            <v>-5472630</v>
          </cell>
          <cell r="AX2224">
            <v>-5387121</v>
          </cell>
          <cell r="AY2224">
            <v>-5301612</v>
          </cell>
          <cell r="AZ2224">
            <v>-5216103</v>
          </cell>
          <cell r="BA2224">
            <v>-5130594</v>
          </cell>
          <cell r="BB2224">
            <v>-5045085</v>
          </cell>
          <cell r="BC2224">
            <v>-4959576</v>
          </cell>
          <cell r="BD2224">
            <v>-4874067</v>
          </cell>
          <cell r="BE2224">
            <v>-4788558</v>
          </cell>
        </row>
        <row r="2225">
          <cell r="AN2225">
            <v>-3339039</v>
          </cell>
          <cell r="AO2225">
            <v>-3293298</v>
          </cell>
          <cell r="AP2225">
            <v>-3247557</v>
          </cell>
          <cell r="AQ2225">
            <v>-3201816</v>
          </cell>
          <cell r="AR2225">
            <v>-3156075</v>
          </cell>
          <cell r="AS2225">
            <v>-3110334</v>
          </cell>
          <cell r="AT2225">
            <v>-3064593</v>
          </cell>
          <cell r="AU2225">
            <v>-3018852</v>
          </cell>
          <cell r="AV2225">
            <v>-2973111</v>
          </cell>
          <cell r="AW2225">
            <v>-2927370</v>
          </cell>
          <cell r="AX2225">
            <v>-2881629</v>
          </cell>
          <cell r="AY2225">
            <v>-2835888</v>
          </cell>
          <cell r="AZ2225">
            <v>-2790147</v>
          </cell>
          <cell r="BA2225">
            <v>-2744406</v>
          </cell>
          <cell r="BB2225">
            <v>-2698665</v>
          </cell>
          <cell r="BC2225">
            <v>-2652924</v>
          </cell>
          <cell r="BD2225">
            <v>-2607183</v>
          </cell>
          <cell r="BE2225">
            <v>-2561442</v>
          </cell>
        </row>
        <row r="2226">
          <cell r="AN2226">
            <v>-2195307.2799999998</v>
          </cell>
          <cell r="AO2226">
            <v>-2150505.1</v>
          </cell>
          <cell r="AP2226">
            <v>-2105702.92</v>
          </cell>
          <cell r="AQ2226">
            <v>-2060900.7399999995</v>
          </cell>
          <cell r="AR2226">
            <v>-2016098.5599999998</v>
          </cell>
          <cell r="AS2226">
            <v>-1971296.38</v>
          </cell>
          <cell r="AT2226">
            <v>-1926494.2</v>
          </cell>
          <cell r="AU2226">
            <v>-1881692.0200000003</v>
          </cell>
          <cell r="AV2226">
            <v>-1836889.84</v>
          </cell>
          <cell r="AW2226">
            <v>-1792087.6600000004</v>
          </cell>
          <cell r="AX2226">
            <v>-1747285.4800000002</v>
          </cell>
          <cell r="AY2226">
            <v>-1702483.2999999998</v>
          </cell>
          <cell r="AZ2226">
            <v>-1657681.12</v>
          </cell>
          <cell r="BA2226">
            <v>-1612878.9400000002</v>
          </cell>
          <cell r="BB2226">
            <v>-1568076.76</v>
          </cell>
          <cell r="BC2226">
            <v>-1523274.58</v>
          </cell>
          <cell r="BD2226">
            <v>-1478472.3999999997</v>
          </cell>
          <cell r="BE2226">
            <v>-1433670.22</v>
          </cell>
        </row>
        <row r="2227">
          <cell r="AN2227">
            <v>-1601359.8900000004</v>
          </cell>
          <cell r="AO2227">
            <v>-1568679.08</v>
          </cell>
          <cell r="AP2227">
            <v>-1535998.2699999998</v>
          </cell>
          <cell r="AQ2227">
            <v>-1503317.46</v>
          </cell>
          <cell r="AR2227">
            <v>-1470636.6499999997</v>
          </cell>
          <cell r="AS2227">
            <v>-1437955.8399999999</v>
          </cell>
          <cell r="AT2227">
            <v>-1405275.0300000003</v>
          </cell>
          <cell r="AU2227">
            <v>-1372594.22</v>
          </cell>
          <cell r="AV2227">
            <v>-1339913.4099999999</v>
          </cell>
          <cell r="AW2227">
            <v>-1307232.5999999999</v>
          </cell>
          <cell r="AX2227">
            <v>-1274551.79</v>
          </cell>
          <cell r="AY2227">
            <v>-1241870.98</v>
          </cell>
          <cell r="AZ2227">
            <v>-1209190.17</v>
          </cell>
          <cell r="BA2227">
            <v>-1176509.3599999999</v>
          </cell>
          <cell r="BB2227">
            <v>-1143828.5499999998</v>
          </cell>
          <cell r="BC2227">
            <v>-1111147.74</v>
          </cell>
          <cell r="BD2227">
            <v>-1078466.93</v>
          </cell>
          <cell r="BE2227">
            <v>-1045786.12</v>
          </cell>
        </row>
        <row r="2228">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row>
        <row r="2229">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row>
        <row r="2230">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row>
        <row r="2231">
          <cell r="AN2231">
            <v>-723665.54541666666</v>
          </cell>
          <cell r="AO2231">
            <v>-722707.32124999992</v>
          </cell>
          <cell r="AP2231">
            <v>-749280.89124999999</v>
          </cell>
          <cell r="AQ2231">
            <v>-775290.8620833332</v>
          </cell>
          <cell r="AR2231">
            <v>-798424.36833333329</v>
          </cell>
          <cell r="AS2231">
            <v>-814369.59249999991</v>
          </cell>
          <cell r="AT2231">
            <v>-827637.00958333316</v>
          </cell>
          <cell r="AU2231">
            <v>-802583.77375000005</v>
          </cell>
          <cell r="AV2231">
            <v>-727726.44708333339</v>
          </cell>
          <cell r="AW2231">
            <v>-643192.35499999998</v>
          </cell>
          <cell r="AX2231">
            <v>-600503.32916666672</v>
          </cell>
          <cell r="AY2231">
            <v>-597850.27125000011</v>
          </cell>
          <cell r="AZ2231">
            <v>-595824.9620833334</v>
          </cell>
          <cell r="BA2231">
            <v>-564944.58375000011</v>
          </cell>
          <cell r="BB2231">
            <v>-506629.19416666683</v>
          </cell>
          <cell r="BC2231">
            <v>-448676.92333333334</v>
          </cell>
          <cell r="BD2231">
            <v>-389447.10291666671</v>
          </cell>
          <cell r="BE2231">
            <v>-330155.06791666668</v>
          </cell>
        </row>
        <row r="2232">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row>
        <row r="2233">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row>
        <row r="2234">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row>
        <row r="2235">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row>
        <row r="2236">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row>
        <row r="2237">
          <cell r="AN2237">
            <v>-93616883.496249989</v>
          </cell>
          <cell r="AO2237">
            <v>-93616690.678749993</v>
          </cell>
          <cell r="AP2237">
            <v>-93616497.861249998</v>
          </cell>
          <cell r="AQ2237">
            <v>-93616305.043750003</v>
          </cell>
          <cell r="AR2237">
            <v>-93616112.226249993</v>
          </cell>
          <cell r="AS2237">
            <v>-93615919.408749998</v>
          </cell>
          <cell r="AT2237">
            <v>-93615823</v>
          </cell>
          <cell r="AU2237">
            <v>-93615823</v>
          </cell>
          <cell r="AV2237">
            <v>-93615823</v>
          </cell>
          <cell r="AW2237">
            <v>-93615823</v>
          </cell>
          <cell r="AX2237">
            <v>-93615823</v>
          </cell>
          <cell r="AY2237">
            <v>-93615823</v>
          </cell>
          <cell r="AZ2237">
            <v>-93615823</v>
          </cell>
          <cell r="BA2237">
            <v>-93615823</v>
          </cell>
          <cell r="BB2237">
            <v>-93615823</v>
          </cell>
          <cell r="BC2237">
            <v>-93615823</v>
          </cell>
          <cell r="BD2237">
            <v>-93615823</v>
          </cell>
          <cell r="BE2237">
            <v>-93615823</v>
          </cell>
        </row>
        <row r="2238">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row>
        <row r="2239">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row>
        <row r="2240">
          <cell r="AN2240">
            <v>-2130559.8416666663</v>
          </cell>
          <cell r="AO2240">
            <v>-1930691.4100000001</v>
          </cell>
          <cell r="AP2240">
            <v>-1750129.8354166669</v>
          </cell>
          <cell r="AQ2240">
            <v>-1586850.9962500001</v>
          </cell>
          <cell r="AR2240">
            <v>-1442539.1391666669</v>
          </cell>
          <cell r="AS2240">
            <v>-1318224.3462499999</v>
          </cell>
          <cell r="AT2240">
            <v>-1212758.9891666668</v>
          </cell>
          <cell r="AU2240">
            <v>-1126298.7345833331</v>
          </cell>
          <cell r="AV2240">
            <v>-1061345.2137499999</v>
          </cell>
          <cell r="AW2240">
            <v>-1020540.5391666669</v>
          </cell>
          <cell r="AX2240">
            <v>-964031.93416666659</v>
          </cell>
          <cell r="AY2240">
            <v>-883207.56416666659</v>
          </cell>
          <cell r="AZ2240">
            <v>-809778.37458333338</v>
          </cell>
          <cell r="BA2240">
            <v>-743362.92</v>
          </cell>
          <cell r="BB2240">
            <v>-683445.15791666659</v>
          </cell>
          <cell r="BC2240">
            <v>-629579.14124999987</v>
          </cell>
          <cell r="BD2240">
            <v>-582191.71375</v>
          </cell>
          <cell r="BE2240">
            <v>-541218.02749999997</v>
          </cell>
        </row>
        <row r="2241">
          <cell r="AN2241">
            <v>-101948.02124999999</v>
          </cell>
          <cell r="AO2241">
            <v>-93583.581666666665</v>
          </cell>
          <cell r="AP2241">
            <v>-87286.671250000014</v>
          </cell>
          <cell r="AQ2241">
            <v>-80498.681666666685</v>
          </cell>
          <cell r="AR2241">
            <v>-73387.565833333341</v>
          </cell>
          <cell r="AS2241">
            <v>-66110.250833333339</v>
          </cell>
          <cell r="AT2241">
            <v>-58741.750833333346</v>
          </cell>
          <cell r="AU2241">
            <v>-51396.188333333332</v>
          </cell>
          <cell r="AV2241">
            <v>-44242.867500000015</v>
          </cell>
          <cell r="AW2241">
            <v>-37465.287083333336</v>
          </cell>
          <cell r="AX2241">
            <v>-32261.95791666667</v>
          </cell>
          <cell r="AY2241">
            <v>-28612.549583333337</v>
          </cell>
          <cell r="AZ2241">
            <v>-25372.824166666662</v>
          </cell>
          <cell r="BA2241">
            <v>-22529.47</v>
          </cell>
          <cell r="BB2241">
            <v>-20044.155833333334</v>
          </cell>
          <cell r="BC2241">
            <v>-17910.7075</v>
          </cell>
          <cell r="BD2241">
            <v>-16204.188750000001</v>
          </cell>
          <cell r="BE2241">
            <v>-14959.639166666666</v>
          </cell>
        </row>
        <row r="2242">
          <cell r="AN2242">
            <v>-17276.255000000001</v>
          </cell>
          <cell r="AO2242">
            <v>-20490.388333333332</v>
          </cell>
          <cell r="AP2242">
            <v>-20352.865416666667</v>
          </cell>
          <cell r="AQ2242">
            <v>-20361.91916666667</v>
          </cell>
          <cell r="AR2242">
            <v>-20507.960833333334</v>
          </cell>
          <cell r="AS2242">
            <v>-20762.934583333335</v>
          </cell>
          <cell r="AT2242">
            <v>-21099.338333333337</v>
          </cell>
          <cell r="AU2242">
            <v>-21402.889166666664</v>
          </cell>
          <cell r="AV2242">
            <v>-21427.939583333333</v>
          </cell>
          <cell r="AW2242">
            <v>-21002.858333333334</v>
          </cell>
          <cell r="AX2242">
            <v>-20556.417083333337</v>
          </cell>
          <cell r="AY2242">
            <v>-20322.687500000004</v>
          </cell>
          <cell r="AZ2242">
            <v>-20075.917083333337</v>
          </cell>
          <cell r="BA2242">
            <v>-19737.422083333335</v>
          </cell>
          <cell r="BB2242">
            <v>-19150.293750000001</v>
          </cell>
          <cell r="BC2242">
            <v>-18239.069166666668</v>
          </cell>
          <cell r="BD2242">
            <v>-17001.199166666669</v>
          </cell>
          <cell r="BE2242">
            <v>-15432.949583333335</v>
          </cell>
        </row>
        <row r="2243">
          <cell r="AN2243">
            <v>-7267.9087499999987</v>
          </cell>
          <cell r="AO2243">
            <v>-23698.842083333337</v>
          </cell>
          <cell r="AP2243">
            <v>-39308.971249999995</v>
          </cell>
          <cell r="AQ2243">
            <v>-53677.992083333324</v>
          </cell>
          <cell r="AR2243">
            <v>-67087.227500000008</v>
          </cell>
          <cell r="AS2243">
            <v>-79795.776666666658</v>
          </cell>
          <cell r="AT2243">
            <v>-91744.554583333316</v>
          </cell>
          <cell r="AU2243">
            <v>-102983.17083333334</v>
          </cell>
          <cell r="AV2243">
            <v>-113513.77750000001</v>
          </cell>
          <cell r="AW2243">
            <v>-123297.45125</v>
          </cell>
          <cell r="AX2243">
            <v>-131945.56583333333</v>
          </cell>
          <cell r="AY2243">
            <v>-138684.7525</v>
          </cell>
          <cell r="AZ2243">
            <v>-143470.62250000003</v>
          </cell>
          <cell r="BA2243">
            <v>-147090.13750000001</v>
          </cell>
          <cell r="BB2243">
            <v>-149541.78416666668</v>
          </cell>
          <cell r="BC2243">
            <v>-150570.92666666667</v>
          </cell>
          <cell r="BD2243">
            <v>-150403.63791666666</v>
          </cell>
          <cell r="BE2243">
            <v>-148859.42916666667</v>
          </cell>
        </row>
        <row r="2244">
          <cell r="AN2244">
            <v>-621054.15208333335</v>
          </cell>
          <cell r="AO2244">
            <v>-712279.82291666663</v>
          </cell>
          <cell r="AP2244">
            <v>-803793.3175</v>
          </cell>
          <cell r="AQ2244">
            <v>-890504.74000000011</v>
          </cell>
          <cell r="AR2244">
            <v>-975710.61083333334</v>
          </cell>
          <cell r="AS2244">
            <v>-1062440.16875</v>
          </cell>
          <cell r="AT2244">
            <v>-1149879.6733333333</v>
          </cell>
          <cell r="AU2244">
            <v>-1238534.9137500003</v>
          </cell>
          <cell r="AV2244">
            <v>-1328380.3787499999</v>
          </cell>
          <cell r="AW2244">
            <v>-1418906.1954166666</v>
          </cell>
          <cell r="AX2244">
            <v>-1497773.17</v>
          </cell>
          <cell r="AY2244">
            <v>-1551845.2691666663</v>
          </cell>
          <cell r="AZ2244">
            <v>-1584463.7750000001</v>
          </cell>
          <cell r="BA2244">
            <v>-1605856.8116666668</v>
          </cell>
          <cell r="BB2244">
            <v>-1616751.1179166669</v>
          </cell>
          <cell r="BC2244">
            <v>-1614239.0075000003</v>
          </cell>
          <cell r="BD2244">
            <v>-1600966.8674999999</v>
          </cell>
          <cell r="BE2244">
            <v>-1574615.1883333332</v>
          </cell>
        </row>
        <row r="2245">
          <cell r="AN2245">
            <v>-414394.8445833333</v>
          </cell>
          <cell r="AO2245">
            <v>-72736.484166666676</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-32767.388333333332</v>
          </cell>
          <cell r="BE2245">
            <v>-138963.62666666668</v>
          </cell>
        </row>
        <row r="2246">
          <cell r="AN2246">
            <v>-434521.875</v>
          </cell>
          <cell r="AO2246">
            <v>-110862.75</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row>
        <row r="2247">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row>
        <row r="2248">
          <cell r="AN2248">
            <v>65411.916666666664</v>
          </cell>
          <cell r="AO2248">
            <v>32705.958333333332</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row>
        <row r="2249">
          <cell r="AN2249">
            <v>-50251.105833333335</v>
          </cell>
          <cell r="AO2249">
            <v>-36645.821666666663</v>
          </cell>
          <cell r="AP2249">
            <v>-25564.478749999998</v>
          </cell>
          <cell r="AQ2249">
            <v>-17886.437916666666</v>
          </cell>
          <cell r="AR2249">
            <v>-11275.016666666668</v>
          </cell>
          <cell r="AS2249">
            <v>-6024.6654166666667</v>
          </cell>
          <cell r="AT2249">
            <v>-2330.9083333333333</v>
          </cell>
          <cell r="AU2249">
            <v>-453.37625000000003</v>
          </cell>
          <cell r="AV2249">
            <v>0</v>
          </cell>
          <cell r="AW2249">
            <v>0</v>
          </cell>
          <cell r="AX2249">
            <v>0</v>
          </cell>
          <cell r="AY2249">
            <v>0</v>
          </cell>
          <cell r="AZ2249">
            <v>0</v>
          </cell>
          <cell r="BA2249">
            <v>0</v>
          </cell>
          <cell r="BB2249">
            <v>0</v>
          </cell>
          <cell r="BC2249">
            <v>0</v>
          </cell>
          <cell r="BD2249">
            <v>0</v>
          </cell>
          <cell r="BE2249">
            <v>0</v>
          </cell>
        </row>
        <row r="2250">
          <cell r="AN2250">
            <v>-27889.333333333332</v>
          </cell>
          <cell r="AO2250">
            <v>-23106.875</v>
          </cell>
          <cell r="AP2250">
            <v>-17903.958333333332</v>
          </cell>
          <cell r="AQ2250">
            <v>-12856.791666666666</v>
          </cell>
          <cell r="AR2250">
            <v>-8226.3333333333339</v>
          </cell>
          <cell r="AS2250">
            <v>-4286.666666666667</v>
          </cell>
          <cell r="AT2250">
            <v>-1360.3333333333333</v>
          </cell>
          <cell r="AU2250">
            <v>-98.916666666666671</v>
          </cell>
          <cell r="AV2250">
            <v>0</v>
          </cell>
          <cell r="AW2250">
            <v>0</v>
          </cell>
          <cell r="AX2250">
            <v>0</v>
          </cell>
          <cell r="AY2250">
            <v>0</v>
          </cell>
          <cell r="AZ2250">
            <v>0</v>
          </cell>
          <cell r="BA2250">
            <v>0</v>
          </cell>
          <cell r="BB2250">
            <v>0</v>
          </cell>
          <cell r="BC2250">
            <v>0</v>
          </cell>
          <cell r="BD2250">
            <v>0</v>
          </cell>
          <cell r="BE2250">
            <v>0</v>
          </cell>
        </row>
        <row r="2251">
          <cell r="AN2251">
            <v>-280.82791666666668</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row>
        <row r="2252">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row>
        <row r="2253">
          <cell r="AN2253">
            <v>0</v>
          </cell>
          <cell r="AO2253">
            <v>0</v>
          </cell>
          <cell r="AP2253">
            <v>0</v>
          </cell>
          <cell r="AQ2253">
            <v>0</v>
          </cell>
          <cell r="AR2253">
            <v>-7765.8791666666666</v>
          </cell>
          <cell r="AS2253">
            <v>-22476.347916666666</v>
          </cell>
          <cell r="AT2253">
            <v>-38756.507916666662</v>
          </cell>
          <cell r="AU2253">
            <v>-48092.078333333331</v>
          </cell>
          <cell r="AV2253">
            <v>-48092.078333333331</v>
          </cell>
          <cell r="AW2253">
            <v>-48092.078333333331</v>
          </cell>
          <cell r="AX2253">
            <v>-48092.078333333331</v>
          </cell>
          <cell r="AY2253">
            <v>-48092.078333333331</v>
          </cell>
          <cell r="AZ2253">
            <v>-48092.078333333331</v>
          </cell>
          <cell r="BA2253">
            <v>-48092.078333333331</v>
          </cell>
          <cell r="BB2253">
            <v>-48092.078333333331</v>
          </cell>
          <cell r="BC2253">
            <v>-59069.797083333331</v>
          </cell>
          <cell r="BD2253">
            <v>-86345.604999999996</v>
          </cell>
          <cell r="BE2253">
            <v>-131020.20041666667</v>
          </cell>
        </row>
        <row r="2254">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-7485.5449999999992</v>
          </cell>
          <cell r="BD2254">
            <v>-22456.634999999998</v>
          </cell>
          <cell r="BE2254">
            <v>-63822.286250000005</v>
          </cell>
        </row>
        <row r="2255">
          <cell r="AN2255">
            <v>-981066.45833333337</v>
          </cell>
          <cell r="AO2255">
            <v>-1052624.7916666667</v>
          </cell>
          <cell r="AP2255">
            <v>-1010529.1654166667</v>
          </cell>
          <cell r="AQ2255">
            <v>-989933.33083333343</v>
          </cell>
          <cell r="AR2255">
            <v>-1042849.9974999999</v>
          </cell>
          <cell r="AS2255">
            <v>-1095766.6641666666</v>
          </cell>
          <cell r="AT2255">
            <v>-1495974.9974999998</v>
          </cell>
          <cell r="AU2255">
            <v>-2243474.9975000001</v>
          </cell>
          <cell r="AV2255">
            <v>-2990974.9975000001</v>
          </cell>
          <cell r="AW2255">
            <v>-3749084.8308333331</v>
          </cell>
          <cell r="AX2255">
            <v>-4517804.4974999996</v>
          </cell>
          <cell r="AY2255">
            <v>-5286524.1641666666</v>
          </cell>
          <cell r="AZ2255">
            <v>-6151352.3724999996</v>
          </cell>
          <cell r="BA2255">
            <v>-7114688.7058333335</v>
          </cell>
          <cell r="BB2255">
            <v>-7913164.4666666659</v>
          </cell>
          <cell r="BC2255">
            <v>-8339188.935833334</v>
          </cell>
          <cell r="BD2255">
            <v>-8560022.269166667</v>
          </cell>
          <cell r="BE2255">
            <v>-8780855.602500001</v>
          </cell>
        </row>
        <row r="2256">
          <cell r="AN2256">
            <v>-7193138.6841666661</v>
          </cell>
          <cell r="AO2256">
            <v>-7298470.4679166675</v>
          </cell>
          <cell r="AP2256">
            <v>-6781782.8741666675</v>
          </cell>
          <cell r="AQ2256">
            <v>-5723910.6100000003</v>
          </cell>
          <cell r="AR2256">
            <v>-4739670.7487500003</v>
          </cell>
          <cell r="AS2256">
            <v>-3832330.6066666669</v>
          </cell>
          <cell r="AT2256">
            <v>-2998825.5604166668</v>
          </cell>
          <cell r="AU2256">
            <v>-2241782.8850000002</v>
          </cell>
          <cell r="AV2256">
            <v>-1583532.5354166667</v>
          </cell>
          <cell r="AW2256">
            <v>-1047436.3670833334</v>
          </cell>
          <cell r="AX2256">
            <v>-637073.6283333333</v>
          </cell>
          <cell r="AY2256">
            <v>-336632.57291666669</v>
          </cell>
          <cell r="AZ2256">
            <v>-135109.49416666667</v>
          </cell>
          <cell r="BA2256">
            <v>-30041.877500000002</v>
          </cell>
          <cell r="BB2256">
            <v>-528.33416666666665</v>
          </cell>
          <cell r="BC2256">
            <v>-528.33416666666665</v>
          </cell>
          <cell r="BD2256">
            <v>-528.33416666666665</v>
          </cell>
          <cell r="BE2256">
            <v>-528.33416666666665</v>
          </cell>
        </row>
        <row r="2257">
          <cell r="AN2257">
            <v>-3436382.38625</v>
          </cell>
          <cell r="AO2257">
            <v>-3540393.3137500002</v>
          </cell>
          <cell r="AP2257">
            <v>-3366481.5425000004</v>
          </cell>
          <cell r="AQ2257">
            <v>-2937837.084166667</v>
          </cell>
          <cell r="AR2257">
            <v>-2520710.1258333335</v>
          </cell>
          <cell r="AS2257">
            <v>-2113107.6675</v>
          </cell>
          <cell r="AT2257">
            <v>-1715701.4174999997</v>
          </cell>
          <cell r="AU2257">
            <v>-1334251.2091666667</v>
          </cell>
          <cell r="AV2257">
            <v>-989334.62833333341</v>
          </cell>
          <cell r="AW2257">
            <v>-700316.85958333348</v>
          </cell>
          <cell r="AX2257">
            <v>-469445.15833333338</v>
          </cell>
          <cell r="AY2257">
            <v>-288127.5625</v>
          </cell>
          <cell r="AZ2257">
            <v>-147704.44791666666</v>
          </cell>
          <cell r="BA2257">
            <v>-43693.520416666666</v>
          </cell>
          <cell r="BB2257">
            <v>0</v>
          </cell>
          <cell r="BC2257">
            <v>0</v>
          </cell>
          <cell r="BD2257">
            <v>0</v>
          </cell>
          <cell r="BE2257">
            <v>0</v>
          </cell>
        </row>
        <row r="2258">
          <cell r="AN2258">
            <v>-331512.70583333331</v>
          </cell>
          <cell r="AO2258">
            <v>-335716.56541666662</v>
          </cell>
          <cell r="AP2258">
            <v>-309513.73874999996</v>
          </cell>
          <cell r="AQ2258">
            <v>-257427.12791666668</v>
          </cell>
          <cell r="AR2258">
            <v>-210097.78</v>
          </cell>
          <cell r="AS2258">
            <v>-167822.20166666669</v>
          </cell>
          <cell r="AT2258">
            <v>-130341.09208333334</v>
          </cell>
          <cell r="AU2258">
            <v>-97453.222083333341</v>
          </cell>
          <cell r="AV2258">
            <v>-69272.641250000001</v>
          </cell>
          <cell r="AW2258">
            <v>-45962.059166666673</v>
          </cell>
          <cell r="AX2258">
            <v>-27614.124166666672</v>
          </cell>
          <cell r="AY2258">
            <v>-14048.762500000003</v>
          </cell>
          <cell r="AZ2258">
            <v>-5147.0191666666669</v>
          </cell>
          <cell r="BA2258">
            <v>-943.15958333333344</v>
          </cell>
          <cell r="BB2258">
            <v>0</v>
          </cell>
          <cell r="BC2258">
            <v>0</v>
          </cell>
          <cell r="BD2258">
            <v>0</v>
          </cell>
          <cell r="BE2258">
            <v>0</v>
          </cell>
        </row>
        <row r="2259">
          <cell r="AN2259">
            <v>-3745667.8287499999</v>
          </cell>
          <cell r="AO2259">
            <v>-3212317.7341666669</v>
          </cell>
          <cell r="AP2259">
            <v>-2737638.9791666665</v>
          </cell>
          <cell r="AQ2259">
            <v>-2316318.6787499995</v>
          </cell>
          <cell r="AR2259">
            <v>-1952646.9279166665</v>
          </cell>
          <cell r="AS2259">
            <v>-1642786.6945833331</v>
          </cell>
          <cell r="AT2259">
            <v>-1376279.7233333334</v>
          </cell>
          <cell r="AU2259">
            <v>-1162450.5916666668</v>
          </cell>
          <cell r="AV2259">
            <v>-1016572.4350000002</v>
          </cell>
          <cell r="AW2259">
            <v>-944966.67291666695</v>
          </cell>
          <cell r="AX2259">
            <v>-894118.14000000013</v>
          </cell>
          <cell r="AY2259">
            <v>-826338.35958333348</v>
          </cell>
          <cell r="AZ2259">
            <v>-760545.32291666663</v>
          </cell>
          <cell r="BA2259">
            <v>-696711.68249999988</v>
          </cell>
          <cell r="BB2259">
            <v>-634720.30083333317</v>
          </cell>
          <cell r="BC2259">
            <v>-574392.72666666657</v>
          </cell>
          <cell r="BD2259">
            <v>-515894.67416666652</v>
          </cell>
          <cell r="BE2259">
            <v>-459165.31749999989</v>
          </cell>
        </row>
        <row r="2260">
          <cell r="AN2260">
            <v>-446051.47541666665</v>
          </cell>
          <cell r="AO2260">
            <v>-428923.63208333339</v>
          </cell>
          <cell r="AP2260">
            <v>-407094.77708333335</v>
          </cell>
          <cell r="AQ2260">
            <v>-380970.59874999995</v>
          </cell>
          <cell r="AR2260">
            <v>-350751.43916666671</v>
          </cell>
          <cell r="AS2260">
            <v>-316763.42041666666</v>
          </cell>
          <cell r="AT2260">
            <v>-279386.93333333329</v>
          </cell>
          <cell r="AU2260">
            <v>-238900.04624999998</v>
          </cell>
          <cell r="AV2260">
            <v>-195300.56749999998</v>
          </cell>
          <cell r="AW2260">
            <v>-148607.10041666665</v>
          </cell>
          <cell r="AX2260">
            <v>-108829.48333333332</v>
          </cell>
          <cell r="AY2260">
            <v>-79076.384999999995</v>
          </cell>
          <cell r="AZ2260">
            <v>-54372.691666666651</v>
          </cell>
          <cell r="BA2260">
            <v>-34802.881666666661</v>
          </cell>
          <cell r="BB2260">
            <v>-18422.403333333332</v>
          </cell>
          <cell r="BC2260">
            <v>-5095.6391666666668</v>
          </cell>
          <cell r="BD2260">
            <v>5019.005416666666</v>
          </cell>
          <cell r="BE2260">
            <v>11867.194999999998</v>
          </cell>
        </row>
        <row r="2261">
          <cell r="AN2261">
            <v>-15.111666666666666</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row>
        <row r="2262">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row>
        <row r="2263">
          <cell r="AN2263">
            <v>-84367.545833333337</v>
          </cell>
          <cell r="AO2263">
            <v>-85387.694166666668</v>
          </cell>
          <cell r="AP2263">
            <v>-78600.024583333332</v>
          </cell>
          <cell r="AQ2263">
            <v>-65201.179166666669</v>
          </cell>
          <cell r="AR2263">
            <v>-53120.414583333339</v>
          </cell>
          <cell r="AS2263">
            <v>-42346.903333333328</v>
          </cell>
          <cell r="AT2263">
            <v>-32815.832499999997</v>
          </cell>
          <cell r="AU2263">
            <v>-24503.658333333336</v>
          </cell>
          <cell r="AV2263">
            <v>-17383.652916666666</v>
          </cell>
          <cell r="AW2263">
            <v>-11443.175416666667</v>
          </cell>
          <cell r="AX2263">
            <v>-6771.3424999999997</v>
          </cell>
          <cell r="AY2263">
            <v>-3405.9791666666665</v>
          </cell>
          <cell r="AZ2263">
            <v>-1253.4941666666666</v>
          </cell>
          <cell r="BA2263">
            <v>-233.34583333333333</v>
          </cell>
          <cell r="BB2263">
            <v>0</v>
          </cell>
          <cell r="BC2263">
            <v>-131.30958333333334</v>
          </cell>
          <cell r="BD2263">
            <v>-720.05916666666656</v>
          </cell>
          <cell r="BE2263">
            <v>-1957.3466666666666</v>
          </cell>
        </row>
        <row r="2264">
          <cell r="AN2264">
            <v>-62874.1</v>
          </cell>
          <cell r="AO2264">
            <v>-63978.167083333326</v>
          </cell>
          <cell r="AP2264">
            <v>-59304.56</v>
          </cell>
          <cell r="AQ2264">
            <v>-49681.381666666683</v>
          </cell>
          <cell r="AR2264">
            <v>-40901.270833333336</v>
          </cell>
          <cell r="AS2264">
            <v>-32903.273333333338</v>
          </cell>
          <cell r="AT2264">
            <v>-25725.345833333336</v>
          </cell>
          <cell r="AU2264">
            <v>-19466.021666666667</v>
          </cell>
          <cell r="AV2264">
            <v>-14031.500416666662</v>
          </cell>
          <cell r="AW2264">
            <v>-9381.2325000000001</v>
          </cell>
          <cell r="AX2264">
            <v>-5573.8154166666673</v>
          </cell>
          <cell r="AY2264">
            <v>-2678.8766666666675</v>
          </cell>
          <cell r="AZ2264">
            <v>-666.96916666666664</v>
          </cell>
          <cell r="BA2264">
            <v>526.62125000000015</v>
          </cell>
          <cell r="BB2264">
            <v>930.7408333333334</v>
          </cell>
          <cell r="BC2264">
            <v>920.42791666666687</v>
          </cell>
          <cell r="BD2264">
            <v>850.51291666666668</v>
          </cell>
          <cell r="BE2264">
            <v>760.98041666666666</v>
          </cell>
        </row>
        <row r="2265">
          <cell r="AN2265">
            <v>-4036900.125</v>
          </cell>
          <cell r="AO2265">
            <v>-4517576.416666667</v>
          </cell>
          <cell r="AP2265">
            <v>-4940596</v>
          </cell>
          <cell r="AQ2265">
            <v>-5277276.416666667</v>
          </cell>
          <cell r="AR2265">
            <v>-5527617.666666667</v>
          </cell>
          <cell r="AS2265">
            <v>-5691619.75</v>
          </cell>
          <cell r="AT2265">
            <v>-5769282.666666667</v>
          </cell>
          <cell r="AU2265">
            <v>-5760606.416666667</v>
          </cell>
          <cell r="AV2265">
            <v>-5665591</v>
          </cell>
          <cell r="AW2265">
            <v>-5527406</v>
          </cell>
          <cell r="AX2265">
            <v>-5389221</v>
          </cell>
          <cell r="AY2265">
            <v>-5251036</v>
          </cell>
          <cell r="AZ2265">
            <v>-5112851</v>
          </cell>
          <cell r="BA2265">
            <v>-4974666</v>
          </cell>
          <cell r="BB2265">
            <v>-4836481</v>
          </cell>
          <cell r="BC2265">
            <v>-4698296</v>
          </cell>
          <cell r="BD2265">
            <v>-4560111</v>
          </cell>
          <cell r="BE2265">
            <v>-4421926</v>
          </cell>
        </row>
        <row r="2266">
          <cell r="AN2266">
            <v>-1118443.625</v>
          </cell>
          <cell r="AO2266">
            <v>-1260118.125</v>
          </cell>
          <cell r="AP2266">
            <v>-1391547</v>
          </cell>
          <cell r="AQ2266">
            <v>-1500826</v>
          </cell>
          <cell r="AR2266">
            <v>-1582963</v>
          </cell>
          <cell r="AS2266">
            <v>-1637958</v>
          </cell>
          <cell r="AT2266">
            <v>-1665811</v>
          </cell>
          <cell r="AU2266">
            <v>-1666522</v>
          </cell>
          <cell r="AV2266">
            <v>-1640091</v>
          </cell>
          <cell r="AW2266">
            <v>-1600089</v>
          </cell>
          <cell r="AX2266">
            <v>-1560087</v>
          </cell>
          <cell r="AY2266">
            <v>-1520085</v>
          </cell>
          <cell r="AZ2266">
            <v>-1480083</v>
          </cell>
          <cell r="BA2266">
            <v>-1440081</v>
          </cell>
          <cell r="BB2266">
            <v>-1400079</v>
          </cell>
          <cell r="BC2266">
            <v>-1360077</v>
          </cell>
          <cell r="BD2266">
            <v>-1320075</v>
          </cell>
          <cell r="BE2266">
            <v>-1280073</v>
          </cell>
        </row>
        <row r="2267">
          <cell r="AN2267">
            <v>-15784490.852916667</v>
          </cell>
          <cell r="AO2267">
            <v>-16335868.762500001</v>
          </cell>
          <cell r="AP2267">
            <v>-16600397.278333334</v>
          </cell>
          <cell r="AQ2267">
            <v>-16600647.769166669</v>
          </cell>
          <cell r="AR2267">
            <v>-16622853.0625</v>
          </cell>
          <cell r="AS2267">
            <v>-16642323.409583332</v>
          </cell>
          <cell r="AT2267">
            <v>-14352477.396250002</v>
          </cell>
          <cell r="AU2267">
            <v>-9725070.0412499998</v>
          </cell>
          <cell r="AV2267">
            <v>-5050267.0533333337</v>
          </cell>
          <cell r="AW2267">
            <v>-2506382.67</v>
          </cell>
          <cell r="AX2267">
            <v>-2009436.7216666664</v>
          </cell>
          <cell r="AY2267">
            <v>-1434854.8870833332</v>
          </cell>
          <cell r="AZ2267">
            <v>-885225.64458333328</v>
          </cell>
          <cell r="BA2267">
            <v>-333847.73499999999</v>
          </cell>
          <cell r="BB2267">
            <v>-69319.219166666662</v>
          </cell>
          <cell r="BC2267">
            <v>-69068.728333333333</v>
          </cell>
          <cell r="BD2267">
            <v>-46863.434999999998</v>
          </cell>
          <cell r="BE2267">
            <v>-27393.087916666667</v>
          </cell>
        </row>
        <row r="2268">
          <cell r="AN2268">
            <v>-861263.75</v>
          </cell>
          <cell r="AO2268">
            <v>-861263.75</v>
          </cell>
          <cell r="AP2268">
            <v>-861263.75</v>
          </cell>
          <cell r="AQ2268">
            <v>-1008555.4166666666</v>
          </cell>
          <cell r="AR2268">
            <v>-1303138.75</v>
          </cell>
          <cell r="AS2268">
            <v>-1597722.0833333333</v>
          </cell>
          <cell r="AT2268">
            <v>-2107097.0833333335</v>
          </cell>
          <cell r="AU2268">
            <v>-2831263.75</v>
          </cell>
          <cell r="AV2268">
            <v>-3555430.4166666665</v>
          </cell>
          <cell r="AW2268">
            <v>-4451436.416666667</v>
          </cell>
          <cell r="AX2268">
            <v>-5519281.75</v>
          </cell>
          <cell r="AY2268">
            <v>-6587127.083333333</v>
          </cell>
          <cell r="AZ2268">
            <v>-7936016.375</v>
          </cell>
          <cell r="BA2268">
            <v>-9565949.625</v>
          </cell>
          <cell r="BB2268">
            <v>-10721543.957083333</v>
          </cell>
          <cell r="BC2268">
            <v>-10914879.997500001</v>
          </cell>
          <cell r="BD2268">
            <v>-10620296.664166667</v>
          </cell>
          <cell r="BE2268">
            <v>-10325713.330833333</v>
          </cell>
        </row>
        <row r="2269">
          <cell r="AN2269">
            <v>-8165809</v>
          </cell>
          <cell r="AO2269">
            <v>-8165809</v>
          </cell>
          <cell r="AP2269">
            <v>-8165809</v>
          </cell>
          <cell r="AQ2269">
            <v>-8165809</v>
          </cell>
          <cell r="AR2269">
            <v>-8165809</v>
          </cell>
          <cell r="AS2269">
            <v>-8165809</v>
          </cell>
          <cell r="AT2269">
            <v>-8165809</v>
          </cell>
          <cell r="AU2269">
            <v>-8165809</v>
          </cell>
          <cell r="AV2269">
            <v>-8165809</v>
          </cell>
          <cell r="AW2269">
            <v>-8165809</v>
          </cell>
          <cell r="AX2269">
            <v>-8165809</v>
          </cell>
          <cell r="AY2269">
            <v>-8165809</v>
          </cell>
          <cell r="AZ2269">
            <v>-8165809</v>
          </cell>
          <cell r="BA2269">
            <v>-8165809</v>
          </cell>
          <cell r="BB2269">
            <v>-8165809</v>
          </cell>
          <cell r="BC2269">
            <v>-8165809</v>
          </cell>
          <cell r="BD2269">
            <v>-8165809</v>
          </cell>
          <cell r="BE2269">
            <v>-8165809</v>
          </cell>
        </row>
        <row r="2270">
          <cell r="AN2270">
            <v>8165808.995000001</v>
          </cell>
          <cell r="AO2270">
            <v>8165808.998333334</v>
          </cell>
          <cell r="AP2270">
            <v>8165809</v>
          </cell>
          <cell r="AQ2270">
            <v>8165809</v>
          </cell>
          <cell r="AR2270">
            <v>8165809</v>
          </cell>
          <cell r="AS2270">
            <v>8165809</v>
          </cell>
          <cell r="AT2270">
            <v>8165809</v>
          </cell>
          <cell r="AU2270">
            <v>8165809</v>
          </cell>
          <cell r="AV2270">
            <v>8165809</v>
          </cell>
          <cell r="AW2270">
            <v>8165809</v>
          </cell>
          <cell r="AX2270">
            <v>8165809</v>
          </cell>
          <cell r="AY2270">
            <v>8165809</v>
          </cell>
          <cell r="AZ2270">
            <v>8165809</v>
          </cell>
          <cell r="BA2270">
            <v>8165809</v>
          </cell>
          <cell r="BB2270">
            <v>8165809</v>
          </cell>
          <cell r="BC2270">
            <v>8165809</v>
          </cell>
          <cell r="BD2270">
            <v>8165809</v>
          </cell>
          <cell r="BE2270">
            <v>8165809</v>
          </cell>
        </row>
        <row r="2271">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row>
        <row r="2272">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row>
        <row r="2273">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row>
        <row r="2274">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row>
        <row r="2275">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row>
        <row r="2276">
          <cell r="AN2276">
            <v>-65777.98</v>
          </cell>
          <cell r="AO2276">
            <v>-65777.98</v>
          </cell>
          <cell r="AP2276">
            <v>-65777.98</v>
          </cell>
          <cell r="AQ2276">
            <v>-65777.98</v>
          </cell>
          <cell r="AR2276">
            <v>-65777.98</v>
          </cell>
          <cell r="AS2276">
            <v>-65777.98</v>
          </cell>
          <cell r="AT2276">
            <v>-65777.98</v>
          </cell>
          <cell r="AU2276">
            <v>-65777.98</v>
          </cell>
          <cell r="AV2276">
            <v>-65777.98</v>
          </cell>
          <cell r="AW2276">
            <v>-66479.995833333334</v>
          </cell>
          <cell r="AX2276">
            <v>-67884.027499999997</v>
          </cell>
          <cell r="AY2276">
            <v>-69288.059166666659</v>
          </cell>
          <cell r="AZ2276">
            <v>-70692.090833333335</v>
          </cell>
          <cell r="BA2276">
            <v>-72096.122499999998</v>
          </cell>
          <cell r="BB2276">
            <v>-73500.15416666666</v>
          </cell>
          <cell r="BC2276">
            <v>-74904.185833333337</v>
          </cell>
          <cell r="BD2276">
            <v>-76308.217499999999</v>
          </cell>
          <cell r="BE2276">
            <v>-78103.85083333333</v>
          </cell>
        </row>
        <row r="2277">
          <cell r="AN2277">
            <v>-435433.62458333327</v>
          </cell>
          <cell r="AO2277">
            <v>-457434.35874999996</v>
          </cell>
          <cell r="AP2277">
            <v>-477578.82541666663</v>
          </cell>
          <cell r="AQ2277">
            <v>-497861.31083333335</v>
          </cell>
          <cell r="AR2277">
            <v>-520138.08250000002</v>
          </cell>
          <cell r="AS2277">
            <v>-672018.90249999997</v>
          </cell>
          <cell r="AT2277">
            <v>-953497.72916666663</v>
          </cell>
          <cell r="AU2277">
            <v>-1234063.7879166666</v>
          </cell>
          <cell r="AV2277">
            <v>-1517349.7037500001</v>
          </cell>
          <cell r="AW2277">
            <v>-1795620.7745833334</v>
          </cell>
          <cell r="AX2277">
            <v>-2067571.4291666665</v>
          </cell>
          <cell r="AY2277">
            <v>-2341952.617083333</v>
          </cell>
          <cell r="AZ2277">
            <v>-2616443.3262500004</v>
          </cell>
          <cell r="BA2277">
            <v>-2893634.311666667</v>
          </cell>
          <cell r="BB2277">
            <v>-3176195.9291666667</v>
          </cell>
          <cell r="BC2277">
            <v>-3459433.6162499995</v>
          </cell>
          <cell r="BD2277">
            <v>-3740677.0170833324</v>
          </cell>
          <cell r="BE2277">
            <v>-3892530.0254166666</v>
          </cell>
        </row>
        <row r="2278">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row>
        <row r="2279">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row>
        <row r="2280">
          <cell r="AN2280">
            <v>-31029.569999999996</v>
          </cell>
          <cell r="AO2280">
            <v>-25875.48</v>
          </cell>
          <cell r="AP2280">
            <v>-20721.39</v>
          </cell>
          <cell r="AQ2280">
            <v>-15567.300000000001</v>
          </cell>
          <cell r="AR2280">
            <v>-10413.210000000001</v>
          </cell>
          <cell r="AS2280">
            <v>-5259.1200000000008</v>
          </cell>
          <cell r="AT2280">
            <v>-105.0300000000002</v>
          </cell>
          <cell r="AU2280">
            <v>5049.0599999999986</v>
          </cell>
          <cell r="AV2280">
            <v>10203.15</v>
          </cell>
          <cell r="AW2280">
            <v>15357.239999999998</v>
          </cell>
          <cell r="AX2280">
            <v>20511.330000000002</v>
          </cell>
          <cell r="AY2280">
            <v>25665.42</v>
          </cell>
          <cell r="AZ2280">
            <v>30819.510000000006</v>
          </cell>
          <cell r="BA2280">
            <v>35973.599999999999</v>
          </cell>
          <cell r="BB2280">
            <v>41127.69</v>
          </cell>
          <cell r="BC2280">
            <v>46281.78</v>
          </cell>
          <cell r="BD2280">
            <v>51435.87</v>
          </cell>
          <cell r="BE2280">
            <v>56589.96</v>
          </cell>
        </row>
        <row r="2281">
          <cell r="AN2281">
            <v>-321267.84999999998</v>
          </cell>
          <cell r="AO2281">
            <v>-268517.20999999996</v>
          </cell>
          <cell r="AP2281">
            <v>-215766.56999999998</v>
          </cell>
          <cell r="AQ2281">
            <v>-163015.93</v>
          </cell>
          <cell r="AR2281">
            <v>-110265.29000000002</v>
          </cell>
          <cell r="AS2281">
            <v>-57514.650000000016</v>
          </cell>
          <cell r="AT2281">
            <v>-4764.0099999999975</v>
          </cell>
          <cell r="AU2281">
            <v>47986.630000000005</v>
          </cell>
          <cell r="AV2281">
            <v>100737.27</v>
          </cell>
          <cell r="AW2281">
            <v>153487.90999999997</v>
          </cell>
          <cell r="AX2281">
            <v>206238.54999999996</v>
          </cell>
          <cell r="AY2281">
            <v>258989.19000000003</v>
          </cell>
          <cell r="AZ2281">
            <v>311739.83</v>
          </cell>
          <cell r="BA2281">
            <v>364490.47</v>
          </cell>
          <cell r="BB2281">
            <v>417241.1100000001</v>
          </cell>
          <cell r="BC2281">
            <v>469991.75000000006</v>
          </cell>
          <cell r="BD2281">
            <v>522742.38999999996</v>
          </cell>
          <cell r="BE2281">
            <v>575493.03</v>
          </cell>
        </row>
        <row r="2282">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row>
        <row r="2283">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row>
        <row r="2284">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row>
        <row r="2285">
          <cell r="BC2285">
            <v>209.23333333333335</v>
          </cell>
          <cell r="BD2285">
            <v>627.70000000000005</v>
          </cell>
          <cell r="BE2285">
            <v>1046.1666666666667</v>
          </cell>
        </row>
        <row r="2286">
          <cell r="AN2286">
            <v>-462142854.61708331</v>
          </cell>
          <cell r="AO2286">
            <v>-465024942.99416667</v>
          </cell>
          <cell r="AP2286">
            <v>-467858936.42416668</v>
          </cell>
          <cell r="AQ2286">
            <v>-470644834.90750009</v>
          </cell>
          <cell r="AR2286">
            <v>-473382638.44374996</v>
          </cell>
          <cell r="AS2286">
            <v>-476004964.34583336</v>
          </cell>
          <cell r="AT2286">
            <v>-477776341.69333333</v>
          </cell>
          <cell r="AU2286">
            <v>-478734142.91499996</v>
          </cell>
          <cell r="AV2286">
            <v>-479887945.39208335</v>
          </cell>
          <cell r="AW2286">
            <v>-481517364.33958334</v>
          </cell>
          <cell r="AX2286">
            <v>-483444649.88916659</v>
          </cell>
          <cell r="AY2286">
            <v>-485526601.38624996</v>
          </cell>
          <cell r="AZ2286">
            <v>-487752676.57375002</v>
          </cell>
          <cell r="BA2286">
            <v>-490112661.77291662</v>
          </cell>
          <cell r="BB2286">
            <v>-492617098.31791669</v>
          </cell>
          <cell r="BC2286">
            <v>-495266019.22000003</v>
          </cell>
          <cell r="BD2286">
            <v>-498059292.44416666</v>
          </cell>
          <cell r="BE2286">
            <v>-500998705.15041667</v>
          </cell>
        </row>
        <row r="2287">
          <cell r="AN2287">
            <v>-40375246.828749999</v>
          </cell>
          <cell r="AO2287">
            <v>-40419466.145416662</v>
          </cell>
          <cell r="AP2287">
            <v>-40431128.09791667</v>
          </cell>
          <cell r="AQ2287">
            <v>-40410232.686250001</v>
          </cell>
          <cell r="AR2287">
            <v>-40356779.910000004</v>
          </cell>
          <cell r="AS2287">
            <v>-40270811.111249998</v>
          </cell>
          <cell r="AT2287">
            <v>-40210495.08625</v>
          </cell>
          <cell r="AU2287">
            <v>-40189689.394166671</v>
          </cell>
          <cell r="AV2287">
            <v>-40287605.262916669</v>
          </cell>
          <cell r="AW2287">
            <v>-40413530.940000005</v>
          </cell>
          <cell r="AX2287">
            <v>-40484699.715833344</v>
          </cell>
          <cell r="AY2287">
            <v>-40630291.222083345</v>
          </cell>
          <cell r="AZ2287">
            <v>-40852709.685416669</v>
          </cell>
          <cell r="BA2287">
            <v>-41156443.56666667</v>
          </cell>
          <cell r="BB2287">
            <v>-41541693.22625</v>
          </cell>
          <cell r="BC2287">
            <v>-42008531.196249999</v>
          </cell>
          <cell r="BD2287">
            <v>-42556667.347083338</v>
          </cell>
          <cell r="BE2287">
            <v>-43176159.674583338</v>
          </cell>
        </row>
        <row r="2288">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row>
        <row r="2289">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row>
        <row r="2290">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row>
        <row r="2291">
          <cell r="AN2291">
            <v>-1174079982.0841668</v>
          </cell>
          <cell r="AO2291">
            <v>-1178824258.9170835</v>
          </cell>
          <cell r="AP2291">
            <v>-1183681636.0804167</v>
          </cell>
          <cell r="AQ2291">
            <v>-1188542609.2695832</v>
          </cell>
          <cell r="AR2291">
            <v>-1193407178.4854167</v>
          </cell>
          <cell r="AS2291">
            <v>-1198064758.1504166</v>
          </cell>
          <cell r="AT2291">
            <v>-1202769942.0366666</v>
          </cell>
          <cell r="AU2291">
            <v>-1207964108.8891666</v>
          </cell>
          <cell r="AV2291">
            <v>-1213843348.4237497</v>
          </cell>
          <cell r="AW2291">
            <v>-1218917841.6170833</v>
          </cell>
          <cell r="AX2291">
            <v>-1222822911.7645833</v>
          </cell>
          <cell r="AY2291">
            <v>-1227089642.0233335</v>
          </cell>
          <cell r="AZ2291">
            <v>-1231787575.6345835</v>
          </cell>
          <cell r="BA2291">
            <v>-1236813726.2208335</v>
          </cell>
          <cell r="BB2291">
            <v>-1242181614.6820834</v>
          </cell>
          <cell r="BC2291">
            <v>-1247891241.0183332</v>
          </cell>
          <cell r="BD2291">
            <v>-1253942605.22875</v>
          </cell>
          <cell r="BE2291">
            <v>-1260340369.0154169</v>
          </cell>
        </row>
        <row r="2292">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row>
        <row r="2293">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row>
        <row r="2294">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row>
        <row r="2295">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row>
        <row r="2296">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row>
        <row r="2297">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row>
        <row r="2298">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row>
        <row r="2299">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row>
        <row r="2300">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row>
        <row r="2301">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row>
        <row r="2302">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row>
        <row r="2303">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row>
        <row r="2304">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row>
        <row r="2305">
          <cell r="AN2305">
            <v>-3605588.3324999996</v>
          </cell>
          <cell r="AO2305">
            <v>-2949034.9733333332</v>
          </cell>
          <cell r="AP2305">
            <v>-2219626.6024999996</v>
          </cell>
          <cell r="AQ2305">
            <v>-1711729.0329166669</v>
          </cell>
          <cell r="AR2305">
            <v>-1469608.9233333331</v>
          </cell>
          <cell r="AS2305">
            <v>-1403936.4779166665</v>
          </cell>
          <cell r="AT2305">
            <v>-1522839.1870833335</v>
          </cell>
          <cell r="AU2305">
            <v>-1827236.8516666666</v>
          </cell>
          <cell r="AV2305">
            <v>-2212645.6804166664</v>
          </cell>
          <cell r="AW2305">
            <v>-2659991.3354166667</v>
          </cell>
          <cell r="AX2305">
            <v>-3176494.8541666665</v>
          </cell>
          <cell r="AY2305">
            <v>-4015774.7212499999</v>
          </cell>
          <cell r="AZ2305">
            <v>-4993943.3362500006</v>
          </cell>
          <cell r="BA2305">
            <v>-5725102.6854166659</v>
          </cell>
          <cell r="BB2305">
            <v>-6301487.7416666672</v>
          </cell>
          <cell r="BC2305">
            <v>-6801420.7624999993</v>
          </cell>
          <cell r="BD2305">
            <v>-7266331.6462499984</v>
          </cell>
          <cell r="BE2305">
            <v>-7637505.5695833312</v>
          </cell>
        </row>
        <row r="2306">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row>
        <row r="2307">
          <cell r="AN2307">
            <v>-64775397.373333335</v>
          </cell>
          <cell r="AO2307">
            <v>-65104699.164166681</v>
          </cell>
          <cell r="AP2307">
            <v>-65418663.17666667</v>
          </cell>
          <cell r="AQ2307">
            <v>-65740292.161250003</v>
          </cell>
          <cell r="AR2307">
            <v>-66069776.740833342</v>
          </cell>
          <cell r="AS2307">
            <v>-66339883.585833333</v>
          </cell>
          <cell r="AT2307">
            <v>-66572487.692500018</v>
          </cell>
          <cell r="AU2307">
            <v>-66767589.061250009</v>
          </cell>
          <cell r="AV2307">
            <v>-66903312.692500018</v>
          </cell>
          <cell r="AW2307">
            <v>-67002875.977083333</v>
          </cell>
          <cell r="AX2307">
            <v>-67081618.058750004</v>
          </cell>
          <cell r="AY2307">
            <v>-67176065.924166664</v>
          </cell>
          <cell r="AZ2307">
            <v>-67286203.608333334</v>
          </cell>
          <cell r="BA2307">
            <v>-67412031.111666664</v>
          </cell>
          <cell r="BB2307">
            <v>-67553548.435000002</v>
          </cell>
          <cell r="BC2307">
            <v>-67708966.293750003</v>
          </cell>
          <cell r="BD2307">
            <v>-67950903.13666667</v>
          </cell>
          <cell r="BE2307">
            <v>-68353766.704166666</v>
          </cell>
        </row>
        <row r="2308">
          <cell r="AN2308">
            <v>-970728.0070833331</v>
          </cell>
          <cell r="AO2308">
            <v>-877158.79458333319</v>
          </cell>
          <cell r="AP2308">
            <v>-764262.23083333333</v>
          </cell>
          <cell r="AQ2308">
            <v>-688306.55666666664</v>
          </cell>
          <cell r="AR2308">
            <v>-655762.53333333333</v>
          </cell>
          <cell r="AS2308">
            <v>-650243.66416666668</v>
          </cell>
          <cell r="AT2308">
            <v>-637156.97833333327</v>
          </cell>
          <cell r="AU2308">
            <v>-637501.95916666661</v>
          </cell>
          <cell r="AV2308">
            <v>-673848.03916666668</v>
          </cell>
          <cell r="AW2308">
            <v>-742773.22458333336</v>
          </cell>
          <cell r="AX2308">
            <v>-838585.56083333341</v>
          </cell>
          <cell r="AY2308">
            <v>-1004614.4491666667</v>
          </cell>
          <cell r="AZ2308">
            <v>-1193885.6345833333</v>
          </cell>
          <cell r="BA2308">
            <v>-1320025.8816666666</v>
          </cell>
          <cell r="BB2308">
            <v>-1422864.5149999999</v>
          </cell>
          <cell r="BC2308">
            <v>-1542452.5175000001</v>
          </cell>
          <cell r="BD2308">
            <v>-1677792.2508333332</v>
          </cell>
          <cell r="BE2308">
            <v>-1789365.7083333333</v>
          </cell>
        </row>
        <row r="2309">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row>
        <row r="2310">
          <cell r="AN2310">
            <v>-11632743.043749997</v>
          </cell>
          <cell r="AO2310">
            <v>-11793505.234583331</v>
          </cell>
          <cell r="AP2310">
            <v>-11952108.311666666</v>
          </cell>
          <cell r="AQ2310">
            <v>-12285261.887083335</v>
          </cell>
          <cell r="AR2310">
            <v>-12793665.57625</v>
          </cell>
          <cell r="AS2310">
            <v>-13185487.059583334</v>
          </cell>
          <cell r="AT2310">
            <v>-13460621.440833332</v>
          </cell>
          <cell r="AU2310">
            <v>-13734786.146666666</v>
          </cell>
          <cell r="AV2310">
            <v>-14007981.17708333</v>
          </cell>
          <cell r="AW2310">
            <v>-14280206.531666666</v>
          </cell>
          <cell r="AX2310">
            <v>-14551462.210416665</v>
          </cell>
          <cell r="AY2310">
            <v>-14821748.213750005</v>
          </cell>
          <cell r="AZ2310">
            <v>-15091064.54166667</v>
          </cell>
          <cell r="BA2310">
            <v>-15359411.194166668</v>
          </cell>
          <cell r="BB2310">
            <v>-15626788.171250001</v>
          </cell>
          <cell r="BC2310">
            <v>-15719558.910416668</v>
          </cell>
          <cell r="BD2310">
            <v>-15638208.249583334</v>
          </cell>
          <cell r="BE2310">
            <v>-15556843.256249996</v>
          </cell>
        </row>
        <row r="2311">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row>
        <row r="2312">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row>
        <row r="2313">
          <cell r="AN2313">
            <v>-134747.16666666666</v>
          </cell>
          <cell r="AO2313">
            <v>-114016.83333333333</v>
          </cell>
          <cell r="AP2313">
            <v>-93286.5</v>
          </cell>
          <cell r="AQ2313">
            <v>-72556.166666666672</v>
          </cell>
          <cell r="AR2313">
            <v>-51825.833333333336</v>
          </cell>
          <cell r="AS2313">
            <v>-31095.5</v>
          </cell>
          <cell r="AT2313">
            <v>-10365.166666666666</v>
          </cell>
          <cell r="AU2313">
            <v>0</v>
          </cell>
          <cell r="AV2313">
            <v>0</v>
          </cell>
          <cell r="AW2313">
            <v>0</v>
          </cell>
          <cell r="AX2313">
            <v>0</v>
          </cell>
          <cell r="AY2313">
            <v>0</v>
          </cell>
          <cell r="AZ2313">
            <v>0</v>
          </cell>
          <cell r="BA2313">
            <v>0</v>
          </cell>
          <cell r="BB2313">
            <v>0</v>
          </cell>
          <cell r="BC2313">
            <v>0</v>
          </cell>
          <cell r="BD2313">
            <v>0</v>
          </cell>
          <cell r="BE2313">
            <v>0</v>
          </cell>
        </row>
        <row r="2314">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row>
        <row r="2315">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row>
        <row r="2316">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row>
        <row r="2317">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row>
        <row r="2318">
          <cell r="AN2318">
            <v>-5461231.6499999994</v>
          </cell>
          <cell r="AO2318">
            <v>-5441181.8999999994</v>
          </cell>
          <cell r="AP2318">
            <v>-5421132.1499999994</v>
          </cell>
          <cell r="AQ2318">
            <v>-5401082.3999999994</v>
          </cell>
          <cell r="AR2318">
            <v>-5381032.6499999994</v>
          </cell>
          <cell r="AS2318">
            <v>-5360982.8999999994</v>
          </cell>
          <cell r="AT2318">
            <v>-5340933.1499999994</v>
          </cell>
          <cell r="AU2318">
            <v>-5320883.3999999994</v>
          </cell>
          <cell r="AV2318">
            <v>-5300833.6499999994</v>
          </cell>
          <cell r="AW2318">
            <v>-5280783.8999999994</v>
          </cell>
          <cell r="AX2318">
            <v>-5260734.1499999994</v>
          </cell>
          <cell r="AY2318">
            <v>-5240684.3999999994</v>
          </cell>
          <cell r="AZ2318">
            <v>-5220634.6499999994</v>
          </cell>
          <cell r="BA2318">
            <v>-5200584.8999999994</v>
          </cell>
          <cell r="BB2318">
            <v>-5180535.1499999994</v>
          </cell>
          <cell r="BC2318">
            <v>-5160485.3999999994</v>
          </cell>
          <cell r="BD2318">
            <v>-5140435.6499999994</v>
          </cell>
          <cell r="BE2318">
            <v>-5120385.8999999994</v>
          </cell>
        </row>
        <row r="2319">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row>
        <row r="2320">
          <cell r="AN2320">
            <v>-3722583.3333333335</v>
          </cell>
          <cell r="AO2320">
            <v>-3658660.5583333336</v>
          </cell>
          <cell r="AP2320">
            <v>-3592978.0999999996</v>
          </cell>
          <cell r="AQ2320">
            <v>-3525535.9583333335</v>
          </cell>
          <cell r="AR2320">
            <v>-3456334.1333333333</v>
          </cell>
          <cell r="AS2320">
            <v>-3385372.625</v>
          </cell>
          <cell r="AT2320">
            <v>-3312651.4333333336</v>
          </cell>
          <cell r="AU2320">
            <v>-3238170.5583333331</v>
          </cell>
          <cell r="AV2320">
            <v>-3161930</v>
          </cell>
          <cell r="AW2320">
            <v>-3084809.6</v>
          </cell>
          <cell r="AX2320">
            <v>-3007689.1999999997</v>
          </cell>
          <cell r="AY2320">
            <v>-2930568.8000000003</v>
          </cell>
          <cell r="AZ2320">
            <v>-2853448.4</v>
          </cell>
          <cell r="BA2320">
            <v>-2776328</v>
          </cell>
          <cell r="BB2320">
            <v>-2699207.6</v>
          </cell>
          <cell r="BC2320">
            <v>-2622087.1999999997</v>
          </cell>
          <cell r="BD2320">
            <v>-2544966.8000000003</v>
          </cell>
          <cell r="BE2320">
            <v>-2467846.4</v>
          </cell>
        </row>
        <row r="2321">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row>
        <row r="2322">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row>
        <row r="2323">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row>
        <row r="2324">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row>
        <row r="2325">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row>
        <row r="2326">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row>
        <row r="2327">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row>
        <row r="2328">
          <cell r="AN2328">
            <v>-5825298.3304166673</v>
          </cell>
          <cell r="AO2328">
            <v>-5097567.6716666669</v>
          </cell>
          <cell r="AP2328">
            <v>-4397680.2804166675</v>
          </cell>
          <cell r="AQ2328">
            <v>-3963167.9837500006</v>
          </cell>
          <cell r="AR2328">
            <v>-3696509.8562500007</v>
          </cell>
          <cell r="AS2328">
            <v>-3546513.2991666668</v>
          </cell>
          <cell r="AT2328">
            <v>-3392382.229166666</v>
          </cell>
          <cell r="AU2328">
            <v>-3238107.5820833333</v>
          </cell>
          <cell r="AV2328">
            <v>-3110083.5654166662</v>
          </cell>
          <cell r="AW2328">
            <v>-2874694.3270833339</v>
          </cell>
          <cell r="AX2328">
            <v>-2536417.1458333335</v>
          </cell>
          <cell r="AY2328">
            <v>-2342394.1112500001</v>
          </cell>
          <cell r="AZ2328">
            <v>-2312622.1</v>
          </cell>
          <cell r="BA2328">
            <v>-2325747.2512500002</v>
          </cell>
          <cell r="BB2328">
            <v>-2305385.57375</v>
          </cell>
          <cell r="BC2328">
            <v>-2318246.4008333334</v>
          </cell>
          <cell r="BD2328">
            <v>-2391984.3450000002</v>
          </cell>
          <cell r="BE2328">
            <v>-2443319.2204166669</v>
          </cell>
        </row>
        <row r="2329">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row>
        <row r="2330">
          <cell r="AN2330">
            <v>-1000633.4466666668</v>
          </cell>
          <cell r="AO2330">
            <v>-875741.58124999993</v>
          </cell>
          <cell r="AP2330">
            <v>-718880.54583333328</v>
          </cell>
          <cell r="AQ2330">
            <v>-629297.22583333345</v>
          </cell>
          <cell r="AR2330">
            <v>-584390.68333333347</v>
          </cell>
          <cell r="AS2330">
            <v>-552544.68750000012</v>
          </cell>
          <cell r="AT2330">
            <v>-518947.59333333344</v>
          </cell>
          <cell r="AU2330">
            <v>-500355.33791666664</v>
          </cell>
          <cell r="AV2330">
            <v>-489012.11458333331</v>
          </cell>
          <cell r="AW2330">
            <v>-472769.02375000011</v>
          </cell>
          <cell r="AX2330">
            <v>-448289.62125000008</v>
          </cell>
          <cell r="AY2330">
            <v>-418750.77500000008</v>
          </cell>
          <cell r="AZ2330">
            <v>-389108.91291666665</v>
          </cell>
          <cell r="BA2330">
            <v>-372614.99833333335</v>
          </cell>
          <cell r="BB2330">
            <v>-372398.38749999995</v>
          </cell>
          <cell r="BC2330">
            <v>-392620.82541666669</v>
          </cell>
          <cell r="BD2330">
            <v>-430031.26333333337</v>
          </cell>
          <cell r="BE2330">
            <v>-459633.49708333332</v>
          </cell>
        </row>
        <row r="2331">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row>
        <row r="2332">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row>
        <row r="2333">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row>
        <row r="2334">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row>
        <row r="2335">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row>
        <row r="2336">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row>
        <row r="2337">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row>
        <row r="2338">
          <cell r="AN2338">
            <v>-36581188.346666664</v>
          </cell>
          <cell r="AO2338">
            <v>-36170879.533750005</v>
          </cell>
          <cell r="AP2338">
            <v>-35742297.658333331</v>
          </cell>
          <cell r="AQ2338">
            <v>-35297726.430000007</v>
          </cell>
          <cell r="AR2338">
            <v>-34846302.380000003</v>
          </cell>
          <cell r="AS2338">
            <v>-34394878.329999998</v>
          </cell>
          <cell r="AT2338">
            <v>-33943454.279999994</v>
          </cell>
          <cell r="AU2338">
            <v>-33492030.23</v>
          </cell>
          <cell r="AV2338">
            <v>-33040606.180000007</v>
          </cell>
          <cell r="AW2338">
            <v>-32589182.129999999</v>
          </cell>
          <cell r="AX2338">
            <v>-32137758.079999998</v>
          </cell>
          <cell r="AY2338">
            <v>-31686334.02999999</v>
          </cell>
          <cell r="AZ2338">
            <v>-31234909.98</v>
          </cell>
          <cell r="BA2338">
            <v>-30783485.930000007</v>
          </cell>
          <cell r="BB2338">
            <v>-30332061.879999999</v>
          </cell>
          <cell r="BC2338">
            <v>-29880637.829999998</v>
          </cell>
          <cell r="BD2338">
            <v>-29429213.77999999</v>
          </cell>
          <cell r="BE2338">
            <v>-28977789.73</v>
          </cell>
        </row>
        <row r="2339">
          <cell r="AN2339">
            <v>-1833861.0466666662</v>
          </cell>
          <cell r="AO2339">
            <v>-2363982.992083333</v>
          </cell>
          <cell r="AP2339">
            <v>-2894430.3687499999</v>
          </cell>
          <cell r="AQ2339">
            <v>-3424816.0520833326</v>
          </cell>
          <cell r="AR2339">
            <v>-3955213.355833333</v>
          </cell>
          <cell r="AS2339">
            <v>-4485614.9987499993</v>
          </cell>
          <cell r="AT2339">
            <v>-5016014.3462499995</v>
          </cell>
          <cell r="AU2339">
            <v>-5546413.6937499996</v>
          </cell>
          <cell r="AV2339">
            <v>-6076813.0412499988</v>
          </cell>
          <cell r="AW2339">
            <v>-6345113.916666667</v>
          </cell>
          <cell r="AX2339">
            <v>-6355251.8004166679</v>
          </cell>
          <cell r="AY2339">
            <v>-6363278.6295833355</v>
          </cell>
          <cell r="AZ2339">
            <v>-6364613.0437500002</v>
          </cell>
          <cell r="BA2339">
            <v>-6364909.4675000003</v>
          </cell>
          <cell r="BB2339">
            <v>-6364880.4600000009</v>
          </cell>
          <cell r="BC2339">
            <v>-6364911.6875000009</v>
          </cell>
          <cell r="BD2339">
            <v>-6364929.8362499997</v>
          </cell>
          <cell r="BE2339">
            <v>-6364943.6458333321</v>
          </cell>
        </row>
        <row r="2340">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row>
        <row r="2341">
          <cell r="AN2341">
            <v>-9746149.8466666657</v>
          </cell>
          <cell r="AO2341">
            <v>-11779715.034583332</v>
          </cell>
          <cell r="AP2341">
            <v>-13646379.312916666</v>
          </cell>
          <cell r="AQ2341">
            <v>-15404639.207083331</v>
          </cell>
          <cell r="AR2341">
            <v>-16933846.156666663</v>
          </cell>
          <cell r="AS2341">
            <v>-18449155.035</v>
          </cell>
          <cell r="AT2341">
            <v>-20088310.422499999</v>
          </cell>
          <cell r="AU2341">
            <v>-21536564.225416664</v>
          </cell>
          <cell r="AV2341">
            <v>-22805505.67583333</v>
          </cell>
          <cell r="AW2341">
            <v>-23330106.618750002</v>
          </cell>
          <cell r="AX2341">
            <v>-22907456.518333334</v>
          </cell>
          <cell r="AY2341">
            <v>-22511400.844166666</v>
          </cell>
          <cell r="AZ2341">
            <v>-22018495.643750001</v>
          </cell>
          <cell r="BA2341">
            <v>-21223595.328333329</v>
          </cell>
          <cell r="BB2341">
            <v>-20321884.562083334</v>
          </cell>
          <cell r="BC2341">
            <v>-19194461.002916668</v>
          </cell>
          <cell r="BD2341">
            <v>-17894560.264166664</v>
          </cell>
          <cell r="BE2341">
            <v>-16586756.895416664</v>
          </cell>
        </row>
        <row r="2342">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row>
        <row r="2343">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row>
        <row r="2344">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row>
        <row r="2345">
          <cell r="AN2345">
            <v>-5572662.3475000011</v>
          </cell>
          <cell r="AO2345">
            <v>-5679898.0529166674</v>
          </cell>
          <cell r="AP2345">
            <v>-5804006.550416667</v>
          </cell>
          <cell r="AQ2345">
            <v>-5929031.623333334</v>
          </cell>
          <cell r="AR2345">
            <v>-6056233.4937499994</v>
          </cell>
          <cell r="AS2345">
            <v>-6184232.2999999998</v>
          </cell>
          <cell r="AT2345">
            <v>-6313503.001666666</v>
          </cell>
          <cell r="AU2345">
            <v>-6442506.1133333333</v>
          </cell>
          <cell r="AV2345">
            <v>-6556345.4533333341</v>
          </cell>
          <cell r="AW2345">
            <v>-6652291.5516666668</v>
          </cell>
          <cell r="AX2345">
            <v>-6745603.9658333352</v>
          </cell>
          <cell r="AY2345">
            <v>-6844302.4587500012</v>
          </cell>
          <cell r="AZ2345">
            <v>-6945652.2437500013</v>
          </cell>
          <cell r="BA2345">
            <v>-7024488.4358333349</v>
          </cell>
          <cell r="BB2345">
            <v>-7080932.2354166666</v>
          </cell>
          <cell r="BC2345">
            <v>-7133649.99125</v>
          </cell>
          <cell r="BD2345">
            <v>-7186203.7783333333</v>
          </cell>
          <cell r="BE2345">
            <v>-7241073.2858333336</v>
          </cell>
        </row>
        <row r="2346">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row>
        <row r="2347">
          <cell r="AN2347">
            <v>-1443089.6570833335</v>
          </cell>
          <cell r="AO2347">
            <v>-1533634.4504166667</v>
          </cell>
          <cell r="AP2347">
            <v>-1619802.8645833333</v>
          </cell>
          <cell r="AQ2347">
            <v>-1712227.4858333331</v>
          </cell>
          <cell r="AR2347">
            <v>-1808893.4412500001</v>
          </cell>
          <cell r="AS2347">
            <v>-1903906.1850000003</v>
          </cell>
          <cell r="AT2347">
            <v>-1996729.1595833332</v>
          </cell>
          <cell r="AU2347">
            <v>-2091718.7383333333</v>
          </cell>
          <cell r="AV2347">
            <v>-2183121.6766666663</v>
          </cell>
          <cell r="AW2347">
            <v>-2262413.7008333332</v>
          </cell>
          <cell r="AX2347">
            <v>-2339285.7574999998</v>
          </cell>
          <cell r="AY2347">
            <v>-2413881.1179166664</v>
          </cell>
          <cell r="AZ2347">
            <v>-2475468.5249999999</v>
          </cell>
          <cell r="BA2347">
            <v>-2531438.6995833335</v>
          </cell>
          <cell r="BB2347">
            <v>-2582624.9804166663</v>
          </cell>
          <cell r="BC2347">
            <v>-2618836.0408333335</v>
          </cell>
          <cell r="BD2347">
            <v>-2645615.5404166668</v>
          </cell>
          <cell r="BE2347">
            <v>-2671607.3399999994</v>
          </cell>
        </row>
        <row r="2348">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row>
        <row r="2349">
          <cell r="AP2349">
            <v>0</v>
          </cell>
          <cell r="AQ2349">
            <v>0</v>
          </cell>
          <cell r="AR2349">
            <v>0</v>
          </cell>
          <cell r="AS2349">
            <v>-13417.804583333333</v>
          </cell>
          <cell r="AT2349">
            <v>-98794.679583333331</v>
          </cell>
          <cell r="AU2349">
            <v>-260138.47750000001</v>
          </cell>
          <cell r="AV2349">
            <v>-588898.88624999998</v>
          </cell>
          <cell r="AW2349">
            <v>-1152282.6524999999</v>
          </cell>
          <cell r="AX2349">
            <v>-1810622.9520833332</v>
          </cell>
          <cell r="AY2349">
            <v>-2479583.9045833335</v>
          </cell>
          <cell r="AZ2349">
            <v>-3167889.4916666667</v>
          </cell>
          <cell r="BA2349">
            <v>-3873281.3287500008</v>
          </cell>
          <cell r="BB2349">
            <v>-4576817.2779166671</v>
          </cell>
          <cell r="BC2349">
            <v>-5280924.0016666669</v>
          </cell>
          <cell r="BD2349">
            <v>-5985522.8550000004</v>
          </cell>
          <cell r="BE2349">
            <v>-6676717.6879166663</v>
          </cell>
        </row>
        <row r="2350">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row>
        <row r="2351">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row>
        <row r="2352">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row>
        <row r="2353">
          <cell r="AN2353">
            <v>-129633134.82000001</v>
          </cell>
          <cell r="AO2353">
            <v>-123820686.07291667</v>
          </cell>
          <cell r="AP2353">
            <v>-117707150.495</v>
          </cell>
          <cell r="AQ2353">
            <v>-111480616.02916665</v>
          </cell>
          <cell r="AR2353">
            <v>-105123221.14416666</v>
          </cell>
          <cell r="AS2353">
            <v>-99005767.728333339</v>
          </cell>
          <cell r="AT2353">
            <v>-93140849.391249999</v>
          </cell>
          <cell r="AU2353">
            <v>-86998912.843333319</v>
          </cell>
          <cell r="AV2353">
            <v>-81108815.769999996</v>
          </cell>
          <cell r="AW2353">
            <v>-77444184.682083353</v>
          </cell>
          <cell r="AX2353">
            <v>-74869853.659166649</v>
          </cell>
          <cell r="AY2353">
            <v>-72973272.092916682</v>
          </cell>
          <cell r="AZ2353">
            <v>-72441020.079999998</v>
          </cell>
          <cell r="BA2353">
            <v>-71929551.125416651</v>
          </cell>
          <cell r="BB2353">
            <v>-71457230.52125001</v>
          </cell>
          <cell r="BC2353">
            <v>-71031270.058750018</v>
          </cell>
          <cell r="BD2353">
            <v>-70622152.814166665</v>
          </cell>
          <cell r="BE2353">
            <v>-70240517.375833347</v>
          </cell>
        </row>
        <row r="2354">
          <cell r="AN2354">
            <v>216004.51000000004</v>
          </cell>
          <cell r="AO2354">
            <v>202073.82499999995</v>
          </cell>
          <cell r="AP2354">
            <v>173969.02916666665</v>
          </cell>
          <cell r="AQ2354">
            <v>132331.97208333336</v>
          </cell>
          <cell r="AR2354">
            <v>76794.002500000002</v>
          </cell>
          <cell r="AS2354">
            <v>-9580.7066666666597</v>
          </cell>
          <cell r="AT2354">
            <v>-159519.16750000001</v>
          </cell>
          <cell r="AU2354">
            <v>-360716.13666666672</v>
          </cell>
          <cell r="AV2354">
            <v>-493586.01791666663</v>
          </cell>
          <cell r="AW2354">
            <v>-547395.71916666673</v>
          </cell>
          <cell r="AX2354">
            <v>-610216.24416666664</v>
          </cell>
          <cell r="AY2354">
            <v>-674982.19166666677</v>
          </cell>
          <cell r="AZ2354">
            <v>-742205.99291666679</v>
          </cell>
          <cell r="BA2354">
            <v>-825495.95124999993</v>
          </cell>
          <cell r="BB2354">
            <v>-922672.33041666669</v>
          </cell>
          <cell r="BC2354">
            <v>-1035013.1533333333</v>
          </cell>
          <cell r="BD2354">
            <v>-1161510.8441666667</v>
          </cell>
          <cell r="BE2354">
            <v>-1284410.6300000001</v>
          </cell>
        </row>
        <row r="2355">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row>
        <row r="2356">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row>
        <row r="2357">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row>
        <row r="2358">
          <cell r="AN2358">
            <v>-3132486.3812500001</v>
          </cell>
          <cell r="AO2358">
            <v>-3026903.537500001</v>
          </cell>
          <cell r="AP2358">
            <v>-2933052.120833334</v>
          </cell>
          <cell r="AQ2358">
            <v>-2839200.7041666671</v>
          </cell>
          <cell r="AR2358">
            <v>-2745349.2875000001</v>
          </cell>
          <cell r="AS2358">
            <v>-2651497.8708333336</v>
          </cell>
          <cell r="AT2358">
            <v>-2557646.4541666671</v>
          </cell>
          <cell r="AU2358">
            <v>-2463795.0375000001</v>
          </cell>
          <cell r="AV2358">
            <v>-2369943.6208333331</v>
          </cell>
          <cell r="AW2358">
            <v>-2276092.2041666671</v>
          </cell>
          <cell r="AX2358">
            <v>-2182240.7875000001</v>
          </cell>
          <cell r="AY2358">
            <v>-2088389.3708333336</v>
          </cell>
          <cell r="AZ2358">
            <v>-2006269.3812500006</v>
          </cell>
          <cell r="BA2358">
            <v>-1939791.2945833337</v>
          </cell>
          <cell r="BB2358">
            <v>-1859705.0445833334</v>
          </cell>
          <cell r="BC2358">
            <v>-1761724.8083333336</v>
          </cell>
          <cell r="BD2358">
            <v>-1665621.3083333333</v>
          </cell>
          <cell r="BE2358">
            <v>-1571769.8916666666</v>
          </cell>
        </row>
        <row r="2359">
          <cell r="AZ2359">
            <v>-81563.89916666667</v>
          </cell>
          <cell r="BA2359">
            <v>-228213.08666666667</v>
          </cell>
          <cell r="BB2359">
            <v>-360473.05</v>
          </cell>
          <cell r="BC2359">
            <v>-494014.06791666668</v>
          </cell>
          <cell r="BD2359">
            <v>-626829.27916666667</v>
          </cell>
          <cell r="BE2359">
            <v>-759857.68166666664</v>
          </cell>
        </row>
        <row r="2360">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row>
        <row r="2361">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row>
        <row r="2362">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row>
        <row r="2363">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row>
        <row r="2364">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row>
        <row r="2365">
          <cell r="AN2365">
            <v>-9576.8695833333331</v>
          </cell>
          <cell r="AO2365">
            <v>-7033.6383333333333</v>
          </cell>
          <cell r="AP2365">
            <v>-5006.2924999999996</v>
          </cell>
          <cell r="AQ2365">
            <v>-3400.0112499999996</v>
          </cell>
          <cell r="AR2365">
            <v>-2150.8320833333332</v>
          </cell>
          <cell r="AS2365">
            <v>-1223.5362500000001</v>
          </cell>
          <cell r="AT2365">
            <v>-591.62583333333339</v>
          </cell>
          <cell r="AU2365">
            <v>-215.81333333333336</v>
          </cell>
          <cell r="AV2365">
            <v>-42.811250000000001</v>
          </cell>
          <cell r="AW2365">
            <v>1.6666666666666666E-2</v>
          </cell>
          <cell r="AX2365">
            <v>0.01</v>
          </cell>
          <cell r="AY2365">
            <v>3.3333333333333335E-3</v>
          </cell>
          <cell r="AZ2365">
            <v>0</v>
          </cell>
          <cell r="BA2365">
            <v>0</v>
          </cell>
          <cell r="BB2365">
            <v>0</v>
          </cell>
          <cell r="BC2365">
            <v>0</v>
          </cell>
          <cell r="BD2365">
            <v>0</v>
          </cell>
          <cell r="BE2365">
            <v>0</v>
          </cell>
        </row>
        <row r="2366">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row>
        <row r="2367">
          <cell r="AN2367">
            <v>1901250.3624999998</v>
          </cell>
          <cell r="AO2367">
            <v>1868362.1079166664</v>
          </cell>
          <cell r="AP2367">
            <v>1835891.9358333333</v>
          </cell>
          <cell r="AQ2367">
            <v>1803839.8474999999</v>
          </cell>
          <cell r="AR2367">
            <v>1772205.8416666666</v>
          </cell>
          <cell r="AS2367">
            <v>1740989.9187500002</v>
          </cell>
          <cell r="AT2367">
            <v>1710192.0787500001</v>
          </cell>
          <cell r="AU2367">
            <v>1679812.32125</v>
          </cell>
          <cell r="AV2367">
            <v>1649850.6470833335</v>
          </cell>
          <cell r="AW2367">
            <v>1620307.0554166667</v>
          </cell>
          <cell r="AX2367">
            <v>1591382.4858333331</v>
          </cell>
          <cell r="AY2367">
            <v>1563277.8791666664</v>
          </cell>
          <cell r="AZ2367">
            <v>1535993.2350000001</v>
          </cell>
          <cell r="BA2367">
            <v>1509528.5679166664</v>
          </cell>
          <cell r="BB2367">
            <v>1483883.8925000001</v>
          </cell>
          <cell r="BC2367">
            <v>1459059.2083333333</v>
          </cell>
          <cell r="BD2367">
            <v>1435054.5162500001</v>
          </cell>
          <cell r="BE2367">
            <v>1411869.8158333332</v>
          </cell>
        </row>
        <row r="2368">
          <cell r="AN2368">
            <v>-5275373.2379166661</v>
          </cell>
          <cell r="AO2368">
            <v>-5275372.8370833332</v>
          </cell>
          <cell r="AP2368">
            <v>-5275372.4362500003</v>
          </cell>
          <cell r="AQ2368">
            <v>-5275372.0354166673</v>
          </cell>
          <cell r="AR2368">
            <v>-5275371.6345833326</v>
          </cell>
          <cell r="AS2368">
            <v>-5275371.2337499997</v>
          </cell>
          <cell r="AT2368">
            <v>-5275370.8329166668</v>
          </cell>
          <cell r="AU2368">
            <v>-5265007.0612500003</v>
          </cell>
          <cell r="AV2368">
            <v>-5244279.2899999991</v>
          </cell>
          <cell r="AW2368">
            <v>-5223550.8899999997</v>
          </cell>
          <cell r="AX2368">
            <v>-5202822.49</v>
          </cell>
          <cell r="AY2368">
            <v>-5182094.0900000008</v>
          </cell>
          <cell r="AZ2368">
            <v>-5161365.6900000004</v>
          </cell>
          <cell r="BA2368">
            <v>-5140637.2899999991</v>
          </cell>
          <cell r="BB2368">
            <v>-5119908.8899999997</v>
          </cell>
          <cell r="BC2368">
            <v>-5099180.49</v>
          </cell>
          <cell r="BD2368">
            <v>-5078452.0900000008</v>
          </cell>
          <cell r="BE2368">
            <v>-5057723.6900000004</v>
          </cell>
        </row>
        <row r="2369">
          <cell r="AN2369">
            <v>568290.82916666684</v>
          </cell>
          <cell r="AO2369">
            <v>273287.55416666693</v>
          </cell>
          <cell r="AP2369">
            <v>-21715.720833333267</v>
          </cell>
          <cell r="AQ2369">
            <v>-316718.99583333335</v>
          </cell>
          <cell r="AR2369">
            <v>-611722.27083333337</v>
          </cell>
          <cell r="AS2369">
            <v>-906725.54583333305</v>
          </cell>
          <cell r="AT2369">
            <v>-1141762.7520833332</v>
          </cell>
          <cell r="AU2369">
            <v>-1276312.66875</v>
          </cell>
          <cell r="AV2369">
            <v>-1336879.3083333331</v>
          </cell>
          <cell r="AW2369">
            <v>-1350431.5999999999</v>
          </cell>
          <cell r="AX2369">
            <v>-1350431.5999999999</v>
          </cell>
          <cell r="AY2369">
            <v>-1350431.5999999999</v>
          </cell>
          <cell r="AZ2369">
            <v>-1350431.5999999999</v>
          </cell>
          <cell r="BA2369">
            <v>-1350431.5999999999</v>
          </cell>
          <cell r="BB2369">
            <v>-1350431.5999999999</v>
          </cell>
          <cell r="BC2369">
            <v>-1350431.5999999999</v>
          </cell>
          <cell r="BD2369">
            <v>-1350431.5999999999</v>
          </cell>
          <cell r="BE2369">
            <v>-1345687.9624999997</v>
          </cell>
        </row>
        <row r="2370">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row>
        <row r="2371">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row>
        <row r="2372">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row>
        <row r="2373">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row>
        <row r="2374">
          <cell r="AN2374">
            <v>-15773240.564999999</v>
          </cell>
          <cell r="AO2374">
            <v>-15696297.066666665</v>
          </cell>
          <cell r="AP2374">
            <v>-15619353.591666667</v>
          </cell>
          <cell r="AQ2374">
            <v>-15542410.140000001</v>
          </cell>
          <cell r="AR2374">
            <v>-15465466.711666668</v>
          </cell>
          <cell r="AS2374">
            <v>-15388523.306666667</v>
          </cell>
          <cell r="AT2374">
            <v>-15311579.924999999</v>
          </cell>
          <cell r="AU2374">
            <v>-15234636.566666668</v>
          </cell>
          <cell r="AV2374">
            <v>-15157693.231666669</v>
          </cell>
          <cell r="AW2374">
            <v>-15080749.774166666</v>
          </cell>
          <cell r="AX2374">
            <v>-15003806.170833332</v>
          </cell>
          <cell r="AY2374">
            <v>-14926862.544166667</v>
          </cell>
          <cell r="AZ2374">
            <v>-14849918.905833334</v>
          </cell>
          <cell r="BA2374">
            <v>-14772975.244166667</v>
          </cell>
          <cell r="BB2374">
            <v>-14696031.535833336</v>
          </cell>
          <cell r="BC2374">
            <v>-14619087.804166667</v>
          </cell>
          <cell r="BD2374">
            <v>-14542144.060833337</v>
          </cell>
          <cell r="BE2374">
            <v>-14465200.305833332</v>
          </cell>
        </row>
        <row r="2375">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row>
        <row r="2376">
          <cell r="AN2376">
            <v>-9686354.3112499993</v>
          </cell>
          <cell r="AO2376">
            <v>-9803108.4799999986</v>
          </cell>
          <cell r="AP2376">
            <v>-9920910.9291666653</v>
          </cell>
          <cell r="AQ2376">
            <v>-10020833.221666668</v>
          </cell>
          <cell r="AR2376">
            <v>-10101419.488333333</v>
          </cell>
          <cell r="AS2376">
            <v>-10191407.972916668</v>
          </cell>
          <cell r="AT2376">
            <v>-10220488.915416667</v>
          </cell>
          <cell r="AU2376">
            <v>-10173078.298333332</v>
          </cell>
          <cell r="AV2376">
            <v>-10066119.111666666</v>
          </cell>
          <cell r="AW2376">
            <v>-9888674.2245833334</v>
          </cell>
          <cell r="AX2376">
            <v>-9638810.4983333331</v>
          </cell>
          <cell r="AY2376">
            <v>-9261208.5183333326</v>
          </cell>
          <cell r="AZ2376">
            <v>-8896836.8454166669</v>
          </cell>
          <cell r="BA2376">
            <v>-8656229.8966666665</v>
          </cell>
          <cell r="BB2376">
            <v>-8451440.5316666663</v>
          </cell>
          <cell r="BC2376">
            <v>-8305299.5808333335</v>
          </cell>
          <cell r="BD2376">
            <v>-8245579.8395833345</v>
          </cell>
          <cell r="BE2376">
            <v>-8251328.5929166675</v>
          </cell>
        </row>
        <row r="2377">
          <cell r="AN2377">
            <v>-70810.296249999999</v>
          </cell>
          <cell r="AO2377">
            <v>-29695.05</v>
          </cell>
          <cell r="AP2377">
            <v>-6852.8662499999991</v>
          </cell>
          <cell r="AQ2377">
            <v>-3.4999999999999996E-2</v>
          </cell>
          <cell r="AR2377">
            <v>-2.4999999999999998E-2</v>
          </cell>
          <cell r="AS2377">
            <v>-1.4999999999999999E-2</v>
          </cell>
          <cell r="AT2377">
            <v>-5.0000000000000001E-3</v>
          </cell>
          <cell r="AU2377">
            <v>0</v>
          </cell>
          <cell r="AV2377">
            <v>0</v>
          </cell>
          <cell r="AW2377">
            <v>0</v>
          </cell>
          <cell r="AX2377">
            <v>0</v>
          </cell>
          <cell r="AY2377">
            <v>0</v>
          </cell>
          <cell r="AZ2377">
            <v>0</v>
          </cell>
          <cell r="BA2377">
            <v>0</v>
          </cell>
          <cell r="BB2377">
            <v>0</v>
          </cell>
          <cell r="BC2377">
            <v>0</v>
          </cell>
          <cell r="BD2377">
            <v>0</v>
          </cell>
          <cell r="BE2377">
            <v>0</v>
          </cell>
        </row>
        <row r="2378">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row>
        <row r="2379">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row>
        <row r="2380">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row>
        <row r="2381">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row>
        <row r="2382">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row>
        <row r="2383">
          <cell r="AN2383">
            <v>-9490583.2229166683</v>
          </cell>
          <cell r="AO2383">
            <v>-9447837.1741666663</v>
          </cell>
          <cell r="AP2383">
            <v>-9405157.0529166665</v>
          </cell>
          <cell r="AQ2383">
            <v>-9362503.041666666</v>
          </cell>
          <cell r="AR2383">
            <v>-9319783.2366666663</v>
          </cell>
          <cell r="AS2383">
            <v>-9276040.5016666669</v>
          </cell>
          <cell r="AT2383">
            <v>-9204267.59375</v>
          </cell>
          <cell r="AU2383">
            <v>-9105006.9808333348</v>
          </cell>
          <cell r="AV2383">
            <v>-9005217.4808333348</v>
          </cell>
          <cell r="AW2383">
            <v>-8902296.666666666</v>
          </cell>
          <cell r="AX2383">
            <v>-8796528.7720833328</v>
          </cell>
          <cell r="AY2383">
            <v>-8690800.4887499977</v>
          </cell>
          <cell r="AZ2383">
            <v>-8584613.4124999996</v>
          </cell>
          <cell r="BA2383">
            <v>-8477953.6391666662</v>
          </cell>
          <cell r="BB2383">
            <v>-8371098.1333333338</v>
          </cell>
          <cell r="BC2383">
            <v>-8264053.7612500004</v>
          </cell>
          <cell r="BD2383">
            <v>-8156766.1020833328</v>
          </cell>
          <cell r="BE2383">
            <v>-8050253.3700000001</v>
          </cell>
        </row>
        <row r="2384">
          <cell r="AN2384">
            <v>-10544382.1</v>
          </cell>
          <cell r="AO2384">
            <v>-10460234.75</v>
          </cell>
          <cell r="AP2384">
            <v>-10376087.4</v>
          </cell>
          <cell r="AQ2384">
            <v>-10291940.049999999</v>
          </cell>
          <cell r="AR2384">
            <v>-10207792.700000001</v>
          </cell>
          <cell r="AS2384">
            <v>-10123645.35</v>
          </cell>
          <cell r="AT2384">
            <v>-10039498</v>
          </cell>
          <cell r="AU2384">
            <v>-9955350.6500000004</v>
          </cell>
          <cell r="AV2384">
            <v>-9871203.2999999989</v>
          </cell>
          <cell r="AW2384">
            <v>-9787055.9500000011</v>
          </cell>
          <cell r="AX2384">
            <v>-9702908.5999999996</v>
          </cell>
          <cell r="AY2384">
            <v>-9618761.25</v>
          </cell>
          <cell r="AZ2384">
            <v>-9534613.9000000004</v>
          </cell>
          <cell r="BA2384">
            <v>-9450466.5499999989</v>
          </cell>
          <cell r="BB2384">
            <v>-9366319.2000000011</v>
          </cell>
          <cell r="BC2384">
            <v>-9282171.8499999996</v>
          </cell>
          <cell r="BD2384">
            <v>-9198024.5</v>
          </cell>
          <cell r="BE2384">
            <v>-9113877.1500000004</v>
          </cell>
        </row>
        <row r="2385">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row>
        <row r="2386">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row>
        <row r="2387">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row>
        <row r="2388">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row>
        <row r="2389">
          <cell r="AN2389">
            <v>-2493545.8199999998</v>
          </cell>
          <cell r="AO2389">
            <v>-2362306.3199999998</v>
          </cell>
          <cell r="AP2389">
            <v>-2231066.8199999998</v>
          </cell>
          <cell r="AQ2389">
            <v>-2099827.3199999998</v>
          </cell>
          <cell r="AR2389">
            <v>-1968587.82</v>
          </cell>
          <cell r="AS2389">
            <v>-1837348.32</v>
          </cell>
          <cell r="AT2389">
            <v>-1706108.82</v>
          </cell>
          <cell r="AU2389">
            <v>-1574869.32</v>
          </cell>
          <cell r="AV2389">
            <v>-1443629.82</v>
          </cell>
          <cell r="AW2389">
            <v>-1312390.32</v>
          </cell>
          <cell r="AX2389">
            <v>-1181150.82</v>
          </cell>
          <cell r="AY2389">
            <v>-1049911.32</v>
          </cell>
          <cell r="AZ2389">
            <v>-918671.82000000018</v>
          </cell>
          <cell r="BA2389">
            <v>-787432.51500000013</v>
          </cell>
          <cell r="BB2389">
            <v>-661661.71750000014</v>
          </cell>
          <cell r="BC2389">
            <v>-546827.54500000004</v>
          </cell>
          <cell r="BD2389">
            <v>-442929.99750000006</v>
          </cell>
          <cell r="BE2389">
            <v>-349969.07499999995</v>
          </cell>
        </row>
        <row r="2390">
          <cell r="AN2390">
            <v>-8012650.7199999988</v>
          </cell>
          <cell r="AO2390">
            <v>-7887820.9887499996</v>
          </cell>
          <cell r="AP2390">
            <v>-7762055.794999999</v>
          </cell>
          <cell r="AQ2390">
            <v>-7635355.1387500018</v>
          </cell>
          <cell r="AR2390">
            <v>-7507719.0199999996</v>
          </cell>
          <cell r="AS2390">
            <v>-7379147.4387499988</v>
          </cell>
          <cell r="AT2390">
            <v>-7249640.3949999996</v>
          </cell>
          <cell r="AU2390">
            <v>-7119197.888749999</v>
          </cell>
          <cell r="AV2390">
            <v>-6987819.9200000009</v>
          </cell>
          <cell r="AW2390">
            <v>-6855974.2199999997</v>
          </cell>
          <cell r="AX2390">
            <v>-6724128.5199999996</v>
          </cell>
          <cell r="AY2390">
            <v>-6592282.8199999975</v>
          </cell>
          <cell r="AZ2390">
            <v>-6460437.1200000001</v>
          </cell>
          <cell r="BA2390">
            <v>-6328591.4200000009</v>
          </cell>
          <cell r="BB2390">
            <v>-6196745.7199999997</v>
          </cell>
          <cell r="BC2390">
            <v>-6064900.0199999996</v>
          </cell>
          <cell r="BD2390">
            <v>-5933054.3200000003</v>
          </cell>
          <cell r="BE2390">
            <v>-5801208.6200000001</v>
          </cell>
        </row>
        <row r="2391">
          <cell r="AN2391">
            <v>-951143.16999999993</v>
          </cell>
          <cell r="AO2391">
            <v>-934125.995</v>
          </cell>
          <cell r="AP2391">
            <v>-916759.17</v>
          </cell>
          <cell r="AQ2391">
            <v>-899042.69499999995</v>
          </cell>
          <cell r="AR2391">
            <v>-880976.57</v>
          </cell>
          <cell r="AS2391">
            <v>-862560.79499999993</v>
          </cell>
          <cell r="AT2391">
            <v>-843795.37</v>
          </cell>
          <cell r="AU2391">
            <v>-824680.29500000004</v>
          </cell>
          <cell r="AV2391">
            <v>-805215.57</v>
          </cell>
          <cell r="AW2391">
            <v>-785576.02</v>
          </cell>
          <cell r="AX2391">
            <v>-765936.4700000002</v>
          </cell>
          <cell r="AY2391">
            <v>-746296.91999999993</v>
          </cell>
          <cell r="AZ2391">
            <v>-726657.37</v>
          </cell>
          <cell r="BA2391">
            <v>-707017.82</v>
          </cell>
          <cell r="BB2391">
            <v>-687378.27</v>
          </cell>
          <cell r="BC2391">
            <v>-667738.72000000009</v>
          </cell>
          <cell r="BD2391">
            <v>-648099.17000000004</v>
          </cell>
          <cell r="BE2391">
            <v>-628459.62</v>
          </cell>
        </row>
        <row r="2392">
          <cell r="AN2392">
            <v>-5875.4958333333334</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row>
        <row r="2393">
          <cell r="AO2393">
            <v>-71252.97083333334</v>
          </cell>
          <cell r="AP2393">
            <v>-213758.91250000001</v>
          </cell>
          <cell r="AQ2393">
            <v>-360007.62291666662</v>
          </cell>
          <cell r="AR2393">
            <v>-511242.82708333334</v>
          </cell>
          <cell r="AS2393">
            <v>-665161.86041666672</v>
          </cell>
          <cell r="AT2393">
            <v>-821630.5854166667</v>
          </cell>
          <cell r="AU2393">
            <v>-979042.60416666663</v>
          </cell>
          <cell r="AV2393">
            <v>-1146406.58125</v>
          </cell>
          <cell r="AW2393">
            <v>-1334366.9645833333</v>
          </cell>
          <cell r="AX2393">
            <v>-1541758.1520833333</v>
          </cell>
          <cell r="AY2393">
            <v>-1759348.7770833336</v>
          </cell>
          <cell r="AZ2393">
            <v>-1979343.2166666668</v>
          </cell>
          <cell r="BA2393">
            <v>-2130117.7041666671</v>
          </cell>
          <cell r="BB2393">
            <v>-2210515.2124999999</v>
          </cell>
          <cell r="BC2393">
            <v>-2288401.1062499997</v>
          </cell>
          <cell r="BD2393">
            <v>-2362531.6604166669</v>
          </cell>
          <cell r="BE2393">
            <v>-2433978.3854166665</v>
          </cell>
        </row>
        <row r="2394">
          <cell r="AN2394">
            <v>-3098110.3633333333</v>
          </cell>
          <cell r="AO2394">
            <v>-3980402.5912500001</v>
          </cell>
          <cell r="AP2394">
            <v>-4843944.7316666665</v>
          </cell>
          <cell r="AQ2394">
            <v>-5638624.4845833331</v>
          </cell>
          <cell r="AR2394">
            <v>-6358914.4745833324</v>
          </cell>
          <cell r="AS2394">
            <v>-7013340.9699999988</v>
          </cell>
          <cell r="AT2394">
            <v>-7609423.517500001</v>
          </cell>
          <cell r="AU2394">
            <v>-8143930.2954166671</v>
          </cell>
          <cell r="AV2394">
            <v>-8589032.1629166659</v>
          </cell>
          <cell r="AW2394">
            <v>-8909697.1020833347</v>
          </cell>
          <cell r="AX2394">
            <v>-9082463.4049999993</v>
          </cell>
          <cell r="AY2394">
            <v>-9110090.8287499994</v>
          </cell>
          <cell r="AZ2394">
            <v>-9197292.9341666661</v>
          </cell>
          <cell r="BA2394">
            <v>-9436968.7433333322</v>
          </cell>
          <cell r="BB2394">
            <v>-9596778.2799999993</v>
          </cell>
          <cell r="BC2394">
            <v>-9673700.3370833322</v>
          </cell>
          <cell r="BD2394">
            <v>-9778710.8574999999</v>
          </cell>
          <cell r="BE2394">
            <v>-9892934.1533333343</v>
          </cell>
        </row>
        <row r="2395">
          <cell r="AN2395">
            <v>-4299923.0795833329</v>
          </cell>
          <cell r="AO2395">
            <v>-5741039.3883333327</v>
          </cell>
          <cell r="AP2395">
            <v>-7176336.6358333332</v>
          </cell>
          <cell r="AQ2395">
            <v>-8607258.8683333322</v>
          </cell>
          <cell r="AR2395">
            <v>-10059520.822083334</v>
          </cell>
          <cell r="AS2395">
            <v>-11515248.815833332</v>
          </cell>
          <cell r="AT2395">
            <v>-12945601.420833334</v>
          </cell>
          <cell r="AU2395">
            <v>-14336675.102500001</v>
          </cell>
          <cell r="AV2395">
            <v>-15667048.85375</v>
          </cell>
          <cell r="AW2395">
            <v>-16878961.401250001</v>
          </cell>
          <cell r="AX2395">
            <v>-17923601.730416667</v>
          </cell>
          <cell r="AY2395">
            <v>-18809491.758333337</v>
          </cell>
          <cell r="AZ2395">
            <v>-19618057.555833332</v>
          </cell>
          <cell r="BA2395">
            <v>-20472447.455416668</v>
          </cell>
          <cell r="BB2395">
            <v>-21337950.996666666</v>
          </cell>
          <cell r="BC2395">
            <v>-22141169.422499996</v>
          </cell>
          <cell r="BD2395">
            <v>-22910995.365416665</v>
          </cell>
          <cell r="BE2395">
            <v>-23663304.518750001</v>
          </cell>
        </row>
        <row r="2396">
          <cell r="AN2396">
            <v>-1967401.6779166667</v>
          </cell>
          <cell r="AO2396">
            <v>-2212000.8362500002</v>
          </cell>
          <cell r="AP2396">
            <v>-2449515.0375000001</v>
          </cell>
          <cell r="AQ2396">
            <v>-2659190.5058333329</v>
          </cell>
          <cell r="AR2396">
            <v>-2834351.1487500002</v>
          </cell>
          <cell r="AS2396">
            <v>-2991264.1524999999</v>
          </cell>
          <cell r="AT2396">
            <v>-3144263.4520833339</v>
          </cell>
          <cell r="AU2396">
            <v>-3289601.1691666669</v>
          </cell>
          <cell r="AV2396">
            <v>-3406744.7483333331</v>
          </cell>
          <cell r="AW2396">
            <v>-3489240.3033333328</v>
          </cell>
          <cell r="AX2396">
            <v>-3535267.6191666662</v>
          </cell>
          <cell r="AY2396">
            <v>-3538067.5904166666</v>
          </cell>
          <cell r="AZ2396">
            <v>-3526148.8158333325</v>
          </cell>
          <cell r="BA2396">
            <v>-3535330.1487499997</v>
          </cell>
          <cell r="BB2396">
            <v>-3519351.1549999998</v>
          </cell>
          <cell r="BC2396">
            <v>-3482529.9370833333</v>
          </cell>
          <cell r="BD2396">
            <v>-3494778.8112499998</v>
          </cell>
          <cell r="BE2396">
            <v>-3549829.532083333</v>
          </cell>
        </row>
        <row r="2397">
          <cell r="AN2397">
            <v>-1669192.9087500002</v>
          </cell>
          <cell r="AO2397">
            <v>-1972223.3912500001</v>
          </cell>
          <cell r="AP2397">
            <v>-2273250.3308333331</v>
          </cell>
          <cell r="AQ2397">
            <v>-2574601.8366666664</v>
          </cell>
          <cell r="AR2397">
            <v>-2878032.012083333</v>
          </cell>
          <cell r="AS2397">
            <v>-3186060.2416666667</v>
          </cell>
          <cell r="AT2397">
            <v>-3491598.250833333</v>
          </cell>
          <cell r="AU2397">
            <v>-3789498.3974999995</v>
          </cell>
          <cell r="AV2397">
            <v>-4093386.3612499996</v>
          </cell>
          <cell r="AW2397">
            <v>-4368157.5587500008</v>
          </cell>
          <cell r="AX2397">
            <v>-4595857.2133333338</v>
          </cell>
          <cell r="AY2397">
            <v>-4805389.2541666664</v>
          </cell>
          <cell r="AZ2397">
            <v>-4981701.501666666</v>
          </cell>
          <cell r="BA2397">
            <v>-5152237.3862500004</v>
          </cell>
          <cell r="BB2397">
            <v>-5330995.1224999996</v>
          </cell>
          <cell r="BC2397">
            <v>-5491243.3429166675</v>
          </cell>
          <cell r="BD2397">
            <v>-5632545.7512499997</v>
          </cell>
          <cell r="BE2397">
            <v>-5766068.0008333335</v>
          </cell>
        </row>
        <row r="2398">
          <cell r="AN2398">
            <v>-6903042.9920833325</v>
          </cell>
          <cell r="AO2398">
            <v>-7191026.9841666659</v>
          </cell>
          <cell r="AP2398">
            <v>-7486043.288333334</v>
          </cell>
          <cell r="AQ2398">
            <v>-7783244.5404166663</v>
          </cell>
          <cell r="AR2398">
            <v>-8073190.7008333327</v>
          </cell>
          <cell r="AS2398">
            <v>-8332415.9466666663</v>
          </cell>
          <cell r="AT2398">
            <v>-8571887.746666668</v>
          </cell>
          <cell r="AU2398">
            <v>-8812741.6966666672</v>
          </cell>
          <cell r="AV2398">
            <v>-9056009.4508333337</v>
          </cell>
          <cell r="AW2398">
            <v>-9288411.1083333325</v>
          </cell>
          <cell r="AX2398">
            <v>-9498250.1941666659</v>
          </cell>
          <cell r="AY2398">
            <v>-9688703.7716666665</v>
          </cell>
          <cell r="AZ2398">
            <v>-9913102.8883333299</v>
          </cell>
          <cell r="BA2398">
            <v>-10193780.159166666</v>
          </cell>
          <cell r="BB2398">
            <v>-10492053.976249998</v>
          </cell>
          <cell r="BC2398">
            <v>-10742899.832916664</v>
          </cell>
          <cell r="BD2398">
            <v>-10942478.054166667</v>
          </cell>
          <cell r="BE2398">
            <v>-11105353.437916666</v>
          </cell>
        </row>
        <row r="2399">
          <cell r="AN2399">
            <v>-3135090.5670833341</v>
          </cell>
          <cell r="AO2399">
            <v>-3164379.7645833339</v>
          </cell>
          <cell r="AP2399">
            <v>-3176298.3454166665</v>
          </cell>
          <cell r="AQ2399">
            <v>-3185945.6887500002</v>
          </cell>
          <cell r="AR2399">
            <v>-3196337.1612499994</v>
          </cell>
          <cell r="AS2399">
            <v>-3217616.5649999999</v>
          </cell>
          <cell r="AT2399">
            <v>-3247100.2604166665</v>
          </cell>
          <cell r="AU2399">
            <v>-3274591.4204166667</v>
          </cell>
          <cell r="AV2399">
            <v>-3302326.7637500004</v>
          </cell>
          <cell r="AW2399">
            <v>-3326441.0562499999</v>
          </cell>
          <cell r="AX2399">
            <v>-3343665.9104166669</v>
          </cell>
          <cell r="AY2399">
            <v>-3355372.8541666665</v>
          </cell>
          <cell r="AZ2399">
            <v>-3394218.5508333333</v>
          </cell>
          <cell r="BA2399">
            <v>-3478955.1108333324</v>
          </cell>
          <cell r="BB2399">
            <v>-3581230.520833334</v>
          </cell>
          <cell r="BC2399">
            <v>-3676809.4975000005</v>
          </cell>
          <cell r="BD2399">
            <v>-3758439.3845833335</v>
          </cell>
          <cell r="BE2399">
            <v>-3828320.0341666671</v>
          </cell>
        </row>
        <row r="2400">
          <cell r="AN2400">
            <v>-619355.99833333318</v>
          </cell>
          <cell r="AO2400">
            <v>-696403.75083333335</v>
          </cell>
          <cell r="AP2400">
            <v>-771117.37416666653</v>
          </cell>
          <cell r="AQ2400">
            <v>-848780.93166666664</v>
          </cell>
          <cell r="AR2400">
            <v>-923772.7070833334</v>
          </cell>
          <cell r="AS2400">
            <v>-978137.79083333316</v>
          </cell>
          <cell r="AT2400">
            <v>-1017683.8691666666</v>
          </cell>
          <cell r="AU2400">
            <v>-1046774.2150000002</v>
          </cell>
          <cell r="AV2400">
            <v>-1071969.3725000001</v>
          </cell>
          <cell r="AW2400">
            <v>-1083140.9616666667</v>
          </cell>
          <cell r="AX2400">
            <v>-1090540.5283333333</v>
          </cell>
          <cell r="AY2400">
            <v>-1104406.4254166665</v>
          </cell>
          <cell r="AZ2400">
            <v>-1116413.1737499998</v>
          </cell>
          <cell r="BA2400">
            <v>-1125520.7791666666</v>
          </cell>
          <cell r="BB2400">
            <v>-1094938.9441666666</v>
          </cell>
          <cell r="BC2400">
            <v>-1022550.4208333334</v>
          </cell>
          <cell r="BD2400">
            <v>-972812.36958333338</v>
          </cell>
          <cell r="BE2400">
            <v>-936689.5345833333</v>
          </cell>
        </row>
        <row r="2401">
          <cell r="AN2401">
            <v>-8646.5666666666657</v>
          </cell>
          <cell r="AO2401">
            <v>-7447.0666666666666</v>
          </cell>
          <cell r="AP2401">
            <v>-6252.6187500000005</v>
          </cell>
          <cell r="AQ2401">
            <v>-5167.4145833333332</v>
          </cell>
          <cell r="AR2401">
            <v>-4185.5770833333345</v>
          </cell>
          <cell r="AS2401">
            <v>-3307.1062500000003</v>
          </cell>
          <cell r="AT2401">
            <v>-2532.0020833333333</v>
          </cell>
          <cell r="AU2401">
            <v>-1860.2645833333333</v>
          </cell>
          <cell r="AV2401">
            <v>-1291.8879166666666</v>
          </cell>
          <cell r="AW2401">
            <v>-826.83083333333332</v>
          </cell>
          <cell r="AX2401">
            <v>-465.09333333333331</v>
          </cell>
          <cell r="AY2401">
            <v>-206.70875000000001</v>
          </cell>
          <cell r="AZ2401">
            <v>-51.677083333333336</v>
          </cell>
          <cell r="BA2401">
            <v>0</v>
          </cell>
          <cell r="BB2401">
            <v>0</v>
          </cell>
          <cell r="BC2401">
            <v>0</v>
          </cell>
          <cell r="BD2401">
            <v>0</v>
          </cell>
          <cell r="BE2401">
            <v>0</v>
          </cell>
        </row>
        <row r="2402">
          <cell r="AN2402">
            <v>-3592874.6550000007</v>
          </cell>
          <cell r="AO2402">
            <v>-3981395.8187499996</v>
          </cell>
          <cell r="AP2402">
            <v>-4354826.4520833334</v>
          </cell>
          <cell r="AQ2402">
            <v>-4694283.9641666664</v>
          </cell>
          <cell r="AR2402">
            <v>-4990895.498333334</v>
          </cell>
          <cell r="AS2402">
            <v>-5261660.4445833331</v>
          </cell>
          <cell r="AT2402">
            <v>-5467373.9466666663</v>
          </cell>
          <cell r="AU2402">
            <v>-5654513.6091666669</v>
          </cell>
          <cell r="AV2402">
            <v>-5810299.3395833327</v>
          </cell>
          <cell r="AW2402">
            <v>-5898407.4074999997</v>
          </cell>
          <cell r="AX2402">
            <v>-5964330.5008333325</v>
          </cell>
          <cell r="AY2402">
            <v>-6033171.5979166664</v>
          </cell>
          <cell r="AZ2402">
            <v>-6103871.9829166671</v>
          </cell>
          <cell r="BA2402">
            <v>-6163255.8045833334</v>
          </cell>
          <cell r="BB2402">
            <v>-6181396.4466666682</v>
          </cell>
          <cell r="BC2402">
            <v>-6214535.724166668</v>
          </cell>
          <cell r="BD2402">
            <v>-6304969.6879166663</v>
          </cell>
          <cell r="BE2402">
            <v>-6411982.1308333343</v>
          </cell>
        </row>
        <row r="2403">
          <cell r="AN2403">
            <v>343373.26041666669</v>
          </cell>
          <cell r="AO2403">
            <v>368418.67708333331</v>
          </cell>
          <cell r="AP2403">
            <v>353685.2079166667</v>
          </cell>
          <cell r="AQ2403">
            <v>309289.16583333333</v>
          </cell>
          <cell r="AR2403">
            <v>253434.99916666668</v>
          </cell>
          <cell r="AS2403">
            <v>197580.83250000002</v>
          </cell>
          <cell r="AT2403">
            <v>169653.74916666668</v>
          </cell>
          <cell r="AU2403">
            <v>169653.74916666668</v>
          </cell>
          <cell r="AV2403">
            <v>169653.74916666668</v>
          </cell>
          <cell r="AW2403">
            <v>169653.74916666668</v>
          </cell>
          <cell r="AX2403">
            <v>169653.74916666668</v>
          </cell>
          <cell r="AY2403">
            <v>169653.74916666668</v>
          </cell>
          <cell r="AZ2403">
            <v>134750.07208333333</v>
          </cell>
          <cell r="BA2403">
            <v>65782.572083333333</v>
          </cell>
          <cell r="BB2403">
            <v>15859.374583333332</v>
          </cell>
          <cell r="BC2403">
            <v>0</v>
          </cell>
          <cell r="BD2403">
            <v>0</v>
          </cell>
          <cell r="BE2403">
            <v>0</v>
          </cell>
        </row>
        <row r="2404">
          <cell r="AN2404">
            <v>-346687.31708333333</v>
          </cell>
          <cell r="AO2404">
            <v>-422557.51291666669</v>
          </cell>
          <cell r="AP2404">
            <v>-577730.95250000001</v>
          </cell>
          <cell r="AQ2404">
            <v>-779056.80375000008</v>
          </cell>
          <cell r="AR2404">
            <v>-957034.77500000002</v>
          </cell>
          <cell r="AS2404">
            <v>-1136757.46875</v>
          </cell>
          <cell r="AT2404">
            <v>-1311024.2929166665</v>
          </cell>
          <cell r="AU2404">
            <v>-1486606.7533333332</v>
          </cell>
          <cell r="AV2404">
            <v>-1624631.3237500002</v>
          </cell>
          <cell r="AW2404">
            <v>-1719621.6245833335</v>
          </cell>
          <cell r="AX2404">
            <v>-1810460.2150000001</v>
          </cell>
          <cell r="AY2404">
            <v>-1897147.0954166667</v>
          </cell>
          <cell r="AZ2404">
            <v>-1985720.0650000002</v>
          </cell>
          <cell r="BA2404">
            <v>-2077367.6599999992</v>
          </cell>
          <cell r="BB2404">
            <v>-2105447.3125</v>
          </cell>
          <cell r="BC2404">
            <v>-2121122.7024999997</v>
          </cell>
          <cell r="BD2404">
            <v>-2196740.7095833332</v>
          </cell>
          <cell r="BE2404">
            <v>-2264637.2670833333</v>
          </cell>
        </row>
        <row r="2405">
          <cell r="AN2405">
            <v>-1409578.2208333332</v>
          </cell>
          <cell r="AO2405">
            <v>-1792065.7854166667</v>
          </cell>
          <cell r="AP2405">
            <v>-2162402.9833333334</v>
          </cell>
          <cell r="AQ2405">
            <v>-2524424.6245833333</v>
          </cell>
          <cell r="AR2405">
            <v>-2878130.7091666665</v>
          </cell>
          <cell r="AS2405">
            <v>-3223593.5645833332</v>
          </cell>
          <cell r="AT2405">
            <v>-3560813.1908333334</v>
          </cell>
          <cell r="AU2405">
            <v>-3889789.5879166666</v>
          </cell>
          <cell r="AV2405">
            <v>-4210474.3329166668</v>
          </cell>
          <cell r="AW2405">
            <v>-4318588.5550000006</v>
          </cell>
          <cell r="AX2405">
            <v>-4214958.1604166673</v>
          </cell>
          <cell r="AY2405">
            <v>-4107983.634583334</v>
          </cell>
          <cell r="AZ2405">
            <v>-4001009.1087500011</v>
          </cell>
          <cell r="BA2405">
            <v>-3897941.7204166674</v>
          </cell>
          <cell r="BB2405">
            <v>-3798781.4695833339</v>
          </cell>
          <cell r="BC2405">
            <v>-3699693.5462500006</v>
          </cell>
          <cell r="BD2405">
            <v>-3600677.9504166674</v>
          </cell>
          <cell r="BE2405">
            <v>-3501662.3545833342</v>
          </cell>
        </row>
        <row r="2406">
          <cell r="AN2406">
            <v>301442.3125</v>
          </cell>
          <cell r="AO2406">
            <v>301442.3125</v>
          </cell>
          <cell r="AP2406">
            <v>301442.3125</v>
          </cell>
          <cell r="AQ2406">
            <v>352994.39583333331</v>
          </cell>
          <cell r="AR2406">
            <v>456098.5625</v>
          </cell>
          <cell r="AS2406">
            <v>559202.72916666663</v>
          </cell>
          <cell r="AT2406">
            <v>610754.8125</v>
          </cell>
          <cell r="AU2406">
            <v>610754.8125</v>
          </cell>
          <cell r="AV2406">
            <v>610754.8125</v>
          </cell>
          <cell r="AW2406">
            <v>560514.42708333337</v>
          </cell>
          <cell r="AX2406">
            <v>460033.65625</v>
          </cell>
          <cell r="AY2406">
            <v>359552.88541666669</v>
          </cell>
          <cell r="AZ2406">
            <v>309312.5</v>
          </cell>
          <cell r="BA2406">
            <v>309312.5</v>
          </cell>
          <cell r="BB2406">
            <v>309312.5</v>
          </cell>
          <cell r="BC2406">
            <v>257760.41666666666</v>
          </cell>
          <cell r="BD2406">
            <v>154656.25</v>
          </cell>
          <cell r="BE2406">
            <v>51552.083333333336</v>
          </cell>
        </row>
        <row r="2407">
          <cell r="AN2407">
            <v>-10864681799.892498</v>
          </cell>
          <cell r="AO2407">
            <v>-10863937445.447086</v>
          </cell>
          <cell r="AP2407">
            <v>-10880965921.035833</v>
          </cell>
          <cell r="AQ2407">
            <v>-10903900589.524576</v>
          </cell>
          <cell r="AU2407">
            <v>-10951928947.666676</v>
          </cell>
          <cell r="AW2407">
            <v>-10986141015.325821</v>
          </cell>
          <cell r="AX2407">
            <v>-10999175703.770844</v>
          </cell>
          <cell r="BA2407">
            <v>-11060815367.644997</v>
          </cell>
          <cell r="BC2407">
            <v>-11063218803.32625</v>
          </cell>
        </row>
        <row r="2408">
          <cell r="AN2408" t="str">
            <v xml:space="preserve"> </v>
          </cell>
          <cell r="AP2408" t="str">
            <v xml:space="preserve"> </v>
          </cell>
          <cell r="AU2408" t="str">
            <v xml:space="preserve"> </v>
          </cell>
          <cell r="AX2408" t="str">
            <v xml:space="preserve"> </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Checklist"/>
      <sheetName val="Summary Calc"/>
      <sheetName val="Summary Calc Staff"/>
      <sheetName val="ERB"/>
      <sheetName val="GRB"/>
      <sheetName val="CWC"/>
      <sheetName val="BS"/>
      <sheetName val="iswc"/>
      <sheetName val="PSE WC Staff Present"/>
      <sheetName val="NOL Spread"/>
      <sheetName val="summary NOL"/>
      <sheetName val="June16"/>
      <sheetName val="May16"/>
      <sheetName val="Apr16"/>
      <sheetName val="Mar16"/>
      <sheetName val="Feb16"/>
      <sheetName val="Jan16"/>
      <sheetName val="Dec15"/>
      <sheetName val="Nov15"/>
      <sheetName val="Oct15"/>
      <sheetName val="Sept15"/>
      <sheetName val="Aug15"/>
      <sheetName val="July15"/>
      <sheetName val="June15"/>
      <sheetName val="May15"/>
      <sheetName val="Apr15"/>
      <sheetName val="BS and CWC Recon, p1"/>
      <sheetName val="BS and CWC Recon, p2"/>
      <sheetName val="Coding Changes"/>
      <sheetName val="PPXLSaveData0"/>
      <sheetName val="Chg Code"/>
      <sheetName val="PPXLFunctions"/>
      <sheetName val="PPXLOpen"/>
      <sheetName val="June 2013 Code Changes"/>
      <sheetName val="Oct14"/>
      <sheetName val="Nov14"/>
      <sheetName val="Dec14"/>
      <sheetName val="Jan15"/>
      <sheetName val="Feb15"/>
      <sheetName val="summary"/>
      <sheetName val="NOL Allocation November 2013"/>
      <sheetName val="Mar15"/>
    </sheetNames>
    <sheetDataSet>
      <sheetData sheetId="0"/>
      <sheetData sheetId="1"/>
      <sheetData sheetId="2">
        <row r="14">
          <cell r="D14">
            <v>425115043</v>
          </cell>
        </row>
      </sheetData>
      <sheetData sheetId="3"/>
      <sheetData sheetId="4"/>
      <sheetData sheetId="5">
        <row r="106">
          <cell r="D106">
            <v>227005241.70228952</v>
          </cell>
        </row>
        <row r="119">
          <cell r="D119">
            <v>77640607.339463621</v>
          </cell>
        </row>
      </sheetData>
      <sheetData sheetId="6">
        <row r="2">
          <cell r="AE2">
            <v>0.67179999999999995</v>
          </cell>
          <cell r="AF2" t="str">
            <v>September 2016 GRC Filing</v>
          </cell>
        </row>
        <row r="3">
          <cell r="AE3">
            <v>0.32819999999999999</v>
          </cell>
          <cell r="AF3" t="str">
            <v>September 2016 GRC Filing</v>
          </cell>
        </row>
        <row r="8">
          <cell r="Q8">
            <v>0</v>
          </cell>
        </row>
        <row r="9">
          <cell r="Q9">
            <v>0</v>
          </cell>
        </row>
        <row r="10">
          <cell r="Q10">
            <v>0</v>
          </cell>
        </row>
        <row r="11">
          <cell r="Q11">
            <v>0</v>
          </cell>
        </row>
        <row r="12">
          <cell r="Q12">
            <v>0</v>
          </cell>
        </row>
        <row r="13">
          <cell r="Q13">
            <v>0</v>
          </cell>
        </row>
        <row r="14">
          <cell r="Q14">
            <v>0</v>
          </cell>
        </row>
        <row r="15">
          <cell r="Q15">
            <v>9155191944.0112495</v>
          </cell>
        </row>
        <row r="16">
          <cell r="Q16">
            <v>3351244713.3825002</v>
          </cell>
        </row>
        <row r="17">
          <cell r="Q17">
            <v>485420918.7854166</v>
          </cell>
        </row>
        <row r="18">
          <cell r="Q18">
            <v>41339.383333333339</v>
          </cell>
        </row>
        <row r="19">
          <cell r="Q19">
            <v>15934.549166666666</v>
          </cell>
        </row>
        <row r="20">
          <cell r="Q20">
            <v>5340626.2354166666</v>
          </cell>
        </row>
        <row r="21">
          <cell r="Q21">
            <v>-5340626.2354166666</v>
          </cell>
        </row>
        <row r="22">
          <cell r="Q22">
            <v>0</v>
          </cell>
        </row>
        <row r="23">
          <cell r="Q23">
            <v>0</v>
          </cell>
        </row>
        <row r="24">
          <cell r="Q24">
            <v>0</v>
          </cell>
        </row>
        <row r="25">
          <cell r="Q25">
            <v>189115.43416666667</v>
          </cell>
        </row>
        <row r="26">
          <cell r="Q26">
            <v>0</v>
          </cell>
        </row>
        <row r="27">
          <cell r="Q27">
            <v>0</v>
          </cell>
        </row>
        <row r="28">
          <cell r="Q28">
            <v>0</v>
          </cell>
        </row>
        <row r="29">
          <cell r="Q29">
            <v>0</v>
          </cell>
        </row>
        <row r="30">
          <cell r="Q30">
            <v>0</v>
          </cell>
        </row>
        <row r="31">
          <cell r="Q31">
            <v>0</v>
          </cell>
        </row>
        <row r="32">
          <cell r="Q32">
            <v>0</v>
          </cell>
        </row>
        <row r="33">
          <cell r="Q33">
            <v>49313213.286249995</v>
          </cell>
        </row>
        <row r="34">
          <cell r="Q34">
            <v>3591494.7587500005</v>
          </cell>
        </row>
        <row r="35">
          <cell r="Q35">
            <v>0</v>
          </cell>
        </row>
        <row r="36">
          <cell r="Q36">
            <v>37116885.302500002</v>
          </cell>
        </row>
        <row r="37">
          <cell r="Q37">
            <v>34157043.102499999</v>
          </cell>
        </row>
        <row r="38">
          <cell r="Q38">
            <v>625893.46624999994</v>
          </cell>
        </row>
        <row r="39">
          <cell r="Q39">
            <v>0</v>
          </cell>
        </row>
        <row r="40">
          <cell r="Q40">
            <v>0</v>
          </cell>
        </row>
        <row r="41">
          <cell r="Q41">
            <v>5180.4749999999995</v>
          </cell>
        </row>
        <row r="42">
          <cell r="Q42">
            <v>0</v>
          </cell>
        </row>
        <row r="43">
          <cell r="Q43">
            <v>0</v>
          </cell>
        </row>
        <row r="44">
          <cell r="Q44">
            <v>0</v>
          </cell>
        </row>
        <row r="45">
          <cell r="Q45">
            <v>1154558.9408333332</v>
          </cell>
        </row>
        <row r="46">
          <cell r="Q46">
            <v>0</v>
          </cell>
        </row>
        <row r="47">
          <cell r="Q47">
            <v>0</v>
          </cell>
        </row>
        <row r="48">
          <cell r="Q48">
            <v>-393750</v>
          </cell>
        </row>
        <row r="49">
          <cell r="Q49">
            <v>0</v>
          </cell>
        </row>
        <row r="50">
          <cell r="Q50">
            <v>0</v>
          </cell>
        </row>
        <row r="51">
          <cell r="Q51">
            <v>0</v>
          </cell>
        </row>
        <row r="52">
          <cell r="Q52">
            <v>246298188.73625001</v>
          </cell>
        </row>
        <row r="53">
          <cell r="Q53">
            <v>90134742.844999984</v>
          </cell>
        </row>
        <row r="54">
          <cell r="Q54">
            <v>74568738.566666663</v>
          </cell>
        </row>
        <row r="55">
          <cell r="Q55">
            <v>188199.45083333334</v>
          </cell>
        </row>
        <row r="56">
          <cell r="Q56">
            <v>262175.66666666669</v>
          </cell>
        </row>
        <row r="57">
          <cell r="Q57">
            <v>24945.523333333334</v>
          </cell>
        </row>
        <row r="58">
          <cell r="Q58">
            <v>0</v>
          </cell>
        </row>
        <row r="59">
          <cell r="Q59">
            <v>0</v>
          </cell>
        </row>
        <row r="60">
          <cell r="Q60">
            <v>0</v>
          </cell>
        </row>
        <row r="61">
          <cell r="Q61">
            <v>0</v>
          </cell>
        </row>
        <row r="62">
          <cell r="Q62">
            <v>0</v>
          </cell>
        </row>
        <row r="63">
          <cell r="Q63">
            <v>0</v>
          </cell>
        </row>
        <row r="64">
          <cell r="Q64">
            <v>0</v>
          </cell>
        </row>
        <row r="65">
          <cell r="Q65">
            <v>0</v>
          </cell>
        </row>
        <row r="66">
          <cell r="Q66">
            <v>0</v>
          </cell>
        </row>
        <row r="67">
          <cell r="Q67">
            <v>0</v>
          </cell>
        </row>
        <row r="68">
          <cell r="Q68">
            <v>-80285022.294583321</v>
          </cell>
        </row>
        <row r="69">
          <cell r="Q69">
            <v>-269970273.53916675</v>
          </cell>
        </row>
        <row r="70">
          <cell r="Q70">
            <v>80285022.294583321</v>
          </cell>
        </row>
        <row r="71">
          <cell r="Q71">
            <v>269970273.53916675</v>
          </cell>
        </row>
        <row r="72">
          <cell r="Q72">
            <v>0</v>
          </cell>
        </row>
        <row r="73">
          <cell r="Q73">
            <v>0</v>
          </cell>
        </row>
        <row r="74">
          <cell r="Q74">
            <v>0</v>
          </cell>
        </row>
        <row r="75">
          <cell r="Q75">
            <v>-3475713472.6020837</v>
          </cell>
        </row>
        <row r="76">
          <cell r="Q76">
            <v>-1296766172.3304167</v>
          </cell>
        </row>
        <row r="77">
          <cell r="Q77">
            <v>-107074993.10458332</v>
          </cell>
        </row>
        <row r="78">
          <cell r="Q78">
            <v>9806705.8712500017</v>
          </cell>
        </row>
        <row r="79">
          <cell r="Q79">
            <v>123439.44583333335</v>
          </cell>
        </row>
        <row r="80">
          <cell r="Q80">
            <v>4311118.6779166665</v>
          </cell>
        </row>
        <row r="81">
          <cell r="Q81">
            <v>3875</v>
          </cell>
        </row>
        <row r="82">
          <cell r="Q82">
            <v>7.0983333333333336</v>
          </cell>
        </row>
        <row r="83">
          <cell r="Q83">
            <v>0</v>
          </cell>
        </row>
        <row r="84">
          <cell r="Q84">
            <v>0</v>
          </cell>
        </row>
        <row r="85">
          <cell r="Q85">
            <v>0</v>
          </cell>
        </row>
        <row r="86">
          <cell r="Q86">
            <v>0</v>
          </cell>
        </row>
        <row r="87">
          <cell r="Q87">
            <v>0</v>
          </cell>
        </row>
        <row r="88">
          <cell r="Q88">
            <v>0</v>
          </cell>
        </row>
        <row r="89">
          <cell r="Q89">
            <v>0</v>
          </cell>
        </row>
        <row r="90">
          <cell r="Q90">
            <v>-31072844.14458333</v>
          </cell>
        </row>
        <row r="91">
          <cell r="Q91">
            <v>-5794996.3049999997</v>
          </cell>
        </row>
        <row r="92">
          <cell r="Q92">
            <v>-90442554.099583328</v>
          </cell>
        </row>
        <row r="93">
          <cell r="Q93">
            <v>946172.25</v>
          </cell>
        </row>
        <row r="94">
          <cell r="Q94">
            <v>0</v>
          </cell>
        </row>
        <row r="95">
          <cell r="Q95">
            <v>302358.00999999995</v>
          </cell>
        </row>
        <row r="96">
          <cell r="Q96">
            <v>76622596.840000018</v>
          </cell>
        </row>
        <row r="97">
          <cell r="Q97">
            <v>0</v>
          </cell>
        </row>
        <row r="98">
          <cell r="Q98">
            <v>156960790.83999997</v>
          </cell>
        </row>
        <row r="99">
          <cell r="Q99">
            <v>16950332.900000002</v>
          </cell>
        </row>
        <row r="100">
          <cell r="Q100">
            <v>0</v>
          </cell>
        </row>
        <row r="101">
          <cell r="Q101">
            <v>31009424.02999999</v>
          </cell>
        </row>
        <row r="102">
          <cell r="Q102">
            <v>-880239</v>
          </cell>
        </row>
        <row r="103">
          <cell r="Q103">
            <v>0</v>
          </cell>
        </row>
        <row r="104">
          <cell r="Q104">
            <v>-302358.00999999995</v>
          </cell>
        </row>
        <row r="105">
          <cell r="Q105">
            <v>-59157663.659999974</v>
          </cell>
        </row>
        <row r="106">
          <cell r="Q106">
            <v>-33721264.640000001</v>
          </cell>
        </row>
        <row r="107">
          <cell r="Q107">
            <v>-16294654.681250004</v>
          </cell>
        </row>
        <row r="108">
          <cell r="Q108">
            <v>-3863529.02</v>
          </cell>
        </row>
        <row r="109">
          <cell r="Q109">
            <v>0</v>
          </cell>
        </row>
        <row r="110">
          <cell r="Q110">
            <v>8654564.4700000007</v>
          </cell>
        </row>
        <row r="111">
          <cell r="Q111">
            <v>0</v>
          </cell>
        </row>
        <row r="112">
          <cell r="Q112">
            <v>0</v>
          </cell>
        </row>
        <row r="113">
          <cell r="Q113">
            <v>95778.840833333321</v>
          </cell>
        </row>
        <row r="114">
          <cell r="Q114">
            <v>3372006.9683333333</v>
          </cell>
        </row>
        <row r="115">
          <cell r="Q115">
            <v>0</v>
          </cell>
        </row>
        <row r="116">
          <cell r="Q116">
            <v>172790.7291666666</v>
          </cell>
        </row>
        <row r="117">
          <cell r="Q117">
            <v>29743547.833333332</v>
          </cell>
        </row>
        <row r="118">
          <cell r="Q118">
            <v>0</v>
          </cell>
        </row>
        <row r="119">
          <cell r="Q119">
            <v>0</v>
          </cell>
        </row>
        <row r="120">
          <cell r="Q120">
            <v>49046325.525833331</v>
          </cell>
        </row>
        <row r="121">
          <cell r="Q121">
            <v>0</v>
          </cell>
        </row>
        <row r="122">
          <cell r="Q122">
            <v>0</v>
          </cell>
        </row>
        <row r="123">
          <cell r="Q123">
            <v>0</v>
          </cell>
        </row>
        <row r="124">
          <cell r="Q124">
            <v>0</v>
          </cell>
        </row>
        <row r="125">
          <cell r="Q125">
            <v>473566.74416666682</v>
          </cell>
        </row>
        <row r="126">
          <cell r="Q126">
            <v>-7320787.5</v>
          </cell>
        </row>
        <row r="127">
          <cell r="Q127">
            <v>0</v>
          </cell>
        </row>
        <row r="128">
          <cell r="Q128">
            <v>7320787.5</v>
          </cell>
        </row>
        <row r="129">
          <cell r="Q129">
            <v>1300281.2416666669</v>
          </cell>
        </row>
        <row r="130">
          <cell r="Q130">
            <v>0</v>
          </cell>
        </row>
        <row r="131">
          <cell r="Q131">
            <v>0</v>
          </cell>
        </row>
        <row r="132">
          <cell r="Q132">
            <v>0</v>
          </cell>
        </row>
        <row r="133">
          <cell r="Q133">
            <v>0</v>
          </cell>
        </row>
        <row r="134">
          <cell r="Q134">
            <v>0</v>
          </cell>
        </row>
        <row r="135">
          <cell r="Q135">
            <v>0</v>
          </cell>
        </row>
        <row r="136">
          <cell r="Q136">
            <v>0</v>
          </cell>
        </row>
        <row r="137">
          <cell r="Q137">
            <v>0</v>
          </cell>
        </row>
        <row r="138">
          <cell r="Q138">
            <v>18521.8675</v>
          </cell>
        </row>
        <row r="139">
          <cell r="Q139">
            <v>0</v>
          </cell>
        </row>
        <row r="140">
          <cell r="Q140">
            <v>0</v>
          </cell>
        </row>
        <row r="141">
          <cell r="Q141">
            <v>18500000</v>
          </cell>
        </row>
        <row r="142">
          <cell r="Q142">
            <v>0</v>
          </cell>
        </row>
        <row r="143">
          <cell r="Q143">
            <v>1662233.8412499998</v>
          </cell>
        </row>
        <row r="144">
          <cell r="Q144">
            <v>0</v>
          </cell>
        </row>
        <row r="145">
          <cell r="Q145">
            <v>0</v>
          </cell>
        </row>
        <row r="146">
          <cell r="Q146">
            <v>0</v>
          </cell>
        </row>
        <row r="147">
          <cell r="Q147">
            <v>0</v>
          </cell>
        </row>
        <row r="148">
          <cell r="Q148">
            <v>0</v>
          </cell>
        </row>
        <row r="149">
          <cell r="Q149">
            <v>0</v>
          </cell>
        </row>
        <row r="150">
          <cell r="Q150">
            <v>0</v>
          </cell>
        </row>
        <row r="151">
          <cell r="Q151">
            <v>67014.14</v>
          </cell>
        </row>
        <row r="152">
          <cell r="Q152">
            <v>533230.39124999999</v>
          </cell>
        </row>
        <row r="153">
          <cell r="Q153">
            <v>14487</v>
          </cell>
        </row>
        <row r="154">
          <cell r="Q154">
            <v>0</v>
          </cell>
        </row>
        <row r="155">
          <cell r="Q155">
            <v>0</v>
          </cell>
        </row>
        <row r="156">
          <cell r="Q156">
            <v>0</v>
          </cell>
        </row>
        <row r="157">
          <cell r="Q157">
            <v>0</v>
          </cell>
        </row>
        <row r="158">
          <cell r="Q158">
            <v>6503606.725833334</v>
          </cell>
        </row>
        <row r="159">
          <cell r="Q159">
            <v>210731.81041666665</v>
          </cell>
        </row>
        <row r="160">
          <cell r="Q160">
            <v>21804958.503333338</v>
          </cell>
        </row>
        <row r="161">
          <cell r="Q161">
            <v>721784.81833333336</v>
          </cell>
        </row>
        <row r="162">
          <cell r="Q162">
            <v>0</v>
          </cell>
        </row>
        <row r="163">
          <cell r="Q163">
            <v>0</v>
          </cell>
        </row>
        <row r="164">
          <cell r="Q164">
            <v>0</v>
          </cell>
        </row>
        <row r="165">
          <cell r="Q165">
            <v>0</v>
          </cell>
        </row>
        <row r="166">
          <cell r="Q166">
            <v>0</v>
          </cell>
        </row>
        <row r="167">
          <cell r="Q167">
            <v>-90988.102083333317</v>
          </cell>
        </row>
        <row r="168">
          <cell r="Q168">
            <v>0</v>
          </cell>
        </row>
        <row r="169">
          <cell r="Q169">
            <v>-11374995.031666666</v>
          </cell>
        </row>
        <row r="170">
          <cell r="Q170">
            <v>-1784664.4004166664</v>
          </cell>
        </row>
        <row r="171">
          <cell r="Q171">
            <v>-113.58958333333332</v>
          </cell>
        </row>
        <row r="172">
          <cell r="Q172">
            <v>0</v>
          </cell>
        </row>
        <row r="173">
          <cell r="Q173">
            <v>0</v>
          </cell>
        </row>
        <row r="174">
          <cell r="Q174">
            <v>82772.402916666673</v>
          </cell>
        </row>
        <row r="175">
          <cell r="Q175">
            <v>1644226.7891666668</v>
          </cell>
        </row>
        <row r="176">
          <cell r="Q176">
            <v>15250.180833333332</v>
          </cell>
        </row>
        <row r="177">
          <cell r="Q177">
            <v>555945.80625000002</v>
          </cell>
        </row>
        <row r="178">
          <cell r="Q178">
            <v>0</v>
          </cell>
        </row>
        <row r="179">
          <cell r="Q179">
            <v>0</v>
          </cell>
        </row>
        <row r="180">
          <cell r="Q180">
            <v>0</v>
          </cell>
        </row>
        <row r="181">
          <cell r="Q181">
            <v>36623.38416666667</v>
          </cell>
        </row>
        <row r="182">
          <cell r="Q182">
            <v>10217.333333333334</v>
          </cell>
        </row>
        <row r="183">
          <cell r="Q183">
            <v>0</v>
          </cell>
        </row>
        <row r="184">
          <cell r="Q184">
            <v>0</v>
          </cell>
        </row>
        <row r="185">
          <cell r="Q185">
            <v>0</v>
          </cell>
        </row>
        <row r="186">
          <cell r="Q186">
            <v>9528418.7500000019</v>
          </cell>
        </row>
        <row r="187">
          <cell r="Q187">
            <v>-9528418.7500000019</v>
          </cell>
        </row>
        <row r="188">
          <cell r="Q188">
            <v>0</v>
          </cell>
        </row>
        <row r="189">
          <cell r="Q189">
            <v>0</v>
          </cell>
        </row>
        <row r="190">
          <cell r="Q190">
            <v>0</v>
          </cell>
        </row>
        <row r="191">
          <cell r="Q191">
            <v>0</v>
          </cell>
        </row>
        <row r="192">
          <cell r="Q192">
            <v>0</v>
          </cell>
        </row>
        <row r="193">
          <cell r="Q193">
            <v>1494341.73125</v>
          </cell>
        </row>
        <row r="194">
          <cell r="Q194">
            <v>0</v>
          </cell>
        </row>
        <row r="195">
          <cell r="Q195">
            <v>0</v>
          </cell>
        </row>
        <row r="196">
          <cell r="Q196">
            <v>0</v>
          </cell>
        </row>
        <row r="197">
          <cell r="Q197">
            <v>0</v>
          </cell>
        </row>
        <row r="198">
          <cell r="Q198">
            <v>0</v>
          </cell>
        </row>
        <row r="199">
          <cell r="Q199">
            <v>0</v>
          </cell>
        </row>
        <row r="200">
          <cell r="Q200">
            <v>50148.75</v>
          </cell>
        </row>
        <row r="201">
          <cell r="Q201">
            <v>0</v>
          </cell>
        </row>
        <row r="202">
          <cell r="Q202">
            <v>414084.0229166667</v>
          </cell>
        </row>
        <row r="203">
          <cell r="Q203">
            <v>0</v>
          </cell>
        </row>
        <row r="204">
          <cell r="Q204">
            <v>0</v>
          </cell>
        </row>
        <row r="205">
          <cell r="Q205">
            <v>0</v>
          </cell>
        </row>
        <row r="206">
          <cell r="Q206">
            <v>0</v>
          </cell>
        </row>
        <row r="207">
          <cell r="Q207">
            <v>0</v>
          </cell>
        </row>
        <row r="208">
          <cell r="Q208">
            <v>0</v>
          </cell>
        </row>
        <row r="209">
          <cell r="Q209">
            <v>0</v>
          </cell>
        </row>
        <row r="210">
          <cell r="Q210">
            <v>0</v>
          </cell>
        </row>
        <row r="211">
          <cell r="Q211">
            <v>0</v>
          </cell>
        </row>
        <row r="212">
          <cell r="Q212">
            <v>52300</v>
          </cell>
        </row>
        <row r="213">
          <cell r="Q213">
            <v>0</v>
          </cell>
        </row>
        <row r="214">
          <cell r="Q214">
            <v>430882</v>
          </cell>
        </row>
        <row r="215">
          <cell r="Q215">
            <v>0</v>
          </cell>
        </row>
        <row r="216">
          <cell r="Q216">
            <v>223150</v>
          </cell>
        </row>
        <row r="217">
          <cell r="Q217">
            <v>143831.97708333333</v>
          </cell>
        </row>
        <row r="218">
          <cell r="Q218">
            <v>65994.088749999995</v>
          </cell>
        </row>
        <row r="219">
          <cell r="Q219">
            <v>0</v>
          </cell>
        </row>
        <row r="220">
          <cell r="Q220">
            <v>0</v>
          </cell>
        </row>
        <row r="221">
          <cell r="Q221">
            <v>0</v>
          </cell>
        </row>
        <row r="222">
          <cell r="Q222">
            <v>194700</v>
          </cell>
        </row>
        <row r="223">
          <cell r="Q223">
            <v>72078.333333333328</v>
          </cell>
        </row>
        <row r="224">
          <cell r="Q224">
            <v>0</v>
          </cell>
        </row>
        <row r="225">
          <cell r="Q225">
            <v>1088552.1758333333</v>
          </cell>
        </row>
        <row r="226">
          <cell r="Q226">
            <v>10559.813333333332</v>
          </cell>
        </row>
        <row r="227">
          <cell r="Q227">
            <v>93661.6875</v>
          </cell>
        </row>
        <row r="228">
          <cell r="Q228">
            <v>73353</v>
          </cell>
        </row>
        <row r="229">
          <cell r="Q229">
            <v>1830457.9583333333</v>
          </cell>
        </row>
        <row r="230">
          <cell r="Q230">
            <v>1601199.1666666667</v>
          </cell>
        </row>
        <row r="231">
          <cell r="Q231">
            <v>0</v>
          </cell>
        </row>
        <row r="232">
          <cell r="Q232">
            <v>0</v>
          </cell>
        </row>
        <row r="233">
          <cell r="Q233">
            <v>0</v>
          </cell>
        </row>
        <row r="234">
          <cell r="Q234">
            <v>0</v>
          </cell>
        </row>
        <row r="235">
          <cell r="Q235">
            <v>0</v>
          </cell>
        </row>
        <row r="236">
          <cell r="Q236">
            <v>0</v>
          </cell>
        </row>
        <row r="237">
          <cell r="Q237">
            <v>0</v>
          </cell>
        </row>
        <row r="238">
          <cell r="Q238">
            <v>0</v>
          </cell>
        </row>
        <row r="239">
          <cell r="Q239">
            <v>100000</v>
          </cell>
        </row>
        <row r="240">
          <cell r="Q240">
            <v>1250</v>
          </cell>
        </row>
        <row r="241">
          <cell r="Q241">
            <v>653067.76458333328</v>
          </cell>
        </row>
        <row r="242">
          <cell r="Q242">
            <v>0</v>
          </cell>
        </row>
        <row r="243">
          <cell r="Q243">
            <v>0</v>
          </cell>
        </row>
        <row r="244">
          <cell r="Q244">
            <v>0</v>
          </cell>
        </row>
        <row r="245">
          <cell r="Q245">
            <v>1500000</v>
          </cell>
        </row>
        <row r="246">
          <cell r="Q246">
            <v>0</v>
          </cell>
        </row>
        <row r="247">
          <cell r="Q247">
            <v>0</v>
          </cell>
        </row>
        <row r="248">
          <cell r="Q248">
            <v>0</v>
          </cell>
        </row>
        <row r="249">
          <cell r="Q249">
            <v>0</v>
          </cell>
        </row>
        <row r="250">
          <cell r="Q250">
            <v>0</v>
          </cell>
        </row>
        <row r="251">
          <cell r="Q251">
            <v>0</v>
          </cell>
        </row>
        <row r="252">
          <cell r="Q252">
            <v>3287181.553749999</v>
          </cell>
        </row>
        <row r="253">
          <cell r="Q253">
            <v>-2811.7545833333334</v>
          </cell>
        </row>
        <row r="254">
          <cell r="Q254">
            <v>0</v>
          </cell>
        </row>
        <row r="255">
          <cell r="Q255">
            <v>0</v>
          </cell>
        </row>
        <row r="256">
          <cell r="Q256">
            <v>0</v>
          </cell>
        </row>
        <row r="257">
          <cell r="Q257">
            <v>0</v>
          </cell>
        </row>
        <row r="258">
          <cell r="Q258">
            <v>0</v>
          </cell>
        </row>
        <row r="259">
          <cell r="Q259">
            <v>0</v>
          </cell>
        </row>
        <row r="260">
          <cell r="Q260">
            <v>0</v>
          </cell>
        </row>
        <row r="261">
          <cell r="Q261">
            <v>0</v>
          </cell>
        </row>
        <row r="262">
          <cell r="Q262">
            <v>0</v>
          </cell>
        </row>
        <row r="263">
          <cell r="Q263">
            <v>0</v>
          </cell>
        </row>
        <row r="264">
          <cell r="Q264">
            <v>0</v>
          </cell>
        </row>
        <row r="265">
          <cell r="Q265">
            <v>0</v>
          </cell>
        </row>
        <row r="266">
          <cell r="Q266">
            <v>0</v>
          </cell>
        </row>
        <row r="267">
          <cell r="Q267">
            <v>149633933.95416668</v>
          </cell>
        </row>
        <row r="268">
          <cell r="Q268">
            <v>57389119.87916667</v>
          </cell>
        </row>
        <row r="269">
          <cell r="Q269">
            <v>-4058420.9483333323</v>
          </cell>
        </row>
        <row r="270">
          <cell r="Q270">
            <v>-76732.795833333337</v>
          </cell>
        </row>
        <row r="271">
          <cell r="Q271">
            <v>22258.708333333332</v>
          </cell>
        </row>
        <row r="272">
          <cell r="Q272">
            <v>0</v>
          </cell>
        </row>
        <row r="273">
          <cell r="Q273">
            <v>-255105.96166666667</v>
          </cell>
        </row>
        <row r="274">
          <cell r="Q274">
            <v>-93704.722083333312</v>
          </cell>
        </row>
        <row r="275">
          <cell r="Q275">
            <v>0</v>
          </cell>
        </row>
        <row r="276">
          <cell r="Q276">
            <v>0</v>
          </cell>
        </row>
        <row r="277">
          <cell r="Q277">
            <v>0</v>
          </cell>
        </row>
        <row r="278">
          <cell r="Q278">
            <v>8837434.7050000001</v>
          </cell>
        </row>
        <row r="279">
          <cell r="Q279">
            <v>0</v>
          </cell>
        </row>
        <row r="280">
          <cell r="Q280">
            <v>227314.12125</v>
          </cell>
        </row>
        <row r="281">
          <cell r="Q281">
            <v>190542.92374999999</v>
          </cell>
        </row>
        <row r="282">
          <cell r="Q282">
            <v>276673.6141666667</v>
          </cell>
        </row>
        <row r="283">
          <cell r="Q283">
            <v>0</v>
          </cell>
        </row>
        <row r="284">
          <cell r="Q284">
            <v>0</v>
          </cell>
        </row>
        <row r="285">
          <cell r="Q285">
            <v>15001304.887916667</v>
          </cell>
        </row>
        <row r="286">
          <cell r="Q286">
            <v>0</v>
          </cell>
        </row>
        <row r="287">
          <cell r="Q287">
            <v>1186337.30375</v>
          </cell>
        </row>
        <row r="288">
          <cell r="Q288">
            <v>11765126.992916668</v>
          </cell>
        </row>
        <row r="289">
          <cell r="Q289">
            <v>0</v>
          </cell>
        </row>
        <row r="290">
          <cell r="Q290">
            <v>0</v>
          </cell>
        </row>
        <row r="291">
          <cell r="Q291">
            <v>476.83666666666664</v>
          </cell>
        </row>
        <row r="292">
          <cell r="Q292">
            <v>0</v>
          </cell>
        </row>
        <row r="293">
          <cell r="Q293">
            <v>0</v>
          </cell>
        </row>
        <row r="294">
          <cell r="Q294">
            <v>102543.40625</v>
          </cell>
        </row>
        <row r="295">
          <cell r="Q295">
            <v>0</v>
          </cell>
        </row>
        <row r="296">
          <cell r="Q296">
            <v>0</v>
          </cell>
        </row>
        <row r="297">
          <cell r="Q297">
            <v>4299088.3633333333</v>
          </cell>
        </row>
        <row r="298">
          <cell r="Q298">
            <v>0</v>
          </cell>
        </row>
        <row r="299">
          <cell r="Q299">
            <v>0</v>
          </cell>
        </row>
        <row r="300">
          <cell r="Q300">
            <v>0</v>
          </cell>
        </row>
        <row r="301">
          <cell r="Q301">
            <v>0</v>
          </cell>
        </row>
        <row r="302">
          <cell r="Q302">
            <v>0</v>
          </cell>
        </row>
        <row r="303">
          <cell r="Q303">
            <v>0</v>
          </cell>
        </row>
        <row r="304">
          <cell r="Q304">
            <v>-88.554999999999993</v>
          </cell>
        </row>
        <row r="305">
          <cell r="Q305">
            <v>0</v>
          </cell>
        </row>
        <row r="306">
          <cell r="Q306">
            <v>44585.369166666664</v>
          </cell>
        </row>
        <row r="307">
          <cell r="Q307">
            <v>6343.96875</v>
          </cell>
        </row>
        <row r="308">
          <cell r="Q308">
            <v>0</v>
          </cell>
        </row>
        <row r="309">
          <cell r="Q309">
            <v>0</v>
          </cell>
        </row>
        <row r="310">
          <cell r="Q310">
            <v>0</v>
          </cell>
        </row>
        <row r="311">
          <cell r="Q311">
            <v>0</v>
          </cell>
        </row>
        <row r="312">
          <cell r="Q312">
            <v>0</v>
          </cell>
        </row>
        <row r="313">
          <cell r="Q313">
            <v>0</v>
          </cell>
        </row>
        <row r="314">
          <cell r="Q314">
            <v>0</v>
          </cell>
        </row>
        <row r="315">
          <cell r="Q315">
            <v>0</v>
          </cell>
        </row>
        <row r="316">
          <cell r="Q316">
            <v>0</v>
          </cell>
        </row>
        <row r="317">
          <cell r="Q317">
            <v>0</v>
          </cell>
        </row>
        <row r="318">
          <cell r="Q318">
            <v>0</v>
          </cell>
        </row>
        <row r="319">
          <cell r="Q319">
            <v>0</v>
          </cell>
        </row>
        <row r="320">
          <cell r="Q320">
            <v>0</v>
          </cell>
        </row>
        <row r="321">
          <cell r="Q321">
            <v>0</v>
          </cell>
        </row>
        <row r="322">
          <cell r="Q322">
            <v>0</v>
          </cell>
        </row>
        <row r="323">
          <cell r="Q323">
            <v>0</v>
          </cell>
        </row>
        <row r="324">
          <cell r="Q324">
            <v>0</v>
          </cell>
        </row>
        <row r="325">
          <cell r="Q325">
            <v>0</v>
          </cell>
        </row>
        <row r="326">
          <cell r="Q326">
            <v>11244470.348750001</v>
          </cell>
        </row>
        <row r="327">
          <cell r="Q327">
            <v>30652.720833333336</v>
          </cell>
        </row>
        <row r="328">
          <cell r="Q328">
            <v>36191.227500000001</v>
          </cell>
        </row>
        <row r="329">
          <cell r="Q329">
            <v>13706913.34708333</v>
          </cell>
        </row>
        <row r="330">
          <cell r="Q330">
            <v>621846.25166666682</v>
          </cell>
        </row>
        <row r="331">
          <cell r="Q331">
            <v>1143258.4729166667</v>
          </cell>
        </row>
        <row r="332">
          <cell r="Q332">
            <v>0</v>
          </cell>
        </row>
        <row r="333">
          <cell r="Q333">
            <v>0</v>
          </cell>
        </row>
        <row r="334">
          <cell r="Q334">
            <v>-18.050833333333333</v>
          </cell>
        </row>
        <row r="335">
          <cell r="Q335">
            <v>685986.99958333338</v>
          </cell>
        </row>
        <row r="336">
          <cell r="Q336">
            <v>0</v>
          </cell>
        </row>
        <row r="337">
          <cell r="Q337">
            <v>0</v>
          </cell>
        </row>
        <row r="338">
          <cell r="Q338">
            <v>0</v>
          </cell>
        </row>
        <row r="339">
          <cell r="Q339">
            <v>0</v>
          </cell>
        </row>
        <row r="340">
          <cell r="Q340">
            <v>3675712.2145833336</v>
          </cell>
        </row>
        <row r="341">
          <cell r="Q341">
            <v>107155.64833333333</v>
          </cell>
        </row>
        <row r="342">
          <cell r="Q342">
            <v>2896.4750000000004</v>
          </cell>
        </row>
        <row r="343">
          <cell r="Q343">
            <v>0</v>
          </cell>
        </row>
        <row r="344">
          <cell r="Q344">
            <v>1984374.7849999999</v>
          </cell>
        </row>
        <row r="345">
          <cell r="Q345">
            <v>0</v>
          </cell>
        </row>
        <row r="346">
          <cell r="Q346">
            <v>0</v>
          </cell>
        </row>
        <row r="347">
          <cell r="Q347">
            <v>0</v>
          </cell>
        </row>
        <row r="348">
          <cell r="Q348">
            <v>0</v>
          </cell>
        </row>
        <row r="349">
          <cell r="Q349">
            <v>0</v>
          </cell>
        </row>
        <row r="350">
          <cell r="Q350">
            <v>0</v>
          </cell>
        </row>
        <row r="351">
          <cell r="Q351">
            <v>0</v>
          </cell>
        </row>
        <row r="352">
          <cell r="Q352">
            <v>0</v>
          </cell>
        </row>
        <row r="353">
          <cell r="Q353">
            <v>0</v>
          </cell>
        </row>
        <row r="354">
          <cell r="Q354">
            <v>0</v>
          </cell>
        </row>
        <row r="355">
          <cell r="Q355">
            <v>0</v>
          </cell>
        </row>
        <row r="356">
          <cell r="Q356">
            <v>0</v>
          </cell>
        </row>
        <row r="357">
          <cell r="Q357">
            <v>0</v>
          </cell>
        </row>
        <row r="358">
          <cell r="Q358">
            <v>0</v>
          </cell>
        </row>
        <row r="359">
          <cell r="Q359">
            <v>0</v>
          </cell>
        </row>
        <row r="360">
          <cell r="Q360">
            <v>0</v>
          </cell>
        </row>
        <row r="361">
          <cell r="Q361">
            <v>-5737479.5462500006</v>
          </cell>
        </row>
        <row r="362">
          <cell r="Q362">
            <v>-1618565.7387500003</v>
          </cell>
        </row>
        <row r="363">
          <cell r="Q363">
            <v>-475896.92458333331</v>
          </cell>
        </row>
        <row r="364">
          <cell r="Q364">
            <v>389.96916666666658</v>
          </cell>
        </row>
        <row r="365">
          <cell r="Q365">
            <v>-1667911.20625</v>
          </cell>
        </row>
        <row r="366">
          <cell r="Q366">
            <v>-620935.36916666676</v>
          </cell>
        </row>
        <row r="367">
          <cell r="Q367">
            <v>586664.17249999999</v>
          </cell>
        </row>
        <row r="368">
          <cell r="Q368">
            <v>0</v>
          </cell>
        </row>
        <row r="369">
          <cell r="Q369">
            <v>3572142.3104166668</v>
          </cell>
        </row>
        <row r="370">
          <cell r="Q370">
            <v>3647165.1549999998</v>
          </cell>
        </row>
        <row r="371">
          <cell r="Q371">
            <v>237093.99249999996</v>
          </cell>
        </row>
        <row r="372">
          <cell r="Q372">
            <v>28056.605416666673</v>
          </cell>
        </row>
        <row r="373">
          <cell r="Q373">
            <v>1534943.1716666666</v>
          </cell>
        </row>
        <row r="374">
          <cell r="Q374">
            <v>1779962.6891666667</v>
          </cell>
        </row>
        <row r="375">
          <cell r="Q375">
            <v>4394513.1083333334</v>
          </cell>
        </row>
        <row r="376">
          <cell r="Q376">
            <v>0</v>
          </cell>
        </row>
        <row r="377">
          <cell r="Q377">
            <v>296568.03750000003</v>
          </cell>
        </row>
        <row r="378">
          <cell r="Q378">
            <v>0</v>
          </cell>
        </row>
        <row r="379">
          <cell r="Q379">
            <v>0</v>
          </cell>
        </row>
        <row r="380">
          <cell r="Q380">
            <v>0</v>
          </cell>
        </row>
        <row r="381">
          <cell r="Q381">
            <v>0</v>
          </cell>
        </row>
        <row r="382">
          <cell r="Q382">
            <v>77863.994999999995</v>
          </cell>
        </row>
        <row r="383">
          <cell r="Q383">
            <v>0</v>
          </cell>
        </row>
        <row r="384">
          <cell r="Q384">
            <v>-28000.239999999994</v>
          </cell>
        </row>
        <row r="385">
          <cell r="Q385">
            <v>831349.74875000014</v>
          </cell>
        </row>
        <row r="386">
          <cell r="Q386">
            <v>0</v>
          </cell>
        </row>
        <row r="387">
          <cell r="Q387">
            <v>0</v>
          </cell>
        </row>
        <row r="388">
          <cell r="Q388">
            <v>0</v>
          </cell>
        </row>
        <row r="389">
          <cell r="Q389">
            <v>2794619.5350000006</v>
          </cell>
        </row>
        <row r="390">
          <cell r="Q390">
            <v>0</v>
          </cell>
        </row>
        <row r="391">
          <cell r="Q391">
            <v>343476.22625000001</v>
          </cell>
        </row>
        <row r="392">
          <cell r="Q392">
            <v>0</v>
          </cell>
        </row>
        <row r="393">
          <cell r="Q393">
            <v>0</v>
          </cell>
        </row>
        <row r="394">
          <cell r="Q394">
            <v>244180.30666666664</v>
          </cell>
        </row>
        <row r="395">
          <cell r="Q395">
            <v>0</v>
          </cell>
        </row>
        <row r="396">
          <cell r="Q396">
            <v>0</v>
          </cell>
        </row>
        <row r="397">
          <cell r="Q397">
            <v>10682902.097083334</v>
          </cell>
        </row>
        <row r="398">
          <cell r="Q398">
            <v>5817309.0125000002</v>
          </cell>
        </row>
        <row r="399">
          <cell r="Q399">
            <v>-10682519.713333333</v>
          </cell>
        </row>
        <row r="400">
          <cell r="Q400">
            <v>4362997.1875</v>
          </cell>
        </row>
        <row r="401">
          <cell r="Q401">
            <v>19833263.037083335</v>
          </cell>
        </row>
        <row r="402">
          <cell r="Q402">
            <v>0</v>
          </cell>
        </row>
        <row r="403">
          <cell r="Q403">
            <v>0</v>
          </cell>
        </row>
        <row r="404">
          <cell r="Q404">
            <v>29705879.852916669</v>
          </cell>
        </row>
        <row r="405">
          <cell r="Q405">
            <v>5888662.5545833334</v>
          </cell>
        </row>
        <row r="406">
          <cell r="Q406">
            <v>19321773.635833334</v>
          </cell>
        </row>
        <row r="407">
          <cell r="Q407">
            <v>0</v>
          </cell>
        </row>
        <row r="408">
          <cell r="Q408">
            <v>0</v>
          </cell>
        </row>
        <row r="409">
          <cell r="Q409">
            <v>0</v>
          </cell>
        </row>
        <row r="410">
          <cell r="Q410">
            <v>0</v>
          </cell>
        </row>
        <row r="411">
          <cell r="Q411">
            <v>0</v>
          </cell>
        </row>
        <row r="412">
          <cell r="Q412">
            <v>0</v>
          </cell>
        </row>
        <row r="413">
          <cell r="Q413">
            <v>0</v>
          </cell>
        </row>
        <row r="414">
          <cell r="Q414">
            <v>3549876.0862499997</v>
          </cell>
        </row>
        <row r="415">
          <cell r="Q415">
            <v>0</v>
          </cell>
        </row>
        <row r="416">
          <cell r="Q416">
            <v>0</v>
          </cell>
        </row>
        <row r="417">
          <cell r="Q417">
            <v>0</v>
          </cell>
        </row>
        <row r="418">
          <cell r="Q418">
            <v>0</v>
          </cell>
        </row>
        <row r="419">
          <cell r="Q419">
            <v>228039.97624999998</v>
          </cell>
        </row>
        <row r="420">
          <cell r="Q420">
            <v>10371.216666666669</v>
          </cell>
        </row>
        <row r="421">
          <cell r="Q421">
            <v>3324667.1320833326</v>
          </cell>
        </row>
        <row r="422">
          <cell r="Q422">
            <v>529714.36499999999</v>
          </cell>
        </row>
        <row r="423">
          <cell r="Q423">
            <v>0</v>
          </cell>
        </row>
        <row r="424">
          <cell r="Q424">
            <v>0</v>
          </cell>
        </row>
        <row r="425">
          <cell r="Q425">
            <v>0</v>
          </cell>
        </row>
        <row r="426">
          <cell r="Q426">
            <v>14432171.471249999</v>
          </cell>
        </row>
        <row r="427">
          <cell r="Q427">
            <v>3045162.9441666664</v>
          </cell>
        </row>
        <row r="428">
          <cell r="Q428">
            <v>16982004.834166665</v>
          </cell>
        </row>
        <row r="429">
          <cell r="Q429">
            <v>0</v>
          </cell>
        </row>
        <row r="430">
          <cell r="Q430">
            <v>72025.162500000006</v>
          </cell>
        </row>
        <row r="431">
          <cell r="Q431">
            <v>45430.999166666668</v>
          </cell>
        </row>
        <row r="432">
          <cell r="Q432">
            <v>0</v>
          </cell>
        </row>
        <row r="433">
          <cell r="Q433">
            <v>0</v>
          </cell>
        </row>
        <row r="434">
          <cell r="Q434">
            <v>0</v>
          </cell>
        </row>
        <row r="435">
          <cell r="Q435">
            <v>2025446.4470833335</v>
          </cell>
        </row>
        <row r="436">
          <cell r="Q436">
            <v>0</v>
          </cell>
        </row>
        <row r="437">
          <cell r="Q437">
            <v>0</v>
          </cell>
        </row>
        <row r="438">
          <cell r="Q438">
            <v>0</v>
          </cell>
        </row>
        <row r="439">
          <cell r="Q439">
            <v>0</v>
          </cell>
        </row>
        <row r="440">
          <cell r="Q440">
            <v>0</v>
          </cell>
        </row>
        <row r="441">
          <cell r="Q441">
            <v>206037.27333333329</v>
          </cell>
        </row>
        <row r="442">
          <cell r="Q442">
            <v>25096.789583333335</v>
          </cell>
        </row>
        <row r="443">
          <cell r="Q443">
            <v>0</v>
          </cell>
        </row>
        <row r="444">
          <cell r="Q444">
            <v>1629986.75</v>
          </cell>
        </row>
        <row r="445">
          <cell r="Q445">
            <v>0</v>
          </cell>
        </row>
        <row r="446">
          <cell r="Q446">
            <v>16666.666666666668</v>
          </cell>
        </row>
        <row r="447">
          <cell r="Q447">
            <v>0</v>
          </cell>
        </row>
        <row r="448">
          <cell r="Q448">
            <v>271164.7779166667</v>
          </cell>
        </row>
        <row r="449">
          <cell r="Q449">
            <v>0</v>
          </cell>
        </row>
        <row r="450">
          <cell r="Q450">
            <v>265843.03791666665</v>
          </cell>
        </row>
        <row r="451">
          <cell r="Q451">
            <v>53414.489583333336</v>
          </cell>
        </row>
        <row r="452">
          <cell r="Q452">
            <v>0</v>
          </cell>
        </row>
        <row r="453">
          <cell r="Q453">
            <v>7799.3170833333343</v>
          </cell>
        </row>
        <row r="454">
          <cell r="Q454">
            <v>187383.87791666668</v>
          </cell>
        </row>
        <row r="455">
          <cell r="Q455">
            <v>0</v>
          </cell>
        </row>
        <row r="456">
          <cell r="Q456">
            <v>0</v>
          </cell>
        </row>
        <row r="457">
          <cell r="Q457">
            <v>14077.617916666664</v>
          </cell>
        </row>
        <row r="458">
          <cell r="Q458">
            <v>0</v>
          </cell>
        </row>
        <row r="459">
          <cell r="Q459">
            <v>0</v>
          </cell>
        </row>
        <row r="460">
          <cell r="Q460">
            <v>0</v>
          </cell>
        </row>
        <row r="461">
          <cell r="Q461">
            <v>1047174.6341666668</v>
          </cell>
        </row>
        <row r="462">
          <cell r="Q462">
            <v>0</v>
          </cell>
        </row>
        <row r="463">
          <cell r="Q463">
            <v>449485.12416666659</v>
          </cell>
        </row>
        <row r="464">
          <cell r="Q464">
            <v>571265.37416666688</v>
          </cell>
        </row>
        <row r="465">
          <cell r="Q465">
            <v>878.33333333333337</v>
          </cell>
        </row>
        <row r="466">
          <cell r="Q466">
            <v>0</v>
          </cell>
        </row>
        <row r="467">
          <cell r="Q467">
            <v>0</v>
          </cell>
        </row>
        <row r="468">
          <cell r="Q468">
            <v>57119.762500000004</v>
          </cell>
        </row>
        <row r="469">
          <cell r="Q469">
            <v>0</v>
          </cell>
        </row>
        <row r="470">
          <cell r="Q470">
            <v>8679.0216666666656</v>
          </cell>
        </row>
        <row r="471">
          <cell r="Q471">
            <v>556670.22083333333</v>
          </cell>
        </row>
        <row r="472">
          <cell r="Q472">
            <v>0</v>
          </cell>
        </row>
        <row r="473">
          <cell r="Q473">
            <v>27453.89</v>
          </cell>
        </row>
        <row r="474">
          <cell r="Q474">
            <v>0</v>
          </cell>
        </row>
        <row r="475">
          <cell r="Q475">
            <v>27453.892500000002</v>
          </cell>
        </row>
        <row r="476">
          <cell r="Q476">
            <v>222083.93541666667</v>
          </cell>
        </row>
        <row r="477">
          <cell r="Q477">
            <v>223053.28875000004</v>
          </cell>
        </row>
        <row r="478">
          <cell r="Q478">
            <v>153988.245</v>
          </cell>
        </row>
        <row r="479">
          <cell r="Q479">
            <v>0</v>
          </cell>
        </row>
        <row r="480">
          <cell r="Q480">
            <v>0</v>
          </cell>
        </row>
        <row r="481">
          <cell r="Q481">
            <v>0</v>
          </cell>
        </row>
        <row r="482">
          <cell r="Q482">
            <v>0</v>
          </cell>
        </row>
        <row r="483">
          <cell r="Q483">
            <v>3351.6516666666666</v>
          </cell>
        </row>
        <row r="484">
          <cell r="Q484">
            <v>0</v>
          </cell>
        </row>
        <row r="485">
          <cell r="Q485">
            <v>586438.80208333337</v>
          </cell>
        </row>
        <row r="486">
          <cell r="Q486">
            <v>0</v>
          </cell>
        </row>
        <row r="487">
          <cell r="Q487">
            <v>6760.041666666667</v>
          </cell>
        </row>
        <row r="488">
          <cell r="Q488">
            <v>81223.847916666666</v>
          </cell>
        </row>
        <row r="489">
          <cell r="Q489">
            <v>0</v>
          </cell>
        </row>
        <row r="490">
          <cell r="Q490">
            <v>0</v>
          </cell>
        </row>
        <row r="491">
          <cell r="Q491">
            <v>0</v>
          </cell>
        </row>
        <row r="492">
          <cell r="Q492">
            <v>110450.01541666665</v>
          </cell>
        </row>
        <row r="493">
          <cell r="Q493">
            <v>59163.98750000001</v>
          </cell>
        </row>
        <row r="494">
          <cell r="Q494">
            <v>0</v>
          </cell>
        </row>
        <row r="495">
          <cell r="Q495">
            <v>252670.11041666669</v>
          </cell>
        </row>
        <row r="496">
          <cell r="Q496">
            <v>327748.67041666666</v>
          </cell>
        </row>
        <row r="497">
          <cell r="Q497">
            <v>206185.79666666663</v>
          </cell>
        </row>
        <row r="498">
          <cell r="Q498">
            <v>0</v>
          </cell>
        </row>
        <row r="499">
          <cell r="Q499">
            <v>40034.087500000001</v>
          </cell>
        </row>
        <row r="500">
          <cell r="Q500">
            <v>34063.090416666666</v>
          </cell>
        </row>
        <row r="501">
          <cell r="Q501">
            <v>0</v>
          </cell>
        </row>
        <row r="502">
          <cell r="Q502">
            <v>0</v>
          </cell>
        </row>
        <row r="503">
          <cell r="Q503">
            <v>112416.65083333333</v>
          </cell>
        </row>
        <row r="504">
          <cell r="Q504">
            <v>0</v>
          </cell>
        </row>
        <row r="505">
          <cell r="Q505">
            <v>18250</v>
          </cell>
        </row>
        <row r="506">
          <cell r="Q506">
            <v>217142.32250000001</v>
          </cell>
        </row>
        <row r="507">
          <cell r="Q507">
            <v>0</v>
          </cell>
        </row>
        <row r="508">
          <cell r="Q508">
            <v>469773.42124999996</v>
          </cell>
        </row>
        <row r="509">
          <cell r="Q509">
            <v>0</v>
          </cell>
        </row>
        <row r="510">
          <cell r="Q510">
            <v>453102.27208333329</v>
          </cell>
        </row>
        <row r="511">
          <cell r="Q511">
            <v>103867.38374999999</v>
          </cell>
        </row>
        <row r="512">
          <cell r="Q512">
            <v>13313.510416666666</v>
          </cell>
        </row>
        <row r="513">
          <cell r="Q513">
            <v>3193.75</v>
          </cell>
        </row>
        <row r="514">
          <cell r="Q514">
            <v>0</v>
          </cell>
        </row>
        <row r="515">
          <cell r="Q515">
            <v>149321.77291666667</v>
          </cell>
        </row>
        <row r="516">
          <cell r="Q516">
            <v>0</v>
          </cell>
        </row>
        <row r="517">
          <cell r="Q517">
            <v>34793.383333333339</v>
          </cell>
        </row>
        <row r="518">
          <cell r="Q518">
            <v>0</v>
          </cell>
        </row>
        <row r="519">
          <cell r="Q519">
            <v>0</v>
          </cell>
        </row>
        <row r="520">
          <cell r="Q520">
            <v>0</v>
          </cell>
        </row>
        <row r="521">
          <cell r="Q521">
            <v>0</v>
          </cell>
        </row>
        <row r="522">
          <cell r="Q522">
            <v>100606.16666666667</v>
          </cell>
        </row>
        <row r="523">
          <cell r="Q523">
            <v>0</v>
          </cell>
        </row>
        <row r="524">
          <cell r="Q524">
            <v>112800.85416666667</v>
          </cell>
        </row>
        <row r="525">
          <cell r="Q525">
            <v>75871.044999999998</v>
          </cell>
        </row>
        <row r="526">
          <cell r="Q526">
            <v>3264.6337500000004</v>
          </cell>
        </row>
        <row r="527">
          <cell r="Q527">
            <v>445654.04666666669</v>
          </cell>
        </row>
        <row r="528">
          <cell r="Q528">
            <v>0</v>
          </cell>
        </row>
        <row r="529">
          <cell r="Q529">
            <v>58205.029583333329</v>
          </cell>
        </row>
        <row r="530">
          <cell r="Q530">
            <v>0</v>
          </cell>
        </row>
        <row r="531">
          <cell r="Q531">
            <v>0</v>
          </cell>
        </row>
        <row r="532">
          <cell r="Q532">
            <v>0</v>
          </cell>
        </row>
        <row r="533">
          <cell r="Q533">
            <v>50968.555</v>
          </cell>
        </row>
        <row r="534">
          <cell r="Q534">
            <v>0</v>
          </cell>
        </row>
        <row r="535">
          <cell r="Q535">
            <v>0</v>
          </cell>
        </row>
        <row r="536">
          <cell r="Q536">
            <v>0</v>
          </cell>
        </row>
        <row r="537">
          <cell r="Q537">
            <v>0</v>
          </cell>
        </row>
        <row r="538">
          <cell r="Q538">
            <v>0</v>
          </cell>
        </row>
        <row r="539">
          <cell r="Q539">
            <v>0</v>
          </cell>
        </row>
        <row r="540">
          <cell r="Q540">
            <v>0</v>
          </cell>
        </row>
        <row r="541">
          <cell r="Q541">
            <v>0</v>
          </cell>
        </row>
        <row r="542">
          <cell r="Q542">
            <v>0</v>
          </cell>
        </row>
        <row r="543">
          <cell r="Q543">
            <v>0</v>
          </cell>
        </row>
        <row r="544">
          <cell r="Q544">
            <v>0</v>
          </cell>
        </row>
        <row r="545">
          <cell r="Q545">
            <v>26041.666666666668</v>
          </cell>
        </row>
        <row r="546">
          <cell r="Q546">
            <v>0</v>
          </cell>
        </row>
        <row r="547">
          <cell r="Q547">
            <v>0</v>
          </cell>
        </row>
        <row r="548">
          <cell r="Q548">
            <v>49887.405416666668</v>
          </cell>
        </row>
        <row r="549">
          <cell r="Q549">
            <v>54214.705416666671</v>
          </cell>
        </row>
        <row r="550">
          <cell r="Q550">
            <v>0</v>
          </cell>
        </row>
        <row r="551">
          <cell r="Q551">
            <v>48466.145833333336</v>
          </cell>
        </row>
        <row r="552">
          <cell r="Q552">
            <v>0</v>
          </cell>
        </row>
        <row r="553">
          <cell r="Q553">
            <v>0</v>
          </cell>
        </row>
        <row r="554">
          <cell r="Q554">
            <v>0</v>
          </cell>
        </row>
        <row r="555">
          <cell r="Q555">
            <v>0</v>
          </cell>
        </row>
        <row r="556">
          <cell r="Q556">
            <v>14444.516666666668</v>
          </cell>
        </row>
        <row r="557">
          <cell r="Q557">
            <v>34633.683333333334</v>
          </cell>
        </row>
        <row r="558">
          <cell r="Q558">
            <v>0</v>
          </cell>
        </row>
        <row r="559">
          <cell r="Q559">
            <v>301272.57041666663</v>
          </cell>
        </row>
        <row r="560">
          <cell r="Q560">
            <v>0</v>
          </cell>
        </row>
        <row r="561">
          <cell r="Q561">
            <v>0</v>
          </cell>
        </row>
        <row r="562">
          <cell r="Q562">
            <v>0</v>
          </cell>
        </row>
        <row r="563">
          <cell r="Q563">
            <v>307042.50625000003</v>
          </cell>
        </row>
        <row r="564">
          <cell r="Q564">
            <v>0</v>
          </cell>
        </row>
        <row r="565">
          <cell r="Q565">
            <v>0</v>
          </cell>
        </row>
        <row r="566">
          <cell r="Q566">
            <v>0</v>
          </cell>
        </row>
        <row r="567">
          <cell r="Q567">
            <v>0</v>
          </cell>
        </row>
        <row r="568">
          <cell r="Q568">
            <v>0</v>
          </cell>
        </row>
        <row r="569">
          <cell r="Q569">
            <v>17174.08666666667</v>
          </cell>
        </row>
        <row r="570">
          <cell r="Q570">
            <v>0</v>
          </cell>
        </row>
        <row r="571">
          <cell r="Q571">
            <v>2588.9316666666668</v>
          </cell>
        </row>
        <row r="572">
          <cell r="Q572">
            <v>54724.38</v>
          </cell>
        </row>
        <row r="573">
          <cell r="Q573">
            <v>26285.295833333334</v>
          </cell>
        </row>
        <row r="574">
          <cell r="Q574">
            <v>28082.875</v>
          </cell>
        </row>
        <row r="575">
          <cell r="Q575">
            <v>15713.192916666667</v>
          </cell>
        </row>
        <row r="576">
          <cell r="Q576">
            <v>63887.865000000013</v>
          </cell>
        </row>
        <row r="577">
          <cell r="Q577">
            <v>43253.875</v>
          </cell>
        </row>
        <row r="578">
          <cell r="Q578">
            <v>64248.770833333321</v>
          </cell>
        </row>
        <row r="579">
          <cell r="Q579">
            <v>12500</v>
          </cell>
        </row>
        <row r="580">
          <cell r="Q580">
            <v>0</v>
          </cell>
        </row>
        <row r="581">
          <cell r="Q581">
            <v>46283.902499999997</v>
          </cell>
        </row>
        <row r="582">
          <cell r="Q582">
            <v>79178.119583333333</v>
          </cell>
        </row>
        <row r="583">
          <cell r="Q583">
            <v>0</v>
          </cell>
        </row>
        <row r="584">
          <cell r="Q584">
            <v>15241.276666666667</v>
          </cell>
        </row>
        <row r="585">
          <cell r="Q585">
            <v>0</v>
          </cell>
        </row>
        <row r="586">
          <cell r="Q586">
            <v>55809.079166666663</v>
          </cell>
        </row>
        <row r="587">
          <cell r="Q587">
            <v>2401.7325000000001</v>
          </cell>
        </row>
        <row r="588">
          <cell r="Q588">
            <v>46109.795000000006</v>
          </cell>
        </row>
        <row r="589">
          <cell r="Q589">
            <v>2463.8962500000002</v>
          </cell>
        </row>
        <row r="590">
          <cell r="Q590">
            <v>216524.61375000002</v>
          </cell>
        </row>
        <row r="591">
          <cell r="Q591">
            <v>20761.075000000001</v>
          </cell>
        </row>
        <row r="592">
          <cell r="Q592">
            <v>104338.27625</v>
          </cell>
        </row>
        <row r="593">
          <cell r="Q593">
            <v>43468.762500000004</v>
          </cell>
        </row>
        <row r="594">
          <cell r="Q594">
            <v>157984.35916666666</v>
          </cell>
        </row>
        <row r="595">
          <cell r="Q595">
            <v>7254.9204166666677</v>
          </cell>
        </row>
        <row r="596">
          <cell r="Q596">
            <v>293079.46916666668</v>
          </cell>
        </row>
        <row r="597">
          <cell r="Q597">
            <v>11149.833333333334</v>
          </cell>
        </row>
        <row r="598">
          <cell r="Q598">
            <v>33016</v>
          </cell>
        </row>
        <row r="599">
          <cell r="Q599">
            <v>7432441.7958333315</v>
          </cell>
        </row>
        <row r="600">
          <cell r="Q600">
            <v>793976.26000000013</v>
          </cell>
        </row>
        <row r="601">
          <cell r="Q601">
            <v>40659.123333333337</v>
          </cell>
        </row>
        <row r="602">
          <cell r="Q602">
            <v>56478.280416666668</v>
          </cell>
        </row>
        <row r="603">
          <cell r="Q603">
            <v>47874.539166666662</v>
          </cell>
        </row>
        <row r="604">
          <cell r="Q604">
            <v>52566.802083333336</v>
          </cell>
        </row>
        <row r="605">
          <cell r="Q605">
            <v>1669164.6354166667</v>
          </cell>
        </row>
        <row r="606">
          <cell r="Q606">
            <v>113724.8875</v>
          </cell>
        </row>
        <row r="607">
          <cell r="Q607">
            <v>12136.25</v>
          </cell>
        </row>
        <row r="608">
          <cell r="Q608">
            <v>99495.160416666666</v>
          </cell>
        </row>
        <row r="609">
          <cell r="Q609">
            <v>69350</v>
          </cell>
        </row>
        <row r="610">
          <cell r="Q610">
            <v>47500</v>
          </cell>
        </row>
        <row r="611">
          <cell r="Q611">
            <v>78892.085000000006</v>
          </cell>
        </row>
        <row r="612">
          <cell r="Q612">
            <v>25566.824999999997</v>
          </cell>
        </row>
        <row r="613">
          <cell r="Q613">
            <v>68255</v>
          </cell>
        </row>
        <row r="614">
          <cell r="Q614">
            <v>606385.94999999984</v>
          </cell>
        </row>
        <row r="615">
          <cell r="Q615">
            <v>24637.5</v>
          </cell>
        </row>
        <row r="616">
          <cell r="Q616">
            <v>3089.2229166666671</v>
          </cell>
        </row>
        <row r="617">
          <cell r="Q617">
            <v>6068.125</v>
          </cell>
        </row>
        <row r="618">
          <cell r="Q618">
            <v>1359.3287499999999</v>
          </cell>
        </row>
        <row r="619">
          <cell r="Q619">
            <v>180462.08333333334</v>
          </cell>
        </row>
        <row r="620">
          <cell r="Q620">
            <v>21666.666666666668</v>
          </cell>
        </row>
        <row r="621">
          <cell r="Q621">
            <v>16425</v>
          </cell>
        </row>
        <row r="622">
          <cell r="Q622">
            <v>74047.83</v>
          </cell>
        </row>
        <row r="623">
          <cell r="Q623">
            <v>16926.875</v>
          </cell>
        </row>
        <row r="624">
          <cell r="Q624">
            <v>58333.333333333336</v>
          </cell>
        </row>
        <row r="625">
          <cell r="Q625">
            <v>27375</v>
          </cell>
        </row>
        <row r="626">
          <cell r="Q626">
            <v>389911.44708333345</v>
          </cell>
        </row>
        <row r="627">
          <cell r="Q627">
            <v>84207.6</v>
          </cell>
        </row>
        <row r="628">
          <cell r="Q628">
            <v>946564.0625</v>
          </cell>
        </row>
        <row r="629">
          <cell r="Q629">
            <v>2033.09375</v>
          </cell>
        </row>
        <row r="630">
          <cell r="Q630">
            <v>1115.9845833333334</v>
          </cell>
        </row>
        <row r="631">
          <cell r="Q631">
            <v>32.518750000000004</v>
          </cell>
        </row>
        <row r="632">
          <cell r="Q632">
            <v>6876.25</v>
          </cell>
        </row>
        <row r="633">
          <cell r="Q633">
            <v>166985.52083333334</v>
          </cell>
        </row>
        <row r="634">
          <cell r="Q634">
            <v>65479.671666666683</v>
          </cell>
        </row>
        <row r="635">
          <cell r="Q635">
            <v>871588.46250000002</v>
          </cell>
        </row>
        <row r="636">
          <cell r="Q636">
            <v>946635.83791666664</v>
          </cell>
        </row>
        <row r="637">
          <cell r="Q637">
            <v>1885625.4600000002</v>
          </cell>
        </row>
        <row r="638">
          <cell r="Q638">
            <v>1718451.4483333335</v>
          </cell>
        </row>
        <row r="639">
          <cell r="Q639">
            <v>2063.52</v>
          </cell>
        </row>
        <row r="640">
          <cell r="Q640">
            <v>708148.74583333347</v>
          </cell>
        </row>
        <row r="641">
          <cell r="Q641">
            <v>692427.16666666663</v>
          </cell>
        </row>
        <row r="642">
          <cell r="Q642">
            <v>92033.164166666669</v>
          </cell>
        </row>
        <row r="643">
          <cell r="Q643">
            <v>155158.47208333333</v>
          </cell>
        </row>
        <row r="644">
          <cell r="Q644">
            <v>5663.5758333333333</v>
          </cell>
        </row>
        <row r="645">
          <cell r="Q645">
            <v>-6001113.595416666</v>
          </cell>
        </row>
        <row r="646">
          <cell r="Q646">
            <v>-946564.0625</v>
          </cell>
        </row>
        <row r="647">
          <cell r="Q647">
            <v>-1535624.4320833331</v>
          </cell>
        </row>
        <row r="648">
          <cell r="Q648">
            <v>6001113.595416666</v>
          </cell>
        </row>
        <row r="649">
          <cell r="Q649">
            <v>946564.0625</v>
          </cell>
        </row>
        <row r="650">
          <cell r="Q650">
            <v>1535624.4320833331</v>
          </cell>
        </row>
        <row r="651">
          <cell r="Q651">
            <v>0</v>
          </cell>
        </row>
        <row r="652">
          <cell r="Q652">
            <v>0</v>
          </cell>
        </row>
        <row r="653">
          <cell r="Q653">
            <v>0</v>
          </cell>
        </row>
        <row r="654">
          <cell r="Q654">
            <v>0</v>
          </cell>
        </row>
        <row r="655">
          <cell r="Q655">
            <v>0</v>
          </cell>
        </row>
        <row r="656">
          <cell r="Q656">
            <v>0</v>
          </cell>
        </row>
        <row r="657">
          <cell r="Q657">
            <v>117809063.05624999</v>
          </cell>
        </row>
        <row r="658">
          <cell r="Q658">
            <v>39376843.41041667</v>
          </cell>
        </row>
        <row r="659">
          <cell r="Q659">
            <v>0</v>
          </cell>
        </row>
        <row r="660">
          <cell r="Q660">
            <v>0</v>
          </cell>
        </row>
        <row r="661">
          <cell r="Q661">
            <v>0</v>
          </cell>
        </row>
        <row r="662">
          <cell r="Q662">
            <v>7217785.4637500001</v>
          </cell>
        </row>
        <row r="663">
          <cell r="Q663">
            <v>22035199.405833334</v>
          </cell>
        </row>
        <row r="664">
          <cell r="Q664">
            <v>7041192.7858333327</v>
          </cell>
        </row>
        <row r="665">
          <cell r="Q665">
            <v>5303015.663333334</v>
          </cell>
        </row>
        <row r="666">
          <cell r="Q666">
            <v>1355187.3216666665</v>
          </cell>
        </row>
        <row r="667">
          <cell r="Q667">
            <v>0</v>
          </cell>
        </row>
        <row r="668">
          <cell r="Q668">
            <v>0</v>
          </cell>
        </row>
        <row r="669">
          <cell r="Q669">
            <v>0</v>
          </cell>
        </row>
        <row r="670">
          <cell r="Q670">
            <v>0</v>
          </cell>
        </row>
        <row r="671">
          <cell r="Q671">
            <v>0</v>
          </cell>
        </row>
        <row r="672">
          <cell r="Q672">
            <v>0</v>
          </cell>
        </row>
        <row r="673">
          <cell r="Q673">
            <v>0</v>
          </cell>
        </row>
        <row r="674">
          <cell r="Q674">
            <v>0</v>
          </cell>
        </row>
        <row r="675">
          <cell r="Q675">
            <v>0</v>
          </cell>
        </row>
        <row r="676">
          <cell r="Q676">
            <v>0</v>
          </cell>
        </row>
        <row r="677">
          <cell r="Q677">
            <v>0</v>
          </cell>
        </row>
        <row r="678">
          <cell r="Q678">
            <v>0</v>
          </cell>
        </row>
        <row r="679">
          <cell r="Q679">
            <v>0</v>
          </cell>
        </row>
        <row r="680">
          <cell r="Q680">
            <v>0</v>
          </cell>
        </row>
        <row r="681">
          <cell r="Q681">
            <v>0</v>
          </cell>
        </row>
        <row r="682">
          <cell r="Q682">
            <v>0</v>
          </cell>
        </row>
        <row r="683">
          <cell r="Q683">
            <v>0</v>
          </cell>
        </row>
        <row r="684">
          <cell r="Q684">
            <v>0</v>
          </cell>
        </row>
        <row r="685">
          <cell r="Q685">
            <v>0</v>
          </cell>
        </row>
        <row r="686">
          <cell r="Q686">
            <v>0</v>
          </cell>
        </row>
        <row r="687">
          <cell r="Q687">
            <v>0</v>
          </cell>
        </row>
        <row r="688">
          <cell r="Q688">
            <v>0</v>
          </cell>
        </row>
        <row r="689">
          <cell r="Q689">
            <v>0</v>
          </cell>
        </row>
        <row r="690">
          <cell r="Q690">
            <v>222884.67999999996</v>
          </cell>
        </row>
        <row r="691">
          <cell r="Q691">
            <v>0</v>
          </cell>
        </row>
        <row r="692">
          <cell r="Q692">
            <v>0</v>
          </cell>
        </row>
        <row r="693">
          <cell r="Q693">
            <v>43172.330000000009</v>
          </cell>
        </row>
        <row r="694">
          <cell r="Q694">
            <v>0</v>
          </cell>
        </row>
        <row r="695">
          <cell r="Q695">
            <v>0</v>
          </cell>
        </row>
        <row r="696">
          <cell r="Q696">
            <v>0</v>
          </cell>
        </row>
        <row r="697">
          <cell r="Q697">
            <v>1571991.0500000005</v>
          </cell>
        </row>
        <row r="698">
          <cell r="Q698">
            <v>4402186.864583333</v>
          </cell>
        </row>
        <row r="699">
          <cell r="Q699">
            <v>1233961.24</v>
          </cell>
        </row>
        <row r="700">
          <cell r="Q700">
            <v>0</v>
          </cell>
        </row>
        <row r="701">
          <cell r="Q701">
            <v>208532.30000000002</v>
          </cell>
        </row>
        <row r="702">
          <cell r="Q702">
            <v>0</v>
          </cell>
        </row>
        <row r="703">
          <cell r="Q703">
            <v>0</v>
          </cell>
        </row>
        <row r="704">
          <cell r="Q704">
            <v>0</v>
          </cell>
        </row>
        <row r="705">
          <cell r="Q705">
            <v>0</v>
          </cell>
        </row>
        <row r="706">
          <cell r="Q706">
            <v>0</v>
          </cell>
        </row>
        <row r="707">
          <cell r="Q707">
            <v>0</v>
          </cell>
        </row>
        <row r="708">
          <cell r="Q708">
            <v>1180383.8399999999</v>
          </cell>
        </row>
        <row r="709">
          <cell r="Q709">
            <v>0</v>
          </cell>
        </row>
        <row r="710">
          <cell r="Q710">
            <v>411991.16</v>
          </cell>
        </row>
        <row r="711">
          <cell r="Q711">
            <v>0</v>
          </cell>
        </row>
        <row r="712">
          <cell r="Q712">
            <v>0</v>
          </cell>
        </row>
        <row r="713">
          <cell r="Q713">
            <v>0</v>
          </cell>
        </row>
        <row r="714">
          <cell r="Q714">
            <v>0</v>
          </cell>
        </row>
        <row r="715">
          <cell r="Q715">
            <v>0</v>
          </cell>
        </row>
        <row r="716">
          <cell r="Q716">
            <v>0</v>
          </cell>
        </row>
        <row r="717">
          <cell r="Q717">
            <v>0</v>
          </cell>
        </row>
        <row r="718">
          <cell r="Q718">
            <v>0</v>
          </cell>
        </row>
        <row r="719">
          <cell r="Q719">
            <v>0</v>
          </cell>
        </row>
        <row r="720">
          <cell r="Q720">
            <v>0</v>
          </cell>
        </row>
        <row r="721">
          <cell r="Q721">
            <v>0</v>
          </cell>
        </row>
        <row r="722">
          <cell r="Q722">
            <v>763088.89</v>
          </cell>
        </row>
        <row r="723">
          <cell r="Q723">
            <v>1370891.7337499997</v>
          </cell>
        </row>
        <row r="724">
          <cell r="Q724">
            <v>0</v>
          </cell>
        </row>
        <row r="725">
          <cell r="Q725">
            <v>0</v>
          </cell>
        </row>
        <row r="726">
          <cell r="Q726">
            <v>0</v>
          </cell>
        </row>
        <row r="727">
          <cell r="Q727">
            <v>0</v>
          </cell>
        </row>
        <row r="728">
          <cell r="Q728">
            <v>2218962.89</v>
          </cell>
        </row>
        <row r="729">
          <cell r="Q729">
            <v>455590.58000000007</v>
          </cell>
        </row>
        <row r="730">
          <cell r="Q730">
            <v>0</v>
          </cell>
        </row>
        <row r="731">
          <cell r="Q731">
            <v>0</v>
          </cell>
        </row>
        <row r="732">
          <cell r="Q732">
            <v>1711147.96</v>
          </cell>
        </row>
        <row r="733">
          <cell r="Q733">
            <v>2006765.47</v>
          </cell>
        </row>
        <row r="734">
          <cell r="Q734">
            <v>0</v>
          </cell>
        </row>
        <row r="735">
          <cell r="Q735">
            <v>490139.41000000009</v>
          </cell>
        </row>
        <row r="736">
          <cell r="Q736">
            <v>0</v>
          </cell>
        </row>
        <row r="737">
          <cell r="Q737">
            <v>491556.76999999984</v>
          </cell>
        </row>
        <row r="738">
          <cell r="Q738">
            <v>378712.48</v>
          </cell>
        </row>
        <row r="739">
          <cell r="Q739">
            <v>0</v>
          </cell>
        </row>
        <row r="740">
          <cell r="Q740">
            <v>2780075.0099999993</v>
          </cell>
        </row>
        <row r="741">
          <cell r="Q741">
            <v>2698747.91</v>
          </cell>
        </row>
        <row r="742">
          <cell r="Q742">
            <v>2091747.88</v>
          </cell>
        </row>
        <row r="743">
          <cell r="Q743">
            <v>2566075.6200000006</v>
          </cell>
        </row>
        <row r="744">
          <cell r="Q744">
            <v>0</v>
          </cell>
        </row>
        <row r="745">
          <cell r="Q745">
            <v>0</v>
          </cell>
        </row>
        <row r="746">
          <cell r="Q746">
            <v>0</v>
          </cell>
        </row>
        <row r="747">
          <cell r="Q747">
            <v>0</v>
          </cell>
        </row>
        <row r="748">
          <cell r="Q748">
            <v>0</v>
          </cell>
        </row>
        <row r="749">
          <cell r="Q749">
            <v>0</v>
          </cell>
        </row>
        <row r="750">
          <cell r="Q750">
            <v>0</v>
          </cell>
        </row>
        <row r="751">
          <cell r="Q751">
            <v>20561659</v>
          </cell>
        </row>
        <row r="752">
          <cell r="Q752">
            <v>0</v>
          </cell>
        </row>
        <row r="753">
          <cell r="Q753">
            <v>0</v>
          </cell>
        </row>
        <row r="754">
          <cell r="Q754">
            <v>50185.88</v>
          </cell>
        </row>
        <row r="755">
          <cell r="Q755">
            <v>0</v>
          </cell>
        </row>
        <row r="756">
          <cell r="Q756">
            <v>60295490.29999999</v>
          </cell>
        </row>
        <row r="757">
          <cell r="Q757">
            <v>596566.76999999967</v>
          </cell>
        </row>
        <row r="758">
          <cell r="Q758">
            <v>18185599.295416664</v>
          </cell>
        </row>
        <row r="759">
          <cell r="Q759">
            <v>20945872.944583334</v>
          </cell>
        </row>
        <row r="760">
          <cell r="Q760">
            <v>2551847.0400000005</v>
          </cell>
        </row>
        <row r="761">
          <cell r="Q761">
            <v>0</v>
          </cell>
        </row>
        <row r="762">
          <cell r="Q762">
            <v>65708856.94000002</v>
          </cell>
        </row>
        <row r="763">
          <cell r="Q763">
            <v>743111.53000000014</v>
          </cell>
        </row>
        <row r="764">
          <cell r="Q764">
            <v>-18818583.699999996</v>
          </cell>
        </row>
        <row r="765">
          <cell r="Q765">
            <v>-18247820.240000002</v>
          </cell>
        </row>
        <row r="766">
          <cell r="Q766">
            <v>-30211680.610000011</v>
          </cell>
        </row>
        <row r="767">
          <cell r="Q767">
            <v>180950.83</v>
          </cell>
        </row>
        <row r="768">
          <cell r="Q768">
            <v>9721847.8937500026</v>
          </cell>
        </row>
        <row r="769">
          <cell r="Q769">
            <v>0</v>
          </cell>
        </row>
        <row r="770">
          <cell r="Q770">
            <v>1368237.4495833332</v>
          </cell>
        </row>
        <row r="771">
          <cell r="Q771">
            <v>0</v>
          </cell>
        </row>
        <row r="772">
          <cell r="Q772">
            <v>80895649.622916669</v>
          </cell>
        </row>
        <row r="773">
          <cell r="Q773">
            <v>51386936.710416667</v>
          </cell>
        </row>
        <row r="774">
          <cell r="Q774">
            <v>11077737.209166666</v>
          </cell>
        </row>
        <row r="775">
          <cell r="Q775">
            <v>21589277</v>
          </cell>
        </row>
        <row r="776">
          <cell r="Q776">
            <v>-3363058.9066666667</v>
          </cell>
        </row>
        <row r="777">
          <cell r="Q777">
            <v>-16862150.699999999</v>
          </cell>
        </row>
        <row r="778">
          <cell r="Q778">
            <v>1142944</v>
          </cell>
        </row>
        <row r="779">
          <cell r="Q779">
            <v>113632921</v>
          </cell>
        </row>
        <row r="780">
          <cell r="Q780">
            <v>-109224737.98999999</v>
          </cell>
        </row>
        <row r="781">
          <cell r="Q781">
            <v>0</v>
          </cell>
        </row>
        <row r="782">
          <cell r="Q782">
            <v>0</v>
          </cell>
        </row>
        <row r="783">
          <cell r="Q783">
            <v>0</v>
          </cell>
        </row>
        <row r="784">
          <cell r="Q784">
            <v>0</v>
          </cell>
        </row>
        <row r="785">
          <cell r="Q785">
            <v>0</v>
          </cell>
        </row>
        <row r="786">
          <cell r="Q786">
            <v>0</v>
          </cell>
        </row>
        <row r="787">
          <cell r="Q787">
            <v>0</v>
          </cell>
        </row>
        <row r="788">
          <cell r="Q788">
            <v>0</v>
          </cell>
        </row>
        <row r="789">
          <cell r="Q789">
            <v>228537.25</v>
          </cell>
        </row>
        <row r="790">
          <cell r="Q790">
            <v>-228537.25</v>
          </cell>
        </row>
        <row r="791">
          <cell r="Q791">
            <v>0</v>
          </cell>
        </row>
        <row r="792">
          <cell r="Q792">
            <v>30000</v>
          </cell>
        </row>
        <row r="793">
          <cell r="Q793">
            <v>0</v>
          </cell>
        </row>
        <row r="794">
          <cell r="Q794">
            <v>0</v>
          </cell>
        </row>
        <row r="795">
          <cell r="Q795">
            <v>110455689.46000002</v>
          </cell>
        </row>
        <row r="796">
          <cell r="Q796">
            <v>0</v>
          </cell>
        </row>
        <row r="797">
          <cell r="Q797">
            <v>0</v>
          </cell>
        </row>
        <row r="798">
          <cell r="Q798">
            <v>0</v>
          </cell>
        </row>
        <row r="799">
          <cell r="Q799">
            <v>0</v>
          </cell>
        </row>
        <row r="800">
          <cell r="Q800">
            <v>13262.01</v>
          </cell>
        </row>
        <row r="801">
          <cell r="Q801">
            <v>0</v>
          </cell>
        </row>
        <row r="802">
          <cell r="Q802">
            <v>0</v>
          </cell>
        </row>
        <row r="803">
          <cell r="Q803">
            <v>0</v>
          </cell>
        </row>
        <row r="804">
          <cell r="Q804">
            <v>0</v>
          </cell>
        </row>
        <row r="805">
          <cell r="Q805">
            <v>0</v>
          </cell>
        </row>
        <row r="806">
          <cell r="Q806">
            <v>0</v>
          </cell>
        </row>
        <row r="807">
          <cell r="Q807">
            <v>-57203590.496666662</v>
          </cell>
        </row>
        <row r="808">
          <cell r="Q808">
            <v>70002824.639166668</v>
          </cell>
        </row>
        <row r="809">
          <cell r="Q809">
            <v>0</v>
          </cell>
        </row>
        <row r="810">
          <cell r="Q810">
            <v>-474402.13999999996</v>
          </cell>
        </row>
        <row r="811">
          <cell r="Q811">
            <v>3693915.5</v>
          </cell>
        </row>
        <row r="812">
          <cell r="Q812">
            <v>-3693915.5</v>
          </cell>
        </row>
        <row r="813">
          <cell r="Q813">
            <v>1244695.125</v>
          </cell>
        </row>
        <row r="814">
          <cell r="Q814">
            <v>-1244695.125</v>
          </cell>
        </row>
        <row r="815">
          <cell r="Q815">
            <v>-1546936</v>
          </cell>
        </row>
        <row r="816">
          <cell r="Q816">
            <v>1546936</v>
          </cell>
        </row>
        <row r="817">
          <cell r="Q817">
            <v>7542206.333333333</v>
          </cell>
        </row>
        <row r="818">
          <cell r="Q818">
            <v>-7542206.333333333</v>
          </cell>
        </row>
        <row r="819">
          <cell r="Q819">
            <v>3817716.25</v>
          </cell>
        </row>
        <row r="820">
          <cell r="Q820">
            <v>0</v>
          </cell>
        </row>
        <row r="821">
          <cell r="Q821">
            <v>-83879.125</v>
          </cell>
        </row>
        <row r="822">
          <cell r="Q822">
            <v>83879.125</v>
          </cell>
        </row>
        <row r="823">
          <cell r="Q823">
            <v>-3776583.625</v>
          </cell>
        </row>
        <row r="824">
          <cell r="Q824">
            <v>3776583.625</v>
          </cell>
        </row>
        <row r="825">
          <cell r="Q825">
            <v>-220615.5</v>
          </cell>
        </row>
        <row r="826">
          <cell r="Q826">
            <v>220615.5</v>
          </cell>
        </row>
        <row r="827">
          <cell r="Q827">
            <v>3783762</v>
          </cell>
        </row>
        <row r="828">
          <cell r="Q828">
            <v>-3783762</v>
          </cell>
        </row>
        <row r="829">
          <cell r="Q829">
            <v>4520441</v>
          </cell>
        </row>
        <row r="830">
          <cell r="Q830">
            <v>0</v>
          </cell>
        </row>
        <row r="831">
          <cell r="Q831">
            <v>0</v>
          </cell>
        </row>
        <row r="832">
          <cell r="Q832">
            <v>0</v>
          </cell>
        </row>
        <row r="833">
          <cell r="Q833">
            <v>0</v>
          </cell>
        </row>
        <row r="834">
          <cell r="Q834">
            <v>0</v>
          </cell>
        </row>
        <row r="835">
          <cell r="Q835">
            <v>2749643.0799999996</v>
          </cell>
        </row>
        <row r="836">
          <cell r="Q836">
            <v>-4520441</v>
          </cell>
        </row>
        <row r="837">
          <cell r="Q837">
            <v>0</v>
          </cell>
        </row>
        <row r="838">
          <cell r="Q838">
            <v>0</v>
          </cell>
        </row>
        <row r="839">
          <cell r="Q839">
            <v>0</v>
          </cell>
        </row>
        <row r="840">
          <cell r="Q840">
            <v>0</v>
          </cell>
        </row>
        <row r="841">
          <cell r="Q841">
            <v>0</v>
          </cell>
        </row>
        <row r="842">
          <cell r="Q842">
            <v>-34827817</v>
          </cell>
        </row>
        <row r="843">
          <cell r="Q843">
            <v>34827817</v>
          </cell>
        </row>
        <row r="844">
          <cell r="Q844">
            <v>0</v>
          </cell>
        </row>
        <row r="845">
          <cell r="Q845">
            <v>-25644564</v>
          </cell>
        </row>
        <row r="846">
          <cell r="Q846">
            <v>25644564</v>
          </cell>
        </row>
        <row r="847">
          <cell r="Q847">
            <v>-37820616.75</v>
          </cell>
        </row>
        <row r="848">
          <cell r="Q848">
            <v>37820616.75</v>
          </cell>
        </row>
        <row r="849">
          <cell r="Q849">
            <v>40067181.375</v>
          </cell>
        </row>
        <row r="850">
          <cell r="Q850">
            <v>-40067181.375</v>
          </cell>
        </row>
        <row r="851">
          <cell r="Q851">
            <v>10110014.75</v>
          </cell>
        </row>
        <row r="852">
          <cell r="Q852">
            <v>-10110014.75</v>
          </cell>
        </row>
        <row r="853">
          <cell r="Q853">
            <v>251146.71875</v>
          </cell>
        </row>
        <row r="854">
          <cell r="Q854">
            <v>1287.90625</v>
          </cell>
        </row>
        <row r="855">
          <cell r="Q855">
            <v>198720.6875</v>
          </cell>
        </row>
        <row r="856">
          <cell r="Q856">
            <v>0</v>
          </cell>
        </row>
        <row r="857">
          <cell r="Q857">
            <v>2145060.8287499999</v>
          </cell>
        </row>
        <row r="858">
          <cell r="Q858">
            <v>449095.91166666668</v>
          </cell>
        </row>
        <row r="859">
          <cell r="Q859">
            <v>354042.84916666662</v>
          </cell>
        </row>
        <row r="860">
          <cell r="Q860">
            <v>0</v>
          </cell>
        </row>
        <row r="861">
          <cell r="Q861">
            <v>0</v>
          </cell>
        </row>
        <row r="862">
          <cell r="Q862">
            <v>68955037.953333333</v>
          </cell>
        </row>
        <row r="863">
          <cell r="Q863">
            <v>14572389</v>
          </cell>
        </row>
        <row r="864">
          <cell r="Q864">
            <v>1874999.78</v>
          </cell>
        </row>
        <row r="865">
          <cell r="Q865">
            <v>765556.50250000006</v>
          </cell>
        </row>
        <row r="866">
          <cell r="Q866">
            <v>0</v>
          </cell>
        </row>
        <row r="867">
          <cell r="Q867">
            <v>0</v>
          </cell>
        </row>
        <row r="868">
          <cell r="Q868">
            <v>0</v>
          </cell>
        </row>
        <row r="869">
          <cell r="Q869">
            <v>20000</v>
          </cell>
        </row>
        <row r="870">
          <cell r="Q870">
            <v>0</v>
          </cell>
        </row>
        <row r="871">
          <cell r="Q871">
            <v>0</v>
          </cell>
        </row>
        <row r="872">
          <cell r="Q872">
            <v>198092.16</v>
          </cell>
        </row>
        <row r="873">
          <cell r="Q873">
            <v>0</v>
          </cell>
        </row>
        <row r="874">
          <cell r="Q874">
            <v>0</v>
          </cell>
        </row>
        <row r="875">
          <cell r="Q875">
            <v>0</v>
          </cell>
        </row>
        <row r="876">
          <cell r="Q876">
            <v>0</v>
          </cell>
        </row>
        <row r="877">
          <cell r="Q877">
            <v>0</v>
          </cell>
        </row>
        <row r="878">
          <cell r="Q878">
            <v>0</v>
          </cell>
        </row>
        <row r="879">
          <cell r="Q879">
            <v>0</v>
          </cell>
        </row>
        <row r="880">
          <cell r="Q880">
            <v>0</v>
          </cell>
        </row>
        <row r="881">
          <cell r="Q881">
            <v>0</v>
          </cell>
        </row>
        <row r="882">
          <cell r="Q882">
            <v>0</v>
          </cell>
        </row>
        <row r="883">
          <cell r="Q883">
            <v>25799227.879999999</v>
          </cell>
        </row>
        <row r="884">
          <cell r="Q884">
            <v>0</v>
          </cell>
        </row>
        <row r="885">
          <cell r="Q885">
            <v>15256064.069999995</v>
          </cell>
        </row>
        <row r="886">
          <cell r="Q886">
            <v>0</v>
          </cell>
        </row>
        <row r="887">
          <cell r="Q887">
            <v>2873005.7599999993</v>
          </cell>
        </row>
        <row r="888">
          <cell r="Q888">
            <v>-228709.77</v>
          </cell>
        </row>
        <row r="889">
          <cell r="Q889">
            <v>107024.51</v>
          </cell>
        </row>
        <row r="890">
          <cell r="Q890">
            <v>1031542.8499999997</v>
          </cell>
        </row>
        <row r="891">
          <cell r="Q891">
            <v>671052.84</v>
          </cell>
        </row>
        <row r="892">
          <cell r="Q892">
            <v>0</v>
          </cell>
        </row>
        <row r="893">
          <cell r="Q893">
            <v>-100555.30000000003</v>
          </cell>
        </row>
        <row r="894">
          <cell r="Q894">
            <v>3769772.4699999993</v>
          </cell>
        </row>
        <row r="895">
          <cell r="Q895">
            <v>-2066473.7220833332</v>
          </cell>
        </row>
        <row r="896">
          <cell r="Q896">
            <v>0</v>
          </cell>
        </row>
        <row r="897">
          <cell r="Q897">
            <v>0</v>
          </cell>
        </row>
        <row r="898">
          <cell r="Q898">
            <v>280448.88625000004</v>
          </cell>
        </row>
        <row r="899">
          <cell r="Q899">
            <v>169602.12999999998</v>
          </cell>
        </row>
        <row r="900">
          <cell r="Q900">
            <v>133750.42999999996</v>
          </cell>
        </row>
        <row r="901">
          <cell r="Q901">
            <v>53995.63</v>
          </cell>
        </row>
        <row r="902">
          <cell r="Q902">
            <v>67987.449999999983</v>
          </cell>
        </row>
        <row r="903">
          <cell r="Q903">
            <v>0</v>
          </cell>
        </row>
        <row r="904">
          <cell r="Q904">
            <v>0</v>
          </cell>
        </row>
        <row r="905">
          <cell r="Q905">
            <v>0</v>
          </cell>
        </row>
        <row r="906">
          <cell r="Q906">
            <v>0</v>
          </cell>
        </row>
        <row r="907">
          <cell r="Q907">
            <v>0</v>
          </cell>
        </row>
        <row r="908">
          <cell r="Q908">
            <v>10228552.124166666</v>
          </cell>
        </row>
        <row r="909">
          <cell r="Q909">
            <v>3781690.7041666661</v>
          </cell>
        </row>
        <row r="910">
          <cell r="Q910">
            <v>21811126.333333332</v>
          </cell>
        </row>
        <row r="911">
          <cell r="Q911">
            <v>7331839.958333333</v>
          </cell>
        </row>
        <row r="912">
          <cell r="Q912">
            <v>23955040.440000001</v>
          </cell>
        </row>
        <row r="913">
          <cell r="Q913">
            <v>56723957.899166666</v>
          </cell>
        </row>
        <row r="914">
          <cell r="Q914">
            <v>7881816.6462499993</v>
          </cell>
        </row>
        <row r="915">
          <cell r="Q915">
            <v>11142703.620833334</v>
          </cell>
        </row>
        <row r="916">
          <cell r="Q916">
            <v>721870.09958333336</v>
          </cell>
        </row>
        <row r="917">
          <cell r="Q917">
            <v>1543378.0579166666</v>
          </cell>
        </row>
        <row r="918">
          <cell r="Q918">
            <v>289581.61249999999</v>
          </cell>
        </row>
        <row r="919">
          <cell r="Q919">
            <v>392067.17375000002</v>
          </cell>
        </row>
        <row r="920">
          <cell r="Q920">
            <v>795237.86708333332</v>
          </cell>
        </row>
        <row r="921">
          <cell r="Q921">
            <v>1504847.7833333334</v>
          </cell>
        </row>
        <row r="922">
          <cell r="Q922">
            <v>203333.33333333334</v>
          </cell>
        </row>
        <row r="923">
          <cell r="Q923">
            <v>0</v>
          </cell>
        </row>
        <row r="924">
          <cell r="Q924">
            <v>31344.464999999997</v>
          </cell>
        </row>
        <row r="925">
          <cell r="Q925">
            <v>65749.960416666654</v>
          </cell>
        </row>
        <row r="926">
          <cell r="Q926">
            <v>0</v>
          </cell>
        </row>
        <row r="927">
          <cell r="Q927">
            <v>16198179.76</v>
          </cell>
        </row>
        <row r="928">
          <cell r="Q928">
            <v>1739485.8999999997</v>
          </cell>
        </row>
        <row r="929">
          <cell r="Q929">
            <v>6830645.7199999997</v>
          </cell>
        </row>
        <row r="930">
          <cell r="Q930">
            <v>107829249.96791667</v>
          </cell>
        </row>
        <row r="931">
          <cell r="Q931">
            <v>33457621.364999995</v>
          </cell>
        </row>
        <row r="932">
          <cell r="Q932">
            <v>3347785.6533333329</v>
          </cell>
        </row>
        <row r="933">
          <cell r="Q933">
            <v>1309019.4429166666</v>
          </cell>
        </row>
        <row r="934">
          <cell r="Q934">
            <v>0</v>
          </cell>
        </row>
        <row r="935">
          <cell r="Q935">
            <v>24750647.779583331</v>
          </cell>
        </row>
        <row r="936">
          <cell r="Q936">
            <v>9366291.5458333325</v>
          </cell>
        </row>
        <row r="937">
          <cell r="Q937">
            <v>0</v>
          </cell>
        </row>
        <row r="938">
          <cell r="Q938">
            <v>-135915966.11333331</v>
          </cell>
        </row>
        <row r="939">
          <cell r="Q939">
            <v>-44129026.592083335</v>
          </cell>
        </row>
        <row r="940">
          <cell r="Q940">
            <v>0</v>
          </cell>
        </row>
        <row r="941">
          <cell r="Q941">
            <v>4959.46875</v>
          </cell>
        </row>
        <row r="942">
          <cell r="Q942">
            <v>0</v>
          </cell>
        </row>
        <row r="943">
          <cell r="Q943">
            <v>920042.79166666663</v>
          </cell>
        </row>
        <row r="944">
          <cell r="Q944">
            <v>0</v>
          </cell>
        </row>
        <row r="945">
          <cell r="Q945">
            <v>4255217.2408333337</v>
          </cell>
        </row>
        <row r="946">
          <cell r="Q946">
            <v>11491693.182499999</v>
          </cell>
        </row>
        <row r="947">
          <cell r="Q947">
            <v>2160569.9000000004</v>
          </cell>
        </row>
        <row r="948">
          <cell r="Q948">
            <v>5307130.0704166675</v>
          </cell>
        </row>
        <row r="949">
          <cell r="Q949">
            <v>246737.05625000002</v>
          </cell>
        </row>
        <row r="950">
          <cell r="Q950">
            <v>432080.20083333337</v>
          </cell>
        </row>
        <row r="951">
          <cell r="Q951">
            <v>-3270965.1666666665</v>
          </cell>
        </row>
        <row r="952">
          <cell r="Q952">
            <v>3270965.1666666665</v>
          </cell>
        </row>
        <row r="953">
          <cell r="Q953">
            <v>0</v>
          </cell>
        </row>
        <row r="954">
          <cell r="Q954">
            <v>0</v>
          </cell>
        </row>
        <row r="955">
          <cell r="Q955">
            <v>0</v>
          </cell>
        </row>
        <row r="956">
          <cell r="Q956">
            <v>-68647.385000000024</v>
          </cell>
        </row>
        <row r="957">
          <cell r="Q957">
            <v>-72051.643333333326</v>
          </cell>
        </row>
        <row r="958">
          <cell r="Q958">
            <v>-183394.64333333334</v>
          </cell>
        </row>
        <row r="959">
          <cell r="Q959">
            <v>0</v>
          </cell>
        </row>
        <row r="960">
          <cell r="Q960">
            <v>0</v>
          </cell>
        </row>
        <row r="961">
          <cell r="Q961">
            <v>0</v>
          </cell>
        </row>
        <row r="962">
          <cell r="Q962">
            <v>0</v>
          </cell>
        </row>
        <row r="963">
          <cell r="Q963">
            <v>-121199.54583333332</v>
          </cell>
        </row>
        <row r="964">
          <cell r="Q964">
            <v>0</v>
          </cell>
        </row>
        <row r="965">
          <cell r="Q965">
            <v>0</v>
          </cell>
        </row>
        <row r="966">
          <cell r="Q966">
            <v>0</v>
          </cell>
        </row>
        <row r="967">
          <cell r="Q967">
            <v>0</v>
          </cell>
        </row>
        <row r="968">
          <cell r="Q968">
            <v>0</v>
          </cell>
        </row>
        <row r="969">
          <cell r="Q969">
            <v>0</v>
          </cell>
        </row>
        <row r="970">
          <cell r="Q970">
            <v>0</v>
          </cell>
        </row>
        <row r="971">
          <cell r="Q971">
            <v>0</v>
          </cell>
        </row>
        <row r="972">
          <cell r="Q972">
            <v>0</v>
          </cell>
        </row>
        <row r="973">
          <cell r="Q973">
            <v>0</v>
          </cell>
        </row>
        <row r="974">
          <cell r="Q974">
            <v>0</v>
          </cell>
        </row>
        <row r="975">
          <cell r="Q975">
            <v>0</v>
          </cell>
        </row>
        <row r="976">
          <cell r="Q976">
            <v>0</v>
          </cell>
        </row>
        <row r="977">
          <cell r="Q977">
            <v>0</v>
          </cell>
        </row>
        <row r="978">
          <cell r="Q978">
            <v>0</v>
          </cell>
        </row>
        <row r="979">
          <cell r="Q979">
            <v>0</v>
          </cell>
        </row>
        <row r="980">
          <cell r="Q980">
            <v>0</v>
          </cell>
        </row>
        <row r="981">
          <cell r="Q981">
            <v>0</v>
          </cell>
        </row>
        <row r="982">
          <cell r="Q982">
            <v>0</v>
          </cell>
        </row>
        <row r="983">
          <cell r="Q983">
            <v>0</v>
          </cell>
        </row>
        <row r="984">
          <cell r="Q984">
            <v>0</v>
          </cell>
        </row>
        <row r="985">
          <cell r="Q985">
            <v>0</v>
          </cell>
        </row>
        <row r="986">
          <cell r="Q986">
            <v>0</v>
          </cell>
        </row>
        <row r="987">
          <cell r="Q987">
            <v>0</v>
          </cell>
        </row>
        <row r="988">
          <cell r="Q988">
            <v>0</v>
          </cell>
        </row>
        <row r="989">
          <cell r="Q989">
            <v>0</v>
          </cell>
        </row>
        <row r="990">
          <cell r="Q990">
            <v>0</v>
          </cell>
        </row>
        <row r="991">
          <cell r="Q991">
            <v>58277.685833333329</v>
          </cell>
        </row>
        <row r="992">
          <cell r="Q992">
            <v>0</v>
          </cell>
        </row>
        <row r="993">
          <cell r="Q993">
            <v>0</v>
          </cell>
        </row>
        <row r="994">
          <cell r="Q994">
            <v>0</v>
          </cell>
        </row>
        <row r="995">
          <cell r="Q995">
            <v>0</v>
          </cell>
        </row>
        <row r="996">
          <cell r="Q996">
            <v>0</v>
          </cell>
        </row>
        <row r="997">
          <cell r="Q997">
            <v>0</v>
          </cell>
        </row>
        <row r="998">
          <cell r="Q998">
            <v>0</v>
          </cell>
        </row>
        <row r="999">
          <cell r="Q999">
            <v>0</v>
          </cell>
        </row>
        <row r="1000">
          <cell r="Q1000">
            <v>0</v>
          </cell>
        </row>
        <row r="1001">
          <cell r="Q1001">
            <v>0</v>
          </cell>
        </row>
        <row r="1002">
          <cell r="Q1002">
            <v>408.43250000000006</v>
          </cell>
        </row>
        <row r="1003">
          <cell r="Q1003">
            <v>1079549.5191666665</v>
          </cell>
        </row>
        <row r="1004">
          <cell r="Q1004">
            <v>0</v>
          </cell>
        </row>
        <row r="1005">
          <cell r="Q1005">
            <v>0</v>
          </cell>
        </row>
        <row r="1006">
          <cell r="Q1006">
            <v>4637543.5129166665</v>
          </cell>
        </row>
        <row r="1007">
          <cell r="Q1007">
            <v>0</v>
          </cell>
        </row>
        <row r="1008">
          <cell r="Q1008">
            <v>0</v>
          </cell>
        </row>
        <row r="1009">
          <cell r="Q1009">
            <v>0</v>
          </cell>
        </row>
        <row r="1010">
          <cell r="Q1010">
            <v>0</v>
          </cell>
        </row>
        <row r="1011">
          <cell r="Q1011">
            <v>7910.7345833333338</v>
          </cell>
        </row>
        <row r="1012">
          <cell r="Q1012">
            <v>0</v>
          </cell>
        </row>
        <row r="1013">
          <cell r="Q1013">
            <v>0</v>
          </cell>
        </row>
        <row r="1014">
          <cell r="Q1014">
            <v>-612.33916666666653</v>
          </cell>
        </row>
        <row r="1015">
          <cell r="Q1015">
            <v>542.65208333333328</v>
          </cell>
        </row>
        <row r="1016">
          <cell r="Q1016">
            <v>0</v>
          </cell>
        </row>
        <row r="1017">
          <cell r="Q1017">
            <v>0</v>
          </cell>
        </row>
        <row r="1018">
          <cell r="Q1018">
            <v>24024.321249999997</v>
          </cell>
        </row>
        <row r="1019">
          <cell r="Q1019">
            <v>0</v>
          </cell>
        </row>
        <row r="1020">
          <cell r="Q1020">
            <v>0</v>
          </cell>
        </row>
        <row r="1021">
          <cell r="Q1021">
            <v>0</v>
          </cell>
        </row>
        <row r="1022">
          <cell r="Q1022">
            <v>12455.716666666667</v>
          </cell>
        </row>
        <row r="1023">
          <cell r="Q1023">
            <v>0</v>
          </cell>
        </row>
        <row r="1024">
          <cell r="Q1024">
            <v>0</v>
          </cell>
        </row>
        <row r="1025">
          <cell r="Q1025">
            <v>12711.869999999997</v>
          </cell>
        </row>
        <row r="1026">
          <cell r="Q1026">
            <v>93139.04041666667</v>
          </cell>
        </row>
        <row r="1027">
          <cell r="Q1027">
            <v>0</v>
          </cell>
        </row>
        <row r="1028">
          <cell r="Q1028">
            <v>0</v>
          </cell>
        </row>
        <row r="1029">
          <cell r="Q1029">
            <v>0</v>
          </cell>
        </row>
        <row r="1030">
          <cell r="Q1030">
            <v>0</v>
          </cell>
        </row>
        <row r="1031">
          <cell r="Q1031">
            <v>0</v>
          </cell>
        </row>
        <row r="1032">
          <cell r="Q1032">
            <v>0</v>
          </cell>
        </row>
        <row r="1033">
          <cell r="Q1033">
            <v>0</v>
          </cell>
        </row>
        <row r="1034">
          <cell r="Q1034">
            <v>0</v>
          </cell>
        </row>
        <row r="1035">
          <cell r="Q1035">
            <v>0</v>
          </cell>
        </row>
        <row r="1036">
          <cell r="Q1036">
            <v>0</v>
          </cell>
        </row>
        <row r="1037">
          <cell r="Q1037">
            <v>0</v>
          </cell>
        </row>
        <row r="1038">
          <cell r="Q1038">
            <v>0</v>
          </cell>
        </row>
        <row r="1039">
          <cell r="Q1039">
            <v>0</v>
          </cell>
        </row>
        <row r="1040">
          <cell r="Q1040">
            <v>0</v>
          </cell>
        </row>
        <row r="1041">
          <cell r="Q1041">
            <v>0</v>
          </cell>
        </row>
        <row r="1042">
          <cell r="Q1042">
            <v>0</v>
          </cell>
        </row>
        <row r="1043">
          <cell r="Q1043">
            <v>0</v>
          </cell>
        </row>
        <row r="1044">
          <cell r="Q1044">
            <v>0</v>
          </cell>
        </row>
        <row r="1045">
          <cell r="Q1045">
            <v>0</v>
          </cell>
        </row>
        <row r="1046">
          <cell r="Q1046">
            <v>1473520.6975</v>
          </cell>
        </row>
        <row r="1047">
          <cell r="Q1047">
            <v>0</v>
          </cell>
        </row>
        <row r="1048">
          <cell r="Q1048">
            <v>0</v>
          </cell>
        </row>
        <row r="1049">
          <cell r="Q1049">
            <v>0</v>
          </cell>
        </row>
        <row r="1050">
          <cell r="Q1050">
            <v>0</v>
          </cell>
        </row>
        <row r="1051">
          <cell r="Q1051">
            <v>0</v>
          </cell>
        </row>
        <row r="1052">
          <cell r="Q1052">
            <v>0</v>
          </cell>
        </row>
        <row r="1053">
          <cell r="Q1053">
            <v>0</v>
          </cell>
        </row>
        <row r="1054">
          <cell r="Q1054">
            <v>43716728.424166664</v>
          </cell>
        </row>
        <row r="1055">
          <cell r="Q1055">
            <v>0</v>
          </cell>
        </row>
        <row r="1056">
          <cell r="Q1056">
            <v>0</v>
          </cell>
        </row>
        <row r="1057">
          <cell r="Q1057">
            <v>0</v>
          </cell>
        </row>
        <row r="1058">
          <cell r="Q1058">
            <v>0</v>
          </cell>
        </row>
        <row r="1059">
          <cell r="Q1059">
            <v>8018747.791666667</v>
          </cell>
        </row>
        <row r="1060">
          <cell r="Q1060">
            <v>62187342.813750006</v>
          </cell>
        </row>
        <row r="1061">
          <cell r="Q1061">
            <v>7152976.625</v>
          </cell>
        </row>
        <row r="1062">
          <cell r="Q1062">
            <v>0</v>
          </cell>
        </row>
        <row r="1063">
          <cell r="Q1063">
            <v>0</v>
          </cell>
        </row>
        <row r="1064">
          <cell r="Q1064">
            <v>0</v>
          </cell>
        </row>
        <row r="1065">
          <cell r="Q1065">
            <v>0</v>
          </cell>
        </row>
        <row r="1066">
          <cell r="Q1066">
            <v>0</v>
          </cell>
        </row>
        <row r="1067">
          <cell r="Q1067">
            <v>0</v>
          </cell>
        </row>
        <row r="1068">
          <cell r="Q1068">
            <v>0</v>
          </cell>
        </row>
        <row r="1069">
          <cell r="Q1069">
            <v>0</v>
          </cell>
        </row>
        <row r="1070">
          <cell r="Q1070">
            <v>0</v>
          </cell>
        </row>
        <row r="1071">
          <cell r="Q1071">
            <v>0</v>
          </cell>
        </row>
        <row r="1072">
          <cell r="Q1072">
            <v>0</v>
          </cell>
        </row>
        <row r="1073">
          <cell r="Q1073">
            <v>0</v>
          </cell>
        </row>
        <row r="1074">
          <cell r="Q1074">
            <v>0</v>
          </cell>
        </row>
        <row r="1075">
          <cell r="Q1075">
            <v>0</v>
          </cell>
        </row>
        <row r="1076">
          <cell r="Q1076">
            <v>0</v>
          </cell>
        </row>
        <row r="1077">
          <cell r="Q1077">
            <v>0</v>
          </cell>
        </row>
        <row r="1078">
          <cell r="Q1078">
            <v>0</v>
          </cell>
        </row>
        <row r="1079">
          <cell r="Q1079">
            <v>0</v>
          </cell>
        </row>
        <row r="1080">
          <cell r="Q1080">
            <v>0</v>
          </cell>
        </row>
        <row r="1081">
          <cell r="Q1081">
            <v>0</v>
          </cell>
        </row>
        <row r="1082">
          <cell r="Q1082">
            <v>0</v>
          </cell>
        </row>
        <row r="1083">
          <cell r="Q1083">
            <v>0</v>
          </cell>
        </row>
        <row r="1084">
          <cell r="Q1084">
            <v>0</v>
          </cell>
        </row>
        <row r="1085">
          <cell r="Q1085">
            <v>0</v>
          </cell>
        </row>
        <row r="1086">
          <cell r="Q1086">
            <v>0</v>
          </cell>
        </row>
        <row r="1087">
          <cell r="Q1087">
            <v>2440232.7216666662</v>
          </cell>
        </row>
        <row r="1088">
          <cell r="Q1088">
            <v>1041082.07</v>
          </cell>
        </row>
        <row r="1089">
          <cell r="Q1089">
            <v>2519200.4879166665</v>
          </cell>
        </row>
        <row r="1090">
          <cell r="Q1090">
            <v>1329821.3999999999</v>
          </cell>
        </row>
        <row r="1091">
          <cell r="Q1091">
            <v>0</v>
          </cell>
        </row>
        <row r="1092">
          <cell r="Q1092">
            <v>0</v>
          </cell>
        </row>
        <row r="1093">
          <cell r="Q1093">
            <v>0</v>
          </cell>
        </row>
        <row r="1094">
          <cell r="Q1094">
            <v>0</v>
          </cell>
        </row>
        <row r="1095">
          <cell r="Q1095">
            <v>0</v>
          </cell>
        </row>
        <row r="1096">
          <cell r="Q1096">
            <v>0</v>
          </cell>
        </row>
        <row r="1097">
          <cell r="Q1097">
            <v>0</v>
          </cell>
        </row>
        <row r="1098">
          <cell r="Q1098">
            <v>0</v>
          </cell>
        </row>
        <row r="1099">
          <cell r="Q1099">
            <v>0</v>
          </cell>
        </row>
        <row r="1100">
          <cell r="Q1100">
            <v>0</v>
          </cell>
        </row>
        <row r="1101">
          <cell r="Q1101">
            <v>0</v>
          </cell>
        </row>
        <row r="1102">
          <cell r="Q1102">
            <v>2443.5208333333335</v>
          </cell>
        </row>
        <row r="1103">
          <cell r="Q1103">
            <v>0</v>
          </cell>
        </row>
        <row r="1104">
          <cell r="Q1104">
            <v>29998.399999999998</v>
          </cell>
        </row>
        <row r="1105">
          <cell r="Q1105">
            <v>304110.40875</v>
          </cell>
        </row>
        <row r="1106">
          <cell r="Q1106">
            <v>0</v>
          </cell>
        </row>
        <row r="1107">
          <cell r="Q1107">
            <v>0</v>
          </cell>
        </row>
        <row r="1108">
          <cell r="Q1108">
            <v>0</v>
          </cell>
        </row>
        <row r="1109">
          <cell r="Q1109">
            <v>0</v>
          </cell>
        </row>
        <row r="1110">
          <cell r="Q1110">
            <v>106696.69041666666</v>
          </cell>
        </row>
        <row r="1111">
          <cell r="Q1111">
            <v>141049.09624999997</v>
          </cell>
        </row>
        <row r="1112">
          <cell r="Q1112">
            <v>0</v>
          </cell>
        </row>
        <row r="1113">
          <cell r="Q1113">
            <v>0</v>
          </cell>
        </row>
        <row r="1114">
          <cell r="Q1114">
            <v>0</v>
          </cell>
        </row>
        <row r="1115">
          <cell r="Q1115">
            <v>0</v>
          </cell>
        </row>
        <row r="1116">
          <cell r="Q1116">
            <v>0</v>
          </cell>
        </row>
        <row r="1117">
          <cell r="Q1117">
            <v>0</v>
          </cell>
        </row>
        <row r="1118">
          <cell r="Q1118">
            <v>0</v>
          </cell>
        </row>
        <row r="1119">
          <cell r="Q1119">
            <v>0</v>
          </cell>
        </row>
        <row r="1120">
          <cell r="Q1120">
            <v>80437.969999999987</v>
          </cell>
        </row>
        <row r="1121">
          <cell r="Q1121">
            <v>154210.09624999997</v>
          </cell>
        </row>
        <row r="1122">
          <cell r="Q1122">
            <v>345.77749999999997</v>
          </cell>
        </row>
        <row r="1123">
          <cell r="Q1123">
            <v>0</v>
          </cell>
        </row>
        <row r="1124">
          <cell r="Q1124">
            <v>1490180.8312499998</v>
          </cell>
        </row>
        <row r="1125">
          <cell r="Q1125">
            <v>1789510.57</v>
          </cell>
        </row>
        <row r="1126">
          <cell r="Q1126">
            <v>1104.479166666667</v>
          </cell>
        </row>
        <row r="1127">
          <cell r="Q1127">
            <v>5709947.2300000004</v>
          </cell>
        </row>
        <row r="1128">
          <cell r="Q1128">
            <v>1567034.37</v>
          </cell>
        </row>
        <row r="1129">
          <cell r="Q1129">
            <v>853369.0900000002</v>
          </cell>
        </row>
        <row r="1130">
          <cell r="Q1130">
            <v>234437.45958333332</v>
          </cell>
        </row>
        <row r="1131">
          <cell r="Q1131">
            <v>2645460.6112500005</v>
          </cell>
        </row>
        <row r="1132">
          <cell r="Q1132">
            <v>0</v>
          </cell>
        </row>
        <row r="1133">
          <cell r="Q1133">
            <v>318809.63541666669</v>
          </cell>
        </row>
        <row r="1134">
          <cell r="Q1134">
            <v>10000</v>
          </cell>
        </row>
        <row r="1135">
          <cell r="Q1135">
            <v>12500</v>
          </cell>
        </row>
        <row r="1136">
          <cell r="Q1136">
            <v>0</v>
          </cell>
        </row>
        <row r="1137">
          <cell r="Q1137">
            <v>2336374.4945833338</v>
          </cell>
        </row>
        <row r="1138">
          <cell r="Q1138">
            <v>4271556.043333333</v>
          </cell>
        </row>
        <row r="1139">
          <cell r="Q1139">
            <v>993527.23999999976</v>
          </cell>
        </row>
        <row r="1140">
          <cell r="Q1140">
            <v>2969829.4975000001</v>
          </cell>
        </row>
        <row r="1141">
          <cell r="Q1141">
            <v>1113268.7058333333</v>
          </cell>
        </row>
        <row r="1142">
          <cell r="Q1142">
            <v>496262.23249999998</v>
          </cell>
        </row>
        <row r="1143">
          <cell r="Q1143">
            <v>482231.90916666668</v>
          </cell>
        </row>
        <row r="1144">
          <cell r="Q1144">
            <v>421471.11874999997</v>
          </cell>
        </row>
        <row r="1145">
          <cell r="Q1145">
            <v>513468.18708333321</v>
          </cell>
        </row>
        <row r="1146">
          <cell r="Q1146">
            <v>344122.77249999996</v>
          </cell>
        </row>
        <row r="1147">
          <cell r="Q1147">
            <v>117011.78916666663</v>
          </cell>
        </row>
        <row r="1148">
          <cell r="Q1148">
            <v>2254508.1700000004</v>
          </cell>
        </row>
        <row r="1149">
          <cell r="Q1149">
            <v>0</v>
          </cell>
        </row>
        <row r="1150">
          <cell r="Q1150">
            <v>50000</v>
          </cell>
        </row>
        <row r="1151">
          <cell r="Q1151">
            <v>1835829.1987499997</v>
          </cell>
        </row>
        <row r="1152">
          <cell r="Q1152">
            <v>2888713.7208333332</v>
          </cell>
        </row>
        <row r="1153">
          <cell r="Q1153">
            <v>0</v>
          </cell>
        </row>
        <row r="1154">
          <cell r="Q1154">
            <v>-50267724.639999993</v>
          </cell>
        </row>
        <row r="1155">
          <cell r="Q1155">
            <v>0</v>
          </cell>
        </row>
        <row r="1156">
          <cell r="Q1156">
            <v>659654.59</v>
          </cell>
        </row>
        <row r="1157">
          <cell r="Q1157">
            <v>0</v>
          </cell>
        </row>
        <row r="1158">
          <cell r="Q1158">
            <v>0</v>
          </cell>
        </row>
        <row r="1159">
          <cell r="Q1159">
            <v>38953752.935833335</v>
          </cell>
        </row>
        <row r="1160">
          <cell r="Q1160">
            <v>250000</v>
          </cell>
        </row>
        <row r="1161">
          <cell r="Q1161">
            <v>0</v>
          </cell>
        </row>
        <row r="1162">
          <cell r="Q1162">
            <v>0</v>
          </cell>
        </row>
        <row r="1163">
          <cell r="Q1163">
            <v>224879.76</v>
          </cell>
        </row>
        <row r="1164">
          <cell r="Q1164">
            <v>0</v>
          </cell>
        </row>
        <row r="1165">
          <cell r="Q1165">
            <v>75000</v>
          </cell>
        </row>
        <row r="1166">
          <cell r="Q1166">
            <v>0</v>
          </cell>
        </row>
        <row r="1167">
          <cell r="Q1167">
            <v>0</v>
          </cell>
        </row>
        <row r="1168">
          <cell r="Q1168">
            <v>212588.68000000002</v>
          </cell>
        </row>
        <row r="1169">
          <cell r="Q1169">
            <v>50000</v>
          </cell>
        </row>
        <row r="1170">
          <cell r="Q1170">
            <v>400495.46999999991</v>
          </cell>
        </row>
        <row r="1171">
          <cell r="Q1171">
            <v>0</v>
          </cell>
        </row>
        <row r="1172">
          <cell r="Q1172">
            <v>111880.23</v>
          </cell>
        </row>
        <row r="1173">
          <cell r="Q1173">
            <v>1467246.2454166666</v>
          </cell>
        </row>
        <row r="1174">
          <cell r="Q1174">
            <v>113235.72625000001</v>
          </cell>
        </row>
        <row r="1175">
          <cell r="Q1175">
            <v>281599.67625000002</v>
          </cell>
        </row>
        <row r="1176">
          <cell r="Q1176">
            <v>95855.052083333328</v>
          </cell>
        </row>
        <row r="1177">
          <cell r="Q1177">
            <v>0</v>
          </cell>
        </row>
        <row r="1178">
          <cell r="Q1178">
            <v>695.75</v>
          </cell>
        </row>
        <row r="1179">
          <cell r="Q1179">
            <v>3959360.2216666676</v>
          </cell>
        </row>
        <row r="1180">
          <cell r="Q1180">
            <v>2651381.7400000007</v>
          </cell>
        </row>
        <row r="1181">
          <cell r="Q1181">
            <v>0</v>
          </cell>
        </row>
        <row r="1182">
          <cell r="Q1182">
            <v>0</v>
          </cell>
        </row>
        <row r="1183">
          <cell r="Q1183">
            <v>0</v>
          </cell>
        </row>
        <row r="1184">
          <cell r="Q1184">
            <v>0</v>
          </cell>
        </row>
        <row r="1185">
          <cell r="Q1185">
            <v>779999.3879166668</v>
          </cell>
        </row>
        <row r="1186">
          <cell r="Q1186">
            <v>0</v>
          </cell>
        </row>
        <row r="1187">
          <cell r="Q1187">
            <v>5358667.5899999989</v>
          </cell>
        </row>
        <row r="1188">
          <cell r="Q1188">
            <v>7711.71875</v>
          </cell>
        </row>
        <row r="1189">
          <cell r="Q1189">
            <v>0</v>
          </cell>
        </row>
        <row r="1190">
          <cell r="Q1190">
            <v>935530</v>
          </cell>
        </row>
        <row r="1191">
          <cell r="Q1191">
            <v>0</v>
          </cell>
        </row>
        <row r="1192">
          <cell r="Q1192">
            <v>-3488999.100000001</v>
          </cell>
        </row>
        <row r="1193">
          <cell r="Q1193">
            <v>-801550.75</v>
          </cell>
        </row>
        <row r="1194">
          <cell r="Q1194">
            <v>-160310.14999999997</v>
          </cell>
        </row>
        <row r="1195">
          <cell r="Q1195">
            <v>0</v>
          </cell>
        </row>
        <row r="1196">
          <cell r="Q1196">
            <v>0</v>
          </cell>
        </row>
        <row r="1197">
          <cell r="Q1197">
            <v>0</v>
          </cell>
        </row>
        <row r="1198">
          <cell r="Q1198">
            <v>0</v>
          </cell>
        </row>
        <row r="1199">
          <cell r="Q1199">
            <v>0</v>
          </cell>
        </row>
        <row r="1200">
          <cell r="Q1200">
            <v>0</v>
          </cell>
        </row>
        <row r="1201">
          <cell r="Q1201">
            <v>0</v>
          </cell>
        </row>
        <row r="1202">
          <cell r="Q1202">
            <v>0</v>
          </cell>
        </row>
        <row r="1203">
          <cell r="Q1203">
            <v>0</v>
          </cell>
        </row>
        <row r="1204">
          <cell r="Q1204">
            <v>0</v>
          </cell>
        </row>
        <row r="1205">
          <cell r="Q1205">
            <v>12405154.710000003</v>
          </cell>
        </row>
        <row r="1206">
          <cell r="Q1206">
            <v>21800608.924583331</v>
          </cell>
        </row>
        <row r="1207">
          <cell r="Q1207">
            <v>6252278.4400000013</v>
          </cell>
        </row>
        <row r="1208">
          <cell r="Q1208">
            <v>79127.539583333317</v>
          </cell>
        </row>
        <row r="1209">
          <cell r="Q1209">
            <v>0</v>
          </cell>
        </row>
        <row r="1210">
          <cell r="Q1210">
            <v>241783.75083333335</v>
          </cell>
        </row>
        <row r="1211">
          <cell r="Q1211">
            <v>1259128.302083333</v>
          </cell>
        </row>
        <row r="1212">
          <cell r="Q1212">
            <v>0</v>
          </cell>
        </row>
        <row r="1213">
          <cell r="Q1213">
            <v>0</v>
          </cell>
        </row>
        <row r="1214">
          <cell r="Q1214">
            <v>626906.04124999989</v>
          </cell>
        </row>
        <row r="1215">
          <cell r="Q1215">
            <v>555757.71416666673</v>
          </cell>
        </row>
        <row r="1216">
          <cell r="Q1216">
            <v>3300715.5845833342</v>
          </cell>
        </row>
        <row r="1217">
          <cell r="Q1217">
            <v>235368.89583333337</v>
          </cell>
        </row>
        <row r="1218">
          <cell r="Q1218">
            <v>0</v>
          </cell>
        </row>
        <row r="1219">
          <cell r="Q1219">
            <v>1280023.9145833335</v>
          </cell>
        </row>
        <row r="1220">
          <cell r="Q1220">
            <v>0</v>
          </cell>
        </row>
        <row r="1221">
          <cell r="Q1221">
            <v>3906530.8983333334</v>
          </cell>
        </row>
        <row r="1222">
          <cell r="Q1222">
            <v>2041050.4625000001</v>
          </cell>
        </row>
        <row r="1223">
          <cell r="Q1223">
            <v>497745.14875000011</v>
          </cell>
        </row>
        <row r="1224">
          <cell r="Q1224">
            <v>200000</v>
          </cell>
        </row>
        <row r="1225">
          <cell r="Q1225">
            <v>139591.66708333333</v>
          </cell>
        </row>
        <row r="1226">
          <cell r="Q1226">
            <v>100000</v>
          </cell>
        </row>
        <row r="1227">
          <cell r="Q1227">
            <v>163594.34708333333</v>
          </cell>
        </row>
        <row r="1228">
          <cell r="Q1228">
            <v>817114.63500000013</v>
          </cell>
        </row>
        <row r="1229">
          <cell r="Q1229">
            <v>1449799.0333333332</v>
          </cell>
        </row>
        <row r="1230">
          <cell r="Q1230">
            <v>1383175.5366666664</v>
          </cell>
        </row>
        <row r="1231">
          <cell r="Q1231">
            <v>0</v>
          </cell>
        </row>
        <row r="1232">
          <cell r="Q1232">
            <v>213058.19333333336</v>
          </cell>
        </row>
        <row r="1233">
          <cell r="Q1233">
            <v>0</v>
          </cell>
        </row>
        <row r="1234">
          <cell r="Q1234">
            <v>0</v>
          </cell>
        </row>
        <row r="1235">
          <cell r="Q1235">
            <v>40097.334999999999</v>
          </cell>
        </row>
        <row r="1236">
          <cell r="Q1236">
            <v>0</v>
          </cell>
        </row>
        <row r="1237">
          <cell r="Q1237">
            <v>0</v>
          </cell>
        </row>
        <row r="1238">
          <cell r="Q1238">
            <v>0</v>
          </cell>
        </row>
        <row r="1239">
          <cell r="Q1239">
            <v>0</v>
          </cell>
        </row>
        <row r="1240">
          <cell r="Q1240">
            <v>0</v>
          </cell>
        </row>
        <row r="1241">
          <cell r="Q1241">
            <v>316253.37000000005</v>
          </cell>
        </row>
        <row r="1242">
          <cell r="Q1242">
            <v>324977.64833333337</v>
          </cell>
        </row>
        <row r="1243">
          <cell r="Q1243">
            <v>0</v>
          </cell>
        </row>
        <row r="1244">
          <cell r="Q1244">
            <v>0</v>
          </cell>
        </row>
        <row r="1245">
          <cell r="Q1245">
            <v>-16451.13</v>
          </cell>
        </row>
        <row r="1246">
          <cell r="Q1246">
            <v>-121143.45</v>
          </cell>
        </row>
        <row r="1247">
          <cell r="Q1247">
            <v>0</v>
          </cell>
        </row>
        <row r="1248">
          <cell r="Q1248">
            <v>11486</v>
          </cell>
        </row>
        <row r="1249">
          <cell r="Q1249">
            <v>0</v>
          </cell>
        </row>
        <row r="1250">
          <cell r="Q1250">
            <v>0</v>
          </cell>
        </row>
        <row r="1251">
          <cell r="Q1251">
            <v>1322894.6199999999</v>
          </cell>
        </row>
        <row r="1252">
          <cell r="Q1252">
            <v>327491.84999999998</v>
          </cell>
        </row>
        <row r="1253">
          <cell r="Q1253">
            <v>2566146.16</v>
          </cell>
        </row>
        <row r="1254">
          <cell r="Q1254">
            <v>2395035.06</v>
          </cell>
        </row>
        <row r="1255">
          <cell r="Q1255">
            <v>9213240.6599999983</v>
          </cell>
        </row>
        <row r="1256">
          <cell r="Q1256">
            <v>0</v>
          </cell>
        </row>
        <row r="1257">
          <cell r="Q1257">
            <v>7871.9599999999991</v>
          </cell>
        </row>
        <row r="1258">
          <cell r="Q1258">
            <v>678416.58999999985</v>
          </cell>
        </row>
        <row r="1259">
          <cell r="Q1259">
            <v>515540.5799999999</v>
          </cell>
        </row>
        <row r="1260">
          <cell r="Q1260">
            <v>1578562.3599999996</v>
          </cell>
        </row>
        <row r="1261">
          <cell r="Q1261">
            <v>481776.15000000008</v>
          </cell>
        </row>
        <row r="1262">
          <cell r="Q1262">
            <v>6561.39</v>
          </cell>
        </row>
        <row r="1263">
          <cell r="Q1263">
            <v>15308.85</v>
          </cell>
        </row>
        <row r="1264">
          <cell r="Q1264">
            <v>0</v>
          </cell>
        </row>
        <row r="1265">
          <cell r="Q1265">
            <v>400950.13999999996</v>
          </cell>
        </row>
        <row r="1266">
          <cell r="Q1266">
            <v>0</v>
          </cell>
        </row>
        <row r="1267">
          <cell r="Q1267">
            <v>0</v>
          </cell>
        </row>
        <row r="1268">
          <cell r="Q1268">
            <v>78145.17</v>
          </cell>
        </row>
        <row r="1269">
          <cell r="Q1269">
            <v>0</v>
          </cell>
        </row>
        <row r="1270">
          <cell r="Q1270">
            <v>3989682.61</v>
          </cell>
        </row>
        <row r="1271">
          <cell r="Q1271">
            <v>222780.68999999994</v>
          </cell>
        </row>
        <row r="1272">
          <cell r="Q1272">
            <v>14251796.109999999</v>
          </cell>
        </row>
        <row r="1273">
          <cell r="Q1273">
            <v>116053.75</v>
          </cell>
        </row>
        <row r="1274">
          <cell r="Q1274">
            <v>152441</v>
          </cell>
        </row>
        <row r="1275">
          <cell r="Q1275">
            <v>607622.73</v>
          </cell>
        </row>
        <row r="1276">
          <cell r="Q1276">
            <v>4462004.3500000006</v>
          </cell>
        </row>
        <row r="1277">
          <cell r="Q1277">
            <v>84548.57</v>
          </cell>
        </row>
        <row r="1278">
          <cell r="Q1278">
            <v>28674.25</v>
          </cell>
        </row>
        <row r="1279">
          <cell r="Q1279">
            <v>17574.5</v>
          </cell>
        </row>
        <row r="1280">
          <cell r="Q1280">
            <v>0</v>
          </cell>
        </row>
        <row r="1281">
          <cell r="Q1281">
            <v>754087.37</v>
          </cell>
        </row>
        <row r="1282">
          <cell r="Q1282">
            <v>2997308.4145833333</v>
          </cell>
        </row>
        <row r="1283">
          <cell r="Q1283">
            <v>0</v>
          </cell>
        </row>
        <row r="1284">
          <cell r="Q1284">
            <v>0</v>
          </cell>
        </row>
        <row r="1285">
          <cell r="Q1285">
            <v>2806625.5658333325</v>
          </cell>
        </row>
        <row r="1286">
          <cell r="Q1286">
            <v>0</v>
          </cell>
        </row>
        <row r="1287">
          <cell r="Q1287">
            <v>0</v>
          </cell>
        </row>
        <row r="1288">
          <cell r="Q1288">
            <v>0</v>
          </cell>
        </row>
        <row r="1289">
          <cell r="Q1289">
            <v>13903296.414166667</v>
          </cell>
        </row>
        <row r="1290">
          <cell r="Q1290">
            <v>0</v>
          </cell>
        </row>
        <row r="1291">
          <cell r="Q1291">
            <v>0</v>
          </cell>
        </row>
        <row r="1292">
          <cell r="Q1292">
            <v>4336291.5770833334</v>
          </cell>
        </row>
        <row r="1293">
          <cell r="Q1293">
            <v>7895773.2399999993</v>
          </cell>
        </row>
        <row r="1294">
          <cell r="Q1294">
            <v>0</v>
          </cell>
        </row>
        <row r="1295">
          <cell r="Q1295">
            <v>0</v>
          </cell>
        </row>
        <row r="1296">
          <cell r="Q1296">
            <v>0</v>
          </cell>
        </row>
        <row r="1297">
          <cell r="Q1297">
            <v>0</v>
          </cell>
        </row>
        <row r="1298">
          <cell r="Q1298">
            <v>0</v>
          </cell>
        </row>
        <row r="1299">
          <cell r="Q1299">
            <v>0</v>
          </cell>
        </row>
        <row r="1300">
          <cell r="Q1300">
            <v>0</v>
          </cell>
        </row>
        <row r="1301">
          <cell r="Q1301">
            <v>24804694.251249999</v>
          </cell>
        </row>
        <row r="1302">
          <cell r="Q1302">
            <v>0</v>
          </cell>
        </row>
        <row r="1303">
          <cell r="Q1303">
            <v>0</v>
          </cell>
        </row>
        <row r="1304">
          <cell r="Q1304">
            <v>7692245.2570833312</v>
          </cell>
        </row>
        <row r="1305">
          <cell r="Q1305">
            <v>0</v>
          </cell>
        </row>
        <row r="1306">
          <cell r="Q1306">
            <v>4922040.3987499997</v>
          </cell>
        </row>
        <row r="1307">
          <cell r="Q1307">
            <v>1083840.9095833336</v>
          </cell>
        </row>
        <row r="1308">
          <cell r="Q1308">
            <v>1079020.7041666666</v>
          </cell>
        </row>
        <row r="1309">
          <cell r="Q1309">
            <v>31486.432499999999</v>
          </cell>
        </row>
        <row r="1310">
          <cell r="Q1310">
            <v>0</v>
          </cell>
        </row>
        <row r="1311">
          <cell r="Q1311">
            <v>0</v>
          </cell>
        </row>
        <row r="1312">
          <cell r="Q1312">
            <v>-98439.326666666675</v>
          </cell>
        </row>
        <row r="1313">
          <cell r="Q1313">
            <v>0</v>
          </cell>
        </row>
        <row r="1314">
          <cell r="Q1314">
            <v>0</v>
          </cell>
        </row>
        <row r="1315">
          <cell r="Q1315">
            <v>14082985.075416667</v>
          </cell>
        </row>
        <row r="1316">
          <cell r="Q1316">
            <v>0</v>
          </cell>
        </row>
        <row r="1317">
          <cell r="Q1317">
            <v>354586.76916666672</v>
          </cell>
        </row>
        <row r="1318">
          <cell r="Q1318">
            <v>0</v>
          </cell>
        </row>
        <row r="1319">
          <cell r="Q1319">
            <v>0</v>
          </cell>
        </row>
        <row r="1320">
          <cell r="Q1320">
            <v>0</v>
          </cell>
        </row>
        <row r="1321">
          <cell r="Q1321">
            <v>0</v>
          </cell>
        </row>
        <row r="1322">
          <cell r="Q1322">
            <v>-1114306.1166666669</v>
          </cell>
        </row>
        <row r="1323">
          <cell r="Q1323">
            <v>0</v>
          </cell>
        </row>
        <row r="1324">
          <cell r="Q1324">
            <v>143456.55750000002</v>
          </cell>
        </row>
        <row r="1325">
          <cell r="Q1325">
            <v>0</v>
          </cell>
        </row>
        <row r="1326">
          <cell r="Q1326">
            <v>0</v>
          </cell>
        </row>
        <row r="1327">
          <cell r="Q1327">
            <v>0</v>
          </cell>
        </row>
        <row r="1328">
          <cell r="Q1328">
            <v>0</v>
          </cell>
        </row>
        <row r="1329">
          <cell r="Q1329">
            <v>0</v>
          </cell>
        </row>
        <row r="1330">
          <cell r="Q1330">
            <v>11925.558333333332</v>
          </cell>
        </row>
        <row r="1331">
          <cell r="Q1331">
            <v>0</v>
          </cell>
        </row>
        <row r="1332">
          <cell r="Q1332">
            <v>0</v>
          </cell>
        </row>
        <row r="1333">
          <cell r="Q1333">
            <v>0</v>
          </cell>
        </row>
        <row r="1334">
          <cell r="Q1334">
            <v>2581141.1729166661</v>
          </cell>
        </row>
        <row r="1335">
          <cell r="Q1335">
            <v>0</v>
          </cell>
        </row>
        <row r="1336">
          <cell r="Q1336">
            <v>0</v>
          </cell>
        </row>
        <row r="1337">
          <cell r="Q1337">
            <v>0</v>
          </cell>
        </row>
        <row r="1338">
          <cell r="Q1338">
            <v>0</v>
          </cell>
        </row>
        <row r="1339">
          <cell r="Q1339">
            <v>0</v>
          </cell>
        </row>
        <row r="1340">
          <cell r="Q1340">
            <v>0</v>
          </cell>
        </row>
        <row r="1341">
          <cell r="Q1341">
            <v>159437</v>
          </cell>
        </row>
        <row r="1342">
          <cell r="Q1342">
            <v>108298.17958333332</v>
          </cell>
        </row>
        <row r="1343">
          <cell r="Q1343">
            <v>0</v>
          </cell>
        </row>
        <row r="1344">
          <cell r="Q1344">
            <v>0</v>
          </cell>
        </row>
        <row r="1345">
          <cell r="Q1345">
            <v>0</v>
          </cell>
        </row>
        <row r="1346">
          <cell r="Q1346">
            <v>0</v>
          </cell>
        </row>
        <row r="1347">
          <cell r="Q1347">
            <v>153046.85</v>
          </cell>
        </row>
        <row r="1348">
          <cell r="Q1348">
            <v>0</v>
          </cell>
        </row>
        <row r="1349">
          <cell r="Q1349">
            <v>0</v>
          </cell>
        </row>
        <row r="1350">
          <cell r="Q1350">
            <v>0</v>
          </cell>
        </row>
        <row r="1351">
          <cell r="Q1351">
            <v>0</v>
          </cell>
        </row>
        <row r="1352">
          <cell r="Q1352">
            <v>6106257.92875</v>
          </cell>
        </row>
        <row r="1353">
          <cell r="Q1353">
            <v>73372747.596666664</v>
          </cell>
        </row>
        <row r="1354">
          <cell r="Q1354">
            <v>0</v>
          </cell>
        </row>
        <row r="1355">
          <cell r="Q1355">
            <v>4647871.03</v>
          </cell>
        </row>
        <row r="1356">
          <cell r="Q1356">
            <v>0</v>
          </cell>
        </row>
        <row r="1357">
          <cell r="Q1357">
            <v>-1051944.9320833336</v>
          </cell>
        </row>
        <row r="1358">
          <cell r="Q1358">
            <v>3786068.8808333329</v>
          </cell>
        </row>
        <row r="1359">
          <cell r="Q1359">
            <v>2562568</v>
          </cell>
        </row>
        <row r="1360">
          <cell r="Q1360">
            <v>0</v>
          </cell>
        </row>
        <row r="1361">
          <cell r="Q1361">
            <v>0</v>
          </cell>
        </row>
        <row r="1362">
          <cell r="Q1362">
            <v>2041609.1499999997</v>
          </cell>
        </row>
        <row r="1363">
          <cell r="Q1363">
            <v>0</v>
          </cell>
        </row>
        <row r="1364">
          <cell r="Q1364">
            <v>0</v>
          </cell>
        </row>
        <row r="1365">
          <cell r="Q1365">
            <v>0</v>
          </cell>
        </row>
        <row r="1366">
          <cell r="Q1366">
            <v>0</v>
          </cell>
        </row>
        <row r="1367">
          <cell r="Q1367">
            <v>0</v>
          </cell>
        </row>
        <row r="1368">
          <cell r="Q1368">
            <v>1801615.75</v>
          </cell>
        </row>
        <row r="1369">
          <cell r="Q1369">
            <v>566498.00750000007</v>
          </cell>
        </row>
        <row r="1370">
          <cell r="Q1370">
            <v>198588.21541666662</v>
          </cell>
        </row>
        <row r="1371">
          <cell r="Q1371">
            <v>0</v>
          </cell>
        </row>
        <row r="1372">
          <cell r="Q1372">
            <v>1511198.7066666668</v>
          </cell>
        </row>
        <row r="1373">
          <cell r="Q1373">
            <v>4.1666666666666666E-3</v>
          </cell>
        </row>
        <row r="1374">
          <cell r="Q1374">
            <v>0</v>
          </cell>
        </row>
        <row r="1375">
          <cell r="Q1375">
            <v>256137.45583333334</v>
          </cell>
        </row>
        <row r="1376">
          <cell r="Q1376">
            <v>253089.55291666664</v>
          </cell>
        </row>
        <row r="1377">
          <cell r="Q1377">
            <v>2792901.07125</v>
          </cell>
        </row>
        <row r="1378">
          <cell r="Q1378">
            <v>0</v>
          </cell>
        </row>
        <row r="1379">
          <cell r="Q1379">
            <v>3832255.2808333342</v>
          </cell>
        </row>
        <row r="1380">
          <cell r="Q1380">
            <v>0</v>
          </cell>
        </row>
        <row r="1381">
          <cell r="Q1381">
            <v>179406783.75</v>
          </cell>
        </row>
        <row r="1382">
          <cell r="Q1382">
            <v>0</v>
          </cell>
        </row>
        <row r="1383">
          <cell r="Q1383">
            <v>0</v>
          </cell>
        </row>
        <row r="1384">
          <cell r="Q1384">
            <v>0</v>
          </cell>
        </row>
        <row r="1385">
          <cell r="Q1385">
            <v>0</v>
          </cell>
        </row>
        <row r="1386">
          <cell r="Q1386">
            <v>63824787.716666669</v>
          </cell>
        </row>
        <row r="1387">
          <cell r="Q1387">
            <v>0</v>
          </cell>
        </row>
        <row r="1388">
          <cell r="Q1388">
            <v>0</v>
          </cell>
        </row>
        <row r="1389">
          <cell r="Q1389">
            <v>0</v>
          </cell>
        </row>
        <row r="1390">
          <cell r="Q1390">
            <v>94539.218333333338</v>
          </cell>
        </row>
        <row r="1391">
          <cell r="Q1391">
            <v>0</v>
          </cell>
        </row>
        <row r="1392">
          <cell r="Q1392">
            <v>0</v>
          </cell>
        </row>
        <row r="1393">
          <cell r="Q1393">
            <v>0</v>
          </cell>
        </row>
        <row r="1394">
          <cell r="Q1394">
            <v>0</v>
          </cell>
        </row>
        <row r="1395">
          <cell r="Q1395">
            <v>0</v>
          </cell>
        </row>
        <row r="1396">
          <cell r="Q1396">
            <v>32765538.120000001</v>
          </cell>
        </row>
        <row r="1397">
          <cell r="Q1397">
            <v>0</v>
          </cell>
        </row>
        <row r="1398">
          <cell r="Q1398">
            <v>0</v>
          </cell>
        </row>
        <row r="1399">
          <cell r="Q1399">
            <v>82432.291666666672</v>
          </cell>
        </row>
        <row r="1400">
          <cell r="Q1400">
            <v>17346.875</v>
          </cell>
        </row>
        <row r="1401">
          <cell r="Q1401">
            <v>0</v>
          </cell>
        </row>
        <row r="1402">
          <cell r="Q1402">
            <v>0</v>
          </cell>
        </row>
        <row r="1403">
          <cell r="Q1403">
            <v>486103.72166666668</v>
          </cell>
        </row>
        <row r="1404">
          <cell r="Q1404">
            <v>10869.86</v>
          </cell>
        </row>
        <row r="1405">
          <cell r="Q1405">
            <v>35486.602916666663</v>
          </cell>
        </row>
        <row r="1406">
          <cell r="Q1406">
            <v>18402.554583333334</v>
          </cell>
        </row>
        <row r="1407">
          <cell r="Q1407">
            <v>135932.04416666666</v>
          </cell>
        </row>
        <row r="1408">
          <cell r="Q1408">
            <v>1646067.1499999997</v>
          </cell>
        </row>
        <row r="1409">
          <cell r="Q1409">
            <v>880495.35</v>
          </cell>
        </row>
        <row r="1410">
          <cell r="Q1410">
            <v>0</v>
          </cell>
        </row>
        <row r="1411">
          <cell r="Q1411">
            <v>0</v>
          </cell>
        </row>
        <row r="1412">
          <cell r="Q1412">
            <v>2975641.5791666671</v>
          </cell>
        </row>
        <row r="1413">
          <cell r="Q1413">
            <v>177150.34</v>
          </cell>
        </row>
        <row r="1414">
          <cell r="Q1414">
            <v>4956.5274999999992</v>
          </cell>
        </row>
        <row r="1415">
          <cell r="Q1415">
            <v>4736.4066666666668</v>
          </cell>
        </row>
        <row r="1416">
          <cell r="Q1416">
            <v>96043.671666666676</v>
          </cell>
        </row>
        <row r="1417">
          <cell r="Q1417">
            <v>678884.76041666663</v>
          </cell>
        </row>
        <row r="1418">
          <cell r="Q1418">
            <v>-536371.73999999987</v>
          </cell>
        </row>
        <row r="1419">
          <cell r="Q1419">
            <v>787380.73625000007</v>
          </cell>
        </row>
        <row r="1420">
          <cell r="Q1420">
            <v>197981.15333333329</v>
          </cell>
        </row>
        <row r="1421">
          <cell r="Q1421">
            <v>2503541.8187500001</v>
          </cell>
        </row>
        <row r="1422">
          <cell r="Q1422">
            <v>86592241.295416668</v>
          </cell>
        </row>
        <row r="1423">
          <cell r="Q1423">
            <v>0</v>
          </cell>
        </row>
        <row r="1424">
          <cell r="Q1424">
            <v>1499309.3499999999</v>
          </cell>
        </row>
        <row r="1425">
          <cell r="Q1425">
            <v>434024.84999999992</v>
          </cell>
        </row>
        <row r="1426">
          <cell r="Q1426">
            <v>79620.559166666659</v>
          </cell>
        </row>
        <row r="1427">
          <cell r="Q1427">
            <v>3488776.0554166674</v>
          </cell>
        </row>
        <row r="1428">
          <cell r="Q1428">
            <v>3572832.1408333331</v>
          </cell>
        </row>
        <row r="1429">
          <cell r="Q1429">
            <v>3035091.1274999999</v>
          </cell>
        </row>
        <row r="1430">
          <cell r="Q1430">
            <v>13148882.504583335</v>
          </cell>
        </row>
        <row r="1431">
          <cell r="Q1431">
            <v>-10771168.288333334</v>
          </cell>
        </row>
        <row r="1432">
          <cell r="Q1432">
            <v>-48197.27666666665</v>
          </cell>
        </row>
        <row r="1433">
          <cell r="Q1433">
            <v>-279776.77083333331</v>
          </cell>
        </row>
        <row r="1434">
          <cell r="Q1434">
            <v>3408954.2974999999</v>
          </cell>
        </row>
        <row r="1435">
          <cell r="Q1435">
            <v>-16581073.759166667</v>
          </cell>
        </row>
        <row r="1436">
          <cell r="Q1436">
            <v>0</v>
          </cell>
        </row>
        <row r="1437">
          <cell r="Q1437">
            <v>0</v>
          </cell>
        </row>
        <row r="1439">
          <cell r="Q1439">
            <v>0</v>
          </cell>
        </row>
        <row r="1440">
          <cell r="Q1440">
            <v>-859037.91</v>
          </cell>
        </row>
        <row r="1441">
          <cell r="Q1441">
            <v>0</v>
          </cell>
        </row>
        <row r="1442">
          <cell r="Q1442">
            <v>-122847945.22000001</v>
          </cell>
        </row>
        <row r="1443">
          <cell r="Q1443">
            <v>-338395484.31</v>
          </cell>
        </row>
        <row r="1444">
          <cell r="Q1444">
            <v>-16901820.34</v>
          </cell>
        </row>
        <row r="1445">
          <cell r="Q1445">
            <v>0</v>
          </cell>
        </row>
        <row r="1446">
          <cell r="Q1446">
            <v>-2803605116.4700003</v>
          </cell>
        </row>
        <row r="1447">
          <cell r="Q1447">
            <v>0</v>
          </cell>
        </row>
        <row r="1448">
          <cell r="Q1448">
            <v>0</v>
          </cell>
        </row>
        <row r="1449">
          <cell r="Q1449">
            <v>-491575</v>
          </cell>
        </row>
        <row r="1450">
          <cell r="Q1450">
            <v>0</v>
          </cell>
        </row>
        <row r="1451">
          <cell r="Q1451">
            <v>0</v>
          </cell>
        </row>
        <row r="1452">
          <cell r="Q1452">
            <v>2148854.7199999997</v>
          </cell>
        </row>
        <row r="1453">
          <cell r="Q1453">
            <v>0</v>
          </cell>
        </row>
        <row r="1454">
          <cell r="Q1454">
            <v>4985024.68</v>
          </cell>
        </row>
        <row r="1455">
          <cell r="Q1455">
            <v>0</v>
          </cell>
        </row>
        <row r="1456">
          <cell r="Q1456">
            <v>-11437659.166666666</v>
          </cell>
        </row>
        <row r="1457">
          <cell r="Q1457">
            <v>-4399000.541666667</v>
          </cell>
        </row>
        <row r="1458">
          <cell r="Q1458">
            <v>0</v>
          </cell>
        </row>
        <row r="1459">
          <cell r="Q1459">
            <v>0</v>
          </cell>
        </row>
        <row r="1460">
          <cell r="Q1460">
            <v>-365317165.48416668</v>
          </cell>
        </row>
        <row r="1461">
          <cell r="Q1461">
            <v>-203198975.10791668</v>
          </cell>
        </row>
        <row r="1462">
          <cell r="Q1462">
            <v>0</v>
          </cell>
        </row>
        <row r="1463">
          <cell r="Q1463">
            <v>0</v>
          </cell>
        </row>
        <row r="1464">
          <cell r="Q1464">
            <v>0</v>
          </cell>
        </row>
        <row r="1465">
          <cell r="Q1465">
            <v>0</v>
          </cell>
        </row>
        <row r="1466">
          <cell r="Q1466">
            <v>122201292.60250001</v>
          </cell>
        </row>
        <row r="1467">
          <cell r="Q1467">
            <v>5848610</v>
          </cell>
        </row>
        <row r="1468">
          <cell r="Q1468">
            <v>36733009.289166667</v>
          </cell>
        </row>
        <row r="1469">
          <cell r="Q1469">
            <v>77562549.519999996</v>
          </cell>
        </row>
        <row r="1470">
          <cell r="Q1470">
            <v>1755001.25</v>
          </cell>
        </row>
        <row r="1471">
          <cell r="Q1471">
            <v>1471103.6200000003</v>
          </cell>
        </row>
        <row r="1472">
          <cell r="Q1472">
            <v>16359946.110000005</v>
          </cell>
        </row>
        <row r="1473">
          <cell r="Q1473">
            <v>0</v>
          </cell>
        </row>
        <row r="1474">
          <cell r="Q1474">
            <v>14753896.166666666</v>
          </cell>
        </row>
        <row r="1475">
          <cell r="Q1475">
            <v>0</v>
          </cell>
        </row>
        <row r="1476">
          <cell r="Q1476">
            <v>0</v>
          </cell>
        </row>
        <row r="1477">
          <cell r="Q1477">
            <v>0</v>
          </cell>
        </row>
        <row r="1478">
          <cell r="Q1478">
            <v>0</v>
          </cell>
        </row>
        <row r="1479">
          <cell r="Q1479">
            <v>0</v>
          </cell>
        </row>
        <row r="1480">
          <cell r="Q1480">
            <v>0</v>
          </cell>
        </row>
        <row r="1481">
          <cell r="Q1481">
            <v>0</v>
          </cell>
        </row>
        <row r="1482">
          <cell r="Q1482">
            <v>0</v>
          </cell>
        </row>
        <row r="1483">
          <cell r="Q1483">
            <v>0</v>
          </cell>
        </row>
        <row r="1484">
          <cell r="Q1484">
            <v>-14391415.099999996</v>
          </cell>
        </row>
        <row r="1485">
          <cell r="Q1485">
            <v>22559352.400000002</v>
          </cell>
        </row>
        <row r="1486">
          <cell r="Q1486">
            <v>0</v>
          </cell>
        </row>
        <row r="1487">
          <cell r="Q1487">
            <v>437276.70000000013</v>
          </cell>
        </row>
        <row r="1488">
          <cell r="Q1488">
            <v>209636421.70666668</v>
          </cell>
        </row>
        <row r="1489">
          <cell r="Q1489">
            <v>-73372747.596666664</v>
          </cell>
        </row>
        <row r="1490">
          <cell r="Q1490">
            <v>13279631.802083334</v>
          </cell>
        </row>
        <row r="1491">
          <cell r="Q1491">
            <v>-4647871.09</v>
          </cell>
        </row>
        <row r="1492">
          <cell r="Q1492">
            <v>-3005555.6345833335</v>
          </cell>
        </row>
        <row r="1493">
          <cell r="Q1493">
            <v>1051944.3820833333</v>
          </cell>
        </row>
        <row r="1494">
          <cell r="Q1494">
            <v>0</v>
          </cell>
        </row>
        <row r="1495">
          <cell r="Q1495">
            <v>0</v>
          </cell>
        </row>
        <row r="1496">
          <cell r="Q1496">
            <v>-153046.85</v>
          </cell>
        </row>
        <row r="1497">
          <cell r="Q1497">
            <v>5036995.2899999991</v>
          </cell>
        </row>
        <row r="1498">
          <cell r="Q1498">
            <v>-7895773.3399999999</v>
          </cell>
        </row>
        <row r="1499">
          <cell r="Q1499">
            <v>0</v>
          </cell>
        </row>
        <row r="1500">
          <cell r="Q1500">
            <v>0</v>
          </cell>
        </row>
        <row r="1501">
          <cell r="Q1501">
            <v>0</v>
          </cell>
        </row>
        <row r="1502">
          <cell r="Q1502">
            <v>0</v>
          </cell>
        </row>
        <row r="1503">
          <cell r="Q1503">
            <v>0</v>
          </cell>
        </row>
        <row r="1504">
          <cell r="Q1504">
            <v>0</v>
          </cell>
        </row>
        <row r="1505">
          <cell r="Q1505">
            <v>0</v>
          </cell>
        </row>
        <row r="1506">
          <cell r="Q1506">
            <v>0</v>
          </cell>
        </row>
        <row r="1507">
          <cell r="Q1507">
            <v>0</v>
          </cell>
        </row>
        <row r="1508">
          <cell r="Q1508">
            <v>0</v>
          </cell>
        </row>
        <row r="1509">
          <cell r="Q1509">
            <v>0</v>
          </cell>
        </row>
        <row r="1510">
          <cell r="Q1510">
            <v>0</v>
          </cell>
        </row>
        <row r="1511">
          <cell r="Q1511">
            <v>0</v>
          </cell>
        </row>
        <row r="1512">
          <cell r="Q1512">
            <v>0</v>
          </cell>
        </row>
        <row r="1513">
          <cell r="Q1513">
            <v>0</v>
          </cell>
        </row>
        <row r="1514">
          <cell r="Q1514">
            <v>0</v>
          </cell>
        </row>
        <row r="1515">
          <cell r="Q1515">
            <v>0</v>
          </cell>
        </row>
        <row r="1516">
          <cell r="Q1516">
            <v>0</v>
          </cell>
        </row>
        <row r="1517">
          <cell r="Q1517">
            <v>-15000000</v>
          </cell>
        </row>
        <row r="1518">
          <cell r="Q1518">
            <v>0</v>
          </cell>
        </row>
        <row r="1519">
          <cell r="Q1519">
            <v>-2000000</v>
          </cell>
        </row>
        <row r="1520">
          <cell r="Q1520">
            <v>0</v>
          </cell>
        </row>
        <row r="1521">
          <cell r="Q1521">
            <v>0</v>
          </cell>
        </row>
        <row r="1522">
          <cell r="Q1522">
            <v>0</v>
          </cell>
        </row>
        <row r="1523">
          <cell r="Q1523">
            <v>0</v>
          </cell>
        </row>
        <row r="1524">
          <cell r="Q1524">
            <v>0</v>
          </cell>
        </row>
        <row r="1525">
          <cell r="Q1525">
            <v>0</v>
          </cell>
        </row>
        <row r="1526">
          <cell r="Q1526">
            <v>0</v>
          </cell>
        </row>
        <row r="1527">
          <cell r="Q1527">
            <v>-300000000</v>
          </cell>
        </row>
        <row r="1528">
          <cell r="Q1528">
            <v>-200000000</v>
          </cell>
        </row>
        <row r="1529">
          <cell r="Q1529">
            <v>0</v>
          </cell>
        </row>
        <row r="1530">
          <cell r="Q1530">
            <v>-100000000</v>
          </cell>
        </row>
        <row r="1531">
          <cell r="Q1531">
            <v>0</v>
          </cell>
        </row>
        <row r="1532">
          <cell r="Q1532">
            <v>0</v>
          </cell>
        </row>
        <row r="1533">
          <cell r="Q1533">
            <v>0</v>
          </cell>
        </row>
        <row r="1534">
          <cell r="Q1534">
            <v>0</v>
          </cell>
        </row>
        <row r="1535">
          <cell r="Q1535">
            <v>0</v>
          </cell>
        </row>
        <row r="1536">
          <cell r="Q1536">
            <v>0</v>
          </cell>
        </row>
        <row r="1537">
          <cell r="Q1537">
            <v>-250000000</v>
          </cell>
        </row>
        <row r="1538">
          <cell r="Q1538">
            <v>-138460000</v>
          </cell>
        </row>
        <row r="1539">
          <cell r="Q1539">
            <v>-23400000</v>
          </cell>
        </row>
        <row r="1540">
          <cell r="Q1540">
            <v>-425000000</v>
          </cell>
        </row>
        <row r="1541">
          <cell r="Q1541">
            <v>0</v>
          </cell>
        </row>
        <row r="1542">
          <cell r="Q1542">
            <v>-250000000</v>
          </cell>
        </row>
        <row r="1543">
          <cell r="Q1543">
            <v>-45000000</v>
          </cell>
        </row>
        <row r="1544">
          <cell r="Q1544">
            <v>0</v>
          </cell>
        </row>
        <row r="1545">
          <cell r="Q1545">
            <v>0</v>
          </cell>
        </row>
        <row r="1546">
          <cell r="Q1546">
            <v>-250000000</v>
          </cell>
        </row>
        <row r="1547">
          <cell r="Q1547">
            <v>-300000000</v>
          </cell>
        </row>
        <row r="1548">
          <cell r="Q1548">
            <v>0</v>
          </cell>
        </row>
        <row r="1549">
          <cell r="Q1549">
            <v>-250000000</v>
          </cell>
        </row>
        <row r="1550">
          <cell r="Q1550">
            <v>-350000000</v>
          </cell>
        </row>
        <row r="1551">
          <cell r="Q1551">
            <v>-325000000</v>
          </cell>
        </row>
        <row r="1552">
          <cell r="Q1552">
            <v>-250000000</v>
          </cell>
        </row>
        <row r="1553">
          <cell r="Q1553">
            <v>-300000000</v>
          </cell>
        </row>
        <row r="1554">
          <cell r="Q1554">
            <v>0</v>
          </cell>
        </row>
        <row r="1555">
          <cell r="Q1555">
            <v>0</v>
          </cell>
        </row>
        <row r="1556">
          <cell r="Q1556">
            <v>0</v>
          </cell>
        </row>
        <row r="1557">
          <cell r="Q1557">
            <v>0</v>
          </cell>
        </row>
        <row r="1558">
          <cell r="Q1558">
            <v>0</v>
          </cell>
        </row>
        <row r="1559">
          <cell r="Q1559">
            <v>0</v>
          </cell>
        </row>
        <row r="1560">
          <cell r="Q1560">
            <v>0</v>
          </cell>
        </row>
        <row r="1561">
          <cell r="Q1561">
            <v>0</v>
          </cell>
        </row>
        <row r="1562">
          <cell r="Q1562">
            <v>12511.769999999999</v>
          </cell>
        </row>
        <row r="1563">
          <cell r="Q1563">
            <v>1858489.58</v>
          </cell>
        </row>
        <row r="1564">
          <cell r="Q1564">
            <v>0</v>
          </cell>
        </row>
        <row r="1565">
          <cell r="Q1565">
            <v>0</v>
          </cell>
        </row>
        <row r="1566">
          <cell r="Q1566">
            <v>0</v>
          </cell>
        </row>
        <row r="1567">
          <cell r="Q1567">
            <v>-235520.83333333334</v>
          </cell>
        </row>
        <row r="1568">
          <cell r="Q1568">
            <v>-49562.5</v>
          </cell>
        </row>
        <row r="1569">
          <cell r="Q1569">
            <v>-53516594.064166673</v>
          </cell>
        </row>
        <row r="1570">
          <cell r="Q1570">
            <v>-5013374.5554166669</v>
          </cell>
        </row>
        <row r="1571">
          <cell r="Q1571">
            <v>-40664164.747916669</v>
          </cell>
        </row>
        <row r="1572">
          <cell r="Q1572">
            <v>-1216526.3674999999</v>
          </cell>
        </row>
        <row r="1573">
          <cell r="Q1573">
            <v>-145828.38666666666</v>
          </cell>
        </row>
        <row r="1574">
          <cell r="Q1574">
            <v>-1698200.2549999999</v>
          </cell>
        </row>
        <row r="1575">
          <cell r="Q1575">
            <v>-62456.25</v>
          </cell>
        </row>
        <row r="1576">
          <cell r="Q1576">
            <v>-119506.4375</v>
          </cell>
        </row>
        <row r="1577">
          <cell r="Q1577">
            <v>0</v>
          </cell>
        </row>
        <row r="1578">
          <cell r="Q1578">
            <v>0</v>
          </cell>
        </row>
        <row r="1579">
          <cell r="Q1579">
            <v>-626906.04124999989</v>
          </cell>
        </row>
        <row r="1580">
          <cell r="Q1580">
            <v>-198720.6875</v>
          </cell>
        </row>
        <row r="1581">
          <cell r="Q1581">
            <v>-555757.71416666673</v>
          </cell>
        </row>
        <row r="1582">
          <cell r="Q1582">
            <v>-258000</v>
          </cell>
        </row>
        <row r="1583">
          <cell r="Q1583">
            <v>-3300715.5845833342</v>
          </cell>
        </row>
        <row r="1584">
          <cell r="Q1584">
            <v>0</v>
          </cell>
        </row>
        <row r="1585">
          <cell r="Q1585">
            <v>-235368.89583333337</v>
          </cell>
        </row>
        <row r="1586">
          <cell r="Q1586">
            <v>-30000</v>
          </cell>
        </row>
        <row r="1587">
          <cell r="Q1587">
            <v>0</v>
          </cell>
        </row>
        <row r="1588">
          <cell r="Q1588">
            <v>0</v>
          </cell>
        </row>
        <row r="1589">
          <cell r="Q1589">
            <v>-1280023.9145833335</v>
          </cell>
        </row>
        <row r="1590">
          <cell r="Q1590">
            <v>0</v>
          </cell>
        </row>
        <row r="1591">
          <cell r="Q1591">
            <v>0</v>
          </cell>
        </row>
        <row r="1592">
          <cell r="Q1592">
            <v>-550000</v>
          </cell>
        </row>
        <row r="1593">
          <cell r="Q1593">
            <v>-3906530.8983333334</v>
          </cell>
        </row>
        <row r="1594">
          <cell r="Q1594">
            <v>0</v>
          </cell>
        </row>
        <row r="1595">
          <cell r="Q1595">
            <v>-2041050.4625000001</v>
          </cell>
        </row>
        <row r="1596">
          <cell r="Q1596">
            <v>0</v>
          </cell>
        </row>
        <row r="1597">
          <cell r="Q1597">
            <v>-497745.14875000011</v>
          </cell>
        </row>
        <row r="1598">
          <cell r="Q1598">
            <v>-20000</v>
          </cell>
        </row>
        <row r="1599">
          <cell r="Q1599">
            <v>-200000</v>
          </cell>
        </row>
        <row r="1600">
          <cell r="Q1600">
            <v>0</v>
          </cell>
        </row>
        <row r="1601">
          <cell r="Q1601">
            <v>-139591.66708333333</v>
          </cell>
        </row>
        <row r="1602">
          <cell r="Q1602">
            <v>-499332.0083333333</v>
          </cell>
        </row>
        <row r="1603">
          <cell r="Q1603">
            <v>-100000</v>
          </cell>
        </row>
        <row r="1604">
          <cell r="Q1604">
            <v>0</v>
          </cell>
        </row>
        <row r="1605">
          <cell r="Q1605">
            <v>0</v>
          </cell>
        </row>
        <row r="1606">
          <cell r="Q1606">
            <v>-344122.77249999996</v>
          </cell>
        </row>
        <row r="1607">
          <cell r="Q1607">
            <v>-117011.78916666663</v>
          </cell>
        </row>
        <row r="1608">
          <cell r="Q1608">
            <v>-50000</v>
          </cell>
        </row>
        <row r="1609">
          <cell r="Q1609">
            <v>-2888713.7208333332</v>
          </cell>
        </row>
        <row r="1610">
          <cell r="Q1610">
            <v>-250000</v>
          </cell>
        </row>
        <row r="1611">
          <cell r="Q1611">
            <v>0</v>
          </cell>
        </row>
        <row r="1612">
          <cell r="Q1612">
            <v>0</v>
          </cell>
        </row>
        <row r="1613">
          <cell r="Q1613">
            <v>-449095.91166666668</v>
          </cell>
        </row>
        <row r="1614">
          <cell r="Q1614">
            <v>-75000</v>
          </cell>
        </row>
        <row r="1615">
          <cell r="Q1615">
            <v>0</v>
          </cell>
        </row>
        <row r="1616">
          <cell r="Q1616">
            <v>-9677701.25</v>
          </cell>
        </row>
        <row r="1617">
          <cell r="Q1617">
            <v>0</v>
          </cell>
        </row>
        <row r="1618">
          <cell r="Q1618">
            <v>-50000</v>
          </cell>
        </row>
        <row r="1619">
          <cell r="Q1619">
            <v>0</v>
          </cell>
        </row>
        <row r="1620">
          <cell r="Q1620">
            <v>-113235.72625000001</v>
          </cell>
        </row>
        <row r="1621">
          <cell r="Q1621">
            <v>-95855.052083333328</v>
          </cell>
        </row>
        <row r="1622">
          <cell r="Q1622">
            <v>-130854094.79166667</v>
          </cell>
        </row>
        <row r="1623">
          <cell r="Q1623">
            <v>-75091620</v>
          </cell>
        </row>
        <row r="1624">
          <cell r="Q1624">
            <v>-21800608.924583331</v>
          </cell>
        </row>
        <row r="1625">
          <cell r="Q1625">
            <v>-26467879</v>
          </cell>
        </row>
        <row r="1626">
          <cell r="Q1626">
            <v>-251146.71875</v>
          </cell>
        </row>
        <row r="1627">
          <cell r="Q1627">
            <v>0</v>
          </cell>
        </row>
        <row r="1628">
          <cell r="Q1628">
            <v>-4610484.0799999991</v>
          </cell>
        </row>
        <row r="1629">
          <cell r="Q1629">
            <v>0</v>
          </cell>
        </row>
        <row r="1630">
          <cell r="Q1630">
            <v>0</v>
          </cell>
        </row>
        <row r="1631">
          <cell r="Q1631">
            <v>0</v>
          </cell>
        </row>
        <row r="1632">
          <cell r="Q1632">
            <v>0</v>
          </cell>
        </row>
        <row r="1633">
          <cell r="Q1633">
            <v>0</v>
          </cell>
        </row>
        <row r="1634">
          <cell r="Q1634">
            <v>-19091254.050416667</v>
          </cell>
        </row>
        <row r="1635">
          <cell r="Q1635">
            <v>0</v>
          </cell>
        </row>
        <row r="1636">
          <cell r="Q1636">
            <v>-19475859.264583334</v>
          </cell>
        </row>
        <row r="1637">
          <cell r="Q1637">
            <v>-7829614.4329166664</v>
          </cell>
        </row>
        <row r="1638">
          <cell r="Q1638">
            <v>0</v>
          </cell>
        </row>
        <row r="1639">
          <cell r="Q1639">
            <v>-804979.22666666657</v>
          </cell>
        </row>
        <row r="1640">
          <cell r="Q1640">
            <v>-6160895.7470833324</v>
          </cell>
        </row>
        <row r="1641">
          <cell r="Q1641">
            <v>-9082009.5095833335</v>
          </cell>
        </row>
        <row r="1642">
          <cell r="Q1642">
            <v>0</v>
          </cell>
        </row>
        <row r="1643">
          <cell r="Q1643">
            <v>0</v>
          </cell>
        </row>
        <row r="1644">
          <cell r="Q1644">
            <v>0</v>
          </cell>
        </row>
        <row r="1645">
          <cell r="Q1645">
            <v>-8781926.7879166678</v>
          </cell>
        </row>
        <row r="1646">
          <cell r="Q1646">
            <v>0</v>
          </cell>
        </row>
        <row r="1647">
          <cell r="Q1647">
            <v>0</v>
          </cell>
        </row>
        <row r="1648">
          <cell r="Q1648">
            <v>-12116038.135416666</v>
          </cell>
        </row>
        <row r="1649">
          <cell r="Q1649">
            <v>-557444.59833333339</v>
          </cell>
        </row>
        <row r="1650">
          <cell r="Q1650">
            <v>-152434.75958333336</v>
          </cell>
        </row>
        <row r="1651">
          <cell r="Q1651">
            <v>0</v>
          </cell>
        </row>
        <row r="1652">
          <cell r="Q1652">
            <v>0</v>
          </cell>
        </row>
        <row r="1653">
          <cell r="Q1653">
            <v>-1165732.06</v>
          </cell>
        </row>
        <row r="1654">
          <cell r="Q1654">
            <v>0</v>
          </cell>
        </row>
        <row r="1655">
          <cell r="Q1655">
            <v>0</v>
          </cell>
        </row>
        <row r="1656">
          <cell r="Q1656">
            <v>-909356.31958333345</v>
          </cell>
        </row>
        <row r="1657">
          <cell r="Q1657">
            <v>0</v>
          </cell>
        </row>
        <row r="1658">
          <cell r="Q1658">
            <v>0</v>
          </cell>
        </row>
        <row r="1659">
          <cell r="Q1659">
            <v>0</v>
          </cell>
        </row>
        <row r="1660">
          <cell r="Q1660">
            <v>0</v>
          </cell>
        </row>
        <row r="1661">
          <cell r="Q1661">
            <v>-7138934.9266666668</v>
          </cell>
        </row>
        <row r="1662">
          <cell r="Q1662">
            <v>0</v>
          </cell>
        </row>
        <row r="1663">
          <cell r="Q1663">
            <v>88954.25</v>
          </cell>
        </row>
        <row r="1664">
          <cell r="Q1664">
            <v>0</v>
          </cell>
        </row>
        <row r="1665">
          <cell r="Q1665">
            <v>0</v>
          </cell>
        </row>
        <row r="1666">
          <cell r="Q1666">
            <v>254922.35041666662</v>
          </cell>
        </row>
        <row r="1667">
          <cell r="Q1667">
            <v>390781.02291666664</v>
          </cell>
        </row>
        <row r="1668">
          <cell r="Q1668">
            <v>0</v>
          </cell>
        </row>
        <row r="1669">
          <cell r="Q1669">
            <v>-343876.60041666665</v>
          </cell>
        </row>
        <row r="1670">
          <cell r="Q1670">
            <v>0</v>
          </cell>
        </row>
        <row r="1671">
          <cell r="Q1671">
            <v>-390781.02291666664</v>
          </cell>
        </row>
        <row r="1672">
          <cell r="Q1672">
            <v>0</v>
          </cell>
        </row>
        <row r="1673">
          <cell r="Q1673">
            <v>0</v>
          </cell>
        </row>
        <row r="1674">
          <cell r="Q1674">
            <v>0</v>
          </cell>
        </row>
        <row r="1675">
          <cell r="Q1675">
            <v>0</v>
          </cell>
        </row>
        <row r="1676">
          <cell r="Q1676">
            <v>0</v>
          </cell>
        </row>
        <row r="1677">
          <cell r="Q1677">
            <v>0</v>
          </cell>
        </row>
        <row r="1678">
          <cell r="Q1678">
            <v>0</v>
          </cell>
        </row>
        <row r="1679">
          <cell r="Q1679">
            <v>0</v>
          </cell>
        </row>
        <row r="1680">
          <cell r="Q1680">
            <v>0</v>
          </cell>
        </row>
        <row r="1681">
          <cell r="Q1681">
            <v>-24375000</v>
          </cell>
        </row>
        <row r="1682">
          <cell r="Q1682">
            <v>-9750000</v>
          </cell>
        </row>
        <row r="1683">
          <cell r="Q1683">
            <v>-24187833.333333332</v>
          </cell>
        </row>
        <row r="1684">
          <cell r="Q1684">
            <v>0</v>
          </cell>
        </row>
        <row r="1685">
          <cell r="Q1685">
            <v>0</v>
          </cell>
        </row>
        <row r="1686">
          <cell r="Q1686">
            <v>0</v>
          </cell>
        </row>
        <row r="1687">
          <cell r="Q1687">
            <v>0</v>
          </cell>
        </row>
        <row r="1688">
          <cell r="Q1688">
            <v>0</v>
          </cell>
        </row>
        <row r="1689">
          <cell r="Q1689">
            <v>-6901183.8058333332</v>
          </cell>
        </row>
        <row r="1690">
          <cell r="Q1690">
            <v>-22086206.846250001</v>
          </cell>
        </row>
        <row r="1691">
          <cell r="Q1691">
            <v>-397944.78416666668</v>
          </cell>
        </row>
        <row r="1692">
          <cell r="Q1692">
            <v>-8966983.5</v>
          </cell>
        </row>
        <row r="1693">
          <cell r="Q1693">
            <v>-10282178.239583332</v>
          </cell>
        </row>
        <row r="1694">
          <cell r="Q1694">
            <v>-12791793.64625</v>
          </cell>
        </row>
        <row r="1695">
          <cell r="Q1695">
            <v>-858133.70000000007</v>
          </cell>
        </row>
        <row r="1696">
          <cell r="Q1696">
            <v>-1985524.6125000005</v>
          </cell>
        </row>
        <row r="1697">
          <cell r="Q1697">
            <v>-4159970.0050000004</v>
          </cell>
        </row>
        <row r="1698">
          <cell r="Q1698">
            <v>0</v>
          </cell>
        </row>
        <row r="1699">
          <cell r="Q1699">
            <v>0</v>
          </cell>
        </row>
        <row r="1700">
          <cell r="Q1700">
            <v>-407597.26</v>
          </cell>
        </row>
        <row r="1701">
          <cell r="Q1701">
            <v>-62703.837083333325</v>
          </cell>
        </row>
        <row r="1702">
          <cell r="Q1702">
            <v>-327516.71249999997</v>
          </cell>
        </row>
        <row r="1703">
          <cell r="Q1703">
            <v>0</v>
          </cell>
        </row>
        <row r="1704">
          <cell r="Q1704">
            <v>-216928.45583333334</v>
          </cell>
        </row>
        <row r="1705">
          <cell r="Q1705">
            <v>0</v>
          </cell>
        </row>
        <row r="1706">
          <cell r="Q1706">
            <v>0</v>
          </cell>
        </row>
        <row r="1707">
          <cell r="Q1707">
            <v>0</v>
          </cell>
        </row>
        <row r="1708">
          <cell r="Q1708">
            <v>-2963.6962500000004</v>
          </cell>
        </row>
        <row r="1709">
          <cell r="Q1709">
            <v>0</v>
          </cell>
        </row>
        <row r="1710">
          <cell r="Q1710">
            <v>0</v>
          </cell>
        </row>
        <row r="1711">
          <cell r="Q1711">
            <v>0</v>
          </cell>
        </row>
        <row r="1712">
          <cell r="Q1712">
            <v>0</v>
          </cell>
        </row>
        <row r="1713">
          <cell r="Q1713">
            <v>-26866.274999999998</v>
          </cell>
        </row>
        <row r="1714">
          <cell r="Q1714">
            <v>-10652282.1</v>
          </cell>
        </row>
        <row r="1715">
          <cell r="Q1715">
            <v>0</v>
          </cell>
        </row>
        <row r="1716">
          <cell r="Q1716">
            <v>-20517286.724583335</v>
          </cell>
        </row>
        <row r="1717">
          <cell r="Q1717">
            <v>0</v>
          </cell>
        </row>
        <row r="1718">
          <cell r="Q1718">
            <v>0</v>
          </cell>
        </row>
        <row r="1719">
          <cell r="Q1719">
            <v>0</v>
          </cell>
        </row>
        <row r="1720">
          <cell r="Q1720">
            <v>0</v>
          </cell>
        </row>
        <row r="1721">
          <cell r="Q1721">
            <v>-58.28458333333333</v>
          </cell>
        </row>
        <row r="1722">
          <cell r="Q1722">
            <v>-1454.9270833333333</v>
          </cell>
        </row>
        <row r="1723">
          <cell r="Q1723">
            <v>0</v>
          </cell>
        </row>
        <row r="1724">
          <cell r="Q1724">
            <v>0</v>
          </cell>
        </row>
        <row r="1725">
          <cell r="Q1725">
            <v>0</v>
          </cell>
        </row>
        <row r="1726">
          <cell r="Q1726">
            <v>0</v>
          </cell>
        </row>
        <row r="1727">
          <cell r="Q1727">
            <v>0</v>
          </cell>
        </row>
        <row r="1728">
          <cell r="Q1728">
            <v>0</v>
          </cell>
        </row>
        <row r="1729">
          <cell r="Q1729">
            <v>0</v>
          </cell>
        </row>
        <row r="1730">
          <cell r="Q1730">
            <v>0</v>
          </cell>
        </row>
        <row r="1731">
          <cell r="Q1731">
            <v>-13973668.177083334</v>
          </cell>
        </row>
        <row r="1732">
          <cell r="Q1732">
            <v>-12995995.709583333</v>
          </cell>
        </row>
        <row r="1733">
          <cell r="Q1733">
            <v>-213810.44958333336</v>
          </cell>
        </row>
        <row r="1734">
          <cell r="Q1734">
            <v>-59258008.074583329</v>
          </cell>
        </row>
        <row r="1735">
          <cell r="Q1735">
            <v>0</v>
          </cell>
        </row>
        <row r="1736">
          <cell r="Q1736">
            <v>0</v>
          </cell>
        </row>
        <row r="1737">
          <cell r="Q1737">
            <v>0</v>
          </cell>
        </row>
        <row r="1738">
          <cell r="Q1738">
            <v>0</v>
          </cell>
        </row>
        <row r="1739">
          <cell r="Q1739">
            <v>0</v>
          </cell>
        </row>
        <row r="1740">
          <cell r="Q1740">
            <v>0</v>
          </cell>
        </row>
        <row r="1741">
          <cell r="Q1741">
            <v>0</v>
          </cell>
        </row>
        <row r="1742">
          <cell r="Q1742">
            <v>0</v>
          </cell>
        </row>
        <row r="1743">
          <cell r="Q1743">
            <v>-7182243.712083335</v>
          </cell>
        </row>
        <row r="1744">
          <cell r="Q1744">
            <v>-1714092.77125</v>
          </cell>
        </row>
        <row r="1745">
          <cell r="Q1745">
            <v>0</v>
          </cell>
        </row>
        <row r="1746">
          <cell r="Q1746">
            <v>-2.8125</v>
          </cell>
        </row>
        <row r="1747">
          <cell r="Q1747">
            <v>-62001.906250000007</v>
          </cell>
        </row>
        <row r="1748">
          <cell r="Q1748">
            <v>0</v>
          </cell>
        </row>
        <row r="1749">
          <cell r="Q1749">
            <v>0</v>
          </cell>
        </row>
        <row r="1750">
          <cell r="Q1750">
            <v>-4544.6516666666657</v>
          </cell>
        </row>
        <row r="1751">
          <cell r="Q1751">
            <v>2832.7270833333337</v>
          </cell>
        </row>
        <row r="1752">
          <cell r="Q1752">
            <v>-2881.7462500000001</v>
          </cell>
        </row>
        <row r="1753">
          <cell r="Q1753">
            <v>-2257.6050000000009</v>
          </cell>
        </row>
        <row r="1754">
          <cell r="Q1754">
            <v>-16455.274166666666</v>
          </cell>
        </row>
        <row r="1755">
          <cell r="Q1755">
            <v>0</v>
          </cell>
        </row>
        <row r="1756">
          <cell r="Q1756">
            <v>0</v>
          </cell>
        </row>
        <row r="1757">
          <cell r="Q1757">
            <v>0</v>
          </cell>
        </row>
        <row r="1758">
          <cell r="Q1758">
            <v>345.43833333333328</v>
          </cell>
        </row>
        <row r="1759">
          <cell r="Q1759">
            <v>-174141.69875000001</v>
          </cell>
        </row>
        <row r="1760">
          <cell r="Q1760">
            <v>-481.51666666666665</v>
          </cell>
        </row>
        <row r="1761">
          <cell r="Q1761">
            <v>-1806602.9637500001</v>
          </cell>
        </row>
        <row r="1762">
          <cell r="Q1762">
            <v>0</v>
          </cell>
        </row>
        <row r="1763">
          <cell r="Q1763">
            <v>0</v>
          </cell>
        </row>
        <row r="1764">
          <cell r="Q1764">
            <v>0</v>
          </cell>
        </row>
        <row r="1765">
          <cell r="Q1765">
            <v>-21496237.08666667</v>
          </cell>
        </row>
        <row r="1766">
          <cell r="Q1766">
            <v>0</v>
          </cell>
        </row>
        <row r="1767">
          <cell r="Q1767">
            <v>-9749553.4574999996</v>
          </cell>
        </row>
        <row r="1768">
          <cell r="Q1768">
            <v>0</v>
          </cell>
        </row>
        <row r="1769">
          <cell r="Q1769">
            <v>-135697.86208333334</v>
          </cell>
        </row>
        <row r="1770">
          <cell r="Q1770">
            <v>-31156.868750000005</v>
          </cell>
        </row>
        <row r="1771">
          <cell r="Q1771">
            <v>-152700.06916666665</v>
          </cell>
        </row>
        <row r="1772">
          <cell r="Q1772">
            <v>0</v>
          </cell>
        </row>
        <row r="1773">
          <cell r="Q1773">
            <v>-115143.62333333334</v>
          </cell>
        </row>
        <row r="1774">
          <cell r="Q1774">
            <v>-20329.492916666666</v>
          </cell>
        </row>
        <row r="1775">
          <cell r="Q1775">
            <v>0</v>
          </cell>
        </row>
        <row r="1776">
          <cell r="Q1776">
            <v>0</v>
          </cell>
        </row>
        <row r="1777">
          <cell r="Q1777">
            <v>13663.34375</v>
          </cell>
        </row>
        <row r="1778">
          <cell r="Q1778">
            <v>-9311.2566666666662</v>
          </cell>
        </row>
        <row r="1779">
          <cell r="Q1779">
            <v>-7466.0874999999987</v>
          </cell>
        </row>
        <row r="1780">
          <cell r="Q1780">
            <v>30115.688750000001</v>
          </cell>
        </row>
        <row r="1781">
          <cell r="Q1781">
            <v>0</v>
          </cell>
        </row>
        <row r="1782">
          <cell r="Q1782">
            <v>-21534.021666666667</v>
          </cell>
        </row>
        <row r="1783">
          <cell r="Q1783">
            <v>-1701.2404166666665</v>
          </cell>
        </row>
        <row r="1784">
          <cell r="Q1784">
            <v>-127.21249999999999</v>
          </cell>
        </row>
        <row r="1785">
          <cell r="Q1785">
            <v>-698190.5</v>
          </cell>
        </row>
        <row r="1786">
          <cell r="Q1786">
            <v>-6.899166666666666</v>
          </cell>
        </row>
        <row r="1787">
          <cell r="Q1787">
            <v>-32022.677500000002</v>
          </cell>
        </row>
        <row r="1788">
          <cell r="Q1788">
            <v>0</v>
          </cell>
        </row>
        <row r="1789">
          <cell r="Q1789">
            <v>0</v>
          </cell>
        </row>
        <row r="1790">
          <cell r="Q1790">
            <v>-352.94666666666666</v>
          </cell>
        </row>
        <row r="1791">
          <cell r="Q1791">
            <v>520957.49583333341</v>
          </cell>
        </row>
        <row r="1792">
          <cell r="Q1792">
            <v>-13615798.328749999</v>
          </cell>
        </row>
        <row r="1793">
          <cell r="Q1793">
            <v>0</v>
          </cell>
        </row>
        <row r="1794">
          <cell r="Q1794">
            <v>0</v>
          </cell>
        </row>
        <row r="1795">
          <cell r="Q1795">
            <v>0</v>
          </cell>
        </row>
        <row r="1796">
          <cell r="Q1796">
            <v>0</v>
          </cell>
        </row>
        <row r="1797">
          <cell r="Q1797">
            <v>-28342777.249583337</v>
          </cell>
        </row>
        <row r="1798">
          <cell r="Q1798">
            <v>-5962277.1433333335</v>
          </cell>
        </row>
        <row r="1799">
          <cell r="Q1799">
            <v>0</v>
          </cell>
        </row>
        <row r="1800">
          <cell r="Q1800">
            <v>0</v>
          </cell>
        </row>
        <row r="1801">
          <cell r="Q1801">
            <v>0</v>
          </cell>
        </row>
        <row r="1802">
          <cell r="Q1802">
            <v>0</v>
          </cell>
        </row>
        <row r="1803">
          <cell r="Q1803">
            <v>0</v>
          </cell>
        </row>
        <row r="1804">
          <cell r="Q1804">
            <v>0</v>
          </cell>
        </row>
        <row r="1805">
          <cell r="Q1805">
            <v>0</v>
          </cell>
        </row>
        <row r="1806">
          <cell r="Q1806">
            <v>0</v>
          </cell>
        </row>
        <row r="1807">
          <cell r="Q1807">
            <v>0</v>
          </cell>
        </row>
        <row r="1808">
          <cell r="Q1808">
            <v>-4563216.2491666665</v>
          </cell>
        </row>
        <row r="1809">
          <cell r="Q1809">
            <v>-1516796.0104166667</v>
          </cell>
        </row>
        <row r="1810">
          <cell r="Q1810">
            <v>0</v>
          </cell>
        </row>
        <row r="1811">
          <cell r="Q1811">
            <v>0</v>
          </cell>
        </row>
        <row r="1812">
          <cell r="Q1812">
            <v>0</v>
          </cell>
        </row>
        <row r="1813">
          <cell r="Q1813">
            <v>0</v>
          </cell>
        </row>
        <row r="1814">
          <cell r="Q1814">
            <v>-131.26624999999999</v>
          </cell>
        </row>
        <row r="1815">
          <cell r="Q1815">
            <v>-82376.179999999993</v>
          </cell>
        </row>
        <row r="1816">
          <cell r="Q1816">
            <v>0</v>
          </cell>
        </row>
        <row r="1817">
          <cell r="Q1817">
            <v>0</v>
          </cell>
        </row>
        <row r="1818">
          <cell r="Q1818">
            <v>0</v>
          </cell>
        </row>
        <row r="1819">
          <cell r="Q1819">
            <v>-471.76041666666669</v>
          </cell>
        </row>
        <row r="1820">
          <cell r="Q1820">
            <v>-48945545.601666667</v>
          </cell>
        </row>
        <row r="1821">
          <cell r="Q1821">
            <v>-7319105.1783333337</v>
          </cell>
        </row>
        <row r="1822">
          <cell r="Q1822">
            <v>-163148.6875</v>
          </cell>
        </row>
        <row r="1823">
          <cell r="Q1823">
            <v>72440.852500000023</v>
          </cell>
        </row>
        <row r="1824">
          <cell r="Q1824">
            <v>0</v>
          </cell>
        </row>
        <row r="1825">
          <cell r="Q1825">
            <v>-21507639.361250002</v>
          </cell>
        </row>
        <row r="1826">
          <cell r="Q1826">
            <v>0</v>
          </cell>
        </row>
        <row r="1827">
          <cell r="Q1827">
            <v>-8488400.2841666657</v>
          </cell>
        </row>
        <row r="1828">
          <cell r="Q1828">
            <v>0</v>
          </cell>
        </row>
        <row r="1829">
          <cell r="Q1829">
            <v>-299390.90416666662</v>
          </cell>
        </row>
        <row r="1830">
          <cell r="Q1830">
            <v>-3.0591666666666666</v>
          </cell>
        </row>
        <row r="1831">
          <cell r="Q1831">
            <v>1700</v>
          </cell>
        </row>
        <row r="1832">
          <cell r="Q1832">
            <v>0</v>
          </cell>
        </row>
        <row r="1833">
          <cell r="Q1833">
            <v>-6460506.5745833339</v>
          </cell>
        </row>
        <row r="1834">
          <cell r="Q1834">
            <v>0</v>
          </cell>
        </row>
        <row r="1835">
          <cell r="Q1835">
            <v>-2755349.6370833339</v>
          </cell>
        </row>
        <row r="1836">
          <cell r="Q1836">
            <v>-3766967.2233333341</v>
          </cell>
        </row>
        <row r="1837">
          <cell r="Q1837">
            <v>0</v>
          </cell>
        </row>
        <row r="1838">
          <cell r="Q1838">
            <v>0</v>
          </cell>
        </row>
        <row r="1839">
          <cell r="Q1839">
            <v>-109699.90750000002</v>
          </cell>
        </row>
        <row r="1840">
          <cell r="Q1840">
            <v>0</v>
          </cell>
        </row>
        <row r="1841">
          <cell r="Q1841">
            <v>-93509.544999999998</v>
          </cell>
        </row>
        <row r="1842">
          <cell r="Q1842">
            <v>0</v>
          </cell>
        </row>
        <row r="1843">
          <cell r="Q1843">
            <v>-10624.711249999998</v>
          </cell>
        </row>
        <row r="1844">
          <cell r="Q1844">
            <v>0</v>
          </cell>
        </row>
        <row r="1845">
          <cell r="Q1845">
            <v>0</v>
          </cell>
        </row>
        <row r="1846">
          <cell r="Q1846">
            <v>-31795.245416666668</v>
          </cell>
        </row>
        <row r="1847">
          <cell r="Q1847">
            <v>0</v>
          </cell>
        </row>
        <row r="1848">
          <cell r="Q1848">
            <v>0</v>
          </cell>
        </row>
        <row r="1849">
          <cell r="Q1849">
            <v>0</v>
          </cell>
        </row>
        <row r="1850">
          <cell r="Q1850">
            <v>0</v>
          </cell>
        </row>
        <row r="1851">
          <cell r="Q1851">
            <v>0</v>
          </cell>
        </row>
        <row r="1852">
          <cell r="Q1852">
            <v>0</v>
          </cell>
        </row>
        <row r="1853">
          <cell r="Q1853">
            <v>0</v>
          </cell>
        </row>
        <row r="1854">
          <cell r="Q1854">
            <v>0</v>
          </cell>
        </row>
        <row r="1855">
          <cell r="Q1855">
            <v>0</v>
          </cell>
        </row>
        <row r="1856">
          <cell r="Q1856">
            <v>0</v>
          </cell>
        </row>
        <row r="1857">
          <cell r="Q1857">
            <v>0</v>
          </cell>
        </row>
        <row r="1858">
          <cell r="Q1858">
            <v>0</v>
          </cell>
        </row>
        <row r="1859">
          <cell r="Q1859">
            <v>0</v>
          </cell>
        </row>
        <row r="1860">
          <cell r="Q1860">
            <v>0</v>
          </cell>
        </row>
        <row r="1861">
          <cell r="Q1861">
            <v>0</v>
          </cell>
        </row>
        <row r="1862">
          <cell r="Q1862">
            <v>0</v>
          </cell>
        </row>
        <row r="1863">
          <cell r="Q1863">
            <v>0</v>
          </cell>
        </row>
        <row r="1864">
          <cell r="Q1864">
            <v>0</v>
          </cell>
        </row>
        <row r="1865">
          <cell r="Q1865">
            <v>0</v>
          </cell>
        </row>
        <row r="1866">
          <cell r="Q1866">
            <v>-268125</v>
          </cell>
        </row>
        <row r="1867">
          <cell r="Q1867">
            <v>0</v>
          </cell>
        </row>
        <row r="1868">
          <cell r="Q1868">
            <v>-36000</v>
          </cell>
        </row>
        <row r="1869">
          <cell r="Q1869">
            <v>0</v>
          </cell>
        </row>
        <row r="1870">
          <cell r="Q1870">
            <v>0</v>
          </cell>
        </row>
        <row r="1871">
          <cell r="Q1871">
            <v>0</v>
          </cell>
        </row>
        <row r="1872">
          <cell r="Q1872">
            <v>0</v>
          </cell>
        </row>
        <row r="1873">
          <cell r="Q1873">
            <v>0</v>
          </cell>
        </row>
        <row r="1874">
          <cell r="Q1874">
            <v>0</v>
          </cell>
        </row>
        <row r="1875">
          <cell r="Q1875">
            <v>0</v>
          </cell>
        </row>
        <row r="1876">
          <cell r="Q1876">
            <v>-65416.672083333338</v>
          </cell>
        </row>
        <row r="1877">
          <cell r="Q1877">
            <v>0</v>
          </cell>
        </row>
        <row r="1878">
          <cell r="Q1878">
            <v>0</v>
          </cell>
        </row>
        <row r="1879">
          <cell r="Q1879">
            <v>0</v>
          </cell>
        </row>
        <row r="1880">
          <cell r="Q1880">
            <v>0</v>
          </cell>
        </row>
        <row r="1881">
          <cell r="Q1881">
            <v>0</v>
          </cell>
        </row>
        <row r="1882">
          <cell r="Q1882">
            <v>0</v>
          </cell>
        </row>
        <row r="1883">
          <cell r="Q1883">
            <v>-1749999.7766666664</v>
          </cell>
        </row>
        <row r="1884">
          <cell r="Q1884">
            <v>0</v>
          </cell>
        </row>
        <row r="1885">
          <cell r="Q1885">
            <v>0</v>
          </cell>
        </row>
        <row r="1886">
          <cell r="Q1886">
            <v>-3369999.7733333334</v>
          </cell>
        </row>
        <row r="1887">
          <cell r="Q1887">
            <v>0</v>
          </cell>
        </row>
        <row r="1888">
          <cell r="Q1888">
            <v>0</v>
          </cell>
        </row>
        <row r="1889">
          <cell r="Q1889">
            <v>-450396.6654166666</v>
          </cell>
        </row>
        <row r="1890">
          <cell r="Q1890">
            <v>0</v>
          </cell>
        </row>
        <row r="1891">
          <cell r="Q1891">
            <v>0</v>
          </cell>
        </row>
        <row r="1892">
          <cell r="Q1892">
            <v>-5265000</v>
          </cell>
        </row>
        <row r="1893">
          <cell r="Q1893">
            <v>0</v>
          </cell>
        </row>
        <row r="1894">
          <cell r="Q1894">
            <v>0</v>
          </cell>
        </row>
        <row r="1895">
          <cell r="Q1895">
            <v>0</v>
          </cell>
        </row>
        <row r="1896">
          <cell r="Q1896">
            <v>0</v>
          </cell>
        </row>
        <row r="1897">
          <cell r="Q1897">
            <v>0</v>
          </cell>
        </row>
        <row r="1898">
          <cell r="Q1898">
            <v>0</v>
          </cell>
        </row>
        <row r="1899">
          <cell r="Q1899">
            <v>-4036097.5566666666</v>
          </cell>
        </row>
        <row r="1900">
          <cell r="Q1900">
            <v>0</v>
          </cell>
        </row>
        <row r="1901">
          <cell r="Q1901">
            <v>0</v>
          </cell>
        </row>
        <row r="1902">
          <cell r="Q1902">
            <v>0</v>
          </cell>
        </row>
        <row r="1903">
          <cell r="Q1903">
            <v>0</v>
          </cell>
        </row>
        <row r="1904">
          <cell r="Q1904">
            <v>0</v>
          </cell>
        </row>
        <row r="1905">
          <cell r="Q1905">
            <v>-302.84958333333333</v>
          </cell>
        </row>
        <row r="1906">
          <cell r="Q1906">
            <v>-4248554.4333333336</v>
          </cell>
        </row>
        <row r="1907">
          <cell r="Q1907">
            <v>-4757783.3299999991</v>
          </cell>
        </row>
        <row r="1908">
          <cell r="Q1908">
            <v>0</v>
          </cell>
        </row>
        <row r="1909">
          <cell r="Q1909">
            <v>-5085208.5066666668</v>
          </cell>
        </row>
        <row r="1910">
          <cell r="Q1910">
            <v>-102583.96083333333</v>
          </cell>
        </row>
        <row r="1911">
          <cell r="Q1911">
            <v>0</v>
          </cell>
        </row>
        <row r="1912">
          <cell r="Q1912">
            <v>0</v>
          </cell>
        </row>
        <row r="1913">
          <cell r="Q1913">
            <v>-5876937.5</v>
          </cell>
        </row>
        <row r="1914">
          <cell r="Q1914">
            <v>-4813069.5866666669</v>
          </cell>
        </row>
        <row r="1915">
          <cell r="Q1915">
            <v>-3642527.5366666666</v>
          </cell>
        </row>
        <row r="1916">
          <cell r="Q1916">
            <v>-4322466.66</v>
          </cell>
        </row>
        <row r="1917">
          <cell r="Q1917">
            <v>-2802041.6700000004</v>
          </cell>
        </row>
        <row r="1918">
          <cell r="Q1918">
            <v>-534625</v>
          </cell>
        </row>
        <row r="1919">
          <cell r="Q1919">
            <v>-37369.401666666665</v>
          </cell>
        </row>
        <row r="1920">
          <cell r="Q1920">
            <v>-1589982.33</v>
          </cell>
        </row>
        <row r="1921">
          <cell r="Q1921">
            <v>-275600</v>
          </cell>
        </row>
        <row r="1922">
          <cell r="Q1922">
            <v>-4327621.55375</v>
          </cell>
        </row>
        <row r="1923">
          <cell r="Q1923">
            <v>0</v>
          </cell>
        </row>
        <row r="1924">
          <cell r="Q1924">
            <v>0</v>
          </cell>
        </row>
        <row r="1925">
          <cell r="Q1925">
            <v>-82376.960833333331</v>
          </cell>
        </row>
        <row r="1926">
          <cell r="Q1926">
            <v>9845.8212500000009</v>
          </cell>
        </row>
        <row r="1927">
          <cell r="Q1927">
            <v>0</v>
          </cell>
        </row>
        <row r="1928">
          <cell r="Q1928">
            <v>0</v>
          </cell>
        </row>
        <row r="1929">
          <cell r="Q1929">
            <v>-156437.70291666666</v>
          </cell>
        </row>
        <row r="1930">
          <cell r="Q1930">
            <v>0</v>
          </cell>
        </row>
        <row r="1931">
          <cell r="Q1931">
            <v>-26495.352499999997</v>
          </cell>
        </row>
        <row r="1932">
          <cell r="Q1932">
            <v>-972556.84916666662</v>
          </cell>
        </row>
        <row r="1933">
          <cell r="Q1933">
            <v>0</v>
          </cell>
        </row>
        <row r="1934">
          <cell r="Q1934">
            <v>0</v>
          </cell>
        </row>
        <row r="1935">
          <cell r="Q1935">
            <v>-61260.145833333343</v>
          </cell>
        </row>
        <row r="1936">
          <cell r="Q1936">
            <v>0</v>
          </cell>
        </row>
        <row r="1937">
          <cell r="Q1937">
            <v>0</v>
          </cell>
        </row>
        <row r="1938">
          <cell r="Q1938">
            <v>0</v>
          </cell>
        </row>
        <row r="1939">
          <cell r="Q1939">
            <v>0</v>
          </cell>
        </row>
        <row r="1940">
          <cell r="Q1940">
            <v>-133333.33333333334</v>
          </cell>
        </row>
        <row r="1941">
          <cell r="Q1941">
            <v>-140916.25</v>
          </cell>
        </row>
        <row r="1942">
          <cell r="Q1942">
            <v>0</v>
          </cell>
        </row>
        <row r="1943">
          <cell r="Q1943">
            <v>-1220500.1350000002</v>
          </cell>
        </row>
        <row r="1944">
          <cell r="Q1944">
            <v>0</v>
          </cell>
        </row>
        <row r="1945">
          <cell r="Q1945">
            <v>-7139</v>
          </cell>
        </row>
        <row r="1946">
          <cell r="Q1946">
            <v>0</v>
          </cell>
        </row>
        <row r="1947">
          <cell r="Q1947">
            <v>-25000</v>
          </cell>
        </row>
        <row r="1948">
          <cell r="Q1948">
            <v>0</v>
          </cell>
        </row>
        <row r="1949">
          <cell r="Q1949">
            <v>-1502664.1549999996</v>
          </cell>
        </row>
        <row r="1950">
          <cell r="Q1950">
            <v>0</v>
          </cell>
        </row>
        <row r="1951">
          <cell r="Q1951">
            <v>-10688049.793333331</v>
          </cell>
        </row>
        <row r="1952">
          <cell r="Q1952">
            <v>0</v>
          </cell>
        </row>
        <row r="1953">
          <cell r="Q1953">
            <v>0</v>
          </cell>
        </row>
        <row r="1954">
          <cell r="Q1954">
            <v>-3418747.7166666668</v>
          </cell>
        </row>
        <row r="1955">
          <cell r="Q1955">
            <v>0</v>
          </cell>
        </row>
        <row r="1956">
          <cell r="Q1956">
            <v>-267917.38999999996</v>
          </cell>
        </row>
        <row r="1957">
          <cell r="Q1957">
            <v>-143364.73833333334</v>
          </cell>
        </row>
        <row r="1958">
          <cell r="Q1958">
            <v>-143364.73833333334</v>
          </cell>
        </row>
        <row r="1959">
          <cell r="Q1959">
            <v>-36899.809166666666</v>
          </cell>
        </row>
        <row r="1960">
          <cell r="Q1960">
            <v>-36899.809166666666</v>
          </cell>
        </row>
        <row r="1961">
          <cell r="Q1961">
            <v>0</v>
          </cell>
        </row>
        <row r="1962">
          <cell r="Q1962">
            <v>0</v>
          </cell>
        </row>
        <row r="1963">
          <cell r="Q1963">
            <v>0</v>
          </cell>
        </row>
        <row r="1964">
          <cell r="Q1964">
            <v>-261849.375</v>
          </cell>
        </row>
        <row r="1965">
          <cell r="Q1965">
            <v>0</v>
          </cell>
        </row>
        <row r="1966">
          <cell r="Q1966">
            <v>0</v>
          </cell>
        </row>
        <row r="1967">
          <cell r="Q1967">
            <v>-1523868.4758333333</v>
          </cell>
        </row>
        <row r="1968">
          <cell r="Q1968">
            <v>-150940.24666666667</v>
          </cell>
        </row>
        <row r="1969">
          <cell r="Q1969">
            <v>-1756799.2829166667</v>
          </cell>
        </row>
        <row r="1970">
          <cell r="Q1970">
            <v>0</v>
          </cell>
        </row>
        <row r="1971">
          <cell r="Q1971">
            <v>-257458.08666666667</v>
          </cell>
        </row>
        <row r="1972">
          <cell r="Q1972">
            <v>0</v>
          </cell>
        </row>
        <row r="1973">
          <cell r="Q1973">
            <v>-21541.666666666668</v>
          </cell>
        </row>
        <row r="1974">
          <cell r="Q1974">
            <v>-777942.72666666668</v>
          </cell>
        </row>
        <row r="1975">
          <cell r="Q1975">
            <v>-197646.09</v>
          </cell>
        </row>
        <row r="1976">
          <cell r="Q1976">
            <v>-58535.345000000001</v>
          </cell>
        </row>
        <row r="1977">
          <cell r="Q1977">
            <v>-58535.345000000001</v>
          </cell>
        </row>
        <row r="1978">
          <cell r="Q1978">
            <v>0</v>
          </cell>
        </row>
        <row r="1979">
          <cell r="Q1979">
            <v>0</v>
          </cell>
        </row>
        <row r="1980">
          <cell r="Q1980">
            <v>0</v>
          </cell>
        </row>
        <row r="1981">
          <cell r="Q1981">
            <v>0</v>
          </cell>
        </row>
        <row r="1982">
          <cell r="Q1982">
            <v>0</v>
          </cell>
        </row>
        <row r="1983">
          <cell r="Q1983">
            <v>0</v>
          </cell>
        </row>
        <row r="1984">
          <cell r="Q1984">
            <v>0</v>
          </cell>
        </row>
        <row r="1985">
          <cell r="Q1985">
            <v>0</v>
          </cell>
        </row>
        <row r="1986">
          <cell r="Q1986">
            <v>0</v>
          </cell>
        </row>
        <row r="1987">
          <cell r="Q1987">
            <v>0</v>
          </cell>
        </row>
        <row r="1988">
          <cell r="Q1988">
            <v>0</v>
          </cell>
        </row>
        <row r="1989">
          <cell r="Q1989">
            <v>-174241.68083333338</v>
          </cell>
        </row>
        <row r="1990">
          <cell r="Q1990">
            <v>-157736.69708333336</v>
          </cell>
        </row>
        <row r="1991">
          <cell r="Q1991">
            <v>-87175.907499999987</v>
          </cell>
        </row>
        <row r="1992">
          <cell r="Q1992">
            <v>-320534.3470833333</v>
          </cell>
        </row>
        <row r="1993">
          <cell r="Q1993">
            <v>-79704.276666666658</v>
          </cell>
        </row>
        <row r="1994">
          <cell r="Q1994">
            <v>0</v>
          </cell>
        </row>
        <row r="1995">
          <cell r="Q1995">
            <v>-94690.851250000007</v>
          </cell>
        </row>
        <row r="1996">
          <cell r="Q1996">
            <v>-248538.84208333332</v>
          </cell>
        </row>
        <row r="1997">
          <cell r="Q1997">
            <v>-67388.41833333332</v>
          </cell>
        </row>
        <row r="1998">
          <cell r="Q1998">
            <v>-163594.34708333333</v>
          </cell>
        </row>
        <row r="1999">
          <cell r="Q1999">
            <v>-16907.403333333328</v>
          </cell>
        </row>
        <row r="2000">
          <cell r="Q2000">
            <v>-2232339.6549999998</v>
          </cell>
        </row>
        <row r="2001">
          <cell r="Q2001">
            <v>-298965.7475</v>
          </cell>
        </row>
        <row r="2002">
          <cell r="Q2002">
            <v>-67999.033333333326</v>
          </cell>
        </row>
        <row r="2003">
          <cell r="Q2003">
            <v>-203502.56583333333</v>
          </cell>
        </row>
        <row r="2004">
          <cell r="Q2004">
            <v>-1349750.5166666666</v>
          </cell>
        </row>
        <row r="2005">
          <cell r="Q2005">
            <v>-105785.42041666666</v>
          </cell>
        </row>
        <row r="2006">
          <cell r="Q2006">
            <v>0</v>
          </cell>
        </row>
        <row r="2007">
          <cell r="Q2007">
            <v>-1267.8841666666669</v>
          </cell>
        </row>
        <row r="2008">
          <cell r="Q2008">
            <v>0</v>
          </cell>
        </row>
        <row r="2009">
          <cell r="Q2009">
            <v>0</v>
          </cell>
        </row>
        <row r="2010">
          <cell r="Q2010">
            <v>-96586.308750000011</v>
          </cell>
        </row>
        <row r="2011">
          <cell r="Q2011">
            <v>-22605.677916666667</v>
          </cell>
        </row>
        <row r="2012">
          <cell r="Q2012">
            <v>0</v>
          </cell>
        </row>
        <row r="2013">
          <cell r="Q2013">
            <v>0</v>
          </cell>
        </row>
        <row r="2014">
          <cell r="Q2014">
            <v>0</v>
          </cell>
        </row>
        <row r="2015">
          <cell r="Q2015">
            <v>-189115.43416666667</v>
          </cell>
        </row>
        <row r="2016">
          <cell r="Q2016">
            <v>0</v>
          </cell>
        </row>
        <row r="2017">
          <cell r="Q2017">
            <v>-70870554.985000014</v>
          </cell>
        </row>
        <row r="2018">
          <cell r="Q2018">
            <v>-39723704.031666659</v>
          </cell>
        </row>
        <row r="2019">
          <cell r="Q2019">
            <v>-21977843.60458333</v>
          </cell>
        </row>
        <row r="2020">
          <cell r="Q2020">
            <v>-12389404.5</v>
          </cell>
        </row>
        <row r="2021">
          <cell r="Q2021">
            <v>0</v>
          </cell>
        </row>
        <row r="2022">
          <cell r="Q2022">
            <v>0</v>
          </cell>
        </row>
        <row r="2023">
          <cell r="Q2023">
            <v>0</v>
          </cell>
        </row>
        <row r="2024">
          <cell r="Q2024">
            <v>0</v>
          </cell>
        </row>
        <row r="2025">
          <cell r="Q2025">
            <v>0</v>
          </cell>
        </row>
        <row r="2026">
          <cell r="Q2026">
            <v>0</v>
          </cell>
        </row>
        <row r="2027">
          <cell r="Q2027">
            <v>0</v>
          </cell>
        </row>
        <row r="2028">
          <cell r="Q2028">
            <v>0</v>
          </cell>
        </row>
        <row r="2029">
          <cell r="Q2029">
            <v>0</v>
          </cell>
        </row>
        <row r="2030">
          <cell r="Q2030">
            <v>0</v>
          </cell>
        </row>
        <row r="2031">
          <cell r="Q2031">
            <v>0</v>
          </cell>
        </row>
        <row r="2032">
          <cell r="Q2032">
            <v>0</v>
          </cell>
        </row>
        <row r="2033">
          <cell r="Q2033">
            <v>0</v>
          </cell>
        </row>
        <row r="2034">
          <cell r="Q2034">
            <v>0</v>
          </cell>
        </row>
        <row r="2035">
          <cell r="Q2035">
            <v>0</v>
          </cell>
        </row>
        <row r="2036">
          <cell r="Q2036">
            <v>0</v>
          </cell>
        </row>
        <row r="2037">
          <cell r="Q2037">
            <v>0</v>
          </cell>
        </row>
        <row r="2038">
          <cell r="Q2038">
            <v>0</v>
          </cell>
        </row>
        <row r="2039">
          <cell r="Q2039">
            <v>0</v>
          </cell>
        </row>
        <row r="2040">
          <cell r="Q2040">
            <v>0</v>
          </cell>
        </row>
        <row r="2041">
          <cell r="Q2041">
            <v>0</v>
          </cell>
        </row>
        <row r="2042">
          <cell r="Q2042">
            <v>0</v>
          </cell>
        </row>
        <row r="2043">
          <cell r="Q2043">
            <v>0</v>
          </cell>
        </row>
        <row r="2044">
          <cell r="Q2044">
            <v>0</v>
          </cell>
        </row>
        <row r="2045">
          <cell r="Q2045">
            <v>0</v>
          </cell>
        </row>
        <row r="2046">
          <cell r="Q2046">
            <v>0</v>
          </cell>
        </row>
        <row r="2047">
          <cell r="Q2047">
            <v>0</v>
          </cell>
        </row>
        <row r="2048">
          <cell r="Q2048">
            <v>-16967.4175</v>
          </cell>
        </row>
        <row r="2049">
          <cell r="Q2049">
            <v>0</v>
          </cell>
        </row>
        <row r="2050">
          <cell r="Q2050">
            <v>0</v>
          </cell>
        </row>
        <row r="2051">
          <cell r="Q2051">
            <v>0</v>
          </cell>
        </row>
        <row r="2052">
          <cell r="Q2052">
            <v>0</v>
          </cell>
        </row>
        <row r="2053">
          <cell r="Q2053">
            <v>0</v>
          </cell>
        </row>
        <row r="2054">
          <cell r="Q2054">
            <v>-27122.195000000003</v>
          </cell>
        </row>
        <row r="2055">
          <cell r="Q2055">
            <v>-6429735.9779166654</v>
          </cell>
        </row>
        <row r="2056">
          <cell r="Q2056">
            <v>-14726399.540416665</v>
          </cell>
        </row>
        <row r="2057">
          <cell r="Q2057">
            <v>-33547574.951666668</v>
          </cell>
        </row>
        <row r="2058">
          <cell r="Q2058">
            <v>0</v>
          </cell>
        </row>
        <row r="2059">
          <cell r="Q2059">
            <v>0</v>
          </cell>
        </row>
        <row r="2060">
          <cell r="Q2060">
            <v>-19541231.601666663</v>
          </cell>
        </row>
        <row r="2061">
          <cell r="Q2061">
            <v>0</v>
          </cell>
        </row>
        <row r="2062">
          <cell r="Q2062">
            <v>0</v>
          </cell>
        </row>
        <row r="2063">
          <cell r="Q2063">
            <v>-1286429.0370833334</v>
          </cell>
        </row>
        <row r="2064">
          <cell r="Q2064">
            <v>0</v>
          </cell>
        </row>
        <row r="2065">
          <cell r="Q2065">
            <v>-4920.9137499999997</v>
          </cell>
        </row>
        <row r="2066">
          <cell r="Q2066">
            <v>0</v>
          </cell>
        </row>
        <row r="2067">
          <cell r="Q2067">
            <v>-309422.66749999992</v>
          </cell>
        </row>
        <row r="2068">
          <cell r="Q2068">
            <v>0</v>
          </cell>
        </row>
        <row r="2069">
          <cell r="Q2069">
            <v>-5237.625</v>
          </cell>
        </row>
        <row r="2070">
          <cell r="Q2070">
            <v>0</v>
          </cell>
        </row>
        <row r="2071">
          <cell r="Q2071">
            <v>0</v>
          </cell>
        </row>
        <row r="2072">
          <cell r="Q2072">
            <v>-8563737.5649999995</v>
          </cell>
        </row>
        <row r="2073">
          <cell r="Q2073">
            <v>0</v>
          </cell>
        </row>
        <row r="2074">
          <cell r="Q2074">
            <v>0</v>
          </cell>
        </row>
        <row r="2075">
          <cell r="Q2075">
            <v>0</v>
          </cell>
        </row>
        <row r="2076">
          <cell r="Q2076">
            <v>-182356536.33333334</v>
          </cell>
        </row>
        <row r="2077">
          <cell r="Q2077">
            <v>-1000</v>
          </cell>
        </row>
        <row r="2078">
          <cell r="Q2078">
            <v>-2249659.2399999998</v>
          </cell>
        </row>
        <row r="2079">
          <cell r="Q2079">
            <v>-565660.43999999994</v>
          </cell>
        </row>
        <row r="2080">
          <cell r="Q2080">
            <v>0</v>
          </cell>
        </row>
        <row r="2081">
          <cell r="Q2081">
            <v>-2819167.2770833336</v>
          </cell>
        </row>
        <row r="2082">
          <cell r="Q2082">
            <v>0</v>
          </cell>
        </row>
        <row r="2083">
          <cell r="Q2083">
            <v>-9974044.7795833349</v>
          </cell>
        </row>
        <row r="2084">
          <cell r="Q2084">
            <v>-84375</v>
          </cell>
        </row>
        <row r="2085">
          <cell r="Q2085">
            <v>-574491.97916666674</v>
          </cell>
        </row>
        <row r="2086">
          <cell r="Q2086">
            <v>0</v>
          </cell>
        </row>
        <row r="2087">
          <cell r="Q2087">
            <v>0</v>
          </cell>
        </row>
        <row r="2088">
          <cell r="Q2088">
            <v>-4299088.1933333343</v>
          </cell>
        </row>
        <row r="2089">
          <cell r="Q2089">
            <v>0</v>
          </cell>
        </row>
        <row r="2090">
          <cell r="Q2090">
            <v>-5833169</v>
          </cell>
        </row>
        <row r="2091">
          <cell r="Q2091">
            <v>0</v>
          </cell>
        </row>
        <row r="2092">
          <cell r="Q2092">
            <v>-89960.849999999991</v>
          </cell>
        </row>
        <row r="2093">
          <cell r="Q2093">
            <v>0</v>
          </cell>
        </row>
        <row r="2094">
          <cell r="Q2094">
            <v>0</v>
          </cell>
        </row>
        <row r="2095">
          <cell r="Q2095">
            <v>0</v>
          </cell>
        </row>
        <row r="2096">
          <cell r="Q2096">
            <v>0</v>
          </cell>
        </row>
        <row r="2097">
          <cell r="Q2097">
            <v>0</v>
          </cell>
        </row>
        <row r="2098">
          <cell r="Q2098">
            <v>0</v>
          </cell>
        </row>
        <row r="2099">
          <cell r="Q2099">
            <v>0</v>
          </cell>
        </row>
        <row r="2100">
          <cell r="Q2100">
            <v>-274410.49000000005</v>
          </cell>
        </row>
        <row r="2101">
          <cell r="Q2101">
            <v>-506118.33333333331</v>
          </cell>
        </row>
        <row r="2102">
          <cell r="Q2102">
            <v>-7374690.8399999989</v>
          </cell>
        </row>
        <row r="2103">
          <cell r="Q2103">
            <v>0</v>
          </cell>
        </row>
        <row r="2104">
          <cell r="Q2104">
            <v>-8.7499999999999991E-3</v>
          </cell>
        </row>
        <row r="2105">
          <cell r="Q2105">
            <v>0</v>
          </cell>
        </row>
        <row r="2106">
          <cell r="Q2106">
            <v>-50934.829999999994</v>
          </cell>
        </row>
        <row r="2107">
          <cell r="Q2107">
            <v>-2963701.5287500001</v>
          </cell>
        </row>
        <row r="2108">
          <cell r="Q2108">
            <v>-5760871.0158333331</v>
          </cell>
        </row>
        <row r="2109">
          <cell r="Q2109">
            <v>-1516832.2199999997</v>
          </cell>
        </row>
        <row r="2110">
          <cell r="Q2110">
            <v>-584331.93333333323</v>
          </cell>
        </row>
        <row r="2111">
          <cell r="Q2111">
            <v>0</v>
          </cell>
        </row>
        <row r="2112">
          <cell r="Q2112">
            <v>0</v>
          </cell>
        </row>
        <row r="2113">
          <cell r="Q2113">
            <v>0</v>
          </cell>
        </row>
        <row r="2114">
          <cell r="Q2114">
            <v>-567394.70000000007</v>
          </cell>
        </row>
        <row r="2115">
          <cell r="Q2115">
            <v>0</v>
          </cell>
        </row>
        <row r="2116">
          <cell r="Q2116">
            <v>0</v>
          </cell>
        </row>
        <row r="2117">
          <cell r="Q2117">
            <v>0</v>
          </cell>
        </row>
        <row r="2118">
          <cell r="Q2118">
            <v>-723113.27999999991</v>
          </cell>
        </row>
        <row r="2119">
          <cell r="Q2119">
            <v>-31168.876666666667</v>
          </cell>
        </row>
        <row r="2120">
          <cell r="Q2120">
            <v>0</v>
          </cell>
        </row>
        <row r="2121">
          <cell r="Q2121">
            <v>0</v>
          </cell>
        </row>
        <row r="2122">
          <cell r="Q2122">
            <v>0</v>
          </cell>
        </row>
        <row r="2123">
          <cell r="Q2123">
            <v>0</v>
          </cell>
        </row>
        <row r="2124">
          <cell r="Q2124">
            <v>-7996974.0566666657</v>
          </cell>
        </row>
        <row r="2125">
          <cell r="Q2125">
            <v>0</v>
          </cell>
        </row>
        <row r="2126">
          <cell r="Q2126">
            <v>0</v>
          </cell>
        </row>
        <row r="2127">
          <cell r="Q2127">
            <v>-3361.5833333333326</v>
          </cell>
        </row>
        <row r="2128">
          <cell r="Q2128">
            <v>-8018747.791666667</v>
          </cell>
        </row>
        <row r="2129">
          <cell r="Q2129">
            <v>0</v>
          </cell>
        </row>
        <row r="2130">
          <cell r="Q2130">
            <v>0</v>
          </cell>
        </row>
        <row r="2131">
          <cell r="Q2131">
            <v>0</v>
          </cell>
        </row>
        <row r="2132">
          <cell r="Q2132">
            <v>-5127137.8125</v>
          </cell>
        </row>
        <row r="2133">
          <cell r="Q2133">
            <v>-2187796.5645833327</v>
          </cell>
        </row>
        <row r="2134">
          <cell r="Q2134">
            <v>0</v>
          </cell>
        </row>
        <row r="2135">
          <cell r="Q2135">
            <v>5127137.8125</v>
          </cell>
        </row>
        <row r="2136">
          <cell r="Q2136">
            <v>2187796.5645833327</v>
          </cell>
        </row>
        <row r="2137">
          <cell r="Q2137">
            <v>0</v>
          </cell>
        </row>
        <row r="2138">
          <cell r="Q2138">
            <v>0</v>
          </cell>
        </row>
        <row r="2139">
          <cell r="Q2139">
            <v>0</v>
          </cell>
        </row>
        <row r="2140">
          <cell r="Q2140">
            <v>-62187342.813750006</v>
          </cell>
        </row>
        <row r="2141">
          <cell r="Q2141">
            <v>0</v>
          </cell>
        </row>
        <row r="2142">
          <cell r="Q2142">
            <v>-7979702.6400000006</v>
          </cell>
        </row>
        <row r="2143">
          <cell r="Q2143">
            <v>0</v>
          </cell>
        </row>
        <row r="2144">
          <cell r="Q2144">
            <v>0</v>
          </cell>
        </row>
        <row r="2145">
          <cell r="Q2145">
            <v>-101390.15208333335</v>
          </cell>
        </row>
        <row r="2146">
          <cell r="Q2146">
            <v>-52578.600833333338</v>
          </cell>
        </row>
        <row r="2147">
          <cell r="Q2147">
            <v>0</v>
          </cell>
        </row>
        <row r="2148">
          <cell r="Q2148">
            <v>-73696.88</v>
          </cell>
        </row>
        <row r="2149">
          <cell r="Q2149">
            <v>0</v>
          </cell>
        </row>
        <row r="2150">
          <cell r="Q2150">
            <v>0</v>
          </cell>
        </row>
        <row r="2151">
          <cell r="Q2151">
            <v>-15154.75</v>
          </cell>
        </row>
        <row r="2152">
          <cell r="Q2152">
            <v>0</v>
          </cell>
        </row>
        <row r="2153">
          <cell r="Q2153">
            <v>-50468.169999999991</v>
          </cell>
        </row>
        <row r="2154">
          <cell r="Q2154">
            <v>-231740.80999999997</v>
          </cell>
        </row>
        <row r="2155">
          <cell r="Q2155">
            <v>-9967931.5866666678</v>
          </cell>
        </row>
        <row r="2156">
          <cell r="Q2156">
            <v>-176310.41</v>
          </cell>
        </row>
        <row r="2157">
          <cell r="Q2157">
            <v>-5236199.4833333334</v>
          </cell>
        </row>
        <row r="2158">
          <cell r="Q2158">
            <v>625.07083333333333</v>
          </cell>
        </row>
        <row r="2159">
          <cell r="Q2159">
            <v>0</v>
          </cell>
        </row>
        <row r="2160">
          <cell r="Q2160">
            <v>0</v>
          </cell>
        </row>
        <row r="2161">
          <cell r="Q2161">
            <v>0</v>
          </cell>
        </row>
        <row r="2162">
          <cell r="Q2162">
            <v>0</v>
          </cell>
        </row>
        <row r="2163">
          <cell r="Q2163">
            <v>0</v>
          </cell>
        </row>
        <row r="2164">
          <cell r="Q2164">
            <v>0</v>
          </cell>
        </row>
        <row r="2165">
          <cell r="Q2165">
            <v>0</v>
          </cell>
        </row>
        <row r="2166">
          <cell r="Q2166">
            <v>0</v>
          </cell>
        </row>
        <row r="2167">
          <cell r="Q2167">
            <v>0</v>
          </cell>
        </row>
        <row r="2168">
          <cell r="Q2168">
            <v>0</v>
          </cell>
        </row>
        <row r="2169">
          <cell r="Q2169">
            <v>0</v>
          </cell>
        </row>
        <row r="2170">
          <cell r="Q2170">
            <v>0</v>
          </cell>
        </row>
        <row r="2171">
          <cell r="Q2171">
            <v>0</v>
          </cell>
        </row>
        <row r="2172">
          <cell r="Q2172">
            <v>0</v>
          </cell>
        </row>
        <row r="2173">
          <cell r="Q2173">
            <v>0</v>
          </cell>
        </row>
        <row r="2174">
          <cell r="Q2174">
            <v>0</v>
          </cell>
        </row>
        <row r="2175">
          <cell r="Q2175">
            <v>0</v>
          </cell>
        </row>
        <row r="2176">
          <cell r="Q2176">
            <v>0</v>
          </cell>
        </row>
        <row r="2177">
          <cell r="Q2177">
            <v>0</v>
          </cell>
        </row>
        <row r="2178">
          <cell r="Q2178">
            <v>-780.59749999999997</v>
          </cell>
        </row>
        <row r="2179">
          <cell r="Q2179">
            <v>0</v>
          </cell>
        </row>
        <row r="2180">
          <cell r="Q2180">
            <v>0</v>
          </cell>
        </row>
        <row r="2181">
          <cell r="Q2181">
            <v>-1939670.74</v>
          </cell>
        </row>
        <row r="2182">
          <cell r="Q2182">
            <v>0</v>
          </cell>
        </row>
        <row r="2183">
          <cell r="Q2183">
            <v>-153717</v>
          </cell>
        </row>
        <row r="2184">
          <cell r="Q2184">
            <v>-675825</v>
          </cell>
        </row>
        <row r="2185">
          <cell r="Q2185">
            <v>0</v>
          </cell>
        </row>
        <row r="2186">
          <cell r="Q2186">
            <v>0</v>
          </cell>
        </row>
        <row r="2187">
          <cell r="Q2187">
            <v>0</v>
          </cell>
        </row>
        <row r="2188">
          <cell r="Q2188">
            <v>0</v>
          </cell>
        </row>
        <row r="2189">
          <cell r="Q2189">
            <v>0</v>
          </cell>
        </row>
        <row r="2190">
          <cell r="Q2190">
            <v>0</v>
          </cell>
        </row>
        <row r="2191">
          <cell r="Q2191">
            <v>0</v>
          </cell>
        </row>
        <row r="2192">
          <cell r="Q2192">
            <v>0</v>
          </cell>
        </row>
        <row r="2193">
          <cell r="Q2193">
            <v>0</v>
          </cell>
        </row>
        <row r="2194">
          <cell r="Q2194">
            <v>0</v>
          </cell>
        </row>
        <row r="2195">
          <cell r="Q2195">
            <v>0</v>
          </cell>
        </row>
        <row r="2196">
          <cell r="Q2196">
            <v>0</v>
          </cell>
        </row>
        <row r="2197">
          <cell r="Q2197">
            <v>0</v>
          </cell>
        </row>
        <row r="2198">
          <cell r="Q2198">
            <v>0</v>
          </cell>
        </row>
        <row r="2199">
          <cell r="Q2199">
            <v>-3102718.2983333333</v>
          </cell>
        </row>
        <row r="2200">
          <cell r="Q2200">
            <v>-5527603.3929166663</v>
          </cell>
        </row>
        <row r="2201">
          <cell r="Q2201">
            <v>-7152976.625</v>
          </cell>
        </row>
        <row r="2202">
          <cell r="Q2202">
            <v>0</v>
          </cell>
        </row>
        <row r="2203">
          <cell r="Q2203">
            <v>0</v>
          </cell>
        </row>
        <row r="2204">
          <cell r="Q2204">
            <v>0</v>
          </cell>
        </row>
        <row r="2205">
          <cell r="Q2205">
            <v>0</v>
          </cell>
        </row>
        <row r="2206">
          <cell r="Q2206">
            <v>0</v>
          </cell>
        </row>
        <row r="2207">
          <cell r="Q2207">
            <v>0</v>
          </cell>
        </row>
        <row r="2208">
          <cell r="Q2208">
            <v>0</v>
          </cell>
        </row>
        <row r="2209">
          <cell r="Q2209">
            <v>0</v>
          </cell>
        </row>
        <row r="2210">
          <cell r="Q2210">
            <v>0</v>
          </cell>
        </row>
        <row r="2211">
          <cell r="Q2211">
            <v>0</v>
          </cell>
        </row>
        <row r="2212">
          <cell r="Q2212">
            <v>0</v>
          </cell>
        </row>
        <row r="2213">
          <cell r="Q2213">
            <v>0</v>
          </cell>
        </row>
        <row r="2214">
          <cell r="Q2214">
            <v>0</v>
          </cell>
        </row>
        <row r="2215">
          <cell r="Q2215">
            <v>-27837.811249999999</v>
          </cell>
        </row>
        <row r="2216">
          <cell r="Q2216">
            <v>-6235.4525000000003</v>
          </cell>
        </row>
        <row r="2217">
          <cell r="Q2217">
            <v>0</v>
          </cell>
        </row>
        <row r="2218">
          <cell r="Q2218">
            <v>0</v>
          </cell>
        </row>
        <row r="2219">
          <cell r="Q2219">
            <v>0</v>
          </cell>
        </row>
        <row r="2220">
          <cell r="Q2220">
            <v>0</v>
          </cell>
        </row>
        <row r="2221">
          <cell r="Q2221">
            <v>0</v>
          </cell>
        </row>
        <row r="2222">
          <cell r="Q2222">
            <v>0</v>
          </cell>
        </row>
        <row r="2223">
          <cell r="Q2223">
            <v>0</v>
          </cell>
        </row>
        <row r="2224">
          <cell r="Q2224">
            <v>-4703049</v>
          </cell>
        </row>
        <row r="2225">
          <cell r="Q2225">
            <v>-2515701</v>
          </cell>
        </row>
        <row r="2226">
          <cell r="Q2226">
            <v>-1388868.04</v>
          </cell>
        </row>
        <row r="2227">
          <cell r="Q2227">
            <v>-1013105.31</v>
          </cell>
        </row>
        <row r="2228">
          <cell r="Q2228">
            <v>0</v>
          </cell>
        </row>
        <row r="2229">
          <cell r="Q2229">
            <v>0</v>
          </cell>
        </row>
        <row r="2230">
          <cell r="Q2230">
            <v>0</v>
          </cell>
        </row>
        <row r="2231">
          <cell r="Q2231">
            <v>-270301.46333333332</v>
          </cell>
        </row>
        <row r="2232">
          <cell r="Q2232">
            <v>0</v>
          </cell>
        </row>
        <row r="2233">
          <cell r="Q2233">
            <v>0</v>
          </cell>
        </row>
        <row r="2234">
          <cell r="Q2234">
            <v>0</v>
          </cell>
        </row>
        <row r="2235">
          <cell r="Q2235">
            <v>0</v>
          </cell>
        </row>
        <row r="2236">
          <cell r="Q2236">
            <v>0</v>
          </cell>
        </row>
        <row r="2237">
          <cell r="Q2237">
            <v>-93615823</v>
          </cell>
        </row>
        <row r="2238">
          <cell r="Q2238">
            <v>0</v>
          </cell>
        </row>
        <row r="2239">
          <cell r="Q2239">
            <v>0</v>
          </cell>
        </row>
        <row r="2240">
          <cell r="Q2240">
            <v>-506143.81583333336</v>
          </cell>
        </row>
        <row r="2241">
          <cell r="Q2241">
            <v>-14161.522916666667</v>
          </cell>
        </row>
        <row r="2242">
          <cell r="Q2242">
            <v>-13532.581666666665</v>
          </cell>
        </row>
        <row r="2243">
          <cell r="Q2243">
            <v>-145688.53166666668</v>
          </cell>
        </row>
        <row r="2244">
          <cell r="Q2244">
            <v>-1532490.6766666665</v>
          </cell>
        </row>
        <row r="2245">
          <cell r="Q2245">
            <v>-285821.32666666666</v>
          </cell>
        </row>
        <row r="2246">
          <cell r="Q2246">
            <v>0</v>
          </cell>
        </row>
        <row r="2247">
          <cell r="Q2247">
            <v>0</v>
          </cell>
        </row>
        <row r="2248">
          <cell r="Q2248">
            <v>-1424.93</v>
          </cell>
        </row>
        <row r="2249">
          <cell r="Q2249">
            <v>0</v>
          </cell>
        </row>
        <row r="2250">
          <cell r="Q2250">
            <v>0</v>
          </cell>
        </row>
        <row r="2251">
          <cell r="Q2251">
            <v>0</v>
          </cell>
        </row>
        <row r="2252">
          <cell r="Q2252">
            <v>0</v>
          </cell>
        </row>
        <row r="2253">
          <cell r="Q2253">
            <v>-200522.52916666667</v>
          </cell>
        </row>
        <row r="2254">
          <cell r="Q2254">
            <v>-136045.4025</v>
          </cell>
        </row>
        <row r="2255">
          <cell r="Q2255">
            <v>-8671688.9358333331</v>
          </cell>
        </row>
        <row r="2256">
          <cell r="Q2256">
            <v>-528.33416666666665</v>
          </cell>
        </row>
        <row r="2257">
          <cell r="Q2257">
            <v>0</v>
          </cell>
        </row>
        <row r="2258">
          <cell r="Q2258">
            <v>0</v>
          </cell>
        </row>
        <row r="2259">
          <cell r="Q2259">
            <v>-404015.30791666661</v>
          </cell>
        </row>
        <row r="2260">
          <cell r="Q2260">
            <v>15638.040833333333</v>
          </cell>
        </row>
        <row r="2261">
          <cell r="Q2261">
            <v>0</v>
          </cell>
        </row>
        <row r="2262">
          <cell r="Q2262">
            <v>0</v>
          </cell>
        </row>
        <row r="2263">
          <cell r="Q2263">
            <v>-3863.552916666667</v>
          </cell>
        </row>
        <row r="2264">
          <cell r="Q2264">
            <v>671.44791666666663</v>
          </cell>
        </row>
        <row r="2265">
          <cell r="Q2265">
            <v>-4283741</v>
          </cell>
        </row>
        <row r="2266">
          <cell r="Q2266">
            <v>-1240071</v>
          </cell>
        </row>
        <row r="2267">
          <cell r="Q2267">
            <v>-8373.1429166666658</v>
          </cell>
        </row>
        <row r="2268">
          <cell r="Q2268">
            <v>-10203838.330833333</v>
          </cell>
        </row>
        <row r="2269">
          <cell r="Q2269">
            <v>-8165809</v>
          </cell>
        </row>
        <row r="2270">
          <cell r="Q2270">
            <v>8165809</v>
          </cell>
        </row>
        <row r="2271">
          <cell r="Q2271">
            <v>0</v>
          </cell>
        </row>
        <row r="2272">
          <cell r="Q2272">
            <v>0</v>
          </cell>
        </row>
        <row r="2273">
          <cell r="Q2273">
            <v>0</v>
          </cell>
        </row>
        <row r="2274">
          <cell r="Q2274">
            <v>0</v>
          </cell>
        </row>
        <row r="2275">
          <cell r="Q2275">
            <v>0</v>
          </cell>
        </row>
        <row r="2276">
          <cell r="Q2276">
            <v>-80291.085833333331</v>
          </cell>
        </row>
        <row r="2277">
          <cell r="Q2277">
            <v>-3914998.6829166668</v>
          </cell>
        </row>
        <row r="2278">
          <cell r="Q2278">
            <v>0</v>
          </cell>
        </row>
        <row r="2279">
          <cell r="Q2279">
            <v>0</v>
          </cell>
        </row>
        <row r="2280">
          <cell r="Q2280">
            <v>61744.05000000001</v>
          </cell>
        </row>
        <row r="2281">
          <cell r="Q2281">
            <v>628243.67000000004</v>
          </cell>
        </row>
        <row r="2282">
          <cell r="Q2282">
            <v>0</v>
          </cell>
        </row>
        <row r="2283">
          <cell r="Q2283">
            <v>0</v>
          </cell>
        </row>
        <row r="2284">
          <cell r="Q2284">
            <v>0</v>
          </cell>
        </row>
        <row r="2285">
          <cell r="Q2285">
            <v>7185.3908333333338</v>
          </cell>
        </row>
        <row r="2286">
          <cell r="Q2286">
            <v>-504776303.59958339</v>
          </cell>
        </row>
        <row r="2287">
          <cell r="Q2287">
            <v>-43815200.087916665</v>
          </cell>
        </row>
        <row r="2288">
          <cell r="Q2288">
            <v>0</v>
          </cell>
        </row>
        <row r="2289">
          <cell r="Q2289">
            <v>0</v>
          </cell>
        </row>
        <row r="2290">
          <cell r="Q2290">
            <v>0</v>
          </cell>
        </row>
        <row r="2291">
          <cell r="Q2291">
            <v>-1266343705.2720833</v>
          </cell>
        </row>
        <row r="2292">
          <cell r="Q2292">
            <v>0</v>
          </cell>
        </row>
        <row r="2293">
          <cell r="Q2293">
            <v>0</v>
          </cell>
        </row>
        <row r="2294">
          <cell r="Q2294">
            <v>0</v>
          </cell>
        </row>
        <row r="2295">
          <cell r="Q2295">
            <v>0</v>
          </cell>
        </row>
        <row r="2296">
          <cell r="Q2296">
            <v>0</v>
          </cell>
        </row>
        <row r="2297">
          <cell r="Q2297">
            <v>0</v>
          </cell>
        </row>
        <row r="2298">
          <cell r="Q2298">
            <v>0</v>
          </cell>
        </row>
        <row r="2299">
          <cell r="Q2299">
            <v>0</v>
          </cell>
        </row>
        <row r="2300">
          <cell r="Q2300">
            <v>0</v>
          </cell>
        </row>
        <row r="2301">
          <cell r="Q2301">
            <v>0</v>
          </cell>
        </row>
        <row r="2302">
          <cell r="Q2302">
            <v>0</v>
          </cell>
        </row>
        <row r="2303">
          <cell r="Q2303">
            <v>0</v>
          </cell>
        </row>
        <row r="2304">
          <cell r="Q2304">
            <v>0</v>
          </cell>
        </row>
        <row r="2305">
          <cell r="Q2305">
            <v>-7712319.7995833317</v>
          </cell>
        </row>
        <row r="2306">
          <cell r="Q2306">
            <v>0</v>
          </cell>
        </row>
        <row r="2307">
          <cell r="Q2307">
            <v>-68846660.709583327</v>
          </cell>
        </row>
        <row r="2308">
          <cell r="Q2308">
            <v>-1856055.7295833332</v>
          </cell>
        </row>
        <row r="2309">
          <cell r="Q2309">
            <v>0</v>
          </cell>
        </row>
        <row r="2310">
          <cell r="Q2310">
            <v>-15475463.930833334</v>
          </cell>
        </row>
        <row r="2311">
          <cell r="Q2311">
            <v>0</v>
          </cell>
        </row>
        <row r="2312">
          <cell r="Q2312">
            <v>0</v>
          </cell>
        </row>
        <row r="2313">
          <cell r="Q2313">
            <v>0</v>
          </cell>
        </row>
        <row r="2314">
          <cell r="Q2314">
            <v>0</v>
          </cell>
        </row>
        <row r="2315">
          <cell r="Q2315">
            <v>0</v>
          </cell>
        </row>
        <row r="2316">
          <cell r="Q2316">
            <v>0</v>
          </cell>
        </row>
        <row r="2317">
          <cell r="Q2317">
            <v>0</v>
          </cell>
        </row>
        <row r="2318">
          <cell r="Q2318">
            <v>-5100336.1499999994</v>
          </cell>
        </row>
        <row r="2319">
          <cell r="Q2319">
            <v>0</v>
          </cell>
        </row>
        <row r="2320">
          <cell r="Q2320">
            <v>-2390726</v>
          </cell>
        </row>
        <row r="2321">
          <cell r="Q2321">
            <v>0</v>
          </cell>
        </row>
        <row r="2322">
          <cell r="Q2322">
            <v>0</v>
          </cell>
        </row>
        <row r="2323">
          <cell r="Q2323">
            <v>0</v>
          </cell>
        </row>
        <row r="2324">
          <cell r="Q2324">
            <v>0</v>
          </cell>
        </row>
        <row r="2325">
          <cell r="Q2325">
            <v>0</v>
          </cell>
        </row>
        <row r="2326">
          <cell r="Q2326">
            <v>0</v>
          </cell>
        </row>
        <row r="2327">
          <cell r="Q2327">
            <v>0</v>
          </cell>
        </row>
        <row r="2328">
          <cell r="Q2328">
            <v>-2464417.4708333332</v>
          </cell>
        </row>
        <row r="2329">
          <cell r="Q2329">
            <v>0</v>
          </cell>
        </row>
        <row r="2330">
          <cell r="Q2330">
            <v>-474315.55666666664</v>
          </cell>
        </row>
        <row r="2331">
          <cell r="Q2331">
            <v>0</v>
          </cell>
        </row>
        <row r="2332">
          <cell r="Q2332">
            <v>0</v>
          </cell>
        </row>
        <row r="2333">
          <cell r="Q2333">
            <v>0</v>
          </cell>
        </row>
        <row r="2334">
          <cell r="Q2334">
            <v>0</v>
          </cell>
        </row>
        <row r="2335">
          <cell r="Q2335">
            <v>0</v>
          </cell>
        </row>
        <row r="2336">
          <cell r="Q2336">
            <v>0</v>
          </cell>
        </row>
        <row r="2337">
          <cell r="Q2337">
            <v>0</v>
          </cell>
        </row>
        <row r="2338">
          <cell r="Q2338">
            <v>-28526365.680000003</v>
          </cell>
        </row>
        <row r="2339">
          <cell r="Q2339">
            <v>-6364959.7508333335</v>
          </cell>
        </row>
        <row r="2340">
          <cell r="Q2340">
            <v>0</v>
          </cell>
        </row>
        <row r="2341">
          <cell r="Q2341">
            <v>-15300854.957916668</v>
          </cell>
        </row>
        <row r="2342">
          <cell r="Q2342">
            <v>0</v>
          </cell>
        </row>
        <row r="2343">
          <cell r="Q2343">
            <v>0</v>
          </cell>
        </row>
        <row r="2344">
          <cell r="Q2344">
            <v>0</v>
          </cell>
        </row>
        <row r="2345">
          <cell r="Q2345">
            <v>-7296100.7341666659</v>
          </cell>
        </row>
        <row r="2346">
          <cell r="Q2346">
            <v>0</v>
          </cell>
        </row>
        <row r="2347">
          <cell r="Q2347">
            <v>-2700137.0533333332</v>
          </cell>
        </row>
        <row r="2348">
          <cell r="Q2348">
            <v>0</v>
          </cell>
        </row>
        <row r="2349">
          <cell r="Q2349">
            <v>-7295941.1299999999</v>
          </cell>
        </row>
        <row r="2350">
          <cell r="Q2350">
            <v>0</v>
          </cell>
        </row>
        <row r="2351">
          <cell r="Q2351">
            <v>0</v>
          </cell>
        </row>
        <row r="2352">
          <cell r="Q2352">
            <v>0</v>
          </cell>
        </row>
        <row r="2353">
          <cell r="Q2353">
            <v>-70002824.639166668</v>
          </cell>
        </row>
        <row r="2354">
          <cell r="Q2354">
            <v>-1368237.4495833332</v>
          </cell>
        </row>
        <row r="2355">
          <cell r="Q2355">
            <v>0</v>
          </cell>
        </row>
        <row r="2356">
          <cell r="Q2356">
            <v>0</v>
          </cell>
        </row>
        <row r="2357">
          <cell r="Q2357">
            <v>0</v>
          </cell>
        </row>
        <row r="2358">
          <cell r="Q2358">
            <v>-1477918.4749999999</v>
          </cell>
        </row>
        <row r="2359">
          <cell r="Q2359">
            <v>-893146.46375</v>
          </cell>
        </row>
        <row r="2360">
          <cell r="Q2360">
            <v>0</v>
          </cell>
        </row>
        <row r="2361">
          <cell r="Q2361">
            <v>0</v>
          </cell>
        </row>
        <row r="2362">
          <cell r="Q2362">
            <v>0</v>
          </cell>
        </row>
        <row r="2363">
          <cell r="Q2363">
            <v>0</v>
          </cell>
        </row>
        <row r="2364">
          <cell r="Q2364">
            <v>0</v>
          </cell>
        </row>
        <row r="2365">
          <cell r="Q2365">
            <v>0</v>
          </cell>
        </row>
        <row r="2366">
          <cell r="Q2366">
            <v>0</v>
          </cell>
        </row>
        <row r="2367">
          <cell r="Q2367">
            <v>1389505.0633333332</v>
          </cell>
        </row>
        <row r="2368">
          <cell r="Q2368">
            <v>-5036995.2899999991</v>
          </cell>
        </row>
        <row r="2369">
          <cell r="Q2369">
            <v>-1336200.6875</v>
          </cell>
        </row>
        <row r="2370">
          <cell r="Q2370">
            <v>0</v>
          </cell>
        </row>
        <row r="2371">
          <cell r="Q2371">
            <v>0</v>
          </cell>
        </row>
        <row r="2372">
          <cell r="Q2372">
            <v>0</v>
          </cell>
        </row>
        <row r="2373">
          <cell r="Q2373">
            <v>0</v>
          </cell>
        </row>
        <row r="2374">
          <cell r="Q2374">
            <v>-14388256.550833331</v>
          </cell>
        </row>
        <row r="2375">
          <cell r="Q2375">
            <v>0</v>
          </cell>
        </row>
        <row r="2376">
          <cell r="Q2376">
            <v>-8292220.6950000003</v>
          </cell>
        </row>
        <row r="2377">
          <cell r="Q2377">
            <v>0</v>
          </cell>
        </row>
        <row r="2378">
          <cell r="Q2378">
            <v>0</v>
          </cell>
        </row>
        <row r="2379">
          <cell r="Q2379">
            <v>0</v>
          </cell>
        </row>
        <row r="2380">
          <cell r="Q2380">
            <v>0</v>
          </cell>
        </row>
        <row r="2381">
          <cell r="Q2381">
            <v>0</v>
          </cell>
        </row>
        <row r="2382">
          <cell r="Q2382">
            <v>0</v>
          </cell>
        </row>
        <row r="2383">
          <cell r="Q2383">
            <v>-7971288.697916667</v>
          </cell>
        </row>
        <row r="2384">
          <cell r="Q2384">
            <v>-9029729.7999999989</v>
          </cell>
        </row>
        <row r="2385">
          <cell r="Q2385">
            <v>0</v>
          </cell>
        </row>
        <row r="2386">
          <cell r="Q2386">
            <v>0</v>
          </cell>
        </row>
        <row r="2387">
          <cell r="Q2387">
            <v>0</v>
          </cell>
        </row>
        <row r="2388">
          <cell r="Q2388">
            <v>0</v>
          </cell>
        </row>
        <row r="2389">
          <cell r="Q2389">
            <v>-267944.77749999997</v>
          </cell>
        </row>
        <row r="2390">
          <cell r="Q2390">
            <v>-5669362.9200000009</v>
          </cell>
        </row>
        <row r="2391">
          <cell r="Q2391">
            <v>-608820.06999999995</v>
          </cell>
        </row>
        <row r="2392">
          <cell r="Q2392">
            <v>0</v>
          </cell>
        </row>
        <row r="2393">
          <cell r="Q2393">
            <v>-2503541.8187500001</v>
          </cell>
        </row>
        <row r="2394">
          <cell r="Q2394">
            <v>-10026022.341666667</v>
          </cell>
        </row>
        <row r="2395">
          <cell r="Q2395">
            <v>-24415660.201666668</v>
          </cell>
        </row>
        <row r="2396">
          <cell r="Q2396">
            <v>-3616188.8541666674</v>
          </cell>
        </row>
        <row r="2397">
          <cell r="Q2397">
            <v>-5894166.5770833334</v>
          </cell>
        </row>
        <row r="2398">
          <cell r="Q2398">
            <v>-11213887.471666666</v>
          </cell>
        </row>
        <row r="2399">
          <cell r="Q2399">
            <v>-3889735.7295833337</v>
          </cell>
        </row>
        <row r="2400">
          <cell r="Q2400">
            <v>-881479.0283333332</v>
          </cell>
        </row>
        <row r="2401">
          <cell r="Q2401">
            <v>0</v>
          </cell>
        </row>
        <row r="2402">
          <cell r="Q2402">
            <v>-6547635.8504166668</v>
          </cell>
        </row>
        <row r="2403">
          <cell r="Q2403">
            <v>0</v>
          </cell>
        </row>
        <row r="2404">
          <cell r="Q2404">
            <v>-2312775.6850000001</v>
          </cell>
        </row>
        <row r="2405">
          <cell r="Q2405">
            <v>-3402646.758750001</v>
          </cell>
        </row>
        <row r="2406">
          <cell r="Q2406">
            <v>0</v>
          </cell>
        </row>
      </sheetData>
      <sheetData sheetId="7"/>
      <sheetData sheetId="8"/>
      <sheetData sheetId="9">
        <row r="52">
          <cell r="N52">
            <v>73969464.239325345</v>
          </cell>
        </row>
        <row r="53">
          <cell r="N53">
            <v>12622777.056091333</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
      <sheetName val="3.04 &amp; 4.04 Lead"/>
      <sheetName val="Meter count"/>
      <sheetName val="E &amp; G RB"/>
      <sheetName val="Summary"/>
      <sheetName val="ERB"/>
      <sheetName val="GRB"/>
      <sheetName val="2016 Sept IS "/>
      <sheetName val="SAP DL Downld"/>
      <sheetName val="12ME Sept 16 ZRW_DLF1"/>
      <sheetName val="Electric"/>
      <sheetName val="Gas"/>
      <sheetName val="Electric Rtrmt"/>
      <sheetName val="Gas Rtrmt"/>
      <sheetName val="Pg 6a CustCount_Electric"/>
      <sheetName val="Pg 6b CustCount_Gas"/>
      <sheetName val="Combined-2016"/>
      <sheetName val="Sheet2"/>
      <sheetName val="July_Dec 2014"/>
      <sheetName val="Allocations"/>
    </sheetNames>
    <sheetDataSet>
      <sheetData sheetId="0"/>
      <sheetData sheetId="1">
        <row r="35">
          <cell r="E35">
            <v>0.67179999999999995</v>
          </cell>
          <cell r="F35">
            <v>0.32819999999999999</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E34"/>
  <sheetViews>
    <sheetView workbookViewId="0"/>
  </sheetViews>
  <sheetFormatPr defaultColWidth="9.109375" defaultRowHeight="15.6"/>
  <cols>
    <col min="1" max="1" width="45.44140625" style="138" customWidth="1"/>
    <col min="2" max="2" width="30.5546875" style="138" bestFit="1" customWidth="1"/>
    <col min="3" max="3" width="7.109375" style="138" customWidth="1"/>
    <col min="4" max="4" width="17.44140625" style="138" customWidth="1"/>
    <col min="5" max="5" width="6.5546875" style="138" customWidth="1"/>
    <col min="6" max="16384" width="9.109375" style="138"/>
  </cols>
  <sheetData>
    <row r="1" spans="1:5" ht="21" customHeight="1">
      <c r="A1" s="136" t="s">
        <v>642</v>
      </c>
      <c r="B1" s="137"/>
      <c r="C1" s="137"/>
      <c r="D1" s="137"/>
      <c r="E1" s="137"/>
    </row>
    <row r="2" spans="1:5" ht="16.2">
      <c r="A2" s="139" t="s">
        <v>447</v>
      </c>
      <c r="B2" s="137"/>
      <c r="C2" s="137"/>
      <c r="D2" s="137"/>
      <c r="E2" s="137"/>
    </row>
    <row r="3" spans="1:5" ht="16.2">
      <c r="A3" s="139" t="s">
        <v>354</v>
      </c>
      <c r="B3" s="137"/>
      <c r="C3" s="137"/>
      <c r="D3" s="137"/>
      <c r="E3" s="137"/>
    </row>
    <row r="4" spans="1:5" ht="16.2">
      <c r="A4" s="139"/>
      <c r="B4" s="137"/>
      <c r="C4" s="137"/>
      <c r="D4" s="137"/>
      <c r="E4" s="137"/>
    </row>
    <row r="5" spans="1:5" ht="16.2">
      <c r="A5" s="139" t="s">
        <v>1149</v>
      </c>
      <c r="B5" s="137"/>
      <c r="C5" s="137"/>
      <c r="D5" s="137"/>
      <c r="E5" s="137"/>
    </row>
    <row r="6" spans="1:5" ht="16.2">
      <c r="A6" s="140"/>
      <c r="B6" s="141"/>
      <c r="C6" s="141"/>
      <c r="D6" s="141"/>
      <c r="E6" s="141"/>
    </row>
    <row r="7" spans="1:5" ht="25.95" customHeight="1">
      <c r="A7" s="138" t="s">
        <v>1150</v>
      </c>
      <c r="B7" s="142" t="s">
        <v>1587</v>
      </c>
      <c r="C7" s="143"/>
      <c r="D7" s="144"/>
      <c r="E7" s="145"/>
    </row>
    <row r="8" spans="1:5" ht="25.95" customHeight="1">
      <c r="A8" s="138" t="s">
        <v>1151</v>
      </c>
      <c r="B8" s="142" t="s">
        <v>3218</v>
      </c>
      <c r="C8" s="146" t="s">
        <v>1152</v>
      </c>
      <c r="D8" s="147"/>
      <c r="E8" s="148"/>
    </row>
    <row r="9" spans="1:5" ht="25.95" customHeight="1">
      <c r="A9" s="138" t="s">
        <v>1153</v>
      </c>
      <c r="B9" s="142"/>
      <c r="C9" s="146" t="s">
        <v>1152</v>
      </c>
      <c r="D9" s="149"/>
      <c r="E9" s="148"/>
    </row>
    <row r="10" spans="1:5" ht="25.95" customHeight="1">
      <c r="A10" s="138" t="s">
        <v>1154</v>
      </c>
      <c r="B10" s="142"/>
      <c r="C10" s="146" t="s">
        <v>1152</v>
      </c>
      <c r="D10" s="149"/>
      <c r="E10" s="148"/>
    </row>
    <row r="11" spans="1:5">
      <c r="A11"/>
    </row>
    <row r="12" spans="1:5">
      <c r="A12" s="138" t="s">
        <v>1155</v>
      </c>
      <c r="B12" s="150"/>
      <c r="C12" s="150"/>
      <c r="D12" s="150"/>
      <c r="E12" s="150"/>
    </row>
    <row r="13" spans="1:5" ht="16.5" customHeight="1">
      <c r="A13" s="151"/>
      <c r="B13" s="150"/>
      <c r="C13" s="150"/>
      <c r="D13" s="150"/>
      <c r="E13" s="150"/>
    </row>
    <row r="14" spans="1:5" ht="16.5" customHeight="1">
      <c r="A14" s="285"/>
      <c r="B14" s="286"/>
      <c r="C14" s="286"/>
      <c r="D14" s="286"/>
      <c r="E14" s="286"/>
    </row>
    <row r="15" spans="1:5" ht="16.5" customHeight="1">
      <c r="A15" s="150"/>
      <c r="B15" s="150"/>
      <c r="C15" s="150"/>
      <c r="D15" s="150"/>
      <c r="E15" s="150"/>
    </row>
    <row r="16" spans="1:5" ht="16.5" customHeight="1">
      <c r="A16" s="150"/>
      <c r="B16" s="150"/>
      <c r="C16" s="150"/>
      <c r="D16" s="150"/>
      <c r="E16" s="150"/>
    </row>
    <row r="17" spans="1:5" ht="16.5" customHeight="1">
      <c r="A17" s="150"/>
      <c r="B17" s="150"/>
      <c r="C17" s="150"/>
      <c r="D17" s="150"/>
      <c r="E17" s="150"/>
    </row>
    <row r="18" spans="1:5" ht="16.5" customHeight="1">
      <c r="A18" s="150"/>
      <c r="B18" s="150"/>
      <c r="C18" s="150"/>
      <c r="D18" s="150"/>
      <c r="E18" s="150"/>
    </row>
    <row r="19" spans="1:5" ht="16.5" customHeight="1">
      <c r="A19" s="150"/>
      <c r="B19" s="150"/>
      <c r="C19" s="150"/>
      <c r="D19" s="150"/>
      <c r="E19" s="150"/>
    </row>
    <row r="20" spans="1:5" ht="16.5" customHeight="1">
      <c r="A20" s="150"/>
      <c r="B20" s="150"/>
      <c r="C20" s="150"/>
      <c r="D20" s="150"/>
      <c r="E20" s="150"/>
    </row>
    <row r="21" spans="1:5" ht="16.5" customHeight="1">
      <c r="A21" s="150"/>
      <c r="B21" s="150"/>
      <c r="C21" s="150"/>
      <c r="D21" s="150"/>
      <c r="E21" s="150"/>
    </row>
    <row r="22" spans="1:5" ht="16.5" customHeight="1">
      <c r="A22" s="150"/>
      <c r="B22" s="150"/>
      <c r="C22" s="150"/>
      <c r="D22" s="150"/>
      <c r="E22" s="150"/>
    </row>
    <row r="23" spans="1:5" ht="16.5" customHeight="1">
      <c r="A23" s="150"/>
      <c r="B23" s="150"/>
      <c r="C23" s="150"/>
      <c r="D23" s="150"/>
      <c r="E23" s="150"/>
    </row>
    <row r="24" spans="1:5" ht="16.5" customHeight="1">
      <c r="A24" s="150"/>
      <c r="B24" s="150"/>
      <c r="C24" s="150"/>
      <c r="D24" s="150"/>
      <c r="E24" s="150"/>
    </row>
    <row r="25" spans="1:5" ht="16.5" customHeight="1">
      <c r="A25" s="150"/>
      <c r="B25" s="150"/>
      <c r="C25" s="150"/>
      <c r="D25" s="150"/>
      <c r="E25" s="150"/>
    </row>
    <row r="26" spans="1:5" ht="16.5" customHeight="1">
      <c r="A26" s="150"/>
      <c r="B26" s="150"/>
      <c r="C26" s="150"/>
      <c r="D26" s="150"/>
      <c r="E26" s="150"/>
    </row>
    <row r="27" spans="1:5" ht="16.5" customHeight="1">
      <c r="A27" s="150"/>
      <c r="B27" s="150"/>
      <c r="C27" s="150"/>
      <c r="D27" s="150"/>
      <c r="E27" s="150"/>
    </row>
    <row r="28" spans="1:5" ht="16.5" customHeight="1">
      <c r="A28" s="150"/>
      <c r="B28" s="150"/>
      <c r="C28" s="150"/>
      <c r="D28" s="150"/>
      <c r="E28" s="150"/>
    </row>
    <row r="29" spans="1:5" ht="16.5" customHeight="1">
      <c r="A29" s="150"/>
      <c r="B29" s="150"/>
      <c r="C29" s="150"/>
      <c r="D29" s="150"/>
      <c r="E29" s="150"/>
    </row>
    <row r="30" spans="1:5" ht="16.5" customHeight="1">
      <c r="A30" s="150"/>
      <c r="B30" s="150"/>
      <c r="C30" s="150"/>
      <c r="D30" s="150"/>
      <c r="E30" s="150"/>
    </row>
    <row r="31" spans="1:5" ht="16.5" customHeight="1">
      <c r="A31" s="150"/>
      <c r="B31" s="150"/>
      <c r="C31" s="150"/>
      <c r="D31" s="150"/>
      <c r="E31" s="150"/>
    </row>
    <row r="32" spans="1:5" ht="16.5" customHeight="1">
      <c r="A32" s="150"/>
      <c r="B32" s="150"/>
      <c r="C32" s="150"/>
      <c r="D32" s="150"/>
      <c r="E32" s="150"/>
    </row>
    <row r="33" spans="1:5" ht="16.5" customHeight="1">
      <c r="A33" s="150"/>
      <c r="B33" s="150"/>
      <c r="C33" s="150"/>
      <c r="D33" s="150"/>
      <c r="E33" s="150"/>
    </row>
    <row r="34" spans="1:5" ht="16.5" customHeight="1">
      <c r="A34" s="150"/>
      <c r="B34" s="150"/>
      <c r="C34" s="150"/>
      <c r="D34" s="150"/>
      <c r="E34" s="150"/>
    </row>
  </sheetData>
  <phoneticPr fontId="26" type="noConversion"/>
  <pageMargins left="0.75" right="0.75" top="1" bottom="1" header="0.5" footer="0.5"/>
  <pageSetup scale="85" orientation="portrait" r:id="rId1"/>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G102"/>
  <sheetViews>
    <sheetView topLeftCell="A79" workbookViewId="0">
      <selection activeCell="E86" sqref="E86"/>
    </sheetView>
  </sheetViews>
  <sheetFormatPr defaultColWidth="9.109375" defaultRowHeight="13.2"/>
  <cols>
    <col min="1" max="1" width="6.6640625" style="662" customWidth="1"/>
    <col min="2" max="2" width="26.88671875" style="15" customWidth="1"/>
    <col min="3" max="3" width="46" style="15" customWidth="1"/>
    <col min="4" max="4" width="15.6640625" style="109" customWidth="1"/>
    <col min="5" max="5" width="14" style="1" bestFit="1" customWidth="1"/>
    <col min="6" max="6" width="14.6640625" style="1" customWidth="1"/>
    <col min="7" max="16384" width="9.109375" style="1"/>
  </cols>
  <sheetData>
    <row r="1" spans="1:4">
      <c r="A1" s="661" t="s">
        <v>642</v>
      </c>
    </row>
    <row r="2" spans="1:4">
      <c r="A2" s="661" t="s">
        <v>93</v>
      </c>
      <c r="B2" s="520"/>
      <c r="C2" s="522"/>
    </row>
    <row r="3" spans="1:4">
      <c r="B3" s="666" t="str">
        <f>'PSE CWC'!B5</f>
        <v>September 2016</v>
      </c>
      <c r="C3" s="500"/>
    </row>
    <row r="4" spans="1:4">
      <c r="B4" s="864"/>
      <c r="C4" s="473" t="s">
        <v>2162</v>
      </c>
    </row>
    <row r="5" spans="1:4" ht="15" customHeight="1">
      <c r="A5" s="663" t="s">
        <v>840</v>
      </c>
      <c r="B5" s="865">
        <f>BS!AE2</f>
        <v>0.67179999999999995</v>
      </c>
      <c r="C5" s="865">
        <f>'PSE CWC'!C8</f>
        <v>0.85422738957607447</v>
      </c>
    </row>
    <row r="6" spans="1:4" ht="15" customHeight="1">
      <c r="A6" s="664" t="s">
        <v>838</v>
      </c>
      <c r="B6" s="865">
        <f>BS!AE3</f>
        <v>0.32819999999999999</v>
      </c>
      <c r="C6" s="865">
        <f>'PSE CWC'!C9</f>
        <v>0.14577261042392556</v>
      </c>
      <c r="D6" s="667" t="s">
        <v>1956</v>
      </c>
    </row>
    <row r="7" spans="1:4" ht="15" customHeight="1">
      <c r="B7" s="668"/>
      <c r="D7" s="530" t="s">
        <v>2279</v>
      </c>
    </row>
    <row r="8" spans="1:4" ht="15" customHeight="1">
      <c r="A8" s="665">
        <v>1</v>
      </c>
      <c r="B8" s="669" t="s">
        <v>1955</v>
      </c>
      <c r="C8" s="143" t="s">
        <v>1315</v>
      </c>
      <c r="D8" s="670">
        <v>42643</v>
      </c>
    </row>
    <row r="9" spans="1:4" ht="15" customHeight="1">
      <c r="A9" s="662">
        <v>3</v>
      </c>
      <c r="B9" s="668"/>
      <c r="C9" s="176" t="s">
        <v>1957</v>
      </c>
      <c r="D9" s="671"/>
    </row>
    <row r="10" spans="1:4" ht="15" customHeight="1">
      <c r="A10" s="662">
        <f>A9+1</f>
        <v>4</v>
      </c>
      <c r="B10" s="321" t="s">
        <v>32</v>
      </c>
      <c r="C10" s="15" t="s">
        <v>810</v>
      </c>
      <c r="D10" s="485">
        <f ca="1">SUMIF(ElRBLine,$A10,Sept16AMA)</f>
        <v>9071553709.5904179</v>
      </c>
    </row>
    <row r="11" spans="1:4" ht="15" customHeight="1">
      <c r="A11" s="662">
        <v>5</v>
      </c>
      <c r="B11" s="321" t="s">
        <v>33</v>
      </c>
      <c r="C11" s="15" t="s">
        <v>120</v>
      </c>
      <c r="D11" s="485">
        <f ca="1">SUMIF(ElRBLine,$A11,Sept16AMA)*$B$5</f>
        <v>319205548.26429236</v>
      </c>
    </row>
    <row r="12" spans="1:4" ht="15" customHeight="1">
      <c r="A12" s="662">
        <v>6</v>
      </c>
      <c r="B12" s="321" t="s">
        <v>34</v>
      </c>
      <c r="C12" s="15" t="s">
        <v>811</v>
      </c>
      <c r="D12" s="485">
        <f t="shared" ref="D12:D36" ca="1" si="0">SUMIF(ElRBLine,$A12,Sept16AMA)</f>
        <v>282791674.87</v>
      </c>
    </row>
    <row r="13" spans="1:4" ht="15" customHeight="1">
      <c r="A13" s="519" t="s">
        <v>250</v>
      </c>
      <c r="B13" s="588" t="s">
        <v>2934</v>
      </c>
      <c r="C13" s="176" t="s">
        <v>2931</v>
      </c>
      <c r="D13" s="472">
        <f t="shared" ca="1" si="0"/>
        <v>6830645.7199999997</v>
      </c>
    </row>
    <row r="14" spans="1:4" ht="15" customHeight="1">
      <c r="A14" s="519" t="s">
        <v>469</v>
      </c>
      <c r="B14" s="588" t="s">
        <v>2935</v>
      </c>
      <c r="C14" s="176" t="s">
        <v>2932</v>
      </c>
      <c r="D14" s="472">
        <f t="shared" ca="1" si="0"/>
        <v>1739485.8999999997</v>
      </c>
    </row>
    <row r="15" spans="1:4" ht="15" customHeight="1">
      <c r="A15" s="662" t="s">
        <v>755</v>
      </c>
      <c r="B15" s="321" t="s">
        <v>35</v>
      </c>
      <c r="C15" s="15" t="s">
        <v>846</v>
      </c>
      <c r="D15" s="485">
        <f t="shared" ca="1" si="0"/>
        <v>29385564.530000024</v>
      </c>
    </row>
    <row r="16" spans="1:4" ht="15" customHeight="1">
      <c r="A16" s="662" t="s">
        <v>1205</v>
      </c>
      <c r="B16" s="321" t="s">
        <v>36</v>
      </c>
      <c r="C16" s="15" t="s">
        <v>1206</v>
      </c>
      <c r="D16" s="485">
        <f t="shared" ca="1" si="0"/>
        <v>-6610453.9520833502</v>
      </c>
    </row>
    <row r="17" spans="1:4" ht="15" customHeight="1">
      <c r="A17" s="662" t="s">
        <v>142</v>
      </c>
      <c r="B17" s="321" t="s">
        <v>2609</v>
      </c>
      <c r="C17" s="109" t="s">
        <v>2610</v>
      </c>
      <c r="D17" s="485">
        <f t="shared" ca="1" si="0"/>
        <v>1874999.78</v>
      </c>
    </row>
    <row r="18" spans="1:4" ht="15" customHeight="1">
      <c r="A18" s="519" t="s">
        <v>1141</v>
      </c>
      <c r="B18" s="588" t="s">
        <v>2936</v>
      </c>
      <c r="C18" s="305" t="s">
        <v>2933</v>
      </c>
      <c r="D18" s="472">
        <f t="shared" ca="1" si="0"/>
        <v>16198179.76</v>
      </c>
    </row>
    <row r="19" spans="1:4" ht="15" customHeight="1">
      <c r="A19" s="662" t="s">
        <v>1466</v>
      </c>
      <c r="B19" s="321">
        <v>25300831</v>
      </c>
      <c r="C19" s="109" t="s">
        <v>933</v>
      </c>
      <c r="D19" s="485">
        <f t="shared" ca="1" si="0"/>
        <v>0</v>
      </c>
    </row>
    <row r="20" spans="1:4" ht="15" customHeight="1">
      <c r="A20" s="320" t="s">
        <v>632</v>
      </c>
      <c r="B20" s="321" t="s">
        <v>1994</v>
      </c>
      <c r="C20" s="109" t="s">
        <v>633</v>
      </c>
      <c r="D20" s="485">
        <f t="shared" ca="1" si="0"/>
        <v>0</v>
      </c>
    </row>
    <row r="21" spans="1:4" ht="15" customHeight="1">
      <c r="A21" s="320" t="s">
        <v>1993</v>
      </c>
      <c r="B21" s="321">
        <v>18235521</v>
      </c>
      <c r="C21" s="109" t="s">
        <v>1995</v>
      </c>
      <c r="D21" s="485">
        <f t="shared" ca="1" si="0"/>
        <v>25799227.879999999</v>
      </c>
    </row>
    <row r="22" spans="1:4" ht="15" customHeight="1">
      <c r="A22" s="320" t="s">
        <v>2036</v>
      </c>
      <c r="B22" s="321" t="s">
        <v>2040</v>
      </c>
      <c r="C22" s="109" t="s">
        <v>2041</v>
      </c>
      <c r="D22" s="485">
        <f t="shared" ca="1" si="0"/>
        <v>776259.08333333337</v>
      </c>
    </row>
    <row r="23" spans="1:4" ht="15" customHeight="1">
      <c r="A23" s="320" t="s">
        <v>1493</v>
      </c>
      <c r="B23" s="321" t="s">
        <v>1494</v>
      </c>
      <c r="C23" s="109" t="s">
        <v>1495</v>
      </c>
      <c r="D23" s="485">
        <f t="shared" ca="1" si="0"/>
        <v>0</v>
      </c>
    </row>
    <row r="24" spans="1:4" ht="15" customHeight="1">
      <c r="A24" s="320" t="s">
        <v>2063</v>
      </c>
      <c r="B24" s="321">
        <v>18231041</v>
      </c>
      <c r="C24" s="109" t="s">
        <v>2795</v>
      </c>
      <c r="D24" s="485">
        <f t="shared" ca="1" si="0"/>
        <v>0</v>
      </c>
    </row>
    <row r="25" spans="1:4" ht="15" customHeight="1">
      <c r="A25" s="320" t="s">
        <v>2397</v>
      </c>
      <c r="B25" s="321">
        <v>18230351</v>
      </c>
      <c r="C25" s="109" t="s">
        <v>238</v>
      </c>
      <c r="D25" s="485">
        <f t="shared" ca="1" si="0"/>
        <v>128955689.46000002</v>
      </c>
    </row>
    <row r="26" spans="1:4" ht="15" customHeight="1">
      <c r="A26" s="320" t="s">
        <v>2439</v>
      </c>
      <c r="B26" s="321">
        <v>18220091</v>
      </c>
      <c r="C26" s="109" t="s">
        <v>2437</v>
      </c>
      <c r="D26" s="485">
        <f t="shared" ca="1" si="0"/>
        <v>180950.83</v>
      </c>
    </row>
    <row r="27" spans="1:4" ht="15" customHeight="1">
      <c r="A27" s="320" t="s">
        <v>2533</v>
      </c>
      <c r="B27" s="321" t="s">
        <v>2553</v>
      </c>
      <c r="C27" s="109" t="s">
        <v>2554</v>
      </c>
      <c r="D27" s="485">
        <f t="shared" ca="1" si="0"/>
        <v>84292983.455833331</v>
      </c>
    </row>
    <row r="28" spans="1:4" ht="15" customHeight="1">
      <c r="A28" s="320" t="s">
        <v>2635</v>
      </c>
      <c r="B28" s="589">
        <v>18220101</v>
      </c>
      <c r="C28" s="305" t="s">
        <v>3160</v>
      </c>
      <c r="D28" s="485">
        <f t="shared" ca="1" si="0"/>
        <v>9721847.8937500026</v>
      </c>
    </row>
    <row r="29" spans="1:4" ht="15" customHeight="1">
      <c r="A29" s="662">
        <v>7</v>
      </c>
      <c r="B29" s="321">
        <v>18230041</v>
      </c>
      <c r="C29" s="15" t="s">
        <v>1888</v>
      </c>
      <c r="D29" s="485">
        <f t="shared" ca="1" si="0"/>
        <v>21589277</v>
      </c>
    </row>
    <row r="30" spans="1:4" ht="15" customHeight="1">
      <c r="A30" s="662">
        <v>8</v>
      </c>
      <c r="B30" s="321">
        <v>18230051</v>
      </c>
      <c r="C30" s="15" t="s">
        <v>598</v>
      </c>
      <c r="D30" s="485">
        <f t="shared" ca="1" si="0"/>
        <v>-16862150.699999999</v>
      </c>
    </row>
    <row r="31" spans="1:4" ht="15" customHeight="1">
      <c r="A31" s="662">
        <v>9</v>
      </c>
      <c r="B31" s="321">
        <v>18230061</v>
      </c>
      <c r="C31" s="15" t="s">
        <v>599</v>
      </c>
      <c r="D31" s="485">
        <f t="shared" ca="1" si="0"/>
        <v>1142944</v>
      </c>
    </row>
    <row r="32" spans="1:4" ht="15" customHeight="1">
      <c r="A32" s="662">
        <f>A31+1</f>
        <v>10</v>
      </c>
      <c r="B32" s="321">
        <v>18230071</v>
      </c>
      <c r="C32" s="15" t="s">
        <v>1029</v>
      </c>
      <c r="D32" s="485">
        <f t="shared" ca="1" si="0"/>
        <v>113632921</v>
      </c>
    </row>
    <row r="33" spans="1:4" ht="15" customHeight="1">
      <c r="A33" s="662">
        <f>A32+1</f>
        <v>11</v>
      </c>
      <c r="B33" s="321">
        <v>18230081</v>
      </c>
      <c r="C33" s="15" t="s">
        <v>1331</v>
      </c>
      <c r="D33" s="485">
        <f t="shared" ca="1" si="0"/>
        <v>-109224737.98999999</v>
      </c>
    </row>
    <row r="34" spans="1:4" s="68" customFormat="1" ht="15" customHeight="1">
      <c r="A34" s="69">
        <f>A33+1</f>
        <v>12</v>
      </c>
      <c r="B34" s="71">
        <v>18230031</v>
      </c>
      <c r="C34" s="68" t="s">
        <v>1332</v>
      </c>
      <c r="D34" s="485">
        <f t="shared" ca="1" si="0"/>
        <v>51386936.710416667</v>
      </c>
    </row>
    <row r="35" spans="1:4" ht="15" customHeight="1">
      <c r="A35" s="662">
        <f>A34+1</f>
        <v>13</v>
      </c>
      <c r="B35" s="321">
        <v>1861051</v>
      </c>
      <c r="C35" s="15" t="s">
        <v>1996</v>
      </c>
      <c r="D35" s="485">
        <f t="shared" ca="1" si="0"/>
        <v>0</v>
      </c>
    </row>
    <row r="36" spans="1:4" ht="15" customHeight="1">
      <c r="A36" s="662">
        <f>A35+1</f>
        <v>14</v>
      </c>
      <c r="B36" s="321">
        <v>10500001</v>
      </c>
      <c r="C36" s="15" t="s">
        <v>1682</v>
      </c>
      <c r="D36" s="485">
        <f t="shared" ca="1" si="0"/>
        <v>49313213.286249995</v>
      </c>
    </row>
    <row r="37" spans="1:4" ht="15" customHeight="1">
      <c r="A37" s="662">
        <v>15</v>
      </c>
      <c r="B37" s="321">
        <v>10500003</v>
      </c>
      <c r="C37" s="15" t="s">
        <v>1358</v>
      </c>
      <c r="D37" s="485">
        <f ca="1">SUMIF(ElRBLine,$A37,Sept16AMA)*$B$5</f>
        <v>0</v>
      </c>
    </row>
    <row r="38" spans="1:4" ht="15" customHeight="1">
      <c r="A38" s="662">
        <v>16</v>
      </c>
      <c r="B38" s="321">
        <v>10600501</v>
      </c>
      <c r="C38" s="15" t="s">
        <v>1359</v>
      </c>
      <c r="D38" s="485">
        <f ca="1">SUMIF(ElRBLine,$A38,Sept16AMA)</f>
        <v>37116885.302500002</v>
      </c>
    </row>
    <row r="39" spans="1:4" ht="15" customHeight="1">
      <c r="A39" s="662" t="s">
        <v>608</v>
      </c>
      <c r="B39" s="321">
        <v>10600503</v>
      </c>
      <c r="C39" s="15" t="s">
        <v>609</v>
      </c>
      <c r="D39" s="485">
        <f ca="1">SUMIF(ElRBLine,$A39,Sept16AMA)*$B5</f>
        <v>420475.23062674992</v>
      </c>
    </row>
    <row r="40" spans="1:4" ht="15" customHeight="1">
      <c r="A40" s="662">
        <v>17</v>
      </c>
      <c r="B40" s="321" t="s">
        <v>1360</v>
      </c>
      <c r="C40" s="109" t="s">
        <v>1361</v>
      </c>
      <c r="D40" s="485">
        <f ca="1">SUMIF(ElRBLine,$A40,Sept16AMA)</f>
        <v>-3465902891.7308335</v>
      </c>
    </row>
    <row r="41" spans="1:4" ht="15" customHeight="1">
      <c r="A41" s="662">
        <v>18</v>
      </c>
      <c r="B41" s="321" t="s">
        <v>1362</v>
      </c>
      <c r="C41" s="109" t="s">
        <v>318</v>
      </c>
      <c r="D41" s="485">
        <f ca="1">SUMIF(ElRBLine,$A41,Sept16AMA)*$B$5</f>
        <v>-71850053.747948229</v>
      </c>
    </row>
    <row r="42" spans="1:4" ht="15" customHeight="1">
      <c r="A42" s="662">
        <v>19</v>
      </c>
      <c r="B42" s="321" t="s">
        <v>1363</v>
      </c>
      <c r="C42" s="15" t="s">
        <v>1126</v>
      </c>
      <c r="D42" s="485">
        <f ca="1">SUMIF(ElRBLine,$A42,Sept16AMA)</f>
        <v>-31072844.14458333</v>
      </c>
    </row>
    <row r="43" spans="1:4" ht="15" customHeight="1">
      <c r="A43" s="662">
        <v>20</v>
      </c>
      <c r="B43" s="672">
        <v>11100003</v>
      </c>
      <c r="C43" s="15" t="s">
        <v>229</v>
      </c>
      <c r="D43" s="485">
        <f ca="1">SUMIF(ElRBLine,$A43,Sept16AMA)*$B$5</f>
        <v>-60759307.844100073</v>
      </c>
    </row>
    <row r="44" spans="1:4" ht="15" customHeight="1">
      <c r="A44" s="662">
        <v>21</v>
      </c>
      <c r="B44" s="321" t="s">
        <v>37</v>
      </c>
      <c r="C44" s="15" t="s">
        <v>1851</v>
      </c>
      <c r="D44" s="485">
        <f ca="1">SUMIF(ElRBLine,$A44,Sept16AMA)</f>
        <v>-114219709.01124997</v>
      </c>
    </row>
    <row r="45" spans="1:4" ht="15" customHeight="1">
      <c r="A45" s="662">
        <f>A44+1</f>
        <v>22</v>
      </c>
      <c r="B45" s="321" t="s">
        <v>3063</v>
      </c>
      <c r="C45" s="15" t="s">
        <v>3051</v>
      </c>
      <c r="D45" s="485">
        <f ca="1">SUMIF(ElRBLine,$A45,Sept16AMA)</f>
        <v>-105149976.8</v>
      </c>
    </row>
    <row r="46" spans="1:4" ht="15" customHeight="1">
      <c r="A46" s="662">
        <f>A45+1</f>
        <v>23</v>
      </c>
      <c r="B46" s="321">
        <v>19000041</v>
      </c>
      <c r="C46" s="15" t="s">
        <v>997</v>
      </c>
      <c r="D46" s="485">
        <f ca="1">SUMIF(ElRBLine,$A46,Sept16AMA)</f>
        <v>0</v>
      </c>
    </row>
    <row r="47" spans="1:4" ht="15" customHeight="1">
      <c r="A47" s="662">
        <f>A46+1</f>
        <v>24</v>
      </c>
      <c r="B47" s="321">
        <v>19000051</v>
      </c>
      <c r="C47" s="15" t="s">
        <v>769</v>
      </c>
      <c r="D47" s="485">
        <f ca="1">SUMIF(ElRBLine,$A47,Sept16AMA)</f>
        <v>0</v>
      </c>
    </row>
    <row r="48" spans="1:4" ht="15" customHeight="1">
      <c r="A48" s="662">
        <f>A47+1</f>
        <v>25</v>
      </c>
      <c r="B48" s="321">
        <v>19000061</v>
      </c>
      <c r="C48" s="15" t="s">
        <v>770</v>
      </c>
      <c r="D48" s="485">
        <f ca="1">SUMIF(ElRBLine,$A48,Sept16AMA)</f>
        <v>0</v>
      </c>
    </row>
    <row r="49" spans="1:4" ht="15" customHeight="1">
      <c r="A49" s="662">
        <f>A48+1</f>
        <v>26</v>
      </c>
      <c r="B49" s="321">
        <v>19000093</v>
      </c>
      <c r="C49" s="15" t="s">
        <v>771</v>
      </c>
      <c r="D49" s="485">
        <f ca="1">SUMIF(ElRBLine,$A49,Sept16AMA)*$B$5</f>
        <v>0</v>
      </c>
    </row>
    <row r="50" spans="1:4" ht="15" customHeight="1">
      <c r="A50" s="662" t="s">
        <v>255</v>
      </c>
      <c r="B50" s="321">
        <v>19000121</v>
      </c>
      <c r="C50" s="109" t="s">
        <v>1470</v>
      </c>
      <c r="D50" s="485">
        <f t="shared" ref="D50:D55" ca="1" si="1">SUMIF(ElRBLine,$A50,Sept16AMA)</f>
        <v>0</v>
      </c>
    </row>
    <row r="51" spans="1:4" ht="15" customHeight="1">
      <c r="A51" s="662" t="s">
        <v>174</v>
      </c>
      <c r="B51" s="321">
        <v>19000151</v>
      </c>
      <c r="C51" s="109" t="s">
        <v>1422</v>
      </c>
      <c r="D51" s="485">
        <f t="shared" ca="1" si="1"/>
        <v>354586.76916666672</v>
      </c>
    </row>
    <row r="52" spans="1:4" ht="15" customHeight="1">
      <c r="A52" s="662" t="s">
        <v>2046</v>
      </c>
      <c r="B52" s="321">
        <v>19000711</v>
      </c>
      <c r="C52" s="109" t="s">
        <v>2047</v>
      </c>
      <c r="D52" s="485">
        <f t="shared" ca="1" si="1"/>
        <v>486103.72166666668</v>
      </c>
    </row>
    <row r="53" spans="1:4" ht="15" customHeight="1">
      <c r="A53" s="662">
        <f>A49+1</f>
        <v>27</v>
      </c>
      <c r="B53" s="321">
        <v>19000191</v>
      </c>
      <c r="C53" s="109" t="s">
        <v>394</v>
      </c>
      <c r="D53" s="485">
        <f t="shared" ca="1" si="1"/>
        <v>0</v>
      </c>
    </row>
    <row r="54" spans="1:4" ht="15" customHeight="1">
      <c r="A54" s="662">
        <v>27.1</v>
      </c>
      <c r="B54" s="321">
        <v>19000701</v>
      </c>
      <c r="C54" s="109" t="s">
        <v>1997</v>
      </c>
      <c r="D54" s="485">
        <f t="shared" ca="1" si="1"/>
        <v>0</v>
      </c>
    </row>
    <row r="55" spans="1:4" ht="15" customHeight="1">
      <c r="A55" s="662">
        <f>A53+1</f>
        <v>28</v>
      </c>
      <c r="B55" s="321" t="s">
        <v>38</v>
      </c>
      <c r="C55" s="15" t="s">
        <v>395</v>
      </c>
      <c r="D55" s="485">
        <f t="shared" ca="1" si="1"/>
        <v>-5962277.1433333335</v>
      </c>
    </row>
    <row r="56" spans="1:4" ht="15" customHeight="1">
      <c r="A56" s="662" t="s">
        <v>2778</v>
      </c>
      <c r="B56" s="321">
        <v>23500003</v>
      </c>
      <c r="C56" s="15" t="s">
        <v>2755</v>
      </c>
      <c r="D56" s="485">
        <f ca="1">SUMIF(ElRBLine,$A56,Sept16AMA)*$B$5</f>
        <v>-19040677.756270085</v>
      </c>
    </row>
    <row r="57" spans="1:4" ht="15" customHeight="1">
      <c r="A57" s="662">
        <f>A55+1</f>
        <v>29</v>
      </c>
      <c r="B57" s="321">
        <v>25400081</v>
      </c>
      <c r="C57" s="15" t="s">
        <v>396</v>
      </c>
      <c r="D57" s="485">
        <f t="shared" ref="D57:D65" ca="1" si="2">SUMIF(ElRBLine,$A57,Sept16AMA)</f>
        <v>0</v>
      </c>
    </row>
    <row r="58" spans="1:4" ht="15" customHeight="1">
      <c r="A58" s="320">
        <v>29.1</v>
      </c>
      <c r="B58" s="321" t="s">
        <v>2140</v>
      </c>
      <c r="C58" s="109" t="s">
        <v>2141</v>
      </c>
      <c r="D58" s="485">
        <f t="shared" ca="1" si="2"/>
        <v>-2401973.35</v>
      </c>
    </row>
    <row r="59" spans="1:4" ht="15" customHeight="1">
      <c r="A59" s="662">
        <f>A57+1</f>
        <v>30</v>
      </c>
      <c r="B59" s="321" t="s">
        <v>39</v>
      </c>
      <c r="C59" s="15" t="s">
        <v>397</v>
      </c>
      <c r="D59" s="485">
        <f t="shared" ca="1" si="2"/>
        <v>-54720677.887500003</v>
      </c>
    </row>
    <row r="60" spans="1:4" ht="15" customHeight="1">
      <c r="A60" s="662">
        <f>A59+1</f>
        <v>31</v>
      </c>
      <c r="B60" s="321">
        <v>28200101</v>
      </c>
      <c r="C60" s="15" t="s">
        <v>398</v>
      </c>
      <c r="D60" s="485">
        <f t="shared" ca="1" si="2"/>
        <v>0</v>
      </c>
    </row>
    <row r="61" spans="1:4" ht="15" customHeight="1">
      <c r="A61" s="662">
        <f>A60+1</f>
        <v>32</v>
      </c>
      <c r="B61" s="321">
        <v>28200111</v>
      </c>
      <c r="C61" s="15" t="s">
        <v>399</v>
      </c>
      <c r="D61" s="485">
        <f t="shared" ca="1" si="2"/>
        <v>0</v>
      </c>
    </row>
    <row r="62" spans="1:4" ht="15" customHeight="1">
      <c r="A62" s="662">
        <f>A61+1</f>
        <v>33</v>
      </c>
      <c r="B62" s="321" t="s">
        <v>40</v>
      </c>
      <c r="C62" s="15" t="s">
        <v>400</v>
      </c>
      <c r="D62" s="485">
        <f t="shared" ca="1" si="2"/>
        <v>-1266343705.2720833</v>
      </c>
    </row>
    <row r="63" spans="1:4" ht="15" customHeight="1">
      <c r="A63" s="662">
        <f>A62+1</f>
        <v>34</v>
      </c>
      <c r="B63" s="321">
        <v>28200131</v>
      </c>
      <c r="C63" s="15" t="s">
        <v>1667</v>
      </c>
      <c r="D63" s="485">
        <f t="shared" ca="1" si="2"/>
        <v>0</v>
      </c>
    </row>
    <row r="64" spans="1:4" ht="15" customHeight="1">
      <c r="A64" s="662">
        <f>A63+1</f>
        <v>35</v>
      </c>
      <c r="B64" s="280">
        <v>28200141</v>
      </c>
      <c r="C64" s="15" t="s">
        <v>1969</v>
      </c>
      <c r="D64" s="485">
        <f t="shared" ca="1" si="2"/>
        <v>0</v>
      </c>
    </row>
    <row r="65" spans="1:5" ht="15" customHeight="1">
      <c r="A65" s="662" t="s">
        <v>18</v>
      </c>
      <c r="B65" s="280" t="s">
        <v>17</v>
      </c>
      <c r="C65" s="109" t="s">
        <v>765</v>
      </c>
      <c r="D65" s="485">
        <f t="shared" ca="1" si="2"/>
        <v>0</v>
      </c>
    </row>
    <row r="66" spans="1:5" ht="15" customHeight="1">
      <c r="A66" s="662" t="s">
        <v>756</v>
      </c>
      <c r="B66" s="280" t="s">
        <v>41</v>
      </c>
      <c r="C66" s="15" t="s">
        <v>768</v>
      </c>
      <c r="D66" s="485">
        <f ca="1">SUMIF(ElRBLine,$A66,Sept16AMA)*$B$5</f>
        <v>-28331556.355865661</v>
      </c>
    </row>
    <row r="67" spans="1:5" ht="15" customHeight="1">
      <c r="A67" s="320" t="s">
        <v>2275</v>
      </c>
      <c r="B67" s="280" t="s">
        <v>2276</v>
      </c>
      <c r="C67" s="109" t="s">
        <v>2162</v>
      </c>
      <c r="D67" s="485">
        <f>'NOL Spread'!F23</f>
        <v>73969464.23932533</v>
      </c>
    </row>
    <row r="68" spans="1:5" ht="15" customHeight="1">
      <c r="A68" s="662">
        <f>A64+1</f>
        <v>36</v>
      </c>
      <c r="B68" s="321">
        <v>28300161</v>
      </c>
      <c r="C68" s="15" t="s">
        <v>460</v>
      </c>
      <c r="D68" s="485">
        <f t="shared" ref="D68:D75" ca="1" si="3">SUMIF(ElRBLine,$A68,Sept16AMA)</f>
        <v>0</v>
      </c>
    </row>
    <row r="69" spans="1:5" ht="15" customHeight="1">
      <c r="A69" s="662">
        <f>A68+1</f>
        <v>37</v>
      </c>
      <c r="B69" s="321">
        <v>28300261</v>
      </c>
      <c r="C69" s="15" t="s">
        <v>1668</v>
      </c>
      <c r="D69" s="485">
        <f t="shared" ca="1" si="3"/>
        <v>0</v>
      </c>
      <c r="E69" s="1" t="s">
        <v>354</v>
      </c>
    </row>
    <row r="70" spans="1:5" ht="15" customHeight="1">
      <c r="A70" s="662" t="s">
        <v>1237</v>
      </c>
      <c r="B70" s="321">
        <v>28300091</v>
      </c>
      <c r="C70" s="109" t="s">
        <v>2937</v>
      </c>
      <c r="D70" s="485">
        <f t="shared" ca="1" si="3"/>
        <v>-2390726</v>
      </c>
      <c r="E70" s="1" t="s">
        <v>354</v>
      </c>
    </row>
    <row r="71" spans="1:5" ht="15" customHeight="1">
      <c r="A71" s="662" t="s">
        <v>1238</v>
      </c>
      <c r="B71" s="321">
        <v>28300741</v>
      </c>
      <c r="C71" s="109" t="s">
        <v>2938</v>
      </c>
      <c r="D71" s="485">
        <f t="shared" ca="1" si="3"/>
        <v>-608820.06999999995</v>
      </c>
    </row>
    <row r="72" spans="1:5" ht="15" customHeight="1">
      <c r="A72" s="662" t="s">
        <v>847</v>
      </c>
      <c r="B72" s="321">
        <v>28300011</v>
      </c>
      <c r="C72" s="109" t="s">
        <v>163</v>
      </c>
      <c r="D72" s="485">
        <f t="shared" ca="1" si="3"/>
        <v>-7971288.697916667</v>
      </c>
    </row>
    <row r="73" spans="1:5" ht="15" customHeight="1">
      <c r="A73" s="662" t="s">
        <v>645</v>
      </c>
      <c r="B73" s="321">
        <v>28300731</v>
      </c>
      <c r="C73" s="109" t="s">
        <v>2939</v>
      </c>
      <c r="D73" s="485">
        <f t="shared" ca="1" si="3"/>
        <v>-5669362.9200000009</v>
      </c>
    </row>
    <row r="74" spans="1:5" ht="15" customHeight="1">
      <c r="A74" s="662" t="s">
        <v>1191</v>
      </c>
      <c r="B74" s="321">
        <v>28300431</v>
      </c>
      <c r="C74" s="109" t="s">
        <v>552</v>
      </c>
      <c r="D74" s="485">
        <f t="shared" ca="1" si="3"/>
        <v>-1477918.4749999999</v>
      </c>
    </row>
    <row r="75" spans="1:5" ht="15" customHeight="1">
      <c r="A75" s="662" t="s">
        <v>619</v>
      </c>
      <c r="B75" s="321">
        <v>19000441</v>
      </c>
      <c r="C75" s="109" t="s">
        <v>2251</v>
      </c>
      <c r="D75" s="485">
        <f t="shared" ca="1" si="3"/>
        <v>6106257.92875</v>
      </c>
    </row>
    <row r="76" spans="1:5" ht="15" customHeight="1">
      <c r="A76" s="662" t="s">
        <v>576</v>
      </c>
      <c r="B76" s="321">
        <v>19000553</v>
      </c>
      <c r="C76" s="582" t="s">
        <v>760</v>
      </c>
      <c r="D76" s="485">
        <f ca="1">SUMIF(ElRBLine,$A76,Sept16AMA)*$B5</f>
        <v>133411.56311691663</v>
      </c>
    </row>
    <row r="77" spans="1:5" ht="15" customHeight="1">
      <c r="A77" s="662" t="s">
        <v>307</v>
      </c>
      <c r="B77" s="321">
        <v>19000561</v>
      </c>
      <c r="C77" s="109" t="s">
        <v>306</v>
      </c>
      <c r="D77" s="485">
        <f t="shared" ref="D77:D84" ca="1" si="4">SUMIF(ElRBLine,$A77,Sept16AMA)</f>
        <v>0</v>
      </c>
    </row>
    <row r="78" spans="1:5" ht="15" customHeight="1">
      <c r="A78" s="320" t="s">
        <v>634</v>
      </c>
      <c r="B78" s="321">
        <v>28302061</v>
      </c>
      <c r="C78" s="109" t="s">
        <v>3187</v>
      </c>
      <c r="D78" s="485">
        <f t="shared" ca="1" si="4"/>
        <v>-3402646.758750001</v>
      </c>
    </row>
    <row r="79" spans="1:5" ht="15" customHeight="1">
      <c r="A79" s="320" t="s">
        <v>2086</v>
      </c>
      <c r="B79" s="321" t="s">
        <v>2252</v>
      </c>
      <c r="C79" s="109" t="s">
        <v>2090</v>
      </c>
      <c r="D79" s="485">
        <f t="shared" ca="1" si="4"/>
        <v>-9029729.7999999989</v>
      </c>
    </row>
    <row r="80" spans="1:5" ht="15" customHeight="1">
      <c r="A80" s="320" t="s">
        <v>2088</v>
      </c>
      <c r="B80" s="321" t="s">
        <v>2253</v>
      </c>
      <c r="C80" s="109" t="s">
        <v>2091</v>
      </c>
      <c r="D80" s="485">
        <f t="shared" ca="1" si="4"/>
        <v>0</v>
      </c>
    </row>
    <row r="81" spans="1:7" ht="15" customHeight="1">
      <c r="A81" s="320" t="s">
        <v>2398</v>
      </c>
      <c r="B81" s="321">
        <v>28300561</v>
      </c>
      <c r="C81" s="109" t="s">
        <v>931</v>
      </c>
      <c r="D81" s="485">
        <f t="shared" ca="1" si="4"/>
        <v>-14388256.550833331</v>
      </c>
    </row>
    <row r="82" spans="1:7" ht="15" customHeight="1">
      <c r="A82" s="320" t="s">
        <v>2634</v>
      </c>
      <c r="B82" s="321" t="s">
        <v>2676</v>
      </c>
      <c r="C82" s="109" t="s">
        <v>2677</v>
      </c>
      <c r="D82" s="485">
        <f t="shared" ca="1" si="4"/>
        <v>-5368280.9274999993</v>
      </c>
    </row>
    <row r="83" spans="1:7" ht="12" customHeight="1">
      <c r="A83" s="662">
        <f>A69+1</f>
        <v>38</v>
      </c>
      <c r="B83" s="321" t="s">
        <v>1669</v>
      </c>
      <c r="C83" s="15" t="s">
        <v>1670</v>
      </c>
      <c r="D83" s="485">
        <f t="shared" ca="1" si="4"/>
        <v>0</v>
      </c>
    </row>
    <row r="84" spans="1:7" s="68" customFormat="1" ht="15" customHeight="1">
      <c r="A84" s="662" t="s">
        <v>1371</v>
      </c>
      <c r="B84" s="70">
        <v>18230181</v>
      </c>
      <c r="C84" s="68" t="s">
        <v>1965</v>
      </c>
      <c r="D84" s="485">
        <f t="shared" ca="1" si="4"/>
        <v>0</v>
      </c>
      <c r="E84" s="1"/>
      <c r="F84" s="1146" t="s">
        <v>3709</v>
      </c>
      <c r="G84" s="1"/>
    </row>
    <row r="85" spans="1:7" s="12" customFormat="1" ht="15" customHeight="1">
      <c r="A85" s="320">
        <f t="shared" ref="A85:A91" si="5">A84+1</f>
        <v>40</v>
      </c>
      <c r="B85" s="1147" t="s">
        <v>3710</v>
      </c>
      <c r="C85" s="109"/>
      <c r="D85" s="485"/>
      <c r="E85" s="1142">
        <f ca="1">SUM(D10:D84)</f>
        <v>4926199219.8835917</v>
      </c>
      <c r="F85" s="1144">
        <f ca="1">BS!Y2415</f>
        <v>4926199219.8835917</v>
      </c>
      <c r="G85" s="1143">
        <f ca="1">E85-F85</f>
        <v>0</v>
      </c>
    </row>
    <row r="86" spans="1:7" s="12" customFormat="1" ht="15" customHeight="1">
      <c r="A86" s="320">
        <f t="shared" si="5"/>
        <v>41</v>
      </c>
      <c r="B86" s="321" t="s">
        <v>1569</v>
      </c>
      <c r="C86" s="109"/>
      <c r="D86" s="846">
        <f ca="1">'PSE CWC'!D106</f>
        <v>227005241.70228952</v>
      </c>
      <c r="E86" s="1239">
        <f ca="1">+D86/D87</f>
        <v>4.4051277878547325E-2</v>
      </c>
    </row>
    <row r="87" spans="1:7" ht="15" customHeight="1">
      <c r="A87" s="662">
        <f t="shared" si="5"/>
        <v>42</v>
      </c>
      <c r="B87" s="668" t="s">
        <v>1957</v>
      </c>
      <c r="D87" s="485">
        <f t="shared" ref="D87" ca="1" si="6">SUM(D10:D86)</f>
        <v>5153204461.5858812</v>
      </c>
    </row>
    <row r="88" spans="1:7" ht="15" customHeight="1">
      <c r="A88" s="320">
        <f t="shared" si="5"/>
        <v>43</v>
      </c>
      <c r="D88" s="673"/>
    </row>
    <row r="89" spans="1:7" ht="15">
      <c r="A89" s="662">
        <f t="shared" si="5"/>
        <v>44</v>
      </c>
      <c r="B89" s="15" t="s">
        <v>1137</v>
      </c>
      <c r="D89" s="399">
        <f t="shared" ref="D89" ca="1" si="7">D87</f>
        <v>5153204461.5858812</v>
      </c>
      <c r="F89" s="936"/>
    </row>
    <row r="90" spans="1:7">
      <c r="A90" s="320">
        <f t="shared" si="5"/>
        <v>45</v>
      </c>
      <c r="D90" s="673"/>
    </row>
    <row r="91" spans="1:7">
      <c r="A91" s="662">
        <f t="shared" si="5"/>
        <v>46</v>
      </c>
      <c r="B91" s="15" t="s">
        <v>1922</v>
      </c>
      <c r="D91" s="485">
        <f t="shared" ref="D91" ca="1" si="8">SUM(D10:D12)+SUM(D36:D39)</f>
        <v>9760401506.5440865</v>
      </c>
    </row>
    <row r="92" spans="1:7">
      <c r="A92" s="662">
        <v>47</v>
      </c>
      <c r="B92" s="15" t="s">
        <v>1923</v>
      </c>
      <c r="D92" s="485">
        <f t="shared" ref="D92" ca="1" si="9">+SUM(D40:D44)</f>
        <v>-3743804806.4787149</v>
      </c>
    </row>
    <row r="93" spans="1:7">
      <c r="A93" s="320">
        <f>A92+1</f>
        <v>48</v>
      </c>
      <c r="B93" s="15" t="s">
        <v>2250</v>
      </c>
      <c r="D93" s="485">
        <f t="shared" ref="D93" ca="1" si="10">SUM(D13:D35)+SUM(D45:D45)+D58</f>
        <v>253258620.21125004</v>
      </c>
    </row>
    <row r="94" spans="1:7">
      <c r="A94" s="662">
        <f>A93+1</f>
        <v>49</v>
      </c>
      <c r="B94" s="15" t="s">
        <v>1374</v>
      </c>
      <c r="D94" s="485">
        <f t="shared" ref="D94" ca="1" si="11">SUM(D46:D54)+SUM(D60:D82)</f>
        <v>-1263932467.6059232</v>
      </c>
    </row>
    <row r="95" spans="1:7">
      <c r="A95" s="662">
        <f>A94+1</f>
        <v>50</v>
      </c>
      <c r="B95" s="15" t="s">
        <v>94</v>
      </c>
      <c r="D95" s="485">
        <f t="shared" ref="D95" ca="1" si="12">SUM(D86:D86)</f>
        <v>227005241.70228952</v>
      </c>
    </row>
    <row r="96" spans="1:7">
      <c r="A96" s="662">
        <f>A95+1</f>
        <v>51</v>
      </c>
      <c r="B96" s="15" t="s">
        <v>1463</v>
      </c>
      <c r="D96" s="485">
        <f t="shared" ref="D96" ca="1" si="13" xml:space="preserve"> D55+D59+D56</f>
        <v>-79723632.787103415</v>
      </c>
    </row>
    <row r="97" spans="1:4" ht="13.8" thickBot="1">
      <c r="A97" s="662">
        <f>A96+1</f>
        <v>52</v>
      </c>
      <c r="B97" s="15" t="s">
        <v>1146</v>
      </c>
      <c r="D97" s="675">
        <f t="shared" ref="D97" ca="1" si="14">SUM(D91:D96)</f>
        <v>5153204461.5858841</v>
      </c>
    </row>
    <row r="98" spans="1:4" ht="13.8" thickTop="1">
      <c r="D98" s="847"/>
    </row>
    <row r="100" spans="1:4">
      <c r="D100" s="674"/>
    </row>
    <row r="102" spans="1:4">
      <c r="D102" s="486"/>
    </row>
  </sheetData>
  <dataConsolidate/>
  <phoneticPr fontId="26" type="noConversion"/>
  <printOptions horizontalCentered="1"/>
  <pageMargins left="0" right="0" top="0.75" bottom="0.5" header="0.91" footer="0.7"/>
  <pageSetup orientation="portrait" r:id="rId1"/>
  <headerFooter alignWithMargins="0"/>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F33"/>
  <sheetViews>
    <sheetView topLeftCell="A4" workbookViewId="0">
      <selection activeCell="B26" sqref="B26"/>
    </sheetView>
  </sheetViews>
  <sheetFormatPr defaultColWidth="9.109375" defaultRowHeight="15" customHeight="1"/>
  <cols>
    <col min="1" max="1" width="8.88671875" style="1" customWidth="1"/>
    <col min="2" max="2" width="74.6640625" style="1" customWidth="1"/>
    <col min="3" max="3" width="3.6640625" style="1" customWidth="1"/>
    <col min="4" max="4" width="14.5546875" style="12" customWidth="1"/>
    <col min="5" max="5" width="18.109375" style="1" customWidth="1"/>
    <col min="6" max="6" width="14" style="1" bestFit="1" customWidth="1"/>
    <col min="7" max="16384" width="9.109375" style="1"/>
  </cols>
  <sheetData>
    <row r="1" spans="1:4" ht="15" customHeight="1">
      <c r="A1" s="55"/>
    </row>
    <row r="2" spans="1:4" ht="15" customHeight="1">
      <c r="B2" s="522"/>
    </row>
    <row r="3" spans="1:4" ht="15" customHeight="1">
      <c r="A3" s="1416" t="s">
        <v>642</v>
      </c>
      <c r="B3" s="1416"/>
      <c r="C3" s="177"/>
      <c r="D3" s="845"/>
    </row>
    <row r="4" spans="1:4" ht="15" customHeight="1">
      <c r="A4" s="1417" t="s">
        <v>92</v>
      </c>
      <c r="B4" s="1417"/>
      <c r="C4" s="177"/>
      <c r="D4" s="845"/>
    </row>
    <row r="5" spans="1:4" ht="15" customHeight="1">
      <c r="A5" s="1418" t="str">
        <f>'PSE CWC'!B5</f>
        <v>September 2016</v>
      </c>
      <c r="B5" s="1418"/>
      <c r="C5" s="178"/>
      <c r="D5" s="845"/>
    </row>
    <row r="6" spans="1:4" ht="15" customHeight="1">
      <c r="A6" s="51"/>
      <c r="B6" s="178"/>
      <c r="C6" s="178"/>
    </row>
    <row r="7" spans="1:4" ht="15" customHeight="1">
      <c r="A7" s="179"/>
      <c r="B7" s="178" t="s">
        <v>2501</v>
      </c>
      <c r="C7" s="178"/>
      <c r="D7" s="473" t="s">
        <v>2278</v>
      </c>
    </row>
    <row r="8" spans="1:4" ht="15" customHeight="1">
      <c r="A8" s="63" t="s">
        <v>840</v>
      </c>
      <c r="B8" s="867">
        <f>BS!AE2</f>
        <v>0.67179999999999995</v>
      </c>
      <c r="C8" s="867"/>
      <c r="D8" s="891">
        <f>'PSE CWC'!C8</f>
        <v>0.85422738957607447</v>
      </c>
    </row>
    <row r="9" spans="1:4" ht="15" customHeight="1">
      <c r="A9" s="180" t="s">
        <v>838</v>
      </c>
      <c r="B9" s="867">
        <f>BS!AE3</f>
        <v>0.32819999999999999</v>
      </c>
      <c r="C9" s="867"/>
      <c r="D9" s="891">
        <f>'PSE CWC'!C9</f>
        <v>0.14577261042392556</v>
      </c>
    </row>
    <row r="10" spans="1:4" ht="15" customHeight="1">
      <c r="A10" s="181"/>
      <c r="B10" s="181"/>
      <c r="C10" s="181"/>
      <c r="D10" s="473"/>
    </row>
    <row r="11" spans="1:4" ht="15" customHeight="1">
      <c r="A11" s="182"/>
      <c r="B11" s="182"/>
      <c r="C11" s="182"/>
      <c r="D11" s="183"/>
    </row>
    <row r="12" spans="1:4" ht="15" customHeight="1">
      <c r="A12" s="184" t="s">
        <v>1887</v>
      </c>
      <c r="B12" s="185" t="s">
        <v>1315</v>
      </c>
      <c r="C12" s="185"/>
      <c r="D12" s="186" t="s">
        <v>1956</v>
      </c>
    </row>
    <row r="13" spans="1:4" ht="15" customHeight="1">
      <c r="A13" s="187" t="s">
        <v>1300</v>
      </c>
      <c r="B13" s="3"/>
      <c r="C13" s="3"/>
      <c r="D13" s="80">
        <v>42643</v>
      </c>
    </row>
    <row r="14" spans="1:4" ht="15" customHeight="1">
      <c r="A14" s="188" t="s">
        <v>1778</v>
      </c>
      <c r="B14" s="189"/>
      <c r="C14" s="189"/>
      <c r="D14" s="190"/>
    </row>
    <row r="15" spans="1:4" ht="9" customHeight="1">
      <c r="A15" s="188"/>
      <c r="B15" s="185"/>
      <c r="C15" s="185"/>
      <c r="D15" s="191"/>
    </row>
    <row r="16" spans="1:4" ht="15" customHeight="1">
      <c r="A16" s="192">
        <v>1</v>
      </c>
      <c r="B16" s="188" t="s">
        <v>1299</v>
      </c>
      <c r="C16" s="188"/>
      <c r="D16" s="193">
        <f ca="1">ROUND(SUMIF(GasRBLine,$A16,Sept16AMA),0)</f>
        <v>3380227259</v>
      </c>
    </row>
    <row r="17" spans="1:6" ht="15" customHeight="1">
      <c r="A17" s="192">
        <v>2</v>
      </c>
      <c r="B17" s="194" t="s">
        <v>660</v>
      </c>
      <c r="C17" s="194"/>
      <c r="D17" s="193">
        <f ca="1">ROUND((SUMIF(GasRBLine,"2c",Sept16AMA)*$B$9)+SUMIF(GasRBLine,$A17,Sept16AMA),0)</f>
        <v>156149540</v>
      </c>
    </row>
    <row r="18" spans="1:6" ht="15" customHeight="1">
      <c r="A18" s="192">
        <v>3</v>
      </c>
      <c r="B18" s="188" t="s">
        <v>1262</v>
      </c>
      <c r="C18" s="188"/>
      <c r="D18" s="193">
        <f ca="1">ROUND(SUMIF(GasRBLine,$A18,Sept16AMA),0)</f>
        <v>8654564</v>
      </c>
    </row>
    <row r="19" spans="1:6" ht="15" customHeight="1">
      <c r="A19" s="192">
        <v>4</v>
      </c>
      <c r="B19" s="188" t="s">
        <v>1662</v>
      </c>
      <c r="C19" s="188"/>
      <c r="D19" s="257">
        <f t="shared" ref="D19" ca="1" si="0">SUM(D16:D18)</f>
        <v>3545031363</v>
      </c>
      <c r="E19" s="157"/>
    </row>
    <row r="20" spans="1:6" ht="15" customHeight="1">
      <c r="A20" s="192"/>
      <c r="B20" s="188"/>
      <c r="C20" s="188"/>
      <c r="D20" s="53"/>
    </row>
    <row r="21" spans="1:6" ht="15" customHeight="1">
      <c r="A21" s="192">
        <v>5</v>
      </c>
      <c r="B21" s="188" t="s">
        <v>1204</v>
      </c>
      <c r="C21" s="188"/>
      <c r="D21" s="193">
        <f ca="1">ROUND(SUMIF(GasRBLine,$A21,Sept16AMA),0)</f>
        <v>-1298250043</v>
      </c>
    </row>
    <row r="22" spans="1:6" ht="15" customHeight="1">
      <c r="A22" s="192">
        <v>7</v>
      </c>
      <c r="B22" s="188" t="s">
        <v>1203</v>
      </c>
      <c r="C22" s="188"/>
      <c r="D22" s="195">
        <f ca="1">+ROUND(SUMIF(GasRBLine,"7c",Sept16AMA)*$B$9,0)+ROUND(SUMIF(GasRBLine,"5c",Sept16AMA)*$B$9,0)</f>
        <v>-64784746</v>
      </c>
    </row>
    <row r="23" spans="1:6" ht="15" customHeight="1">
      <c r="A23" s="192">
        <v>8</v>
      </c>
      <c r="B23" s="188" t="s">
        <v>211</v>
      </c>
      <c r="C23" s="188"/>
      <c r="D23" s="193">
        <f ca="1">ROUND(SUMIF(GasRBLine,$A23,Sept16AMA),0)</f>
        <v>-20859704</v>
      </c>
    </row>
    <row r="24" spans="1:6" ht="15" customHeight="1">
      <c r="A24" s="192">
        <v>9</v>
      </c>
      <c r="B24" s="196" t="s">
        <v>908</v>
      </c>
      <c r="C24" s="196"/>
      <c r="D24" s="193">
        <f ca="1">ROUND(SUMIF(GasRBLine,$A24,Sept16AMA),0)</f>
        <v>0</v>
      </c>
    </row>
    <row r="25" spans="1:6" s="12" customFormat="1" ht="15" customHeight="1">
      <c r="A25" s="197">
        <v>10</v>
      </c>
      <c r="B25" s="198" t="s">
        <v>401</v>
      </c>
      <c r="C25" s="198"/>
      <c r="D25" s="484">
        <f ca="1">ROUND(SUMIF(GasRBLine,$A25,Sept16AMA)+(SUMIF(GasRBLine,"10a",Sept16AMA)*$B$9),0)</f>
        <v>-514778395</v>
      </c>
    </row>
    <row r="26" spans="1:6" s="12" customFormat="1" ht="15" customHeight="1">
      <c r="A26" s="482">
        <v>11</v>
      </c>
      <c r="B26" s="483" t="s">
        <v>2162</v>
      </c>
      <c r="C26" s="483"/>
      <c r="D26" s="484">
        <f>'NOL Spread'!G23</f>
        <v>12622777.056091331</v>
      </c>
      <c r="E26" s="889"/>
    </row>
    <row r="27" spans="1:6" s="12" customFormat="1" ht="15" customHeight="1">
      <c r="A27" s="482">
        <v>12</v>
      </c>
      <c r="B27" s="483" t="s">
        <v>2048</v>
      </c>
      <c r="C27" s="483"/>
      <c r="D27" s="195">
        <f ca="1">+ROUND(SUMIF(GasRBLine,$A27,Sept16AMA),0)+ROUND(SUMIF(GasRBLine,"12a",Sept16AMA)*$B$9,0)</f>
        <v>-9302099</v>
      </c>
    </row>
    <row r="28" spans="1:6" ht="15" customHeight="1">
      <c r="A28" s="192">
        <v>12</v>
      </c>
      <c r="B28" s="196" t="s">
        <v>551</v>
      </c>
      <c r="C28" s="196"/>
      <c r="D28" s="258">
        <f t="shared" ref="D28" ca="1" si="1">SUM(D21:D27)</f>
        <v>-1895352209.9439087</v>
      </c>
    </row>
    <row r="29" spans="1:6" ht="15" customHeight="1">
      <c r="A29" s="192"/>
      <c r="B29" s="188"/>
      <c r="C29" s="188"/>
      <c r="D29" s="199"/>
      <c r="E29" s="1146" t="s">
        <v>3709</v>
      </c>
    </row>
    <row r="30" spans="1:6" ht="15" customHeight="1">
      <c r="A30" s="192">
        <v>13</v>
      </c>
      <c r="B30" s="1148" t="s">
        <v>3711</v>
      </c>
      <c r="C30" s="188"/>
      <c r="D30" s="200">
        <f t="shared" ref="D30" ca="1" si="2">+D28+D19</f>
        <v>1649679153.0560913</v>
      </c>
      <c r="E30" s="1144">
        <f ca="1">BS!Z2415</f>
        <v>1649679153.0560913</v>
      </c>
      <c r="F30" s="1145">
        <f ca="1">ROUND(D30-E30,0)</f>
        <v>0</v>
      </c>
    </row>
    <row r="31" spans="1:6" ht="15" customHeight="1">
      <c r="A31" s="417">
        <v>14</v>
      </c>
      <c r="B31" s="590" t="s">
        <v>94</v>
      </c>
      <c r="C31" s="590"/>
      <c r="D31" s="471">
        <f ca="1">'PSE CWC'!D119</f>
        <v>77640607.339463621</v>
      </c>
    </row>
    <row r="32" spans="1:6" ht="15" customHeight="1" thickBot="1">
      <c r="A32" s="192">
        <v>15</v>
      </c>
      <c r="B32" s="1" t="s">
        <v>95</v>
      </c>
      <c r="D32" s="81">
        <f t="shared" ref="D32" ca="1" si="3">+D30+D31</f>
        <v>1727319760.395555</v>
      </c>
      <c r="F32" s="936"/>
    </row>
    <row r="33" spans="1:4" ht="15" customHeight="1" thickTop="1">
      <c r="A33" s="192"/>
      <c r="D33" s="53"/>
    </row>
  </sheetData>
  <mergeCells count="3">
    <mergeCell ref="A3:B3"/>
    <mergeCell ref="A4:B4"/>
    <mergeCell ref="A5:B5"/>
  </mergeCells>
  <phoneticPr fontId="26" type="noConversion"/>
  <printOptions horizontalCentered="1"/>
  <pageMargins left="0" right="0" top="1" bottom="0.5" header="0.75" footer="0.5"/>
  <pageSetup orientation="portrait" r:id="rId1"/>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EX3348"/>
  <sheetViews>
    <sheetView topLeftCell="X2373" workbookViewId="0">
      <selection activeCell="AH2409" sqref="AH2409"/>
    </sheetView>
  </sheetViews>
  <sheetFormatPr defaultColWidth="9.109375" defaultRowHeight="10.199999999999999" outlineLevelCol="1"/>
  <cols>
    <col min="1" max="1" width="10.109375" style="208" customWidth="1"/>
    <col min="2" max="2" width="6.109375" style="230" customWidth="1"/>
    <col min="3" max="3" width="42.109375" style="287" customWidth="1"/>
    <col min="4" max="6" width="15.6640625" style="207" hidden="1" customWidth="1" outlineLevel="1"/>
    <col min="7" max="7" width="14.109375" style="207" hidden="1" customWidth="1" outlineLevel="1"/>
    <col min="8" max="9" width="15.6640625" style="207" hidden="1" customWidth="1" outlineLevel="1"/>
    <col min="10" max="11" width="17.44140625" style="287" hidden="1" customWidth="1" outlineLevel="1"/>
    <col min="12" max="12" width="13.5546875" style="207" hidden="1" customWidth="1" outlineLevel="1"/>
    <col min="13" max="13" width="15.33203125" style="207" hidden="1" customWidth="1" outlineLevel="1"/>
    <col min="14" max="14" width="17.44140625" style="207" hidden="1" customWidth="1" outlineLevel="1" collapsed="1"/>
    <col min="15" max="16" width="17.44140625" style="207" hidden="1" customWidth="1" outlineLevel="1"/>
    <col min="17" max="17" width="15.88671875" style="207" customWidth="1" collapsed="1"/>
    <col min="18" max="18" width="7.5546875" style="208" customWidth="1"/>
    <col min="19" max="19" width="6.5546875" style="208" customWidth="1"/>
    <col min="20" max="20" width="7.44140625" style="208" customWidth="1"/>
    <col min="21" max="21" width="6.33203125" style="208" customWidth="1"/>
    <col min="22" max="22" width="18.33203125" style="10" customWidth="1"/>
    <col min="23" max="23" width="18.44140625" style="10" customWidth="1"/>
    <col min="24" max="24" width="16.44140625" style="10" customWidth="1"/>
    <col min="25" max="25" width="17.5546875" style="10" customWidth="1" collapsed="1"/>
    <col min="26" max="26" width="17.109375" style="10" customWidth="1"/>
    <col min="27" max="27" width="18.33203125" style="10" customWidth="1"/>
    <col min="28" max="28" width="17.5546875" style="10" customWidth="1" collapsed="1"/>
    <col min="29" max="29" width="18" style="10" customWidth="1"/>
    <col min="30" max="30" width="15.6640625" style="207" customWidth="1"/>
    <col min="31" max="31" width="17.5546875" style="10" customWidth="1"/>
    <col min="32" max="32" width="18" style="10" customWidth="1"/>
    <col min="33" max="33" width="15.6640625" style="207" customWidth="1"/>
    <col min="34" max="34" width="15.109375" style="207" customWidth="1"/>
    <col min="35" max="35" width="12.88671875" style="251" customWidth="1"/>
    <col min="36" max="36" width="16" style="207" customWidth="1"/>
    <col min="37" max="16384" width="9.109375" style="207"/>
  </cols>
  <sheetData>
    <row r="1" spans="1:36" ht="22.8">
      <c r="C1" s="521"/>
      <c r="Y1" s="10">
        <f ca="1">+Y2416</f>
        <v>0</v>
      </c>
      <c r="Z1" s="10">
        <f ca="1">+Z2416</f>
        <v>-8.1768035888671875E-2</v>
      </c>
    </row>
    <row r="2" spans="1:36" ht="13.2">
      <c r="A2" s="204" t="s">
        <v>642</v>
      </c>
      <c r="B2" s="205"/>
      <c r="C2" s="522"/>
      <c r="V2" s="207"/>
      <c r="W2" s="11"/>
      <c r="X2" s="41"/>
      <c r="Y2" s="253">
        <f>AE2</f>
        <v>0.67179999999999995</v>
      </c>
      <c r="Z2" s="253">
        <f>AE3</f>
        <v>0.32819999999999999</v>
      </c>
      <c r="AA2" s="41"/>
      <c r="AB2" s="41"/>
      <c r="AC2" s="10" t="s">
        <v>840</v>
      </c>
      <c r="AD2" s="41"/>
      <c r="AE2" s="925">
        <f>'[6]3.04 &amp; 4.04 Lead'!$E$35</f>
        <v>0.67179999999999995</v>
      </c>
      <c r="AF2" s="534" t="s">
        <v>3651</v>
      </c>
      <c r="AG2" s="41"/>
    </row>
    <row r="3" spans="1:36">
      <c r="A3" s="204" t="s">
        <v>839</v>
      </c>
      <c r="B3" s="209"/>
      <c r="D3" s="10"/>
      <c r="E3" s="10"/>
      <c r="F3" s="10"/>
      <c r="G3" s="10"/>
      <c r="H3" s="10"/>
      <c r="I3" s="10"/>
      <c r="J3" s="534"/>
      <c r="K3" s="534"/>
      <c r="L3" s="10"/>
      <c r="M3" s="10"/>
      <c r="N3" s="10"/>
      <c r="O3" s="10"/>
      <c r="P3" s="10"/>
      <c r="Q3" s="10"/>
      <c r="V3" s="207"/>
      <c r="W3" s="11"/>
      <c r="X3" s="41"/>
      <c r="Z3" s="11"/>
      <c r="AA3" s="41"/>
      <c r="AB3" s="56"/>
      <c r="AC3" s="10" t="s">
        <v>838</v>
      </c>
      <c r="AD3" s="56"/>
      <c r="AE3" s="56">
        <f>'[6]3.04 &amp; 4.04 Lead'!$F$35</f>
        <v>0.32819999999999999</v>
      </c>
      <c r="AF3" s="534" t="s">
        <v>3651</v>
      </c>
      <c r="AG3" s="56"/>
    </row>
    <row r="4" spans="1:36">
      <c r="A4" s="210"/>
      <c r="B4" s="211"/>
      <c r="C4" s="212"/>
      <c r="D4" s="206"/>
      <c r="E4" s="206"/>
      <c r="F4" s="206"/>
      <c r="G4" s="206"/>
      <c r="H4" s="206"/>
      <c r="I4" s="206"/>
      <c r="J4" s="826"/>
      <c r="K4" s="826"/>
      <c r="L4" s="206"/>
      <c r="M4" s="206"/>
      <c r="N4" s="206"/>
      <c r="O4" s="206"/>
      <c r="P4" s="206"/>
      <c r="Q4" s="206"/>
      <c r="V4" s="207"/>
      <c r="W4" s="11"/>
      <c r="X4" s="57"/>
      <c r="Y4" s="924"/>
      <c r="Z4" s="924"/>
      <c r="AA4" s="502"/>
      <c r="AB4" s="41">
        <v>0.5</v>
      </c>
      <c r="AE4" s="41">
        <f>SUM(AE2:AE3)</f>
        <v>1</v>
      </c>
    </row>
    <row r="5" spans="1:36" ht="12.6" thickBot="1">
      <c r="A5" s="213"/>
      <c r="B5" s="207"/>
      <c r="N5" s="890"/>
      <c r="O5" s="890"/>
      <c r="P5" s="890"/>
      <c r="Q5" s="214">
        <f>Q762+Q763+Q764+Q765+Q766</f>
        <v>-826116.07999998704</v>
      </c>
      <c r="R5" s="207"/>
      <c r="S5" s="207"/>
      <c r="T5" s="207"/>
      <c r="U5" s="207"/>
      <c r="V5" s="207"/>
      <c r="W5" s="207"/>
      <c r="X5" s="207"/>
      <c r="Y5" s="253">
        <f>+Y2</f>
        <v>0.67179999999999995</v>
      </c>
      <c r="Z5" s="253">
        <f>+Z2</f>
        <v>0.32819999999999999</v>
      </c>
      <c r="AA5" s="534" t="str">
        <f>AF2</f>
        <v>September 2016 GRC Filing</v>
      </c>
      <c r="AB5" s="207"/>
      <c r="AC5" s="207"/>
      <c r="AE5" s="207"/>
      <c r="AF5" s="207"/>
    </row>
    <row r="6" spans="1:36" ht="16.5" customHeight="1">
      <c r="A6" s="204"/>
      <c r="B6" s="211"/>
      <c r="C6" s="428"/>
      <c r="D6" s="488"/>
      <c r="E6" s="488"/>
      <c r="F6" s="488"/>
      <c r="G6" s="488"/>
      <c r="H6" s="488"/>
      <c r="I6" s="488"/>
      <c r="J6" s="827"/>
      <c r="K6" s="827"/>
      <c r="L6" s="488"/>
      <c r="M6" s="488"/>
      <c r="N6" s="488"/>
      <c r="O6" s="488"/>
      <c r="P6" s="488"/>
      <c r="Q6" s="488">
        <f>Q762+Q763+Q764+Q765+Q766+Q800+Q810+Q835+Q885+Q887+Q888+Q889+Q890+Q891+Q893+Q894+Q895+Q1580+Q2383</f>
        <v>14605101.192500006</v>
      </c>
      <c r="R6" s="489" t="s">
        <v>1992</v>
      </c>
      <c r="S6" s="215" t="s">
        <v>321</v>
      </c>
      <c r="T6" s="46" t="s">
        <v>1051</v>
      </c>
      <c r="U6" s="893"/>
      <c r="V6" s="42" t="s">
        <v>320</v>
      </c>
      <c r="W6" s="32" t="s">
        <v>321</v>
      </c>
      <c r="X6" s="33" t="s">
        <v>1372</v>
      </c>
      <c r="Y6" s="42" t="s">
        <v>320</v>
      </c>
      <c r="Z6" s="32" t="s">
        <v>321</v>
      </c>
      <c r="AA6" s="33" t="s">
        <v>1372</v>
      </c>
      <c r="AB6" s="42" t="s">
        <v>320</v>
      </c>
      <c r="AC6" s="32" t="s">
        <v>321</v>
      </c>
      <c r="AD6" s="33" t="s">
        <v>1372</v>
      </c>
      <c r="AE6" s="42" t="s">
        <v>320</v>
      </c>
      <c r="AF6" s="32" t="s">
        <v>321</v>
      </c>
      <c r="AG6" s="33" t="s">
        <v>1372</v>
      </c>
      <c r="AH6" s="289" t="s">
        <v>1372</v>
      </c>
    </row>
    <row r="7" spans="1:36" ht="43.5" customHeight="1">
      <c r="A7" s="216" t="s">
        <v>1955</v>
      </c>
      <c r="B7" s="217"/>
      <c r="C7" s="429" t="s">
        <v>529</v>
      </c>
      <c r="D7" s="218">
        <v>42248</v>
      </c>
      <c r="E7" s="218">
        <v>42278</v>
      </c>
      <c r="F7" s="218">
        <v>42309</v>
      </c>
      <c r="G7" s="218">
        <v>42369</v>
      </c>
      <c r="H7" s="218">
        <v>42400</v>
      </c>
      <c r="I7" s="218">
        <v>42429</v>
      </c>
      <c r="J7" s="529">
        <v>42460</v>
      </c>
      <c r="K7" s="529">
        <v>42490</v>
      </c>
      <c r="L7" s="529">
        <v>42521</v>
      </c>
      <c r="M7" s="529">
        <v>42551</v>
      </c>
      <c r="N7" s="529">
        <v>42582</v>
      </c>
      <c r="O7" s="529">
        <v>42613</v>
      </c>
      <c r="P7" s="529">
        <v>42643</v>
      </c>
      <c r="Q7" s="529" t="s">
        <v>3626</v>
      </c>
      <c r="R7" s="47" t="s">
        <v>1180</v>
      </c>
      <c r="S7" s="47" t="s">
        <v>1180</v>
      </c>
      <c r="T7" s="47" t="s">
        <v>366</v>
      </c>
      <c r="U7" s="894"/>
      <c r="V7" s="678" t="s">
        <v>1316</v>
      </c>
      <c r="W7" s="654"/>
      <c r="X7" s="655"/>
      <c r="Y7" s="678" t="s">
        <v>2239</v>
      </c>
      <c r="Z7" s="654"/>
      <c r="AA7" s="655"/>
      <c r="AB7" s="678" t="s">
        <v>992</v>
      </c>
      <c r="AC7" s="654"/>
      <c r="AD7" s="655"/>
      <c r="AE7" s="659" t="s">
        <v>787</v>
      </c>
      <c r="AF7" s="21"/>
      <c r="AG7" s="22"/>
      <c r="AH7" s="679" t="s">
        <v>1762</v>
      </c>
    </row>
    <row r="8" spans="1:36" ht="11.25" customHeight="1">
      <c r="A8" s="219">
        <v>10100001</v>
      </c>
      <c r="B8" s="220"/>
      <c r="C8" s="287" t="s">
        <v>788</v>
      </c>
      <c r="D8" s="222">
        <v>0</v>
      </c>
      <c r="E8" s="222">
        <v>0</v>
      </c>
      <c r="F8" s="222">
        <v>0</v>
      </c>
      <c r="G8" s="222">
        <v>0</v>
      </c>
      <c r="H8" s="222">
        <v>0</v>
      </c>
      <c r="I8" s="222">
        <v>0</v>
      </c>
      <c r="J8" s="498">
        <v>0</v>
      </c>
      <c r="K8" s="498">
        <v>0</v>
      </c>
      <c r="L8" s="223">
        <v>0</v>
      </c>
      <c r="M8" s="223">
        <v>0</v>
      </c>
      <c r="N8" s="223">
        <v>0</v>
      </c>
      <c r="O8" s="223">
        <v>0</v>
      </c>
      <c r="P8" s="223">
        <v>0</v>
      </c>
      <c r="Q8" s="223">
        <f t="shared" ref="Q8:Q71" si="0">(D8+P8+SUM(E8:O8)*2)/24</f>
        <v>0</v>
      </c>
      <c r="R8" s="351">
        <v>4</v>
      </c>
      <c r="S8" s="351"/>
      <c r="T8" s="351">
        <v>18</v>
      </c>
      <c r="U8" s="895"/>
      <c r="V8" s="16">
        <v>0</v>
      </c>
      <c r="W8" s="11">
        <v>0</v>
      </c>
      <c r="X8" s="17">
        <v>0</v>
      </c>
      <c r="Y8" s="16">
        <f>$Q8</f>
        <v>0</v>
      </c>
      <c r="Z8" s="11">
        <v>0</v>
      </c>
      <c r="AA8" s="11">
        <f>Q8</f>
        <v>0</v>
      </c>
      <c r="AB8" s="16"/>
      <c r="AC8" s="11">
        <v>0</v>
      </c>
      <c r="AD8" s="17">
        <f t="shared" ref="AD8:AD50" si="1">SUM(AB8:AC8)</f>
        <v>0</v>
      </c>
      <c r="AE8" s="16">
        <v>0</v>
      </c>
      <c r="AF8" s="11">
        <v>0</v>
      </c>
      <c r="AG8" s="17">
        <v>0</v>
      </c>
      <c r="AH8" s="225"/>
      <c r="AI8" s="527"/>
      <c r="AJ8" s="16">
        <f t="shared" ref="AJ8:AJ38" si="2">Q8-X8-AA8-AD8-AG8-AH8</f>
        <v>0</v>
      </c>
    </row>
    <row r="9" spans="1:36" ht="11.25" customHeight="1">
      <c r="A9" s="219" t="s">
        <v>1014</v>
      </c>
      <c r="B9" s="220"/>
      <c r="C9" s="287" t="s">
        <v>1022</v>
      </c>
      <c r="D9" s="222">
        <v>0</v>
      </c>
      <c r="E9" s="222">
        <v>0</v>
      </c>
      <c r="F9" s="222">
        <v>0</v>
      </c>
      <c r="G9" s="222">
        <v>0</v>
      </c>
      <c r="H9" s="222">
        <v>0</v>
      </c>
      <c r="I9" s="222">
        <v>0</v>
      </c>
      <c r="J9" s="498">
        <v>0</v>
      </c>
      <c r="K9" s="498">
        <v>0</v>
      </c>
      <c r="L9" s="223">
        <v>0</v>
      </c>
      <c r="M9" s="223">
        <v>0</v>
      </c>
      <c r="N9" s="223">
        <v>0</v>
      </c>
      <c r="O9" s="223">
        <v>0</v>
      </c>
      <c r="P9" s="223">
        <v>0</v>
      </c>
      <c r="Q9" s="223">
        <f t="shared" si="0"/>
        <v>0</v>
      </c>
      <c r="R9" s="351"/>
      <c r="S9" s="351"/>
      <c r="T9" s="351">
        <v>18</v>
      </c>
      <c r="U9" s="895"/>
      <c r="V9" s="16">
        <v>0</v>
      </c>
      <c r="W9" s="11">
        <v>0</v>
      </c>
      <c r="X9" s="17">
        <v>0</v>
      </c>
      <c r="Y9" s="16"/>
      <c r="Z9" s="11"/>
      <c r="AA9" s="17"/>
      <c r="AB9" s="16">
        <f>$Q9</f>
        <v>0</v>
      </c>
      <c r="AC9" s="11">
        <v>0</v>
      </c>
      <c r="AD9" s="17">
        <f t="shared" si="1"/>
        <v>0</v>
      </c>
      <c r="AE9" s="16">
        <v>0</v>
      </c>
      <c r="AF9" s="11">
        <v>0</v>
      </c>
      <c r="AG9" s="17">
        <v>0</v>
      </c>
      <c r="AH9" s="225"/>
      <c r="AI9" s="527"/>
      <c r="AJ9" s="16">
        <f t="shared" si="2"/>
        <v>0</v>
      </c>
    </row>
    <row r="10" spans="1:36" ht="11.25" customHeight="1">
      <c r="A10" s="219">
        <v>10100011</v>
      </c>
      <c r="B10" s="220"/>
      <c r="C10" s="287" t="s">
        <v>1522</v>
      </c>
      <c r="D10" s="222">
        <v>0</v>
      </c>
      <c r="E10" s="222">
        <v>0</v>
      </c>
      <c r="F10" s="222">
        <v>0</v>
      </c>
      <c r="G10" s="222">
        <v>0</v>
      </c>
      <c r="H10" s="222">
        <v>0</v>
      </c>
      <c r="I10" s="222">
        <v>0</v>
      </c>
      <c r="J10" s="498">
        <v>0</v>
      </c>
      <c r="K10" s="498">
        <v>0</v>
      </c>
      <c r="L10" s="223">
        <v>0</v>
      </c>
      <c r="M10" s="223">
        <v>0</v>
      </c>
      <c r="N10" s="223">
        <v>0</v>
      </c>
      <c r="O10" s="223">
        <v>0</v>
      </c>
      <c r="P10" s="223">
        <v>0</v>
      </c>
      <c r="Q10" s="223">
        <f t="shared" si="0"/>
        <v>0</v>
      </c>
      <c r="R10" s="351">
        <v>4</v>
      </c>
      <c r="S10" s="351"/>
      <c r="T10" s="351">
        <v>18</v>
      </c>
      <c r="U10" s="895"/>
      <c r="V10" s="16">
        <v>0</v>
      </c>
      <c r="W10" s="11">
        <v>0</v>
      </c>
      <c r="X10" s="17">
        <v>0</v>
      </c>
      <c r="Y10" s="16">
        <f>Q10</f>
        <v>0</v>
      </c>
      <c r="Z10" s="11"/>
      <c r="AA10" s="17">
        <f>Q10</f>
        <v>0</v>
      </c>
      <c r="AB10" s="16"/>
      <c r="AC10" s="11"/>
      <c r="AD10" s="17"/>
      <c r="AE10" s="16"/>
      <c r="AF10" s="11"/>
      <c r="AG10" s="17"/>
      <c r="AH10" s="225"/>
      <c r="AI10" s="527"/>
      <c r="AJ10" s="16">
        <f t="shared" si="2"/>
        <v>0</v>
      </c>
    </row>
    <row r="11" spans="1:36" ht="11.25" customHeight="1">
      <c r="A11" s="219">
        <v>10100002</v>
      </c>
      <c r="B11" s="220"/>
      <c r="C11" s="287" t="s">
        <v>789</v>
      </c>
      <c r="D11" s="222">
        <v>0</v>
      </c>
      <c r="E11" s="222">
        <v>0</v>
      </c>
      <c r="F11" s="222">
        <v>0</v>
      </c>
      <c r="G11" s="222">
        <v>0</v>
      </c>
      <c r="H11" s="222">
        <v>0</v>
      </c>
      <c r="I11" s="222">
        <v>0</v>
      </c>
      <c r="J11" s="498">
        <v>0</v>
      </c>
      <c r="K11" s="498">
        <v>0</v>
      </c>
      <c r="L11" s="223">
        <v>0</v>
      </c>
      <c r="M11" s="223">
        <v>0</v>
      </c>
      <c r="N11" s="223">
        <v>0</v>
      </c>
      <c r="O11" s="223">
        <v>0</v>
      </c>
      <c r="P11" s="223">
        <v>0</v>
      </c>
      <c r="Q11" s="223">
        <f t="shared" si="0"/>
        <v>0</v>
      </c>
      <c r="R11" s="351"/>
      <c r="S11" s="351">
        <v>1</v>
      </c>
      <c r="T11" s="351" t="s">
        <v>1799</v>
      </c>
      <c r="U11" s="895"/>
      <c r="V11" s="16">
        <v>0</v>
      </c>
      <c r="W11" s="11">
        <v>0</v>
      </c>
      <c r="X11" s="17">
        <v>0</v>
      </c>
      <c r="Y11" s="16"/>
      <c r="Z11" s="11">
        <f>Q11</f>
        <v>0</v>
      </c>
      <c r="AA11" s="17">
        <f>Q11</f>
        <v>0</v>
      </c>
      <c r="AB11" s="16"/>
      <c r="AC11" s="11"/>
      <c r="AD11" s="17">
        <f t="shared" si="1"/>
        <v>0</v>
      </c>
      <c r="AE11" s="16">
        <v>0</v>
      </c>
      <c r="AF11" s="11">
        <v>0</v>
      </c>
      <c r="AG11" s="17">
        <v>0</v>
      </c>
      <c r="AH11" s="225"/>
      <c r="AI11" s="527"/>
      <c r="AJ11" s="16">
        <f t="shared" si="2"/>
        <v>0</v>
      </c>
    </row>
    <row r="12" spans="1:36" ht="11.25" customHeight="1">
      <c r="A12" s="219">
        <v>10100012</v>
      </c>
      <c r="B12" s="220"/>
      <c r="C12" s="287" t="s">
        <v>544</v>
      </c>
      <c r="D12" s="222">
        <v>0</v>
      </c>
      <c r="E12" s="222">
        <v>0</v>
      </c>
      <c r="F12" s="222">
        <v>0</v>
      </c>
      <c r="G12" s="222">
        <v>0</v>
      </c>
      <c r="H12" s="222">
        <v>0</v>
      </c>
      <c r="I12" s="222">
        <v>0</v>
      </c>
      <c r="J12" s="498">
        <v>0</v>
      </c>
      <c r="K12" s="498">
        <v>0</v>
      </c>
      <c r="L12" s="223">
        <v>0</v>
      </c>
      <c r="M12" s="223">
        <v>0</v>
      </c>
      <c r="N12" s="223">
        <v>0</v>
      </c>
      <c r="O12" s="223">
        <v>0</v>
      </c>
      <c r="P12" s="223">
        <v>0</v>
      </c>
      <c r="Q12" s="223">
        <f t="shared" si="0"/>
        <v>0</v>
      </c>
      <c r="R12" s="351"/>
      <c r="S12" s="351">
        <v>1</v>
      </c>
      <c r="T12" s="351" t="s">
        <v>1799</v>
      </c>
      <c r="U12" s="895"/>
      <c r="V12" s="16">
        <v>0</v>
      </c>
      <c r="W12" s="11">
        <v>0</v>
      </c>
      <c r="X12" s="17">
        <v>0</v>
      </c>
      <c r="Y12" s="16"/>
      <c r="Z12" s="11">
        <f>Q12</f>
        <v>0</v>
      </c>
      <c r="AA12" s="17">
        <f>Q12</f>
        <v>0</v>
      </c>
      <c r="AB12" s="16">
        <v>0</v>
      </c>
      <c r="AC12" s="11">
        <f>$Q12</f>
        <v>0</v>
      </c>
      <c r="AD12" s="17">
        <f t="shared" si="1"/>
        <v>0</v>
      </c>
      <c r="AE12" s="16">
        <v>0</v>
      </c>
      <c r="AF12" s="11">
        <v>0</v>
      </c>
      <c r="AG12" s="17">
        <v>0</v>
      </c>
      <c r="AH12" s="225"/>
      <c r="AI12" s="527"/>
      <c r="AJ12" s="16">
        <f t="shared" si="2"/>
        <v>0</v>
      </c>
    </row>
    <row r="13" spans="1:36" ht="11.25" customHeight="1">
      <c r="A13" s="219">
        <v>10100003</v>
      </c>
      <c r="B13" s="220"/>
      <c r="C13" s="287" t="s">
        <v>1764</v>
      </c>
      <c r="D13" s="222">
        <v>0</v>
      </c>
      <c r="E13" s="222">
        <v>0</v>
      </c>
      <c r="F13" s="222">
        <v>0</v>
      </c>
      <c r="G13" s="222">
        <v>0</v>
      </c>
      <c r="H13" s="222">
        <v>0</v>
      </c>
      <c r="I13" s="222">
        <v>0</v>
      </c>
      <c r="J13" s="498">
        <v>0</v>
      </c>
      <c r="K13" s="498">
        <v>0</v>
      </c>
      <c r="L13" s="223">
        <v>0</v>
      </c>
      <c r="M13" s="223">
        <v>0</v>
      </c>
      <c r="N13" s="223">
        <v>0</v>
      </c>
      <c r="O13" s="223">
        <v>0</v>
      </c>
      <c r="P13" s="223">
        <v>0</v>
      </c>
      <c r="Q13" s="223">
        <f t="shared" si="0"/>
        <v>0</v>
      </c>
      <c r="R13" s="351">
        <v>5</v>
      </c>
      <c r="S13" s="309" t="s">
        <v>1307</v>
      </c>
      <c r="T13" s="309" t="s">
        <v>1800</v>
      </c>
      <c r="U13" s="895"/>
      <c r="V13" s="16">
        <v>0</v>
      </c>
      <c r="W13" s="11">
        <v>0</v>
      </c>
      <c r="X13" s="17">
        <v>0</v>
      </c>
      <c r="Y13" s="16">
        <f>Q13*$Y$5</f>
        <v>0</v>
      </c>
      <c r="Z13" s="11">
        <f>Q13*Z5</f>
        <v>0</v>
      </c>
      <c r="AA13" s="17">
        <f>Q13</f>
        <v>0</v>
      </c>
      <c r="AB13" s="16"/>
      <c r="AC13" s="11"/>
      <c r="AD13" s="17">
        <f t="shared" si="1"/>
        <v>0</v>
      </c>
      <c r="AE13" s="16">
        <v>0</v>
      </c>
      <c r="AF13" s="11">
        <v>0</v>
      </c>
      <c r="AG13" s="17">
        <v>0</v>
      </c>
      <c r="AH13" s="225"/>
      <c r="AI13" s="527"/>
      <c r="AJ13" s="16">
        <f t="shared" si="2"/>
        <v>0</v>
      </c>
    </row>
    <row r="14" spans="1:36" ht="11.25" customHeight="1">
      <c r="A14" s="219" t="s">
        <v>1303</v>
      </c>
      <c r="B14" s="220"/>
      <c r="C14" s="287" t="s">
        <v>1304</v>
      </c>
      <c r="D14" s="222">
        <v>0</v>
      </c>
      <c r="E14" s="222">
        <v>0</v>
      </c>
      <c r="F14" s="222">
        <v>0</v>
      </c>
      <c r="G14" s="222">
        <v>0</v>
      </c>
      <c r="H14" s="222">
        <v>0</v>
      </c>
      <c r="I14" s="222">
        <v>0</v>
      </c>
      <c r="J14" s="498">
        <v>0</v>
      </c>
      <c r="K14" s="498">
        <v>0</v>
      </c>
      <c r="L14" s="223">
        <v>0</v>
      </c>
      <c r="M14" s="223">
        <v>0</v>
      </c>
      <c r="N14" s="223">
        <v>0</v>
      </c>
      <c r="O14" s="223">
        <v>0</v>
      </c>
      <c r="P14" s="223">
        <v>0</v>
      </c>
      <c r="Q14" s="223">
        <f t="shared" si="0"/>
        <v>0</v>
      </c>
      <c r="R14" s="351"/>
      <c r="S14" s="309"/>
      <c r="T14" s="309" t="s">
        <v>1800</v>
      </c>
      <c r="U14" s="895"/>
      <c r="V14" s="16">
        <v>0</v>
      </c>
      <c r="W14" s="11">
        <v>0</v>
      </c>
      <c r="X14" s="17">
        <v>0</v>
      </c>
      <c r="Y14" s="16"/>
      <c r="Z14" s="11"/>
      <c r="AA14" s="17"/>
      <c r="AB14" s="16">
        <f>$Q14*$AE$2</f>
        <v>0</v>
      </c>
      <c r="AC14" s="11">
        <f>$Q14*$AE$3</f>
        <v>0</v>
      </c>
      <c r="AD14" s="17">
        <f t="shared" si="1"/>
        <v>0</v>
      </c>
      <c r="AE14" s="16">
        <v>0</v>
      </c>
      <c r="AF14" s="11">
        <v>0</v>
      </c>
      <c r="AG14" s="17">
        <v>0</v>
      </c>
      <c r="AH14" s="225"/>
      <c r="AI14" s="527"/>
      <c r="AJ14" s="16">
        <f t="shared" si="2"/>
        <v>0</v>
      </c>
    </row>
    <row r="15" spans="1:36" ht="11.25" customHeight="1">
      <c r="A15" s="227">
        <v>10100501</v>
      </c>
      <c r="B15" s="207"/>
      <c r="C15" s="287" t="s">
        <v>881</v>
      </c>
      <c r="D15" s="222">
        <v>9062172777.6100006</v>
      </c>
      <c r="E15" s="222">
        <v>9076022007.4300003</v>
      </c>
      <c r="F15" s="222">
        <v>9084392089.1399994</v>
      </c>
      <c r="G15" s="222">
        <v>9088258827.9899998</v>
      </c>
      <c r="H15" s="222">
        <v>9106086749.9400005</v>
      </c>
      <c r="I15" s="222">
        <v>9122847650.9300003</v>
      </c>
      <c r="J15" s="498">
        <v>9171114612.1800003</v>
      </c>
      <c r="K15" s="498">
        <v>9183399382.7099991</v>
      </c>
      <c r="L15" s="223">
        <v>9196191368.5799999</v>
      </c>
      <c r="M15" s="223">
        <v>9209599155.6299992</v>
      </c>
      <c r="N15" s="223">
        <v>9224386094.3299999</v>
      </c>
      <c r="O15" s="223">
        <v>9240449249.5699997</v>
      </c>
      <c r="P15" s="223">
        <v>9256939501.7999992</v>
      </c>
      <c r="Q15" s="223">
        <f t="shared" si="0"/>
        <v>9155191944.0112495</v>
      </c>
      <c r="R15" s="351">
        <v>4</v>
      </c>
      <c r="S15" s="351"/>
      <c r="T15" s="351">
        <v>18</v>
      </c>
      <c r="U15" s="895"/>
      <c r="V15" s="16">
        <v>0</v>
      </c>
      <c r="W15" s="11">
        <v>0</v>
      </c>
      <c r="X15" s="17">
        <v>0</v>
      </c>
      <c r="Y15" s="16">
        <f>Q15</f>
        <v>9155191944.0112495</v>
      </c>
      <c r="Z15" s="11"/>
      <c r="AA15" s="17">
        <f t="shared" ref="AA15:AA21" si="3">Q15</f>
        <v>9155191944.0112495</v>
      </c>
      <c r="AB15" s="16"/>
      <c r="AC15" s="11">
        <v>0</v>
      </c>
      <c r="AD15" s="17">
        <f t="shared" si="1"/>
        <v>0</v>
      </c>
      <c r="AE15" s="16">
        <v>0</v>
      </c>
      <c r="AF15" s="11">
        <v>0</v>
      </c>
      <c r="AG15" s="17">
        <v>0</v>
      </c>
      <c r="AH15" s="225"/>
      <c r="AI15" s="527"/>
      <c r="AJ15" s="16">
        <f t="shared" si="2"/>
        <v>0</v>
      </c>
    </row>
    <row r="16" spans="1:36" ht="11.25" customHeight="1">
      <c r="A16" s="227">
        <v>10100502</v>
      </c>
      <c r="B16" s="207"/>
      <c r="C16" s="287" t="s">
        <v>882</v>
      </c>
      <c r="D16" s="222">
        <v>3284595182.1300001</v>
      </c>
      <c r="E16" s="222">
        <v>3297966293.9299998</v>
      </c>
      <c r="F16" s="222">
        <v>3309214126.1799998</v>
      </c>
      <c r="G16" s="222">
        <v>3315161396.3200002</v>
      </c>
      <c r="H16" s="222">
        <v>3322101032.8200002</v>
      </c>
      <c r="I16" s="222">
        <v>3332433896.1999998</v>
      </c>
      <c r="J16" s="498">
        <v>3345071865.6399999</v>
      </c>
      <c r="K16" s="498">
        <v>3359487215.7199998</v>
      </c>
      <c r="L16" s="223">
        <v>3372335221.6100001</v>
      </c>
      <c r="M16" s="223">
        <v>3392167996.3299999</v>
      </c>
      <c r="N16" s="223">
        <v>3400764346.0900002</v>
      </c>
      <c r="O16" s="223">
        <v>3413762090.5300002</v>
      </c>
      <c r="P16" s="223">
        <v>3424346976.3099999</v>
      </c>
      <c r="Q16" s="223">
        <f t="shared" si="0"/>
        <v>3351244713.3825002</v>
      </c>
      <c r="R16" s="351"/>
      <c r="S16" s="351">
        <v>1</v>
      </c>
      <c r="T16" s="351" t="s">
        <v>1799</v>
      </c>
      <c r="U16" s="895"/>
      <c r="V16" s="16">
        <v>0</v>
      </c>
      <c r="W16" s="11">
        <v>0</v>
      </c>
      <c r="X16" s="17">
        <v>0</v>
      </c>
      <c r="Y16" s="16"/>
      <c r="Z16" s="11">
        <f>Q16</f>
        <v>3351244713.3825002</v>
      </c>
      <c r="AA16" s="17">
        <f t="shared" si="3"/>
        <v>3351244713.3825002</v>
      </c>
      <c r="AB16" s="16">
        <v>0</v>
      </c>
      <c r="AC16" s="11"/>
      <c r="AD16" s="17">
        <f t="shared" si="1"/>
        <v>0</v>
      </c>
      <c r="AE16" s="16">
        <v>0</v>
      </c>
      <c r="AF16" s="11">
        <v>0</v>
      </c>
      <c r="AG16" s="17">
        <v>0</v>
      </c>
      <c r="AH16" s="225"/>
      <c r="AI16" s="527"/>
      <c r="AJ16" s="16">
        <f t="shared" si="2"/>
        <v>0</v>
      </c>
    </row>
    <row r="17" spans="1:36" ht="11.25" customHeight="1">
      <c r="A17" s="227">
        <v>10100503</v>
      </c>
      <c r="B17" s="207"/>
      <c r="C17" s="287" t="s">
        <v>883</v>
      </c>
      <c r="D17" s="222">
        <v>465073975.06999999</v>
      </c>
      <c r="E17" s="222">
        <v>463822981.52999997</v>
      </c>
      <c r="F17" s="222">
        <v>466152813.31999999</v>
      </c>
      <c r="G17" s="222">
        <v>470875205.74000001</v>
      </c>
      <c r="H17" s="222">
        <v>483107127.49000001</v>
      </c>
      <c r="I17" s="222">
        <v>479765973.39999998</v>
      </c>
      <c r="J17" s="498">
        <v>485625164.68000001</v>
      </c>
      <c r="K17" s="498">
        <v>486712912.94</v>
      </c>
      <c r="L17" s="223">
        <v>490277559.41000003</v>
      </c>
      <c r="M17" s="223">
        <v>493461415.01999998</v>
      </c>
      <c r="N17" s="223">
        <v>493145371.85000002</v>
      </c>
      <c r="O17" s="223">
        <v>519233049.76999998</v>
      </c>
      <c r="P17" s="223">
        <v>520668925.48000002</v>
      </c>
      <c r="Q17" s="223">
        <f t="shared" si="0"/>
        <v>485420918.7854166</v>
      </c>
      <c r="R17" s="351">
        <v>5</v>
      </c>
      <c r="S17" s="309" t="s">
        <v>1307</v>
      </c>
      <c r="T17" s="309" t="s">
        <v>1800</v>
      </c>
      <c r="U17" s="895"/>
      <c r="V17" s="16">
        <v>0</v>
      </c>
      <c r="W17" s="11">
        <v>0</v>
      </c>
      <c r="X17" s="17">
        <v>0</v>
      </c>
      <c r="Y17" s="16">
        <f>Q17*$Y$5</f>
        <v>326105773.24004287</v>
      </c>
      <c r="Z17" s="11">
        <f>Q17*Z5</f>
        <v>159315145.54537374</v>
      </c>
      <c r="AA17" s="17">
        <f t="shared" si="3"/>
        <v>485420918.7854166</v>
      </c>
      <c r="AB17" s="16"/>
      <c r="AC17" s="11"/>
      <c r="AD17" s="17">
        <f t="shared" si="1"/>
        <v>0</v>
      </c>
      <c r="AE17" s="16">
        <v>0</v>
      </c>
      <c r="AF17" s="11">
        <v>0</v>
      </c>
      <c r="AG17" s="17">
        <v>0</v>
      </c>
      <c r="AH17" s="225"/>
      <c r="AI17" s="527"/>
      <c r="AJ17" s="16">
        <f t="shared" si="2"/>
        <v>0</v>
      </c>
    </row>
    <row r="18" spans="1:36" ht="11.25" customHeight="1">
      <c r="A18" s="227">
        <v>10100601</v>
      </c>
      <c r="B18" s="207"/>
      <c r="C18" s="287" t="s">
        <v>2966</v>
      </c>
      <c r="D18" s="222">
        <v>0</v>
      </c>
      <c r="E18" s="222">
        <v>0</v>
      </c>
      <c r="F18" s="222">
        <v>0</v>
      </c>
      <c r="G18" s="222">
        <v>21658.9</v>
      </c>
      <c r="H18" s="222">
        <v>4643.8</v>
      </c>
      <c r="I18" s="222">
        <v>12322.05</v>
      </c>
      <c r="J18" s="498">
        <v>91489.57</v>
      </c>
      <c r="K18" s="498">
        <v>91489.57</v>
      </c>
      <c r="L18" s="223">
        <v>91489.57</v>
      </c>
      <c r="M18" s="223">
        <v>91489.57</v>
      </c>
      <c r="N18" s="223">
        <v>91489.57</v>
      </c>
      <c r="O18" s="223">
        <v>0</v>
      </c>
      <c r="P18" s="223">
        <v>0</v>
      </c>
      <c r="Q18" s="223">
        <f t="shared" si="0"/>
        <v>41339.383333333339</v>
      </c>
      <c r="R18" s="351" t="s">
        <v>1974</v>
      </c>
      <c r="S18" s="309"/>
      <c r="T18" s="309" t="s">
        <v>1010</v>
      </c>
      <c r="U18" s="895"/>
      <c r="V18" s="16">
        <v>0</v>
      </c>
      <c r="W18" s="11">
        <v>0</v>
      </c>
      <c r="X18" s="17">
        <v>0</v>
      </c>
      <c r="Y18" s="16">
        <f>Q18</f>
        <v>41339.383333333339</v>
      </c>
      <c r="Z18" s="11"/>
      <c r="AA18" s="17">
        <f t="shared" si="3"/>
        <v>41339.383333333339</v>
      </c>
      <c r="AB18" s="16"/>
      <c r="AC18" s="11">
        <v>0</v>
      </c>
      <c r="AD18" s="17">
        <f t="shared" ref="AD18" si="4">SUM(AB18:AC18)</f>
        <v>0</v>
      </c>
      <c r="AE18" s="16">
        <v>0</v>
      </c>
      <c r="AF18" s="11">
        <v>0</v>
      </c>
      <c r="AG18" s="17">
        <v>0</v>
      </c>
      <c r="AH18" s="225"/>
      <c r="AI18" s="527"/>
      <c r="AJ18" s="16">
        <f t="shared" si="2"/>
        <v>0</v>
      </c>
    </row>
    <row r="19" spans="1:36" ht="11.25" customHeight="1">
      <c r="A19" s="227">
        <v>10100602</v>
      </c>
      <c r="B19" s="207"/>
      <c r="C19" s="287" t="s">
        <v>2953</v>
      </c>
      <c r="D19" s="222">
        <v>0</v>
      </c>
      <c r="E19" s="222">
        <v>0</v>
      </c>
      <c r="F19" s="222">
        <v>0</v>
      </c>
      <c r="G19" s="222">
        <v>0</v>
      </c>
      <c r="H19" s="222">
        <v>14028.69</v>
      </c>
      <c r="I19" s="222">
        <v>0</v>
      </c>
      <c r="J19" s="498">
        <v>35437.18</v>
      </c>
      <c r="K19" s="498">
        <v>35437.18</v>
      </c>
      <c r="L19" s="223">
        <v>35437.18</v>
      </c>
      <c r="M19" s="223">
        <v>35437.18</v>
      </c>
      <c r="N19" s="223">
        <v>35437.18</v>
      </c>
      <c r="O19" s="223">
        <v>0</v>
      </c>
      <c r="P19" s="223">
        <v>0</v>
      </c>
      <c r="Q19" s="223">
        <f t="shared" si="0"/>
        <v>15934.549166666666</v>
      </c>
      <c r="R19" s="351"/>
      <c r="S19" s="309" t="s">
        <v>606</v>
      </c>
      <c r="T19" s="309" t="s">
        <v>1799</v>
      </c>
      <c r="U19" s="895"/>
      <c r="V19" s="16">
        <v>0</v>
      </c>
      <c r="W19" s="11">
        <v>0</v>
      </c>
      <c r="X19" s="17">
        <v>0</v>
      </c>
      <c r="Y19" s="16"/>
      <c r="Z19" s="11">
        <f>Q19</f>
        <v>15934.549166666666</v>
      </c>
      <c r="AA19" s="17">
        <f t="shared" si="3"/>
        <v>15934.549166666666</v>
      </c>
      <c r="AB19" s="16">
        <v>0</v>
      </c>
      <c r="AC19" s="11"/>
      <c r="AD19" s="17">
        <f t="shared" ref="AD19" si="5">SUM(AB19:AC19)</f>
        <v>0</v>
      </c>
      <c r="AE19" s="16">
        <v>0</v>
      </c>
      <c r="AF19" s="11">
        <v>0</v>
      </c>
      <c r="AG19" s="17">
        <v>0</v>
      </c>
      <c r="AH19" s="225"/>
      <c r="AI19" s="527"/>
      <c r="AJ19" s="16">
        <f t="shared" si="2"/>
        <v>0</v>
      </c>
    </row>
    <row r="20" spans="1:36" s="1036" customFormat="1" ht="11.25" customHeight="1">
      <c r="A20" s="1037" t="s">
        <v>3637</v>
      </c>
      <c r="C20" s="1025" t="s">
        <v>3627</v>
      </c>
      <c r="D20" s="1026"/>
      <c r="E20" s="1026"/>
      <c r="F20" s="1026"/>
      <c r="G20" s="1026"/>
      <c r="H20" s="1026"/>
      <c r="I20" s="1026"/>
      <c r="J20" s="1027"/>
      <c r="K20" s="1027"/>
      <c r="L20" s="1028"/>
      <c r="M20" s="1028"/>
      <c r="N20" s="1028"/>
      <c r="O20" s="1028"/>
      <c r="P20" s="1028">
        <v>128175029.65000001</v>
      </c>
      <c r="Q20" s="1028">
        <f t="shared" si="0"/>
        <v>5340626.2354166666</v>
      </c>
      <c r="R20" s="1038" t="s">
        <v>1974</v>
      </c>
      <c r="S20" s="1039"/>
      <c r="T20" s="1039" t="s">
        <v>1010</v>
      </c>
      <c r="U20" s="1040"/>
      <c r="V20" s="1031">
        <v>0</v>
      </c>
      <c r="W20" s="1032">
        <v>0</v>
      </c>
      <c r="X20" s="1033">
        <v>0</v>
      </c>
      <c r="Y20" s="1031">
        <f>Q20</f>
        <v>5340626.2354166666</v>
      </c>
      <c r="Z20" s="1032"/>
      <c r="AA20" s="1033">
        <f t="shared" si="3"/>
        <v>5340626.2354166666</v>
      </c>
      <c r="AB20" s="1031"/>
      <c r="AC20" s="1032">
        <v>0</v>
      </c>
      <c r="AD20" s="1033">
        <f t="shared" ref="AD20:AD21" si="6">SUM(AB20:AC20)</f>
        <v>0</v>
      </c>
      <c r="AE20" s="1031">
        <v>0</v>
      </c>
      <c r="AF20" s="1032">
        <v>0</v>
      </c>
      <c r="AG20" s="1033">
        <v>0</v>
      </c>
      <c r="AH20" s="1034"/>
      <c r="AI20" s="1035"/>
      <c r="AJ20" s="1031">
        <f t="shared" si="2"/>
        <v>0</v>
      </c>
    </row>
    <row r="21" spans="1:36" s="1036" customFormat="1" ht="11.25" customHeight="1">
      <c r="A21" s="1037" t="s">
        <v>3638</v>
      </c>
      <c r="C21" s="1025" t="s">
        <v>3628</v>
      </c>
      <c r="D21" s="1026"/>
      <c r="E21" s="1026"/>
      <c r="F21" s="1026"/>
      <c r="G21" s="1026"/>
      <c r="H21" s="1026"/>
      <c r="I21" s="1026"/>
      <c r="J21" s="1027"/>
      <c r="K21" s="1027"/>
      <c r="L21" s="1028"/>
      <c r="M21" s="1028"/>
      <c r="N21" s="1028"/>
      <c r="O21" s="1028"/>
      <c r="P21" s="1028">
        <v>-128175029.65000001</v>
      </c>
      <c r="Q21" s="1028">
        <f t="shared" si="0"/>
        <v>-5340626.2354166666</v>
      </c>
      <c r="R21" s="1038" t="s">
        <v>1974</v>
      </c>
      <c r="S21" s="1039"/>
      <c r="T21" s="1039" t="s">
        <v>1010</v>
      </c>
      <c r="U21" s="1040"/>
      <c r="V21" s="1031">
        <v>0</v>
      </c>
      <c r="W21" s="1032">
        <v>0</v>
      </c>
      <c r="X21" s="1033">
        <v>0</v>
      </c>
      <c r="Y21" s="1031">
        <f>Q21</f>
        <v>-5340626.2354166666</v>
      </c>
      <c r="Z21" s="1032"/>
      <c r="AA21" s="1033">
        <f t="shared" si="3"/>
        <v>-5340626.2354166666</v>
      </c>
      <c r="AB21" s="1031"/>
      <c r="AC21" s="1032">
        <v>0</v>
      </c>
      <c r="AD21" s="1033">
        <f t="shared" si="6"/>
        <v>0</v>
      </c>
      <c r="AE21" s="1031">
        <v>0</v>
      </c>
      <c r="AF21" s="1032">
        <v>0</v>
      </c>
      <c r="AG21" s="1033">
        <v>0</v>
      </c>
      <c r="AH21" s="1034"/>
      <c r="AI21" s="1035"/>
      <c r="AJ21" s="1031">
        <f t="shared" si="2"/>
        <v>0</v>
      </c>
    </row>
    <row r="22" spans="1:36" ht="11.25" customHeight="1">
      <c r="A22" s="219">
        <v>10110001</v>
      </c>
      <c r="B22" s="220"/>
      <c r="C22" s="287" t="s">
        <v>1195</v>
      </c>
      <c r="D22" s="222">
        <v>0</v>
      </c>
      <c r="E22" s="222">
        <v>0</v>
      </c>
      <c r="F22" s="222">
        <v>0</v>
      </c>
      <c r="G22" s="222">
        <v>0</v>
      </c>
      <c r="H22" s="222">
        <v>0</v>
      </c>
      <c r="I22" s="222">
        <v>0</v>
      </c>
      <c r="J22" s="498">
        <v>0</v>
      </c>
      <c r="K22" s="498">
        <v>0</v>
      </c>
      <c r="L22" s="223">
        <v>0</v>
      </c>
      <c r="M22" s="223">
        <v>0</v>
      </c>
      <c r="N22" s="223">
        <v>0</v>
      </c>
      <c r="O22" s="223">
        <v>0</v>
      </c>
      <c r="P22" s="223">
        <v>0</v>
      </c>
      <c r="Q22" s="223">
        <f t="shared" si="0"/>
        <v>0</v>
      </c>
      <c r="R22" s="351"/>
      <c r="S22" s="309"/>
      <c r="T22" s="309" t="s">
        <v>1809</v>
      </c>
      <c r="U22" s="895"/>
      <c r="V22" s="16">
        <v>0</v>
      </c>
      <c r="W22" s="11">
        <v>0</v>
      </c>
      <c r="X22" s="17">
        <v>0</v>
      </c>
      <c r="Y22" s="16"/>
      <c r="Z22" s="11"/>
      <c r="AA22" s="17"/>
      <c r="AB22" s="16"/>
      <c r="AC22" s="11"/>
      <c r="AD22" s="17">
        <f t="shared" si="1"/>
        <v>0</v>
      </c>
      <c r="AE22" s="16">
        <f>$Q22</f>
        <v>0</v>
      </c>
      <c r="AF22" s="11">
        <f>$Q22</f>
        <v>0</v>
      </c>
      <c r="AG22" s="17">
        <f>$Q22</f>
        <v>0</v>
      </c>
      <c r="AH22" s="225"/>
      <c r="AI22" s="527"/>
      <c r="AJ22" s="16">
        <f t="shared" si="2"/>
        <v>0</v>
      </c>
    </row>
    <row r="23" spans="1:36" ht="11.25" customHeight="1">
      <c r="A23" s="219">
        <v>10110003</v>
      </c>
      <c r="B23" s="220"/>
      <c r="C23" s="287" t="s">
        <v>2011</v>
      </c>
      <c r="D23" s="222">
        <v>0</v>
      </c>
      <c r="E23" s="222">
        <v>0</v>
      </c>
      <c r="F23" s="222">
        <v>0</v>
      </c>
      <c r="G23" s="222">
        <v>0</v>
      </c>
      <c r="H23" s="222">
        <v>0</v>
      </c>
      <c r="I23" s="222">
        <v>0</v>
      </c>
      <c r="J23" s="498">
        <v>0</v>
      </c>
      <c r="K23" s="498">
        <v>0</v>
      </c>
      <c r="L23" s="223">
        <v>0</v>
      </c>
      <c r="M23" s="223">
        <v>0</v>
      </c>
      <c r="N23" s="223">
        <v>0</v>
      </c>
      <c r="O23" s="223">
        <v>0</v>
      </c>
      <c r="P23" s="223">
        <v>0</v>
      </c>
      <c r="Q23" s="223">
        <f t="shared" si="0"/>
        <v>0</v>
      </c>
      <c r="R23" s="351"/>
      <c r="S23" s="309"/>
      <c r="T23" s="309" t="s">
        <v>1254</v>
      </c>
      <c r="U23" s="895"/>
      <c r="V23" s="16">
        <v>0</v>
      </c>
      <c r="W23" s="11">
        <v>0</v>
      </c>
      <c r="X23" s="17">
        <v>0</v>
      </c>
      <c r="Y23" s="16"/>
      <c r="Z23" s="11"/>
      <c r="AA23" s="17"/>
      <c r="AB23" s="16"/>
      <c r="AC23" s="11"/>
      <c r="AD23" s="17">
        <f t="shared" si="1"/>
        <v>0</v>
      </c>
      <c r="AE23" s="16">
        <f>Q23</f>
        <v>0</v>
      </c>
      <c r="AF23" s="11">
        <f>Q23</f>
        <v>0</v>
      </c>
      <c r="AG23" s="17">
        <f>Q23</f>
        <v>0</v>
      </c>
      <c r="AH23" s="225"/>
      <c r="AI23" s="527"/>
      <c r="AJ23" s="16">
        <f t="shared" si="2"/>
        <v>0</v>
      </c>
    </row>
    <row r="24" spans="1:36" ht="11.25" customHeight="1">
      <c r="A24" s="219">
        <v>10110011</v>
      </c>
      <c r="B24" s="220"/>
      <c r="C24" s="287" t="s">
        <v>1388</v>
      </c>
      <c r="D24" s="222">
        <v>0</v>
      </c>
      <c r="E24" s="222">
        <v>0</v>
      </c>
      <c r="F24" s="222">
        <v>0</v>
      </c>
      <c r="G24" s="222">
        <v>0</v>
      </c>
      <c r="H24" s="222">
        <v>0</v>
      </c>
      <c r="I24" s="222">
        <v>0</v>
      </c>
      <c r="J24" s="498">
        <v>0</v>
      </c>
      <c r="K24" s="498">
        <v>0</v>
      </c>
      <c r="L24" s="223">
        <v>0</v>
      </c>
      <c r="M24" s="223">
        <v>0</v>
      </c>
      <c r="N24" s="223">
        <v>0</v>
      </c>
      <c r="O24" s="223">
        <v>0</v>
      </c>
      <c r="P24" s="223">
        <v>0</v>
      </c>
      <c r="Q24" s="223">
        <f t="shared" si="0"/>
        <v>0</v>
      </c>
      <c r="R24" s="351"/>
      <c r="S24" s="309"/>
      <c r="T24" s="309" t="s">
        <v>1809</v>
      </c>
      <c r="U24" s="895"/>
      <c r="V24" s="16">
        <v>0</v>
      </c>
      <c r="W24" s="11">
        <v>0</v>
      </c>
      <c r="X24" s="17">
        <v>0</v>
      </c>
      <c r="Y24" s="16"/>
      <c r="Z24" s="11"/>
      <c r="AA24" s="17"/>
      <c r="AB24" s="16"/>
      <c r="AC24" s="11"/>
      <c r="AD24" s="17">
        <f t="shared" si="1"/>
        <v>0</v>
      </c>
      <c r="AE24" s="16">
        <f t="shared" ref="AE24:AG26" si="7">$Q24</f>
        <v>0</v>
      </c>
      <c r="AF24" s="11">
        <f t="shared" si="7"/>
        <v>0</v>
      </c>
      <c r="AG24" s="17">
        <f t="shared" si="7"/>
        <v>0</v>
      </c>
      <c r="AH24" s="225"/>
      <c r="AI24" s="527"/>
      <c r="AJ24" s="16">
        <f t="shared" si="2"/>
        <v>0</v>
      </c>
    </row>
    <row r="25" spans="1:36" ht="11.25" customHeight="1">
      <c r="A25" s="219">
        <v>10110013</v>
      </c>
      <c r="B25" s="220"/>
      <c r="C25" s="287" t="s">
        <v>2295</v>
      </c>
      <c r="D25" s="222">
        <v>756461.72</v>
      </c>
      <c r="E25" s="222">
        <v>630384.77</v>
      </c>
      <c r="F25" s="222">
        <v>504307.82</v>
      </c>
      <c r="G25" s="222">
        <v>378230.87</v>
      </c>
      <c r="H25" s="222">
        <v>252153.92</v>
      </c>
      <c r="I25" s="222">
        <v>126076.97</v>
      </c>
      <c r="J25" s="498">
        <v>0</v>
      </c>
      <c r="K25" s="498">
        <v>0</v>
      </c>
      <c r="L25" s="223">
        <v>0</v>
      </c>
      <c r="M25" s="223">
        <v>0</v>
      </c>
      <c r="N25" s="223">
        <v>0</v>
      </c>
      <c r="O25" s="223">
        <v>0</v>
      </c>
      <c r="P25" s="223">
        <v>0</v>
      </c>
      <c r="Q25" s="223">
        <f t="shared" si="0"/>
        <v>189115.43416666667</v>
      </c>
      <c r="R25" s="351"/>
      <c r="S25" s="309"/>
      <c r="T25" s="309" t="s">
        <v>1120</v>
      </c>
      <c r="U25" s="895"/>
      <c r="V25" s="16">
        <v>0</v>
      </c>
      <c r="W25" s="11">
        <v>0</v>
      </c>
      <c r="X25" s="17">
        <v>0</v>
      </c>
      <c r="Y25" s="16"/>
      <c r="Z25" s="11"/>
      <c r="AA25" s="17"/>
      <c r="AB25" s="16"/>
      <c r="AC25" s="11"/>
      <c r="AD25" s="17">
        <f>SUM(AB25:AC25)</f>
        <v>0</v>
      </c>
      <c r="AE25" s="16">
        <f t="shared" si="7"/>
        <v>189115.43416666667</v>
      </c>
      <c r="AF25" s="11">
        <f t="shared" si="7"/>
        <v>189115.43416666667</v>
      </c>
      <c r="AG25" s="17">
        <f t="shared" si="7"/>
        <v>189115.43416666667</v>
      </c>
      <c r="AH25" s="225"/>
      <c r="AI25" s="527"/>
      <c r="AJ25" s="16">
        <f t="shared" si="2"/>
        <v>0</v>
      </c>
    </row>
    <row r="26" spans="1:36" ht="11.25" customHeight="1">
      <c r="A26" s="219">
        <v>10110021</v>
      </c>
      <c r="B26" s="220"/>
      <c r="C26" s="287" t="s">
        <v>1430</v>
      </c>
      <c r="D26" s="222">
        <v>0</v>
      </c>
      <c r="E26" s="222">
        <v>0</v>
      </c>
      <c r="F26" s="222">
        <v>0</v>
      </c>
      <c r="G26" s="222">
        <v>0</v>
      </c>
      <c r="H26" s="222">
        <v>0</v>
      </c>
      <c r="I26" s="222">
        <v>0</v>
      </c>
      <c r="J26" s="498">
        <v>0</v>
      </c>
      <c r="K26" s="498">
        <v>0</v>
      </c>
      <c r="L26" s="223">
        <v>0</v>
      </c>
      <c r="M26" s="223">
        <v>0</v>
      </c>
      <c r="N26" s="223">
        <v>0</v>
      </c>
      <c r="O26" s="223">
        <v>0</v>
      </c>
      <c r="P26" s="223">
        <v>0</v>
      </c>
      <c r="Q26" s="223">
        <f t="shared" si="0"/>
        <v>0</v>
      </c>
      <c r="R26" s="351"/>
      <c r="S26" s="309"/>
      <c r="T26" s="309" t="s">
        <v>1809</v>
      </c>
      <c r="U26" s="895"/>
      <c r="V26" s="16">
        <v>0</v>
      </c>
      <c r="W26" s="11">
        <v>0</v>
      </c>
      <c r="X26" s="17">
        <v>0</v>
      </c>
      <c r="Y26" s="16"/>
      <c r="Z26" s="11"/>
      <c r="AA26" s="17"/>
      <c r="AB26" s="16"/>
      <c r="AC26" s="11"/>
      <c r="AD26" s="17">
        <f t="shared" si="1"/>
        <v>0</v>
      </c>
      <c r="AE26" s="16">
        <f t="shared" si="7"/>
        <v>0</v>
      </c>
      <c r="AF26" s="11">
        <f t="shared" si="7"/>
        <v>0</v>
      </c>
      <c r="AG26" s="17">
        <f t="shared" si="7"/>
        <v>0</v>
      </c>
      <c r="AH26" s="225"/>
      <c r="AI26" s="527"/>
      <c r="AJ26" s="16">
        <f t="shared" si="2"/>
        <v>0</v>
      </c>
    </row>
    <row r="27" spans="1:36" ht="11.25" customHeight="1">
      <c r="A27" s="219">
        <v>10191001</v>
      </c>
      <c r="B27" s="220"/>
      <c r="C27" s="287" t="s">
        <v>1354</v>
      </c>
      <c r="D27" s="222">
        <v>0</v>
      </c>
      <c r="E27" s="222">
        <v>0</v>
      </c>
      <c r="F27" s="222">
        <v>0</v>
      </c>
      <c r="G27" s="222">
        <v>0</v>
      </c>
      <c r="H27" s="222">
        <v>0</v>
      </c>
      <c r="I27" s="222">
        <v>0</v>
      </c>
      <c r="J27" s="498">
        <v>0</v>
      </c>
      <c r="K27" s="498">
        <v>0</v>
      </c>
      <c r="L27" s="223">
        <v>0</v>
      </c>
      <c r="M27" s="223">
        <v>0</v>
      </c>
      <c r="N27" s="223">
        <v>0</v>
      </c>
      <c r="O27" s="223">
        <v>0</v>
      </c>
      <c r="P27" s="223">
        <v>0</v>
      </c>
      <c r="Q27" s="223">
        <f t="shared" si="0"/>
        <v>0</v>
      </c>
      <c r="R27" s="351">
        <v>4</v>
      </c>
      <c r="S27" s="309"/>
      <c r="T27" s="309">
        <v>18</v>
      </c>
      <c r="U27" s="895"/>
      <c r="V27" s="16">
        <v>0</v>
      </c>
      <c r="W27" s="11">
        <v>0</v>
      </c>
      <c r="X27" s="17">
        <v>0</v>
      </c>
      <c r="Y27" s="16">
        <f>Q27</f>
        <v>0</v>
      </c>
      <c r="Z27" s="11"/>
      <c r="AA27" s="17">
        <f t="shared" ref="AA27:AA41" si="8">Q27</f>
        <v>0</v>
      </c>
      <c r="AB27" s="16">
        <f>$Q27</f>
        <v>0</v>
      </c>
      <c r="AC27" s="11">
        <v>0</v>
      </c>
      <c r="AD27" s="17">
        <f t="shared" si="1"/>
        <v>0</v>
      </c>
      <c r="AE27" s="16">
        <v>0</v>
      </c>
      <c r="AF27" s="11">
        <v>0</v>
      </c>
      <c r="AG27" s="17">
        <v>0</v>
      </c>
      <c r="AH27" s="225"/>
      <c r="AI27" s="527"/>
      <c r="AJ27" s="16">
        <f t="shared" si="2"/>
        <v>0</v>
      </c>
    </row>
    <row r="28" spans="1:36" ht="11.25" customHeight="1">
      <c r="A28" s="219">
        <v>10200001</v>
      </c>
      <c r="B28" s="220"/>
      <c r="C28" s="287" t="s">
        <v>1832</v>
      </c>
      <c r="D28" s="222">
        <v>0</v>
      </c>
      <c r="E28" s="222">
        <v>0</v>
      </c>
      <c r="F28" s="222">
        <v>0</v>
      </c>
      <c r="G28" s="222">
        <v>0</v>
      </c>
      <c r="H28" s="222">
        <v>0</v>
      </c>
      <c r="I28" s="222">
        <v>0</v>
      </c>
      <c r="J28" s="498">
        <v>0</v>
      </c>
      <c r="K28" s="498">
        <v>0</v>
      </c>
      <c r="L28" s="223">
        <v>0</v>
      </c>
      <c r="M28" s="223">
        <v>0</v>
      </c>
      <c r="N28" s="223">
        <v>0</v>
      </c>
      <c r="O28" s="223">
        <v>0</v>
      </c>
      <c r="P28" s="223">
        <v>0</v>
      </c>
      <c r="Q28" s="223">
        <f t="shared" si="0"/>
        <v>0</v>
      </c>
      <c r="R28" s="351">
        <v>4</v>
      </c>
      <c r="S28" s="309"/>
      <c r="T28" s="309">
        <v>18</v>
      </c>
      <c r="U28" s="895"/>
      <c r="V28" s="16">
        <v>0</v>
      </c>
      <c r="W28" s="11">
        <v>0</v>
      </c>
      <c r="X28" s="17">
        <v>0</v>
      </c>
      <c r="Y28" s="16">
        <f>Q28</f>
        <v>0</v>
      </c>
      <c r="Z28" s="11"/>
      <c r="AA28" s="17">
        <f t="shared" si="8"/>
        <v>0</v>
      </c>
      <c r="AB28" s="16">
        <f>$Q28</f>
        <v>0</v>
      </c>
      <c r="AC28" s="11">
        <v>0</v>
      </c>
      <c r="AD28" s="17">
        <f t="shared" si="1"/>
        <v>0</v>
      </c>
      <c r="AE28" s="16">
        <v>0</v>
      </c>
      <c r="AF28" s="11">
        <v>0</v>
      </c>
      <c r="AG28" s="17">
        <v>0</v>
      </c>
      <c r="AH28" s="225"/>
      <c r="AI28" s="527"/>
      <c r="AJ28" s="16">
        <f t="shared" si="2"/>
        <v>0</v>
      </c>
    </row>
    <row r="29" spans="1:36" ht="11.25" customHeight="1">
      <c r="A29" s="219">
        <v>10200011</v>
      </c>
      <c r="B29" s="220"/>
      <c r="C29" s="287" t="s">
        <v>617</v>
      </c>
      <c r="D29" s="222">
        <v>0</v>
      </c>
      <c r="E29" s="222">
        <v>0</v>
      </c>
      <c r="F29" s="222">
        <v>0</v>
      </c>
      <c r="G29" s="222">
        <v>0</v>
      </c>
      <c r="H29" s="222">
        <v>0</v>
      </c>
      <c r="I29" s="222">
        <v>0</v>
      </c>
      <c r="J29" s="498">
        <v>0</v>
      </c>
      <c r="K29" s="498">
        <v>0</v>
      </c>
      <c r="L29" s="223">
        <v>0</v>
      </c>
      <c r="M29" s="223">
        <v>0</v>
      </c>
      <c r="N29" s="223">
        <v>0</v>
      </c>
      <c r="O29" s="223">
        <v>0</v>
      </c>
      <c r="P29" s="223">
        <v>0</v>
      </c>
      <c r="Q29" s="223">
        <f t="shared" si="0"/>
        <v>0</v>
      </c>
      <c r="R29" s="351">
        <v>4</v>
      </c>
      <c r="S29" s="309"/>
      <c r="T29" s="309">
        <v>18</v>
      </c>
      <c r="U29" s="895"/>
      <c r="V29" s="16">
        <v>0</v>
      </c>
      <c r="W29" s="11">
        <v>0</v>
      </c>
      <c r="X29" s="17">
        <v>0</v>
      </c>
      <c r="Y29" s="16">
        <f>Q29</f>
        <v>0</v>
      </c>
      <c r="Z29" s="11"/>
      <c r="AA29" s="17">
        <f t="shared" si="8"/>
        <v>0</v>
      </c>
      <c r="AB29" s="16">
        <f>$Q29</f>
        <v>0</v>
      </c>
      <c r="AC29" s="11">
        <v>0</v>
      </c>
      <c r="AD29" s="17">
        <f t="shared" si="1"/>
        <v>0</v>
      </c>
      <c r="AE29" s="16">
        <v>0</v>
      </c>
      <c r="AF29" s="11">
        <v>0</v>
      </c>
      <c r="AG29" s="17">
        <v>0</v>
      </c>
      <c r="AH29" s="225"/>
      <c r="AI29" s="527"/>
      <c r="AJ29" s="16">
        <f t="shared" si="2"/>
        <v>0</v>
      </c>
    </row>
    <row r="30" spans="1:36" ht="11.25" customHeight="1">
      <c r="A30" s="219">
        <v>10200501</v>
      </c>
      <c r="B30" s="220"/>
      <c r="C30" s="287" t="s">
        <v>2621</v>
      </c>
      <c r="D30" s="222">
        <v>0</v>
      </c>
      <c r="E30" s="222">
        <v>0</v>
      </c>
      <c r="F30" s="222">
        <v>0</v>
      </c>
      <c r="G30" s="222">
        <v>0</v>
      </c>
      <c r="H30" s="222">
        <v>0</v>
      </c>
      <c r="I30" s="222">
        <v>0</v>
      </c>
      <c r="J30" s="498">
        <v>0</v>
      </c>
      <c r="K30" s="498">
        <v>0</v>
      </c>
      <c r="L30" s="223">
        <v>0</v>
      </c>
      <c r="M30" s="223">
        <v>0</v>
      </c>
      <c r="N30" s="223">
        <v>0</v>
      </c>
      <c r="O30" s="223">
        <v>0</v>
      </c>
      <c r="P30" s="223">
        <v>0</v>
      </c>
      <c r="Q30" s="223">
        <f t="shared" si="0"/>
        <v>0</v>
      </c>
      <c r="R30" s="351">
        <v>4</v>
      </c>
      <c r="S30" s="309"/>
      <c r="T30" s="309" t="s">
        <v>1010</v>
      </c>
      <c r="U30" s="895"/>
      <c r="V30" s="16">
        <v>0</v>
      </c>
      <c r="W30" s="11">
        <v>0</v>
      </c>
      <c r="X30" s="17">
        <v>0</v>
      </c>
      <c r="Y30" s="16">
        <f>Q30</f>
        <v>0</v>
      </c>
      <c r="Z30" s="11"/>
      <c r="AA30" s="17">
        <f t="shared" si="8"/>
        <v>0</v>
      </c>
      <c r="AB30" s="16"/>
      <c r="AC30" s="11">
        <v>0</v>
      </c>
      <c r="AD30" s="17">
        <f t="shared" si="1"/>
        <v>0</v>
      </c>
      <c r="AE30" s="16">
        <v>0</v>
      </c>
      <c r="AF30" s="11">
        <v>0</v>
      </c>
      <c r="AG30" s="17">
        <v>0</v>
      </c>
      <c r="AH30" s="225"/>
      <c r="AI30" s="527"/>
      <c r="AJ30" s="16">
        <f t="shared" si="2"/>
        <v>0</v>
      </c>
    </row>
    <row r="31" spans="1:36" ht="11.25" customHeight="1">
      <c r="A31" s="219">
        <v>10500001</v>
      </c>
      <c r="B31" s="220"/>
      <c r="C31" s="287" t="s">
        <v>1682</v>
      </c>
      <c r="D31" s="222">
        <v>0</v>
      </c>
      <c r="E31" s="222">
        <v>0</v>
      </c>
      <c r="F31" s="222">
        <v>0</v>
      </c>
      <c r="G31" s="222">
        <v>0</v>
      </c>
      <c r="H31" s="222">
        <v>0</v>
      </c>
      <c r="I31" s="222">
        <v>0</v>
      </c>
      <c r="J31" s="498">
        <v>0</v>
      </c>
      <c r="K31" s="498">
        <v>0</v>
      </c>
      <c r="L31" s="223">
        <v>0</v>
      </c>
      <c r="M31" s="223">
        <v>0</v>
      </c>
      <c r="N31" s="223">
        <v>0</v>
      </c>
      <c r="O31" s="223">
        <v>0</v>
      </c>
      <c r="P31" s="223">
        <v>0</v>
      </c>
      <c r="Q31" s="223">
        <f t="shared" si="0"/>
        <v>0</v>
      </c>
      <c r="R31" s="351">
        <v>14</v>
      </c>
      <c r="S31" s="309"/>
      <c r="T31" s="309">
        <v>19</v>
      </c>
      <c r="U31" s="895"/>
      <c r="V31" s="16">
        <v>0</v>
      </c>
      <c r="W31" s="11">
        <v>0</v>
      </c>
      <c r="X31" s="17">
        <v>0</v>
      </c>
      <c r="Y31" s="16">
        <f>Q31</f>
        <v>0</v>
      </c>
      <c r="Z31" s="11"/>
      <c r="AA31" s="17">
        <f t="shared" si="8"/>
        <v>0</v>
      </c>
      <c r="AB31" s="16"/>
      <c r="AC31" s="11">
        <v>0</v>
      </c>
      <c r="AD31" s="17">
        <f t="shared" si="1"/>
        <v>0</v>
      </c>
      <c r="AE31" s="16">
        <v>0</v>
      </c>
      <c r="AF31" s="11">
        <v>0</v>
      </c>
      <c r="AG31" s="17">
        <v>0</v>
      </c>
      <c r="AH31" s="225"/>
      <c r="AI31" s="527"/>
      <c r="AJ31" s="16">
        <f t="shared" si="2"/>
        <v>0</v>
      </c>
    </row>
    <row r="32" spans="1:36" ht="11.25" customHeight="1">
      <c r="A32" s="219">
        <v>10500002</v>
      </c>
      <c r="B32" s="220"/>
      <c r="C32" s="287" t="s">
        <v>674</v>
      </c>
      <c r="D32" s="222">
        <v>0</v>
      </c>
      <c r="E32" s="222">
        <v>0</v>
      </c>
      <c r="F32" s="222">
        <v>0</v>
      </c>
      <c r="G32" s="222">
        <v>0</v>
      </c>
      <c r="H32" s="222">
        <v>0</v>
      </c>
      <c r="I32" s="222">
        <v>0</v>
      </c>
      <c r="J32" s="498">
        <v>0</v>
      </c>
      <c r="K32" s="498">
        <v>0</v>
      </c>
      <c r="L32" s="223">
        <v>0</v>
      </c>
      <c r="M32" s="223">
        <v>0</v>
      </c>
      <c r="N32" s="223">
        <v>0</v>
      </c>
      <c r="O32" s="223">
        <v>0</v>
      </c>
      <c r="P32" s="223">
        <v>0</v>
      </c>
      <c r="Q32" s="223">
        <f t="shared" si="0"/>
        <v>0</v>
      </c>
      <c r="R32" s="351"/>
      <c r="S32" s="309">
        <v>1</v>
      </c>
      <c r="T32" s="351" t="s">
        <v>1799</v>
      </c>
      <c r="U32" s="895"/>
      <c r="V32" s="16">
        <v>0</v>
      </c>
      <c r="W32" s="11">
        <v>0</v>
      </c>
      <c r="X32" s="17">
        <v>0</v>
      </c>
      <c r="Y32" s="16"/>
      <c r="Z32" s="11">
        <f>Q32</f>
        <v>0</v>
      </c>
      <c r="AA32" s="17">
        <f t="shared" si="8"/>
        <v>0</v>
      </c>
      <c r="AB32" s="16">
        <v>0</v>
      </c>
      <c r="AC32" s="11"/>
      <c r="AD32" s="17">
        <f t="shared" si="1"/>
        <v>0</v>
      </c>
      <c r="AE32" s="16">
        <v>0</v>
      </c>
      <c r="AF32" s="11">
        <v>0</v>
      </c>
      <c r="AG32" s="17">
        <v>0</v>
      </c>
      <c r="AH32" s="225"/>
      <c r="AI32" s="527"/>
      <c r="AJ32" s="16">
        <f t="shared" si="2"/>
        <v>0</v>
      </c>
    </row>
    <row r="33" spans="1:36" ht="11.25" customHeight="1">
      <c r="A33" s="227">
        <v>10500501</v>
      </c>
      <c r="B33" s="207"/>
      <c r="C33" s="287" t="s">
        <v>884</v>
      </c>
      <c r="D33" s="222">
        <v>49892821.960000001</v>
      </c>
      <c r="E33" s="222">
        <v>49893059.25</v>
      </c>
      <c r="F33" s="222">
        <v>49893215.060000002</v>
      </c>
      <c r="G33" s="222">
        <v>49903527.170000002</v>
      </c>
      <c r="H33" s="222">
        <v>49625649.560000002</v>
      </c>
      <c r="I33" s="222">
        <v>48974348.380000003</v>
      </c>
      <c r="J33" s="498">
        <v>49003253.520000003</v>
      </c>
      <c r="K33" s="498">
        <v>49003253.520000003</v>
      </c>
      <c r="L33" s="223">
        <v>49003253.520000003</v>
      </c>
      <c r="M33" s="223">
        <v>49003253.520000003</v>
      </c>
      <c r="N33" s="223">
        <v>49003253.520000003</v>
      </c>
      <c r="O33" s="223">
        <v>49003253.520000003</v>
      </c>
      <c r="P33" s="223">
        <v>49005655.829999998</v>
      </c>
      <c r="Q33" s="223">
        <f t="shared" si="0"/>
        <v>49313213.286249995</v>
      </c>
      <c r="R33" s="351">
        <v>14</v>
      </c>
      <c r="S33" s="309"/>
      <c r="T33" s="309">
        <v>19</v>
      </c>
      <c r="U33" s="895"/>
      <c r="V33" s="16">
        <v>0</v>
      </c>
      <c r="W33" s="11">
        <v>0</v>
      </c>
      <c r="X33" s="17">
        <v>0</v>
      </c>
      <c r="Y33" s="10">
        <f>Q33</f>
        <v>49313213.286249995</v>
      </c>
      <c r="Z33" s="11"/>
      <c r="AA33" s="17">
        <f t="shared" si="8"/>
        <v>49313213.286249995</v>
      </c>
      <c r="AB33" s="16"/>
      <c r="AC33" s="11">
        <v>0</v>
      </c>
      <c r="AD33" s="17">
        <f t="shared" si="1"/>
        <v>0</v>
      </c>
      <c r="AE33" s="16">
        <v>0</v>
      </c>
      <c r="AF33" s="11">
        <v>0</v>
      </c>
      <c r="AG33" s="17">
        <v>0</v>
      </c>
      <c r="AH33" s="225"/>
      <c r="AI33" s="527"/>
      <c r="AJ33" s="16">
        <f t="shared" si="2"/>
        <v>0</v>
      </c>
    </row>
    <row r="34" spans="1:36" ht="11.25" customHeight="1">
      <c r="A34" s="227">
        <v>10500502</v>
      </c>
      <c r="B34" s="207"/>
      <c r="C34" s="287" t="s">
        <v>885</v>
      </c>
      <c r="D34" s="222">
        <v>6138640.21</v>
      </c>
      <c r="E34" s="222">
        <v>6138709.29</v>
      </c>
      <c r="F34" s="222">
        <v>6138742.2699999996</v>
      </c>
      <c r="G34" s="222">
        <v>6138775.25</v>
      </c>
      <c r="H34" s="222">
        <v>6138808.2300000004</v>
      </c>
      <c r="I34" s="222">
        <v>6138842.1799999997</v>
      </c>
      <c r="J34" s="498">
        <v>1436025.02</v>
      </c>
      <c r="K34" s="498">
        <v>1436058.97</v>
      </c>
      <c r="L34" s="223">
        <v>1436092.92</v>
      </c>
      <c r="M34" s="223">
        <v>1436126.87</v>
      </c>
      <c r="N34" s="223">
        <v>1436126.87</v>
      </c>
      <c r="O34" s="223">
        <v>1436194.77</v>
      </c>
      <c r="P34" s="223">
        <v>1436228.72</v>
      </c>
      <c r="Q34" s="223">
        <f t="shared" si="0"/>
        <v>3591494.7587500005</v>
      </c>
      <c r="R34" s="351"/>
      <c r="S34" s="351">
        <v>1</v>
      </c>
      <c r="T34" s="351" t="s">
        <v>1799</v>
      </c>
      <c r="U34" s="895"/>
      <c r="V34" s="16">
        <v>0</v>
      </c>
      <c r="W34" s="11">
        <v>0</v>
      </c>
      <c r="X34" s="17">
        <v>0</v>
      </c>
      <c r="Y34" s="16"/>
      <c r="Z34" s="11">
        <f>Q34</f>
        <v>3591494.7587500005</v>
      </c>
      <c r="AA34" s="17">
        <f t="shared" si="8"/>
        <v>3591494.7587500005</v>
      </c>
      <c r="AB34" s="16">
        <v>0</v>
      </c>
      <c r="AC34" s="11"/>
      <c r="AD34" s="17">
        <f t="shared" si="1"/>
        <v>0</v>
      </c>
      <c r="AE34" s="16">
        <v>0</v>
      </c>
      <c r="AF34" s="11">
        <v>0</v>
      </c>
      <c r="AG34" s="17">
        <v>0</v>
      </c>
      <c r="AH34" s="225"/>
      <c r="AI34" s="527"/>
      <c r="AJ34" s="16">
        <f t="shared" si="2"/>
        <v>0</v>
      </c>
    </row>
    <row r="35" spans="1:36" ht="11.25" customHeight="1">
      <c r="A35" s="227">
        <v>10500503</v>
      </c>
      <c r="B35" s="220"/>
      <c r="C35" s="287" t="s">
        <v>1127</v>
      </c>
      <c r="D35" s="222">
        <v>0</v>
      </c>
      <c r="E35" s="222">
        <v>0</v>
      </c>
      <c r="F35" s="222">
        <v>0</v>
      </c>
      <c r="G35" s="222">
        <v>0</v>
      </c>
      <c r="H35" s="222">
        <v>0</v>
      </c>
      <c r="I35" s="222">
        <v>0</v>
      </c>
      <c r="J35" s="498">
        <v>0</v>
      </c>
      <c r="K35" s="498">
        <v>0</v>
      </c>
      <c r="L35" s="223">
        <v>0</v>
      </c>
      <c r="M35" s="223">
        <v>0</v>
      </c>
      <c r="N35" s="223">
        <v>0</v>
      </c>
      <c r="O35" s="223">
        <v>0</v>
      </c>
      <c r="P35" s="223">
        <v>0</v>
      </c>
      <c r="Q35" s="223">
        <f t="shared" si="0"/>
        <v>0</v>
      </c>
      <c r="R35" s="351">
        <v>5</v>
      </c>
      <c r="S35" s="309" t="s">
        <v>1307</v>
      </c>
      <c r="T35" s="309" t="s">
        <v>1800</v>
      </c>
      <c r="U35" s="895"/>
      <c r="V35" s="16">
        <v>0</v>
      </c>
      <c r="W35" s="11">
        <v>0</v>
      </c>
      <c r="X35" s="17">
        <v>0</v>
      </c>
      <c r="Y35" s="16">
        <f>Q35*$Y$5</f>
        <v>0</v>
      </c>
      <c r="Z35" s="11">
        <f>Q35*Z5</f>
        <v>0</v>
      </c>
      <c r="AA35" s="17">
        <f t="shared" si="8"/>
        <v>0</v>
      </c>
      <c r="AB35" s="16">
        <f>$Q35*$AE$2</f>
        <v>0</v>
      </c>
      <c r="AC35" s="11">
        <f>$Q35*$AE$3</f>
        <v>0</v>
      </c>
      <c r="AD35" s="17">
        <f t="shared" si="1"/>
        <v>0</v>
      </c>
      <c r="AE35" s="16">
        <v>0</v>
      </c>
      <c r="AF35" s="11">
        <v>0</v>
      </c>
      <c r="AG35" s="17">
        <v>0</v>
      </c>
      <c r="AH35" s="225"/>
      <c r="AI35" s="527"/>
      <c r="AJ35" s="16">
        <f t="shared" si="2"/>
        <v>0</v>
      </c>
    </row>
    <row r="36" spans="1:36" ht="11.25" customHeight="1">
      <c r="A36" s="227">
        <v>10600501</v>
      </c>
      <c r="B36" s="207"/>
      <c r="C36" s="287" t="s">
        <v>886</v>
      </c>
      <c r="D36" s="222">
        <v>17818867.25</v>
      </c>
      <c r="E36" s="222">
        <v>16716535.84</v>
      </c>
      <c r="F36" s="222">
        <v>21854732.800000001</v>
      </c>
      <c r="G36" s="222">
        <v>35067731.560000002</v>
      </c>
      <c r="H36" s="222">
        <v>40796159.259999998</v>
      </c>
      <c r="I36" s="222">
        <v>39844084.170000002</v>
      </c>
      <c r="J36" s="498">
        <v>31391467.120000001</v>
      </c>
      <c r="K36" s="498">
        <v>33059239.899999999</v>
      </c>
      <c r="L36" s="223">
        <v>41865761.539999999</v>
      </c>
      <c r="M36" s="223">
        <v>40568411.469999999</v>
      </c>
      <c r="N36" s="223">
        <v>45177509.390000001</v>
      </c>
      <c r="O36" s="223">
        <v>51048045.109999999</v>
      </c>
      <c r="P36" s="223">
        <v>78207023.689999998</v>
      </c>
      <c r="Q36" s="223">
        <f t="shared" si="0"/>
        <v>37116885.302500002</v>
      </c>
      <c r="R36" s="351" t="s">
        <v>607</v>
      </c>
      <c r="S36" s="309"/>
      <c r="T36" s="309">
        <v>18</v>
      </c>
      <c r="U36" s="895"/>
      <c r="V36" s="16">
        <v>0</v>
      </c>
      <c r="W36" s="11">
        <v>0</v>
      </c>
      <c r="X36" s="17">
        <v>0</v>
      </c>
      <c r="Y36" s="16">
        <f>Q36</f>
        <v>37116885.302500002</v>
      </c>
      <c r="Z36" s="11"/>
      <c r="AA36" s="17">
        <f t="shared" si="8"/>
        <v>37116885.302500002</v>
      </c>
      <c r="AB36" s="16"/>
      <c r="AC36" s="11">
        <v>0</v>
      </c>
      <c r="AD36" s="17">
        <f t="shared" si="1"/>
        <v>0</v>
      </c>
      <c r="AE36" s="16">
        <v>0</v>
      </c>
      <c r="AF36" s="11">
        <v>0</v>
      </c>
      <c r="AG36" s="17">
        <v>0</v>
      </c>
      <c r="AH36" s="225"/>
      <c r="AI36" s="527"/>
      <c r="AJ36" s="16">
        <f t="shared" si="2"/>
        <v>0</v>
      </c>
    </row>
    <row r="37" spans="1:36" ht="11.25" customHeight="1">
      <c r="A37" s="227">
        <v>10600502</v>
      </c>
      <c r="B37" s="207"/>
      <c r="C37" s="287" t="s">
        <v>887</v>
      </c>
      <c r="D37" s="222">
        <v>23476289.649999999</v>
      </c>
      <c r="E37" s="222">
        <v>23781707.949999999</v>
      </c>
      <c r="F37" s="222">
        <v>23939605.359999999</v>
      </c>
      <c r="G37" s="222">
        <v>30778732.359999999</v>
      </c>
      <c r="H37" s="222">
        <v>29035605.829999998</v>
      </c>
      <c r="I37" s="222">
        <v>33113701.52</v>
      </c>
      <c r="J37" s="498">
        <v>33576344</v>
      </c>
      <c r="K37" s="498">
        <v>29338686.510000002</v>
      </c>
      <c r="L37" s="223">
        <v>30280197.719999999</v>
      </c>
      <c r="M37" s="223">
        <v>28815814.18</v>
      </c>
      <c r="N37" s="223">
        <v>52229615.990000002</v>
      </c>
      <c r="O37" s="223">
        <v>54196938.780000001</v>
      </c>
      <c r="P37" s="223">
        <v>58118844.409999996</v>
      </c>
      <c r="Q37" s="223">
        <f t="shared" si="0"/>
        <v>34157043.102499999</v>
      </c>
      <c r="R37" s="351"/>
      <c r="S37" s="351">
        <v>1</v>
      </c>
      <c r="T37" s="351" t="s">
        <v>1799</v>
      </c>
      <c r="U37" s="895"/>
      <c r="V37" s="16">
        <v>0</v>
      </c>
      <c r="W37" s="11">
        <v>0</v>
      </c>
      <c r="X37" s="17">
        <v>0</v>
      </c>
      <c r="Y37" s="16"/>
      <c r="Z37" s="11">
        <f>Q37</f>
        <v>34157043.102499999</v>
      </c>
      <c r="AA37" s="17">
        <f t="shared" si="8"/>
        <v>34157043.102499999</v>
      </c>
      <c r="AB37" s="16">
        <v>0</v>
      </c>
      <c r="AC37" s="11"/>
      <c r="AD37" s="17">
        <f t="shared" si="1"/>
        <v>0</v>
      </c>
      <c r="AE37" s="16">
        <v>0</v>
      </c>
      <c r="AF37" s="11">
        <v>0</v>
      </c>
      <c r="AG37" s="17">
        <v>0</v>
      </c>
      <c r="AH37" s="225"/>
      <c r="AI37" s="527"/>
      <c r="AJ37" s="16">
        <f t="shared" si="2"/>
        <v>0</v>
      </c>
    </row>
    <row r="38" spans="1:36" ht="11.25" customHeight="1">
      <c r="A38" s="227">
        <v>10600503</v>
      </c>
      <c r="B38" s="207"/>
      <c r="C38" s="287" t="s">
        <v>1062</v>
      </c>
      <c r="D38" s="222">
        <v>117138.09</v>
      </c>
      <c r="E38" s="222">
        <v>899262.47</v>
      </c>
      <c r="F38" s="222">
        <v>3735.28</v>
      </c>
      <c r="G38" s="222">
        <v>45877.94</v>
      </c>
      <c r="H38" s="222">
        <v>1022399.12</v>
      </c>
      <c r="I38" s="222">
        <v>561731.59</v>
      </c>
      <c r="J38" s="498">
        <v>695152.21</v>
      </c>
      <c r="K38" s="498">
        <v>137525.84</v>
      </c>
      <c r="L38" s="223">
        <v>139673.15</v>
      </c>
      <c r="M38" s="223">
        <v>660664.11</v>
      </c>
      <c r="N38" s="223">
        <v>761914.69</v>
      </c>
      <c r="O38" s="223">
        <v>905243.59</v>
      </c>
      <c r="P38" s="223">
        <v>3237945.12</v>
      </c>
      <c r="Q38" s="223">
        <f t="shared" si="0"/>
        <v>625893.46624999994</v>
      </c>
      <c r="R38" s="351" t="s">
        <v>608</v>
      </c>
      <c r="S38" s="309" t="s">
        <v>1307</v>
      </c>
      <c r="T38" s="309" t="s">
        <v>1800</v>
      </c>
      <c r="U38" s="895"/>
      <c r="V38" s="16">
        <v>0</v>
      </c>
      <c r="W38" s="11">
        <v>0</v>
      </c>
      <c r="X38" s="17">
        <v>0</v>
      </c>
      <c r="Y38" s="16">
        <f>Q38*$Y$5</f>
        <v>420475.23062674992</v>
      </c>
      <c r="Z38" s="11">
        <f>Q38*Z5</f>
        <v>205418.23562324999</v>
      </c>
      <c r="AA38" s="17">
        <f t="shared" si="8"/>
        <v>625893.46624999994</v>
      </c>
      <c r="AB38" s="16"/>
      <c r="AC38" s="11"/>
      <c r="AD38" s="17">
        <f t="shared" si="1"/>
        <v>0</v>
      </c>
      <c r="AE38" s="16">
        <v>0</v>
      </c>
      <c r="AF38" s="11">
        <v>0</v>
      </c>
      <c r="AG38" s="17">
        <v>0</v>
      </c>
      <c r="AH38" s="225"/>
      <c r="AI38" s="527"/>
      <c r="AJ38" s="16">
        <f t="shared" si="2"/>
        <v>0</v>
      </c>
    </row>
    <row r="39" spans="1:36" ht="11.25" customHeight="1">
      <c r="A39" s="227">
        <v>10600601</v>
      </c>
      <c r="B39" s="207"/>
      <c r="C39" s="287" t="s">
        <v>3204</v>
      </c>
      <c r="D39" s="222">
        <v>0</v>
      </c>
      <c r="E39" s="222">
        <v>0</v>
      </c>
      <c r="F39" s="222">
        <v>0</v>
      </c>
      <c r="G39" s="222">
        <v>0</v>
      </c>
      <c r="H39" s="222">
        <v>0</v>
      </c>
      <c r="I39" s="222">
        <v>0</v>
      </c>
      <c r="J39" s="498">
        <v>0</v>
      </c>
      <c r="K39" s="498">
        <v>0</v>
      </c>
      <c r="L39" s="223">
        <v>0</v>
      </c>
      <c r="M39" s="223">
        <v>0</v>
      </c>
      <c r="N39" s="223">
        <v>0</v>
      </c>
      <c r="O39" s="223">
        <v>0</v>
      </c>
      <c r="P39" s="223">
        <v>0</v>
      </c>
      <c r="Q39" s="223">
        <f t="shared" si="0"/>
        <v>0</v>
      </c>
      <c r="R39" s="351" t="s">
        <v>1974</v>
      </c>
      <c r="S39" s="309"/>
      <c r="T39" s="309" t="s">
        <v>1010</v>
      </c>
      <c r="U39" s="895"/>
      <c r="V39" s="16">
        <v>0</v>
      </c>
      <c r="W39" s="11">
        <v>0</v>
      </c>
      <c r="X39" s="17">
        <v>0</v>
      </c>
      <c r="Y39" s="16">
        <f>Q39</f>
        <v>0</v>
      </c>
      <c r="Z39" s="11"/>
      <c r="AA39" s="17">
        <f t="shared" si="8"/>
        <v>0</v>
      </c>
      <c r="AB39" s="16"/>
      <c r="AC39" s="11"/>
      <c r="AD39" s="17"/>
      <c r="AE39" s="16"/>
      <c r="AF39" s="11"/>
      <c r="AG39" s="17"/>
      <c r="AH39" s="225"/>
      <c r="AI39" s="527"/>
      <c r="AJ39" s="16"/>
    </row>
    <row r="40" spans="1:36" ht="11.25" customHeight="1">
      <c r="A40" s="227">
        <v>10600602</v>
      </c>
      <c r="B40" s="207"/>
      <c r="C40" s="287" t="s">
        <v>3205</v>
      </c>
      <c r="D40" s="222">
        <v>0</v>
      </c>
      <c r="E40" s="222">
        <v>0</v>
      </c>
      <c r="F40" s="222">
        <v>0</v>
      </c>
      <c r="G40" s="222">
        <v>0</v>
      </c>
      <c r="H40" s="222">
        <v>0</v>
      </c>
      <c r="I40" s="222">
        <v>0</v>
      </c>
      <c r="J40" s="498">
        <v>0</v>
      </c>
      <c r="K40" s="498">
        <v>0</v>
      </c>
      <c r="L40" s="223">
        <v>0</v>
      </c>
      <c r="M40" s="223">
        <v>0</v>
      </c>
      <c r="N40" s="223">
        <v>0</v>
      </c>
      <c r="O40" s="223">
        <v>0</v>
      </c>
      <c r="P40" s="223">
        <v>0</v>
      </c>
      <c r="Q40" s="223">
        <f t="shared" si="0"/>
        <v>0</v>
      </c>
      <c r="R40" s="351"/>
      <c r="S40" s="309" t="s">
        <v>606</v>
      </c>
      <c r="T40" s="309" t="s">
        <v>1799</v>
      </c>
      <c r="U40" s="895"/>
      <c r="V40" s="16">
        <v>0</v>
      </c>
      <c r="W40" s="11">
        <v>0</v>
      </c>
      <c r="X40" s="17">
        <v>0</v>
      </c>
      <c r="Y40" s="16"/>
      <c r="Z40" s="11">
        <f>Q40</f>
        <v>0</v>
      </c>
      <c r="AA40" s="17">
        <f t="shared" si="8"/>
        <v>0</v>
      </c>
      <c r="AB40" s="16"/>
      <c r="AC40" s="11"/>
      <c r="AD40" s="17"/>
      <c r="AE40" s="16"/>
      <c r="AF40" s="11"/>
      <c r="AG40" s="17"/>
      <c r="AH40" s="225"/>
      <c r="AI40" s="527"/>
      <c r="AJ40" s="16"/>
    </row>
    <row r="41" spans="1:36" ht="11.25" customHeight="1">
      <c r="A41" s="227">
        <v>10600603</v>
      </c>
      <c r="B41" s="207"/>
      <c r="C41" s="287" t="s">
        <v>3206</v>
      </c>
      <c r="D41" s="222">
        <v>0</v>
      </c>
      <c r="E41" s="222">
        <v>0</v>
      </c>
      <c r="F41" s="222">
        <v>0</v>
      </c>
      <c r="G41" s="222">
        <v>0</v>
      </c>
      <c r="H41" s="222">
        <v>0</v>
      </c>
      <c r="I41" s="222">
        <v>0</v>
      </c>
      <c r="J41" s="498">
        <v>12433.14</v>
      </c>
      <c r="K41" s="498">
        <v>12433.14</v>
      </c>
      <c r="L41" s="223">
        <v>12433.14</v>
      </c>
      <c r="M41" s="223">
        <v>12433.14</v>
      </c>
      <c r="N41" s="223">
        <v>12433.14</v>
      </c>
      <c r="O41" s="223">
        <v>0</v>
      </c>
      <c r="P41" s="223">
        <v>0</v>
      </c>
      <c r="Q41" s="223">
        <f t="shared" si="0"/>
        <v>5180.4749999999995</v>
      </c>
      <c r="R41" s="351" t="s">
        <v>1972</v>
      </c>
      <c r="S41" s="309" t="s">
        <v>1307</v>
      </c>
      <c r="T41" s="309" t="s">
        <v>1800</v>
      </c>
      <c r="U41" s="895"/>
      <c r="V41" s="16">
        <v>0</v>
      </c>
      <c r="W41" s="11">
        <v>0</v>
      </c>
      <c r="X41" s="17">
        <v>0</v>
      </c>
      <c r="Y41" s="16">
        <f>Q41*$Y$5</f>
        <v>3480.2431049999996</v>
      </c>
      <c r="Z41" s="11">
        <f>Q41*Z5</f>
        <v>1700.2318949999997</v>
      </c>
      <c r="AA41" s="17">
        <f t="shared" si="8"/>
        <v>5180.4749999999995</v>
      </c>
      <c r="AB41" s="16"/>
      <c r="AC41" s="11"/>
      <c r="AD41" s="17"/>
      <c r="AE41" s="16"/>
      <c r="AF41" s="11"/>
      <c r="AG41" s="17"/>
      <c r="AH41" s="225"/>
      <c r="AI41" s="527"/>
      <c r="AJ41" s="16"/>
    </row>
    <row r="42" spans="1:36" ht="11.25" customHeight="1">
      <c r="A42" s="219">
        <v>10700001</v>
      </c>
      <c r="B42" s="220"/>
      <c r="C42" s="287" t="s">
        <v>1559</v>
      </c>
      <c r="D42" s="222">
        <v>0</v>
      </c>
      <c r="E42" s="222">
        <v>0</v>
      </c>
      <c r="F42" s="222">
        <v>0</v>
      </c>
      <c r="G42" s="222">
        <v>0</v>
      </c>
      <c r="H42" s="222">
        <v>0</v>
      </c>
      <c r="I42" s="222">
        <v>0</v>
      </c>
      <c r="J42" s="498">
        <v>0</v>
      </c>
      <c r="K42" s="498">
        <v>0</v>
      </c>
      <c r="L42" s="223">
        <v>0</v>
      </c>
      <c r="M42" s="223">
        <v>0</v>
      </c>
      <c r="N42" s="223">
        <v>0</v>
      </c>
      <c r="O42" s="223">
        <v>0</v>
      </c>
      <c r="P42" s="223">
        <v>0</v>
      </c>
      <c r="Q42" s="223">
        <f t="shared" si="0"/>
        <v>0</v>
      </c>
      <c r="R42" s="351"/>
      <c r="S42" s="309"/>
      <c r="T42" s="309" t="s">
        <v>718</v>
      </c>
      <c r="U42" s="895"/>
      <c r="V42" s="16">
        <v>0</v>
      </c>
      <c r="W42" s="11">
        <v>0</v>
      </c>
      <c r="X42" s="17">
        <v>0</v>
      </c>
      <c r="Y42" s="16"/>
      <c r="Z42" s="11"/>
      <c r="AA42" s="17"/>
      <c r="AB42" s="16"/>
      <c r="AC42" s="11"/>
      <c r="AD42" s="17">
        <f t="shared" si="1"/>
        <v>0</v>
      </c>
      <c r="AE42" s="16">
        <f t="shared" ref="AE42:AG57" si="9">$Q42</f>
        <v>0</v>
      </c>
      <c r="AF42" s="11">
        <f t="shared" si="9"/>
        <v>0</v>
      </c>
      <c r="AG42" s="17">
        <f t="shared" si="9"/>
        <v>0</v>
      </c>
      <c r="AH42" s="225"/>
      <c r="AI42" s="527"/>
      <c r="AJ42" s="16">
        <f t="shared" ref="AJ42:AJ73" si="10">Q42-X42-AA42-AD42-AG42-AH42</f>
        <v>0</v>
      </c>
    </row>
    <row r="43" spans="1:36" ht="11.25" customHeight="1">
      <c r="A43" s="219">
        <v>10700002</v>
      </c>
      <c r="B43" s="220"/>
      <c r="C43" s="287" t="s">
        <v>1561</v>
      </c>
      <c r="D43" s="222">
        <v>0</v>
      </c>
      <c r="E43" s="222">
        <v>0</v>
      </c>
      <c r="F43" s="222">
        <v>0</v>
      </c>
      <c r="G43" s="222">
        <v>0</v>
      </c>
      <c r="H43" s="222">
        <v>0</v>
      </c>
      <c r="I43" s="222">
        <v>0</v>
      </c>
      <c r="J43" s="498">
        <v>0</v>
      </c>
      <c r="K43" s="498">
        <v>0</v>
      </c>
      <c r="L43" s="223">
        <v>0</v>
      </c>
      <c r="M43" s="223">
        <v>0</v>
      </c>
      <c r="N43" s="223">
        <v>0</v>
      </c>
      <c r="O43" s="223">
        <v>0</v>
      </c>
      <c r="P43" s="223">
        <v>0</v>
      </c>
      <c r="Q43" s="223">
        <f t="shared" si="0"/>
        <v>0</v>
      </c>
      <c r="R43" s="351"/>
      <c r="S43" s="309"/>
      <c r="T43" s="309" t="s">
        <v>1812</v>
      </c>
      <c r="U43" s="895"/>
      <c r="V43" s="16">
        <v>0</v>
      </c>
      <c r="W43" s="11">
        <v>0</v>
      </c>
      <c r="X43" s="17">
        <v>0</v>
      </c>
      <c r="Y43" s="16"/>
      <c r="Z43" s="11"/>
      <c r="AA43" s="17"/>
      <c r="AB43" s="16"/>
      <c r="AC43" s="11"/>
      <c r="AD43" s="17">
        <f t="shared" si="1"/>
        <v>0</v>
      </c>
      <c r="AE43" s="16">
        <f t="shared" si="9"/>
        <v>0</v>
      </c>
      <c r="AF43" s="11">
        <f t="shared" si="9"/>
        <v>0</v>
      </c>
      <c r="AG43" s="17">
        <f t="shared" si="9"/>
        <v>0</v>
      </c>
      <c r="AH43" s="225"/>
      <c r="AI43" s="527"/>
      <c r="AJ43" s="16">
        <f t="shared" si="10"/>
        <v>0</v>
      </c>
    </row>
    <row r="44" spans="1:36" ht="11.25" customHeight="1">
      <c r="A44" s="219">
        <v>10700003</v>
      </c>
      <c r="B44" s="220"/>
      <c r="C44" s="287" t="s">
        <v>1953</v>
      </c>
      <c r="D44" s="222">
        <v>0</v>
      </c>
      <c r="E44" s="222">
        <v>0</v>
      </c>
      <c r="F44" s="222">
        <v>0</v>
      </c>
      <c r="G44" s="222">
        <v>0</v>
      </c>
      <c r="H44" s="222">
        <v>0</v>
      </c>
      <c r="I44" s="222">
        <v>0</v>
      </c>
      <c r="J44" s="498">
        <v>0</v>
      </c>
      <c r="K44" s="498">
        <v>0</v>
      </c>
      <c r="L44" s="223">
        <v>0</v>
      </c>
      <c r="M44" s="223">
        <v>0</v>
      </c>
      <c r="N44" s="223">
        <v>0</v>
      </c>
      <c r="O44" s="223">
        <v>0</v>
      </c>
      <c r="P44" s="223">
        <v>0</v>
      </c>
      <c r="Q44" s="223">
        <f t="shared" si="0"/>
        <v>0</v>
      </c>
      <c r="R44" s="351"/>
      <c r="S44" s="309"/>
      <c r="T44" s="309" t="s">
        <v>1807</v>
      </c>
      <c r="U44" s="895"/>
      <c r="V44" s="16">
        <v>0</v>
      </c>
      <c r="W44" s="11">
        <v>0</v>
      </c>
      <c r="X44" s="17">
        <v>0</v>
      </c>
      <c r="Y44" s="16"/>
      <c r="Z44" s="11"/>
      <c r="AA44" s="17"/>
      <c r="AB44" s="16"/>
      <c r="AC44" s="11"/>
      <c r="AD44" s="17">
        <f t="shared" si="1"/>
        <v>0</v>
      </c>
      <c r="AE44" s="16">
        <f t="shared" si="9"/>
        <v>0</v>
      </c>
      <c r="AF44" s="11">
        <f t="shared" si="9"/>
        <v>0</v>
      </c>
      <c r="AG44" s="17">
        <f t="shared" si="9"/>
        <v>0</v>
      </c>
      <c r="AH44" s="225"/>
      <c r="AI44" s="527"/>
      <c r="AJ44" s="16">
        <f t="shared" si="10"/>
        <v>0</v>
      </c>
    </row>
    <row r="45" spans="1:36" ht="11.25" customHeight="1">
      <c r="A45" s="219">
        <v>10700013</v>
      </c>
      <c r="B45" s="220"/>
      <c r="C45" s="287" t="s">
        <v>1698</v>
      </c>
      <c r="D45" s="222">
        <v>1730509</v>
      </c>
      <c r="E45" s="222">
        <v>508979.38</v>
      </c>
      <c r="F45" s="222">
        <v>1126032.0900000001</v>
      </c>
      <c r="G45" s="222">
        <v>-2836785.54</v>
      </c>
      <c r="H45" s="222">
        <v>-1662666.21</v>
      </c>
      <c r="I45" s="222">
        <v>-152753.82999999999</v>
      </c>
      <c r="J45" s="498">
        <v>-4806.3999999999996</v>
      </c>
      <c r="K45" s="498">
        <v>2584558.34</v>
      </c>
      <c r="L45" s="223">
        <v>4198480.0999999996</v>
      </c>
      <c r="M45" s="223">
        <v>1511750.77</v>
      </c>
      <c r="N45" s="223">
        <v>2726745.64</v>
      </c>
      <c r="O45" s="223">
        <v>3169100.42</v>
      </c>
      <c r="P45" s="223">
        <v>3641636.06</v>
      </c>
      <c r="Q45" s="223">
        <f t="shared" si="0"/>
        <v>1154558.9408333332</v>
      </c>
      <c r="R45" s="351"/>
      <c r="S45" s="309"/>
      <c r="T45" s="309" t="s">
        <v>1807</v>
      </c>
      <c r="U45" s="895"/>
      <c r="V45" s="16">
        <v>0</v>
      </c>
      <c r="W45" s="11">
        <v>0</v>
      </c>
      <c r="X45" s="17">
        <v>0</v>
      </c>
      <c r="Y45" s="16"/>
      <c r="Z45" s="11"/>
      <c r="AA45" s="17"/>
      <c r="AB45" s="16"/>
      <c r="AC45" s="11"/>
      <c r="AD45" s="17">
        <f t="shared" si="1"/>
        <v>0</v>
      </c>
      <c r="AE45" s="16">
        <f t="shared" si="9"/>
        <v>1154558.9408333332</v>
      </c>
      <c r="AF45" s="11">
        <f t="shared" si="9"/>
        <v>1154558.9408333332</v>
      </c>
      <c r="AG45" s="17">
        <f t="shared" si="9"/>
        <v>1154558.9408333332</v>
      </c>
      <c r="AH45" s="225"/>
      <c r="AI45" s="527"/>
      <c r="AJ45" s="16">
        <f t="shared" si="10"/>
        <v>0</v>
      </c>
    </row>
    <row r="46" spans="1:36" ht="11.25" customHeight="1">
      <c r="A46" s="219">
        <v>10700021</v>
      </c>
      <c r="B46" s="220"/>
      <c r="C46" s="287" t="s">
        <v>678</v>
      </c>
      <c r="D46" s="222">
        <v>0</v>
      </c>
      <c r="E46" s="222">
        <v>0</v>
      </c>
      <c r="F46" s="222">
        <v>0</v>
      </c>
      <c r="G46" s="222">
        <v>0</v>
      </c>
      <c r="H46" s="222">
        <v>0</v>
      </c>
      <c r="I46" s="222">
        <v>0</v>
      </c>
      <c r="J46" s="498">
        <v>0</v>
      </c>
      <c r="K46" s="498">
        <v>0</v>
      </c>
      <c r="L46" s="223">
        <v>0</v>
      </c>
      <c r="M46" s="223">
        <v>0</v>
      </c>
      <c r="N46" s="223">
        <v>0</v>
      </c>
      <c r="O46" s="223">
        <v>0</v>
      </c>
      <c r="P46" s="223">
        <v>0</v>
      </c>
      <c r="Q46" s="223">
        <f t="shared" si="0"/>
        <v>0</v>
      </c>
      <c r="R46" s="351"/>
      <c r="S46" s="309"/>
      <c r="T46" s="309" t="s">
        <v>718</v>
      </c>
      <c r="U46" s="895"/>
      <c r="V46" s="16">
        <v>0</v>
      </c>
      <c r="W46" s="11">
        <v>0</v>
      </c>
      <c r="X46" s="17">
        <v>0</v>
      </c>
      <c r="Y46" s="16"/>
      <c r="Z46" s="11"/>
      <c r="AA46" s="17"/>
      <c r="AB46" s="16"/>
      <c r="AC46" s="11"/>
      <c r="AD46" s="17">
        <f t="shared" si="1"/>
        <v>0</v>
      </c>
      <c r="AE46" s="16">
        <f t="shared" si="9"/>
        <v>0</v>
      </c>
      <c r="AF46" s="11">
        <f t="shared" si="9"/>
        <v>0</v>
      </c>
      <c r="AG46" s="17">
        <f t="shared" si="9"/>
        <v>0</v>
      </c>
      <c r="AH46" s="225"/>
      <c r="AI46" s="527"/>
      <c r="AJ46" s="16">
        <f t="shared" si="10"/>
        <v>0</v>
      </c>
    </row>
    <row r="47" spans="1:36" ht="11.25" customHeight="1">
      <c r="A47" s="219">
        <v>10700022</v>
      </c>
      <c r="B47" s="220"/>
      <c r="C47" s="287" t="s">
        <v>1760</v>
      </c>
      <c r="D47" s="222">
        <v>0</v>
      </c>
      <c r="E47" s="222">
        <v>0</v>
      </c>
      <c r="F47" s="222">
        <v>0</v>
      </c>
      <c r="G47" s="222">
        <v>0</v>
      </c>
      <c r="H47" s="222">
        <v>0</v>
      </c>
      <c r="I47" s="222">
        <v>0</v>
      </c>
      <c r="J47" s="498">
        <v>0</v>
      </c>
      <c r="K47" s="498">
        <v>0</v>
      </c>
      <c r="L47" s="223">
        <v>0</v>
      </c>
      <c r="M47" s="223">
        <v>0</v>
      </c>
      <c r="N47" s="223">
        <v>0</v>
      </c>
      <c r="O47" s="223">
        <v>0</v>
      </c>
      <c r="P47" s="223">
        <v>0</v>
      </c>
      <c r="Q47" s="223">
        <f t="shared" si="0"/>
        <v>0</v>
      </c>
      <c r="R47" s="351"/>
      <c r="S47" s="309"/>
      <c r="T47" s="309" t="s">
        <v>1812</v>
      </c>
      <c r="U47" s="895"/>
      <c r="V47" s="16">
        <v>0</v>
      </c>
      <c r="W47" s="11">
        <v>0</v>
      </c>
      <c r="X47" s="17">
        <v>0</v>
      </c>
      <c r="Y47" s="16"/>
      <c r="Z47" s="11"/>
      <c r="AA47" s="17"/>
      <c r="AB47" s="16"/>
      <c r="AC47" s="11"/>
      <c r="AD47" s="17">
        <f t="shared" si="1"/>
        <v>0</v>
      </c>
      <c r="AE47" s="16">
        <f t="shared" si="9"/>
        <v>0</v>
      </c>
      <c r="AF47" s="11">
        <f t="shared" si="9"/>
        <v>0</v>
      </c>
      <c r="AG47" s="17">
        <f t="shared" si="9"/>
        <v>0</v>
      </c>
      <c r="AH47" s="225"/>
      <c r="AI47" s="527"/>
      <c r="AJ47" s="16">
        <f t="shared" si="10"/>
        <v>0</v>
      </c>
    </row>
    <row r="48" spans="1:36" ht="11.25" customHeight="1">
      <c r="A48" s="219">
        <v>10700023</v>
      </c>
      <c r="B48" s="220"/>
      <c r="C48" s="287" t="s">
        <v>2217</v>
      </c>
      <c r="D48" s="222">
        <v>-393750</v>
      </c>
      <c r="E48" s="222">
        <v>-393750</v>
      </c>
      <c r="F48" s="222">
        <v>-393750</v>
      </c>
      <c r="G48" s="222">
        <v>-393750</v>
      </c>
      <c r="H48" s="222">
        <v>-393750</v>
      </c>
      <c r="I48" s="222">
        <v>-393750</v>
      </c>
      <c r="J48" s="498">
        <v>-393750</v>
      </c>
      <c r="K48" s="498">
        <v>-393750</v>
      </c>
      <c r="L48" s="223">
        <v>-393750</v>
      </c>
      <c r="M48" s="223">
        <v>-393750</v>
      </c>
      <c r="N48" s="223">
        <v>-393750</v>
      </c>
      <c r="O48" s="223">
        <v>-393750</v>
      </c>
      <c r="P48" s="223">
        <v>-393750</v>
      </c>
      <c r="Q48" s="223">
        <f t="shared" si="0"/>
        <v>-393750</v>
      </c>
      <c r="R48" s="351"/>
      <c r="S48" s="309"/>
      <c r="T48" s="309" t="s">
        <v>1807</v>
      </c>
      <c r="U48" s="895"/>
      <c r="V48" s="16">
        <v>0</v>
      </c>
      <c r="W48" s="11">
        <v>0</v>
      </c>
      <c r="X48" s="17">
        <v>0</v>
      </c>
      <c r="Y48" s="16"/>
      <c r="Z48" s="11"/>
      <c r="AA48" s="17"/>
      <c r="AB48" s="16"/>
      <c r="AC48" s="11"/>
      <c r="AD48" s="17">
        <f>SUM(AB48:AC48)</f>
        <v>0</v>
      </c>
      <c r="AE48" s="16">
        <f t="shared" si="9"/>
        <v>-393750</v>
      </c>
      <c r="AF48" s="11">
        <f t="shared" si="9"/>
        <v>-393750</v>
      </c>
      <c r="AG48" s="17">
        <f t="shared" si="9"/>
        <v>-393750</v>
      </c>
      <c r="AH48" s="225"/>
      <c r="AI48" s="527"/>
      <c r="AJ48" s="16">
        <f t="shared" si="10"/>
        <v>0</v>
      </c>
    </row>
    <row r="49" spans="1:36" ht="11.25" customHeight="1">
      <c r="A49" s="219">
        <v>10700031</v>
      </c>
      <c r="B49" s="220"/>
      <c r="C49" s="287" t="s">
        <v>3507</v>
      </c>
      <c r="D49" s="222">
        <v>0</v>
      </c>
      <c r="E49" s="222">
        <v>0</v>
      </c>
      <c r="F49" s="222">
        <v>0</v>
      </c>
      <c r="G49" s="222">
        <v>0</v>
      </c>
      <c r="H49" s="222">
        <v>0</v>
      </c>
      <c r="I49" s="222">
        <v>0</v>
      </c>
      <c r="J49" s="498">
        <v>0</v>
      </c>
      <c r="K49" s="498">
        <v>0</v>
      </c>
      <c r="L49" s="223">
        <v>0</v>
      </c>
      <c r="M49" s="223">
        <v>0</v>
      </c>
      <c r="N49" s="223">
        <v>0</v>
      </c>
      <c r="O49" s="223">
        <v>0</v>
      </c>
      <c r="P49" s="223">
        <v>0</v>
      </c>
      <c r="Q49" s="223">
        <f t="shared" si="0"/>
        <v>0</v>
      </c>
      <c r="R49" s="351"/>
      <c r="S49" s="309"/>
      <c r="T49" s="309" t="s">
        <v>718</v>
      </c>
      <c r="U49" s="895"/>
      <c r="V49" s="16">
        <v>0</v>
      </c>
      <c r="W49" s="11">
        <v>0</v>
      </c>
      <c r="X49" s="17">
        <v>0</v>
      </c>
      <c r="Y49" s="16"/>
      <c r="Z49" s="11"/>
      <c r="AA49" s="17"/>
      <c r="AB49" s="16"/>
      <c r="AC49" s="11"/>
      <c r="AD49" s="17">
        <f>SUM(AB49:AC49)</f>
        <v>0</v>
      </c>
      <c r="AE49" s="16">
        <f t="shared" si="9"/>
        <v>0</v>
      </c>
      <c r="AF49" s="11">
        <f t="shared" si="9"/>
        <v>0</v>
      </c>
      <c r="AG49" s="17">
        <f t="shared" si="9"/>
        <v>0</v>
      </c>
      <c r="AH49" s="225"/>
      <c r="AI49" s="527"/>
      <c r="AJ49" s="16">
        <f t="shared" si="10"/>
        <v>0</v>
      </c>
    </row>
    <row r="50" spans="1:36" ht="11.25" customHeight="1">
      <c r="A50" s="219">
        <v>10700041</v>
      </c>
      <c r="B50" s="220"/>
      <c r="C50" s="287" t="s">
        <v>3508</v>
      </c>
      <c r="D50" s="222">
        <v>0</v>
      </c>
      <c r="E50" s="222">
        <v>0</v>
      </c>
      <c r="F50" s="222">
        <v>0</v>
      </c>
      <c r="G50" s="222">
        <v>0</v>
      </c>
      <c r="H50" s="222">
        <v>0</v>
      </c>
      <c r="I50" s="222">
        <v>0</v>
      </c>
      <c r="J50" s="498">
        <v>0</v>
      </c>
      <c r="K50" s="498">
        <v>0</v>
      </c>
      <c r="L50" s="223">
        <v>0</v>
      </c>
      <c r="M50" s="223">
        <v>0</v>
      </c>
      <c r="N50" s="223">
        <v>0</v>
      </c>
      <c r="O50" s="223">
        <v>0</v>
      </c>
      <c r="P50" s="223">
        <v>0</v>
      </c>
      <c r="Q50" s="223">
        <f t="shared" si="0"/>
        <v>0</v>
      </c>
      <c r="R50" s="351"/>
      <c r="S50" s="309"/>
      <c r="T50" s="309" t="s">
        <v>718</v>
      </c>
      <c r="U50" s="895"/>
      <c r="V50" s="16">
        <v>0</v>
      </c>
      <c r="W50" s="11">
        <v>0</v>
      </c>
      <c r="X50" s="17">
        <v>0</v>
      </c>
      <c r="Y50" s="16"/>
      <c r="Z50" s="11"/>
      <c r="AA50" s="17"/>
      <c r="AB50" s="16"/>
      <c r="AC50" s="11"/>
      <c r="AD50" s="17">
        <f t="shared" si="1"/>
        <v>0</v>
      </c>
      <c r="AE50" s="16">
        <f t="shared" si="9"/>
        <v>0</v>
      </c>
      <c r="AF50" s="11">
        <f t="shared" si="9"/>
        <v>0</v>
      </c>
      <c r="AG50" s="17">
        <f t="shared" si="9"/>
        <v>0</v>
      </c>
      <c r="AH50" s="225"/>
      <c r="AI50" s="527"/>
      <c r="AJ50" s="16">
        <f t="shared" si="10"/>
        <v>0</v>
      </c>
    </row>
    <row r="51" spans="1:36" ht="11.25" customHeight="1">
      <c r="A51" s="219">
        <v>10700042</v>
      </c>
      <c r="B51" s="220"/>
      <c r="C51" s="287" t="s">
        <v>3509</v>
      </c>
      <c r="D51" s="222">
        <v>0</v>
      </c>
      <c r="E51" s="222">
        <v>0</v>
      </c>
      <c r="F51" s="222">
        <v>0</v>
      </c>
      <c r="G51" s="222">
        <v>0</v>
      </c>
      <c r="H51" s="222">
        <v>0</v>
      </c>
      <c r="I51" s="222">
        <v>0</v>
      </c>
      <c r="J51" s="498">
        <v>0</v>
      </c>
      <c r="K51" s="498">
        <v>0</v>
      </c>
      <c r="L51" s="223">
        <v>0</v>
      </c>
      <c r="M51" s="223">
        <v>0</v>
      </c>
      <c r="N51" s="223">
        <v>0</v>
      </c>
      <c r="O51" s="223">
        <v>0</v>
      </c>
      <c r="P51" s="223">
        <v>0</v>
      </c>
      <c r="Q51" s="223">
        <f t="shared" si="0"/>
        <v>0</v>
      </c>
      <c r="R51" s="351"/>
      <c r="S51" s="309"/>
      <c r="T51" s="309" t="s">
        <v>1812</v>
      </c>
      <c r="U51" s="895"/>
      <c r="V51" s="16">
        <v>0</v>
      </c>
      <c r="W51" s="11">
        <v>0</v>
      </c>
      <c r="X51" s="17">
        <v>0</v>
      </c>
      <c r="Y51" s="16"/>
      <c r="Z51" s="11"/>
      <c r="AA51" s="17"/>
      <c r="AB51" s="16"/>
      <c r="AC51" s="11"/>
      <c r="AD51" s="17">
        <f t="shared" ref="AD51:AD88" si="11">SUM(AB51:AC51)</f>
        <v>0</v>
      </c>
      <c r="AE51" s="16">
        <f t="shared" si="9"/>
        <v>0</v>
      </c>
      <c r="AF51" s="11">
        <f t="shared" si="9"/>
        <v>0</v>
      </c>
      <c r="AG51" s="17">
        <f t="shared" si="9"/>
        <v>0</v>
      </c>
      <c r="AH51" s="225"/>
      <c r="AI51" s="527"/>
      <c r="AJ51" s="16">
        <f t="shared" si="10"/>
        <v>0</v>
      </c>
    </row>
    <row r="52" spans="1:36" ht="11.25" customHeight="1">
      <c r="A52" s="227">
        <v>10700501</v>
      </c>
      <c r="B52" s="207"/>
      <c r="C52" s="287" t="s">
        <v>424</v>
      </c>
      <c r="D52" s="222">
        <v>219899760.72999999</v>
      </c>
      <c r="E52" s="222">
        <v>231720459.38999999</v>
      </c>
      <c r="F52" s="222">
        <v>230892475.13</v>
      </c>
      <c r="G52" s="222">
        <v>246374069.5</v>
      </c>
      <c r="H52" s="222">
        <v>240852302.94</v>
      </c>
      <c r="I52" s="222">
        <v>239949337.56999999</v>
      </c>
      <c r="J52" s="498">
        <v>238846957.46000001</v>
      </c>
      <c r="K52" s="498">
        <v>244379062.52000001</v>
      </c>
      <c r="L52" s="223">
        <v>248239471.28</v>
      </c>
      <c r="M52" s="223">
        <v>275535578.75999999</v>
      </c>
      <c r="N52" s="223">
        <v>277509414.30000001</v>
      </c>
      <c r="O52" s="223">
        <v>251371893.12</v>
      </c>
      <c r="P52" s="223">
        <v>239914725</v>
      </c>
      <c r="Q52" s="223">
        <f t="shared" si="0"/>
        <v>246298188.73625001</v>
      </c>
      <c r="R52" s="351"/>
      <c r="S52" s="309"/>
      <c r="T52" s="309" t="s">
        <v>718</v>
      </c>
      <c r="U52" s="895"/>
      <c r="V52" s="16">
        <v>0</v>
      </c>
      <c r="W52" s="11">
        <v>0</v>
      </c>
      <c r="X52" s="17">
        <v>0</v>
      </c>
      <c r="Y52" s="16"/>
      <c r="Z52" s="11"/>
      <c r="AA52" s="17"/>
      <c r="AB52" s="16"/>
      <c r="AC52" s="11"/>
      <c r="AD52" s="17">
        <f t="shared" si="11"/>
        <v>0</v>
      </c>
      <c r="AE52" s="16">
        <f t="shared" si="9"/>
        <v>246298188.73625001</v>
      </c>
      <c r="AF52" s="11">
        <f t="shared" si="9"/>
        <v>246298188.73625001</v>
      </c>
      <c r="AG52" s="17">
        <f t="shared" si="9"/>
        <v>246298188.73625001</v>
      </c>
      <c r="AH52" s="225"/>
      <c r="AI52" s="527"/>
      <c r="AJ52" s="16">
        <f t="shared" si="10"/>
        <v>0</v>
      </c>
    </row>
    <row r="53" spans="1:36" ht="11.25" customHeight="1">
      <c r="A53" s="227">
        <v>10700502</v>
      </c>
      <c r="B53" s="207"/>
      <c r="C53" s="287" t="s">
        <v>888</v>
      </c>
      <c r="D53" s="222">
        <v>77592443.269999996</v>
      </c>
      <c r="E53" s="222">
        <v>81796324.310000002</v>
      </c>
      <c r="F53" s="222">
        <v>74962481.879999995</v>
      </c>
      <c r="G53" s="222">
        <v>83779101.670000002</v>
      </c>
      <c r="H53" s="222">
        <v>92646940.890000001</v>
      </c>
      <c r="I53" s="222">
        <v>90709594.409999996</v>
      </c>
      <c r="J53" s="498">
        <v>95523149.890000001</v>
      </c>
      <c r="K53" s="498">
        <v>97818968.780000001</v>
      </c>
      <c r="L53" s="223">
        <v>99959720.629999995</v>
      </c>
      <c r="M53" s="223">
        <v>101975176.91</v>
      </c>
      <c r="N53" s="223">
        <v>86121559.689999998</v>
      </c>
      <c r="O53" s="223">
        <v>89971103.510000005</v>
      </c>
      <c r="P53" s="223">
        <v>95113139.870000005</v>
      </c>
      <c r="Q53" s="223">
        <f t="shared" si="0"/>
        <v>90134742.844999984</v>
      </c>
      <c r="R53" s="351"/>
      <c r="S53" s="309"/>
      <c r="T53" s="309" t="s">
        <v>1812</v>
      </c>
      <c r="U53" s="895"/>
      <c r="V53" s="16">
        <v>0</v>
      </c>
      <c r="W53" s="11">
        <v>0</v>
      </c>
      <c r="X53" s="17">
        <v>0</v>
      </c>
      <c r="Y53" s="16"/>
      <c r="Z53" s="11"/>
      <c r="AA53" s="17"/>
      <c r="AB53" s="16"/>
      <c r="AC53" s="11"/>
      <c r="AD53" s="17">
        <f t="shared" si="11"/>
        <v>0</v>
      </c>
      <c r="AE53" s="16">
        <f t="shared" si="9"/>
        <v>90134742.844999984</v>
      </c>
      <c r="AF53" s="11">
        <f t="shared" si="9"/>
        <v>90134742.844999984</v>
      </c>
      <c r="AG53" s="17">
        <f t="shared" si="9"/>
        <v>90134742.844999984</v>
      </c>
      <c r="AH53" s="225"/>
      <c r="AI53" s="527"/>
      <c r="AJ53" s="16">
        <f t="shared" si="10"/>
        <v>0</v>
      </c>
    </row>
    <row r="54" spans="1:36" ht="11.25" customHeight="1">
      <c r="A54" s="227">
        <v>10700503</v>
      </c>
      <c r="B54" s="207"/>
      <c r="C54" s="287" t="s">
        <v>1850</v>
      </c>
      <c r="D54" s="222">
        <v>53815133.340000004</v>
      </c>
      <c r="E54" s="222">
        <v>61412741.659999996</v>
      </c>
      <c r="F54" s="222">
        <v>67828148.489999995</v>
      </c>
      <c r="G54" s="222">
        <v>80438241.829999998</v>
      </c>
      <c r="H54" s="222">
        <v>64621229.049999997</v>
      </c>
      <c r="I54" s="222">
        <v>66258881.969999999</v>
      </c>
      <c r="J54" s="498">
        <v>66984570.5</v>
      </c>
      <c r="K54" s="498">
        <v>71654764.150000006</v>
      </c>
      <c r="L54" s="223">
        <v>78591342.930000007</v>
      </c>
      <c r="M54" s="223">
        <v>81614034.379999995</v>
      </c>
      <c r="N54" s="223">
        <v>86368501.75</v>
      </c>
      <c r="O54" s="223">
        <v>93358189.650000006</v>
      </c>
      <c r="P54" s="223">
        <v>97573299.540000007</v>
      </c>
      <c r="Q54" s="223">
        <f t="shared" si="0"/>
        <v>74568738.566666663</v>
      </c>
      <c r="R54" s="351"/>
      <c r="S54" s="309"/>
      <c r="T54" s="309" t="s">
        <v>1807</v>
      </c>
      <c r="U54" s="895"/>
      <c r="V54" s="16">
        <v>0</v>
      </c>
      <c r="W54" s="11">
        <v>0</v>
      </c>
      <c r="X54" s="17">
        <v>0</v>
      </c>
      <c r="Y54" s="16"/>
      <c r="Z54" s="11"/>
      <c r="AA54" s="17"/>
      <c r="AB54" s="16"/>
      <c r="AC54" s="11"/>
      <c r="AD54" s="17">
        <f t="shared" si="11"/>
        <v>0</v>
      </c>
      <c r="AE54" s="16">
        <f t="shared" si="9"/>
        <v>74568738.566666663</v>
      </c>
      <c r="AF54" s="11">
        <f t="shared" si="9"/>
        <v>74568738.566666663</v>
      </c>
      <c r="AG54" s="17">
        <f t="shared" si="9"/>
        <v>74568738.566666663</v>
      </c>
      <c r="AH54" s="225"/>
      <c r="AI54" s="527"/>
      <c r="AJ54" s="16">
        <f t="shared" si="10"/>
        <v>0</v>
      </c>
    </row>
    <row r="55" spans="1:36" ht="11.25" customHeight="1">
      <c r="A55" s="227">
        <v>10700601</v>
      </c>
      <c r="B55" s="207"/>
      <c r="C55" s="287" t="s">
        <v>2906</v>
      </c>
      <c r="D55" s="222">
        <v>382834</v>
      </c>
      <c r="E55" s="222">
        <v>608035</v>
      </c>
      <c r="F55" s="222">
        <v>241645.69</v>
      </c>
      <c r="G55" s="222">
        <v>1052675</v>
      </c>
      <c r="H55" s="222">
        <v>19914.22</v>
      </c>
      <c r="I55" s="222">
        <v>304515.90999999997</v>
      </c>
      <c r="J55" s="498">
        <v>-955945.73</v>
      </c>
      <c r="K55" s="498">
        <v>12136.32</v>
      </c>
      <c r="L55" s="223">
        <v>224000</v>
      </c>
      <c r="M55" s="223">
        <v>224000</v>
      </c>
      <c r="N55" s="223">
        <v>0</v>
      </c>
      <c r="O55" s="223">
        <v>224000</v>
      </c>
      <c r="P55" s="223">
        <v>224000</v>
      </c>
      <c r="Q55" s="223">
        <f t="shared" si="0"/>
        <v>188199.45083333334</v>
      </c>
      <c r="R55" s="351"/>
      <c r="S55" s="309"/>
      <c r="T55" s="309" t="s">
        <v>718</v>
      </c>
      <c r="U55" s="895"/>
      <c r="V55" s="16">
        <v>0</v>
      </c>
      <c r="W55" s="11">
        <v>0</v>
      </c>
      <c r="X55" s="17">
        <v>0</v>
      </c>
      <c r="Y55" s="16"/>
      <c r="Z55" s="11"/>
      <c r="AA55" s="17"/>
      <c r="AB55" s="16"/>
      <c r="AC55" s="11"/>
      <c r="AD55" s="17">
        <f t="shared" ref="AD55" si="12">SUM(AB55:AC55)</f>
        <v>0</v>
      </c>
      <c r="AE55" s="16">
        <f t="shared" si="9"/>
        <v>188199.45083333334</v>
      </c>
      <c r="AF55" s="11">
        <f t="shared" si="9"/>
        <v>188199.45083333334</v>
      </c>
      <c r="AG55" s="17">
        <f t="shared" si="9"/>
        <v>188199.45083333334</v>
      </c>
      <c r="AH55" s="225"/>
      <c r="AI55" s="527"/>
      <c r="AJ55" s="16">
        <f t="shared" si="10"/>
        <v>0</v>
      </c>
    </row>
    <row r="56" spans="1:36" ht="11.25" customHeight="1">
      <c r="A56" s="227">
        <v>10700602</v>
      </c>
      <c r="B56" s="207"/>
      <c r="C56" s="287" t="s">
        <v>2907</v>
      </c>
      <c r="D56" s="222">
        <v>360640</v>
      </c>
      <c r="E56" s="222">
        <v>330400</v>
      </c>
      <c r="F56" s="222">
        <v>278208</v>
      </c>
      <c r="G56" s="222">
        <v>231840</v>
      </c>
      <c r="H56" s="222">
        <v>0</v>
      </c>
      <c r="I56" s="222">
        <v>319200</v>
      </c>
      <c r="J56" s="498">
        <v>372400</v>
      </c>
      <c r="K56" s="498">
        <v>127680</v>
      </c>
      <c r="L56" s="223">
        <v>351120</v>
      </c>
      <c r="M56" s="223">
        <v>329840</v>
      </c>
      <c r="N56" s="223">
        <v>26600</v>
      </c>
      <c r="O56" s="223">
        <v>399000</v>
      </c>
      <c r="P56" s="223">
        <v>399000</v>
      </c>
      <c r="Q56" s="223">
        <f t="shared" si="0"/>
        <v>262175.66666666669</v>
      </c>
      <c r="R56" s="351"/>
      <c r="S56" s="309"/>
      <c r="T56" s="309" t="s">
        <v>1812</v>
      </c>
      <c r="U56" s="895"/>
      <c r="V56" s="16">
        <v>0</v>
      </c>
      <c r="W56" s="11">
        <v>0</v>
      </c>
      <c r="X56" s="17">
        <v>0</v>
      </c>
      <c r="Y56" s="16"/>
      <c r="Z56" s="11"/>
      <c r="AA56" s="17"/>
      <c r="AB56" s="16"/>
      <c r="AC56" s="11"/>
      <c r="AD56" s="17">
        <f t="shared" ref="AD56" si="13">SUM(AB56:AC56)</f>
        <v>0</v>
      </c>
      <c r="AE56" s="16">
        <f t="shared" si="9"/>
        <v>262175.66666666669</v>
      </c>
      <c r="AF56" s="11">
        <f t="shared" si="9"/>
        <v>262175.66666666669</v>
      </c>
      <c r="AG56" s="17">
        <f t="shared" si="9"/>
        <v>262175.66666666669</v>
      </c>
      <c r="AH56" s="225"/>
      <c r="AI56" s="527"/>
      <c r="AJ56" s="16">
        <f t="shared" si="10"/>
        <v>0</v>
      </c>
    </row>
    <row r="57" spans="1:36" ht="11.25" customHeight="1">
      <c r="A57" s="227">
        <v>10700603</v>
      </c>
      <c r="B57" s="207"/>
      <c r="C57" s="287" t="s">
        <v>3178</v>
      </c>
      <c r="D57" s="222">
        <v>0</v>
      </c>
      <c r="E57" s="222">
        <v>0</v>
      </c>
      <c r="F57" s="222">
        <v>0</v>
      </c>
      <c r="G57" s="222">
        <v>149673.14000000001</v>
      </c>
      <c r="H57" s="222">
        <v>149673.14000000001</v>
      </c>
      <c r="I57" s="222">
        <v>0</v>
      </c>
      <c r="J57" s="498">
        <v>0</v>
      </c>
      <c r="K57" s="498">
        <v>0</v>
      </c>
      <c r="L57" s="223">
        <v>0</v>
      </c>
      <c r="M57" s="223">
        <v>0</v>
      </c>
      <c r="N57" s="223">
        <v>0</v>
      </c>
      <c r="O57" s="223">
        <v>0</v>
      </c>
      <c r="P57" s="223">
        <v>0</v>
      </c>
      <c r="Q57" s="223">
        <f t="shared" si="0"/>
        <v>24945.523333333334</v>
      </c>
      <c r="R57" s="351"/>
      <c r="S57" s="309"/>
      <c r="T57" s="309" t="s">
        <v>1807</v>
      </c>
      <c r="U57" s="895"/>
      <c r="V57" s="16">
        <v>0</v>
      </c>
      <c r="W57" s="11">
        <v>0</v>
      </c>
      <c r="X57" s="17">
        <v>0</v>
      </c>
      <c r="Y57" s="16"/>
      <c r="Z57" s="11"/>
      <c r="AA57" s="17"/>
      <c r="AB57" s="16"/>
      <c r="AC57" s="11"/>
      <c r="AD57" s="17">
        <f t="shared" ref="AD57" si="14">SUM(AB57:AC57)</f>
        <v>0</v>
      </c>
      <c r="AE57" s="16">
        <f t="shared" si="9"/>
        <v>24945.523333333334</v>
      </c>
      <c r="AF57" s="11">
        <f t="shared" si="9"/>
        <v>24945.523333333334</v>
      </c>
      <c r="AG57" s="17">
        <f t="shared" si="9"/>
        <v>24945.523333333334</v>
      </c>
      <c r="AH57" s="225"/>
      <c r="AI57" s="527"/>
      <c r="AJ57" s="16">
        <f t="shared" si="10"/>
        <v>0</v>
      </c>
    </row>
    <row r="58" spans="1:36" ht="11.25" customHeight="1">
      <c r="A58" s="219">
        <v>10800001</v>
      </c>
      <c r="B58" s="220"/>
      <c r="C58" s="287" t="s">
        <v>1361</v>
      </c>
      <c r="D58" s="222">
        <v>0</v>
      </c>
      <c r="E58" s="222">
        <v>0</v>
      </c>
      <c r="F58" s="222">
        <v>0</v>
      </c>
      <c r="G58" s="222">
        <v>0</v>
      </c>
      <c r="H58" s="222">
        <v>0</v>
      </c>
      <c r="I58" s="222">
        <v>0</v>
      </c>
      <c r="J58" s="498">
        <v>0</v>
      </c>
      <c r="K58" s="498">
        <v>0</v>
      </c>
      <c r="L58" s="223">
        <v>0</v>
      </c>
      <c r="M58" s="223">
        <v>0</v>
      </c>
      <c r="N58" s="223">
        <v>0</v>
      </c>
      <c r="O58" s="223">
        <v>0</v>
      </c>
      <c r="P58" s="223">
        <v>0</v>
      </c>
      <c r="Q58" s="223">
        <f t="shared" si="0"/>
        <v>0</v>
      </c>
      <c r="R58" s="351">
        <v>17</v>
      </c>
      <c r="S58" s="309"/>
      <c r="T58" s="309">
        <v>24</v>
      </c>
      <c r="U58" s="895"/>
      <c r="V58" s="16">
        <v>0</v>
      </c>
      <c r="W58" s="11">
        <v>0</v>
      </c>
      <c r="X58" s="17">
        <v>0</v>
      </c>
      <c r="Y58" s="16">
        <f>Q58</f>
        <v>0</v>
      </c>
      <c r="Z58" s="11"/>
      <c r="AA58" s="17">
        <f>Q58</f>
        <v>0</v>
      </c>
      <c r="AB58" s="16"/>
      <c r="AC58" s="11">
        <v>0</v>
      </c>
      <c r="AD58" s="17">
        <f t="shared" si="11"/>
        <v>0</v>
      </c>
      <c r="AE58" s="16">
        <v>0</v>
      </c>
      <c r="AF58" s="11">
        <v>0</v>
      </c>
      <c r="AG58" s="17">
        <v>0</v>
      </c>
      <c r="AH58" s="225"/>
      <c r="AI58" s="527"/>
      <c r="AJ58" s="16">
        <f t="shared" si="10"/>
        <v>0</v>
      </c>
    </row>
    <row r="59" spans="1:36" ht="11.25" customHeight="1">
      <c r="A59" s="219" t="s">
        <v>1023</v>
      </c>
      <c r="B59" s="220"/>
      <c r="C59" s="287" t="s">
        <v>1024</v>
      </c>
      <c r="D59" s="222">
        <v>0</v>
      </c>
      <c r="E59" s="222">
        <v>0</v>
      </c>
      <c r="F59" s="222">
        <v>0</v>
      </c>
      <c r="G59" s="222">
        <v>0</v>
      </c>
      <c r="H59" s="222">
        <v>0</v>
      </c>
      <c r="I59" s="222">
        <v>0</v>
      </c>
      <c r="J59" s="498">
        <v>0</v>
      </c>
      <c r="K59" s="498">
        <v>0</v>
      </c>
      <c r="L59" s="223">
        <v>0</v>
      </c>
      <c r="M59" s="223">
        <v>0</v>
      </c>
      <c r="N59" s="223">
        <v>0</v>
      </c>
      <c r="O59" s="223">
        <v>0</v>
      </c>
      <c r="P59" s="223">
        <v>0</v>
      </c>
      <c r="Q59" s="223">
        <f t="shared" si="0"/>
        <v>0</v>
      </c>
      <c r="R59" s="351"/>
      <c r="S59" s="309"/>
      <c r="T59" s="309" t="s">
        <v>591</v>
      </c>
      <c r="U59" s="895"/>
      <c r="V59" s="16">
        <v>0</v>
      </c>
      <c r="W59" s="11">
        <v>0</v>
      </c>
      <c r="X59" s="17">
        <v>0</v>
      </c>
      <c r="Y59" s="16"/>
      <c r="Z59" s="11"/>
      <c r="AA59" s="17"/>
      <c r="AB59" s="16">
        <f>$Q59</f>
        <v>0</v>
      </c>
      <c r="AC59" s="11">
        <v>0</v>
      </c>
      <c r="AD59" s="17">
        <f t="shared" si="11"/>
        <v>0</v>
      </c>
      <c r="AE59" s="16">
        <v>0</v>
      </c>
      <c r="AF59" s="11">
        <v>0</v>
      </c>
      <c r="AG59" s="17">
        <v>0</v>
      </c>
      <c r="AH59" s="225"/>
      <c r="AI59" s="527"/>
      <c r="AJ59" s="16">
        <f t="shared" si="10"/>
        <v>0</v>
      </c>
    </row>
    <row r="60" spans="1:36" ht="11.25" customHeight="1">
      <c r="A60" s="219">
        <v>10800002</v>
      </c>
      <c r="B60" s="220"/>
      <c r="C60" s="287" t="s">
        <v>1147</v>
      </c>
      <c r="D60" s="222">
        <v>0</v>
      </c>
      <c r="E60" s="222">
        <v>0</v>
      </c>
      <c r="F60" s="222">
        <v>0</v>
      </c>
      <c r="G60" s="222">
        <v>0</v>
      </c>
      <c r="H60" s="222">
        <v>0</v>
      </c>
      <c r="I60" s="222">
        <v>0</v>
      </c>
      <c r="J60" s="498">
        <v>0</v>
      </c>
      <c r="K60" s="498">
        <v>0</v>
      </c>
      <c r="L60" s="223">
        <v>0</v>
      </c>
      <c r="M60" s="223">
        <v>0</v>
      </c>
      <c r="N60" s="223">
        <v>0</v>
      </c>
      <c r="O60" s="223">
        <v>0</v>
      </c>
      <c r="P60" s="223">
        <v>0</v>
      </c>
      <c r="Q60" s="223">
        <f t="shared" si="0"/>
        <v>0</v>
      </c>
      <c r="R60" s="351"/>
      <c r="S60" s="309">
        <v>5</v>
      </c>
      <c r="T60" s="309" t="s">
        <v>1803</v>
      </c>
      <c r="U60" s="895"/>
      <c r="V60" s="16">
        <v>0</v>
      </c>
      <c r="W60" s="11">
        <v>0</v>
      </c>
      <c r="X60" s="17">
        <v>0</v>
      </c>
      <c r="Y60" s="16"/>
      <c r="Z60" s="11">
        <f>Q60</f>
        <v>0</v>
      </c>
      <c r="AA60" s="17">
        <f>Q60</f>
        <v>0</v>
      </c>
      <c r="AB60" s="16">
        <v>0</v>
      </c>
      <c r="AC60" s="11"/>
      <c r="AD60" s="17">
        <f t="shared" si="11"/>
        <v>0</v>
      </c>
      <c r="AE60" s="16">
        <v>0</v>
      </c>
      <c r="AF60" s="11">
        <v>0</v>
      </c>
      <c r="AG60" s="17">
        <v>0</v>
      </c>
      <c r="AH60" s="225"/>
      <c r="AI60" s="527"/>
      <c r="AJ60" s="16">
        <f t="shared" si="10"/>
        <v>0</v>
      </c>
    </row>
    <row r="61" spans="1:36" ht="11.25" customHeight="1">
      <c r="A61" s="219">
        <v>10800003</v>
      </c>
      <c r="B61" s="220"/>
      <c r="C61" s="287" t="s">
        <v>1148</v>
      </c>
      <c r="D61" s="222">
        <v>0</v>
      </c>
      <c r="E61" s="222">
        <v>0</v>
      </c>
      <c r="F61" s="222">
        <v>0</v>
      </c>
      <c r="G61" s="222">
        <v>0</v>
      </c>
      <c r="H61" s="222">
        <v>0</v>
      </c>
      <c r="I61" s="222">
        <v>0</v>
      </c>
      <c r="J61" s="498">
        <v>0</v>
      </c>
      <c r="K61" s="498">
        <v>0</v>
      </c>
      <c r="L61" s="223">
        <v>0</v>
      </c>
      <c r="M61" s="223">
        <v>0</v>
      </c>
      <c r="N61" s="223">
        <v>0</v>
      </c>
      <c r="O61" s="223">
        <v>0</v>
      </c>
      <c r="P61" s="223">
        <v>0</v>
      </c>
      <c r="Q61" s="223">
        <f t="shared" si="0"/>
        <v>0</v>
      </c>
      <c r="R61" s="351">
        <v>18</v>
      </c>
      <c r="S61" s="309" t="s">
        <v>1308</v>
      </c>
      <c r="T61" s="309" t="s">
        <v>1805</v>
      </c>
      <c r="U61" s="895"/>
      <c r="V61" s="16">
        <v>0</v>
      </c>
      <c r="W61" s="11">
        <v>0</v>
      </c>
      <c r="X61" s="17">
        <v>0</v>
      </c>
      <c r="Y61" s="16">
        <f>Q61*$Y$5</f>
        <v>0</v>
      </c>
      <c r="Z61" s="11">
        <f>Q61*Z5</f>
        <v>0</v>
      </c>
      <c r="AA61" s="17">
        <f>Q61</f>
        <v>0</v>
      </c>
      <c r="AB61" s="16"/>
      <c r="AC61" s="11"/>
      <c r="AD61" s="17">
        <f t="shared" si="11"/>
        <v>0</v>
      </c>
      <c r="AE61" s="16">
        <v>0</v>
      </c>
      <c r="AF61" s="11">
        <v>0</v>
      </c>
      <c r="AG61" s="17">
        <v>0</v>
      </c>
      <c r="AH61" s="225"/>
      <c r="AI61" s="527"/>
      <c r="AJ61" s="16">
        <f t="shared" si="10"/>
        <v>0</v>
      </c>
    </row>
    <row r="62" spans="1:36" ht="11.25" customHeight="1">
      <c r="A62" s="219" t="s">
        <v>849</v>
      </c>
      <c r="B62" s="220"/>
      <c r="C62" s="287" t="s">
        <v>1076</v>
      </c>
      <c r="D62" s="222">
        <v>0</v>
      </c>
      <c r="E62" s="222">
        <v>0</v>
      </c>
      <c r="F62" s="222">
        <v>0</v>
      </c>
      <c r="G62" s="222">
        <v>0</v>
      </c>
      <c r="H62" s="222">
        <v>0</v>
      </c>
      <c r="I62" s="222">
        <v>0</v>
      </c>
      <c r="J62" s="498">
        <v>0</v>
      </c>
      <c r="K62" s="498">
        <v>0</v>
      </c>
      <c r="L62" s="223">
        <v>0</v>
      </c>
      <c r="M62" s="223">
        <v>0</v>
      </c>
      <c r="N62" s="223">
        <v>0</v>
      </c>
      <c r="O62" s="223">
        <v>0</v>
      </c>
      <c r="P62" s="223">
        <v>0</v>
      </c>
      <c r="Q62" s="223">
        <f t="shared" si="0"/>
        <v>0</v>
      </c>
      <c r="R62" s="351"/>
      <c r="S62" s="309"/>
      <c r="T62" s="309" t="s">
        <v>1805</v>
      </c>
      <c r="U62" s="895"/>
      <c r="V62" s="16">
        <v>0</v>
      </c>
      <c r="W62" s="11">
        <v>0</v>
      </c>
      <c r="X62" s="17">
        <v>0</v>
      </c>
      <c r="Y62" s="16"/>
      <c r="Z62" s="11"/>
      <c r="AA62" s="17"/>
      <c r="AB62" s="16">
        <f>$Q62*$AE$2</f>
        <v>0</v>
      </c>
      <c r="AC62" s="11">
        <f>$Q62*$AE$3</f>
        <v>0</v>
      </c>
      <c r="AD62" s="17">
        <f t="shared" si="11"/>
        <v>0</v>
      </c>
      <c r="AE62" s="16">
        <v>0</v>
      </c>
      <c r="AF62" s="11">
        <v>0</v>
      </c>
      <c r="AG62" s="17">
        <v>0</v>
      </c>
      <c r="AH62" s="225"/>
      <c r="AI62" s="527"/>
      <c r="AJ62" s="16">
        <f t="shared" si="10"/>
        <v>0</v>
      </c>
    </row>
    <row r="63" spans="1:36" ht="11.25" customHeight="1">
      <c r="A63" s="219">
        <v>10800041</v>
      </c>
      <c r="B63" s="220"/>
      <c r="C63" s="287" t="s">
        <v>1327</v>
      </c>
      <c r="D63" s="222">
        <v>0</v>
      </c>
      <c r="E63" s="222">
        <v>0</v>
      </c>
      <c r="F63" s="222">
        <v>0</v>
      </c>
      <c r="G63" s="222">
        <v>0</v>
      </c>
      <c r="H63" s="222">
        <v>0</v>
      </c>
      <c r="I63" s="222">
        <v>0</v>
      </c>
      <c r="J63" s="498">
        <v>0</v>
      </c>
      <c r="K63" s="498">
        <v>0</v>
      </c>
      <c r="L63" s="223">
        <v>0</v>
      </c>
      <c r="M63" s="223">
        <v>0</v>
      </c>
      <c r="N63" s="223">
        <v>0</v>
      </c>
      <c r="O63" s="223">
        <v>0</v>
      </c>
      <c r="P63" s="223">
        <v>0</v>
      </c>
      <c r="Q63" s="223">
        <f t="shared" si="0"/>
        <v>0</v>
      </c>
      <c r="R63" s="351">
        <v>17</v>
      </c>
      <c r="S63" s="309"/>
      <c r="T63" s="309">
        <v>24</v>
      </c>
      <c r="U63" s="895"/>
      <c r="V63" s="16">
        <v>0</v>
      </c>
      <c r="W63" s="11">
        <v>0</v>
      </c>
      <c r="X63" s="17">
        <v>0</v>
      </c>
      <c r="Y63" s="16">
        <f>Q63</f>
        <v>0</v>
      </c>
      <c r="Z63" s="11"/>
      <c r="AA63" s="17">
        <f t="shared" ref="AA63:AA97" si="15">Q63</f>
        <v>0</v>
      </c>
      <c r="AB63" s="16"/>
      <c r="AC63" s="11">
        <v>0</v>
      </c>
      <c r="AD63" s="17">
        <f t="shared" si="11"/>
        <v>0</v>
      </c>
      <c r="AE63" s="16">
        <v>0</v>
      </c>
      <c r="AF63" s="11">
        <v>0</v>
      </c>
      <c r="AG63" s="17">
        <v>0</v>
      </c>
      <c r="AH63" s="225"/>
      <c r="AI63" s="527"/>
      <c r="AJ63" s="16">
        <f t="shared" si="10"/>
        <v>0</v>
      </c>
    </row>
    <row r="64" spans="1:36" ht="11.25" customHeight="1">
      <c r="A64" s="219">
        <v>10800042</v>
      </c>
      <c r="B64" s="220"/>
      <c r="C64" s="287" t="s">
        <v>1328</v>
      </c>
      <c r="D64" s="222">
        <v>0</v>
      </c>
      <c r="E64" s="222">
        <v>0</v>
      </c>
      <c r="F64" s="222">
        <v>0</v>
      </c>
      <c r="G64" s="222">
        <v>0</v>
      </c>
      <c r="H64" s="222">
        <v>0</v>
      </c>
      <c r="I64" s="222">
        <v>0</v>
      </c>
      <c r="J64" s="498">
        <v>0</v>
      </c>
      <c r="K64" s="498">
        <v>0</v>
      </c>
      <c r="L64" s="223">
        <v>0</v>
      </c>
      <c r="M64" s="223">
        <v>0</v>
      </c>
      <c r="N64" s="223">
        <v>0</v>
      </c>
      <c r="O64" s="223">
        <v>0</v>
      </c>
      <c r="P64" s="223">
        <v>0</v>
      </c>
      <c r="Q64" s="223">
        <f t="shared" si="0"/>
        <v>0</v>
      </c>
      <c r="R64" s="351"/>
      <c r="S64" s="309">
        <v>5</v>
      </c>
      <c r="T64" s="309" t="s">
        <v>1803</v>
      </c>
      <c r="U64" s="895"/>
      <c r="V64" s="16">
        <v>0</v>
      </c>
      <c r="W64" s="11">
        <v>0</v>
      </c>
      <c r="X64" s="17">
        <v>0</v>
      </c>
      <c r="Y64" s="16"/>
      <c r="Z64" s="11">
        <f>Q64</f>
        <v>0</v>
      </c>
      <c r="AA64" s="17">
        <f t="shared" si="15"/>
        <v>0</v>
      </c>
      <c r="AB64" s="16">
        <v>0</v>
      </c>
      <c r="AC64" s="11"/>
      <c r="AD64" s="17">
        <f t="shared" si="11"/>
        <v>0</v>
      </c>
      <c r="AE64" s="16">
        <v>0</v>
      </c>
      <c r="AF64" s="11">
        <v>0</v>
      </c>
      <c r="AG64" s="17">
        <v>0</v>
      </c>
      <c r="AH64" s="225"/>
      <c r="AI64" s="527"/>
      <c r="AJ64" s="16">
        <f t="shared" si="10"/>
        <v>0</v>
      </c>
    </row>
    <row r="65" spans="1:36" ht="11.25" customHeight="1">
      <c r="A65" s="219">
        <v>10800043</v>
      </c>
      <c r="B65" s="220"/>
      <c r="C65" s="287" t="s">
        <v>206</v>
      </c>
      <c r="D65" s="222">
        <v>0</v>
      </c>
      <c r="E65" s="222">
        <v>0</v>
      </c>
      <c r="F65" s="222">
        <v>0</v>
      </c>
      <c r="G65" s="222">
        <v>0</v>
      </c>
      <c r="H65" s="222">
        <v>0</v>
      </c>
      <c r="I65" s="222">
        <v>0</v>
      </c>
      <c r="J65" s="498">
        <v>0</v>
      </c>
      <c r="K65" s="498">
        <v>0</v>
      </c>
      <c r="L65" s="223">
        <v>0</v>
      </c>
      <c r="M65" s="223">
        <v>0</v>
      </c>
      <c r="N65" s="223">
        <v>0</v>
      </c>
      <c r="O65" s="223">
        <v>0</v>
      </c>
      <c r="P65" s="223">
        <v>0</v>
      </c>
      <c r="Q65" s="223">
        <f t="shared" si="0"/>
        <v>0</v>
      </c>
      <c r="R65" s="351">
        <v>18</v>
      </c>
      <c r="S65" s="309" t="s">
        <v>1306</v>
      </c>
      <c r="T65" s="309" t="s">
        <v>1805</v>
      </c>
      <c r="U65" s="895"/>
      <c r="V65" s="16">
        <v>0</v>
      </c>
      <c r="W65" s="11">
        <v>0</v>
      </c>
      <c r="X65" s="17">
        <v>0</v>
      </c>
      <c r="Y65" s="16">
        <f>Q65*$Y$5</f>
        <v>0</v>
      </c>
      <c r="Z65" s="11">
        <f>Q65*Z5</f>
        <v>0</v>
      </c>
      <c r="AA65" s="17">
        <f t="shared" si="15"/>
        <v>0</v>
      </c>
      <c r="AB65" s="16"/>
      <c r="AC65" s="11"/>
      <c r="AD65" s="17">
        <f t="shared" si="11"/>
        <v>0</v>
      </c>
      <c r="AE65" s="16">
        <v>0</v>
      </c>
      <c r="AF65" s="11">
        <v>0</v>
      </c>
      <c r="AG65" s="17">
        <v>0</v>
      </c>
      <c r="AH65" s="225"/>
      <c r="AI65" s="527"/>
      <c r="AJ65" s="16">
        <f t="shared" si="10"/>
        <v>0</v>
      </c>
    </row>
    <row r="66" spans="1:36" ht="11.25" customHeight="1">
      <c r="A66" s="219">
        <v>10800051</v>
      </c>
      <c r="B66" s="220"/>
      <c r="C66" s="287" t="s">
        <v>944</v>
      </c>
      <c r="D66" s="222">
        <v>0</v>
      </c>
      <c r="E66" s="222">
        <v>0</v>
      </c>
      <c r="F66" s="222">
        <v>0</v>
      </c>
      <c r="G66" s="222">
        <v>0</v>
      </c>
      <c r="H66" s="222">
        <v>0</v>
      </c>
      <c r="I66" s="222">
        <v>0</v>
      </c>
      <c r="J66" s="498">
        <v>0</v>
      </c>
      <c r="K66" s="498">
        <v>0</v>
      </c>
      <c r="L66" s="223">
        <v>0</v>
      </c>
      <c r="M66" s="223">
        <v>0</v>
      </c>
      <c r="N66" s="223">
        <v>0</v>
      </c>
      <c r="O66" s="223">
        <v>0</v>
      </c>
      <c r="P66" s="223">
        <v>0</v>
      </c>
      <c r="Q66" s="223">
        <f t="shared" si="0"/>
        <v>0</v>
      </c>
      <c r="R66" s="351">
        <v>17</v>
      </c>
      <c r="S66" s="309"/>
      <c r="T66" s="309">
        <v>24</v>
      </c>
      <c r="U66" s="895"/>
      <c r="V66" s="16">
        <v>0</v>
      </c>
      <c r="W66" s="11">
        <v>0</v>
      </c>
      <c r="X66" s="17">
        <v>0</v>
      </c>
      <c r="Y66" s="16">
        <f>Q66</f>
        <v>0</v>
      </c>
      <c r="Z66" s="11"/>
      <c r="AA66" s="17">
        <f t="shared" si="15"/>
        <v>0</v>
      </c>
      <c r="AB66" s="16"/>
      <c r="AC66" s="11">
        <v>0</v>
      </c>
      <c r="AD66" s="17">
        <f t="shared" si="11"/>
        <v>0</v>
      </c>
      <c r="AE66" s="16">
        <v>0</v>
      </c>
      <c r="AF66" s="11">
        <v>0</v>
      </c>
      <c r="AG66" s="17">
        <v>0</v>
      </c>
      <c r="AH66" s="225"/>
      <c r="AI66" s="527"/>
      <c r="AJ66" s="16">
        <f t="shared" si="10"/>
        <v>0</v>
      </c>
    </row>
    <row r="67" spans="1:36" ht="11.25" customHeight="1">
      <c r="A67" s="219">
        <v>10800052</v>
      </c>
      <c r="B67" s="220"/>
      <c r="C67" s="287" t="s">
        <v>298</v>
      </c>
      <c r="D67" s="222">
        <v>0</v>
      </c>
      <c r="E67" s="222">
        <v>0</v>
      </c>
      <c r="F67" s="222">
        <v>0</v>
      </c>
      <c r="G67" s="222">
        <v>0</v>
      </c>
      <c r="H67" s="222">
        <v>0</v>
      </c>
      <c r="I67" s="222">
        <v>0</v>
      </c>
      <c r="J67" s="498">
        <v>0</v>
      </c>
      <c r="K67" s="498">
        <v>0</v>
      </c>
      <c r="L67" s="223">
        <v>0</v>
      </c>
      <c r="M67" s="223">
        <v>0</v>
      </c>
      <c r="N67" s="223">
        <v>0</v>
      </c>
      <c r="O67" s="223">
        <v>0</v>
      </c>
      <c r="P67" s="223">
        <v>0</v>
      </c>
      <c r="Q67" s="223">
        <f t="shared" si="0"/>
        <v>0</v>
      </c>
      <c r="R67" s="351"/>
      <c r="S67" s="309">
        <v>5</v>
      </c>
      <c r="T67" s="309" t="s">
        <v>1803</v>
      </c>
      <c r="U67" s="895"/>
      <c r="V67" s="16">
        <v>0</v>
      </c>
      <c r="W67" s="11">
        <v>0</v>
      </c>
      <c r="X67" s="17">
        <v>0</v>
      </c>
      <c r="Y67" s="16"/>
      <c r="Z67" s="11">
        <f>Q67</f>
        <v>0</v>
      </c>
      <c r="AA67" s="17">
        <f t="shared" si="15"/>
        <v>0</v>
      </c>
      <c r="AB67" s="16">
        <v>0</v>
      </c>
      <c r="AC67" s="11"/>
      <c r="AD67" s="17">
        <f t="shared" si="11"/>
        <v>0</v>
      </c>
      <c r="AE67" s="16">
        <v>0</v>
      </c>
      <c r="AF67" s="11">
        <v>0</v>
      </c>
      <c r="AG67" s="17">
        <v>0</v>
      </c>
      <c r="AH67" s="225"/>
      <c r="AI67" s="527"/>
      <c r="AJ67" s="16">
        <f t="shared" si="10"/>
        <v>0</v>
      </c>
    </row>
    <row r="68" spans="1:36" ht="11.25" customHeight="1">
      <c r="A68" s="219">
        <v>10800061</v>
      </c>
      <c r="B68" s="220"/>
      <c r="C68" s="287" t="s">
        <v>128</v>
      </c>
      <c r="D68" s="222">
        <v>-78261603</v>
      </c>
      <c r="E68" s="222">
        <v>-77934546</v>
      </c>
      <c r="F68" s="222">
        <v>-77934546</v>
      </c>
      <c r="G68" s="222">
        <v>-81170359</v>
      </c>
      <c r="H68" s="222">
        <v>-81170359</v>
      </c>
      <c r="I68" s="222">
        <v>-81170359</v>
      </c>
      <c r="J68" s="498">
        <v>-83254884.390000001</v>
      </c>
      <c r="K68" s="498">
        <v>-83254884.390000001</v>
      </c>
      <c r="L68" s="223">
        <v>-83254884.390000001</v>
      </c>
      <c r="M68" s="223">
        <v>-79639833.390000001</v>
      </c>
      <c r="N68" s="223">
        <v>-79639833.390000001</v>
      </c>
      <c r="O68" s="223">
        <v>-79639833.390000001</v>
      </c>
      <c r="P68" s="223">
        <v>-72450287.390000001</v>
      </c>
      <c r="Q68" s="223">
        <f t="shared" si="0"/>
        <v>-80285022.294583321</v>
      </c>
      <c r="R68" s="351">
        <v>17</v>
      </c>
      <c r="S68" s="309"/>
      <c r="T68" s="309">
        <v>24</v>
      </c>
      <c r="U68" s="895"/>
      <c r="V68" s="16">
        <v>0</v>
      </c>
      <c r="W68" s="11">
        <v>0</v>
      </c>
      <c r="X68" s="17">
        <v>0</v>
      </c>
      <c r="Y68" s="16">
        <f>Q68</f>
        <v>-80285022.294583321</v>
      </c>
      <c r="Z68" s="11"/>
      <c r="AA68" s="17">
        <f t="shared" si="15"/>
        <v>-80285022.294583321</v>
      </c>
      <c r="AB68" s="16"/>
      <c r="AC68" s="11">
        <v>0</v>
      </c>
      <c r="AD68" s="17">
        <f t="shared" si="11"/>
        <v>0</v>
      </c>
      <c r="AE68" s="16">
        <v>0</v>
      </c>
      <c r="AF68" s="11">
        <v>0</v>
      </c>
      <c r="AG68" s="17">
        <v>0</v>
      </c>
      <c r="AH68" s="225"/>
      <c r="AI68" s="527"/>
      <c r="AJ68" s="16">
        <f t="shared" si="10"/>
        <v>0</v>
      </c>
    </row>
    <row r="69" spans="1:36" ht="11.25" customHeight="1">
      <c r="A69" s="219">
        <v>10800062</v>
      </c>
      <c r="B69" s="220"/>
      <c r="C69" s="287" t="s">
        <v>128</v>
      </c>
      <c r="D69" s="222">
        <v>-258466023</v>
      </c>
      <c r="E69" s="222">
        <v>-258436519</v>
      </c>
      <c r="F69" s="222">
        <v>-258436519</v>
      </c>
      <c r="G69" s="222">
        <v>-266301315</v>
      </c>
      <c r="H69" s="222">
        <v>-266301315</v>
      </c>
      <c r="I69" s="222">
        <v>-266301315</v>
      </c>
      <c r="J69" s="498">
        <v>-271840800.38</v>
      </c>
      <c r="K69" s="498">
        <v>-271840800.38</v>
      </c>
      <c r="L69" s="223">
        <v>-271840800.38</v>
      </c>
      <c r="M69" s="223">
        <v>-278945665.38</v>
      </c>
      <c r="N69" s="223">
        <v>-278945665.38</v>
      </c>
      <c r="O69" s="223">
        <v>-278945665.38</v>
      </c>
      <c r="P69" s="223">
        <v>-284547781.38</v>
      </c>
      <c r="Q69" s="223">
        <f t="shared" si="0"/>
        <v>-269970273.53916675</v>
      </c>
      <c r="R69" s="351"/>
      <c r="S69" s="309">
        <v>5</v>
      </c>
      <c r="T69" s="309" t="s">
        <v>1803</v>
      </c>
      <c r="U69" s="895"/>
      <c r="V69" s="16">
        <v>0</v>
      </c>
      <c r="W69" s="11">
        <v>0</v>
      </c>
      <c r="X69" s="17">
        <v>0</v>
      </c>
      <c r="Y69" s="16"/>
      <c r="Z69" s="11">
        <f>Q69</f>
        <v>-269970273.53916675</v>
      </c>
      <c r="AA69" s="17">
        <f t="shared" si="15"/>
        <v>-269970273.53916675</v>
      </c>
      <c r="AB69" s="16">
        <v>0</v>
      </c>
      <c r="AC69" s="11"/>
      <c r="AD69" s="17">
        <f t="shared" si="11"/>
        <v>0</v>
      </c>
      <c r="AE69" s="16">
        <v>0</v>
      </c>
      <c r="AF69" s="11">
        <v>0</v>
      </c>
      <c r="AG69" s="17">
        <v>0</v>
      </c>
      <c r="AH69" s="225"/>
      <c r="AI69" s="527"/>
      <c r="AJ69" s="16">
        <f t="shared" si="10"/>
        <v>0</v>
      </c>
    </row>
    <row r="70" spans="1:36" ht="11.25" customHeight="1">
      <c r="A70" s="219">
        <v>10800071</v>
      </c>
      <c r="B70" s="220"/>
      <c r="C70" s="287" t="s">
        <v>1156</v>
      </c>
      <c r="D70" s="222">
        <v>78261603</v>
      </c>
      <c r="E70" s="222">
        <v>77934546</v>
      </c>
      <c r="F70" s="222">
        <v>77934546</v>
      </c>
      <c r="G70" s="222">
        <v>81170359</v>
      </c>
      <c r="H70" s="222">
        <v>81170359</v>
      </c>
      <c r="I70" s="222">
        <v>81170359</v>
      </c>
      <c r="J70" s="498">
        <v>83254884.390000001</v>
      </c>
      <c r="K70" s="498">
        <v>83254884.390000001</v>
      </c>
      <c r="L70" s="223">
        <v>83254884.390000001</v>
      </c>
      <c r="M70" s="223">
        <v>79639833.390000001</v>
      </c>
      <c r="N70" s="223">
        <v>79639833.390000001</v>
      </c>
      <c r="O70" s="223">
        <v>79639833.390000001</v>
      </c>
      <c r="P70" s="223">
        <v>72450287.390000001</v>
      </c>
      <c r="Q70" s="223">
        <f t="shared" si="0"/>
        <v>80285022.294583321</v>
      </c>
      <c r="R70" s="351">
        <v>17</v>
      </c>
      <c r="S70" s="309"/>
      <c r="T70" s="309">
        <v>24</v>
      </c>
      <c r="U70" s="895"/>
      <c r="V70" s="16">
        <v>0</v>
      </c>
      <c r="W70" s="11">
        <v>0</v>
      </c>
      <c r="X70" s="17">
        <v>0</v>
      </c>
      <c r="Y70" s="16">
        <f>Q70</f>
        <v>80285022.294583321</v>
      </c>
      <c r="Z70" s="11"/>
      <c r="AA70" s="17">
        <f t="shared" si="15"/>
        <v>80285022.294583321</v>
      </c>
      <c r="AB70" s="16"/>
      <c r="AC70" s="11">
        <v>0</v>
      </c>
      <c r="AD70" s="17">
        <f t="shared" si="11"/>
        <v>0</v>
      </c>
      <c r="AE70" s="16">
        <v>0</v>
      </c>
      <c r="AF70" s="11">
        <v>0</v>
      </c>
      <c r="AG70" s="17">
        <v>0</v>
      </c>
      <c r="AH70" s="225"/>
      <c r="AI70" s="527"/>
      <c r="AJ70" s="16">
        <f t="shared" si="10"/>
        <v>0</v>
      </c>
    </row>
    <row r="71" spans="1:36" ht="11.25" customHeight="1">
      <c r="A71" s="219">
        <v>10800072</v>
      </c>
      <c r="B71" s="220"/>
      <c r="C71" s="287" t="s">
        <v>1156</v>
      </c>
      <c r="D71" s="222">
        <v>258466023</v>
      </c>
      <c r="E71" s="222">
        <v>258436519</v>
      </c>
      <c r="F71" s="222">
        <v>258436519</v>
      </c>
      <c r="G71" s="222">
        <v>266301315</v>
      </c>
      <c r="H71" s="222">
        <v>266301315</v>
      </c>
      <c r="I71" s="222">
        <v>266301315</v>
      </c>
      <c r="J71" s="498">
        <v>271840800.38</v>
      </c>
      <c r="K71" s="498">
        <v>271840800.38</v>
      </c>
      <c r="L71" s="223">
        <v>271840800.38</v>
      </c>
      <c r="M71" s="223">
        <v>278945665.38</v>
      </c>
      <c r="N71" s="223">
        <v>278945665.38</v>
      </c>
      <c r="O71" s="223">
        <v>278945665.38</v>
      </c>
      <c r="P71" s="223">
        <v>284547781.38</v>
      </c>
      <c r="Q71" s="223">
        <f t="shared" si="0"/>
        <v>269970273.53916675</v>
      </c>
      <c r="R71" s="351"/>
      <c r="S71" s="309">
        <v>5</v>
      </c>
      <c r="T71" s="309" t="s">
        <v>1803</v>
      </c>
      <c r="U71" s="895"/>
      <c r="V71" s="16">
        <v>0</v>
      </c>
      <c r="W71" s="11">
        <v>0</v>
      </c>
      <c r="X71" s="17">
        <v>0</v>
      </c>
      <c r="Y71" s="16"/>
      <c r="Z71" s="11">
        <f>Q71</f>
        <v>269970273.53916675</v>
      </c>
      <c r="AA71" s="17">
        <f t="shared" si="15"/>
        <v>269970273.53916675</v>
      </c>
      <c r="AB71" s="16">
        <v>0</v>
      </c>
      <c r="AC71" s="11"/>
      <c r="AD71" s="17">
        <f t="shared" si="11"/>
        <v>0</v>
      </c>
      <c r="AE71" s="16">
        <v>0</v>
      </c>
      <c r="AF71" s="11">
        <v>0</v>
      </c>
      <c r="AG71" s="17">
        <v>0</v>
      </c>
      <c r="AH71" s="225"/>
      <c r="AI71" s="527"/>
      <c r="AJ71" s="16">
        <f t="shared" si="10"/>
        <v>0</v>
      </c>
    </row>
    <row r="72" spans="1:36" ht="11.25" customHeight="1">
      <c r="A72" s="219">
        <v>10800201</v>
      </c>
      <c r="B72" s="220"/>
      <c r="C72" s="287" t="s">
        <v>20</v>
      </c>
      <c r="D72" s="222">
        <v>0</v>
      </c>
      <c r="E72" s="222">
        <v>0</v>
      </c>
      <c r="F72" s="222">
        <v>0</v>
      </c>
      <c r="G72" s="222">
        <v>0</v>
      </c>
      <c r="H72" s="222">
        <v>0</v>
      </c>
      <c r="I72" s="222">
        <v>0</v>
      </c>
      <c r="J72" s="498">
        <v>0</v>
      </c>
      <c r="K72" s="498">
        <v>0</v>
      </c>
      <c r="L72" s="223">
        <v>0</v>
      </c>
      <c r="M72" s="223">
        <v>0</v>
      </c>
      <c r="N72" s="223">
        <v>0</v>
      </c>
      <c r="O72" s="223">
        <v>0</v>
      </c>
      <c r="P72" s="223">
        <v>0</v>
      </c>
      <c r="Q72" s="223">
        <f t="shared" ref="Q72:Q135" si="16">(D72+P72+SUM(E72:O72)*2)/24</f>
        <v>0</v>
      </c>
      <c r="R72" s="351">
        <v>17</v>
      </c>
      <c r="S72" s="309"/>
      <c r="T72" s="309">
        <v>24</v>
      </c>
      <c r="U72" s="895"/>
      <c r="V72" s="16">
        <v>0</v>
      </c>
      <c r="W72" s="11">
        <v>0</v>
      </c>
      <c r="X72" s="17">
        <v>0</v>
      </c>
      <c r="Y72" s="16">
        <f>Q72</f>
        <v>0</v>
      </c>
      <c r="Z72" s="11"/>
      <c r="AA72" s="17">
        <f t="shared" si="15"/>
        <v>0</v>
      </c>
      <c r="AB72" s="16"/>
      <c r="AC72" s="11">
        <v>0</v>
      </c>
      <c r="AD72" s="17">
        <f t="shared" si="11"/>
        <v>0</v>
      </c>
      <c r="AE72" s="16">
        <v>0</v>
      </c>
      <c r="AF72" s="11">
        <v>0</v>
      </c>
      <c r="AG72" s="17">
        <v>0</v>
      </c>
      <c r="AH72" s="225"/>
      <c r="AI72" s="527"/>
      <c r="AJ72" s="16">
        <f t="shared" si="10"/>
        <v>0</v>
      </c>
    </row>
    <row r="73" spans="1:36" ht="11.25" customHeight="1">
      <c r="A73" s="219">
        <v>10800202</v>
      </c>
      <c r="B73" s="220"/>
      <c r="C73" s="287" t="s">
        <v>559</v>
      </c>
      <c r="D73" s="222">
        <v>0</v>
      </c>
      <c r="E73" s="222">
        <v>0</v>
      </c>
      <c r="F73" s="222">
        <v>0</v>
      </c>
      <c r="G73" s="222">
        <v>0</v>
      </c>
      <c r="H73" s="222">
        <v>0</v>
      </c>
      <c r="I73" s="222">
        <v>0</v>
      </c>
      <c r="J73" s="498">
        <v>0</v>
      </c>
      <c r="K73" s="498">
        <v>0</v>
      </c>
      <c r="L73" s="223">
        <v>0</v>
      </c>
      <c r="M73" s="223">
        <v>0</v>
      </c>
      <c r="N73" s="223">
        <v>0</v>
      </c>
      <c r="O73" s="223">
        <v>0</v>
      </c>
      <c r="P73" s="223">
        <v>0</v>
      </c>
      <c r="Q73" s="223">
        <f t="shared" si="16"/>
        <v>0</v>
      </c>
      <c r="R73" s="351"/>
      <c r="S73" s="309">
        <v>5</v>
      </c>
      <c r="T73" s="309" t="s">
        <v>1803</v>
      </c>
      <c r="U73" s="895"/>
      <c r="V73" s="16">
        <v>0</v>
      </c>
      <c r="W73" s="11">
        <v>0</v>
      </c>
      <c r="X73" s="17">
        <v>0</v>
      </c>
      <c r="Y73" s="16"/>
      <c r="Z73" s="11">
        <f>Q73</f>
        <v>0</v>
      </c>
      <c r="AA73" s="17">
        <f t="shared" si="15"/>
        <v>0</v>
      </c>
      <c r="AB73" s="16">
        <v>0</v>
      </c>
      <c r="AC73" s="11"/>
      <c r="AD73" s="17">
        <f t="shared" si="11"/>
        <v>0</v>
      </c>
      <c r="AE73" s="16">
        <v>0</v>
      </c>
      <c r="AF73" s="11">
        <v>0</v>
      </c>
      <c r="AG73" s="17">
        <v>0</v>
      </c>
      <c r="AH73" s="225"/>
      <c r="AI73" s="527"/>
      <c r="AJ73" s="16">
        <f t="shared" si="10"/>
        <v>0</v>
      </c>
    </row>
    <row r="74" spans="1:36" ht="11.25" customHeight="1">
      <c r="A74" s="219">
        <v>10800203</v>
      </c>
      <c r="B74" s="220"/>
      <c r="C74" s="287" t="s">
        <v>560</v>
      </c>
      <c r="D74" s="222">
        <v>0</v>
      </c>
      <c r="E74" s="222">
        <v>0</v>
      </c>
      <c r="F74" s="222">
        <v>0</v>
      </c>
      <c r="G74" s="222">
        <v>0</v>
      </c>
      <c r="H74" s="222">
        <v>0</v>
      </c>
      <c r="I74" s="222">
        <v>0</v>
      </c>
      <c r="J74" s="498">
        <v>0</v>
      </c>
      <c r="K74" s="498">
        <v>0</v>
      </c>
      <c r="L74" s="223">
        <v>0</v>
      </c>
      <c r="M74" s="223">
        <v>0</v>
      </c>
      <c r="N74" s="223">
        <v>0</v>
      </c>
      <c r="O74" s="223">
        <v>0</v>
      </c>
      <c r="P74" s="223">
        <v>0</v>
      </c>
      <c r="Q74" s="223">
        <f t="shared" si="16"/>
        <v>0</v>
      </c>
      <c r="R74" s="351">
        <v>18</v>
      </c>
      <c r="S74" s="309" t="s">
        <v>1308</v>
      </c>
      <c r="T74" s="309" t="s">
        <v>1805</v>
      </c>
      <c r="U74" s="895"/>
      <c r="V74" s="16">
        <v>0</v>
      </c>
      <c r="W74" s="11">
        <v>0</v>
      </c>
      <c r="X74" s="17">
        <v>0</v>
      </c>
      <c r="Y74" s="16">
        <f>Q74*$Y$5</f>
        <v>0</v>
      </c>
      <c r="Z74" s="11">
        <f>Q74*Z5</f>
        <v>0</v>
      </c>
      <c r="AA74" s="17">
        <f t="shared" si="15"/>
        <v>0</v>
      </c>
      <c r="AB74" s="16"/>
      <c r="AC74" s="11"/>
      <c r="AD74" s="17">
        <f t="shared" si="11"/>
        <v>0</v>
      </c>
      <c r="AE74" s="16">
        <v>0</v>
      </c>
      <c r="AF74" s="11">
        <v>0</v>
      </c>
      <c r="AG74" s="17">
        <v>0</v>
      </c>
      <c r="AH74" s="225"/>
      <c r="AI74" s="527"/>
      <c r="AJ74" s="16">
        <f t="shared" ref="AJ74:AJ105" si="17">Q74-X74-AA74-AD74-AG74-AH74</f>
        <v>0</v>
      </c>
    </row>
    <row r="75" spans="1:36" ht="11.25" customHeight="1">
      <c r="A75" s="219">
        <v>10800501</v>
      </c>
      <c r="B75" s="220"/>
      <c r="C75" s="287" t="s">
        <v>563</v>
      </c>
      <c r="D75" s="222">
        <v>-3387789053</v>
      </c>
      <c r="E75" s="222">
        <v>-3403998855.0900002</v>
      </c>
      <c r="F75" s="222">
        <v>-3419124740.4400001</v>
      </c>
      <c r="G75" s="222">
        <v>-3427591040.75</v>
      </c>
      <c r="H75" s="222">
        <v>-3450954641.5799999</v>
      </c>
      <c r="I75" s="222">
        <v>-3468333974</v>
      </c>
      <c r="J75" s="498">
        <v>-3482101214.5</v>
      </c>
      <c r="K75" s="498">
        <v>-3499612228.8200002</v>
      </c>
      <c r="L75" s="223">
        <v>-3517649549.5900002</v>
      </c>
      <c r="M75" s="223">
        <v>-3522420379.1100001</v>
      </c>
      <c r="N75" s="223">
        <v>-3538756823.77</v>
      </c>
      <c r="O75" s="223">
        <v>-3518786188.8400002</v>
      </c>
      <c r="P75" s="223">
        <v>-3530675016.4699998</v>
      </c>
      <c r="Q75" s="223">
        <f t="shared" si="16"/>
        <v>-3475713472.6020837</v>
      </c>
      <c r="R75" s="351" t="s">
        <v>1752</v>
      </c>
      <c r="S75" s="309"/>
      <c r="T75" s="309" t="s">
        <v>591</v>
      </c>
      <c r="U75" s="895"/>
      <c r="V75" s="16">
        <v>0</v>
      </c>
      <c r="W75" s="11">
        <v>0</v>
      </c>
      <c r="X75" s="17">
        <v>0</v>
      </c>
      <c r="Y75" s="16">
        <f>Q75</f>
        <v>-3475713472.6020837</v>
      </c>
      <c r="Z75" s="11"/>
      <c r="AA75" s="17">
        <f t="shared" si="15"/>
        <v>-3475713472.6020837</v>
      </c>
      <c r="AB75" s="16"/>
      <c r="AC75" s="11">
        <v>0</v>
      </c>
      <c r="AD75" s="17">
        <f t="shared" si="11"/>
        <v>0</v>
      </c>
      <c r="AE75" s="16">
        <v>0</v>
      </c>
      <c r="AF75" s="11">
        <v>0</v>
      </c>
      <c r="AG75" s="17">
        <v>0</v>
      </c>
      <c r="AH75" s="225"/>
      <c r="AI75" s="527"/>
      <c r="AJ75" s="16">
        <f t="shared" si="17"/>
        <v>0</v>
      </c>
    </row>
    <row r="76" spans="1:36" ht="11.25" customHeight="1">
      <c r="A76" s="219">
        <v>10800502</v>
      </c>
      <c r="B76" s="220"/>
      <c r="C76" s="287" t="s">
        <v>564</v>
      </c>
      <c r="D76" s="222">
        <v>-1253617104.6700001</v>
      </c>
      <c r="E76" s="222">
        <v>-1261030046.4200001</v>
      </c>
      <c r="F76" s="222">
        <v>-1268552527.8099999</v>
      </c>
      <c r="G76" s="222">
        <v>-1276917376.4200001</v>
      </c>
      <c r="H76" s="222">
        <v>-1283094528.3399999</v>
      </c>
      <c r="I76" s="222">
        <v>-1290316273.4000001</v>
      </c>
      <c r="J76" s="498">
        <v>-1292407939.9300001</v>
      </c>
      <c r="K76" s="498">
        <v>-1300264872.97</v>
      </c>
      <c r="L76" s="223">
        <v>-1307810422.8199999</v>
      </c>
      <c r="M76" s="223">
        <v>-1318552013.1199999</v>
      </c>
      <c r="N76" s="223">
        <v>-1327713245.27</v>
      </c>
      <c r="O76" s="223">
        <v>-1336539075.03</v>
      </c>
      <c r="P76" s="223">
        <v>-1342374388.2</v>
      </c>
      <c r="Q76" s="223">
        <f t="shared" si="16"/>
        <v>-1296766172.3304167</v>
      </c>
      <c r="R76" s="351"/>
      <c r="S76" s="309" t="s">
        <v>1972</v>
      </c>
      <c r="T76" s="309" t="s">
        <v>1803</v>
      </c>
      <c r="U76" s="895"/>
      <c r="V76" s="16">
        <v>0</v>
      </c>
      <c r="W76" s="11">
        <v>0</v>
      </c>
      <c r="X76" s="17">
        <v>0</v>
      </c>
      <c r="Y76" s="16"/>
      <c r="Z76" s="11">
        <f>Q76</f>
        <v>-1296766172.3304167</v>
      </c>
      <c r="AA76" s="17">
        <f t="shared" si="15"/>
        <v>-1296766172.3304167</v>
      </c>
      <c r="AB76" s="16">
        <v>0</v>
      </c>
      <c r="AC76" s="11"/>
      <c r="AD76" s="17">
        <f t="shared" si="11"/>
        <v>0</v>
      </c>
      <c r="AE76" s="16">
        <v>0</v>
      </c>
      <c r="AF76" s="11">
        <v>0</v>
      </c>
      <c r="AG76" s="17">
        <v>0</v>
      </c>
      <c r="AH76" s="225"/>
      <c r="AI76" s="527"/>
      <c r="AJ76" s="16">
        <f t="shared" si="17"/>
        <v>0</v>
      </c>
    </row>
    <row r="77" spans="1:36" ht="11.25" customHeight="1">
      <c r="A77" s="219">
        <v>10800503</v>
      </c>
      <c r="B77" s="220"/>
      <c r="C77" s="287" t="s">
        <v>1072</v>
      </c>
      <c r="D77" s="222">
        <v>-96990383.569999993</v>
      </c>
      <c r="E77" s="222">
        <v>-98769079.450000003</v>
      </c>
      <c r="F77" s="222">
        <v>-100565337.55</v>
      </c>
      <c r="G77" s="222">
        <v>-102518259.19</v>
      </c>
      <c r="H77" s="222">
        <v>-104320238.34</v>
      </c>
      <c r="I77" s="222">
        <v>-104629830.56</v>
      </c>
      <c r="J77" s="498">
        <v>-106646452.93000001</v>
      </c>
      <c r="K77" s="498">
        <v>-108657591.84</v>
      </c>
      <c r="L77" s="223">
        <v>-110159767.90000001</v>
      </c>
      <c r="M77" s="223">
        <v>-112218420.17</v>
      </c>
      <c r="N77" s="223">
        <v>-114253312.03</v>
      </c>
      <c r="O77" s="223">
        <v>-115698258.67</v>
      </c>
      <c r="P77" s="223">
        <v>-115936353.68000001</v>
      </c>
      <c r="Q77" s="223">
        <f t="shared" si="16"/>
        <v>-107074993.10458332</v>
      </c>
      <c r="R77" s="351">
        <v>18</v>
      </c>
      <c r="S77" s="309" t="s">
        <v>1308</v>
      </c>
      <c r="T77" s="309" t="s">
        <v>1805</v>
      </c>
      <c r="U77" s="895"/>
      <c r="V77" s="16">
        <v>0</v>
      </c>
      <c r="W77" s="11">
        <v>0</v>
      </c>
      <c r="X77" s="17">
        <v>0</v>
      </c>
      <c r="Y77" s="16">
        <f>Q77*$Y$5</f>
        <v>-71932980.367659077</v>
      </c>
      <c r="Z77" s="11">
        <f>Q77*Z5</f>
        <v>-35142012.736924246</v>
      </c>
      <c r="AA77" s="17">
        <f t="shared" si="15"/>
        <v>-107074993.10458332</v>
      </c>
      <c r="AB77" s="16"/>
      <c r="AC77" s="11"/>
      <c r="AD77" s="17">
        <f t="shared" si="11"/>
        <v>0</v>
      </c>
      <c r="AE77" s="16">
        <v>0</v>
      </c>
      <c r="AF77" s="11">
        <v>0</v>
      </c>
      <c r="AG77" s="17">
        <v>0</v>
      </c>
      <c r="AH77" s="225"/>
      <c r="AI77" s="527"/>
      <c r="AJ77" s="16">
        <f t="shared" si="17"/>
        <v>0</v>
      </c>
    </row>
    <row r="78" spans="1:36" ht="11.25" customHeight="1">
      <c r="A78" s="219">
        <v>10800541</v>
      </c>
      <c r="B78" s="220"/>
      <c r="C78" s="287" t="s">
        <v>96</v>
      </c>
      <c r="D78" s="222">
        <v>7585764.5599999996</v>
      </c>
      <c r="E78" s="222">
        <v>9592111.3000000007</v>
      </c>
      <c r="F78" s="222">
        <v>8583513.8599999994</v>
      </c>
      <c r="G78" s="222">
        <v>9059311.0099999998</v>
      </c>
      <c r="H78" s="222">
        <v>9514997.9199999999</v>
      </c>
      <c r="I78" s="222">
        <v>9943857.3900000006</v>
      </c>
      <c r="J78" s="498">
        <v>9550707.2799999993</v>
      </c>
      <c r="K78" s="498">
        <v>9677929.0999999996</v>
      </c>
      <c r="L78" s="223">
        <v>10103962.789999999</v>
      </c>
      <c r="M78" s="223">
        <v>10276539.359999999</v>
      </c>
      <c r="N78" s="223">
        <v>11023773.01</v>
      </c>
      <c r="O78" s="223">
        <v>11684522.699999999</v>
      </c>
      <c r="P78" s="223">
        <v>9752724.9100000001</v>
      </c>
      <c r="Q78" s="223">
        <f t="shared" si="16"/>
        <v>9806705.8712500017</v>
      </c>
      <c r="R78" s="351" t="s">
        <v>1752</v>
      </c>
      <c r="S78" s="309"/>
      <c r="T78" s="309" t="s">
        <v>591</v>
      </c>
      <c r="U78" s="895"/>
      <c r="V78" s="16">
        <v>0</v>
      </c>
      <c r="W78" s="11">
        <v>0</v>
      </c>
      <c r="X78" s="17">
        <v>0</v>
      </c>
      <c r="Y78" s="16">
        <f>Q78</f>
        <v>9806705.8712500017</v>
      </c>
      <c r="Z78" s="11"/>
      <c r="AA78" s="17">
        <f t="shared" si="15"/>
        <v>9806705.8712500017</v>
      </c>
      <c r="AB78" s="16"/>
      <c r="AC78" s="11">
        <v>0</v>
      </c>
      <c r="AD78" s="17">
        <f t="shared" si="11"/>
        <v>0</v>
      </c>
      <c r="AE78" s="16">
        <v>0</v>
      </c>
      <c r="AF78" s="11">
        <v>0</v>
      </c>
      <c r="AG78" s="17">
        <v>0</v>
      </c>
      <c r="AH78" s="225"/>
      <c r="AI78" s="527"/>
      <c r="AJ78" s="16">
        <f t="shared" si="17"/>
        <v>0</v>
      </c>
    </row>
    <row r="79" spans="1:36" ht="11.25" customHeight="1">
      <c r="A79" s="219">
        <v>10800543</v>
      </c>
      <c r="B79" s="220"/>
      <c r="C79" s="287" t="s">
        <v>97</v>
      </c>
      <c r="D79" s="222">
        <v>238364.95</v>
      </c>
      <c r="E79" s="222">
        <v>237683.59</v>
      </c>
      <c r="F79" s="222">
        <v>174752.75</v>
      </c>
      <c r="G79" s="222">
        <v>278113.52</v>
      </c>
      <c r="H79" s="222">
        <v>278123.03999999998</v>
      </c>
      <c r="I79" s="222">
        <v>34918.54</v>
      </c>
      <c r="J79" s="498">
        <v>62138.5</v>
      </c>
      <c r="K79" s="498">
        <v>41025.58</v>
      </c>
      <c r="L79" s="223">
        <v>44974.16</v>
      </c>
      <c r="M79" s="223">
        <v>71457.19</v>
      </c>
      <c r="N79" s="223">
        <v>67133.100000000006</v>
      </c>
      <c r="O79" s="223">
        <v>44869.85</v>
      </c>
      <c r="P79" s="223">
        <v>53802.11</v>
      </c>
      <c r="Q79" s="223">
        <f t="shared" si="16"/>
        <v>123439.44583333335</v>
      </c>
      <c r="R79" s="351">
        <v>18</v>
      </c>
      <c r="S79" s="309" t="s">
        <v>1308</v>
      </c>
      <c r="T79" s="309" t="s">
        <v>1805</v>
      </c>
      <c r="U79" s="895"/>
      <c r="V79" s="16">
        <v>0</v>
      </c>
      <c r="W79" s="11">
        <v>0</v>
      </c>
      <c r="X79" s="17">
        <v>0</v>
      </c>
      <c r="Y79" s="16">
        <f>Q79*$Y$5</f>
        <v>82926.619710833329</v>
      </c>
      <c r="Z79" s="11">
        <f>Q79*Z5</f>
        <v>40512.826122500002</v>
      </c>
      <c r="AA79" s="17">
        <f t="shared" si="15"/>
        <v>123439.44583333335</v>
      </c>
      <c r="AB79" s="16"/>
      <c r="AC79" s="11"/>
      <c r="AD79" s="17">
        <f t="shared" si="11"/>
        <v>0</v>
      </c>
      <c r="AE79" s="16">
        <v>0</v>
      </c>
      <c r="AF79" s="11">
        <v>0</v>
      </c>
      <c r="AG79" s="17">
        <v>0</v>
      </c>
      <c r="AH79" s="225"/>
      <c r="AI79" s="527"/>
      <c r="AJ79" s="16">
        <f t="shared" si="17"/>
        <v>0</v>
      </c>
    </row>
    <row r="80" spans="1:36" ht="11.25" customHeight="1">
      <c r="A80" s="219">
        <v>10800552</v>
      </c>
      <c r="B80" s="220"/>
      <c r="C80" s="287" t="s">
        <v>288</v>
      </c>
      <c r="D80" s="222">
        <v>2624634.81</v>
      </c>
      <c r="E80" s="222">
        <v>3102846.1</v>
      </c>
      <c r="F80" s="222">
        <v>3454758.04</v>
      </c>
      <c r="G80" s="222">
        <v>4305874.82</v>
      </c>
      <c r="H80" s="222">
        <v>4323990.05</v>
      </c>
      <c r="I80" s="222">
        <v>4663529.5999999996</v>
      </c>
      <c r="J80" s="498">
        <v>3846776.94</v>
      </c>
      <c r="K80" s="498">
        <v>3901845.84</v>
      </c>
      <c r="L80" s="223">
        <v>4335653.3899999997</v>
      </c>
      <c r="M80" s="223">
        <v>4990369.99</v>
      </c>
      <c r="N80" s="223">
        <v>5547194.5499999998</v>
      </c>
      <c r="O80" s="223">
        <v>6115615.8300000001</v>
      </c>
      <c r="P80" s="223">
        <v>3665303.16</v>
      </c>
      <c r="Q80" s="223">
        <f t="shared" si="16"/>
        <v>4311118.6779166665</v>
      </c>
      <c r="R80" s="351"/>
      <c r="S80" s="309">
        <v>5</v>
      </c>
      <c r="T80" s="309" t="s">
        <v>1803</v>
      </c>
      <c r="U80" s="895"/>
      <c r="V80" s="16">
        <v>0</v>
      </c>
      <c r="W80" s="11">
        <v>0</v>
      </c>
      <c r="X80" s="17">
        <v>0</v>
      </c>
      <c r="Y80" s="16"/>
      <c r="Z80" s="11">
        <f>Q80</f>
        <v>4311118.6779166665</v>
      </c>
      <c r="AA80" s="17">
        <f t="shared" si="15"/>
        <v>4311118.6779166665</v>
      </c>
      <c r="AB80" s="16">
        <v>0</v>
      </c>
      <c r="AC80" s="11"/>
      <c r="AD80" s="17">
        <f t="shared" si="11"/>
        <v>0</v>
      </c>
      <c r="AE80" s="16">
        <v>0</v>
      </c>
      <c r="AF80" s="11">
        <v>0</v>
      </c>
      <c r="AG80" s="17">
        <v>0</v>
      </c>
      <c r="AH80" s="225"/>
      <c r="AI80" s="527"/>
      <c r="AJ80" s="16">
        <f t="shared" si="17"/>
        <v>0</v>
      </c>
    </row>
    <row r="81" spans="1:36" ht="22.5" customHeight="1">
      <c r="A81" s="219">
        <v>10800601</v>
      </c>
      <c r="B81" s="220"/>
      <c r="C81" s="287" t="s">
        <v>2983</v>
      </c>
      <c r="D81" s="222">
        <v>0</v>
      </c>
      <c r="E81" s="222">
        <v>46500</v>
      </c>
      <c r="F81" s="222">
        <v>0</v>
      </c>
      <c r="G81" s="222">
        <v>0</v>
      </c>
      <c r="H81" s="222">
        <v>0</v>
      </c>
      <c r="I81" s="222">
        <v>0</v>
      </c>
      <c r="J81" s="498">
        <v>0</v>
      </c>
      <c r="K81" s="498">
        <v>0</v>
      </c>
      <c r="L81" s="223">
        <v>0</v>
      </c>
      <c r="M81" s="223">
        <v>0</v>
      </c>
      <c r="N81" s="223">
        <v>0</v>
      </c>
      <c r="O81" s="223">
        <v>0</v>
      </c>
      <c r="P81" s="223">
        <v>0</v>
      </c>
      <c r="Q81" s="223">
        <f t="shared" si="16"/>
        <v>3875</v>
      </c>
      <c r="R81" s="351" t="s">
        <v>1752</v>
      </c>
      <c r="S81" s="309"/>
      <c r="T81" s="309" t="s">
        <v>591</v>
      </c>
      <c r="U81" s="895"/>
      <c r="V81" s="16">
        <v>0</v>
      </c>
      <c r="W81" s="11">
        <v>0</v>
      </c>
      <c r="X81" s="17">
        <v>0</v>
      </c>
      <c r="Y81" s="16">
        <f>Q81</f>
        <v>3875</v>
      </c>
      <c r="Z81" s="11"/>
      <c r="AA81" s="17">
        <f t="shared" si="15"/>
        <v>3875</v>
      </c>
      <c r="AB81" s="16"/>
      <c r="AC81" s="11">
        <v>0</v>
      </c>
      <c r="AD81" s="17">
        <f t="shared" ref="AD81" si="18">SUM(AB81:AC81)</f>
        <v>0</v>
      </c>
      <c r="AE81" s="16">
        <v>0</v>
      </c>
      <c r="AF81" s="11">
        <v>0</v>
      </c>
      <c r="AG81" s="17">
        <v>0</v>
      </c>
      <c r="AH81" s="225"/>
      <c r="AI81" s="527"/>
      <c r="AJ81" s="16">
        <f t="shared" si="17"/>
        <v>0</v>
      </c>
    </row>
    <row r="82" spans="1:36" ht="22.5" customHeight="1">
      <c r="A82" s="219">
        <v>10800602</v>
      </c>
      <c r="B82" s="220"/>
      <c r="C82" s="287" t="s">
        <v>2952</v>
      </c>
      <c r="D82" s="222">
        <v>0</v>
      </c>
      <c r="E82" s="222">
        <v>0</v>
      </c>
      <c r="F82" s="222">
        <v>0</v>
      </c>
      <c r="G82" s="222">
        <v>85.18</v>
      </c>
      <c r="H82" s="222">
        <v>0</v>
      </c>
      <c r="I82" s="222">
        <v>0</v>
      </c>
      <c r="J82" s="498">
        <v>0</v>
      </c>
      <c r="K82" s="498">
        <v>0</v>
      </c>
      <c r="L82" s="223">
        <v>0</v>
      </c>
      <c r="M82" s="223">
        <v>0</v>
      </c>
      <c r="N82" s="223">
        <v>0</v>
      </c>
      <c r="O82" s="223">
        <v>0</v>
      </c>
      <c r="P82" s="223">
        <v>0</v>
      </c>
      <c r="Q82" s="223">
        <f t="shared" si="16"/>
        <v>7.0983333333333336</v>
      </c>
      <c r="R82" s="351"/>
      <c r="S82" s="309" t="s">
        <v>1972</v>
      </c>
      <c r="T82" s="309" t="s">
        <v>1803</v>
      </c>
      <c r="U82" s="895"/>
      <c r="V82" s="16">
        <v>0</v>
      </c>
      <c r="W82" s="11">
        <v>0</v>
      </c>
      <c r="X82" s="17">
        <v>0</v>
      </c>
      <c r="Y82" s="16"/>
      <c r="Z82" s="11">
        <f>Q82</f>
        <v>7.0983333333333336</v>
      </c>
      <c r="AA82" s="17">
        <f t="shared" si="15"/>
        <v>7.0983333333333336</v>
      </c>
      <c r="AB82" s="16">
        <v>0</v>
      </c>
      <c r="AC82" s="11"/>
      <c r="AD82" s="17">
        <f t="shared" ref="AD82" si="19">SUM(AB82:AC82)</f>
        <v>0</v>
      </c>
      <c r="AE82" s="16">
        <v>0</v>
      </c>
      <c r="AF82" s="11">
        <v>0</v>
      </c>
      <c r="AG82" s="17">
        <v>0</v>
      </c>
      <c r="AH82" s="225"/>
      <c r="AI82" s="527"/>
      <c r="AJ82" s="16">
        <f t="shared" si="17"/>
        <v>0</v>
      </c>
    </row>
    <row r="83" spans="1:36" ht="22.5" customHeight="1">
      <c r="A83" s="219">
        <v>10800603</v>
      </c>
      <c r="B83" s="220"/>
      <c r="C83" s="287" t="s">
        <v>2984</v>
      </c>
      <c r="D83" s="222">
        <v>0</v>
      </c>
      <c r="E83" s="222">
        <v>0</v>
      </c>
      <c r="F83" s="222">
        <v>0</v>
      </c>
      <c r="G83" s="222">
        <v>0</v>
      </c>
      <c r="H83" s="222">
        <v>0</v>
      </c>
      <c r="I83" s="222">
        <v>0</v>
      </c>
      <c r="J83" s="498">
        <v>0</v>
      </c>
      <c r="K83" s="498">
        <v>0</v>
      </c>
      <c r="L83" s="223">
        <v>0</v>
      </c>
      <c r="M83" s="223">
        <v>0</v>
      </c>
      <c r="N83" s="223">
        <v>0</v>
      </c>
      <c r="O83" s="223">
        <v>0</v>
      </c>
      <c r="P83" s="223">
        <v>0</v>
      </c>
      <c r="Q83" s="223">
        <f t="shared" si="16"/>
        <v>0</v>
      </c>
      <c r="R83" s="351" t="s">
        <v>1010</v>
      </c>
      <c r="S83" s="309" t="s">
        <v>1308</v>
      </c>
      <c r="T83" s="309" t="s">
        <v>1805</v>
      </c>
      <c r="U83" s="895"/>
      <c r="V83" s="16">
        <v>0</v>
      </c>
      <c r="W83" s="11">
        <v>0</v>
      </c>
      <c r="X83" s="17">
        <v>0</v>
      </c>
      <c r="Y83" s="16">
        <f>Q83*$Y$5</f>
        <v>0</v>
      </c>
      <c r="Z83" s="11">
        <f>Q83*Z5</f>
        <v>0</v>
      </c>
      <c r="AA83" s="17">
        <f t="shared" si="15"/>
        <v>0</v>
      </c>
      <c r="AB83" s="16"/>
      <c r="AC83" s="11"/>
      <c r="AD83" s="17">
        <f t="shared" ref="AD83" si="20">SUM(AB83:AC83)</f>
        <v>0</v>
      </c>
      <c r="AE83" s="16">
        <v>0</v>
      </c>
      <c r="AF83" s="11">
        <v>0</v>
      </c>
      <c r="AG83" s="17">
        <v>0</v>
      </c>
      <c r="AH83" s="225"/>
      <c r="AI83" s="527"/>
      <c r="AJ83" s="16">
        <f t="shared" si="17"/>
        <v>0</v>
      </c>
    </row>
    <row r="84" spans="1:36" ht="11.25" customHeight="1">
      <c r="A84" s="219">
        <v>10891001</v>
      </c>
      <c r="B84" s="220"/>
      <c r="C84" s="287" t="s">
        <v>1355</v>
      </c>
      <c r="D84" s="222">
        <v>0</v>
      </c>
      <c r="E84" s="222">
        <v>0</v>
      </c>
      <c r="F84" s="222">
        <v>0</v>
      </c>
      <c r="G84" s="222">
        <v>0</v>
      </c>
      <c r="H84" s="222">
        <v>0</v>
      </c>
      <c r="I84" s="222">
        <v>0</v>
      </c>
      <c r="J84" s="498">
        <v>0</v>
      </c>
      <c r="K84" s="498">
        <v>0</v>
      </c>
      <c r="L84" s="223">
        <v>0</v>
      </c>
      <c r="M84" s="223">
        <v>0</v>
      </c>
      <c r="N84" s="223">
        <v>0</v>
      </c>
      <c r="O84" s="223">
        <v>0</v>
      </c>
      <c r="P84" s="223">
        <v>0</v>
      </c>
      <c r="Q84" s="223">
        <f t="shared" si="16"/>
        <v>0</v>
      </c>
      <c r="R84" s="351">
        <v>17</v>
      </c>
      <c r="S84" s="309"/>
      <c r="T84" s="309">
        <v>24</v>
      </c>
      <c r="U84" s="895"/>
      <c r="V84" s="16">
        <v>0</v>
      </c>
      <c r="W84" s="11">
        <v>0</v>
      </c>
      <c r="X84" s="17">
        <v>0</v>
      </c>
      <c r="Y84" s="16">
        <f>Q84</f>
        <v>0</v>
      </c>
      <c r="Z84" s="11"/>
      <c r="AA84" s="17">
        <f t="shared" si="15"/>
        <v>0</v>
      </c>
      <c r="AB84" s="16">
        <f>$Q84</f>
        <v>0</v>
      </c>
      <c r="AC84" s="11">
        <v>0</v>
      </c>
      <c r="AD84" s="17">
        <f t="shared" si="11"/>
        <v>0</v>
      </c>
      <c r="AE84" s="16">
        <v>0</v>
      </c>
      <c r="AF84" s="11">
        <v>0</v>
      </c>
      <c r="AG84" s="17">
        <v>0</v>
      </c>
      <c r="AH84" s="225"/>
      <c r="AI84" s="527"/>
      <c r="AJ84" s="16">
        <f t="shared" si="17"/>
        <v>0</v>
      </c>
    </row>
    <row r="85" spans="1:36" ht="11.25" customHeight="1">
      <c r="A85" s="219">
        <v>11100001</v>
      </c>
      <c r="B85" s="220"/>
      <c r="C85" s="287" t="s">
        <v>1361</v>
      </c>
      <c r="D85" s="222">
        <v>0</v>
      </c>
      <c r="E85" s="222">
        <v>0</v>
      </c>
      <c r="F85" s="222">
        <v>0</v>
      </c>
      <c r="G85" s="222">
        <v>0</v>
      </c>
      <c r="H85" s="222">
        <v>0</v>
      </c>
      <c r="I85" s="222">
        <v>0</v>
      </c>
      <c r="J85" s="498">
        <v>0</v>
      </c>
      <c r="K85" s="498">
        <v>0</v>
      </c>
      <c r="L85" s="223">
        <v>0</v>
      </c>
      <c r="M85" s="223">
        <v>0</v>
      </c>
      <c r="N85" s="223">
        <v>0</v>
      </c>
      <c r="O85" s="223">
        <v>0</v>
      </c>
      <c r="P85" s="223">
        <v>0</v>
      </c>
      <c r="Q85" s="223">
        <f t="shared" si="16"/>
        <v>0</v>
      </c>
      <c r="R85" s="351">
        <v>19</v>
      </c>
      <c r="S85" s="309"/>
      <c r="T85" s="309">
        <v>24</v>
      </c>
      <c r="U85" s="895"/>
      <c r="V85" s="16">
        <v>0</v>
      </c>
      <c r="W85" s="11">
        <v>0</v>
      </c>
      <c r="X85" s="17">
        <v>0</v>
      </c>
      <c r="Y85" s="16">
        <f>Q85</f>
        <v>0</v>
      </c>
      <c r="Z85" s="11"/>
      <c r="AA85" s="17">
        <f t="shared" si="15"/>
        <v>0</v>
      </c>
      <c r="AB85" s="16"/>
      <c r="AC85" s="11">
        <v>0</v>
      </c>
      <c r="AD85" s="17">
        <f t="shared" si="11"/>
        <v>0</v>
      </c>
      <c r="AE85" s="16">
        <v>0</v>
      </c>
      <c r="AF85" s="11">
        <v>0</v>
      </c>
      <c r="AG85" s="17">
        <v>0</v>
      </c>
      <c r="AH85" s="225"/>
      <c r="AI85" s="527"/>
      <c r="AJ85" s="16">
        <f t="shared" si="17"/>
        <v>0</v>
      </c>
    </row>
    <row r="86" spans="1:36" ht="11.25" customHeight="1">
      <c r="A86" s="219">
        <v>11100002</v>
      </c>
      <c r="B86" s="220"/>
      <c r="C86" s="287" t="s">
        <v>1147</v>
      </c>
      <c r="D86" s="222">
        <v>0</v>
      </c>
      <c r="E86" s="222">
        <v>0</v>
      </c>
      <c r="F86" s="222">
        <v>0</v>
      </c>
      <c r="G86" s="222">
        <v>0</v>
      </c>
      <c r="H86" s="222">
        <v>0</v>
      </c>
      <c r="I86" s="222">
        <v>0</v>
      </c>
      <c r="J86" s="498">
        <v>0</v>
      </c>
      <c r="K86" s="498">
        <v>0</v>
      </c>
      <c r="L86" s="223">
        <v>0</v>
      </c>
      <c r="M86" s="223">
        <v>0</v>
      </c>
      <c r="N86" s="223">
        <v>0</v>
      </c>
      <c r="O86" s="223">
        <v>0</v>
      </c>
      <c r="P86" s="223">
        <v>0</v>
      </c>
      <c r="Q86" s="223">
        <f t="shared" si="16"/>
        <v>0</v>
      </c>
      <c r="R86" s="351"/>
      <c r="S86" s="309">
        <v>5</v>
      </c>
      <c r="T86" s="309" t="s">
        <v>1803</v>
      </c>
      <c r="U86" s="895"/>
      <c r="V86" s="16">
        <v>0</v>
      </c>
      <c r="W86" s="11">
        <v>0</v>
      </c>
      <c r="X86" s="17">
        <v>0</v>
      </c>
      <c r="Y86" s="16"/>
      <c r="Z86" s="11">
        <f>Q86</f>
        <v>0</v>
      </c>
      <c r="AA86" s="17">
        <f t="shared" si="15"/>
        <v>0</v>
      </c>
      <c r="AB86" s="16">
        <v>0</v>
      </c>
      <c r="AC86" s="11"/>
      <c r="AD86" s="17">
        <f t="shared" si="11"/>
        <v>0</v>
      </c>
      <c r="AE86" s="16">
        <v>0</v>
      </c>
      <c r="AF86" s="11">
        <v>0</v>
      </c>
      <c r="AG86" s="17">
        <v>0</v>
      </c>
      <c r="AH86" s="225"/>
      <c r="AI86" s="527"/>
      <c r="AJ86" s="16">
        <f t="shared" si="17"/>
        <v>0</v>
      </c>
    </row>
    <row r="87" spans="1:36" ht="11.25" customHeight="1">
      <c r="A87" s="219">
        <v>11100003</v>
      </c>
      <c r="B87" s="220"/>
      <c r="C87" s="287" t="s">
        <v>1148</v>
      </c>
      <c r="D87" s="222">
        <v>0</v>
      </c>
      <c r="E87" s="222">
        <v>0</v>
      </c>
      <c r="F87" s="222">
        <v>0</v>
      </c>
      <c r="G87" s="222">
        <v>0</v>
      </c>
      <c r="H87" s="222">
        <v>0</v>
      </c>
      <c r="I87" s="222">
        <v>0</v>
      </c>
      <c r="J87" s="498">
        <v>0</v>
      </c>
      <c r="K87" s="498">
        <v>0</v>
      </c>
      <c r="L87" s="223">
        <v>0</v>
      </c>
      <c r="M87" s="223">
        <v>0</v>
      </c>
      <c r="N87" s="223">
        <v>0</v>
      </c>
      <c r="O87" s="223">
        <v>0</v>
      </c>
      <c r="P87" s="223">
        <v>0</v>
      </c>
      <c r="Q87" s="223">
        <f t="shared" si="16"/>
        <v>0</v>
      </c>
      <c r="R87" s="351">
        <v>20</v>
      </c>
      <c r="S87" s="309" t="s">
        <v>1308</v>
      </c>
      <c r="T87" s="309" t="s">
        <v>1805</v>
      </c>
      <c r="U87" s="895"/>
      <c r="V87" s="16">
        <v>0</v>
      </c>
      <c r="W87" s="11">
        <v>0</v>
      </c>
      <c r="X87" s="17">
        <v>0</v>
      </c>
      <c r="Y87" s="16">
        <f>Q87*$Y$5</f>
        <v>0</v>
      </c>
      <c r="Z87" s="11">
        <f>Q87*Z5</f>
        <v>0</v>
      </c>
      <c r="AA87" s="17">
        <f t="shared" si="15"/>
        <v>0</v>
      </c>
      <c r="AB87" s="16"/>
      <c r="AC87" s="11"/>
      <c r="AD87" s="17">
        <f t="shared" si="11"/>
        <v>0</v>
      </c>
      <c r="AE87" s="16">
        <v>0</v>
      </c>
      <c r="AF87" s="11">
        <v>0</v>
      </c>
      <c r="AG87" s="17">
        <v>0</v>
      </c>
      <c r="AH87" s="225"/>
      <c r="AI87" s="527"/>
      <c r="AJ87" s="16">
        <f t="shared" si="17"/>
        <v>0</v>
      </c>
    </row>
    <row r="88" spans="1:36" ht="11.25" customHeight="1">
      <c r="A88" s="219">
        <v>11100091</v>
      </c>
      <c r="B88" s="220"/>
      <c r="C88" s="287" t="s">
        <v>1653</v>
      </c>
      <c r="D88" s="222">
        <v>0</v>
      </c>
      <c r="E88" s="222">
        <v>0</v>
      </c>
      <c r="F88" s="222">
        <v>0</v>
      </c>
      <c r="G88" s="222">
        <v>0</v>
      </c>
      <c r="H88" s="222">
        <v>0</v>
      </c>
      <c r="I88" s="222">
        <v>0</v>
      </c>
      <c r="J88" s="498">
        <v>0</v>
      </c>
      <c r="K88" s="498">
        <v>0</v>
      </c>
      <c r="L88" s="223">
        <v>0</v>
      </c>
      <c r="M88" s="223">
        <v>0</v>
      </c>
      <c r="N88" s="223">
        <v>0</v>
      </c>
      <c r="O88" s="223">
        <v>0</v>
      </c>
      <c r="P88" s="223">
        <v>0</v>
      </c>
      <c r="Q88" s="223">
        <f t="shared" si="16"/>
        <v>0</v>
      </c>
      <c r="R88" s="351">
        <v>19</v>
      </c>
      <c r="S88" s="309"/>
      <c r="T88" s="309">
        <v>24</v>
      </c>
      <c r="U88" s="895"/>
      <c r="V88" s="16">
        <v>0</v>
      </c>
      <c r="W88" s="11">
        <v>0</v>
      </c>
      <c r="X88" s="17">
        <v>0</v>
      </c>
      <c r="Y88" s="16">
        <f>Q88</f>
        <v>0</v>
      </c>
      <c r="Z88" s="11"/>
      <c r="AA88" s="17">
        <f t="shared" si="15"/>
        <v>0</v>
      </c>
      <c r="AB88" s="16">
        <f>$Q88</f>
        <v>0</v>
      </c>
      <c r="AC88" s="11">
        <v>0</v>
      </c>
      <c r="AD88" s="17">
        <f t="shared" si="11"/>
        <v>0</v>
      </c>
      <c r="AE88" s="16">
        <v>0</v>
      </c>
      <c r="AF88" s="11">
        <v>0</v>
      </c>
      <c r="AG88" s="17">
        <v>0</v>
      </c>
      <c r="AH88" s="225"/>
      <c r="AI88" s="527"/>
      <c r="AJ88" s="16">
        <f t="shared" si="17"/>
        <v>0</v>
      </c>
    </row>
    <row r="89" spans="1:36" ht="11.25" customHeight="1">
      <c r="A89" s="219">
        <v>11100092</v>
      </c>
      <c r="B89" s="220"/>
      <c r="C89" s="287" t="s">
        <v>165</v>
      </c>
      <c r="D89" s="222">
        <v>0</v>
      </c>
      <c r="E89" s="222">
        <v>0</v>
      </c>
      <c r="F89" s="222">
        <v>0</v>
      </c>
      <c r="G89" s="222">
        <v>0</v>
      </c>
      <c r="H89" s="222">
        <v>0</v>
      </c>
      <c r="I89" s="222">
        <v>0</v>
      </c>
      <c r="J89" s="498">
        <v>0</v>
      </c>
      <c r="K89" s="498">
        <v>0</v>
      </c>
      <c r="L89" s="223">
        <v>0</v>
      </c>
      <c r="M89" s="223">
        <v>0</v>
      </c>
      <c r="N89" s="223">
        <v>0</v>
      </c>
      <c r="O89" s="223">
        <v>0</v>
      </c>
      <c r="P89" s="223">
        <v>0</v>
      </c>
      <c r="Q89" s="223">
        <f t="shared" si="16"/>
        <v>0</v>
      </c>
      <c r="R89" s="351"/>
      <c r="S89" s="309">
        <v>5</v>
      </c>
      <c r="T89" s="309" t="s">
        <v>1803</v>
      </c>
      <c r="U89" s="895"/>
      <c r="V89" s="16">
        <v>0</v>
      </c>
      <c r="W89" s="11">
        <v>0</v>
      </c>
      <c r="X89" s="17">
        <v>0</v>
      </c>
      <c r="Y89" s="16"/>
      <c r="Z89" s="11">
        <f>Q89</f>
        <v>0</v>
      </c>
      <c r="AA89" s="17">
        <f t="shared" si="15"/>
        <v>0</v>
      </c>
      <c r="AB89" s="16">
        <v>0</v>
      </c>
      <c r="AC89" s="11">
        <f>$Q89</f>
        <v>0</v>
      </c>
      <c r="AD89" s="17">
        <f t="shared" ref="AD89:AD92" si="21">SUM(AB89:AC89)</f>
        <v>0</v>
      </c>
      <c r="AE89" s="16">
        <v>0</v>
      </c>
      <c r="AF89" s="11">
        <v>0</v>
      </c>
      <c r="AG89" s="17">
        <v>0</v>
      </c>
      <c r="AH89" s="225"/>
      <c r="AI89" s="527"/>
      <c r="AJ89" s="16">
        <f t="shared" si="17"/>
        <v>0</v>
      </c>
    </row>
    <row r="90" spans="1:36" ht="11.25" customHeight="1">
      <c r="A90" s="227">
        <v>11100501</v>
      </c>
      <c r="B90" s="207"/>
      <c r="C90" s="287" t="s">
        <v>747</v>
      </c>
      <c r="D90" s="222">
        <v>-27593678.120000001</v>
      </c>
      <c r="E90" s="222">
        <v>-28366800.48</v>
      </c>
      <c r="F90" s="222">
        <v>-29141846.27</v>
      </c>
      <c r="G90" s="222">
        <v>-29905345.879999999</v>
      </c>
      <c r="H90" s="222">
        <v>-30561020.449999999</v>
      </c>
      <c r="I90" s="222">
        <v>-29752808.280000001</v>
      </c>
      <c r="J90" s="498">
        <v>-30510058.539999999</v>
      </c>
      <c r="K90" s="498">
        <v>-31173366.440000001</v>
      </c>
      <c r="L90" s="223">
        <v>-31918787.460000001</v>
      </c>
      <c r="M90" s="223">
        <v>-32680115.59</v>
      </c>
      <c r="N90" s="223">
        <v>-33437650.870000001</v>
      </c>
      <c r="O90" s="223">
        <v>-34164307.530000001</v>
      </c>
      <c r="P90" s="223">
        <v>-34930365.770000003</v>
      </c>
      <c r="Q90" s="223">
        <f t="shared" si="16"/>
        <v>-31072844.14458333</v>
      </c>
      <c r="R90" s="351">
        <v>19</v>
      </c>
      <c r="S90" s="309"/>
      <c r="T90" s="309">
        <v>24</v>
      </c>
      <c r="U90" s="895"/>
      <c r="V90" s="16">
        <v>0</v>
      </c>
      <c r="W90" s="11">
        <v>0</v>
      </c>
      <c r="X90" s="17">
        <v>0</v>
      </c>
      <c r="Y90" s="16">
        <f>Q90</f>
        <v>-31072844.14458333</v>
      </c>
      <c r="Z90" s="11"/>
      <c r="AA90" s="17">
        <f t="shared" si="15"/>
        <v>-31072844.14458333</v>
      </c>
      <c r="AB90" s="16"/>
      <c r="AC90" s="11">
        <v>0</v>
      </c>
      <c r="AD90" s="17">
        <f t="shared" si="21"/>
        <v>0</v>
      </c>
      <c r="AE90" s="16">
        <v>0</v>
      </c>
      <c r="AF90" s="11">
        <v>0</v>
      </c>
      <c r="AG90" s="17">
        <v>0</v>
      </c>
      <c r="AH90" s="225"/>
      <c r="AI90" s="527"/>
      <c r="AJ90" s="16">
        <f t="shared" si="17"/>
        <v>0</v>
      </c>
    </row>
    <row r="91" spans="1:36" ht="11.25" customHeight="1">
      <c r="A91" s="227">
        <v>11100502</v>
      </c>
      <c r="B91" s="207"/>
      <c r="C91" s="287" t="s">
        <v>748</v>
      </c>
      <c r="D91" s="222">
        <v>-5253016.1100000003</v>
      </c>
      <c r="E91" s="222">
        <v>-5388313.9500000002</v>
      </c>
      <c r="F91" s="222">
        <v>-5526311.2699999996</v>
      </c>
      <c r="G91" s="222">
        <v>-5659225.0099999998</v>
      </c>
      <c r="H91" s="222">
        <v>-5787116.5999999996</v>
      </c>
      <c r="I91" s="222">
        <v>-5522288.6900000004</v>
      </c>
      <c r="J91" s="498">
        <v>-5650241.8099999996</v>
      </c>
      <c r="K91" s="498">
        <v>-5778194.8499999996</v>
      </c>
      <c r="L91" s="223">
        <v>-5906147.9299999997</v>
      </c>
      <c r="M91" s="223">
        <v>-6034100.96</v>
      </c>
      <c r="N91" s="223">
        <v>-6162054</v>
      </c>
      <c r="O91" s="223">
        <v>-6290193.21</v>
      </c>
      <c r="P91" s="223">
        <v>-6418518.6500000004</v>
      </c>
      <c r="Q91" s="223">
        <f t="shared" si="16"/>
        <v>-5794996.3049999997</v>
      </c>
      <c r="R91" s="351"/>
      <c r="S91" s="309">
        <v>5</v>
      </c>
      <c r="T91" s="309" t="s">
        <v>1803</v>
      </c>
      <c r="U91" s="895"/>
      <c r="V91" s="16">
        <v>0</v>
      </c>
      <c r="W91" s="11">
        <v>0</v>
      </c>
      <c r="X91" s="17">
        <v>0</v>
      </c>
      <c r="Y91" s="16"/>
      <c r="Z91" s="11">
        <f>Q91</f>
        <v>-5794996.3049999997</v>
      </c>
      <c r="AA91" s="17">
        <f t="shared" si="15"/>
        <v>-5794996.3049999997</v>
      </c>
      <c r="AB91" s="16">
        <v>0</v>
      </c>
      <c r="AC91" s="11"/>
      <c r="AD91" s="17">
        <f t="shared" si="21"/>
        <v>0</v>
      </c>
      <c r="AE91" s="16">
        <v>0</v>
      </c>
      <c r="AF91" s="11">
        <v>0</v>
      </c>
      <c r="AG91" s="17">
        <v>0</v>
      </c>
      <c r="AH91" s="225"/>
      <c r="AI91" s="527"/>
      <c r="AJ91" s="16">
        <f t="shared" si="17"/>
        <v>0</v>
      </c>
    </row>
    <row r="92" spans="1:36" ht="11.25" customHeight="1">
      <c r="A92" s="227">
        <v>11100503</v>
      </c>
      <c r="B92" s="207"/>
      <c r="C92" s="287" t="s">
        <v>749</v>
      </c>
      <c r="D92" s="222">
        <v>-83766448.120000005</v>
      </c>
      <c r="E92" s="222">
        <v>-84201268.709999993</v>
      </c>
      <c r="F92" s="222">
        <v>-86561186.120000005</v>
      </c>
      <c r="G92" s="222">
        <v>-88744652.719999999</v>
      </c>
      <c r="H92" s="222">
        <v>-86072393.489999995</v>
      </c>
      <c r="I92" s="222">
        <v>-86016622.319999993</v>
      </c>
      <c r="J92" s="498">
        <v>-88348681.819999993</v>
      </c>
      <c r="K92" s="498">
        <v>-90836681.689999998</v>
      </c>
      <c r="L92" s="223">
        <v>-93499863.950000003</v>
      </c>
      <c r="M92" s="223">
        <v>-95605660.989999995</v>
      </c>
      <c r="N92" s="223">
        <v>-97690366.030000001</v>
      </c>
      <c r="O92" s="223">
        <v>-95850478.019999996</v>
      </c>
      <c r="P92" s="223">
        <v>-99999138.549999997</v>
      </c>
      <c r="Q92" s="223">
        <f t="shared" si="16"/>
        <v>-90442554.099583328</v>
      </c>
      <c r="R92" s="351">
        <v>20</v>
      </c>
      <c r="S92" s="309" t="s">
        <v>1308</v>
      </c>
      <c r="T92" s="309" t="s">
        <v>1805</v>
      </c>
      <c r="U92" s="895"/>
      <c r="V92" s="16">
        <v>0</v>
      </c>
      <c r="W92" s="11">
        <v>0</v>
      </c>
      <c r="X92" s="17">
        <v>0</v>
      </c>
      <c r="Y92" s="16">
        <f>Q92*$Y$5</f>
        <v>-60759307.844100073</v>
      </c>
      <c r="Z92" s="11">
        <f>Q92*Z5</f>
        <v>-29683246.255483247</v>
      </c>
      <c r="AA92" s="17">
        <f t="shared" si="15"/>
        <v>-90442554.099583328</v>
      </c>
      <c r="AB92" s="16"/>
      <c r="AC92" s="11"/>
      <c r="AD92" s="17">
        <f t="shared" si="21"/>
        <v>0</v>
      </c>
      <c r="AE92" s="16">
        <v>0</v>
      </c>
      <c r="AF92" s="11">
        <v>0</v>
      </c>
      <c r="AG92" s="17">
        <v>0</v>
      </c>
      <c r="AH92" s="225"/>
      <c r="AI92" s="527"/>
      <c r="AJ92" s="16">
        <f t="shared" si="17"/>
        <v>0</v>
      </c>
    </row>
    <row r="93" spans="1:36" ht="11.25" customHeight="1">
      <c r="A93" s="219">
        <v>11400001</v>
      </c>
      <c r="B93" s="220"/>
      <c r="C93" s="287" t="s">
        <v>557</v>
      </c>
      <c r="D93" s="222">
        <v>946172.25</v>
      </c>
      <c r="E93" s="222">
        <v>946172.25</v>
      </c>
      <c r="F93" s="222">
        <v>946172.25</v>
      </c>
      <c r="G93" s="222">
        <v>946172.25</v>
      </c>
      <c r="H93" s="222">
        <v>946172.25</v>
      </c>
      <c r="I93" s="222">
        <v>946172.25</v>
      </c>
      <c r="J93" s="498">
        <v>946172.25</v>
      </c>
      <c r="K93" s="498">
        <v>946172.25</v>
      </c>
      <c r="L93" s="223">
        <v>946172.25</v>
      </c>
      <c r="M93" s="223">
        <v>946172.25</v>
      </c>
      <c r="N93" s="223">
        <v>946172.25</v>
      </c>
      <c r="O93" s="223">
        <v>946172.25</v>
      </c>
      <c r="P93" s="223">
        <v>946172.25</v>
      </c>
      <c r="Q93" s="223">
        <f t="shared" si="16"/>
        <v>946172.25</v>
      </c>
      <c r="R93" s="351">
        <v>6</v>
      </c>
      <c r="S93" s="309"/>
      <c r="T93" s="309">
        <v>18</v>
      </c>
      <c r="U93" s="895"/>
      <c r="V93" s="16">
        <v>0</v>
      </c>
      <c r="W93" s="11">
        <v>0</v>
      </c>
      <c r="X93" s="17">
        <v>0</v>
      </c>
      <c r="Y93" s="16">
        <f>Q93</f>
        <v>946172.25</v>
      </c>
      <c r="Z93" s="11"/>
      <c r="AA93" s="17">
        <f t="shared" si="15"/>
        <v>946172.25</v>
      </c>
      <c r="AB93" s="16"/>
      <c r="AC93" s="11">
        <v>0</v>
      </c>
      <c r="AD93" s="17">
        <f>SUM(AB93:AC93)</f>
        <v>0</v>
      </c>
      <c r="AE93" s="16">
        <v>0</v>
      </c>
      <c r="AF93" s="11">
        <v>0</v>
      </c>
      <c r="AG93" s="17">
        <v>0</v>
      </c>
      <c r="AH93" s="225"/>
      <c r="AI93" s="527"/>
      <c r="AJ93" s="16">
        <f t="shared" si="17"/>
        <v>0</v>
      </c>
    </row>
    <row r="94" spans="1:36" ht="11.25" customHeight="1">
      <c r="A94" s="219">
        <v>11400002</v>
      </c>
      <c r="B94" s="220"/>
      <c r="C94" s="287" t="s">
        <v>1878</v>
      </c>
      <c r="D94" s="222">
        <v>0</v>
      </c>
      <c r="E94" s="222">
        <v>0</v>
      </c>
      <c r="F94" s="222">
        <v>0</v>
      </c>
      <c r="G94" s="222">
        <v>0</v>
      </c>
      <c r="H94" s="222">
        <v>0</v>
      </c>
      <c r="I94" s="222">
        <v>0</v>
      </c>
      <c r="J94" s="498">
        <v>0</v>
      </c>
      <c r="K94" s="498">
        <v>0</v>
      </c>
      <c r="L94" s="223">
        <v>0</v>
      </c>
      <c r="M94" s="223">
        <v>0</v>
      </c>
      <c r="N94" s="223">
        <v>0</v>
      </c>
      <c r="O94" s="223">
        <v>0</v>
      </c>
      <c r="P94" s="223">
        <v>0</v>
      </c>
      <c r="Q94" s="223">
        <f t="shared" si="16"/>
        <v>0</v>
      </c>
      <c r="R94" s="351"/>
      <c r="S94" s="309">
        <v>1</v>
      </c>
      <c r="T94" s="351" t="s">
        <v>1799</v>
      </c>
      <c r="U94" s="895"/>
      <c r="V94" s="16">
        <v>0</v>
      </c>
      <c r="W94" s="11">
        <v>0</v>
      </c>
      <c r="X94" s="17">
        <v>0</v>
      </c>
      <c r="Y94" s="16"/>
      <c r="Z94" s="11">
        <f>Q94</f>
        <v>0</v>
      </c>
      <c r="AA94" s="17">
        <f t="shared" si="15"/>
        <v>0</v>
      </c>
      <c r="AB94" s="16">
        <v>0</v>
      </c>
      <c r="AC94" s="11">
        <f>$Q94</f>
        <v>0</v>
      </c>
      <c r="AD94" s="17">
        <f>SUM(AB94:AC94)</f>
        <v>0</v>
      </c>
      <c r="AE94" s="16">
        <v>0</v>
      </c>
      <c r="AF94" s="11">
        <v>0</v>
      </c>
      <c r="AG94" s="17">
        <v>0</v>
      </c>
      <c r="AH94" s="225"/>
      <c r="AI94" s="527"/>
      <c r="AJ94" s="16">
        <f t="shared" si="17"/>
        <v>0</v>
      </c>
    </row>
    <row r="95" spans="1:36" ht="11.25" customHeight="1">
      <c r="A95" s="219">
        <v>11400011</v>
      </c>
      <c r="B95" s="220"/>
      <c r="C95" s="287" t="s">
        <v>558</v>
      </c>
      <c r="D95" s="222">
        <v>302358.01</v>
      </c>
      <c r="E95" s="222">
        <v>302358.01</v>
      </c>
      <c r="F95" s="222">
        <v>302358.01</v>
      </c>
      <c r="G95" s="222">
        <v>302358.01</v>
      </c>
      <c r="H95" s="222">
        <v>302358.01</v>
      </c>
      <c r="I95" s="222">
        <v>302358.01</v>
      </c>
      <c r="J95" s="498">
        <v>302358.01</v>
      </c>
      <c r="K95" s="498">
        <v>302358.01</v>
      </c>
      <c r="L95" s="223">
        <v>302358.01</v>
      </c>
      <c r="M95" s="223">
        <v>302358.01</v>
      </c>
      <c r="N95" s="223">
        <v>302358.01</v>
      </c>
      <c r="O95" s="223">
        <v>302358.01</v>
      </c>
      <c r="P95" s="223">
        <v>302358.01</v>
      </c>
      <c r="Q95" s="223">
        <f t="shared" si="16"/>
        <v>302358.00999999995</v>
      </c>
      <c r="R95" s="351">
        <v>6</v>
      </c>
      <c r="S95" s="309"/>
      <c r="T95" s="309">
        <v>18</v>
      </c>
      <c r="U95" s="895"/>
      <c r="V95" s="16">
        <v>0</v>
      </c>
      <c r="W95" s="11">
        <v>0</v>
      </c>
      <c r="X95" s="17">
        <v>0</v>
      </c>
      <c r="Y95" s="16">
        <f t="shared" ref="Y95:Y102" si="22">Q95</f>
        <v>302358.00999999995</v>
      </c>
      <c r="Z95" s="11"/>
      <c r="AA95" s="17">
        <f t="shared" si="15"/>
        <v>302358.00999999995</v>
      </c>
      <c r="AB95" s="16"/>
      <c r="AC95" s="11">
        <v>0</v>
      </c>
      <c r="AD95" s="17">
        <f>SUM(AB95:AC95)</f>
        <v>0</v>
      </c>
      <c r="AE95" s="16">
        <v>0</v>
      </c>
      <c r="AF95" s="11">
        <v>0</v>
      </c>
      <c r="AG95" s="17">
        <v>0</v>
      </c>
      <c r="AH95" s="225"/>
      <c r="AI95" s="527"/>
      <c r="AJ95" s="16">
        <f t="shared" si="17"/>
        <v>0</v>
      </c>
    </row>
    <row r="96" spans="1:36" ht="11.25" customHeight="1">
      <c r="A96" s="219">
        <v>11400031</v>
      </c>
      <c r="B96" s="220"/>
      <c r="C96" s="287" t="s">
        <v>1549</v>
      </c>
      <c r="D96" s="222">
        <v>76622596.840000004</v>
      </c>
      <c r="E96" s="222">
        <v>76622596.840000004</v>
      </c>
      <c r="F96" s="222">
        <v>76622596.840000004</v>
      </c>
      <c r="G96" s="222">
        <v>76622596.840000004</v>
      </c>
      <c r="H96" s="222">
        <v>76622596.840000004</v>
      </c>
      <c r="I96" s="222">
        <v>76622596.840000004</v>
      </c>
      <c r="J96" s="498">
        <v>76622596.840000004</v>
      </c>
      <c r="K96" s="498">
        <v>76622596.840000004</v>
      </c>
      <c r="L96" s="223">
        <v>76622596.840000004</v>
      </c>
      <c r="M96" s="223">
        <v>76622596.840000004</v>
      </c>
      <c r="N96" s="223">
        <v>76622596.840000004</v>
      </c>
      <c r="O96" s="223">
        <v>76622596.840000004</v>
      </c>
      <c r="P96" s="223">
        <v>76622596.840000004</v>
      </c>
      <c r="Q96" s="223">
        <f t="shared" si="16"/>
        <v>76622596.840000018</v>
      </c>
      <c r="R96" s="351">
        <v>6</v>
      </c>
      <c r="S96" s="309"/>
      <c r="T96" s="309">
        <v>18</v>
      </c>
      <c r="U96" s="895"/>
      <c r="V96" s="16">
        <v>0</v>
      </c>
      <c r="W96" s="11">
        <v>0</v>
      </c>
      <c r="X96" s="17">
        <v>0</v>
      </c>
      <c r="Y96" s="16">
        <f t="shared" si="22"/>
        <v>76622596.840000018</v>
      </c>
      <c r="Z96" s="11"/>
      <c r="AA96" s="17">
        <f t="shared" si="15"/>
        <v>76622596.840000018</v>
      </c>
      <c r="AB96" s="16"/>
      <c r="AC96" s="11">
        <v>0</v>
      </c>
      <c r="AD96" s="17">
        <f>SUM(AB96:AC96)</f>
        <v>0</v>
      </c>
      <c r="AE96" s="16">
        <v>0</v>
      </c>
      <c r="AF96" s="11">
        <v>0</v>
      </c>
      <c r="AG96" s="17">
        <v>0</v>
      </c>
      <c r="AH96" s="225"/>
      <c r="AI96" s="527"/>
      <c r="AJ96" s="16">
        <f t="shared" si="17"/>
        <v>0</v>
      </c>
    </row>
    <row r="97" spans="1:36" ht="11.25" customHeight="1">
      <c r="A97" s="219">
        <v>11491001</v>
      </c>
      <c r="B97" s="220"/>
      <c r="C97" s="287" t="s">
        <v>1549</v>
      </c>
      <c r="D97" s="222">
        <v>0</v>
      </c>
      <c r="E97" s="222">
        <v>0</v>
      </c>
      <c r="F97" s="222">
        <v>0</v>
      </c>
      <c r="G97" s="222">
        <v>0</v>
      </c>
      <c r="H97" s="222">
        <v>0</v>
      </c>
      <c r="I97" s="222">
        <v>0</v>
      </c>
      <c r="J97" s="498">
        <v>0</v>
      </c>
      <c r="K97" s="498">
        <v>0</v>
      </c>
      <c r="L97" s="223">
        <v>0</v>
      </c>
      <c r="M97" s="223">
        <v>0</v>
      </c>
      <c r="N97" s="223">
        <v>0</v>
      </c>
      <c r="O97" s="223">
        <v>0</v>
      </c>
      <c r="P97" s="223">
        <v>0</v>
      </c>
      <c r="Q97" s="223">
        <f t="shared" si="16"/>
        <v>0</v>
      </c>
      <c r="R97" s="351">
        <v>6</v>
      </c>
      <c r="S97" s="309"/>
      <c r="T97" s="309">
        <v>18</v>
      </c>
      <c r="U97" s="895"/>
      <c r="V97" s="16">
        <v>0</v>
      </c>
      <c r="W97" s="11">
        <v>0</v>
      </c>
      <c r="X97" s="17">
        <v>0</v>
      </c>
      <c r="Y97" s="16">
        <f t="shared" si="22"/>
        <v>0</v>
      </c>
      <c r="Z97" s="11"/>
      <c r="AA97" s="17">
        <f t="shared" si="15"/>
        <v>0</v>
      </c>
      <c r="AB97" s="16">
        <f>Q97</f>
        <v>0</v>
      </c>
      <c r="AC97" s="11">
        <v>0</v>
      </c>
      <c r="AD97" s="17">
        <f>SUM(AB97:AC97)</f>
        <v>0</v>
      </c>
      <c r="AE97" s="16">
        <v>0</v>
      </c>
      <c r="AF97" s="11">
        <v>0</v>
      </c>
      <c r="AG97" s="17">
        <v>0</v>
      </c>
      <c r="AH97" s="225"/>
      <c r="AI97" s="527"/>
      <c r="AJ97" s="16">
        <f t="shared" si="17"/>
        <v>0</v>
      </c>
    </row>
    <row r="98" spans="1:36" ht="11.25" customHeight="1">
      <c r="A98" s="219">
        <v>11400061</v>
      </c>
      <c r="B98" s="220"/>
      <c r="C98" s="287" t="s">
        <v>1393</v>
      </c>
      <c r="D98" s="222">
        <v>156960790.84</v>
      </c>
      <c r="E98" s="222">
        <v>156960790.84</v>
      </c>
      <c r="F98" s="222">
        <v>156960790.84</v>
      </c>
      <c r="G98" s="222">
        <v>156960790.84</v>
      </c>
      <c r="H98" s="222">
        <v>156960790.84</v>
      </c>
      <c r="I98" s="222">
        <v>156960790.84</v>
      </c>
      <c r="J98" s="498">
        <v>156960790.84</v>
      </c>
      <c r="K98" s="498">
        <v>156960790.84</v>
      </c>
      <c r="L98" s="223">
        <v>156960790.84</v>
      </c>
      <c r="M98" s="223">
        <v>156960790.84</v>
      </c>
      <c r="N98" s="223">
        <v>156960790.84</v>
      </c>
      <c r="O98" s="223">
        <v>156960790.84</v>
      </c>
      <c r="P98" s="223">
        <v>156960790.84</v>
      </c>
      <c r="Q98" s="223">
        <f t="shared" si="16"/>
        <v>156960790.83999997</v>
      </c>
      <c r="R98" s="351">
        <v>6</v>
      </c>
      <c r="S98" s="309"/>
      <c r="T98" s="309">
        <v>18</v>
      </c>
      <c r="U98" s="895"/>
      <c r="V98" s="16">
        <v>0</v>
      </c>
      <c r="W98" s="11">
        <v>0</v>
      </c>
      <c r="X98" s="17">
        <v>0</v>
      </c>
      <c r="Y98" s="16">
        <f t="shared" si="22"/>
        <v>156960790.83999997</v>
      </c>
      <c r="Z98" s="11">
        <v>0</v>
      </c>
      <c r="AA98" s="17">
        <f>SUM(Y98:Z98)</f>
        <v>156960790.83999997</v>
      </c>
      <c r="AB98" s="233"/>
      <c r="AC98" s="207"/>
      <c r="AD98" s="233"/>
      <c r="AE98" s="16">
        <v>0</v>
      </c>
      <c r="AF98" s="11">
        <v>0</v>
      </c>
      <c r="AG98" s="17">
        <v>0</v>
      </c>
      <c r="AH98" s="225"/>
      <c r="AI98" s="527"/>
      <c r="AJ98" s="16">
        <f t="shared" si="17"/>
        <v>0</v>
      </c>
    </row>
    <row r="99" spans="1:36" ht="11.25" customHeight="1">
      <c r="A99" s="239">
        <v>11400071</v>
      </c>
      <c r="B99" s="233"/>
      <c r="C99" s="430" t="s">
        <v>1980</v>
      </c>
      <c r="D99" s="222">
        <v>16950332.899999999</v>
      </c>
      <c r="E99" s="222">
        <v>16950332.899999999</v>
      </c>
      <c r="F99" s="222">
        <v>16950332.899999999</v>
      </c>
      <c r="G99" s="222">
        <v>16950332.899999999</v>
      </c>
      <c r="H99" s="222">
        <v>16950332.899999999</v>
      </c>
      <c r="I99" s="222">
        <v>16950332.899999999</v>
      </c>
      <c r="J99" s="498">
        <v>16950332.899999999</v>
      </c>
      <c r="K99" s="498">
        <v>16950332.899999999</v>
      </c>
      <c r="L99" s="223">
        <v>16950332.899999999</v>
      </c>
      <c r="M99" s="223">
        <v>16950332.899999999</v>
      </c>
      <c r="N99" s="223">
        <v>16950332.899999999</v>
      </c>
      <c r="O99" s="223">
        <v>16950332.899999999</v>
      </c>
      <c r="P99" s="223">
        <v>16950332.899999999</v>
      </c>
      <c r="Q99" s="223">
        <f t="shared" si="16"/>
        <v>16950332.900000002</v>
      </c>
      <c r="R99" s="351">
        <v>6</v>
      </c>
      <c r="S99" s="309"/>
      <c r="T99" s="309">
        <v>18</v>
      </c>
      <c r="U99" s="895"/>
      <c r="V99" s="16">
        <v>0</v>
      </c>
      <c r="W99" s="11">
        <v>0</v>
      </c>
      <c r="X99" s="17">
        <v>0</v>
      </c>
      <c r="Y99" s="16">
        <f t="shared" si="22"/>
        <v>16950332.900000002</v>
      </c>
      <c r="Z99" s="11">
        <v>0</v>
      </c>
      <c r="AA99" s="17">
        <f>SUM(Y99:Z99)</f>
        <v>16950332.900000002</v>
      </c>
      <c r="AB99" s="233"/>
      <c r="AC99" s="207"/>
      <c r="AD99" s="233"/>
      <c r="AE99" s="16">
        <v>0</v>
      </c>
      <c r="AF99" s="11">
        <v>0</v>
      </c>
      <c r="AG99" s="17">
        <v>0</v>
      </c>
      <c r="AH99" s="225"/>
      <c r="AI99" s="527"/>
      <c r="AJ99" s="16">
        <f t="shared" si="17"/>
        <v>0</v>
      </c>
    </row>
    <row r="100" spans="1:36" ht="11.25" customHeight="1">
      <c r="A100" s="239">
        <v>11400081</v>
      </c>
      <c r="B100" s="233"/>
      <c r="C100" s="430" t="s">
        <v>167</v>
      </c>
      <c r="D100" s="222">
        <v>0</v>
      </c>
      <c r="E100" s="222">
        <v>0</v>
      </c>
      <c r="F100" s="222">
        <v>0</v>
      </c>
      <c r="G100" s="222">
        <v>0</v>
      </c>
      <c r="H100" s="222">
        <v>0</v>
      </c>
      <c r="I100" s="222">
        <v>0</v>
      </c>
      <c r="J100" s="498">
        <v>0</v>
      </c>
      <c r="K100" s="498">
        <v>0</v>
      </c>
      <c r="L100" s="223">
        <v>0</v>
      </c>
      <c r="M100" s="223">
        <v>0</v>
      </c>
      <c r="N100" s="223">
        <v>0</v>
      </c>
      <c r="O100" s="223">
        <v>0</v>
      </c>
      <c r="P100" s="223">
        <v>0</v>
      </c>
      <c r="Q100" s="223">
        <f t="shared" si="16"/>
        <v>0</v>
      </c>
      <c r="R100" s="351" t="s">
        <v>1252</v>
      </c>
      <c r="S100" s="309"/>
      <c r="T100" s="309" t="s">
        <v>1010</v>
      </c>
      <c r="U100" s="895"/>
      <c r="V100" s="16">
        <v>0</v>
      </c>
      <c r="W100" s="11">
        <v>0</v>
      </c>
      <c r="X100" s="17">
        <v>0</v>
      </c>
      <c r="Y100" s="16">
        <f t="shared" si="22"/>
        <v>0</v>
      </c>
      <c r="Z100" s="11">
        <v>0</v>
      </c>
      <c r="AA100" s="17">
        <f>SUM(Y100:Z100)</f>
        <v>0</v>
      </c>
      <c r="AB100" s="233"/>
      <c r="AC100" s="207"/>
      <c r="AD100" s="233"/>
      <c r="AE100" s="16">
        <v>0</v>
      </c>
      <c r="AF100" s="11">
        <v>0</v>
      </c>
      <c r="AG100" s="17">
        <v>0</v>
      </c>
      <c r="AH100" s="225"/>
      <c r="AI100" s="527"/>
      <c r="AJ100" s="16">
        <f t="shared" si="17"/>
        <v>0</v>
      </c>
    </row>
    <row r="101" spans="1:36" ht="11.25" customHeight="1">
      <c r="A101" s="239">
        <v>11400091</v>
      </c>
      <c r="B101" s="233"/>
      <c r="C101" s="430" t="s">
        <v>2619</v>
      </c>
      <c r="D101" s="222">
        <v>31009424.030000001</v>
      </c>
      <c r="E101" s="222">
        <v>31009424.030000001</v>
      </c>
      <c r="F101" s="222">
        <v>31009424.030000001</v>
      </c>
      <c r="G101" s="222">
        <v>31009424.030000001</v>
      </c>
      <c r="H101" s="222">
        <v>31009424.030000001</v>
      </c>
      <c r="I101" s="222">
        <v>31009424.030000001</v>
      </c>
      <c r="J101" s="498">
        <v>31009424.030000001</v>
      </c>
      <c r="K101" s="498">
        <v>31009424.030000001</v>
      </c>
      <c r="L101" s="223">
        <v>31009424.030000001</v>
      </c>
      <c r="M101" s="223">
        <v>31009424.030000001</v>
      </c>
      <c r="N101" s="223">
        <v>31009424.030000001</v>
      </c>
      <c r="O101" s="223">
        <v>31009424.030000001</v>
      </c>
      <c r="P101" s="223">
        <v>31009424.030000001</v>
      </c>
      <c r="Q101" s="223">
        <f t="shared" si="16"/>
        <v>31009424.02999999</v>
      </c>
      <c r="R101" s="351" t="s">
        <v>1252</v>
      </c>
      <c r="S101" s="309"/>
      <c r="T101" s="309" t="s">
        <v>1010</v>
      </c>
      <c r="U101" s="895"/>
      <c r="V101" s="16">
        <v>0</v>
      </c>
      <c r="W101" s="11">
        <v>0</v>
      </c>
      <c r="X101" s="17">
        <v>0</v>
      </c>
      <c r="Y101" s="16">
        <f t="shared" si="22"/>
        <v>31009424.02999999</v>
      </c>
      <c r="Z101" s="11">
        <v>0</v>
      </c>
      <c r="AA101" s="17">
        <f>SUM(Y101:Z101)</f>
        <v>31009424.02999999</v>
      </c>
      <c r="AB101" s="233"/>
      <c r="AC101" s="207"/>
      <c r="AD101" s="233"/>
      <c r="AE101" s="16">
        <v>0</v>
      </c>
      <c r="AF101" s="11">
        <v>0</v>
      </c>
      <c r="AG101" s="17">
        <v>0</v>
      </c>
      <c r="AH101" s="225"/>
      <c r="AI101" s="527"/>
      <c r="AJ101" s="16">
        <f t="shared" si="17"/>
        <v>0</v>
      </c>
    </row>
    <row r="102" spans="1:36" ht="11.25" customHeight="1">
      <c r="A102" s="219">
        <v>11500001</v>
      </c>
      <c r="B102" s="220"/>
      <c r="C102" s="287" t="s">
        <v>1730</v>
      </c>
      <c r="D102" s="222">
        <v>-867339</v>
      </c>
      <c r="E102" s="222">
        <v>-869489</v>
      </c>
      <c r="F102" s="222">
        <v>-871639</v>
      </c>
      <c r="G102" s="222">
        <v>-873789</v>
      </c>
      <c r="H102" s="222">
        <v>-875939</v>
      </c>
      <c r="I102" s="222">
        <v>-878089</v>
      </c>
      <c r="J102" s="498">
        <v>-880239</v>
      </c>
      <c r="K102" s="498">
        <v>-882389</v>
      </c>
      <c r="L102" s="223">
        <v>-884539</v>
      </c>
      <c r="M102" s="223">
        <v>-886689</v>
      </c>
      <c r="N102" s="223">
        <v>-888839</v>
      </c>
      <c r="O102" s="223">
        <v>-890989</v>
      </c>
      <c r="P102" s="223">
        <v>-893139</v>
      </c>
      <c r="Q102" s="223">
        <f t="shared" si="16"/>
        <v>-880239</v>
      </c>
      <c r="R102" s="351">
        <v>21</v>
      </c>
      <c r="S102" s="309"/>
      <c r="T102" s="309">
        <v>24</v>
      </c>
      <c r="U102" s="895"/>
      <c r="V102" s="16">
        <v>0</v>
      </c>
      <c r="W102" s="11">
        <v>0</v>
      </c>
      <c r="X102" s="17">
        <v>0</v>
      </c>
      <c r="Y102" s="16">
        <f t="shared" si="22"/>
        <v>-880239</v>
      </c>
      <c r="Z102" s="11"/>
      <c r="AA102" s="17">
        <f>Q102</f>
        <v>-880239</v>
      </c>
      <c r="AB102" s="16"/>
      <c r="AC102" s="11">
        <v>0</v>
      </c>
      <c r="AD102" s="17">
        <f>SUM(AB102:AC102)</f>
        <v>0</v>
      </c>
      <c r="AE102" s="16">
        <v>0</v>
      </c>
      <c r="AF102" s="11">
        <v>0</v>
      </c>
      <c r="AG102" s="17">
        <v>0</v>
      </c>
      <c r="AH102" s="225"/>
      <c r="AI102" s="527"/>
      <c r="AJ102" s="16">
        <f t="shared" si="17"/>
        <v>0</v>
      </c>
    </row>
    <row r="103" spans="1:36" ht="11.25" customHeight="1">
      <c r="A103" s="219">
        <v>11500002</v>
      </c>
      <c r="B103" s="220"/>
      <c r="C103" s="287" t="s">
        <v>230</v>
      </c>
      <c r="D103" s="222">
        <v>0</v>
      </c>
      <c r="E103" s="222">
        <v>0</v>
      </c>
      <c r="F103" s="222">
        <v>0</v>
      </c>
      <c r="G103" s="222">
        <v>0</v>
      </c>
      <c r="H103" s="222">
        <v>0</v>
      </c>
      <c r="I103" s="222">
        <v>0</v>
      </c>
      <c r="J103" s="498">
        <v>0</v>
      </c>
      <c r="K103" s="498">
        <v>0</v>
      </c>
      <c r="L103" s="223">
        <v>0</v>
      </c>
      <c r="M103" s="223">
        <v>0</v>
      </c>
      <c r="N103" s="223">
        <v>0</v>
      </c>
      <c r="O103" s="223">
        <v>0</v>
      </c>
      <c r="P103" s="223">
        <v>0</v>
      </c>
      <c r="Q103" s="223">
        <f t="shared" si="16"/>
        <v>0</v>
      </c>
      <c r="R103" s="351"/>
      <c r="S103" s="309">
        <v>5</v>
      </c>
      <c r="T103" s="309" t="s">
        <v>1803</v>
      </c>
      <c r="U103" s="895"/>
      <c r="V103" s="16">
        <v>0</v>
      </c>
      <c r="W103" s="11">
        <v>0</v>
      </c>
      <c r="X103" s="17">
        <v>0</v>
      </c>
      <c r="Y103" s="16"/>
      <c r="Z103" s="11">
        <f>Q103</f>
        <v>0</v>
      </c>
      <c r="AA103" s="17">
        <f>Q103</f>
        <v>0</v>
      </c>
      <c r="AB103" s="16">
        <v>0</v>
      </c>
      <c r="AC103" s="11">
        <f>$Q103</f>
        <v>0</v>
      </c>
      <c r="AD103" s="17">
        <f>SUM(AB103:AC103)</f>
        <v>0</v>
      </c>
      <c r="AE103" s="16">
        <v>0</v>
      </c>
      <c r="AF103" s="11">
        <v>0</v>
      </c>
      <c r="AG103" s="17">
        <v>0</v>
      </c>
      <c r="AH103" s="225"/>
      <c r="AI103" s="527"/>
      <c r="AJ103" s="16">
        <f t="shared" si="17"/>
        <v>0</v>
      </c>
    </row>
    <row r="104" spans="1:36" ht="11.25" customHeight="1">
      <c r="A104" s="219">
        <v>11500011</v>
      </c>
      <c r="B104" s="220"/>
      <c r="C104" s="287" t="s">
        <v>60</v>
      </c>
      <c r="D104" s="222">
        <v>-302358.01</v>
      </c>
      <c r="E104" s="222">
        <v>-302358.01</v>
      </c>
      <c r="F104" s="222">
        <v>-302358.01</v>
      </c>
      <c r="G104" s="222">
        <v>-302358.01</v>
      </c>
      <c r="H104" s="222">
        <v>-302358.01</v>
      </c>
      <c r="I104" s="222">
        <v>-302358.01</v>
      </c>
      <c r="J104" s="498">
        <v>-302358.01</v>
      </c>
      <c r="K104" s="498">
        <v>-302358.01</v>
      </c>
      <c r="L104" s="223">
        <v>-302358.01</v>
      </c>
      <c r="M104" s="223">
        <v>-302358.01</v>
      </c>
      <c r="N104" s="223">
        <v>-302358.01</v>
      </c>
      <c r="O104" s="223">
        <v>-302358.01</v>
      </c>
      <c r="P104" s="223">
        <v>-302358.01</v>
      </c>
      <c r="Q104" s="223">
        <f t="shared" si="16"/>
        <v>-302358.00999999995</v>
      </c>
      <c r="R104" s="351">
        <v>21</v>
      </c>
      <c r="S104" s="309"/>
      <c r="T104" s="309">
        <v>24</v>
      </c>
      <c r="U104" s="895"/>
      <c r="V104" s="16">
        <v>0</v>
      </c>
      <c r="W104" s="11">
        <v>0</v>
      </c>
      <c r="X104" s="17">
        <v>0</v>
      </c>
      <c r="Y104" s="16">
        <f t="shared" ref="Y104:Y109" si="23">Q104</f>
        <v>-302358.00999999995</v>
      </c>
      <c r="Z104" s="11"/>
      <c r="AA104" s="17">
        <f>Q104</f>
        <v>-302358.00999999995</v>
      </c>
      <c r="AB104" s="16"/>
      <c r="AC104" s="11">
        <v>0</v>
      </c>
      <c r="AD104" s="17">
        <f>SUM(AB104:AC104)</f>
        <v>0</v>
      </c>
      <c r="AE104" s="16">
        <v>0</v>
      </c>
      <c r="AF104" s="11">
        <v>0</v>
      </c>
      <c r="AG104" s="17">
        <v>0</v>
      </c>
      <c r="AH104" s="225"/>
      <c r="AI104" s="527"/>
      <c r="AJ104" s="16">
        <f t="shared" si="17"/>
        <v>0</v>
      </c>
    </row>
    <row r="105" spans="1:36" ht="11.25" customHeight="1">
      <c r="A105" s="219">
        <v>11500031</v>
      </c>
      <c r="B105" s="220"/>
      <c r="C105" s="287" t="s">
        <v>1259</v>
      </c>
      <c r="D105" s="222">
        <v>-57831213.659999996</v>
      </c>
      <c r="E105" s="222">
        <v>-58052288.659999996</v>
      </c>
      <c r="F105" s="222">
        <v>-58273363.659999996</v>
      </c>
      <c r="G105" s="222">
        <v>-58494438.659999996</v>
      </c>
      <c r="H105" s="222">
        <v>-58715513.659999996</v>
      </c>
      <c r="I105" s="222">
        <v>-58936588.659999996</v>
      </c>
      <c r="J105" s="498">
        <v>-59157663.659999996</v>
      </c>
      <c r="K105" s="498">
        <v>-59378738.659999996</v>
      </c>
      <c r="L105" s="223">
        <v>-59599813.659999996</v>
      </c>
      <c r="M105" s="223">
        <v>-59820888.659999996</v>
      </c>
      <c r="N105" s="223">
        <v>-60041963.659999996</v>
      </c>
      <c r="O105" s="223">
        <v>-60263038.659999996</v>
      </c>
      <c r="P105" s="223">
        <v>-60484113.659999996</v>
      </c>
      <c r="Q105" s="223">
        <f t="shared" si="16"/>
        <v>-59157663.659999974</v>
      </c>
      <c r="R105" s="351">
        <v>21</v>
      </c>
      <c r="S105" s="309"/>
      <c r="T105" s="309">
        <v>24</v>
      </c>
      <c r="U105" s="895"/>
      <c r="V105" s="16">
        <v>0</v>
      </c>
      <c r="W105" s="11">
        <v>0</v>
      </c>
      <c r="X105" s="17">
        <v>0</v>
      </c>
      <c r="Y105" s="16">
        <f t="shared" si="23"/>
        <v>-59157663.659999974</v>
      </c>
      <c r="Z105" s="11"/>
      <c r="AA105" s="17">
        <f>Q105</f>
        <v>-59157663.659999974</v>
      </c>
      <c r="AB105" s="16"/>
      <c r="AC105" s="11">
        <v>0</v>
      </c>
      <c r="AD105" s="17">
        <f>SUM(AB105:AC105)</f>
        <v>0</v>
      </c>
      <c r="AE105" s="16">
        <v>0</v>
      </c>
      <c r="AF105" s="11">
        <v>0</v>
      </c>
      <c r="AG105" s="17">
        <v>0</v>
      </c>
      <c r="AH105" s="225"/>
      <c r="AI105" s="527"/>
      <c r="AJ105" s="16">
        <f t="shared" si="17"/>
        <v>0</v>
      </c>
    </row>
    <row r="106" spans="1:36" ht="11.25" customHeight="1">
      <c r="A106" s="219">
        <v>11500041</v>
      </c>
      <c r="B106" s="220"/>
      <c r="C106" s="287" t="s">
        <v>1423</v>
      </c>
      <c r="D106" s="222">
        <v>-31413014.960000001</v>
      </c>
      <c r="E106" s="222">
        <v>-31797723.239999998</v>
      </c>
      <c r="F106" s="222">
        <v>-32182431.52</v>
      </c>
      <c r="G106" s="222">
        <v>-32567139.800000001</v>
      </c>
      <c r="H106" s="222">
        <v>-32951848.079999998</v>
      </c>
      <c r="I106" s="222">
        <v>-33336556.359999999</v>
      </c>
      <c r="J106" s="498">
        <v>-33721264.640000001</v>
      </c>
      <c r="K106" s="498">
        <v>-34105972.920000002</v>
      </c>
      <c r="L106" s="223">
        <v>-34490681.200000003</v>
      </c>
      <c r="M106" s="223">
        <v>-34875389.479999997</v>
      </c>
      <c r="N106" s="223">
        <v>-35260097.759999998</v>
      </c>
      <c r="O106" s="223">
        <v>-35644806.039999999</v>
      </c>
      <c r="P106" s="223">
        <v>-36029514.32</v>
      </c>
      <c r="Q106" s="223">
        <f t="shared" si="16"/>
        <v>-33721264.640000001</v>
      </c>
      <c r="R106" s="351" t="s">
        <v>1445</v>
      </c>
      <c r="S106" s="309"/>
      <c r="T106" s="309">
        <v>24</v>
      </c>
      <c r="U106" s="895"/>
      <c r="V106" s="16">
        <v>0</v>
      </c>
      <c r="W106" s="11">
        <v>0</v>
      </c>
      <c r="X106" s="17">
        <v>0</v>
      </c>
      <c r="Y106" s="16">
        <f t="shared" si="23"/>
        <v>-33721264.640000001</v>
      </c>
      <c r="Z106" s="11">
        <v>0</v>
      </c>
      <c r="AA106" s="17">
        <f>SUM(Y106:Z106)</f>
        <v>-33721264.640000001</v>
      </c>
      <c r="AB106" s="233"/>
      <c r="AC106" s="207"/>
      <c r="AD106" s="233"/>
      <c r="AE106" s="16">
        <v>0</v>
      </c>
      <c r="AF106" s="11">
        <v>0</v>
      </c>
      <c r="AG106" s="17">
        <v>0</v>
      </c>
      <c r="AH106" s="225"/>
      <c r="AI106" s="527"/>
      <c r="AJ106" s="16">
        <f t="shared" ref="AJ106:AJ137" si="24">Q106-X106-AA106-AD106-AG106-AH106</f>
        <v>0</v>
      </c>
    </row>
    <row r="107" spans="1:36" ht="11.25" customHeight="1">
      <c r="A107" s="239">
        <v>11500051</v>
      </c>
      <c r="B107" s="233"/>
      <c r="C107" s="430" t="s">
        <v>1981</v>
      </c>
      <c r="D107" s="222">
        <v>-15222471.67</v>
      </c>
      <c r="E107" s="222">
        <v>-15412880.41</v>
      </c>
      <c r="F107" s="222">
        <v>-15603289.15</v>
      </c>
      <c r="G107" s="222">
        <v>-15793697.890000001</v>
      </c>
      <c r="H107" s="222">
        <v>-15987228.08</v>
      </c>
      <c r="I107" s="222">
        <v>-16168272.460000001</v>
      </c>
      <c r="J107" s="498">
        <v>-16361802.65</v>
      </c>
      <c r="K107" s="498">
        <v>-16549089.93</v>
      </c>
      <c r="L107" s="223">
        <v>-16742620.119999999</v>
      </c>
      <c r="M107" s="223">
        <v>-16929907.399999999</v>
      </c>
      <c r="N107" s="223">
        <v>-16950332.899999999</v>
      </c>
      <c r="O107" s="223">
        <v>-16950332.899999999</v>
      </c>
      <c r="P107" s="223">
        <v>-16950332.899999999</v>
      </c>
      <c r="Q107" s="223">
        <f t="shared" si="16"/>
        <v>-16294654.681250004</v>
      </c>
      <c r="R107" s="351" t="s">
        <v>1445</v>
      </c>
      <c r="S107" s="309"/>
      <c r="T107" s="309">
        <v>24</v>
      </c>
      <c r="U107" s="895"/>
      <c r="V107" s="16">
        <v>0</v>
      </c>
      <c r="W107" s="11">
        <v>0</v>
      </c>
      <c r="X107" s="17">
        <v>0</v>
      </c>
      <c r="Y107" s="16">
        <f t="shared" si="23"/>
        <v>-16294654.681250004</v>
      </c>
      <c r="Z107" s="11">
        <v>0</v>
      </c>
      <c r="AA107" s="17">
        <f>SUM(Y107:Z107)</f>
        <v>-16294654.681250004</v>
      </c>
      <c r="AB107" s="233"/>
      <c r="AC107" s="207"/>
      <c r="AD107" s="233"/>
      <c r="AE107" s="16">
        <v>0</v>
      </c>
      <c r="AF107" s="11">
        <v>0</v>
      </c>
      <c r="AG107" s="17">
        <v>0</v>
      </c>
      <c r="AH107" s="225"/>
      <c r="AI107" s="527"/>
      <c r="AJ107" s="16">
        <f t="shared" si="24"/>
        <v>0</v>
      </c>
    </row>
    <row r="108" spans="1:36" ht="11.25" customHeight="1">
      <c r="A108" s="239">
        <v>11500061</v>
      </c>
      <c r="B108" s="233"/>
      <c r="C108" s="287" t="s">
        <v>2620</v>
      </c>
      <c r="D108" s="222">
        <v>-3291032.12</v>
      </c>
      <c r="E108" s="222">
        <v>-3386448.27</v>
      </c>
      <c r="F108" s="222">
        <v>-3481864.42</v>
      </c>
      <c r="G108" s="222">
        <v>-3577280.57</v>
      </c>
      <c r="H108" s="222">
        <v>-3672696.72</v>
      </c>
      <c r="I108" s="222">
        <v>-3768112.87</v>
      </c>
      <c r="J108" s="498">
        <v>-3863529.02</v>
      </c>
      <c r="K108" s="498">
        <v>-3958945.17</v>
      </c>
      <c r="L108" s="223">
        <v>-4054361.32</v>
      </c>
      <c r="M108" s="223">
        <v>-4149777.47</v>
      </c>
      <c r="N108" s="223">
        <v>-4245193.62</v>
      </c>
      <c r="O108" s="223">
        <v>-4340609.7699999996</v>
      </c>
      <c r="P108" s="223">
        <v>-4436025.92</v>
      </c>
      <c r="Q108" s="223">
        <f t="shared" si="16"/>
        <v>-3863529.02</v>
      </c>
      <c r="R108" s="351" t="s">
        <v>1445</v>
      </c>
      <c r="S108" s="309"/>
      <c r="T108" s="309" t="s">
        <v>591</v>
      </c>
      <c r="U108" s="895"/>
      <c r="V108" s="16">
        <v>0</v>
      </c>
      <c r="W108" s="11">
        <v>0</v>
      </c>
      <c r="X108" s="17">
        <v>0</v>
      </c>
      <c r="Y108" s="16">
        <f t="shared" si="23"/>
        <v>-3863529.02</v>
      </c>
      <c r="Z108" s="11">
        <v>0</v>
      </c>
      <c r="AA108" s="17">
        <f>SUM(Y108:Z108)</f>
        <v>-3863529.02</v>
      </c>
      <c r="AB108" s="233"/>
      <c r="AC108" s="207"/>
      <c r="AD108" s="233"/>
      <c r="AE108" s="16">
        <v>0</v>
      </c>
      <c r="AF108" s="11">
        <v>0</v>
      </c>
      <c r="AG108" s="17">
        <v>0</v>
      </c>
      <c r="AH108" s="225"/>
      <c r="AI108" s="527"/>
      <c r="AJ108" s="16">
        <f t="shared" si="24"/>
        <v>0</v>
      </c>
    </row>
    <row r="109" spans="1:36" ht="11.25" customHeight="1">
      <c r="A109" s="219">
        <v>11591001</v>
      </c>
      <c r="B109" s="220"/>
      <c r="C109" s="287" t="s">
        <v>1356</v>
      </c>
      <c r="D109" s="222">
        <v>0</v>
      </c>
      <c r="E109" s="222">
        <v>0</v>
      </c>
      <c r="F109" s="222">
        <v>0</v>
      </c>
      <c r="G109" s="222">
        <v>0</v>
      </c>
      <c r="H109" s="222">
        <v>0</v>
      </c>
      <c r="I109" s="222">
        <v>0</v>
      </c>
      <c r="J109" s="498">
        <v>0</v>
      </c>
      <c r="K109" s="498">
        <v>0</v>
      </c>
      <c r="L109" s="223">
        <v>0</v>
      </c>
      <c r="M109" s="223">
        <v>0</v>
      </c>
      <c r="N109" s="223">
        <v>0</v>
      </c>
      <c r="O109" s="223">
        <v>0</v>
      </c>
      <c r="P109" s="223">
        <v>0</v>
      </c>
      <c r="Q109" s="223">
        <f t="shared" si="16"/>
        <v>0</v>
      </c>
      <c r="R109" s="351">
        <v>21</v>
      </c>
      <c r="S109" s="309"/>
      <c r="T109" s="309">
        <v>24</v>
      </c>
      <c r="U109" s="895"/>
      <c r="V109" s="16">
        <v>0</v>
      </c>
      <c r="W109" s="11">
        <v>0</v>
      </c>
      <c r="X109" s="17">
        <v>0</v>
      </c>
      <c r="Y109" s="16">
        <f t="shared" si="23"/>
        <v>0</v>
      </c>
      <c r="Z109" s="11"/>
      <c r="AA109" s="17">
        <f>Q109</f>
        <v>0</v>
      </c>
      <c r="AB109" s="16">
        <f>$Q109</f>
        <v>0</v>
      </c>
      <c r="AC109" s="11">
        <v>0</v>
      </c>
      <c r="AD109" s="17">
        <f t="shared" ref="AD109:AD147" si="25">SUM(AB109:AC109)</f>
        <v>0</v>
      </c>
      <c r="AE109" s="16">
        <v>0</v>
      </c>
      <c r="AF109" s="11">
        <v>0</v>
      </c>
      <c r="AG109" s="17">
        <v>0</v>
      </c>
      <c r="AH109" s="225"/>
      <c r="AI109" s="527"/>
      <c r="AJ109" s="16">
        <f t="shared" si="24"/>
        <v>0</v>
      </c>
    </row>
    <row r="110" spans="1:36" ht="11.25" customHeight="1">
      <c r="A110" s="219">
        <v>11730002</v>
      </c>
      <c r="B110" s="220"/>
      <c r="C110" s="287" t="s">
        <v>653</v>
      </c>
      <c r="D110" s="222">
        <v>8654564.4700000007</v>
      </c>
      <c r="E110" s="222">
        <v>8654564.4700000007</v>
      </c>
      <c r="F110" s="222">
        <v>8654564.4700000007</v>
      </c>
      <c r="G110" s="222">
        <v>8654564.4700000007</v>
      </c>
      <c r="H110" s="222">
        <v>8654564.4700000007</v>
      </c>
      <c r="I110" s="222">
        <v>8654564.4700000007</v>
      </c>
      <c r="J110" s="498">
        <v>8654564.4700000007</v>
      </c>
      <c r="K110" s="498">
        <v>8654564.4700000007</v>
      </c>
      <c r="L110" s="223">
        <v>8654564.4700000007</v>
      </c>
      <c r="M110" s="223">
        <v>8654564.4700000007</v>
      </c>
      <c r="N110" s="223">
        <v>8654564.4700000007</v>
      </c>
      <c r="O110" s="223">
        <v>8654564.4700000007</v>
      </c>
      <c r="P110" s="223">
        <v>8654564.4700000007</v>
      </c>
      <c r="Q110" s="223">
        <f t="shared" si="16"/>
        <v>8654564.4700000007</v>
      </c>
      <c r="R110" s="351"/>
      <c r="S110" s="309">
        <v>3</v>
      </c>
      <c r="T110" s="309" t="s">
        <v>1804</v>
      </c>
      <c r="U110" s="895"/>
      <c r="V110" s="16">
        <v>0</v>
      </c>
      <c r="W110" s="11">
        <v>0</v>
      </c>
      <c r="X110" s="17">
        <v>0</v>
      </c>
      <c r="Y110" s="16"/>
      <c r="Z110" s="11">
        <f>Q110</f>
        <v>8654564.4700000007</v>
      </c>
      <c r="AA110" s="17">
        <f>Q110</f>
        <v>8654564.4700000007</v>
      </c>
      <c r="AB110" s="16">
        <v>0</v>
      </c>
      <c r="AC110" s="11"/>
      <c r="AD110" s="17">
        <f t="shared" si="25"/>
        <v>0</v>
      </c>
      <c r="AE110" s="16">
        <v>0</v>
      </c>
      <c r="AF110" s="11">
        <v>0</v>
      </c>
      <c r="AG110" s="17">
        <v>0</v>
      </c>
      <c r="AH110" s="225"/>
      <c r="AI110" s="527"/>
      <c r="AJ110" s="16">
        <f t="shared" si="24"/>
        <v>0</v>
      </c>
    </row>
    <row r="111" spans="1:36" ht="11.25" customHeight="1">
      <c r="A111" s="219">
        <v>12100003</v>
      </c>
      <c r="B111" s="220"/>
      <c r="C111" s="287" t="s">
        <v>431</v>
      </c>
      <c r="D111" s="222">
        <v>0</v>
      </c>
      <c r="E111" s="222">
        <v>0</v>
      </c>
      <c r="F111" s="222">
        <v>0</v>
      </c>
      <c r="G111" s="222">
        <v>0</v>
      </c>
      <c r="H111" s="222">
        <v>0</v>
      </c>
      <c r="I111" s="222">
        <v>0</v>
      </c>
      <c r="J111" s="498">
        <v>0</v>
      </c>
      <c r="K111" s="498">
        <v>0</v>
      </c>
      <c r="L111" s="223">
        <v>0</v>
      </c>
      <c r="M111" s="223">
        <v>0</v>
      </c>
      <c r="N111" s="223">
        <v>0</v>
      </c>
      <c r="O111" s="223">
        <v>0</v>
      </c>
      <c r="P111" s="223">
        <v>0</v>
      </c>
      <c r="Q111" s="223">
        <f t="shared" si="16"/>
        <v>0</v>
      </c>
      <c r="R111" s="351"/>
      <c r="S111" s="309"/>
      <c r="T111" s="309" t="s">
        <v>1801</v>
      </c>
      <c r="U111" s="895"/>
      <c r="V111" s="16">
        <v>0</v>
      </c>
      <c r="W111" s="11">
        <v>0</v>
      </c>
      <c r="X111" s="17">
        <v>0</v>
      </c>
      <c r="Y111" s="16"/>
      <c r="Z111" s="11"/>
      <c r="AA111" s="17"/>
      <c r="AB111" s="16"/>
      <c r="AC111" s="11"/>
      <c r="AD111" s="17">
        <f t="shared" si="25"/>
        <v>0</v>
      </c>
      <c r="AE111" s="16">
        <f t="shared" ref="AE111:AG140" si="26">$Q111</f>
        <v>0</v>
      </c>
      <c r="AF111" s="11">
        <f t="shared" si="26"/>
        <v>0</v>
      </c>
      <c r="AG111" s="17">
        <f t="shared" si="26"/>
        <v>0</v>
      </c>
      <c r="AH111" s="225"/>
      <c r="AI111" s="527"/>
      <c r="AJ111" s="16">
        <f t="shared" si="24"/>
        <v>0</v>
      </c>
    </row>
    <row r="112" spans="1:36" ht="11.25" customHeight="1">
      <c r="A112" s="219">
        <v>12100013</v>
      </c>
      <c r="B112" s="220"/>
      <c r="C112" s="287" t="s">
        <v>844</v>
      </c>
      <c r="D112" s="222">
        <v>0</v>
      </c>
      <c r="E112" s="222">
        <v>0</v>
      </c>
      <c r="F112" s="222">
        <v>0</v>
      </c>
      <c r="G112" s="222">
        <v>0</v>
      </c>
      <c r="H112" s="222">
        <v>0</v>
      </c>
      <c r="I112" s="222">
        <v>0</v>
      </c>
      <c r="J112" s="498">
        <v>0</v>
      </c>
      <c r="K112" s="498">
        <v>0</v>
      </c>
      <c r="L112" s="223">
        <v>0</v>
      </c>
      <c r="M112" s="223">
        <v>0</v>
      </c>
      <c r="N112" s="223">
        <v>0</v>
      </c>
      <c r="O112" s="223">
        <v>0</v>
      </c>
      <c r="P112" s="223">
        <v>0</v>
      </c>
      <c r="Q112" s="223">
        <f t="shared" si="16"/>
        <v>0</v>
      </c>
      <c r="R112" s="351"/>
      <c r="S112" s="309"/>
      <c r="T112" s="309" t="s">
        <v>1801</v>
      </c>
      <c r="U112" s="895"/>
      <c r="V112" s="16">
        <v>0</v>
      </c>
      <c r="W112" s="11">
        <v>0</v>
      </c>
      <c r="X112" s="17">
        <v>0</v>
      </c>
      <c r="Y112" s="16"/>
      <c r="Z112" s="11"/>
      <c r="AA112" s="17"/>
      <c r="AB112" s="16"/>
      <c r="AC112" s="11"/>
      <c r="AD112" s="17">
        <f t="shared" si="25"/>
        <v>0</v>
      </c>
      <c r="AE112" s="16">
        <f t="shared" si="26"/>
        <v>0</v>
      </c>
      <c r="AF112" s="11">
        <f t="shared" si="26"/>
        <v>0</v>
      </c>
      <c r="AG112" s="17">
        <f t="shared" si="26"/>
        <v>0</v>
      </c>
      <c r="AH112" s="225"/>
      <c r="AI112" s="527"/>
      <c r="AJ112" s="16">
        <f t="shared" si="24"/>
        <v>0</v>
      </c>
    </row>
    <row r="113" spans="1:36" ht="11.25" customHeight="1">
      <c r="A113" s="219">
        <v>12100503</v>
      </c>
      <c r="B113" s="220"/>
      <c r="C113" s="287" t="s">
        <v>289</v>
      </c>
      <c r="D113" s="222">
        <v>140334.54999999999</v>
      </c>
      <c r="E113" s="222">
        <v>-254425.5</v>
      </c>
      <c r="F113" s="222">
        <v>214028.94</v>
      </c>
      <c r="G113" s="222">
        <v>94399.98</v>
      </c>
      <c r="H113" s="222">
        <v>178066.69</v>
      </c>
      <c r="I113" s="222">
        <v>195491.49</v>
      </c>
      <c r="J113" s="498">
        <v>207994.25</v>
      </c>
      <c r="K113" s="498">
        <v>35244.39</v>
      </c>
      <c r="L113" s="223">
        <v>76803.08</v>
      </c>
      <c r="M113" s="223">
        <v>91930.78</v>
      </c>
      <c r="N113" s="223">
        <v>104480.49</v>
      </c>
      <c r="O113" s="223">
        <v>85409.33</v>
      </c>
      <c r="P113" s="223">
        <v>99509.79</v>
      </c>
      <c r="Q113" s="223">
        <f t="shared" si="16"/>
        <v>95778.840833333321</v>
      </c>
      <c r="R113" s="351"/>
      <c r="S113" s="309"/>
      <c r="T113" s="309" t="s">
        <v>1801</v>
      </c>
      <c r="U113" s="895"/>
      <c r="V113" s="16">
        <v>0</v>
      </c>
      <c r="W113" s="11">
        <v>0</v>
      </c>
      <c r="X113" s="17">
        <v>0</v>
      </c>
      <c r="Y113" s="16"/>
      <c r="Z113" s="11"/>
      <c r="AA113" s="17"/>
      <c r="AB113" s="16"/>
      <c r="AC113" s="11"/>
      <c r="AD113" s="17">
        <f t="shared" si="25"/>
        <v>0</v>
      </c>
      <c r="AE113" s="16">
        <f t="shared" si="26"/>
        <v>95778.840833333321</v>
      </c>
      <c r="AF113" s="11">
        <f t="shared" si="26"/>
        <v>95778.840833333321</v>
      </c>
      <c r="AG113" s="17">
        <f t="shared" si="26"/>
        <v>95778.840833333321</v>
      </c>
      <c r="AH113" s="225"/>
      <c r="AI113" s="527"/>
      <c r="AJ113" s="16">
        <f t="shared" si="24"/>
        <v>0</v>
      </c>
    </row>
    <row r="114" spans="1:36" ht="11.25" customHeight="1">
      <c r="A114" s="219">
        <v>12100513</v>
      </c>
      <c r="B114" s="220"/>
      <c r="C114" s="287" t="s">
        <v>289</v>
      </c>
      <c r="D114" s="222">
        <v>3888217.33</v>
      </c>
      <c r="E114" s="222">
        <v>3940911.85</v>
      </c>
      <c r="F114" s="222">
        <v>3739500.31</v>
      </c>
      <c r="G114" s="222">
        <v>3665517.83</v>
      </c>
      <c r="H114" s="222">
        <v>3200888.18</v>
      </c>
      <c r="I114" s="222">
        <v>3200888.18</v>
      </c>
      <c r="J114" s="498">
        <v>3200888.18</v>
      </c>
      <c r="K114" s="498">
        <v>3197737.06</v>
      </c>
      <c r="L114" s="223">
        <v>3194142.97</v>
      </c>
      <c r="M114" s="223">
        <v>3194142.97</v>
      </c>
      <c r="N114" s="223">
        <v>3194142.97</v>
      </c>
      <c r="O114" s="223">
        <v>3194142.97</v>
      </c>
      <c r="P114" s="223">
        <v>3194142.97</v>
      </c>
      <c r="Q114" s="223">
        <f t="shared" si="16"/>
        <v>3372006.9683333333</v>
      </c>
      <c r="R114" s="351"/>
      <c r="S114" s="309"/>
      <c r="T114" s="309" t="s">
        <v>1801</v>
      </c>
      <c r="U114" s="895"/>
      <c r="V114" s="16">
        <v>0</v>
      </c>
      <c r="W114" s="11">
        <v>0</v>
      </c>
      <c r="X114" s="17">
        <v>0</v>
      </c>
      <c r="Y114" s="16"/>
      <c r="Z114" s="11"/>
      <c r="AA114" s="17"/>
      <c r="AB114" s="16"/>
      <c r="AC114" s="11"/>
      <c r="AD114" s="17">
        <f t="shared" si="25"/>
        <v>0</v>
      </c>
      <c r="AE114" s="16">
        <f t="shared" si="26"/>
        <v>3372006.9683333333</v>
      </c>
      <c r="AF114" s="11">
        <f t="shared" si="26"/>
        <v>3372006.9683333333</v>
      </c>
      <c r="AG114" s="17">
        <f t="shared" si="26"/>
        <v>3372006.9683333333</v>
      </c>
      <c r="AH114" s="225"/>
      <c r="AI114" s="527"/>
      <c r="AJ114" s="16">
        <f t="shared" si="24"/>
        <v>0</v>
      </c>
    </row>
    <row r="115" spans="1:36" ht="11.25" customHeight="1">
      <c r="A115" s="219">
        <v>12200003</v>
      </c>
      <c r="B115" s="220"/>
      <c r="C115" s="287" t="s">
        <v>3259</v>
      </c>
      <c r="D115" s="222">
        <v>0</v>
      </c>
      <c r="E115" s="222">
        <v>0</v>
      </c>
      <c r="F115" s="222">
        <v>0</v>
      </c>
      <c r="G115" s="222">
        <v>0</v>
      </c>
      <c r="H115" s="222">
        <v>0</v>
      </c>
      <c r="I115" s="222">
        <v>0</v>
      </c>
      <c r="J115" s="498">
        <v>0</v>
      </c>
      <c r="K115" s="498">
        <v>0</v>
      </c>
      <c r="L115" s="223">
        <v>0</v>
      </c>
      <c r="M115" s="223">
        <v>0</v>
      </c>
      <c r="N115" s="223">
        <v>0</v>
      </c>
      <c r="O115" s="223">
        <v>0</v>
      </c>
      <c r="P115" s="223">
        <v>0</v>
      </c>
      <c r="Q115" s="223">
        <f t="shared" si="16"/>
        <v>0</v>
      </c>
      <c r="R115" s="351"/>
      <c r="S115" s="309"/>
      <c r="T115" s="309" t="s">
        <v>1801</v>
      </c>
      <c r="U115" s="895"/>
      <c r="V115" s="16">
        <v>0</v>
      </c>
      <c r="W115" s="11">
        <v>0</v>
      </c>
      <c r="X115" s="17">
        <v>0</v>
      </c>
      <c r="Y115" s="16"/>
      <c r="Z115" s="11"/>
      <c r="AA115" s="17"/>
      <c r="AB115" s="16"/>
      <c r="AC115" s="11"/>
      <c r="AD115" s="17">
        <f t="shared" si="25"/>
        <v>0</v>
      </c>
      <c r="AE115" s="16">
        <f t="shared" si="26"/>
        <v>0</v>
      </c>
      <c r="AF115" s="11">
        <f t="shared" si="26"/>
        <v>0</v>
      </c>
      <c r="AG115" s="17">
        <f t="shared" si="26"/>
        <v>0</v>
      </c>
      <c r="AH115" s="225"/>
      <c r="AI115" s="527"/>
      <c r="AJ115" s="16">
        <f t="shared" si="24"/>
        <v>0</v>
      </c>
    </row>
    <row r="116" spans="1:36" ht="11.25" customHeight="1">
      <c r="A116" s="227">
        <v>12200503</v>
      </c>
      <c r="B116" s="207"/>
      <c r="C116" s="287" t="s">
        <v>752</v>
      </c>
      <c r="D116" s="222">
        <v>398835.72</v>
      </c>
      <c r="E116" s="222">
        <v>398835.72</v>
      </c>
      <c r="F116" s="222">
        <v>398835.72</v>
      </c>
      <c r="G116" s="222">
        <v>398835.72</v>
      </c>
      <c r="H116" s="222">
        <v>79713.38</v>
      </c>
      <c r="I116" s="222">
        <v>79713.38</v>
      </c>
      <c r="J116" s="498">
        <v>79713.38</v>
      </c>
      <c r="K116" s="498">
        <v>79713.38</v>
      </c>
      <c r="L116" s="223">
        <v>79713.38</v>
      </c>
      <c r="M116" s="223">
        <v>79713.38</v>
      </c>
      <c r="N116" s="223">
        <v>79713.38</v>
      </c>
      <c r="O116" s="223">
        <v>79713.38</v>
      </c>
      <c r="P116" s="223">
        <v>79713.38</v>
      </c>
      <c r="Q116" s="223">
        <f t="shared" si="16"/>
        <v>172790.7291666666</v>
      </c>
      <c r="R116" s="351"/>
      <c r="S116" s="309"/>
      <c r="T116" s="309" t="s">
        <v>1801</v>
      </c>
      <c r="U116" s="895"/>
      <c r="V116" s="16">
        <v>0</v>
      </c>
      <c r="W116" s="11">
        <v>0</v>
      </c>
      <c r="X116" s="17">
        <v>0</v>
      </c>
      <c r="Y116" s="16"/>
      <c r="Z116" s="11"/>
      <c r="AA116" s="17"/>
      <c r="AB116" s="16"/>
      <c r="AC116" s="11"/>
      <c r="AD116" s="17">
        <f t="shared" si="25"/>
        <v>0</v>
      </c>
      <c r="AE116" s="16">
        <f t="shared" si="26"/>
        <v>172790.7291666666</v>
      </c>
      <c r="AF116" s="11">
        <f t="shared" si="26"/>
        <v>172790.7291666666</v>
      </c>
      <c r="AG116" s="17">
        <f t="shared" si="26"/>
        <v>172790.7291666666</v>
      </c>
      <c r="AH116" s="225"/>
      <c r="AI116" s="527"/>
      <c r="AJ116" s="16">
        <f t="shared" si="24"/>
        <v>0</v>
      </c>
    </row>
    <row r="117" spans="1:36" ht="11.25" customHeight="1">
      <c r="A117" s="219">
        <v>12310000</v>
      </c>
      <c r="B117" s="220"/>
      <c r="C117" s="287" t="s">
        <v>1198</v>
      </c>
      <c r="D117" s="222">
        <v>29594520</v>
      </c>
      <c r="E117" s="222">
        <v>29594520</v>
      </c>
      <c r="F117" s="222">
        <v>29594520</v>
      </c>
      <c r="G117" s="222">
        <v>29897623</v>
      </c>
      <c r="H117" s="222">
        <v>29897623</v>
      </c>
      <c r="I117" s="222">
        <v>29897623</v>
      </c>
      <c r="J117" s="498">
        <v>29740793</v>
      </c>
      <c r="K117" s="498">
        <v>29740793</v>
      </c>
      <c r="L117" s="223">
        <v>29740793</v>
      </c>
      <c r="M117" s="223">
        <v>29732908</v>
      </c>
      <c r="N117" s="223">
        <v>29732908</v>
      </c>
      <c r="O117" s="223">
        <v>29732908</v>
      </c>
      <c r="P117" s="223">
        <v>29644604</v>
      </c>
      <c r="Q117" s="223">
        <f t="shared" si="16"/>
        <v>29743547.833333332</v>
      </c>
      <c r="R117" s="351"/>
      <c r="S117" s="309"/>
      <c r="T117" s="309" t="s">
        <v>1809</v>
      </c>
      <c r="U117" s="895"/>
      <c r="V117" s="16">
        <v>0</v>
      </c>
      <c r="W117" s="11">
        <v>0</v>
      </c>
      <c r="X117" s="17">
        <v>0</v>
      </c>
      <c r="Y117" s="16"/>
      <c r="Z117" s="11"/>
      <c r="AA117" s="17"/>
      <c r="AB117" s="16"/>
      <c r="AC117" s="11"/>
      <c r="AD117" s="17">
        <f t="shared" si="25"/>
        <v>0</v>
      </c>
      <c r="AE117" s="16">
        <f t="shared" si="26"/>
        <v>29743547.833333332</v>
      </c>
      <c r="AF117" s="11">
        <f t="shared" si="26"/>
        <v>29743547.833333332</v>
      </c>
      <c r="AG117" s="17">
        <f t="shared" si="26"/>
        <v>29743547.833333332</v>
      </c>
      <c r="AH117" s="225"/>
      <c r="AI117" s="527"/>
      <c r="AJ117" s="16">
        <f t="shared" si="24"/>
        <v>0</v>
      </c>
    </row>
    <row r="118" spans="1:36" ht="11.25" customHeight="1">
      <c r="A118" s="219" t="s">
        <v>1124</v>
      </c>
      <c r="B118" s="220"/>
      <c r="C118" s="287" t="s">
        <v>1199</v>
      </c>
      <c r="D118" s="222">
        <v>0</v>
      </c>
      <c r="E118" s="222">
        <v>0</v>
      </c>
      <c r="F118" s="222">
        <v>0</v>
      </c>
      <c r="G118" s="222">
        <v>0</v>
      </c>
      <c r="H118" s="222">
        <v>0</v>
      </c>
      <c r="I118" s="222">
        <v>0</v>
      </c>
      <c r="J118" s="498">
        <v>0</v>
      </c>
      <c r="K118" s="498">
        <v>0</v>
      </c>
      <c r="L118" s="223">
        <v>0</v>
      </c>
      <c r="M118" s="223">
        <v>0</v>
      </c>
      <c r="N118" s="223">
        <v>0</v>
      </c>
      <c r="O118" s="223">
        <v>0</v>
      </c>
      <c r="P118" s="223">
        <v>0</v>
      </c>
      <c r="Q118" s="223">
        <f t="shared" si="16"/>
        <v>0</v>
      </c>
      <c r="R118" s="351"/>
      <c r="S118" s="309"/>
      <c r="T118" s="309" t="s">
        <v>1809</v>
      </c>
      <c r="U118" s="895"/>
      <c r="V118" s="16">
        <v>0</v>
      </c>
      <c r="W118" s="11">
        <v>0</v>
      </c>
      <c r="X118" s="17">
        <v>0</v>
      </c>
      <c r="Y118" s="16"/>
      <c r="Z118" s="11"/>
      <c r="AA118" s="17"/>
      <c r="AB118" s="16">
        <f>$Q118*$AE$2</f>
        <v>0</v>
      </c>
      <c r="AC118" s="11">
        <f>$Q118*$AE$3</f>
        <v>0</v>
      </c>
      <c r="AD118" s="17">
        <f t="shared" si="25"/>
        <v>0</v>
      </c>
      <c r="AE118" s="16">
        <f t="shared" si="26"/>
        <v>0</v>
      </c>
      <c r="AF118" s="11">
        <f t="shared" si="26"/>
        <v>0</v>
      </c>
      <c r="AG118" s="17">
        <f t="shared" si="26"/>
        <v>0</v>
      </c>
      <c r="AH118" s="225"/>
      <c r="AI118" s="527"/>
      <c r="AJ118" s="16">
        <f t="shared" si="24"/>
        <v>0</v>
      </c>
    </row>
    <row r="119" spans="1:36" ht="11.25" customHeight="1">
      <c r="A119" s="219">
        <v>12400013</v>
      </c>
      <c r="B119" s="220"/>
      <c r="C119" s="287" t="s">
        <v>1159</v>
      </c>
      <c r="D119" s="222">
        <v>0</v>
      </c>
      <c r="E119" s="222">
        <v>0</v>
      </c>
      <c r="F119" s="222">
        <v>0</v>
      </c>
      <c r="G119" s="222">
        <v>0</v>
      </c>
      <c r="H119" s="222">
        <v>0</v>
      </c>
      <c r="I119" s="222">
        <v>0</v>
      </c>
      <c r="J119" s="498">
        <v>0</v>
      </c>
      <c r="K119" s="498">
        <v>0</v>
      </c>
      <c r="L119" s="223">
        <v>0</v>
      </c>
      <c r="M119" s="223">
        <v>0</v>
      </c>
      <c r="N119" s="223">
        <v>0</v>
      </c>
      <c r="O119" s="223">
        <v>0</v>
      </c>
      <c r="P119" s="223">
        <v>0</v>
      </c>
      <c r="Q119" s="223">
        <f t="shared" si="16"/>
        <v>0</v>
      </c>
      <c r="R119" s="351"/>
      <c r="S119" s="309"/>
      <c r="T119" s="309" t="s">
        <v>1120</v>
      </c>
      <c r="U119" s="895"/>
      <c r="V119" s="16">
        <v>0</v>
      </c>
      <c r="W119" s="11">
        <v>0</v>
      </c>
      <c r="X119" s="17">
        <v>0</v>
      </c>
      <c r="Y119" s="16"/>
      <c r="Z119" s="11"/>
      <c r="AA119" s="17"/>
      <c r="AB119" s="16"/>
      <c r="AC119" s="11"/>
      <c r="AD119" s="17">
        <f t="shared" si="25"/>
        <v>0</v>
      </c>
      <c r="AE119" s="16">
        <f t="shared" si="26"/>
        <v>0</v>
      </c>
      <c r="AF119" s="11">
        <f t="shared" si="26"/>
        <v>0</v>
      </c>
      <c r="AG119" s="17">
        <f t="shared" si="26"/>
        <v>0</v>
      </c>
      <c r="AH119" s="225"/>
      <c r="AI119" s="527"/>
      <c r="AJ119" s="16">
        <f t="shared" si="24"/>
        <v>0</v>
      </c>
    </row>
    <row r="120" spans="1:36" ht="11.25" customHeight="1">
      <c r="A120" s="219">
        <v>12400043</v>
      </c>
      <c r="B120" s="220"/>
      <c r="C120" s="287" t="s">
        <v>1160</v>
      </c>
      <c r="D120" s="222">
        <v>48384574.240000002</v>
      </c>
      <c r="E120" s="222">
        <v>48384574.240000002</v>
      </c>
      <c r="F120" s="222">
        <v>48384574.240000002</v>
      </c>
      <c r="G120" s="222">
        <v>48715498.140000001</v>
      </c>
      <c r="H120" s="222">
        <v>48715498.140000001</v>
      </c>
      <c r="I120" s="222">
        <v>48715498.140000001</v>
      </c>
      <c r="J120" s="498">
        <v>49011607.310000002</v>
      </c>
      <c r="K120" s="498">
        <v>49011607.310000002</v>
      </c>
      <c r="L120" s="223">
        <v>49011607.310000002</v>
      </c>
      <c r="M120" s="223">
        <v>50160610.609999999</v>
      </c>
      <c r="N120" s="223">
        <v>49662912.049999997</v>
      </c>
      <c r="O120" s="223">
        <v>49662912.049999997</v>
      </c>
      <c r="P120" s="223">
        <v>49853439.299999997</v>
      </c>
      <c r="Q120" s="223">
        <f t="shared" si="16"/>
        <v>49046325.525833331</v>
      </c>
      <c r="R120" s="351"/>
      <c r="S120" s="309"/>
      <c r="T120" s="309" t="s">
        <v>1120</v>
      </c>
      <c r="U120" s="895"/>
      <c r="V120" s="16">
        <v>0</v>
      </c>
      <c r="W120" s="11">
        <v>0</v>
      </c>
      <c r="X120" s="17">
        <v>0</v>
      </c>
      <c r="Y120" s="16"/>
      <c r="Z120" s="11"/>
      <c r="AA120" s="17"/>
      <c r="AB120" s="16"/>
      <c r="AC120" s="11"/>
      <c r="AD120" s="17">
        <f t="shared" si="25"/>
        <v>0</v>
      </c>
      <c r="AE120" s="16">
        <f t="shared" si="26"/>
        <v>49046325.525833331</v>
      </c>
      <c r="AF120" s="11">
        <f t="shared" si="26"/>
        <v>49046325.525833331</v>
      </c>
      <c r="AG120" s="17">
        <f t="shared" si="26"/>
        <v>49046325.525833331</v>
      </c>
      <c r="AH120" s="225"/>
      <c r="AI120" s="527"/>
      <c r="AJ120" s="16">
        <f t="shared" si="24"/>
        <v>0</v>
      </c>
    </row>
    <row r="121" spans="1:36" ht="11.25" customHeight="1">
      <c r="A121" s="219">
        <v>12400063</v>
      </c>
      <c r="B121" s="220"/>
      <c r="C121" s="287" t="s">
        <v>698</v>
      </c>
      <c r="D121" s="222">
        <v>0</v>
      </c>
      <c r="E121" s="222">
        <v>0</v>
      </c>
      <c r="F121" s="222">
        <v>0</v>
      </c>
      <c r="G121" s="222">
        <v>0</v>
      </c>
      <c r="H121" s="222">
        <v>0</v>
      </c>
      <c r="I121" s="222">
        <v>0</v>
      </c>
      <c r="J121" s="498">
        <v>0</v>
      </c>
      <c r="K121" s="498">
        <v>0</v>
      </c>
      <c r="L121" s="223">
        <v>0</v>
      </c>
      <c r="M121" s="223">
        <v>0</v>
      </c>
      <c r="N121" s="223">
        <v>0</v>
      </c>
      <c r="O121" s="223">
        <v>0</v>
      </c>
      <c r="P121" s="223">
        <v>0</v>
      </c>
      <c r="Q121" s="223">
        <f t="shared" si="16"/>
        <v>0</v>
      </c>
      <c r="R121" s="351"/>
      <c r="S121" s="309"/>
      <c r="T121" s="309" t="s">
        <v>1120</v>
      </c>
      <c r="U121" s="895"/>
      <c r="V121" s="16">
        <v>0</v>
      </c>
      <c r="W121" s="11">
        <v>0</v>
      </c>
      <c r="X121" s="17">
        <v>0</v>
      </c>
      <c r="Y121" s="16"/>
      <c r="Z121" s="11"/>
      <c r="AA121" s="17"/>
      <c r="AB121" s="16"/>
      <c r="AC121" s="11"/>
      <c r="AD121" s="17">
        <f t="shared" si="25"/>
        <v>0</v>
      </c>
      <c r="AE121" s="16">
        <f t="shared" si="26"/>
        <v>0</v>
      </c>
      <c r="AF121" s="11">
        <f t="shared" si="26"/>
        <v>0</v>
      </c>
      <c r="AG121" s="17">
        <f t="shared" si="26"/>
        <v>0</v>
      </c>
      <c r="AH121" s="225"/>
      <c r="AI121" s="527"/>
      <c r="AJ121" s="16">
        <f t="shared" si="24"/>
        <v>0</v>
      </c>
    </row>
    <row r="122" spans="1:36" ht="11.25" customHeight="1">
      <c r="A122" s="219">
        <v>12400373</v>
      </c>
      <c r="B122" s="220"/>
      <c r="C122" s="287" t="s">
        <v>1183</v>
      </c>
      <c r="D122" s="222">
        <v>0</v>
      </c>
      <c r="E122" s="222">
        <v>0</v>
      </c>
      <c r="F122" s="222">
        <v>0</v>
      </c>
      <c r="G122" s="222">
        <v>0</v>
      </c>
      <c r="H122" s="222">
        <v>0</v>
      </c>
      <c r="I122" s="222">
        <v>0</v>
      </c>
      <c r="J122" s="498">
        <v>0</v>
      </c>
      <c r="K122" s="498">
        <v>0</v>
      </c>
      <c r="L122" s="223">
        <v>0</v>
      </c>
      <c r="M122" s="223">
        <v>0</v>
      </c>
      <c r="N122" s="223">
        <v>0</v>
      </c>
      <c r="O122" s="223">
        <v>0</v>
      </c>
      <c r="P122" s="223">
        <v>0</v>
      </c>
      <c r="Q122" s="223">
        <f t="shared" si="16"/>
        <v>0</v>
      </c>
      <c r="R122" s="351"/>
      <c r="S122" s="309"/>
      <c r="T122" s="309" t="s">
        <v>1120</v>
      </c>
      <c r="U122" s="895"/>
      <c r="V122" s="16">
        <v>0</v>
      </c>
      <c r="W122" s="11">
        <v>0</v>
      </c>
      <c r="X122" s="17">
        <v>0</v>
      </c>
      <c r="Y122" s="16"/>
      <c r="Z122" s="11"/>
      <c r="AA122" s="17"/>
      <c r="AB122" s="16"/>
      <c r="AC122" s="11"/>
      <c r="AD122" s="17">
        <f t="shared" si="25"/>
        <v>0</v>
      </c>
      <c r="AE122" s="16">
        <f t="shared" si="26"/>
        <v>0</v>
      </c>
      <c r="AF122" s="11">
        <f t="shared" si="26"/>
        <v>0</v>
      </c>
      <c r="AG122" s="17">
        <f t="shared" si="26"/>
        <v>0</v>
      </c>
      <c r="AH122" s="225"/>
      <c r="AI122" s="527"/>
      <c r="AJ122" s="16">
        <f t="shared" si="24"/>
        <v>0</v>
      </c>
    </row>
    <row r="123" spans="1:36" ht="11.25" customHeight="1">
      <c r="A123" s="219">
        <v>12400383</v>
      </c>
      <c r="B123" s="220"/>
      <c r="C123" s="287" t="s">
        <v>1184</v>
      </c>
      <c r="D123" s="222">
        <v>0</v>
      </c>
      <c r="E123" s="222">
        <v>0</v>
      </c>
      <c r="F123" s="222">
        <v>0</v>
      </c>
      <c r="G123" s="222">
        <v>0</v>
      </c>
      <c r="H123" s="222">
        <v>0</v>
      </c>
      <c r="I123" s="222">
        <v>0</v>
      </c>
      <c r="J123" s="498">
        <v>0</v>
      </c>
      <c r="K123" s="498">
        <v>0</v>
      </c>
      <c r="L123" s="223">
        <v>0</v>
      </c>
      <c r="M123" s="223">
        <v>0</v>
      </c>
      <c r="N123" s="223">
        <v>0</v>
      </c>
      <c r="O123" s="223">
        <v>0</v>
      </c>
      <c r="P123" s="223">
        <v>0</v>
      </c>
      <c r="Q123" s="223">
        <f t="shared" si="16"/>
        <v>0</v>
      </c>
      <c r="R123" s="351"/>
      <c r="S123" s="309"/>
      <c r="T123" s="309" t="s">
        <v>1120</v>
      </c>
      <c r="U123" s="895"/>
      <c r="V123" s="16">
        <v>0</v>
      </c>
      <c r="W123" s="11">
        <v>0</v>
      </c>
      <c r="X123" s="17">
        <v>0</v>
      </c>
      <c r="Y123" s="16"/>
      <c r="Z123" s="11"/>
      <c r="AA123" s="17"/>
      <c r="AB123" s="16"/>
      <c r="AC123" s="11"/>
      <c r="AD123" s="17">
        <f t="shared" si="25"/>
        <v>0</v>
      </c>
      <c r="AE123" s="16">
        <f t="shared" si="26"/>
        <v>0</v>
      </c>
      <c r="AF123" s="11">
        <f t="shared" si="26"/>
        <v>0</v>
      </c>
      <c r="AG123" s="17">
        <f t="shared" si="26"/>
        <v>0</v>
      </c>
      <c r="AH123" s="225"/>
      <c r="AI123" s="527"/>
      <c r="AJ123" s="16">
        <f t="shared" si="24"/>
        <v>0</v>
      </c>
    </row>
    <row r="124" spans="1:36" ht="11.25" customHeight="1">
      <c r="A124" s="219">
        <v>12400483</v>
      </c>
      <c r="B124" s="220"/>
      <c r="C124" s="287" t="s">
        <v>1884</v>
      </c>
      <c r="D124" s="222">
        <v>0</v>
      </c>
      <c r="E124" s="222">
        <v>0</v>
      </c>
      <c r="F124" s="222">
        <v>0</v>
      </c>
      <c r="G124" s="222">
        <v>0</v>
      </c>
      <c r="H124" s="222">
        <v>0</v>
      </c>
      <c r="I124" s="222">
        <v>0</v>
      </c>
      <c r="J124" s="498">
        <v>0</v>
      </c>
      <c r="K124" s="498">
        <v>0</v>
      </c>
      <c r="L124" s="223">
        <v>0</v>
      </c>
      <c r="M124" s="223">
        <v>0</v>
      </c>
      <c r="N124" s="223">
        <v>0</v>
      </c>
      <c r="O124" s="223">
        <v>0</v>
      </c>
      <c r="P124" s="223">
        <v>0</v>
      </c>
      <c r="Q124" s="223">
        <f t="shared" si="16"/>
        <v>0</v>
      </c>
      <c r="R124" s="351"/>
      <c r="S124" s="309"/>
      <c r="T124" s="309" t="s">
        <v>1120</v>
      </c>
      <c r="U124" s="895"/>
      <c r="V124" s="16">
        <v>0</v>
      </c>
      <c r="W124" s="11">
        <v>0</v>
      </c>
      <c r="X124" s="17">
        <v>0</v>
      </c>
      <c r="Y124" s="16"/>
      <c r="Z124" s="11"/>
      <c r="AA124" s="17"/>
      <c r="AB124" s="16"/>
      <c r="AC124" s="11"/>
      <c r="AD124" s="17">
        <f t="shared" si="25"/>
        <v>0</v>
      </c>
      <c r="AE124" s="16">
        <f t="shared" si="26"/>
        <v>0</v>
      </c>
      <c r="AF124" s="11">
        <f t="shared" si="26"/>
        <v>0</v>
      </c>
      <c r="AG124" s="17">
        <f t="shared" si="26"/>
        <v>0</v>
      </c>
      <c r="AH124" s="225"/>
      <c r="AI124" s="527"/>
      <c r="AJ124" s="16">
        <f t="shared" si="24"/>
        <v>0</v>
      </c>
    </row>
    <row r="125" spans="1:36" ht="11.25" customHeight="1">
      <c r="A125" s="219">
        <v>12400503</v>
      </c>
      <c r="B125" s="220"/>
      <c r="C125" s="287" t="s">
        <v>378</v>
      </c>
      <c r="D125" s="222">
        <v>550597.30000000005</v>
      </c>
      <c r="E125" s="222">
        <v>543283.56999999995</v>
      </c>
      <c r="F125" s="222">
        <v>543283.56999999995</v>
      </c>
      <c r="G125" s="222">
        <v>528696.48</v>
      </c>
      <c r="H125" s="222">
        <v>526160.09</v>
      </c>
      <c r="I125" s="222">
        <v>511767.06</v>
      </c>
      <c r="J125" s="498">
        <v>440184.16</v>
      </c>
      <c r="K125" s="498">
        <v>440184.16</v>
      </c>
      <c r="L125" s="223">
        <v>433379.07</v>
      </c>
      <c r="M125" s="223">
        <v>425582.7</v>
      </c>
      <c r="N125" s="223">
        <v>411438.4</v>
      </c>
      <c r="O125" s="223">
        <v>404645.61</v>
      </c>
      <c r="P125" s="223">
        <v>397794.82</v>
      </c>
      <c r="Q125" s="223">
        <f t="shared" si="16"/>
        <v>473566.74416666682</v>
      </c>
      <c r="R125" s="351"/>
      <c r="S125" s="309"/>
      <c r="T125" s="309" t="s">
        <v>1120</v>
      </c>
      <c r="U125" s="895"/>
      <c r="V125" s="16">
        <v>0</v>
      </c>
      <c r="W125" s="11">
        <v>0</v>
      </c>
      <c r="X125" s="17">
        <v>0</v>
      </c>
      <c r="Y125" s="16"/>
      <c r="Z125" s="11"/>
      <c r="AA125" s="17"/>
      <c r="AB125" s="16"/>
      <c r="AC125" s="11"/>
      <c r="AD125" s="17">
        <f t="shared" si="25"/>
        <v>0</v>
      </c>
      <c r="AE125" s="16">
        <f t="shared" si="26"/>
        <v>473566.74416666682</v>
      </c>
      <c r="AF125" s="11">
        <f t="shared" si="26"/>
        <v>473566.74416666682</v>
      </c>
      <c r="AG125" s="17">
        <f t="shared" si="26"/>
        <v>473566.74416666682</v>
      </c>
      <c r="AH125" s="225"/>
      <c r="AI125" s="527"/>
      <c r="AJ125" s="16">
        <f t="shared" si="24"/>
        <v>0</v>
      </c>
    </row>
    <row r="126" spans="1:36" ht="11.25" customHeight="1">
      <c r="A126" s="219">
        <v>12400542</v>
      </c>
      <c r="B126" s="220"/>
      <c r="C126" s="287" t="s">
        <v>3359</v>
      </c>
      <c r="D126" s="222">
        <v>-9028500</v>
      </c>
      <c r="E126" s="222">
        <v>-7277400</v>
      </c>
      <c r="F126" s="222">
        <v>-7277400</v>
      </c>
      <c r="G126" s="222">
        <v>-7277400</v>
      </c>
      <c r="H126" s="222">
        <v>-7277400</v>
      </c>
      <c r="I126" s="222">
        <v>-7277400</v>
      </c>
      <c r="J126" s="498">
        <v>-7222800</v>
      </c>
      <c r="K126" s="498">
        <v>-7222800</v>
      </c>
      <c r="L126" s="223">
        <v>-7222800</v>
      </c>
      <c r="M126" s="223">
        <v>-7222800</v>
      </c>
      <c r="N126" s="223">
        <v>-7222800</v>
      </c>
      <c r="O126" s="223">
        <v>-7222800</v>
      </c>
      <c r="P126" s="223">
        <v>-7222800</v>
      </c>
      <c r="Q126" s="223">
        <f t="shared" si="16"/>
        <v>-7320787.5</v>
      </c>
      <c r="R126" s="351"/>
      <c r="S126" s="309"/>
      <c r="T126" s="309" t="s">
        <v>1120</v>
      </c>
      <c r="U126" s="895"/>
      <c r="V126" s="16"/>
      <c r="W126" s="11"/>
      <c r="X126" s="17"/>
      <c r="Y126" s="16"/>
      <c r="Z126" s="11"/>
      <c r="AA126" s="17"/>
      <c r="AB126" s="16"/>
      <c r="AC126" s="11"/>
      <c r="AD126" s="17"/>
      <c r="AE126" s="16">
        <f t="shared" si="26"/>
        <v>-7320787.5</v>
      </c>
      <c r="AF126" s="11">
        <f t="shared" si="26"/>
        <v>-7320787.5</v>
      </c>
      <c r="AG126" s="17">
        <f t="shared" si="26"/>
        <v>-7320787.5</v>
      </c>
      <c r="AH126" s="225"/>
      <c r="AI126" s="527"/>
      <c r="AJ126" s="16">
        <f t="shared" si="24"/>
        <v>0</v>
      </c>
    </row>
    <row r="127" spans="1:36" ht="11.25" customHeight="1">
      <c r="A127" s="219">
        <v>12400543</v>
      </c>
      <c r="B127" s="220"/>
      <c r="C127" s="287" t="s">
        <v>692</v>
      </c>
      <c r="D127" s="222">
        <v>0</v>
      </c>
      <c r="E127" s="222">
        <v>0</v>
      </c>
      <c r="F127" s="222">
        <v>0</v>
      </c>
      <c r="G127" s="222">
        <v>0</v>
      </c>
      <c r="H127" s="222">
        <v>0</v>
      </c>
      <c r="I127" s="222">
        <v>0</v>
      </c>
      <c r="J127" s="498">
        <v>0</v>
      </c>
      <c r="K127" s="498">
        <v>0</v>
      </c>
      <c r="L127" s="223">
        <v>0</v>
      </c>
      <c r="M127" s="223">
        <v>0</v>
      </c>
      <c r="N127" s="223">
        <v>0</v>
      </c>
      <c r="O127" s="223">
        <v>0</v>
      </c>
      <c r="P127" s="223">
        <v>0</v>
      </c>
      <c r="Q127" s="223">
        <f t="shared" si="16"/>
        <v>0</v>
      </c>
      <c r="R127" s="351"/>
      <c r="S127" s="309"/>
      <c r="T127" s="309" t="s">
        <v>1120</v>
      </c>
      <c r="U127" s="895"/>
      <c r="V127" s="16">
        <v>0</v>
      </c>
      <c r="W127" s="11">
        <v>0</v>
      </c>
      <c r="X127" s="17">
        <v>0</v>
      </c>
      <c r="Y127" s="16"/>
      <c r="Z127" s="11"/>
      <c r="AA127" s="17"/>
      <c r="AB127" s="16"/>
      <c r="AC127" s="11"/>
      <c r="AD127" s="17">
        <f t="shared" si="25"/>
        <v>0</v>
      </c>
      <c r="AE127" s="16">
        <f t="shared" si="26"/>
        <v>0</v>
      </c>
      <c r="AF127" s="11">
        <f t="shared" si="26"/>
        <v>0</v>
      </c>
      <c r="AG127" s="17">
        <f t="shared" si="26"/>
        <v>0</v>
      </c>
      <c r="AH127" s="225"/>
      <c r="AI127" s="527"/>
      <c r="AJ127" s="16">
        <f t="shared" si="24"/>
        <v>0</v>
      </c>
    </row>
    <row r="128" spans="1:36" ht="11.25" customHeight="1">
      <c r="A128" s="219">
        <v>12400552</v>
      </c>
      <c r="B128" s="220"/>
      <c r="C128" s="287" t="s">
        <v>3360</v>
      </c>
      <c r="D128" s="222">
        <v>9028500</v>
      </c>
      <c r="E128" s="222">
        <v>7277400</v>
      </c>
      <c r="F128" s="222">
        <v>7277400</v>
      </c>
      <c r="G128" s="222">
        <v>7277400</v>
      </c>
      <c r="H128" s="222">
        <v>7277400</v>
      </c>
      <c r="I128" s="222">
        <v>7277400</v>
      </c>
      <c r="J128" s="498">
        <v>7222800</v>
      </c>
      <c r="K128" s="498">
        <v>7222800</v>
      </c>
      <c r="L128" s="223">
        <v>7222800</v>
      </c>
      <c r="M128" s="223">
        <v>7222800</v>
      </c>
      <c r="N128" s="223">
        <v>7222800</v>
      </c>
      <c r="O128" s="223">
        <v>7222800</v>
      </c>
      <c r="P128" s="223">
        <v>7222800</v>
      </c>
      <c r="Q128" s="223">
        <f t="shared" si="16"/>
        <v>7320787.5</v>
      </c>
      <c r="R128" s="351"/>
      <c r="S128" s="309"/>
      <c r="T128" s="309" t="s">
        <v>1120</v>
      </c>
      <c r="U128" s="895"/>
      <c r="V128" s="16"/>
      <c r="W128" s="11"/>
      <c r="X128" s="17"/>
      <c r="Y128" s="16"/>
      <c r="Z128" s="11"/>
      <c r="AA128" s="17"/>
      <c r="AB128" s="16"/>
      <c r="AC128" s="11"/>
      <c r="AD128" s="17"/>
      <c r="AE128" s="16">
        <f t="shared" si="26"/>
        <v>7320787.5</v>
      </c>
      <c r="AF128" s="11">
        <f t="shared" si="26"/>
        <v>7320787.5</v>
      </c>
      <c r="AG128" s="17">
        <f t="shared" si="26"/>
        <v>7320787.5</v>
      </c>
      <c r="AH128" s="225"/>
      <c r="AI128" s="527"/>
      <c r="AJ128" s="16">
        <f t="shared" si="24"/>
        <v>0</v>
      </c>
    </row>
    <row r="129" spans="1:36" ht="11.25" customHeight="1">
      <c r="A129" s="219">
        <v>12400553</v>
      </c>
      <c r="B129" s="220"/>
      <c r="C129" s="287" t="s">
        <v>693</v>
      </c>
      <c r="D129" s="222">
        <v>1316260.6200000001</v>
      </c>
      <c r="E129" s="222">
        <v>1316260.6200000001</v>
      </c>
      <c r="F129" s="222">
        <v>1309956.4099999999</v>
      </c>
      <c r="G129" s="222">
        <v>1309247.1299999999</v>
      </c>
      <c r="H129" s="222">
        <v>1309247.1299999999</v>
      </c>
      <c r="I129" s="222">
        <v>1309247.1299999999</v>
      </c>
      <c r="J129" s="498">
        <v>1310136.1499999999</v>
      </c>
      <c r="K129" s="498">
        <v>1302653.1399999999</v>
      </c>
      <c r="L129" s="223">
        <v>1295113.1599999999</v>
      </c>
      <c r="M129" s="223">
        <v>1287515.76</v>
      </c>
      <c r="N129" s="223">
        <v>1279860.49</v>
      </c>
      <c r="O129" s="223">
        <v>1279860.49</v>
      </c>
      <c r="P129" s="223">
        <v>1272293.96</v>
      </c>
      <c r="Q129" s="223">
        <f t="shared" si="16"/>
        <v>1300281.2416666669</v>
      </c>
      <c r="R129" s="351"/>
      <c r="S129" s="309"/>
      <c r="T129" s="309" t="s">
        <v>1120</v>
      </c>
      <c r="U129" s="895"/>
      <c r="V129" s="16">
        <v>0</v>
      </c>
      <c r="W129" s="11">
        <v>0</v>
      </c>
      <c r="X129" s="17">
        <v>0</v>
      </c>
      <c r="Y129" s="16"/>
      <c r="Z129" s="11"/>
      <c r="AA129" s="17"/>
      <c r="AB129" s="16"/>
      <c r="AC129" s="11"/>
      <c r="AD129" s="17">
        <f t="shared" si="25"/>
        <v>0</v>
      </c>
      <c r="AE129" s="16">
        <f t="shared" si="26"/>
        <v>1300281.2416666669</v>
      </c>
      <c r="AF129" s="11">
        <f t="shared" si="26"/>
        <v>1300281.2416666669</v>
      </c>
      <c r="AG129" s="17">
        <f t="shared" si="26"/>
        <v>1300281.2416666669</v>
      </c>
      <c r="AH129" s="225"/>
      <c r="AI129" s="527"/>
      <c r="AJ129" s="16">
        <f t="shared" si="24"/>
        <v>0</v>
      </c>
    </row>
    <row r="130" spans="1:36" ht="11.25" customHeight="1">
      <c r="A130" s="219">
        <v>12400603</v>
      </c>
      <c r="B130" s="220"/>
      <c r="C130" s="287" t="s">
        <v>207</v>
      </c>
      <c r="D130" s="222">
        <v>0</v>
      </c>
      <c r="E130" s="222">
        <v>0</v>
      </c>
      <c r="F130" s="222">
        <v>0</v>
      </c>
      <c r="G130" s="222">
        <v>0</v>
      </c>
      <c r="H130" s="222">
        <v>0</v>
      </c>
      <c r="I130" s="222">
        <v>0</v>
      </c>
      <c r="J130" s="498">
        <v>0</v>
      </c>
      <c r="K130" s="498">
        <v>0</v>
      </c>
      <c r="L130" s="223">
        <v>0</v>
      </c>
      <c r="M130" s="223">
        <v>0</v>
      </c>
      <c r="N130" s="223">
        <v>0</v>
      </c>
      <c r="O130" s="223">
        <v>0</v>
      </c>
      <c r="P130" s="223">
        <v>0</v>
      </c>
      <c r="Q130" s="223">
        <f t="shared" si="16"/>
        <v>0</v>
      </c>
      <c r="R130" s="351"/>
      <c r="S130" s="309"/>
      <c r="T130" s="309" t="s">
        <v>1120</v>
      </c>
      <c r="U130" s="895"/>
      <c r="V130" s="16">
        <v>0</v>
      </c>
      <c r="W130" s="11">
        <v>0</v>
      </c>
      <c r="X130" s="17">
        <v>0</v>
      </c>
      <c r="Y130" s="16"/>
      <c r="Z130" s="11"/>
      <c r="AA130" s="17"/>
      <c r="AB130" s="16"/>
      <c r="AC130" s="11"/>
      <c r="AD130" s="17">
        <f t="shared" si="25"/>
        <v>0</v>
      </c>
      <c r="AE130" s="16">
        <f t="shared" si="26"/>
        <v>0</v>
      </c>
      <c r="AF130" s="11">
        <f t="shared" si="26"/>
        <v>0</v>
      </c>
      <c r="AG130" s="17">
        <f t="shared" si="26"/>
        <v>0</v>
      </c>
      <c r="AH130" s="225"/>
      <c r="AI130" s="527"/>
      <c r="AJ130" s="16">
        <f t="shared" si="24"/>
        <v>0</v>
      </c>
    </row>
    <row r="131" spans="1:36" ht="11.25" customHeight="1">
      <c r="A131" s="219">
        <v>12400633</v>
      </c>
      <c r="B131" s="220"/>
      <c r="C131" s="287" t="s">
        <v>1241</v>
      </c>
      <c r="D131" s="222">
        <v>0</v>
      </c>
      <c r="E131" s="222">
        <v>0</v>
      </c>
      <c r="F131" s="222">
        <v>0</v>
      </c>
      <c r="G131" s="222">
        <v>0</v>
      </c>
      <c r="H131" s="222">
        <v>0</v>
      </c>
      <c r="I131" s="222">
        <v>0</v>
      </c>
      <c r="J131" s="498">
        <v>0</v>
      </c>
      <c r="K131" s="498">
        <v>0</v>
      </c>
      <c r="L131" s="223">
        <v>0</v>
      </c>
      <c r="M131" s="223">
        <v>0</v>
      </c>
      <c r="N131" s="223">
        <v>0</v>
      </c>
      <c r="O131" s="223">
        <v>0</v>
      </c>
      <c r="P131" s="223">
        <v>0</v>
      </c>
      <c r="Q131" s="223">
        <f t="shared" si="16"/>
        <v>0</v>
      </c>
      <c r="R131" s="351"/>
      <c r="S131" s="309"/>
      <c r="T131" s="309" t="s">
        <v>1120</v>
      </c>
      <c r="U131" s="895"/>
      <c r="V131" s="16">
        <v>0</v>
      </c>
      <c r="W131" s="11">
        <v>0</v>
      </c>
      <c r="X131" s="17">
        <v>0</v>
      </c>
      <c r="Y131" s="16"/>
      <c r="Z131" s="11"/>
      <c r="AA131" s="17"/>
      <c r="AB131" s="16"/>
      <c r="AC131" s="11"/>
      <c r="AD131" s="17">
        <f t="shared" si="25"/>
        <v>0</v>
      </c>
      <c r="AE131" s="16">
        <f t="shared" si="26"/>
        <v>0</v>
      </c>
      <c r="AF131" s="11">
        <f t="shared" si="26"/>
        <v>0</v>
      </c>
      <c r="AG131" s="17">
        <f t="shared" si="26"/>
        <v>0</v>
      </c>
      <c r="AH131" s="225"/>
      <c r="AI131" s="527"/>
      <c r="AJ131" s="16">
        <f t="shared" si="24"/>
        <v>0</v>
      </c>
    </row>
    <row r="132" spans="1:36" ht="11.25" customHeight="1">
      <c r="A132" s="219">
        <v>12400653</v>
      </c>
      <c r="B132" s="220"/>
      <c r="C132" s="287" t="s">
        <v>432</v>
      </c>
      <c r="D132" s="222">
        <v>0</v>
      </c>
      <c r="E132" s="222">
        <v>0</v>
      </c>
      <c r="F132" s="222">
        <v>0</v>
      </c>
      <c r="G132" s="222">
        <v>0</v>
      </c>
      <c r="H132" s="222">
        <v>0</v>
      </c>
      <c r="I132" s="222">
        <v>0</v>
      </c>
      <c r="J132" s="498">
        <v>0</v>
      </c>
      <c r="K132" s="498">
        <v>0</v>
      </c>
      <c r="L132" s="223">
        <v>0</v>
      </c>
      <c r="M132" s="223">
        <v>0</v>
      </c>
      <c r="N132" s="223">
        <v>0</v>
      </c>
      <c r="O132" s="223">
        <v>0</v>
      </c>
      <c r="P132" s="223">
        <v>0</v>
      </c>
      <c r="Q132" s="223">
        <f t="shared" si="16"/>
        <v>0</v>
      </c>
      <c r="R132" s="351"/>
      <c r="S132" s="309"/>
      <c r="T132" s="309" t="s">
        <v>1120</v>
      </c>
      <c r="U132" s="895"/>
      <c r="V132" s="16">
        <v>0</v>
      </c>
      <c r="W132" s="11">
        <v>0</v>
      </c>
      <c r="X132" s="17">
        <v>0</v>
      </c>
      <c r="Y132" s="16"/>
      <c r="Z132" s="11"/>
      <c r="AA132" s="17"/>
      <c r="AB132" s="16"/>
      <c r="AC132" s="11"/>
      <c r="AD132" s="17">
        <f t="shared" si="25"/>
        <v>0</v>
      </c>
      <c r="AE132" s="16">
        <f t="shared" si="26"/>
        <v>0</v>
      </c>
      <c r="AF132" s="11">
        <f t="shared" si="26"/>
        <v>0</v>
      </c>
      <c r="AG132" s="17">
        <f t="shared" si="26"/>
        <v>0</v>
      </c>
      <c r="AH132" s="225"/>
      <c r="AI132" s="527"/>
      <c r="AJ132" s="16">
        <f t="shared" si="24"/>
        <v>0</v>
      </c>
    </row>
    <row r="133" spans="1:36" ht="11.25" customHeight="1">
      <c r="A133" s="219">
        <v>12400663</v>
      </c>
      <c r="B133" s="220"/>
      <c r="C133" s="287" t="s">
        <v>433</v>
      </c>
      <c r="D133" s="222">
        <v>0</v>
      </c>
      <c r="E133" s="222">
        <v>0</v>
      </c>
      <c r="F133" s="222">
        <v>0</v>
      </c>
      <c r="G133" s="222">
        <v>0</v>
      </c>
      <c r="H133" s="222">
        <v>0</v>
      </c>
      <c r="I133" s="222">
        <v>0</v>
      </c>
      <c r="J133" s="498">
        <v>0</v>
      </c>
      <c r="K133" s="498">
        <v>0</v>
      </c>
      <c r="L133" s="223">
        <v>0</v>
      </c>
      <c r="M133" s="223">
        <v>0</v>
      </c>
      <c r="N133" s="223">
        <v>0</v>
      </c>
      <c r="O133" s="223">
        <v>0</v>
      </c>
      <c r="P133" s="223">
        <v>0</v>
      </c>
      <c r="Q133" s="223">
        <f t="shared" si="16"/>
        <v>0</v>
      </c>
      <c r="R133" s="351"/>
      <c r="S133" s="309"/>
      <c r="T133" s="309" t="s">
        <v>1120</v>
      </c>
      <c r="U133" s="895"/>
      <c r="V133" s="16">
        <v>0</v>
      </c>
      <c r="W133" s="11">
        <v>0</v>
      </c>
      <c r="X133" s="17">
        <v>0</v>
      </c>
      <c r="Y133" s="16"/>
      <c r="Z133" s="11"/>
      <c r="AA133" s="17"/>
      <c r="AB133" s="16"/>
      <c r="AC133" s="11"/>
      <c r="AD133" s="17">
        <f t="shared" si="25"/>
        <v>0</v>
      </c>
      <c r="AE133" s="16">
        <f t="shared" si="26"/>
        <v>0</v>
      </c>
      <c r="AF133" s="11">
        <f t="shared" si="26"/>
        <v>0</v>
      </c>
      <c r="AG133" s="17">
        <f t="shared" si="26"/>
        <v>0</v>
      </c>
      <c r="AH133" s="225"/>
      <c r="AI133" s="527"/>
      <c r="AJ133" s="16">
        <f t="shared" si="24"/>
        <v>0</v>
      </c>
    </row>
    <row r="134" spans="1:36" ht="11.25" customHeight="1">
      <c r="A134" s="219">
        <v>12400673</v>
      </c>
      <c r="B134" s="220"/>
      <c r="C134" s="287" t="s">
        <v>1015</v>
      </c>
      <c r="D134" s="222">
        <v>0</v>
      </c>
      <c r="E134" s="222">
        <v>0</v>
      </c>
      <c r="F134" s="222">
        <v>0</v>
      </c>
      <c r="G134" s="222">
        <v>0</v>
      </c>
      <c r="H134" s="222">
        <v>0</v>
      </c>
      <c r="I134" s="222">
        <v>0</v>
      </c>
      <c r="J134" s="498">
        <v>0</v>
      </c>
      <c r="K134" s="498">
        <v>0</v>
      </c>
      <c r="L134" s="223">
        <v>0</v>
      </c>
      <c r="M134" s="223">
        <v>0</v>
      </c>
      <c r="N134" s="223">
        <v>0</v>
      </c>
      <c r="O134" s="223">
        <v>0</v>
      </c>
      <c r="P134" s="223">
        <v>0</v>
      </c>
      <c r="Q134" s="223">
        <f t="shared" si="16"/>
        <v>0</v>
      </c>
      <c r="R134" s="351"/>
      <c r="S134" s="309"/>
      <c r="T134" s="309" t="s">
        <v>1120</v>
      </c>
      <c r="U134" s="895"/>
      <c r="V134" s="16">
        <v>0</v>
      </c>
      <c r="W134" s="11">
        <v>0</v>
      </c>
      <c r="X134" s="17">
        <v>0</v>
      </c>
      <c r="Y134" s="16"/>
      <c r="Z134" s="11"/>
      <c r="AA134" s="17"/>
      <c r="AB134" s="16"/>
      <c r="AC134" s="11"/>
      <c r="AD134" s="17">
        <f t="shared" si="25"/>
        <v>0</v>
      </c>
      <c r="AE134" s="16">
        <f t="shared" si="26"/>
        <v>0</v>
      </c>
      <c r="AF134" s="11">
        <f t="shared" si="26"/>
        <v>0</v>
      </c>
      <c r="AG134" s="17">
        <f t="shared" si="26"/>
        <v>0</v>
      </c>
      <c r="AH134" s="225"/>
      <c r="AI134" s="527"/>
      <c r="AJ134" s="16">
        <f t="shared" si="24"/>
        <v>0</v>
      </c>
    </row>
    <row r="135" spans="1:36" ht="11.25" customHeight="1">
      <c r="A135" s="219">
        <v>12400683</v>
      </c>
      <c r="B135" s="220"/>
      <c r="C135" s="287" t="s">
        <v>527</v>
      </c>
      <c r="D135" s="222">
        <v>0</v>
      </c>
      <c r="E135" s="222">
        <v>0</v>
      </c>
      <c r="F135" s="222">
        <v>0</v>
      </c>
      <c r="G135" s="222">
        <v>0</v>
      </c>
      <c r="H135" s="222">
        <v>0</v>
      </c>
      <c r="I135" s="222">
        <v>0</v>
      </c>
      <c r="J135" s="498">
        <v>0</v>
      </c>
      <c r="K135" s="498">
        <v>0</v>
      </c>
      <c r="L135" s="223">
        <v>0</v>
      </c>
      <c r="M135" s="223">
        <v>0</v>
      </c>
      <c r="N135" s="223">
        <v>0</v>
      </c>
      <c r="O135" s="223">
        <v>0</v>
      </c>
      <c r="P135" s="223">
        <v>0</v>
      </c>
      <c r="Q135" s="223">
        <f t="shared" si="16"/>
        <v>0</v>
      </c>
      <c r="R135" s="351"/>
      <c r="S135" s="309"/>
      <c r="T135" s="309" t="s">
        <v>1120</v>
      </c>
      <c r="U135" s="895"/>
      <c r="V135" s="16">
        <v>0</v>
      </c>
      <c r="W135" s="11">
        <v>0</v>
      </c>
      <c r="X135" s="17">
        <v>0</v>
      </c>
      <c r="Y135" s="16"/>
      <c r="Z135" s="11"/>
      <c r="AA135" s="17"/>
      <c r="AB135" s="16"/>
      <c r="AC135" s="11"/>
      <c r="AD135" s="17">
        <f t="shared" si="25"/>
        <v>0</v>
      </c>
      <c r="AE135" s="16">
        <f t="shared" si="26"/>
        <v>0</v>
      </c>
      <c r="AF135" s="11">
        <f t="shared" si="26"/>
        <v>0</v>
      </c>
      <c r="AG135" s="17">
        <f t="shared" si="26"/>
        <v>0</v>
      </c>
      <c r="AH135" s="225"/>
      <c r="AI135" s="527"/>
      <c r="AJ135" s="16">
        <f t="shared" si="24"/>
        <v>0</v>
      </c>
    </row>
    <row r="136" spans="1:36" ht="11.25" customHeight="1">
      <c r="A136" s="219">
        <v>12400703</v>
      </c>
      <c r="B136" s="220"/>
      <c r="C136" s="287" t="s">
        <v>200</v>
      </c>
      <c r="D136" s="222">
        <v>0</v>
      </c>
      <c r="E136" s="222">
        <v>0</v>
      </c>
      <c r="F136" s="222">
        <v>0</v>
      </c>
      <c r="G136" s="222">
        <v>0</v>
      </c>
      <c r="H136" s="222">
        <v>0</v>
      </c>
      <c r="I136" s="222">
        <v>0</v>
      </c>
      <c r="J136" s="498">
        <v>0</v>
      </c>
      <c r="K136" s="498">
        <v>0</v>
      </c>
      <c r="L136" s="223">
        <v>0</v>
      </c>
      <c r="M136" s="223">
        <v>0</v>
      </c>
      <c r="N136" s="223">
        <v>0</v>
      </c>
      <c r="O136" s="223">
        <v>0</v>
      </c>
      <c r="P136" s="223">
        <v>0</v>
      </c>
      <c r="Q136" s="223">
        <f t="shared" ref="Q136:Q199" si="27">(D136+P136+SUM(E136:O136)*2)/24</f>
        <v>0</v>
      </c>
      <c r="R136" s="351"/>
      <c r="S136" s="309"/>
      <c r="T136" s="309" t="s">
        <v>1120</v>
      </c>
      <c r="U136" s="895"/>
      <c r="V136" s="16">
        <v>0</v>
      </c>
      <c r="W136" s="11">
        <v>0</v>
      </c>
      <c r="X136" s="17">
        <v>0</v>
      </c>
      <c r="Y136" s="16"/>
      <c r="Z136" s="11"/>
      <c r="AA136" s="17"/>
      <c r="AB136" s="16"/>
      <c r="AC136" s="11"/>
      <c r="AD136" s="17">
        <f t="shared" si="25"/>
        <v>0</v>
      </c>
      <c r="AE136" s="16">
        <f t="shared" si="26"/>
        <v>0</v>
      </c>
      <c r="AF136" s="11">
        <f t="shared" si="26"/>
        <v>0</v>
      </c>
      <c r="AG136" s="17">
        <f t="shared" si="26"/>
        <v>0</v>
      </c>
      <c r="AH136" s="225"/>
      <c r="AI136" s="527"/>
      <c r="AJ136" s="16">
        <f t="shared" si="24"/>
        <v>0</v>
      </c>
    </row>
    <row r="137" spans="1:36" ht="11.25" customHeight="1">
      <c r="A137" s="219">
        <v>12400713</v>
      </c>
      <c r="B137" s="220"/>
      <c r="C137" s="287" t="s">
        <v>1914</v>
      </c>
      <c r="D137" s="222">
        <v>0</v>
      </c>
      <c r="E137" s="222">
        <v>0</v>
      </c>
      <c r="F137" s="222">
        <v>0</v>
      </c>
      <c r="G137" s="222">
        <v>0</v>
      </c>
      <c r="H137" s="222">
        <v>0</v>
      </c>
      <c r="I137" s="222">
        <v>0</v>
      </c>
      <c r="J137" s="498">
        <v>0</v>
      </c>
      <c r="K137" s="498">
        <v>0</v>
      </c>
      <c r="L137" s="223">
        <v>0</v>
      </c>
      <c r="M137" s="223">
        <v>0</v>
      </c>
      <c r="N137" s="223">
        <v>0</v>
      </c>
      <c r="O137" s="223">
        <v>0</v>
      </c>
      <c r="P137" s="223">
        <v>0</v>
      </c>
      <c r="Q137" s="223">
        <f t="shared" si="27"/>
        <v>0</v>
      </c>
      <c r="R137" s="351"/>
      <c r="S137" s="309"/>
      <c r="T137" s="309" t="s">
        <v>1120</v>
      </c>
      <c r="U137" s="895"/>
      <c r="V137" s="16">
        <v>0</v>
      </c>
      <c r="W137" s="11">
        <v>0</v>
      </c>
      <c r="X137" s="17">
        <v>0</v>
      </c>
      <c r="Y137" s="16"/>
      <c r="Z137" s="11"/>
      <c r="AA137" s="17"/>
      <c r="AB137" s="16"/>
      <c r="AC137" s="11"/>
      <c r="AD137" s="17">
        <f t="shared" si="25"/>
        <v>0</v>
      </c>
      <c r="AE137" s="16">
        <f t="shared" si="26"/>
        <v>0</v>
      </c>
      <c r="AF137" s="11">
        <f t="shared" si="26"/>
        <v>0</v>
      </c>
      <c r="AG137" s="17">
        <f t="shared" si="26"/>
        <v>0</v>
      </c>
      <c r="AH137" s="225"/>
      <c r="AI137" s="527"/>
      <c r="AJ137" s="16">
        <f t="shared" si="24"/>
        <v>0</v>
      </c>
    </row>
    <row r="138" spans="1:36" ht="11.25" customHeight="1">
      <c r="A138" s="219">
        <v>12400723</v>
      </c>
      <c r="B138" s="220"/>
      <c r="C138" s="287" t="s">
        <v>2262</v>
      </c>
      <c r="D138" s="222">
        <v>42156</v>
      </c>
      <c r="E138" s="222">
        <v>42156</v>
      </c>
      <c r="F138" s="222">
        <v>42156</v>
      </c>
      <c r="G138" s="222">
        <v>42156</v>
      </c>
      <c r="H138" s="222">
        <v>42156</v>
      </c>
      <c r="I138" s="222">
        <v>42156</v>
      </c>
      <c r="J138" s="498">
        <v>-9595.59</v>
      </c>
      <c r="K138" s="498">
        <v>0</v>
      </c>
      <c r="L138" s="223">
        <v>0</v>
      </c>
      <c r="M138" s="223">
        <v>0</v>
      </c>
      <c r="N138" s="223">
        <v>0</v>
      </c>
      <c r="O138" s="223">
        <v>0</v>
      </c>
      <c r="P138" s="223">
        <v>0</v>
      </c>
      <c r="Q138" s="223">
        <f t="shared" si="27"/>
        <v>18521.8675</v>
      </c>
      <c r="R138" s="351"/>
      <c r="S138" s="309"/>
      <c r="T138" s="309" t="s">
        <v>1120</v>
      </c>
      <c r="U138" s="895"/>
      <c r="V138" s="16">
        <v>0</v>
      </c>
      <c r="W138" s="11">
        <v>0</v>
      </c>
      <c r="X138" s="17">
        <v>0</v>
      </c>
      <c r="Y138" s="16"/>
      <c r="Z138" s="11"/>
      <c r="AA138" s="17"/>
      <c r="AB138" s="16"/>
      <c r="AC138" s="11"/>
      <c r="AD138" s="17">
        <f>SUM(AB138:AC138)</f>
        <v>0</v>
      </c>
      <c r="AE138" s="16">
        <f t="shared" si="26"/>
        <v>18521.8675</v>
      </c>
      <c r="AF138" s="11">
        <f t="shared" si="26"/>
        <v>18521.8675</v>
      </c>
      <c r="AG138" s="17">
        <f t="shared" si="26"/>
        <v>18521.8675</v>
      </c>
      <c r="AH138" s="225"/>
      <c r="AI138" s="527"/>
      <c r="AJ138" s="16">
        <f t="shared" ref="AJ138:AJ169" si="28">Q138-X138-AA138-AD138-AG138-AH138</f>
        <v>0</v>
      </c>
    </row>
    <row r="139" spans="1:36" ht="11.25" customHeight="1">
      <c r="A139" s="219">
        <v>12400733</v>
      </c>
      <c r="B139" s="220"/>
      <c r="C139" s="287" t="s">
        <v>2890</v>
      </c>
      <c r="D139" s="222">
        <v>0</v>
      </c>
      <c r="E139" s="222">
        <v>0</v>
      </c>
      <c r="F139" s="222">
        <v>0</v>
      </c>
      <c r="G139" s="222">
        <v>0</v>
      </c>
      <c r="H139" s="222">
        <v>0</v>
      </c>
      <c r="I139" s="222">
        <v>0</v>
      </c>
      <c r="J139" s="498">
        <v>0</v>
      </c>
      <c r="K139" s="498">
        <v>0</v>
      </c>
      <c r="L139" s="223">
        <v>0</v>
      </c>
      <c r="M139" s="223">
        <v>0</v>
      </c>
      <c r="N139" s="223">
        <v>0</v>
      </c>
      <c r="O139" s="223">
        <v>0</v>
      </c>
      <c r="P139" s="223">
        <v>0</v>
      </c>
      <c r="Q139" s="223">
        <f t="shared" si="27"/>
        <v>0</v>
      </c>
      <c r="R139" s="351"/>
      <c r="S139" s="309"/>
      <c r="T139" s="309" t="s">
        <v>1120</v>
      </c>
      <c r="U139" s="895"/>
      <c r="V139" s="16">
        <v>0</v>
      </c>
      <c r="W139" s="11">
        <v>0</v>
      </c>
      <c r="X139" s="17">
        <v>0</v>
      </c>
      <c r="Y139" s="16"/>
      <c r="Z139" s="11"/>
      <c r="AA139" s="17"/>
      <c r="AB139" s="16"/>
      <c r="AC139" s="11"/>
      <c r="AD139" s="17">
        <f>SUM(AB139:AC139)</f>
        <v>0</v>
      </c>
      <c r="AE139" s="16">
        <f t="shared" si="26"/>
        <v>0</v>
      </c>
      <c r="AF139" s="11">
        <f t="shared" si="26"/>
        <v>0</v>
      </c>
      <c r="AG139" s="17">
        <f t="shared" si="26"/>
        <v>0</v>
      </c>
      <c r="AH139" s="225"/>
      <c r="AI139" s="527"/>
      <c r="AJ139" s="16">
        <f t="shared" si="28"/>
        <v>0</v>
      </c>
    </row>
    <row r="140" spans="1:36" ht="11.25" customHeight="1">
      <c r="A140" s="219">
        <v>12400743</v>
      </c>
      <c r="B140" s="220"/>
      <c r="C140" s="287" t="s">
        <v>2978</v>
      </c>
      <c r="D140" s="222">
        <v>0</v>
      </c>
      <c r="E140" s="222">
        <v>0</v>
      </c>
      <c r="F140" s="222">
        <v>0</v>
      </c>
      <c r="G140" s="222">
        <v>0</v>
      </c>
      <c r="H140" s="222">
        <v>0</v>
      </c>
      <c r="I140" s="222">
        <v>0</v>
      </c>
      <c r="J140" s="498">
        <v>0</v>
      </c>
      <c r="K140" s="498">
        <v>0</v>
      </c>
      <c r="L140" s="223">
        <v>0</v>
      </c>
      <c r="M140" s="223">
        <v>0</v>
      </c>
      <c r="N140" s="223">
        <v>0</v>
      </c>
      <c r="O140" s="223">
        <v>0</v>
      </c>
      <c r="P140" s="223">
        <v>0</v>
      </c>
      <c r="Q140" s="223">
        <f t="shared" si="27"/>
        <v>0</v>
      </c>
      <c r="R140" s="351"/>
      <c r="S140" s="309"/>
      <c r="T140" s="309" t="s">
        <v>1120</v>
      </c>
      <c r="U140" s="895"/>
      <c r="V140" s="16"/>
      <c r="W140" s="11"/>
      <c r="X140" s="17"/>
      <c r="Y140" s="11"/>
      <c r="Z140" s="11"/>
      <c r="AA140" s="17"/>
      <c r="AB140" s="16"/>
      <c r="AC140" s="11"/>
      <c r="AD140" s="17">
        <f>SUM(AB140:AC140)</f>
        <v>0</v>
      </c>
      <c r="AE140" s="16">
        <f t="shared" si="26"/>
        <v>0</v>
      </c>
      <c r="AF140" s="11">
        <f t="shared" si="26"/>
        <v>0</v>
      </c>
      <c r="AG140" s="17">
        <f t="shared" si="26"/>
        <v>0</v>
      </c>
      <c r="AH140" s="225"/>
      <c r="AI140" s="527"/>
      <c r="AJ140" s="16">
        <f t="shared" si="28"/>
        <v>0</v>
      </c>
    </row>
    <row r="141" spans="1:36" ht="11.25" customHeight="1">
      <c r="A141" s="319">
        <v>12800001</v>
      </c>
      <c r="B141" s="435"/>
      <c r="C141" s="287" t="s">
        <v>1467</v>
      </c>
      <c r="D141" s="222">
        <v>18500000</v>
      </c>
      <c r="E141" s="222">
        <v>18500000</v>
      </c>
      <c r="F141" s="222">
        <v>18500000</v>
      </c>
      <c r="G141" s="222">
        <v>18500000</v>
      </c>
      <c r="H141" s="222">
        <v>18500000</v>
      </c>
      <c r="I141" s="222">
        <v>18500000</v>
      </c>
      <c r="J141" s="498">
        <v>18500000</v>
      </c>
      <c r="K141" s="498">
        <v>18500000</v>
      </c>
      <c r="L141" s="293">
        <v>18500000</v>
      </c>
      <c r="M141" s="293">
        <v>18500000</v>
      </c>
      <c r="N141" s="293">
        <v>18500000</v>
      </c>
      <c r="O141" s="293">
        <v>18500000</v>
      </c>
      <c r="P141" s="293">
        <v>18500000</v>
      </c>
      <c r="Q141" s="223">
        <f t="shared" si="27"/>
        <v>18500000</v>
      </c>
      <c r="R141" s="351" t="s">
        <v>2397</v>
      </c>
      <c r="S141" s="309"/>
      <c r="T141" s="309" t="s">
        <v>877</v>
      </c>
      <c r="U141" s="895"/>
      <c r="V141" s="16">
        <v>0</v>
      </c>
      <c r="W141" s="11">
        <v>0</v>
      </c>
      <c r="X141" s="17">
        <v>0</v>
      </c>
      <c r="Y141" s="10">
        <f>Q141</f>
        <v>18500000</v>
      </c>
      <c r="Z141" s="11"/>
      <c r="AA141" s="17">
        <f>Q141</f>
        <v>18500000</v>
      </c>
      <c r="AB141" s="16"/>
      <c r="AC141" s="11">
        <v>0</v>
      </c>
      <c r="AD141" s="17">
        <f>SUM(AB141:AC141)</f>
        <v>0</v>
      </c>
      <c r="AE141" s="16"/>
      <c r="AF141" s="11"/>
      <c r="AG141" s="17"/>
      <c r="AH141" s="225"/>
      <c r="AI141" s="527"/>
      <c r="AJ141" s="16">
        <f t="shared" si="28"/>
        <v>0</v>
      </c>
    </row>
    <row r="142" spans="1:36" ht="11.25" customHeight="1">
      <c r="A142" s="219">
        <v>12800003</v>
      </c>
      <c r="B142" s="220"/>
      <c r="C142" s="287" t="s">
        <v>890</v>
      </c>
      <c r="D142" s="222">
        <v>0</v>
      </c>
      <c r="E142" s="222">
        <v>0</v>
      </c>
      <c r="F142" s="222">
        <v>0</v>
      </c>
      <c r="G142" s="222">
        <v>0</v>
      </c>
      <c r="H142" s="222">
        <v>0</v>
      </c>
      <c r="I142" s="222">
        <v>0</v>
      </c>
      <c r="J142" s="498">
        <v>0</v>
      </c>
      <c r="K142" s="498">
        <v>0</v>
      </c>
      <c r="L142" s="223">
        <v>0</v>
      </c>
      <c r="M142" s="223">
        <v>0</v>
      </c>
      <c r="N142" s="223">
        <v>0</v>
      </c>
      <c r="O142" s="223">
        <v>0</v>
      </c>
      <c r="P142" s="223">
        <v>0</v>
      </c>
      <c r="Q142" s="223">
        <f t="shared" si="27"/>
        <v>0</v>
      </c>
      <c r="R142" s="351"/>
      <c r="S142" s="309"/>
      <c r="T142" s="309" t="s">
        <v>1254</v>
      </c>
      <c r="U142" s="895"/>
      <c r="V142" s="16">
        <v>0</v>
      </c>
      <c r="W142" s="11">
        <v>0</v>
      </c>
      <c r="X142" s="17">
        <v>0</v>
      </c>
      <c r="Y142" s="16"/>
      <c r="Z142" s="11"/>
      <c r="AA142" s="17"/>
      <c r="AB142" s="16"/>
      <c r="AC142" s="11"/>
      <c r="AD142" s="17">
        <f t="shared" si="25"/>
        <v>0</v>
      </c>
      <c r="AE142" s="16">
        <f>Q142</f>
        <v>0</v>
      </c>
      <c r="AF142" s="11">
        <f>Q142</f>
        <v>0</v>
      </c>
      <c r="AG142" s="17">
        <f>Q142</f>
        <v>0</v>
      </c>
      <c r="AH142" s="225"/>
      <c r="AI142" s="527"/>
      <c r="AJ142" s="16">
        <f t="shared" si="28"/>
        <v>0</v>
      </c>
    </row>
    <row r="143" spans="1:36" s="532" customFormat="1" ht="11.25" customHeight="1">
      <c r="A143" s="537">
        <v>12800011</v>
      </c>
      <c r="B143" s="1005"/>
      <c r="C143" s="1006" t="s">
        <v>2604</v>
      </c>
      <c r="D143" s="1007">
        <v>1661843.28</v>
      </c>
      <c r="E143" s="1007">
        <v>1661885.63</v>
      </c>
      <c r="F143" s="1007">
        <v>1661926.61</v>
      </c>
      <c r="G143" s="1007">
        <v>1661968.96</v>
      </c>
      <c r="H143" s="1007">
        <v>1662009.94</v>
      </c>
      <c r="I143" s="1007">
        <v>1662052.29</v>
      </c>
      <c r="J143" s="1008">
        <v>1662094.54</v>
      </c>
      <c r="K143" s="1008">
        <v>1662219.87</v>
      </c>
      <c r="L143" s="1009">
        <v>1662360.65</v>
      </c>
      <c r="M143" s="1009">
        <v>1662496.9</v>
      </c>
      <c r="N143" s="1009">
        <v>1662637.7</v>
      </c>
      <c r="O143" s="1009">
        <v>1662773.97</v>
      </c>
      <c r="P143" s="1009">
        <v>1662914.79</v>
      </c>
      <c r="Q143" s="1009">
        <f t="shared" si="27"/>
        <v>1662233.8412499998</v>
      </c>
      <c r="R143" s="1010" t="s">
        <v>354</v>
      </c>
      <c r="S143" s="1017"/>
      <c r="T143" s="1017" t="s">
        <v>877</v>
      </c>
      <c r="U143" s="1152"/>
      <c r="V143" s="1012">
        <v>0</v>
      </c>
      <c r="W143" s="1013">
        <v>0</v>
      </c>
      <c r="X143" s="1014">
        <v>0</v>
      </c>
      <c r="Y143" s="1012"/>
      <c r="Z143" s="1013"/>
      <c r="AA143" s="1014"/>
      <c r="AB143" s="1012">
        <f>$Q143</f>
        <v>1662233.8412499998</v>
      </c>
      <c r="AC143" s="1013">
        <v>0</v>
      </c>
      <c r="AD143" s="1014">
        <f t="shared" si="25"/>
        <v>1662233.8412499998</v>
      </c>
      <c r="AE143" s="1012">
        <v>0</v>
      </c>
      <c r="AF143" s="1013">
        <v>0</v>
      </c>
      <c r="AG143" s="1014">
        <v>0</v>
      </c>
      <c r="AH143" s="1018"/>
      <c r="AI143" s="1016"/>
      <c r="AJ143" s="1012">
        <f t="shared" si="28"/>
        <v>0</v>
      </c>
    </row>
    <row r="144" spans="1:36" ht="11.25" customHeight="1">
      <c r="A144" s="219">
        <v>13100033</v>
      </c>
      <c r="B144" s="220"/>
      <c r="C144" s="287" t="s">
        <v>2360</v>
      </c>
      <c r="D144" s="222">
        <v>0</v>
      </c>
      <c r="E144" s="222">
        <v>0</v>
      </c>
      <c r="F144" s="222">
        <v>0</v>
      </c>
      <c r="G144" s="222">
        <v>0</v>
      </c>
      <c r="H144" s="222">
        <v>0</v>
      </c>
      <c r="I144" s="222">
        <v>0</v>
      </c>
      <c r="J144" s="498">
        <v>0</v>
      </c>
      <c r="K144" s="498">
        <v>0</v>
      </c>
      <c r="L144" s="223">
        <v>0</v>
      </c>
      <c r="M144" s="223">
        <v>0</v>
      </c>
      <c r="N144" s="223">
        <v>0</v>
      </c>
      <c r="O144" s="223">
        <v>0</v>
      </c>
      <c r="P144" s="223">
        <v>0</v>
      </c>
      <c r="Q144" s="293">
        <f t="shared" si="27"/>
        <v>0</v>
      </c>
      <c r="R144" s="351"/>
      <c r="S144" s="309"/>
      <c r="T144" s="309"/>
      <c r="U144" s="895"/>
      <c r="V144" s="16">
        <v>0</v>
      </c>
      <c r="W144" s="11">
        <v>0</v>
      </c>
      <c r="X144" s="17">
        <v>0</v>
      </c>
      <c r="Y144" s="16"/>
      <c r="Z144" s="11"/>
      <c r="AA144" s="17"/>
      <c r="AB144" s="16"/>
      <c r="AC144" s="11"/>
      <c r="AD144" s="17">
        <f t="shared" si="25"/>
        <v>0</v>
      </c>
      <c r="AE144" s="16">
        <v>0</v>
      </c>
      <c r="AF144" s="11">
        <v>0</v>
      </c>
      <c r="AG144" s="17">
        <v>0</v>
      </c>
      <c r="AH144" s="229">
        <f t="shared" ref="AH144:AH155" si="29">Q144</f>
        <v>0</v>
      </c>
      <c r="AI144" s="527"/>
      <c r="AJ144" s="16">
        <f t="shared" si="28"/>
        <v>0</v>
      </c>
    </row>
    <row r="145" spans="1:36" ht="11.25" customHeight="1">
      <c r="A145" s="219">
        <v>13100053</v>
      </c>
      <c r="B145" s="220"/>
      <c r="C145" s="287" t="s">
        <v>518</v>
      </c>
      <c r="D145" s="222">
        <v>0</v>
      </c>
      <c r="E145" s="222">
        <v>0</v>
      </c>
      <c r="F145" s="222">
        <v>0</v>
      </c>
      <c r="G145" s="222">
        <v>0</v>
      </c>
      <c r="H145" s="222">
        <v>0</v>
      </c>
      <c r="I145" s="222">
        <v>0</v>
      </c>
      <c r="J145" s="498">
        <v>0</v>
      </c>
      <c r="K145" s="498">
        <v>0</v>
      </c>
      <c r="L145" s="223">
        <v>0</v>
      </c>
      <c r="M145" s="223">
        <v>0</v>
      </c>
      <c r="N145" s="223">
        <v>0</v>
      </c>
      <c r="O145" s="223">
        <v>0</v>
      </c>
      <c r="P145" s="223">
        <v>0</v>
      </c>
      <c r="Q145" s="223">
        <f t="shared" si="27"/>
        <v>0</v>
      </c>
      <c r="R145" s="351"/>
      <c r="S145" s="309"/>
      <c r="T145" s="309"/>
      <c r="U145" s="895"/>
      <c r="V145" s="16">
        <v>0</v>
      </c>
      <c r="W145" s="11">
        <v>0</v>
      </c>
      <c r="X145" s="17">
        <v>0</v>
      </c>
      <c r="Y145" s="16"/>
      <c r="Z145" s="11"/>
      <c r="AA145" s="17"/>
      <c r="AB145" s="16"/>
      <c r="AC145" s="11"/>
      <c r="AD145" s="17">
        <f t="shared" si="25"/>
        <v>0</v>
      </c>
      <c r="AE145" s="16">
        <v>0</v>
      </c>
      <c r="AF145" s="11">
        <v>0</v>
      </c>
      <c r="AG145" s="17">
        <v>0</v>
      </c>
      <c r="AH145" s="229">
        <f t="shared" si="29"/>
        <v>0</v>
      </c>
      <c r="AI145" s="527"/>
      <c r="AJ145" s="16">
        <f t="shared" si="28"/>
        <v>0</v>
      </c>
    </row>
    <row r="146" spans="1:36" ht="11.25" customHeight="1">
      <c r="A146" s="219">
        <v>13100143</v>
      </c>
      <c r="B146" s="220"/>
      <c r="C146" s="287" t="s">
        <v>377</v>
      </c>
      <c r="D146" s="222">
        <v>0</v>
      </c>
      <c r="E146" s="222">
        <v>0</v>
      </c>
      <c r="F146" s="222">
        <v>0</v>
      </c>
      <c r="G146" s="222">
        <v>0</v>
      </c>
      <c r="H146" s="222">
        <v>0</v>
      </c>
      <c r="I146" s="222">
        <v>0</v>
      </c>
      <c r="J146" s="498">
        <v>0</v>
      </c>
      <c r="K146" s="498">
        <v>0</v>
      </c>
      <c r="L146" s="223">
        <v>0</v>
      </c>
      <c r="M146" s="223">
        <v>0</v>
      </c>
      <c r="N146" s="223">
        <v>0</v>
      </c>
      <c r="O146" s="223">
        <v>0</v>
      </c>
      <c r="P146" s="223">
        <v>0</v>
      </c>
      <c r="Q146" s="223">
        <f t="shared" si="27"/>
        <v>0</v>
      </c>
      <c r="R146" s="351"/>
      <c r="S146" s="309"/>
      <c r="T146" s="309"/>
      <c r="U146" s="895"/>
      <c r="V146" s="16">
        <v>0</v>
      </c>
      <c r="W146" s="11">
        <v>0</v>
      </c>
      <c r="X146" s="17">
        <v>0</v>
      </c>
      <c r="Y146" s="16"/>
      <c r="Z146" s="11"/>
      <c r="AA146" s="17"/>
      <c r="AB146" s="16"/>
      <c r="AC146" s="11"/>
      <c r="AD146" s="17">
        <f t="shared" si="25"/>
        <v>0</v>
      </c>
      <c r="AE146" s="16">
        <v>0</v>
      </c>
      <c r="AF146" s="11">
        <v>0</v>
      </c>
      <c r="AG146" s="17">
        <v>0</v>
      </c>
      <c r="AH146" s="229">
        <f t="shared" si="29"/>
        <v>0</v>
      </c>
      <c r="AI146" s="527"/>
      <c r="AJ146" s="16">
        <f t="shared" si="28"/>
        <v>0</v>
      </c>
    </row>
    <row r="147" spans="1:36" ht="11.25" customHeight="1">
      <c r="A147" s="219">
        <v>13100153</v>
      </c>
      <c r="B147" s="220"/>
      <c r="C147" s="287" t="s">
        <v>16</v>
      </c>
      <c r="D147" s="222">
        <v>0</v>
      </c>
      <c r="E147" s="222">
        <v>0</v>
      </c>
      <c r="F147" s="222">
        <v>0</v>
      </c>
      <c r="G147" s="222">
        <v>0</v>
      </c>
      <c r="H147" s="222">
        <v>0</v>
      </c>
      <c r="I147" s="222">
        <v>0</v>
      </c>
      <c r="J147" s="498">
        <v>0</v>
      </c>
      <c r="K147" s="498">
        <v>0</v>
      </c>
      <c r="L147" s="223">
        <v>0</v>
      </c>
      <c r="M147" s="223">
        <v>0</v>
      </c>
      <c r="N147" s="223">
        <v>0</v>
      </c>
      <c r="O147" s="223">
        <v>0</v>
      </c>
      <c r="P147" s="223">
        <v>0</v>
      </c>
      <c r="Q147" s="223">
        <f t="shared" si="27"/>
        <v>0</v>
      </c>
      <c r="R147" s="351"/>
      <c r="S147" s="309"/>
      <c r="T147" s="309"/>
      <c r="U147" s="895"/>
      <c r="V147" s="16">
        <v>0</v>
      </c>
      <c r="W147" s="11">
        <v>0</v>
      </c>
      <c r="X147" s="17">
        <v>0</v>
      </c>
      <c r="Y147" s="16"/>
      <c r="Z147" s="11"/>
      <c r="AA147" s="17"/>
      <c r="AB147" s="16"/>
      <c r="AC147" s="11"/>
      <c r="AD147" s="17">
        <f t="shared" si="25"/>
        <v>0</v>
      </c>
      <c r="AE147" s="16">
        <v>0</v>
      </c>
      <c r="AF147" s="11">
        <v>0</v>
      </c>
      <c r="AG147" s="17">
        <v>0</v>
      </c>
      <c r="AH147" s="229">
        <f t="shared" si="29"/>
        <v>0</v>
      </c>
      <c r="AI147" s="527"/>
      <c r="AJ147" s="16">
        <f t="shared" si="28"/>
        <v>0</v>
      </c>
    </row>
    <row r="148" spans="1:36" ht="11.25" customHeight="1">
      <c r="A148" s="219">
        <v>13100293</v>
      </c>
      <c r="B148" s="220"/>
      <c r="C148" s="287" t="s">
        <v>324</v>
      </c>
      <c r="D148" s="222">
        <v>0</v>
      </c>
      <c r="E148" s="222">
        <v>0</v>
      </c>
      <c r="F148" s="222">
        <v>0</v>
      </c>
      <c r="G148" s="222">
        <v>0</v>
      </c>
      <c r="H148" s="222">
        <v>0</v>
      </c>
      <c r="I148" s="222">
        <v>0</v>
      </c>
      <c r="J148" s="498">
        <v>0</v>
      </c>
      <c r="K148" s="498">
        <v>0</v>
      </c>
      <c r="L148" s="223">
        <v>0</v>
      </c>
      <c r="M148" s="223">
        <v>0</v>
      </c>
      <c r="N148" s="223">
        <v>0</v>
      </c>
      <c r="O148" s="223">
        <v>0</v>
      </c>
      <c r="P148" s="223">
        <v>0</v>
      </c>
      <c r="Q148" s="223">
        <f t="shared" si="27"/>
        <v>0</v>
      </c>
      <c r="R148" s="351"/>
      <c r="S148" s="309"/>
      <c r="T148" s="309"/>
      <c r="U148" s="895"/>
      <c r="V148" s="16">
        <v>0</v>
      </c>
      <c r="W148" s="11">
        <v>0</v>
      </c>
      <c r="X148" s="17">
        <v>0</v>
      </c>
      <c r="Y148" s="16"/>
      <c r="Z148" s="11"/>
      <c r="AA148" s="17"/>
      <c r="AB148" s="16"/>
      <c r="AC148" s="11"/>
      <c r="AD148" s="17">
        <f t="shared" ref="AD148:AD193" si="30">SUM(AB148:AC148)</f>
        <v>0</v>
      </c>
      <c r="AE148" s="16">
        <v>0</v>
      </c>
      <c r="AF148" s="11">
        <v>0</v>
      </c>
      <c r="AG148" s="17">
        <v>0</v>
      </c>
      <c r="AH148" s="229">
        <f t="shared" si="29"/>
        <v>0</v>
      </c>
      <c r="AI148" s="527"/>
      <c r="AJ148" s="16">
        <f t="shared" si="28"/>
        <v>0</v>
      </c>
    </row>
    <row r="149" spans="1:36" ht="11.25" customHeight="1">
      <c r="A149" s="219">
        <v>13100300</v>
      </c>
      <c r="C149" s="287" t="s">
        <v>273</v>
      </c>
      <c r="D149" s="222">
        <v>0</v>
      </c>
      <c r="E149" s="222">
        <v>0</v>
      </c>
      <c r="F149" s="222">
        <v>0</v>
      </c>
      <c r="G149" s="222">
        <v>0</v>
      </c>
      <c r="H149" s="222">
        <v>0</v>
      </c>
      <c r="I149" s="222">
        <v>0</v>
      </c>
      <c r="J149" s="498">
        <v>0</v>
      </c>
      <c r="K149" s="498">
        <v>0</v>
      </c>
      <c r="L149" s="223">
        <v>0</v>
      </c>
      <c r="M149" s="223">
        <v>0</v>
      </c>
      <c r="N149" s="223">
        <v>0</v>
      </c>
      <c r="O149" s="223">
        <v>0</v>
      </c>
      <c r="P149" s="223">
        <v>0</v>
      </c>
      <c r="Q149" s="223">
        <f t="shared" si="27"/>
        <v>0</v>
      </c>
      <c r="R149" s="351"/>
      <c r="S149" s="309"/>
      <c r="T149" s="309"/>
      <c r="U149" s="895"/>
      <c r="V149" s="16">
        <v>0</v>
      </c>
      <c r="W149" s="11">
        <v>0</v>
      </c>
      <c r="X149" s="17">
        <v>0</v>
      </c>
      <c r="Y149" s="16"/>
      <c r="Z149" s="11"/>
      <c r="AA149" s="17"/>
      <c r="AB149" s="16"/>
      <c r="AC149" s="11"/>
      <c r="AD149" s="17">
        <f t="shared" si="30"/>
        <v>0</v>
      </c>
      <c r="AE149" s="16">
        <v>0</v>
      </c>
      <c r="AF149" s="11">
        <v>0</v>
      </c>
      <c r="AG149" s="17">
        <v>0</v>
      </c>
      <c r="AH149" s="229">
        <f t="shared" si="29"/>
        <v>0</v>
      </c>
      <c r="AI149" s="527"/>
      <c r="AJ149" s="16">
        <f t="shared" si="28"/>
        <v>0</v>
      </c>
    </row>
    <row r="150" spans="1:36" ht="11.25" customHeight="1">
      <c r="A150" s="219">
        <v>13100353</v>
      </c>
      <c r="B150" s="220"/>
      <c r="C150" s="287" t="s">
        <v>384</v>
      </c>
      <c r="D150" s="222">
        <v>0</v>
      </c>
      <c r="E150" s="222">
        <v>0</v>
      </c>
      <c r="F150" s="222">
        <v>0</v>
      </c>
      <c r="G150" s="222">
        <v>0</v>
      </c>
      <c r="H150" s="222">
        <v>0</v>
      </c>
      <c r="I150" s="222">
        <v>0</v>
      </c>
      <c r="J150" s="498">
        <v>0</v>
      </c>
      <c r="K150" s="498">
        <v>0</v>
      </c>
      <c r="L150" s="223">
        <v>0</v>
      </c>
      <c r="M150" s="223">
        <v>0</v>
      </c>
      <c r="N150" s="223">
        <v>0</v>
      </c>
      <c r="O150" s="223">
        <v>0</v>
      </c>
      <c r="P150" s="223">
        <v>0</v>
      </c>
      <c r="Q150" s="223">
        <f t="shared" si="27"/>
        <v>0</v>
      </c>
      <c r="R150" s="351"/>
      <c r="S150" s="309"/>
      <c r="T150" s="309"/>
      <c r="U150" s="895"/>
      <c r="V150" s="16">
        <v>0</v>
      </c>
      <c r="W150" s="11">
        <v>0</v>
      </c>
      <c r="X150" s="17">
        <v>0</v>
      </c>
      <c r="Y150" s="16"/>
      <c r="Z150" s="11"/>
      <c r="AA150" s="17"/>
      <c r="AB150" s="16"/>
      <c r="AC150" s="11"/>
      <c r="AD150" s="17">
        <f t="shared" si="30"/>
        <v>0</v>
      </c>
      <c r="AE150" s="16">
        <v>0</v>
      </c>
      <c r="AF150" s="11">
        <v>0</v>
      </c>
      <c r="AG150" s="17">
        <v>0</v>
      </c>
      <c r="AH150" s="229">
        <f t="shared" si="29"/>
        <v>0</v>
      </c>
      <c r="AI150" s="527"/>
      <c r="AJ150" s="16">
        <f t="shared" si="28"/>
        <v>0</v>
      </c>
    </row>
    <row r="151" spans="1:36" ht="11.25" customHeight="1">
      <c r="A151" s="219">
        <v>13100543</v>
      </c>
      <c r="B151" s="220"/>
      <c r="C151" s="287" t="s">
        <v>1545</v>
      </c>
      <c r="D151" s="222">
        <v>101763.58</v>
      </c>
      <c r="E151" s="222">
        <v>105315.28</v>
      </c>
      <c r="F151" s="222">
        <v>108111.67999999999</v>
      </c>
      <c r="G151" s="222">
        <v>109397.48</v>
      </c>
      <c r="H151" s="222">
        <v>112841.28</v>
      </c>
      <c r="I151" s="222">
        <v>13281.23</v>
      </c>
      <c r="J151" s="498">
        <v>15498.63</v>
      </c>
      <c r="K151" s="498">
        <v>19805.63</v>
      </c>
      <c r="L151" s="223">
        <v>31728.23</v>
      </c>
      <c r="M151" s="223">
        <v>39421.93</v>
      </c>
      <c r="N151" s="223">
        <v>61743.5</v>
      </c>
      <c r="O151" s="223">
        <v>88518.29</v>
      </c>
      <c r="P151" s="223">
        <v>95249.46</v>
      </c>
      <c r="Q151" s="223">
        <f t="shared" si="27"/>
        <v>67014.14</v>
      </c>
      <c r="R151" s="351"/>
      <c r="S151" s="309"/>
      <c r="T151" s="309"/>
      <c r="U151" s="895"/>
      <c r="V151" s="16">
        <v>0</v>
      </c>
      <c r="W151" s="11">
        <v>0</v>
      </c>
      <c r="X151" s="17">
        <v>0</v>
      </c>
      <c r="Y151" s="16"/>
      <c r="Z151" s="11"/>
      <c r="AA151" s="17"/>
      <c r="AB151" s="16"/>
      <c r="AC151" s="11"/>
      <c r="AD151" s="17">
        <f t="shared" si="30"/>
        <v>0</v>
      </c>
      <c r="AE151" s="16">
        <v>0</v>
      </c>
      <c r="AF151" s="11">
        <v>0</v>
      </c>
      <c r="AG151" s="17">
        <v>0</v>
      </c>
      <c r="AH151" s="229">
        <f t="shared" si="29"/>
        <v>67014.14</v>
      </c>
      <c r="AI151" s="527"/>
      <c r="AJ151" s="16">
        <f t="shared" si="28"/>
        <v>0</v>
      </c>
    </row>
    <row r="152" spans="1:36" ht="11.25" customHeight="1">
      <c r="A152" s="219">
        <v>13100563</v>
      </c>
      <c r="B152" s="220"/>
      <c r="C152" s="287" t="s">
        <v>2361</v>
      </c>
      <c r="D152" s="222">
        <v>599734.94999999995</v>
      </c>
      <c r="E152" s="222">
        <v>268397.88</v>
      </c>
      <c r="F152" s="222">
        <v>426208.72</v>
      </c>
      <c r="G152" s="222">
        <v>83801.34</v>
      </c>
      <c r="H152" s="222">
        <v>355843.8</v>
      </c>
      <c r="I152" s="222">
        <v>643631.99</v>
      </c>
      <c r="J152" s="498">
        <v>930859.34</v>
      </c>
      <c r="K152" s="498">
        <v>1185760.83</v>
      </c>
      <c r="L152" s="223">
        <v>1403962.02</v>
      </c>
      <c r="M152" s="223">
        <v>92487.48</v>
      </c>
      <c r="N152" s="223">
        <v>255462.47</v>
      </c>
      <c r="O152" s="223">
        <v>421708.74</v>
      </c>
      <c r="P152" s="223">
        <v>61545.22</v>
      </c>
      <c r="Q152" s="223">
        <f t="shared" si="27"/>
        <v>533230.39124999999</v>
      </c>
      <c r="R152" s="351"/>
      <c r="S152" s="309"/>
      <c r="T152" s="309"/>
      <c r="U152" s="895"/>
      <c r="V152" s="16">
        <v>0</v>
      </c>
      <c r="W152" s="11">
        <v>0</v>
      </c>
      <c r="X152" s="17">
        <v>0</v>
      </c>
      <c r="Y152" s="16"/>
      <c r="Z152" s="11"/>
      <c r="AA152" s="17"/>
      <c r="AB152" s="16"/>
      <c r="AC152" s="11"/>
      <c r="AD152" s="17">
        <f t="shared" si="30"/>
        <v>0</v>
      </c>
      <c r="AE152" s="16">
        <v>0</v>
      </c>
      <c r="AF152" s="11">
        <v>0</v>
      </c>
      <c r="AG152" s="17">
        <v>0</v>
      </c>
      <c r="AH152" s="229">
        <f t="shared" si="29"/>
        <v>533230.39124999999</v>
      </c>
      <c r="AI152" s="527"/>
      <c r="AJ152" s="16">
        <f t="shared" si="28"/>
        <v>0</v>
      </c>
    </row>
    <row r="153" spans="1:36" ht="11.25" customHeight="1">
      <c r="A153" s="219">
        <v>13100573</v>
      </c>
      <c r="B153" s="220"/>
      <c r="C153" s="287" t="s">
        <v>868</v>
      </c>
      <c r="D153" s="222">
        <v>12428.7</v>
      </c>
      <c r="E153" s="222">
        <v>13153.06</v>
      </c>
      <c r="F153" s="222">
        <v>15150.87</v>
      </c>
      <c r="G153" s="222">
        <v>14401.41</v>
      </c>
      <c r="H153" s="222">
        <v>16616.349999999999</v>
      </c>
      <c r="I153" s="222">
        <v>15539.28</v>
      </c>
      <c r="J153" s="498">
        <v>14698.07</v>
      </c>
      <c r="K153" s="498">
        <v>12753.68</v>
      </c>
      <c r="L153" s="223">
        <v>15317.15</v>
      </c>
      <c r="M153" s="223">
        <v>13855.45</v>
      </c>
      <c r="N153" s="223">
        <v>14175.34</v>
      </c>
      <c r="O153" s="223">
        <v>15120.72</v>
      </c>
      <c r="P153" s="223">
        <v>13696.54</v>
      </c>
      <c r="Q153" s="223">
        <f t="shared" si="27"/>
        <v>14487</v>
      </c>
      <c r="R153" s="351"/>
      <c r="S153" s="309"/>
      <c r="T153" s="309"/>
      <c r="U153" s="895"/>
      <c r="V153" s="16">
        <v>0</v>
      </c>
      <c r="W153" s="11">
        <v>0</v>
      </c>
      <c r="X153" s="17">
        <v>0</v>
      </c>
      <c r="Y153" s="16"/>
      <c r="Z153" s="11"/>
      <c r="AA153" s="17"/>
      <c r="AB153" s="16"/>
      <c r="AC153" s="11"/>
      <c r="AD153" s="17">
        <f t="shared" si="30"/>
        <v>0</v>
      </c>
      <c r="AE153" s="16">
        <v>0</v>
      </c>
      <c r="AF153" s="11">
        <v>0</v>
      </c>
      <c r="AG153" s="17">
        <v>0</v>
      </c>
      <c r="AH153" s="229">
        <f t="shared" si="29"/>
        <v>14487</v>
      </c>
      <c r="AI153" s="527"/>
      <c r="AJ153" s="16">
        <f t="shared" si="28"/>
        <v>0</v>
      </c>
    </row>
    <row r="154" spans="1:36" ht="11.25" customHeight="1">
      <c r="A154" s="219">
        <v>13100583</v>
      </c>
      <c r="B154" s="220"/>
      <c r="C154" s="287" t="s">
        <v>1271</v>
      </c>
      <c r="D154" s="222">
        <v>0</v>
      </c>
      <c r="E154" s="222">
        <v>0</v>
      </c>
      <c r="F154" s="222">
        <v>0</v>
      </c>
      <c r="G154" s="222">
        <v>0</v>
      </c>
      <c r="H154" s="222">
        <v>0</v>
      </c>
      <c r="I154" s="222">
        <v>0</v>
      </c>
      <c r="J154" s="498">
        <v>0</v>
      </c>
      <c r="K154" s="498">
        <v>0</v>
      </c>
      <c r="L154" s="223">
        <v>0</v>
      </c>
      <c r="M154" s="223">
        <v>0</v>
      </c>
      <c r="N154" s="223">
        <v>0</v>
      </c>
      <c r="O154" s="223">
        <v>0</v>
      </c>
      <c r="P154" s="223">
        <v>0</v>
      </c>
      <c r="Q154" s="223">
        <f t="shared" si="27"/>
        <v>0</v>
      </c>
      <c r="R154" s="351"/>
      <c r="S154" s="309"/>
      <c r="T154" s="309"/>
      <c r="U154" s="895"/>
      <c r="V154" s="16">
        <v>0</v>
      </c>
      <c r="W154" s="11">
        <v>0</v>
      </c>
      <c r="X154" s="17">
        <v>0</v>
      </c>
      <c r="Y154" s="16"/>
      <c r="Z154" s="11"/>
      <c r="AA154" s="17"/>
      <c r="AB154" s="16"/>
      <c r="AC154" s="11"/>
      <c r="AD154" s="17">
        <f t="shared" si="30"/>
        <v>0</v>
      </c>
      <c r="AE154" s="16">
        <v>0</v>
      </c>
      <c r="AF154" s="11">
        <v>0</v>
      </c>
      <c r="AG154" s="17">
        <v>0</v>
      </c>
      <c r="AH154" s="229">
        <f t="shared" si="29"/>
        <v>0</v>
      </c>
      <c r="AI154" s="527"/>
      <c r="AJ154" s="16">
        <f t="shared" si="28"/>
        <v>0</v>
      </c>
    </row>
    <row r="155" spans="1:36" ht="11.25" customHeight="1">
      <c r="A155" s="219">
        <v>13100771</v>
      </c>
      <c r="B155" s="220"/>
      <c r="C155" s="287" t="s">
        <v>202</v>
      </c>
      <c r="D155" s="222">
        <v>0</v>
      </c>
      <c r="E155" s="222">
        <v>0</v>
      </c>
      <c r="F155" s="222">
        <v>0</v>
      </c>
      <c r="G155" s="222">
        <v>0</v>
      </c>
      <c r="H155" s="222">
        <v>0</v>
      </c>
      <c r="I155" s="222">
        <v>0</v>
      </c>
      <c r="J155" s="498">
        <v>0</v>
      </c>
      <c r="K155" s="498">
        <v>0</v>
      </c>
      <c r="L155" s="223">
        <v>0</v>
      </c>
      <c r="M155" s="223">
        <v>0</v>
      </c>
      <c r="N155" s="223">
        <v>0</v>
      </c>
      <c r="O155" s="223">
        <v>0</v>
      </c>
      <c r="P155" s="223">
        <v>0</v>
      </c>
      <c r="Q155" s="223">
        <f t="shared" si="27"/>
        <v>0</v>
      </c>
      <c r="R155" s="351"/>
      <c r="S155" s="309"/>
      <c r="T155" s="309"/>
      <c r="U155" s="895"/>
      <c r="V155" s="16">
        <v>0</v>
      </c>
      <c r="W155" s="11">
        <v>0</v>
      </c>
      <c r="X155" s="17">
        <v>0</v>
      </c>
      <c r="Y155" s="16"/>
      <c r="Z155" s="11"/>
      <c r="AA155" s="17"/>
      <c r="AB155" s="16"/>
      <c r="AC155" s="11"/>
      <c r="AD155" s="17">
        <f t="shared" si="30"/>
        <v>0</v>
      </c>
      <c r="AE155" s="16">
        <v>0</v>
      </c>
      <c r="AF155" s="11">
        <v>0</v>
      </c>
      <c r="AG155" s="17">
        <v>0</v>
      </c>
      <c r="AH155" s="229">
        <f t="shared" si="29"/>
        <v>0</v>
      </c>
      <c r="AI155" s="527"/>
      <c r="AJ155" s="16">
        <f t="shared" si="28"/>
        <v>0</v>
      </c>
    </row>
    <row r="156" spans="1:36" ht="11.25" customHeight="1">
      <c r="A156" s="219">
        <v>13100773</v>
      </c>
      <c r="B156" s="220"/>
      <c r="C156" s="287" t="s">
        <v>1162</v>
      </c>
      <c r="D156" s="222">
        <v>0</v>
      </c>
      <c r="E156" s="222">
        <v>0</v>
      </c>
      <c r="F156" s="222">
        <v>0</v>
      </c>
      <c r="G156" s="222">
        <v>0</v>
      </c>
      <c r="H156" s="222">
        <v>0</v>
      </c>
      <c r="I156" s="222">
        <v>0</v>
      </c>
      <c r="J156" s="498">
        <v>0</v>
      </c>
      <c r="K156" s="498">
        <v>0</v>
      </c>
      <c r="L156" s="223">
        <v>0</v>
      </c>
      <c r="M156" s="223">
        <v>0</v>
      </c>
      <c r="N156" s="223">
        <v>0</v>
      </c>
      <c r="O156" s="223">
        <v>0</v>
      </c>
      <c r="P156" s="223">
        <v>0</v>
      </c>
      <c r="Q156" s="223">
        <f t="shared" si="27"/>
        <v>0</v>
      </c>
      <c r="R156" s="351"/>
      <c r="S156" s="309"/>
      <c r="T156" s="309" t="s">
        <v>1120</v>
      </c>
      <c r="U156" s="895"/>
      <c r="V156" s="16">
        <v>0</v>
      </c>
      <c r="W156" s="11">
        <v>0</v>
      </c>
      <c r="X156" s="17">
        <v>0</v>
      </c>
      <c r="Y156" s="40"/>
      <c r="Z156" s="52"/>
      <c r="AA156" s="17"/>
      <c r="AB156" s="16"/>
      <c r="AC156" s="11"/>
      <c r="AD156" s="17">
        <f t="shared" si="30"/>
        <v>0</v>
      </c>
      <c r="AE156" s="16">
        <f>$Q156</f>
        <v>0</v>
      </c>
      <c r="AF156" s="11">
        <f>$Q156</f>
        <v>0</v>
      </c>
      <c r="AG156" s="17">
        <f>$Q156</f>
        <v>0</v>
      </c>
      <c r="AH156" s="225"/>
      <c r="AI156" s="527"/>
      <c r="AJ156" s="16">
        <f t="shared" si="28"/>
        <v>0</v>
      </c>
    </row>
    <row r="157" spans="1:36" ht="11.25" customHeight="1">
      <c r="A157" s="219">
        <v>13100783</v>
      </c>
      <c r="B157" s="220"/>
      <c r="C157" s="287" t="s">
        <v>1903</v>
      </c>
      <c r="D157" s="222">
        <v>0</v>
      </c>
      <c r="E157" s="222">
        <v>0</v>
      </c>
      <c r="F157" s="222">
        <v>0</v>
      </c>
      <c r="G157" s="222">
        <v>0</v>
      </c>
      <c r="H157" s="222">
        <v>0</v>
      </c>
      <c r="I157" s="222">
        <v>0</v>
      </c>
      <c r="J157" s="498">
        <v>0</v>
      </c>
      <c r="K157" s="498">
        <v>0</v>
      </c>
      <c r="L157" s="223">
        <v>0</v>
      </c>
      <c r="M157" s="223">
        <v>0</v>
      </c>
      <c r="N157" s="223">
        <v>0</v>
      </c>
      <c r="O157" s="223">
        <v>0</v>
      </c>
      <c r="P157" s="223">
        <v>0</v>
      </c>
      <c r="Q157" s="223">
        <f t="shared" si="27"/>
        <v>0</v>
      </c>
      <c r="R157" s="351"/>
      <c r="S157" s="309"/>
      <c r="T157" s="309"/>
      <c r="U157" s="895"/>
      <c r="V157" s="16">
        <v>0</v>
      </c>
      <c r="W157" s="11">
        <v>0</v>
      </c>
      <c r="X157" s="17">
        <v>0</v>
      </c>
      <c r="Y157" s="40"/>
      <c r="Z157" s="52"/>
      <c r="AA157" s="17"/>
      <c r="AB157" s="16"/>
      <c r="AC157" s="11"/>
      <c r="AD157" s="17">
        <f t="shared" si="30"/>
        <v>0</v>
      </c>
      <c r="AE157" s="16">
        <v>0</v>
      </c>
      <c r="AF157" s="11">
        <v>0</v>
      </c>
      <c r="AG157" s="17">
        <v>0</v>
      </c>
      <c r="AH157" s="229">
        <f t="shared" ref="AH157:AH185" si="31">Q157</f>
        <v>0</v>
      </c>
      <c r="AI157" s="527"/>
      <c r="AJ157" s="16">
        <f t="shared" si="28"/>
        <v>0</v>
      </c>
    </row>
    <row r="158" spans="1:36" ht="11.25" customHeight="1">
      <c r="A158" s="219">
        <v>13101003</v>
      </c>
      <c r="B158" s="220"/>
      <c r="C158" s="287" t="s">
        <v>1675</v>
      </c>
      <c r="D158" s="222">
        <v>7226575.8099999996</v>
      </c>
      <c r="E158" s="222">
        <v>4522382.63</v>
      </c>
      <c r="F158" s="222">
        <v>9989261.3399999999</v>
      </c>
      <c r="G158" s="222">
        <v>7097224.7699999996</v>
      </c>
      <c r="H158" s="222">
        <v>6926932.4299999997</v>
      </c>
      <c r="I158" s="222">
        <v>9541223.8599999994</v>
      </c>
      <c r="J158" s="498">
        <v>5613550.7000000002</v>
      </c>
      <c r="K158" s="498">
        <v>5570220.7400000002</v>
      </c>
      <c r="L158" s="223">
        <v>5607220.5300000003</v>
      </c>
      <c r="M158" s="223">
        <v>4639056.5999999996</v>
      </c>
      <c r="N158" s="223">
        <v>6649905.2599999998</v>
      </c>
      <c r="O158" s="223">
        <v>6381000.5899999999</v>
      </c>
      <c r="P158" s="223">
        <v>3784026.71</v>
      </c>
      <c r="Q158" s="223">
        <f t="shared" si="27"/>
        <v>6503606.725833334</v>
      </c>
      <c r="R158" s="351"/>
      <c r="S158" s="309"/>
      <c r="T158" s="309"/>
      <c r="U158" s="895"/>
      <c r="V158" s="16">
        <v>0</v>
      </c>
      <c r="W158" s="11">
        <v>0</v>
      </c>
      <c r="X158" s="17">
        <v>0</v>
      </c>
      <c r="Y158" s="40"/>
      <c r="Z158" s="52"/>
      <c r="AA158" s="17"/>
      <c r="AB158" s="16"/>
      <c r="AC158" s="11"/>
      <c r="AD158" s="17">
        <f t="shared" si="30"/>
        <v>0</v>
      </c>
      <c r="AE158" s="16">
        <v>0</v>
      </c>
      <c r="AF158" s="11">
        <v>0</v>
      </c>
      <c r="AG158" s="17">
        <v>0</v>
      </c>
      <c r="AH158" s="229">
        <f t="shared" si="31"/>
        <v>6503606.725833334</v>
      </c>
      <c r="AI158" s="527"/>
      <c r="AJ158" s="16">
        <f t="shared" si="28"/>
        <v>0</v>
      </c>
    </row>
    <row r="159" spans="1:36" ht="11.25" customHeight="1">
      <c r="A159" s="219">
        <v>13101013</v>
      </c>
      <c r="B159" s="220"/>
      <c r="C159" s="287" t="s">
        <v>1676</v>
      </c>
      <c r="D159" s="222">
        <v>-2921.73</v>
      </c>
      <c r="E159" s="222">
        <v>626574.06999999995</v>
      </c>
      <c r="F159" s="222">
        <v>0</v>
      </c>
      <c r="G159" s="222">
        <v>0.3</v>
      </c>
      <c r="H159" s="222">
        <v>882407.81</v>
      </c>
      <c r="I159" s="222">
        <v>0</v>
      </c>
      <c r="J159" s="498">
        <v>0</v>
      </c>
      <c r="K159" s="498">
        <v>577526.34</v>
      </c>
      <c r="L159" s="223">
        <v>0</v>
      </c>
      <c r="M159" s="223">
        <v>-937.51</v>
      </c>
      <c r="N159" s="223">
        <v>444671.58</v>
      </c>
      <c r="O159" s="223">
        <v>0</v>
      </c>
      <c r="P159" s="223">
        <v>0</v>
      </c>
      <c r="Q159" s="223">
        <f t="shared" si="27"/>
        <v>210731.81041666665</v>
      </c>
      <c r="R159" s="351"/>
      <c r="S159" s="309"/>
      <c r="T159" s="309"/>
      <c r="U159" s="895"/>
      <c r="V159" s="16">
        <v>0</v>
      </c>
      <c r="W159" s="11">
        <v>0</v>
      </c>
      <c r="X159" s="17">
        <v>0</v>
      </c>
      <c r="Y159" s="40"/>
      <c r="Z159" s="52"/>
      <c r="AA159" s="17"/>
      <c r="AB159" s="16"/>
      <c r="AC159" s="11"/>
      <c r="AD159" s="17">
        <f t="shared" si="30"/>
        <v>0</v>
      </c>
      <c r="AE159" s="16">
        <v>0</v>
      </c>
      <c r="AF159" s="11">
        <v>0</v>
      </c>
      <c r="AG159" s="17">
        <v>0</v>
      </c>
      <c r="AH159" s="229">
        <f t="shared" si="31"/>
        <v>210731.81041666665</v>
      </c>
      <c r="AI159" s="527"/>
      <c r="AJ159" s="16">
        <f t="shared" si="28"/>
        <v>0</v>
      </c>
    </row>
    <row r="160" spans="1:36" s="1236" customFormat="1" ht="11.25" customHeight="1">
      <c r="A160" s="1222">
        <v>13101023</v>
      </c>
      <c r="B160" s="1223"/>
      <c r="C160" s="1224" t="s">
        <v>1677</v>
      </c>
      <c r="D160" s="1225">
        <v>12606489.43</v>
      </c>
      <c r="E160" s="1225">
        <v>4704404.4000000004</v>
      </c>
      <c r="F160" s="1225">
        <v>23166717.18</v>
      </c>
      <c r="G160" s="1225">
        <v>37917309.530000001</v>
      </c>
      <c r="H160" s="1225">
        <v>13075525.130000001</v>
      </c>
      <c r="I160" s="1225">
        <v>38024733.810000002</v>
      </c>
      <c r="J160" s="1226">
        <v>24205822.02</v>
      </c>
      <c r="K160" s="1226">
        <v>26390561.989999998</v>
      </c>
      <c r="L160" s="1227">
        <v>22469621.489999998</v>
      </c>
      <c r="M160" s="1227">
        <v>12000034.859999999</v>
      </c>
      <c r="N160" s="1227">
        <v>16528546.300000001</v>
      </c>
      <c r="O160" s="1227">
        <v>28693254.739999998</v>
      </c>
      <c r="P160" s="1227">
        <v>16359451.75</v>
      </c>
      <c r="Q160" s="1227">
        <f t="shared" si="27"/>
        <v>21804958.503333338</v>
      </c>
      <c r="R160" s="1228"/>
      <c r="S160" s="1229"/>
      <c r="T160" s="1229"/>
      <c r="U160" s="1230"/>
      <c r="V160" s="1231">
        <v>0</v>
      </c>
      <c r="W160" s="1232">
        <v>0</v>
      </c>
      <c r="X160" s="1233">
        <v>0</v>
      </c>
      <c r="Y160" s="1237"/>
      <c r="Z160" s="1238"/>
      <c r="AA160" s="1233"/>
      <c r="AB160" s="1231"/>
      <c r="AC160" s="1232"/>
      <c r="AD160" s="1233">
        <f t="shared" si="30"/>
        <v>0</v>
      </c>
      <c r="AE160" s="1231">
        <v>0</v>
      </c>
      <c r="AF160" s="1232">
        <v>0</v>
      </c>
      <c r="AG160" s="1233">
        <v>0</v>
      </c>
      <c r="AH160" s="1234">
        <f t="shared" si="31"/>
        <v>21804958.503333338</v>
      </c>
      <c r="AI160" s="1235"/>
      <c r="AJ160" s="1231">
        <f t="shared" si="28"/>
        <v>0</v>
      </c>
    </row>
    <row r="161" spans="1:36" ht="11.25" customHeight="1">
      <c r="A161" s="219">
        <v>13101033</v>
      </c>
      <c r="B161" s="220"/>
      <c r="C161" s="287" t="s">
        <v>1678</v>
      </c>
      <c r="D161" s="222">
        <v>368900.05</v>
      </c>
      <c r="E161" s="222">
        <v>417406.26</v>
      </c>
      <c r="F161" s="222">
        <v>434305.31</v>
      </c>
      <c r="G161" s="222">
        <v>399993.55</v>
      </c>
      <c r="H161" s="222">
        <v>802712.97</v>
      </c>
      <c r="I161" s="222">
        <v>1002232.44</v>
      </c>
      <c r="J161" s="498">
        <v>594616.62</v>
      </c>
      <c r="K161" s="498">
        <v>1054018.3</v>
      </c>
      <c r="L161" s="223">
        <v>1028740.01</v>
      </c>
      <c r="M161" s="223">
        <v>409978.15</v>
      </c>
      <c r="N161" s="223">
        <v>853546.01</v>
      </c>
      <c r="O161" s="223">
        <v>1252698.08</v>
      </c>
      <c r="P161" s="223">
        <v>453440.19</v>
      </c>
      <c r="Q161" s="223">
        <f t="shared" si="27"/>
        <v>721784.81833333336</v>
      </c>
      <c r="R161" s="351"/>
      <c r="S161" s="309"/>
      <c r="T161" s="309"/>
      <c r="U161" s="895"/>
      <c r="V161" s="16">
        <v>0</v>
      </c>
      <c r="W161" s="11">
        <v>0</v>
      </c>
      <c r="X161" s="17">
        <v>0</v>
      </c>
      <c r="Y161" s="40"/>
      <c r="Z161" s="52"/>
      <c r="AA161" s="17"/>
      <c r="AB161" s="16"/>
      <c r="AC161" s="11"/>
      <c r="AD161" s="17">
        <f t="shared" si="30"/>
        <v>0</v>
      </c>
      <c r="AE161" s="16">
        <v>0</v>
      </c>
      <c r="AF161" s="11">
        <v>0</v>
      </c>
      <c r="AG161" s="17">
        <v>0</v>
      </c>
      <c r="AH161" s="229">
        <f t="shared" si="31"/>
        <v>721784.81833333336</v>
      </c>
      <c r="AI161" s="527"/>
      <c r="AJ161" s="16">
        <f t="shared" si="28"/>
        <v>0</v>
      </c>
    </row>
    <row r="162" spans="1:36" ht="11.25" customHeight="1">
      <c r="A162" s="219">
        <v>13101043</v>
      </c>
      <c r="B162" s="220"/>
      <c r="C162" s="287" t="s">
        <v>1705</v>
      </c>
      <c r="D162" s="222">
        <v>0</v>
      </c>
      <c r="E162" s="222">
        <v>0</v>
      </c>
      <c r="F162" s="222">
        <v>0</v>
      </c>
      <c r="G162" s="222">
        <v>0</v>
      </c>
      <c r="H162" s="222">
        <v>0</v>
      </c>
      <c r="I162" s="222">
        <v>0</v>
      </c>
      <c r="J162" s="498">
        <v>0</v>
      </c>
      <c r="K162" s="498">
        <v>0</v>
      </c>
      <c r="L162" s="223">
        <v>0</v>
      </c>
      <c r="M162" s="223">
        <v>0</v>
      </c>
      <c r="N162" s="223">
        <v>0</v>
      </c>
      <c r="O162" s="223">
        <v>0</v>
      </c>
      <c r="P162" s="223">
        <v>0</v>
      </c>
      <c r="Q162" s="223">
        <f t="shared" si="27"/>
        <v>0</v>
      </c>
      <c r="R162" s="351"/>
      <c r="S162" s="309"/>
      <c r="T162" s="309"/>
      <c r="U162" s="895"/>
      <c r="V162" s="16">
        <v>0</v>
      </c>
      <c r="W162" s="11">
        <v>0</v>
      </c>
      <c r="X162" s="17">
        <v>0</v>
      </c>
      <c r="Y162" s="40"/>
      <c r="Z162" s="52"/>
      <c r="AA162" s="17"/>
      <c r="AB162" s="16"/>
      <c r="AC162" s="11"/>
      <c r="AD162" s="17">
        <f t="shared" si="30"/>
        <v>0</v>
      </c>
      <c r="AE162" s="16">
        <v>0</v>
      </c>
      <c r="AF162" s="11">
        <v>0</v>
      </c>
      <c r="AG162" s="17">
        <v>0</v>
      </c>
      <c r="AH162" s="229">
        <f t="shared" si="31"/>
        <v>0</v>
      </c>
      <c r="AI162" s="527"/>
      <c r="AJ162" s="16">
        <f t="shared" si="28"/>
        <v>0</v>
      </c>
    </row>
    <row r="163" spans="1:36" ht="11.25" customHeight="1">
      <c r="A163" s="219">
        <v>13101053</v>
      </c>
      <c r="B163" s="220"/>
      <c r="C163" s="287" t="s">
        <v>1446</v>
      </c>
      <c r="D163" s="222">
        <v>0</v>
      </c>
      <c r="E163" s="222">
        <v>0</v>
      </c>
      <c r="F163" s="222">
        <v>0</v>
      </c>
      <c r="G163" s="222">
        <v>0</v>
      </c>
      <c r="H163" s="222">
        <v>0</v>
      </c>
      <c r="I163" s="222">
        <v>0</v>
      </c>
      <c r="J163" s="498">
        <v>0</v>
      </c>
      <c r="K163" s="498">
        <v>0</v>
      </c>
      <c r="L163" s="223">
        <v>0</v>
      </c>
      <c r="M163" s="223">
        <v>0</v>
      </c>
      <c r="N163" s="223">
        <v>0</v>
      </c>
      <c r="O163" s="223">
        <v>0</v>
      </c>
      <c r="P163" s="223">
        <v>0</v>
      </c>
      <c r="Q163" s="223">
        <f t="shared" si="27"/>
        <v>0</v>
      </c>
      <c r="R163" s="351"/>
      <c r="S163" s="309"/>
      <c r="T163" s="309"/>
      <c r="U163" s="895"/>
      <c r="V163" s="16">
        <v>0</v>
      </c>
      <c r="W163" s="11">
        <v>0</v>
      </c>
      <c r="X163" s="17">
        <v>0</v>
      </c>
      <c r="Y163" s="40"/>
      <c r="Z163" s="52"/>
      <c r="AA163" s="17"/>
      <c r="AB163" s="16"/>
      <c r="AC163" s="11"/>
      <c r="AD163" s="17">
        <f t="shared" si="30"/>
        <v>0</v>
      </c>
      <c r="AE163" s="16">
        <v>0</v>
      </c>
      <c r="AF163" s="11">
        <v>0</v>
      </c>
      <c r="AG163" s="17">
        <v>0</v>
      </c>
      <c r="AH163" s="229">
        <f t="shared" si="31"/>
        <v>0</v>
      </c>
      <c r="AI163" s="527"/>
      <c r="AJ163" s="16">
        <f t="shared" si="28"/>
        <v>0</v>
      </c>
    </row>
    <row r="164" spans="1:36" ht="11.25" customHeight="1">
      <c r="A164" s="219">
        <v>13101063</v>
      </c>
      <c r="B164" s="220"/>
      <c r="C164" s="287" t="s">
        <v>1706</v>
      </c>
      <c r="D164" s="222">
        <v>0</v>
      </c>
      <c r="E164" s="222">
        <v>0</v>
      </c>
      <c r="F164" s="222">
        <v>0</v>
      </c>
      <c r="G164" s="222">
        <v>0</v>
      </c>
      <c r="H164" s="222">
        <v>0</v>
      </c>
      <c r="I164" s="222">
        <v>0</v>
      </c>
      <c r="J164" s="498">
        <v>0</v>
      </c>
      <c r="K164" s="498">
        <v>0</v>
      </c>
      <c r="L164" s="223">
        <v>0</v>
      </c>
      <c r="M164" s="223">
        <v>0</v>
      </c>
      <c r="N164" s="223">
        <v>0</v>
      </c>
      <c r="O164" s="223">
        <v>0</v>
      </c>
      <c r="P164" s="223">
        <v>0</v>
      </c>
      <c r="Q164" s="223">
        <f t="shared" si="27"/>
        <v>0</v>
      </c>
      <c r="R164" s="351"/>
      <c r="S164" s="309"/>
      <c r="T164" s="309"/>
      <c r="U164" s="895"/>
      <c r="V164" s="16">
        <v>0</v>
      </c>
      <c r="W164" s="11">
        <v>0</v>
      </c>
      <c r="X164" s="17">
        <v>0</v>
      </c>
      <c r="Y164" s="40"/>
      <c r="Z164" s="52"/>
      <c r="AA164" s="17"/>
      <c r="AB164" s="16"/>
      <c r="AC164" s="11"/>
      <c r="AD164" s="17">
        <f t="shared" si="30"/>
        <v>0</v>
      </c>
      <c r="AE164" s="16">
        <v>0</v>
      </c>
      <c r="AF164" s="11">
        <v>0</v>
      </c>
      <c r="AG164" s="17">
        <v>0</v>
      </c>
      <c r="AH164" s="229">
        <f t="shared" si="31"/>
        <v>0</v>
      </c>
      <c r="AI164" s="527"/>
      <c r="AJ164" s="16">
        <f t="shared" si="28"/>
        <v>0</v>
      </c>
    </row>
    <row r="165" spans="1:36" ht="11.25" customHeight="1">
      <c r="A165" s="219">
        <v>13101073</v>
      </c>
      <c r="B165" s="220"/>
      <c r="C165" s="287" t="s">
        <v>1707</v>
      </c>
      <c r="D165" s="222">
        <v>0</v>
      </c>
      <c r="E165" s="222">
        <v>0</v>
      </c>
      <c r="F165" s="222">
        <v>0</v>
      </c>
      <c r="G165" s="222">
        <v>0</v>
      </c>
      <c r="H165" s="222">
        <v>0</v>
      </c>
      <c r="I165" s="222">
        <v>0</v>
      </c>
      <c r="J165" s="498">
        <v>0</v>
      </c>
      <c r="K165" s="498">
        <v>0</v>
      </c>
      <c r="L165" s="223">
        <v>0</v>
      </c>
      <c r="M165" s="223">
        <v>0</v>
      </c>
      <c r="N165" s="223">
        <v>0</v>
      </c>
      <c r="O165" s="223">
        <v>0</v>
      </c>
      <c r="P165" s="223">
        <v>0</v>
      </c>
      <c r="Q165" s="223">
        <f t="shared" si="27"/>
        <v>0</v>
      </c>
      <c r="R165" s="351"/>
      <c r="S165" s="309"/>
      <c r="T165" s="309"/>
      <c r="U165" s="895"/>
      <c r="V165" s="16">
        <v>0</v>
      </c>
      <c r="W165" s="11">
        <v>0</v>
      </c>
      <c r="X165" s="17">
        <v>0</v>
      </c>
      <c r="Y165" s="40"/>
      <c r="Z165" s="52"/>
      <c r="AA165" s="17"/>
      <c r="AB165" s="16"/>
      <c r="AC165" s="11"/>
      <c r="AD165" s="17">
        <f t="shared" si="30"/>
        <v>0</v>
      </c>
      <c r="AE165" s="16">
        <v>0</v>
      </c>
      <c r="AF165" s="11">
        <v>0</v>
      </c>
      <c r="AG165" s="17">
        <v>0</v>
      </c>
      <c r="AH165" s="229">
        <f t="shared" si="31"/>
        <v>0</v>
      </c>
      <c r="AI165" s="527"/>
      <c r="AJ165" s="16">
        <f t="shared" si="28"/>
        <v>0</v>
      </c>
    </row>
    <row r="166" spans="1:36" ht="11.25" customHeight="1">
      <c r="A166" s="219">
        <v>13101083</v>
      </c>
      <c r="B166" s="220"/>
      <c r="C166" s="287" t="s">
        <v>1708</v>
      </c>
      <c r="D166" s="222">
        <v>0</v>
      </c>
      <c r="E166" s="222">
        <v>0</v>
      </c>
      <c r="F166" s="222">
        <v>0</v>
      </c>
      <c r="G166" s="222">
        <v>0</v>
      </c>
      <c r="H166" s="222">
        <v>0</v>
      </c>
      <c r="I166" s="222">
        <v>0</v>
      </c>
      <c r="J166" s="498">
        <v>0</v>
      </c>
      <c r="K166" s="498">
        <v>0</v>
      </c>
      <c r="L166" s="223">
        <v>0</v>
      </c>
      <c r="M166" s="223">
        <v>0</v>
      </c>
      <c r="N166" s="223">
        <v>0</v>
      </c>
      <c r="O166" s="223">
        <v>0</v>
      </c>
      <c r="P166" s="223">
        <v>0</v>
      </c>
      <c r="Q166" s="223">
        <f t="shared" si="27"/>
        <v>0</v>
      </c>
      <c r="R166" s="351"/>
      <c r="S166" s="309"/>
      <c r="T166" s="309"/>
      <c r="U166" s="895"/>
      <c r="V166" s="16">
        <v>0</v>
      </c>
      <c r="W166" s="11">
        <v>0</v>
      </c>
      <c r="X166" s="17">
        <v>0</v>
      </c>
      <c r="Y166" s="40"/>
      <c r="Z166" s="52"/>
      <c r="AA166" s="17"/>
      <c r="AB166" s="16"/>
      <c r="AC166" s="11"/>
      <c r="AD166" s="17">
        <f t="shared" si="30"/>
        <v>0</v>
      </c>
      <c r="AE166" s="16">
        <v>0</v>
      </c>
      <c r="AF166" s="11">
        <v>0</v>
      </c>
      <c r="AG166" s="17">
        <v>0</v>
      </c>
      <c r="AH166" s="229">
        <f t="shared" si="31"/>
        <v>0</v>
      </c>
      <c r="AI166" s="527"/>
      <c r="AJ166" s="16">
        <f t="shared" si="28"/>
        <v>0</v>
      </c>
    </row>
    <row r="167" spans="1:36" ht="11.25" customHeight="1">
      <c r="A167" s="219">
        <v>13101093</v>
      </c>
      <c r="B167" s="220"/>
      <c r="C167" s="287" t="s">
        <v>1709</v>
      </c>
      <c r="D167" s="222">
        <v>-510.01</v>
      </c>
      <c r="E167" s="222">
        <v>-7781.74</v>
      </c>
      <c r="F167" s="222">
        <v>0</v>
      </c>
      <c r="G167" s="222">
        <v>0</v>
      </c>
      <c r="H167" s="222">
        <v>0</v>
      </c>
      <c r="I167" s="222">
        <v>-13573.2</v>
      </c>
      <c r="J167" s="498">
        <v>-424005.11</v>
      </c>
      <c r="K167" s="498">
        <v>-385153.68</v>
      </c>
      <c r="L167" s="223">
        <v>-22498.2</v>
      </c>
      <c r="M167" s="223">
        <v>0</v>
      </c>
      <c r="N167" s="223">
        <v>-1</v>
      </c>
      <c r="O167" s="223">
        <v>-238514.29</v>
      </c>
      <c r="P167" s="223">
        <v>-150</v>
      </c>
      <c r="Q167" s="223">
        <f t="shared" si="27"/>
        <v>-90988.102083333317</v>
      </c>
      <c r="R167" s="351"/>
      <c r="S167" s="309"/>
      <c r="T167" s="309"/>
      <c r="U167" s="895"/>
      <c r="V167" s="16">
        <v>0</v>
      </c>
      <c r="W167" s="11">
        <v>0</v>
      </c>
      <c r="X167" s="17">
        <v>0</v>
      </c>
      <c r="Y167" s="40"/>
      <c r="Z167" s="52"/>
      <c r="AA167" s="17"/>
      <c r="AB167" s="16"/>
      <c r="AC167" s="11"/>
      <c r="AD167" s="17">
        <f t="shared" si="30"/>
        <v>0</v>
      </c>
      <c r="AE167" s="16">
        <v>0</v>
      </c>
      <c r="AF167" s="11">
        <v>0</v>
      </c>
      <c r="AG167" s="17">
        <v>0</v>
      </c>
      <c r="AH167" s="229">
        <f t="shared" si="31"/>
        <v>-90988.102083333317</v>
      </c>
      <c r="AI167" s="527"/>
      <c r="AJ167" s="16">
        <f t="shared" si="28"/>
        <v>0</v>
      </c>
    </row>
    <row r="168" spans="1:36" ht="11.25" customHeight="1">
      <c r="A168" s="219">
        <v>13101103</v>
      </c>
      <c r="B168" s="220"/>
      <c r="C168" s="287" t="s">
        <v>1248</v>
      </c>
      <c r="D168" s="222">
        <v>0</v>
      </c>
      <c r="E168" s="222">
        <v>0</v>
      </c>
      <c r="F168" s="222">
        <v>0</v>
      </c>
      <c r="G168" s="222">
        <v>0</v>
      </c>
      <c r="H168" s="222">
        <v>0</v>
      </c>
      <c r="I168" s="222">
        <v>0</v>
      </c>
      <c r="J168" s="498">
        <v>0</v>
      </c>
      <c r="K168" s="498">
        <v>0</v>
      </c>
      <c r="L168" s="223">
        <v>0</v>
      </c>
      <c r="M168" s="223">
        <v>0</v>
      </c>
      <c r="N168" s="223">
        <v>0</v>
      </c>
      <c r="O168" s="223">
        <v>0</v>
      </c>
      <c r="P168" s="223">
        <v>0</v>
      </c>
      <c r="Q168" s="223">
        <f t="shared" si="27"/>
        <v>0</v>
      </c>
      <c r="R168" s="351"/>
      <c r="S168" s="309"/>
      <c r="T168" s="309"/>
      <c r="U168" s="895"/>
      <c r="V168" s="16">
        <v>0</v>
      </c>
      <c r="W168" s="11">
        <v>0</v>
      </c>
      <c r="X168" s="17">
        <v>0</v>
      </c>
      <c r="Y168" s="40"/>
      <c r="Z168" s="52"/>
      <c r="AA168" s="17"/>
      <c r="AB168" s="16"/>
      <c r="AC168" s="11"/>
      <c r="AD168" s="17">
        <f t="shared" si="30"/>
        <v>0</v>
      </c>
      <c r="AE168" s="16">
        <v>0</v>
      </c>
      <c r="AF168" s="11">
        <v>0</v>
      </c>
      <c r="AG168" s="17">
        <v>0</v>
      </c>
      <c r="AH168" s="229">
        <f t="shared" si="31"/>
        <v>0</v>
      </c>
      <c r="AI168" s="527"/>
      <c r="AJ168" s="16">
        <f t="shared" si="28"/>
        <v>0</v>
      </c>
    </row>
    <row r="169" spans="1:36" ht="11.25" customHeight="1">
      <c r="A169" s="219">
        <v>13101113</v>
      </c>
      <c r="B169" s="220"/>
      <c r="C169" s="287" t="s">
        <v>2362</v>
      </c>
      <c r="D169" s="222">
        <v>-7821479.3399999999</v>
      </c>
      <c r="E169" s="222">
        <v>-7379455.8700000001</v>
      </c>
      <c r="F169" s="222">
        <v>-10361872.16</v>
      </c>
      <c r="G169" s="222">
        <v>-7092357.79</v>
      </c>
      <c r="H169" s="222">
        <v>-11642288.01</v>
      </c>
      <c r="I169" s="222">
        <v>-11037116.15</v>
      </c>
      <c r="J169" s="498">
        <v>-4367068.13</v>
      </c>
      <c r="K169" s="498">
        <v>-48212214.850000001</v>
      </c>
      <c r="L169" s="223">
        <v>-13169727.470000001</v>
      </c>
      <c r="M169" s="223">
        <v>-2731721.3</v>
      </c>
      <c r="N169" s="223">
        <v>-9337006.1099999994</v>
      </c>
      <c r="O169" s="223">
        <v>-3562056.18</v>
      </c>
      <c r="P169" s="223">
        <v>-7392633.3799999999</v>
      </c>
      <c r="Q169" s="223">
        <f t="shared" si="27"/>
        <v>-11374995.031666666</v>
      </c>
      <c r="R169" s="351"/>
      <c r="S169" s="309"/>
      <c r="T169" s="309"/>
      <c r="U169" s="895"/>
      <c r="V169" s="16">
        <v>0</v>
      </c>
      <c r="W169" s="11">
        <v>0</v>
      </c>
      <c r="X169" s="17">
        <v>0</v>
      </c>
      <c r="Y169" s="40"/>
      <c r="Z169" s="52"/>
      <c r="AA169" s="17"/>
      <c r="AB169" s="16"/>
      <c r="AC169" s="11"/>
      <c r="AD169" s="17">
        <f t="shared" si="30"/>
        <v>0</v>
      </c>
      <c r="AE169" s="16">
        <v>0</v>
      </c>
      <c r="AF169" s="11">
        <v>0</v>
      </c>
      <c r="AG169" s="17">
        <v>0</v>
      </c>
      <c r="AH169" s="229">
        <f t="shared" si="31"/>
        <v>-11374995.031666666</v>
      </c>
      <c r="AI169" s="527"/>
      <c r="AJ169" s="16">
        <f t="shared" si="28"/>
        <v>0</v>
      </c>
    </row>
    <row r="170" spans="1:36" ht="11.25" customHeight="1">
      <c r="A170" s="219">
        <v>13101123</v>
      </c>
      <c r="B170" s="220"/>
      <c r="C170" s="287" t="s">
        <v>201</v>
      </c>
      <c r="D170" s="222">
        <v>-1151561.8700000001</v>
      </c>
      <c r="E170" s="222">
        <v>-1335709.3</v>
      </c>
      <c r="F170" s="222">
        <v>-1724276.44</v>
      </c>
      <c r="G170" s="222">
        <v>-1759966.75</v>
      </c>
      <c r="H170" s="222">
        <v>-1948043.95</v>
      </c>
      <c r="I170" s="222">
        <v>-1669165.74</v>
      </c>
      <c r="J170" s="498">
        <v>-1569999.38</v>
      </c>
      <c r="K170" s="498">
        <v>-1885864.98</v>
      </c>
      <c r="L170" s="223">
        <v>-1884272.95</v>
      </c>
      <c r="M170" s="223">
        <v>-2028486.11</v>
      </c>
      <c r="N170" s="223">
        <v>-1971001.78</v>
      </c>
      <c r="O170" s="223">
        <v>-1850823.67</v>
      </c>
      <c r="P170" s="223">
        <v>-2425161.64</v>
      </c>
      <c r="Q170" s="223">
        <f t="shared" si="27"/>
        <v>-1784664.4004166664</v>
      </c>
      <c r="R170" s="351"/>
      <c r="S170" s="309"/>
      <c r="T170" s="309"/>
      <c r="U170" s="895"/>
      <c r="V170" s="16">
        <v>0</v>
      </c>
      <c r="W170" s="11">
        <v>0</v>
      </c>
      <c r="X170" s="17">
        <v>0</v>
      </c>
      <c r="Y170" s="40"/>
      <c r="Z170" s="52"/>
      <c r="AA170" s="17"/>
      <c r="AB170" s="16"/>
      <c r="AC170" s="11"/>
      <c r="AD170" s="17">
        <f t="shared" si="30"/>
        <v>0</v>
      </c>
      <c r="AE170" s="16">
        <v>0</v>
      </c>
      <c r="AF170" s="11">
        <v>0</v>
      </c>
      <c r="AG170" s="17">
        <v>0</v>
      </c>
      <c r="AH170" s="229">
        <f t="shared" si="31"/>
        <v>-1784664.4004166664</v>
      </c>
      <c r="AI170" s="527"/>
      <c r="AJ170" s="16">
        <f t="shared" ref="AJ170:AJ201" si="32">Q170-X170-AA170-AD170-AG170-AH170</f>
        <v>0</v>
      </c>
    </row>
    <row r="171" spans="1:36" ht="11.25" customHeight="1">
      <c r="A171" s="219">
        <v>13101133</v>
      </c>
      <c r="B171" s="220"/>
      <c r="C171" s="287" t="s">
        <v>528</v>
      </c>
      <c r="D171" s="222">
        <v>-107.81</v>
      </c>
      <c r="E171" s="222">
        <v>0</v>
      </c>
      <c r="F171" s="222">
        <v>559.39</v>
      </c>
      <c r="G171" s="222">
        <v>0</v>
      </c>
      <c r="H171" s="222">
        <v>0</v>
      </c>
      <c r="I171" s="222">
        <v>0</v>
      </c>
      <c r="J171" s="498">
        <v>0</v>
      </c>
      <c r="K171" s="498">
        <v>-357.94</v>
      </c>
      <c r="L171" s="223">
        <v>0</v>
      </c>
      <c r="M171" s="223">
        <v>0</v>
      </c>
      <c r="N171" s="223">
        <v>-1430.62</v>
      </c>
      <c r="O171" s="223">
        <v>-80</v>
      </c>
      <c r="P171" s="223">
        <v>0</v>
      </c>
      <c r="Q171" s="223">
        <f t="shared" si="27"/>
        <v>-113.58958333333332</v>
      </c>
      <c r="R171" s="351"/>
      <c r="S171" s="309"/>
      <c r="T171" s="309"/>
      <c r="U171" s="895"/>
      <c r="V171" s="16">
        <v>0</v>
      </c>
      <c r="W171" s="11">
        <v>0</v>
      </c>
      <c r="X171" s="17">
        <v>0</v>
      </c>
      <c r="Y171" s="40"/>
      <c r="Z171" s="52"/>
      <c r="AA171" s="17"/>
      <c r="AB171" s="16"/>
      <c r="AC171" s="11"/>
      <c r="AD171" s="17">
        <f t="shared" si="30"/>
        <v>0</v>
      </c>
      <c r="AE171" s="16">
        <v>0</v>
      </c>
      <c r="AF171" s="11">
        <v>0</v>
      </c>
      <c r="AG171" s="17">
        <v>0</v>
      </c>
      <c r="AH171" s="229">
        <f t="shared" si="31"/>
        <v>-113.58958333333332</v>
      </c>
      <c r="AI171" s="527"/>
      <c r="AJ171" s="16">
        <f t="shared" si="32"/>
        <v>0</v>
      </c>
    </row>
    <row r="172" spans="1:36" ht="11.25" customHeight="1">
      <c r="A172" s="219">
        <v>13101143</v>
      </c>
      <c r="B172" s="220"/>
      <c r="C172" s="287" t="s">
        <v>1280</v>
      </c>
      <c r="D172" s="222">
        <v>0</v>
      </c>
      <c r="E172" s="222">
        <v>0</v>
      </c>
      <c r="F172" s="222">
        <v>0</v>
      </c>
      <c r="G172" s="222">
        <v>0</v>
      </c>
      <c r="H172" s="222">
        <v>0</v>
      </c>
      <c r="I172" s="222">
        <v>0</v>
      </c>
      <c r="J172" s="498">
        <v>0</v>
      </c>
      <c r="K172" s="498">
        <v>0</v>
      </c>
      <c r="L172" s="223">
        <v>0</v>
      </c>
      <c r="M172" s="223">
        <v>0</v>
      </c>
      <c r="N172" s="223">
        <v>0</v>
      </c>
      <c r="O172" s="223">
        <v>0</v>
      </c>
      <c r="P172" s="223">
        <v>0</v>
      </c>
      <c r="Q172" s="223">
        <f t="shared" si="27"/>
        <v>0</v>
      </c>
      <c r="R172" s="351"/>
      <c r="S172" s="309"/>
      <c r="T172" s="309"/>
      <c r="U172" s="895"/>
      <c r="V172" s="16">
        <v>0</v>
      </c>
      <c r="W172" s="11">
        <v>0</v>
      </c>
      <c r="X172" s="17">
        <v>0</v>
      </c>
      <c r="Y172" s="40"/>
      <c r="Z172" s="52"/>
      <c r="AA172" s="17"/>
      <c r="AB172" s="16"/>
      <c r="AC172" s="11"/>
      <c r="AD172" s="17">
        <f t="shared" si="30"/>
        <v>0</v>
      </c>
      <c r="AE172" s="16">
        <v>0</v>
      </c>
      <c r="AF172" s="11">
        <v>0</v>
      </c>
      <c r="AG172" s="17">
        <v>0</v>
      </c>
      <c r="AH172" s="229">
        <f t="shared" si="31"/>
        <v>0</v>
      </c>
      <c r="AI172" s="527"/>
      <c r="AJ172" s="16">
        <f t="shared" si="32"/>
        <v>0</v>
      </c>
    </row>
    <row r="173" spans="1:36" ht="11.25" customHeight="1">
      <c r="A173" s="219">
        <v>13101153</v>
      </c>
      <c r="B173" s="220"/>
      <c r="C173" s="287" t="s">
        <v>719</v>
      </c>
      <c r="D173" s="222">
        <v>0</v>
      </c>
      <c r="E173" s="222">
        <v>0</v>
      </c>
      <c r="F173" s="222">
        <v>0</v>
      </c>
      <c r="G173" s="222">
        <v>0</v>
      </c>
      <c r="H173" s="222">
        <v>0</v>
      </c>
      <c r="I173" s="222">
        <v>0</v>
      </c>
      <c r="J173" s="498">
        <v>0</v>
      </c>
      <c r="K173" s="498">
        <v>0</v>
      </c>
      <c r="L173" s="223">
        <v>0</v>
      </c>
      <c r="M173" s="223">
        <v>0</v>
      </c>
      <c r="N173" s="223">
        <v>0</v>
      </c>
      <c r="O173" s="223">
        <v>0</v>
      </c>
      <c r="P173" s="223">
        <v>0</v>
      </c>
      <c r="Q173" s="223">
        <f t="shared" si="27"/>
        <v>0</v>
      </c>
      <c r="R173" s="351"/>
      <c r="S173" s="309"/>
      <c r="T173" s="309"/>
      <c r="U173" s="895"/>
      <c r="V173" s="16">
        <v>0</v>
      </c>
      <c r="W173" s="11">
        <v>0</v>
      </c>
      <c r="X173" s="17">
        <v>0</v>
      </c>
      <c r="Y173" s="40"/>
      <c r="Z173" s="52"/>
      <c r="AA173" s="17"/>
      <c r="AB173" s="16"/>
      <c r="AC173" s="11"/>
      <c r="AD173" s="17">
        <f t="shared" si="30"/>
        <v>0</v>
      </c>
      <c r="AE173" s="16">
        <v>0</v>
      </c>
      <c r="AF173" s="11">
        <v>0</v>
      </c>
      <c r="AG173" s="17">
        <v>0</v>
      </c>
      <c r="AH173" s="229">
        <f t="shared" si="31"/>
        <v>0</v>
      </c>
      <c r="AI173" s="527"/>
      <c r="AJ173" s="16">
        <f t="shared" si="32"/>
        <v>0</v>
      </c>
    </row>
    <row r="174" spans="1:36" ht="11.25" customHeight="1">
      <c r="A174" s="219">
        <v>13101163</v>
      </c>
      <c r="B174" s="220"/>
      <c r="C174" s="287" t="s">
        <v>2054</v>
      </c>
      <c r="D174" s="222">
        <v>111874.24000000001</v>
      </c>
      <c r="E174" s="222">
        <v>32731.65</v>
      </c>
      <c r="F174" s="222">
        <v>113144.24</v>
      </c>
      <c r="G174" s="222">
        <v>62323.65</v>
      </c>
      <c r="H174" s="222">
        <v>72235.62</v>
      </c>
      <c r="I174" s="222">
        <v>32959.74</v>
      </c>
      <c r="J174" s="498">
        <v>64221.53</v>
      </c>
      <c r="K174" s="498">
        <v>95166.71</v>
      </c>
      <c r="L174" s="223">
        <v>105025.22</v>
      </c>
      <c r="M174" s="223">
        <v>101814.62</v>
      </c>
      <c r="N174" s="223">
        <v>96805.3</v>
      </c>
      <c r="O174" s="223">
        <v>105960.31</v>
      </c>
      <c r="P174" s="223">
        <v>109886.25</v>
      </c>
      <c r="Q174" s="223">
        <f t="shared" si="27"/>
        <v>82772.402916666673</v>
      </c>
      <c r="R174" s="351"/>
      <c r="S174" s="309"/>
      <c r="T174" s="309"/>
      <c r="U174" s="895"/>
      <c r="V174" s="16"/>
      <c r="W174" s="11"/>
      <c r="X174" s="17"/>
      <c r="Y174" s="40"/>
      <c r="Z174" s="52"/>
      <c r="AA174" s="17"/>
      <c r="AB174" s="16"/>
      <c r="AC174" s="11"/>
      <c r="AD174" s="17">
        <f t="shared" si="30"/>
        <v>0</v>
      </c>
      <c r="AE174" s="16"/>
      <c r="AF174" s="11"/>
      <c r="AG174" s="17"/>
      <c r="AH174" s="229">
        <f t="shared" si="31"/>
        <v>82772.402916666673</v>
      </c>
      <c r="AI174" s="527"/>
      <c r="AJ174" s="16">
        <f t="shared" si="32"/>
        <v>0</v>
      </c>
    </row>
    <row r="175" spans="1:36" ht="11.25" customHeight="1">
      <c r="A175" s="219">
        <v>13101183</v>
      </c>
      <c r="B175" s="220"/>
      <c r="C175" s="287" t="s">
        <v>1586</v>
      </c>
      <c r="D175" s="222">
        <v>1149019.92</v>
      </c>
      <c r="E175" s="222">
        <v>1315999</v>
      </c>
      <c r="F175" s="222">
        <v>1397061.22</v>
      </c>
      <c r="G175" s="222">
        <v>1909303.91</v>
      </c>
      <c r="H175" s="222">
        <v>2229934.0499999998</v>
      </c>
      <c r="I175" s="222">
        <v>3275254.47</v>
      </c>
      <c r="J175" s="498">
        <v>1709658.4</v>
      </c>
      <c r="K175" s="498">
        <v>1892662.69</v>
      </c>
      <c r="L175" s="223">
        <v>2079462.68</v>
      </c>
      <c r="M175" s="223">
        <v>1246675.17</v>
      </c>
      <c r="N175" s="223">
        <v>1248724.19</v>
      </c>
      <c r="O175" s="223">
        <v>561071.68999999994</v>
      </c>
      <c r="P175" s="223">
        <v>580808.07999999996</v>
      </c>
      <c r="Q175" s="223">
        <f t="shared" si="27"/>
        <v>1644226.7891666668</v>
      </c>
      <c r="R175" s="351"/>
      <c r="S175" s="309"/>
      <c r="T175" s="309"/>
      <c r="U175" s="895"/>
      <c r="V175" s="16">
        <v>0</v>
      </c>
      <c r="W175" s="11">
        <v>0</v>
      </c>
      <c r="X175" s="17">
        <v>0</v>
      </c>
      <c r="Y175" s="40"/>
      <c r="Z175" s="52"/>
      <c r="AA175" s="17"/>
      <c r="AB175" s="16"/>
      <c r="AC175" s="11"/>
      <c r="AD175" s="17">
        <f>SUM(AB175:AC175)</f>
        <v>0</v>
      </c>
      <c r="AE175" s="16">
        <v>0</v>
      </c>
      <c r="AF175" s="11">
        <v>0</v>
      </c>
      <c r="AG175" s="17">
        <v>0</v>
      </c>
      <c r="AH175" s="229">
        <f t="shared" si="31"/>
        <v>1644226.7891666668</v>
      </c>
      <c r="AI175" s="527"/>
      <c r="AJ175" s="16">
        <f t="shared" si="32"/>
        <v>0</v>
      </c>
    </row>
    <row r="176" spans="1:36" ht="11.25" customHeight="1">
      <c r="A176" s="219">
        <v>13101193</v>
      </c>
      <c r="B176" s="220"/>
      <c r="C176" s="287" t="s">
        <v>2233</v>
      </c>
      <c r="D176" s="222">
        <v>8261.59</v>
      </c>
      <c r="E176" s="222">
        <v>10115.549999999999</v>
      </c>
      <c r="F176" s="222">
        <v>21788.35</v>
      </c>
      <c r="G176" s="222">
        <v>13713.62</v>
      </c>
      <c r="H176" s="222">
        <v>18886.32</v>
      </c>
      <c r="I176" s="222">
        <v>39558.57</v>
      </c>
      <c r="J176" s="498">
        <v>10745.86</v>
      </c>
      <c r="K176" s="498">
        <v>10678.91</v>
      </c>
      <c r="L176" s="223">
        <v>27467.65</v>
      </c>
      <c r="M176" s="223">
        <v>8551.4</v>
      </c>
      <c r="N176" s="223">
        <v>8578.7800000000007</v>
      </c>
      <c r="O176" s="223">
        <v>4642.58</v>
      </c>
      <c r="P176" s="223">
        <v>8287.57</v>
      </c>
      <c r="Q176" s="223">
        <f t="shared" si="27"/>
        <v>15250.180833333332</v>
      </c>
      <c r="R176" s="351"/>
      <c r="S176" s="309"/>
      <c r="T176" s="309"/>
      <c r="U176" s="895"/>
      <c r="V176" s="16">
        <v>0</v>
      </c>
      <c r="W176" s="11">
        <v>0</v>
      </c>
      <c r="X176" s="17">
        <v>0</v>
      </c>
      <c r="Y176" s="40"/>
      <c r="Z176" s="52"/>
      <c r="AA176" s="17"/>
      <c r="AB176" s="16"/>
      <c r="AC176" s="11"/>
      <c r="AD176" s="17">
        <f>SUM(AB176:AC176)</f>
        <v>0</v>
      </c>
      <c r="AE176" s="16">
        <v>0</v>
      </c>
      <c r="AF176" s="11">
        <v>0</v>
      </c>
      <c r="AG176" s="17">
        <v>0</v>
      </c>
      <c r="AH176" s="229">
        <f t="shared" si="31"/>
        <v>15250.180833333332</v>
      </c>
      <c r="AI176" s="527"/>
      <c r="AJ176" s="16">
        <f t="shared" si="32"/>
        <v>0</v>
      </c>
    </row>
    <row r="177" spans="1:36" ht="11.25" customHeight="1">
      <c r="A177" s="219">
        <v>13101253</v>
      </c>
      <c r="B177" s="220"/>
      <c r="C177" s="287" t="s">
        <v>2013</v>
      </c>
      <c r="D177" s="222">
        <v>417698.25</v>
      </c>
      <c r="E177" s="222">
        <v>426424.07</v>
      </c>
      <c r="F177" s="222">
        <v>7984.87</v>
      </c>
      <c r="G177" s="222">
        <v>643244.87</v>
      </c>
      <c r="H177" s="222">
        <v>1558661.22</v>
      </c>
      <c r="I177" s="222">
        <v>786796.26</v>
      </c>
      <c r="J177" s="498">
        <v>579902.71</v>
      </c>
      <c r="K177" s="498">
        <v>537634.73</v>
      </c>
      <c r="L177" s="223">
        <v>411582.32</v>
      </c>
      <c r="M177" s="223">
        <v>476051.81</v>
      </c>
      <c r="N177" s="223">
        <v>369756.68</v>
      </c>
      <c r="O177" s="223">
        <v>437441.38</v>
      </c>
      <c r="P177" s="223">
        <v>454039.26</v>
      </c>
      <c r="Q177" s="223">
        <f t="shared" si="27"/>
        <v>555945.80625000002</v>
      </c>
      <c r="R177" s="351"/>
      <c r="S177" s="309"/>
      <c r="T177" s="309"/>
      <c r="U177" s="895"/>
      <c r="V177" s="16">
        <v>0</v>
      </c>
      <c r="W177" s="11">
        <v>0</v>
      </c>
      <c r="X177" s="17">
        <v>0</v>
      </c>
      <c r="Y177" s="40"/>
      <c r="Z177" s="52"/>
      <c r="AA177" s="17"/>
      <c r="AB177" s="16"/>
      <c r="AC177" s="11"/>
      <c r="AD177" s="17">
        <f>SUM(AB177:AC177)</f>
        <v>0</v>
      </c>
      <c r="AE177" s="16">
        <v>0</v>
      </c>
      <c r="AF177" s="11">
        <v>0</v>
      </c>
      <c r="AG177" s="17">
        <v>0</v>
      </c>
      <c r="AH177" s="229">
        <f t="shared" si="31"/>
        <v>555945.80625000002</v>
      </c>
      <c r="AI177" s="527"/>
      <c r="AJ177" s="16">
        <f t="shared" si="32"/>
        <v>0</v>
      </c>
    </row>
    <row r="178" spans="1:36" ht="11.25" customHeight="1">
      <c r="A178" s="219">
        <v>13101263</v>
      </c>
      <c r="B178" s="220"/>
      <c r="C178" s="287" t="s">
        <v>2012</v>
      </c>
      <c r="D178" s="222">
        <v>0</v>
      </c>
      <c r="E178" s="222">
        <v>0</v>
      </c>
      <c r="F178" s="222">
        <v>0</v>
      </c>
      <c r="G178" s="222">
        <v>0</v>
      </c>
      <c r="H178" s="222">
        <v>0</v>
      </c>
      <c r="I178" s="222">
        <v>0</v>
      </c>
      <c r="J178" s="498">
        <v>0</v>
      </c>
      <c r="K178" s="498">
        <v>0</v>
      </c>
      <c r="L178" s="223">
        <v>0</v>
      </c>
      <c r="M178" s="223">
        <v>0</v>
      </c>
      <c r="N178" s="223">
        <v>0</v>
      </c>
      <c r="O178" s="223">
        <v>0</v>
      </c>
      <c r="P178" s="223">
        <v>0</v>
      </c>
      <c r="Q178" s="223">
        <f t="shared" si="27"/>
        <v>0</v>
      </c>
      <c r="R178" s="351"/>
      <c r="S178" s="309"/>
      <c r="T178" s="309"/>
      <c r="U178" s="895"/>
      <c r="V178" s="16">
        <v>0</v>
      </c>
      <c r="W178" s="11">
        <v>0</v>
      </c>
      <c r="X178" s="17">
        <v>0</v>
      </c>
      <c r="Y178" s="40"/>
      <c r="Z178" s="52"/>
      <c r="AA178" s="17"/>
      <c r="AB178" s="16"/>
      <c r="AC178" s="11"/>
      <c r="AD178" s="17">
        <f>SUM(AB178:AC178)</f>
        <v>0</v>
      </c>
      <c r="AE178" s="16">
        <v>0</v>
      </c>
      <c r="AF178" s="11">
        <v>0</v>
      </c>
      <c r="AG178" s="17">
        <v>0</v>
      </c>
      <c r="AH178" s="229">
        <f t="shared" si="31"/>
        <v>0</v>
      </c>
      <c r="AI178" s="527"/>
      <c r="AJ178" s="16">
        <f t="shared" si="32"/>
        <v>0</v>
      </c>
    </row>
    <row r="179" spans="1:36" ht="11.25" customHeight="1">
      <c r="A179" s="219">
        <v>13108123</v>
      </c>
      <c r="B179" s="220"/>
      <c r="C179" s="287" t="s">
        <v>523</v>
      </c>
      <c r="D179" s="222">
        <v>0</v>
      </c>
      <c r="E179" s="222">
        <v>0</v>
      </c>
      <c r="F179" s="222">
        <v>0</v>
      </c>
      <c r="G179" s="222">
        <v>0</v>
      </c>
      <c r="H179" s="222">
        <v>0</v>
      </c>
      <c r="I179" s="222">
        <v>0</v>
      </c>
      <c r="J179" s="498">
        <v>0</v>
      </c>
      <c r="K179" s="498">
        <v>0</v>
      </c>
      <c r="L179" s="223">
        <v>0</v>
      </c>
      <c r="M179" s="223">
        <v>0</v>
      </c>
      <c r="N179" s="223">
        <v>0</v>
      </c>
      <c r="O179" s="223">
        <v>0</v>
      </c>
      <c r="P179" s="223">
        <v>0</v>
      </c>
      <c r="Q179" s="223">
        <f t="shared" si="27"/>
        <v>0</v>
      </c>
      <c r="R179" s="351"/>
      <c r="S179" s="309"/>
      <c r="T179" s="309"/>
      <c r="U179" s="895"/>
      <c r="V179" s="16">
        <v>0</v>
      </c>
      <c r="W179" s="11">
        <v>0</v>
      </c>
      <c r="X179" s="17">
        <v>0</v>
      </c>
      <c r="Y179" s="16"/>
      <c r="Z179" s="11"/>
      <c r="AA179" s="17"/>
      <c r="AB179" s="16"/>
      <c r="AC179" s="11"/>
      <c r="AD179" s="17">
        <f t="shared" si="30"/>
        <v>0</v>
      </c>
      <c r="AE179" s="16">
        <v>0</v>
      </c>
      <c r="AF179" s="11">
        <v>0</v>
      </c>
      <c r="AG179" s="17">
        <v>0</v>
      </c>
      <c r="AH179" s="229">
        <f t="shared" si="31"/>
        <v>0</v>
      </c>
      <c r="AI179" s="527"/>
      <c r="AJ179" s="16">
        <f t="shared" si="32"/>
        <v>0</v>
      </c>
    </row>
    <row r="180" spans="1:36" ht="11.25" customHeight="1">
      <c r="A180" s="219">
        <v>13108243</v>
      </c>
      <c r="B180" s="220"/>
      <c r="C180" s="287" t="s">
        <v>347</v>
      </c>
      <c r="D180" s="222">
        <v>0</v>
      </c>
      <c r="E180" s="222">
        <v>0</v>
      </c>
      <c r="F180" s="222">
        <v>0</v>
      </c>
      <c r="G180" s="222">
        <v>0</v>
      </c>
      <c r="H180" s="222">
        <v>0</v>
      </c>
      <c r="I180" s="222">
        <v>0</v>
      </c>
      <c r="J180" s="498">
        <v>0</v>
      </c>
      <c r="K180" s="498">
        <v>0</v>
      </c>
      <c r="L180" s="223">
        <v>0</v>
      </c>
      <c r="M180" s="223">
        <v>0</v>
      </c>
      <c r="N180" s="223">
        <v>0</v>
      </c>
      <c r="O180" s="223">
        <v>0</v>
      </c>
      <c r="P180" s="223">
        <v>0</v>
      </c>
      <c r="Q180" s="223">
        <f t="shared" si="27"/>
        <v>0</v>
      </c>
      <c r="R180" s="351"/>
      <c r="S180" s="309"/>
      <c r="T180" s="309"/>
      <c r="U180" s="895"/>
      <c r="V180" s="16">
        <v>0</v>
      </c>
      <c r="W180" s="11">
        <v>0</v>
      </c>
      <c r="X180" s="17">
        <v>0</v>
      </c>
      <c r="Y180" s="16"/>
      <c r="Z180" s="11"/>
      <c r="AA180" s="17"/>
      <c r="AB180" s="16"/>
      <c r="AC180" s="11"/>
      <c r="AD180" s="17">
        <f t="shared" si="30"/>
        <v>0</v>
      </c>
      <c r="AE180" s="16">
        <v>0</v>
      </c>
      <c r="AF180" s="11">
        <v>0</v>
      </c>
      <c r="AG180" s="17">
        <v>0</v>
      </c>
      <c r="AH180" s="229">
        <f t="shared" si="31"/>
        <v>0</v>
      </c>
      <c r="AI180" s="527"/>
      <c r="AJ180" s="16">
        <f t="shared" si="32"/>
        <v>0</v>
      </c>
    </row>
    <row r="181" spans="1:36" ht="11.25" customHeight="1">
      <c r="A181" s="219">
        <v>13109003</v>
      </c>
      <c r="B181" s="220"/>
      <c r="C181" s="287" t="s">
        <v>2781</v>
      </c>
      <c r="D181" s="222">
        <v>48102.38</v>
      </c>
      <c r="E181" s="222">
        <v>16760.46</v>
      </c>
      <c r="F181" s="222">
        <v>71941.67</v>
      </c>
      <c r="G181" s="222">
        <v>40855.9</v>
      </c>
      <c r="H181" s="222">
        <v>26671.7</v>
      </c>
      <c r="I181" s="222">
        <v>111167.14</v>
      </c>
      <c r="J181" s="498">
        <v>22891.41</v>
      </c>
      <c r="K181" s="498">
        <v>29663.37</v>
      </c>
      <c r="L181" s="223">
        <v>10910.15</v>
      </c>
      <c r="M181" s="223">
        <v>32116.51</v>
      </c>
      <c r="N181" s="223">
        <v>11111.38</v>
      </c>
      <c r="O181" s="223">
        <v>36722.589999999997</v>
      </c>
      <c r="P181" s="223">
        <v>9234.2800000000007</v>
      </c>
      <c r="Q181" s="223">
        <f t="shared" si="27"/>
        <v>36623.38416666667</v>
      </c>
      <c r="R181" s="351"/>
      <c r="S181" s="309"/>
      <c r="T181" s="309"/>
      <c r="U181" s="895"/>
      <c r="V181" s="16">
        <v>0</v>
      </c>
      <c r="W181" s="11">
        <v>0</v>
      </c>
      <c r="X181" s="17">
        <v>0</v>
      </c>
      <c r="Y181" s="16"/>
      <c r="Z181" s="11"/>
      <c r="AA181" s="17"/>
      <c r="AB181" s="16"/>
      <c r="AC181" s="11"/>
      <c r="AD181" s="17">
        <f t="shared" ref="AD181:AD182" si="33">SUM(AB181:AC181)</f>
        <v>0</v>
      </c>
      <c r="AE181" s="16">
        <v>0</v>
      </c>
      <c r="AF181" s="11">
        <v>0</v>
      </c>
      <c r="AG181" s="17">
        <v>0</v>
      </c>
      <c r="AH181" s="229">
        <f t="shared" si="31"/>
        <v>36623.38416666667</v>
      </c>
      <c r="AI181" s="527"/>
      <c r="AJ181" s="16">
        <f t="shared" si="32"/>
        <v>0</v>
      </c>
    </row>
    <row r="182" spans="1:36" ht="11.25" customHeight="1">
      <c r="A182" s="219">
        <v>13109013</v>
      </c>
      <c r="B182" s="220"/>
      <c r="C182" s="287" t="s">
        <v>2782</v>
      </c>
      <c r="D182" s="222">
        <v>0</v>
      </c>
      <c r="E182" s="222">
        <v>0</v>
      </c>
      <c r="F182" s="222">
        <v>3866</v>
      </c>
      <c r="G182" s="222">
        <v>3866</v>
      </c>
      <c r="H182" s="222">
        <v>3866</v>
      </c>
      <c r="I182" s="222">
        <v>3866</v>
      </c>
      <c r="J182" s="498">
        <v>3866</v>
      </c>
      <c r="K182" s="498">
        <v>3866</v>
      </c>
      <c r="L182" s="223">
        <v>3866</v>
      </c>
      <c r="M182" s="223">
        <v>3866</v>
      </c>
      <c r="N182" s="223">
        <v>3866</v>
      </c>
      <c r="O182" s="223">
        <v>85881</v>
      </c>
      <c r="P182" s="223">
        <v>3866</v>
      </c>
      <c r="Q182" s="223">
        <f t="shared" si="27"/>
        <v>10217.333333333334</v>
      </c>
      <c r="R182" s="351"/>
      <c r="S182" s="309"/>
      <c r="T182" s="309"/>
      <c r="U182" s="895"/>
      <c r="V182" s="16">
        <v>0</v>
      </c>
      <c r="W182" s="11">
        <v>0</v>
      </c>
      <c r="X182" s="17">
        <v>0</v>
      </c>
      <c r="Y182" s="16"/>
      <c r="Z182" s="11"/>
      <c r="AA182" s="17"/>
      <c r="AB182" s="16"/>
      <c r="AC182" s="11"/>
      <c r="AD182" s="17">
        <f t="shared" si="33"/>
        <v>0</v>
      </c>
      <c r="AE182" s="16">
        <v>0</v>
      </c>
      <c r="AF182" s="11">
        <v>0</v>
      </c>
      <c r="AG182" s="17">
        <v>0</v>
      </c>
      <c r="AH182" s="229">
        <f t="shared" si="31"/>
        <v>10217.333333333334</v>
      </c>
      <c r="AI182" s="527"/>
      <c r="AJ182" s="16">
        <f t="shared" si="32"/>
        <v>0</v>
      </c>
    </row>
    <row r="183" spans="1:36" ht="11.25" customHeight="1">
      <c r="A183" s="219">
        <v>13109993</v>
      </c>
      <c r="B183" s="220"/>
      <c r="C183" s="287" t="s">
        <v>1134</v>
      </c>
      <c r="D183" s="222">
        <v>0</v>
      </c>
      <c r="E183" s="222">
        <v>0</v>
      </c>
      <c r="F183" s="222">
        <v>0</v>
      </c>
      <c r="G183" s="222">
        <v>0</v>
      </c>
      <c r="H183" s="222">
        <v>0</v>
      </c>
      <c r="I183" s="222">
        <v>0</v>
      </c>
      <c r="J183" s="498">
        <v>0</v>
      </c>
      <c r="K183" s="498">
        <v>0</v>
      </c>
      <c r="L183" s="223">
        <v>0</v>
      </c>
      <c r="M183" s="223">
        <v>0</v>
      </c>
      <c r="N183" s="223">
        <v>0</v>
      </c>
      <c r="O183" s="223">
        <v>0</v>
      </c>
      <c r="P183" s="223">
        <v>0</v>
      </c>
      <c r="Q183" s="223">
        <f t="shared" si="27"/>
        <v>0</v>
      </c>
      <c r="R183" s="351"/>
      <c r="S183" s="309"/>
      <c r="T183" s="309"/>
      <c r="U183" s="895"/>
      <c r="V183" s="16">
        <v>0</v>
      </c>
      <c r="W183" s="11">
        <v>0</v>
      </c>
      <c r="X183" s="17">
        <v>0</v>
      </c>
      <c r="Y183" s="16"/>
      <c r="Z183" s="11"/>
      <c r="AA183" s="17"/>
      <c r="AB183" s="16"/>
      <c r="AC183" s="11"/>
      <c r="AD183" s="17">
        <f t="shared" si="30"/>
        <v>0</v>
      </c>
      <c r="AE183" s="16">
        <v>0</v>
      </c>
      <c r="AF183" s="11">
        <v>0</v>
      </c>
      <c r="AG183" s="17">
        <v>0</v>
      </c>
      <c r="AH183" s="229">
        <f t="shared" si="31"/>
        <v>0</v>
      </c>
      <c r="AI183" s="527"/>
      <c r="AJ183" s="16">
        <f t="shared" si="32"/>
        <v>0</v>
      </c>
    </row>
    <row r="184" spans="1:36" ht="11.25" customHeight="1">
      <c r="A184" s="219">
        <v>13400011</v>
      </c>
      <c r="B184" s="220"/>
      <c r="C184" s="287" t="s">
        <v>348</v>
      </c>
      <c r="D184" s="222">
        <v>0</v>
      </c>
      <c r="E184" s="222">
        <v>0</v>
      </c>
      <c r="F184" s="222">
        <v>0</v>
      </c>
      <c r="G184" s="222">
        <v>0</v>
      </c>
      <c r="H184" s="222">
        <v>0</v>
      </c>
      <c r="I184" s="222">
        <v>0</v>
      </c>
      <c r="J184" s="498">
        <v>0</v>
      </c>
      <c r="K184" s="498">
        <v>0</v>
      </c>
      <c r="L184" s="223">
        <v>0</v>
      </c>
      <c r="M184" s="223">
        <v>0</v>
      </c>
      <c r="N184" s="223">
        <v>0</v>
      </c>
      <c r="O184" s="223">
        <v>0</v>
      </c>
      <c r="P184" s="223">
        <v>0</v>
      </c>
      <c r="Q184" s="223">
        <f t="shared" si="27"/>
        <v>0</v>
      </c>
      <c r="R184" s="351"/>
      <c r="S184" s="309"/>
      <c r="T184" s="309"/>
      <c r="U184" s="895"/>
      <c r="V184" s="16">
        <v>0</v>
      </c>
      <c r="W184" s="11">
        <v>0</v>
      </c>
      <c r="X184" s="17">
        <v>0</v>
      </c>
      <c r="Y184" s="16"/>
      <c r="Z184" s="11"/>
      <c r="AA184" s="17"/>
      <c r="AB184" s="16"/>
      <c r="AC184" s="11"/>
      <c r="AD184" s="17">
        <f t="shared" si="30"/>
        <v>0</v>
      </c>
      <c r="AE184" s="16">
        <v>0</v>
      </c>
      <c r="AF184" s="11">
        <v>0</v>
      </c>
      <c r="AG184" s="17">
        <v>0</v>
      </c>
      <c r="AH184" s="229">
        <f t="shared" si="31"/>
        <v>0</v>
      </c>
      <c r="AI184" s="527"/>
      <c r="AJ184" s="16">
        <f t="shared" si="32"/>
        <v>0</v>
      </c>
    </row>
    <row r="185" spans="1:36" ht="11.25" customHeight="1">
      <c r="A185" s="219">
        <v>13400012</v>
      </c>
      <c r="B185" s="220"/>
      <c r="C185" s="287" t="s">
        <v>1733</v>
      </c>
      <c r="D185" s="222">
        <v>0</v>
      </c>
      <c r="E185" s="222">
        <v>0</v>
      </c>
      <c r="F185" s="222">
        <v>0</v>
      </c>
      <c r="G185" s="222">
        <v>0</v>
      </c>
      <c r="H185" s="222">
        <v>0</v>
      </c>
      <c r="I185" s="222">
        <v>0</v>
      </c>
      <c r="J185" s="498">
        <v>0</v>
      </c>
      <c r="K185" s="498">
        <v>0</v>
      </c>
      <c r="L185" s="223">
        <v>0</v>
      </c>
      <c r="M185" s="223">
        <v>0</v>
      </c>
      <c r="N185" s="223">
        <v>0</v>
      </c>
      <c r="O185" s="223">
        <v>0</v>
      </c>
      <c r="P185" s="223">
        <v>0</v>
      </c>
      <c r="Q185" s="223">
        <f t="shared" si="27"/>
        <v>0</v>
      </c>
      <c r="R185" s="351"/>
      <c r="S185" s="309"/>
      <c r="T185" s="309"/>
      <c r="U185" s="895"/>
      <c r="V185" s="16">
        <v>0</v>
      </c>
      <c r="W185" s="11">
        <v>0</v>
      </c>
      <c r="X185" s="17">
        <v>0</v>
      </c>
      <c r="Y185" s="16"/>
      <c r="Z185" s="11"/>
      <c r="AA185" s="17"/>
      <c r="AB185" s="16"/>
      <c r="AC185" s="11"/>
      <c r="AD185" s="17">
        <f t="shared" si="30"/>
        <v>0</v>
      </c>
      <c r="AE185" s="16">
        <v>0</v>
      </c>
      <c r="AF185" s="11">
        <v>0</v>
      </c>
      <c r="AG185" s="17">
        <v>0</v>
      </c>
      <c r="AH185" s="229">
        <f t="shared" si="31"/>
        <v>0</v>
      </c>
      <c r="AI185" s="527"/>
      <c r="AJ185" s="16">
        <f t="shared" si="32"/>
        <v>0</v>
      </c>
    </row>
    <row r="186" spans="1:36" ht="11.25" customHeight="1">
      <c r="A186" s="219">
        <v>13400021</v>
      </c>
      <c r="B186" s="220"/>
      <c r="C186" s="287" t="s">
        <v>1281</v>
      </c>
      <c r="D186" s="222">
        <v>7196084.2000000002</v>
      </c>
      <c r="E186" s="222">
        <v>7196084.2000000002</v>
      </c>
      <c r="F186" s="222">
        <v>9861609.4000000004</v>
      </c>
      <c r="G186" s="222">
        <v>9861609.4000000004</v>
      </c>
      <c r="H186" s="222">
        <v>9861609.4000000004</v>
      </c>
      <c r="I186" s="222">
        <v>9861609.4000000004</v>
      </c>
      <c r="J186" s="498">
        <v>9861609.4000000004</v>
      </c>
      <c r="K186" s="498">
        <v>9861609.4000000004</v>
      </c>
      <c r="L186" s="223">
        <v>9861609.4000000004</v>
      </c>
      <c r="M186" s="223">
        <v>9861609.4000000004</v>
      </c>
      <c r="N186" s="223">
        <v>9861609.4000000004</v>
      </c>
      <c r="O186" s="223">
        <v>9861609.4000000004</v>
      </c>
      <c r="P186" s="223">
        <v>9861609.4000000004</v>
      </c>
      <c r="Q186" s="223">
        <f t="shared" si="27"/>
        <v>9528418.7500000019</v>
      </c>
      <c r="R186" s="351" t="s">
        <v>2036</v>
      </c>
      <c r="S186" s="309"/>
      <c r="T186" s="309" t="s">
        <v>877</v>
      </c>
      <c r="U186" s="895"/>
      <c r="V186" s="16">
        <v>0</v>
      </c>
      <c r="W186" s="11">
        <v>0</v>
      </c>
      <c r="X186" s="17">
        <v>0</v>
      </c>
      <c r="Y186" s="16">
        <f>Q186</f>
        <v>9528418.7500000019</v>
      </c>
      <c r="Z186" s="11"/>
      <c r="AA186" s="17">
        <f>Q186</f>
        <v>9528418.7500000019</v>
      </c>
      <c r="AB186" s="16"/>
      <c r="AC186" s="11">
        <v>0</v>
      </c>
      <c r="AD186" s="17">
        <f t="shared" si="30"/>
        <v>0</v>
      </c>
      <c r="AE186" s="16"/>
      <c r="AF186" s="11"/>
      <c r="AG186" s="17"/>
      <c r="AH186" s="225"/>
      <c r="AI186" s="527"/>
      <c r="AJ186" s="16">
        <f t="shared" si="32"/>
        <v>0</v>
      </c>
    </row>
    <row r="187" spans="1:36" ht="11.25" customHeight="1">
      <c r="A187" s="219">
        <v>13400031</v>
      </c>
      <c r="B187" s="220"/>
      <c r="C187" s="287" t="s">
        <v>388</v>
      </c>
      <c r="D187" s="222">
        <v>-7196084.2000000002</v>
      </c>
      <c r="E187" s="222">
        <v>-7196084.2000000002</v>
      </c>
      <c r="F187" s="222">
        <v>-9861609.4000000004</v>
      </c>
      <c r="G187" s="222">
        <v>-9861609.4000000004</v>
      </c>
      <c r="H187" s="222">
        <v>-9861609.4000000004</v>
      </c>
      <c r="I187" s="222">
        <v>-9861609.4000000004</v>
      </c>
      <c r="J187" s="498">
        <v>-9861609.4000000004</v>
      </c>
      <c r="K187" s="498">
        <v>-9861609.4000000004</v>
      </c>
      <c r="L187" s="223">
        <v>-9861609.4000000004</v>
      </c>
      <c r="M187" s="223">
        <v>-9861609.4000000004</v>
      </c>
      <c r="N187" s="223">
        <v>-9861609.4000000004</v>
      </c>
      <c r="O187" s="223">
        <v>-9861609.4000000004</v>
      </c>
      <c r="P187" s="223">
        <v>-9861609.4000000004</v>
      </c>
      <c r="Q187" s="223">
        <f t="shared" si="27"/>
        <v>-9528418.7500000019</v>
      </c>
      <c r="R187" s="351" t="s">
        <v>2036</v>
      </c>
      <c r="S187" s="309"/>
      <c r="T187" s="309" t="s">
        <v>877</v>
      </c>
      <c r="U187" s="895"/>
      <c r="V187" s="16">
        <v>0</v>
      </c>
      <c r="W187" s="11">
        <v>0</v>
      </c>
      <c r="X187" s="17">
        <v>0</v>
      </c>
      <c r="Y187" s="16">
        <f>Q187</f>
        <v>-9528418.7500000019</v>
      </c>
      <c r="Z187" s="11"/>
      <c r="AA187" s="17">
        <f>Q187</f>
        <v>-9528418.7500000019</v>
      </c>
      <c r="AB187" s="16"/>
      <c r="AC187" s="11">
        <v>0</v>
      </c>
      <c r="AD187" s="17">
        <f t="shared" si="30"/>
        <v>0</v>
      </c>
      <c r="AE187" s="16"/>
      <c r="AF187" s="11"/>
      <c r="AG187" s="17"/>
      <c r="AH187" s="225"/>
      <c r="AI187" s="527"/>
      <c r="AJ187" s="16">
        <f t="shared" si="32"/>
        <v>0</v>
      </c>
    </row>
    <row r="188" spans="1:36" ht="11.25" customHeight="1">
      <c r="A188" s="219">
        <v>13400041</v>
      </c>
      <c r="B188" s="220"/>
      <c r="C188" s="287" t="s">
        <v>319</v>
      </c>
      <c r="D188" s="222">
        <v>0</v>
      </c>
      <c r="E188" s="222">
        <v>0</v>
      </c>
      <c r="F188" s="222">
        <v>0</v>
      </c>
      <c r="G188" s="222">
        <v>0</v>
      </c>
      <c r="H188" s="222">
        <v>0</v>
      </c>
      <c r="I188" s="222">
        <v>0</v>
      </c>
      <c r="J188" s="498">
        <v>0</v>
      </c>
      <c r="K188" s="498">
        <v>0</v>
      </c>
      <c r="L188" s="223">
        <v>0</v>
      </c>
      <c r="M188" s="223">
        <v>0</v>
      </c>
      <c r="N188" s="223">
        <v>0</v>
      </c>
      <c r="O188" s="223">
        <v>0</v>
      </c>
      <c r="P188" s="223">
        <v>0</v>
      </c>
      <c r="Q188" s="223">
        <f t="shared" si="27"/>
        <v>0</v>
      </c>
      <c r="R188" s="351" t="s">
        <v>2036</v>
      </c>
      <c r="S188" s="309"/>
      <c r="T188" s="309" t="s">
        <v>877</v>
      </c>
      <c r="U188" s="895"/>
      <c r="V188" s="16">
        <v>0</v>
      </c>
      <c r="W188" s="11">
        <v>0</v>
      </c>
      <c r="X188" s="17">
        <v>0</v>
      </c>
      <c r="Y188" s="16">
        <f>Q188</f>
        <v>0</v>
      </c>
      <c r="Z188" s="11"/>
      <c r="AA188" s="17">
        <f>Q188</f>
        <v>0</v>
      </c>
      <c r="AB188" s="16"/>
      <c r="AC188" s="11">
        <v>0</v>
      </c>
      <c r="AD188" s="17">
        <f t="shared" si="30"/>
        <v>0</v>
      </c>
      <c r="AE188" s="16"/>
      <c r="AF188" s="11"/>
      <c r="AG188" s="17"/>
      <c r="AH188" s="225"/>
      <c r="AI188" s="527"/>
      <c r="AJ188" s="16">
        <f t="shared" si="32"/>
        <v>0</v>
      </c>
    </row>
    <row r="189" spans="1:36" ht="11.25" customHeight="1">
      <c r="A189" s="219">
        <v>13400051</v>
      </c>
      <c r="B189" s="220"/>
      <c r="C189" s="287" t="s">
        <v>1277</v>
      </c>
      <c r="D189" s="222">
        <v>0</v>
      </c>
      <c r="E189" s="222">
        <v>0</v>
      </c>
      <c r="F189" s="222">
        <v>0</v>
      </c>
      <c r="G189" s="222">
        <v>0</v>
      </c>
      <c r="H189" s="222">
        <v>0</v>
      </c>
      <c r="I189" s="222">
        <v>0</v>
      </c>
      <c r="J189" s="498">
        <v>0</v>
      </c>
      <c r="K189" s="498">
        <v>0</v>
      </c>
      <c r="L189" s="223">
        <v>0</v>
      </c>
      <c r="M189" s="223">
        <v>0</v>
      </c>
      <c r="N189" s="223">
        <v>0</v>
      </c>
      <c r="O189" s="223">
        <v>0</v>
      </c>
      <c r="P189" s="223">
        <v>0</v>
      </c>
      <c r="Q189" s="223">
        <f t="shared" si="27"/>
        <v>0</v>
      </c>
      <c r="R189" s="351" t="s">
        <v>2036</v>
      </c>
      <c r="S189" s="309"/>
      <c r="T189" s="309" t="s">
        <v>877</v>
      </c>
      <c r="U189" s="895"/>
      <c r="V189" s="16">
        <v>0</v>
      </c>
      <c r="W189" s="11">
        <v>0</v>
      </c>
      <c r="X189" s="17">
        <v>0</v>
      </c>
      <c r="Y189" s="16">
        <f>Q189</f>
        <v>0</v>
      </c>
      <c r="Z189" s="11"/>
      <c r="AA189" s="17">
        <f>Q189</f>
        <v>0</v>
      </c>
      <c r="AB189" s="16"/>
      <c r="AC189" s="11">
        <v>0</v>
      </c>
      <c r="AD189" s="17">
        <f t="shared" si="30"/>
        <v>0</v>
      </c>
      <c r="AE189" s="16"/>
      <c r="AF189" s="11"/>
      <c r="AG189" s="17"/>
      <c r="AH189" s="225"/>
      <c r="AI189" s="527"/>
      <c r="AJ189" s="16">
        <f t="shared" si="32"/>
        <v>0</v>
      </c>
    </row>
    <row r="190" spans="1:36" ht="11.25" customHeight="1">
      <c r="A190" s="219">
        <v>13400061</v>
      </c>
      <c r="B190" s="220"/>
      <c r="C190" s="231" t="s">
        <v>550</v>
      </c>
      <c r="D190" s="222">
        <v>0</v>
      </c>
      <c r="E190" s="222">
        <v>0</v>
      </c>
      <c r="F190" s="222">
        <v>0</v>
      </c>
      <c r="G190" s="222">
        <v>0</v>
      </c>
      <c r="H190" s="222">
        <v>0</v>
      </c>
      <c r="I190" s="222">
        <v>0</v>
      </c>
      <c r="J190" s="498">
        <v>0</v>
      </c>
      <c r="K190" s="498">
        <v>0</v>
      </c>
      <c r="L190" s="223">
        <v>0</v>
      </c>
      <c r="M190" s="223">
        <v>0</v>
      </c>
      <c r="N190" s="223">
        <v>0</v>
      </c>
      <c r="O190" s="223">
        <v>0</v>
      </c>
      <c r="P190" s="223">
        <v>0</v>
      </c>
      <c r="Q190" s="223">
        <f t="shared" si="27"/>
        <v>0</v>
      </c>
      <c r="R190" s="351" t="s">
        <v>2036</v>
      </c>
      <c r="S190" s="309"/>
      <c r="T190" s="309" t="s">
        <v>877</v>
      </c>
      <c r="U190" s="895"/>
      <c r="V190" s="16">
        <v>0</v>
      </c>
      <c r="W190" s="11">
        <v>0</v>
      </c>
      <c r="X190" s="17">
        <v>0</v>
      </c>
      <c r="Y190" s="16">
        <f>Q190</f>
        <v>0</v>
      </c>
      <c r="Z190" s="11"/>
      <c r="AA190" s="17">
        <f>Q190</f>
        <v>0</v>
      </c>
      <c r="AB190" s="16"/>
      <c r="AC190" s="11">
        <v>0</v>
      </c>
      <c r="AD190" s="17">
        <f t="shared" si="30"/>
        <v>0</v>
      </c>
      <c r="AE190" s="16"/>
      <c r="AF190" s="11"/>
      <c r="AG190" s="17"/>
      <c r="AH190" s="225"/>
      <c r="AI190" s="527"/>
      <c r="AJ190" s="16">
        <f t="shared" si="32"/>
        <v>0</v>
      </c>
    </row>
    <row r="191" spans="1:36" ht="11.25" customHeight="1">
      <c r="A191" s="219">
        <v>13400063</v>
      </c>
      <c r="B191" s="220"/>
      <c r="C191" s="287" t="s">
        <v>348</v>
      </c>
      <c r="D191" s="222">
        <v>0</v>
      </c>
      <c r="E191" s="222">
        <v>0</v>
      </c>
      <c r="F191" s="222">
        <v>0</v>
      </c>
      <c r="G191" s="222">
        <v>0</v>
      </c>
      <c r="H191" s="222">
        <v>0</v>
      </c>
      <c r="I191" s="222">
        <v>0</v>
      </c>
      <c r="J191" s="498">
        <v>0</v>
      </c>
      <c r="K191" s="498">
        <v>0</v>
      </c>
      <c r="L191" s="223">
        <v>0</v>
      </c>
      <c r="M191" s="223">
        <v>0</v>
      </c>
      <c r="N191" s="223">
        <v>0</v>
      </c>
      <c r="O191" s="223">
        <v>0</v>
      </c>
      <c r="P191" s="223">
        <v>0</v>
      </c>
      <c r="Q191" s="223">
        <f t="shared" si="27"/>
        <v>0</v>
      </c>
      <c r="R191" s="351"/>
      <c r="S191" s="309"/>
      <c r="T191" s="309"/>
      <c r="U191" s="895"/>
      <c r="V191" s="16">
        <v>0</v>
      </c>
      <c r="W191" s="11">
        <v>0</v>
      </c>
      <c r="X191" s="17">
        <v>0</v>
      </c>
      <c r="Y191" s="16"/>
      <c r="Z191" s="11"/>
      <c r="AA191" s="17"/>
      <c r="AB191" s="16"/>
      <c r="AC191" s="11"/>
      <c r="AD191" s="17">
        <f>SUM(AB191:AC191)</f>
        <v>0</v>
      </c>
      <c r="AE191" s="16">
        <v>0</v>
      </c>
      <c r="AF191" s="11">
        <v>0</v>
      </c>
      <c r="AG191" s="17">
        <v>0</v>
      </c>
      <c r="AH191" s="229">
        <f>Q191</f>
        <v>0</v>
      </c>
      <c r="AI191" s="527"/>
      <c r="AJ191" s="16">
        <f t="shared" si="32"/>
        <v>0</v>
      </c>
    </row>
    <row r="192" spans="1:36" ht="11.25" customHeight="1">
      <c r="A192" s="232">
        <v>13400071</v>
      </c>
      <c r="B192" s="220"/>
      <c r="C192" s="231" t="s">
        <v>1941</v>
      </c>
      <c r="D192" s="222">
        <v>0</v>
      </c>
      <c r="E192" s="222">
        <v>0</v>
      </c>
      <c r="F192" s="222">
        <v>0</v>
      </c>
      <c r="G192" s="222">
        <v>0</v>
      </c>
      <c r="H192" s="222">
        <v>0</v>
      </c>
      <c r="I192" s="222">
        <v>0</v>
      </c>
      <c r="J192" s="498">
        <v>0</v>
      </c>
      <c r="K192" s="498">
        <v>0</v>
      </c>
      <c r="L192" s="223">
        <v>0</v>
      </c>
      <c r="M192" s="223">
        <v>0</v>
      </c>
      <c r="N192" s="223">
        <v>0</v>
      </c>
      <c r="O192" s="223">
        <v>0</v>
      </c>
      <c r="P192" s="223">
        <v>0</v>
      </c>
      <c r="Q192" s="223">
        <f t="shared" si="27"/>
        <v>0</v>
      </c>
      <c r="R192" s="351" t="s">
        <v>2036</v>
      </c>
      <c r="S192" s="309"/>
      <c r="T192" s="309" t="s">
        <v>877</v>
      </c>
      <c r="U192" s="895"/>
      <c r="V192" s="16">
        <v>0</v>
      </c>
      <c r="W192" s="11">
        <v>0</v>
      </c>
      <c r="X192" s="17">
        <v>0</v>
      </c>
      <c r="Y192" s="16">
        <f>Q192</f>
        <v>0</v>
      </c>
      <c r="Z192" s="11"/>
      <c r="AA192" s="17">
        <f>Q192</f>
        <v>0</v>
      </c>
      <c r="AB192" s="16"/>
      <c r="AC192" s="11">
        <v>0</v>
      </c>
      <c r="AD192" s="17">
        <f t="shared" si="30"/>
        <v>0</v>
      </c>
      <c r="AE192" s="16"/>
      <c r="AF192" s="11"/>
      <c r="AG192" s="17"/>
      <c r="AH192" s="225"/>
      <c r="AI192" s="527"/>
      <c r="AJ192" s="16">
        <f t="shared" si="32"/>
        <v>0</v>
      </c>
    </row>
    <row r="193" spans="1:36" ht="11.25" customHeight="1">
      <c r="A193" s="219">
        <v>13400073</v>
      </c>
      <c r="B193" s="220"/>
      <c r="C193" s="287" t="s">
        <v>1046</v>
      </c>
      <c r="D193" s="222">
        <v>4804212.7699999996</v>
      </c>
      <c r="E193" s="222">
        <v>1162897.3</v>
      </c>
      <c r="F193" s="222">
        <v>1157625.3600000001</v>
      </c>
      <c r="G193" s="222">
        <v>1318856.73</v>
      </c>
      <c r="H193" s="222">
        <v>1313430.6200000001</v>
      </c>
      <c r="I193" s="222">
        <v>1316943.3799999999</v>
      </c>
      <c r="J193" s="498">
        <v>1312198.3</v>
      </c>
      <c r="K193" s="498">
        <v>1242337.57</v>
      </c>
      <c r="L193" s="223">
        <v>1237090.52</v>
      </c>
      <c r="M193" s="223">
        <v>1231823.46</v>
      </c>
      <c r="N193" s="223">
        <v>1699086.12</v>
      </c>
      <c r="O193" s="223">
        <v>1693632.33</v>
      </c>
      <c r="P193" s="223">
        <v>1688145.4</v>
      </c>
      <c r="Q193" s="223">
        <f t="shared" si="27"/>
        <v>1494341.73125</v>
      </c>
      <c r="R193" s="351"/>
      <c r="S193" s="309"/>
      <c r="T193" s="309" t="s">
        <v>1810</v>
      </c>
      <c r="U193" s="895"/>
      <c r="V193" s="16"/>
      <c r="W193" s="11"/>
      <c r="X193" s="17"/>
      <c r="Y193" s="16"/>
      <c r="Z193" s="11"/>
      <c r="AA193" s="17"/>
      <c r="AB193" s="16"/>
      <c r="AC193" s="11"/>
      <c r="AD193" s="17">
        <f t="shared" si="30"/>
        <v>0</v>
      </c>
      <c r="AE193" s="16">
        <f>$Q193</f>
        <v>1494341.73125</v>
      </c>
      <c r="AF193" s="11">
        <f>$Q193</f>
        <v>1494341.73125</v>
      </c>
      <c r="AG193" s="17">
        <f>$Q193</f>
        <v>1494341.73125</v>
      </c>
      <c r="AH193" s="225"/>
      <c r="AI193" s="527"/>
      <c r="AJ193" s="16">
        <f t="shared" si="32"/>
        <v>0</v>
      </c>
    </row>
    <row r="194" spans="1:36" ht="11.25" customHeight="1">
      <c r="A194" s="219">
        <v>13400081</v>
      </c>
      <c r="B194" s="220"/>
      <c r="C194" s="287" t="s">
        <v>290</v>
      </c>
      <c r="D194" s="222">
        <v>0</v>
      </c>
      <c r="E194" s="222">
        <v>0</v>
      </c>
      <c r="F194" s="222">
        <v>0</v>
      </c>
      <c r="G194" s="222">
        <v>0</v>
      </c>
      <c r="H194" s="222">
        <v>0</v>
      </c>
      <c r="I194" s="222">
        <v>0</v>
      </c>
      <c r="J194" s="498">
        <v>0</v>
      </c>
      <c r="K194" s="498">
        <v>0</v>
      </c>
      <c r="L194" s="223">
        <v>0</v>
      </c>
      <c r="M194" s="223">
        <v>0</v>
      </c>
      <c r="N194" s="223">
        <v>0</v>
      </c>
      <c r="O194" s="223">
        <v>0</v>
      </c>
      <c r="P194" s="223">
        <v>0</v>
      </c>
      <c r="Q194" s="223">
        <f t="shared" si="27"/>
        <v>0</v>
      </c>
      <c r="R194" s="351" t="s">
        <v>2036</v>
      </c>
      <c r="S194" s="309"/>
      <c r="T194" s="309" t="s">
        <v>877</v>
      </c>
      <c r="U194" s="895"/>
      <c r="V194" s="16">
        <v>0</v>
      </c>
      <c r="W194" s="11">
        <v>0</v>
      </c>
      <c r="X194" s="17">
        <v>0</v>
      </c>
      <c r="Y194" s="16">
        <f>Q194</f>
        <v>0</v>
      </c>
      <c r="Z194" s="11"/>
      <c r="AA194" s="17">
        <f>Q194</f>
        <v>0</v>
      </c>
      <c r="AB194" s="16"/>
      <c r="AC194" s="11">
        <v>0</v>
      </c>
      <c r="AD194" s="17">
        <f t="shared" ref="AD194:AD207" si="34">SUM(AB194:AC194)</f>
        <v>0</v>
      </c>
      <c r="AE194" s="16"/>
      <c r="AF194" s="11"/>
      <c r="AG194" s="17"/>
      <c r="AH194" s="225"/>
      <c r="AI194" s="527"/>
      <c r="AJ194" s="16">
        <f t="shared" si="32"/>
        <v>0</v>
      </c>
    </row>
    <row r="195" spans="1:36" ht="11.25" customHeight="1">
      <c r="A195" s="219">
        <v>13400083</v>
      </c>
      <c r="B195" s="220"/>
      <c r="C195" s="287" t="s">
        <v>1230</v>
      </c>
      <c r="D195" s="222">
        <v>0</v>
      </c>
      <c r="E195" s="222">
        <v>0</v>
      </c>
      <c r="F195" s="222">
        <v>0</v>
      </c>
      <c r="G195" s="222">
        <v>0</v>
      </c>
      <c r="H195" s="222">
        <v>0</v>
      </c>
      <c r="I195" s="222">
        <v>0</v>
      </c>
      <c r="J195" s="498">
        <v>0</v>
      </c>
      <c r="K195" s="498">
        <v>0</v>
      </c>
      <c r="L195" s="223">
        <v>0</v>
      </c>
      <c r="M195" s="223">
        <v>0</v>
      </c>
      <c r="N195" s="223">
        <v>0</v>
      </c>
      <c r="O195" s="223">
        <v>0</v>
      </c>
      <c r="P195" s="223">
        <v>0</v>
      </c>
      <c r="Q195" s="223">
        <f t="shared" si="27"/>
        <v>0</v>
      </c>
      <c r="R195" s="351"/>
      <c r="S195" s="309"/>
      <c r="T195" s="309"/>
      <c r="U195" s="895"/>
      <c r="V195" s="16">
        <v>0</v>
      </c>
      <c r="W195" s="11">
        <v>0</v>
      </c>
      <c r="X195" s="17">
        <v>0</v>
      </c>
      <c r="Y195" s="16"/>
      <c r="Z195" s="11"/>
      <c r="AA195" s="17"/>
      <c r="AB195" s="16"/>
      <c r="AC195" s="11"/>
      <c r="AD195" s="17">
        <f t="shared" si="34"/>
        <v>0</v>
      </c>
      <c r="AE195" s="16">
        <v>0</v>
      </c>
      <c r="AF195" s="11">
        <v>0</v>
      </c>
      <c r="AG195" s="17">
        <v>0</v>
      </c>
      <c r="AH195" s="229">
        <f>Q195</f>
        <v>0</v>
      </c>
      <c r="AI195" s="527"/>
      <c r="AJ195" s="16">
        <f t="shared" si="32"/>
        <v>0</v>
      </c>
    </row>
    <row r="196" spans="1:36" ht="11.25" customHeight="1">
      <c r="A196" s="219">
        <v>13400091</v>
      </c>
      <c r="B196" s="220"/>
      <c r="C196" s="431" t="s">
        <v>1846</v>
      </c>
      <c r="D196" s="222">
        <v>0</v>
      </c>
      <c r="E196" s="222">
        <v>0</v>
      </c>
      <c r="F196" s="222">
        <v>0</v>
      </c>
      <c r="G196" s="222">
        <v>0</v>
      </c>
      <c r="H196" s="222">
        <v>0</v>
      </c>
      <c r="I196" s="222">
        <v>0</v>
      </c>
      <c r="J196" s="498">
        <v>0</v>
      </c>
      <c r="K196" s="498">
        <v>0</v>
      </c>
      <c r="L196" s="223">
        <v>0</v>
      </c>
      <c r="M196" s="223">
        <v>0</v>
      </c>
      <c r="N196" s="223">
        <v>0</v>
      </c>
      <c r="O196" s="223">
        <v>0</v>
      </c>
      <c r="P196" s="223">
        <v>0</v>
      </c>
      <c r="Q196" s="223">
        <f t="shared" si="27"/>
        <v>0</v>
      </c>
      <c r="R196" s="351" t="s">
        <v>2036</v>
      </c>
      <c r="S196" s="309"/>
      <c r="T196" s="309" t="s">
        <v>877</v>
      </c>
      <c r="U196" s="895"/>
      <c r="V196" s="16">
        <v>0</v>
      </c>
      <c r="W196" s="11">
        <v>0</v>
      </c>
      <c r="X196" s="17">
        <v>0</v>
      </c>
      <c r="Y196" s="16">
        <f>Q196</f>
        <v>0</v>
      </c>
      <c r="Z196" s="11"/>
      <c r="AA196" s="17">
        <f>Q196</f>
        <v>0</v>
      </c>
      <c r="AB196" s="16"/>
      <c r="AC196" s="11">
        <v>0</v>
      </c>
      <c r="AD196" s="17">
        <f t="shared" si="34"/>
        <v>0</v>
      </c>
      <c r="AE196" s="16"/>
      <c r="AF196" s="11"/>
      <c r="AG196" s="17"/>
      <c r="AH196" s="225"/>
      <c r="AI196" s="527"/>
      <c r="AJ196" s="16">
        <f t="shared" si="32"/>
        <v>0</v>
      </c>
    </row>
    <row r="197" spans="1:36" ht="11.25" customHeight="1">
      <c r="A197" s="219">
        <v>13400093</v>
      </c>
      <c r="B197" s="220"/>
      <c r="C197" s="287" t="s">
        <v>1231</v>
      </c>
      <c r="D197" s="222">
        <v>0</v>
      </c>
      <c r="E197" s="222">
        <v>0</v>
      </c>
      <c r="F197" s="222">
        <v>0</v>
      </c>
      <c r="G197" s="222">
        <v>0</v>
      </c>
      <c r="H197" s="222">
        <v>0</v>
      </c>
      <c r="I197" s="222">
        <v>0</v>
      </c>
      <c r="J197" s="498">
        <v>0</v>
      </c>
      <c r="K197" s="498">
        <v>0</v>
      </c>
      <c r="L197" s="223">
        <v>0</v>
      </c>
      <c r="M197" s="223">
        <v>0</v>
      </c>
      <c r="N197" s="223">
        <v>0</v>
      </c>
      <c r="O197" s="223">
        <v>0</v>
      </c>
      <c r="P197" s="223">
        <v>0</v>
      </c>
      <c r="Q197" s="223">
        <f t="shared" si="27"/>
        <v>0</v>
      </c>
      <c r="R197" s="351"/>
      <c r="S197" s="309"/>
      <c r="T197" s="309"/>
      <c r="U197" s="895"/>
      <c r="V197" s="16">
        <v>0</v>
      </c>
      <c r="W197" s="11">
        <v>0</v>
      </c>
      <c r="X197" s="17">
        <v>0</v>
      </c>
      <c r="Y197" s="16"/>
      <c r="Z197" s="11"/>
      <c r="AA197" s="17"/>
      <c r="AB197" s="16"/>
      <c r="AC197" s="11"/>
      <c r="AD197" s="17">
        <f t="shared" si="34"/>
        <v>0</v>
      </c>
      <c r="AE197" s="16">
        <v>0</v>
      </c>
      <c r="AF197" s="11">
        <v>0</v>
      </c>
      <c r="AG197" s="17">
        <v>0</v>
      </c>
      <c r="AH197" s="229">
        <f>Q197</f>
        <v>0</v>
      </c>
      <c r="AI197" s="527"/>
      <c r="AJ197" s="16">
        <f t="shared" si="32"/>
        <v>0</v>
      </c>
    </row>
    <row r="198" spans="1:36" ht="11.25" customHeight="1">
      <c r="A198" s="219">
        <v>13400101</v>
      </c>
      <c r="B198" s="220"/>
      <c r="C198" s="287" t="s">
        <v>1064</v>
      </c>
      <c r="D198" s="222">
        <v>0</v>
      </c>
      <c r="E198" s="222">
        <v>0</v>
      </c>
      <c r="F198" s="222">
        <v>0</v>
      </c>
      <c r="G198" s="222">
        <v>0</v>
      </c>
      <c r="H198" s="222">
        <v>0</v>
      </c>
      <c r="I198" s="222">
        <v>0</v>
      </c>
      <c r="J198" s="498">
        <v>0</v>
      </c>
      <c r="K198" s="498">
        <v>0</v>
      </c>
      <c r="L198" s="223">
        <v>0</v>
      </c>
      <c r="M198" s="223">
        <v>0</v>
      </c>
      <c r="N198" s="223">
        <v>0</v>
      </c>
      <c r="O198" s="223">
        <v>0</v>
      </c>
      <c r="P198" s="223">
        <v>0</v>
      </c>
      <c r="Q198" s="223">
        <f t="shared" si="27"/>
        <v>0</v>
      </c>
      <c r="R198" s="351" t="s">
        <v>2036</v>
      </c>
      <c r="S198" s="309"/>
      <c r="T198" s="309" t="s">
        <v>877</v>
      </c>
      <c r="U198" s="895"/>
      <c r="V198" s="16">
        <v>0</v>
      </c>
      <c r="W198" s="11">
        <v>0</v>
      </c>
      <c r="X198" s="17">
        <v>0</v>
      </c>
      <c r="Y198" s="16">
        <f>Q198</f>
        <v>0</v>
      </c>
      <c r="Z198" s="11"/>
      <c r="AA198" s="17">
        <f>Q198</f>
        <v>0</v>
      </c>
      <c r="AB198" s="16"/>
      <c r="AC198" s="11">
        <v>0</v>
      </c>
      <c r="AD198" s="17">
        <f t="shared" si="34"/>
        <v>0</v>
      </c>
      <c r="AE198" s="16"/>
      <c r="AF198" s="11"/>
      <c r="AG198" s="17"/>
      <c r="AH198" s="225"/>
      <c r="AI198" s="527"/>
      <c r="AJ198" s="16">
        <f t="shared" si="32"/>
        <v>0</v>
      </c>
    </row>
    <row r="199" spans="1:36" ht="11.25" customHeight="1">
      <c r="A199" s="219">
        <v>13400103</v>
      </c>
      <c r="B199" s="220"/>
      <c r="C199" s="287" t="s">
        <v>857</v>
      </c>
      <c r="D199" s="222">
        <v>0</v>
      </c>
      <c r="E199" s="222">
        <v>0</v>
      </c>
      <c r="F199" s="222">
        <v>0</v>
      </c>
      <c r="G199" s="222">
        <v>0</v>
      </c>
      <c r="H199" s="222">
        <v>0</v>
      </c>
      <c r="I199" s="222">
        <v>0</v>
      </c>
      <c r="J199" s="498">
        <v>0</v>
      </c>
      <c r="K199" s="498">
        <v>0</v>
      </c>
      <c r="L199" s="223">
        <v>0</v>
      </c>
      <c r="M199" s="223">
        <v>0</v>
      </c>
      <c r="N199" s="223">
        <v>0</v>
      </c>
      <c r="O199" s="223">
        <v>0</v>
      </c>
      <c r="P199" s="223">
        <v>0</v>
      </c>
      <c r="Q199" s="223">
        <f t="shared" si="27"/>
        <v>0</v>
      </c>
      <c r="R199" s="351"/>
      <c r="S199" s="309"/>
      <c r="T199" s="309" t="s">
        <v>1810</v>
      </c>
      <c r="U199" s="895"/>
      <c r="V199" s="16"/>
      <c r="W199" s="11"/>
      <c r="X199" s="17"/>
      <c r="Y199" s="16"/>
      <c r="Z199" s="11"/>
      <c r="AA199" s="17"/>
      <c r="AB199" s="16"/>
      <c r="AC199" s="11"/>
      <c r="AD199" s="17">
        <f t="shared" si="34"/>
        <v>0</v>
      </c>
      <c r="AE199" s="16">
        <f>$Q199</f>
        <v>0</v>
      </c>
      <c r="AF199" s="11">
        <f>$Q199</f>
        <v>0</v>
      </c>
      <c r="AG199" s="17">
        <f>$Q199</f>
        <v>0</v>
      </c>
      <c r="AH199" s="225"/>
      <c r="AI199" s="527"/>
      <c r="AJ199" s="16">
        <f t="shared" si="32"/>
        <v>0</v>
      </c>
    </row>
    <row r="200" spans="1:36" ht="11.25" customHeight="1">
      <c r="A200" s="219">
        <v>13400111</v>
      </c>
      <c r="B200" s="220"/>
      <c r="C200" s="287" t="s">
        <v>1066</v>
      </c>
      <c r="D200" s="222">
        <v>145714</v>
      </c>
      <c r="E200" s="222">
        <v>145714</v>
      </c>
      <c r="F200" s="222">
        <v>145714</v>
      </c>
      <c r="G200" s="222">
        <v>25000</v>
      </c>
      <c r="H200" s="222">
        <v>25000</v>
      </c>
      <c r="I200" s="222">
        <v>25000</v>
      </c>
      <c r="J200" s="498">
        <v>25000</v>
      </c>
      <c r="K200" s="498">
        <v>25000</v>
      </c>
      <c r="L200" s="223">
        <v>25000</v>
      </c>
      <c r="M200" s="223">
        <v>25000</v>
      </c>
      <c r="N200" s="223">
        <v>25000</v>
      </c>
      <c r="O200" s="223">
        <v>25000</v>
      </c>
      <c r="P200" s="223">
        <v>25000</v>
      </c>
      <c r="Q200" s="223">
        <f t="shared" ref="Q200:Q245" si="35">(D200+P200+SUM(E200:O200)*2)/24</f>
        <v>50148.75</v>
      </c>
      <c r="R200" s="351" t="s">
        <v>2036</v>
      </c>
      <c r="S200" s="309"/>
      <c r="T200" s="309" t="s">
        <v>877</v>
      </c>
      <c r="U200" s="895"/>
      <c r="V200" s="658">
        <v>0</v>
      </c>
      <c r="W200" s="11">
        <v>0</v>
      </c>
      <c r="X200" s="17">
        <v>0</v>
      </c>
      <c r="Y200" s="16">
        <f>Q200</f>
        <v>50148.75</v>
      </c>
      <c r="Z200" s="11"/>
      <c r="AA200" s="17">
        <f>Q200</f>
        <v>50148.75</v>
      </c>
      <c r="AB200" s="16"/>
      <c r="AC200" s="11">
        <v>0</v>
      </c>
      <c r="AD200" s="17">
        <f t="shared" si="34"/>
        <v>0</v>
      </c>
      <c r="AE200" s="16"/>
      <c r="AF200" s="11"/>
      <c r="AG200" s="17"/>
      <c r="AH200" s="225"/>
      <c r="AI200" s="527"/>
      <c r="AJ200" s="16">
        <f t="shared" si="32"/>
        <v>0</v>
      </c>
    </row>
    <row r="201" spans="1:36" ht="11.25" customHeight="1">
      <c r="A201" s="234">
        <v>13400121</v>
      </c>
      <c r="B201" s="220"/>
      <c r="C201" s="287" t="s">
        <v>436</v>
      </c>
      <c r="D201" s="222">
        <v>0</v>
      </c>
      <c r="E201" s="222">
        <v>0</v>
      </c>
      <c r="F201" s="222">
        <v>0</v>
      </c>
      <c r="G201" s="222">
        <v>0</v>
      </c>
      <c r="H201" s="222">
        <v>0</v>
      </c>
      <c r="I201" s="222">
        <v>0</v>
      </c>
      <c r="J201" s="498">
        <v>0</v>
      </c>
      <c r="K201" s="498">
        <v>0</v>
      </c>
      <c r="L201" s="223">
        <v>0</v>
      </c>
      <c r="M201" s="223">
        <v>0</v>
      </c>
      <c r="N201" s="223">
        <v>0</v>
      </c>
      <c r="O201" s="223">
        <v>0</v>
      </c>
      <c r="P201" s="223">
        <v>0</v>
      </c>
      <c r="Q201" s="223">
        <f t="shared" si="35"/>
        <v>0</v>
      </c>
      <c r="R201" s="351" t="s">
        <v>2036</v>
      </c>
      <c r="S201" s="309"/>
      <c r="T201" s="309" t="s">
        <v>877</v>
      </c>
      <c r="U201" s="895"/>
      <c r="V201" s="16">
        <v>0</v>
      </c>
      <c r="W201" s="11">
        <v>0</v>
      </c>
      <c r="X201" s="17">
        <v>0</v>
      </c>
      <c r="Y201" s="16">
        <f>Q201</f>
        <v>0</v>
      </c>
      <c r="Z201" s="11"/>
      <c r="AA201" s="17">
        <f>Q201</f>
        <v>0</v>
      </c>
      <c r="AB201" s="16"/>
      <c r="AC201" s="11">
        <v>0</v>
      </c>
      <c r="AD201" s="17">
        <f t="shared" si="34"/>
        <v>0</v>
      </c>
      <c r="AE201" s="16"/>
      <c r="AF201" s="11"/>
      <c r="AG201" s="17"/>
      <c r="AH201" s="225"/>
      <c r="AI201" s="527"/>
      <c r="AJ201" s="16">
        <f t="shared" si="32"/>
        <v>0</v>
      </c>
    </row>
    <row r="202" spans="1:36" ht="11.25" customHeight="1">
      <c r="A202" s="234">
        <v>13400123</v>
      </c>
      <c r="B202" s="220"/>
      <c r="C202" s="287" t="s">
        <v>2204</v>
      </c>
      <c r="D202" s="222">
        <v>413805.5</v>
      </c>
      <c r="E202" s="222">
        <v>413808.86</v>
      </c>
      <c r="F202" s="222">
        <v>413812.9</v>
      </c>
      <c r="G202" s="222">
        <v>413818.23</v>
      </c>
      <c r="H202" s="222">
        <v>413849.49</v>
      </c>
      <c r="I202" s="222">
        <v>413924.97</v>
      </c>
      <c r="J202" s="498">
        <v>414011.77</v>
      </c>
      <c r="K202" s="498">
        <v>414114.05</v>
      </c>
      <c r="L202" s="223">
        <v>414211.93</v>
      </c>
      <c r="M202" s="223">
        <v>414315.66</v>
      </c>
      <c r="N202" s="223">
        <v>414418.98</v>
      </c>
      <c r="O202" s="223">
        <v>414519.61</v>
      </c>
      <c r="P202" s="223">
        <v>414598.15</v>
      </c>
      <c r="Q202" s="223">
        <f t="shared" si="35"/>
        <v>414084.0229166667</v>
      </c>
      <c r="R202" s="351"/>
      <c r="S202" s="309"/>
      <c r="T202" s="309" t="s">
        <v>181</v>
      </c>
      <c r="U202" s="895"/>
      <c r="V202" s="16">
        <v>0</v>
      </c>
      <c r="W202" s="11">
        <v>0</v>
      </c>
      <c r="X202" s="17">
        <v>0</v>
      </c>
      <c r="Y202" s="16"/>
      <c r="Z202" s="11"/>
      <c r="AA202" s="17"/>
      <c r="AB202" s="16">
        <f>Q202*$AE$2</f>
        <v>278181.64659541665</v>
      </c>
      <c r="AC202" s="11">
        <f>Q202*$AE$3</f>
        <v>135902.37632125002</v>
      </c>
      <c r="AD202" s="17">
        <f t="shared" si="34"/>
        <v>414084.0229166667</v>
      </c>
      <c r="AE202" s="16"/>
      <c r="AF202" s="11"/>
      <c r="AG202" s="17"/>
      <c r="AH202" s="225"/>
      <c r="AI202" s="527"/>
      <c r="AJ202" s="16">
        <f t="shared" ref="AJ202:AJ222" si="36">Q202-X202-AA202-AD202-AG202-AH202</f>
        <v>0</v>
      </c>
    </row>
    <row r="203" spans="1:36" ht="11.25" customHeight="1">
      <c r="A203" s="220">
        <v>13400131</v>
      </c>
      <c r="B203" s="207"/>
      <c r="C203" s="287" t="s">
        <v>958</v>
      </c>
      <c r="D203" s="222">
        <v>0</v>
      </c>
      <c r="E203" s="222">
        <v>0</v>
      </c>
      <c r="F203" s="222">
        <v>0</v>
      </c>
      <c r="G203" s="222">
        <v>0</v>
      </c>
      <c r="H203" s="222">
        <v>0</v>
      </c>
      <c r="I203" s="222">
        <v>0</v>
      </c>
      <c r="J203" s="498">
        <v>0</v>
      </c>
      <c r="K203" s="498">
        <v>0</v>
      </c>
      <c r="L203" s="223">
        <v>0</v>
      </c>
      <c r="M203" s="223">
        <v>0</v>
      </c>
      <c r="N203" s="223">
        <v>0</v>
      </c>
      <c r="O203" s="223">
        <v>0</v>
      </c>
      <c r="P203" s="223">
        <v>0</v>
      </c>
      <c r="Q203" s="223">
        <f t="shared" si="35"/>
        <v>0</v>
      </c>
      <c r="R203" s="351" t="s">
        <v>2036</v>
      </c>
      <c r="S203" s="309"/>
      <c r="T203" s="309" t="s">
        <v>877</v>
      </c>
      <c r="U203" s="895"/>
      <c r="V203" s="16">
        <v>0</v>
      </c>
      <c r="W203" s="11">
        <v>0</v>
      </c>
      <c r="X203" s="17">
        <v>0</v>
      </c>
      <c r="Y203" s="16">
        <f t="shared" ref="Y203:Y208" si="37">Q203</f>
        <v>0</v>
      </c>
      <c r="Z203" s="11"/>
      <c r="AA203" s="17">
        <f t="shared" ref="AA203:AA208" si="38">Q203</f>
        <v>0</v>
      </c>
      <c r="AB203" s="16"/>
      <c r="AC203" s="11">
        <v>0</v>
      </c>
      <c r="AD203" s="17">
        <f t="shared" si="34"/>
        <v>0</v>
      </c>
      <c r="AE203" s="16"/>
      <c r="AF203" s="11"/>
      <c r="AG203" s="17"/>
      <c r="AH203" s="225"/>
      <c r="AI203" s="527"/>
      <c r="AJ203" s="16">
        <f t="shared" si="36"/>
        <v>0</v>
      </c>
    </row>
    <row r="204" spans="1:36" ht="11.25" customHeight="1">
      <c r="A204" s="213">
        <v>13400141</v>
      </c>
      <c r="B204" s="213"/>
      <c r="C204" s="432" t="s">
        <v>475</v>
      </c>
      <c r="D204" s="222">
        <v>0</v>
      </c>
      <c r="E204" s="222">
        <v>0</v>
      </c>
      <c r="F204" s="222">
        <v>0</v>
      </c>
      <c r="G204" s="222">
        <v>0</v>
      </c>
      <c r="H204" s="222">
        <v>0</v>
      </c>
      <c r="I204" s="222">
        <v>0</v>
      </c>
      <c r="J204" s="498">
        <v>0</v>
      </c>
      <c r="K204" s="498">
        <v>0</v>
      </c>
      <c r="L204" s="223">
        <v>0</v>
      </c>
      <c r="M204" s="223">
        <v>0</v>
      </c>
      <c r="N204" s="223">
        <v>0</v>
      </c>
      <c r="O204" s="223">
        <v>0</v>
      </c>
      <c r="P204" s="223">
        <v>0</v>
      </c>
      <c r="Q204" s="223">
        <f t="shared" si="35"/>
        <v>0</v>
      </c>
      <c r="R204" s="351" t="s">
        <v>2036</v>
      </c>
      <c r="S204" s="309"/>
      <c r="T204" s="309" t="s">
        <v>877</v>
      </c>
      <c r="U204" s="895"/>
      <c r="V204" s="16">
        <v>0</v>
      </c>
      <c r="W204" s="11">
        <v>0</v>
      </c>
      <c r="X204" s="17">
        <v>0</v>
      </c>
      <c r="Y204" s="16">
        <f t="shared" si="37"/>
        <v>0</v>
      </c>
      <c r="Z204" s="11"/>
      <c r="AA204" s="17">
        <f t="shared" si="38"/>
        <v>0</v>
      </c>
      <c r="AB204" s="16"/>
      <c r="AC204" s="11">
        <v>0</v>
      </c>
      <c r="AD204" s="17">
        <f t="shared" si="34"/>
        <v>0</v>
      </c>
      <c r="AE204" s="16"/>
      <c r="AF204" s="11"/>
      <c r="AG204" s="17"/>
      <c r="AH204" s="225"/>
      <c r="AI204" s="527"/>
      <c r="AJ204" s="16">
        <f t="shared" si="36"/>
        <v>0</v>
      </c>
    </row>
    <row r="205" spans="1:36" ht="11.25" customHeight="1">
      <c r="A205" s="213">
        <v>13400151</v>
      </c>
      <c r="B205" s="213"/>
      <c r="C205" s="432" t="s">
        <v>1404</v>
      </c>
      <c r="D205" s="222">
        <v>0</v>
      </c>
      <c r="E205" s="222">
        <v>0</v>
      </c>
      <c r="F205" s="222">
        <v>0</v>
      </c>
      <c r="G205" s="222">
        <v>0</v>
      </c>
      <c r="H205" s="222">
        <v>0</v>
      </c>
      <c r="I205" s="222">
        <v>0</v>
      </c>
      <c r="J205" s="498">
        <v>0</v>
      </c>
      <c r="K205" s="498">
        <v>0</v>
      </c>
      <c r="L205" s="223">
        <v>0</v>
      </c>
      <c r="M205" s="223">
        <v>0</v>
      </c>
      <c r="N205" s="223">
        <v>0</v>
      </c>
      <c r="O205" s="223">
        <v>0</v>
      </c>
      <c r="P205" s="223">
        <v>0</v>
      </c>
      <c r="Q205" s="223">
        <f t="shared" si="35"/>
        <v>0</v>
      </c>
      <c r="R205" s="351" t="s">
        <v>2036</v>
      </c>
      <c r="S205" s="309"/>
      <c r="T205" s="309" t="s">
        <v>877</v>
      </c>
      <c r="U205" s="895"/>
      <c r="V205" s="16">
        <v>0</v>
      </c>
      <c r="W205" s="11">
        <v>0</v>
      </c>
      <c r="X205" s="17">
        <v>0</v>
      </c>
      <c r="Y205" s="16">
        <f t="shared" si="37"/>
        <v>0</v>
      </c>
      <c r="Z205" s="11"/>
      <c r="AA205" s="17">
        <f t="shared" si="38"/>
        <v>0</v>
      </c>
      <c r="AB205" s="16"/>
      <c r="AC205" s="11">
        <v>0</v>
      </c>
      <c r="AD205" s="17">
        <f t="shared" si="34"/>
        <v>0</v>
      </c>
      <c r="AE205" s="16"/>
      <c r="AF205" s="11"/>
      <c r="AG205" s="17"/>
      <c r="AH205" s="225"/>
      <c r="AI205" s="527"/>
      <c r="AJ205" s="16">
        <f t="shared" si="36"/>
        <v>0</v>
      </c>
    </row>
    <row r="206" spans="1:36" ht="11.25" customHeight="1">
      <c r="A206" s="219">
        <v>13400161</v>
      </c>
      <c r="B206" s="220"/>
      <c r="C206" s="287" t="s">
        <v>186</v>
      </c>
      <c r="D206" s="222">
        <v>0</v>
      </c>
      <c r="E206" s="222">
        <v>0</v>
      </c>
      <c r="F206" s="222">
        <v>0</v>
      </c>
      <c r="G206" s="222">
        <v>0</v>
      </c>
      <c r="H206" s="222">
        <v>0</v>
      </c>
      <c r="I206" s="222">
        <v>0</v>
      </c>
      <c r="J206" s="498">
        <v>0</v>
      </c>
      <c r="K206" s="498">
        <v>0</v>
      </c>
      <c r="L206" s="223">
        <v>0</v>
      </c>
      <c r="M206" s="223">
        <v>0</v>
      </c>
      <c r="N206" s="223">
        <v>0</v>
      </c>
      <c r="O206" s="223">
        <v>0</v>
      </c>
      <c r="P206" s="223">
        <v>0</v>
      </c>
      <c r="Q206" s="223">
        <f t="shared" si="35"/>
        <v>0</v>
      </c>
      <c r="R206" s="351" t="s">
        <v>2036</v>
      </c>
      <c r="S206" s="309"/>
      <c r="T206" s="309" t="s">
        <v>877</v>
      </c>
      <c r="U206" s="895"/>
      <c r="V206" s="16">
        <v>0</v>
      </c>
      <c r="W206" s="11">
        <v>0</v>
      </c>
      <c r="X206" s="17">
        <v>0</v>
      </c>
      <c r="Y206" s="16">
        <f t="shared" si="37"/>
        <v>0</v>
      </c>
      <c r="Z206" s="11"/>
      <c r="AA206" s="17">
        <f t="shared" si="38"/>
        <v>0</v>
      </c>
      <c r="AB206" s="16"/>
      <c r="AC206" s="11">
        <v>0</v>
      </c>
      <c r="AD206" s="17">
        <f t="shared" si="34"/>
        <v>0</v>
      </c>
      <c r="AE206" s="16"/>
      <c r="AF206" s="11"/>
      <c r="AG206" s="17"/>
      <c r="AH206" s="225"/>
      <c r="AI206" s="527"/>
      <c r="AJ206" s="16">
        <f t="shared" si="36"/>
        <v>0</v>
      </c>
    </row>
    <row r="207" spans="1:36" ht="11.25" customHeight="1">
      <c r="A207" s="756">
        <v>13400171</v>
      </c>
      <c r="B207" s="288"/>
      <c r="C207" s="288" t="s">
        <v>1999</v>
      </c>
      <c r="D207" s="222">
        <v>0</v>
      </c>
      <c r="E207" s="222">
        <v>0</v>
      </c>
      <c r="F207" s="222">
        <v>0</v>
      </c>
      <c r="G207" s="222">
        <v>0</v>
      </c>
      <c r="H207" s="222">
        <v>0</v>
      </c>
      <c r="I207" s="222">
        <v>0</v>
      </c>
      <c r="J207" s="498">
        <v>0</v>
      </c>
      <c r="K207" s="498">
        <v>0</v>
      </c>
      <c r="L207" s="223">
        <v>0</v>
      </c>
      <c r="M207" s="223">
        <v>0</v>
      </c>
      <c r="N207" s="223">
        <v>0</v>
      </c>
      <c r="O207" s="223">
        <v>0</v>
      </c>
      <c r="P207" s="223">
        <v>0</v>
      </c>
      <c r="Q207" s="223">
        <f t="shared" si="35"/>
        <v>0</v>
      </c>
      <c r="R207" s="351" t="s">
        <v>2036</v>
      </c>
      <c r="S207" s="309"/>
      <c r="T207" s="309" t="s">
        <v>877</v>
      </c>
      <c r="U207" s="895"/>
      <c r="V207" s="16">
        <v>0</v>
      </c>
      <c r="W207" s="11">
        <v>0</v>
      </c>
      <c r="X207" s="17">
        <v>0</v>
      </c>
      <c r="Y207" s="16">
        <f t="shared" si="37"/>
        <v>0</v>
      </c>
      <c r="Z207" s="11"/>
      <c r="AA207" s="17">
        <f t="shared" si="38"/>
        <v>0</v>
      </c>
      <c r="AB207" s="16"/>
      <c r="AC207" s="11">
        <v>0</v>
      </c>
      <c r="AD207" s="17">
        <f t="shared" si="34"/>
        <v>0</v>
      </c>
      <c r="AE207" s="16"/>
      <c r="AF207" s="11"/>
      <c r="AG207" s="17"/>
      <c r="AH207" s="225"/>
      <c r="AI207" s="527"/>
      <c r="AJ207" s="16">
        <f t="shared" si="36"/>
        <v>0</v>
      </c>
    </row>
    <row r="208" spans="1:36" ht="11.25" customHeight="1">
      <c r="A208" s="294">
        <v>13400181</v>
      </c>
      <c r="B208" s="295"/>
      <c r="C208" s="295" t="s">
        <v>1490</v>
      </c>
      <c r="D208" s="222">
        <v>0</v>
      </c>
      <c r="E208" s="222">
        <v>0</v>
      </c>
      <c r="F208" s="222">
        <v>0</v>
      </c>
      <c r="G208" s="222">
        <v>0</v>
      </c>
      <c r="H208" s="222">
        <v>0</v>
      </c>
      <c r="I208" s="222">
        <v>0</v>
      </c>
      <c r="J208" s="498">
        <v>0</v>
      </c>
      <c r="K208" s="498">
        <v>0</v>
      </c>
      <c r="L208" s="223">
        <v>0</v>
      </c>
      <c r="M208" s="223">
        <v>0</v>
      </c>
      <c r="N208" s="223">
        <v>0</v>
      </c>
      <c r="O208" s="223">
        <v>0</v>
      </c>
      <c r="P208" s="223">
        <v>0</v>
      </c>
      <c r="Q208" s="223">
        <f t="shared" si="35"/>
        <v>0</v>
      </c>
      <c r="R208" s="351" t="s">
        <v>2036</v>
      </c>
      <c r="S208" s="309"/>
      <c r="T208" s="309" t="s">
        <v>877</v>
      </c>
      <c r="U208" s="895"/>
      <c r="V208" s="16">
        <v>0</v>
      </c>
      <c r="W208" s="11">
        <v>0</v>
      </c>
      <c r="X208" s="17">
        <v>0</v>
      </c>
      <c r="Y208" s="16">
        <f t="shared" si="37"/>
        <v>0</v>
      </c>
      <c r="Z208" s="11"/>
      <c r="AA208" s="17">
        <f t="shared" si="38"/>
        <v>0</v>
      </c>
      <c r="AB208" s="16"/>
      <c r="AC208" s="11">
        <v>0</v>
      </c>
      <c r="AD208" s="17">
        <f t="shared" ref="AD208:AD218" si="39">SUM(AB208:AC208)</f>
        <v>0</v>
      </c>
      <c r="AE208" s="16"/>
      <c r="AF208" s="11"/>
      <c r="AG208" s="17"/>
      <c r="AH208" s="225"/>
      <c r="AI208" s="527"/>
      <c r="AJ208" s="16">
        <f t="shared" si="36"/>
        <v>0</v>
      </c>
    </row>
    <row r="209" spans="1:36" ht="11.25" customHeight="1">
      <c r="A209" s="294">
        <v>13400191</v>
      </c>
      <c r="B209" s="295"/>
      <c r="C209" s="295" t="s">
        <v>964</v>
      </c>
      <c r="D209" s="222">
        <v>0</v>
      </c>
      <c r="E209" s="222">
        <v>0</v>
      </c>
      <c r="F209" s="222">
        <v>0</v>
      </c>
      <c r="G209" s="222">
        <v>0</v>
      </c>
      <c r="H209" s="222">
        <v>0</v>
      </c>
      <c r="I209" s="222">
        <v>0</v>
      </c>
      <c r="J209" s="498">
        <v>0</v>
      </c>
      <c r="K209" s="498">
        <v>0</v>
      </c>
      <c r="L209" s="223">
        <v>0</v>
      </c>
      <c r="M209" s="223">
        <v>0</v>
      </c>
      <c r="N209" s="223">
        <v>0</v>
      </c>
      <c r="O209" s="223">
        <v>0</v>
      </c>
      <c r="P209" s="223">
        <v>0</v>
      </c>
      <c r="Q209" s="223">
        <f t="shared" si="35"/>
        <v>0</v>
      </c>
      <c r="R209" s="351"/>
      <c r="S209" s="309"/>
      <c r="T209" s="309" t="s">
        <v>1254</v>
      </c>
      <c r="U209" s="895"/>
      <c r="V209" s="16">
        <v>0</v>
      </c>
      <c r="W209" s="11">
        <v>0</v>
      </c>
      <c r="X209" s="17">
        <v>0</v>
      </c>
      <c r="Y209" s="16"/>
      <c r="Z209" s="11"/>
      <c r="AA209" s="17"/>
      <c r="AB209" s="16"/>
      <c r="AC209" s="11"/>
      <c r="AD209" s="17">
        <f t="shared" si="39"/>
        <v>0</v>
      </c>
      <c r="AE209" s="16">
        <f>Q209</f>
        <v>0</v>
      </c>
      <c r="AF209" s="11">
        <f>Q209</f>
        <v>0</v>
      </c>
      <c r="AG209" s="17">
        <f>Q209</f>
        <v>0</v>
      </c>
      <c r="AH209" s="229"/>
      <c r="AI209" s="527"/>
      <c r="AJ209" s="16">
        <f t="shared" si="36"/>
        <v>0</v>
      </c>
    </row>
    <row r="210" spans="1:36" ht="11.25" customHeight="1">
      <c r="A210" s="294">
        <v>13400193</v>
      </c>
      <c r="B210" s="295"/>
      <c r="C210" s="295" t="s">
        <v>1504</v>
      </c>
      <c r="D210" s="222">
        <v>0</v>
      </c>
      <c r="E210" s="222">
        <v>0</v>
      </c>
      <c r="F210" s="222">
        <v>0</v>
      </c>
      <c r="G210" s="222">
        <v>0</v>
      </c>
      <c r="H210" s="222">
        <v>0</v>
      </c>
      <c r="I210" s="222">
        <v>0</v>
      </c>
      <c r="J210" s="498">
        <v>0</v>
      </c>
      <c r="K210" s="498">
        <v>0</v>
      </c>
      <c r="L210" s="223">
        <v>0</v>
      </c>
      <c r="M210" s="223">
        <v>0</v>
      </c>
      <c r="N210" s="223">
        <v>0</v>
      </c>
      <c r="O210" s="223">
        <v>0</v>
      </c>
      <c r="P210" s="223">
        <v>0</v>
      </c>
      <c r="Q210" s="223">
        <f t="shared" si="35"/>
        <v>0</v>
      </c>
      <c r="R210" s="351"/>
      <c r="S210" s="309"/>
      <c r="T210" s="309"/>
      <c r="U210" s="895"/>
      <c r="V210" s="16">
        <v>0</v>
      </c>
      <c r="W210" s="11">
        <v>0</v>
      </c>
      <c r="X210" s="17">
        <v>0</v>
      </c>
      <c r="Y210" s="16"/>
      <c r="Z210" s="11"/>
      <c r="AA210" s="17"/>
      <c r="AB210" s="16"/>
      <c r="AC210" s="11"/>
      <c r="AD210" s="17">
        <f t="shared" si="39"/>
        <v>0</v>
      </c>
      <c r="AE210" s="16">
        <v>0</v>
      </c>
      <c r="AF210" s="11">
        <v>0</v>
      </c>
      <c r="AG210" s="17">
        <v>0</v>
      </c>
      <c r="AH210" s="229">
        <f>Q210</f>
        <v>0</v>
      </c>
      <c r="AI210" s="527"/>
      <c r="AJ210" s="16">
        <f t="shared" si="36"/>
        <v>0</v>
      </c>
    </row>
    <row r="211" spans="1:36" ht="11.25" customHeight="1">
      <c r="A211" s="294">
        <v>13400201</v>
      </c>
      <c r="B211" s="295"/>
      <c r="C211" s="295" t="s">
        <v>2053</v>
      </c>
      <c r="D211" s="222">
        <v>0</v>
      </c>
      <c r="E211" s="222">
        <v>0</v>
      </c>
      <c r="F211" s="222">
        <v>0</v>
      </c>
      <c r="G211" s="222">
        <v>0</v>
      </c>
      <c r="H211" s="222">
        <v>0</v>
      </c>
      <c r="I211" s="222">
        <v>0</v>
      </c>
      <c r="J211" s="498">
        <v>0</v>
      </c>
      <c r="K211" s="498">
        <v>0</v>
      </c>
      <c r="L211" s="223">
        <v>0</v>
      </c>
      <c r="M211" s="223">
        <v>0</v>
      </c>
      <c r="N211" s="223">
        <v>0</v>
      </c>
      <c r="O211" s="223">
        <v>0</v>
      </c>
      <c r="P211" s="223">
        <v>0</v>
      </c>
      <c r="Q211" s="223">
        <f t="shared" si="35"/>
        <v>0</v>
      </c>
      <c r="R211" s="351"/>
      <c r="S211" s="309"/>
      <c r="T211" s="309" t="s">
        <v>1120</v>
      </c>
      <c r="U211" s="895"/>
      <c r="V211" s="16"/>
      <c r="W211" s="11"/>
      <c r="X211" s="17"/>
      <c r="Y211" s="16"/>
      <c r="Z211" s="11"/>
      <c r="AA211" s="17"/>
      <c r="AB211" s="16"/>
      <c r="AC211" s="11"/>
      <c r="AD211" s="17">
        <f t="shared" si="39"/>
        <v>0</v>
      </c>
      <c r="AE211" s="16">
        <f>$Q211</f>
        <v>0</v>
      </c>
      <c r="AF211" s="11">
        <f>$Q211</f>
        <v>0</v>
      </c>
      <c r="AG211" s="17">
        <f>$Q211</f>
        <v>0</v>
      </c>
      <c r="AH211" s="225"/>
      <c r="AI211" s="527"/>
      <c r="AJ211" s="16">
        <f t="shared" si="36"/>
        <v>0</v>
      </c>
    </row>
    <row r="212" spans="1:36" ht="11.25" customHeight="1">
      <c r="A212" s="294">
        <v>13400211</v>
      </c>
      <c r="B212" s="295"/>
      <c r="C212" s="295" t="s">
        <v>2285</v>
      </c>
      <c r="D212" s="222">
        <v>52300</v>
      </c>
      <c r="E212" s="222">
        <v>52300</v>
      </c>
      <c r="F212" s="222">
        <v>52300</v>
      </c>
      <c r="G212" s="222">
        <v>52300</v>
      </c>
      <c r="H212" s="222">
        <v>52300</v>
      </c>
      <c r="I212" s="222">
        <v>52300</v>
      </c>
      <c r="J212" s="498">
        <v>52300</v>
      </c>
      <c r="K212" s="498">
        <v>52300</v>
      </c>
      <c r="L212" s="223">
        <v>52300</v>
      </c>
      <c r="M212" s="223">
        <v>52300</v>
      </c>
      <c r="N212" s="223">
        <v>52300</v>
      </c>
      <c r="O212" s="223">
        <v>52300</v>
      </c>
      <c r="P212" s="223">
        <v>52300</v>
      </c>
      <c r="Q212" s="223">
        <f t="shared" si="35"/>
        <v>52300</v>
      </c>
      <c r="R212" s="351"/>
      <c r="S212" s="309"/>
      <c r="T212" s="309"/>
      <c r="U212" s="895"/>
      <c r="V212" s="16">
        <v>0</v>
      </c>
      <c r="W212" s="11">
        <v>0</v>
      </c>
      <c r="X212" s="17">
        <v>0</v>
      </c>
      <c r="Y212" s="16"/>
      <c r="Z212" s="11"/>
      <c r="AA212" s="17"/>
      <c r="AB212" s="16"/>
      <c r="AC212" s="11"/>
      <c r="AD212" s="17">
        <f t="shared" si="39"/>
        <v>0</v>
      </c>
      <c r="AE212" s="16">
        <v>0</v>
      </c>
      <c r="AF212" s="11">
        <v>0</v>
      </c>
      <c r="AG212" s="17">
        <v>0</v>
      </c>
      <c r="AH212" s="229">
        <f>Q212</f>
        <v>52300</v>
      </c>
      <c r="AI212" s="527"/>
      <c r="AJ212" s="16">
        <f t="shared" si="36"/>
        <v>0</v>
      </c>
    </row>
    <row r="213" spans="1:36" ht="11.25" customHeight="1">
      <c r="A213" s="294">
        <v>13400231</v>
      </c>
      <c r="B213" s="295"/>
      <c r="C213" s="287" t="s">
        <v>2712</v>
      </c>
      <c r="D213" s="222">
        <v>0</v>
      </c>
      <c r="E213" s="222">
        <v>0</v>
      </c>
      <c r="F213" s="222">
        <v>0</v>
      </c>
      <c r="G213" s="222">
        <v>0</v>
      </c>
      <c r="H213" s="222">
        <v>0</v>
      </c>
      <c r="I213" s="222">
        <v>0</v>
      </c>
      <c r="J213" s="498">
        <v>0</v>
      </c>
      <c r="K213" s="498">
        <v>0</v>
      </c>
      <c r="L213" s="223">
        <v>0</v>
      </c>
      <c r="M213" s="223">
        <v>0</v>
      </c>
      <c r="N213" s="223">
        <v>0</v>
      </c>
      <c r="O213" s="223">
        <v>0</v>
      </c>
      <c r="P213" s="223">
        <v>0</v>
      </c>
      <c r="Q213" s="223">
        <f t="shared" si="35"/>
        <v>0</v>
      </c>
      <c r="R213" s="351" t="s">
        <v>2036</v>
      </c>
      <c r="S213" s="309"/>
      <c r="T213" s="309" t="s">
        <v>877</v>
      </c>
      <c r="U213" s="895"/>
      <c r="V213" s="16">
        <v>0</v>
      </c>
      <c r="W213" s="11">
        <v>0</v>
      </c>
      <c r="X213" s="17">
        <v>0</v>
      </c>
      <c r="Y213" s="16">
        <f>Q213</f>
        <v>0</v>
      </c>
      <c r="Z213" s="11"/>
      <c r="AA213" s="17">
        <f>Q213</f>
        <v>0</v>
      </c>
      <c r="AB213" s="16"/>
      <c r="AC213" s="11">
        <v>0</v>
      </c>
      <c r="AD213" s="17">
        <f t="shared" ref="AD213" si="40">SUM(AB213:AC213)</f>
        <v>0</v>
      </c>
      <c r="AE213" s="16"/>
      <c r="AF213" s="11"/>
      <c r="AG213" s="17"/>
      <c r="AH213" s="225"/>
      <c r="AI213" s="527"/>
      <c r="AJ213" s="16">
        <f t="shared" si="36"/>
        <v>0</v>
      </c>
    </row>
    <row r="214" spans="1:36" ht="11.25" customHeight="1">
      <c r="A214" s="294">
        <v>13400241</v>
      </c>
      <c r="B214" s="295"/>
      <c r="C214" s="287" t="s">
        <v>3033</v>
      </c>
      <c r="D214" s="222">
        <v>449616</v>
      </c>
      <c r="E214" s="222">
        <v>449616</v>
      </c>
      <c r="F214" s="222">
        <v>449616</v>
      </c>
      <c r="G214" s="222">
        <v>449616</v>
      </c>
      <c r="H214" s="222">
        <v>449616</v>
      </c>
      <c r="I214" s="222">
        <v>449616</v>
      </c>
      <c r="J214" s="498">
        <v>449616</v>
      </c>
      <c r="K214" s="498">
        <v>449616</v>
      </c>
      <c r="L214" s="223">
        <v>449616</v>
      </c>
      <c r="M214" s="223">
        <v>449616</v>
      </c>
      <c r="N214" s="223">
        <v>449616</v>
      </c>
      <c r="O214" s="223">
        <v>449616</v>
      </c>
      <c r="P214" s="223">
        <v>0</v>
      </c>
      <c r="Q214" s="223">
        <f t="shared" si="35"/>
        <v>430882</v>
      </c>
      <c r="R214" s="351" t="s">
        <v>2036</v>
      </c>
      <c r="S214" s="309"/>
      <c r="T214" s="309" t="s">
        <v>877</v>
      </c>
      <c r="U214" s="895"/>
      <c r="V214" s="16">
        <v>0</v>
      </c>
      <c r="W214" s="11">
        <v>0</v>
      </c>
      <c r="X214" s="17">
        <v>0</v>
      </c>
      <c r="Y214" s="16">
        <f>Q214</f>
        <v>430882</v>
      </c>
      <c r="Z214" s="11"/>
      <c r="AA214" s="17">
        <f>Q214</f>
        <v>430882</v>
      </c>
      <c r="AB214" s="16"/>
      <c r="AC214" s="11">
        <v>0</v>
      </c>
      <c r="AD214" s="17">
        <f t="shared" ref="AD214" si="41">SUM(AB214:AC214)</f>
        <v>0</v>
      </c>
      <c r="AE214" s="16"/>
      <c r="AF214" s="11"/>
      <c r="AG214" s="17"/>
      <c r="AH214" s="225"/>
      <c r="AI214" s="527"/>
      <c r="AJ214" s="16">
        <f t="shared" si="36"/>
        <v>0</v>
      </c>
    </row>
    <row r="215" spans="1:36" ht="11.25" customHeight="1">
      <c r="A215" s="294">
        <v>13400251</v>
      </c>
      <c r="B215" s="295"/>
      <c r="C215" s="287" t="s">
        <v>3030</v>
      </c>
      <c r="D215" s="222">
        <v>0</v>
      </c>
      <c r="E215" s="222">
        <v>0</v>
      </c>
      <c r="F215" s="222">
        <v>0</v>
      </c>
      <c r="G215" s="222">
        <v>0</v>
      </c>
      <c r="H215" s="222">
        <v>0</v>
      </c>
      <c r="I215" s="222">
        <v>0</v>
      </c>
      <c r="J215" s="498">
        <v>0</v>
      </c>
      <c r="K215" s="498">
        <v>0</v>
      </c>
      <c r="L215" s="223">
        <v>0</v>
      </c>
      <c r="M215" s="223">
        <v>0</v>
      </c>
      <c r="N215" s="223">
        <v>0</v>
      </c>
      <c r="O215" s="223">
        <v>0</v>
      </c>
      <c r="P215" s="223">
        <v>0</v>
      </c>
      <c r="Q215" s="223">
        <f t="shared" si="35"/>
        <v>0</v>
      </c>
      <c r="R215" s="351"/>
      <c r="S215" s="309"/>
      <c r="T215" s="309" t="s">
        <v>877</v>
      </c>
      <c r="U215" s="897"/>
      <c r="V215" s="16">
        <v>0</v>
      </c>
      <c r="W215" s="11">
        <v>0</v>
      </c>
      <c r="X215" s="17">
        <v>0</v>
      </c>
      <c r="Y215" s="16"/>
      <c r="Z215" s="11"/>
      <c r="AA215" s="17"/>
      <c r="AB215" s="16">
        <f>$Q215</f>
        <v>0</v>
      </c>
      <c r="AC215" s="11">
        <v>0</v>
      </c>
      <c r="AD215" s="17">
        <f t="shared" ref="AD215" si="42">SUM(AB215:AC215)</f>
        <v>0</v>
      </c>
      <c r="AE215" s="16">
        <v>0</v>
      </c>
      <c r="AF215" s="11">
        <v>0</v>
      </c>
      <c r="AG215" s="17">
        <v>0</v>
      </c>
      <c r="AH215" s="225"/>
      <c r="AI215" s="527"/>
      <c r="AJ215" s="16">
        <f t="shared" si="36"/>
        <v>0</v>
      </c>
    </row>
    <row r="216" spans="1:36" ht="11.25" customHeight="1">
      <c r="A216" s="294">
        <v>13400261</v>
      </c>
      <c r="B216" s="295"/>
      <c r="C216" s="287" t="s">
        <v>3141</v>
      </c>
      <c r="D216" s="222">
        <v>29580</v>
      </c>
      <c r="E216" s="222">
        <v>29580</v>
      </c>
      <c r="F216" s="222">
        <v>78717</v>
      </c>
      <c r="G216" s="222">
        <v>78717</v>
      </c>
      <c r="H216" s="222">
        <v>78717</v>
      </c>
      <c r="I216" s="222">
        <v>78717</v>
      </c>
      <c r="J216" s="498">
        <v>78717</v>
      </c>
      <c r="K216" s="498">
        <v>78717</v>
      </c>
      <c r="L216" s="223">
        <v>78717</v>
      </c>
      <c r="M216" s="223">
        <v>610290</v>
      </c>
      <c r="N216" s="223">
        <v>610290</v>
      </c>
      <c r="O216" s="223">
        <v>583488</v>
      </c>
      <c r="P216" s="223">
        <v>556686</v>
      </c>
      <c r="Q216" s="223">
        <f t="shared" si="35"/>
        <v>223150</v>
      </c>
      <c r="R216" s="351" t="s">
        <v>2036</v>
      </c>
      <c r="S216" s="309"/>
      <c r="T216" s="309" t="s">
        <v>3142</v>
      </c>
      <c r="U216" s="897"/>
      <c r="V216" s="16">
        <v>0</v>
      </c>
      <c r="W216" s="11">
        <v>0</v>
      </c>
      <c r="X216" s="17">
        <v>0</v>
      </c>
      <c r="Y216" s="16">
        <f>Q216</f>
        <v>223150</v>
      </c>
      <c r="Z216" s="11"/>
      <c r="AA216" s="17">
        <f>Q216</f>
        <v>223150</v>
      </c>
      <c r="AB216" s="16"/>
      <c r="AC216" s="11">
        <v>0</v>
      </c>
      <c r="AD216" s="17">
        <f t="shared" ref="AD216" si="43">SUM(AB216:AC216)</f>
        <v>0</v>
      </c>
      <c r="AE216" s="16"/>
      <c r="AF216" s="11"/>
      <c r="AG216" s="17"/>
      <c r="AH216" s="225"/>
      <c r="AI216" s="527"/>
      <c r="AJ216" s="16">
        <f t="shared" si="36"/>
        <v>0</v>
      </c>
    </row>
    <row r="217" spans="1:36" ht="11.25" customHeight="1">
      <c r="A217" s="294">
        <v>13400271</v>
      </c>
      <c r="B217" s="295"/>
      <c r="C217" s="287" t="s">
        <v>2388</v>
      </c>
      <c r="D217" s="222">
        <v>155005.04999999999</v>
      </c>
      <c r="E217" s="222">
        <v>177945.35</v>
      </c>
      <c r="F217" s="222">
        <v>169784.71</v>
      </c>
      <c r="G217" s="222">
        <v>169748.71</v>
      </c>
      <c r="H217" s="222">
        <v>169748.71</v>
      </c>
      <c r="I217" s="222">
        <v>169748.72</v>
      </c>
      <c r="J217" s="498">
        <v>121770</v>
      </c>
      <c r="K217" s="498">
        <v>121770</v>
      </c>
      <c r="L217" s="223">
        <v>121770</v>
      </c>
      <c r="M217" s="223">
        <v>121770</v>
      </c>
      <c r="N217" s="223">
        <v>121770</v>
      </c>
      <c r="O217" s="223">
        <v>121770</v>
      </c>
      <c r="P217" s="223">
        <v>121770</v>
      </c>
      <c r="Q217" s="223">
        <f t="shared" si="35"/>
        <v>143831.97708333333</v>
      </c>
      <c r="R217" s="351"/>
      <c r="S217" s="309"/>
      <c r="T217" s="309"/>
      <c r="U217" s="895"/>
      <c r="V217" s="16">
        <v>0</v>
      </c>
      <c r="W217" s="11">
        <v>0</v>
      </c>
      <c r="X217" s="17">
        <v>0</v>
      </c>
      <c r="Y217" s="16"/>
      <c r="Z217" s="11"/>
      <c r="AA217" s="17"/>
      <c r="AB217" s="16"/>
      <c r="AC217" s="11"/>
      <c r="AD217" s="17">
        <f>SUM(AB217:AC217)</f>
        <v>0</v>
      </c>
      <c r="AE217" s="16">
        <v>0</v>
      </c>
      <c r="AF217" s="11">
        <v>0</v>
      </c>
      <c r="AG217" s="17">
        <v>0</v>
      </c>
      <c r="AH217" s="229">
        <f>Q217</f>
        <v>143831.97708333333</v>
      </c>
      <c r="AI217" s="527"/>
      <c r="AJ217" s="16">
        <f t="shared" si="36"/>
        <v>0</v>
      </c>
    </row>
    <row r="218" spans="1:36" ht="11.25" customHeight="1">
      <c r="A218" s="294">
        <v>13400281</v>
      </c>
      <c r="B218" s="295"/>
      <c r="C218" s="295" t="s">
        <v>2346</v>
      </c>
      <c r="D218" s="222">
        <v>55490.69</v>
      </c>
      <c r="E218" s="222">
        <v>67050.77</v>
      </c>
      <c r="F218" s="222">
        <v>92631.12</v>
      </c>
      <c r="G218" s="222">
        <v>92619.11</v>
      </c>
      <c r="H218" s="222">
        <v>92619.11</v>
      </c>
      <c r="I218" s="222">
        <v>92619.11</v>
      </c>
      <c r="J218" s="498">
        <v>50253</v>
      </c>
      <c r="K218" s="498">
        <v>50253</v>
      </c>
      <c r="L218" s="223">
        <v>50253</v>
      </c>
      <c r="M218" s="223">
        <v>50253</v>
      </c>
      <c r="N218" s="223">
        <v>50253</v>
      </c>
      <c r="O218" s="223">
        <v>50253</v>
      </c>
      <c r="P218" s="223">
        <v>50253</v>
      </c>
      <c r="Q218" s="223">
        <f t="shared" si="35"/>
        <v>65994.088749999995</v>
      </c>
      <c r="R218" s="351"/>
      <c r="S218" s="309"/>
      <c r="T218" s="309"/>
      <c r="U218" s="895"/>
      <c r="V218" s="16">
        <v>0</v>
      </c>
      <c r="W218" s="11">
        <v>0</v>
      </c>
      <c r="X218" s="17">
        <v>0</v>
      </c>
      <c r="Y218" s="16"/>
      <c r="Z218" s="11"/>
      <c r="AA218" s="17"/>
      <c r="AB218" s="16"/>
      <c r="AC218" s="11"/>
      <c r="AD218" s="17">
        <f t="shared" si="39"/>
        <v>0</v>
      </c>
      <c r="AE218" s="16">
        <v>0</v>
      </c>
      <c r="AF218" s="11">
        <v>0</v>
      </c>
      <c r="AG218" s="17">
        <v>0</v>
      </c>
      <c r="AH218" s="229">
        <f>Q218</f>
        <v>65994.088749999995</v>
      </c>
      <c r="AI218" s="527"/>
      <c r="AJ218" s="16">
        <f t="shared" si="36"/>
        <v>0</v>
      </c>
    </row>
    <row r="219" spans="1:36" ht="11.25" customHeight="1">
      <c r="A219" s="294">
        <v>13400291</v>
      </c>
      <c r="B219" s="295"/>
      <c r="C219" s="295" t="s">
        <v>2807</v>
      </c>
      <c r="D219" s="222">
        <v>0</v>
      </c>
      <c r="E219" s="222">
        <v>0</v>
      </c>
      <c r="F219" s="222">
        <v>0</v>
      </c>
      <c r="G219" s="222">
        <v>0</v>
      </c>
      <c r="H219" s="222">
        <v>0</v>
      </c>
      <c r="I219" s="222">
        <v>0</v>
      </c>
      <c r="J219" s="498">
        <v>0</v>
      </c>
      <c r="K219" s="498">
        <v>0</v>
      </c>
      <c r="L219" s="223">
        <v>0</v>
      </c>
      <c r="M219" s="223">
        <v>0</v>
      </c>
      <c r="N219" s="223">
        <v>0</v>
      </c>
      <c r="O219" s="223">
        <v>0</v>
      </c>
      <c r="P219" s="223">
        <v>0</v>
      </c>
      <c r="Q219" s="223">
        <f t="shared" si="35"/>
        <v>0</v>
      </c>
      <c r="R219" s="351"/>
      <c r="S219" s="309"/>
      <c r="T219" s="309"/>
      <c r="U219" s="895"/>
      <c r="V219" s="16">
        <v>0</v>
      </c>
      <c r="W219" s="11">
        <v>0</v>
      </c>
      <c r="X219" s="17">
        <v>0</v>
      </c>
      <c r="Y219" s="16"/>
      <c r="Z219" s="11"/>
      <c r="AA219" s="17"/>
      <c r="AB219" s="16"/>
      <c r="AC219" s="11"/>
      <c r="AD219" s="17">
        <f t="shared" ref="AD219:AD220" si="44">SUM(AB219:AC219)</f>
        <v>0</v>
      </c>
      <c r="AE219" s="16">
        <v>0</v>
      </c>
      <c r="AF219" s="11">
        <v>0</v>
      </c>
      <c r="AG219" s="17">
        <v>0</v>
      </c>
      <c r="AH219" s="229">
        <f>Q219</f>
        <v>0</v>
      </c>
      <c r="AI219" s="527"/>
      <c r="AJ219" s="16">
        <f t="shared" si="36"/>
        <v>0</v>
      </c>
    </row>
    <row r="220" spans="1:36" ht="11.25" customHeight="1">
      <c r="A220" s="294">
        <v>13400301</v>
      </c>
      <c r="B220" s="295"/>
      <c r="C220" s="295" t="s">
        <v>2809</v>
      </c>
      <c r="D220" s="222">
        <v>0</v>
      </c>
      <c r="E220" s="222">
        <v>0</v>
      </c>
      <c r="F220" s="222">
        <v>0</v>
      </c>
      <c r="G220" s="222">
        <v>0</v>
      </c>
      <c r="H220" s="222">
        <v>0</v>
      </c>
      <c r="I220" s="222">
        <v>0</v>
      </c>
      <c r="J220" s="498">
        <v>0</v>
      </c>
      <c r="K220" s="498">
        <v>0</v>
      </c>
      <c r="L220" s="223">
        <v>0</v>
      </c>
      <c r="M220" s="223">
        <v>0</v>
      </c>
      <c r="N220" s="223">
        <v>0</v>
      </c>
      <c r="O220" s="223">
        <v>0</v>
      </c>
      <c r="P220" s="223">
        <v>0</v>
      </c>
      <c r="Q220" s="223">
        <f t="shared" si="35"/>
        <v>0</v>
      </c>
      <c r="R220" s="351"/>
      <c r="S220" s="309"/>
      <c r="T220" s="309" t="s">
        <v>2810</v>
      </c>
      <c r="U220" s="895"/>
      <c r="V220" s="16"/>
      <c r="W220" s="11"/>
      <c r="X220" s="17"/>
      <c r="Y220" s="16"/>
      <c r="Z220" s="11"/>
      <c r="AA220" s="17"/>
      <c r="AB220" s="16"/>
      <c r="AC220" s="11"/>
      <c r="AD220" s="17">
        <f t="shared" si="44"/>
        <v>0</v>
      </c>
      <c r="AE220" s="16">
        <f>$Q220</f>
        <v>0</v>
      </c>
      <c r="AF220" s="11">
        <f>$Q220</f>
        <v>0</v>
      </c>
      <c r="AG220" s="17">
        <f>$Q220</f>
        <v>0</v>
      </c>
      <c r="AH220" s="225"/>
      <c r="AI220" s="527"/>
      <c r="AJ220" s="16">
        <f t="shared" si="36"/>
        <v>0</v>
      </c>
    </row>
    <row r="221" spans="1:36" ht="22.5" customHeight="1">
      <c r="A221" s="294">
        <v>13400303</v>
      </c>
      <c r="B221" s="295"/>
      <c r="C221" s="295" t="s">
        <v>2811</v>
      </c>
      <c r="D221" s="222">
        <v>0</v>
      </c>
      <c r="E221" s="222">
        <v>0</v>
      </c>
      <c r="F221" s="222">
        <v>0</v>
      </c>
      <c r="G221" s="222">
        <v>0</v>
      </c>
      <c r="H221" s="222">
        <v>0</v>
      </c>
      <c r="I221" s="222">
        <v>0</v>
      </c>
      <c r="J221" s="498">
        <v>0</v>
      </c>
      <c r="K221" s="498">
        <v>0</v>
      </c>
      <c r="L221" s="223">
        <v>0</v>
      </c>
      <c r="M221" s="223">
        <v>0</v>
      </c>
      <c r="N221" s="223">
        <v>0</v>
      </c>
      <c r="O221" s="223">
        <v>0</v>
      </c>
      <c r="P221" s="223">
        <v>0</v>
      </c>
      <c r="Q221" s="223">
        <f t="shared" si="35"/>
        <v>0</v>
      </c>
      <c r="R221" s="351"/>
      <c r="S221" s="309"/>
      <c r="T221" s="309"/>
      <c r="U221" s="895"/>
      <c r="V221" s="16">
        <v>0</v>
      </c>
      <c r="W221" s="11">
        <v>0</v>
      </c>
      <c r="X221" s="17">
        <v>0</v>
      </c>
      <c r="Y221" s="16"/>
      <c r="Z221" s="11"/>
      <c r="AA221" s="17"/>
      <c r="AB221" s="16"/>
      <c r="AC221" s="11"/>
      <c r="AD221" s="17">
        <f t="shared" ref="AD221" si="45">SUM(AB221:AC221)</f>
        <v>0</v>
      </c>
      <c r="AE221" s="16">
        <v>0</v>
      </c>
      <c r="AF221" s="11">
        <v>0</v>
      </c>
      <c r="AG221" s="17">
        <v>0</v>
      </c>
      <c r="AH221" s="229">
        <f>Q221</f>
        <v>0</v>
      </c>
      <c r="AI221" s="527"/>
      <c r="AJ221" s="16">
        <f t="shared" si="36"/>
        <v>0</v>
      </c>
    </row>
    <row r="222" spans="1:36" ht="11.25" customHeight="1">
      <c r="A222" s="294">
        <v>13400311</v>
      </c>
      <c r="B222" s="295"/>
      <c r="C222" s="295" t="s">
        <v>2821</v>
      </c>
      <c r="D222" s="222">
        <v>194700</v>
      </c>
      <c r="E222" s="222">
        <v>194700</v>
      </c>
      <c r="F222" s="222">
        <v>194700</v>
      </c>
      <c r="G222" s="222">
        <v>194700</v>
      </c>
      <c r="H222" s="222">
        <v>194700</v>
      </c>
      <c r="I222" s="222">
        <v>194700</v>
      </c>
      <c r="J222" s="498">
        <v>194700</v>
      </c>
      <c r="K222" s="498">
        <v>194700</v>
      </c>
      <c r="L222" s="223">
        <v>194700</v>
      </c>
      <c r="M222" s="223">
        <v>194700</v>
      </c>
      <c r="N222" s="223">
        <v>194700</v>
      </c>
      <c r="O222" s="223">
        <v>194700</v>
      </c>
      <c r="P222" s="223">
        <v>194700</v>
      </c>
      <c r="Q222" s="223">
        <f t="shared" si="35"/>
        <v>194700</v>
      </c>
      <c r="R222" s="351"/>
      <c r="S222" s="309"/>
      <c r="T222" s="309"/>
      <c r="U222" s="895"/>
      <c r="V222" s="16">
        <v>0</v>
      </c>
      <c r="W222" s="11">
        <v>0</v>
      </c>
      <c r="X222" s="17">
        <v>0</v>
      </c>
      <c r="Y222" s="16"/>
      <c r="Z222" s="11"/>
      <c r="AA222" s="17"/>
      <c r="AB222" s="16"/>
      <c r="AC222" s="11"/>
      <c r="AD222" s="17">
        <f t="shared" ref="AD222" si="46">SUM(AB222:AC222)</f>
        <v>0</v>
      </c>
      <c r="AE222" s="16">
        <v>0</v>
      </c>
      <c r="AF222" s="11">
        <v>0</v>
      </c>
      <c r="AG222" s="17">
        <v>0</v>
      </c>
      <c r="AH222" s="229">
        <f>Q222</f>
        <v>194700</v>
      </c>
      <c r="AI222" s="527"/>
      <c r="AJ222" s="16">
        <f t="shared" si="36"/>
        <v>0</v>
      </c>
    </row>
    <row r="223" spans="1:36" ht="11.25" customHeight="1">
      <c r="A223" s="294">
        <v>13400321</v>
      </c>
      <c r="B223" s="295"/>
      <c r="C223" s="295" t="s">
        <v>3295</v>
      </c>
      <c r="D223" s="222">
        <v>44370</v>
      </c>
      <c r="E223" s="222">
        <v>44370</v>
      </c>
      <c r="F223" s="222">
        <v>44370</v>
      </c>
      <c r="G223" s="222">
        <v>44370</v>
      </c>
      <c r="H223" s="222">
        <v>44370</v>
      </c>
      <c r="I223" s="222">
        <v>44370</v>
      </c>
      <c r="J223" s="498">
        <v>44370</v>
      </c>
      <c r="K223" s="498">
        <v>44370</v>
      </c>
      <c r="L223" s="223">
        <v>44370</v>
      </c>
      <c r="M223" s="223">
        <v>64370</v>
      </c>
      <c r="N223" s="223">
        <v>169370</v>
      </c>
      <c r="O223" s="223">
        <v>169370</v>
      </c>
      <c r="P223" s="223">
        <v>169370</v>
      </c>
      <c r="Q223" s="223">
        <f t="shared" si="35"/>
        <v>72078.333333333328</v>
      </c>
      <c r="R223" s="351" t="s">
        <v>2036</v>
      </c>
      <c r="S223" s="309"/>
      <c r="T223" s="309" t="s">
        <v>877</v>
      </c>
      <c r="U223" s="895"/>
      <c r="V223" s="16"/>
      <c r="W223" s="11"/>
      <c r="X223" s="17"/>
      <c r="Y223" s="16">
        <f>Q223</f>
        <v>72078.333333333328</v>
      </c>
      <c r="Z223" s="11"/>
      <c r="AA223" s="17">
        <f>Q223</f>
        <v>72078.333333333328</v>
      </c>
      <c r="AB223" s="16"/>
      <c r="AC223" s="11"/>
      <c r="AD223" s="17"/>
      <c r="AE223" s="16"/>
      <c r="AF223" s="11"/>
      <c r="AG223" s="17"/>
      <c r="AH223" s="229"/>
      <c r="AI223" s="527"/>
      <c r="AJ223" s="16"/>
    </row>
    <row r="224" spans="1:36" ht="22.5" customHeight="1">
      <c r="A224" s="294">
        <v>13400322</v>
      </c>
      <c r="B224" s="295"/>
      <c r="C224" s="295" t="s">
        <v>2823</v>
      </c>
      <c r="D224" s="222">
        <v>0</v>
      </c>
      <c r="E224" s="222">
        <v>0</v>
      </c>
      <c r="F224" s="222">
        <v>0</v>
      </c>
      <c r="G224" s="222">
        <v>0</v>
      </c>
      <c r="H224" s="222">
        <v>0</v>
      </c>
      <c r="I224" s="222">
        <v>0</v>
      </c>
      <c r="J224" s="498">
        <v>0</v>
      </c>
      <c r="K224" s="498">
        <v>0</v>
      </c>
      <c r="L224" s="223">
        <v>0</v>
      </c>
      <c r="M224" s="223">
        <v>0</v>
      </c>
      <c r="N224" s="223">
        <v>0</v>
      </c>
      <c r="O224" s="223">
        <v>0</v>
      </c>
      <c r="P224" s="223">
        <v>0</v>
      </c>
      <c r="Q224" s="223">
        <f t="shared" si="35"/>
        <v>0</v>
      </c>
      <c r="R224" s="351"/>
      <c r="S224" s="309"/>
      <c r="T224" s="309"/>
      <c r="U224" s="895"/>
      <c r="V224" s="16">
        <v>0</v>
      </c>
      <c r="W224" s="11">
        <v>0</v>
      </c>
      <c r="X224" s="17">
        <v>0</v>
      </c>
      <c r="Y224" s="16"/>
      <c r="Z224" s="11"/>
      <c r="AA224" s="17"/>
      <c r="AB224" s="16"/>
      <c r="AC224" s="11"/>
      <c r="AD224" s="17">
        <f t="shared" ref="AD224" si="47">SUM(AB224:AC224)</f>
        <v>0</v>
      </c>
      <c r="AE224" s="16">
        <v>0</v>
      </c>
      <c r="AF224" s="11">
        <v>0</v>
      </c>
      <c r="AG224" s="17">
        <v>0</v>
      </c>
      <c r="AH224" s="229">
        <f t="shared" ref="AH224:AH243" si="48">Q224</f>
        <v>0</v>
      </c>
      <c r="AI224" s="527"/>
      <c r="AJ224" s="16">
        <f t="shared" ref="AJ224:AJ255" si="49">Q224-X224-AA224-AD224-AG224-AH224</f>
        <v>0</v>
      </c>
    </row>
    <row r="225" spans="1:36" ht="22.5" customHeight="1">
      <c r="A225" s="294">
        <v>13400332</v>
      </c>
      <c r="B225" s="295"/>
      <c r="C225" s="295" t="s">
        <v>3219</v>
      </c>
      <c r="D225" s="222">
        <v>602373.55000000005</v>
      </c>
      <c r="E225" s="222">
        <v>602388.37</v>
      </c>
      <c r="F225" s="222">
        <v>820172.72</v>
      </c>
      <c r="G225" s="222">
        <v>820189.72</v>
      </c>
      <c r="H225" s="222">
        <v>967906.42</v>
      </c>
      <c r="I225" s="222">
        <v>967927.75</v>
      </c>
      <c r="J225" s="498">
        <v>1194950.97</v>
      </c>
      <c r="K225" s="498">
        <v>1195033.57</v>
      </c>
      <c r="L225" s="223">
        <v>1195131.51</v>
      </c>
      <c r="M225" s="223">
        <v>1195232.73</v>
      </c>
      <c r="N225" s="223">
        <v>1520899.18</v>
      </c>
      <c r="O225" s="223">
        <v>1521027.99</v>
      </c>
      <c r="P225" s="223">
        <v>1521156.81</v>
      </c>
      <c r="Q225" s="223">
        <f t="shared" si="35"/>
        <v>1088552.1758333333</v>
      </c>
      <c r="R225" s="351"/>
      <c r="S225" s="309"/>
      <c r="T225" s="309"/>
      <c r="U225" s="895"/>
      <c r="V225" s="16"/>
      <c r="W225" s="11"/>
      <c r="X225" s="17"/>
      <c r="Y225" s="16"/>
      <c r="Z225" s="11"/>
      <c r="AA225" s="17"/>
      <c r="AB225" s="16"/>
      <c r="AC225" s="11"/>
      <c r="AD225" s="17"/>
      <c r="AE225" s="16"/>
      <c r="AF225" s="11"/>
      <c r="AG225" s="17"/>
      <c r="AH225" s="229">
        <f t="shared" si="48"/>
        <v>1088552.1758333333</v>
      </c>
      <c r="AI225" s="527"/>
      <c r="AJ225" s="16">
        <f t="shared" si="49"/>
        <v>0</v>
      </c>
    </row>
    <row r="226" spans="1:36" ht="11.25" customHeight="1">
      <c r="A226" s="219">
        <v>13500003</v>
      </c>
      <c r="B226" s="220"/>
      <c r="C226" s="287" t="s">
        <v>1348</v>
      </c>
      <c r="D226" s="222">
        <v>31078.06</v>
      </c>
      <c r="E226" s="222">
        <v>22435.4</v>
      </c>
      <c r="F226" s="222">
        <v>17165.009999999998</v>
      </c>
      <c r="G226" s="222">
        <v>7534.56</v>
      </c>
      <c r="H226" s="222">
        <v>7534.56</v>
      </c>
      <c r="I226" s="222">
        <v>7534.56</v>
      </c>
      <c r="J226" s="498">
        <v>7534.56</v>
      </c>
      <c r="K226" s="498">
        <v>7534.56</v>
      </c>
      <c r="L226" s="223">
        <v>7534.56</v>
      </c>
      <c r="M226" s="223">
        <v>7534.56</v>
      </c>
      <c r="N226" s="223">
        <v>7534.56</v>
      </c>
      <c r="O226" s="223">
        <v>7534.56</v>
      </c>
      <c r="P226" s="223">
        <v>7534.56</v>
      </c>
      <c r="Q226" s="223">
        <f t="shared" si="35"/>
        <v>10559.813333333332</v>
      </c>
      <c r="R226" s="351"/>
      <c r="S226" s="309"/>
      <c r="T226" s="309"/>
      <c r="U226" s="895"/>
      <c r="V226" s="16">
        <v>0</v>
      </c>
      <c r="W226" s="11">
        <v>0</v>
      </c>
      <c r="X226" s="17">
        <v>0</v>
      </c>
      <c r="Y226" s="16"/>
      <c r="Z226" s="11"/>
      <c r="AA226" s="17"/>
      <c r="AB226" s="16"/>
      <c r="AC226" s="11"/>
      <c r="AD226" s="17">
        <f t="shared" ref="AD226:AD285" si="50">SUM(AB226:AC226)</f>
        <v>0</v>
      </c>
      <c r="AE226" s="16">
        <v>0</v>
      </c>
      <c r="AF226" s="11">
        <v>0</v>
      </c>
      <c r="AG226" s="17">
        <v>0</v>
      </c>
      <c r="AH226" s="229">
        <f t="shared" si="48"/>
        <v>10559.813333333332</v>
      </c>
      <c r="AI226" s="527"/>
      <c r="AJ226" s="16">
        <f t="shared" si="49"/>
        <v>0</v>
      </c>
    </row>
    <row r="227" spans="1:36" ht="11.25" customHeight="1">
      <c r="A227" s="219">
        <v>13500041</v>
      </c>
      <c r="B227" s="220"/>
      <c r="C227" s="287" t="s">
        <v>940</v>
      </c>
      <c r="D227" s="222">
        <v>316049.95</v>
      </c>
      <c r="E227" s="222">
        <v>0</v>
      </c>
      <c r="F227" s="222">
        <v>0</v>
      </c>
      <c r="G227" s="222">
        <v>170423.13</v>
      </c>
      <c r="H227" s="222">
        <v>0</v>
      </c>
      <c r="I227" s="222">
        <v>0</v>
      </c>
      <c r="J227" s="498">
        <v>469017.11</v>
      </c>
      <c r="K227" s="498">
        <v>41649.35</v>
      </c>
      <c r="L227" s="223">
        <v>0</v>
      </c>
      <c r="M227" s="223">
        <v>103953.85</v>
      </c>
      <c r="N227" s="223">
        <v>0</v>
      </c>
      <c r="O227" s="223">
        <v>121146.16</v>
      </c>
      <c r="P227" s="223">
        <v>119451.35</v>
      </c>
      <c r="Q227" s="223">
        <f t="shared" si="35"/>
        <v>93661.6875</v>
      </c>
      <c r="R227" s="351"/>
      <c r="S227" s="309"/>
      <c r="T227" s="309"/>
      <c r="U227" s="895"/>
      <c r="V227" s="16">
        <v>0</v>
      </c>
      <c r="W227" s="11">
        <v>0</v>
      </c>
      <c r="X227" s="17">
        <v>0</v>
      </c>
      <c r="Y227" s="16"/>
      <c r="Z227" s="11"/>
      <c r="AA227" s="17"/>
      <c r="AB227" s="16"/>
      <c r="AC227" s="11"/>
      <c r="AD227" s="17">
        <f t="shared" si="50"/>
        <v>0</v>
      </c>
      <c r="AE227" s="16">
        <v>0</v>
      </c>
      <c r="AF227" s="11">
        <v>0</v>
      </c>
      <c r="AG227" s="17">
        <v>0</v>
      </c>
      <c r="AH227" s="229">
        <f t="shared" si="48"/>
        <v>93661.6875</v>
      </c>
      <c r="AI227" s="527"/>
      <c r="AJ227" s="16">
        <f t="shared" si="49"/>
        <v>0</v>
      </c>
    </row>
    <row r="228" spans="1:36" ht="11.25" customHeight="1">
      <c r="A228" s="219">
        <v>13500051</v>
      </c>
      <c r="B228" s="220"/>
      <c r="C228" s="287" t="s">
        <v>335</v>
      </c>
      <c r="D228" s="222">
        <v>73353</v>
      </c>
      <c r="E228" s="222">
        <v>73353</v>
      </c>
      <c r="F228" s="222">
        <v>73353</v>
      </c>
      <c r="G228" s="222">
        <v>73353</v>
      </c>
      <c r="H228" s="222">
        <v>73353</v>
      </c>
      <c r="I228" s="222">
        <v>73353</v>
      </c>
      <c r="J228" s="498">
        <v>73353</v>
      </c>
      <c r="K228" s="498">
        <v>73353</v>
      </c>
      <c r="L228" s="223">
        <v>73353</v>
      </c>
      <c r="M228" s="223">
        <v>73353</v>
      </c>
      <c r="N228" s="223">
        <v>73353</v>
      </c>
      <c r="O228" s="223">
        <v>73353</v>
      </c>
      <c r="P228" s="223">
        <v>73353</v>
      </c>
      <c r="Q228" s="223">
        <f t="shared" si="35"/>
        <v>73353</v>
      </c>
      <c r="R228" s="351"/>
      <c r="S228" s="309"/>
      <c r="T228" s="309"/>
      <c r="U228" s="895"/>
      <c r="V228" s="16">
        <v>0</v>
      </c>
      <c r="W228" s="11">
        <v>0</v>
      </c>
      <c r="X228" s="17">
        <v>0</v>
      </c>
      <c r="Y228" s="16"/>
      <c r="Z228" s="11"/>
      <c r="AA228" s="17"/>
      <c r="AB228" s="16"/>
      <c r="AC228" s="11"/>
      <c r="AD228" s="17">
        <f t="shared" si="50"/>
        <v>0</v>
      </c>
      <c r="AE228" s="16">
        <v>0</v>
      </c>
      <c r="AF228" s="11">
        <v>0</v>
      </c>
      <c r="AG228" s="17">
        <v>0</v>
      </c>
      <c r="AH228" s="229">
        <f t="shared" si="48"/>
        <v>73353</v>
      </c>
      <c r="AI228" s="527"/>
      <c r="AJ228" s="16">
        <f t="shared" si="49"/>
        <v>0</v>
      </c>
    </row>
    <row r="229" spans="1:36" ht="11.25" customHeight="1">
      <c r="A229" s="219">
        <v>13500061</v>
      </c>
      <c r="B229" s="220"/>
      <c r="C229" s="431" t="s">
        <v>1272</v>
      </c>
      <c r="D229" s="222">
        <v>1938403</v>
      </c>
      <c r="E229" s="222">
        <v>1938403</v>
      </c>
      <c r="F229" s="222">
        <v>1938403</v>
      </c>
      <c r="G229" s="222">
        <v>1938403</v>
      </c>
      <c r="H229" s="222">
        <v>1786010</v>
      </c>
      <c r="I229" s="222">
        <v>1786010</v>
      </c>
      <c r="J229" s="498">
        <v>1786010</v>
      </c>
      <c r="K229" s="498">
        <v>1786010</v>
      </c>
      <c r="L229" s="223">
        <v>1786010</v>
      </c>
      <c r="M229" s="223">
        <v>1786010</v>
      </c>
      <c r="N229" s="223">
        <v>1786010</v>
      </c>
      <c r="O229" s="223">
        <v>1786010</v>
      </c>
      <c r="P229" s="223">
        <v>1786010</v>
      </c>
      <c r="Q229" s="223">
        <f t="shared" si="35"/>
        <v>1830457.9583333333</v>
      </c>
      <c r="R229" s="351"/>
      <c r="S229" s="309"/>
      <c r="T229" s="309"/>
      <c r="U229" s="895"/>
      <c r="V229" s="16">
        <v>0</v>
      </c>
      <c r="W229" s="11">
        <v>0</v>
      </c>
      <c r="X229" s="17">
        <v>0</v>
      </c>
      <c r="Y229" s="16"/>
      <c r="Z229" s="11"/>
      <c r="AA229" s="17"/>
      <c r="AB229" s="16"/>
      <c r="AC229" s="11"/>
      <c r="AD229" s="17">
        <f t="shared" si="50"/>
        <v>0</v>
      </c>
      <c r="AE229" s="16">
        <v>0</v>
      </c>
      <c r="AF229" s="11">
        <v>0</v>
      </c>
      <c r="AG229" s="17">
        <v>0</v>
      </c>
      <c r="AH229" s="229">
        <f t="shared" si="48"/>
        <v>1830457.9583333333</v>
      </c>
      <c r="AI229" s="527"/>
      <c r="AJ229" s="16">
        <f t="shared" si="49"/>
        <v>0</v>
      </c>
    </row>
    <row r="230" spans="1:36" ht="11.25" customHeight="1">
      <c r="A230" s="252">
        <v>13500071</v>
      </c>
      <c r="B230" s="220"/>
      <c r="C230" s="431" t="s">
        <v>1273</v>
      </c>
      <c r="D230" s="222">
        <v>1073505</v>
      </c>
      <c r="E230" s="222">
        <v>1073505</v>
      </c>
      <c r="F230" s="222">
        <v>1073505</v>
      </c>
      <c r="G230" s="222">
        <v>1073505</v>
      </c>
      <c r="H230" s="222">
        <v>1818485</v>
      </c>
      <c r="I230" s="222">
        <v>1818485</v>
      </c>
      <c r="J230" s="498">
        <v>1818485</v>
      </c>
      <c r="K230" s="498">
        <v>1818485</v>
      </c>
      <c r="L230" s="223">
        <v>1818485</v>
      </c>
      <c r="M230" s="223">
        <v>1818485</v>
      </c>
      <c r="N230" s="223">
        <v>1818485</v>
      </c>
      <c r="O230" s="223">
        <v>1818485</v>
      </c>
      <c r="P230" s="223">
        <v>1818485</v>
      </c>
      <c r="Q230" s="223">
        <f t="shared" si="35"/>
        <v>1601199.1666666667</v>
      </c>
      <c r="R230" s="351"/>
      <c r="S230" s="309"/>
      <c r="T230" s="309"/>
      <c r="U230" s="895"/>
      <c r="V230" s="16">
        <v>0</v>
      </c>
      <c r="W230" s="11">
        <v>0</v>
      </c>
      <c r="X230" s="17">
        <v>0</v>
      </c>
      <c r="Y230" s="16"/>
      <c r="Z230" s="11"/>
      <c r="AA230" s="17"/>
      <c r="AB230" s="16"/>
      <c r="AC230" s="11"/>
      <c r="AD230" s="17">
        <f t="shared" si="50"/>
        <v>0</v>
      </c>
      <c r="AE230" s="16">
        <v>0</v>
      </c>
      <c r="AF230" s="11">
        <v>0</v>
      </c>
      <c r="AG230" s="17">
        <v>0</v>
      </c>
      <c r="AH230" s="229">
        <f t="shared" si="48"/>
        <v>1601199.1666666667</v>
      </c>
      <c r="AI230" s="527"/>
      <c r="AJ230" s="16">
        <f t="shared" si="49"/>
        <v>0</v>
      </c>
    </row>
    <row r="231" spans="1:36" ht="11.25" customHeight="1">
      <c r="A231" s="219">
        <v>13500073</v>
      </c>
      <c r="B231" s="220"/>
      <c r="C231" s="287" t="s">
        <v>505</v>
      </c>
      <c r="D231" s="222">
        <v>0</v>
      </c>
      <c r="E231" s="222">
        <v>0</v>
      </c>
      <c r="F231" s="222">
        <v>0</v>
      </c>
      <c r="G231" s="222">
        <v>0</v>
      </c>
      <c r="H231" s="222">
        <v>0</v>
      </c>
      <c r="I231" s="222">
        <v>0</v>
      </c>
      <c r="J231" s="498">
        <v>0</v>
      </c>
      <c r="K231" s="498">
        <v>0</v>
      </c>
      <c r="L231" s="223">
        <v>0</v>
      </c>
      <c r="M231" s="223">
        <v>0</v>
      </c>
      <c r="N231" s="223">
        <v>0</v>
      </c>
      <c r="O231" s="223">
        <v>0</v>
      </c>
      <c r="P231" s="223">
        <v>0</v>
      </c>
      <c r="Q231" s="223">
        <f t="shared" si="35"/>
        <v>0</v>
      </c>
      <c r="R231" s="351"/>
      <c r="S231" s="309"/>
      <c r="T231" s="309"/>
      <c r="U231" s="895"/>
      <c r="V231" s="16">
        <v>0</v>
      </c>
      <c r="W231" s="11">
        <v>0</v>
      </c>
      <c r="X231" s="17">
        <v>0</v>
      </c>
      <c r="Y231" s="16"/>
      <c r="Z231" s="11"/>
      <c r="AA231" s="17"/>
      <c r="AB231" s="16"/>
      <c r="AC231" s="11"/>
      <c r="AD231" s="17">
        <f t="shared" si="50"/>
        <v>0</v>
      </c>
      <c r="AE231" s="16">
        <v>0</v>
      </c>
      <c r="AF231" s="11">
        <v>0</v>
      </c>
      <c r="AG231" s="17">
        <v>0</v>
      </c>
      <c r="AH231" s="229">
        <f t="shared" si="48"/>
        <v>0</v>
      </c>
      <c r="AI231" s="527"/>
      <c r="AJ231" s="16">
        <f t="shared" si="49"/>
        <v>0</v>
      </c>
    </row>
    <row r="232" spans="1:36" ht="11.25" customHeight="1">
      <c r="A232" s="219">
        <v>13500081</v>
      </c>
      <c r="B232" s="220"/>
      <c r="C232" s="287" t="s">
        <v>21</v>
      </c>
      <c r="D232" s="222">
        <v>0</v>
      </c>
      <c r="E232" s="222">
        <v>0</v>
      </c>
      <c r="F232" s="222">
        <v>0</v>
      </c>
      <c r="G232" s="222">
        <v>0</v>
      </c>
      <c r="H232" s="222">
        <v>0</v>
      </c>
      <c r="I232" s="222">
        <v>0</v>
      </c>
      <c r="J232" s="498">
        <v>0</v>
      </c>
      <c r="K232" s="498">
        <v>0</v>
      </c>
      <c r="L232" s="223">
        <v>0</v>
      </c>
      <c r="M232" s="223">
        <v>0</v>
      </c>
      <c r="N232" s="223">
        <v>0</v>
      </c>
      <c r="O232" s="223">
        <v>0</v>
      </c>
      <c r="P232" s="223">
        <v>0</v>
      </c>
      <c r="Q232" s="223">
        <f t="shared" si="35"/>
        <v>0</v>
      </c>
      <c r="R232" s="351"/>
      <c r="S232" s="309"/>
      <c r="T232" s="309"/>
      <c r="U232" s="895"/>
      <c r="V232" s="16">
        <v>0</v>
      </c>
      <c r="W232" s="11">
        <v>0</v>
      </c>
      <c r="X232" s="17">
        <v>0</v>
      </c>
      <c r="Y232" s="16"/>
      <c r="Z232" s="11"/>
      <c r="AA232" s="17"/>
      <c r="AB232" s="16"/>
      <c r="AC232" s="11"/>
      <c r="AD232" s="17">
        <f t="shared" si="50"/>
        <v>0</v>
      </c>
      <c r="AE232" s="16">
        <v>0</v>
      </c>
      <c r="AF232" s="11">
        <v>0</v>
      </c>
      <c r="AG232" s="17">
        <v>0</v>
      </c>
      <c r="AH232" s="229">
        <f t="shared" si="48"/>
        <v>0</v>
      </c>
      <c r="AI232" s="527"/>
      <c r="AJ232" s="16">
        <f t="shared" si="49"/>
        <v>0</v>
      </c>
    </row>
    <row r="233" spans="1:36" ht="11.25" customHeight="1">
      <c r="A233" s="219">
        <v>13500142</v>
      </c>
      <c r="B233" s="220"/>
      <c r="C233" s="287" t="s">
        <v>425</v>
      </c>
      <c r="D233" s="222">
        <v>0</v>
      </c>
      <c r="E233" s="222">
        <v>0</v>
      </c>
      <c r="F233" s="222">
        <v>0</v>
      </c>
      <c r="G233" s="222">
        <v>0</v>
      </c>
      <c r="H233" s="222">
        <v>0</v>
      </c>
      <c r="I233" s="222">
        <v>0</v>
      </c>
      <c r="J233" s="498">
        <v>0</v>
      </c>
      <c r="K233" s="498">
        <v>0</v>
      </c>
      <c r="L233" s="223">
        <v>0</v>
      </c>
      <c r="M233" s="223">
        <v>0</v>
      </c>
      <c r="N233" s="223">
        <v>0</v>
      </c>
      <c r="O233" s="223">
        <v>0</v>
      </c>
      <c r="P233" s="223">
        <v>0</v>
      </c>
      <c r="Q233" s="223">
        <f t="shared" si="35"/>
        <v>0</v>
      </c>
      <c r="R233" s="351"/>
      <c r="S233" s="309"/>
      <c r="T233" s="309"/>
      <c r="U233" s="895"/>
      <c r="V233" s="16">
        <v>0</v>
      </c>
      <c r="W233" s="11">
        <v>0</v>
      </c>
      <c r="X233" s="17">
        <v>0</v>
      </c>
      <c r="Y233" s="16"/>
      <c r="Z233" s="11"/>
      <c r="AA233" s="17"/>
      <c r="AB233" s="16"/>
      <c r="AC233" s="11"/>
      <c r="AD233" s="17">
        <f t="shared" si="50"/>
        <v>0</v>
      </c>
      <c r="AE233" s="16">
        <v>0</v>
      </c>
      <c r="AF233" s="11">
        <v>0</v>
      </c>
      <c r="AG233" s="17">
        <v>0</v>
      </c>
      <c r="AH233" s="229">
        <f t="shared" si="48"/>
        <v>0</v>
      </c>
      <c r="AI233" s="527"/>
      <c r="AJ233" s="16">
        <f t="shared" si="49"/>
        <v>0</v>
      </c>
    </row>
    <row r="234" spans="1:36" ht="11.25" customHeight="1">
      <c r="A234" s="219">
        <v>13500153</v>
      </c>
      <c r="B234" s="220"/>
      <c r="C234" s="287" t="s">
        <v>28</v>
      </c>
      <c r="D234" s="222">
        <v>0</v>
      </c>
      <c r="E234" s="222">
        <v>0</v>
      </c>
      <c r="F234" s="222">
        <v>0</v>
      </c>
      <c r="G234" s="222">
        <v>0</v>
      </c>
      <c r="H234" s="222">
        <v>0</v>
      </c>
      <c r="I234" s="222">
        <v>0</v>
      </c>
      <c r="J234" s="498">
        <v>0</v>
      </c>
      <c r="K234" s="498">
        <v>0</v>
      </c>
      <c r="L234" s="223">
        <v>0</v>
      </c>
      <c r="M234" s="223">
        <v>0</v>
      </c>
      <c r="N234" s="223">
        <v>0</v>
      </c>
      <c r="O234" s="223">
        <v>0</v>
      </c>
      <c r="P234" s="223">
        <v>0</v>
      </c>
      <c r="Q234" s="223">
        <f t="shared" si="35"/>
        <v>0</v>
      </c>
      <c r="R234" s="351"/>
      <c r="S234" s="309"/>
      <c r="T234" s="309"/>
      <c r="U234" s="895"/>
      <c r="V234" s="16">
        <v>0</v>
      </c>
      <c r="W234" s="11">
        <v>0</v>
      </c>
      <c r="X234" s="17">
        <v>0</v>
      </c>
      <c r="Y234" s="16"/>
      <c r="Z234" s="11"/>
      <c r="AA234" s="17"/>
      <c r="AB234" s="16"/>
      <c r="AC234" s="11"/>
      <c r="AD234" s="17">
        <f t="shared" si="50"/>
        <v>0</v>
      </c>
      <c r="AE234" s="16">
        <v>0</v>
      </c>
      <c r="AF234" s="11">
        <v>0</v>
      </c>
      <c r="AG234" s="17">
        <v>0</v>
      </c>
      <c r="AH234" s="229">
        <f t="shared" si="48"/>
        <v>0</v>
      </c>
      <c r="AI234" s="527"/>
      <c r="AJ234" s="16">
        <f t="shared" si="49"/>
        <v>0</v>
      </c>
    </row>
    <row r="235" spans="1:36" ht="11.25" customHeight="1">
      <c r="A235" s="219">
        <v>13500163</v>
      </c>
      <c r="B235" s="220"/>
      <c r="C235" s="287" t="s">
        <v>1840</v>
      </c>
      <c r="D235" s="222">
        <v>0</v>
      </c>
      <c r="E235" s="222">
        <v>0</v>
      </c>
      <c r="F235" s="222">
        <v>0</v>
      </c>
      <c r="G235" s="222">
        <v>0</v>
      </c>
      <c r="H235" s="222">
        <v>0</v>
      </c>
      <c r="I235" s="222">
        <v>0</v>
      </c>
      <c r="J235" s="498">
        <v>0</v>
      </c>
      <c r="K235" s="498">
        <v>0</v>
      </c>
      <c r="L235" s="223">
        <v>0</v>
      </c>
      <c r="M235" s="223">
        <v>0</v>
      </c>
      <c r="N235" s="223">
        <v>0</v>
      </c>
      <c r="O235" s="223">
        <v>0</v>
      </c>
      <c r="P235" s="223">
        <v>0</v>
      </c>
      <c r="Q235" s="223">
        <f t="shared" si="35"/>
        <v>0</v>
      </c>
      <c r="R235" s="351"/>
      <c r="S235" s="309"/>
      <c r="T235" s="309"/>
      <c r="U235" s="895"/>
      <c r="V235" s="16">
        <v>0</v>
      </c>
      <c r="W235" s="11">
        <v>0</v>
      </c>
      <c r="X235" s="17">
        <v>0</v>
      </c>
      <c r="Y235" s="16"/>
      <c r="Z235" s="11"/>
      <c r="AA235" s="17"/>
      <c r="AB235" s="16"/>
      <c r="AC235" s="11"/>
      <c r="AD235" s="17">
        <f t="shared" si="50"/>
        <v>0</v>
      </c>
      <c r="AE235" s="16">
        <v>0</v>
      </c>
      <c r="AF235" s="11">
        <v>0</v>
      </c>
      <c r="AG235" s="17">
        <v>0</v>
      </c>
      <c r="AH235" s="229">
        <f t="shared" si="48"/>
        <v>0</v>
      </c>
      <c r="AI235" s="527"/>
      <c r="AJ235" s="16">
        <f t="shared" si="49"/>
        <v>0</v>
      </c>
    </row>
    <row r="236" spans="1:36" ht="11.25" customHeight="1">
      <c r="A236" s="219">
        <v>13500172</v>
      </c>
      <c r="B236" s="220"/>
      <c r="C236" s="287" t="s">
        <v>267</v>
      </c>
      <c r="D236" s="222">
        <v>0</v>
      </c>
      <c r="E236" s="222">
        <v>0</v>
      </c>
      <c r="F236" s="222">
        <v>0</v>
      </c>
      <c r="G236" s="222">
        <v>0</v>
      </c>
      <c r="H236" s="222">
        <v>0</v>
      </c>
      <c r="I236" s="222">
        <v>0</v>
      </c>
      <c r="J236" s="498">
        <v>0</v>
      </c>
      <c r="K236" s="498">
        <v>0</v>
      </c>
      <c r="L236" s="223">
        <v>0</v>
      </c>
      <c r="M236" s="223">
        <v>0</v>
      </c>
      <c r="N236" s="223">
        <v>0</v>
      </c>
      <c r="O236" s="223">
        <v>0</v>
      </c>
      <c r="P236" s="223">
        <v>0</v>
      </c>
      <c r="Q236" s="223">
        <f t="shared" si="35"/>
        <v>0</v>
      </c>
      <c r="R236" s="351"/>
      <c r="S236" s="309"/>
      <c r="T236" s="309"/>
      <c r="U236" s="895"/>
      <c r="V236" s="16">
        <v>0</v>
      </c>
      <c r="W236" s="11">
        <v>0</v>
      </c>
      <c r="X236" s="17">
        <v>0</v>
      </c>
      <c r="Y236" s="16"/>
      <c r="Z236" s="11"/>
      <c r="AA236" s="17"/>
      <c r="AB236" s="16"/>
      <c r="AC236" s="11"/>
      <c r="AD236" s="17">
        <f t="shared" si="50"/>
        <v>0</v>
      </c>
      <c r="AE236" s="16">
        <v>0</v>
      </c>
      <c r="AF236" s="11">
        <v>0</v>
      </c>
      <c r="AG236" s="17">
        <v>0</v>
      </c>
      <c r="AH236" s="229">
        <f t="shared" si="48"/>
        <v>0</v>
      </c>
      <c r="AI236" s="527"/>
      <c r="AJ236" s="16">
        <f t="shared" si="49"/>
        <v>0</v>
      </c>
    </row>
    <row r="237" spans="1:36" ht="11.25" customHeight="1">
      <c r="A237" s="219">
        <v>13500173</v>
      </c>
      <c r="B237" s="220"/>
      <c r="C237" s="287" t="s">
        <v>11</v>
      </c>
      <c r="D237" s="222">
        <v>0</v>
      </c>
      <c r="E237" s="222">
        <v>0</v>
      </c>
      <c r="F237" s="222">
        <v>0</v>
      </c>
      <c r="G237" s="222">
        <v>0</v>
      </c>
      <c r="H237" s="222">
        <v>0</v>
      </c>
      <c r="I237" s="222">
        <v>0</v>
      </c>
      <c r="J237" s="498">
        <v>0</v>
      </c>
      <c r="K237" s="498">
        <v>0</v>
      </c>
      <c r="L237" s="223">
        <v>0</v>
      </c>
      <c r="M237" s="223">
        <v>0</v>
      </c>
      <c r="N237" s="223">
        <v>0</v>
      </c>
      <c r="O237" s="223">
        <v>0</v>
      </c>
      <c r="P237" s="223">
        <v>0</v>
      </c>
      <c r="Q237" s="223">
        <f t="shared" si="35"/>
        <v>0</v>
      </c>
      <c r="R237" s="351"/>
      <c r="S237" s="309"/>
      <c r="T237" s="309"/>
      <c r="U237" s="895"/>
      <c r="V237" s="16">
        <v>0</v>
      </c>
      <c r="W237" s="11">
        <v>0</v>
      </c>
      <c r="X237" s="17">
        <v>0</v>
      </c>
      <c r="Y237" s="16"/>
      <c r="Z237" s="11"/>
      <c r="AA237" s="17"/>
      <c r="AB237" s="16"/>
      <c r="AC237" s="11"/>
      <c r="AD237" s="17">
        <f t="shared" si="50"/>
        <v>0</v>
      </c>
      <c r="AE237" s="16">
        <v>0</v>
      </c>
      <c r="AF237" s="11">
        <v>0</v>
      </c>
      <c r="AG237" s="17">
        <v>0</v>
      </c>
      <c r="AH237" s="229">
        <f t="shared" si="48"/>
        <v>0</v>
      </c>
      <c r="AI237" s="527"/>
      <c r="AJ237" s="16">
        <f t="shared" si="49"/>
        <v>0</v>
      </c>
    </row>
    <row r="238" spans="1:36" ht="11.25" customHeight="1">
      <c r="A238" s="219">
        <v>13500182</v>
      </c>
      <c r="B238" s="220"/>
      <c r="C238" s="287" t="s">
        <v>2215</v>
      </c>
      <c r="D238" s="222">
        <v>0</v>
      </c>
      <c r="E238" s="222">
        <v>0</v>
      </c>
      <c r="F238" s="222">
        <v>0</v>
      </c>
      <c r="G238" s="222">
        <v>0</v>
      </c>
      <c r="H238" s="222">
        <v>0</v>
      </c>
      <c r="I238" s="222">
        <v>0</v>
      </c>
      <c r="J238" s="498">
        <v>0</v>
      </c>
      <c r="K238" s="498">
        <v>0</v>
      </c>
      <c r="L238" s="223">
        <v>0</v>
      </c>
      <c r="M238" s="223">
        <v>0</v>
      </c>
      <c r="N238" s="223">
        <v>0</v>
      </c>
      <c r="O238" s="223">
        <v>0</v>
      </c>
      <c r="P238" s="223">
        <v>0</v>
      </c>
      <c r="Q238" s="223">
        <f t="shared" si="35"/>
        <v>0</v>
      </c>
      <c r="R238" s="351"/>
      <c r="S238" s="309"/>
      <c r="T238" s="309"/>
      <c r="U238" s="895"/>
      <c r="V238" s="16">
        <v>0</v>
      </c>
      <c r="W238" s="11">
        <v>0</v>
      </c>
      <c r="X238" s="17">
        <v>0</v>
      </c>
      <c r="Y238" s="16"/>
      <c r="Z238" s="11"/>
      <c r="AA238" s="17"/>
      <c r="AB238" s="16"/>
      <c r="AC238" s="11"/>
      <c r="AD238" s="17">
        <f>SUM(AB238:AC238)</f>
        <v>0</v>
      </c>
      <c r="AE238" s="16">
        <v>0</v>
      </c>
      <c r="AF238" s="11">
        <v>0</v>
      </c>
      <c r="AG238" s="17">
        <v>0</v>
      </c>
      <c r="AH238" s="229">
        <f t="shared" si="48"/>
        <v>0</v>
      </c>
      <c r="AI238" s="527"/>
      <c r="AJ238" s="16">
        <f t="shared" si="49"/>
        <v>0</v>
      </c>
    </row>
    <row r="239" spans="1:36" ht="11.25" customHeight="1">
      <c r="A239" s="219">
        <v>13500183</v>
      </c>
      <c r="B239" s="220"/>
      <c r="C239" s="287" t="s">
        <v>2232</v>
      </c>
      <c r="D239" s="222">
        <v>100000</v>
      </c>
      <c r="E239" s="222">
        <v>100000</v>
      </c>
      <c r="F239" s="222">
        <v>100000</v>
      </c>
      <c r="G239" s="222">
        <v>100000</v>
      </c>
      <c r="H239" s="222">
        <v>100000</v>
      </c>
      <c r="I239" s="222">
        <v>100000</v>
      </c>
      <c r="J239" s="498">
        <v>100000</v>
      </c>
      <c r="K239" s="498">
        <v>100000</v>
      </c>
      <c r="L239" s="223">
        <v>100000</v>
      </c>
      <c r="M239" s="223">
        <v>100000</v>
      </c>
      <c r="N239" s="223">
        <v>100000</v>
      </c>
      <c r="O239" s="223">
        <v>100000</v>
      </c>
      <c r="P239" s="223">
        <v>100000</v>
      </c>
      <c r="Q239" s="223">
        <f t="shared" si="35"/>
        <v>100000</v>
      </c>
      <c r="R239" s="351"/>
      <c r="S239" s="309"/>
      <c r="T239" s="309"/>
      <c r="U239" s="895"/>
      <c r="V239" s="16">
        <v>0</v>
      </c>
      <c r="W239" s="11">
        <v>0</v>
      </c>
      <c r="X239" s="17">
        <v>0</v>
      </c>
      <c r="Y239" s="16"/>
      <c r="Z239" s="11"/>
      <c r="AA239" s="17"/>
      <c r="AB239" s="16"/>
      <c r="AC239" s="11"/>
      <c r="AD239" s="17">
        <f>SUM(AB239:AC239)</f>
        <v>0</v>
      </c>
      <c r="AE239" s="16">
        <v>0</v>
      </c>
      <c r="AF239" s="11">
        <v>0</v>
      </c>
      <c r="AG239" s="17">
        <v>0</v>
      </c>
      <c r="AH239" s="229">
        <f t="shared" si="48"/>
        <v>100000</v>
      </c>
      <c r="AI239" s="527"/>
      <c r="AJ239" s="16">
        <f t="shared" si="49"/>
        <v>0</v>
      </c>
    </row>
    <row r="240" spans="1:36" ht="11.25" customHeight="1">
      <c r="A240" s="219">
        <v>13500192</v>
      </c>
      <c r="B240" s="220"/>
      <c r="C240" s="287" t="s">
        <v>2416</v>
      </c>
      <c r="D240" s="222">
        <v>6000</v>
      </c>
      <c r="E240" s="222">
        <v>6000</v>
      </c>
      <c r="F240" s="222">
        <v>6000</v>
      </c>
      <c r="G240" s="222">
        <v>0</v>
      </c>
      <c r="H240" s="222">
        <v>0</v>
      </c>
      <c r="I240" s="222">
        <v>0</v>
      </c>
      <c r="J240" s="498">
        <v>0</v>
      </c>
      <c r="K240" s="498">
        <v>0</v>
      </c>
      <c r="L240" s="223">
        <v>0</v>
      </c>
      <c r="M240" s="223">
        <v>0</v>
      </c>
      <c r="N240" s="223">
        <v>0</v>
      </c>
      <c r="O240" s="223">
        <v>0</v>
      </c>
      <c r="P240" s="223">
        <v>0</v>
      </c>
      <c r="Q240" s="223">
        <f t="shared" si="35"/>
        <v>1250</v>
      </c>
      <c r="R240" s="351"/>
      <c r="S240" s="309"/>
      <c r="T240" s="309"/>
      <c r="U240" s="895"/>
      <c r="V240" s="16">
        <v>0</v>
      </c>
      <c r="W240" s="11">
        <v>0</v>
      </c>
      <c r="X240" s="17">
        <v>0</v>
      </c>
      <c r="Y240" s="16"/>
      <c r="Z240" s="11"/>
      <c r="AA240" s="17"/>
      <c r="AB240" s="16"/>
      <c r="AC240" s="11"/>
      <c r="AD240" s="17">
        <f>SUM(AB240:AC240)</f>
        <v>0</v>
      </c>
      <c r="AE240" s="16">
        <v>0</v>
      </c>
      <c r="AF240" s="11">
        <v>0</v>
      </c>
      <c r="AG240" s="17">
        <v>0</v>
      </c>
      <c r="AH240" s="229">
        <f t="shared" si="48"/>
        <v>1250</v>
      </c>
      <c r="AI240" s="527"/>
      <c r="AJ240" s="16">
        <f t="shared" si="49"/>
        <v>0</v>
      </c>
    </row>
    <row r="241" spans="1:36" ht="11.25" customHeight="1">
      <c r="A241" s="219">
        <v>13500201</v>
      </c>
      <c r="B241" s="220"/>
      <c r="C241" s="287" t="s">
        <v>2607</v>
      </c>
      <c r="D241" s="222">
        <v>537090.43999999994</v>
      </c>
      <c r="E241" s="222">
        <v>497246.51</v>
      </c>
      <c r="F241" s="222">
        <v>506560.06</v>
      </c>
      <c r="G241" s="222">
        <v>844638.07</v>
      </c>
      <c r="H241" s="222">
        <v>476433.14</v>
      </c>
      <c r="I241" s="222">
        <v>499737.97</v>
      </c>
      <c r="J241" s="498">
        <v>531100.39</v>
      </c>
      <c r="K241" s="498">
        <v>582010.52</v>
      </c>
      <c r="L241" s="223">
        <v>577634.57999999996</v>
      </c>
      <c r="M241" s="223">
        <v>1748405.94</v>
      </c>
      <c r="N241" s="223">
        <v>432439.4</v>
      </c>
      <c r="O241" s="223">
        <v>591909.12</v>
      </c>
      <c r="P241" s="223">
        <v>560304.51</v>
      </c>
      <c r="Q241" s="223">
        <f t="shared" si="35"/>
        <v>653067.76458333328</v>
      </c>
      <c r="R241" s="351"/>
      <c r="S241" s="309"/>
      <c r="T241" s="309"/>
      <c r="U241" s="895"/>
      <c r="V241" s="16">
        <v>0</v>
      </c>
      <c r="W241" s="11">
        <v>0</v>
      </c>
      <c r="X241" s="17">
        <v>0</v>
      </c>
      <c r="Y241" s="16"/>
      <c r="Z241" s="11"/>
      <c r="AA241" s="17"/>
      <c r="AB241" s="16"/>
      <c r="AC241" s="11"/>
      <c r="AD241" s="17">
        <f>SUM(AB241:AC241)</f>
        <v>0</v>
      </c>
      <c r="AE241" s="16">
        <v>0</v>
      </c>
      <c r="AF241" s="11">
        <v>0</v>
      </c>
      <c r="AG241" s="17">
        <v>0</v>
      </c>
      <c r="AH241" s="229">
        <f t="shared" si="48"/>
        <v>653067.76458333328</v>
      </c>
      <c r="AI241" s="527"/>
      <c r="AJ241" s="16">
        <f t="shared" si="49"/>
        <v>0</v>
      </c>
    </row>
    <row r="242" spans="1:36" ht="11.25" customHeight="1">
      <c r="A242" s="219">
        <v>13500211</v>
      </c>
      <c r="B242" s="220"/>
      <c r="C242" s="287" t="s">
        <v>3038</v>
      </c>
      <c r="D242" s="222">
        <v>0</v>
      </c>
      <c r="E242" s="222">
        <v>0</v>
      </c>
      <c r="F242" s="222">
        <v>0</v>
      </c>
      <c r="G242" s="222">
        <v>0</v>
      </c>
      <c r="H242" s="222">
        <v>0</v>
      </c>
      <c r="I242" s="222">
        <v>0</v>
      </c>
      <c r="J242" s="498">
        <v>0</v>
      </c>
      <c r="K242" s="498">
        <v>0</v>
      </c>
      <c r="L242" s="223">
        <v>0</v>
      </c>
      <c r="M242" s="223">
        <v>0</v>
      </c>
      <c r="N242" s="223">
        <v>0</v>
      </c>
      <c r="O242" s="223">
        <v>0</v>
      </c>
      <c r="P242" s="223">
        <v>0</v>
      </c>
      <c r="Q242" s="223">
        <f t="shared" si="35"/>
        <v>0</v>
      </c>
      <c r="R242" s="351"/>
      <c r="S242" s="309"/>
      <c r="T242" s="309"/>
      <c r="U242" s="895"/>
      <c r="V242" s="16"/>
      <c r="W242" s="11"/>
      <c r="X242" s="17"/>
      <c r="Y242" s="16"/>
      <c r="Z242" s="11"/>
      <c r="AA242" s="17"/>
      <c r="AB242" s="16"/>
      <c r="AC242" s="11"/>
      <c r="AD242" s="17">
        <f>SUM(AB242:AC242)</f>
        <v>0</v>
      </c>
      <c r="AE242" s="16">
        <v>0</v>
      </c>
      <c r="AF242" s="11">
        <v>0</v>
      </c>
      <c r="AG242" s="17">
        <v>0</v>
      </c>
      <c r="AH242" s="229">
        <f t="shared" si="48"/>
        <v>0</v>
      </c>
      <c r="AI242" s="527"/>
      <c r="AJ242" s="16">
        <f t="shared" si="49"/>
        <v>0</v>
      </c>
    </row>
    <row r="243" spans="1:36" ht="11.25" customHeight="1">
      <c r="A243" s="219">
        <v>13501001</v>
      </c>
      <c r="B243" s="220"/>
      <c r="C243" s="287" t="s">
        <v>1814</v>
      </c>
      <c r="D243" s="222">
        <v>0</v>
      </c>
      <c r="E243" s="222">
        <v>0</v>
      </c>
      <c r="F243" s="222">
        <v>0</v>
      </c>
      <c r="G243" s="222">
        <v>0</v>
      </c>
      <c r="H243" s="222">
        <v>0</v>
      </c>
      <c r="I243" s="222">
        <v>0</v>
      </c>
      <c r="J243" s="292">
        <v>0</v>
      </c>
      <c r="K243" s="292">
        <v>0</v>
      </c>
      <c r="L243" s="222">
        <v>0</v>
      </c>
      <c r="M243" s="222">
        <v>0</v>
      </c>
      <c r="N243" s="222">
        <v>0</v>
      </c>
      <c r="O243" s="222">
        <v>0</v>
      </c>
      <c r="P243" s="222">
        <v>0</v>
      </c>
      <c r="Q243" s="223">
        <f t="shared" si="35"/>
        <v>0</v>
      </c>
      <c r="R243" s="351"/>
      <c r="S243" s="309"/>
      <c r="T243" s="309"/>
      <c r="U243" s="895"/>
      <c r="V243" s="16">
        <v>0</v>
      </c>
      <c r="W243" s="11">
        <v>0</v>
      </c>
      <c r="X243" s="17">
        <v>0</v>
      </c>
      <c r="Y243" s="16"/>
      <c r="Z243" s="11"/>
      <c r="AA243" s="17"/>
      <c r="AB243" s="16"/>
      <c r="AC243" s="11"/>
      <c r="AD243" s="17">
        <f t="shared" si="50"/>
        <v>0</v>
      </c>
      <c r="AE243" s="16">
        <v>0</v>
      </c>
      <c r="AF243" s="11">
        <v>0</v>
      </c>
      <c r="AG243" s="17">
        <v>0</v>
      </c>
      <c r="AH243" s="229">
        <f t="shared" si="48"/>
        <v>0</v>
      </c>
      <c r="AI243" s="527"/>
      <c r="AJ243" s="16">
        <f t="shared" si="49"/>
        <v>0</v>
      </c>
    </row>
    <row r="244" spans="1:36" ht="11.25" customHeight="1">
      <c r="A244" s="219">
        <v>13600003</v>
      </c>
      <c r="B244" s="220"/>
      <c r="C244" s="287" t="s">
        <v>426</v>
      </c>
      <c r="D244" s="222">
        <v>0</v>
      </c>
      <c r="E244" s="222">
        <v>0</v>
      </c>
      <c r="F244" s="222">
        <v>0</v>
      </c>
      <c r="G244" s="222">
        <v>0</v>
      </c>
      <c r="H244" s="222">
        <v>0</v>
      </c>
      <c r="I244" s="222">
        <v>0</v>
      </c>
      <c r="J244" s="292">
        <v>0</v>
      </c>
      <c r="K244" s="292">
        <v>0</v>
      </c>
      <c r="L244" s="222">
        <v>0</v>
      </c>
      <c r="M244" s="222">
        <v>0</v>
      </c>
      <c r="N244" s="222">
        <v>0</v>
      </c>
      <c r="O244" s="222">
        <v>0</v>
      </c>
      <c r="P244" s="222">
        <v>0</v>
      </c>
      <c r="Q244" s="223">
        <f t="shared" si="35"/>
        <v>0</v>
      </c>
      <c r="R244" s="351"/>
      <c r="S244" s="309"/>
      <c r="T244" s="309" t="s">
        <v>181</v>
      </c>
      <c r="U244" s="895"/>
      <c r="V244" s="16">
        <v>0</v>
      </c>
      <c r="W244" s="11">
        <v>0</v>
      </c>
      <c r="X244" s="17">
        <v>0</v>
      </c>
      <c r="Y244" s="16"/>
      <c r="Z244" s="11"/>
      <c r="AA244" s="17"/>
      <c r="AB244" s="16">
        <f t="shared" ref="AB244:AB249" si="51">Q244*$AE$2</f>
        <v>0</v>
      </c>
      <c r="AC244" s="11">
        <f t="shared" ref="AC244:AC249" si="52">Q244*$AE$3</f>
        <v>0</v>
      </c>
      <c r="AD244" s="17">
        <f t="shared" si="50"/>
        <v>0</v>
      </c>
      <c r="AE244" s="16"/>
      <c r="AF244" s="11"/>
      <c r="AG244" s="17"/>
      <c r="AH244" s="225"/>
      <c r="AI244" s="527"/>
      <c r="AJ244" s="16">
        <f t="shared" si="49"/>
        <v>0</v>
      </c>
    </row>
    <row r="245" spans="1:36" ht="11.25" customHeight="1">
      <c r="A245" s="219">
        <v>13600013</v>
      </c>
      <c r="B245" s="220"/>
      <c r="C245" s="287" t="s">
        <v>467</v>
      </c>
      <c r="D245" s="222">
        <v>0</v>
      </c>
      <c r="E245" s="222">
        <v>0</v>
      </c>
      <c r="F245" s="222">
        <v>0</v>
      </c>
      <c r="G245" s="222">
        <v>0</v>
      </c>
      <c r="H245" s="222">
        <v>0</v>
      </c>
      <c r="I245" s="222">
        <v>0</v>
      </c>
      <c r="J245" s="498">
        <v>0</v>
      </c>
      <c r="K245" s="498">
        <v>18000000</v>
      </c>
      <c r="L245" s="223">
        <v>0</v>
      </c>
      <c r="M245" s="223">
        <v>0</v>
      </c>
      <c r="N245" s="223">
        <v>0</v>
      </c>
      <c r="O245" s="223">
        <v>0</v>
      </c>
      <c r="P245" s="223">
        <v>0</v>
      </c>
      <c r="Q245" s="223">
        <f t="shared" si="35"/>
        <v>1500000</v>
      </c>
      <c r="R245" s="351"/>
      <c r="S245" s="309"/>
      <c r="T245" s="309" t="s">
        <v>181</v>
      </c>
      <c r="U245" s="895"/>
      <c r="V245" s="16">
        <v>0</v>
      </c>
      <c r="W245" s="11">
        <v>0</v>
      </c>
      <c r="X245" s="17">
        <v>0</v>
      </c>
      <c r="Y245" s="16"/>
      <c r="Z245" s="11"/>
      <c r="AA245" s="17"/>
      <c r="AB245" s="16">
        <f t="shared" si="51"/>
        <v>1007699.9999999999</v>
      </c>
      <c r="AC245" s="11">
        <f t="shared" si="52"/>
        <v>492300</v>
      </c>
      <c r="AD245" s="17">
        <f t="shared" si="50"/>
        <v>1500000</v>
      </c>
      <c r="AE245" s="16"/>
      <c r="AF245" s="11"/>
      <c r="AG245" s="17"/>
      <c r="AH245" s="225"/>
      <c r="AI245" s="527"/>
      <c r="AJ245" s="16">
        <f t="shared" si="49"/>
        <v>0</v>
      </c>
    </row>
    <row r="246" spans="1:36" ht="11.25" customHeight="1">
      <c r="A246" s="219">
        <v>13600073</v>
      </c>
      <c r="B246" s="220"/>
      <c r="C246" s="287" t="s">
        <v>1390</v>
      </c>
      <c r="D246" s="222">
        <v>0</v>
      </c>
      <c r="E246" s="222">
        <v>0</v>
      </c>
      <c r="F246" s="222">
        <v>0</v>
      </c>
      <c r="G246" s="222">
        <v>0</v>
      </c>
      <c r="H246" s="222">
        <v>0</v>
      </c>
      <c r="I246" s="222">
        <v>0</v>
      </c>
      <c r="J246" s="498">
        <v>0</v>
      </c>
      <c r="K246" s="498">
        <v>0</v>
      </c>
      <c r="L246" s="223">
        <v>0</v>
      </c>
      <c r="M246" s="223">
        <v>0</v>
      </c>
      <c r="N246" s="223">
        <v>0</v>
      </c>
      <c r="O246" s="223">
        <v>0</v>
      </c>
      <c r="P246" s="223">
        <v>0</v>
      </c>
      <c r="Q246" s="222">
        <v>0</v>
      </c>
      <c r="R246" s="351"/>
      <c r="S246" s="309"/>
      <c r="T246" s="309" t="s">
        <v>181</v>
      </c>
      <c r="U246" s="895"/>
      <c r="V246" s="16">
        <v>0</v>
      </c>
      <c r="W246" s="11">
        <v>0</v>
      </c>
      <c r="X246" s="17">
        <v>0</v>
      </c>
      <c r="Y246" s="16"/>
      <c r="Z246" s="11"/>
      <c r="AA246" s="17"/>
      <c r="AB246" s="16">
        <f t="shared" si="51"/>
        <v>0</v>
      </c>
      <c r="AC246" s="11">
        <f t="shared" si="52"/>
        <v>0</v>
      </c>
      <c r="AD246" s="17">
        <f t="shared" si="50"/>
        <v>0</v>
      </c>
      <c r="AE246" s="16"/>
      <c r="AF246" s="11"/>
      <c r="AG246" s="17"/>
      <c r="AH246" s="225"/>
      <c r="AI246" s="527"/>
      <c r="AJ246" s="16">
        <f t="shared" si="49"/>
        <v>0</v>
      </c>
    </row>
    <row r="247" spans="1:36" ht="11.25" customHeight="1">
      <c r="A247" s="219">
        <v>13600403</v>
      </c>
      <c r="B247" s="220"/>
      <c r="C247" s="287" t="s">
        <v>717</v>
      </c>
      <c r="D247" s="222">
        <v>0</v>
      </c>
      <c r="E247" s="222">
        <v>0</v>
      </c>
      <c r="F247" s="222">
        <v>0</v>
      </c>
      <c r="G247" s="222">
        <v>0</v>
      </c>
      <c r="H247" s="222">
        <v>0</v>
      </c>
      <c r="I247" s="222">
        <v>0</v>
      </c>
      <c r="J247" s="498">
        <v>0</v>
      </c>
      <c r="K247" s="498">
        <v>0</v>
      </c>
      <c r="L247" s="223">
        <v>0</v>
      </c>
      <c r="M247" s="223">
        <v>0</v>
      </c>
      <c r="N247" s="223">
        <v>0</v>
      </c>
      <c r="O247" s="223">
        <v>0</v>
      </c>
      <c r="P247" s="223">
        <v>0</v>
      </c>
      <c r="Q247" s="222">
        <v>0</v>
      </c>
      <c r="R247" s="351"/>
      <c r="S247" s="309"/>
      <c r="T247" s="309" t="s">
        <v>181</v>
      </c>
      <c r="U247" s="895"/>
      <c r="V247" s="16">
        <v>0</v>
      </c>
      <c r="W247" s="11">
        <v>0</v>
      </c>
      <c r="X247" s="17">
        <v>0</v>
      </c>
      <c r="Y247" s="16"/>
      <c r="Z247" s="11"/>
      <c r="AA247" s="17"/>
      <c r="AB247" s="16">
        <f t="shared" si="51"/>
        <v>0</v>
      </c>
      <c r="AC247" s="11">
        <f t="shared" si="52"/>
        <v>0</v>
      </c>
      <c r="AD247" s="17">
        <f t="shared" si="50"/>
        <v>0</v>
      </c>
      <c r="AE247" s="16"/>
      <c r="AF247" s="11"/>
      <c r="AG247" s="17"/>
      <c r="AH247" s="225"/>
      <c r="AI247" s="527"/>
      <c r="AJ247" s="16">
        <f t="shared" si="49"/>
        <v>0</v>
      </c>
    </row>
    <row r="248" spans="1:36" ht="11.25" customHeight="1">
      <c r="A248" s="219">
        <v>13600413</v>
      </c>
      <c r="B248" s="220"/>
      <c r="C248" s="287" t="s">
        <v>913</v>
      </c>
      <c r="D248" s="222">
        <v>0</v>
      </c>
      <c r="E248" s="222">
        <v>0</v>
      </c>
      <c r="F248" s="222">
        <v>0</v>
      </c>
      <c r="G248" s="222">
        <v>0</v>
      </c>
      <c r="H248" s="222">
        <v>0</v>
      </c>
      <c r="I248" s="222">
        <v>0</v>
      </c>
      <c r="J248" s="498">
        <v>0</v>
      </c>
      <c r="K248" s="498">
        <v>0</v>
      </c>
      <c r="L248" s="223">
        <v>0</v>
      </c>
      <c r="M248" s="223">
        <v>0</v>
      </c>
      <c r="N248" s="223">
        <v>0</v>
      </c>
      <c r="O248" s="223">
        <v>0</v>
      </c>
      <c r="P248" s="223">
        <v>0</v>
      </c>
      <c r="Q248" s="223">
        <f t="shared" ref="Q248:Q311" si="53">(D248+P248+SUM(E248:O248)*2)/24</f>
        <v>0</v>
      </c>
      <c r="R248" s="351"/>
      <c r="S248" s="309"/>
      <c r="T248" s="309" t="s">
        <v>181</v>
      </c>
      <c r="U248" s="895"/>
      <c r="V248" s="16">
        <v>0</v>
      </c>
      <c r="W248" s="11">
        <v>0</v>
      </c>
      <c r="X248" s="17">
        <v>0</v>
      </c>
      <c r="Y248" s="16"/>
      <c r="Z248" s="11"/>
      <c r="AA248" s="17"/>
      <c r="AB248" s="16">
        <f t="shared" si="51"/>
        <v>0</v>
      </c>
      <c r="AC248" s="11">
        <f t="shared" si="52"/>
        <v>0</v>
      </c>
      <c r="AD248" s="17">
        <f t="shared" si="50"/>
        <v>0</v>
      </c>
      <c r="AE248" s="16"/>
      <c r="AF248" s="11"/>
      <c r="AG248" s="17"/>
      <c r="AH248" s="225"/>
      <c r="AI248" s="527"/>
      <c r="AJ248" s="16">
        <f t="shared" si="49"/>
        <v>0</v>
      </c>
    </row>
    <row r="249" spans="1:36" ht="11.25" customHeight="1">
      <c r="A249" s="282">
        <v>13600423</v>
      </c>
      <c r="B249" s="283"/>
      <c r="C249" s="433" t="s">
        <v>2004</v>
      </c>
      <c r="D249" s="222">
        <v>0</v>
      </c>
      <c r="E249" s="222">
        <v>0</v>
      </c>
      <c r="F249" s="222">
        <v>0</v>
      </c>
      <c r="G249" s="222">
        <v>0</v>
      </c>
      <c r="H249" s="222">
        <v>0</v>
      </c>
      <c r="I249" s="222">
        <v>0</v>
      </c>
      <c r="J249" s="498">
        <v>0</v>
      </c>
      <c r="K249" s="498">
        <v>0</v>
      </c>
      <c r="L249" s="223">
        <v>0</v>
      </c>
      <c r="M249" s="223">
        <v>0</v>
      </c>
      <c r="N249" s="223">
        <v>0</v>
      </c>
      <c r="O249" s="223">
        <v>0</v>
      </c>
      <c r="P249" s="223">
        <v>0</v>
      </c>
      <c r="Q249" s="223">
        <f t="shared" si="53"/>
        <v>0</v>
      </c>
      <c r="R249" s="351"/>
      <c r="S249" s="309"/>
      <c r="T249" s="309" t="s">
        <v>181</v>
      </c>
      <c r="U249" s="895"/>
      <c r="V249" s="16">
        <v>0</v>
      </c>
      <c r="W249" s="11">
        <v>0</v>
      </c>
      <c r="X249" s="17">
        <v>0</v>
      </c>
      <c r="Y249" s="16"/>
      <c r="Z249" s="11"/>
      <c r="AA249" s="17"/>
      <c r="AB249" s="16">
        <f t="shared" si="51"/>
        <v>0</v>
      </c>
      <c r="AC249" s="11">
        <f t="shared" si="52"/>
        <v>0</v>
      </c>
      <c r="AD249" s="17">
        <f>SUM(AB249:AC249)</f>
        <v>0</v>
      </c>
      <c r="AE249" s="16"/>
      <c r="AF249" s="11"/>
      <c r="AG249" s="17"/>
      <c r="AH249" s="225"/>
      <c r="AI249" s="527"/>
      <c r="AJ249" s="16">
        <f t="shared" si="49"/>
        <v>0</v>
      </c>
    </row>
    <row r="250" spans="1:36" ht="11.25" customHeight="1">
      <c r="A250" s="219">
        <v>14100183</v>
      </c>
      <c r="B250" s="220"/>
      <c r="C250" s="287" t="s">
        <v>427</v>
      </c>
      <c r="D250" s="222">
        <v>0</v>
      </c>
      <c r="E250" s="222">
        <v>0</v>
      </c>
      <c r="F250" s="222">
        <v>0</v>
      </c>
      <c r="G250" s="222">
        <v>0</v>
      </c>
      <c r="H250" s="222">
        <v>0</v>
      </c>
      <c r="I250" s="222">
        <v>0</v>
      </c>
      <c r="J250" s="498">
        <v>0</v>
      </c>
      <c r="K250" s="498">
        <v>0</v>
      </c>
      <c r="L250" s="223">
        <v>0</v>
      </c>
      <c r="M250" s="223">
        <v>0</v>
      </c>
      <c r="N250" s="223">
        <v>0</v>
      </c>
      <c r="O250" s="223">
        <v>0</v>
      </c>
      <c r="P250" s="223">
        <v>0</v>
      </c>
      <c r="Q250" s="223">
        <f t="shared" si="53"/>
        <v>0</v>
      </c>
      <c r="R250" s="351"/>
      <c r="S250" s="309"/>
      <c r="T250" s="309" t="s">
        <v>1120</v>
      </c>
      <c r="U250" s="895"/>
      <c r="V250" s="16">
        <v>0</v>
      </c>
      <c r="W250" s="11">
        <v>0</v>
      </c>
      <c r="X250" s="17">
        <v>0</v>
      </c>
      <c r="Y250" s="16"/>
      <c r="Z250" s="11"/>
      <c r="AA250" s="17"/>
      <c r="AB250" s="16"/>
      <c r="AC250" s="11"/>
      <c r="AD250" s="17">
        <f t="shared" si="50"/>
        <v>0</v>
      </c>
      <c r="AE250" s="16">
        <f t="shared" ref="AE250:AG252" si="54">$Q250</f>
        <v>0</v>
      </c>
      <c r="AF250" s="11">
        <f t="shared" si="54"/>
        <v>0</v>
      </c>
      <c r="AG250" s="17">
        <f t="shared" si="54"/>
        <v>0</v>
      </c>
      <c r="AH250" s="225"/>
      <c r="AI250" s="527"/>
      <c r="AJ250" s="16">
        <f t="shared" si="49"/>
        <v>0</v>
      </c>
    </row>
    <row r="251" spans="1:36" ht="11.25" customHeight="1">
      <c r="A251" s="219">
        <v>14100301</v>
      </c>
      <c r="B251" s="220"/>
      <c r="C251" s="287" t="s">
        <v>139</v>
      </c>
      <c r="D251" s="222">
        <v>0</v>
      </c>
      <c r="E251" s="222">
        <v>0</v>
      </c>
      <c r="F251" s="222">
        <v>0</v>
      </c>
      <c r="G251" s="222">
        <v>0</v>
      </c>
      <c r="H251" s="222">
        <v>0</v>
      </c>
      <c r="I251" s="222">
        <v>0</v>
      </c>
      <c r="J251" s="498">
        <v>0</v>
      </c>
      <c r="K251" s="498">
        <v>0</v>
      </c>
      <c r="L251" s="223">
        <v>0</v>
      </c>
      <c r="M251" s="223">
        <v>0</v>
      </c>
      <c r="N251" s="223">
        <v>0</v>
      </c>
      <c r="O251" s="223">
        <v>0</v>
      </c>
      <c r="P251" s="223">
        <v>0</v>
      </c>
      <c r="Q251" s="223">
        <f t="shared" si="53"/>
        <v>0</v>
      </c>
      <c r="R251" s="351"/>
      <c r="S251" s="309"/>
      <c r="T251" s="309" t="s">
        <v>1120</v>
      </c>
      <c r="U251" s="895"/>
      <c r="V251" s="16">
        <v>0</v>
      </c>
      <c r="W251" s="11">
        <v>0</v>
      </c>
      <c r="X251" s="17">
        <v>0</v>
      </c>
      <c r="Y251" s="16"/>
      <c r="Z251" s="11"/>
      <c r="AA251" s="17"/>
      <c r="AB251" s="16"/>
      <c r="AC251" s="11"/>
      <c r="AD251" s="17">
        <f t="shared" si="50"/>
        <v>0</v>
      </c>
      <c r="AE251" s="16">
        <f t="shared" si="54"/>
        <v>0</v>
      </c>
      <c r="AF251" s="11">
        <f t="shared" si="54"/>
        <v>0</v>
      </c>
      <c r="AG251" s="17">
        <f t="shared" si="54"/>
        <v>0</v>
      </c>
      <c r="AH251" s="225"/>
      <c r="AI251" s="527"/>
      <c r="AJ251" s="16">
        <f t="shared" si="49"/>
        <v>0</v>
      </c>
    </row>
    <row r="252" spans="1:36" ht="11.25" customHeight="1">
      <c r="A252" s="219">
        <v>14100311</v>
      </c>
      <c r="B252" s="220"/>
      <c r="C252" s="287" t="s">
        <v>1596</v>
      </c>
      <c r="D252" s="222">
        <v>3312955.02</v>
      </c>
      <c r="E252" s="222">
        <v>3312955.02</v>
      </c>
      <c r="F252" s="222">
        <v>3312955.02</v>
      </c>
      <c r="G252" s="222">
        <v>3312955.02</v>
      </c>
      <c r="H252" s="222">
        <v>3307509.42</v>
      </c>
      <c r="I252" s="222">
        <v>3307509.42</v>
      </c>
      <c r="J252" s="498">
        <v>3307509.42</v>
      </c>
      <c r="K252" s="498">
        <v>3259692.33</v>
      </c>
      <c r="L252" s="223">
        <v>3259692.33</v>
      </c>
      <c r="M252" s="223">
        <v>3259692.33</v>
      </c>
      <c r="N252" s="223">
        <v>3259692.33</v>
      </c>
      <c r="O252" s="223">
        <v>3259692.33</v>
      </c>
      <c r="P252" s="223">
        <v>3259692.33</v>
      </c>
      <c r="Q252" s="223">
        <f t="shared" si="53"/>
        <v>3287181.553749999</v>
      </c>
      <c r="R252" s="351"/>
      <c r="S252" s="309"/>
      <c r="T252" s="309" t="s">
        <v>1120</v>
      </c>
      <c r="U252" s="895"/>
      <c r="V252" s="16">
        <v>0</v>
      </c>
      <c r="W252" s="11">
        <v>0</v>
      </c>
      <c r="X252" s="17">
        <v>0</v>
      </c>
      <c r="Y252" s="16"/>
      <c r="Z252" s="11"/>
      <c r="AA252" s="17"/>
      <c r="AB252" s="16"/>
      <c r="AC252" s="11"/>
      <c r="AD252" s="17">
        <f>SUM(AB252:AC252)</f>
        <v>0</v>
      </c>
      <c r="AE252" s="16">
        <f t="shared" si="54"/>
        <v>3287181.553749999</v>
      </c>
      <c r="AF252" s="11">
        <f t="shared" si="54"/>
        <v>3287181.553749999</v>
      </c>
      <c r="AG252" s="17">
        <f t="shared" si="54"/>
        <v>3287181.553749999</v>
      </c>
      <c r="AH252" s="225"/>
      <c r="AI252" s="527"/>
      <c r="AJ252" s="16">
        <f t="shared" si="49"/>
        <v>0</v>
      </c>
    </row>
    <row r="253" spans="1:36" ht="11.25" customHeight="1">
      <c r="A253" s="219">
        <v>14200003</v>
      </c>
      <c r="B253" s="220"/>
      <c r="C253" s="287" t="s">
        <v>322</v>
      </c>
      <c r="D253" s="222">
        <v>-11430.81</v>
      </c>
      <c r="E253" s="222">
        <v>-659.5</v>
      </c>
      <c r="F253" s="222">
        <v>0</v>
      </c>
      <c r="G253" s="222">
        <v>0</v>
      </c>
      <c r="H253" s="222">
        <v>0</v>
      </c>
      <c r="I253" s="222">
        <v>0</v>
      </c>
      <c r="J253" s="498">
        <v>0</v>
      </c>
      <c r="K253" s="498">
        <v>-26782.04</v>
      </c>
      <c r="L253" s="223">
        <v>-498.1</v>
      </c>
      <c r="M253" s="223">
        <v>0</v>
      </c>
      <c r="N253" s="223">
        <v>-86.01</v>
      </c>
      <c r="O253" s="223">
        <v>0</v>
      </c>
      <c r="P253" s="223">
        <v>0</v>
      </c>
      <c r="Q253" s="223">
        <f t="shared" si="53"/>
        <v>-2811.7545833333334</v>
      </c>
      <c r="R253" s="351"/>
      <c r="S253" s="309"/>
      <c r="T253" s="309"/>
      <c r="U253" s="895"/>
      <c r="V253" s="16">
        <v>0</v>
      </c>
      <c r="W253" s="11">
        <v>0</v>
      </c>
      <c r="X253" s="17">
        <v>0</v>
      </c>
      <c r="Y253" s="16"/>
      <c r="Z253" s="11"/>
      <c r="AA253" s="17"/>
      <c r="AB253" s="16"/>
      <c r="AC253" s="11"/>
      <c r="AD253" s="17">
        <f t="shared" si="50"/>
        <v>0</v>
      </c>
      <c r="AE253" s="16">
        <v>0</v>
      </c>
      <c r="AF253" s="11">
        <v>0</v>
      </c>
      <c r="AG253" s="17">
        <v>0</v>
      </c>
      <c r="AH253" s="229">
        <f>Q253</f>
        <v>-2811.7545833333334</v>
      </c>
      <c r="AI253" s="527"/>
      <c r="AJ253" s="16">
        <f t="shared" si="49"/>
        <v>0</v>
      </c>
    </row>
    <row r="254" spans="1:36" ht="11.25" customHeight="1">
      <c r="A254" s="219">
        <v>14200010</v>
      </c>
      <c r="C254" s="287" t="s">
        <v>2363</v>
      </c>
      <c r="D254" s="222">
        <v>0</v>
      </c>
      <c r="E254" s="222">
        <v>0</v>
      </c>
      <c r="F254" s="222">
        <v>0</v>
      </c>
      <c r="G254" s="222">
        <v>0</v>
      </c>
      <c r="H254" s="222">
        <v>0</v>
      </c>
      <c r="I254" s="222">
        <v>0</v>
      </c>
      <c r="J254" s="498">
        <v>0</v>
      </c>
      <c r="K254" s="498">
        <v>0</v>
      </c>
      <c r="L254" s="223">
        <v>0</v>
      </c>
      <c r="M254" s="223">
        <v>0</v>
      </c>
      <c r="N254" s="223">
        <v>0</v>
      </c>
      <c r="O254" s="223">
        <v>0</v>
      </c>
      <c r="P254" s="223">
        <v>0</v>
      </c>
      <c r="Q254" s="223">
        <f t="shared" si="53"/>
        <v>0</v>
      </c>
      <c r="R254" s="351"/>
      <c r="S254" s="309"/>
      <c r="T254" s="309" t="s">
        <v>1809</v>
      </c>
      <c r="U254" s="895"/>
      <c r="V254" s="16">
        <v>0</v>
      </c>
      <c r="W254" s="11">
        <v>0</v>
      </c>
      <c r="X254" s="17">
        <v>0</v>
      </c>
      <c r="Y254" s="16"/>
      <c r="Z254" s="11"/>
      <c r="AA254" s="17"/>
      <c r="AB254" s="16"/>
      <c r="AC254" s="11"/>
      <c r="AD254" s="17">
        <f t="shared" si="50"/>
        <v>0</v>
      </c>
      <c r="AE254" s="16">
        <f>$Q254</f>
        <v>0</v>
      </c>
      <c r="AF254" s="11">
        <f>$Q254</f>
        <v>0</v>
      </c>
      <c r="AG254" s="17">
        <f>$Q254</f>
        <v>0</v>
      </c>
      <c r="AH254" s="225"/>
      <c r="AI254" s="527"/>
      <c r="AJ254" s="16">
        <f t="shared" si="49"/>
        <v>0</v>
      </c>
    </row>
    <row r="255" spans="1:36" ht="11.25" customHeight="1">
      <c r="A255" s="219">
        <v>14200011</v>
      </c>
      <c r="B255" s="220"/>
      <c r="C255" s="287" t="s">
        <v>405</v>
      </c>
      <c r="D255" s="222">
        <v>0</v>
      </c>
      <c r="E255" s="222">
        <v>0</v>
      </c>
      <c r="F255" s="222">
        <v>0</v>
      </c>
      <c r="G255" s="222">
        <v>0</v>
      </c>
      <c r="H255" s="222">
        <v>0</v>
      </c>
      <c r="I255" s="222">
        <v>0</v>
      </c>
      <c r="J255" s="498">
        <v>0</v>
      </c>
      <c r="K255" s="498">
        <v>0</v>
      </c>
      <c r="L255" s="223">
        <v>0</v>
      </c>
      <c r="M255" s="223">
        <v>0</v>
      </c>
      <c r="N255" s="223">
        <v>0</v>
      </c>
      <c r="O255" s="223">
        <v>0</v>
      </c>
      <c r="P255" s="223">
        <v>0</v>
      </c>
      <c r="Q255" s="223">
        <f t="shared" si="53"/>
        <v>0</v>
      </c>
      <c r="R255" s="351"/>
      <c r="S255" s="309"/>
      <c r="T255" s="309"/>
      <c r="U255" s="895"/>
      <c r="V255" s="16">
        <v>0</v>
      </c>
      <c r="W255" s="11">
        <v>0</v>
      </c>
      <c r="X255" s="17">
        <v>0</v>
      </c>
      <c r="Y255" s="16"/>
      <c r="Z255" s="11"/>
      <c r="AA255" s="17"/>
      <c r="AB255" s="16"/>
      <c r="AC255" s="11"/>
      <c r="AD255" s="17">
        <f t="shared" si="50"/>
        <v>0</v>
      </c>
      <c r="AE255" s="16">
        <v>0</v>
      </c>
      <c r="AF255" s="11">
        <v>0</v>
      </c>
      <c r="AG255" s="17">
        <v>0</v>
      </c>
      <c r="AH255" s="229">
        <f>Q255</f>
        <v>0</v>
      </c>
      <c r="AI255" s="527"/>
      <c r="AJ255" s="16">
        <f t="shared" si="49"/>
        <v>0</v>
      </c>
    </row>
    <row r="256" spans="1:36" ht="11.25" customHeight="1">
      <c r="A256" s="219">
        <v>14200012</v>
      </c>
      <c r="B256" s="220"/>
      <c r="C256" s="287" t="s">
        <v>2318</v>
      </c>
      <c r="D256" s="222">
        <v>0</v>
      </c>
      <c r="E256" s="222">
        <v>0</v>
      </c>
      <c r="F256" s="222">
        <v>0</v>
      </c>
      <c r="G256" s="222">
        <v>0</v>
      </c>
      <c r="H256" s="222">
        <v>0</v>
      </c>
      <c r="I256" s="222">
        <v>0</v>
      </c>
      <c r="J256" s="498">
        <v>0</v>
      </c>
      <c r="K256" s="498">
        <v>0</v>
      </c>
      <c r="L256" s="223">
        <v>0</v>
      </c>
      <c r="M256" s="223">
        <v>0</v>
      </c>
      <c r="N256" s="223">
        <v>0</v>
      </c>
      <c r="O256" s="223">
        <v>0</v>
      </c>
      <c r="P256" s="223">
        <v>0</v>
      </c>
      <c r="Q256" s="223">
        <f t="shared" si="53"/>
        <v>0</v>
      </c>
      <c r="R256" s="351"/>
      <c r="S256" s="309"/>
      <c r="T256" s="309"/>
      <c r="U256" s="895"/>
      <c r="V256" s="16">
        <v>0</v>
      </c>
      <c r="W256" s="11">
        <v>0</v>
      </c>
      <c r="X256" s="17">
        <v>0</v>
      </c>
      <c r="Y256" s="16"/>
      <c r="Z256" s="11"/>
      <c r="AA256" s="17"/>
      <c r="AB256" s="16"/>
      <c r="AC256" s="11"/>
      <c r="AD256" s="17">
        <f t="shared" si="50"/>
        <v>0</v>
      </c>
      <c r="AE256" s="16">
        <v>0</v>
      </c>
      <c r="AF256" s="11">
        <v>0</v>
      </c>
      <c r="AG256" s="17">
        <v>0</v>
      </c>
      <c r="AH256" s="229">
        <f>Q256</f>
        <v>0</v>
      </c>
      <c r="AI256" s="527"/>
      <c r="AJ256" s="16">
        <f t="shared" ref="AJ256:AJ287" si="55">Q256-X256-AA256-AD256-AG256-AH256</f>
        <v>0</v>
      </c>
    </row>
    <row r="257" spans="1:36" ht="11.25" customHeight="1">
      <c r="A257" s="219">
        <v>14200020</v>
      </c>
      <c r="C257" s="287" t="s">
        <v>2364</v>
      </c>
      <c r="D257" s="222">
        <v>0</v>
      </c>
      <c r="E257" s="222">
        <v>0</v>
      </c>
      <c r="F257" s="222">
        <v>0</v>
      </c>
      <c r="G257" s="222">
        <v>0</v>
      </c>
      <c r="H257" s="222">
        <v>0</v>
      </c>
      <c r="I257" s="222">
        <v>0</v>
      </c>
      <c r="J257" s="498">
        <v>0</v>
      </c>
      <c r="K257" s="498">
        <v>0</v>
      </c>
      <c r="L257" s="223">
        <v>0</v>
      </c>
      <c r="M257" s="223">
        <v>0</v>
      </c>
      <c r="N257" s="223">
        <v>0</v>
      </c>
      <c r="O257" s="223">
        <v>0</v>
      </c>
      <c r="P257" s="223">
        <v>0</v>
      </c>
      <c r="Q257" s="223">
        <f t="shared" si="53"/>
        <v>0</v>
      </c>
      <c r="R257" s="351"/>
      <c r="S257" s="309"/>
      <c r="T257" s="309" t="s">
        <v>1809</v>
      </c>
      <c r="U257" s="895"/>
      <c r="V257" s="16">
        <v>0</v>
      </c>
      <c r="W257" s="11">
        <v>0</v>
      </c>
      <c r="X257" s="17">
        <v>0</v>
      </c>
      <c r="Y257" s="16"/>
      <c r="Z257" s="11"/>
      <c r="AA257" s="17"/>
      <c r="AB257" s="16"/>
      <c r="AC257" s="11"/>
      <c r="AD257" s="17">
        <f t="shared" si="50"/>
        <v>0</v>
      </c>
      <c r="AE257" s="16">
        <f>$Q257</f>
        <v>0</v>
      </c>
      <c r="AF257" s="11">
        <f>$Q257</f>
        <v>0</v>
      </c>
      <c r="AG257" s="17">
        <f>$Q257</f>
        <v>0</v>
      </c>
      <c r="AH257" s="225"/>
      <c r="AI257" s="527"/>
      <c r="AJ257" s="16">
        <f t="shared" si="55"/>
        <v>0</v>
      </c>
    </row>
    <row r="258" spans="1:36" ht="11.25" customHeight="1">
      <c r="A258" s="219">
        <v>14200033</v>
      </c>
      <c r="B258" s="220"/>
      <c r="C258" s="287" t="s">
        <v>323</v>
      </c>
      <c r="D258" s="222">
        <v>0</v>
      </c>
      <c r="E258" s="222">
        <v>0</v>
      </c>
      <c r="F258" s="222">
        <v>0</v>
      </c>
      <c r="G258" s="222">
        <v>0</v>
      </c>
      <c r="H258" s="222">
        <v>0</v>
      </c>
      <c r="I258" s="222">
        <v>0</v>
      </c>
      <c r="J258" s="498">
        <v>0</v>
      </c>
      <c r="K258" s="498">
        <v>0</v>
      </c>
      <c r="L258" s="223">
        <v>0</v>
      </c>
      <c r="M258" s="223">
        <v>0</v>
      </c>
      <c r="N258" s="223">
        <v>0</v>
      </c>
      <c r="O258" s="223">
        <v>0</v>
      </c>
      <c r="P258" s="223">
        <v>0</v>
      </c>
      <c r="Q258" s="223">
        <f t="shared" si="53"/>
        <v>0</v>
      </c>
      <c r="R258" s="351"/>
      <c r="S258" s="309"/>
      <c r="T258" s="309">
        <v>44</v>
      </c>
      <c r="U258" s="895"/>
      <c r="V258" s="16">
        <v>0</v>
      </c>
      <c r="W258" s="11">
        <v>0</v>
      </c>
      <c r="X258" s="17">
        <v>0</v>
      </c>
      <c r="Y258" s="16"/>
      <c r="Z258" s="11"/>
      <c r="AA258" s="17"/>
      <c r="AB258" s="16"/>
      <c r="AC258" s="11"/>
      <c r="AD258" s="17">
        <f t="shared" si="50"/>
        <v>0</v>
      </c>
      <c r="AE258" s="16">
        <v>0</v>
      </c>
      <c r="AF258" s="11">
        <v>0</v>
      </c>
      <c r="AG258" s="17">
        <v>0</v>
      </c>
      <c r="AH258" s="225"/>
      <c r="AI258" s="527"/>
      <c r="AJ258" s="16">
        <f t="shared" si="55"/>
        <v>0</v>
      </c>
    </row>
    <row r="259" spans="1:36" ht="11.25" customHeight="1">
      <c r="A259" s="219">
        <v>14200043</v>
      </c>
      <c r="B259" s="220"/>
      <c r="C259" s="287" t="s">
        <v>1285</v>
      </c>
      <c r="D259" s="222">
        <v>0</v>
      </c>
      <c r="E259" s="222">
        <v>0</v>
      </c>
      <c r="F259" s="222">
        <v>0</v>
      </c>
      <c r="G259" s="222">
        <v>0</v>
      </c>
      <c r="H259" s="222">
        <v>0</v>
      </c>
      <c r="I259" s="222">
        <v>0</v>
      </c>
      <c r="J259" s="498">
        <v>0</v>
      </c>
      <c r="K259" s="498">
        <v>0</v>
      </c>
      <c r="L259" s="223">
        <v>0</v>
      </c>
      <c r="M259" s="223">
        <v>0</v>
      </c>
      <c r="N259" s="223">
        <v>0</v>
      </c>
      <c r="O259" s="223">
        <v>0</v>
      </c>
      <c r="P259" s="223">
        <v>0</v>
      </c>
      <c r="Q259" s="223">
        <f t="shared" si="53"/>
        <v>0</v>
      </c>
      <c r="R259" s="351"/>
      <c r="S259" s="309"/>
      <c r="T259" s="309">
        <v>44</v>
      </c>
      <c r="U259" s="895"/>
      <c r="V259" s="16">
        <v>0</v>
      </c>
      <c r="W259" s="11">
        <v>0</v>
      </c>
      <c r="X259" s="17">
        <v>0</v>
      </c>
      <c r="Y259" s="16"/>
      <c r="Z259" s="11"/>
      <c r="AA259" s="17"/>
      <c r="AB259" s="16"/>
      <c r="AC259" s="11"/>
      <c r="AD259" s="17">
        <f t="shared" si="50"/>
        <v>0</v>
      </c>
      <c r="AE259" s="16">
        <v>0</v>
      </c>
      <c r="AF259" s="11">
        <v>0</v>
      </c>
      <c r="AG259" s="17">
        <v>0</v>
      </c>
      <c r="AH259" s="225"/>
      <c r="AI259" s="527"/>
      <c r="AJ259" s="16">
        <f t="shared" si="55"/>
        <v>0</v>
      </c>
    </row>
    <row r="260" spans="1:36" ht="11.25" customHeight="1">
      <c r="A260" s="219">
        <v>14200052</v>
      </c>
      <c r="B260" s="220"/>
      <c r="C260" s="287" t="s">
        <v>754</v>
      </c>
      <c r="D260" s="222">
        <v>0</v>
      </c>
      <c r="E260" s="222">
        <v>0</v>
      </c>
      <c r="F260" s="222">
        <v>0</v>
      </c>
      <c r="G260" s="222">
        <v>0</v>
      </c>
      <c r="H260" s="222">
        <v>0</v>
      </c>
      <c r="I260" s="222">
        <v>0</v>
      </c>
      <c r="J260" s="498">
        <v>0</v>
      </c>
      <c r="K260" s="498">
        <v>0</v>
      </c>
      <c r="L260" s="223">
        <v>0</v>
      </c>
      <c r="M260" s="223">
        <v>0</v>
      </c>
      <c r="N260" s="223">
        <v>0</v>
      </c>
      <c r="O260" s="223">
        <v>0</v>
      </c>
      <c r="P260" s="223">
        <v>0</v>
      </c>
      <c r="Q260" s="223">
        <f t="shared" si="53"/>
        <v>0</v>
      </c>
      <c r="R260" s="351"/>
      <c r="S260" s="309"/>
      <c r="T260" s="309"/>
      <c r="U260" s="895"/>
      <c r="V260" s="16">
        <v>0</v>
      </c>
      <c r="W260" s="11">
        <v>0</v>
      </c>
      <c r="X260" s="17">
        <v>0</v>
      </c>
      <c r="Y260" s="16"/>
      <c r="Z260" s="11"/>
      <c r="AA260" s="17"/>
      <c r="AB260" s="16"/>
      <c r="AC260" s="11"/>
      <c r="AD260" s="17">
        <f t="shared" si="50"/>
        <v>0</v>
      </c>
      <c r="AE260" s="16">
        <v>0</v>
      </c>
      <c r="AF260" s="11">
        <v>0</v>
      </c>
      <c r="AG260" s="17">
        <v>0</v>
      </c>
      <c r="AH260" s="229">
        <f>Q260</f>
        <v>0</v>
      </c>
      <c r="AI260" s="527"/>
      <c r="AJ260" s="16">
        <f t="shared" si="55"/>
        <v>0</v>
      </c>
    </row>
    <row r="261" spans="1:36" ht="11.25" customHeight="1">
      <c r="A261" s="219">
        <v>14200061</v>
      </c>
      <c r="B261" s="220"/>
      <c r="C261" s="287" t="s">
        <v>2365</v>
      </c>
      <c r="D261" s="222">
        <v>0</v>
      </c>
      <c r="E261" s="222">
        <v>0</v>
      </c>
      <c r="F261" s="222">
        <v>0</v>
      </c>
      <c r="G261" s="222">
        <v>0</v>
      </c>
      <c r="H261" s="222">
        <v>0</v>
      </c>
      <c r="I261" s="222">
        <v>0</v>
      </c>
      <c r="J261" s="498">
        <v>0</v>
      </c>
      <c r="K261" s="498">
        <v>0</v>
      </c>
      <c r="L261" s="223">
        <v>0</v>
      </c>
      <c r="M261" s="223">
        <v>0</v>
      </c>
      <c r="N261" s="223">
        <v>0</v>
      </c>
      <c r="O261" s="223">
        <v>0</v>
      </c>
      <c r="P261" s="223">
        <v>0</v>
      </c>
      <c r="Q261" s="223">
        <f t="shared" si="53"/>
        <v>0</v>
      </c>
      <c r="R261" s="351"/>
      <c r="S261" s="309"/>
      <c r="T261" s="309" t="s">
        <v>1120</v>
      </c>
      <c r="U261" s="895"/>
      <c r="V261" s="16">
        <v>0</v>
      </c>
      <c r="W261" s="11">
        <v>0</v>
      </c>
      <c r="X261" s="17">
        <v>0</v>
      </c>
      <c r="Y261" s="16"/>
      <c r="Z261" s="11"/>
      <c r="AA261" s="17"/>
      <c r="AB261" s="16"/>
      <c r="AC261" s="11"/>
      <c r="AD261" s="17">
        <f t="shared" si="50"/>
        <v>0</v>
      </c>
      <c r="AE261" s="16">
        <f t="shared" ref="AE261:AG263" si="56">$Q261</f>
        <v>0</v>
      </c>
      <c r="AF261" s="11">
        <f t="shared" si="56"/>
        <v>0</v>
      </c>
      <c r="AG261" s="17">
        <f t="shared" si="56"/>
        <v>0</v>
      </c>
      <c r="AH261" s="225"/>
      <c r="AI261" s="527"/>
      <c r="AJ261" s="16">
        <f t="shared" si="55"/>
        <v>0</v>
      </c>
    </row>
    <row r="262" spans="1:36" ht="11.25" customHeight="1">
      <c r="A262" s="219">
        <v>14200062</v>
      </c>
      <c r="B262" s="220"/>
      <c r="C262" s="287" t="s">
        <v>2366</v>
      </c>
      <c r="D262" s="222">
        <v>0</v>
      </c>
      <c r="E262" s="222">
        <v>0</v>
      </c>
      <c r="F262" s="222">
        <v>0</v>
      </c>
      <c r="G262" s="222">
        <v>0</v>
      </c>
      <c r="H262" s="222">
        <v>0</v>
      </c>
      <c r="I262" s="222">
        <v>0</v>
      </c>
      <c r="J262" s="498">
        <v>0</v>
      </c>
      <c r="K262" s="498">
        <v>0</v>
      </c>
      <c r="L262" s="223">
        <v>0</v>
      </c>
      <c r="M262" s="223">
        <v>0</v>
      </c>
      <c r="N262" s="223">
        <v>0</v>
      </c>
      <c r="O262" s="223">
        <v>0</v>
      </c>
      <c r="P262" s="223">
        <v>0</v>
      </c>
      <c r="Q262" s="223">
        <f t="shared" si="53"/>
        <v>0</v>
      </c>
      <c r="R262" s="351"/>
      <c r="S262" s="309"/>
      <c r="T262" s="309" t="s">
        <v>1120</v>
      </c>
      <c r="U262" s="895"/>
      <c r="V262" s="16">
        <v>0</v>
      </c>
      <c r="W262" s="11">
        <v>0</v>
      </c>
      <c r="X262" s="17">
        <v>0</v>
      </c>
      <c r="Y262" s="16"/>
      <c r="Z262" s="11"/>
      <c r="AA262" s="17"/>
      <c r="AB262" s="16"/>
      <c r="AC262" s="11"/>
      <c r="AD262" s="17">
        <f t="shared" si="50"/>
        <v>0</v>
      </c>
      <c r="AE262" s="16">
        <f t="shared" si="56"/>
        <v>0</v>
      </c>
      <c r="AF262" s="11">
        <f t="shared" si="56"/>
        <v>0</v>
      </c>
      <c r="AG262" s="17">
        <f t="shared" si="56"/>
        <v>0</v>
      </c>
      <c r="AH262" s="225"/>
      <c r="AI262" s="527"/>
      <c r="AJ262" s="16">
        <f t="shared" si="55"/>
        <v>0</v>
      </c>
    </row>
    <row r="263" spans="1:36" ht="11.25" customHeight="1">
      <c r="A263" s="219">
        <v>14200063</v>
      </c>
      <c r="B263" s="220"/>
      <c r="C263" s="287" t="s">
        <v>1741</v>
      </c>
      <c r="D263" s="222">
        <v>0</v>
      </c>
      <c r="E263" s="222">
        <v>0</v>
      </c>
      <c r="F263" s="222">
        <v>0</v>
      </c>
      <c r="G263" s="222">
        <v>0</v>
      </c>
      <c r="H263" s="222">
        <v>0</v>
      </c>
      <c r="I263" s="222">
        <v>0</v>
      </c>
      <c r="J263" s="498">
        <v>0</v>
      </c>
      <c r="K263" s="498">
        <v>0</v>
      </c>
      <c r="L263" s="223">
        <v>0</v>
      </c>
      <c r="M263" s="223">
        <v>0</v>
      </c>
      <c r="N263" s="223">
        <v>0</v>
      </c>
      <c r="O263" s="223">
        <v>0</v>
      </c>
      <c r="P263" s="223">
        <v>0</v>
      </c>
      <c r="Q263" s="223">
        <f t="shared" si="53"/>
        <v>0</v>
      </c>
      <c r="R263" s="351"/>
      <c r="S263" s="309"/>
      <c r="T263" s="309" t="s">
        <v>1120</v>
      </c>
      <c r="U263" s="895"/>
      <c r="V263" s="16">
        <v>0</v>
      </c>
      <c r="W263" s="11">
        <v>0</v>
      </c>
      <c r="X263" s="17">
        <v>0</v>
      </c>
      <c r="Y263" s="16"/>
      <c r="Z263" s="11"/>
      <c r="AA263" s="17"/>
      <c r="AB263" s="16"/>
      <c r="AC263" s="11"/>
      <c r="AD263" s="17">
        <f t="shared" si="50"/>
        <v>0</v>
      </c>
      <c r="AE263" s="16">
        <f t="shared" si="56"/>
        <v>0</v>
      </c>
      <c r="AF263" s="11">
        <f t="shared" si="56"/>
        <v>0</v>
      </c>
      <c r="AG263" s="17">
        <f t="shared" si="56"/>
        <v>0</v>
      </c>
      <c r="AH263" s="225"/>
      <c r="AI263" s="527"/>
      <c r="AJ263" s="16">
        <f t="shared" si="55"/>
        <v>0</v>
      </c>
    </row>
    <row r="264" spans="1:36" ht="11.25" customHeight="1">
      <c r="A264" s="219">
        <v>14200073</v>
      </c>
      <c r="B264" s="220"/>
      <c r="C264" s="287" t="s">
        <v>1071</v>
      </c>
      <c r="D264" s="222">
        <v>0</v>
      </c>
      <c r="E264" s="222">
        <v>0</v>
      </c>
      <c r="F264" s="222">
        <v>0</v>
      </c>
      <c r="G264" s="222">
        <v>0</v>
      </c>
      <c r="H264" s="222">
        <v>0</v>
      </c>
      <c r="I264" s="222">
        <v>0</v>
      </c>
      <c r="J264" s="498">
        <v>0</v>
      </c>
      <c r="K264" s="498">
        <v>0</v>
      </c>
      <c r="L264" s="223">
        <v>0</v>
      </c>
      <c r="M264" s="223">
        <v>0</v>
      </c>
      <c r="N264" s="223">
        <v>0</v>
      </c>
      <c r="O264" s="223">
        <v>0</v>
      </c>
      <c r="P264" s="223">
        <v>0</v>
      </c>
      <c r="Q264" s="223">
        <f t="shared" si="53"/>
        <v>0</v>
      </c>
      <c r="R264" s="351"/>
      <c r="S264" s="309"/>
      <c r="T264" s="309">
        <v>9</v>
      </c>
      <c r="U264" s="895"/>
      <c r="V264" s="16">
        <v>0</v>
      </c>
      <c r="W264" s="11">
        <v>0</v>
      </c>
      <c r="X264" s="17">
        <v>0</v>
      </c>
      <c r="Y264" s="16"/>
      <c r="Z264" s="11"/>
      <c r="AA264" s="17"/>
      <c r="AB264" s="16"/>
      <c r="AC264" s="11"/>
      <c r="AD264" s="17">
        <f t="shared" si="50"/>
        <v>0</v>
      </c>
      <c r="AE264" s="16">
        <v>0</v>
      </c>
      <c r="AF264" s="11">
        <v>0</v>
      </c>
      <c r="AG264" s="17">
        <v>0</v>
      </c>
      <c r="AH264" s="225"/>
      <c r="AI264" s="527"/>
      <c r="AJ264" s="16">
        <f t="shared" si="55"/>
        <v>0</v>
      </c>
    </row>
    <row r="265" spans="1:36" ht="11.25" customHeight="1">
      <c r="A265" s="219">
        <v>14200101</v>
      </c>
      <c r="B265" s="220"/>
      <c r="C265" s="287" t="s">
        <v>829</v>
      </c>
      <c r="D265" s="222">
        <v>0</v>
      </c>
      <c r="E265" s="222">
        <v>0</v>
      </c>
      <c r="F265" s="222">
        <v>0</v>
      </c>
      <c r="G265" s="222">
        <v>0</v>
      </c>
      <c r="H265" s="222">
        <v>0</v>
      </c>
      <c r="I265" s="222">
        <v>0</v>
      </c>
      <c r="J265" s="498">
        <v>0</v>
      </c>
      <c r="K265" s="498">
        <v>0</v>
      </c>
      <c r="L265" s="223">
        <v>0</v>
      </c>
      <c r="M265" s="223">
        <v>0</v>
      </c>
      <c r="N265" s="223">
        <v>0</v>
      </c>
      <c r="O265" s="223">
        <v>0</v>
      </c>
      <c r="P265" s="223">
        <v>0</v>
      </c>
      <c r="Q265" s="223">
        <f t="shared" si="53"/>
        <v>0</v>
      </c>
      <c r="R265" s="351"/>
      <c r="S265" s="309"/>
      <c r="T265" s="309" t="s">
        <v>1120</v>
      </c>
      <c r="U265" s="895"/>
      <c r="V265" s="16">
        <v>0</v>
      </c>
      <c r="W265" s="11">
        <v>0</v>
      </c>
      <c r="X265" s="17">
        <v>0</v>
      </c>
      <c r="Y265" s="16"/>
      <c r="Z265" s="11"/>
      <c r="AA265" s="17"/>
      <c r="AB265" s="16"/>
      <c r="AC265" s="11"/>
      <c r="AD265" s="17">
        <f t="shared" si="50"/>
        <v>0</v>
      </c>
      <c r="AE265" s="16">
        <f t="shared" ref="AE265:AG266" si="57">$Q265</f>
        <v>0</v>
      </c>
      <c r="AF265" s="11">
        <f t="shared" si="57"/>
        <v>0</v>
      </c>
      <c r="AG265" s="17">
        <f t="shared" si="57"/>
        <v>0</v>
      </c>
      <c r="AH265" s="225"/>
      <c r="AI265" s="527"/>
      <c r="AJ265" s="16">
        <f t="shared" si="55"/>
        <v>0</v>
      </c>
    </row>
    <row r="266" spans="1:36" ht="11.25" customHeight="1">
      <c r="A266" s="219">
        <v>14200102</v>
      </c>
      <c r="B266" s="220"/>
      <c r="C266" s="287" t="s">
        <v>830</v>
      </c>
      <c r="D266" s="222">
        <v>0</v>
      </c>
      <c r="E266" s="222">
        <v>0</v>
      </c>
      <c r="F266" s="222">
        <v>0</v>
      </c>
      <c r="G266" s="222">
        <v>0</v>
      </c>
      <c r="H266" s="222">
        <v>0</v>
      </c>
      <c r="I266" s="222">
        <v>0</v>
      </c>
      <c r="J266" s="498">
        <v>0</v>
      </c>
      <c r="K266" s="498">
        <v>0</v>
      </c>
      <c r="L266" s="223">
        <v>0</v>
      </c>
      <c r="M266" s="223">
        <v>0</v>
      </c>
      <c r="N266" s="223">
        <v>0</v>
      </c>
      <c r="O266" s="223">
        <v>0</v>
      </c>
      <c r="P266" s="223">
        <v>0</v>
      </c>
      <c r="Q266" s="223">
        <f t="shared" si="53"/>
        <v>0</v>
      </c>
      <c r="R266" s="351"/>
      <c r="S266" s="309"/>
      <c r="T266" s="309" t="s">
        <v>1120</v>
      </c>
      <c r="U266" s="895"/>
      <c r="V266" s="16">
        <v>0</v>
      </c>
      <c r="W266" s="11">
        <v>0</v>
      </c>
      <c r="X266" s="17">
        <v>0</v>
      </c>
      <c r="Y266" s="16"/>
      <c r="Z266" s="11"/>
      <c r="AA266" s="17"/>
      <c r="AB266" s="16"/>
      <c r="AC266" s="11"/>
      <c r="AD266" s="17">
        <f t="shared" si="50"/>
        <v>0</v>
      </c>
      <c r="AE266" s="16">
        <f t="shared" si="57"/>
        <v>0</v>
      </c>
      <c r="AF266" s="11">
        <f t="shared" si="57"/>
        <v>0</v>
      </c>
      <c r="AG266" s="17">
        <f t="shared" si="57"/>
        <v>0</v>
      </c>
      <c r="AH266" s="225"/>
      <c r="AI266" s="527"/>
      <c r="AJ266" s="16">
        <f t="shared" si="55"/>
        <v>0</v>
      </c>
    </row>
    <row r="267" spans="1:36" ht="11.25" customHeight="1">
      <c r="A267" s="219">
        <v>14200201</v>
      </c>
      <c r="B267" s="220"/>
      <c r="C267" s="287" t="s">
        <v>2742</v>
      </c>
      <c r="D267" s="222">
        <v>121610573.98999999</v>
      </c>
      <c r="E267" s="222">
        <v>121758436.23999999</v>
      </c>
      <c r="F267" s="222">
        <v>149815430.97999999</v>
      </c>
      <c r="G267" s="222">
        <v>170444519.31</v>
      </c>
      <c r="H267" s="222">
        <v>195771882.87</v>
      </c>
      <c r="I267" s="222">
        <v>191214075.81</v>
      </c>
      <c r="J267" s="498">
        <v>166737715.58000001</v>
      </c>
      <c r="K267" s="498">
        <v>156623802.56</v>
      </c>
      <c r="L267" s="223">
        <v>139578542.46000001</v>
      </c>
      <c r="M267" s="223">
        <v>127497746.73</v>
      </c>
      <c r="N267" s="223">
        <v>126549697.84</v>
      </c>
      <c r="O267" s="223">
        <v>126413615.79000001</v>
      </c>
      <c r="P267" s="223">
        <v>124792908.56999999</v>
      </c>
      <c r="Q267" s="223">
        <f t="shared" si="53"/>
        <v>149633933.95416668</v>
      </c>
      <c r="R267" s="351"/>
      <c r="S267" s="309"/>
      <c r="T267" s="309"/>
      <c r="U267" s="895"/>
      <c r="V267" s="16">
        <v>0</v>
      </c>
      <c r="W267" s="11">
        <v>0</v>
      </c>
      <c r="X267" s="17">
        <v>0</v>
      </c>
      <c r="Y267" s="16"/>
      <c r="Z267" s="11"/>
      <c r="AA267" s="17"/>
      <c r="AB267" s="16"/>
      <c r="AC267" s="11"/>
      <c r="AD267" s="17">
        <f t="shared" ref="AD267:AD269" si="58">SUM(AB267:AC267)</f>
        <v>0</v>
      </c>
      <c r="AE267" s="16">
        <v>0</v>
      </c>
      <c r="AF267" s="11">
        <v>0</v>
      </c>
      <c r="AG267" s="17">
        <v>0</v>
      </c>
      <c r="AH267" s="229">
        <f t="shared" ref="AH267:AH276" si="59">Q267</f>
        <v>149633933.95416668</v>
      </c>
      <c r="AI267" s="527"/>
      <c r="AJ267" s="16">
        <f t="shared" si="55"/>
        <v>0</v>
      </c>
    </row>
    <row r="268" spans="1:36" ht="11.25" customHeight="1">
      <c r="A268" s="219">
        <v>14200202</v>
      </c>
      <c r="B268" s="220"/>
      <c r="C268" s="287" t="s">
        <v>2743</v>
      </c>
      <c r="D268" s="222">
        <v>31920610.870000001</v>
      </c>
      <c r="E268" s="222">
        <v>36270977.969999999</v>
      </c>
      <c r="F268" s="222">
        <v>61400055.880000003</v>
      </c>
      <c r="G268" s="222">
        <v>82545445.840000004</v>
      </c>
      <c r="H268" s="222">
        <v>101826200.17</v>
      </c>
      <c r="I268" s="222">
        <v>91952810.060000002</v>
      </c>
      <c r="J268" s="498">
        <v>75985408.049999997</v>
      </c>
      <c r="K268" s="498">
        <v>60844119.090000004</v>
      </c>
      <c r="L268" s="223">
        <v>46485918.270000003</v>
      </c>
      <c r="M268" s="223">
        <v>39321951.539999999</v>
      </c>
      <c r="N268" s="223">
        <v>34575858.350000001</v>
      </c>
      <c r="O268" s="223">
        <v>28394913.32</v>
      </c>
      <c r="P268" s="223">
        <v>26210949.149999999</v>
      </c>
      <c r="Q268" s="223">
        <f t="shared" si="53"/>
        <v>57389119.87916667</v>
      </c>
      <c r="R268" s="351"/>
      <c r="S268" s="309"/>
      <c r="T268" s="309"/>
      <c r="U268" s="895"/>
      <c r="V268" s="16">
        <v>0</v>
      </c>
      <c r="W268" s="11">
        <v>0</v>
      </c>
      <c r="X268" s="17">
        <v>0</v>
      </c>
      <c r="Y268" s="16"/>
      <c r="Z268" s="11"/>
      <c r="AA268" s="17"/>
      <c r="AB268" s="16"/>
      <c r="AC268" s="11"/>
      <c r="AD268" s="17">
        <f t="shared" si="58"/>
        <v>0</v>
      </c>
      <c r="AE268" s="16">
        <v>0</v>
      </c>
      <c r="AF268" s="11">
        <v>0</v>
      </c>
      <c r="AG268" s="17">
        <v>0</v>
      </c>
      <c r="AH268" s="229">
        <f t="shared" si="59"/>
        <v>57389119.87916667</v>
      </c>
      <c r="AI268" s="527"/>
      <c r="AJ268" s="16">
        <f t="shared" si="55"/>
        <v>0</v>
      </c>
    </row>
    <row r="269" spans="1:36" ht="11.25" customHeight="1">
      <c r="A269" s="219">
        <v>14200203</v>
      </c>
      <c r="B269" s="220"/>
      <c r="C269" s="287" t="s">
        <v>2744</v>
      </c>
      <c r="D269" s="222">
        <v>-10084593.960000001</v>
      </c>
      <c r="E269" s="222">
        <v>-8358503.6600000001</v>
      </c>
      <c r="F269" s="222">
        <v>-6793447.4500000002</v>
      </c>
      <c r="G269" s="222">
        <v>-5302407.38</v>
      </c>
      <c r="H269" s="222">
        <v>-4220646.26</v>
      </c>
      <c r="I269" s="222">
        <v>-3541380.56</v>
      </c>
      <c r="J269" s="498">
        <v>-3057502.31</v>
      </c>
      <c r="K269" s="498">
        <v>-2732341.12</v>
      </c>
      <c r="L269" s="223">
        <v>-2502077.64</v>
      </c>
      <c r="M269" s="223">
        <v>-2268987.19</v>
      </c>
      <c r="N269" s="223">
        <v>-2083991.48</v>
      </c>
      <c r="O269" s="223">
        <v>-1950553.71</v>
      </c>
      <c r="P269" s="223">
        <v>-1693831.28</v>
      </c>
      <c r="Q269" s="223">
        <f t="shared" si="53"/>
        <v>-4058420.9483333323</v>
      </c>
      <c r="R269" s="351"/>
      <c r="S269" s="309"/>
      <c r="T269" s="309"/>
      <c r="U269" s="895"/>
      <c r="V269" s="16">
        <v>0</v>
      </c>
      <c r="W269" s="11">
        <v>0</v>
      </c>
      <c r="X269" s="17">
        <v>0</v>
      </c>
      <c r="Y269" s="16"/>
      <c r="Z269" s="11"/>
      <c r="AA269" s="17"/>
      <c r="AB269" s="16"/>
      <c r="AC269" s="11"/>
      <c r="AD269" s="17">
        <f t="shared" si="58"/>
        <v>0</v>
      </c>
      <c r="AE269" s="16">
        <v>0</v>
      </c>
      <c r="AF269" s="11">
        <v>0</v>
      </c>
      <c r="AG269" s="17">
        <v>0</v>
      </c>
      <c r="AH269" s="229">
        <f t="shared" si="59"/>
        <v>-4058420.9483333323</v>
      </c>
      <c r="AI269" s="527"/>
      <c r="AJ269" s="16">
        <f t="shared" si="55"/>
        <v>0</v>
      </c>
    </row>
    <row r="270" spans="1:36" ht="11.25" customHeight="1">
      <c r="A270" s="219">
        <v>14200213</v>
      </c>
      <c r="B270" s="220"/>
      <c r="C270" s="287" t="s">
        <v>2744</v>
      </c>
      <c r="D270" s="222">
        <v>-20490.18</v>
      </c>
      <c r="E270" s="222">
        <v>-648179.01</v>
      </c>
      <c r="F270" s="222">
        <v>-14145.14</v>
      </c>
      <c r="G270" s="222">
        <v>-21129.47</v>
      </c>
      <c r="H270" s="222">
        <v>-31040.37</v>
      </c>
      <c r="I270" s="222">
        <v>-15609.2</v>
      </c>
      <c r="J270" s="498">
        <v>-26316.3</v>
      </c>
      <c r="K270" s="498">
        <v>-38022.519999999997</v>
      </c>
      <c r="L270" s="223">
        <v>-24678.54</v>
      </c>
      <c r="M270" s="223">
        <v>-14930.4</v>
      </c>
      <c r="N270" s="223">
        <v>-38292.080000000002</v>
      </c>
      <c r="O270" s="223">
        <v>-21494.36</v>
      </c>
      <c r="P270" s="223">
        <v>-33422.14</v>
      </c>
      <c r="Q270" s="223">
        <f t="shared" si="53"/>
        <v>-76732.795833333337</v>
      </c>
      <c r="R270" s="351"/>
      <c r="S270" s="309"/>
      <c r="T270" s="309"/>
      <c r="U270" s="895"/>
      <c r="V270" s="16">
        <v>0</v>
      </c>
      <c r="W270" s="11">
        <v>0</v>
      </c>
      <c r="X270" s="17">
        <v>0</v>
      </c>
      <c r="Y270" s="16"/>
      <c r="Z270" s="11"/>
      <c r="AA270" s="17"/>
      <c r="AB270" s="16"/>
      <c r="AC270" s="11"/>
      <c r="AD270" s="17">
        <f t="shared" ref="AD270" si="60">SUM(AB270:AC270)</f>
        <v>0</v>
      </c>
      <c r="AE270" s="16">
        <v>0</v>
      </c>
      <c r="AF270" s="11">
        <v>0</v>
      </c>
      <c r="AG270" s="17">
        <v>0</v>
      </c>
      <c r="AH270" s="229">
        <f t="shared" si="59"/>
        <v>-76732.795833333337</v>
      </c>
      <c r="AI270" s="527"/>
      <c r="AJ270" s="16">
        <f t="shared" si="55"/>
        <v>0</v>
      </c>
    </row>
    <row r="271" spans="1:36" ht="11.25" customHeight="1">
      <c r="A271" s="219">
        <v>14200223</v>
      </c>
      <c r="B271" s="220"/>
      <c r="C271" s="287" t="s">
        <v>2762</v>
      </c>
      <c r="D271" s="222">
        <v>21983.79</v>
      </c>
      <c r="E271" s="222">
        <v>21838.79</v>
      </c>
      <c r="F271" s="222">
        <v>21838.79</v>
      </c>
      <c r="G271" s="222">
        <v>21838.79</v>
      </c>
      <c r="H271" s="222">
        <v>23425.81</v>
      </c>
      <c r="I271" s="222">
        <v>22127.19</v>
      </c>
      <c r="J271" s="498">
        <v>21822.79</v>
      </c>
      <c r="K271" s="498">
        <v>23242.14</v>
      </c>
      <c r="L271" s="223">
        <v>21822.79</v>
      </c>
      <c r="M271" s="223">
        <v>22222.79</v>
      </c>
      <c r="N271" s="223">
        <v>22222.79</v>
      </c>
      <c r="O271" s="223">
        <v>22222.79</v>
      </c>
      <c r="P271" s="223">
        <v>22974.29</v>
      </c>
      <c r="Q271" s="223">
        <f t="shared" si="53"/>
        <v>22258.708333333332</v>
      </c>
      <c r="R271" s="351"/>
      <c r="S271" s="309"/>
      <c r="T271" s="309"/>
      <c r="U271" s="895"/>
      <c r="V271" s="16">
        <v>0</v>
      </c>
      <c r="W271" s="11">
        <v>0</v>
      </c>
      <c r="X271" s="17">
        <v>0</v>
      </c>
      <c r="Y271" s="16"/>
      <c r="Z271" s="11"/>
      <c r="AA271" s="17"/>
      <c r="AB271" s="16"/>
      <c r="AC271" s="11"/>
      <c r="AD271" s="17">
        <f t="shared" ref="AD271" si="61">SUM(AB271:AC271)</f>
        <v>0</v>
      </c>
      <c r="AE271" s="16">
        <v>0</v>
      </c>
      <c r="AF271" s="11">
        <v>0</v>
      </c>
      <c r="AG271" s="17">
        <v>0</v>
      </c>
      <c r="AH271" s="229">
        <f t="shared" si="59"/>
        <v>22258.708333333332</v>
      </c>
      <c r="AI271" s="527"/>
      <c r="AJ271" s="16">
        <f t="shared" si="55"/>
        <v>0</v>
      </c>
    </row>
    <row r="272" spans="1:36" ht="11.25" customHeight="1">
      <c r="A272" s="219">
        <v>14200251</v>
      </c>
      <c r="B272" s="220"/>
      <c r="C272" s="287" t="s">
        <v>2742</v>
      </c>
      <c r="D272" s="222">
        <v>0</v>
      </c>
      <c r="E272" s="222">
        <v>0</v>
      </c>
      <c r="F272" s="222">
        <v>0</v>
      </c>
      <c r="G272" s="222">
        <v>0</v>
      </c>
      <c r="H272" s="222">
        <v>0</v>
      </c>
      <c r="I272" s="222">
        <v>0</v>
      </c>
      <c r="J272" s="498">
        <v>0</v>
      </c>
      <c r="K272" s="498">
        <v>0</v>
      </c>
      <c r="L272" s="223">
        <v>0</v>
      </c>
      <c r="M272" s="223">
        <v>0</v>
      </c>
      <c r="N272" s="223">
        <v>0</v>
      </c>
      <c r="O272" s="223">
        <v>0</v>
      </c>
      <c r="P272" s="223">
        <v>0</v>
      </c>
      <c r="Q272" s="223">
        <f t="shared" si="53"/>
        <v>0</v>
      </c>
      <c r="R272" s="351"/>
      <c r="S272" s="309"/>
      <c r="T272" s="309"/>
      <c r="U272" s="895"/>
      <c r="V272" s="16">
        <v>0</v>
      </c>
      <c r="W272" s="11">
        <v>0</v>
      </c>
      <c r="X272" s="17">
        <v>0</v>
      </c>
      <c r="Y272" s="16"/>
      <c r="Z272" s="11"/>
      <c r="AA272" s="17"/>
      <c r="AB272" s="16"/>
      <c r="AC272" s="11"/>
      <c r="AD272" s="17">
        <f t="shared" ref="AD272:AD273" si="62">SUM(AB272:AC272)</f>
        <v>0</v>
      </c>
      <c r="AE272" s="16">
        <v>0</v>
      </c>
      <c r="AF272" s="11">
        <v>0</v>
      </c>
      <c r="AG272" s="17">
        <v>0</v>
      </c>
      <c r="AH272" s="229">
        <f t="shared" si="59"/>
        <v>0</v>
      </c>
      <c r="AI272" s="527"/>
      <c r="AJ272" s="16">
        <f t="shared" si="55"/>
        <v>0</v>
      </c>
    </row>
    <row r="273" spans="1:36" ht="11.25" customHeight="1">
      <c r="A273" s="219">
        <v>14200252</v>
      </c>
      <c r="B273" s="220"/>
      <c r="C273" s="287" t="s">
        <v>2775</v>
      </c>
      <c r="D273" s="222">
        <v>0</v>
      </c>
      <c r="E273" s="222">
        <v>0</v>
      </c>
      <c r="F273" s="222">
        <v>-1535593.1</v>
      </c>
      <c r="G273" s="222">
        <v>0</v>
      </c>
      <c r="H273" s="222">
        <v>0</v>
      </c>
      <c r="I273" s="222">
        <v>-1525678.44</v>
      </c>
      <c r="J273" s="498">
        <v>0</v>
      </c>
      <c r="K273" s="498">
        <v>0</v>
      </c>
      <c r="L273" s="223">
        <v>0</v>
      </c>
      <c r="M273" s="223">
        <v>0</v>
      </c>
      <c r="N273" s="223">
        <v>0</v>
      </c>
      <c r="O273" s="223">
        <v>0</v>
      </c>
      <c r="P273" s="223">
        <v>0</v>
      </c>
      <c r="Q273" s="223">
        <f t="shared" si="53"/>
        <v>-255105.96166666667</v>
      </c>
      <c r="R273" s="351"/>
      <c r="S273" s="309"/>
      <c r="T273" s="309"/>
      <c r="U273" s="895"/>
      <c r="V273" s="16">
        <v>0</v>
      </c>
      <c r="W273" s="11">
        <v>0</v>
      </c>
      <c r="X273" s="17">
        <v>0</v>
      </c>
      <c r="Y273" s="16"/>
      <c r="Z273" s="11"/>
      <c r="AA273" s="17"/>
      <c r="AB273" s="16"/>
      <c r="AC273" s="11"/>
      <c r="AD273" s="17">
        <f t="shared" si="62"/>
        <v>0</v>
      </c>
      <c r="AE273" s="16">
        <v>0</v>
      </c>
      <c r="AF273" s="11">
        <v>0</v>
      </c>
      <c r="AG273" s="17">
        <v>0</v>
      </c>
      <c r="AH273" s="229">
        <f t="shared" si="59"/>
        <v>-255105.96166666667</v>
      </c>
      <c r="AI273" s="527"/>
      <c r="AJ273" s="16">
        <f t="shared" si="55"/>
        <v>0</v>
      </c>
    </row>
    <row r="274" spans="1:36" ht="11.25" customHeight="1">
      <c r="A274" s="219">
        <v>14200253</v>
      </c>
      <c r="B274" s="220"/>
      <c r="C274" s="287" t="s">
        <v>2745</v>
      </c>
      <c r="D274" s="222">
        <v>-8235.25</v>
      </c>
      <c r="E274" s="222">
        <v>-367497.77</v>
      </c>
      <c r="F274" s="222">
        <v>-285839.28999999998</v>
      </c>
      <c r="G274" s="222">
        <v>-26355.95</v>
      </c>
      <c r="H274" s="222">
        <v>-25208.18</v>
      </c>
      <c r="I274" s="222">
        <v>-222349.97</v>
      </c>
      <c r="J274" s="498">
        <v>-22388.58</v>
      </c>
      <c r="K274" s="498">
        <v>-49694.93</v>
      </c>
      <c r="L274" s="223">
        <v>-8044.29</v>
      </c>
      <c r="M274" s="223">
        <v>-51031.07</v>
      </c>
      <c r="N274" s="223">
        <v>-22336.720000000001</v>
      </c>
      <c r="O274" s="223">
        <v>-24175.38</v>
      </c>
      <c r="P274" s="223">
        <v>-30833.82</v>
      </c>
      <c r="Q274" s="223">
        <f t="shared" si="53"/>
        <v>-93704.722083333312</v>
      </c>
      <c r="R274" s="351"/>
      <c r="S274" s="309"/>
      <c r="T274" s="309"/>
      <c r="U274" s="895"/>
      <c r="V274" s="16">
        <v>0</v>
      </c>
      <c r="W274" s="11">
        <v>0</v>
      </c>
      <c r="X274" s="17">
        <v>0</v>
      </c>
      <c r="Y274" s="16"/>
      <c r="Z274" s="11"/>
      <c r="AA274" s="17"/>
      <c r="AB274" s="16"/>
      <c r="AC274" s="11"/>
      <c r="AD274" s="17">
        <f t="shared" ref="AD274" si="63">SUM(AB274:AC274)</f>
        <v>0</v>
      </c>
      <c r="AE274" s="16">
        <v>0</v>
      </c>
      <c r="AF274" s="11">
        <v>0</v>
      </c>
      <c r="AG274" s="17">
        <v>0</v>
      </c>
      <c r="AH274" s="229">
        <f t="shared" si="59"/>
        <v>-93704.722083333312</v>
      </c>
      <c r="AI274" s="527"/>
      <c r="AJ274" s="16">
        <f t="shared" si="55"/>
        <v>0</v>
      </c>
    </row>
    <row r="275" spans="1:36" ht="11.25" customHeight="1">
      <c r="A275" s="219">
        <v>14209993</v>
      </c>
      <c r="B275" s="220"/>
      <c r="C275" s="287" t="s">
        <v>468</v>
      </c>
      <c r="D275" s="222">
        <v>0</v>
      </c>
      <c r="E275" s="222">
        <v>0</v>
      </c>
      <c r="F275" s="222">
        <v>0</v>
      </c>
      <c r="G275" s="222">
        <v>0</v>
      </c>
      <c r="H275" s="222">
        <v>0</v>
      </c>
      <c r="I275" s="222">
        <v>0</v>
      </c>
      <c r="J275" s="498">
        <v>0</v>
      </c>
      <c r="K275" s="498">
        <v>0</v>
      </c>
      <c r="L275" s="223">
        <v>0</v>
      </c>
      <c r="M275" s="223">
        <v>0</v>
      </c>
      <c r="N275" s="223">
        <v>0</v>
      </c>
      <c r="O275" s="223">
        <v>0</v>
      </c>
      <c r="P275" s="223">
        <v>0</v>
      </c>
      <c r="Q275" s="223">
        <f t="shared" si="53"/>
        <v>0</v>
      </c>
      <c r="R275" s="351"/>
      <c r="S275" s="309"/>
      <c r="T275" s="309"/>
      <c r="U275" s="895"/>
      <c r="V275" s="16">
        <v>0</v>
      </c>
      <c r="W275" s="11">
        <v>0</v>
      </c>
      <c r="X275" s="17">
        <v>0</v>
      </c>
      <c r="Y275" s="16"/>
      <c r="Z275" s="11"/>
      <c r="AA275" s="17"/>
      <c r="AB275" s="16">
        <v>0</v>
      </c>
      <c r="AC275" s="11">
        <v>0</v>
      </c>
      <c r="AD275" s="17">
        <f t="shared" si="50"/>
        <v>0</v>
      </c>
      <c r="AE275" s="16">
        <v>0</v>
      </c>
      <c r="AF275" s="11">
        <v>0</v>
      </c>
      <c r="AG275" s="17">
        <v>0</v>
      </c>
      <c r="AH275" s="229">
        <f t="shared" si="59"/>
        <v>0</v>
      </c>
      <c r="AI275" s="527"/>
      <c r="AJ275" s="16">
        <f t="shared" si="55"/>
        <v>0</v>
      </c>
    </row>
    <row r="276" spans="1:36" ht="11.25" customHeight="1">
      <c r="A276" s="219">
        <v>14300003</v>
      </c>
      <c r="B276" s="220"/>
      <c r="C276" s="287" t="s">
        <v>2319</v>
      </c>
      <c r="D276" s="222">
        <v>0</v>
      </c>
      <c r="E276" s="222">
        <v>0</v>
      </c>
      <c r="F276" s="222">
        <v>0</v>
      </c>
      <c r="G276" s="222">
        <v>0</v>
      </c>
      <c r="H276" s="222">
        <v>0</v>
      </c>
      <c r="I276" s="222">
        <v>0</v>
      </c>
      <c r="J276" s="498">
        <v>0</v>
      </c>
      <c r="K276" s="498">
        <v>0</v>
      </c>
      <c r="L276" s="223">
        <v>0</v>
      </c>
      <c r="M276" s="223">
        <v>0</v>
      </c>
      <c r="N276" s="223">
        <v>0</v>
      </c>
      <c r="O276" s="223">
        <v>0</v>
      </c>
      <c r="P276" s="223">
        <v>0</v>
      </c>
      <c r="Q276" s="223">
        <f t="shared" si="53"/>
        <v>0</v>
      </c>
      <c r="R276" s="351"/>
      <c r="S276" s="309"/>
      <c r="T276" s="309"/>
      <c r="U276" s="895"/>
      <c r="V276" s="16">
        <v>0</v>
      </c>
      <c r="W276" s="11">
        <v>0</v>
      </c>
      <c r="X276" s="17">
        <v>0</v>
      </c>
      <c r="Y276" s="16"/>
      <c r="Z276" s="11"/>
      <c r="AA276" s="17"/>
      <c r="AB276" s="16"/>
      <c r="AC276" s="11"/>
      <c r="AD276" s="17">
        <f t="shared" si="50"/>
        <v>0</v>
      </c>
      <c r="AE276" s="16">
        <v>0</v>
      </c>
      <c r="AF276" s="11">
        <v>0</v>
      </c>
      <c r="AG276" s="17">
        <v>0</v>
      </c>
      <c r="AH276" s="229">
        <f t="shared" si="59"/>
        <v>0</v>
      </c>
      <c r="AI276" s="527"/>
      <c r="AJ276" s="16">
        <f t="shared" si="55"/>
        <v>0</v>
      </c>
    </row>
    <row r="277" spans="1:36" ht="11.25" customHeight="1">
      <c r="A277" s="219">
        <v>14300061</v>
      </c>
      <c r="B277" s="220"/>
      <c r="C277" s="287" t="s">
        <v>618</v>
      </c>
      <c r="D277" s="222">
        <v>0</v>
      </c>
      <c r="E277" s="222">
        <v>0</v>
      </c>
      <c r="F277" s="222">
        <v>0</v>
      </c>
      <c r="G277" s="222">
        <v>0</v>
      </c>
      <c r="H277" s="222">
        <v>0</v>
      </c>
      <c r="I277" s="222">
        <v>0</v>
      </c>
      <c r="J277" s="498">
        <v>0</v>
      </c>
      <c r="K277" s="498">
        <v>0</v>
      </c>
      <c r="L277" s="223">
        <v>0</v>
      </c>
      <c r="M277" s="223">
        <v>0</v>
      </c>
      <c r="N277" s="223">
        <v>0</v>
      </c>
      <c r="O277" s="223">
        <v>0</v>
      </c>
      <c r="P277" s="223">
        <v>0</v>
      </c>
      <c r="Q277" s="223">
        <f t="shared" si="53"/>
        <v>0</v>
      </c>
      <c r="R277" s="351" t="s">
        <v>142</v>
      </c>
      <c r="S277" s="309"/>
      <c r="T277" s="309">
        <v>23</v>
      </c>
      <c r="U277" s="895"/>
      <c r="V277" s="16">
        <v>0</v>
      </c>
      <c r="W277" s="11">
        <v>0</v>
      </c>
      <c r="X277" s="17">
        <v>0</v>
      </c>
      <c r="Y277" s="16">
        <f>Q277</f>
        <v>0</v>
      </c>
      <c r="Z277" s="11"/>
      <c r="AA277" s="17">
        <f>Q277</f>
        <v>0</v>
      </c>
      <c r="AB277" s="16">
        <f>Q277</f>
        <v>0</v>
      </c>
      <c r="AC277" s="11">
        <v>0</v>
      </c>
      <c r="AD277" s="17">
        <f t="shared" si="50"/>
        <v>0</v>
      </c>
      <c r="AE277" s="16">
        <v>0</v>
      </c>
      <c r="AF277" s="11">
        <v>0</v>
      </c>
      <c r="AG277" s="17">
        <v>0</v>
      </c>
      <c r="AH277" s="225"/>
      <c r="AI277" s="527"/>
      <c r="AJ277" s="16">
        <f t="shared" si="55"/>
        <v>0</v>
      </c>
    </row>
    <row r="278" spans="1:36" ht="11.25" customHeight="1">
      <c r="A278" s="219">
        <v>14300062</v>
      </c>
      <c r="B278" s="220"/>
      <c r="C278" s="287" t="s">
        <v>2320</v>
      </c>
      <c r="D278" s="222">
        <v>10334863.630000001</v>
      </c>
      <c r="E278" s="222">
        <v>9150371.3399999999</v>
      </c>
      <c r="F278" s="222">
        <v>7578944.9800000004</v>
      </c>
      <c r="G278" s="222">
        <v>6471282.8899999997</v>
      </c>
      <c r="H278" s="222">
        <v>5835805.25</v>
      </c>
      <c r="I278" s="222">
        <v>9563146.9700000007</v>
      </c>
      <c r="J278" s="498">
        <v>4155713.65</v>
      </c>
      <c r="K278" s="498">
        <v>7559177.1399999997</v>
      </c>
      <c r="L278" s="223">
        <v>6876923.5199999996</v>
      </c>
      <c r="M278" s="223">
        <v>9412008.4199999999</v>
      </c>
      <c r="N278" s="223">
        <v>14117956.48</v>
      </c>
      <c r="O278" s="223">
        <v>13941694.91</v>
      </c>
      <c r="P278" s="223">
        <v>12437518.189999999</v>
      </c>
      <c r="Q278" s="223">
        <f t="shared" si="53"/>
        <v>8837434.7050000001</v>
      </c>
      <c r="R278" s="351"/>
      <c r="S278" s="309"/>
      <c r="T278" s="309"/>
      <c r="U278" s="895"/>
      <c r="V278" s="16">
        <v>0</v>
      </c>
      <c r="W278" s="11">
        <v>0</v>
      </c>
      <c r="X278" s="17">
        <v>0</v>
      </c>
      <c r="Y278" s="16"/>
      <c r="Z278" s="11"/>
      <c r="AA278" s="17"/>
      <c r="AB278" s="16"/>
      <c r="AC278" s="11"/>
      <c r="AD278" s="17">
        <f t="shared" si="50"/>
        <v>0</v>
      </c>
      <c r="AE278" s="16">
        <v>0</v>
      </c>
      <c r="AF278" s="11">
        <v>0</v>
      </c>
      <c r="AG278" s="17">
        <v>0</v>
      </c>
      <c r="AH278" s="229">
        <f>Q278</f>
        <v>8837434.7050000001</v>
      </c>
      <c r="AI278" s="527"/>
      <c r="AJ278" s="16">
        <f t="shared" si="55"/>
        <v>0</v>
      </c>
    </row>
    <row r="279" spans="1:36" ht="11.25" customHeight="1">
      <c r="A279" s="219">
        <v>14300071</v>
      </c>
      <c r="B279" s="220"/>
      <c r="C279" s="287" t="s">
        <v>370</v>
      </c>
      <c r="D279" s="222">
        <v>0</v>
      </c>
      <c r="E279" s="222">
        <v>0</v>
      </c>
      <c r="F279" s="222">
        <v>0</v>
      </c>
      <c r="G279" s="222">
        <v>0</v>
      </c>
      <c r="H279" s="222">
        <v>0</v>
      </c>
      <c r="I279" s="222">
        <v>0</v>
      </c>
      <c r="J279" s="498">
        <v>0</v>
      </c>
      <c r="K279" s="498">
        <v>0</v>
      </c>
      <c r="L279" s="223">
        <v>0</v>
      </c>
      <c r="M279" s="223">
        <v>0</v>
      </c>
      <c r="N279" s="223">
        <v>0</v>
      </c>
      <c r="O279" s="223">
        <v>0</v>
      </c>
      <c r="P279" s="223">
        <v>0</v>
      </c>
      <c r="Q279" s="223">
        <f t="shared" si="53"/>
        <v>0</v>
      </c>
      <c r="R279" s="351"/>
      <c r="S279" s="309"/>
      <c r="T279" s="309" t="s">
        <v>877</v>
      </c>
      <c r="U279" s="895"/>
      <c r="V279" s="16">
        <v>0</v>
      </c>
      <c r="W279" s="11">
        <v>0</v>
      </c>
      <c r="X279" s="17">
        <v>0</v>
      </c>
      <c r="Y279" s="16"/>
      <c r="Z279" s="11"/>
      <c r="AA279" s="17"/>
      <c r="AB279" s="16">
        <f>$Q279</f>
        <v>0</v>
      </c>
      <c r="AC279" s="11">
        <v>0</v>
      </c>
      <c r="AD279" s="17">
        <f t="shared" si="50"/>
        <v>0</v>
      </c>
      <c r="AE279" s="16">
        <v>0</v>
      </c>
      <c r="AF279" s="11">
        <v>0</v>
      </c>
      <c r="AG279" s="17">
        <v>0</v>
      </c>
      <c r="AH279" s="225"/>
      <c r="AI279" s="527"/>
      <c r="AJ279" s="16">
        <f t="shared" si="55"/>
        <v>0</v>
      </c>
    </row>
    <row r="280" spans="1:36" ht="11.25" customHeight="1">
      <c r="A280" s="219">
        <v>14300072</v>
      </c>
      <c r="B280" s="220"/>
      <c r="C280" s="287" t="s">
        <v>1648</v>
      </c>
      <c r="D280" s="222">
        <v>316391.14</v>
      </c>
      <c r="E280" s="222">
        <v>210442.36</v>
      </c>
      <c r="F280" s="222">
        <v>170443.34</v>
      </c>
      <c r="G280" s="222">
        <v>435756.31</v>
      </c>
      <c r="H280" s="222">
        <v>139737.34</v>
      </c>
      <c r="I280" s="222">
        <v>217915.93</v>
      </c>
      <c r="J280" s="498">
        <v>165262.01999999999</v>
      </c>
      <c r="K280" s="498">
        <v>332703.44</v>
      </c>
      <c r="L280" s="223">
        <v>194026.61</v>
      </c>
      <c r="M280" s="223">
        <v>156560.04999999999</v>
      </c>
      <c r="N280" s="223">
        <v>148966.76</v>
      </c>
      <c r="O280" s="223">
        <v>251208.28</v>
      </c>
      <c r="P280" s="223">
        <v>293102.89</v>
      </c>
      <c r="Q280" s="223">
        <f t="shared" si="53"/>
        <v>227314.12125</v>
      </c>
      <c r="R280" s="351"/>
      <c r="S280" s="309"/>
      <c r="T280" s="309"/>
      <c r="U280" s="895"/>
      <c r="V280" s="16">
        <v>0</v>
      </c>
      <c r="W280" s="11">
        <v>0</v>
      </c>
      <c r="X280" s="17">
        <v>0</v>
      </c>
      <c r="Y280" s="16"/>
      <c r="Z280" s="11"/>
      <c r="AA280" s="17"/>
      <c r="AB280" s="16"/>
      <c r="AC280" s="11"/>
      <c r="AD280" s="17">
        <f t="shared" si="50"/>
        <v>0</v>
      </c>
      <c r="AE280" s="16">
        <v>0</v>
      </c>
      <c r="AF280" s="11">
        <v>0</v>
      </c>
      <c r="AG280" s="17">
        <v>0</v>
      </c>
      <c r="AH280" s="229">
        <f>Q280</f>
        <v>227314.12125</v>
      </c>
      <c r="AI280" s="527"/>
      <c r="AJ280" s="16">
        <f t="shared" si="55"/>
        <v>0</v>
      </c>
    </row>
    <row r="281" spans="1:36" ht="11.25" customHeight="1">
      <c r="A281" s="213">
        <v>14300081</v>
      </c>
      <c r="B281" s="213"/>
      <c r="C281" s="432" t="s">
        <v>2321</v>
      </c>
      <c r="D281" s="222">
        <v>1331.1</v>
      </c>
      <c r="E281" s="222">
        <v>206985.73</v>
      </c>
      <c r="F281" s="222">
        <v>207891.66</v>
      </c>
      <c r="G281" s="222">
        <v>198927.99</v>
      </c>
      <c r="H281" s="222">
        <v>200455.17</v>
      </c>
      <c r="I281" s="222">
        <v>198808.95999999999</v>
      </c>
      <c r="J281" s="498">
        <v>198910.14</v>
      </c>
      <c r="K281" s="498">
        <v>199789.54</v>
      </c>
      <c r="L281" s="223">
        <v>200745.52</v>
      </c>
      <c r="M281" s="223">
        <v>198537.38</v>
      </c>
      <c r="N281" s="223">
        <v>197790.87</v>
      </c>
      <c r="O281" s="223">
        <v>186486.63</v>
      </c>
      <c r="P281" s="223">
        <v>181039.89</v>
      </c>
      <c r="Q281" s="223">
        <f t="shared" si="53"/>
        <v>190542.92374999999</v>
      </c>
      <c r="R281" s="351"/>
      <c r="S281" s="309"/>
      <c r="T281" s="309"/>
      <c r="U281" s="895"/>
      <c r="V281" s="16">
        <v>0</v>
      </c>
      <c r="W281" s="11">
        <v>0</v>
      </c>
      <c r="X281" s="17">
        <v>0</v>
      </c>
      <c r="Y281" s="16"/>
      <c r="Z281" s="11"/>
      <c r="AA281" s="17"/>
      <c r="AB281" s="16"/>
      <c r="AC281" s="11"/>
      <c r="AD281" s="17">
        <f t="shared" si="50"/>
        <v>0</v>
      </c>
      <c r="AE281" s="16">
        <v>0</v>
      </c>
      <c r="AF281" s="11">
        <v>0</v>
      </c>
      <c r="AG281" s="17">
        <v>0</v>
      </c>
      <c r="AH281" s="229">
        <f>Q281</f>
        <v>190542.92374999999</v>
      </c>
      <c r="AI281" s="527"/>
      <c r="AJ281" s="16">
        <f t="shared" si="55"/>
        <v>0</v>
      </c>
    </row>
    <row r="282" spans="1:36" ht="11.25" customHeight="1">
      <c r="A282" s="219">
        <v>14300082</v>
      </c>
      <c r="B282" s="220"/>
      <c r="C282" s="287" t="s">
        <v>1649</v>
      </c>
      <c r="D282" s="222">
        <v>316391</v>
      </c>
      <c r="E282" s="222">
        <v>210442.27</v>
      </c>
      <c r="F282" s="222">
        <v>170443.26</v>
      </c>
      <c r="G282" s="222">
        <v>435756.4</v>
      </c>
      <c r="H282" s="222">
        <v>575493.78</v>
      </c>
      <c r="I282" s="222">
        <v>217915.91</v>
      </c>
      <c r="J282" s="498">
        <v>165261.57</v>
      </c>
      <c r="K282" s="498">
        <v>332703.37</v>
      </c>
      <c r="L282" s="223">
        <v>194026.5</v>
      </c>
      <c r="M282" s="223">
        <v>156559.64000000001</v>
      </c>
      <c r="N282" s="223">
        <v>305526.18</v>
      </c>
      <c r="O282" s="223">
        <v>251207.69</v>
      </c>
      <c r="P282" s="223">
        <v>293102.59999999998</v>
      </c>
      <c r="Q282" s="223">
        <f t="shared" si="53"/>
        <v>276673.6141666667</v>
      </c>
      <c r="R282" s="351"/>
      <c r="S282" s="309"/>
      <c r="T282" s="309"/>
      <c r="U282" s="895"/>
      <c r="V282" s="16">
        <v>0</v>
      </c>
      <c r="W282" s="11">
        <v>0</v>
      </c>
      <c r="X282" s="17">
        <v>0</v>
      </c>
      <c r="Y282" s="16"/>
      <c r="Z282" s="11"/>
      <c r="AA282" s="17"/>
      <c r="AB282" s="16"/>
      <c r="AC282" s="11"/>
      <c r="AD282" s="17">
        <f t="shared" si="50"/>
        <v>0</v>
      </c>
      <c r="AE282" s="16">
        <v>0</v>
      </c>
      <c r="AF282" s="11">
        <v>0</v>
      </c>
      <c r="AG282" s="17">
        <v>0</v>
      </c>
      <c r="AH282" s="229">
        <f>Q282</f>
        <v>276673.6141666667</v>
      </c>
      <c r="AI282" s="527"/>
      <c r="AJ282" s="16">
        <f t="shared" si="55"/>
        <v>0</v>
      </c>
    </row>
    <row r="283" spans="1:36" ht="11.25" customHeight="1">
      <c r="A283" s="213">
        <v>14300091</v>
      </c>
      <c r="B283" s="213"/>
      <c r="C283" s="432" t="s">
        <v>478</v>
      </c>
      <c r="D283" s="222">
        <v>0</v>
      </c>
      <c r="E283" s="222">
        <v>0</v>
      </c>
      <c r="F283" s="222">
        <v>0</v>
      </c>
      <c r="G283" s="222">
        <v>0</v>
      </c>
      <c r="H283" s="222">
        <v>0</v>
      </c>
      <c r="I283" s="222">
        <v>0</v>
      </c>
      <c r="J283" s="498">
        <v>0</v>
      </c>
      <c r="K283" s="498">
        <v>0</v>
      </c>
      <c r="L283" s="223">
        <v>0</v>
      </c>
      <c r="M283" s="223">
        <v>0</v>
      </c>
      <c r="N283" s="223">
        <v>0</v>
      </c>
      <c r="O283" s="223">
        <v>0</v>
      </c>
      <c r="P283" s="223">
        <v>0</v>
      </c>
      <c r="Q283" s="223">
        <f t="shared" si="53"/>
        <v>0</v>
      </c>
      <c r="R283" s="351"/>
      <c r="S283" s="309"/>
      <c r="T283" s="309"/>
      <c r="U283" s="895"/>
      <c r="V283" s="16">
        <v>0</v>
      </c>
      <c r="W283" s="11">
        <v>0</v>
      </c>
      <c r="X283" s="17">
        <v>0</v>
      </c>
      <c r="Y283" s="16"/>
      <c r="Z283" s="11"/>
      <c r="AA283" s="17"/>
      <c r="AB283" s="16"/>
      <c r="AC283" s="11"/>
      <c r="AD283" s="17">
        <f t="shared" si="50"/>
        <v>0</v>
      </c>
      <c r="AE283" s="16">
        <v>0</v>
      </c>
      <c r="AF283" s="11">
        <v>0</v>
      </c>
      <c r="AG283" s="17">
        <v>0</v>
      </c>
      <c r="AH283" s="229">
        <f>Q283</f>
        <v>0</v>
      </c>
      <c r="AI283" s="527"/>
      <c r="AJ283" s="16">
        <f t="shared" si="55"/>
        <v>0</v>
      </c>
    </row>
    <row r="284" spans="1:36" ht="11.25" customHeight="1">
      <c r="A284" s="219">
        <v>14300101</v>
      </c>
      <c r="B284" s="220"/>
      <c r="C284" s="287" t="s">
        <v>371</v>
      </c>
      <c r="D284" s="222">
        <v>0</v>
      </c>
      <c r="E284" s="222">
        <v>0</v>
      </c>
      <c r="F284" s="222">
        <v>0</v>
      </c>
      <c r="G284" s="222">
        <v>0</v>
      </c>
      <c r="H284" s="222">
        <v>0</v>
      </c>
      <c r="I284" s="222">
        <v>0</v>
      </c>
      <c r="J284" s="498">
        <v>0</v>
      </c>
      <c r="K284" s="498">
        <v>0</v>
      </c>
      <c r="L284" s="223">
        <v>0</v>
      </c>
      <c r="M284" s="223">
        <v>0</v>
      </c>
      <c r="N284" s="223">
        <v>0</v>
      </c>
      <c r="O284" s="223">
        <v>0</v>
      </c>
      <c r="P284" s="223">
        <v>0</v>
      </c>
      <c r="Q284" s="223">
        <f t="shared" si="53"/>
        <v>0</v>
      </c>
      <c r="R284" s="351"/>
      <c r="S284" s="309"/>
      <c r="T284" s="309" t="s">
        <v>877</v>
      </c>
      <c r="U284" s="895"/>
      <c r="V284" s="16">
        <v>0</v>
      </c>
      <c r="W284" s="11">
        <v>0</v>
      </c>
      <c r="X284" s="17">
        <v>0</v>
      </c>
      <c r="Y284" s="16"/>
      <c r="Z284" s="11"/>
      <c r="AA284" s="17"/>
      <c r="AB284" s="16">
        <f>$Q284</f>
        <v>0</v>
      </c>
      <c r="AC284" s="11">
        <v>0</v>
      </c>
      <c r="AD284" s="17">
        <f t="shared" si="50"/>
        <v>0</v>
      </c>
      <c r="AE284" s="16">
        <v>0</v>
      </c>
      <c r="AF284" s="11">
        <v>0</v>
      </c>
      <c r="AG284" s="17">
        <v>0</v>
      </c>
      <c r="AH284" s="225"/>
      <c r="AI284" s="527"/>
      <c r="AJ284" s="16">
        <f t="shared" si="55"/>
        <v>0</v>
      </c>
    </row>
    <row r="285" spans="1:36" ht="11.25" customHeight="1">
      <c r="A285" s="219">
        <v>14300141</v>
      </c>
      <c r="B285" s="220"/>
      <c r="C285" s="287" t="s">
        <v>2322</v>
      </c>
      <c r="D285" s="222">
        <v>25199837.890000001</v>
      </c>
      <c r="E285" s="222">
        <v>17732934.41</v>
      </c>
      <c r="F285" s="222">
        <v>12325254.74</v>
      </c>
      <c r="G285" s="222">
        <v>13264433.720000001</v>
      </c>
      <c r="H285" s="222">
        <v>10314432.390000001</v>
      </c>
      <c r="I285" s="222">
        <v>12306479.220000001</v>
      </c>
      <c r="J285" s="498">
        <v>13549768.359999999</v>
      </c>
      <c r="K285" s="498">
        <v>11214487.890000001</v>
      </c>
      <c r="L285" s="223">
        <v>11239858.25</v>
      </c>
      <c r="M285" s="223">
        <v>14642115.699999999</v>
      </c>
      <c r="N285" s="223">
        <v>18854116.870000001</v>
      </c>
      <c r="O285" s="223">
        <v>21807000.57</v>
      </c>
      <c r="P285" s="223">
        <v>20329715.18</v>
      </c>
      <c r="Q285" s="223">
        <f t="shared" si="53"/>
        <v>15001304.887916667</v>
      </c>
      <c r="R285" s="351"/>
      <c r="S285" s="309"/>
      <c r="T285" s="309"/>
      <c r="U285" s="895"/>
      <c r="V285" s="16">
        <v>0</v>
      </c>
      <c r="W285" s="11">
        <v>0</v>
      </c>
      <c r="X285" s="17">
        <v>0</v>
      </c>
      <c r="Y285" s="16"/>
      <c r="Z285" s="11"/>
      <c r="AA285" s="17"/>
      <c r="AB285" s="16"/>
      <c r="AC285" s="11"/>
      <c r="AD285" s="17">
        <f t="shared" si="50"/>
        <v>0</v>
      </c>
      <c r="AE285" s="16">
        <v>0</v>
      </c>
      <c r="AF285" s="11">
        <v>0</v>
      </c>
      <c r="AG285" s="17">
        <v>0</v>
      </c>
      <c r="AH285" s="229">
        <f>Q285</f>
        <v>15001304.887916667</v>
      </c>
      <c r="AI285" s="527"/>
      <c r="AJ285" s="16">
        <f t="shared" si="55"/>
        <v>0</v>
      </c>
    </row>
    <row r="286" spans="1:36" ht="11.25" customHeight="1">
      <c r="A286" s="220">
        <v>14300142</v>
      </c>
      <c r="B286" s="220"/>
      <c r="C286" s="287" t="s">
        <v>2367</v>
      </c>
      <c r="D286" s="222">
        <v>0</v>
      </c>
      <c r="E286" s="222">
        <v>0</v>
      </c>
      <c r="F286" s="222">
        <v>0</v>
      </c>
      <c r="G286" s="222">
        <v>0</v>
      </c>
      <c r="H286" s="222">
        <v>0</v>
      </c>
      <c r="I286" s="222">
        <v>0</v>
      </c>
      <c r="J286" s="498">
        <v>0</v>
      </c>
      <c r="K286" s="498">
        <v>0</v>
      </c>
      <c r="L286" s="223">
        <v>0</v>
      </c>
      <c r="M286" s="223">
        <v>0</v>
      </c>
      <c r="N286" s="223">
        <v>0</v>
      </c>
      <c r="O286" s="223">
        <v>0</v>
      </c>
      <c r="P286" s="223">
        <v>0</v>
      </c>
      <c r="Q286" s="223">
        <f t="shared" si="53"/>
        <v>0</v>
      </c>
      <c r="R286" s="351"/>
      <c r="S286" s="309"/>
      <c r="T286" s="309"/>
      <c r="U286" s="895"/>
      <c r="V286" s="16">
        <v>0</v>
      </c>
      <c r="W286" s="11">
        <v>0</v>
      </c>
      <c r="X286" s="17">
        <v>0</v>
      </c>
      <c r="Y286" s="16"/>
      <c r="Z286" s="11"/>
      <c r="AA286" s="17"/>
      <c r="AB286" s="16"/>
      <c r="AC286" s="11"/>
      <c r="AD286" s="17"/>
      <c r="AE286" s="16"/>
      <c r="AF286" s="11"/>
      <c r="AG286" s="17">
        <v>0</v>
      </c>
      <c r="AH286" s="229">
        <f>Q286</f>
        <v>0</v>
      </c>
      <c r="AI286" s="527"/>
      <c r="AJ286" s="16">
        <f t="shared" si="55"/>
        <v>0</v>
      </c>
    </row>
    <row r="287" spans="1:36" ht="11.25" customHeight="1">
      <c r="A287" s="219">
        <v>14300151</v>
      </c>
      <c r="B287" s="220"/>
      <c r="C287" s="287" t="s">
        <v>2323</v>
      </c>
      <c r="D287" s="222">
        <v>1244635.05</v>
      </c>
      <c r="E287" s="222">
        <v>1275762.55</v>
      </c>
      <c r="F287" s="222">
        <v>1407591.7</v>
      </c>
      <c r="G287" s="222">
        <v>1609283.93</v>
      </c>
      <c r="H287" s="222">
        <v>1335022.6599999999</v>
      </c>
      <c r="I287" s="222">
        <v>1145545.48</v>
      </c>
      <c r="J287" s="498">
        <v>1181640.76</v>
      </c>
      <c r="K287" s="498">
        <v>1117213.76</v>
      </c>
      <c r="L287" s="223">
        <v>1170480.3600000001</v>
      </c>
      <c r="M287" s="223">
        <v>827752.33</v>
      </c>
      <c r="N287" s="223">
        <v>1003550.01</v>
      </c>
      <c r="O287" s="223">
        <v>1131481.26</v>
      </c>
      <c r="P287" s="223">
        <v>816810.64</v>
      </c>
      <c r="Q287" s="223">
        <f t="shared" si="53"/>
        <v>1186337.30375</v>
      </c>
      <c r="R287" s="351"/>
      <c r="S287" s="309"/>
      <c r="T287" s="309"/>
      <c r="U287" s="895"/>
      <c r="V287" s="16">
        <v>0</v>
      </c>
      <c r="W287" s="11">
        <v>0</v>
      </c>
      <c r="X287" s="17">
        <v>0</v>
      </c>
      <c r="Y287" s="16"/>
      <c r="Z287" s="11"/>
      <c r="AA287" s="17"/>
      <c r="AB287" s="16"/>
      <c r="AC287" s="11"/>
      <c r="AD287" s="17">
        <f t="shared" ref="AD287:AD345" si="64">SUM(AB287:AC287)</f>
        <v>0</v>
      </c>
      <c r="AE287" s="16">
        <v>0</v>
      </c>
      <c r="AF287" s="11">
        <v>0</v>
      </c>
      <c r="AG287" s="17">
        <v>0</v>
      </c>
      <c r="AH287" s="229">
        <f>Q287</f>
        <v>1186337.30375</v>
      </c>
      <c r="AI287" s="527"/>
      <c r="AJ287" s="16">
        <f t="shared" si="55"/>
        <v>0</v>
      </c>
    </row>
    <row r="288" spans="1:36" ht="11.25" customHeight="1">
      <c r="A288" s="219">
        <v>14300171</v>
      </c>
      <c r="B288" s="220"/>
      <c r="C288" s="287" t="s">
        <v>2324</v>
      </c>
      <c r="D288" s="222">
        <v>12108358.92</v>
      </c>
      <c r="E288" s="222">
        <v>10598562.5</v>
      </c>
      <c r="F288" s="222">
        <v>10122832.09</v>
      </c>
      <c r="G288" s="222">
        <v>13115849.41</v>
      </c>
      <c r="H288" s="222">
        <v>15745277.189999999</v>
      </c>
      <c r="I288" s="222">
        <v>15735573.880000001</v>
      </c>
      <c r="J288" s="498">
        <v>14395268.33</v>
      </c>
      <c r="K288" s="498">
        <v>12852158.76</v>
      </c>
      <c r="L288" s="223">
        <v>11024968.380000001</v>
      </c>
      <c r="M288" s="223">
        <v>9378630.8599999994</v>
      </c>
      <c r="N288" s="223">
        <v>8782161.3699999992</v>
      </c>
      <c r="O288" s="223">
        <v>8955161.1300000008</v>
      </c>
      <c r="P288" s="223">
        <v>8841801.1099999994</v>
      </c>
      <c r="Q288" s="223">
        <f t="shared" si="53"/>
        <v>11765126.992916668</v>
      </c>
      <c r="R288" s="351"/>
      <c r="S288" s="309"/>
      <c r="T288" s="309"/>
      <c r="U288" s="895"/>
      <c r="V288" s="16">
        <v>0</v>
      </c>
      <c r="W288" s="11">
        <v>0</v>
      </c>
      <c r="X288" s="17">
        <v>0</v>
      </c>
      <c r="Y288" s="16"/>
      <c r="Z288" s="11"/>
      <c r="AA288" s="17"/>
      <c r="AB288" s="16"/>
      <c r="AC288" s="11"/>
      <c r="AD288" s="17">
        <f t="shared" si="64"/>
        <v>0</v>
      </c>
      <c r="AE288" s="16">
        <v>0</v>
      </c>
      <c r="AF288" s="11">
        <v>0</v>
      </c>
      <c r="AG288" s="17">
        <v>0</v>
      </c>
      <c r="AH288" s="229">
        <f>Q288</f>
        <v>11765126.992916668</v>
      </c>
      <c r="AI288" s="527"/>
      <c r="AJ288" s="16">
        <f t="shared" ref="AJ288:AJ319" si="65">Q288-X288-AA288-AD288-AG288-AH288</f>
        <v>0</v>
      </c>
    </row>
    <row r="289" spans="1:36" ht="11.25" customHeight="1">
      <c r="A289" s="219">
        <v>14300193</v>
      </c>
      <c r="B289" s="220"/>
      <c r="C289" s="287" t="s">
        <v>187</v>
      </c>
      <c r="D289" s="222">
        <v>0</v>
      </c>
      <c r="E289" s="222">
        <v>0</v>
      </c>
      <c r="F289" s="222">
        <v>0</v>
      </c>
      <c r="G289" s="222">
        <v>0</v>
      </c>
      <c r="H289" s="222">
        <v>0</v>
      </c>
      <c r="I289" s="222">
        <v>0</v>
      </c>
      <c r="J289" s="498">
        <v>0</v>
      </c>
      <c r="K289" s="498">
        <v>0</v>
      </c>
      <c r="L289" s="223">
        <v>0</v>
      </c>
      <c r="M289" s="223">
        <v>0</v>
      </c>
      <c r="N289" s="223">
        <v>0</v>
      </c>
      <c r="O289" s="223">
        <v>0</v>
      </c>
      <c r="P289" s="223">
        <v>0</v>
      </c>
      <c r="Q289" s="223">
        <f t="shared" si="53"/>
        <v>0</v>
      </c>
      <c r="R289" s="351"/>
      <c r="S289" s="309"/>
      <c r="T289" s="309" t="s">
        <v>354</v>
      </c>
      <c r="U289" s="895"/>
      <c r="V289" s="16">
        <v>0</v>
      </c>
      <c r="W289" s="11">
        <v>0</v>
      </c>
      <c r="X289" s="17">
        <v>0</v>
      </c>
      <c r="Y289" s="16"/>
      <c r="Z289" s="11"/>
      <c r="AA289" s="17"/>
      <c r="AB289" s="16"/>
      <c r="AC289" s="11"/>
      <c r="AD289" s="17">
        <f>SUM(AB289:AC289)</f>
        <v>0</v>
      </c>
      <c r="AE289" s="16">
        <v>0</v>
      </c>
      <c r="AF289" s="11">
        <v>0</v>
      </c>
      <c r="AG289" s="17">
        <v>0</v>
      </c>
      <c r="AH289" s="229">
        <f>Q289</f>
        <v>0</v>
      </c>
      <c r="AI289" s="527"/>
      <c r="AJ289" s="16">
        <f t="shared" si="65"/>
        <v>0</v>
      </c>
    </row>
    <row r="290" spans="1:36" ht="11.25" customHeight="1">
      <c r="A290" s="219">
        <v>14300211</v>
      </c>
      <c r="B290" s="220"/>
      <c r="C290" s="287" t="s">
        <v>1774</v>
      </c>
      <c r="D290" s="222">
        <v>0</v>
      </c>
      <c r="E290" s="222">
        <v>0</v>
      </c>
      <c r="F290" s="222">
        <v>0</v>
      </c>
      <c r="G290" s="222">
        <v>0</v>
      </c>
      <c r="H290" s="222">
        <v>0</v>
      </c>
      <c r="I290" s="222">
        <v>0</v>
      </c>
      <c r="J290" s="498">
        <v>0</v>
      </c>
      <c r="K290" s="498">
        <v>0</v>
      </c>
      <c r="L290" s="223">
        <v>0</v>
      </c>
      <c r="M290" s="223">
        <v>0</v>
      </c>
      <c r="N290" s="223">
        <v>0</v>
      </c>
      <c r="O290" s="223">
        <v>0</v>
      </c>
      <c r="P290" s="223">
        <v>0</v>
      </c>
      <c r="Q290" s="223">
        <f t="shared" si="53"/>
        <v>0</v>
      </c>
      <c r="R290" s="351"/>
      <c r="S290" s="309"/>
      <c r="T290" s="309" t="s">
        <v>1120</v>
      </c>
      <c r="U290" s="895"/>
      <c r="V290" s="16">
        <v>0</v>
      </c>
      <c r="W290" s="11">
        <v>0</v>
      </c>
      <c r="X290" s="17">
        <v>0</v>
      </c>
      <c r="Y290" s="16"/>
      <c r="Z290" s="11"/>
      <c r="AA290" s="17"/>
      <c r="AB290" s="16"/>
      <c r="AC290" s="11"/>
      <c r="AD290" s="17">
        <f>SUM(AB290:AC290)</f>
        <v>0</v>
      </c>
      <c r="AE290" s="16">
        <f>$Q290</f>
        <v>0</v>
      </c>
      <c r="AF290" s="11">
        <f>$Q290</f>
        <v>0</v>
      </c>
      <c r="AG290" s="17">
        <f>$Q290</f>
        <v>0</v>
      </c>
      <c r="AH290" s="225"/>
      <c r="AI290" s="527"/>
      <c r="AJ290" s="16">
        <f t="shared" si="65"/>
        <v>0</v>
      </c>
    </row>
    <row r="291" spans="1:36" ht="11.25" customHeight="1">
      <c r="A291" s="219">
        <v>14300213</v>
      </c>
      <c r="B291" s="220"/>
      <c r="C291" s="287" t="s">
        <v>2325</v>
      </c>
      <c r="D291" s="222">
        <v>0</v>
      </c>
      <c r="E291" s="222">
        <v>0</v>
      </c>
      <c r="F291" s="222">
        <v>0</v>
      </c>
      <c r="G291" s="222">
        <v>0</v>
      </c>
      <c r="H291" s="222">
        <v>0</v>
      </c>
      <c r="I291" s="222">
        <v>0</v>
      </c>
      <c r="J291" s="498">
        <v>0</v>
      </c>
      <c r="K291" s="498">
        <v>5722.04</v>
      </c>
      <c r="L291" s="223">
        <v>0</v>
      </c>
      <c r="M291" s="223">
        <v>0</v>
      </c>
      <c r="N291" s="223">
        <v>0</v>
      </c>
      <c r="O291" s="223">
        <v>0</v>
      </c>
      <c r="P291" s="223">
        <v>0</v>
      </c>
      <c r="Q291" s="223">
        <f t="shared" si="53"/>
        <v>476.83666666666664</v>
      </c>
      <c r="R291" s="351"/>
      <c r="S291" s="309"/>
      <c r="T291" s="309"/>
      <c r="U291" s="895"/>
      <c r="V291" s="16">
        <v>0</v>
      </c>
      <c r="W291" s="11">
        <v>0</v>
      </c>
      <c r="X291" s="17">
        <v>0</v>
      </c>
      <c r="Y291" s="16"/>
      <c r="Z291" s="11"/>
      <c r="AA291" s="17"/>
      <c r="AB291" s="16"/>
      <c r="AC291" s="11"/>
      <c r="AD291" s="17">
        <f t="shared" si="64"/>
        <v>0</v>
      </c>
      <c r="AE291" s="16">
        <v>0</v>
      </c>
      <c r="AF291" s="11">
        <v>0</v>
      </c>
      <c r="AG291" s="17">
        <v>0</v>
      </c>
      <c r="AH291" s="229">
        <f>Q291</f>
        <v>476.83666666666664</v>
      </c>
      <c r="AI291" s="527"/>
      <c r="AJ291" s="16">
        <f t="shared" si="65"/>
        <v>0</v>
      </c>
    </row>
    <row r="292" spans="1:36" ht="11.25" customHeight="1">
      <c r="A292" s="219">
        <v>14300221</v>
      </c>
      <c r="B292" s="220"/>
      <c r="C292" s="287" t="s">
        <v>1465</v>
      </c>
      <c r="D292" s="222">
        <v>0</v>
      </c>
      <c r="E292" s="222">
        <v>0</v>
      </c>
      <c r="F292" s="222">
        <v>0</v>
      </c>
      <c r="G292" s="222">
        <v>0</v>
      </c>
      <c r="H292" s="222">
        <v>0</v>
      </c>
      <c r="I292" s="222">
        <v>0</v>
      </c>
      <c r="J292" s="498">
        <v>0</v>
      </c>
      <c r="K292" s="498">
        <v>0</v>
      </c>
      <c r="L292" s="223">
        <v>0</v>
      </c>
      <c r="M292" s="223">
        <v>0</v>
      </c>
      <c r="N292" s="223">
        <v>0</v>
      </c>
      <c r="O292" s="223">
        <v>0</v>
      </c>
      <c r="P292" s="223">
        <v>0</v>
      </c>
      <c r="Q292" s="223">
        <f t="shared" si="53"/>
        <v>0</v>
      </c>
      <c r="R292" s="351"/>
      <c r="S292" s="309"/>
      <c r="T292" s="309"/>
      <c r="U292" s="895"/>
      <c r="V292" s="16">
        <v>0</v>
      </c>
      <c r="W292" s="11">
        <v>0</v>
      </c>
      <c r="X292" s="17">
        <v>0</v>
      </c>
      <c r="Y292" s="16"/>
      <c r="Z292" s="11"/>
      <c r="AA292" s="17"/>
      <c r="AB292" s="16"/>
      <c r="AC292" s="11"/>
      <c r="AD292" s="17">
        <f t="shared" si="64"/>
        <v>0</v>
      </c>
      <c r="AE292" s="16">
        <v>0</v>
      </c>
      <c r="AF292" s="11">
        <v>0</v>
      </c>
      <c r="AG292" s="17">
        <v>0</v>
      </c>
      <c r="AH292" s="229">
        <f>Q292</f>
        <v>0</v>
      </c>
      <c r="AI292" s="527"/>
      <c r="AJ292" s="16">
        <f t="shared" si="65"/>
        <v>0</v>
      </c>
    </row>
    <row r="293" spans="1:36" ht="11.25" customHeight="1">
      <c r="A293" s="219">
        <v>14300231</v>
      </c>
      <c r="B293" s="220"/>
      <c r="C293" s="287" t="s">
        <v>1435</v>
      </c>
      <c r="D293" s="222">
        <v>0</v>
      </c>
      <c r="E293" s="222">
        <v>0</v>
      </c>
      <c r="F293" s="222">
        <v>0</v>
      </c>
      <c r="G293" s="222">
        <v>0</v>
      </c>
      <c r="H293" s="222">
        <v>0</v>
      </c>
      <c r="I293" s="222">
        <v>0</v>
      </c>
      <c r="J293" s="498">
        <v>0</v>
      </c>
      <c r="K293" s="498">
        <v>0</v>
      </c>
      <c r="L293" s="223">
        <v>0</v>
      </c>
      <c r="M293" s="223">
        <v>0</v>
      </c>
      <c r="N293" s="223">
        <v>0</v>
      </c>
      <c r="O293" s="223">
        <v>0</v>
      </c>
      <c r="P293" s="223">
        <v>0</v>
      </c>
      <c r="Q293" s="223">
        <f t="shared" si="53"/>
        <v>0</v>
      </c>
      <c r="R293" s="351"/>
      <c r="S293" s="309"/>
      <c r="T293" s="309"/>
      <c r="U293" s="895"/>
      <c r="V293" s="16">
        <v>0</v>
      </c>
      <c r="W293" s="11">
        <v>0</v>
      </c>
      <c r="X293" s="17">
        <v>0</v>
      </c>
      <c r="Y293" s="16"/>
      <c r="Z293" s="11"/>
      <c r="AA293" s="17"/>
      <c r="AB293" s="16"/>
      <c r="AC293" s="11"/>
      <c r="AD293" s="17">
        <f t="shared" si="64"/>
        <v>0</v>
      </c>
      <c r="AE293" s="16">
        <v>0</v>
      </c>
      <c r="AF293" s="11">
        <v>0</v>
      </c>
      <c r="AG293" s="17">
        <v>0</v>
      </c>
      <c r="AH293" s="229">
        <f>Q293</f>
        <v>0</v>
      </c>
      <c r="AI293" s="527"/>
      <c r="AJ293" s="16">
        <f t="shared" si="65"/>
        <v>0</v>
      </c>
    </row>
    <row r="294" spans="1:36" ht="11.25" customHeight="1">
      <c r="A294" s="219">
        <v>14300241</v>
      </c>
      <c r="B294" s="220"/>
      <c r="C294" s="287" t="s">
        <v>2027</v>
      </c>
      <c r="D294" s="222">
        <v>60750</v>
      </c>
      <c r="E294" s="222">
        <v>60750</v>
      </c>
      <c r="F294" s="222">
        <v>60750</v>
      </c>
      <c r="G294" s="222">
        <v>60750</v>
      </c>
      <c r="H294" s="222">
        <v>60750</v>
      </c>
      <c r="I294" s="222">
        <v>106519.45</v>
      </c>
      <c r="J294" s="498">
        <v>106519.45</v>
      </c>
      <c r="K294" s="498">
        <v>106519.45</v>
      </c>
      <c r="L294" s="223">
        <v>126769.45</v>
      </c>
      <c r="M294" s="223">
        <v>135769.45000000001</v>
      </c>
      <c r="N294" s="223">
        <v>150019.45000000001</v>
      </c>
      <c r="O294" s="223">
        <v>150019.45000000001</v>
      </c>
      <c r="P294" s="223">
        <v>150019.45000000001</v>
      </c>
      <c r="Q294" s="223">
        <f t="shared" si="53"/>
        <v>102543.40625</v>
      </c>
      <c r="R294" s="351"/>
      <c r="S294" s="309"/>
      <c r="T294" s="309" t="s">
        <v>1120</v>
      </c>
      <c r="U294" s="895"/>
      <c r="V294" s="16">
        <v>0</v>
      </c>
      <c r="W294" s="11">
        <v>0</v>
      </c>
      <c r="X294" s="17">
        <v>0</v>
      </c>
      <c r="Y294" s="16"/>
      <c r="Z294" s="11"/>
      <c r="AA294" s="17"/>
      <c r="AB294" s="16"/>
      <c r="AC294" s="11"/>
      <c r="AD294" s="17">
        <f t="shared" ref="AD294:AD301" si="66">SUM(AB294:AC294)</f>
        <v>0</v>
      </c>
      <c r="AE294" s="16">
        <f>$Q294</f>
        <v>102543.40625</v>
      </c>
      <c r="AF294" s="11">
        <f>$Q294</f>
        <v>102543.40625</v>
      </c>
      <c r="AG294" s="17">
        <f>$Q294</f>
        <v>102543.40625</v>
      </c>
      <c r="AH294" s="225"/>
      <c r="AI294" s="527"/>
      <c r="AJ294" s="16">
        <f t="shared" si="65"/>
        <v>0</v>
      </c>
    </row>
    <row r="295" spans="1:36" ht="11.25" customHeight="1">
      <c r="A295" s="219">
        <v>14300251</v>
      </c>
      <c r="B295" s="220"/>
      <c r="C295" s="287" t="s">
        <v>2026</v>
      </c>
      <c r="D295" s="222">
        <v>0</v>
      </c>
      <c r="E295" s="222">
        <v>0</v>
      </c>
      <c r="F295" s="222">
        <v>0</v>
      </c>
      <c r="G295" s="222">
        <v>0</v>
      </c>
      <c r="H295" s="222">
        <v>0</v>
      </c>
      <c r="I295" s="222">
        <v>0</v>
      </c>
      <c r="J295" s="498">
        <v>0</v>
      </c>
      <c r="K295" s="498">
        <v>0</v>
      </c>
      <c r="L295" s="223">
        <v>0</v>
      </c>
      <c r="M295" s="223">
        <v>0</v>
      </c>
      <c r="N295" s="223">
        <v>0</v>
      </c>
      <c r="O295" s="223">
        <v>0</v>
      </c>
      <c r="P295" s="223">
        <v>0</v>
      </c>
      <c r="Q295" s="223">
        <f t="shared" si="53"/>
        <v>0</v>
      </c>
      <c r="R295" s="351"/>
      <c r="S295" s="309"/>
      <c r="T295" s="309"/>
      <c r="U295" s="895"/>
      <c r="V295" s="16">
        <v>0</v>
      </c>
      <c r="W295" s="11">
        <v>0</v>
      </c>
      <c r="X295" s="17">
        <v>0</v>
      </c>
      <c r="Y295" s="16"/>
      <c r="Z295" s="11"/>
      <c r="AA295" s="17"/>
      <c r="AB295" s="16"/>
      <c r="AC295" s="11"/>
      <c r="AD295" s="17">
        <f t="shared" si="66"/>
        <v>0</v>
      </c>
      <c r="AE295" s="16">
        <v>0</v>
      </c>
      <c r="AF295" s="11">
        <v>0</v>
      </c>
      <c r="AG295" s="17">
        <v>0</v>
      </c>
      <c r="AH295" s="229">
        <f>Q295</f>
        <v>0</v>
      </c>
      <c r="AI295" s="527"/>
      <c r="AJ295" s="16">
        <f t="shared" si="65"/>
        <v>0</v>
      </c>
    </row>
    <row r="296" spans="1:36" ht="11.25" customHeight="1">
      <c r="A296" s="219">
        <v>14300253</v>
      </c>
      <c r="B296" s="220"/>
      <c r="C296" s="287" t="s">
        <v>2326</v>
      </c>
      <c r="D296" s="222">
        <v>0</v>
      </c>
      <c r="E296" s="222">
        <v>0</v>
      </c>
      <c r="F296" s="222">
        <v>0</v>
      </c>
      <c r="G296" s="222">
        <v>0</v>
      </c>
      <c r="H296" s="222">
        <v>0</v>
      </c>
      <c r="I296" s="222">
        <v>0</v>
      </c>
      <c r="J296" s="498">
        <v>0</v>
      </c>
      <c r="K296" s="498">
        <v>0</v>
      </c>
      <c r="L296" s="223">
        <v>0</v>
      </c>
      <c r="M296" s="223">
        <v>0</v>
      </c>
      <c r="N296" s="223">
        <v>0</v>
      </c>
      <c r="O296" s="223">
        <v>0</v>
      </c>
      <c r="P296" s="223">
        <v>0</v>
      </c>
      <c r="Q296" s="223">
        <f t="shared" si="53"/>
        <v>0</v>
      </c>
      <c r="R296" s="351"/>
      <c r="S296" s="309"/>
      <c r="T296" s="309"/>
      <c r="U296" s="895"/>
      <c r="V296" s="16">
        <v>0</v>
      </c>
      <c r="W296" s="11">
        <v>0</v>
      </c>
      <c r="X296" s="17">
        <v>0</v>
      </c>
      <c r="Y296" s="16"/>
      <c r="Z296" s="11"/>
      <c r="AA296" s="17"/>
      <c r="AB296" s="16"/>
      <c r="AC296" s="11"/>
      <c r="AD296" s="17">
        <f t="shared" si="66"/>
        <v>0</v>
      </c>
      <c r="AE296" s="16">
        <v>0</v>
      </c>
      <c r="AF296" s="11">
        <v>0</v>
      </c>
      <c r="AG296" s="17">
        <v>0</v>
      </c>
      <c r="AH296" s="229">
        <f>Q296</f>
        <v>0</v>
      </c>
      <c r="AI296" s="527"/>
      <c r="AJ296" s="16">
        <f t="shared" si="65"/>
        <v>0</v>
      </c>
    </row>
    <row r="297" spans="1:36" ht="11.25" customHeight="1">
      <c r="A297" s="219">
        <v>14300261</v>
      </c>
      <c r="B297" s="220"/>
      <c r="C297" s="287" t="s">
        <v>1641</v>
      </c>
      <c r="D297" s="222">
        <v>4371301.88</v>
      </c>
      <c r="E297" s="222">
        <v>4359683.9400000004</v>
      </c>
      <c r="F297" s="222">
        <v>4347556.8600000003</v>
      </c>
      <c r="G297" s="222">
        <v>4335667.91</v>
      </c>
      <c r="H297" s="222">
        <v>4323799.62</v>
      </c>
      <c r="I297" s="222">
        <v>4311268.43</v>
      </c>
      <c r="J297" s="498">
        <v>4299271.1399999997</v>
      </c>
      <c r="K297" s="498">
        <v>4286994.83</v>
      </c>
      <c r="L297" s="223">
        <v>4274951.8</v>
      </c>
      <c r="M297" s="223">
        <v>4262550.42</v>
      </c>
      <c r="N297" s="223">
        <v>4250460.26</v>
      </c>
      <c r="O297" s="223">
        <v>4238305.5999999996</v>
      </c>
      <c r="P297" s="223">
        <v>4225797.22</v>
      </c>
      <c r="Q297" s="223">
        <f t="shared" si="53"/>
        <v>4299088.3633333333</v>
      </c>
      <c r="R297" s="351"/>
      <c r="S297" s="309"/>
      <c r="T297" s="309" t="s">
        <v>877</v>
      </c>
      <c r="U297" s="895"/>
      <c r="V297" s="16">
        <v>0</v>
      </c>
      <c r="W297" s="11">
        <v>0</v>
      </c>
      <c r="X297" s="17">
        <v>0</v>
      </c>
      <c r="Y297" s="16"/>
      <c r="Z297" s="11"/>
      <c r="AA297" s="17"/>
      <c r="AB297" s="16">
        <f>$Q297</f>
        <v>4299088.3633333333</v>
      </c>
      <c r="AC297" s="11">
        <v>0</v>
      </c>
      <c r="AD297" s="17">
        <f t="shared" si="66"/>
        <v>4299088.3633333333</v>
      </c>
      <c r="AE297" s="16">
        <v>0</v>
      </c>
      <c r="AF297" s="11">
        <v>0</v>
      </c>
      <c r="AG297" s="17">
        <v>0</v>
      </c>
      <c r="AH297" s="225"/>
      <c r="AI297" s="527"/>
      <c r="AJ297" s="16">
        <f t="shared" si="65"/>
        <v>0</v>
      </c>
    </row>
    <row r="298" spans="1:36" ht="11.25" customHeight="1">
      <c r="A298" s="219">
        <v>14300271</v>
      </c>
      <c r="B298" s="220"/>
      <c r="C298" s="287" t="s">
        <v>2286</v>
      </c>
      <c r="D298" s="222">
        <v>0</v>
      </c>
      <c r="E298" s="222">
        <v>0</v>
      </c>
      <c r="F298" s="222">
        <v>0</v>
      </c>
      <c r="G298" s="222">
        <v>0</v>
      </c>
      <c r="H298" s="222">
        <v>0</v>
      </c>
      <c r="I298" s="222">
        <v>0</v>
      </c>
      <c r="J298" s="498">
        <v>0</v>
      </c>
      <c r="K298" s="498">
        <v>0</v>
      </c>
      <c r="L298" s="223">
        <v>0</v>
      </c>
      <c r="M298" s="223">
        <v>0</v>
      </c>
      <c r="N298" s="223">
        <v>0</v>
      </c>
      <c r="O298" s="223">
        <v>0</v>
      </c>
      <c r="P298" s="223">
        <v>0</v>
      </c>
      <c r="Q298" s="223">
        <f t="shared" si="53"/>
        <v>0</v>
      </c>
      <c r="R298" s="351"/>
      <c r="S298" s="309"/>
      <c r="T298" s="309"/>
      <c r="U298" s="895"/>
      <c r="V298" s="16">
        <v>0</v>
      </c>
      <c r="W298" s="11">
        <v>0</v>
      </c>
      <c r="X298" s="17">
        <v>0</v>
      </c>
      <c r="Y298" s="16"/>
      <c r="Z298" s="11"/>
      <c r="AA298" s="17"/>
      <c r="AB298" s="16"/>
      <c r="AC298" s="11"/>
      <c r="AD298" s="17">
        <f t="shared" si="66"/>
        <v>0</v>
      </c>
      <c r="AE298" s="16">
        <v>0</v>
      </c>
      <c r="AF298" s="11">
        <v>0</v>
      </c>
      <c r="AG298" s="17">
        <v>0</v>
      </c>
      <c r="AH298" s="229">
        <f>Q298</f>
        <v>0</v>
      </c>
      <c r="AI298" s="527"/>
      <c r="AJ298" s="16">
        <f t="shared" si="65"/>
        <v>0</v>
      </c>
    </row>
    <row r="299" spans="1:36" ht="11.25" customHeight="1">
      <c r="A299" s="219">
        <v>14300281</v>
      </c>
      <c r="B299" s="220"/>
      <c r="C299" s="287" t="s">
        <v>2287</v>
      </c>
      <c r="D299" s="222">
        <v>0</v>
      </c>
      <c r="E299" s="222">
        <v>0</v>
      </c>
      <c r="F299" s="222">
        <v>0</v>
      </c>
      <c r="G299" s="222">
        <v>0</v>
      </c>
      <c r="H299" s="222">
        <v>0</v>
      </c>
      <c r="I299" s="222">
        <v>0</v>
      </c>
      <c r="J299" s="498">
        <v>0</v>
      </c>
      <c r="K299" s="498">
        <v>0</v>
      </c>
      <c r="L299" s="223">
        <v>0</v>
      </c>
      <c r="M299" s="223">
        <v>0</v>
      </c>
      <c r="N299" s="223">
        <v>0</v>
      </c>
      <c r="O299" s="223">
        <v>0</v>
      </c>
      <c r="P299" s="223">
        <v>0</v>
      </c>
      <c r="Q299" s="223">
        <f t="shared" si="53"/>
        <v>0</v>
      </c>
      <c r="R299" s="351"/>
      <c r="S299" s="309"/>
      <c r="T299" s="309"/>
      <c r="U299" s="895"/>
      <c r="V299" s="16">
        <v>0</v>
      </c>
      <c r="W299" s="11">
        <v>0</v>
      </c>
      <c r="X299" s="17">
        <v>0</v>
      </c>
      <c r="Y299" s="16"/>
      <c r="Z299" s="11"/>
      <c r="AA299" s="17"/>
      <c r="AB299" s="16"/>
      <c r="AC299" s="11"/>
      <c r="AD299" s="17">
        <f t="shared" si="66"/>
        <v>0</v>
      </c>
      <c r="AE299" s="16">
        <v>0</v>
      </c>
      <c r="AF299" s="11">
        <v>0</v>
      </c>
      <c r="AG299" s="17">
        <v>0</v>
      </c>
      <c r="AH299" s="229">
        <f>Q299</f>
        <v>0</v>
      </c>
      <c r="AI299" s="527"/>
      <c r="AJ299" s="16">
        <f t="shared" si="65"/>
        <v>0</v>
      </c>
    </row>
    <row r="300" spans="1:36" ht="11.25" customHeight="1">
      <c r="A300" s="219">
        <v>14300291</v>
      </c>
      <c r="B300" s="220"/>
      <c r="C300" s="287" t="s">
        <v>2298</v>
      </c>
      <c r="D300" s="222">
        <v>0</v>
      </c>
      <c r="E300" s="222">
        <v>0</v>
      </c>
      <c r="F300" s="222">
        <v>0</v>
      </c>
      <c r="G300" s="222">
        <v>0</v>
      </c>
      <c r="H300" s="222">
        <v>0</v>
      </c>
      <c r="I300" s="222">
        <v>0</v>
      </c>
      <c r="J300" s="498">
        <v>0</v>
      </c>
      <c r="K300" s="498">
        <v>0</v>
      </c>
      <c r="L300" s="223">
        <v>0</v>
      </c>
      <c r="M300" s="223">
        <v>0</v>
      </c>
      <c r="N300" s="223">
        <v>0</v>
      </c>
      <c r="O300" s="223">
        <v>0</v>
      </c>
      <c r="P300" s="223">
        <v>0</v>
      </c>
      <c r="Q300" s="223">
        <f t="shared" si="53"/>
        <v>0</v>
      </c>
      <c r="R300" s="351"/>
      <c r="S300" s="309"/>
      <c r="T300" s="309"/>
      <c r="U300" s="895"/>
      <c r="V300" s="16">
        <v>0</v>
      </c>
      <c r="W300" s="11">
        <v>0</v>
      </c>
      <c r="X300" s="17">
        <v>0</v>
      </c>
      <c r="Y300" s="16"/>
      <c r="Z300" s="11"/>
      <c r="AA300" s="17"/>
      <c r="AB300" s="16"/>
      <c r="AC300" s="11"/>
      <c r="AD300" s="17">
        <f t="shared" si="66"/>
        <v>0</v>
      </c>
      <c r="AE300" s="16">
        <v>0</v>
      </c>
      <c r="AF300" s="11">
        <v>0</v>
      </c>
      <c r="AG300" s="17">
        <v>0</v>
      </c>
      <c r="AH300" s="229">
        <f>Q300</f>
        <v>0</v>
      </c>
      <c r="AI300" s="527"/>
      <c r="AJ300" s="16">
        <f t="shared" si="65"/>
        <v>0</v>
      </c>
    </row>
    <row r="301" spans="1:36" ht="11.25" customHeight="1">
      <c r="A301" s="219">
        <v>14300301</v>
      </c>
      <c r="B301" s="220"/>
      <c r="C301" s="287" t="s">
        <v>2299</v>
      </c>
      <c r="D301" s="222">
        <v>0</v>
      </c>
      <c r="E301" s="222">
        <v>0</v>
      </c>
      <c r="F301" s="222">
        <v>0</v>
      </c>
      <c r="G301" s="222">
        <v>0</v>
      </c>
      <c r="H301" s="222">
        <v>0</v>
      </c>
      <c r="I301" s="222">
        <v>0</v>
      </c>
      <c r="J301" s="498">
        <v>0</v>
      </c>
      <c r="K301" s="498">
        <v>0</v>
      </c>
      <c r="L301" s="223">
        <v>0</v>
      </c>
      <c r="M301" s="223">
        <v>0</v>
      </c>
      <c r="N301" s="223">
        <v>0</v>
      </c>
      <c r="O301" s="223">
        <v>0</v>
      </c>
      <c r="P301" s="223">
        <v>0</v>
      </c>
      <c r="Q301" s="223">
        <f t="shared" si="53"/>
        <v>0</v>
      </c>
      <c r="R301" s="351"/>
      <c r="S301" s="309"/>
      <c r="T301" s="309"/>
      <c r="U301" s="895"/>
      <c r="V301" s="16">
        <v>0</v>
      </c>
      <c r="W301" s="11">
        <v>0</v>
      </c>
      <c r="X301" s="17">
        <v>0</v>
      </c>
      <c r="Y301" s="16"/>
      <c r="Z301" s="11"/>
      <c r="AA301" s="17"/>
      <c r="AB301" s="16"/>
      <c r="AC301" s="11"/>
      <c r="AD301" s="17">
        <f t="shared" si="66"/>
        <v>0</v>
      </c>
      <c r="AE301" s="16">
        <v>0</v>
      </c>
      <c r="AF301" s="11">
        <v>0</v>
      </c>
      <c r="AG301" s="17">
        <v>0</v>
      </c>
      <c r="AH301" s="229">
        <f>Q301</f>
        <v>0</v>
      </c>
      <c r="AI301" s="527"/>
      <c r="AJ301" s="16">
        <f t="shared" si="65"/>
        <v>0</v>
      </c>
    </row>
    <row r="302" spans="1:36" ht="11.25" customHeight="1">
      <c r="A302" s="219">
        <v>14300311</v>
      </c>
      <c r="B302" s="220"/>
      <c r="C302" s="287" t="s">
        <v>2428</v>
      </c>
      <c r="D302" s="222">
        <v>0</v>
      </c>
      <c r="E302" s="222">
        <v>0</v>
      </c>
      <c r="F302" s="222">
        <v>0</v>
      </c>
      <c r="G302" s="222">
        <v>0</v>
      </c>
      <c r="H302" s="222">
        <v>0</v>
      </c>
      <c r="I302" s="222">
        <v>0</v>
      </c>
      <c r="J302" s="498">
        <v>0</v>
      </c>
      <c r="K302" s="498">
        <v>0</v>
      </c>
      <c r="L302" s="223">
        <v>0</v>
      </c>
      <c r="M302" s="223">
        <v>0</v>
      </c>
      <c r="N302" s="223">
        <v>0</v>
      </c>
      <c r="O302" s="223">
        <v>0</v>
      </c>
      <c r="P302" s="223">
        <v>0</v>
      </c>
      <c r="Q302" s="223">
        <f t="shared" si="53"/>
        <v>0</v>
      </c>
      <c r="R302" s="351"/>
      <c r="S302" s="309"/>
      <c r="T302" s="309" t="s">
        <v>877</v>
      </c>
      <c r="U302" s="895"/>
      <c r="V302" s="16">
        <v>0</v>
      </c>
      <c r="W302" s="11">
        <v>0</v>
      </c>
      <c r="X302" s="17">
        <v>0</v>
      </c>
      <c r="Y302" s="16"/>
      <c r="Z302" s="11"/>
      <c r="AA302" s="17"/>
      <c r="AB302" s="16">
        <f>$Q302</f>
        <v>0</v>
      </c>
      <c r="AC302" s="11">
        <v>0</v>
      </c>
      <c r="AD302" s="17">
        <f>SUM(AB302:AC302)</f>
        <v>0</v>
      </c>
      <c r="AE302" s="16">
        <v>0</v>
      </c>
      <c r="AF302" s="11">
        <v>0</v>
      </c>
      <c r="AG302" s="17">
        <v>0</v>
      </c>
      <c r="AH302" s="225"/>
      <c r="AI302" s="527"/>
      <c r="AJ302" s="16">
        <f t="shared" si="65"/>
        <v>0</v>
      </c>
    </row>
    <row r="303" spans="1:36" ht="11.25" customHeight="1">
      <c r="A303" s="219">
        <v>14300321</v>
      </c>
      <c r="B303" s="220"/>
      <c r="C303" s="287" t="s">
        <v>2765</v>
      </c>
      <c r="D303" s="222">
        <v>0</v>
      </c>
      <c r="E303" s="222">
        <v>0</v>
      </c>
      <c r="F303" s="222">
        <v>0</v>
      </c>
      <c r="G303" s="222">
        <v>0</v>
      </c>
      <c r="H303" s="222">
        <v>0</v>
      </c>
      <c r="I303" s="222">
        <v>0</v>
      </c>
      <c r="J303" s="498">
        <v>0</v>
      </c>
      <c r="K303" s="498">
        <v>0</v>
      </c>
      <c r="L303" s="223">
        <v>0</v>
      </c>
      <c r="M303" s="223">
        <v>0</v>
      </c>
      <c r="N303" s="223">
        <v>0</v>
      </c>
      <c r="O303" s="223">
        <v>0</v>
      </c>
      <c r="P303" s="223">
        <v>0</v>
      </c>
      <c r="Q303" s="223">
        <f t="shared" si="53"/>
        <v>0</v>
      </c>
      <c r="R303" s="351"/>
      <c r="S303" s="309"/>
      <c r="T303" s="309"/>
      <c r="U303" s="895"/>
      <c r="V303" s="16">
        <v>0</v>
      </c>
      <c r="W303" s="11">
        <v>0</v>
      </c>
      <c r="X303" s="17">
        <v>0</v>
      </c>
      <c r="Y303" s="16"/>
      <c r="Z303" s="11"/>
      <c r="AA303" s="17"/>
      <c r="AB303" s="16"/>
      <c r="AC303" s="11"/>
      <c r="AD303" s="17">
        <f t="shared" ref="AD303" si="67">SUM(AB303:AC303)</f>
        <v>0</v>
      </c>
      <c r="AE303" s="16">
        <v>0</v>
      </c>
      <c r="AF303" s="11">
        <v>0</v>
      </c>
      <c r="AG303" s="17">
        <v>0</v>
      </c>
      <c r="AH303" s="229">
        <f>Q303</f>
        <v>0</v>
      </c>
      <c r="AI303" s="527"/>
      <c r="AJ303" s="16">
        <f t="shared" si="65"/>
        <v>0</v>
      </c>
    </row>
    <row r="304" spans="1:36" ht="11.25" customHeight="1">
      <c r="A304" s="219">
        <v>14300323</v>
      </c>
      <c r="B304" s="220"/>
      <c r="C304" s="287" t="s">
        <v>781</v>
      </c>
      <c r="D304" s="222">
        <v>-5094.16</v>
      </c>
      <c r="E304" s="222">
        <v>0</v>
      </c>
      <c r="F304" s="222">
        <v>0</v>
      </c>
      <c r="G304" s="222">
        <v>0</v>
      </c>
      <c r="H304" s="222">
        <v>0</v>
      </c>
      <c r="I304" s="222">
        <v>-29.58</v>
      </c>
      <c r="J304" s="498">
        <v>0</v>
      </c>
      <c r="K304" s="498">
        <v>0</v>
      </c>
      <c r="L304" s="223">
        <v>0</v>
      </c>
      <c r="M304" s="223">
        <v>1009.34</v>
      </c>
      <c r="N304" s="223">
        <v>504.66</v>
      </c>
      <c r="O304" s="223">
        <v>0</v>
      </c>
      <c r="P304" s="223">
        <v>0</v>
      </c>
      <c r="Q304" s="223">
        <f t="shared" si="53"/>
        <v>-88.554999999999993</v>
      </c>
      <c r="R304" s="351"/>
      <c r="S304" s="309"/>
      <c r="T304" s="309"/>
      <c r="U304" s="895"/>
      <c r="V304" s="16">
        <v>0</v>
      </c>
      <c r="W304" s="11">
        <v>0</v>
      </c>
      <c r="X304" s="17">
        <v>0</v>
      </c>
      <c r="Y304" s="16"/>
      <c r="Z304" s="11"/>
      <c r="AA304" s="17"/>
      <c r="AB304" s="16"/>
      <c r="AC304" s="11"/>
      <c r="AD304" s="17">
        <f t="shared" si="64"/>
        <v>0</v>
      </c>
      <c r="AE304" s="16">
        <v>0</v>
      </c>
      <c r="AF304" s="11">
        <v>0</v>
      </c>
      <c r="AG304" s="17">
        <v>0</v>
      </c>
      <c r="AH304" s="229">
        <f>Q304</f>
        <v>-88.554999999999993</v>
      </c>
      <c r="AI304" s="527"/>
      <c r="AJ304" s="16">
        <f t="shared" si="65"/>
        <v>0</v>
      </c>
    </row>
    <row r="305" spans="1:36" ht="11.25" customHeight="1">
      <c r="A305" s="219">
        <v>14300331</v>
      </c>
      <c r="B305" s="220"/>
      <c r="C305" s="287" t="s">
        <v>2766</v>
      </c>
      <c r="D305" s="222">
        <v>0</v>
      </c>
      <c r="E305" s="222">
        <v>0</v>
      </c>
      <c r="F305" s="222">
        <v>0</v>
      </c>
      <c r="G305" s="222">
        <v>0</v>
      </c>
      <c r="H305" s="222">
        <v>0</v>
      </c>
      <c r="I305" s="222">
        <v>0</v>
      </c>
      <c r="J305" s="498">
        <v>0</v>
      </c>
      <c r="K305" s="498">
        <v>0</v>
      </c>
      <c r="L305" s="223">
        <v>0</v>
      </c>
      <c r="M305" s="223">
        <v>0</v>
      </c>
      <c r="N305" s="223">
        <v>0</v>
      </c>
      <c r="O305" s="223">
        <v>0</v>
      </c>
      <c r="P305" s="223">
        <v>0</v>
      </c>
      <c r="Q305" s="223">
        <f t="shared" si="53"/>
        <v>0</v>
      </c>
      <c r="R305" s="351"/>
      <c r="S305" s="309"/>
      <c r="T305" s="309"/>
      <c r="U305" s="895"/>
      <c r="V305" s="16">
        <v>0</v>
      </c>
      <c r="W305" s="11">
        <v>0</v>
      </c>
      <c r="X305" s="17">
        <v>0</v>
      </c>
      <c r="Y305" s="16"/>
      <c r="Z305" s="11"/>
      <c r="AA305" s="17"/>
      <c r="AB305" s="16"/>
      <c r="AC305" s="11"/>
      <c r="AD305" s="17">
        <f t="shared" ref="AD305" si="68">SUM(AB305:AC305)</f>
        <v>0</v>
      </c>
      <c r="AE305" s="16">
        <v>0</v>
      </c>
      <c r="AF305" s="11">
        <v>0</v>
      </c>
      <c r="AG305" s="17">
        <v>0</v>
      </c>
      <c r="AH305" s="229">
        <f>Q305</f>
        <v>0</v>
      </c>
      <c r="AI305" s="527"/>
      <c r="AJ305" s="16">
        <f t="shared" si="65"/>
        <v>0</v>
      </c>
    </row>
    <row r="306" spans="1:36" ht="11.25" customHeight="1">
      <c r="A306" s="219">
        <v>14300333</v>
      </c>
      <c r="B306" s="220"/>
      <c r="C306" s="287" t="s">
        <v>2327</v>
      </c>
      <c r="D306" s="222">
        <v>46455.02</v>
      </c>
      <c r="E306" s="222">
        <v>46362.3</v>
      </c>
      <c r="F306" s="222">
        <v>46269.58</v>
      </c>
      <c r="G306" s="222">
        <v>46176.86</v>
      </c>
      <c r="H306" s="222">
        <v>46084.14</v>
      </c>
      <c r="I306" s="222">
        <v>45946.89</v>
      </c>
      <c r="J306" s="498">
        <v>44494.879999999997</v>
      </c>
      <c r="K306" s="498">
        <v>44330.84</v>
      </c>
      <c r="L306" s="223">
        <v>44211.33</v>
      </c>
      <c r="M306" s="223">
        <v>44002.76</v>
      </c>
      <c r="N306" s="223">
        <v>41760.51</v>
      </c>
      <c r="O306" s="223">
        <v>41507.410000000003</v>
      </c>
      <c r="P306" s="223">
        <v>41298.839999999997</v>
      </c>
      <c r="Q306" s="223">
        <f t="shared" si="53"/>
        <v>44585.369166666664</v>
      </c>
      <c r="R306" s="351"/>
      <c r="S306" s="309"/>
      <c r="T306" s="309"/>
      <c r="U306" s="895"/>
      <c r="V306" s="16">
        <v>0</v>
      </c>
      <c r="W306" s="11">
        <v>0</v>
      </c>
      <c r="X306" s="17">
        <v>0</v>
      </c>
      <c r="Y306" s="16"/>
      <c r="Z306" s="11"/>
      <c r="AA306" s="17"/>
      <c r="AB306" s="16"/>
      <c r="AC306" s="11"/>
      <c r="AD306" s="17">
        <f t="shared" si="64"/>
        <v>0</v>
      </c>
      <c r="AE306" s="16">
        <v>0</v>
      </c>
      <c r="AF306" s="11">
        <v>0</v>
      </c>
      <c r="AG306" s="17">
        <v>0</v>
      </c>
      <c r="AH306" s="229">
        <f>Q306</f>
        <v>44585.369166666664</v>
      </c>
      <c r="AI306" s="527"/>
      <c r="AJ306" s="16">
        <f t="shared" si="65"/>
        <v>0</v>
      </c>
    </row>
    <row r="307" spans="1:36" ht="11.25" customHeight="1">
      <c r="A307" s="219">
        <v>14300341</v>
      </c>
      <c r="B307" s="220"/>
      <c r="C307" s="287" t="s">
        <v>2791</v>
      </c>
      <c r="D307" s="222">
        <v>253.39</v>
      </c>
      <c r="E307" s="222">
        <v>45295.41</v>
      </c>
      <c r="F307" s="222">
        <v>2665.35</v>
      </c>
      <c r="G307" s="222">
        <v>1550.88</v>
      </c>
      <c r="H307" s="222">
        <v>1588.89</v>
      </c>
      <c r="I307" s="222">
        <v>10902.75</v>
      </c>
      <c r="J307" s="498">
        <v>12878.53</v>
      </c>
      <c r="K307" s="498">
        <v>978.11</v>
      </c>
      <c r="L307" s="223">
        <v>0</v>
      </c>
      <c r="M307" s="223">
        <v>141.01</v>
      </c>
      <c r="N307" s="223">
        <v>0</v>
      </c>
      <c r="O307" s="223">
        <v>0</v>
      </c>
      <c r="P307" s="223">
        <v>0</v>
      </c>
      <c r="Q307" s="223">
        <f t="shared" si="53"/>
        <v>6343.96875</v>
      </c>
      <c r="R307" s="351"/>
      <c r="S307" s="309"/>
      <c r="T307" s="309"/>
      <c r="U307" s="895"/>
      <c r="V307" s="16">
        <v>0</v>
      </c>
      <c r="W307" s="11">
        <v>0</v>
      </c>
      <c r="X307" s="17">
        <v>0</v>
      </c>
      <c r="Y307" s="16"/>
      <c r="Z307" s="11"/>
      <c r="AA307" s="17"/>
      <c r="AB307" s="16"/>
      <c r="AC307" s="11"/>
      <c r="AD307" s="17">
        <f t="shared" ref="AD307" si="69">SUM(AB307:AC307)</f>
        <v>0</v>
      </c>
      <c r="AE307" s="16">
        <v>0</v>
      </c>
      <c r="AF307" s="11">
        <v>0</v>
      </c>
      <c r="AG307" s="17">
        <v>0</v>
      </c>
      <c r="AH307" s="229">
        <f>Q307</f>
        <v>6343.96875</v>
      </c>
      <c r="AI307" s="527"/>
      <c r="AJ307" s="16">
        <f t="shared" si="65"/>
        <v>0</v>
      </c>
    </row>
    <row r="308" spans="1:36" ht="11.25" customHeight="1">
      <c r="A308" s="219">
        <v>14300351</v>
      </c>
      <c r="B308" s="220"/>
      <c r="C308" s="287" t="s">
        <v>3028</v>
      </c>
      <c r="D308" s="222">
        <v>0</v>
      </c>
      <c r="E308" s="222">
        <v>0</v>
      </c>
      <c r="F308" s="222">
        <v>0</v>
      </c>
      <c r="G308" s="222">
        <v>0</v>
      </c>
      <c r="H308" s="222">
        <v>0</v>
      </c>
      <c r="I308" s="222">
        <v>0</v>
      </c>
      <c r="J308" s="498">
        <v>0</v>
      </c>
      <c r="K308" s="498">
        <v>0</v>
      </c>
      <c r="L308" s="223">
        <v>0</v>
      </c>
      <c r="M308" s="223">
        <v>0</v>
      </c>
      <c r="N308" s="223">
        <v>0</v>
      </c>
      <c r="O308" s="223">
        <v>0</v>
      </c>
      <c r="P308" s="223">
        <v>0</v>
      </c>
      <c r="Q308" s="223">
        <f t="shared" si="53"/>
        <v>0</v>
      </c>
      <c r="R308" s="351"/>
      <c r="S308" s="309"/>
      <c r="T308" s="309" t="s">
        <v>877</v>
      </c>
      <c r="U308" s="896"/>
      <c r="V308" s="16">
        <v>0</v>
      </c>
      <c r="W308" s="11">
        <v>0</v>
      </c>
      <c r="X308" s="17">
        <v>0</v>
      </c>
      <c r="Y308" s="16"/>
      <c r="Z308" s="11"/>
      <c r="AA308" s="17"/>
      <c r="AB308" s="16">
        <f>$Q308</f>
        <v>0</v>
      </c>
      <c r="AC308" s="11">
        <v>0</v>
      </c>
      <c r="AD308" s="17">
        <f>SUM(AB308:AC308)</f>
        <v>0</v>
      </c>
      <c r="AE308" s="16">
        <v>0</v>
      </c>
      <c r="AF308" s="11">
        <v>0</v>
      </c>
      <c r="AG308" s="17">
        <v>0</v>
      </c>
      <c r="AH308" s="225"/>
      <c r="AI308" s="527"/>
      <c r="AJ308" s="16">
        <f t="shared" si="65"/>
        <v>0</v>
      </c>
    </row>
    <row r="309" spans="1:36" ht="11.25" customHeight="1">
      <c r="A309" s="219">
        <v>14300353</v>
      </c>
      <c r="B309" s="220"/>
      <c r="C309" s="287" t="s">
        <v>1075</v>
      </c>
      <c r="D309" s="222">
        <v>0</v>
      </c>
      <c r="E309" s="222">
        <v>0</v>
      </c>
      <c r="F309" s="222">
        <v>0</v>
      </c>
      <c r="G309" s="222">
        <v>0</v>
      </c>
      <c r="H309" s="222">
        <v>0</v>
      </c>
      <c r="I309" s="222">
        <v>0</v>
      </c>
      <c r="J309" s="498">
        <v>0</v>
      </c>
      <c r="K309" s="498">
        <v>0</v>
      </c>
      <c r="L309" s="223">
        <v>0</v>
      </c>
      <c r="M309" s="223">
        <v>0</v>
      </c>
      <c r="N309" s="223">
        <v>0</v>
      </c>
      <c r="O309" s="223">
        <v>0</v>
      </c>
      <c r="P309" s="223">
        <v>0</v>
      </c>
      <c r="Q309" s="223">
        <f t="shared" si="53"/>
        <v>0</v>
      </c>
      <c r="R309" s="351"/>
      <c r="S309" s="309"/>
      <c r="T309" s="309"/>
      <c r="U309" s="895"/>
      <c r="V309" s="16">
        <v>0</v>
      </c>
      <c r="W309" s="11">
        <v>0</v>
      </c>
      <c r="X309" s="17">
        <v>0</v>
      </c>
      <c r="Y309" s="16"/>
      <c r="Z309" s="11"/>
      <c r="AA309" s="17"/>
      <c r="AB309" s="16"/>
      <c r="AC309" s="11"/>
      <c r="AD309" s="17">
        <f t="shared" si="64"/>
        <v>0</v>
      </c>
      <c r="AE309" s="16">
        <v>0</v>
      </c>
      <c r="AF309" s="11">
        <v>0</v>
      </c>
      <c r="AG309" s="17">
        <v>0</v>
      </c>
      <c r="AH309" s="229">
        <f>Q309</f>
        <v>0</v>
      </c>
      <c r="AI309" s="527"/>
      <c r="AJ309" s="16">
        <f t="shared" si="65"/>
        <v>0</v>
      </c>
    </row>
    <row r="310" spans="1:36" ht="11.25" customHeight="1">
      <c r="A310" s="219">
        <v>14300363</v>
      </c>
      <c r="B310" s="220"/>
      <c r="C310" s="287" t="s">
        <v>1163</v>
      </c>
      <c r="D310" s="222">
        <v>0</v>
      </c>
      <c r="E310" s="222">
        <v>0</v>
      </c>
      <c r="F310" s="222">
        <v>0</v>
      </c>
      <c r="G310" s="222">
        <v>0</v>
      </c>
      <c r="H310" s="222">
        <v>0</v>
      </c>
      <c r="I310" s="222">
        <v>0</v>
      </c>
      <c r="J310" s="498">
        <v>0</v>
      </c>
      <c r="K310" s="498">
        <v>0</v>
      </c>
      <c r="L310" s="223">
        <v>0</v>
      </c>
      <c r="M310" s="223">
        <v>0</v>
      </c>
      <c r="N310" s="223">
        <v>0</v>
      </c>
      <c r="O310" s="223">
        <v>0</v>
      </c>
      <c r="P310" s="223">
        <v>0</v>
      </c>
      <c r="Q310" s="223">
        <f t="shared" si="53"/>
        <v>0</v>
      </c>
      <c r="R310" s="351"/>
      <c r="S310" s="309"/>
      <c r="T310" s="309"/>
      <c r="U310" s="895"/>
      <c r="V310" s="16">
        <v>0</v>
      </c>
      <c r="W310" s="11">
        <v>0</v>
      </c>
      <c r="X310" s="17">
        <v>0</v>
      </c>
      <c r="Y310" s="16"/>
      <c r="Z310" s="11"/>
      <c r="AA310" s="17"/>
      <c r="AB310" s="16"/>
      <c r="AC310" s="11"/>
      <c r="AD310" s="17">
        <f t="shared" si="64"/>
        <v>0</v>
      </c>
      <c r="AE310" s="16">
        <v>0</v>
      </c>
      <c r="AF310" s="11">
        <v>0</v>
      </c>
      <c r="AG310" s="17">
        <v>0</v>
      </c>
      <c r="AH310" s="229">
        <f>Q310</f>
        <v>0</v>
      </c>
      <c r="AI310" s="527"/>
      <c r="AJ310" s="16">
        <f t="shared" si="65"/>
        <v>0</v>
      </c>
    </row>
    <row r="311" spans="1:36" ht="11.25" customHeight="1">
      <c r="A311" s="219">
        <v>14300373</v>
      </c>
      <c r="B311" s="220"/>
      <c r="C311" s="287" t="s">
        <v>941</v>
      </c>
      <c r="D311" s="222">
        <v>0</v>
      </c>
      <c r="E311" s="222">
        <v>0</v>
      </c>
      <c r="F311" s="222">
        <v>0</v>
      </c>
      <c r="G311" s="222">
        <v>0</v>
      </c>
      <c r="H311" s="222">
        <v>0</v>
      </c>
      <c r="I311" s="222">
        <v>0</v>
      </c>
      <c r="J311" s="498">
        <v>0</v>
      </c>
      <c r="K311" s="498">
        <v>0</v>
      </c>
      <c r="L311" s="223">
        <v>0</v>
      </c>
      <c r="M311" s="223">
        <v>0</v>
      </c>
      <c r="N311" s="223">
        <v>0</v>
      </c>
      <c r="O311" s="223">
        <v>0</v>
      </c>
      <c r="P311" s="223">
        <v>0</v>
      </c>
      <c r="Q311" s="223">
        <f t="shared" si="53"/>
        <v>0</v>
      </c>
      <c r="R311" s="351"/>
      <c r="S311" s="309"/>
      <c r="T311" s="309"/>
      <c r="U311" s="895"/>
      <c r="V311" s="16">
        <v>0</v>
      </c>
      <c r="W311" s="11">
        <v>0</v>
      </c>
      <c r="X311" s="17">
        <v>0</v>
      </c>
      <c r="Y311" s="16"/>
      <c r="Z311" s="11"/>
      <c r="AA311" s="17"/>
      <c r="AB311" s="16"/>
      <c r="AC311" s="11"/>
      <c r="AD311" s="17">
        <f t="shared" si="64"/>
        <v>0</v>
      </c>
      <c r="AE311" s="16">
        <v>0</v>
      </c>
      <c r="AF311" s="11">
        <v>0</v>
      </c>
      <c r="AG311" s="17">
        <v>0</v>
      </c>
      <c r="AH311" s="229">
        <f>Q311</f>
        <v>0</v>
      </c>
      <c r="AI311" s="527"/>
      <c r="AJ311" s="16">
        <f t="shared" si="65"/>
        <v>0</v>
      </c>
    </row>
    <row r="312" spans="1:36" ht="11.25" customHeight="1">
      <c r="A312" s="219">
        <v>14300383</v>
      </c>
      <c r="B312" s="220"/>
      <c r="C312" s="287" t="s">
        <v>1732</v>
      </c>
      <c r="D312" s="222">
        <v>0</v>
      </c>
      <c r="E312" s="222">
        <v>0</v>
      </c>
      <c r="F312" s="222">
        <v>0</v>
      </c>
      <c r="G312" s="222">
        <v>0</v>
      </c>
      <c r="H312" s="222">
        <v>0</v>
      </c>
      <c r="I312" s="222">
        <v>0</v>
      </c>
      <c r="J312" s="498">
        <v>0</v>
      </c>
      <c r="K312" s="498">
        <v>0</v>
      </c>
      <c r="L312" s="223">
        <v>0</v>
      </c>
      <c r="M312" s="223">
        <v>0</v>
      </c>
      <c r="N312" s="223">
        <v>0</v>
      </c>
      <c r="O312" s="223">
        <v>0</v>
      </c>
      <c r="P312" s="223">
        <v>0</v>
      </c>
      <c r="Q312" s="223">
        <f t="shared" ref="Q312:Q375" si="70">(D312+P312+SUM(E312:O312)*2)/24</f>
        <v>0</v>
      </c>
      <c r="R312" s="351"/>
      <c r="S312" s="309"/>
      <c r="T312" s="309"/>
      <c r="U312" s="895"/>
      <c r="V312" s="16">
        <v>0</v>
      </c>
      <c r="W312" s="11">
        <v>0</v>
      </c>
      <c r="X312" s="17">
        <v>0</v>
      </c>
      <c r="Y312" s="16"/>
      <c r="Z312" s="11"/>
      <c r="AA312" s="17"/>
      <c r="AB312" s="16"/>
      <c r="AC312" s="11"/>
      <c r="AD312" s="17">
        <f t="shared" si="64"/>
        <v>0</v>
      </c>
      <c r="AE312" s="16">
        <v>0</v>
      </c>
      <c r="AF312" s="11">
        <v>0</v>
      </c>
      <c r="AG312" s="17">
        <v>0</v>
      </c>
      <c r="AH312" s="229">
        <f>Q312</f>
        <v>0</v>
      </c>
      <c r="AI312" s="527"/>
      <c r="AJ312" s="16">
        <f t="shared" si="65"/>
        <v>0</v>
      </c>
    </row>
    <row r="313" spans="1:36" ht="11.25" customHeight="1">
      <c r="A313" s="219">
        <v>14300393</v>
      </c>
      <c r="B313" s="220"/>
      <c r="C313" s="287" t="s">
        <v>316</v>
      </c>
      <c r="D313" s="222">
        <v>0</v>
      </c>
      <c r="E313" s="222">
        <v>0</v>
      </c>
      <c r="F313" s="222">
        <v>0</v>
      </c>
      <c r="G313" s="222">
        <v>0</v>
      </c>
      <c r="H313" s="222">
        <v>0</v>
      </c>
      <c r="I313" s="222">
        <v>0</v>
      </c>
      <c r="J313" s="498">
        <v>0</v>
      </c>
      <c r="K313" s="498">
        <v>0</v>
      </c>
      <c r="L313" s="223">
        <v>0</v>
      </c>
      <c r="M313" s="223">
        <v>0</v>
      </c>
      <c r="N313" s="223">
        <v>0</v>
      </c>
      <c r="O313" s="223">
        <v>0</v>
      </c>
      <c r="P313" s="223">
        <v>0</v>
      </c>
      <c r="Q313" s="223">
        <f t="shared" si="70"/>
        <v>0</v>
      </c>
      <c r="R313" s="351"/>
      <c r="S313" s="309"/>
      <c r="T313" s="309"/>
      <c r="U313" s="895"/>
      <c r="V313" s="16">
        <v>0</v>
      </c>
      <c r="W313" s="11">
        <v>0</v>
      </c>
      <c r="X313" s="17">
        <v>0</v>
      </c>
      <c r="Y313" s="16"/>
      <c r="Z313" s="11"/>
      <c r="AA313" s="17"/>
      <c r="AB313" s="16"/>
      <c r="AC313" s="11"/>
      <c r="AD313" s="17">
        <f t="shared" si="64"/>
        <v>0</v>
      </c>
      <c r="AE313" s="16">
        <v>0</v>
      </c>
      <c r="AF313" s="11">
        <v>0</v>
      </c>
      <c r="AG313" s="17">
        <v>0</v>
      </c>
      <c r="AH313" s="229">
        <f>Q313</f>
        <v>0</v>
      </c>
      <c r="AI313" s="527"/>
      <c r="AJ313" s="16">
        <f t="shared" si="65"/>
        <v>0</v>
      </c>
    </row>
    <row r="314" spans="1:36" ht="11.25" customHeight="1">
      <c r="A314" s="219">
        <v>14300401</v>
      </c>
      <c r="B314" s="220"/>
      <c r="C314" s="287" t="s">
        <v>602</v>
      </c>
      <c r="D314" s="222">
        <v>0</v>
      </c>
      <c r="E314" s="222">
        <v>0</v>
      </c>
      <c r="F314" s="222">
        <v>0</v>
      </c>
      <c r="G314" s="222">
        <v>0</v>
      </c>
      <c r="H314" s="222">
        <v>0</v>
      </c>
      <c r="I314" s="222">
        <v>0</v>
      </c>
      <c r="J314" s="498">
        <v>0</v>
      </c>
      <c r="K314" s="498">
        <v>0</v>
      </c>
      <c r="L314" s="223">
        <v>0</v>
      </c>
      <c r="M314" s="223">
        <v>0</v>
      </c>
      <c r="N314" s="223">
        <v>0</v>
      </c>
      <c r="O314" s="223">
        <v>0</v>
      </c>
      <c r="P314" s="223">
        <v>0</v>
      </c>
      <c r="Q314" s="223">
        <f t="shared" si="70"/>
        <v>0</v>
      </c>
      <c r="R314" s="351"/>
      <c r="S314" s="309"/>
      <c r="T314" s="309" t="s">
        <v>1120</v>
      </c>
      <c r="U314" s="895"/>
      <c r="V314" s="16">
        <v>0</v>
      </c>
      <c r="W314" s="11">
        <v>0</v>
      </c>
      <c r="X314" s="17">
        <v>0</v>
      </c>
      <c r="Y314" s="16"/>
      <c r="Z314" s="11"/>
      <c r="AA314" s="17"/>
      <c r="AB314" s="16"/>
      <c r="AC314" s="11"/>
      <c r="AD314" s="17">
        <f t="shared" si="64"/>
        <v>0</v>
      </c>
      <c r="AE314" s="16">
        <f>$Q314</f>
        <v>0</v>
      </c>
      <c r="AF314" s="11">
        <f>$Q314</f>
        <v>0</v>
      </c>
      <c r="AG314" s="17">
        <f>$Q314</f>
        <v>0</v>
      </c>
      <c r="AH314" s="225"/>
      <c r="AI314" s="527"/>
      <c r="AJ314" s="16">
        <f t="shared" si="65"/>
        <v>0</v>
      </c>
    </row>
    <row r="315" spans="1:36" ht="11.25" customHeight="1">
      <c r="A315" s="219">
        <v>14300411</v>
      </c>
      <c r="B315" s="220"/>
      <c r="C315" s="287" t="s">
        <v>1313</v>
      </c>
      <c r="D315" s="222">
        <v>0</v>
      </c>
      <c r="E315" s="222">
        <v>0</v>
      </c>
      <c r="F315" s="222">
        <v>0</v>
      </c>
      <c r="G315" s="222">
        <v>0</v>
      </c>
      <c r="H315" s="222">
        <v>0</v>
      </c>
      <c r="I315" s="222">
        <v>0</v>
      </c>
      <c r="J315" s="498">
        <v>0</v>
      </c>
      <c r="K315" s="498">
        <v>0</v>
      </c>
      <c r="L315" s="223">
        <v>0</v>
      </c>
      <c r="M315" s="223">
        <v>0</v>
      </c>
      <c r="N315" s="223">
        <v>0</v>
      </c>
      <c r="O315" s="223">
        <v>0</v>
      </c>
      <c r="P315" s="223">
        <v>0</v>
      </c>
      <c r="Q315" s="223">
        <f t="shared" si="70"/>
        <v>0</v>
      </c>
      <c r="R315" s="351"/>
      <c r="S315" s="309"/>
      <c r="T315" s="309"/>
      <c r="U315" s="895"/>
      <c r="V315" s="16">
        <v>0</v>
      </c>
      <c r="W315" s="11">
        <v>0</v>
      </c>
      <c r="X315" s="17">
        <v>0</v>
      </c>
      <c r="Y315" s="16"/>
      <c r="Z315" s="11"/>
      <c r="AA315" s="17"/>
      <c r="AB315" s="16"/>
      <c r="AC315" s="11"/>
      <c r="AD315" s="17">
        <f t="shared" si="64"/>
        <v>0</v>
      </c>
      <c r="AE315" s="16">
        <v>0</v>
      </c>
      <c r="AF315" s="11">
        <v>0</v>
      </c>
      <c r="AG315" s="17">
        <v>0</v>
      </c>
      <c r="AH315" s="229">
        <f t="shared" ref="AH315:AH336" si="71">Q315</f>
        <v>0</v>
      </c>
      <c r="AI315" s="527"/>
      <c r="AJ315" s="16">
        <f t="shared" si="65"/>
        <v>0</v>
      </c>
    </row>
    <row r="316" spans="1:36" ht="11.25" customHeight="1">
      <c r="A316" s="219">
        <v>14300441</v>
      </c>
      <c r="B316" s="220"/>
      <c r="C316" s="287" t="s">
        <v>679</v>
      </c>
      <c r="D316" s="222">
        <v>0</v>
      </c>
      <c r="E316" s="222">
        <v>0</v>
      </c>
      <c r="F316" s="222">
        <v>0</v>
      </c>
      <c r="G316" s="222">
        <v>0</v>
      </c>
      <c r="H316" s="222">
        <v>0</v>
      </c>
      <c r="I316" s="222">
        <v>0</v>
      </c>
      <c r="J316" s="498">
        <v>0</v>
      </c>
      <c r="K316" s="498">
        <v>0</v>
      </c>
      <c r="L316" s="223">
        <v>0</v>
      </c>
      <c r="M316" s="223">
        <v>0</v>
      </c>
      <c r="N316" s="223">
        <v>0</v>
      </c>
      <c r="O316" s="223">
        <v>0</v>
      </c>
      <c r="P316" s="223">
        <v>0</v>
      </c>
      <c r="Q316" s="223">
        <f t="shared" si="70"/>
        <v>0</v>
      </c>
      <c r="R316" s="351"/>
      <c r="S316" s="309"/>
      <c r="T316" s="309"/>
      <c r="U316" s="895"/>
      <c r="V316" s="16">
        <v>0</v>
      </c>
      <c r="W316" s="11">
        <v>0</v>
      </c>
      <c r="X316" s="17">
        <v>0</v>
      </c>
      <c r="Y316" s="16"/>
      <c r="Z316" s="11"/>
      <c r="AA316" s="17"/>
      <c r="AB316" s="16"/>
      <c r="AC316" s="11"/>
      <c r="AD316" s="17">
        <f t="shared" si="64"/>
        <v>0</v>
      </c>
      <c r="AE316" s="16">
        <v>0</v>
      </c>
      <c r="AF316" s="11">
        <v>0</v>
      </c>
      <c r="AG316" s="17">
        <v>0</v>
      </c>
      <c r="AH316" s="229">
        <f t="shared" si="71"/>
        <v>0</v>
      </c>
      <c r="AI316" s="527"/>
      <c r="AJ316" s="16">
        <f t="shared" si="65"/>
        <v>0</v>
      </c>
    </row>
    <row r="317" spans="1:36" ht="11.25" customHeight="1">
      <c r="A317" s="219">
        <v>14300451</v>
      </c>
      <c r="B317" s="220"/>
      <c r="C317" s="287" t="s">
        <v>291</v>
      </c>
      <c r="D317" s="222">
        <v>0</v>
      </c>
      <c r="E317" s="222">
        <v>0</v>
      </c>
      <c r="F317" s="222">
        <v>0</v>
      </c>
      <c r="G317" s="222">
        <v>0</v>
      </c>
      <c r="H317" s="222">
        <v>0</v>
      </c>
      <c r="I317" s="222">
        <v>0</v>
      </c>
      <c r="J317" s="498">
        <v>0</v>
      </c>
      <c r="K317" s="498">
        <v>0</v>
      </c>
      <c r="L317" s="223">
        <v>0</v>
      </c>
      <c r="M317" s="223">
        <v>0</v>
      </c>
      <c r="N317" s="223">
        <v>0</v>
      </c>
      <c r="O317" s="223">
        <v>0</v>
      </c>
      <c r="P317" s="223">
        <v>0</v>
      </c>
      <c r="Q317" s="223">
        <f t="shared" si="70"/>
        <v>0</v>
      </c>
      <c r="R317" s="351"/>
      <c r="S317" s="309"/>
      <c r="T317" s="309"/>
      <c r="U317" s="895"/>
      <c r="V317" s="16">
        <v>0</v>
      </c>
      <c r="W317" s="11">
        <v>0</v>
      </c>
      <c r="X317" s="17">
        <v>0</v>
      </c>
      <c r="Y317" s="16"/>
      <c r="Z317" s="11"/>
      <c r="AA317" s="17"/>
      <c r="AB317" s="16"/>
      <c r="AC317" s="11"/>
      <c r="AD317" s="17">
        <f t="shared" si="64"/>
        <v>0</v>
      </c>
      <c r="AE317" s="16">
        <v>0</v>
      </c>
      <c r="AF317" s="11">
        <v>0</v>
      </c>
      <c r="AG317" s="17">
        <v>0</v>
      </c>
      <c r="AH317" s="229">
        <f t="shared" si="71"/>
        <v>0</v>
      </c>
      <c r="AI317" s="527"/>
      <c r="AJ317" s="16">
        <f t="shared" si="65"/>
        <v>0</v>
      </c>
    </row>
    <row r="318" spans="1:36" s="1213" customFormat="1" ht="11.25" customHeight="1">
      <c r="A318" s="736">
        <v>14300461</v>
      </c>
      <c r="B318" s="1200"/>
      <c r="C318" s="1201" t="s">
        <v>1415</v>
      </c>
      <c r="D318" s="1202">
        <v>0</v>
      </c>
      <c r="E318" s="1202">
        <v>0</v>
      </c>
      <c r="F318" s="1202">
        <v>0</v>
      </c>
      <c r="G318" s="1202">
        <v>0</v>
      </c>
      <c r="H318" s="1202">
        <v>0</v>
      </c>
      <c r="I318" s="1202">
        <v>0</v>
      </c>
      <c r="J318" s="1203">
        <v>0</v>
      </c>
      <c r="K318" s="1203">
        <v>0</v>
      </c>
      <c r="L318" s="1204">
        <v>0</v>
      </c>
      <c r="M318" s="1204">
        <v>0</v>
      </c>
      <c r="N318" s="1204">
        <v>0</v>
      </c>
      <c r="O318" s="1204">
        <v>0</v>
      </c>
      <c r="P318" s="1204">
        <v>0</v>
      </c>
      <c r="Q318" s="1204">
        <f t="shared" si="70"/>
        <v>0</v>
      </c>
      <c r="R318" s="1205"/>
      <c r="S318" s="1206"/>
      <c r="T318" s="1206"/>
      <c r="U318" s="1207"/>
      <c r="V318" s="1208">
        <v>0</v>
      </c>
      <c r="W318" s="1209">
        <v>0</v>
      </c>
      <c r="X318" s="1210">
        <v>0</v>
      </c>
      <c r="Y318" s="1208"/>
      <c r="Z318" s="1209"/>
      <c r="AA318" s="1210"/>
      <c r="AB318" s="1208"/>
      <c r="AC318" s="1209"/>
      <c r="AD318" s="1210">
        <f t="shared" si="64"/>
        <v>0</v>
      </c>
      <c r="AE318" s="1208">
        <v>0</v>
      </c>
      <c r="AF318" s="1209">
        <v>0</v>
      </c>
      <c r="AG318" s="1210">
        <v>0</v>
      </c>
      <c r="AH318" s="1219">
        <f t="shared" si="71"/>
        <v>0</v>
      </c>
      <c r="AI318" s="1212"/>
      <c r="AJ318" s="1208">
        <f t="shared" si="65"/>
        <v>0</v>
      </c>
    </row>
    <row r="319" spans="1:36" ht="11.25" customHeight="1">
      <c r="A319" s="219">
        <v>14300523</v>
      </c>
      <c r="B319" s="220"/>
      <c r="C319" s="287" t="s">
        <v>1118</v>
      </c>
      <c r="D319" s="222">
        <v>0</v>
      </c>
      <c r="E319" s="222">
        <v>0</v>
      </c>
      <c r="F319" s="222">
        <v>0</v>
      </c>
      <c r="G319" s="222">
        <v>0</v>
      </c>
      <c r="H319" s="222">
        <v>0</v>
      </c>
      <c r="I319" s="222">
        <v>0</v>
      </c>
      <c r="J319" s="498">
        <v>0</v>
      </c>
      <c r="K319" s="498">
        <v>0</v>
      </c>
      <c r="L319" s="223">
        <v>0</v>
      </c>
      <c r="M319" s="223">
        <v>0</v>
      </c>
      <c r="N319" s="223">
        <v>0</v>
      </c>
      <c r="O319" s="223">
        <v>0</v>
      </c>
      <c r="P319" s="223">
        <v>0</v>
      </c>
      <c r="Q319" s="223">
        <f t="shared" si="70"/>
        <v>0</v>
      </c>
      <c r="R319" s="351"/>
      <c r="S319" s="309"/>
      <c r="T319" s="309"/>
      <c r="U319" s="895"/>
      <c r="V319" s="16">
        <v>0</v>
      </c>
      <c r="W319" s="11">
        <v>0</v>
      </c>
      <c r="X319" s="17">
        <v>0</v>
      </c>
      <c r="Y319" s="16"/>
      <c r="Z319" s="11"/>
      <c r="AA319" s="17"/>
      <c r="AB319" s="16"/>
      <c r="AC319" s="11"/>
      <c r="AD319" s="17">
        <f t="shared" si="64"/>
        <v>0</v>
      </c>
      <c r="AE319" s="16">
        <v>0</v>
      </c>
      <c r="AF319" s="11">
        <v>0</v>
      </c>
      <c r="AG319" s="17">
        <v>0</v>
      </c>
      <c r="AH319" s="229">
        <f t="shared" si="71"/>
        <v>0</v>
      </c>
      <c r="AI319" s="527"/>
      <c r="AJ319" s="16">
        <f t="shared" si="65"/>
        <v>0</v>
      </c>
    </row>
    <row r="320" spans="1:36" ht="11.25" customHeight="1">
      <c r="A320" s="219">
        <v>14300533</v>
      </c>
      <c r="B320" s="220"/>
      <c r="C320" s="287" t="s">
        <v>258</v>
      </c>
      <c r="D320" s="222">
        <v>0</v>
      </c>
      <c r="E320" s="222">
        <v>0</v>
      </c>
      <c r="F320" s="222">
        <v>0</v>
      </c>
      <c r="G320" s="222">
        <v>0</v>
      </c>
      <c r="H320" s="222">
        <v>0</v>
      </c>
      <c r="I320" s="222">
        <v>0</v>
      </c>
      <c r="J320" s="498">
        <v>0</v>
      </c>
      <c r="K320" s="498">
        <v>0</v>
      </c>
      <c r="L320" s="223">
        <v>0</v>
      </c>
      <c r="M320" s="223">
        <v>0</v>
      </c>
      <c r="N320" s="223">
        <v>0</v>
      </c>
      <c r="O320" s="223">
        <v>0</v>
      </c>
      <c r="P320" s="223">
        <v>0</v>
      </c>
      <c r="Q320" s="223">
        <f t="shared" si="70"/>
        <v>0</v>
      </c>
      <c r="R320" s="351"/>
      <c r="S320" s="309"/>
      <c r="T320" s="309"/>
      <c r="U320" s="895"/>
      <c r="V320" s="16">
        <v>0</v>
      </c>
      <c r="W320" s="11">
        <v>0</v>
      </c>
      <c r="X320" s="17">
        <v>0</v>
      </c>
      <c r="Y320" s="16"/>
      <c r="Z320" s="11"/>
      <c r="AA320" s="17"/>
      <c r="AB320" s="16"/>
      <c r="AC320" s="11"/>
      <c r="AD320" s="17">
        <f t="shared" si="64"/>
        <v>0</v>
      </c>
      <c r="AE320" s="16">
        <v>0</v>
      </c>
      <c r="AF320" s="11">
        <v>0</v>
      </c>
      <c r="AG320" s="17">
        <v>0</v>
      </c>
      <c r="AH320" s="229">
        <f t="shared" si="71"/>
        <v>0</v>
      </c>
      <c r="AI320" s="527"/>
      <c r="AJ320" s="16">
        <f t="shared" ref="AJ320:AJ327" si="72">Q320-X320-AA320-AD320-AG320-AH320</f>
        <v>0</v>
      </c>
    </row>
    <row r="321" spans="1:36" ht="11.25" customHeight="1">
      <c r="A321" s="219">
        <v>14300543</v>
      </c>
      <c r="B321" s="220"/>
      <c r="C321" s="287" t="s">
        <v>2157</v>
      </c>
      <c r="D321" s="222">
        <v>0</v>
      </c>
      <c r="E321" s="222">
        <v>0</v>
      </c>
      <c r="F321" s="222">
        <v>0</v>
      </c>
      <c r="G321" s="222">
        <v>0</v>
      </c>
      <c r="H321" s="222">
        <v>0</v>
      </c>
      <c r="I321" s="222">
        <v>0</v>
      </c>
      <c r="J321" s="498">
        <v>0</v>
      </c>
      <c r="K321" s="498">
        <v>0</v>
      </c>
      <c r="L321" s="223">
        <v>0</v>
      </c>
      <c r="M321" s="223">
        <v>0</v>
      </c>
      <c r="N321" s="223">
        <v>0</v>
      </c>
      <c r="O321" s="223">
        <v>0</v>
      </c>
      <c r="P321" s="223">
        <v>0</v>
      </c>
      <c r="Q321" s="223">
        <f t="shared" si="70"/>
        <v>0</v>
      </c>
      <c r="R321" s="351"/>
      <c r="S321" s="309"/>
      <c r="T321" s="309"/>
      <c r="U321" s="895"/>
      <c r="V321" s="16">
        <v>0</v>
      </c>
      <c r="W321" s="11">
        <v>0</v>
      </c>
      <c r="X321" s="17">
        <v>0</v>
      </c>
      <c r="Y321" s="16"/>
      <c r="Z321" s="11"/>
      <c r="AA321" s="17"/>
      <c r="AB321" s="16"/>
      <c r="AC321" s="11"/>
      <c r="AD321" s="17">
        <f>SUM(AB321:AC321)</f>
        <v>0</v>
      </c>
      <c r="AE321" s="16">
        <v>0</v>
      </c>
      <c r="AF321" s="11">
        <v>0</v>
      </c>
      <c r="AG321" s="17">
        <v>0</v>
      </c>
      <c r="AH321" s="229">
        <f t="shared" si="71"/>
        <v>0</v>
      </c>
      <c r="AI321" s="527"/>
      <c r="AJ321" s="16">
        <f t="shared" si="72"/>
        <v>0</v>
      </c>
    </row>
    <row r="322" spans="1:36" ht="11.25" customHeight="1">
      <c r="A322" s="219">
        <v>14300603</v>
      </c>
      <c r="B322" s="220"/>
      <c r="C322" s="287" t="s">
        <v>1047</v>
      </c>
      <c r="D322" s="222">
        <v>0</v>
      </c>
      <c r="E322" s="222">
        <v>0</v>
      </c>
      <c r="F322" s="222">
        <v>0</v>
      </c>
      <c r="G322" s="222">
        <v>0</v>
      </c>
      <c r="H322" s="222">
        <v>0</v>
      </c>
      <c r="I322" s="222">
        <v>0</v>
      </c>
      <c r="J322" s="498">
        <v>0</v>
      </c>
      <c r="K322" s="498">
        <v>0</v>
      </c>
      <c r="L322" s="223">
        <v>0</v>
      </c>
      <c r="M322" s="223">
        <v>0</v>
      </c>
      <c r="N322" s="223">
        <v>0</v>
      </c>
      <c r="O322" s="223">
        <v>0</v>
      </c>
      <c r="P322" s="223">
        <v>0</v>
      </c>
      <c r="Q322" s="223">
        <f t="shared" si="70"/>
        <v>0</v>
      </c>
      <c r="R322" s="351"/>
      <c r="S322" s="309"/>
      <c r="T322" s="309"/>
      <c r="U322" s="895"/>
      <c r="V322" s="16">
        <v>0</v>
      </c>
      <c r="W322" s="11">
        <v>0</v>
      </c>
      <c r="X322" s="17">
        <v>0</v>
      </c>
      <c r="Y322" s="16"/>
      <c r="Z322" s="11"/>
      <c r="AA322" s="17"/>
      <c r="AB322" s="16"/>
      <c r="AC322" s="11"/>
      <c r="AD322" s="17">
        <f t="shared" si="64"/>
        <v>0</v>
      </c>
      <c r="AE322" s="16">
        <v>0</v>
      </c>
      <c r="AF322" s="11">
        <v>0</v>
      </c>
      <c r="AG322" s="17">
        <v>0</v>
      </c>
      <c r="AH322" s="229">
        <f t="shared" si="71"/>
        <v>0</v>
      </c>
      <c r="AI322" s="527"/>
      <c r="AJ322" s="16">
        <f t="shared" si="72"/>
        <v>0</v>
      </c>
    </row>
    <row r="323" spans="1:36" ht="11.25" customHeight="1">
      <c r="A323" s="219">
        <v>14300613</v>
      </c>
      <c r="B323" s="220"/>
      <c r="C323" s="287" t="s">
        <v>63</v>
      </c>
      <c r="D323" s="222">
        <v>0</v>
      </c>
      <c r="E323" s="222">
        <v>0</v>
      </c>
      <c r="F323" s="222">
        <v>0</v>
      </c>
      <c r="G323" s="222">
        <v>0</v>
      </c>
      <c r="H323" s="222">
        <v>0</v>
      </c>
      <c r="I323" s="222">
        <v>0</v>
      </c>
      <c r="J323" s="498">
        <v>0</v>
      </c>
      <c r="K323" s="498">
        <v>0</v>
      </c>
      <c r="L323" s="223">
        <v>0</v>
      </c>
      <c r="M323" s="223">
        <v>0</v>
      </c>
      <c r="N323" s="223">
        <v>0</v>
      </c>
      <c r="O323" s="223">
        <v>0</v>
      </c>
      <c r="P323" s="223">
        <v>0</v>
      </c>
      <c r="Q323" s="223">
        <f t="shared" si="70"/>
        <v>0</v>
      </c>
      <c r="R323" s="351"/>
      <c r="S323" s="309"/>
      <c r="T323" s="309"/>
      <c r="U323" s="895"/>
      <c r="V323" s="16">
        <v>0</v>
      </c>
      <c r="W323" s="11">
        <v>0</v>
      </c>
      <c r="X323" s="17">
        <v>0</v>
      </c>
      <c r="Y323" s="16"/>
      <c r="Z323" s="11"/>
      <c r="AA323" s="17"/>
      <c r="AB323" s="16"/>
      <c r="AC323" s="11"/>
      <c r="AD323" s="17">
        <f t="shared" si="64"/>
        <v>0</v>
      </c>
      <c r="AE323" s="16">
        <v>0</v>
      </c>
      <c r="AF323" s="11">
        <v>0</v>
      </c>
      <c r="AG323" s="17">
        <v>0</v>
      </c>
      <c r="AH323" s="229">
        <f t="shared" si="71"/>
        <v>0</v>
      </c>
      <c r="AI323" s="527"/>
      <c r="AJ323" s="16">
        <f t="shared" si="72"/>
        <v>0</v>
      </c>
    </row>
    <row r="324" spans="1:36" ht="11.25" customHeight="1">
      <c r="A324" s="219">
        <v>14300623</v>
      </c>
      <c r="B324" s="220"/>
      <c r="C324" s="287" t="s">
        <v>1208</v>
      </c>
      <c r="D324" s="222">
        <v>0</v>
      </c>
      <c r="E324" s="222">
        <v>0</v>
      </c>
      <c r="F324" s="222">
        <v>0</v>
      </c>
      <c r="G324" s="222">
        <v>0</v>
      </c>
      <c r="H324" s="222">
        <v>0</v>
      </c>
      <c r="I324" s="222">
        <v>0</v>
      </c>
      <c r="J324" s="498">
        <v>0</v>
      </c>
      <c r="K324" s="498">
        <v>0</v>
      </c>
      <c r="L324" s="223">
        <v>0</v>
      </c>
      <c r="M324" s="223">
        <v>0</v>
      </c>
      <c r="N324" s="223">
        <v>0</v>
      </c>
      <c r="O324" s="223">
        <v>0</v>
      </c>
      <c r="P324" s="223">
        <v>0</v>
      </c>
      <c r="Q324" s="223">
        <f t="shared" si="70"/>
        <v>0</v>
      </c>
      <c r="R324" s="351"/>
      <c r="S324" s="309"/>
      <c r="T324" s="309"/>
      <c r="U324" s="895"/>
      <c r="V324" s="16">
        <v>0</v>
      </c>
      <c r="W324" s="11">
        <v>0</v>
      </c>
      <c r="X324" s="17">
        <v>0</v>
      </c>
      <c r="Y324" s="16"/>
      <c r="Z324" s="11"/>
      <c r="AA324" s="17"/>
      <c r="AB324" s="16"/>
      <c r="AC324" s="11"/>
      <c r="AD324" s="17">
        <f t="shared" si="64"/>
        <v>0</v>
      </c>
      <c r="AE324" s="16">
        <v>0</v>
      </c>
      <c r="AF324" s="11">
        <v>0</v>
      </c>
      <c r="AG324" s="17">
        <v>0</v>
      </c>
      <c r="AH324" s="229">
        <f t="shared" si="71"/>
        <v>0</v>
      </c>
      <c r="AI324" s="527"/>
      <c r="AJ324" s="16">
        <f t="shared" si="72"/>
        <v>0</v>
      </c>
    </row>
    <row r="325" spans="1:36" ht="11.25" customHeight="1">
      <c r="A325" s="219">
        <v>14300701</v>
      </c>
      <c r="B325" s="220"/>
      <c r="C325" s="287" t="s">
        <v>1048</v>
      </c>
      <c r="D325" s="222">
        <v>0</v>
      </c>
      <c r="E325" s="222">
        <v>0</v>
      </c>
      <c r="F325" s="222">
        <v>0</v>
      </c>
      <c r="G325" s="222">
        <v>0</v>
      </c>
      <c r="H325" s="222">
        <v>0</v>
      </c>
      <c r="I325" s="222">
        <v>0</v>
      </c>
      <c r="J325" s="498">
        <v>0</v>
      </c>
      <c r="K325" s="498">
        <v>0</v>
      </c>
      <c r="L325" s="223">
        <v>0</v>
      </c>
      <c r="M325" s="223">
        <v>0</v>
      </c>
      <c r="N325" s="223">
        <v>0</v>
      </c>
      <c r="O325" s="223">
        <v>0</v>
      </c>
      <c r="P325" s="223">
        <v>0</v>
      </c>
      <c r="Q325" s="223">
        <f t="shared" si="70"/>
        <v>0</v>
      </c>
      <c r="R325" s="351"/>
      <c r="S325" s="309"/>
      <c r="T325" s="309"/>
      <c r="U325" s="895"/>
      <c r="V325" s="16">
        <v>0</v>
      </c>
      <c r="W325" s="11">
        <v>0</v>
      </c>
      <c r="X325" s="17">
        <v>0</v>
      </c>
      <c r="Y325" s="16"/>
      <c r="Z325" s="11"/>
      <c r="AA325" s="17"/>
      <c r="AB325" s="16"/>
      <c r="AC325" s="11"/>
      <c r="AD325" s="17">
        <f t="shared" si="64"/>
        <v>0</v>
      </c>
      <c r="AE325" s="16">
        <v>0</v>
      </c>
      <c r="AF325" s="11">
        <v>0</v>
      </c>
      <c r="AG325" s="17">
        <v>0</v>
      </c>
      <c r="AH325" s="229">
        <f t="shared" si="71"/>
        <v>0</v>
      </c>
      <c r="AI325" s="527"/>
      <c r="AJ325" s="16">
        <f t="shared" si="72"/>
        <v>0</v>
      </c>
    </row>
    <row r="326" spans="1:36" ht="11.25" customHeight="1">
      <c r="A326" s="219">
        <v>14300703</v>
      </c>
      <c r="B326" s="220"/>
      <c r="C326" s="287" t="s">
        <v>316</v>
      </c>
      <c r="D326" s="222">
        <v>7699994.46</v>
      </c>
      <c r="E326" s="222">
        <v>13774894.41</v>
      </c>
      <c r="F326" s="222">
        <v>13509832.699999999</v>
      </c>
      <c r="G326" s="222">
        <v>12221877.75</v>
      </c>
      <c r="H326" s="222">
        <v>11246298.189999999</v>
      </c>
      <c r="I326" s="222">
        <v>14213228.960000001</v>
      </c>
      <c r="J326" s="498">
        <v>11775698.26</v>
      </c>
      <c r="K326" s="498">
        <v>10735319.52</v>
      </c>
      <c r="L326" s="223">
        <v>10088896.119999999</v>
      </c>
      <c r="M326" s="223">
        <v>8813233.3699999992</v>
      </c>
      <c r="N326" s="223">
        <v>9470650.6300000008</v>
      </c>
      <c r="O326" s="223">
        <v>10821058.189999999</v>
      </c>
      <c r="P326" s="223">
        <v>8825317.7100000009</v>
      </c>
      <c r="Q326" s="223">
        <f t="shared" si="70"/>
        <v>11244470.348750001</v>
      </c>
      <c r="R326" s="351"/>
      <c r="S326" s="309"/>
      <c r="T326" s="309"/>
      <c r="U326" s="895"/>
      <c r="V326" s="16">
        <v>0</v>
      </c>
      <c r="W326" s="11">
        <v>0</v>
      </c>
      <c r="X326" s="17">
        <v>0</v>
      </c>
      <c r="Y326" s="16"/>
      <c r="Z326" s="11"/>
      <c r="AA326" s="17"/>
      <c r="AB326" s="16"/>
      <c r="AC326" s="11"/>
      <c r="AD326" s="17">
        <f t="shared" ref="AD326:AD327" si="73">SUM(AB326:AC326)</f>
        <v>0</v>
      </c>
      <c r="AE326" s="16">
        <v>0</v>
      </c>
      <c r="AF326" s="11">
        <v>0</v>
      </c>
      <c r="AG326" s="17">
        <v>0</v>
      </c>
      <c r="AH326" s="229">
        <f t="shared" si="71"/>
        <v>11244470.348750001</v>
      </c>
      <c r="AI326" s="527"/>
      <c r="AJ326" s="16">
        <f t="shared" si="72"/>
        <v>0</v>
      </c>
    </row>
    <row r="327" spans="1:36" ht="11.25" customHeight="1">
      <c r="A327" s="219">
        <v>14300713</v>
      </c>
      <c r="B327" s="220"/>
      <c r="C327" s="287" t="s">
        <v>2756</v>
      </c>
      <c r="D327" s="222">
        <v>29042.27</v>
      </c>
      <c r="E327" s="222">
        <v>31572.45</v>
      </c>
      <c r="F327" s="222">
        <v>33274.01</v>
      </c>
      <c r="G327" s="222">
        <v>29285.64</v>
      </c>
      <c r="H327" s="222">
        <v>28472.01</v>
      </c>
      <c r="I327" s="222">
        <v>28801.56</v>
      </c>
      <c r="J327" s="498">
        <v>28801.56</v>
      </c>
      <c r="K327" s="498">
        <v>29688.97</v>
      </c>
      <c r="L327" s="223">
        <v>32842.47</v>
      </c>
      <c r="M327" s="223">
        <v>31515.47</v>
      </c>
      <c r="N327" s="223">
        <v>31717.15</v>
      </c>
      <c r="O327" s="223">
        <v>31526.25</v>
      </c>
      <c r="P327" s="223">
        <v>31627.95</v>
      </c>
      <c r="Q327" s="223">
        <f t="shared" si="70"/>
        <v>30652.720833333336</v>
      </c>
      <c r="R327" s="351"/>
      <c r="S327" s="309"/>
      <c r="T327" s="309"/>
      <c r="U327" s="895"/>
      <c r="V327" s="16">
        <v>0</v>
      </c>
      <c r="W327" s="11">
        <v>0</v>
      </c>
      <c r="X327" s="17">
        <v>0</v>
      </c>
      <c r="Y327" s="16"/>
      <c r="Z327" s="11"/>
      <c r="AA327" s="17"/>
      <c r="AB327" s="16"/>
      <c r="AC327" s="11"/>
      <c r="AD327" s="17">
        <f t="shared" si="73"/>
        <v>0</v>
      </c>
      <c r="AE327" s="16">
        <v>0</v>
      </c>
      <c r="AF327" s="11">
        <v>0</v>
      </c>
      <c r="AG327" s="17">
        <v>0</v>
      </c>
      <c r="AH327" s="229">
        <f t="shared" si="71"/>
        <v>30652.720833333336</v>
      </c>
      <c r="AI327" s="527"/>
      <c r="AJ327" s="16">
        <f t="shared" si="72"/>
        <v>0</v>
      </c>
    </row>
    <row r="328" spans="1:36" ht="11.25" customHeight="1">
      <c r="A328" s="219">
        <v>14300723</v>
      </c>
      <c r="B328" s="220"/>
      <c r="C328" s="287" t="s">
        <v>3610</v>
      </c>
      <c r="D328" s="222"/>
      <c r="E328" s="222"/>
      <c r="F328" s="222"/>
      <c r="G328" s="222"/>
      <c r="H328" s="222"/>
      <c r="I328" s="222"/>
      <c r="J328" s="498"/>
      <c r="K328" s="498"/>
      <c r="L328" s="223">
        <v>45716.15</v>
      </c>
      <c r="M328" s="223">
        <v>109106.42</v>
      </c>
      <c r="N328" s="223">
        <v>110346.42</v>
      </c>
      <c r="O328" s="223">
        <v>112066.31</v>
      </c>
      <c r="P328" s="223">
        <v>114118.86</v>
      </c>
      <c r="Q328" s="223">
        <f t="shared" si="70"/>
        <v>36191.227500000001</v>
      </c>
      <c r="R328" s="351"/>
      <c r="S328" s="309"/>
      <c r="T328" s="309"/>
      <c r="U328" s="895"/>
      <c r="V328" s="16"/>
      <c r="W328" s="11"/>
      <c r="X328" s="17"/>
      <c r="Y328" s="16"/>
      <c r="Z328" s="11"/>
      <c r="AA328" s="17"/>
      <c r="AB328" s="16"/>
      <c r="AC328" s="11"/>
      <c r="AD328" s="17"/>
      <c r="AE328" s="16"/>
      <c r="AF328" s="11"/>
      <c r="AG328" s="17"/>
      <c r="AH328" s="229">
        <f t="shared" si="71"/>
        <v>36191.227500000001</v>
      </c>
      <c r="AI328" s="527"/>
      <c r="AJ328" s="16"/>
    </row>
    <row r="329" spans="1:36" ht="11.25" customHeight="1">
      <c r="A329" s="219">
        <v>14300733</v>
      </c>
      <c r="B329" s="220"/>
      <c r="C329" s="287" t="s">
        <v>2757</v>
      </c>
      <c r="D329" s="222">
        <v>16234131.16</v>
      </c>
      <c r="E329" s="222">
        <v>16460717.85</v>
      </c>
      <c r="F329" s="222">
        <v>16826686.199999999</v>
      </c>
      <c r="G329" s="222">
        <v>12497958.609999999</v>
      </c>
      <c r="H329" s="222">
        <v>12510618.85</v>
      </c>
      <c r="I329" s="222">
        <v>13033942.73</v>
      </c>
      <c r="J329" s="498">
        <v>12940838.210000001</v>
      </c>
      <c r="K329" s="498">
        <v>13102997.82</v>
      </c>
      <c r="L329" s="223">
        <v>13114718.550000001</v>
      </c>
      <c r="M329" s="223">
        <v>13120349.98</v>
      </c>
      <c r="N329" s="223">
        <v>13065957.949999999</v>
      </c>
      <c r="O329" s="223">
        <v>13158930.699999999</v>
      </c>
      <c r="P329" s="223">
        <v>13064354.27</v>
      </c>
      <c r="Q329" s="223">
        <f t="shared" si="70"/>
        <v>13706913.34708333</v>
      </c>
      <c r="R329" s="351"/>
      <c r="S329" s="309"/>
      <c r="T329" s="309"/>
      <c r="U329" s="895"/>
      <c r="V329" s="16">
        <v>0</v>
      </c>
      <c r="W329" s="11">
        <v>0</v>
      </c>
      <c r="X329" s="17">
        <v>0</v>
      </c>
      <c r="Y329" s="16"/>
      <c r="Z329" s="11"/>
      <c r="AA329" s="17"/>
      <c r="AB329" s="16"/>
      <c r="AC329" s="11"/>
      <c r="AD329" s="17">
        <f t="shared" ref="AD329:AD330" si="74">SUM(AB329:AC329)</f>
        <v>0</v>
      </c>
      <c r="AE329" s="16">
        <v>0</v>
      </c>
      <c r="AF329" s="11">
        <v>0</v>
      </c>
      <c r="AG329" s="17">
        <v>0</v>
      </c>
      <c r="AH329" s="229">
        <f t="shared" si="71"/>
        <v>13706913.34708333</v>
      </c>
      <c r="AI329" s="527"/>
      <c r="AJ329" s="16">
        <f>Q329-X329-AA329-AD329-AG329-AH329</f>
        <v>0</v>
      </c>
    </row>
    <row r="330" spans="1:36" ht="11.25" customHeight="1">
      <c r="A330" s="219">
        <v>14300743</v>
      </c>
      <c r="B330" s="220"/>
      <c r="C330" s="287" t="s">
        <v>2758</v>
      </c>
      <c r="D330" s="222">
        <v>667879.29</v>
      </c>
      <c r="E330" s="222">
        <v>649948.62</v>
      </c>
      <c r="F330" s="222">
        <v>618186.57999999996</v>
      </c>
      <c r="G330" s="222">
        <v>623461.19999999995</v>
      </c>
      <c r="H330" s="222">
        <v>597216.80000000005</v>
      </c>
      <c r="I330" s="222">
        <v>635027.53</v>
      </c>
      <c r="J330" s="498">
        <v>614420.74</v>
      </c>
      <c r="K330" s="498">
        <v>622770.56000000006</v>
      </c>
      <c r="L330" s="223">
        <v>528473.42000000004</v>
      </c>
      <c r="M330" s="223">
        <v>600215.04000000004</v>
      </c>
      <c r="N330" s="223">
        <v>637442.65</v>
      </c>
      <c r="O330" s="223">
        <v>671608.66</v>
      </c>
      <c r="P330" s="223">
        <v>658887.15</v>
      </c>
      <c r="Q330" s="223">
        <f t="shared" si="70"/>
        <v>621846.25166666682</v>
      </c>
      <c r="R330" s="351"/>
      <c r="S330" s="309"/>
      <c r="T330" s="309"/>
      <c r="U330" s="895"/>
      <c r="V330" s="16">
        <v>0</v>
      </c>
      <c r="W330" s="11">
        <v>0</v>
      </c>
      <c r="X330" s="17">
        <v>0</v>
      </c>
      <c r="Y330" s="16"/>
      <c r="Z330" s="11"/>
      <c r="AA330" s="17"/>
      <c r="AB330" s="16"/>
      <c r="AC330" s="11"/>
      <c r="AD330" s="17">
        <f t="shared" si="74"/>
        <v>0</v>
      </c>
      <c r="AE330" s="16">
        <v>0</v>
      </c>
      <c r="AF330" s="11">
        <v>0</v>
      </c>
      <c r="AG330" s="17">
        <v>0</v>
      </c>
      <c r="AH330" s="229">
        <f t="shared" si="71"/>
        <v>621846.25166666682</v>
      </c>
      <c r="AI330" s="527"/>
      <c r="AJ330" s="16">
        <f>Q330-X330-AA330-AD330-AG330-AH330</f>
        <v>0</v>
      </c>
    </row>
    <row r="331" spans="1:36" ht="22.5" customHeight="1">
      <c r="A331" s="219">
        <v>14300763</v>
      </c>
      <c r="B331" s="220"/>
      <c r="C331" s="287" t="s">
        <v>2713</v>
      </c>
      <c r="D331" s="222">
        <v>2154413.1</v>
      </c>
      <c r="E331" s="222">
        <v>0</v>
      </c>
      <c r="F331" s="222">
        <v>439422.39</v>
      </c>
      <c r="G331" s="222">
        <v>-618387.44999999995</v>
      </c>
      <c r="H331" s="222">
        <v>123725.62</v>
      </c>
      <c r="I331" s="222">
        <v>738948.06</v>
      </c>
      <c r="J331" s="498">
        <v>790847.28</v>
      </c>
      <c r="K331" s="498">
        <v>1014338.38</v>
      </c>
      <c r="L331" s="223">
        <v>1512997.8</v>
      </c>
      <c r="M331" s="223">
        <v>1797398.88</v>
      </c>
      <c r="N331" s="223">
        <v>2219920.42</v>
      </c>
      <c r="O331" s="223">
        <v>2638317.38</v>
      </c>
      <c r="P331" s="223">
        <v>3968732.73</v>
      </c>
      <c r="Q331" s="223">
        <f t="shared" si="70"/>
        <v>1143258.4729166667</v>
      </c>
      <c r="R331" s="351"/>
      <c r="S331" s="309"/>
      <c r="T331" s="309"/>
      <c r="U331" s="895"/>
      <c r="V331" s="16">
        <v>0</v>
      </c>
      <c r="W331" s="11">
        <v>0</v>
      </c>
      <c r="X331" s="17">
        <v>0</v>
      </c>
      <c r="Y331" s="16"/>
      <c r="Z331" s="11"/>
      <c r="AA331" s="17"/>
      <c r="AB331" s="16"/>
      <c r="AC331" s="11"/>
      <c r="AD331" s="17">
        <f t="shared" ref="AD331" si="75">SUM(AB331:AC331)</f>
        <v>0</v>
      </c>
      <c r="AE331" s="16">
        <v>0</v>
      </c>
      <c r="AF331" s="11">
        <v>0</v>
      </c>
      <c r="AG331" s="17">
        <v>0</v>
      </c>
      <c r="AH331" s="229">
        <f t="shared" si="71"/>
        <v>1143258.4729166667</v>
      </c>
      <c r="AI331" s="527"/>
      <c r="AJ331" s="16">
        <f>Q331-X331-AA331-AD331-AG331-AH331</f>
        <v>0</v>
      </c>
    </row>
    <row r="332" spans="1:36" ht="22.5" customHeight="1">
      <c r="A332" s="219">
        <v>14300773</v>
      </c>
      <c r="B332" s="220"/>
      <c r="C332" s="287" t="s">
        <v>2716</v>
      </c>
      <c r="D332" s="222">
        <v>0</v>
      </c>
      <c r="E332" s="222">
        <v>0</v>
      </c>
      <c r="F332" s="222">
        <v>0</v>
      </c>
      <c r="G332" s="222">
        <v>0</v>
      </c>
      <c r="H332" s="222">
        <v>0</v>
      </c>
      <c r="I332" s="222">
        <v>0</v>
      </c>
      <c r="J332" s="498">
        <v>0</v>
      </c>
      <c r="K332" s="498">
        <v>0</v>
      </c>
      <c r="L332" s="223">
        <v>0</v>
      </c>
      <c r="M332" s="223">
        <v>0</v>
      </c>
      <c r="N332" s="223">
        <v>0</v>
      </c>
      <c r="O332" s="223">
        <v>0</v>
      </c>
      <c r="P332" s="223">
        <v>0</v>
      </c>
      <c r="Q332" s="223">
        <f t="shared" si="70"/>
        <v>0</v>
      </c>
      <c r="R332" s="351"/>
      <c r="S332" s="309"/>
      <c r="T332" s="309"/>
      <c r="U332" s="895"/>
      <c r="V332" s="16">
        <v>0</v>
      </c>
      <c r="W332" s="11">
        <v>0</v>
      </c>
      <c r="X332" s="17">
        <v>0</v>
      </c>
      <c r="Y332" s="16"/>
      <c r="Z332" s="11"/>
      <c r="AA332" s="17"/>
      <c r="AB332" s="16"/>
      <c r="AC332" s="11"/>
      <c r="AD332" s="17">
        <f t="shared" ref="AD332" si="76">SUM(AB332:AC332)</f>
        <v>0</v>
      </c>
      <c r="AE332" s="16">
        <v>0</v>
      </c>
      <c r="AF332" s="11">
        <v>0</v>
      </c>
      <c r="AG332" s="17">
        <v>0</v>
      </c>
      <c r="AH332" s="229">
        <f t="shared" si="71"/>
        <v>0</v>
      </c>
      <c r="AI332" s="527"/>
      <c r="AJ332" s="16">
        <f>Q332-X332-AA332-AD332-AG332-AH332</f>
        <v>0</v>
      </c>
    </row>
    <row r="333" spans="1:36" ht="11.25" customHeight="1">
      <c r="A333" s="219">
        <v>14300901</v>
      </c>
      <c r="B333" s="220"/>
      <c r="C333" s="287" t="s">
        <v>1119</v>
      </c>
      <c r="D333" s="222">
        <v>0</v>
      </c>
      <c r="E333" s="222">
        <v>0</v>
      </c>
      <c r="F333" s="222">
        <v>0</v>
      </c>
      <c r="G333" s="222">
        <v>0</v>
      </c>
      <c r="H333" s="222">
        <v>0</v>
      </c>
      <c r="I333" s="222">
        <v>0</v>
      </c>
      <c r="J333" s="498">
        <v>0</v>
      </c>
      <c r="K333" s="498">
        <v>0</v>
      </c>
      <c r="L333" s="223">
        <v>0</v>
      </c>
      <c r="M333" s="223">
        <v>0</v>
      </c>
      <c r="N333" s="223">
        <v>0</v>
      </c>
      <c r="O333" s="223">
        <v>0</v>
      </c>
      <c r="P333" s="223">
        <v>0</v>
      </c>
      <c r="Q333" s="223">
        <f t="shared" si="70"/>
        <v>0</v>
      </c>
      <c r="R333" s="351"/>
      <c r="S333" s="309"/>
      <c r="T333" s="309"/>
      <c r="U333" s="895"/>
      <c r="V333" s="16">
        <v>0</v>
      </c>
      <c r="W333" s="11">
        <v>0</v>
      </c>
      <c r="X333" s="17">
        <v>0</v>
      </c>
      <c r="Y333" s="16"/>
      <c r="Z333" s="11"/>
      <c r="AA333" s="17"/>
      <c r="AB333" s="16"/>
      <c r="AC333" s="11"/>
      <c r="AD333" s="17">
        <f t="shared" si="64"/>
        <v>0</v>
      </c>
      <c r="AE333" s="16">
        <v>0</v>
      </c>
      <c r="AF333" s="11">
        <v>0</v>
      </c>
      <c r="AG333" s="17">
        <v>0</v>
      </c>
      <c r="AH333" s="229">
        <f t="shared" si="71"/>
        <v>0</v>
      </c>
      <c r="AI333" s="527"/>
      <c r="AJ333" s="16">
        <f>Q333-X333-AA333-AD333-AG333-AH333</f>
        <v>0</v>
      </c>
    </row>
    <row r="334" spans="1:36" ht="11.25" customHeight="1">
      <c r="A334" s="219">
        <v>14300913</v>
      </c>
      <c r="B334" s="220"/>
      <c r="C334" s="287" t="s">
        <v>3601</v>
      </c>
      <c r="D334" s="222"/>
      <c r="E334" s="222"/>
      <c r="F334" s="222"/>
      <c r="G334" s="222"/>
      <c r="H334" s="222"/>
      <c r="I334" s="222"/>
      <c r="J334" s="498"/>
      <c r="K334" s="498">
        <v>-216.61</v>
      </c>
      <c r="L334" s="223">
        <v>0</v>
      </c>
      <c r="M334" s="223">
        <v>0</v>
      </c>
      <c r="N334" s="223">
        <v>0</v>
      </c>
      <c r="O334" s="223">
        <v>0</v>
      </c>
      <c r="P334" s="223">
        <v>0</v>
      </c>
      <c r="Q334" s="223">
        <f t="shared" si="70"/>
        <v>-18.050833333333333</v>
      </c>
      <c r="R334" s="351"/>
      <c r="S334" s="309"/>
      <c r="T334" s="309"/>
      <c r="U334" s="895"/>
      <c r="V334" s="16"/>
      <c r="W334" s="11"/>
      <c r="X334" s="17"/>
      <c r="Y334" s="16"/>
      <c r="Z334" s="11"/>
      <c r="AA334" s="17"/>
      <c r="AB334" s="16"/>
      <c r="AC334" s="11"/>
      <c r="AD334" s="17"/>
      <c r="AE334" s="16"/>
      <c r="AF334" s="11"/>
      <c r="AG334" s="17"/>
      <c r="AH334" s="229">
        <f t="shared" si="71"/>
        <v>-18.050833333333333</v>
      </c>
      <c r="AI334" s="527"/>
      <c r="AJ334" s="16"/>
    </row>
    <row r="335" spans="1:36" ht="11.25" customHeight="1">
      <c r="A335" s="219">
        <v>14300921</v>
      </c>
      <c r="B335" s="220"/>
      <c r="C335" s="287" t="s">
        <v>889</v>
      </c>
      <c r="D335" s="222">
        <v>667342.82999999996</v>
      </c>
      <c r="E335" s="222">
        <v>667342.82999999996</v>
      </c>
      <c r="F335" s="222">
        <v>667342.82999999996</v>
      </c>
      <c r="G335" s="222">
        <v>690893.36</v>
      </c>
      <c r="H335" s="222">
        <v>690893.36</v>
      </c>
      <c r="I335" s="222">
        <v>690893.36</v>
      </c>
      <c r="J335" s="498">
        <v>690893.36</v>
      </c>
      <c r="K335" s="498">
        <v>690893.36</v>
      </c>
      <c r="L335" s="223">
        <v>690893.36</v>
      </c>
      <c r="M335" s="223">
        <v>690893.36</v>
      </c>
      <c r="N335" s="223">
        <v>690893.36</v>
      </c>
      <c r="O335" s="223">
        <v>690893.36</v>
      </c>
      <c r="P335" s="223">
        <v>690893.36</v>
      </c>
      <c r="Q335" s="223">
        <f t="shared" si="70"/>
        <v>685986.99958333338</v>
      </c>
      <c r="R335" s="351"/>
      <c r="S335" s="309"/>
      <c r="T335" s="309"/>
      <c r="U335" s="895"/>
      <c r="V335" s="16">
        <v>0</v>
      </c>
      <c r="W335" s="11">
        <v>0</v>
      </c>
      <c r="X335" s="17">
        <v>0</v>
      </c>
      <c r="Y335" s="16"/>
      <c r="Z335" s="11"/>
      <c r="AA335" s="17"/>
      <c r="AB335" s="16"/>
      <c r="AC335" s="11"/>
      <c r="AD335" s="17">
        <f t="shared" si="64"/>
        <v>0</v>
      </c>
      <c r="AE335" s="16">
        <v>0</v>
      </c>
      <c r="AF335" s="11">
        <v>0</v>
      </c>
      <c r="AG335" s="17">
        <v>0</v>
      </c>
      <c r="AH335" s="229">
        <f t="shared" si="71"/>
        <v>685986.99958333338</v>
      </c>
      <c r="AI335" s="527"/>
      <c r="AJ335" s="16">
        <f t="shared" ref="AJ335:AJ398" si="77">Q335-X335-AA335-AD335-AG335-AH335</f>
        <v>0</v>
      </c>
    </row>
    <row r="336" spans="1:36" ht="11.25" customHeight="1">
      <c r="A336" s="219">
        <v>14300931</v>
      </c>
      <c r="B336" s="220"/>
      <c r="C336" s="287" t="s">
        <v>1405</v>
      </c>
      <c r="D336" s="222">
        <v>0</v>
      </c>
      <c r="E336" s="222">
        <v>0</v>
      </c>
      <c r="F336" s="222">
        <v>0</v>
      </c>
      <c r="G336" s="222">
        <v>0</v>
      </c>
      <c r="H336" s="222">
        <v>0</v>
      </c>
      <c r="I336" s="222">
        <v>0</v>
      </c>
      <c r="J336" s="498">
        <v>0</v>
      </c>
      <c r="K336" s="498">
        <v>0</v>
      </c>
      <c r="L336" s="223">
        <v>0</v>
      </c>
      <c r="M336" s="223">
        <v>0</v>
      </c>
      <c r="N336" s="223">
        <v>0</v>
      </c>
      <c r="O336" s="223">
        <v>0</v>
      </c>
      <c r="P336" s="223">
        <v>0</v>
      </c>
      <c r="Q336" s="223">
        <f t="shared" si="70"/>
        <v>0</v>
      </c>
      <c r="R336" s="351"/>
      <c r="S336" s="309"/>
      <c r="T336" s="309"/>
      <c r="U336" s="895"/>
      <c r="V336" s="16">
        <v>0</v>
      </c>
      <c r="W336" s="11">
        <v>0</v>
      </c>
      <c r="X336" s="17">
        <v>0</v>
      </c>
      <c r="Y336" s="16"/>
      <c r="Z336" s="11"/>
      <c r="AA336" s="17"/>
      <c r="AB336" s="16"/>
      <c r="AC336" s="11"/>
      <c r="AD336" s="17">
        <f t="shared" si="64"/>
        <v>0</v>
      </c>
      <c r="AE336" s="16">
        <v>0</v>
      </c>
      <c r="AF336" s="11">
        <v>0</v>
      </c>
      <c r="AG336" s="17">
        <v>0</v>
      </c>
      <c r="AH336" s="229">
        <f t="shared" si="71"/>
        <v>0</v>
      </c>
      <c r="AI336" s="527"/>
      <c r="AJ336" s="16">
        <f t="shared" si="77"/>
        <v>0</v>
      </c>
    </row>
    <row r="337" spans="1:36" ht="11.25" customHeight="1">
      <c r="A337" s="319">
        <v>14300941</v>
      </c>
      <c r="B337" s="220"/>
      <c r="C337" s="287" t="s">
        <v>2828</v>
      </c>
      <c r="D337" s="222">
        <v>0</v>
      </c>
      <c r="E337" s="222">
        <v>0</v>
      </c>
      <c r="F337" s="222">
        <v>0</v>
      </c>
      <c r="G337" s="222">
        <v>0</v>
      </c>
      <c r="H337" s="222">
        <v>0</v>
      </c>
      <c r="I337" s="222">
        <v>0</v>
      </c>
      <c r="J337" s="498">
        <v>0</v>
      </c>
      <c r="K337" s="498">
        <v>0</v>
      </c>
      <c r="L337" s="223">
        <v>0</v>
      </c>
      <c r="M337" s="223">
        <v>0</v>
      </c>
      <c r="N337" s="223">
        <v>0</v>
      </c>
      <c r="O337" s="223">
        <v>0</v>
      </c>
      <c r="P337" s="223">
        <v>0</v>
      </c>
      <c r="Q337" s="223">
        <f t="shared" si="70"/>
        <v>0</v>
      </c>
      <c r="R337" s="351"/>
      <c r="S337" s="309"/>
      <c r="T337" s="309" t="s">
        <v>877</v>
      </c>
      <c r="U337" s="895"/>
      <c r="V337" s="16">
        <v>0</v>
      </c>
      <c r="W337" s="11">
        <v>0</v>
      </c>
      <c r="X337" s="17">
        <v>0</v>
      </c>
      <c r="Y337" s="16"/>
      <c r="Z337" s="11"/>
      <c r="AA337" s="17"/>
      <c r="AB337" s="16">
        <f>$Q337</f>
        <v>0</v>
      </c>
      <c r="AC337" s="11">
        <v>0</v>
      </c>
      <c r="AD337" s="17">
        <f>SUM(AB337:AC337)</f>
        <v>0</v>
      </c>
      <c r="AE337" s="16">
        <v>0</v>
      </c>
      <c r="AF337" s="11">
        <v>0</v>
      </c>
      <c r="AG337" s="17">
        <v>0</v>
      </c>
      <c r="AH337" s="225"/>
      <c r="AI337" s="527"/>
      <c r="AJ337" s="16">
        <f t="shared" si="77"/>
        <v>0</v>
      </c>
    </row>
    <row r="338" spans="1:36" ht="11.25" customHeight="1">
      <c r="A338" s="219">
        <v>14301001</v>
      </c>
      <c r="B338" s="220"/>
      <c r="C338" s="287" t="s">
        <v>1194</v>
      </c>
      <c r="D338" s="222">
        <v>0</v>
      </c>
      <c r="E338" s="222">
        <v>0</v>
      </c>
      <c r="F338" s="222">
        <v>0</v>
      </c>
      <c r="G338" s="222">
        <v>0</v>
      </c>
      <c r="H338" s="222">
        <v>0</v>
      </c>
      <c r="I338" s="222">
        <v>0</v>
      </c>
      <c r="J338" s="498">
        <v>0</v>
      </c>
      <c r="K338" s="498">
        <v>0</v>
      </c>
      <c r="L338" s="223">
        <v>0</v>
      </c>
      <c r="M338" s="223">
        <v>0</v>
      </c>
      <c r="N338" s="223">
        <v>0</v>
      </c>
      <c r="O338" s="223">
        <v>0</v>
      </c>
      <c r="P338" s="223">
        <v>0</v>
      </c>
      <c r="Q338" s="223">
        <f t="shared" si="70"/>
        <v>0</v>
      </c>
      <c r="R338" s="351"/>
      <c r="S338" s="309"/>
      <c r="T338" s="309"/>
      <c r="U338" s="895"/>
      <c r="V338" s="16">
        <v>0</v>
      </c>
      <c r="W338" s="11">
        <v>0</v>
      </c>
      <c r="X338" s="17">
        <v>0</v>
      </c>
      <c r="Y338" s="16"/>
      <c r="Z338" s="11"/>
      <c r="AA338" s="17"/>
      <c r="AB338" s="16"/>
      <c r="AC338" s="11"/>
      <c r="AD338" s="17">
        <f t="shared" si="64"/>
        <v>0</v>
      </c>
      <c r="AE338" s="16">
        <v>0</v>
      </c>
      <c r="AF338" s="11">
        <v>0</v>
      </c>
      <c r="AG338" s="17">
        <v>0</v>
      </c>
      <c r="AH338" s="229">
        <f t="shared" ref="AH338:AH343" si="78">Q338</f>
        <v>0</v>
      </c>
      <c r="AI338" s="527"/>
      <c r="AJ338" s="16">
        <f t="shared" si="77"/>
        <v>0</v>
      </c>
    </row>
    <row r="339" spans="1:36" ht="11.25" customHeight="1">
      <c r="A339" s="235">
        <v>14301003</v>
      </c>
      <c r="B339" s="220"/>
      <c r="C339" s="231" t="s">
        <v>2368</v>
      </c>
      <c r="D339" s="222">
        <v>0</v>
      </c>
      <c r="E339" s="222">
        <v>0</v>
      </c>
      <c r="F339" s="222">
        <v>0</v>
      </c>
      <c r="G339" s="222">
        <v>0</v>
      </c>
      <c r="H339" s="222">
        <v>0</v>
      </c>
      <c r="I339" s="222">
        <v>0</v>
      </c>
      <c r="J339" s="498">
        <v>0</v>
      </c>
      <c r="K339" s="498">
        <v>0</v>
      </c>
      <c r="L339" s="223">
        <v>0</v>
      </c>
      <c r="M339" s="223">
        <v>0</v>
      </c>
      <c r="N339" s="223">
        <v>0</v>
      </c>
      <c r="O339" s="223">
        <v>0</v>
      </c>
      <c r="P339" s="223">
        <v>0</v>
      </c>
      <c r="Q339" s="223">
        <f t="shared" si="70"/>
        <v>0</v>
      </c>
      <c r="R339" s="351"/>
      <c r="S339" s="309"/>
      <c r="T339" s="309"/>
      <c r="U339" s="895"/>
      <c r="V339" s="16"/>
      <c r="W339" s="11"/>
      <c r="X339" s="17"/>
      <c r="Y339" s="16"/>
      <c r="Z339" s="11"/>
      <c r="AA339" s="17"/>
      <c r="AB339" s="16"/>
      <c r="AC339" s="11"/>
      <c r="AD339" s="17">
        <f t="shared" si="64"/>
        <v>0</v>
      </c>
      <c r="AE339" s="16">
        <v>0</v>
      </c>
      <c r="AF339" s="11">
        <v>0</v>
      </c>
      <c r="AG339" s="17">
        <v>0</v>
      </c>
      <c r="AH339" s="229">
        <f t="shared" si="78"/>
        <v>0</v>
      </c>
      <c r="AI339" s="527"/>
      <c r="AJ339" s="16">
        <f t="shared" si="77"/>
        <v>0</v>
      </c>
    </row>
    <row r="340" spans="1:36" ht="11.25" customHeight="1">
      <c r="A340" s="219">
        <v>14301022</v>
      </c>
      <c r="B340" s="220"/>
      <c r="C340" s="287" t="s">
        <v>1551</v>
      </c>
      <c r="D340" s="222">
        <v>6339120.6600000001</v>
      </c>
      <c r="E340" s="222">
        <v>6028700.21</v>
      </c>
      <c r="F340" s="222">
        <v>4240294.37</v>
      </c>
      <c r="G340" s="222">
        <v>3301322.68</v>
      </c>
      <c r="H340" s="222">
        <v>4493098.3</v>
      </c>
      <c r="I340" s="222">
        <v>3004818.21</v>
      </c>
      <c r="J340" s="498">
        <v>3604811.41</v>
      </c>
      <c r="K340" s="498">
        <v>2695464.09</v>
      </c>
      <c r="L340" s="223">
        <v>2271444.19</v>
      </c>
      <c r="M340" s="223">
        <v>2323151.7400000002</v>
      </c>
      <c r="N340" s="223">
        <v>3229510.32</v>
      </c>
      <c r="O340" s="223">
        <v>3463925.92</v>
      </c>
      <c r="P340" s="223">
        <v>4564889.6100000003</v>
      </c>
      <c r="Q340" s="223">
        <f t="shared" si="70"/>
        <v>3675712.2145833336</v>
      </c>
      <c r="R340" s="351"/>
      <c r="S340" s="309"/>
      <c r="T340" s="309"/>
      <c r="U340" s="895"/>
      <c r="V340" s="16">
        <v>0</v>
      </c>
      <c r="W340" s="11">
        <v>0</v>
      </c>
      <c r="X340" s="17">
        <v>0</v>
      </c>
      <c r="Y340" s="16"/>
      <c r="Z340" s="11"/>
      <c r="AA340" s="17"/>
      <c r="AB340" s="16"/>
      <c r="AC340" s="11"/>
      <c r="AD340" s="17">
        <f t="shared" si="64"/>
        <v>0</v>
      </c>
      <c r="AE340" s="16">
        <v>0</v>
      </c>
      <c r="AF340" s="11">
        <v>0</v>
      </c>
      <c r="AG340" s="17">
        <v>0</v>
      </c>
      <c r="AH340" s="229">
        <f t="shared" si="78"/>
        <v>3675712.2145833336</v>
      </c>
      <c r="AI340" s="527"/>
      <c r="AJ340" s="16">
        <f t="shared" si="77"/>
        <v>0</v>
      </c>
    </row>
    <row r="341" spans="1:36" ht="11.25" customHeight="1">
      <c r="A341" s="219">
        <v>14301033</v>
      </c>
      <c r="B341" s="220"/>
      <c r="C341" s="287" t="s">
        <v>2903</v>
      </c>
      <c r="D341" s="222">
        <v>23502.21</v>
      </c>
      <c r="E341" s="222">
        <v>-16717.05</v>
      </c>
      <c r="F341" s="222">
        <v>3676.41</v>
      </c>
      <c r="G341" s="222">
        <v>43827.49</v>
      </c>
      <c r="H341" s="222">
        <v>28313.11</v>
      </c>
      <c r="I341" s="222">
        <v>79871.34</v>
      </c>
      <c r="J341" s="498">
        <v>128129.07</v>
      </c>
      <c r="K341" s="498">
        <v>88464.76</v>
      </c>
      <c r="L341" s="223">
        <v>88464.76</v>
      </c>
      <c r="M341" s="223">
        <v>205485.27</v>
      </c>
      <c r="N341" s="223">
        <v>192855.11</v>
      </c>
      <c r="O341" s="223">
        <v>261720.97</v>
      </c>
      <c r="P341" s="223">
        <v>340050.87</v>
      </c>
      <c r="Q341" s="223">
        <f t="shared" si="70"/>
        <v>107155.64833333333</v>
      </c>
      <c r="R341" s="351"/>
      <c r="S341" s="309"/>
      <c r="T341" s="309"/>
      <c r="U341" s="895"/>
      <c r="V341" s="16">
        <v>0</v>
      </c>
      <c r="W341" s="11">
        <v>0</v>
      </c>
      <c r="X341" s="17">
        <v>0</v>
      </c>
      <c r="Y341" s="16"/>
      <c r="Z341" s="11"/>
      <c r="AA341" s="17"/>
      <c r="AB341" s="16"/>
      <c r="AC341" s="11"/>
      <c r="AD341" s="17">
        <f t="shared" ref="AD341" si="79">SUM(AB341:AC341)</f>
        <v>0</v>
      </c>
      <c r="AE341" s="16">
        <v>0</v>
      </c>
      <c r="AF341" s="11">
        <v>0</v>
      </c>
      <c r="AG341" s="17">
        <v>0</v>
      </c>
      <c r="AH341" s="229">
        <f t="shared" si="78"/>
        <v>107155.64833333333</v>
      </c>
      <c r="AI341" s="527"/>
      <c r="AJ341" s="16">
        <f t="shared" si="77"/>
        <v>0</v>
      </c>
    </row>
    <row r="342" spans="1:36" ht="11.25" customHeight="1">
      <c r="A342" s="219">
        <v>14301041</v>
      </c>
      <c r="B342" s="220"/>
      <c r="C342" s="287" t="s">
        <v>2973</v>
      </c>
      <c r="D342" s="222">
        <v>6951.6</v>
      </c>
      <c r="E342" s="222">
        <v>6951.6</v>
      </c>
      <c r="F342" s="222">
        <v>6951.6</v>
      </c>
      <c r="G342" s="222">
        <v>6951.6</v>
      </c>
      <c r="H342" s="222">
        <v>6951.6</v>
      </c>
      <c r="I342" s="222">
        <v>532</v>
      </c>
      <c r="J342" s="498">
        <v>532</v>
      </c>
      <c r="K342" s="498">
        <v>532</v>
      </c>
      <c r="L342" s="223">
        <v>532</v>
      </c>
      <c r="M342" s="223">
        <v>385</v>
      </c>
      <c r="N342" s="223">
        <v>385</v>
      </c>
      <c r="O342" s="223">
        <v>385</v>
      </c>
      <c r="P342" s="223">
        <v>385</v>
      </c>
      <c r="Q342" s="223">
        <f t="shared" si="70"/>
        <v>2896.4750000000004</v>
      </c>
      <c r="R342" s="351"/>
      <c r="S342" s="309"/>
      <c r="T342" s="309"/>
      <c r="U342" s="895"/>
      <c r="V342" s="16"/>
      <c r="W342" s="11"/>
      <c r="X342" s="17"/>
      <c r="Y342" s="16"/>
      <c r="Z342" s="11"/>
      <c r="AA342" s="17"/>
      <c r="AB342" s="16"/>
      <c r="AC342" s="11"/>
      <c r="AD342" s="17">
        <f t="shared" ref="AD342:AD343" si="80">SUM(AB342:AC342)</f>
        <v>0</v>
      </c>
      <c r="AE342" s="16">
        <v>0</v>
      </c>
      <c r="AF342" s="11">
        <v>0</v>
      </c>
      <c r="AG342" s="17">
        <v>0</v>
      </c>
      <c r="AH342" s="229">
        <f t="shared" si="78"/>
        <v>2896.4750000000004</v>
      </c>
      <c r="AI342" s="527"/>
      <c r="AJ342" s="16">
        <f t="shared" si="77"/>
        <v>0</v>
      </c>
    </row>
    <row r="343" spans="1:36" ht="11.25" customHeight="1">
      <c r="A343" s="219">
        <v>14301042</v>
      </c>
      <c r="B343" s="220"/>
      <c r="C343" s="287" t="s">
        <v>2974</v>
      </c>
      <c r="D343" s="222">
        <v>0</v>
      </c>
      <c r="E343" s="222">
        <v>0</v>
      </c>
      <c r="F343" s="222">
        <v>0</v>
      </c>
      <c r="G343" s="222">
        <v>0</v>
      </c>
      <c r="H343" s="222">
        <v>0</v>
      </c>
      <c r="I343" s="222">
        <v>0</v>
      </c>
      <c r="J343" s="498">
        <v>0</v>
      </c>
      <c r="K343" s="498">
        <v>0</v>
      </c>
      <c r="L343" s="223">
        <v>0</v>
      </c>
      <c r="M343" s="223">
        <v>0</v>
      </c>
      <c r="N343" s="223">
        <v>0</v>
      </c>
      <c r="O343" s="223">
        <v>0</v>
      </c>
      <c r="P343" s="223">
        <v>0</v>
      </c>
      <c r="Q343" s="223">
        <f t="shared" si="70"/>
        <v>0</v>
      </c>
      <c r="R343" s="351"/>
      <c r="S343" s="309"/>
      <c r="T343" s="309"/>
      <c r="U343" s="895"/>
      <c r="V343" s="16"/>
      <c r="W343" s="11"/>
      <c r="X343" s="17"/>
      <c r="Y343" s="16"/>
      <c r="Z343" s="11"/>
      <c r="AA343" s="17"/>
      <c r="AB343" s="16"/>
      <c r="AC343" s="11"/>
      <c r="AD343" s="17">
        <f t="shared" si="80"/>
        <v>0</v>
      </c>
      <c r="AE343" s="16">
        <v>0</v>
      </c>
      <c r="AF343" s="11">
        <v>0</v>
      </c>
      <c r="AG343" s="17">
        <v>0</v>
      </c>
      <c r="AH343" s="229">
        <f t="shared" si="78"/>
        <v>0</v>
      </c>
      <c r="AI343" s="527"/>
      <c r="AJ343" s="16">
        <f t="shared" si="77"/>
        <v>0</v>
      </c>
    </row>
    <row r="344" spans="1:36" ht="11.25" customHeight="1">
      <c r="A344" s="219">
        <v>14301043</v>
      </c>
      <c r="B344" s="220"/>
      <c r="C344" s="219" t="s">
        <v>3330</v>
      </c>
      <c r="D344" s="222">
        <v>862293.7</v>
      </c>
      <c r="E344" s="222">
        <v>1061338.3500000001</v>
      </c>
      <c r="F344" s="222">
        <v>1118555.44</v>
      </c>
      <c r="G344" s="222">
        <v>1236883.05</v>
      </c>
      <c r="H344" s="222">
        <v>1287655.1499999999</v>
      </c>
      <c r="I344" s="222">
        <v>2530026.27</v>
      </c>
      <c r="J344" s="498">
        <v>2687773.59</v>
      </c>
      <c r="K344" s="498">
        <v>2008272.73</v>
      </c>
      <c r="L344" s="223">
        <v>2035010.14</v>
      </c>
      <c r="M344" s="223">
        <v>2564669.2400000002</v>
      </c>
      <c r="N344" s="223">
        <v>2780399.26</v>
      </c>
      <c r="O344" s="223">
        <v>2739692.76</v>
      </c>
      <c r="P344" s="223">
        <v>2662149.1800000002</v>
      </c>
      <c r="Q344" s="223">
        <f t="shared" si="70"/>
        <v>1984374.7849999999</v>
      </c>
      <c r="R344" s="351"/>
      <c r="S344" s="309"/>
      <c r="T344" s="309" t="s">
        <v>1120</v>
      </c>
      <c r="U344" s="895"/>
      <c r="V344" s="16"/>
      <c r="W344" s="11"/>
      <c r="X344" s="17"/>
      <c r="Y344" s="16"/>
      <c r="Z344" s="11"/>
      <c r="AA344" s="17"/>
      <c r="AB344" s="16"/>
      <c r="AC344" s="11"/>
      <c r="AD344" s="17"/>
      <c r="AE344" s="16">
        <f>$Q344</f>
        <v>1984374.7849999999</v>
      </c>
      <c r="AF344" s="11">
        <f>$Q344</f>
        <v>1984374.7849999999</v>
      </c>
      <c r="AG344" s="17">
        <f>$Q344</f>
        <v>1984374.7849999999</v>
      </c>
      <c r="AH344" s="229"/>
      <c r="AI344" s="527"/>
      <c r="AJ344" s="16">
        <f t="shared" si="77"/>
        <v>0</v>
      </c>
    </row>
    <row r="345" spans="1:36" ht="11.25" customHeight="1">
      <c r="A345" s="219">
        <v>14400011</v>
      </c>
      <c r="B345" s="220"/>
      <c r="C345" s="287" t="s">
        <v>2328</v>
      </c>
      <c r="D345" s="222">
        <v>0</v>
      </c>
      <c r="E345" s="222">
        <v>0</v>
      </c>
      <c r="F345" s="222">
        <v>0</v>
      </c>
      <c r="G345" s="222">
        <v>0</v>
      </c>
      <c r="H345" s="222">
        <v>0</v>
      </c>
      <c r="I345" s="222">
        <v>0</v>
      </c>
      <c r="J345" s="498">
        <v>0</v>
      </c>
      <c r="K345" s="498">
        <v>0</v>
      </c>
      <c r="L345" s="223">
        <v>0</v>
      </c>
      <c r="M345" s="223">
        <v>0</v>
      </c>
      <c r="N345" s="223">
        <v>0</v>
      </c>
      <c r="O345" s="223">
        <v>0</v>
      </c>
      <c r="P345" s="223">
        <v>0</v>
      </c>
      <c r="Q345" s="223">
        <f t="shared" si="70"/>
        <v>0</v>
      </c>
      <c r="R345" s="351"/>
      <c r="S345" s="309"/>
      <c r="T345" s="309"/>
      <c r="U345" s="895"/>
      <c r="V345" s="16">
        <v>0</v>
      </c>
      <c r="W345" s="11">
        <v>0</v>
      </c>
      <c r="X345" s="17">
        <v>0</v>
      </c>
      <c r="Y345" s="16"/>
      <c r="Z345" s="11"/>
      <c r="AA345" s="17"/>
      <c r="AB345" s="16"/>
      <c r="AC345" s="11"/>
      <c r="AD345" s="17">
        <f t="shared" si="64"/>
        <v>0</v>
      </c>
      <c r="AE345" s="16">
        <v>0</v>
      </c>
      <c r="AF345" s="11">
        <v>0</v>
      </c>
      <c r="AG345" s="17">
        <v>0</v>
      </c>
      <c r="AH345" s="229">
        <f>Q345</f>
        <v>0</v>
      </c>
      <c r="AI345" s="527"/>
      <c r="AJ345" s="16">
        <f t="shared" si="77"/>
        <v>0</v>
      </c>
    </row>
    <row r="346" spans="1:36" ht="11.25" customHeight="1">
      <c r="A346" s="219">
        <v>14400032</v>
      </c>
      <c r="B346" s="220"/>
      <c r="C346" s="287" t="s">
        <v>2329</v>
      </c>
      <c r="D346" s="222">
        <v>0</v>
      </c>
      <c r="E346" s="222">
        <v>0</v>
      </c>
      <c r="F346" s="222">
        <v>0</v>
      </c>
      <c r="G346" s="222">
        <v>0</v>
      </c>
      <c r="H346" s="222">
        <v>0</v>
      </c>
      <c r="I346" s="222">
        <v>0</v>
      </c>
      <c r="J346" s="498">
        <v>0</v>
      </c>
      <c r="K346" s="498">
        <v>0</v>
      </c>
      <c r="L346" s="223">
        <v>0</v>
      </c>
      <c r="M346" s="223">
        <v>0</v>
      </c>
      <c r="N346" s="223">
        <v>0</v>
      </c>
      <c r="O346" s="223">
        <v>0</v>
      </c>
      <c r="P346" s="223">
        <v>0</v>
      </c>
      <c r="Q346" s="223">
        <f t="shared" si="70"/>
        <v>0</v>
      </c>
      <c r="R346" s="351"/>
      <c r="S346" s="309"/>
      <c r="T346" s="309"/>
      <c r="U346" s="895"/>
      <c r="V346" s="16">
        <v>0</v>
      </c>
      <c r="W346" s="11">
        <v>0</v>
      </c>
      <c r="X346" s="17">
        <v>0</v>
      </c>
      <c r="Y346" s="16"/>
      <c r="Z346" s="11"/>
      <c r="AA346" s="17"/>
      <c r="AB346" s="16"/>
      <c r="AC346" s="11"/>
      <c r="AD346" s="17">
        <f t="shared" ref="AD346:AD385" si="81">SUM(AB346:AC346)</f>
        <v>0</v>
      </c>
      <c r="AE346" s="16">
        <v>0</v>
      </c>
      <c r="AF346" s="11">
        <v>0</v>
      </c>
      <c r="AG346" s="17">
        <v>0</v>
      </c>
      <c r="AH346" s="229">
        <f>Q346</f>
        <v>0</v>
      </c>
      <c r="AI346" s="527"/>
      <c r="AJ346" s="16">
        <f t="shared" si="77"/>
        <v>0</v>
      </c>
    </row>
    <row r="347" spans="1:36" ht="11.25" customHeight="1">
      <c r="A347" s="219">
        <v>14400041</v>
      </c>
      <c r="B347" s="220"/>
      <c r="C347" s="287" t="s">
        <v>1164</v>
      </c>
      <c r="D347" s="222">
        <v>0</v>
      </c>
      <c r="E347" s="222">
        <v>0</v>
      </c>
      <c r="F347" s="222">
        <v>0</v>
      </c>
      <c r="G347" s="222">
        <v>0</v>
      </c>
      <c r="H347" s="222">
        <v>0</v>
      </c>
      <c r="I347" s="222">
        <v>0</v>
      </c>
      <c r="J347" s="498">
        <v>0</v>
      </c>
      <c r="K347" s="498">
        <v>0</v>
      </c>
      <c r="L347" s="223">
        <v>0</v>
      </c>
      <c r="M347" s="223">
        <v>0</v>
      </c>
      <c r="N347" s="223">
        <v>0</v>
      </c>
      <c r="O347" s="223">
        <v>0</v>
      </c>
      <c r="P347" s="223">
        <v>0</v>
      </c>
      <c r="Q347" s="223">
        <f t="shared" si="70"/>
        <v>0</v>
      </c>
      <c r="R347" s="351"/>
      <c r="S347" s="309"/>
      <c r="T347" s="309" t="s">
        <v>1120</v>
      </c>
      <c r="U347" s="895"/>
      <c r="V347" s="16">
        <v>0</v>
      </c>
      <c r="W347" s="11">
        <v>0</v>
      </c>
      <c r="X347" s="17">
        <v>0</v>
      </c>
      <c r="Y347" s="16"/>
      <c r="Z347" s="11"/>
      <c r="AA347" s="17"/>
      <c r="AB347" s="16"/>
      <c r="AC347" s="11"/>
      <c r="AD347" s="17">
        <f t="shared" si="81"/>
        <v>0</v>
      </c>
      <c r="AE347" s="16">
        <f t="shared" ref="AE347:AG349" si="82">$Q347</f>
        <v>0</v>
      </c>
      <c r="AF347" s="11">
        <f t="shared" si="82"/>
        <v>0</v>
      </c>
      <c r="AG347" s="17">
        <f t="shared" si="82"/>
        <v>0</v>
      </c>
      <c r="AH347" s="225"/>
      <c r="AI347" s="527"/>
      <c r="AJ347" s="16">
        <f t="shared" si="77"/>
        <v>0</v>
      </c>
    </row>
    <row r="348" spans="1:36" ht="11.25" customHeight="1">
      <c r="A348" s="219">
        <v>14400061</v>
      </c>
      <c r="B348" s="220"/>
      <c r="C348" s="287" t="s">
        <v>2369</v>
      </c>
      <c r="D348" s="222">
        <v>0</v>
      </c>
      <c r="E348" s="222">
        <v>0</v>
      </c>
      <c r="F348" s="222">
        <v>0</v>
      </c>
      <c r="G348" s="222">
        <v>0</v>
      </c>
      <c r="H348" s="222">
        <v>0</v>
      </c>
      <c r="I348" s="222">
        <v>0</v>
      </c>
      <c r="J348" s="498">
        <v>0</v>
      </c>
      <c r="K348" s="498">
        <v>0</v>
      </c>
      <c r="L348" s="223">
        <v>0</v>
      </c>
      <c r="M348" s="223">
        <v>0</v>
      </c>
      <c r="N348" s="223">
        <v>0</v>
      </c>
      <c r="O348" s="223">
        <v>0</v>
      </c>
      <c r="P348" s="223">
        <v>0</v>
      </c>
      <c r="Q348" s="223">
        <f t="shared" si="70"/>
        <v>0</v>
      </c>
      <c r="R348" s="351"/>
      <c r="S348" s="309"/>
      <c r="T348" s="309" t="s">
        <v>1120</v>
      </c>
      <c r="U348" s="895"/>
      <c r="V348" s="16">
        <v>0</v>
      </c>
      <c r="W348" s="11">
        <v>0</v>
      </c>
      <c r="X348" s="17">
        <v>0</v>
      </c>
      <c r="Y348" s="16"/>
      <c r="Z348" s="11"/>
      <c r="AA348" s="17"/>
      <c r="AB348" s="16"/>
      <c r="AC348" s="11"/>
      <c r="AD348" s="17">
        <f t="shared" si="81"/>
        <v>0</v>
      </c>
      <c r="AE348" s="16">
        <f t="shared" si="82"/>
        <v>0</v>
      </c>
      <c r="AF348" s="11">
        <f t="shared" si="82"/>
        <v>0</v>
      </c>
      <c r="AG348" s="17">
        <f t="shared" si="82"/>
        <v>0</v>
      </c>
      <c r="AH348" s="225"/>
      <c r="AI348" s="527"/>
      <c r="AJ348" s="16">
        <f t="shared" si="77"/>
        <v>0</v>
      </c>
    </row>
    <row r="349" spans="1:36" ht="11.25" customHeight="1">
      <c r="A349" s="219">
        <v>14400062</v>
      </c>
      <c r="B349" s="220"/>
      <c r="C349" s="287" t="s">
        <v>2370</v>
      </c>
      <c r="D349" s="222">
        <v>0</v>
      </c>
      <c r="E349" s="222">
        <v>0</v>
      </c>
      <c r="F349" s="222">
        <v>0</v>
      </c>
      <c r="G349" s="222">
        <v>0</v>
      </c>
      <c r="H349" s="222">
        <v>0</v>
      </c>
      <c r="I349" s="222">
        <v>0</v>
      </c>
      <c r="J349" s="498">
        <v>0</v>
      </c>
      <c r="K349" s="498">
        <v>0</v>
      </c>
      <c r="L349" s="223">
        <v>0</v>
      </c>
      <c r="M349" s="223">
        <v>0</v>
      </c>
      <c r="N349" s="223">
        <v>0</v>
      </c>
      <c r="O349" s="223">
        <v>0</v>
      </c>
      <c r="P349" s="223">
        <v>0</v>
      </c>
      <c r="Q349" s="223">
        <f t="shared" si="70"/>
        <v>0</v>
      </c>
      <c r="R349" s="351"/>
      <c r="S349" s="309"/>
      <c r="T349" s="309" t="s">
        <v>1120</v>
      </c>
      <c r="U349" s="895"/>
      <c r="V349" s="16">
        <v>0</v>
      </c>
      <c r="W349" s="11">
        <v>0</v>
      </c>
      <c r="X349" s="17">
        <v>0</v>
      </c>
      <c r="Y349" s="16"/>
      <c r="Z349" s="11"/>
      <c r="AA349" s="17"/>
      <c r="AB349" s="16"/>
      <c r="AC349" s="11"/>
      <c r="AD349" s="17">
        <f t="shared" si="81"/>
        <v>0</v>
      </c>
      <c r="AE349" s="16">
        <f t="shared" si="82"/>
        <v>0</v>
      </c>
      <c r="AF349" s="11">
        <f t="shared" si="82"/>
        <v>0</v>
      </c>
      <c r="AG349" s="17">
        <f t="shared" si="82"/>
        <v>0</v>
      </c>
      <c r="AH349" s="225"/>
      <c r="AI349" s="527"/>
      <c r="AJ349" s="16">
        <f t="shared" si="77"/>
        <v>0</v>
      </c>
    </row>
    <row r="350" spans="1:36" ht="11.25" customHeight="1">
      <c r="A350" s="219">
        <v>14400071</v>
      </c>
      <c r="B350" s="220"/>
      <c r="C350" s="287" t="s">
        <v>270</v>
      </c>
      <c r="D350" s="222">
        <v>0</v>
      </c>
      <c r="E350" s="222">
        <v>0</v>
      </c>
      <c r="F350" s="222">
        <v>0</v>
      </c>
      <c r="G350" s="222">
        <v>0</v>
      </c>
      <c r="H350" s="222">
        <v>0</v>
      </c>
      <c r="I350" s="222">
        <v>0</v>
      </c>
      <c r="J350" s="498">
        <v>0</v>
      </c>
      <c r="K350" s="498">
        <v>0</v>
      </c>
      <c r="L350" s="223">
        <v>0</v>
      </c>
      <c r="M350" s="223">
        <v>0</v>
      </c>
      <c r="N350" s="223">
        <v>0</v>
      </c>
      <c r="O350" s="223">
        <v>0</v>
      </c>
      <c r="P350" s="223">
        <v>0</v>
      </c>
      <c r="Q350" s="223">
        <f t="shared" si="70"/>
        <v>0</v>
      </c>
      <c r="R350" s="351"/>
      <c r="S350" s="309"/>
      <c r="T350" s="309"/>
      <c r="U350" s="895"/>
      <c r="V350" s="16">
        <v>0</v>
      </c>
      <c r="W350" s="11">
        <v>0</v>
      </c>
      <c r="X350" s="17">
        <v>0</v>
      </c>
      <c r="Y350" s="16"/>
      <c r="Z350" s="11"/>
      <c r="AA350" s="17"/>
      <c r="AB350" s="16"/>
      <c r="AC350" s="11"/>
      <c r="AD350" s="17">
        <f t="shared" si="81"/>
        <v>0</v>
      </c>
      <c r="AE350" s="16">
        <v>0</v>
      </c>
      <c r="AF350" s="11">
        <v>0</v>
      </c>
      <c r="AG350" s="17">
        <v>0</v>
      </c>
      <c r="AH350" s="229">
        <f t="shared" ref="AH350:AH366" si="83">Q350</f>
        <v>0</v>
      </c>
      <c r="AI350" s="527"/>
      <c r="AJ350" s="16">
        <f t="shared" si="77"/>
        <v>0</v>
      </c>
    </row>
    <row r="351" spans="1:36" ht="11.25" customHeight="1">
      <c r="A351" s="219">
        <v>14400203</v>
      </c>
      <c r="B351" s="220"/>
      <c r="C351" s="287" t="s">
        <v>1447</v>
      </c>
      <c r="D351" s="222">
        <v>0</v>
      </c>
      <c r="E351" s="222">
        <v>0</v>
      </c>
      <c r="F351" s="222">
        <v>0</v>
      </c>
      <c r="G351" s="222">
        <v>0</v>
      </c>
      <c r="H351" s="222">
        <v>0</v>
      </c>
      <c r="I351" s="222">
        <v>0</v>
      </c>
      <c r="J351" s="498">
        <v>0</v>
      </c>
      <c r="K351" s="498">
        <v>0</v>
      </c>
      <c r="L351" s="223">
        <v>0</v>
      </c>
      <c r="M351" s="223">
        <v>0</v>
      </c>
      <c r="N351" s="223">
        <v>0</v>
      </c>
      <c r="O351" s="223">
        <v>0</v>
      </c>
      <c r="P351" s="223">
        <v>0</v>
      </c>
      <c r="Q351" s="223">
        <f t="shared" si="70"/>
        <v>0</v>
      </c>
      <c r="R351" s="351"/>
      <c r="S351" s="309"/>
      <c r="T351" s="309"/>
      <c r="U351" s="895"/>
      <c r="V351" s="16">
        <v>0</v>
      </c>
      <c r="W351" s="11">
        <v>0</v>
      </c>
      <c r="X351" s="17">
        <v>0</v>
      </c>
      <c r="Y351" s="16"/>
      <c r="Z351" s="11"/>
      <c r="AA351" s="17"/>
      <c r="AB351" s="16"/>
      <c r="AC351" s="11"/>
      <c r="AD351" s="17">
        <f t="shared" si="81"/>
        <v>0</v>
      </c>
      <c r="AE351" s="16">
        <v>0</v>
      </c>
      <c r="AF351" s="11">
        <v>0</v>
      </c>
      <c r="AG351" s="17">
        <v>0</v>
      </c>
      <c r="AH351" s="229">
        <f t="shared" si="83"/>
        <v>0</v>
      </c>
      <c r="AI351" s="527"/>
      <c r="AJ351" s="16">
        <f t="shared" si="77"/>
        <v>0</v>
      </c>
    </row>
    <row r="352" spans="1:36" ht="11.25" customHeight="1">
      <c r="A352" s="219">
        <v>14400213</v>
      </c>
      <c r="B352" s="220"/>
      <c r="C352" s="287" t="s">
        <v>1013</v>
      </c>
      <c r="D352" s="222">
        <v>0</v>
      </c>
      <c r="E352" s="222">
        <v>0</v>
      </c>
      <c r="F352" s="222">
        <v>0</v>
      </c>
      <c r="G352" s="222">
        <v>0</v>
      </c>
      <c r="H352" s="222">
        <v>0</v>
      </c>
      <c r="I352" s="222">
        <v>0</v>
      </c>
      <c r="J352" s="498">
        <v>0</v>
      </c>
      <c r="K352" s="498">
        <v>0</v>
      </c>
      <c r="L352" s="223">
        <v>0</v>
      </c>
      <c r="M352" s="223">
        <v>0</v>
      </c>
      <c r="N352" s="223">
        <v>0</v>
      </c>
      <c r="O352" s="223">
        <v>0</v>
      </c>
      <c r="P352" s="223">
        <v>0</v>
      </c>
      <c r="Q352" s="223">
        <f t="shared" si="70"/>
        <v>0</v>
      </c>
      <c r="R352" s="351"/>
      <c r="S352" s="309"/>
      <c r="T352" s="309"/>
      <c r="U352" s="895"/>
      <c r="V352" s="16">
        <v>0</v>
      </c>
      <c r="W352" s="11">
        <v>0</v>
      </c>
      <c r="X352" s="17">
        <v>0</v>
      </c>
      <c r="Y352" s="16"/>
      <c r="Z352" s="11"/>
      <c r="AA352" s="17"/>
      <c r="AB352" s="16"/>
      <c r="AC352" s="11"/>
      <c r="AD352" s="17">
        <f t="shared" si="81"/>
        <v>0</v>
      </c>
      <c r="AE352" s="16">
        <v>0</v>
      </c>
      <c r="AF352" s="11">
        <v>0</v>
      </c>
      <c r="AG352" s="17">
        <v>0</v>
      </c>
      <c r="AH352" s="229">
        <f t="shared" si="83"/>
        <v>0</v>
      </c>
      <c r="AI352" s="527"/>
      <c r="AJ352" s="16">
        <f t="shared" si="77"/>
        <v>0</v>
      </c>
    </row>
    <row r="353" spans="1:36" ht="11.25" customHeight="1">
      <c r="A353" s="219">
        <v>14400223</v>
      </c>
      <c r="B353" s="220"/>
      <c r="C353" s="287" t="s">
        <v>64</v>
      </c>
      <c r="D353" s="222">
        <v>0</v>
      </c>
      <c r="E353" s="222">
        <v>0</v>
      </c>
      <c r="F353" s="222">
        <v>0</v>
      </c>
      <c r="G353" s="222">
        <v>0</v>
      </c>
      <c r="H353" s="222">
        <v>0</v>
      </c>
      <c r="I353" s="222">
        <v>0</v>
      </c>
      <c r="J353" s="498">
        <v>0</v>
      </c>
      <c r="K353" s="498">
        <v>0</v>
      </c>
      <c r="L353" s="223">
        <v>0</v>
      </c>
      <c r="M353" s="223">
        <v>0</v>
      </c>
      <c r="N353" s="223">
        <v>0</v>
      </c>
      <c r="O353" s="223">
        <v>0</v>
      </c>
      <c r="P353" s="223">
        <v>0</v>
      </c>
      <c r="Q353" s="223">
        <f t="shared" si="70"/>
        <v>0</v>
      </c>
      <c r="R353" s="351"/>
      <c r="S353" s="309"/>
      <c r="T353" s="309"/>
      <c r="U353" s="895"/>
      <c r="V353" s="16">
        <v>0</v>
      </c>
      <c r="W353" s="11">
        <v>0</v>
      </c>
      <c r="X353" s="17">
        <v>0</v>
      </c>
      <c r="Y353" s="16"/>
      <c r="Z353" s="11"/>
      <c r="AA353" s="17"/>
      <c r="AB353" s="16"/>
      <c r="AC353" s="11"/>
      <c r="AD353" s="17">
        <f t="shared" si="81"/>
        <v>0</v>
      </c>
      <c r="AE353" s="16">
        <v>0</v>
      </c>
      <c r="AF353" s="11">
        <v>0</v>
      </c>
      <c r="AG353" s="17">
        <v>0</v>
      </c>
      <c r="AH353" s="229">
        <f t="shared" si="83"/>
        <v>0</v>
      </c>
      <c r="AI353" s="527"/>
      <c r="AJ353" s="16">
        <f t="shared" si="77"/>
        <v>0</v>
      </c>
    </row>
    <row r="354" spans="1:36" ht="11.25" customHeight="1">
      <c r="A354" s="219">
        <v>14400233</v>
      </c>
      <c r="B354" s="220"/>
      <c r="C354" s="287" t="s">
        <v>509</v>
      </c>
      <c r="D354" s="222">
        <v>0</v>
      </c>
      <c r="E354" s="222">
        <v>0</v>
      </c>
      <c r="F354" s="222">
        <v>0</v>
      </c>
      <c r="G354" s="222">
        <v>0</v>
      </c>
      <c r="H354" s="222">
        <v>0</v>
      </c>
      <c r="I354" s="222">
        <v>0</v>
      </c>
      <c r="J354" s="498">
        <v>0</v>
      </c>
      <c r="K354" s="498">
        <v>0</v>
      </c>
      <c r="L354" s="223">
        <v>0</v>
      </c>
      <c r="M354" s="223">
        <v>0</v>
      </c>
      <c r="N354" s="223">
        <v>0</v>
      </c>
      <c r="O354" s="223">
        <v>0</v>
      </c>
      <c r="P354" s="223">
        <v>0</v>
      </c>
      <c r="Q354" s="223">
        <f t="shared" si="70"/>
        <v>0</v>
      </c>
      <c r="R354" s="351"/>
      <c r="S354" s="309"/>
      <c r="T354" s="309"/>
      <c r="U354" s="895"/>
      <c r="V354" s="16">
        <v>0</v>
      </c>
      <c r="W354" s="11">
        <v>0</v>
      </c>
      <c r="X354" s="17">
        <v>0</v>
      </c>
      <c r="Y354" s="16"/>
      <c r="Z354" s="11"/>
      <c r="AA354" s="17"/>
      <c r="AB354" s="16"/>
      <c r="AC354" s="11"/>
      <c r="AD354" s="17">
        <f t="shared" si="81"/>
        <v>0</v>
      </c>
      <c r="AE354" s="16">
        <v>0</v>
      </c>
      <c r="AF354" s="11">
        <v>0</v>
      </c>
      <c r="AG354" s="17">
        <v>0</v>
      </c>
      <c r="AH354" s="229">
        <f t="shared" si="83"/>
        <v>0</v>
      </c>
      <c r="AI354" s="527"/>
      <c r="AJ354" s="16">
        <f t="shared" si="77"/>
        <v>0</v>
      </c>
    </row>
    <row r="355" spans="1:36" ht="11.25" customHeight="1">
      <c r="A355" s="219">
        <v>14400253</v>
      </c>
      <c r="B355" s="220"/>
      <c r="C355" s="287" t="s">
        <v>1265</v>
      </c>
      <c r="D355" s="222">
        <v>0</v>
      </c>
      <c r="E355" s="222">
        <v>0</v>
      </c>
      <c r="F355" s="222">
        <v>0</v>
      </c>
      <c r="G355" s="222">
        <v>0</v>
      </c>
      <c r="H355" s="222">
        <v>0</v>
      </c>
      <c r="I355" s="222">
        <v>0</v>
      </c>
      <c r="J355" s="498">
        <v>0</v>
      </c>
      <c r="K355" s="498">
        <v>0</v>
      </c>
      <c r="L355" s="223">
        <v>0</v>
      </c>
      <c r="M355" s="223">
        <v>0</v>
      </c>
      <c r="N355" s="223">
        <v>0</v>
      </c>
      <c r="O355" s="223">
        <v>0</v>
      </c>
      <c r="P355" s="223">
        <v>0</v>
      </c>
      <c r="Q355" s="223">
        <f t="shared" si="70"/>
        <v>0</v>
      </c>
      <c r="R355" s="351"/>
      <c r="S355" s="309"/>
      <c r="T355" s="309"/>
      <c r="U355" s="895"/>
      <c r="V355" s="16">
        <v>0</v>
      </c>
      <c r="W355" s="11">
        <v>0</v>
      </c>
      <c r="X355" s="17">
        <v>0</v>
      </c>
      <c r="Y355" s="16"/>
      <c r="Z355" s="11"/>
      <c r="AA355" s="17"/>
      <c r="AB355" s="16"/>
      <c r="AC355" s="11"/>
      <c r="AD355" s="17">
        <f t="shared" si="81"/>
        <v>0</v>
      </c>
      <c r="AE355" s="16">
        <v>0</v>
      </c>
      <c r="AF355" s="11">
        <v>0</v>
      </c>
      <c r="AG355" s="17">
        <v>0</v>
      </c>
      <c r="AH355" s="229">
        <f t="shared" si="83"/>
        <v>0</v>
      </c>
      <c r="AI355" s="527"/>
      <c r="AJ355" s="16">
        <f t="shared" si="77"/>
        <v>0</v>
      </c>
    </row>
    <row r="356" spans="1:36" ht="11.25" customHeight="1">
      <c r="A356" s="219">
        <v>14400263</v>
      </c>
      <c r="B356" s="220"/>
      <c r="C356" s="287" t="s">
        <v>1935</v>
      </c>
      <c r="D356" s="222">
        <v>0</v>
      </c>
      <c r="E356" s="222">
        <v>0</v>
      </c>
      <c r="F356" s="222">
        <v>0</v>
      </c>
      <c r="G356" s="222">
        <v>0</v>
      </c>
      <c r="H356" s="222">
        <v>0</v>
      </c>
      <c r="I356" s="222">
        <v>0</v>
      </c>
      <c r="J356" s="498">
        <v>0</v>
      </c>
      <c r="K356" s="498">
        <v>0</v>
      </c>
      <c r="L356" s="223">
        <v>0</v>
      </c>
      <c r="M356" s="223">
        <v>0</v>
      </c>
      <c r="N356" s="223">
        <v>0</v>
      </c>
      <c r="O356" s="223">
        <v>0</v>
      </c>
      <c r="P356" s="223">
        <v>0</v>
      </c>
      <c r="Q356" s="223">
        <f t="shared" si="70"/>
        <v>0</v>
      </c>
      <c r="R356" s="351"/>
      <c r="S356" s="309"/>
      <c r="T356" s="309"/>
      <c r="U356" s="895"/>
      <c r="V356" s="16">
        <v>0</v>
      </c>
      <c r="W356" s="11">
        <v>0</v>
      </c>
      <c r="X356" s="17">
        <v>0</v>
      </c>
      <c r="Y356" s="16"/>
      <c r="Z356" s="11"/>
      <c r="AA356" s="17"/>
      <c r="AB356" s="16"/>
      <c r="AC356" s="11"/>
      <c r="AD356" s="17">
        <f t="shared" si="81"/>
        <v>0</v>
      </c>
      <c r="AE356" s="16">
        <v>0</v>
      </c>
      <c r="AF356" s="11">
        <v>0</v>
      </c>
      <c r="AG356" s="17">
        <v>0</v>
      </c>
      <c r="AH356" s="229">
        <f t="shared" si="83"/>
        <v>0</v>
      </c>
      <c r="AI356" s="527"/>
      <c r="AJ356" s="16">
        <f t="shared" si="77"/>
        <v>0</v>
      </c>
    </row>
    <row r="357" spans="1:36" ht="11.25" customHeight="1">
      <c r="A357" s="219">
        <v>14400273</v>
      </c>
      <c r="B357" s="220"/>
      <c r="C357" s="287" t="s">
        <v>943</v>
      </c>
      <c r="D357" s="222">
        <v>0</v>
      </c>
      <c r="E357" s="222">
        <v>0</v>
      </c>
      <c r="F357" s="222">
        <v>0</v>
      </c>
      <c r="G357" s="222">
        <v>0</v>
      </c>
      <c r="H357" s="222">
        <v>0</v>
      </c>
      <c r="I357" s="222">
        <v>0</v>
      </c>
      <c r="J357" s="498">
        <v>0</v>
      </c>
      <c r="K357" s="498">
        <v>0</v>
      </c>
      <c r="L357" s="223">
        <v>0</v>
      </c>
      <c r="M357" s="223">
        <v>0</v>
      </c>
      <c r="N357" s="223">
        <v>0</v>
      </c>
      <c r="O357" s="223">
        <v>0</v>
      </c>
      <c r="P357" s="223">
        <v>0</v>
      </c>
      <c r="Q357" s="223">
        <f t="shared" si="70"/>
        <v>0</v>
      </c>
      <c r="R357" s="351"/>
      <c r="S357" s="309"/>
      <c r="T357" s="309"/>
      <c r="U357" s="895"/>
      <c r="V357" s="16">
        <v>0</v>
      </c>
      <c r="W357" s="11">
        <v>0</v>
      </c>
      <c r="X357" s="17">
        <v>0</v>
      </c>
      <c r="Y357" s="16"/>
      <c r="Z357" s="11"/>
      <c r="AA357" s="17"/>
      <c r="AB357" s="16"/>
      <c r="AC357" s="11"/>
      <c r="AD357" s="17">
        <f t="shared" si="81"/>
        <v>0</v>
      </c>
      <c r="AE357" s="16">
        <v>0</v>
      </c>
      <c r="AF357" s="11">
        <v>0</v>
      </c>
      <c r="AG357" s="17">
        <v>0</v>
      </c>
      <c r="AH357" s="229">
        <f t="shared" si="83"/>
        <v>0</v>
      </c>
      <c r="AI357" s="527"/>
      <c r="AJ357" s="16">
        <f t="shared" si="77"/>
        <v>0</v>
      </c>
    </row>
    <row r="358" spans="1:36" ht="11.25" customHeight="1">
      <c r="A358" s="219">
        <v>14400283</v>
      </c>
      <c r="B358" s="220"/>
      <c r="C358" s="287" t="s">
        <v>1448</v>
      </c>
      <c r="D358" s="222">
        <v>0</v>
      </c>
      <c r="E358" s="222">
        <v>0</v>
      </c>
      <c r="F358" s="222">
        <v>0</v>
      </c>
      <c r="G358" s="222">
        <v>0</v>
      </c>
      <c r="H358" s="222">
        <v>0</v>
      </c>
      <c r="I358" s="222">
        <v>0</v>
      </c>
      <c r="J358" s="498">
        <v>0</v>
      </c>
      <c r="K358" s="498">
        <v>0</v>
      </c>
      <c r="L358" s="223">
        <v>0</v>
      </c>
      <c r="M358" s="223">
        <v>0</v>
      </c>
      <c r="N358" s="223">
        <v>0</v>
      </c>
      <c r="O358" s="223">
        <v>0</v>
      </c>
      <c r="P358" s="223">
        <v>0</v>
      </c>
      <c r="Q358" s="223">
        <f t="shared" si="70"/>
        <v>0</v>
      </c>
      <c r="R358" s="351"/>
      <c r="S358" s="309"/>
      <c r="T358" s="309"/>
      <c r="U358" s="895"/>
      <c r="V358" s="16">
        <v>0</v>
      </c>
      <c r="W358" s="11">
        <v>0</v>
      </c>
      <c r="X358" s="17">
        <v>0</v>
      </c>
      <c r="Y358" s="16"/>
      <c r="Z358" s="11"/>
      <c r="AA358" s="17"/>
      <c r="AB358" s="16"/>
      <c r="AC358" s="11"/>
      <c r="AD358" s="17">
        <f t="shared" si="81"/>
        <v>0</v>
      </c>
      <c r="AE358" s="16">
        <v>0</v>
      </c>
      <c r="AF358" s="11">
        <v>0</v>
      </c>
      <c r="AG358" s="17">
        <v>0</v>
      </c>
      <c r="AH358" s="229">
        <f t="shared" si="83"/>
        <v>0</v>
      </c>
      <c r="AI358" s="527"/>
      <c r="AJ358" s="16">
        <f t="shared" si="77"/>
        <v>0</v>
      </c>
    </row>
    <row r="359" spans="1:36" ht="11.25" customHeight="1">
      <c r="A359" s="219">
        <v>14400293</v>
      </c>
      <c r="B359" s="220"/>
      <c r="C359" s="287" t="s">
        <v>259</v>
      </c>
      <c r="D359" s="222">
        <v>0</v>
      </c>
      <c r="E359" s="222">
        <v>0</v>
      </c>
      <c r="F359" s="222">
        <v>0</v>
      </c>
      <c r="G359" s="222">
        <v>0</v>
      </c>
      <c r="H359" s="222">
        <v>0</v>
      </c>
      <c r="I359" s="222">
        <v>0</v>
      </c>
      <c r="J359" s="498">
        <v>0</v>
      </c>
      <c r="K359" s="498">
        <v>0</v>
      </c>
      <c r="L359" s="223">
        <v>0</v>
      </c>
      <c r="M359" s="223">
        <v>0</v>
      </c>
      <c r="N359" s="223">
        <v>0</v>
      </c>
      <c r="O359" s="223">
        <v>0</v>
      </c>
      <c r="P359" s="223">
        <v>0</v>
      </c>
      <c r="Q359" s="223">
        <f t="shared" si="70"/>
        <v>0</v>
      </c>
      <c r="R359" s="351"/>
      <c r="S359" s="309"/>
      <c r="T359" s="309"/>
      <c r="U359" s="895"/>
      <c r="V359" s="16">
        <v>0</v>
      </c>
      <c r="W359" s="11">
        <v>0</v>
      </c>
      <c r="X359" s="17">
        <v>0</v>
      </c>
      <c r="Y359" s="16"/>
      <c r="Z359" s="11"/>
      <c r="AA359" s="17"/>
      <c r="AB359" s="16"/>
      <c r="AC359" s="11"/>
      <c r="AD359" s="17">
        <f t="shared" si="81"/>
        <v>0</v>
      </c>
      <c r="AE359" s="16">
        <v>0</v>
      </c>
      <c r="AF359" s="11">
        <v>0</v>
      </c>
      <c r="AG359" s="17">
        <v>0</v>
      </c>
      <c r="AH359" s="229">
        <f t="shared" si="83"/>
        <v>0</v>
      </c>
      <c r="AI359" s="527"/>
      <c r="AJ359" s="16">
        <f t="shared" si="77"/>
        <v>0</v>
      </c>
    </row>
    <row r="360" spans="1:36" ht="11.25" customHeight="1">
      <c r="A360" s="219">
        <v>14400303</v>
      </c>
      <c r="B360" s="220"/>
      <c r="C360" s="287" t="s">
        <v>2158</v>
      </c>
      <c r="D360" s="222">
        <v>0</v>
      </c>
      <c r="E360" s="222">
        <v>0</v>
      </c>
      <c r="F360" s="222">
        <v>0</v>
      </c>
      <c r="G360" s="222">
        <v>0</v>
      </c>
      <c r="H360" s="222">
        <v>0</v>
      </c>
      <c r="I360" s="222">
        <v>0</v>
      </c>
      <c r="J360" s="498">
        <v>0</v>
      </c>
      <c r="K360" s="498">
        <v>0</v>
      </c>
      <c r="L360" s="223">
        <v>0</v>
      </c>
      <c r="M360" s="223">
        <v>0</v>
      </c>
      <c r="N360" s="223">
        <v>0</v>
      </c>
      <c r="O360" s="223">
        <v>0</v>
      </c>
      <c r="P360" s="223">
        <v>0</v>
      </c>
      <c r="Q360" s="223">
        <f t="shared" si="70"/>
        <v>0</v>
      </c>
      <c r="R360" s="351"/>
      <c r="S360" s="309"/>
      <c r="T360" s="309"/>
      <c r="U360" s="895"/>
      <c r="V360" s="16">
        <v>0</v>
      </c>
      <c r="W360" s="11">
        <v>0</v>
      </c>
      <c r="X360" s="17">
        <v>0</v>
      </c>
      <c r="Y360" s="16"/>
      <c r="Z360" s="11"/>
      <c r="AA360" s="17"/>
      <c r="AB360" s="16"/>
      <c r="AC360" s="11"/>
      <c r="AD360" s="17">
        <f>SUM(AB360:AC360)</f>
        <v>0</v>
      </c>
      <c r="AE360" s="16">
        <v>0</v>
      </c>
      <c r="AF360" s="11">
        <v>0</v>
      </c>
      <c r="AG360" s="17">
        <v>0</v>
      </c>
      <c r="AH360" s="229">
        <f t="shared" si="83"/>
        <v>0</v>
      </c>
      <c r="AI360" s="527"/>
      <c r="AJ360" s="16">
        <f t="shared" si="77"/>
        <v>0</v>
      </c>
    </row>
    <row r="361" spans="1:36" ht="22.5" customHeight="1">
      <c r="A361" s="219">
        <v>14400311</v>
      </c>
      <c r="B361" s="220"/>
      <c r="C361" s="287" t="s">
        <v>2759</v>
      </c>
      <c r="D361" s="222">
        <v>-6783350.1500000004</v>
      </c>
      <c r="E361" s="222">
        <v>-6426726.8200000003</v>
      </c>
      <c r="F361" s="222">
        <v>-6490510.7300000004</v>
      </c>
      <c r="G361" s="222">
        <v>-5836642.3099999996</v>
      </c>
      <c r="H361" s="222">
        <v>-6534979.8600000003</v>
      </c>
      <c r="I361" s="222">
        <v>-5668603.1500000004</v>
      </c>
      <c r="J361" s="498">
        <v>-4647577.21</v>
      </c>
      <c r="K361" s="498">
        <v>-5138650.3899999997</v>
      </c>
      <c r="L361" s="223">
        <v>-5687139.2400000002</v>
      </c>
      <c r="M361" s="223">
        <v>-5464339.6600000001</v>
      </c>
      <c r="N361" s="223">
        <v>-5396717.3200000003</v>
      </c>
      <c r="O361" s="223">
        <v>-5324914.38</v>
      </c>
      <c r="P361" s="223">
        <v>-5682556.8200000003</v>
      </c>
      <c r="Q361" s="223">
        <f t="shared" si="70"/>
        <v>-5737479.5462500006</v>
      </c>
      <c r="R361" s="351"/>
      <c r="S361" s="309"/>
      <c r="T361" s="309"/>
      <c r="U361" s="895"/>
      <c r="V361" s="16">
        <v>0</v>
      </c>
      <c r="W361" s="11">
        <v>0</v>
      </c>
      <c r="X361" s="17">
        <v>0</v>
      </c>
      <c r="Y361" s="16"/>
      <c r="Z361" s="11"/>
      <c r="AA361" s="17"/>
      <c r="AB361" s="16"/>
      <c r="AC361" s="11"/>
      <c r="AD361" s="17">
        <f t="shared" ref="AD361:AD366" si="84">SUM(AB361:AC361)</f>
        <v>0</v>
      </c>
      <c r="AE361" s="16">
        <v>0</v>
      </c>
      <c r="AF361" s="11">
        <v>0</v>
      </c>
      <c r="AG361" s="17">
        <v>0</v>
      </c>
      <c r="AH361" s="229">
        <f t="shared" si="83"/>
        <v>-5737479.5462500006</v>
      </c>
      <c r="AI361" s="527"/>
      <c r="AJ361" s="16">
        <f t="shared" si="77"/>
        <v>0</v>
      </c>
    </row>
    <row r="362" spans="1:36" ht="22.5" customHeight="1">
      <c r="A362" s="219">
        <v>14400312</v>
      </c>
      <c r="B362" s="220"/>
      <c r="C362" s="287" t="s">
        <v>2751</v>
      </c>
      <c r="D362" s="222">
        <v>-2186114.9700000002</v>
      </c>
      <c r="E362" s="222">
        <v>-1875148.31</v>
      </c>
      <c r="F362" s="222">
        <v>-1934562.06</v>
      </c>
      <c r="G362" s="222">
        <v>-1608336.92</v>
      </c>
      <c r="H362" s="222">
        <v>-1824186.24</v>
      </c>
      <c r="I362" s="222">
        <v>-1603567.54</v>
      </c>
      <c r="J362" s="498">
        <v>-1250037.1599999999</v>
      </c>
      <c r="K362" s="498">
        <v>-1378875.78</v>
      </c>
      <c r="L362" s="223">
        <v>-1584671.08</v>
      </c>
      <c r="M362" s="223">
        <v>-1506329.89</v>
      </c>
      <c r="N362" s="223">
        <v>-1400826.14</v>
      </c>
      <c r="O362" s="223">
        <v>-1593005.83</v>
      </c>
      <c r="P362" s="223">
        <v>-1540368.86</v>
      </c>
      <c r="Q362" s="223">
        <f t="shared" si="70"/>
        <v>-1618565.7387500003</v>
      </c>
      <c r="R362" s="351"/>
      <c r="S362" s="309"/>
      <c r="T362" s="309"/>
      <c r="U362" s="895"/>
      <c r="V362" s="16">
        <v>0</v>
      </c>
      <c r="W362" s="11">
        <v>0</v>
      </c>
      <c r="X362" s="17">
        <v>0</v>
      </c>
      <c r="Y362" s="16"/>
      <c r="Z362" s="11"/>
      <c r="AA362" s="17"/>
      <c r="AB362" s="16"/>
      <c r="AC362" s="11"/>
      <c r="AD362" s="17">
        <f t="shared" si="84"/>
        <v>0</v>
      </c>
      <c r="AE362" s="16">
        <v>0</v>
      </c>
      <c r="AF362" s="11">
        <v>0</v>
      </c>
      <c r="AG362" s="17">
        <v>0</v>
      </c>
      <c r="AH362" s="229">
        <f t="shared" si="83"/>
        <v>-1618565.7387500003</v>
      </c>
      <c r="AI362" s="527"/>
      <c r="AJ362" s="16">
        <f t="shared" si="77"/>
        <v>0</v>
      </c>
    </row>
    <row r="363" spans="1:36" ht="11.25" customHeight="1">
      <c r="A363" s="219">
        <v>14400313</v>
      </c>
      <c r="B363" s="220"/>
      <c r="C363" s="287" t="s">
        <v>2783</v>
      </c>
      <c r="D363" s="222">
        <v>-125759.34</v>
      </c>
      <c r="E363" s="222">
        <v>-1876238.66</v>
      </c>
      <c r="F363" s="222">
        <v>-1876045.07</v>
      </c>
      <c r="G363" s="222">
        <v>-145969.42000000001</v>
      </c>
      <c r="H363" s="222">
        <v>-140532.48000000001</v>
      </c>
      <c r="I363" s="222">
        <v>-138957.79999999999</v>
      </c>
      <c r="J363" s="498">
        <v>-139555.09</v>
      </c>
      <c r="K363" s="498">
        <v>-140115.54</v>
      </c>
      <c r="L363" s="223">
        <v>-139486.87</v>
      </c>
      <c r="M363" s="223">
        <v>-350626.33</v>
      </c>
      <c r="N363" s="223">
        <v>-350666.32</v>
      </c>
      <c r="O363" s="223">
        <v>-341654.05</v>
      </c>
      <c r="P363" s="223">
        <v>-16071.59</v>
      </c>
      <c r="Q363" s="223">
        <f t="shared" si="70"/>
        <v>-475896.92458333331</v>
      </c>
      <c r="R363" s="351"/>
      <c r="S363" s="309"/>
      <c r="T363" s="309"/>
      <c r="U363" s="895"/>
      <c r="V363" s="16">
        <v>0</v>
      </c>
      <c r="W363" s="11">
        <v>0</v>
      </c>
      <c r="X363" s="17">
        <v>0</v>
      </c>
      <c r="Y363" s="16"/>
      <c r="Z363" s="11"/>
      <c r="AA363" s="17"/>
      <c r="AB363" s="16"/>
      <c r="AC363" s="11"/>
      <c r="AD363" s="17">
        <f t="shared" ref="AD363:AD364" si="85">SUM(AB363:AC363)</f>
        <v>0</v>
      </c>
      <c r="AE363" s="16">
        <v>0</v>
      </c>
      <c r="AF363" s="11">
        <v>0</v>
      </c>
      <c r="AG363" s="17">
        <v>0</v>
      </c>
      <c r="AH363" s="229">
        <f t="shared" si="83"/>
        <v>-475896.92458333331</v>
      </c>
      <c r="AI363" s="527"/>
      <c r="AJ363" s="16">
        <f t="shared" si="77"/>
        <v>0</v>
      </c>
    </row>
    <row r="364" spans="1:36" ht="22.5" customHeight="1">
      <c r="A364" s="219">
        <v>14400323</v>
      </c>
      <c r="B364" s="220"/>
      <c r="C364" s="287" t="s">
        <v>2789</v>
      </c>
      <c r="D364" s="222">
        <v>0</v>
      </c>
      <c r="E364" s="222">
        <v>0</v>
      </c>
      <c r="F364" s="222">
        <v>0</v>
      </c>
      <c r="G364" s="222">
        <v>4771.6499999999996</v>
      </c>
      <c r="H364" s="222">
        <v>-282.92</v>
      </c>
      <c r="I364" s="222">
        <v>0</v>
      </c>
      <c r="J364" s="498">
        <v>0</v>
      </c>
      <c r="K364" s="498">
        <v>0</v>
      </c>
      <c r="L364" s="223">
        <v>0</v>
      </c>
      <c r="M364" s="223">
        <v>0</v>
      </c>
      <c r="N364" s="223">
        <v>0</v>
      </c>
      <c r="O364" s="223">
        <v>190.9</v>
      </c>
      <c r="P364" s="223">
        <v>0</v>
      </c>
      <c r="Q364" s="223">
        <f t="shared" si="70"/>
        <v>389.96916666666658</v>
      </c>
      <c r="R364" s="351"/>
      <c r="S364" s="309"/>
      <c r="T364" s="309"/>
      <c r="U364" s="895"/>
      <c r="V364" s="16">
        <v>0</v>
      </c>
      <c r="W364" s="11">
        <v>0</v>
      </c>
      <c r="X364" s="17">
        <v>0</v>
      </c>
      <c r="Y364" s="16"/>
      <c r="Z364" s="11"/>
      <c r="AA364" s="17"/>
      <c r="AB364" s="16"/>
      <c r="AC364" s="11"/>
      <c r="AD364" s="17">
        <f t="shared" si="85"/>
        <v>0</v>
      </c>
      <c r="AE364" s="16">
        <v>0</v>
      </c>
      <c r="AF364" s="11">
        <v>0</v>
      </c>
      <c r="AG364" s="17">
        <v>0</v>
      </c>
      <c r="AH364" s="229">
        <f t="shared" si="83"/>
        <v>389.96916666666658</v>
      </c>
      <c r="AI364" s="527"/>
      <c r="AJ364" s="16">
        <f t="shared" si="77"/>
        <v>0</v>
      </c>
    </row>
    <row r="365" spans="1:36" ht="11.25" customHeight="1">
      <c r="A365" s="219">
        <v>14400343</v>
      </c>
      <c r="B365" s="220"/>
      <c r="C365" s="287" t="s">
        <v>1447</v>
      </c>
      <c r="D365" s="222">
        <v>-1724859.46</v>
      </c>
      <c r="E365" s="222">
        <v>-1718136.94</v>
      </c>
      <c r="F365" s="222">
        <v>-1739294.32</v>
      </c>
      <c r="G365" s="222">
        <v>-1546304.57</v>
      </c>
      <c r="H365" s="222">
        <v>-1605468.73</v>
      </c>
      <c r="I365" s="222">
        <v>-1651725.36</v>
      </c>
      <c r="J365" s="498">
        <v>-1624431.03</v>
      </c>
      <c r="K365" s="498">
        <v>-1660613.63</v>
      </c>
      <c r="L365" s="223">
        <v>-1679948.17</v>
      </c>
      <c r="M365" s="223">
        <v>-1724214.74</v>
      </c>
      <c r="N365" s="223">
        <v>-1682280.2</v>
      </c>
      <c r="O365" s="223">
        <v>-1682424.44</v>
      </c>
      <c r="P365" s="223">
        <v>-1675325.23</v>
      </c>
      <c r="Q365" s="223">
        <f t="shared" si="70"/>
        <v>-1667911.20625</v>
      </c>
      <c r="R365" s="351"/>
      <c r="S365" s="309"/>
      <c r="T365" s="309"/>
      <c r="U365" s="895"/>
      <c r="V365" s="16">
        <v>0</v>
      </c>
      <c r="W365" s="11">
        <v>0</v>
      </c>
      <c r="X365" s="17">
        <v>0</v>
      </c>
      <c r="Y365" s="16"/>
      <c r="Z365" s="11"/>
      <c r="AA365" s="17"/>
      <c r="AB365" s="16"/>
      <c r="AC365" s="11"/>
      <c r="AD365" s="17">
        <f t="shared" si="84"/>
        <v>0</v>
      </c>
      <c r="AE365" s="16">
        <v>0</v>
      </c>
      <c r="AF365" s="11">
        <v>0</v>
      </c>
      <c r="AG365" s="17">
        <v>0</v>
      </c>
      <c r="AH365" s="229">
        <f t="shared" si="83"/>
        <v>-1667911.20625</v>
      </c>
      <c r="AI365" s="527"/>
      <c r="AJ365" s="16">
        <f t="shared" si="77"/>
        <v>0</v>
      </c>
    </row>
    <row r="366" spans="1:36" ht="22.5" customHeight="1">
      <c r="A366" s="219">
        <v>14400353</v>
      </c>
      <c r="B366" s="220"/>
      <c r="C366" s="287" t="s">
        <v>2760</v>
      </c>
      <c r="D366" s="222">
        <v>-667879.29</v>
      </c>
      <c r="E366" s="222">
        <v>-649948.62</v>
      </c>
      <c r="F366" s="222">
        <v>-618186.57999999996</v>
      </c>
      <c r="G366" s="222">
        <v>-623461.19999999995</v>
      </c>
      <c r="H366" s="222">
        <v>-597216.80000000005</v>
      </c>
      <c r="I366" s="222">
        <v>-635027.53</v>
      </c>
      <c r="J366" s="498">
        <v>-614420.74</v>
      </c>
      <c r="K366" s="498">
        <v>-620783.18000000005</v>
      </c>
      <c r="L366" s="223">
        <v>-526486.04</v>
      </c>
      <c r="M366" s="223">
        <v>-598227.66</v>
      </c>
      <c r="N366" s="223">
        <v>-635455.27</v>
      </c>
      <c r="O366" s="223">
        <v>-669621.28</v>
      </c>
      <c r="P366" s="223">
        <v>-656899.77</v>
      </c>
      <c r="Q366" s="223">
        <f t="shared" si="70"/>
        <v>-620935.36916666676</v>
      </c>
      <c r="R366" s="351"/>
      <c r="S366" s="309"/>
      <c r="T366" s="309"/>
      <c r="U366" s="895"/>
      <c r="V366" s="16">
        <v>0</v>
      </c>
      <c r="W366" s="11">
        <v>0</v>
      </c>
      <c r="X366" s="17">
        <v>0</v>
      </c>
      <c r="Y366" s="16"/>
      <c r="Z366" s="11"/>
      <c r="AA366" s="17"/>
      <c r="AB366" s="16"/>
      <c r="AC366" s="11"/>
      <c r="AD366" s="17">
        <f t="shared" si="84"/>
        <v>0</v>
      </c>
      <c r="AE366" s="16">
        <v>0</v>
      </c>
      <c r="AF366" s="11">
        <v>0</v>
      </c>
      <c r="AG366" s="17">
        <v>0</v>
      </c>
      <c r="AH366" s="229">
        <f t="shared" si="83"/>
        <v>-620935.36916666676</v>
      </c>
      <c r="AI366" s="527"/>
      <c r="AJ366" s="16">
        <f t="shared" si="77"/>
        <v>0</v>
      </c>
    </row>
    <row r="367" spans="1:36" ht="11.25" customHeight="1">
      <c r="A367" s="219">
        <v>14600000</v>
      </c>
      <c r="B367" s="220"/>
      <c r="C367" s="287" t="s">
        <v>2371</v>
      </c>
      <c r="D367" s="222">
        <v>398250.18</v>
      </c>
      <c r="E367" s="222">
        <v>513887.43</v>
      </c>
      <c r="F367" s="222">
        <v>570029.32999999996</v>
      </c>
      <c r="G367" s="222">
        <v>459716.05</v>
      </c>
      <c r="H367" s="222">
        <v>538233.42000000004</v>
      </c>
      <c r="I367" s="222">
        <v>730619.5</v>
      </c>
      <c r="J367" s="498">
        <v>728848.73</v>
      </c>
      <c r="K367" s="498">
        <v>813627.3</v>
      </c>
      <c r="L367" s="223">
        <v>877289.17</v>
      </c>
      <c r="M367" s="223">
        <v>441003.02</v>
      </c>
      <c r="N367" s="223">
        <v>463027.16</v>
      </c>
      <c r="O367" s="223">
        <v>513393.05</v>
      </c>
      <c r="P367" s="223">
        <v>382341.64</v>
      </c>
      <c r="Q367" s="223">
        <f t="shared" si="70"/>
        <v>586664.17249999999</v>
      </c>
      <c r="R367" s="351"/>
      <c r="S367" s="309"/>
      <c r="T367" s="309" t="s">
        <v>1809</v>
      </c>
      <c r="U367" s="895"/>
      <c r="V367" s="16">
        <v>0</v>
      </c>
      <c r="W367" s="11">
        <v>0</v>
      </c>
      <c r="X367" s="17">
        <v>0</v>
      </c>
      <c r="Y367" s="16"/>
      <c r="Z367" s="11"/>
      <c r="AA367" s="17"/>
      <c r="AB367" s="16"/>
      <c r="AC367" s="11"/>
      <c r="AD367" s="17">
        <f t="shared" si="81"/>
        <v>0</v>
      </c>
      <c r="AE367" s="16">
        <f t="shared" ref="AE367:AG368" si="86">$Q367</f>
        <v>586664.17249999999</v>
      </c>
      <c r="AF367" s="11">
        <f t="shared" si="86"/>
        <v>586664.17249999999</v>
      </c>
      <c r="AG367" s="17">
        <f t="shared" si="86"/>
        <v>586664.17249999999</v>
      </c>
      <c r="AH367" s="225"/>
      <c r="AI367" s="527"/>
      <c r="AJ367" s="16">
        <f t="shared" si="77"/>
        <v>0</v>
      </c>
    </row>
    <row r="368" spans="1:36" ht="11.25" customHeight="1">
      <c r="A368" s="219">
        <v>14600010</v>
      </c>
      <c r="C368" s="287" t="s">
        <v>2372</v>
      </c>
      <c r="D368" s="222">
        <v>0</v>
      </c>
      <c r="E368" s="222">
        <v>0</v>
      </c>
      <c r="F368" s="222">
        <v>0</v>
      </c>
      <c r="G368" s="222">
        <v>0</v>
      </c>
      <c r="H368" s="222">
        <v>0</v>
      </c>
      <c r="I368" s="222">
        <v>0</v>
      </c>
      <c r="J368" s="498">
        <v>0</v>
      </c>
      <c r="K368" s="498">
        <v>0</v>
      </c>
      <c r="L368" s="223">
        <v>0</v>
      </c>
      <c r="M368" s="223">
        <v>0</v>
      </c>
      <c r="N368" s="223">
        <v>0</v>
      </c>
      <c r="O368" s="223">
        <v>0</v>
      </c>
      <c r="P368" s="223">
        <v>0</v>
      </c>
      <c r="Q368" s="223">
        <f t="shared" si="70"/>
        <v>0</v>
      </c>
      <c r="R368" s="351"/>
      <c r="S368" s="309"/>
      <c r="T368" s="309" t="s">
        <v>1809</v>
      </c>
      <c r="U368" s="895"/>
      <c r="V368" s="16">
        <v>0</v>
      </c>
      <c r="W368" s="11">
        <v>0</v>
      </c>
      <c r="X368" s="17">
        <v>0</v>
      </c>
      <c r="Y368" s="16"/>
      <c r="Z368" s="11"/>
      <c r="AA368" s="17"/>
      <c r="AB368" s="16"/>
      <c r="AC368" s="11"/>
      <c r="AD368" s="17">
        <f t="shared" si="81"/>
        <v>0</v>
      </c>
      <c r="AE368" s="16">
        <f t="shared" si="86"/>
        <v>0</v>
      </c>
      <c r="AF368" s="11">
        <f t="shared" si="86"/>
        <v>0</v>
      </c>
      <c r="AG368" s="17">
        <f t="shared" si="86"/>
        <v>0</v>
      </c>
      <c r="AH368" s="225"/>
      <c r="AI368" s="527"/>
      <c r="AJ368" s="16">
        <f t="shared" si="77"/>
        <v>0</v>
      </c>
    </row>
    <row r="369" spans="1:36" ht="11.25" customHeight="1">
      <c r="A369" s="219">
        <v>15100021</v>
      </c>
      <c r="B369" s="220"/>
      <c r="C369" s="287" t="s">
        <v>1874</v>
      </c>
      <c r="D369" s="222">
        <v>3027947.51</v>
      </c>
      <c r="E369" s="222">
        <v>2566048.16</v>
      </c>
      <c r="F369" s="222">
        <v>2761524.18</v>
      </c>
      <c r="G369" s="222">
        <v>3042624.55</v>
      </c>
      <c r="H369" s="222">
        <v>3032398.21</v>
      </c>
      <c r="I369" s="222">
        <v>2678837.2400000002</v>
      </c>
      <c r="J369" s="498">
        <v>3300278.05</v>
      </c>
      <c r="K369" s="498">
        <v>4415027.99</v>
      </c>
      <c r="L369" s="223">
        <v>5286845.1900000004</v>
      </c>
      <c r="M369" s="223">
        <v>4904812.13</v>
      </c>
      <c r="N369" s="223">
        <v>4569979.46</v>
      </c>
      <c r="O369" s="223">
        <v>3313366.08</v>
      </c>
      <c r="P369" s="223">
        <v>2959985.46</v>
      </c>
      <c r="Q369" s="223">
        <f t="shared" si="70"/>
        <v>3572142.3104166668</v>
      </c>
      <c r="R369" s="351"/>
      <c r="S369" s="309"/>
      <c r="T369" s="309"/>
      <c r="U369" s="895"/>
      <c r="V369" s="16">
        <v>0</v>
      </c>
      <c r="W369" s="11">
        <v>0</v>
      </c>
      <c r="X369" s="17">
        <v>0</v>
      </c>
      <c r="Y369" s="16"/>
      <c r="Z369" s="11"/>
      <c r="AA369" s="17"/>
      <c r="AB369" s="16"/>
      <c r="AC369" s="11"/>
      <c r="AD369" s="17">
        <f t="shared" si="81"/>
        <v>0</v>
      </c>
      <c r="AE369" s="16">
        <v>0</v>
      </c>
      <c r="AF369" s="11">
        <v>0</v>
      </c>
      <c r="AG369" s="17">
        <v>0</v>
      </c>
      <c r="AH369" s="229">
        <f t="shared" ref="AH369:AH400" si="87">Q369</f>
        <v>3572142.3104166668</v>
      </c>
      <c r="AI369" s="527"/>
      <c r="AJ369" s="16">
        <f t="shared" si="77"/>
        <v>0</v>
      </c>
    </row>
    <row r="370" spans="1:36" ht="11.25" customHeight="1">
      <c r="A370" s="219">
        <v>15100031</v>
      </c>
      <c r="B370" s="220"/>
      <c r="C370" s="287" t="s">
        <v>1875</v>
      </c>
      <c r="D370" s="222">
        <v>3106037.69</v>
      </c>
      <c r="E370" s="222">
        <v>3144737.14</v>
      </c>
      <c r="F370" s="222">
        <v>2983015.68</v>
      </c>
      <c r="G370" s="222">
        <v>3226046.86</v>
      </c>
      <c r="H370" s="222">
        <v>2675847.08</v>
      </c>
      <c r="I370" s="222">
        <v>2756193.6</v>
      </c>
      <c r="J370" s="498">
        <v>3077775.2</v>
      </c>
      <c r="K370" s="498">
        <v>3259820.5</v>
      </c>
      <c r="L370" s="223">
        <v>5805124.7300000004</v>
      </c>
      <c r="M370" s="223">
        <v>3996811.2</v>
      </c>
      <c r="N370" s="223">
        <v>4819831.9400000004</v>
      </c>
      <c r="O370" s="223">
        <v>4509920.46</v>
      </c>
      <c r="P370" s="223">
        <v>3915677.25</v>
      </c>
      <c r="Q370" s="223">
        <f t="shared" si="70"/>
        <v>3647165.1549999998</v>
      </c>
      <c r="R370" s="351"/>
      <c r="S370" s="309"/>
      <c r="T370" s="309"/>
      <c r="U370" s="895"/>
      <c r="V370" s="16">
        <v>0</v>
      </c>
      <c r="W370" s="11">
        <v>0</v>
      </c>
      <c r="X370" s="17">
        <v>0</v>
      </c>
      <c r="Y370" s="16"/>
      <c r="Z370" s="11"/>
      <c r="AA370" s="17"/>
      <c r="AB370" s="16"/>
      <c r="AC370" s="11"/>
      <c r="AD370" s="17">
        <f t="shared" si="81"/>
        <v>0</v>
      </c>
      <c r="AE370" s="16">
        <v>0</v>
      </c>
      <c r="AF370" s="11">
        <v>0</v>
      </c>
      <c r="AG370" s="17">
        <v>0</v>
      </c>
      <c r="AH370" s="229">
        <f t="shared" si="87"/>
        <v>3647165.1549999998</v>
      </c>
      <c r="AI370" s="527"/>
      <c r="AJ370" s="16">
        <f t="shared" si="77"/>
        <v>0</v>
      </c>
    </row>
    <row r="371" spans="1:36" ht="11.25" customHeight="1">
      <c r="A371" s="219">
        <v>15100041</v>
      </c>
      <c r="B371" s="220"/>
      <c r="C371" s="287" t="s">
        <v>828</v>
      </c>
      <c r="D371" s="222">
        <v>277117.93</v>
      </c>
      <c r="E371" s="222">
        <v>252536.93</v>
      </c>
      <c r="F371" s="222">
        <v>284058.93</v>
      </c>
      <c r="G371" s="222">
        <v>245240.93</v>
      </c>
      <c r="H371" s="222">
        <v>252874.93</v>
      </c>
      <c r="I371" s="222">
        <v>231541.93</v>
      </c>
      <c r="J371" s="498">
        <v>267731.93</v>
      </c>
      <c r="K371" s="498">
        <v>245935.93</v>
      </c>
      <c r="L371" s="223">
        <v>213977.93</v>
      </c>
      <c r="M371" s="223">
        <v>157106.93</v>
      </c>
      <c r="N371" s="223">
        <v>212271.93</v>
      </c>
      <c r="O371" s="223">
        <v>215026.13</v>
      </c>
      <c r="P371" s="223">
        <v>256529.03</v>
      </c>
      <c r="Q371" s="223">
        <f t="shared" si="70"/>
        <v>237093.99249999996</v>
      </c>
      <c r="R371" s="351"/>
      <c r="S371" s="309"/>
      <c r="T371" s="309"/>
      <c r="U371" s="895"/>
      <c r="V371" s="16">
        <v>0</v>
      </c>
      <c r="W371" s="11">
        <v>0</v>
      </c>
      <c r="X371" s="17">
        <v>0</v>
      </c>
      <c r="Y371" s="16"/>
      <c r="Z371" s="11"/>
      <c r="AA371" s="17"/>
      <c r="AB371" s="16"/>
      <c r="AC371" s="11"/>
      <c r="AD371" s="17">
        <f t="shared" si="81"/>
        <v>0</v>
      </c>
      <c r="AE371" s="16">
        <v>0</v>
      </c>
      <c r="AF371" s="11">
        <v>0</v>
      </c>
      <c r="AG371" s="17">
        <v>0</v>
      </c>
      <c r="AH371" s="229">
        <f t="shared" si="87"/>
        <v>237093.99249999996</v>
      </c>
      <c r="AI371" s="527"/>
      <c r="AJ371" s="16">
        <f t="shared" si="77"/>
        <v>0</v>
      </c>
    </row>
    <row r="372" spans="1:36" ht="11.25" customHeight="1">
      <c r="A372" s="219">
        <v>15100061</v>
      </c>
      <c r="B372" s="220"/>
      <c r="C372" s="287" t="s">
        <v>918</v>
      </c>
      <c r="D372" s="222">
        <v>36490.33</v>
      </c>
      <c r="E372" s="222">
        <v>45674.81</v>
      </c>
      <c r="F372" s="222">
        <v>36020.51</v>
      </c>
      <c r="G372" s="222">
        <v>35455.07</v>
      </c>
      <c r="H372" s="222">
        <v>32704.75</v>
      </c>
      <c r="I372" s="222">
        <v>24284.87</v>
      </c>
      <c r="J372" s="498">
        <v>24284.87</v>
      </c>
      <c r="K372" s="498">
        <v>24069.59</v>
      </c>
      <c r="L372" s="223">
        <v>22029.03</v>
      </c>
      <c r="M372" s="223">
        <v>22029.03</v>
      </c>
      <c r="N372" s="223">
        <v>22029.03</v>
      </c>
      <c r="O372" s="223">
        <v>22029.03</v>
      </c>
      <c r="P372" s="223">
        <v>15647.02</v>
      </c>
      <c r="Q372" s="223">
        <f t="shared" si="70"/>
        <v>28056.605416666673</v>
      </c>
      <c r="R372" s="351"/>
      <c r="S372" s="309"/>
      <c r="T372" s="309"/>
      <c r="U372" s="895"/>
      <c r="V372" s="16">
        <v>0</v>
      </c>
      <c r="W372" s="11">
        <v>0</v>
      </c>
      <c r="X372" s="17">
        <v>0</v>
      </c>
      <c r="Y372" s="16"/>
      <c r="Z372" s="11"/>
      <c r="AA372" s="17"/>
      <c r="AB372" s="16"/>
      <c r="AC372" s="11"/>
      <c r="AD372" s="17">
        <f t="shared" si="81"/>
        <v>0</v>
      </c>
      <c r="AE372" s="16">
        <v>0</v>
      </c>
      <c r="AF372" s="11">
        <v>0</v>
      </c>
      <c r="AG372" s="17">
        <v>0</v>
      </c>
      <c r="AH372" s="229">
        <f t="shared" si="87"/>
        <v>28056.605416666673</v>
      </c>
      <c r="AI372" s="527"/>
      <c r="AJ372" s="16">
        <f t="shared" si="77"/>
        <v>0</v>
      </c>
    </row>
    <row r="373" spans="1:36" ht="11.25" customHeight="1">
      <c r="A373" s="219">
        <v>15100081</v>
      </c>
      <c r="B373" s="220"/>
      <c r="C373" s="287" t="s">
        <v>146</v>
      </c>
      <c r="D373" s="222">
        <v>1546517.23</v>
      </c>
      <c r="E373" s="222">
        <v>1538235.79</v>
      </c>
      <c r="F373" s="222">
        <v>1590744.55</v>
      </c>
      <c r="G373" s="222">
        <v>1553818.87</v>
      </c>
      <c r="H373" s="222">
        <v>1549109.44</v>
      </c>
      <c r="I373" s="222">
        <v>1526649.89</v>
      </c>
      <c r="J373" s="498">
        <v>1526599.83</v>
      </c>
      <c r="K373" s="498">
        <v>1524021.41</v>
      </c>
      <c r="L373" s="223">
        <v>1524021.41</v>
      </c>
      <c r="M373" s="223">
        <v>1524021.41</v>
      </c>
      <c r="N373" s="223">
        <v>1517615.45</v>
      </c>
      <c r="O373" s="223">
        <v>1515451.56</v>
      </c>
      <c r="P373" s="223">
        <v>1511539.67</v>
      </c>
      <c r="Q373" s="223">
        <f t="shared" si="70"/>
        <v>1534943.1716666666</v>
      </c>
      <c r="R373" s="351"/>
      <c r="S373" s="309"/>
      <c r="T373" s="309"/>
      <c r="U373" s="895"/>
      <c r="V373" s="16">
        <v>0</v>
      </c>
      <c r="W373" s="11">
        <v>0</v>
      </c>
      <c r="X373" s="17">
        <v>0</v>
      </c>
      <c r="Y373" s="16"/>
      <c r="Z373" s="11"/>
      <c r="AA373" s="17"/>
      <c r="AB373" s="16"/>
      <c r="AC373" s="11"/>
      <c r="AD373" s="17">
        <f t="shared" si="81"/>
        <v>0</v>
      </c>
      <c r="AE373" s="16">
        <v>0</v>
      </c>
      <c r="AF373" s="11">
        <v>0</v>
      </c>
      <c r="AG373" s="17">
        <v>0</v>
      </c>
      <c r="AH373" s="229">
        <f t="shared" si="87"/>
        <v>1534943.1716666666</v>
      </c>
      <c r="AI373" s="527"/>
      <c r="AJ373" s="16">
        <f t="shared" si="77"/>
        <v>0</v>
      </c>
    </row>
    <row r="374" spans="1:36" ht="11.25" customHeight="1">
      <c r="A374" s="219">
        <v>15100091</v>
      </c>
      <c r="B374" s="220"/>
      <c r="C374" s="287" t="s">
        <v>147</v>
      </c>
      <c r="D374" s="222">
        <v>1780368.16</v>
      </c>
      <c r="E374" s="222">
        <v>1780368.16</v>
      </c>
      <c r="F374" s="222">
        <v>1780053.06</v>
      </c>
      <c r="G374" s="222">
        <v>1780020.86</v>
      </c>
      <c r="H374" s="222">
        <v>1779873.66</v>
      </c>
      <c r="I374" s="222">
        <v>1779873.66</v>
      </c>
      <c r="J374" s="498">
        <v>1779873.66</v>
      </c>
      <c r="K374" s="498">
        <v>1779873.66</v>
      </c>
      <c r="L374" s="223">
        <v>1779873.66</v>
      </c>
      <c r="M374" s="223">
        <v>1779873.66</v>
      </c>
      <c r="N374" s="223">
        <v>1779873.66</v>
      </c>
      <c r="O374" s="223">
        <v>1779873.66</v>
      </c>
      <c r="P374" s="223">
        <v>1779873.66</v>
      </c>
      <c r="Q374" s="223">
        <f t="shared" si="70"/>
        <v>1779962.6891666667</v>
      </c>
      <c r="R374" s="351"/>
      <c r="S374" s="309"/>
      <c r="T374" s="309"/>
      <c r="U374" s="895"/>
      <c r="V374" s="16">
        <v>0</v>
      </c>
      <c r="W374" s="11">
        <v>0</v>
      </c>
      <c r="X374" s="17">
        <v>0</v>
      </c>
      <c r="Y374" s="16"/>
      <c r="Z374" s="11"/>
      <c r="AA374" s="17"/>
      <c r="AB374" s="16"/>
      <c r="AC374" s="11"/>
      <c r="AD374" s="17">
        <f t="shared" si="81"/>
        <v>0</v>
      </c>
      <c r="AE374" s="16">
        <v>0</v>
      </c>
      <c r="AF374" s="11">
        <v>0</v>
      </c>
      <c r="AG374" s="17">
        <v>0</v>
      </c>
      <c r="AH374" s="229">
        <f t="shared" si="87"/>
        <v>1779962.6891666667</v>
      </c>
      <c r="AI374" s="527"/>
      <c r="AJ374" s="16">
        <f t="shared" si="77"/>
        <v>0</v>
      </c>
    </row>
    <row r="375" spans="1:36" ht="11.25" customHeight="1">
      <c r="A375" s="219">
        <v>15100101</v>
      </c>
      <c r="B375" s="220"/>
      <c r="C375" s="287" t="s">
        <v>1905</v>
      </c>
      <c r="D375" s="222">
        <v>4583257.29</v>
      </c>
      <c r="E375" s="222">
        <v>4583257.29</v>
      </c>
      <c r="F375" s="222">
        <v>4504183.8600000003</v>
      </c>
      <c r="G375" s="222">
        <v>4484646.12</v>
      </c>
      <c r="H375" s="222">
        <v>4446725.91</v>
      </c>
      <c r="I375" s="222">
        <v>4342175.43</v>
      </c>
      <c r="J375" s="498">
        <v>4320236.93</v>
      </c>
      <c r="K375" s="498">
        <v>4320236.93</v>
      </c>
      <c r="L375" s="223">
        <v>4320236.93</v>
      </c>
      <c r="M375" s="223">
        <v>4320236.93</v>
      </c>
      <c r="N375" s="223">
        <v>4320236.93</v>
      </c>
      <c r="O375" s="223">
        <v>4320236.93</v>
      </c>
      <c r="P375" s="223">
        <v>4320236.93</v>
      </c>
      <c r="Q375" s="223">
        <f t="shared" si="70"/>
        <v>4394513.1083333334</v>
      </c>
      <c r="R375" s="351"/>
      <c r="S375" s="309"/>
      <c r="T375" s="309"/>
      <c r="U375" s="895"/>
      <c r="V375" s="16">
        <v>0</v>
      </c>
      <c r="W375" s="11">
        <v>0</v>
      </c>
      <c r="X375" s="17">
        <v>0</v>
      </c>
      <c r="Y375" s="16"/>
      <c r="Z375" s="11"/>
      <c r="AA375" s="17"/>
      <c r="AB375" s="16"/>
      <c r="AC375" s="11"/>
      <c r="AD375" s="17">
        <f t="shared" si="81"/>
        <v>0</v>
      </c>
      <c r="AE375" s="16">
        <v>0</v>
      </c>
      <c r="AF375" s="11">
        <v>0</v>
      </c>
      <c r="AG375" s="17">
        <v>0</v>
      </c>
      <c r="AH375" s="229">
        <f t="shared" si="87"/>
        <v>4394513.1083333334</v>
      </c>
      <c r="AI375" s="527"/>
      <c r="AJ375" s="16">
        <f t="shared" si="77"/>
        <v>0</v>
      </c>
    </row>
    <row r="376" spans="1:36" ht="11.25" customHeight="1">
      <c r="A376" s="219">
        <v>15100121</v>
      </c>
      <c r="B376" s="220"/>
      <c r="C376" s="287" t="s">
        <v>147</v>
      </c>
      <c r="D376" s="222">
        <v>0</v>
      </c>
      <c r="E376" s="222">
        <v>0</v>
      </c>
      <c r="F376" s="222">
        <v>0</v>
      </c>
      <c r="G376" s="222">
        <v>0</v>
      </c>
      <c r="H376" s="222">
        <v>0</v>
      </c>
      <c r="I376" s="222">
        <v>0</v>
      </c>
      <c r="J376" s="498">
        <v>0</v>
      </c>
      <c r="K376" s="498">
        <v>0</v>
      </c>
      <c r="L376" s="223">
        <v>0</v>
      </c>
      <c r="M376" s="223">
        <v>0</v>
      </c>
      <c r="N376" s="223">
        <v>0</v>
      </c>
      <c r="O376" s="223">
        <v>0</v>
      </c>
      <c r="P376" s="223">
        <v>0</v>
      </c>
      <c r="Q376" s="223">
        <f t="shared" ref="Q376:Q439" si="88">(D376+P376+SUM(E376:O376)*2)/24</f>
        <v>0</v>
      </c>
      <c r="R376" s="351"/>
      <c r="S376" s="309"/>
      <c r="T376" s="309"/>
      <c r="U376" s="895"/>
      <c r="V376" s="16">
        <v>0</v>
      </c>
      <c r="W376" s="11">
        <v>0</v>
      </c>
      <c r="X376" s="17">
        <v>0</v>
      </c>
      <c r="Y376" s="16"/>
      <c r="Z376" s="11"/>
      <c r="AA376" s="17"/>
      <c r="AB376" s="16"/>
      <c r="AC376" s="11"/>
      <c r="AD376" s="17">
        <f t="shared" si="81"/>
        <v>0</v>
      </c>
      <c r="AE376" s="16">
        <v>0</v>
      </c>
      <c r="AF376" s="11">
        <v>0</v>
      </c>
      <c r="AG376" s="17">
        <v>0</v>
      </c>
      <c r="AH376" s="229">
        <f t="shared" si="87"/>
        <v>0</v>
      </c>
      <c r="AI376" s="527"/>
      <c r="AJ376" s="16">
        <f t="shared" si="77"/>
        <v>0</v>
      </c>
    </row>
    <row r="377" spans="1:36" ht="11.25" customHeight="1">
      <c r="A377" s="219">
        <v>15100122</v>
      </c>
      <c r="B377" s="220"/>
      <c r="C377" s="287" t="s">
        <v>461</v>
      </c>
      <c r="D377" s="222">
        <v>296599.96000000002</v>
      </c>
      <c r="E377" s="222">
        <v>296599.96000000002</v>
      </c>
      <c r="F377" s="222">
        <v>296599.96000000002</v>
      </c>
      <c r="G377" s="222">
        <v>296599.96000000002</v>
      </c>
      <c r="H377" s="222">
        <v>296599.96000000002</v>
      </c>
      <c r="I377" s="222">
        <v>296599.96000000002</v>
      </c>
      <c r="J377" s="498">
        <v>296599.96000000002</v>
      </c>
      <c r="K377" s="498">
        <v>296599.96000000002</v>
      </c>
      <c r="L377" s="223">
        <v>296599.96000000002</v>
      </c>
      <c r="M377" s="223">
        <v>296599.96000000002</v>
      </c>
      <c r="N377" s="223">
        <v>296599.96000000002</v>
      </c>
      <c r="O377" s="223">
        <v>296344.58</v>
      </c>
      <c r="P377" s="223">
        <v>296344.58</v>
      </c>
      <c r="Q377" s="223">
        <f t="shared" si="88"/>
        <v>296568.03750000003</v>
      </c>
      <c r="R377" s="351"/>
      <c r="S377" s="309"/>
      <c r="T377" s="309"/>
      <c r="U377" s="895"/>
      <c r="V377" s="16">
        <v>0</v>
      </c>
      <c r="W377" s="11">
        <v>0</v>
      </c>
      <c r="X377" s="17">
        <v>0</v>
      </c>
      <c r="Y377" s="16"/>
      <c r="Z377" s="11"/>
      <c r="AA377" s="17"/>
      <c r="AB377" s="16"/>
      <c r="AC377" s="11"/>
      <c r="AD377" s="17">
        <f t="shared" si="81"/>
        <v>0</v>
      </c>
      <c r="AE377" s="16">
        <v>0</v>
      </c>
      <c r="AF377" s="11">
        <v>0</v>
      </c>
      <c r="AG377" s="17">
        <v>0</v>
      </c>
      <c r="AH377" s="229">
        <f t="shared" si="87"/>
        <v>296568.03750000003</v>
      </c>
      <c r="AI377" s="527"/>
      <c r="AJ377" s="16">
        <f t="shared" si="77"/>
        <v>0</v>
      </c>
    </row>
    <row r="378" spans="1:36" ht="11.25" customHeight="1">
      <c r="A378" s="219">
        <v>15100131</v>
      </c>
      <c r="B378" s="220"/>
      <c r="C378" s="287" t="s">
        <v>2642</v>
      </c>
      <c r="D378" s="222">
        <v>0</v>
      </c>
      <c r="E378" s="222">
        <v>0</v>
      </c>
      <c r="F378" s="222">
        <v>0</v>
      </c>
      <c r="G378" s="222">
        <v>0</v>
      </c>
      <c r="H378" s="222">
        <v>0</v>
      </c>
      <c r="I378" s="222">
        <v>0</v>
      </c>
      <c r="J378" s="498">
        <v>0</v>
      </c>
      <c r="K378" s="498">
        <v>0</v>
      </c>
      <c r="L378" s="223">
        <v>0</v>
      </c>
      <c r="M378" s="223">
        <v>0</v>
      </c>
      <c r="N378" s="223">
        <v>0</v>
      </c>
      <c r="O378" s="223">
        <v>0</v>
      </c>
      <c r="P378" s="223">
        <v>0</v>
      </c>
      <c r="Q378" s="223">
        <f t="shared" si="88"/>
        <v>0</v>
      </c>
      <c r="R378" s="351"/>
      <c r="S378" s="309"/>
      <c r="T378" s="309"/>
      <c r="U378" s="895"/>
      <c r="V378" s="16">
        <v>0</v>
      </c>
      <c r="W378" s="11">
        <v>0</v>
      </c>
      <c r="X378" s="17">
        <v>0</v>
      </c>
      <c r="Y378" s="16"/>
      <c r="Z378" s="11"/>
      <c r="AA378" s="17"/>
      <c r="AB378" s="16"/>
      <c r="AC378" s="11"/>
      <c r="AD378" s="17">
        <f t="shared" ref="AD378" si="89">SUM(AB378:AC378)</f>
        <v>0</v>
      </c>
      <c r="AE378" s="16">
        <v>0</v>
      </c>
      <c r="AF378" s="11">
        <v>0</v>
      </c>
      <c r="AG378" s="17">
        <v>0</v>
      </c>
      <c r="AH378" s="229">
        <f t="shared" si="87"/>
        <v>0</v>
      </c>
      <c r="AI378" s="527"/>
      <c r="AJ378" s="16">
        <f t="shared" si="77"/>
        <v>0</v>
      </c>
    </row>
    <row r="379" spans="1:36" ht="11.25" customHeight="1">
      <c r="A379" s="219">
        <v>15100151</v>
      </c>
      <c r="B379" s="220"/>
      <c r="C379" s="287" t="s">
        <v>873</v>
      </c>
      <c r="D379" s="222">
        <v>0</v>
      </c>
      <c r="E379" s="222">
        <v>0</v>
      </c>
      <c r="F379" s="222">
        <v>0</v>
      </c>
      <c r="G379" s="222">
        <v>0</v>
      </c>
      <c r="H379" s="222">
        <v>0</v>
      </c>
      <c r="I379" s="222">
        <v>0</v>
      </c>
      <c r="J379" s="498">
        <v>0</v>
      </c>
      <c r="K379" s="498">
        <v>0</v>
      </c>
      <c r="L379" s="223">
        <v>0</v>
      </c>
      <c r="M379" s="223">
        <v>0</v>
      </c>
      <c r="N379" s="223">
        <v>0</v>
      </c>
      <c r="O379" s="223">
        <v>0</v>
      </c>
      <c r="P379" s="223">
        <v>0</v>
      </c>
      <c r="Q379" s="223">
        <f t="shared" si="88"/>
        <v>0</v>
      </c>
      <c r="R379" s="351"/>
      <c r="S379" s="309"/>
      <c r="T379" s="309"/>
      <c r="U379" s="895"/>
      <c r="V379" s="16">
        <v>0</v>
      </c>
      <c r="W379" s="11">
        <v>0</v>
      </c>
      <c r="X379" s="17">
        <v>0</v>
      </c>
      <c r="Y379" s="16"/>
      <c r="Z379" s="11"/>
      <c r="AA379" s="17"/>
      <c r="AB379" s="16"/>
      <c r="AC379" s="11"/>
      <c r="AD379" s="17">
        <f t="shared" si="81"/>
        <v>0</v>
      </c>
      <c r="AE379" s="16">
        <v>0</v>
      </c>
      <c r="AF379" s="11">
        <v>0</v>
      </c>
      <c r="AG379" s="17">
        <v>0</v>
      </c>
      <c r="AH379" s="229">
        <f t="shared" si="87"/>
        <v>0</v>
      </c>
      <c r="AI379" s="527"/>
      <c r="AJ379" s="16">
        <f t="shared" si="77"/>
        <v>0</v>
      </c>
    </row>
    <row r="380" spans="1:36" ht="11.25" customHeight="1">
      <c r="A380" s="252">
        <v>15100161</v>
      </c>
      <c r="B380" s="220"/>
      <c r="C380" s="431" t="s">
        <v>1267</v>
      </c>
      <c r="D380" s="222">
        <v>0</v>
      </c>
      <c r="E380" s="222">
        <v>0</v>
      </c>
      <c r="F380" s="222">
        <v>0</v>
      </c>
      <c r="G380" s="222">
        <v>0</v>
      </c>
      <c r="H380" s="222">
        <v>0</v>
      </c>
      <c r="I380" s="222">
        <v>0</v>
      </c>
      <c r="J380" s="498">
        <v>0</v>
      </c>
      <c r="K380" s="498">
        <v>0</v>
      </c>
      <c r="L380" s="223">
        <v>0</v>
      </c>
      <c r="M380" s="223">
        <v>0</v>
      </c>
      <c r="N380" s="223">
        <v>0</v>
      </c>
      <c r="O380" s="223">
        <v>0</v>
      </c>
      <c r="P380" s="223">
        <v>0</v>
      </c>
      <c r="Q380" s="223">
        <f t="shared" si="88"/>
        <v>0</v>
      </c>
      <c r="R380" s="351"/>
      <c r="S380" s="309"/>
      <c r="T380" s="309"/>
      <c r="U380" s="895"/>
      <c r="V380" s="16">
        <v>0</v>
      </c>
      <c r="W380" s="11">
        <v>0</v>
      </c>
      <c r="X380" s="17">
        <v>0</v>
      </c>
      <c r="Y380" s="16"/>
      <c r="Z380" s="11"/>
      <c r="AA380" s="17"/>
      <c r="AB380" s="16"/>
      <c r="AC380" s="11"/>
      <c r="AD380" s="17">
        <f t="shared" si="81"/>
        <v>0</v>
      </c>
      <c r="AE380" s="16">
        <v>0</v>
      </c>
      <c r="AF380" s="11">
        <v>0</v>
      </c>
      <c r="AG380" s="17">
        <v>0</v>
      </c>
      <c r="AH380" s="229">
        <f t="shared" si="87"/>
        <v>0</v>
      </c>
      <c r="AI380" s="527"/>
      <c r="AJ380" s="16">
        <f t="shared" si="77"/>
        <v>0</v>
      </c>
    </row>
    <row r="381" spans="1:36" ht="11.25" customHeight="1">
      <c r="A381" s="219">
        <v>15100171</v>
      </c>
      <c r="B381" s="220"/>
      <c r="C381" s="287" t="s">
        <v>1268</v>
      </c>
      <c r="D381" s="222">
        <v>0</v>
      </c>
      <c r="E381" s="222">
        <v>0</v>
      </c>
      <c r="F381" s="222">
        <v>0</v>
      </c>
      <c r="G381" s="222">
        <v>0</v>
      </c>
      <c r="H381" s="222">
        <v>0</v>
      </c>
      <c r="I381" s="222">
        <v>0</v>
      </c>
      <c r="J381" s="498">
        <v>0</v>
      </c>
      <c r="K381" s="498">
        <v>0</v>
      </c>
      <c r="L381" s="223">
        <v>0</v>
      </c>
      <c r="M381" s="223">
        <v>0</v>
      </c>
      <c r="N381" s="223">
        <v>0</v>
      </c>
      <c r="O381" s="223">
        <v>0</v>
      </c>
      <c r="P381" s="223">
        <v>0</v>
      </c>
      <c r="Q381" s="223">
        <f t="shared" si="88"/>
        <v>0</v>
      </c>
      <c r="R381" s="351"/>
      <c r="S381" s="309"/>
      <c r="T381" s="309"/>
      <c r="U381" s="895"/>
      <c r="V381" s="16">
        <v>0</v>
      </c>
      <c r="W381" s="11">
        <v>0</v>
      </c>
      <c r="X381" s="17">
        <v>0</v>
      </c>
      <c r="Y381" s="16"/>
      <c r="Z381" s="11"/>
      <c r="AA381" s="17"/>
      <c r="AB381" s="16"/>
      <c r="AC381" s="11"/>
      <c r="AD381" s="17">
        <f t="shared" si="81"/>
        <v>0</v>
      </c>
      <c r="AE381" s="16">
        <v>0</v>
      </c>
      <c r="AF381" s="11">
        <v>0</v>
      </c>
      <c r="AG381" s="17">
        <v>0</v>
      </c>
      <c r="AH381" s="229">
        <f t="shared" si="87"/>
        <v>0</v>
      </c>
      <c r="AI381" s="527"/>
      <c r="AJ381" s="16">
        <f t="shared" si="77"/>
        <v>0</v>
      </c>
    </row>
    <row r="382" spans="1:36" ht="11.25" customHeight="1">
      <c r="A382" s="219">
        <v>15100181</v>
      </c>
      <c r="B382" s="220"/>
      <c r="C382" s="287" t="s">
        <v>1462</v>
      </c>
      <c r="D382" s="222">
        <v>59321.11</v>
      </c>
      <c r="E382" s="222">
        <v>100478.11</v>
      </c>
      <c r="F382" s="222">
        <v>71616.11</v>
      </c>
      <c r="G382" s="222">
        <v>75520.11</v>
      </c>
      <c r="H382" s="222">
        <v>92172.11</v>
      </c>
      <c r="I382" s="222">
        <v>56367.11</v>
      </c>
      <c r="J382" s="498">
        <v>75568.11</v>
      </c>
      <c r="K382" s="498">
        <v>79161.11</v>
      </c>
      <c r="L382" s="223">
        <v>131670.10999999999</v>
      </c>
      <c r="M382" s="223">
        <v>54702.11</v>
      </c>
      <c r="N382" s="223">
        <v>73467.11</v>
      </c>
      <c r="O382" s="223">
        <v>57227.23</v>
      </c>
      <c r="P382" s="223">
        <v>73516.11</v>
      </c>
      <c r="Q382" s="223">
        <f t="shared" si="88"/>
        <v>77863.994999999995</v>
      </c>
      <c r="R382" s="351"/>
      <c r="S382" s="309"/>
      <c r="T382" s="309"/>
      <c r="U382" s="895"/>
      <c r="V382" s="16">
        <v>0</v>
      </c>
      <c r="W382" s="11">
        <v>0</v>
      </c>
      <c r="X382" s="17">
        <v>0</v>
      </c>
      <c r="Y382" s="16"/>
      <c r="Z382" s="11"/>
      <c r="AA382" s="17"/>
      <c r="AB382" s="16"/>
      <c r="AC382" s="11"/>
      <c r="AD382" s="17">
        <f t="shared" si="81"/>
        <v>0</v>
      </c>
      <c r="AE382" s="16">
        <v>0</v>
      </c>
      <c r="AF382" s="11">
        <v>0</v>
      </c>
      <c r="AG382" s="17">
        <v>0</v>
      </c>
      <c r="AH382" s="229">
        <f t="shared" si="87"/>
        <v>77863.994999999995</v>
      </c>
      <c r="AI382" s="527"/>
      <c r="AJ382" s="16">
        <f t="shared" si="77"/>
        <v>0</v>
      </c>
    </row>
    <row r="383" spans="1:36" ht="11.25" customHeight="1">
      <c r="A383" s="219">
        <v>15100201</v>
      </c>
      <c r="B383" s="220"/>
      <c r="C383" s="287" t="s">
        <v>989</v>
      </c>
      <c r="D383" s="222">
        <v>0</v>
      </c>
      <c r="E383" s="222">
        <v>0</v>
      </c>
      <c r="F383" s="222">
        <v>0</v>
      </c>
      <c r="G383" s="222">
        <v>0</v>
      </c>
      <c r="H383" s="222">
        <v>0</v>
      </c>
      <c r="I383" s="222">
        <v>0</v>
      </c>
      <c r="J383" s="498">
        <v>0</v>
      </c>
      <c r="K383" s="498">
        <v>0</v>
      </c>
      <c r="L383" s="223">
        <v>0</v>
      </c>
      <c r="M383" s="223">
        <v>0</v>
      </c>
      <c r="N383" s="223">
        <v>0</v>
      </c>
      <c r="O383" s="223">
        <v>0</v>
      </c>
      <c r="P383" s="223">
        <v>0</v>
      </c>
      <c r="Q383" s="223">
        <f t="shared" si="88"/>
        <v>0</v>
      </c>
      <c r="R383" s="351"/>
      <c r="S383" s="309"/>
      <c r="T383" s="309"/>
      <c r="U383" s="895"/>
      <c r="V383" s="16">
        <v>0</v>
      </c>
      <c r="W383" s="11">
        <v>0</v>
      </c>
      <c r="X383" s="17">
        <v>0</v>
      </c>
      <c r="Y383" s="16"/>
      <c r="Z383" s="11"/>
      <c r="AA383" s="17"/>
      <c r="AB383" s="16"/>
      <c r="AC383" s="11"/>
      <c r="AD383" s="17">
        <f t="shared" si="81"/>
        <v>0</v>
      </c>
      <c r="AE383" s="16">
        <v>0</v>
      </c>
      <c r="AF383" s="11">
        <v>0</v>
      </c>
      <c r="AG383" s="17">
        <v>0</v>
      </c>
      <c r="AH383" s="229">
        <f t="shared" si="87"/>
        <v>0</v>
      </c>
      <c r="AI383" s="527"/>
      <c r="AJ383" s="16">
        <f t="shared" si="77"/>
        <v>0</v>
      </c>
    </row>
    <row r="384" spans="1:36" ht="11.25" customHeight="1">
      <c r="A384" s="219">
        <v>15100211</v>
      </c>
      <c r="B384" s="220"/>
      <c r="C384" s="287" t="s">
        <v>157</v>
      </c>
      <c r="D384" s="222">
        <v>29080.98</v>
      </c>
      <c r="E384" s="222">
        <v>119209.68</v>
      </c>
      <c r="F384" s="222">
        <v>-324324.84999999998</v>
      </c>
      <c r="G384" s="222">
        <v>-15835.69</v>
      </c>
      <c r="H384" s="222">
        <v>145219.95000000001</v>
      </c>
      <c r="I384" s="222">
        <v>-24015.26</v>
      </c>
      <c r="J384" s="498">
        <v>-124292.4</v>
      </c>
      <c r="K384" s="498">
        <v>-45999.51</v>
      </c>
      <c r="L384" s="223">
        <v>-92958.8</v>
      </c>
      <c r="M384" s="223">
        <v>-10873.81</v>
      </c>
      <c r="N384" s="223">
        <v>-12074.87</v>
      </c>
      <c r="O384" s="223">
        <v>52667.29</v>
      </c>
      <c r="P384" s="223">
        <v>-34530.199999999997</v>
      </c>
      <c r="Q384" s="223">
        <f t="shared" si="88"/>
        <v>-28000.239999999994</v>
      </c>
      <c r="R384" s="351"/>
      <c r="S384" s="309"/>
      <c r="T384" s="309"/>
      <c r="U384" s="895"/>
      <c r="V384" s="16">
        <v>0</v>
      </c>
      <c r="W384" s="11">
        <v>0</v>
      </c>
      <c r="X384" s="17">
        <v>0</v>
      </c>
      <c r="Y384" s="16"/>
      <c r="Z384" s="11"/>
      <c r="AA384" s="17"/>
      <c r="AB384" s="16"/>
      <c r="AC384" s="11"/>
      <c r="AD384" s="17">
        <f t="shared" si="81"/>
        <v>0</v>
      </c>
      <c r="AE384" s="16">
        <v>0</v>
      </c>
      <c r="AF384" s="11">
        <v>0</v>
      </c>
      <c r="AG384" s="17">
        <v>0</v>
      </c>
      <c r="AH384" s="229">
        <f t="shared" si="87"/>
        <v>-28000.239999999994</v>
      </c>
      <c r="AI384" s="527"/>
      <c r="AJ384" s="16">
        <f t="shared" si="77"/>
        <v>0</v>
      </c>
    </row>
    <row r="385" spans="1:36" ht="11.25" customHeight="1">
      <c r="A385" s="219">
        <v>15100221</v>
      </c>
      <c r="B385" s="220"/>
      <c r="C385" s="287" t="s">
        <v>1424</v>
      </c>
      <c r="D385" s="222">
        <v>1780922.53</v>
      </c>
      <c r="E385" s="222">
        <v>1577812.36</v>
      </c>
      <c r="F385" s="222">
        <v>859664.08</v>
      </c>
      <c r="G385" s="222">
        <v>681456.58</v>
      </c>
      <c r="H385" s="222">
        <v>1346118.86</v>
      </c>
      <c r="I385" s="222">
        <v>683101.08</v>
      </c>
      <c r="J385" s="498">
        <v>369870.12</v>
      </c>
      <c r="K385" s="498">
        <v>239661.34</v>
      </c>
      <c r="L385" s="223">
        <v>350388.41</v>
      </c>
      <c r="M385" s="223">
        <v>275234.95</v>
      </c>
      <c r="N385" s="223">
        <v>810219.15</v>
      </c>
      <c r="O385" s="223">
        <v>1140498.52</v>
      </c>
      <c r="P385" s="223">
        <v>1503420.54</v>
      </c>
      <c r="Q385" s="223">
        <f t="shared" si="88"/>
        <v>831349.74875000014</v>
      </c>
      <c r="R385" s="351"/>
      <c r="S385" s="309"/>
      <c r="T385" s="309"/>
      <c r="U385" s="895"/>
      <c r="V385" s="16">
        <v>0</v>
      </c>
      <c r="W385" s="11">
        <v>0</v>
      </c>
      <c r="X385" s="17">
        <v>0</v>
      </c>
      <c r="Y385" s="16"/>
      <c r="Z385" s="11"/>
      <c r="AA385" s="17"/>
      <c r="AB385" s="16"/>
      <c r="AC385" s="11"/>
      <c r="AD385" s="17">
        <f t="shared" si="81"/>
        <v>0</v>
      </c>
      <c r="AE385" s="16">
        <v>0</v>
      </c>
      <c r="AF385" s="11">
        <v>0</v>
      </c>
      <c r="AG385" s="17">
        <v>0</v>
      </c>
      <c r="AH385" s="229">
        <f t="shared" si="87"/>
        <v>831349.74875000014</v>
      </c>
      <c r="AI385" s="527"/>
      <c r="AJ385" s="16">
        <f t="shared" si="77"/>
        <v>0</v>
      </c>
    </row>
    <row r="386" spans="1:36" ht="11.25" customHeight="1">
      <c r="A386" s="219">
        <v>15100231</v>
      </c>
      <c r="B386" s="220"/>
      <c r="C386" s="287" t="s">
        <v>1439</v>
      </c>
      <c r="D386" s="222">
        <v>0</v>
      </c>
      <c r="E386" s="222">
        <v>0</v>
      </c>
      <c r="F386" s="222">
        <v>0</v>
      </c>
      <c r="G386" s="222">
        <v>0</v>
      </c>
      <c r="H386" s="222">
        <v>0</v>
      </c>
      <c r="I386" s="222">
        <v>0</v>
      </c>
      <c r="J386" s="498">
        <v>0</v>
      </c>
      <c r="K386" s="498">
        <v>0</v>
      </c>
      <c r="L386" s="223">
        <v>0</v>
      </c>
      <c r="M386" s="223">
        <v>0</v>
      </c>
      <c r="N386" s="223">
        <v>0</v>
      </c>
      <c r="O386" s="223">
        <v>0</v>
      </c>
      <c r="P386" s="223">
        <v>0</v>
      </c>
      <c r="Q386" s="223">
        <f t="shared" si="88"/>
        <v>0</v>
      </c>
      <c r="R386" s="351"/>
      <c r="S386" s="309"/>
      <c r="T386" s="309"/>
      <c r="U386" s="895"/>
      <c r="V386" s="16">
        <v>0</v>
      </c>
      <c r="W386" s="11">
        <v>0</v>
      </c>
      <c r="X386" s="17">
        <v>0</v>
      </c>
      <c r="Y386" s="16"/>
      <c r="Z386" s="11"/>
      <c r="AA386" s="17"/>
      <c r="AB386" s="16"/>
      <c r="AC386" s="11"/>
      <c r="AD386" s="17">
        <f t="shared" ref="AD386:AD410" si="90">SUM(AB386:AC386)</f>
        <v>0</v>
      </c>
      <c r="AE386" s="16">
        <v>0</v>
      </c>
      <c r="AF386" s="11">
        <v>0</v>
      </c>
      <c r="AG386" s="17">
        <v>0</v>
      </c>
      <c r="AH386" s="229">
        <f t="shared" si="87"/>
        <v>0</v>
      </c>
      <c r="AI386" s="527"/>
      <c r="AJ386" s="16">
        <f t="shared" si="77"/>
        <v>0</v>
      </c>
    </row>
    <row r="387" spans="1:36" ht="11.25" customHeight="1">
      <c r="A387" s="219">
        <v>15100241</v>
      </c>
      <c r="B387" s="220"/>
      <c r="C387" s="287" t="s">
        <v>1440</v>
      </c>
      <c r="D387" s="222">
        <v>0</v>
      </c>
      <c r="E387" s="222">
        <v>0</v>
      </c>
      <c r="F387" s="222">
        <v>0</v>
      </c>
      <c r="G387" s="222">
        <v>0</v>
      </c>
      <c r="H387" s="222">
        <v>0</v>
      </c>
      <c r="I387" s="222">
        <v>0</v>
      </c>
      <c r="J387" s="498">
        <v>0</v>
      </c>
      <c r="K387" s="498">
        <v>0</v>
      </c>
      <c r="L387" s="223">
        <v>0</v>
      </c>
      <c r="M387" s="223">
        <v>0</v>
      </c>
      <c r="N387" s="223">
        <v>0</v>
      </c>
      <c r="O387" s="223">
        <v>0</v>
      </c>
      <c r="P387" s="223">
        <v>0</v>
      </c>
      <c r="Q387" s="223">
        <f t="shared" si="88"/>
        <v>0</v>
      </c>
      <c r="R387" s="351"/>
      <c r="S387" s="309"/>
      <c r="T387" s="309"/>
      <c r="U387" s="895"/>
      <c r="V387" s="16">
        <v>0</v>
      </c>
      <c r="W387" s="11">
        <v>0</v>
      </c>
      <c r="X387" s="17">
        <v>0</v>
      </c>
      <c r="Y387" s="16"/>
      <c r="Z387" s="11"/>
      <c r="AA387" s="17"/>
      <c r="AB387" s="16"/>
      <c r="AC387" s="11"/>
      <c r="AD387" s="17">
        <f t="shared" si="90"/>
        <v>0</v>
      </c>
      <c r="AE387" s="16">
        <v>0</v>
      </c>
      <c r="AF387" s="11">
        <v>0</v>
      </c>
      <c r="AG387" s="17">
        <v>0</v>
      </c>
      <c r="AH387" s="229">
        <f t="shared" si="87"/>
        <v>0</v>
      </c>
      <c r="AI387" s="527"/>
      <c r="AJ387" s="16">
        <f t="shared" si="77"/>
        <v>0</v>
      </c>
    </row>
    <row r="388" spans="1:36" ht="11.25" customHeight="1">
      <c r="A388" s="219">
        <v>15100251</v>
      </c>
      <c r="B388" s="220"/>
      <c r="C388" s="287" t="s">
        <v>2237</v>
      </c>
      <c r="D388" s="222">
        <v>0</v>
      </c>
      <c r="E388" s="222">
        <v>0</v>
      </c>
      <c r="F388" s="222">
        <v>0</v>
      </c>
      <c r="G388" s="222">
        <v>0</v>
      </c>
      <c r="H388" s="222">
        <v>0</v>
      </c>
      <c r="I388" s="222">
        <v>0</v>
      </c>
      <c r="J388" s="498">
        <v>0</v>
      </c>
      <c r="K388" s="498">
        <v>0</v>
      </c>
      <c r="L388" s="223">
        <v>0</v>
      </c>
      <c r="M388" s="223">
        <v>0</v>
      </c>
      <c r="N388" s="223">
        <v>0</v>
      </c>
      <c r="O388" s="223">
        <v>0</v>
      </c>
      <c r="P388" s="223">
        <v>0</v>
      </c>
      <c r="Q388" s="223">
        <f t="shared" si="88"/>
        <v>0</v>
      </c>
      <c r="R388" s="351"/>
      <c r="S388" s="309"/>
      <c r="T388" s="309"/>
      <c r="U388" s="895"/>
      <c r="V388" s="16">
        <v>0</v>
      </c>
      <c r="W388" s="11">
        <v>0</v>
      </c>
      <c r="X388" s="17">
        <v>0</v>
      </c>
      <c r="Y388" s="16"/>
      <c r="Z388" s="11"/>
      <c r="AA388" s="17"/>
      <c r="AB388" s="16"/>
      <c r="AC388" s="11"/>
      <c r="AD388" s="17">
        <f>SUM(AB388:AC388)</f>
        <v>0</v>
      </c>
      <c r="AE388" s="16">
        <v>0</v>
      </c>
      <c r="AF388" s="11">
        <v>0</v>
      </c>
      <c r="AG388" s="17">
        <v>0</v>
      </c>
      <c r="AH388" s="229">
        <f t="shared" si="87"/>
        <v>0</v>
      </c>
      <c r="AI388" s="527"/>
      <c r="AJ388" s="16">
        <f t="shared" si="77"/>
        <v>0</v>
      </c>
    </row>
    <row r="389" spans="1:36" ht="11.25" customHeight="1">
      <c r="A389" s="219">
        <v>15100271</v>
      </c>
      <c r="B389" s="220"/>
      <c r="C389" s="287" t="s">
        <v>2660</v>
      </c>
      <c r="D389" s="222">
        <v>2766925.81</v>
      </c>
      <c r="E389" s="222">
        <v>2765952.67</v>
      </c>
      <c r="F389" s="222">
        <v>2809420.71</v>
      </c>
      <c r="G389" s="222">
        <v>2809287.46</v>
      </c>
      <c r="H389" s="222">
        <v>2807044.96</v>
      </c>
      <c r="I389" s="222">
        <v>2796687.21</v>
      </c>
      <c r="J389" s="498">
        <v>2796687.21</v>
      </c>
      <c r="K389" s="498">
        <v>2796687.21</v>
      </c>
      <c r="L389" s="223">
        <v>2796687.21</v>
      </c>
      <c r="M389" s="223">
        <v>2795461.96</v>
      </c>
      <c r="N389" s="223">
        <v>2792065.71</v>
      </c>
      <c r="O389" s="223">
        <v>2790804.33</v>
      </c>
      <c r="P389" s="223">
        <v>2790369.75</v>
      </c>
      <c r="Q389" s="223">
        <f t="shared" si="88"/>
        <v>2794619.5350000006</v>
      </c>
      <c r="R389" s="351"/>
      <c r="S389" s="309"/>
      <c r="T389" s="309"/>
      <c r="U389" s="895"/>
      <c r="V389" s="16">
        <v>0</v>
      </c>
      <c r="W389" s="11">
        <v>0</v>
      </c>
      <c r="X389" s="17">
        <v>0</v>
      </c>
      <c r="Y389" s="16"/>
      <c r="Z389" s="11"/>
      <c r="AA389" s="17"/>
      <c r="AB389" s="16"/>
      <c r="AC389" s="11"/>
      <c r="AD389" s="17">
        <f>SUM(AB389:AC389)</f>
        <v>0</v>
      </c>
      <c r="AE389" s="16">
        <v>0</v>
      </c>
      <c r="AF389" s="11">
        <v>0</v>
      </c>
      <c r="AG389" s="17">
        <v>0</v>
      </c>
      <c r="AH389" s="229">
        <f t="shared" si="87"/>
        <v>2794619.5350000006</v>
      </c>
      <c r="AI389" s="527"/>
      <c r="AJ389" s="16">
        <f t="shared" si="77"/>
        <v>0</v>
      </c>
    </row>
    <row r="390" spans="1:36" ht="11.25" customHeight="1">
      <c r="A390" s="219">
        <v>15100281</v>
      </c>
      <c r="B390" s="220"/>
      <c r="C390" s="287" t="s">
        <v>2656</v>
      </c>
      <c r="D390" s="222">
        <v>0</v>
      </c>
      <c r="E390" s="222">
        <v>0</v>
      </c>
      <c r="F390" s="222">
        <v>0</v>
      </c>
      <c r="G390" s="222">
        <v>0</v>
      </c>
      <c r="H390" s="222">
        <v>0</v>
      </c>
      <c r="I390" s="222">
        <v>0</v>
      </c>
      <c r="J390" s="498">
        <v>0</v>
      </c>
      <c r="K390" s="498">
        <v>0</v>
      </c>
      <c r="L390" s="223">
        <v>0</v>
      </c>
      <c r="M390" s="223">
        <v>0</v>
      </c>
      <c r="N390" s="223">
        <v>0</v>
      </c>
      <c r="O390" s="223">
        <v>0</v>
      </c>
      <c r="P390" s="223">
        <v>0</v>
      </c>
      <c r="Q390" s="223">
        <f t="shared" si="88"/>
        <v>0</v>
      </c>
      <c r="R390" s="351"/>
      <c r="S390" s="309"/>
      <c r="T390" s="309"/>
      <c r="U390" s="895"/>
      <c r="V390" s="16">
        <v>0</v>
      </c>
      <c r="W390" s="11">
        <v>0</v>
      </c>
      <c r="X390" s="17">
        <v>0</v>
      </c>
      <c r="Y390" s="16"/>
      <c r="Z390" s="11"/>
      <c r="AA390" s="17"/>
      <c r="AB390" s="16"/>
      <c r="AC390" s="11"/>
      <c r="AD390" s="17">
        <f>SUM(AB390:AC390)</f>
        <v>0</v>
      </c>
      <c r="AE390" s="16">
        <v>0</v>
      </c>
      <c r="AF390" s="11">
        <v>0</v>
      </c>
      <c r="AG390" s="17">
        <v>0</v>
      </c>
      <c r="AH390" s="229">
        <f t="shared" si="87"/>
        <v>0</v>
      </c>
      <c r="AI390" s="527"/>
      <c r="AJ390" s="16">
        <f t="shared" si="77"/>
        <v>0</v>
      </c>
    </row>
    <row r="391" spans="1:36" ht="15" customHeight="1">
      <c r="A391" s="760">
        <v>15100291</v>
      </c>
      <c r="B391" s="220"/>
      <c r="C391" s="287" t="s">
        <v>3386</v>
      </c>
      <c r="D391" s="222"/>
      <c r="E391" s="222"/>
      <c r="F391" s="222">
        <v>392738.52</v>
      </c>
      <c r="G391" s="222">
        <v>392523.81</v>
      </c>
      <c r="H391" s="222">
        <v>392523.81</v>
      </c>
      <c r="I391" s="222">
        <v>392523.81</v>
      </c>
      <c r="J391" s="498">
        <v>392523.81</v>
      </c>
      <c r="K391" s="498">
        <v>392523.81</v>
      </c>
      <c r="L391" s="223">
        <v>392523.81</v>
      </c>
      <c r="M391" s="223">
        <v>392523.81</v>
      </c>
      <c r="N391" s="223">
        <v>392523.81</v>
      </c>
      <c r="O391" s="223">
        <v>392523.81</v>
      </c>
      <c r="P391" s="223">
        <v>392523.81</v>
      </c>
      <c r="Q391" s="223">
        <f t="shared" si="88"/>
        <v>343476.22625000001</v>
      </c>
      <c r="R391" s="351"/>
      <c r="S391" s="309"/>
      <c r="T391" s="309"/>
      <c r="U391" s="895"/>
      <c r="V391" s="16"/>
      <c r="W391" s="11"/>
      <c r="X391" s="17"/>
      <c r="Y391" s="16"/>
      <c r="Z391" s="11"/>
      <c r="AA391" s="17"/>
      <c r="AB391" s="16"/>
      <c r="AC391" s="11"/>
      <c r="AD391" s="17"/>
      <c r="AE391" s="16"/>
      <c r="AF391" s="11"/>
      <c r="AG391" s="17"/>
      <c r="AH391" s="229">
        <f t="shared" si="87"/>
        <v>343476.22625000001</v>
      </c>
      <c r="AI391" s="527"/>
      <c r="AJ391" s="16">
        <f t="shared" si="77"/>
        <v>0</v>
      </c>
    </row>
    <row r="392" spans="1:36" ht="11.25" customHeight="1">
      <c r="A392" s="219">
        <v>15101001</v>
      </c>
      <c r="B392" s="220"/>
      <c r="C392" s="287" t="s">
        <v>1357</v>
      </c>
      <c r="D392" s="222">
        <v>0</v>
      </c>
      <c r="E392" s="222">
        <v>0</v>
      </c>
      <c r="F392" s="222">
        <v>0</v>
      </c>
      <c r="G392" s="222">
        <v>0</v>
      </c>
      <c r="H392" s="222">
        <v>0</v>
      </c>
      <c r="I392" s="222">
        <v>0</v>
      </c>
      <c r="J392" s="498">
        <v>0</v>
      </c>
      <c r="K392" s="498">
        <v>0</v>
      </c>
      <c r="L392" s="223">
        <v>0</v>
      </c>
      <c r="M392" s="223">
        <v>0</v>
      </c>
      <c r="N392" s="223">
        <v>0</v>
      </c>
      <c r="O392" s="223">
        <v>0</v>
      </c>
      <c r="P392" s="223">
        <v>0</v>
      </c>
      <c r="Q392" s="223">
        <f t="shared" si="88"/>
        <v>0</v>
      </c>
      <c r="R392" s="351"/>
      <c r="S392" s="309"/>
      <c r="T392" s="309"/>
      <c r="U392" s="895"/>
      <c r="V392" s="16">
        <v>0</v>
      </c>
      <c r="W392" s="11">
        <v>0</v>
      </c>
      <c r="X392" s="17">
        <v>0</v>
      </c>
      <c r="Y392" s="16"/>
      <c r="Z392" s="11"/>
      <c r="AA392" s="17"/>
      <c r="AB392" s="16"/>
      <c r="AC392" s="11"/>
      <c r="AD392" s="17">
        <f t="shared" si="90"/>
        <v>0</v>
      </c>
      <c r="AE392" s="16">
        <v>0</v>
      </c>
      <c r="AF392" s="11">
        <v>0</v>
      </c>
      <c r="AG392" s="17">
        <v>0</v>
      </c>
      <c r="AH392" s="229">
        <f t="shared" si="87"/>
        <v>0</v>
      </c>
      <c r="AI392" s="527"/>
      <c r="AJ392" s="16">
        <f t="shared" si="77"/>
        <v>0</v>
      </c>
    </row>
    <row r="393" spans="1:36" ht="11.25" customHeight="1">
      <c r="A393" s="219">
        <v>15101011</v>
      </c>
      <c r="B393" s="220"/>
      <c r="C393" s="287" t="s">
        <v>685</v>
      </c>
      <c r="D393" s="222">
        <v>0</v>
      </c>
      <c r="E393" s="222">
        <v>0</v>
      </c>
      <c r="F393" s="222">
        <v>0</v>
      </c>
      <c r="G393" s="222">
        <v>0</v>
      </c>
      <c r="H393" s="222">
        <v>0</v>
      </c>
      <c r="I393" s="222">
        <v>0</v>
      </c>
      <c r="J393" s="498">
        <v>0</v>
      </c>
      <c r="K393" s="498">
        <v>0</v>
      </c>
      <c r="L393" s="223">
        <v>0</v>
      </c>
      <c r="M393" s="223">
        <v>0</v>
      </c>
      <c r="N393" s="223">
        <v>0</v>
      </c>
      <c r="O393" s="223">
        <v>0</v>
      </c>
      <c r="P393" s="223">
        <v>0</v>
      </c>
      <c r="Q393" s="223">
        <f t="shared" si="88"/>
        <v>0</v>
      </c>
      <c r="R393" s="351"/>
      <c r="S393" s="309"/>
      <c r="T393" s="309"/>
      <c r="U393" s="895"/>
      <c r="V393" s="16">
        <v>0</v>
      </c>
      <c r="W393" s="11">
        <v>0</v>
      </c>
      <c r="X393" s="17">
        <v>0</v>
      </c>
      <c r="Y393" s="16"/>
      <c r="Z393" s="11"/>
      <c r="AA393" s="17"/>
      <c r="AB393" s="16"/>
      <c r="AC393" s="11"/>
      <c r="AD393" s="17">
        <f t="shared" si="90"/>
        <v>0</v>
      </c>
      <c r="AE393" s="16">
        <v>0</v>
      </c>
      <c r="AF393" s="11">
        <v>0</v>
      </c>
      <c r="AG393" s="17">
        <v>0</v>
      </c>
      <c r="AH393" s="229">
        <f t="shared" si="87"/>
        <v>0</v>
      </c>
      <c r="AI393" s="527"/>
      <c r="AJ393" s="16">
        <f t="shared" si="77"/>
        <v>0</v>
      </c>
    </row>
    <row r="394" spans="1:36" ht="11.25" customHeight="1">
      <c r="A394" s="219">
        <v>15111001</v>
      </c>
      <c r="B394" s="220"/>
      <c r="C394" s="287" t="s">
        <v>1357</v>
      </c>
      <c r="D394" s="222">
        <v>248086.12</v>
      </c>
      <c r="E394" s="222">
        <v>248086.12</v>
      </c>
      <c r="F394" s="222">
        <v>246685.56</v>
      </c>
      <c r="G394" s="222">
        <v>245299</v>
      </c>
      <c r="H394" s="222">
        <v>243906.84</v>
      </c>
      <c r="I394" s="222">
        <v>243379.32</v>
      </c>
      <c r="J394" s="498">
        <v>243379.32</v>
      </c>
      <c r="K394" s="498">
        <v>243379.32</v>
      </c>
      <c r="L394" s="223">
        <v>242754.92</v>
      </c>
      <c r="M394" s="223">
        <v>242642.92</v>
      </c>
      <c r="N394" s="223">
        <v>242642.92</v>
      </c>
      <c r="O394" s="223">
        <v>242642.92</v>
      </c>
      <c r="P394" s="223">
        <v>242642.92</v>
      </c>
      <c r="Q394" s="223">
        <f t="shared" si="88"/>
        <v>244180.30666666664</v>
      </c>
      <c r="R394" s="351"/>
      <c r="S394" s="309"/>
      <c r="T394" s="309"/>
      <c r="U394" s="895"/>
      <c r="V394" s="16">
        <v>0</v>
      </c>
      <c r="W394" s="11">
        <v>0</v>
      </c>
      <c r="X394" s="17">
        <v>0</v>
      </c>
      <c r="Y394" s="16"/>
      <c r="Z394" s="11"/>
      <c r="AA394" s="17"/>
      <c r="AB394" s="16"/>
      <c r="AC394" s="11"/>
      <c r="AD394" s="17">
        <f t="shared" si="90"/>
        <v>0</v>
      </c>
      <c r="AE394" s="16">
        <v>0</v>
      </c>
      <c r="AF394" s="11">
        <v>0</v>
      </c>
      <c r="AG394" s="17">
        <v>0</v>
      </c>
      <c r="AH394" s="229">
        <f t="shared" si="87"/>
        <v>244180.30666666664</v>
      </c>
      <c r="AI394" s="527"/>
      <c r="AJ394" s="16">
        <f t="shared" si="77"/>
        <v>0</v>
      </c>
    </row>
    <row r="395" spans="1:36" ht="11.25" customHeight="1">
      <c r="A395" s="219">
        <v>15111011</v>
      </c>
      <c r="B395" s="220"/>
      <c r="C395" s="287" t="s">
        <v>685</v>
      </c>
      <c r="D395" s="222">
        <v>0</v>
      </c>
      <c r="E395" s="222">
        <v>0</v>
      </c>
      <c r="F395" s="222">
        <v>0</v>
      </c>
      <c r="G395" s="222">
        <v>0</v>
      </c>
      <c r="H395" s="222">
        <v>0</v>
      </c>
      <c r="I395" s="222">
        <v>0</v>
      </c>
      <c r="J395" s="498">
        <v>0</v>
      </c>
      <c r="K395" s="498">
        <v>0</v>
      </c>
      <c r="L395" s="223">
        <v>0</v>
      </c>
      <c r="M395" s="223">
        <v>0</v>
      </c>
      <c r="N395" s="223">
        <v>0</v>
      </c>
      <c r="O395" s="223">
        <v>0</v>
      </c>
      <c r="P395" s="223">
        <v>0</v>
      </c>
      <c r="Q395" s="223">
        <f t="shared" si="88"/>
        <v>0</v>
      </c>
      <c r="R395" s="351"/>
      <c r="S395" s="309"/>
      <c r="T395" s="309"/>
      <c r="U395" s="895"/>
      <c r="V395" s="16">
        <v>0</v>
      </c>
      <c r="W395" s="11">
        <v>0</v>
      </c>
      <c r="X395" s="17">
        <v>0</v>
      </c>
      <c r="Y395" s="16"/>
      <c r="Z395" s="11"/>
      <c r="AA395" s="17"/>
      <c r="AB395" s="16"/>
      <c r="AC395" s="11"/>
      <c r="AD395" s="17">
        <f t="shared" si="90"/>
        <v>0</v>
      </c>
      <c r="AE395" s="16">
        <v>0</v>
      </c>
      <c r="AF395" s="11">
        <v>0</v>
      </c>
      <c r="AG395" s="17">
        <v>0</v>
      </c>
      <c r="AH395" s="229">
        <f t="shared" si="87"/>
        <v>0</v>
      </c>
      <c r="AI395" s="527"/>
      <c r="AJ395" s="16">
        <f t="shared" si="77"/>
        <v>0</v>
      </c>
    </row>
    <row r="396" spans="1:36" ht="11.25" customHeight="1">
      <c r="A396" s="219">
        <v>15400003</v>
      </c>
      <c r="B396" s="220"/>
      <c r="C396" s="287" t="s">
        <v>2792</v>
      </c>
      <c r="D396" s="222">
        <v>0</v>
      </c>
      <c r="E396" s="222">
        <v>0</v>
      </c>
      <c r="F396" s="222">
        <v>0</v>
      </c>
      <c r="G396" s="222">
        <v>0</v>
      </c>
      <c r="H396" s="222">
        <v>0</v>
      </c>
      <c r="I396" s="222">
        <v>0</v>
      </c>
      <c r="J396" s="498">
        <v>0</v>
      </c>
      <c r="K396" s="498">
        <v>0</v>
      </c>
      <c r="L396" s="223">
        <v>0</v>
      </c>
      <c r="M396" s="223">
        <v>0</v>
      </c>
      <c r="N396" s="223">
        <v>0</v>
      </c>
      <c r="O396" s="223">
        <v>0</v>
      </c>
      <c r="P396" s="223">
        <v>0</v>
      </c>
      <c r="Q396" s="223">
        <f t="shared" si="88"/>
        <v>0</v>
      </c>
      <c r="R396" s="351"/>
      <c r="S396" s="309"/>
      <c r="T396" s="309"/>
      <c r="U396" s="895"/>
      <c r="V396" s="16">
        <v>0</v>
      </c>
      <c r="W396" s="11">
        <v>0</v>
      </c>
      <c r="X396" s="17">
        <v>0</v>
      </c>
      <c r="Y396" s="16"/>
      <c r="Z396" s="11"/>
      <c r="AA396" s="17"/>
      <c r="AB396" s="16"/>
      <c r="AC396" s="11"/>
      <c r="AD396" s="17">
        <f t="shared" ref="AD396" si="91">SUM(AB396:AC396)</f>
        <v>0</v>
      </c>
      <c r="AE396" s="16">
        <v>0</v>
      </c>
      <c r="AF396" s="11">
        <v>0</v>
      </c>
      <c r="AG396" s="17">
        <v>0</v>
      </c>
      <c r="AH396" s="229">
        <f t="shared" si="87"/>
        <v>0</v>
      </c>
      <c r="AI396" s="527"/>
      <c r="AJ396" s="16">
        <f t="shared" si="77"/>
        <v>0</v>
      </c>
    </row>
    <row r="397" spans="1:36" ht="11.25" customHeight="1">
      <c r="A397" s="219">
        <v>15400023</v>
      </c>
      <c r="B397" s="220"/>
      <c r="C397" s="287" t="s">
        <v>1661</v>
      </c>
      <c r="D397" s="222">
        <v>9657425.1300000008</v>
      </c>
      <c r="E397" s="222">
        <v>10671189.449999999</v>
      </c>
      <c r="F397" s="222">
        <v>10449816.41</v>
      </c>
      <c r="G397" s="222">
        <v>10435458.68</v>
      </c>
      <c r="H397" s="222">
        <v>10075853.609999999</v>
      </c>
      <c r="I397" s="222">
        <v>10473356.949999999</v>
      </c>
      <c r="J397" s="498">
        <v>10903734.16</v>
      </c>
      <c r="K397" s="498">
        <v>10208895.84</v>
      </c>
      <c r="L397" s="223">
        <v>10648854.279999999</v>
      </c>
      <c r="M397" s="223">
        <v>11285148.9</v>
      </c>
      <c r="N397" s="223">
        <v>10994059.810000001</v>
      </c>
      <c r="O397" s="223">
        <v>11551673.529999999</v>
      </c>
      <c r="P397" s="223">
        <v>11336141.960000001</v>
      </c>
      <c r="Q397" s="223">
        <f t="shared" si="88"/>
        <v>10682902.097083334</v>
      </c>
      <c r="R397" s="351"/>
      <c r="S397" s="309"/>
      <c r="T397" s="309"/>
      <c r="U397" s="895"/>
      <c r="V397" s="16">
        <v>0</v>
      </c>
      <c r="W397" s="11">
        <v>0</v>
      </c>
      <c r="X397" s="17">
        <v>0</v>
      </c>
      <c r="Y397" s="16"/>
      <c r="Z397" s="11"/>
      <c r="AA397" s="17"/>
      <c r="AB397" s="16"/>
      <c r="AC397" s="11"/>
      <c r="AD397" s="17">
        <f t="shared" si="90"/>
        <v>0</v>
      </c>
      <c r="AE397" s="16">
        <v>0</v>
      </c>
      <c r="AF397" s="11">
        <v>0</v>
      </c>
      <c r="AG397" s="17">
        <v>0</v>
      </c>
      <c r="AH397" s="229">
        <f t="shared" si="87"/>
        <v>10682902.097083334</v>
      </c>
      <c r="AI397" s="527"/>
      <c r="AJ397" s="16">
        <f t="shared" si="77"/>
        <v>0</v>
      </c>
    </row>
    <row r="398" spans="1:36" ht="11.25" customHeight="1">
      <c r="A398" s="219">
        <v>15400031</v>
      </c>
      <c r="B398" s="220"/>
      <c r="C398" s="287" t="s">
        <v>1185</v>
      </c>
      <c r="D398" s="222">
        <v>5696969.54</v>
      </c>
      <c r="E398" s="222">
        <v>5720065.54</v>
      </c>
      <c r="F398" s="222">
        <v>5694373.54</v>
      </c>
      <c r="G398" s="222">
        <v>5713362.54</v>
      </c>
      <c r="H398" s="222">
        <v>5739402.54</v>
      </c>
      <c r="I398" s="222">
        <v>5798814.54</v>
      </c>
      <c r="J398" s="498">
        <v>5777798.54</v>
      </c>
      <c r="K398" s="498">
        <v>5925667.54</v>
      </c>
      <c r="L398" s="223">
        <v>5758062.54</v>
      </c>
      <c r="M398" s="223">
        <v>5890975.54</v>
      </c>
      <c r="N398" s="223">
        <v>5957928.54</v>
      </c>
      <c r="O398" s="223">
        <v>6006375.46</v>
      </c>
      <c r="P398" s="223">
        <v>5952793.04</v>
      </c>
      <c r="Q398" s="223">
        <f t="shared" si="88"/>
        <v>5817309.0125000002</v>
      </c>
      <c r="R398" s="351"/>
      <c r="S398" s="309"/>
      <c r="T398" s="309"/>
      <c r="U398" s="895"/>
      <c r="V398" s="16">
        <v>0</v>
      </c>
      <c r="W398" s="11">
        <v>0</v>
      </c>
      <c r="X398" s="17">
        <v>0</v>
      </c>
      <c r="Y398" s="16"/>
      <c r="Z398" s="11"/>
      <c r="AA398" s="17"/>
      <c r="AB398" s="16"/>
      <c r="AC398" s="11"/>
      <c r="AD398" s="17">
        <f t="shared" si="90"/>
        <v>0</v>
      </c>
      <c r="AE398" s="16">
        <v>0</v>
      </c>
      <c r="AF398" s="11">
        <v>0</v>
      </c>
      <c r="AG398" s="17">
        <v>0</v>
      </c>
      <c r="AH398" s="229">
        <f t="shared" si="87"/>
        <v>5817309.0125000002</v>
      </c>
      <c r="AI398" s="527"/>
      <c r="AJ398" s="16">
        <f t="shared" si="77"/>
        <v>0</v>
      </c>
    </row>
    <row r="399" spans="1:36" ht="11.25" customHeight="1">
      <c r="A399" s="219">
        <v>15400033</v>
      </c>
      <c r="B399" s="220"/>
      <c r="C399" s="287" t="s">
        <v>2373</v>
      </c>
      <c r="D399" s="222">
        <v>-9658254.0700000003</v>
      </c>
      <c r="E399" s="222">
        <v>-10671189.449999999</v>
      </c>
      <c r="F399" s="222">
        <v>-10449816.41</v>
      </c>
      <c r="G399" s="222">
        <v>-10435530.289999999</v>
      </c>
      <c r="H399" s="222">
        <v>-10075925.220000001</v>
      </c>
      <c r="I399" s="222">
        <v>-10473356.949999999</v>
      </c>
      <c r="J399" s="498">
        <v>-10903949.779999999</v>
      </c>
      <c r="K399" s="498">
        <v>-10209052.689999999</v>
      </c>
      <c r="L399" s="223">
        <v>-10642949.439999999</v>
      </c>
      <c r="M399" s="223">
        <v>-11285345.67</v>
      </c>
      <c r="N399" s="223">
        <v>-10994187.609999999</v>
      </c>
      <c r="O399" s="223">
        <v>-11551721.35</v>
      </c>
      <c r="P399" s="223">
        <v>-11336169.33</v>
      </c>
      <c r="Q399" s="223">
        <f t="shared" si="88"/>
        <v>-10682519.713333333</v>
      </c>
      <c r="R399" s="351"/>
      <c r="S399" s="309"/>
      <c r="T399" s="309"/>
      <c r="U399" s="895"/>
      <c r="V399" s="16">
        <v>0</v>
      </c>
      <c r="W399" s="11">
        <v>0</v>
      </c>
      <c r="X399" s="17">
        <v>0</v>
      </c>
      <c r="Y399" s="16"/>
      <c r="Z399" s="11"/>
      <c r="AA399" s="17"/>
      <c r="AB399" s="16"/>
      <c r="AC399" s="11"/>
      <c r="AD399" s="17">
        <f t="shared" si="90"/>
        <v>0</v>
      </c>
      <c r="AE399" s="16">
        <v>0</v>
      </c>
      <c r="AF399" s="11">
        <v>0</v>
      </c>
      <c r="AG399" s="17">
        <v>0</v>
      </c>
      <c r="AH399" s="229">
        <f t="shared" si="87"/>
        <v>-10682519.713333333</v>
      </c>
      <c r="AI399" s="527"/>
      <c r="AJ399" s="16">
        <f t="shared" ref="AJ399:AJ462" si="92">Q399-X399-AA399-AD399-AG399-AH399</f>
        <v>0</v>
      </c>
    </row>
    <row r="400" spans="1:36" ht="11.25" customHeight="1">
      <c r="A400" s="219">
        <v>15400041</v>
      </c>
      <c r="B400" s="220"/>
      <c r="C400" s="287" t="s">
        <v>937</v>
      </c>
      <c r="D400" s="222">
        <v>4272747.03</v>
      </c>
      <c r="E400" s="222">
        <v>4290068.03</v>
      </c>
      <c r="F400" s="222">
        <v>4270800.03</v>
      </c>
      <c r="G400" s="222">
        <v>4285041.03</v>
      </c>
      <c r="H400" s="222">
        <v>4304571.03</v>
      </c>
      <c r="I400" s="222">
        <v>4349131.03</v>
      </c>
      <c r="J400" s="498">
        <v>4333369.03</v>
      </c>
      <c r="K400" s="498">
        <v>4444272.03</v>
      </c>
      <c r="L400" s="223">
        <v>4318569.03</v>
      </c>
      <c r="M400" s="223">
        <v>4418254.03</v>
      </c>
      <c r="N400" s="223">
        <v>4468442.03</v>
      </c>
      <c r="O400" s="223">
        <v>4504779.1500000004</v>
      </c>
      <c r="P400" s="223">
        <v>4464592.57</v>
      </c>
      <c r="Q400" s="223">
        <f t="shared" si="88"/>
        <v>4362997.1875</v>
      </c>
      <c r="R400" s="351"/>
      <c r="S400" s="309"/>
      <c r="T400" s="309"/>
      <c r="U400" s="895"/>
      <c r="V400" s="16">
        <v>0</v>
      </c>
      <c r="W400" s="11">
        <v>0</v>
      </c>
      <c r="X400" s="17">
        <v>0</v>
      </c>
      <c r="Y400" s="16"/>
      <c r="Z400" s="11"/>
      <c r="AA400" s="17"/>
      <c r="AB400" s="16"/>
      <c r="AC400" s="11"/>
      <c r="AD400" s="17">
        <f t="shared" si="90"/>
        <v>0</v>
      </c>
      <c r="AE400" s="16">
        <v>0</v>
      </c>
      <c r="AF400" s="11">
        <v>0</v>
      </c>
      <c r="AG400" s="17">
        <v>0</v>
      </c>
      <c r="AH400" s="229">
        <f t="shared" si="87"/>
        <v>4362997.1875</v>
      </c>
      <c r="AI400" s="527"/>
      <c r="AJ400" s="16">
        <f t="shared" si="92"/>
        <v>0</v>
      </c>
    </row>
    <row r="401" spans="1:36" ht="11.25" customHeight="1">
      <c r="A401" s="219">
        <v>15400061</v>
      </c>
      <c r="B401" s="220"/>
      <c r="C401" s="287" t="s">
        <v>43</v>
      </c>
      <c r="D401" s="222">
        <v>19669704.18</v>
      </c>
      <c r="E401" s="222">
        <v>18588583.510000002</v>
      </c>
      <c r="F401" s="222">
        <v>18148135.329999998</v>
      </c>
      <c r="G401" s="222">
        <v>18201752.949999999</v>
      </c>
      <c r="H401" s="222">
        <v>19151527.120000001</v>
      </c>
      <c r="I401" s="222">
        <v>19351678.98</v>
      </c>
      <c r="J401" s="498">
        <v>19842723.010000002</v>
      </c>
      <c r="K401" s="498">
        <v>20447675.75</v>
      </c>
      <c r="L401" s="223">
        <v>18964261.010000002</v>
      </c>
      <c r="M401" s="223">
        <v>16868308.75</v>
      </c>
      <c r="N401" s="223">
        <v>16859994.289999999</v>
      </c>
      <c r="O401" s="223">
        <v>28062756.050000001</v>
      </c>
      <c r="P401" s="223">
        <v>27353815.210000001</v>
      </c>
      <c r="Q401" s="223">
        <f t="shared" si="88"/>
        <v>19833263.037083335</v>
      </c>
      <c r="R401" s="351"/>
      <c r="S401" s="309"/>
      <c r="T401" s="309"/>
      <c r="U401" s="895"/>
      <c r="V401" s="16">
        <v>0</v>
      </c>
      <c r="W401" s="11">
        <v>0</v>
      </c>
      <c r="X401" s="17">
        <v>0</v>
      </c>
      <c r="Y401" s="16"/>
      <c r="Z401" s="11"/>
      <c r="AA401" s="17"/>
      <c r="AB401" s="16"/>
      <c r="AC401" s="11"/>
      <c r="AD401" s="17">
        <f t="shared" si="90"/>
        <v>0</v>
      </c>
      <c r="AE401" s="16">
        <v>0</v>
      </c>
      <c r="AF401" s="11">
        <v>0</v>
      </c>
      <c r="AG401" s="17">
        <v>0</v>
      </c>
      <c r="AH401" s="229">
        <f t="shared" ref="AH401:AH418" si="93">Q401</f>
        <v>19833263.037083335</v>
      </c>
      <c r="AI401" s="527"/>
      <c r="AJ401" s="16">
        <f t="shared" si="92"/>
        <v>0</v>
      </c>
    </row>
    <row r="402" spans="1:36" ht="11.25" customHeight="1">
      <c r="A402" s="219">
        <v>15400071</v>
      </c>
      <c r="B402" s="220"/>
      <c r="C402" s="287" t="s">
        <v>1713</v>
      </c>
      <c r="D402" s="222">
        <v>0</v>
      </c>
      <c r="E402" s="222">
        <v>0</v>
      </c>
      <c r="F402" s="222">
        <v>0</v>
      </c>
      <c r="G402" s="222">
        <v>0</v>
      </c>
      <c r="H402" s="222">
        <v>0</v>
      </c>
      <c r="I402" s="222">
        <v>0</v>
      </c>
      <c r="J402" s="498">
        <v>0</v>
      </c>
      <c r="K402" s="498">
        <v>0</v>
      </c>
      <c r="L402" s="223">
        <v>0</v>
      </c>
      <c r="M402" s="223">
        <v>0</v>
      </c>
      <c r="N402" s="223">
        <v>0</v>
      </c>
      <c r="O402" s="223">
        <v>0</v>
      </c>
      <c r="P402" s="223">
        <v>0</v>
      </c>
      <c r="Q402" s="223">
        <f t="shared" si="88"/>
        <v>0</v>
      </c>
      <c r="R402" s="351"/>
      <c r="S402" s="309"/>
      <c r="T402" s="309"/>
      <c r="U402" s="895"/>
      <c r="V402" s="16">
        <v>0</v>
      </c>
      <c r="W402" s="11">
        <v>0</v>
      </c>
      <c r="X402" s="17">
        <v>0</v>
      </c>
      <c r="Y402" s="16"/>
      <c r="Z402" s="11"/>
      <c r="AA402" s="17"/>
      <c r="AB402" s="16"/>
      <c r="AC402" s="11"/>
      <c r="AD402" s="17">
        <f t="shared" si="90"/>
        <v>0</v>
      </c>
      <c r="AE402" s="16">
        <v>0</v>
      </c>
      <c r="AF402" s="11">
        <v>0</v>
      </c>
      <c r="AG402" s="17">
        <v>0</v>
      </c>
      <c r="AH402" s="229">
        <f t="shared" si="93"/>
        <v>0</v>
      </c>
      <c r="AI402" s="527"/>
      <c r="AJ402" s="16">
        <f t="shared" si="92"/>
        <v>0</v>
      </c>
    </row>
    <row r="403" spans="1:36" ht="11.25" customHeight="1">
      <c r="A403" s="219">
        <v>15400081</v>
      </c>
      <c r="B403" s="220"/>
      <c r="C403" s="287" t="s">
        <v>1867</v>
      </c>
      <c r="D403" s="222">
        <v>0</v>
      </c>
      <c r="E403" s="222">
        <v>0</v>
      </c>
      <c r="F403" s="222">
        <v>0</v>
      </c>
      <c r="G403" s="222">
        <v>0</v>
      </c>
      <c r="H403" s="222">
        <v>0</v>
      </c>
      <c r="I403" s="222">
        <v>0</v>
      </c>
      <c r="J403" s="498">
        <v>0</v>
      </c>
      <c r="K403" s="498">
        <v>0</v>
      </c>
      <c r="L403" s="223">
        <v>0</v>
      </c>
      <c r="M403" s="223">
        <v>0</v>
      </c>
      <c r="N403" s="223">
        <v>0</v>
      </c>
      <c r="O403" s="223">
        <v>0</v>
      </c>
      <c r="P403" s="223">
        <v>0</v>
      </c>
      <c r="Q403" s="223">
        <f t="shared" si="88"/>
        <v>0</v>
      </c>
      <c r="R403" s="351"/>
      <c r="S403" s="309"/>
      <c r="T403" s="309"/>
      <c r="U403" s="895"/>
      <c r="V403" s="16">
        <v>0</v>
      </c>
      <c r="W403" s="11">
        <v>0</v>
      </c>
      <c r="X403" s="17">
        <v>0</v>
      </c>
      <c r="Y403" s="16"/>
      <c r="Z403" s="11"/>
      <c r="AA403" s="17"/>
      <c r="AB403" s="16"/>
      <c r="AC403" s="11"/>
      <c r="AD403" s="17">
        <f t="shared" si="90"/>
        <v>0</v>
      </c>
      <c r="AE403" s="16">
        <v>0</v>
      </c>
      <c r="AF403" s="11">
        <v>0</v>
      </c>
      <c r="AG403" s="17">
        <v>0</v>
      </c>
      <c r="AH403" s="229">
        <f t="shared" si="93"/>
        <v>0</v>
      </c>
      <c r="AI403" s="527"/>
      <c r="AJ403" s="16">
        <f t="shared" si="92"/>
        <v>0</v>
      </c>
    </row>
    <row r="404" spans="1:36" ht="11.25" customHeight="1">
      <c r="A404" s="219">
        <v>15400101</v>
      </c>
      <c r="B404" s="220"/>
      <c r="C404" s="287" t="s">
        <v>589</v>
      </c>
      <c r="D404" s="222">
        <v>35628006.490000002</v>
      </c>
      <c r="E404" s="222">
        <v>34932676.450000003</v>
      </c>
      <c r="F404" s="222">
        <v>35474218.899999999</v>
      </c>
      <c r="G404" s="222">
        <v>28601462.100000001</v>
      </c>
      <c r="H404" s="222">
        <v>28297723.140000001</v>
      </c>
      <c r="I404" s="222">
        <v>28001307.010000002</v>
      </c>
      <c r="J404" s="498">
        <v>27821794.170000002</v>
      </c>
      <c r="K404" s="498">
        <v>28286992.120000001</v>
      </c>
      <c r="L404" s="223">
        <v>27508884.859999999</v>
      </c>
      <c r="M404" s="223">
        <v>26935767.82</v>
      </c>
      <c r="N404" s="223">
        <v>27480060.539999999</v>
      </c>
      <c r="O404" s="223">
        <v>30598624.57</v>
      </c>
      <c r="P404" s="223">
        <v>29434086.620000001</v>
      </c>
      <c r="Q404" s="223">
        <f t="shared" si="88"/>
        <v>29705879.852916669</v>
      </c>
      <c r="R404" s="351"/>
      <c r="S404" s="309"/>
      <c r="T404" s="309"/>
      <c r="U404" s="895"/>
      <c r="V404" s="16">
        <v>0</v>
      </c>
      <c r="W404" s="11">
        <v>0</v>
      </c>
      <c r="X404" s="17">
        <v>0</v>
      </c>
      <c r="Y404" s="16"/>
      <c r="Z404" s="11"/>
      <c r="AA404" s="17"/>
      <c r="AB404" s="16"/>
      <c r="AC404" s="11"/>
      <c r="AD404" s="17">
        <f t="shared" si="90"/>
        <v>0</v>
      </c>
      <c r="AE404" s="16">
        <v>0</v>
      </c>
      <c r="AF404" s="11">
        <v>0</v>
      </c>
      <c r="AG404" s="17">
        <v>0</v>
      </c>
      <c r="AH404" s="229">
        <f t="shared" si="93"/>
        <v>29705879.852916669</v>
      </c>
      <c r="AI404" s="527"/>
      <c r="AJ404" s="16">
        <f t="shared" si="92"/>
        <v>0</v>
      </c>
    </row>
    <row r="405" spans="1:36" ht="11.25" customHeight="1">
      <c r="A405" s="219">
        <v>15400102</v>
      </c>
      <c r="B405" s="220"/>
      <c r="C405" s="287" t="s">
        <v>590</v>
      </c>
      <c r="D405" s="222">
        <v>6359475.3200000003</v>
      </c>
      <c r="E405" s="222">
        <v>6354088.6699999999</v>
      </c>
      <c r="F405" s="222">
        <v>6173634.5999999996</v>
      </c>
      <c r="G405" s="222">
        <v>6043186.9800000004</v>
      </c>
      <c r="H405" s="222">
        <v>5850433.6799999997</v>
      </c>
      <c r="I405" s="222">
        <v>5700053.1399999997</v>
      </c>
      <c r="J405" s="498">
        <v>5765262.0599999996</v>
      </c>
      <c r="K405" s="498">
        <v>5584325.8200000003</v>
      </c>
      <c r="L405" s="223">
        <v>5466156.9299999997</v>
      </c>
      <c r="M405" s="223">
        <v>5928864.4800000004</v>
      </c>
      <c r="N405" s="223">
        <v>5999293.8499999996</v>
      </c>
      <c r="O405" s="223">
        <v>5795716.25</v>
      </c>
      <c r="P405" s="223">
        <v>5646393.0700000003</v>
      </c>
      <c r="Q405" s="223">
        <f t="shared" si="88"/>
        <v>5888662.5545833334</v>
      </c>
      <c r="R405" s="351"/>
      <c r="S405" s="309"/>
      <c r="T405" s="309"/>
      <c r="U405" s="895"/>
      <c r="V405" s="16">
        <v>0</v>
      </c>
      <c r="W405" s="11">
        <v>0</v>
      </c>
      <c r="X405" s="17">
        <v>0</v>
      </c>
      <c r="Y405" s="16"/>
      <c r="Z405" s="11"/>
      <c r="AA405" s="17"/>
      <c r="AB405" s="16"/>
      <c r="AC405" s="11"/>
      <c r="AD405" s="17">
        <f t="shared" si="90"/>
        <v>0</v>
      </c>
      <c r="AE405" s="16">
        <v>0</v>
      </c>
      <c r="AF405" s="11">
        <v>0</v>
      </c>
      <c r="AG405" s="17">
        <v>0</v>
      </c>
      <c r="AH405" s="229">
        <f t="shared" si="93"/>
        <v>5888662.5545833334</v>
      </c>
      <c r="AI405" s="527"/>
      <c r="AJ405" s="16">
        <f t="shared" si="92"/>
        <v>0</v>
      </c>
    </row>
    <row r="406" spans="1:36" ht="11.25" customHeight="1">
      <c r="A406" s="219">
        <v>15400103</v>
      </c>
      <c r="B406" s="220"/>
      <c r="C406" s="287" t="s">
        <v>1249</v>
      </c>
      <c r="D406" s="222">
        <v>4970338.99</v>
      </c>
      <c r="E406" s="222">
        <v>4958438.9400000004</v>
      </c>
      <c r="F406" s="222">
        <v>5343192.9400000004</v>
      </c>
      <c r="G406" s="222">
        <v>8355459.3300000001</v>
      </c>
      <c r="H406" s="222">
        <v>8094955.4000000004</v>
      </c>
      <c r="I406" s="222">
        <v>12823602.09</v>
      </c>
      <c r="J406" s="498">
        <v>29186181.379999999</v>
      </c>
      <c r="K406" s="498">
        <v>29566053.010000002</v>
      </c>
      <c r="L406" s="223">
        <v>29907904.82</v>
      </c>
      <c r="M406" s="223">
        <v>29780862.489999998</v>
      </c>
      <c r="N406" s="223">
        <v>29765822.489999998</v>
      </c>
      <c r="O406" s="223">
        <v>27956199.989999998</v>
      </c>
      <c r="P406" s="223">
        <v>27274882.510000002</v>
      </c>
      <c r="Q406" s="223">
        <f t="shared" si="88"/>
        <v>19321773.635833334</v>
      </c>
      <c r="R406" s="351"/>
      <c r="S406" s="309"/>
      <c r="T406" s="309"/>
      <c r="U406" s="895"/>
      <c r="V406" s="16">
        <v>0</v>
      </c>
      <c r="W406" s="11">
        <v>0</v>
      </c>
      <c r="X406" s="17">
        <v>0</v>
      </c>
      <c r="Y406" s="16"/>
      <c r="Z406" s="11"/>
      <c r="AA406" s="17"/>
      <c r="AB406" s="16"/>
      <c r="AC406" s="11"/>
      <c r="AD406" s="17">
        <f t="shared" si="90"/>
        <v>0</v>
      </c>
      <c r="AE406" s="16">
        <v>0</v>
      </c>
      <c r="AF406" s="11">
        <v>0</v>
      </c>
      <c r="AG406" s="17">
        <v>0</v>
      </c>
      <c r="AH406" s="229">
        <f t="shared" si="93"/>
        <v>19321773.635833334</v>
      </c>
      <c r="AI406" s="527"/>
      <c r="AJ406" s="16">
        <f t="shared" si="92"/>
        <v>0</v>
      </c>
    </row>
    <row r="407" spans="1:36" ht="11.25" customHeight="1">
      <c r="A407" s="219">
        <v>15400111</v>
      </c>
      <c r="B407" s="220"/>
      <c r="C407" s="287" t="s">
        <v>1091</v>
      </c>
      <c r="D407" s="222">
        <v>0</v>
      </c>
      <c r="E407" s="222">
        <v>0</v>
      </c>
      <c r="F407" s="222">
        <v>0</v>
      </c>
      <c r="G407" s="222">
        <v>0</v>
      </c>
      <c r="H407" s="222">
        <v>0</v>
      </c>
      <c r="I407" s="222">
        <v>0</v>
      </c>
      <c r="J407" s="498">
        <v>0</v>
      </c>
      <c r="K407" s="498">
        <v>0</v>
      </c>
      <c r="L407" s="223">
        <v>0</v>
      </c>
      <c r="M407" s="223">
        <v>0</v>
      </c>
      <c r="N407" s="223">
        <v>0</v>
      </c>
      <c r="O407" s="223">
        <v>0</v>
      </c>
      <c r="P407" s="223">
        <v>0</v>
      </c>
      <c r="Q407" s="223">
        <f t="shared" si="88"/>
        <v>0</v>
      </c>
      <c r="R407" s="351"/>
      <c r="S407" s="309"/>
      <c r="T407" s="309"/>
      <c r="U407" s="895"/>
      <c r="V407" s="16">
        <v>0</v>
      </c>
      <c r="W407" s="11">
        <v>0</v>
      </c>
      <c r="X407" s="17">
        <v>0</v>
      </c>
      <c r="Y407" s="16"/>
      <c r="Z407" s="11"/>
      <c r="AA407" s="17"/>
      <c r="AB407" s="16"/>
      <c r="AC407" s="11"/>
      <c r="AD407" s="17">
        <f t="shared" si="90"/>
        <v>0</v>
      </c>
      <c r="AE407" s="16">
        <v>0</v>
      </c>
      <c r="AF407" s="11">
        <v>0</v>
      </c>
      <c r="AG407" s="17">
        <v>0</v>
      </c>
      <c r="AH407" s="229">
        <f t="shared" si="93"/>
        <v>0</v>
      </c>
      <c r="AI407" s="527"/>
      <c r="AJ407" s="16">
        <f t="shared" si="92"/>
        <v>0</v>
      </c>
    </row>
    <row r="408" spans="1:36" ht="11.25" customHeight="1">
      <c r="A408" s="219">
        <v>15400121</v>
      </c>
      <c r="B408" s="220"/>
      <c r="C408" s="287" t="s">
        <v>1852</v>
      </c>
      <c r="D408" s="222">
        <v>0</v>
      </c>
      <c r="E408" s="222">
        <v>0</v>
      </c>
      <c r="F408" s="222">
        <v>0</v>
      </c>
      <c r="G408" s="222">
        <v>0</v>
      </c>
      <c r="H408" s="222">
        <v>0</v>
      </c>
      <c r="I408" s="222">
        <v>0</v>
      </c>
      <c r="J408" s="498">
        <v>0</v>
      </c>
      <c r="K408" s="498">
        <v>0</v>
      </c>
      <c r="L408" s="223">
        <v>0</v>
      </c>
      <c r="M408" s="223">
        <v>0</v>
      </c>
      <c r="N408" s="223">
        <v>0</v>
      </c>
      <c r="O408" s="223">
        <v>0</v>
      </c>
      <c r="P408" s="223">
        <v>0</v>
      </c>
      <c r="Q408" s="223">
        <f t="shared" si="88"/>
        <v>0</v>
      </c>
      <c r="R408" s="351"/>
      <c r="S408" s="309"/>
      <c r="T408" s="309"/>
      <c r="U408" s="895"/>
      <c r="V408" s="16">
        <v>0</v>
      </c>
      <c r="W408" s="11">
        <v>0</v>
      </c>
      <c r="X408" s="17">
        <v>0</v>
      </c>
      <c r="Y408" s="16"/>
      <c r="Z408" s="11"/>
      <c r="AA408" s="17"/>
      <c r="AB408" s="16"/>
      <c r="AC408" s="11"/>
      <c r="AD408" s="17">
        <f t="shared" si="90"/>
        <v>0</v>
      </c>
      <c r="AE408" s="16">
        <v>0</v>
      </c>
      <c r="AF408" s="11">
        <v>0</v>
      </c>
      <c r="AG408" s="17">
        <v>0</v>
      </c>
      <c r="AH408" s="229">
        <f t="shared" si="93"/>
        <v>0</v>
      </c>
      <c r="AI408" s="527"/>
      <c r="AJ408" s="16">
        <f t="shared" si="92"/>
        <v>0</v>
      </c>
    </row>
    <row r="409" spans="1:36" ht="11.25" customHeight="1">
      <c r="A409" s="219">
        <v>15400131</v>
      </c>
      <c r="B409" s="220"/>
      <c r="C409" s="287" t="s">
        <v>1278</v>
      </c>
      <c r="D409" s="222">
        <v>0</v>
      </c>
      <c r="E409" s="222">
        <v>0</v>
      </c>
      <c r="F409" s="222">
        <v>0</v>
      </c>
      <c r="G409" s="222">
        <v>0</v>
      </c>
      <c r="H409" s="222">
        <v>0</v>
      </c>
      <c r="I409" s="222">
        <v>0</v>
      </c>
      <c r="J409" s="498">
        <v>0</v>
      </c>
      <c r="K409" s="498">
        <v>0</v>
      </c>
      <c r="L409" s="223">
        <v>0</v>
      </c>
      <c r="M409" s="223">
        <v>0</v>
      </c>
      <c r="N409" s="223">
        <v>0</v>
      </c>
      <c r="O409" s="223">
        <v>0</v>
      </c>
      <c r="P409" s="223">
        <v>0</v>
      </c>
      <c r="Q409" s="223">
        <f t="shared" si="88"/>
        <v>0</v>
      </c>
      <c r="R409" s="351"/>
      <c r="S409" s="309"/>
      <c r="T409" s="309"/>
      <c r="U409" s="895"/>
      <c r="V409" s="16">
        <v>0</v>
      </c>
      <c r="W409" s="11">
        <v>0</v>
      </c>
      <c r="X409" s="17">
        <v>0</v>
      </c>
      <c r="Y409" s="16"/>
      <c r="Z409" s="11"/>
      <c r="AA409" s="17"/>
      <c r="AB409" s="16"/>
      <c r="AC409" s="11"/>
      <c r="AD409" s="17">
        <f t="shared" si="90"/>
        <v>0</v>
      </c>
      <c r="AE409" s="16">
        <v>0</v>
      </c>
      <c r="AF409" s="11">
        <v>0</v>
      </c>
      <c r="AG409" s="17">
        <v>0</v>
      </c>
      <c r="AH409" s="229">
        <f t="shared" si="93"/>
        <v>0</v>
      </c>
      <c r="AI409" s="527"/>
      <c r="AJ409" s="16">
        <f t="shared" si="92"/>
        <v>0</v>
      </c>
    </row>
    <row r="410" spans="1:36" ht="11.25" customHeight="1">
      <c r="A410" s="219">
        <v>15400141</v>
      </c>
      <c r="B410" s="220"/>
      <c r="C410" s="287" t="s">
        <v>1843</v>
      </c>
      <c r="D410" s="222">
        <v>0</v>
      </c>
      <c r="E410" s="222">
        <v>0</v>
      </c>
      <c r="F410" s="222">
        <v>0</v>
      </c>
      <c r="G410" s="222">
        <v>0</v>
      </c>
      <c r="H410" s="222">
        <v>0</v>
      </c>
      <c r="I410" s="222">
        <v>0</v>
      </c>
      <c r="J410" s="498">
        <v>0</v>
      </c>
      <c r="K410" s="498">
        <v>0</v>
      </c>
      <c r="L410" s="223">
        <v>0</v>
      </c>
      <c r="M410" s="223">
        <v>0</v>
      </c>
      <c r="N410" s="223">
        <v>0</v>
      </c>
      <c r="O410" s="223">
        <v>0</v>
      </c>
      <c r="P410" s="223">
        <v>0</v>
      </c>
      <c r="Q410" s="223">
        <f t="shared" si="88"/>
        <v>0</v>
      </c>
      <c r="R410" s="351"/>
      <c r="S410" s="309"/>
      <c r="T410" s="309"/>
      <c r="U410" s="895"/>
      <c r="V410" s="16">
        <v>0</v>
      </c>
      <c r="W410" s="11">
        <v>0</v>
      </c>
      <c r="X410" s="17">
        <v>0</v>
      </c>
      <c r="Y410" s="16"/>
      <c r="Z410" s="11"/>
      <c r="AA410" s="17"/>
      <c r="AB410" s="16"/>
      <c r="AC410" s="11"/>
      <c r="AD410" s="17">
        <f t="shared" si="90"/>
        <v>0</v>
      </c>
      <c r="AE410" s="16">
        <v>0</v>
      </c>
      <c r="AF410" s="11">
        <v>0</v>
      </c>
      <c r="AG410" s="17">
        <v>0</v>
      </c>
      <c r="AH410" s="229">
        <f t="shared" si="93"/>
        <v>0</v>
      </c>
      <c r="AI410" s="527"/>
      <c r="AJ410" s="16">
        <f t="shared" si="92"/>
        <v>0</v>
      </c>
    </row>
    <row r="411" spans="1:36" ht="11.25" customHeight="1">
      <c r="A411" s="219">
        <v>15400151</v>
      </c>
      <c r="B411" s="220"/>
      <c r="C411" s="287" t="s">
        <v>724</v>
      </c>
      <c r="D411" s="222">
        <v>0</v>
      </c>
      <c r="E411" s="222">
        <v>0</v>
      </c>
      <c r="F411" s="222">
        <v>0</v>
      </c>
      <c r="G411" s="222">
        <v>0</v>
      </c>
      <c r="H411" s="222">
        <v>0</v>
      </c>
      <c r="I411" s="222">
        <v>0</v>
      </c>
      <c r="J411" s="498">
        <v>0</v>
      </c>
      <c r="K411" s="498">
        <v>0</v>
      </c>
      <c r="L411" s="223">
        <v>0</v>
      </c>
      <c r="M411" s="223">
        <v>0</v>
      </c>
      <c r="N411" s="223">
        <v>0</v>
      </c>
      <c r="O411" s="223">
        <v>0</v>
      </c>
      <c r="P411" s="223">
        <v>0</v>
      </c>
      <c r="Q411" s="223">
        <f t="shared" si="88"/>
        <v>0</v>
      </c>
      <c r="R411" s="351"/>
      <c r="S411" s="309"/>
      <c r="T411" s="309"/>
      <c r="U411" s="895"/>
      <c r="V411" s="16"/>
      <c r="W411" s="11"/>
      <c r="X411" s="17"/>
      <c r="Y411" s="16"/>
      <c r="Z411" s="11"/>
      <c r="AA411" s="17"/>
      <c r="AB411" s="16"/>
      <c r="AC411" s="11"/>
      <c r="AD411" s="17"/>
      <c r="AE411" s="16"/>
      <c r="AF411" s="11"/>
      <c r="AG411" s="17"/>
      <c r="AH411" s="229">
        <f t="shared" si="93"/>
        <v>0</v>
      </c>
      <c r="AI411" s="527"/>
      <c r="AJ411" s="16">
        <f t="shared" si="92"/>
        <v>0</v>
      </c>
    </row>
    <row r="412" spans="1:36" ht="11.25" customHeight="1">
      <c r="A412" s="219">
        <v>15400161</v>
      </c>
      <c r="B412" s="220"/>
      <c r="C412" s="287" t="s">
        <v>1004</v>
      </c>
      <c r="D412" s="222">
        <v>0</v>
      </c>
      <c r="E412" s="222">
        <v>0</v>
      </c>
      <c r="F412" s="222">
        <v>0</v>
      </c>
      <c r="G412" s="222">
        <v>0</v>
      </c>
      <c r="H412" s="222">
        <v>0</v>
      </c>
      <c r="I412" s="222">
        <v>0</v>
      </c>
      <c r="J412" s="498">
        <v>0</v>
      </c>
      <c r="K412" s="498">
        <v>0</v>
      </c>
      <c r="L412" s="223">
        <v>0</v>
      </c>
      <c r="M412" s="223">
        <v>0</v>
      </c>
      <c r="N412" s="223">
        <v>0</v>
      </c>
      <c r="O412" s="223">
        <v>0</v>
      </c>
      <c r="P412" s="223">
        <v>0</v>
      </c>
      <c r="Q412" s="223">
        <f t="shared" si="88"/>
        <v>0</v>
      </c>
      <c r="R412" s="351"/>
      <c r="S412" s="309"/>
      <c r="T412" s="309"/>
      <c r="U412" s="895"/>
      <c r="V412" s="16">
        <v>0</v>
      </c>
      <c r="W412" s="11">
        <v>0</v>
      </c>
      <c r="X412" s="17">
        <v>0</v>
      </c>
      <c r="Y412" s="16"/>
      <c r="Z412" s="11"/>
      <c r="AA412" s="17"/>
      <c r="AB412" s="16"/>
      <c r="AC412" s="11"/>
      <c r="AD412" s="17">
        <f t="shared" ref="AD412:AD458" si="94">SUM(AB412:AC412)</f>
        <v>0</v>
      </c>
      <c r="AE412" s="16">
        <v>0</v>
      </c>
      <c r="AF412" s="11">
        <v>0</v>
      </c>
      <c r="AG412" s="17">
        <v>0</v>
      </c>
      <c r="AH412" s="229">
        <f t="shared" si="93"/>
        <v>0</v>
      </c>
      <c r="AI412" s="527"/>
      <c r="AJ412" s="16">
        <f t="shared" si="92"/>
        <v>0</v>
      </c>
    </row>
    <row r="413" spans="1:36" ht="11.25" customHeight="1">
      <c r="A413" s="219">
        <v>15400171</v>
      </c>
      <c r="B413" s="220"/>
      <c r="C413" s="287" t="s">
        <v>1092</v>
      </c>
      <c r="D413" s="222">
        <v>0</v>
      </c>
      <c r="E413" s="222">
        <v>0</v>
      </c>
      <c r="F413" s="222">
        <v>0</v>
      </c>
      <c r="G413" s="222">
        <v>0</v>
      </c>
      <c r="H413" s="222">
        <v>0</v>
      </c>
      <c r="I413" s="222">
        <v>0</v>
      </c>
      <c r="J413" s="498">
        <v>0</v>
      </c>
      <c r="K413" s="498">
        <v>0</v>
      </c>
      <c r="L413" s="223">
        <v>0</v>
      </c>
      <c r="M413" s="223">
        <v>0</v>
      </c>
      <c r="N413" s="223">
        <v>0</v>
      </c>
      <c r="O413" s="223">
        <v>0</v>
      </c>
      <c r="P413" s="223">
        <v>0</v>
      </c>
      <c r="Q413" s="223">
        <f t="shared" si="88"/>
        <v>0</v>
      </c>
      <c r="R413" s="351"/>
      <c r="S413" s="309"/>
      <c r="T413" s="309"/>
      <c r="U413" s="895"/>
      <c r="V413" s="16">
        <v>0</v>
      </c>
      <c r="W413" s="11">
        <v>0</v>
      </c>
      <c r="X413" s="17">
        <v>0</v>
      </c>
      <c r="Y413" s="16"/>
      <c r="Z413" s="11"/>
      <c r="AA413" s="17"/>
      <c r="AB413" s="16"/>
      <c r="AC413" s="11"/>
      <c r="AD413" s="17">
        <f>SUM(AB413:AC413)</f>
        <v>0</v>
      </c>
      <c r="AE413" s="16">
        <v>0</v>
      </c>
      <c r="AF413" s="11">
        <v>0</v>
      </c>
      <c r="AG413" s="17">
        <v>0</v>
      </c>
      <c r="AH413" s="229">
        <f t="shared" si="93"/>
        <v>0</v>
      </c>
      <c r="AI413" s="527"/>
      <c r="AJ413" s="16">
        <f t="shared" si="92"/>
        <v>0</v>
      </c>
    </row>
    <row r="414" spans="1:36" ht="11.25" customHeight="1">
      <c r="A414" s="219">
        <v>15400181</v>
      </c>
      <c r="B414" s="220"/>
      <c r="C414" s="287" t="s">
        <v>2615</v>
      </c>
      <c r="D414" s="222">
        <v>2787983.07</v>
      </c>
      <c r="E414" s="222">
        <v>2837125.37</v>
      </c>
      <c r="F414" s="222">
        <v>2832063.57</v>
      </c>
      <c r="G414" s="222">
        <v>2841655.68</v>
      </c>
      <c r="H414" s="222">
        <v>3837943.4</v>
      </c>
      <c r="I414" s="222">
        <v>3848626.21</v>
      </c>
      <c r="J414" s="498">
        <v>3859522.95</v>
      </c>
      <c r="K414" s="498">
        <v>3825495.83</v>
      </c>
      <c r="L414" s="223">
        <v>3818021.44</v>
      </c>
      <c r="M414" s="223">
        <v>3814574.02</v>
      </c>
      <c r="N414" s="223">
        <v>3834536.23</v>
      </c>
      <c r="O414" s="223">
        <v>3893593.11</v>
      </c>
      <c r="P414" s="223">
        <v>3922727.38</v>
      </c>
      <c r="Q414" s="223">
        <f t="shared" si="88"/>
        <v>3549876.0862499997</v>
      </c>
      <c r="R414" s="351"/>
      <c r="S414" s="309"/>
      <c r="T414" s="309"/>
      <c r="U414" s="895"/>
      <c r="V414" s="16">
        <v>0</v>
      </c>
      <c r="W414" s="11">
        <v>0</v>
      </c>
      <c r="X414" s="17">
        <v>0</v>
      </c>
      <c r="Y414" s="16"/>
      <c r="Z414" s="11"/>
      <c r="AA414" s="17"/>
      <c r="AB414" s="16"/>
      <c r="AC414" s="11"/>
      <c r="AD414" s="17">
        <f>SUM(AB414:AC414)</f>
        <v>0</v>
      </c>
      <c r="AE414" s="16">
        <v>0</v>
      </c>
      <c r="AF414" s="11">
        <v>0</v>
      </c>
      <c r="AG414" s="17">
        <v>0</v>
      </c>
      <c r="AH414" s="229">
        <f t="shared" si="93"/>
        <v>3549876.0862499997</v>
      </c>
      <c r="AI414" s="527"/>
      <c r="AJ414" s="16">
        <f t="shared" si="92"/>
        <v>0</v>
      </c>
    </row>
    <row r="415" spans="1:36" ht="11.25" customHeight="1">
      <c r="A415" s="219">
        <v>15400201</v>
      </c>
      <c r="B415" s="220"/>
      <c r="C415" s="287" t="s">
        <v>1049</v>
      </c>
      <c r="D415" s="222">
        <v>0</v>
      </c>
      <c r="E415" s="222">
        <v>0</v>
      </c>
      <c r="F415" s="222">
        <v>0</v>
      </c>
      <c r="G415" s="222">
        <v>0</v>
      </c>
      <c r="H415" s="222">
        <v>0</v>
      </c>
      <c r="I415" s="222">
        <v>0</v>
      </c>
      <c r="J415" s="498">
        <v>0</v>
      </c>
      <c r="K415" s="498">
        <v>0</v>
      </c>
      <c r="L415" s="223">
        <v>0</v>
      </c>
      <c r="M415" s="223">
        <v>0</v>
      </c>
      <c r="N415" s="223">
        <v>0</v>
      </c>
      <c r="O415" s="223">
        <v>0</v>
      </c>
      <c r="P415" s="223">
        <v>0</v>
      </c>
      <c r="Q415" s="223">
        <f t="shared" si="88"/>
        <v>0</v>
      </c>
      <c r="R415" s="351"/>
      <c r="S415" s="309"/>
      <c r="T415" s="309"/>
      <c r="U415" s="895"/>
      <c r="V415" s="16">
        <v>0</v>
      </c>
      <c r="W415" s="11">
        <v>0</v>
      </c>
      <c r="X415" s="17">
        <v>0</v>
      </c>
      <c r="Y415" s="16"/>
      <c r="Z415" s="11"/>
      <c r="AA415" s="17"/>
      <c r="AB415" s="16"/>
      <c r="AC415" s="11"/>
      <c r="AD415" s="17">
        <f t="shared" si="94"/>
        <v>0</v>
      </c>
      <c r="AE415" s="16">
        <v>0</v>
      </c>
      <c r="AF415" s="11">
        <v>0</v>
      </c>
      <c r="AG415" s="17">
        <v>0</v>
      </c>
      <c r="AH415" s="229">
        <f t="shared" si="93"/>
        <v>0</v>
      </c>
      <c r="AI415" s="527"/>
      <c r="AJ415" s="16">
        <f t="shared" si="92"/>
        <v>0</v>
      </c>
    </row>
    <row r="416" spans="1:36" ht="11.25" customHeight="1">
      <c r="A416" s="219">
        <v>15400211</v>
      </c>
      <c r="B416" s="220"/>
      <c r="C416" s="287" t="s">
        <v>1394</v>
      </c>
      <c r="D416" s="222">
        <v>0</v>
      </c>
      <c r="E416" s="222">
        <v>0</v>
      </c>
      <c r="F416" s="222">
        <v>0</v>
      </c>
      <c r="G416" s="222">
        <v>0</v>
      </c>
      <c r="H416" s="222">
        <v>0</v>
      </c>
      <c r="I416" s="222">
        <v>0</v>
      </c>
      <c r="J416" s="498">
        <v>0</v>
      </c>
      <c r="K416" s="498">
        <v>0</v>
      </c>
      <c r="L416" s="223">
        <v>0</v>
      </c>
      <c r="M416" s="223">
        <v>0</v>
      </c>
      <c r="N416" s="223">
        <v>0</v>
      </c>
      <c r="O416" s="223">
        <v>0</v>
      </c>
      <c r="P416" s="223">
        <v>0</v>
      </c>
      <c r="Q416" s="223">
        <f t="shared" si="88"/>
        <v>0</v>
      </c>
      <c r="R416" s="351"/>
      <c r="S416" s="309"/>
      <c r="T416" s="309"/>
      <c r="U416" s="895"/>
      <c r="V416" s="16">
        <v>0</v>
      </c>
      <c r="W416" s="11">
        <v>0</v>
      </c>
      <c r="X416" s="17">
        <v>0</v>
      </c>
      <c r="Y416" s="16"/>
      <c r="Z416" s="11"/>
      <c r="AA416" s="17"/>
      <c r="AB416" s="16"/>
      <c r="AC416" s="11"/>
      <c r="AD416" s="17">
        <f t="shared" si="94"/>
        <v>0</v>
      </c>
      <c r="AE416" s="16">
        <v>0</v>
      </c>
      <c r="AF416" s="11">
        <v>0</v>
      </c>
      <c r="AG416" s="17">
        <v>0</v>
      </c>
      <c r="AH416" s="229">
        <f t="shared" si="93"/>
        <v>0</v>
      </c>
      <c r="AI416" s="527"/>
      <c r="AJ416" s="16">
        <f t="shared" si="92"/>
        <v>0</v>
      </c>
    </row>
    <row r="417" spans="1:36" ht="11.25" customHeight="1">
      <c r="A417" s="219">
        <v>15400221</v>
      </c>
      <c r="B417" s="220"/>
      <c r="C417" s="287" t="s">
        <v>1406</v>
      </c>
      <c r="D417" s="222">
        <v>0</v>
      </c>
      <c r="E417" s="222">
        <v>0</v>
      </c>
      <c r="F417" s="222">
        <v>0</v>
      </c>
      <c r="G417" s="222">
        <v>0</v>
      </c>
      <c r="H417" s="222">
        <v>0</v>
      </c>
      <c r="I417" s="222">
        <v>0</v>
      </c>
      <c r="J417" s="498">
        <v>0</v>
      </c>
      <c r="K417" s="498">
        <v>0</v>
      </c>
      <c r="L417" s="223">
        <v>0</v>
      </c>
      <c r="M417" s="223">
        <v>0</v>
      </c>
      <c r="N417" s="223">
        <v>0</v>
      </c>
      <c r="O417" s="223">
        <v>0</v>
      </c>
      <c r="P417" s="223">
        <v>0</v>
      </c>
      <c r="Q417" s="223">
        <f t="shared" si="88"/>
        <v>0</v>
      </c>
      <c r="R417" s="351"/>
      <c r="S417" s="309"/>
      <c r="T417" s="309"/>
      <c r="U417" s="895"/>
      <c r="V417" s="16">
        <v>0</v>
      </c>
      <c r="W417" s="11">
        <v>0</v>
      </c>
      <c r="X417" s="17">
        <v>0</v>
      </c>
      <c r="Y417" s="16"/>
      <c r="Z417" s="11"/>
      <c r="AA417" s="17"/>
      <c r="AB417" s="16"/>
      <c r="AC417" s="11"/>
      <c r="AD417" s="17">
        <f t="shared" si="94"/>
        <v>0</v>
      </c>
      <c r="AE417" s="16">
        <v>0</v>
      </c>
      <c r="AF417" s="11">
        <v>0</v>
      </c>
      <c r="AG417" s="17">
        <v>0</v>
      </c>
      <c r="AH417" s="229">
        <f t="shared" si="93"/>
        <v>0</v>
      </c>
      <c r="AI417" s="527"/>
      <c r="AJ417" s="16">
        <f t="shared" si="92"/>
        <v>0</v>
      </c>
    </row>
    <row r="418" spans="1:36" ht="11.25" customHeight="1">
      <c r="A418" s="219">
        <v>15400301</v>
      </c>
      <c r="B418" s="220"/>
      <c r="C418" s="287" t="s">
        <v>2977</v>
      </c>
      <c r="D418" s="222">
        <v>0</v>
      </c>
      <c r="E418" s="222">
        <v>0</v>
      </c>
      <c r="F418" s="222">
        <v>0</v>
      </c>
      <c r="G418" s="222">
        <v>0</v>
      </c>
      <c r="H418" s="222">
        <v>0</v>
      </c>
      <c r="I418" s="222">
        <v>0</v>
      </c>
      <c r="J418" s="498">
        <v>0</v>
      </c>
      <c r="K418" s="498">
        <v>0</v>
      </c>
      <c r="L418" s="223">
        <v>0</v>
      </c>
      <c r="M418" s="223">
        <v>0</v>
      </c>
      <c r="N418" s="223">
        <v>0</v>
      </c>
      <c r="O418" s="223">
        <v>0</v>
      </c>
      <c r="P418" s="223">
        <v>0</v>
      </c>
      <c r="Q418" s="223">
        <f t="shared" si="88"/>
        <v>0</v>
      </c>
      <c r="R418" s="351"/>
      <c r="S418" s="309"/>
      <c r="T418" s="309"/>
      <c r="U418" s="895"/>
      <c r="V418" s="16"/>
      <c r="W418" s="11"/>
      <c r="X418" s="17"/>
      <c r="Y418" s="16"/>
      <c r="Z418" s="11"/>
      <c r="AA418" s="17"/>
      <c r="AB418" s="16"/>
      <c r="AC418" s="11"/>
      <c r="AD418" s="17">
        <f t="shared" ref="AD418" si="95">SUM(AB418:AC418)</f>
        <v>0</v>
      </c>
      <c r="AE418" s="16">
        <v>0</v>
      </c>
      <c r="AF418" s="11">
        <v>0</v>
      </c>
      <c r="AG418" s="17">
        <v>0</v>
      </c>
      <c r="AH418" s="229">
        <f t="shared" si="93"/>
        <v>0</v>
      </c>
      <c r="AI418" s="527"/>
      <c r="AJ418" s="16">
        <f t="shared" si="92"/>
        <v>0</v>
      </c>
    </row>
    <row r="419" spans="1:36" ht="11.25" customHeight="1">
      <c r="A419" s="219">
        <v>15600003</v>
      </c>
      <c r="B419" s="220"/>
      <c r="C419" s="287" t="s">
        <v>2980</v>
      </c>
      <c r="D419" s="222">
        <v>259569.61</v>
      </c>
      <c r="E419" s="222">
        <v>156115.41</v>
      </c>
      <c r="F419" s="222">
        <v>92631.05</v>
      </c>
      <c r="G419" s="222">
        <v>289557.46000000002</v>
      </c>
      <c r="H419" s="222">
        <v>244239.56</v>
      </c>
      <c r="I419" s="222">
        <v>213403.19</v>
      </c>
      <c r="J419" s="498">
        <v>67358.53</v>
      </c>
      <c r="K419" s="498">
        <v>128561.61</v>
      </c>
      <c r="L419" s="223">
        <v>424429.3</v>
      </c>
      <c r="M419" s="223">
        <v>396856.21</v>
      </c>
      <c r="N419" s="223">
        <v>259383.27</v>
      </c>
      <c r="O419" s="223">
        <v>259383.27</v>
      </c>
      <c r="P419" s="223">
        <v>149552.1</v>
      </c>
      <c r="Q419" s="223">
        <f t="shared" si="88"/>
        <v>228039.97624999998</v>
      </c>
      <c r="R419" s="351"/>
      <c r="S419" s="309"/>
      <c r="T419" s="309" t="s">
        <v>1120</v>
      </c>
      <c r="U419" s="895"/>
      <c r="V419" s="16"/>
      <c r="W419" s="11"/>
      <c r="X419" s="17"/>
      <c r="Y419" s="11"/>
      <c r="Z419" s="11"/>
      <c r="AA419" s="17"/>
      <c r="AB419" s="16"/>
      <c r="AC419" s="11"/>
      <c r="AD419" s="17">
        <f>SUM(AB419:AC419)</f>
        <v>0</v>
      </c>
      <c r="AE419" s="16">
        <f>$Q419</f>
        <v>228039.97624999998</v>
      </c>
      <c r="AF419" s="11">
        <f>$Q419</f>
        <v>228039.97624999998</v>
      </c>
      <c r="AG419" s="17">
        <f>$Q419</f>
        <v>228039.97624999998</v>
      </c>
      <c r="AH419" s="225"/>
      <c r="AI419" s="527"/>
      <c r="AJ419" s="16">
        <f t="shared" si="92"/>
        <v>0</v>
      </c>
    </row>
    <row r="420" spans="1:36" ht="11.25" customHeight="1">
      <c r="A420" s="219">
        <v>15810001</v>
      </c>
      <c r="B420" s="220"/>
      <c r="C420" s="287" t="s">
        <v>3181</v>
      </c>
      <c r="D420" s="222">
        <v>34267.199999999997</v>
      </c>
      <c r="E420" s="222">
        <v>34267.199999999997</v>
      </c>
      <c r="F420" s="222">
        <v>34267.199999999997</v>
      </c>
      <c r="G420" s="222">
        <v>4082.8</v>
      </c>
      <c r="H420" s="222">
        <v>4082.8</v>
      </c>
      <c r="I420" s="222">
        <v>4082.8</v>
      </c>
      <c r="J420" s="498">
        <v>4082.8</v>
      </c>
      <c r="K420" s="498">
        <v>4082.8</v>
      </c>
      <c r="L420" s="223">
        <v>4082.8</v>
      </c>
      <c r="M420" s="223">
        <v>4082.8</v>
      </c>
      <c r="N420" s="223">
        <v>4082.8</v>
      </c>
      <c r="O420" s="223">
        <v>4082.8</v>
      </c>
      <c r="P420" s="223">
        <v>4082.8</v>
      </c>
      <c r="Q420" s="223">
        <f t="shared" si="88"/>
        <v>10371.216666666669</v>
      </c>
      <c r="R420" s="351"/>
      <c r="S420" s="309"/>
      <c r="T420" s="309" t="s">
        <v>354</v>
      </c>
      <c r="U420" s="895"/>
      <c r="V420" s="16"/>
      <c r="W420" s="11"/>
      <c r="X420" s="17"/>
      <c r="Y420" s="16"/>
      <c r="Z420" s="11"/>
      <c r="AA420" s="17"/>
      <c r="AB420" s="16"/>
      <c r="AC420" s="11"/>
      <c r="AD420" s="17">
        <f t="shared" ref="AD420" si="96">SUM(AB420:AC420)</f>
        <v>0</v>
      </c>
      <c r="AE420" s="16">
        <v>0</v>
      </c>
      <c r="AF420" s="11">
        <v>0</v>
      </c>
      <c r="AG420" s="17">
        <v>0</v>
      </c>
      <c r="AH420" s="229">
        <f t="shared" ref="AH420:AH451" si="97">Q420</f>
        <v>10371.216666666669</v>
      </c>
      <c r="AI420" s="527"/>
      <c r="AJ420" s="16">
        <f t="shared" si="92"/>
        <v>0</v>
      </c>
    </row>
    <row r="421" spans="1:36" ht="11.25" customHeight="1">
      <c r="A421" s="219">
        <v>16300023</v>
      </c>
      <c r="B421" s="220"/>
      <c r="C421" s="287" t="s">
        <v>1293</v>
      </c>
      <c r="D421" s="222">
        <v>4321991.79</v>
      </c>
      <c r="E421" s="222">
        <v>4080774.94</v>
      </c>
      <c r="F421" s="222">
        <v>4066293.98</v>
      </c>
      <c r="G421" s="222">
        <v>3744327.91</v>
      </c>
      <c r="H421" s="222">
        <v>3684641.87</v>
      </c>
      <c r="I421" s="222">
        <v>3595029.44</v>
      </c>
      <c r="J421" s="498">
        <v>3500019</v>
      </c>
      <c r="K421" s="498">
        <v>3321052.02</v>
      </c>
      <c r="L421" s="223">
        <v>3182036.59</v>
      </c>
      <c r="M421" s="223">
        <v>2719552.74</v>
      </c>
      <c r="N421" s="223">
        <v>2546078.09</v>
      </c>
      <c r="O421" s="223">
        <v>2200898.2999999998</v>
      </c>
      <c r="P421" s="223">
        <v>2188609.62</v>
      </c>
      <c r="Q421" s="223">
        <f t="shared" si="88"/>
        <v>3324667.1320833326</v>
      </c>
      <c r="R421" s="351"/>
      <c r="S421" s="309"/>
      <c r="T421" s="309"/>
      <c r="U421" s="895"/>
      <c r="V421" s="16">
        <v>0</v>
      </c>
      <c r="W421" s="11">
        <v>0</v>
      </c>
      <c r="X421" s="17">
        <v>0</v>
      </c>
      <c r="Y421" s="16"/>
      <c r="Z421" s="11"/>
      <c r="AA421" s="17"/>
      <c r="AB421" s="16"/>
      <c r="AC421" s="11"/>
      <c r="AD421" s="17">
        <f t="shared" si="94"/>
        <v>0</v>
      </c>
      <c r="AE421" s="16">
        <v>0</v>
      </c>
      <c r="AF421" s="11">
        <v>0</v>
      </c>
      <c r="AG421" s="17">
        <v>0</v>
      </c>
      <c r="AH421" s="229">
        <f t="shared" si="97"/>
        <v>3324667.1320833326</v>
      </c>
      <c r="AI421" s="527"/>
      <c r="AJ421" s="16">
        <f t="shared" si="92"/>
        <v>0</v>
      </c>
    </row>
    <row r="422" spans="1:36" ht="11.25" customHeight="1">
      <c r="A422" s="219">
        <v>16300063</v>
      </c>
      <c r="B422" s="220"/>
      <c r="C422" s="287" t="s">
        <v>1294</v>
      </c>
      <c r="D422" s="222">
        <v>748744.78</v>
      </c>
      <c r="E422" s="222">
        <v>741987.98</v>
      </c>
      <c r="F422" s="222">
        <v>746015.73</v>
      </c>
      <c r="G422" s="222">
        <v>454138.44</v>
      </c>
      <c r="H422" s="222">
        <v>456892.33</v>
      </c>
      <c r="I422" s="222">
        <v>483343.1</v>
      </c>
      <c r="J422" s="498">
        <v>481575.23</v>
      </c>
      <c r="K422" s="498">
        <v>485395.85</v>
      </c>
      <c r="L422" s="223">
        <v>485395.85</v>
      </c>
      <c r="M422" s="223">
        <v>476726.42</v>
      </c>
      <c r="N422" s="223">
        <v>503132.15999999997</v>
      </c>
      <c r="O422" s="223">
        <v>442437.17</v>
      </c>
      <c r="P422" s="223">
        <v>450319.46</v>
      </c>
      <c r="Q422" s="223">
        <f t="shared" si="88"/>
        <v>529714.36499999999</v>
      </c>
      <c r="R422" s="351"/>
      <c r="S422" s="309"/>
      <c r="T422" s="309"/>
      <c r="U422" s="895"/>
      <c r="V422" s="16">
        <v>0</v>
      </c>
      <c r="W422" s="11">
        <v>0</v>
      </c>
      <c r="X422" s="17">
        <v>0</v>
      </c>
      <c r="Y422" s="16"/>
      <c r="Z422" s="11"/>
      <c r="AA422" s="17"/>
      <c r="AB422" s="16"/>
      <c r="AC422" s="11"/>
      <c r="AD422" s="17">
        <f t="shared" si="94"/>
        <v>0</v>
      </c>
      <c r="AE422" s="16">
        <v>0</v>
      </c>
      <c r="AF422" s="11">
        <v>0</v>
      </c>
      <c r="AG422" s="17">
        <v>0</v>
      </c>
      <c r="AH422" s="229">
        <f t="shared" si="97"/>
        <v>529714.36499999999</v>
      </c>
      <c r="AI422" s="527"/>
      <c r="AJ422" s="16">
        <f t="shared" si="92"/>
        <v>0</v>
      </c>
    </row>
    <row r="423" spans="1:36" ht="11.25" customHeight="1">
      <c r="A423" s="219">
        <v>16300073</v>
      </c>
      <c r="B423" s="220"/>
      <c r="C423" s="287" t="s">
        <v>1295</v>
      </c>
      <c r="D423" s="222">
        <v>0</v>
      </c>
      <c r="E423" s="222">
        <v>0</v>
      </c>
      <c r="F423" s="222">
        <v>0</v>
      </c>
      <c r="G423" s="222">
        <v>0</v>
      </c>
      <c r="H423" s="222">
        <v>0</v>
      </c>
      <c r="I423" s="222">
        <v>0</v>
      </c>
      <c r="J423" s="498">
        <v>0</v>
      </c>
      <c r="K423" s="498">
        <v>0</v>
      </c>
      <c r="L423" s="223">
        <v>0</v>
      </c>
      <c r="M423" s="223">
        <v>0</v>
      </c>
      <c r="N423" s="223">
        <v>0</v>
      </c>
      <c r="O423" s="223">
        <v>0</v>
      </c>
      <c r="P423" s="223">
        <v>0</v>
      </c>
      <c r="Q423" s="223">
        <f t="shared" si="88"/>
        <v>0</v>
      </c>
      <c r="R423" s="351"/>
      <c r="S423" s="309"/>
      <c r="T423" s="309"/>
      <c r="U423" s="895"/>
      <c r="V423" s="16">
        <v>0</v>
      </c>
      <c r="W423" s="11">
        <v>0</v>
      </c>
      <c r="X423" s="17">
        <v>0</v>
      </c>
      <c r="Y423" s="16"/>
      <c r="Z423" s="11"/>
      <c r="AA423" s="17"/>
      <c r="AB423" s="16"/>
      <c r="AC423" s="11"/>
      <c r="AD423" s="17">
        <f t="shared" si="94"/>
        <v>0</v>
      </c>
      <c r="AE423" s="16">
        <v>0</v>
      </c>
      <c r="AF423" s="11">
        <v>0</v>
      </c>
      <c r="AG423" s="17">
        <v>0</v>
      </c>
      <c r="AH423" s="229">
        <f t="shared" si="97"/>
        <v>0</v>
      </c>
      <c r="AI423" s="527"/>
      <c r="AJ423" s="16">
        <f t="shared" si="92"/>
        <v>0</v>
      </c>
    </row>
    <row r="424" spans="1:36" ht="11.25" customHeight="1">
      <c r="A424" s="219">
        <v>16300083</v>
      </c>
      <c r="B424" s="220"/>
      <c r="C424" s="287" t="s">
        <v>686</v>
      </c>
      <c r="D424" s="222">
        <v>0</v>
      </c>
      <c r="E424" s="222">
        <v>0</v>
      </c>
      <c r="F424" s="222">
        <v>0</v>
      </c>
      <c r="G424" s="222">
        <v>0</v>
      </c>
      <c r="H424" s="222">
        <v>0</v>
      </c>
      <c r="I424" s="222">
        <v>0</v>
      </c>
      <c r="J424" s="498">
        <v>0</v>
      </c>
      <c r="K424" s="498">
        <v>0</v>
      </c>
      <c r="L424" s="223">
        <v>0</v>
      </c>
      <c r="M424" s="223">
        <v>0</v>
      </c>
      <c r="N424" s="223">
        <v>0</v>
      </c>
      <c r="O424" s="223">
        <v>0</v>
      </c>
      <c r="P424" s="223">
        <v>0</v>
      </c>
      <c r="Q424" s="223">
        <f t="shared" si="88"/>
        <v>0</v>
      </c>
      <c r="R424" s="351"/>
      <c r="S424" s="309"/>
      <c r="T424" s="309"/>
      <c r="U424" s="895"/>
      <c r="V424" s="16">
        <v>0</v>
      </c>
      <c r="W424" s="11">
        <v>0</v>
      </c>
      <c r="X424" s="17">
        <v>0</v>
      </c>
      <c r="Y424" s="16"/>
      <c r="Z424" s="11"/>
      <c r="AA424" s="17"/>
      <c r="AB424" s="16"/>
      <c r="AC424" s="11"/>
      <c r="AD424" s="17">
        <f t="shared" si="94"/>
        <v>0</v>
      </c>
      <c r="AE424" s="16">
        <v>0</v>
      </c>
      <c r="AF424" s="11">
        <v>0</v>
      </c>
      <c r="AG424" s="17">
        <v>0</v>
      </c>
      <c r="AH424" s="229">
        <f t="shared" si="97"/>
        <v>0</v>
      </c>
      <c r="AI424" s="527"/>
      <c r="AJ424" s="16">
        <f t="shared" si="92"/>
        <v>0</v>
      </c>
    </row>
    <row r="425" spans="1:36" ht="11.25" customHeight="1">
      <c r="A425" s="219">
        <v>16300093</v>
      </c>
      <c r="B425" s="220"/>
      <c r="C425" s="287" t="s">
        <v>1246</v>
      </c>
      <c r="D425" s="222">
        <v>0</v>
      </c>
      <c r="E425" s="222">
        <v>0</v>
      </c>
      <c r="F425" s="222">
        <v>0</v>
      </c>
      <c r="G425" s="222">
        <v>0</v>
      </c>
      <c r="H425" s="222">
        <v>0</v>
      </c>
      <c r="I425" s="222">
        <v>0</v>
      </c>
      <c r="J425" s="498">
        <v>0</v>
      </c>
      <c r="K425" s="498">
        <v>0</v>
      </c>
      <c r="L425" s="223">
        <v>0</v>
      </c>
      <c r="M425" s="223">
        <v>0</v>
      </c>
      <c r="N425" s="223">
        <v>0</v>
      </c>
      <c r="O425" s="223">
        <v>0</v>
      </c>
      <c r="P425" s="223">
        <v>0</v>
      </c>
      <c r="Q425" s="223">
        <f t="shared" si="88"/>
        <v>0</v>
      </c>
      <c r="R425" s="351"/>
      <c r="S425" s="309"/>
      <c r="T425" s="309"/>
      <c r="U425" s="895"/>
      <c r="V425" s="16">
        <v>0</v>
      </c>
      <c r="W425" s="11">
        <v>0</v>
      </c>
      <c r="X425" s="17">
        <v>0</v>
      </c>
      <c r="Y425" s="16"/>
      <c r="Z425" s="11"/>
      <c r="AA425" s="17"/>
      <c r="AB425" s="16"/>
      <c r="AC425" s="11"/>
      <c r="AD425" s="17">
        <f t="shared" si="94"/>
        <v>0</v>
      </c>
      <c r="AE425" s="16">
        <v>0</v>
      </c>
      <c r="AF425" s="11">
        <v>0</v>
      </c>
      <c r="AG425" s="17">
        <v>0</v>
      </c>
      <c r="AH425" s="229">
        <f t="shared" si="97"/>
        <v>0</v>
      </c>
      <c r="AI425" s="527"/>
      <c r="AJ425" s="16">
        <f t="shared" si="92"/>
        <v>0</v>
      </c>
    </row>
    <row r="426" spans="1:36" ht="11.25" customHeight="1">
      <c r="A426" s="219">
        <v>16410002</v>
      </c>
      <c r="B426" s="220"/>
      <c r="C426" s="287" t="s">
        <v>1330</v>
      </c>
      <c r="D426" s="222">
        <v>21528322.350000001</v>
      </c>
      <c r="E426" s="222">
        <v>21641662.699999999</v>
      </c>
      <c r="F426" s="222">
        <v>20216315.98</v>
      </c>
      <c r="G426" s="222">
        <v>18032312.620000001</v>
      </c>
      <c r="H426" s="222">
        <v>16026777.449999999</v>
      </c>
      <c r="I426" s="222">
        <v>10466694.99</v>
      </c>
      <c r="J426" s="498">
        <v>8605751.1300000008</v>
      </c>
      <c r="K426" s="498">
        <v>8323752.6900000004</v>
      </c>
      <c r="L426" s="223">
        <v>11013138.880000001</v>
      </c>
      <c r="M426" s="223">
        <v>11557265.4</v>
      </c>
      <c r="N426" s="223">
        <v>12854339.800000001</v>
      </c>
      <c r="O426" s="223">
        <v>15017947.77</v>
      </c>
      <c r="P426" s="223">
        <v>17331874.140000001</v>
      </c>
      <c r="Q426" s="223">
        <f t="shared" si="88"/>
        <v>14432171.471249999</v>
      </c>
      <c r="R426" s="351"/>
      <c r="S426" s="309"/>
      <c r="T426" s="309"/>
      <c r="U426" s="895"/>
      <c r="V426" s="16">
        <v>0</v>
      </c>
      <c r="W426" s="11">
        <v>0</v>
      </c>
      <c r="X426" s="17">
        <v>0</v>
      </c>
      <c r="Y426" s="16"/>
      <c r="Z426" s="11"/>
      <c r="AA426" s="17"/>
      <c r="AB426" s="16"/>
      <c r="AC426" s="11"/>
      <c r="AD426" s="17">
        <f t="shared" si="94"/>
        <v>0</v>
      </c>
      <c r="AE426" s="16">
        <v>0</v>
      </c>
      <c r="AF426" s="11">
        <v>0</v>
      </c>
      <c r="AG426" s="17">
        <v>0</v>
      </c>
      <c r="AH426" s="229">
        <f t="shared" si="97"/>
        <v>14432171.471249999</v>
      </c>
      <c r="AI426" s="527"/>
      <c r="AJ426" s="16">
        <f t="shared" si="92"/>
        <v>0</v>
      </c>
    </row>
    <row r="427" spans="1:36" ht="11.25" customHeight="1">
      <c r="A427" s="219">
        <v>16410012</v>
      </c>
      <c r="B427" s="220"/>
      <c r="C427" s="287" t="s">
        <v>798</v>
      </c>
      <c r="D427" s="222">
        <v>3348693.94</v>
      </c>
      <c r="E427" s="222">
        <v>3340365.13</v>
      </c>
      <c r="F427" s="222">
        <v>3324767.07</v>
      </c>
      <c r="G427" s="222">
        <v>3316057.43</v>
      </c>
      <c r="H427" s="222">
        <v>3312141.41</v>
      </c>
      <c r="I427" s="222">
        <v>3309327.32</v>
      </c>
      <c r="J427" s="498">
        <v>3227305.6</v>
      </c>
      <c r="K427" s="498">
        <v>2977029.56</v>
      </c>
      <c r="L427" s="223">
        <v>2742409.9</v>
      </c>
      <c r="M427" s="223">
        <v>2669367.54</v>
      </c>
      <c r="N427" s="223">
        <v>2659534.96</v>
      </c>
      <c r="O427" s="223">
        <v>2659534.96</v>
      </c>
      <c r="P427" s="223">
        <v>2659534.96</v>
      </c>
      <c r="Q427" s="223">
        <f t="shared" si="88"/>
        <v>3045162.9441666664</v>
      </c>
      <c r="R427" s="351"/>
      <c r="S427" s="309"/>
      <c r="T427" s="309"/>
      <c r="U427" s="895"/>
      <c r="V427" s="16">
        <v>0</v>
      </c>
      <c r="W427" s="11">
        <v>0</v>
      </c>
      <c r="X427" s="17">
        <v>0</v>
      </c>
      <c r="Y427" s="16"/>
      <c r="Z427" s="11"/>
      <c r="AA427" s="17"/>
      <c r="AB427" s="16"/>
      <c r="AC427" s="11"/>
      <c r="AD427" s="17">
        <f t="shared" si="94"/>
        <v>0</v>
      </c>
      <c r="AE427" s="16">
        <v>0</v>
      </c>
      <c r="AF427" s="11">
        <v>0</v>
      </c>
      <c r="AG427" s="17">
        <v>0</v>
      </c>
      <c r="AH427" s="229">
        <f t="shared" si="97"/>
        <v>3045162.9441666664</v>
      </c>
      <c r="AI427" s="527"/>
      <c r="AJ427" s="16">
        <f t="shared" si="92"/>
        <v>0</v>
      </c>
    </row>
    <row r="428" spans="1:36" ht="11.25" customHeight="1">
      <c r="A428" s="219">
        <v>16410022</v>
      </c>
      <c r="B428" s="220"/>
      <c r="C428" s="287" t="s">
        <v>315</v>
      </c>
      <c r="D428" s="222">
        <v>21093624.420000002</v>
      </c>
      <c r="E428" s="222">
        <v>22451328.32</v>
      </c>
      <c r="F428" s="222">
        <v>19547007.789999999</v>
      </c>
      <c r="G428" s="222">
        <v>16780720.48</v>
      </c>
      <c r="H428" s="222">
        <v>15204424.810000001</v>
      </c>
      <c r="I428" s="222">
        <v>11427890.560000001</v>
      </c>
      <c r="J428" s="498">
        <v>13028416.720000001</v>
      </c>
      <c r="K428" s="498">
        <v>14399595.779999999</v>
      </c>
      <c r="L428" s="223">
        <v>16345638.359999999</v>
      </c>
      <c r="M428" s="223">
        <v>16936258.68</v>
      </c>
      <c r="N428" s="223">
        <v>18303665.870000001</v>
      </c>
      <c r="O428" s="223">
        <v>18633773.309999999</v>
      </c>
      <c r="P428" s="223">
        <v>20357050.239999998</v>
      </c>
      <c r="Q428" s="223">
        <f t="shared" si="88"/>
        <v>16982004.834166665</v>
      </c>
      <c r="R428" s="351"/>
      <c r="S428" s="309"/>
      <c r="T428" s="309"/>
      <c r="U428" s="895"/>
      <c r="V428" s="16">
        <v>0</v>
      </c>
      <c r="W428" s="11">
        <v>0</v>
      </c>
      <c r="X428" s="17">
        <v>0</v>
      </c>
      <c r="Y428" s="16"/>
      <c r="Z428" s="11"/>
      <c r="AA428" s="17"/>
      <c r="AB428" s="16"/>
      <c r="AC428" s="11"/>
      <c r="AD428" s="17">
        <f t="shared" si="94"/>
        <v>0</v>
      </c>
      <c r="AE428" s="16">
        <v>0</v>
      </c>
      <c r="AF428" s="11">
        <v>0</v>
      </c>
      <c r="AG428" s="17">
        <v>0</v>
      </c>
      <c r="AH428" s="229">
        <f t="shared" si="97"/>
        <v>16982004.834166665</v>
      </c>
      <c r="AI428" s="527"/>
      <c r="AJ428" s="16">
        <f t="shared" si="92"/>
        <v>0</v>
      </c>
    </row>
    <row r="429" spans="1:36" ht="11.25" customHeight="1">
      <c r="A429" s="219">
        <v>16410042</v>
      </c>
      <c r="B429" s="220"/>
      <c r="C429" s="287" t="s">
        <v>215</v>
      </c>
      <c r="D429" s="222">
        <v>0</v>
      </c>
      <c r="E429" s="222">
        <v>0</v>
      </c>
      <c r="F429" s="222">
        <v>0</v>
      </c>
      <c r="G429" s="222">
        <v>0</v>
      </c>
      <c r="H429" s="222">
        <v>0</v>
      </c>
      <c r="I429" s="222">
        <v>0</v>
      </c>
      <c r="J429" s="498">
        <v>0</v>
      </c>
      <c r="K429" s="498">
        <v>0</v>
      </c>
      <c r="L429" s="223">
        <v>0</v>
      </c>
      <c r="M429" s="223">
        <v>0</v>
      </c>
      <c r="N429" s="223">
        <v>0</v>
      </c>
      <c r="O429" s="223">
        <v>0</v>
      </c>
      <c r="P429" s="223">
        <v>0</v>
      </c>
      <c r="Q429" s="223">
        <f t="shared" si="88"/>
        <v>0</v>
      </c>
      <c r="R429" s="351"/>
      <c r="S429" s="309"/>
      <c r="T429" s="309"/>
      <c r="U429" s="895"/>
      <c r="V429" s="16">
        <v>0</v>
      </c>
      <c r="W429" s="11">
        <v>0</v>
      </c>
      <c r="X429" s="17">
        <v>0</v>
      </c>
      <c r="Y429" s="16"/>
      <c r="Z429" s="11"/>
      <c r="AA429" s="17"/>
      <c r="AB429" s="16"/>
      <c r="AC429" s="11"/>
      <c r="AD429" s="17">
        <f t="shared" si="94"/>
        <v>0</v>
      </c>
      <c r="AE429" s="16">
        <v>0</v>
      </c>
      <c r="AF429" s="11">
        <v>0</v>
      </c>
      <c r="AG429" s="17">
        <v>0</v>
      </c>
      <c r="AH429" s="229">
        <f t="shared" si="97"/>
        <v>0</v>
      </c>
      <c r="AI429" s="527"/>
      <c r="AJ429" s="16">
        <f t="shared" si="92"/>
        <v>0</v>
      </c>
    </row>
    <row r="430" spans="1:36" ht="11.25" customHeight="1">
      <c r="A430" s="219">
        <v>16420002</v>
      </c>
      <c r="B430" s="220"/>
      <c r="C430" s="287" t="s">
        <v>1189</v>
      </c>
      <c r="D430" s="222">
        <v>576201.30000000005</v>
      </c>
      <c r="E430" s="222">
        <v>576201.30000000005</v>
      </c>
      <c r="F430" s="222">
        <v>0</v>
      </c>
      <c r="G430" s="222">
        <v>0</v>
      </c>
      <c r="H430" s="222">
        <v>0</v>
      </c>
      <c r="I430" s="222">
        <v>0</v>
      </c>
      <c r="J430" s="498">
        <v>0</v>
      </c>
      <c r="K430" s="498">
        <v>0</v>
      </c>
      <c r="L430" s="223">
        <v>0</v>
      </c>
      <c r="M430" s="223">
        <v>0</v>
      </c>
      <c r="N430" s="223">
        <v>0</v>
      </c>
      <c r="O430" s="223">
        <v>0</v>
      </c>
      <c r="P430" s="223">
        <v>0</v>
      </c>
      <c r="Q430" s="223">
        <f t="shared" si="88"/>
        <v>72025.162500000006</v>
      </c>
      <c r="R430" s="351"/>
      <c r="S430" s="309"/>
      <c r="T430" s="309"/>
      <c r="U430" s="895"/>
      <c r="V430" s="16">
        <v>0</v>
      </c>
      <c r="W430" s="11">
        <v>0</v>
      </c>
      <c r="X430" s="17">
        <v>0</v>
      </c>
      <c r="Y430" s="16"/>
      <c r="Z430" s="11"/>
      <c r="AA430" s="17"/>
      <c r="AB430" s="16"/>
      <c r="AC430" s="11"/>
      <c r="AD430" s="17">
        <f t="shared" si="94"/>
        <v>0</v>
      </c>
      <c r="AE430" s="16">
        <v>0</v>
      </c>
      <c r="AF430" s="11">
        <v>0</v>
      </c>
      <c r="AG430" s="17">
        <v>0</v>
      </c>
      <c r="AH430" s="229">
        <f t="shared" si="97"/>
        <v>72025.162500000006</v>
      </c>
      <c r="AI430" s="527"/>
      <c r="AJ430" s="16">
        <f t="shared" si="92"/>
        <v>0</v>
      </c>
    </row>
    <row r="431" spans="1:36" ht="11.25" customHeight="1">
      <c r="A431" s="219">
        <v>16420012</v>
      </c>
      <c r="B431" s="220"/>
      <c r="C431" s="287" t="s">
        <v>112</v>
      </c>
      <c r="D431" s="222">
        <v>56363.62</v>
      </c>
      <c r="E431" s="222">
        <v>62446.22</v>
      </c>
      <c r="F431" s="222">
        <v>49530.63</v>
      </c>
      <c r="G431" s="222">
        <v>52337.29</v>
      </c>
      <c r="H431" s="222">
        <v>36095.43</v>
      </c>
      <c r="I431" s="222">
        <v>46719.8</v>
      </c>
      <c r="J431" s="498">
        <v>58871.21</v>
      </c>
      <c r="K431" s="498">
        <v>52843.19</v>
      </c>
      <c r="L431" s="223">
        <v>45176.84</v>
      </c>
      <c r="M431" s="223">
        <v>39435.56</v>
      </c>
      <c r="N431" s="223">
        <v>34283.47</v>
      </c>
      <c r="O431" s="223">
        <v>27254.9</v>
      </c>
      <c r="P431" s="223">
        <v>23991.279999999999</v>
      </c>
      <c r="Q431" s="223">
        <f t="shared" si="88"/>
        <v>45430.999166666668</v>
      </c>
      <c r="R431" s="351"/>
      <c r="S431" s="309"/>
      <c r="T431" s="309"/>
      <c r="U431" s="895"/>
      <c r="V431" s="16">
        <v>0</v>
      </c>
      <c r="W431" s="11">
        <v>0</v>
      </c>
      <c r="X431" s="17">
        <v>0</v>
      </c>
      <c r="Y431" s="16"/>
      <c r="Z431" s="11"/>
      <c r="AA431" s="17"/>
      <c r="AB431" s="16"/>
      <c r="AC431" s="11"/>
      <c r="AD431" s="17">
        <f t="shared" si="94"/>
        <v>0</v>
      </c>
      <c r="AE431" s="16">
        <v>0</v>
      </c>
      <c r="AF431" s="11">
        <v>0</v>
      </c>
      <c r="AG431" s="17">
        <v>0</v>
      </c>
      <c r="AH431" s="229">
        <f t="shared" si="97"/>
        <v>45430.999166666668</v>
      </c>
      <c r="AI431" s="527"/>
      <c r="AJ431" s="16">
        <f t="shared" si="92"/>
        <v>0</v>
      </c>
    </row>
    <row r="432" spans="1:36" ht="11.25" customHeight="1">
      <c r="A432" s="219">
        <v>16500002</v>
      </c>
      <c r="B432" s="220"/>
      <c r="C432" s="287" t="s">
        <v>1190</v>
      </c>
      <c r="D432" s="222">
        <v>0</v>
      </c>
      <c r="E432" s="222">
        <v>0</v>
      </c>
      <c r="F432" s="222">
        <v>0</v>
      </c>
      <c r="G432" s="222">
        <v>0</v>
      </c>
      <c r="H432" s="222">
        <v>0</v>
      </c>
      <c r="I432" s="222">
        <v>0</v>
      </c>
      <c r="J432" s="498">
        <v>0</v>
      </c>
      <c r="K432" s="498">
        <v>0</v>
      </c>
      <c r="L432" s="223">
        <v>0</v>
      </c>
      <c r="M432" s="223">
        <v>0</v>
      </c>
      <c r="N432" s="223">
        <v>0</v>
      </c>
      <c r="O432" s="223">
        <v>0</v>
      </c>
      <c r="P432" s="223">
        <v>0</v>
      </c>
      <c r="Q432" s="223">
        <f t="shared" si="88"/>
        <v>0</v>
      </c>
      <c r="R432" s="351"/>
      <c r="S432" s="309"/>
      <c r="T432" s="309"/>
      <c r="U432" s="895"/>
      <c r="V432" s="16">
        <v>0</v>
      </c>
      <c r="W432" s="11">
        <v>0</v>
      </c>
      <c r="X432" s="17">
        <v>0</v>
      </c>
      <c r="Y432" s="16"/>
      <c r="Z432" s="11"/>
      <c r="AA432" s="17"/>
      <c r="AB432" s="16"/>
      <c r="AC432" s="11"/>
      <c r="AD432" s="17">
        <f t="shared" si="94"/>
        <v>0</v>
      </c>
      <c r="AE432" s="16">
        <v>0</v>
      </c>
      <c r="AF432" s="11">
        <v>0</v>
      </c>
      <c r="AG432" s="17">
        <v>0</v>
      </c>
      <c r="AH432" s="229">
        <f t="shared" si="97"/>
        <v>0</v>
      </c>
      <c r="AI432" s="527"/>
      <c r="AJ432" s="16">
        <f t="shared" si="92"/>
        <v>0</v>
      </c>
    </row>
    <row r="433" spans="1:36" ht="11.25" customHeight="1">
      <c r="A433" s="219">
        <v>16500011</v>
      </c>
      <c r="B433" s="220"/>
      <c r="C433" s="287" t="s">
        <v>262</v>
      </c>
      <c r="D433" s="222">
        <v>0</v>
      </c>
      <c r="E433" s="222">
        <v>0</v>
      </c>
      <c r="F433" s="222">
        <v>0</v>
      </c>
      <c r="G433" s="222">
        <v>0</v>
      </c>
      <c r="H433" s="222">
        <v>0</v>
      </c>
      <c r="I433" s="222">
        <v>0</v>
      </c>
      <c r="J433" s="498">
        <v>0</v>
      </c>
      <c r="K433" s="498">
        <v>0</v>
      </c>
      <c r="L433" s="223">
        <v>0</v>
      </c>
      <c r="M433" s="223">
        <v>0</v>
      </c>
      <c r="N433" s="223">
        <v>0</v>
      </c>
      <c r="O433" s="223">
        <v>0</v>
      </c>
      <c r="P433" s="223">
        <v>0</v>
      </c>
      <c r="Q433" s="223">
        <f t="shared" si="88"/>
        <v>0</v>
      </c>
      <c r="R433" s="351"/>
      <c r="S433" s="309"/>
      <c r="T433" s="309"/>
      <c r="U433" s="895"/>
      <c r="V433" s="16">
        <v>0</v>
      </c>
      <c r="W433" s="11">
        <v>0</v>
      </c>
      <c r="X433" s="17">
        <v>0</v>
      </c>
      <c r="Y433" s="16"/>
      <c r="Z433" s="11"/>
      <c r="AA433" s="17"/>
      <c r="AB433" s="16"/>
      <c r="AC433" s="11"/>
      <c r="AD433" s="17">
        <f t="shared" si="94"/>
        <v>0</v>
      </c>
      <c r="AE433" s="16">
        <v>0</v>
      </c>
      <c r="AF433" s="11">
        <v>0</v>
      </c>
      <c r="AG433" s="17">
        <v>0</v>
      </c>
      <c r="AH433" s="229">
        <f t="shared" si="97"/>
        <v>0</v>
      </c>
      <c r="AI433" s="527"/>
      <c r="AJ433" s="16">
        <f t="shared" si="92"/>
        <v>0</v>
      </c>
    </row>
    <row r="434" spans="1:36" ht="11.25" customHeight="1">
      <c r="A434" s="219">
        <v>16500012</v>
      </c>
      <c r="B434" s="220"/>
      <c r="C434" s="287" t="s">
        <v>2970</v>
      </c>
      <c r="D434" s="222">
        <v>0</v>
      </c>
      <c r="E434" s="222">
        <v>0</v>
      </c>
      <c r="F434" s="222">
        <v>0</v>
      </c>
      <c r="G434" s="222">
        <v>0</v>
      </c>
      <c r="H434" s="222">
        <v>0</v>
      </c>
      <c r="I434" s="222">
        <v>0</v>
      </c>
      <c r="J434" s="498">
        <v>0</v>
      </c>
      <c r="K434" s="498">
        <v>0</v>
      </c>
      <c r="L434" s="223">
        <v>0</v>
      </c>
      <c r="M434" s="223">
        <v>0</v>
      </c>
      <c r="N434" s="223">
        <v>0</v>
      </c>
      <c r="O434" s="223">
        <v>0</v>
      </c>
      <c r="P434" s="223">
        <v>0</v>
      </c>
      <c r="Q434" s="223">
        <f t="shared" si="88"/>
        <v>0</v>
      </c>
      <c r="R434" s="351"/>
      <c r="S434" s="309"/>
      <c r="T434" s="309"/>
      <c r="U434" s="895"/>
      <c r="V434" s="16"/>
      <c r="W434" s="11"/>
      <c r="X434" s="17"/>
      <c r="Y434" s="16"/>
      <c r="Z434" s="11"/>
      <c r="AA434" s="17"/>
      <c r="AB434" s="16"/>
      <c r="AC434" s="11"/>
      <c r="AD434" s="17">
        <f t="shared" ref="AD434" si="98">SUM(AB434:AC434)</f>
        <v>0</v>
      </c>
      <c r="AE434" s="16">
        <v>0</v>
      </c>
      <c r="AF434" s="11">
        <v>0</v>
      </c>
      <c r="AG434" s="17">
        <v>0</v>
      </c>
      <c r="AH434" s="229">
        <f t="shared" si="97"/>
        <v>0</v>
      </c>
      <c r="AI434" s="527"/>
      <c r="AJ434" s="16">
        <f t="shared" si="92"/>
        <v>0</v>
      </c>
    </row>
    <row r="435" spans="1:36" ht="11.25" customHeight="1">
      <c r="A435" s="219">
        <v>16500013</v>
      </c>
      <c r="B435" s="220"/>
      <c r="C435" s="287" t="s">
        <v>953</v>
      </c>
      <c r="D435" s="222">
        <v>709364.22</v>
      </c>
      <c r="E435" s="222">
        <v>354682.09</v>
      </c>
      <c r="F435" s="222">
        <v>0</v>
      </c>
      <c r="G435" s="222">
        <v>4070513.4</v>
      </c>
      <c r="H435" s="222">
        <v>3700466.73</v>
      </c>
      <c r="I435" s="222">
        <v>3330420.06</v>
      </c>
      <c r="J435" s="498">
        <v>2873379.39</v>
      </c>
      <c r="K435" s="498">
        <v>2590326.7200000002</v>
      </c>
      <c r="L435" s="223">
        <v>2220280.0499999998</v>
      </c>
      <c r="M435" s="223">
        <v>1850233.38</v>
      </c>
      <c r="N435" s="223">
        <v>1480186.71</v>
      </c>
      <c r="O435" s="223">
        <v>1110140.04</v>
      </c>
      <c r="P435" s="223">
        <v>740093.37</v>
      </c>
      <c r="Q435" s="223">
        <f t="shared" si="88"/>
        <v>2025446.4470833335</v>
      </c>
      <c r="R435" s="351"/>
      <c r="S435" s="309"/>
      <c r="T435" s="309"/>
      <c r="U435" s="895"/>
      <c r="V435" s="16">
        <v>0</v>
      </c>
      <c r="W435" s="11">
        <v>0</v>
      </c>
      <c r="X435" s="17">
        <v>0</v>
      </c>
      <c r="Y435" s="16"/>
      <c r="Z435" s="11"/>
      <c r="AA435" s="17"/>
      <c r="AB435" s="16"/>
      <c r="AC435" s="11"/>
      <c r="AD435" s="17">
        <f t="shared" si="94"/>
        <v>0</v>
      </c>
      <c r="AE435" s="16">
        <v>0</v>
      </c>
      <c r="AF435" s="11">
        <v>0</v>
      </c>
      <c r="AG435" s="17">
        <v>0</v>
      </c>
      <c r="AH435" s="229">
        <f t="shared" si="97"/>
        <v>2025446.4470833335</v>
      </c>
      <c r="AI435" s="527"/>
      <c r="AJ435" s="16">
        <f t="shared" si="92"/>
        <v>0</v>
      </c>
    </row>
    <row r="436" spans="1:36" ht="11.25" customHeight="1">
      <c r="A436" s="219">
        <v>16500021</v>
      </c>
      <c r="B436" s="220"/>
      <c r="C436" s="287" t="s">
        <v>954</v>
      </c>
      <c r="D436" s="222">
        <v>0</v>
      </c>
      <c r="E436" s="222">
        <v>0</v>
      </c>
      <c r="F436" s="222">
        <v>0</v>
      </c>
      <c r="G436" s="222">
        <v>0</v>
      </c>
      <c r="H436" s="222">
        <v>0</v>
      </c>
      <c r="I436" s="222">
        <v>0</v>
      </c>
      <c r="J436" s="498">
        <v>0</v>
      </c>
      <c r="K436" s="498">
        <v>0</v>
      </c>
      <c r="L436" s="223">
        <v>0</v>
      </c>
      <c r="M436" s="223">
        <v>0</v>
      </c>
      <c r="N436" s="223">
        <v>0</v>
      </c>
      <c r="O436" s="223">
        <v>0</v>
      </c>
      <c r="P436" s="223">
        <v>0</v>
      </c>
      <c r="Q436" s="223">
        <f t="shared" si="88"/>
        <v>0</v>
      </c>
      <c r="R436" s="351"/>
      <c r="S436" s="309"/>
      <c r="T436" s="309"/>
      <c r="U436" s="895"/>
      <c r="V436" s="16">
        <v>0</v>
      </c>
      <c r="W436" s="11">
        <v>0</v>
      </c>
      <c r="X436" s="17">
        <v>0</v>
      </c>
      <c r="Y436" s="16"/>
      <c r="Z436" s="11"/>
      <c r="AA436" s="17"/>
      <c r="AB436" s="16"/>
      <c r="AC436" s="11"/>
      <c r="AD436" s="17">
        <f t="shared" si="94"/>
        <v>0</v>
      </c>
      <c r="AE436" s="16">
        <v>0</v>
      </c>
      <c r="AF436" s="11">
        <v>0</v>
      </c>
      <c r="AG436" s="17">
        <v>0</v>
      </c>
      <c r="AH436" s="229">
        <f t="shared" si="97"/>
        <v>0</v>
      </c>
      <c r="AI436" s="527"/>
      <c r="AJ436" s="16">
        <f t="shared" si="92"/>
        <v>0</v>
      </c>
    </row>
    <row r="437" spans="1:36" ht="11.25" customHeight="1">
      <c r="A437" s="219">
        <v>16500031</v>
      </c>
      <c r="B437" s="220"/>
      <c r="C437" s="287" t="s">
        <v>1711</v>
      </c>
      <c r="D437" s="222">
        <v>0</v>
      </c>
      <c r="E437" s="222">
        <v>0</v>
      </c>
      <c r="F437" s="222">
        <v>0</v>
      </c>
      <c r="G437" s="222">
        <v>0</v>
      </c>
      <c r="H437" s="222">
        <v>0</v>
      </c>
      <c r="I437" s="222">
        <v>0</v>
      </c>
      <c r="J437" s="498">
        <v>0</v>
      </c>
      <c r="K437" s="498">
        <v>0</v>
      </c>
      <c r="L437" s="223">
        <v>0</v>
      </c>
      <c r="M437" s="223">
        <v>0</v>
      </c>
      <c r="N437" s="223">
        <v>0</v>
      </c>
      <c r="O437" s="223">
        <v>0</v>
      </c>
      <c r="P437" s="223">
        <v>0</v>
      </c>
      <c r="Q437" s="223">
        <f t="shared" si="88"/>
        <v>0</v>
      </c>
      <c r="R437" s="351"/>
      <c r="S437" s="309"/>
      <c r="T437" s="309"/>
      <c r="U437" s="895"/>
      <c r="V437" s="16">
        <v>0</v>
      </c>
      <c r="W437" s="11">
        <v>0</v>
      </c>
      <c r="X437" s="17">
        <v>0</v>
      </c>
      <c r="Y437" s="16"/>
      <c r="Z437" s="11"/>
      <c r="AA437" s="17"/>
      <c r="AB437" s="16"/>
      <c r="AC437" s="11"/>
      <c r="AD437" s="17">
        <f t="shared" si="94"/>
        <v>0</v>
      </c>
      <c r="AE437" s="16">
        <v>0</v>
      </c>
      <c r="AF437" s="11">
        <v>0</v>
      </c>
      <c r="AG437" s="17">
        <v>0</v>
      </c>
      <c r="AH437" s="229">
        <f t="shared" si="97"/>
        <v>0</v>
      </c>
      <c r="AI437" s="527"/>
      <c r="AJ437" s="16">
        <f t="shared" si="92"/>
        <v>0</v>
      </c>
    </row>
    <row r="438" spans="1:36" ht="11.25" customHeight="1">
      <c r="A438" s="219">
        <v>16500033</v>
      </c>
      <c r="B438" s="220"/>
      <c r="C438" s="287" t="s">
        <v>1279</v>
      </c>
      <c r="D438" s="222">
        <v>0</v>
      </c>
      <c r="E438" s="222">
        <v>0</v>
      </c>
      <c r="F438" s="222">
        <v>0</v>
      </c>
      <c r="G438" s="222">
        <v>0</v>
      </c>
      <c r="H438" s="222">
        <v>0</v>
      </c>
      <c r="I438" s="222">
        <v>0</v>
      </c>
      <c r="J438" s="498">
        <v>0</v>
      </c>
      <c r="K438" s="498">
        <v>0</v>
      </c>
      <c r="L438" s="223">
        <v>0</v>
      </c>
      <c r="M438" s="223">
        <v>0</v>
      </c>
      <c r="N438" s="223">
        <v>0</v>
      </c>
      <c r="O438" s="223">
        <v>0</v>
      </c>
      <c r="P438" s="223">
        <v>0</v>
      </c>
      <c r="Q438" s="223">
        <f t="shared" si="88"/>
        <v>0</v>
      </c>
      <c r="R438" s="351"/>
      <c r="S438" s="309"/>
      <c r="T438" s="309"/>
      <c r="U438" s="895"/>
      <c r="V438" s="16">
        <v>0</v>
      </c>
      <c r="W438" s="11">
        <v>0</v>
      </c>
      <c r="X438" s="17">
        <v>0</v>
      </c>
      <c r="Y438" s="16"/>
      <c r="Z438" s="11"/>
      <c r="AA438" s="17"/>
      <c r="AB438" s="16"/>
      <c r="AC438" s="11"/>
      <c r="AD438" s="17">
        <f t="shared" si="94"/>
        <v>0</v>
      </c>
      <c r="AE438" s="16">
        <v>0</v>
      </c>
      <c r="AF438" s="11">
        <v>0</v>
      </c>
      <c r="AG438" s="17">
        <v>0</v>
      </c>
      <c r="AH438" s="229">
        <f t="shared" si="97"/>
        <v>0</v>
      </c>
      <c r="AI438" s="527"/>
      <c r="AJ438" s="16">
        <f t="shared" si="92"/>
        <v>0</v>
      </c>
    </row>
    <row r="439" spans="1:36" ht="11.25" customHeight="1">
      <c r="A439" s="219">
        <v>16500043</v>
      </c>
      <c r="B439" s="220"/>
      <c r="C439" s="287" t="s">
        <v>1834</v>
      </c>
      <c r="D439" s="222">
        <v>0</v>
      </c>
      <c r="E439" s="222">
        <v>0</v>
      </c>
      <c r="F439" s="222">
        <v>0</v>
      </c>
      <c r="G439" s="222">
        <v>0</v>
      </c>
      <c r="H439" s="222">
        <v>0</v>
      </c>
      <c r="I439" s="222">
        <v>0</v>
      </c>
      <c r="J439" s="498">
        <v>0</v>
      </c>
      <c r="K439" s="498">
        <v>0</v>
      </c>
      <c r="L439" s="223">
        <v>0</v>
      </c>
      <c r="M439" s="223">
        <v>0</v>
      </c>
      <c r="N439" s="223">
        <v>0</v>
      </c>
      <c r="O439" s="223">
        <v>0</v>
      </c>
      <c r="P439" s="223">
        <v>0</v>
      </c>
      <c r="Q439" s="223">
        <f t="shared" si="88"/>
        <v>0</v>
      </c>
      <c r="R439" s="351"/>
      <c r="S439" s="309"/>
      <c r="T439" s="309"/>
      <c r="U439" s="895"/>
      <c r="V439" s="16">
        <v>0</v>
      </c>
      <c r="W439" s="11">
        <v>0</v>
      </c>
      <c r="X439" s="17">
        <v>0</v>
      </c>
      <c r="Y439" s="16"/>
      <c r="Z439" s="11"/>
      <c r="AA439" s="17"/>
      <c r="AB439" s="16"/>
      <c r="AC439" s="11"/>
      <c r="AD439" s="17">
        <f t="shared" si="94"/>
        <v>0</v>
      </c>
      <c r="AE439" s="16">
        <v>0</v>
      </c>
      <c r="AF439" s="11">
        <v>0</v>
      </c>
      <c r="AG439" s="17">
        <v>0</v>
      </c>
      <c r="AH439" s="229">
        <f t="shared" si="97"/>
        <v>0</v>
      </c>
      <c r="AI439" s="527"/>
      <c r="AJ439" s="16">
        <f t="shared" si="92"/>
        <v>0</v>
      </c>
    </row>
    <row r="440" spans="1:36" ht="11.25" customHeight="1">
      <c r="A440" s="219">
        <v>16500051</v>
      </c>
      <c r="B440" s="220"/>
      <c r="C440" s="287" t="s">
        <v>1835</v>
      </c>
      <c r="D440" s="222">
        <v>0</v>
      </c>
      <c r="E440" s="222">
        <v>0</v>
      </c>
      <c r="F440" s="222">
        <v>0</v>
      </c>
      <c r="G440" s="222">
        <v>0</v>
      </c>
      <c r="H440" s="222">
        <v>0</v>
      </c>
      <c r="I440" s="222">
        <v>0</v>
      </c>
      <c r="J440" s="498">
        <v>0</v>
      </c>
      <c r="K440" s="498">
        <v>0</v>
      </c>
      <c r="L440" s="223">
        <v>0</v>
      </c>
      <c r="M440" s="223">
        <v>0</v>
      </c>
      <c r="N440" s="223">
        <v>0</v>
      </c>
      <c r="O440" s="223">
        <v>0</v>
      </c>
      <c r="P440" s="223">
        <v>0</v>
      </c>
      <c r="Q440" s="223">
        <f t="shared" ref="Q440:Q503" si="99">(D440+P440+SUM(E440:O440)*2)/24</f>
        <v>0</v>
      </c>
      <c r="R440" s="351"/>
      <c r="S440" s="309"/>
      <c r="T440" s="309"/>
      <c r="U440" s="895"/>
      <c r="V440" s="16">
        <v>0</v>
      </c>
      <c r="W440" s="11">
        <v>0</v>
      </c>
      <c r="X440" s="17">
        <v>0</v>
      </c>
      <c r="Y440" s="16"/>
      <c r="Z440" s="11"/>
      <c r="AA440" s="17"/>
      <c r="AB440" s="16"/>
      <c r="AC440" s="11"/>
      <c r="AD440" s="17">
        <f t="shared" si="94"/>
        <v>0</v>
      </c>
      <c r="AE440" s="16">
        <v>0</v>
      </c>
      <c r="AF440" s="11">
        <v>0</v>
      </c>
      <c r="AG440" s="17">
        <v>0</v>
      </c>
      <c r="AH440" s="229">
        <f t="shared" si="97"/>
        <v>0</v>
      </c>
      <c r="AI440" s="527"/>
      <c r="AJ440" s="16">
        <f t="shared" si="92"/>
        <v>0</v>
      </c>
    </row>
    <row r="441" spans="1:36" ht="11.25" customHeight="1">
      <c r="A441" s="219">
        <v>16500063</v>
      </c>
      <c r="B441" s="220"/>
      <c r="C441" s="287" t="s">
        <v>1937</v>
      </c>
      <c r="D441" s="222">
        <v>73289.8</v>
      </c>
      <c r="E441" s="222">
        <v>36644.879999999997</v>
      </c>
      <c r="F441" s="222">
        <v>0</v>
      </c>
      <c r="G441" s="222">
        <v>412355.17</v>
      </c>
      <c r="H441" s="222">
        <v>374868.34</v>
      </c>
      <c r="I441" s="222">
        <v>337381.51</v>
      </c>
      <c r="J441" s="498">
        <v>299894.68</v>
      </c>
      <c r="K441" s="498">
        <v>262407.84999999998</v>
      </c>
      <c r="L441" s="223">
        <v>224921.02</v>
      </c>
      <c r="M441" s="223">
        <v>187434.19</v>
      </c>
      <c r="N441" s="223">
        <v>149947.35999999999</v>
      </c>
      <c r="O441" s="223">
        <v>112460.53</v>
      </c>
      <c r="P441" s="223">
        <v>74973.7</v>
      </c>
      <c r="Q441" s="223">
        <f t="shared" si="99"/>
        <v>206037.27333333329</v>
      </c>
      <c r="R441" s="351"/>
      <c r="S441" s="309"/>
      <c r="T441" s="309"/>
      <c r="U441" s="895"/>
      <c r="V441" s="16">
        <v>0</v>
      </c>
      <c r="W441" s="11">
        <v>0</v>
      </c>
      <c r="X441" s="17">
        <v>0</v>
      </c>
      <c r="Y441" s="16"/>
      <c r="Z441" s="11"/>
      <c r="AA441" s="17"/>
      <c r="AB441" s="16"/>
      <c r="AC441" s="11"/>
      <c r="AD441" s="17">
        <f t="shared" si="94"/>
        <v>0</v>
      </c>
      <c r="AE441" s="16">
        <v>0</v>
      </c>
      <c r="AF441" s="11">
        <v>0</v>
      </c>
      <c r="AG441" s="17">
        <v>0</v>
      </c>
      <c r="AH441" s="229">
        <f t="shared" si="97"/>
        <v>206037.27333333329</v>
      </c>
      <c r="AI441" s="527"/>
      <c r="AJ441" s="16">
        <f t="shared" si="92"/>
        <v>0</v>
      </c>
    </row>
    <row r="442" spans="1:36" ht="11.25" customHeight="1">
      <c r="A442" s="219">
        <v>16500071</v>
      </c>
      <c r="B442" s="220"/>
      <c r="C442" s="287" t="s">
        <v>2556</v>
      </c>
      <c r="D442" s="222">
        <v>121440.91</v>
      </c>
      <c r="E442" s="222">
        <v>120627.31</v>
      </c>
      <c r="F442" s="222">
        <v>119813.71</v>
      </c>
      <c r="G442" s="222">
        <v>0</v>
      </c>
      <c r="H442" s="222">
        <v>0</v>
      </c>
      <c r="I442" s="222">
        <v>0</v>
      </c>
      <c r="J442" s="498">
        <v>0</v>
      </c>
      <c r="K442" s="498">
        <v>0</v>
      </c>
      <c r="L442" s="223">
        <v>0</v>
      </c>
      <c r="M442" s="223">
        <v>0</v>
      </c>
      <c r="N442" s="223">
        <v>0</v>
      </c>
      <c r="O442" s="223">
        <v>0</v>
      </c>
      <c r="P442" s="223">
        <v>0</v>
      </c>
      <c r="Q442" s="223">
        <f t="shared" si="99"/>
        <v>25096.789583333335</v>
      </c>
      <c r="R442" s="351"/>
      <c r="S442" s="309"/>
      <c r="T442" s="309"/>
      <c r="U442" s="895"/>
      <c r="V442" s="16">
        <v>0</v>
      </c>
      <c r="W442" s="11">
        <v>0</v>
      </c>
      <c r="X442" s="17">
        <v>0</v>
      </c>
      <c r="Y442" s="16"/>
      <c r="Z442" s="11"/>
      <c r="AA442" s="17"/>
      <c r="AB442" s="16"/>
      <c r="AC442" s="11"/>
      <c r="AD442" s="17">
        <f>SUM(AB442:AC442)</f>
        <v>0</v>
      </c>
      <c r="AE442" s="16">
        <v>0</v>
      </c>
      <c r="AF442" s="11">
        <v>0</v>
      </c>
      <c r="AG442" s="17">
        <v>0</v>
      </c>
      <c r="AH442" s="229">
        <f t="shared" si="97"/>
        <v>25096.789583333335</v>
      </c>
      <c r="AI442" s="527"/>
      <c r="AJ442" s="16">
        <f t="shared" si="92"/>
        <v>0</v>
      </c>
    </row>
    <row r="443" spans="1:36" ht="11.25" customHeight="1">
      <c r="A443" s="219">
        <v>16500073</v>
      </c>
      <c r="B443" s="220"/>
      <c r="C443" s="287" t="s">
        <v>1938</v>
      </c>
      <c r="D443" s="222">
        <v>0</v>
      </c>
      <c r="E443" s="222">
        <v>0</v>
      </c>
      <c r="F443" s="222">
        <v>0</v>
      </c>
      <c r="G443" s="222">
        <v>0</v>
      </c>
      <c r="H443" s="222">
        <v>0</v>
      </c>
      <c r="I443" s="222">
        <v>0</v>
      </c>
      <c r="J443" s="498">
        <v>0</v>
      </c>
      <c r="K443" s="498">
        <v>0</v>
      </c>
      <c r="L443" s="223">
        <v>0</v>
      </c>
      <c r="M443" s="223">
        <v>0</v>
      </c>
      <c r="N443" s="223">
        <v>0</v>
      </c>
      <c r="O443" s="223">
        <v>0</v>
      </c>
      <c r="P443" s="223">
        <v>0</v>
      </c>
      <c r="Q443" s="223">
        <f t="shared" si="99"/>
        <v>0</v>
      </c>
      <c r="R443" s="351"/>
      <c r="S443" s="309"/>
      <c r="T443" s="309"/>
      <c r="U443" s="895"/>
      <c r="V443" s="16">
        <v>0</v>
      </c>
      <c r="W443" s="11">
        <v>0</v>
      </c>
      <c r="X443" s="17">
        <v>0</v>
      </c>
      <c r="Y443" s="16"/>
      <c r="Z443" s="11"/>
      <c r="AA443" s="17"/>
      <c r="AB443" s="16"/>
      <c r="AC443" s="11"/>
      <c r="AD443" s="17">
        <f t="shared" si="94"/>
        <v>0</v>
      </c>
      <c r="AE443" s="16">
        <v>0</v>
      </c>
      <c r="AF443" s="11">
        <v>0</v>
      </c>
      <c r="AG443" s="17">
        <v>0</v>
      </c>
      <c r="AH443" s="229">
        <f t="shared" si="97"/>
        <v>0</v>
      </c>
      <c r="AI443" s="527"/>
      <c r="AJ443" s="16">
        <f t="shared" si="92"/>
        <v>0</v>
      </c>
    </row>
    <row r="444" spans="1:36" ht="11.25" customHeight="1">
      <c r="A444" s="219">
        <v>16500083</v>
      </c>
      <c r="B444" s="220"/>
      <c r="C444" s="287" t="s">
        <v>421</v>
      </c>
      <c r="D444" s="222">
        <v>1834815</v>
      </c>
      <c r="E444" s="222">
        <v>1529012.5</v>
      </c>
      <c r="F444" s="222">
        <v>1223210</v>
      </c>
      <c r="G444" s="222">
        <v>917407.5</v>
      </c>
      <c r="H444" s="222">
        <v>611605</v>
      </c>
      <c r="I444" s="222">
        <v>305802.5</v>
      </c>
      <c r="J444" s="498">
        <v>0</v>
      </c>
      <c r="K444" s="498">
        <v>3221028.25</v>
      </c>
      <c r="L444" s="223">
        <v>2928207.5</v>
      </c>
      <c r="M444" s="223">
        <v>2635386.75</v>
      </c>
      <c r="N444" s="223">
        <v>2342566</v>
      </c>
      <c r="O444" s="223">
        <v>2049745.25</v>
      </c>
      <c r="P444" s="223">
        <v>1756924.5</v>
      </c>
      <c r="Q444" s="223">
        <f t="shared" si="99"/>
        <v>1629986.75</v>
      </c>
      <c r="R444" s="351"/>
      <c r="S444" s="309"/>
      <c r="T444" s="309"/>
      <c r="U444" s="895"/>
      <c r="V444" s="16">
        <v>0</v>
      </c>
      <c r="W444" s="11">
        <v>0</v>
      </c>
      <c r="X444" s="17">
        <v>0</v>
      </c>
      <c r="Y444" s="16"/>
      <c r="Z444" s="11"/>
      <c r="AA444" s="17"/>
      <c r="AB444" s="16"/>
      <c r="AC444" s="11"/>
      <c r="AD444" s="17">
        <f t="shared" si="94"/>
        <v>0</v>
      </c>
      <c r="AE444" s="16">
        <v>0</v>
      </c>
      <c r="AF444" s="11">
        <v>0</v>
      </c>
      <c r="AG444" s="17">
        <v>0</v>
      </c>
      <c r="AH444" s="229">
        <f t="shared" si="97"/>
        <v>1629986.75</v>
      </c>
      <c r="AI444" s="527"/>
      <c r="AJ444" s="16">
        <f t="shared" si="92"/>
        <v>0</v>
      </c>
    </row>
    <row r="445" spans="1:36" ht="11.25" customHeight="1">
      <c r="A445" s="219">
        <v>16500093</v>
      </c>
      <c r="B445" s="220"/>
      <c r="C445" s="287" t="s">
        <v>422</v>
      </c>
      <c r="D445" s="222">
        <v>0</v>
      </c>
      <c r="E445" s="222">
        <v>0</v>
      </c>
      <c r="F445" s="222">
        <v>0</v>
      </c>
      <c r="G445" s="222">
        <v>0</v>
      </c>
      <c r="H445" s="222">
        <v>0</v>
      </c>
      <c r="I445" s="222">
        <v>0</v>
      </c>
      <c r="J445" s="498">
        <v>0</v>
      </c>
      <c r="K445" s="498">
        <v>0</v>
      </c>
      <c r="L445" s="223">
        <v>0</v>
      </c>
      <c r="M445" s="223">
        <v>0</v>
      </c>
      <c r="N445" s="223">
        <v>0</v>
      </c>
      <c r="O445" s="223">
        <v>0</v>
      </c>
      <c r="P445" s="223">
        <v>0</v>
      </c>
      <c r="Q445" s="223">
        <f t="shared" si="99"/>
        <v>0</v>
      </c>
      <c r="R445" s="351"/>
      <c r="S445" s="309"/>
      <c r="T445" s="309"/>
      <c r="U445" s="895"/>
      <c r="V445" s="16">
        <v>0</v>
      </c>
      <c r="W445" s="11">
        <v>0</v>
      </c>
      <c r="X445" s="17">
        <v>0</v>
      </c>
      <c r="Y445" s="16"/>
      <c r="Z445" s="11"/>
      <c r="AA445" s="17"/>
      <c r="AB445" s="16"/>
      <c r="AC445" s="11"/>
      <c r="AD445" s="17">
        <f t="shared" si="94"/>
        <v>0</v>
      </c>
      <c r="AE445" s="16">
        <v>0</v>
      </c>
      <c r="AF445" s="11">
        <v>0</v>
      </c>
      <c r="AG445" s="17">
        <v>0</v>
      </c>
      <c r="AH445" s="229">
        <f t="shared" si="97"/>
        <v>0</v>
      </c>
      <c r="AI445" s="527"/>
      <c r="AJ445" s="16">
        <f t="shared" si="92"/>
        <v>0</v>
      </c>
    </row>
    <row r="446" spans="1:36" ht="11.25" customHeight="1">
      <c r="A446" s="219">
        <v>16500103</v>
      </c>
      <c r="B446" s="220"/>
      <c r="C446" s="287" t="s">
        <v>423</v>
      </c>
      <c r="D446" s="222">
        <v>60000</v>
      </c>
      <c r="E446" s="222">
        <v>40000</v>
      </c>
      <c r="F446" s="222">
        <v>20000</v>
      </c>
      <c r="G446" s="222">
        <v>0</v>
      </c>
      <c r="H446" s="222">
        <v>0</v>
      </c>
      <c r="I446" s="222">
        <v>20000</v>
      </c>
      <c r="J446" s="498">
        <v>60000</v>
      </c>
      <c r="K446" s="498">
        <v>40000</v>
      </c>
      <c r="L446" s="223">
        <v>20000</v>
      </c>
      <c r="M446" s="223">
        <v>0</v>
      </c>
      <c r="N446" s="223">
        <v>-20000</v>
      </c>
      <c r="O446" s="223">
        <v>-40000</v>
      </c>
      <c r="P446" s="223">
        <v>60000</v>
      </c>
      <c r="Q446" s="223">
        <f t="shared" si="99"/>
        <v>16666.666666666668</v>
      </c>
      <c r="R446" s="351"/>
      <c r="S446" s="309"/>
      <c r="T446" s="309"/>
      <c r="U446" s="895"/>
      <c r="V446" s="16">
        <v>0</v>
      </c>
      <c r="W446" s="11">
        <v>0</v>
      </c>
      <c r="X446" s="17">
        <v>0</v>
      </c>
      <c r="Y446" s="16"/>
      <c r="Z446" s="11"/>
      <c r="AA446" s="17"/>
      <c r="AB446" s="16"/>
      <c r="AC446" s="11"/>
      <c r="AD446" s="17">
        <f t="shared" si="94"/>
        <v>0</v>
      </c>
      <c r="AE446" s="16">
        <v>0</v>
      </c>
      <c r="AF446" s="11">
        <v>0</v>
      </c>
      <c r="AG446" s="17">
        <v>0</v>
      </c>
      <c r="AH446" s="229">
        <f t="shared" si="97"/>
        <v>16666.666666666668</v>
      </c>
      <c r="AI446" s="527"/>
      <c r="AJ446" s="16">
        <f t="shared" si="92"/>
        <v>0</v>
      </c>
    </row>
    <row r="447" spans="1:36" ht="11.25" customHeight="1">
      <c r="A447" s="219">
        <v>16500113</v>
      </c>
      <c r="B447" s="220"/>
      <c r="C447" s="287" t="s">
        <v>1131</v>
      </c>
      <c r="D447" s="222">
        <v>0</v>
      </c>
      <c r="E447" s="222">
        <v>0</v>
      </c>
      <c r="F447" s="222">
        <v>0</v>
      </c>
      <c r="G447" s="222">
        <v>0</v>
      </c>
      <c r="H447" s="222">
        <v>0</v>
      </c>
      <c r="I447" s="222">
        <v>0</v>
      </c>
      <c r="J447" s="498">
        <v>0</v>
      </c>
      <c r="K447" s="498">
        <v>0</v>
      </c>
      <c r="L447" s="223">
        <v>0</v>
      </c>
      <c r="M447" s="223">
        <v>0</v>
      </c>
      <c r="N447" s="223">
        <v>0</v>
      </c>
      <c r="O447" s="223">
        <v>0</v>
      </c>
      <c r="P447" s="223">
        <v>0</v>
      </c>
      <c r="Q447" s="223">
        <f t="shared" si="99"/>
        <v>0</v>
      </c>
      <c r="R447" s="351"/>
      <c r="S447" s="309"/>
      <c r="T447" s="309"/>
      <c r="U447" s="895"/>
      <c r="V447" s="16">
        <v>0</v>
      </c>
      <c r="W447" s="11">
        <v>0</v>
      </c>
      <c r="X447" s="17">
        <v>0</v>
      </c>
      <c r="Y447" s="16"/>
      <c r="Z447" s="11"/>
      <c r="AA447" s="17"/>
      <c r="AB447" s="16"/>
      <c r="AC447" s="11"/>
      <c r="AD447" s="17">
        <f t="shared" si="94"/>
        <v>0</v>
      </c>
      <c r="AE447" s="16">
        <v>0</v>
      </c>
      <c r="AF447" s="11">
        <v>0</v>
      </c>
      <c r="AG447" s="17">
        <v>0</v>
      </c>
      <c r="AH447" s="229">
        <f t="shared" si="97"/>
        <v>0</v>
      </c>
      <c r="AI447" s="527"/>
      <c r="AJ447" s="16">
        <f t="shared" si="92"/>
        <v>0</v>
      </c>
    </row>
    <row r="448" spans="1:36" ht="11.25" customHeight="1">
      <c r="A448" s="219">
        <v>16500123</v>
      </c>
      <c r="B448" s="220"/>
      <c r="C448" s="287" t="s">
        <v>799</v>
      </c>
      <c r="D448" s="222">
        <v>575951.53</v>
      </c>
      <c r="E448" s="222">
        <v>383967.7</v>
      </c>
      <c r="F448" s="222">
        <v>191983.87</v>
      </c>
      <c r="G448" s="222">
        <v>2390050</v>
      </c>
      <c r="H448" s="222">
        <v>0</v>
      </c>
      <c r="I448" s="222">
        <v>0</v>
      </c>
      <c r="J448" s="498">
        <v>0</v>
      </c>
      <c r="K448" s="498">
        <v>0</v>
      </c>
      <c r="L448" s="223">
        <v>0</v>
      </c>
      <c r="M448" s="223">
        <v>0</v>
      </c>
      <c r="N448" s="223">
        <v>0</v>
      </c>
      <c r="O448" s="223">
        <v>0</v>
      </c>
      <c r="P448" s="223">
        <v>0</v>
      </c>
      <c r="Q448" s="223">
        <f t="shared" si="99"/>
        <v>271164.7779166667</v>
      </c>
      <c r="R448" s="351"/>
      <c r="S448" s="309"/>
      <c r="T448" s="309"/>
      <c r="U448" s="895"/>
      <c r="V448" s="16">
        <v>0</v>
      </c>
      <c r="W448" s="11">
        <v>0</v>
      </c>
      <c r="X448" s="17">
        <v>0</v>
      </c>
      <c r="Y448" s="16"/>
      <c r="Z448" s="11"/>
      <c r="AA448" s="17"/>
      <c r="AB448" s="16"/>
      <c r="AC448" s="11"/>
      <c r="AD448" s="17">
        <f t="shared" si="94"/>
        <v>0</v>
      </c>
      <c r="AE448" s="16">
        <v>0</v>
      </c>
      <c r="AF448" s="11">
        <v>0</v>
      </c>
      <c r="AG448" s="17">
        <v>0</v>
      </c>
      <c r="AH448" s="229">
        <f t="shared" si="97"/>
        <v>271164.7779166667</v>
      </c>
      <c r="AI448" s="527"/>
      <c r="AJ448" s="16">
        <f t="shared" si="92"/>
        <v>0</v>
      </c>
    </row>
    <row r="449" spans="1:36" ht="11.25" customHeight="1">
      <c r="A449" s="219">
        <v>16500133</v>
      </c>
      <c r="B449" s="220"/>
      <c r="C449" s="287" t="s">
        <v>2219</v>
      </c>
      <c r="D449" s="222">
        <v>0</v>
      </c>
      <c r="E449" s="222">
        <v>0</v>
      </c>
      <c r="F449" s="222">
        <v>0</v>
      </c>
      <c r="G449" s="222">
        <v>0</v>
      </c>
      <c r="H449" s="222">
        <v>0</v>
      </c>
      <c r="I449" s="222">
        <v>0</v>
      </c>
      <c r="J449" s="498">
        <v>0</v>
      </c>
      <c r="K449" s="498">
        <v>0</v>
      </c>
      <c r="L449" s="223">
        <v>0</v>
      </c>
      <c r="M449" s="223">
        <v>0</v>
      </c>
      <c r="N449" s="223">
        <v>0</v>
      </c>
      <c r="O449" s="223">
        <v>0</v>
      </c>
      <c r="P449" s="223">
        <v>0</v>
      </c>
      <c r="Q449" s="223">
        <f t="shared" si="99"/>
        <v>0</v>
      </c>
      <c r="R449" s="351"/>
      <c r="S449" s="309"/>
      <c r="T449" s="309"/>
      <c r="U449" s="895"/>
      <c r="V449" s="16">
        <v>0</v>
      </c>
      <c r="W449" s="11">
        <v>0</v>
      </c>
      <c r="X449" s="17">
        <v>0</v>
      </c>
      <c r="Y449" s="16"/>
      <c r="Z449" s="11"/>
      <c r="AA449" s="17"/>
      <c r="AB449" s="16"/>
      <c r="AC449" s="11"/>
      <c r="AD449" s="17">
        <f t="shared" ref="AD449:AD454" si="100">SUM(AB449:AC449)</f>
        <v>0</v>
      </c>
      <c r="AE449" s="16">
        <v>0</v>
      </c>
      <c r="AF449" s="11">
        <v>0</v>
      </c>
      <c r="AG449" s="17">
        <v>0</v>
      </c>
      <c r="AH449" s="229">
        <f t="shared" si="97"/>
        <v>0</v>
      </c>
      <c r="AI449" s="527"/>
      <c r="AJ449" s="16">
        <f t="shared" si="92"/>
        <v>0</v>
      </c>
    </row>
    <row r="450" spans="1:36" ht="11.25" customHeight="1">
      <c r="A450" s="219">
        <v>16500143</v>
      </c>
      <c r="B450" s="220"/>
      <c r="C450" s="287" t="s">
        <v>2014</v>
      </c>
      <c r="D450" s="222">
        <v>341230.24</v>
      </c>
      <c r="E450" s="222">
        <v>292483.06</v>
      </c>
      <c r="F450" s="222">
        <v>243735.88</v>
      </c>
      <c r="G450" s="222">
        <v>194988.7</v>
      </c>
      <c r="H450" s="222">
        <v>146241.51999999999</v>
      </c>
      <c r="I450" s="222">
        <v>97494.34</v>
      </c>
      <c r="J450" s="498">
        <v>48747.16</v>
      </c>
      <c r="K450" s="498">
        <v>0</v>
      </c>
      <c r="L450" s="223">
        <v>529010.06999999995</v>
      </c>
      <c r="M450" s="223">
        <v>480918.24</v>
      </c>
      <c r="N450" s="223">
        <v>432826.41</v>
      </c>
      <c r="O450" s="223">
        <v>384734.58</v>
      </c>
      <c r="P450" s="223">
        <v>336642.75</v>
      </c>
      <c r="Q450" s="223">
        <f t="shared" si="99"/>
        <v>265843.03791666665</v>
      </c>
      <c r="R450" s="351"/>
      <c r="S450" s="309"/>
      <c r="T450" s="309"/>
      <c r="U450" s="895"/>
      <c r="V450" s="16">
        <v>0</v>
      </c>
      <c r="W450" s="11">
        <v>0</v>
      </c>
      <c r="X450" s="17">
        <v>0</v>
      </c>
      <c r="Y450" s="16"/>
      <c r="Z450" s="11"/>
      <c r="AA450" s="17"/>
      <c r="AB450" s="16"/>
      <c r="AC450" s="11"/>
      <c r="AD450" s="17">
        <f t="shared" si="100"/>
        <v>0</v>
      </c>
      <c r="AE450" s="16">
        <v>0</v>
      </c>
      <c r="AF450" s="11">
        <v>0</v>
      </c>
      <c r="AG450" s="17">
        <v>0</v>
      </c>
      <c r="AH450" s="229">
        <f t="shared" si="97"/>
        <v>265843.03791666665</v>
      </c>
      <c r="AI450" s="527"/>
      <c r="AJ450" s="16">
        <f t="shared" si="92"/>
        <v>0</v>
      </c>
    </row>
    <row r="451" spans="1:36" ht="11.25" customHeight="1">
      <c r="A451" s="219">
        <v>16500153</v>
      </c>
      <c r="B451" s="220"/>
      <c r="C451" s="287" t="s">
        <v>2456</v>
      </c>
      <c r="D451" s="222">
        <v>0</v>
      </c>
      <c r="E451" s="222">
        <v>0</v>
      </c>
      <c r="F451" s="222">
        <v>0</v>
      </c>
      <c r="G451" s="222">
        <v>0</v>
      </c>
      <c r="H451" s="222">
        <v>0</v>
      </c>
      <c r="I451" s="222">
        <v>0</v>
      </c>
      <c r="J451" s="498">
        <v>0</v>
      </c>
      <c r="K451" s="498">
        <v>147087.51</v>
      </c>
      <c r="L451" s="223">
        <v>127321.93</v>
      </c>
      <c r="M451" s="223">
        <v>117439.14</v>
      </c>
      <c r="N451" s="223">
        <v>107556.35</v>
      </c>
      <c r="O451" s="223">
        <v>97673.56</v>
      </c>
      <c r="P451" s="223">
        <v>87790.77</v>
      </c>
      <c r="Q451" s="223">
        <f t="shared" si="99"/>
        <v>53414.489583333336</v>
      </c>
      <c r="R451" s="351"/>
      <c r="S451" s="309"/>
      <c r="T451" s="309"/>
      <c r="U451" s="895"/>
      <c r="V451" s="16">
        <v>0</v>
      </c>
      <c r="W451" s="11">
        <v>0</v>
      </c>
      <c r="X451" s="17">
        <v>0</v>
      </c>
      <c r="Y451" s="16"/>
      <c r="Z451" s="11"/>
      <c r="AA451" s="17"/>
      <c r="AB451" s="16"/>
      <c r="AC451" s="11"/>
      <c r="AD451" s="17">
        <f t="shared" si="100"/>
        <v>0</v>
      </c>
      <c r="AE451" s="16">
        <v>0</v>
      </c>
      <c r="AF451" s="11">
        <v>0</v>
      </c>
      <c r="AG451" s="17">
        <v>0</v>
      </c>
      <c r="AH451" s="229">
        <f t="shared" si="97"/>
        <v>53414.489583333336</v>
      </c>
      <c r="AI451" s="527"/>
      <c r="AJ451" s="16">
        <f t="shared" si="92"/>
        <v>0</v>
      </c>
    </row>
    <row r="452" spans="1:36" ht="11.25" customHeight="1">
      <c r="A452" s="219">
        <v>16500163</v>
      </c>
      <c r="B452" s="220"/>
      <c r="C452" s="287" t="s">
        <v>2520</v>
      </c>
      <c r="D452" s="222">
        <v>0</v>
      </c>
      <c r="E452" s="222">
        <v>0</v>
      </c>
      <c r="F452" s="222">
        <v>0</v>
      </c>
      <c r="G452" s="222">
        <v>0</v>
      </c>
      <c r="H452" s="222">
        <v>0</v>
      </c>
      <c r="I452" s="222">
        <v>0</v>
      </c>
      <c r="J452" s="498">
        <v>0</v>
      </c>
      <c r="K452" s="498">
        <v>0</v>
      </c>
      <c r="L452" s="223">
        <v>0</v>
      </c>
      <c r="M452" s="223">
        <v>0</v>
      </c>
      <c r="N452" s="223">
        <v>0</v>
      </c>
      <c r="O452" s="223">
        <v>0</v>
      </c>
      <c r="P452" s="223">
        <v>0</v>
      </c>
      <c r="Q452" s="223">
        <f t="shared" si="99"/>
        <v>0</v>
      </c>
      <c r="R452" s="351"/>
      <c r="S452" s="309"/>
      <c r="T452" s="309"/>
      <c r="U452" s="895"/>
      <c r="V452" s="16">
        <v>0</v>
      </c>
      <c r="W452" s="11">
        <v>0</v>
      </c>
      <c r="X452" s="17">
        <v>0</v>
      </c>
      <c r="Y452" s="16"/>
      <c r="Z452" s="11"/>
      <c r="AA452" s="17"/>
      <c r="AB452" s="16"/>
      <c r="AC452" s="11"/>
      <c r="AD452" s="17">
        <f t="shared" si="100"/>
        <v>0</v>
      </c>
      <c r="AE452" s="16">
        <v>0</v>
      </c>
      <c r="AF452" s="11">
        <v>0</v>
      </c>
      <c r="AG452" s="17">
        <v>0</v>
      </c>
      <c r="AH452" s="229">
        <f t="shared" ref="AH452:AH483" si="101">Q452</f>
        <v>0</v>
      </c>
      <c r="AI452" s="527"/>
      <c r="AJ452" s="16">
        <f t="shared" si="92"/>
        <v>0</v>
      </c>
    </row>
    <row r="453" spans="1:36" ht="11.25" customHeight="1">
      <c r="A453" s="219">
        <v>16500173</v>
      </c>
      <c r="B453" s="220"/>
      <c r="C453" s="287" t="s">
        <v>2715</v>
      </c>
      <c r="D453" s="222">
        <v>46795.91</v>
      </c>
      <c r="E453" s="222">
        <v>35096.93</v>
      </c>
      <c r="F453" s="222">
        <v>23397.95</v>
      </c>
      <c r="G453" s="222">
        <v>11698.97</v>
      </c>
      <c r="H453" s="222">
        <v>0</v>
      </c>
      <c r="I453" s="222">
        <v>0</v>
      </c>
      <c r="J453" s="498">
        <v>0</v>
      </c>
      <c r="K453" s="498">
        <v>0</v>
      </c>
      <c r="L453" s="223">
        <v>0</v>
      </c>
      <c r="M453" s="223">
        <v>0</v>
      </c>
      <c r="N453" s="223">
        <v>0</v>
      </c>
      <c r="O453" s="223">
        <v>0</v>
      </c>
      <c r="P453" s="223">
        <v>0</v>
      </c>
      <c r="Q453" s="223">
        <f t="shared" si="99"/>
        <v>7799.3170833333343</v>
      </c>
      <c r="R453" s="351"/>
      <c r="S453" s="309"/>
      <c r="T453" s="309"/>
      <c r="U453" s="895"/>
      <c r="V453" s="16">
        <v>0</v>
      </c>
      <c r="W453" s="11">
        <v>0</v>
      </c>
      <c r="X453" s="17">
        <v>0</v>
      </c>
      <c r="Y453" s="16"/>
      <c r="Z453" s="11"/>
      <c r="AA453" s="17"/>
      <c r="AB453" s="16"/>
      <c r="AC453" s="11"/>
      <c r="AD453" s="17">
        <f t="shared" si="100"/>
        <v>0</v>
      </c>
      <c r="AE453" s="16">
        <v>0</v>
      </c>
      <c r="AF453" s="11">
        <v>0</v>
      </c>
      <c r="AG453" s="17">
        <v>0</v>
      </c>
      <c r="AH453" s="229">
        <f t="shared" si="101"/>
        <v>7799.3170833333343</v>
      </c>
      <c r="AI453" s="527"/>
      <c r="AJ453" s="16">
        <f t="shared" si="92"/>
        <v>0</v>
      </c>
    </row>
    <row r="454" spans="1:36" ht="11.25" customHeight="1">
      <c r="A454" s="219">
        <v>16500183</v>
      </c>
      <c r="B454" s="220"/>
      <c r="C454" s="287" t="s">
        <v>2728</v>
      </c>
      <c r="D454" s="222">
        <v>175998.78</v>
      </c>
      <c r="E454" s="222">
        <v>146665.65</v>
      </c>
      <c r="F454" s="222">
        <v>117332.52</v>
      </c>
      <c r="G454" s="222">
        <v>87999.39</v>
      </c>
      <c r="H454" s="222">
        <v>58666.26</v>
      </c>
      <c r="I454" s="222">
        <v>29333.13</v>
      </c>
      <c r="J454" s="498">
        <v>220260</v>
      </c>
      <c r="K454" s="498">
        <v>343830.24</v>
      </c>
      <c r="L454" s="223">
        <v>312572.95</v>
      </c>
      <c r="M454" s="223">
        <v>281315.65999999997</v>
      </c>
      <c r="N454" s="223">
        <v>250058.37</v>
      </c>
      <c r="O454" s="223">
        <v>218801.08</v>
      </c>
      <c r="P454" s="223">
        <v>187543.79</v>
      </c>
      <c r="Q454" s="223">
        <f t="shared" si="99"/>
        <v>187383.87791666668</v>
      </c>
      <c r="R454" s="351"/>
      <c r="S454" s="309"/>
      <c r="T454" s="309"/>
      <c r="U454" s="895"/>
      <c r="V454" s="16">
        <v>0</v>
      </c>
      <c r="W454" s="11">
        <v>0</v>
      </c>
      <c r="X454" s="17">
        <v>0</v>
      </c>
      <c r="Y454" s="16"/>
      <c r="Z454" s="11"/>
      <c r="AA454" s="17"/>
      <c r="AB454" s="16"/>
      <c r="AC454" s="11"/>
      <c r="AD454" s="17">
        <f t="shared" si="100"/>
        <v>0</v>
      </c>
      <c r="AE454" s="16">
        <v>0</v>
      </c>
      <c r="AF454" s="11">
        <v>0</v>
      </c>
      <c r="AG454" s="17">
        <v>0</v>
      </c>
      <c r="AH454" s="229">
        <f t="shared" si="101"/>
        <v>187383.87791666668</v>
      </c>
      <c r="AI454" s="527"/>
      <c r="AJ454" s="16">
        <f t="shared" si="92"/>
        <v>0</v>
      </c>
    </row>
    <row r="455" spans="1:36" ht="11.25" customHeight="1">
      <c r="A455" s="219">
        <v>16500193</v>
      </c>
      <c r="B455" s="220"/>
      <c r="C455" s="287" t="s">
        <v>2785</v>
      </c>
      <c r="D455" s="222">
        <v>0</v>
      </c>
      <c r="E455" s="222">
        <v>0</v>
      </c>
      <c r="F455" s="222">
        <v>0</v>
      </c>
      <c r="G455" s="222">
        <v>0</v>
      </c>
      <c r="H455" s="222">
        <v>0</v>
      </c>
      <c r="I455" s="222">
        <v>0</v>
      </c>
      <c r="J455" s="498">
        <v>0</v>
      </c>
      <c r="K455" s="498">
        <v>0</v>
      </c>
      <c r="L455" s="223">
        <v>0</v>
      </c>
      <c r="M455" s="223">
        <v>0</v>
      </c>
      <c r="N455" s="223">
        <v>0</v>
      </c>
      <c r="O455" s="223">
        <v>0</v>
      </c>
      <c r="P455" s="223">
        <v>0</v>
      </c>
      <c r="Q455" s="223">
        <f t="shared" si="99"/>
        <v>0</v>
      </c>
      <c r="R455" s="351"/>
      <c r="S455" s="309"/>
      <c r="T455" s="309"/>
      <c r="U455" s="895"/>
      <c r="V455" s="16">
        <v>0</v>
      </c>
      <c r="W455" s="11">
        <v>0</v>
      </c>
      <c r="X455" s="17">
        <v>0</v>
      </c>
      <c r="Y455" s="16"/>
      <c r="Z455" s="11"/>
      <c r="AA455" s="17"/>
      <c r="AB455" s="16"/>
      <c r="AC455" s="11"/>
      <c r="AD455" s="17">
        <f t="shared" ref="AD455" si="102">SUM(AB455:AC455)</f>
        <v>0</v>
      </c>
      <c r="AE455" s="16">
        <v>0</v>
      </c>
      <c r="AF455" s="11">
        <v>0</v>
      </c>
      <c r="AG455" s="17">
        <v>0</v>
      </c>
      <c r="AH455" s="229">
        <f t="shared" si="101"/>
        <v>0</v>
      </c>
      <c r="AI455" s="527"/>
      <c r="AJ455" s="16">
        <f t="shared" si="92"/>
        <v>0</v>
      </c>
    </row>
    <row r="456" spans="1:36" ht="11.25" customHeight="1">
      <c r="A456" s="219">
        <v>16500241</v>
      </c>
      <c r="B456" s="220"/>
      <c r="C456" s="287" t="s">
        <v>360</v>
      </c>
      <c r="D456" s="222">
        <v>0</v>
      </c>
      <c r="E456" s="222">
        <v>0</v>
      </c>
      <c r="F456" s="222">
        <v>0</v>
      </c>
      <c r="G456" s="222">
        <v>0</v>
      </c>
      <c r="H456" s="222">
        <v>0</v>
      </c>
      <c r="I456" s="222">
        <v>0</v>
      </c>
      <c r="J456" s="498">
        <v>0</v>
      </c>
      <c r="K456" s="498">
        <v>0</v>
      </c>
      <c r="L456" s="223">
        <v>0</v>
      </c>
      <c r="M456" s="223">
        <v>0</v>
      </c>
      <c r="N456" s="223">
        <v>0</v>
      </c>
      <c r="O456" s="223">
        <v>0</v>
      </c>
      <c r="P456" s="223">
        <v>0</v>
      </c>
      <c r="Q456" s="223">
        <f t="shared" si="99"/>
        <v>0</v>
      </c>
      <c r="R456" s="351"/>
      <c r="S456" s="309"/>
      <c r="T456" s="309"/>
      <c r="U456" s="895"/>
      <c r="V456" s="16">
        <v>0</v>
      </c>
      <c r="W456" s="11">
        <v>0</v>
      </c>
      <c r="X456" s="17">
        <v>0</v>
      </c>
      <c r="Y456" s="16"/>
      <c r="Z456" s="11"/>
      <c r="AA456" s="17"/>
      <c r="AB456" s="16"/>
      <c r="AC456" s="11"/>
      <c r="AD456" s="17">
        <f t="shared" si="94"/>
        <v>0</v>
      </c>
      <c r="AE456" s="16">
        <v>0</v>
      </c>
      <c r="AF456" s="11">
        <v>0</v>
      </c>
      <c r="AG456" s="17">
        <v>0</v>
      </c>
      <c r="AH456" s="229">
        <f t="shared" si="101"/>
        <v>0</v>
      </c>
      <c r="AI456" s="527"/>
      <c r="AJ456" s="16">
        <f t="shared" si="92"/>
        <v>0</v>
      </c>
    </row>
    <row r="457" spans="1:36" ht="11.25" customHeight="1">
      <c r="A457" s="219">
        <v>16500251</v>
      </c>
      <c r="B457" s="220"/>
      <c r="C457" s="287" t="s">
        <v>2653</v>
      </c>
      <c r="D457" s="222">
        <v>2722.61</v>
      </c>
      <c r="E457" s="222">
        <v>2722.61</v>
      </c>
      <c r="F457" s="222">
        <v>39850.57</v>
      </c>
      <c r="G457" s="222">
        <v>39850.57</v>
      </c>
      <c r="H457" s="222">
        <v>39850.57</v>
      </c>
      <c r="I457" s="222">
        <v>39850.57</v>
      </c>
      <c r="J457" s="498">
        <v>2722.61</v>
      </c>
      <c r="K457" s="498">
        <v>2722.61</v>
      </c>
      <c r="L457" s="223">
        <v>0</v>
      </c>
      <c r="M457" s="223">
        <v>0</v>
      </c>
      <c r="N457" s="223">
        <v>0</v>
      </c>
      <c r="O457" s="223">
        <v>0</v>
      </c>
      <c r="P457" s="223">
        <v>0</v>
      </c>
      <c r="Q457" s="223">
        <f t="shared" si="99"/>
        <v>14077.617916666664</v>
      </c>
      <c r="R457" s="351"/>
      <c r="S457" s="309"/>
      <c r="T457" s="309"/>
      <c r="U457" s="895"/>
      <c r="V457" s="16">
        <v>0</v>
      </c>
      <c r="W457" s="11">
        <v>0</v>
      </c>
      <c r="X457" s="17">
        <v>0</v>
      </c>
      <c r="Y457" s="16"/>
      <c r="Z457" s="11"/>
      <c r="AA457" s="17"/>
      <c r="AB457" s="16"/>
      <c r="AC457" s="11"/>
      <c r="AD457" s="17">
        <f t="shared" ref="AD457" si="103">SUM(AB457:AC457)</f>
        <v>0</v>
      </c>
      <c r="AE457" s="16">
        <v>0</v>
      </c>
      <c r="AF457" s="11">
        <v>0</v>
      </c>
      <c r="AG457" s="17">
        <v>0</v>
      </c>
      <c r="AH457" s="229">
        <f t="shared" si="101"/>
        <v>14077.617916666664</v>
      </c>
      <c r="AI457" s="527"/>
      <c r="AJ457" s="16">
        <f t="shared" si="92"/>
        <v>0</v>
      </c>
    </row>
    <row r="458" spans="1:36" ht="11.25" customHeight="1">
      <c r="A458" s="219">
        <v>16500253</v>
      </c>
      <c r="B458" s="220"/>
      <c r="C458" s="287" t="s">
        <v>265</v>
      </c>
      <c r="D458" s="222">
        <v>0</v>
      </c>
      <c r="E458" s="222">
        <v>0</v>
      </c>
      <c r="F458" s="222">
        <v>0</v>
      </c>
      <c r="G458" s="222">
        <v>0</v>
      </c>
      <c r="H458" s="222">
        <v>0</v>
      </c>
      <c r="I458" s="222">
        <v>0</v>
      </c>
      <c r="J458" s="498">
        <v>0</v>
      </c>
      <c r="K458" s="498">
        <v>0</v>
      </c>
      <c r="L458" s="223">
        <v>0</v>
      </c>
      <c r="M458" s="223">
        <v>0</v>
      </c>
      <c r="N458" s="223">
        <v>0</v>
      </c>
      <c r="O458" s="223">
        <v>0</v>
      </c>
      <c r="P458" s="223">
        <v>0</v>
      </c>
      <c r="Q458" s="223">
        <f t="shared" si="99"/>
        <v>0</v>
      </c>
      <c r="R458" s="351"/>
      <c r="S458" s="309"/>
      <c r="T458" s="309"/>
      <c r="U458" s="895"/>
      <c r="V458" s="16">
        <v>0</v>
      </c>
      <c r="W458" s="11">
        <v>0</v>
      </c>
      <c r="X458" s="17">
        <v>0</v>
      </c>
      <c r="Y458" s="16"/>
      <c r="Z458" s="11"/>
      <c r="AA458" s="17"/>
      <c r="AB458" s="16"/>
      <c r="AC458" s="11"/>
      <c r="AD458" s="17">
        <f t="shared" si="94"/>
        <v>0</v>
      </c>
      <c r="AE458" s="16">
        <v>0</v>
      </c>
      <c r="AF458" s="11">
        <v>0</v>
      </c>
      <c r="AG458" s="17">
        <v>0</v>
      </c>
      <c r="AH458" s="229">
        <f t="shared" si="101"/>
        <v>0</v>
      </c>
      <c r="AI458" s="527"/>
      <c r="AJ458" s="16">
        <f t="shared" si="92"/>
        <v>0</v>
      </c>
    </row>
    <row r="459" spans="1:36" ht="11.25" customHeight="1">
      <c r="A459" s="219">
        <v>16500263</v>
      </c>
      <c r="B459" s="220"/>
      <c r="C459" s="287" t="s">
        <v>266</v>
      </c>
      <c r="D459" s="222">
        <v>0</v>
      </c>
      <c r="E459" s="222">
        <v>0</v>
      </c>
      <c r="F459" s="222">
        <v>0</v>
      </c>
      <c r="G459" s="222">
        <v>0</v>
      </c>
      <c r="H459" s="222">
        <v>0</v>
      </c>
      <c r="I459" s="222">
        <v>0</v>
      </c>
      <c r="J459" s="498">
        <v>0</v>
      </c>
      <c r="K459" s="498">
        <v>0</v>
      </c>
      <c r="L459" s="223">
        <v>0</v>
      </c>
      <c r="M459" s="223">
        <v>0</v>
      </c>
      <c r="N459" s="223">
        <v>0</v>
      </c>
      <c r="O459" s="223">
        <v>0</v>
      </c>
      <c r="P459" s="223">
        <v>0</v>
      </c>
      <c r="Q459" s="223">
        <f t="shared" si="99"/>
        <v>0</v>
      </c>
      <c r="R459" s="351"/>
      <c r="S459" s="309"/>
      <c r="T459" s="309"/>
      <c r="U459" s="895"/>
      <c r="V459" s="16">
        <v>0</v>
      </c>
      <c r="W459" s="11">
        <v>0</v>
      </c>
      <c r="X459" s="17">
        <v>0</v>
      </c>
      <c r="Y459" s="16"/>
      <c r="Z459" s="11"/>
      <c r="AA459" s="17"/>
      <c r="AB459" s="16"/>
      <c r="AC459" s="11"/>
      <c r="AD459" s="17">
        <f t="shared" ref="AD459:AD498" si="104">SUM(AB459:AC459)</f>
        <v>0</v>
      </c>
      <c r="AE459" s="16">
        <v>0</v>
      </c>
      <c r="AF459" s="11">
        <v>0</v>
      </c>
      <c r="AG459" s="17">
        <v>0</v>
      </c>
      <c r="AH459" s="229">
        <f t="shared" si="101"/>
        <v>0</v>
      </c>
      <c r="AI459" s="527"/>
      <c r="AJ459" s="16">
        <f t="shared" si="92"/>
        <v>0</v>
      </c>
    </row>
    <row r="460" spans="1:36" ht="11.25" customHeight="1">
      <c r="A460" s="219">
        <v>16500282</v>
      </c>
      <c r="B460" s="220"/>
      <c r="C460" s="287" t="s">
        <v>1251</v>
      </c>
      <c r="D460" s="222">
        <v>0</v>
      </c>
      <c r="E460" s="222">
        <v>0</v>
      </c>
      <c r="F460" s="222">
        <v>0</v>
      </c>
      <c r="G460" s="222">
        <v>0</v>
      </c>
      <c r="H460" s="222">
        <v>0</v>
      </c>
      <c r="I460" s="222">
        <v>0</v>
      </c>
      <c r="J460" s="498">
        <v>0</v>
      </c>
      <c r="K460" s="498">
        <v>0</v>
      </c>
      <c r="L460" s="223">
        <v>0</v>
      </c>
      <c r="M460" s="223">
        <v>0</v>
      </c>
      <c r="N460" s="223">
        <v>0</v>
      </c>
      <c r="O460" s="223">
        <v>0</v>
      </c>
      <c r="P460" s="223">
        <v>0</v>
      </c>
      <c r="Q460" s="223">
        <f t="shared" si="99"/>
        <v>0</v>
      </c>
      <c r="R460" s="351"/>
      <c r="S460" s="309"/>
      <c r="T460" s="309"/>
      <c r="U460" s="895"/>
      <c r="V460" s="16">
        <v>0</v>
      </c>
      <c r="W460" s="11">
        <v>0</v>
      </c>
      <c r="X460" s="17">
        <v>0</v>
      </c>
      <c r="Y460" s="16"/>
      <c r="Z460" s="11"/>
      <c r="AA460" s="17"/>
      <c r="AB460" s="16"/>
      <c r="AC460" s="11"/>
      <c r="AD460" s="17">
        <f t="shared" si="104"/>
        <v>0</v>
      </c>
      <c r="AE460" s="16">
        <v>0</v>
      </c>
      <c r="AF460" s="11">
        <v>0</v>
      </c>
      <c r="AG460" s="17">
        <v>0</v>
      </c>
      <c r="AH460" s="229">
        <f t="shared" si="101"/>
        <v>0</v>
      </c>
      <c r="AI460" s="527"/>
      <c r="AJ460" s="16">
        <f t="shared" si="92"/>
        <v>0</v>
      </c>
    </row>
    <row r="461" spans="1:36" ht="11.25" customHeight="1">
      <c r="A461" s="219">
        <v>16500283</v>
      </c>
      <c r="B461" s="220"/>
      <c r="C461" s="287" t="s">
        <v>736</v>
      </c>
      <c r="D461" s="222">
        <v>740768.53</v>
      </c>
      <c r="E461" s="222">
        <v>493845.7</v>
      </c>
      <c r="F461" s="222">
        <v>246922.87</v>
      </c>
      <c r="G461" s="222">
        <v>0</v>
      </c>
      <c r="H461" s="222">
        <v>0</v>
      </c>
      <c r="I461" s="222">
        <v>0</v>
      </c>
      <c r="J461" s="498">
        <v>2539059.12</v>
      </c>
      <c r="K461" s="498">
        <v>2256941.44</v>
      </c>
      <c r="L461" s="223">
        <v>1974823.76</v>
      </c>
      <c r="M461" s="223">
        <v>1692706.08</v>
      </c>
      <c r="N461" s="223">
        <v>1410588.4</v>
      </c>
      <c r="O461" s="223">
        <v>1128470.72</v>
      </c>
      <c r="P461" s="223">
        <v>904706.51</v>
      </c>
      <c r="Q461" s="223">
        <f t="shared" si="99"/>
        <v>1047174.6341666668</v>
      </c>
      <c r="R461" s="351"/>
      <c r="S461" s="309"/>
      <c r="T461" s="309"/>
      <c r="U461" s="895"/>
      <c r="V461" s="16">
        <v>0</v>
      </c>
      <c r="W461" s="11">
        <v>0</v>
      </c>
      <c r="X461" s="17">
        <v>0</v>
      </c>
      <c r="Y461" s="16"/>
      <c r="Z461" s="11"/>
      <c r="AA461" s="17"/>
      <c r="AB461" s="16"/>
      <c r="AC461" s="11"/>
      <c r="AD461" s="17">
        <f t="shared" si="104"/>
        <v>0</v>
      </c>
      <c r="AE461" s="16">
        <v>0</v>
      </c>
      <c r="AF461" s="11">
        <v>0</v>
      </c>
      <c r="AG461" s="17">
        <v>0</v>
      </c>
      <c r="AH461" s="229">
        <f t="shared" si="101"/>
        <v>1047174.6341666668</v>
      </c>
      <c r="AI461" s="527"/>
      <c r="AJ461" s="16">
        <f t="shared" si="92"/>
        <v>0</v>
      </c>
    </row>
    <row r="462" spans="1:36" ht="11.25" customHeight="1">
      <c r="A462" s="219">
        <v>16500313</v>
      </c>
      <c r="B462" s="220"/>
      <c r="C462" s="287" t="s">
        <v>361</v>
      </c>
      <c r="D462" s="222">
        <v>0</v>
      </c>
      <c r="E462" s="222">
        <v>0</v>
      </c>
      <c r="F462" s="222">
        <v>0</v>
      </c>
      <c r="G462" s="222">
        <v>0</v>
      </c>
      <c r="H462" s="222">
        <v>0</v>
      </c>
      <c r="I462" s="222">
        <v>0</v>
      </c>
      <c r="J462" s="498">
        <v>0</v>
      </c>
      <c r="K462" s="498">
        <v>0</v>
      </c>
      <c r="L462" s="223">
        <v>0</v>
      </c>
      <c r="M462" s="223">
        <v>0</v>
      </c>
      <c r="N462" s="223">
        <v>0</v>
      </c>
      <c r="O462" s="223">
        <v>0</v>
      </c>
      <c r="P462" s="223">
        <v>0</v>
      </c>
      <c r="Q462" s="223">
        <f t="shared" si="99"/>
        <v>0</v>
      </c>
      <c r="R462" s="351"/>
      <c r="S462" s="309"/>
      <c r="T462" s="309"/>
      <c r="U462" s="895"/>
      <c r="V462" s="16">
        <v>0</v>
      </c>
      <c r="W462" s="11">
        <v>0</v>
      </c>
      <c r="X462" s="17">
        <v>0</v>
      </c>
      <c r="Y462" s="16"/>
      <c r="Z462" s="11"/>
      <c r="AA462" s="17"/>
      <c r="AB462" s="16"/>
      <c r="AC462" s="11"/>
      <c r="AD462" s="17">
        <f t="shared" si="104"/>
        <v>0</v>
      </c>
      <c r="AE462" s="16">
        <v>0</v>
      </c>
      <c r="AF462" s="11">
        <v>0</v>
      </c>
      <c r="AG462" s="17">
        <v>0</v>
      </c>
      <c r="AH462" s="229">
        <f t="shared" si="101"/>
        <v>0</v>
      </c>
      <c r="AI462" s="527"/>
      <c r="AJ462" s="16">
        <f t="shared" si="92"/>
        <v>0</v>
      </c>
    </row>
    <row r="463" spans="1:36">
      <c r="A463" s="432">
        <v>16500321</v>
      </c>
      <c r="B463" s="319"/>
      <c r="C463" s="432" t="s">
        <v>3392</v>
      </c>
      <c r="D463" s="222"/>
      <c r="E463" s="222"/>
      <c r="F463" s="222"/>
      <c r="G463" s="222"/>
      <c r="H463" s="222">
        <v>964748.58</v>
      </c>
      <c r="I463" s="222">
        <v>877044.16</v>
      </c>
      <c r="J463" s="498">
        <v>789339.74</v>
      </c>
      <c r="K463" s="498">
        <v>701635.32</v>
      </c>
      <c r="L463" s="223">
        <v>613930.9</v>
      </c>
      <c r="M463" s="223">
        <v>526226.48</v>
      </c>
      <c r="N463" s="223">
        <v>438522.06</v>
      </c>
      <c r="O463" s="223">
        <v>350817.64</v>
      </c>
      <c r="P463" s="223">
        <v>263113.21999999997</v>
      </c>
      <c r="Q463" s="223">
        <f t="shared" si="99"/>
        <v>449485.12416666659</v>
      </c>
      <c r="R463" s="351"/>
      <c r="S463" s="309"/>
      <c r="T463" s="309"/>
      <c r="U463" s="895"/>
      <c r="V463" s="16">
        <v>0</v>
      </c>
      <c r="W463" s="11">
        <v>0</v>
      </c>
      <c r="X463" s="17">
        <v>0</v>
      </c>
      <c r="Y463" s="16"/>
      <c r="Z463" s="11"/>
      <c r="AA463" s="17"/>
      <c r="AB463" s="16"/>
      <c r="AC463" s="11"/>
      <c r="AD463" s="17">
        <f t="shared" ref="AD463:AD464" si="105">SUM(AB463:AC463)</f>
        <v>0</v>
      </c>
      <c r="AE463" s="16">
        <v>0</v>
      </c>
      <c r="AF463" s="11">
        <v>0</v>
      </c>
      <c r="AG463" s="17">
        <v>0</v>
      </c>
      <c r="AH463" s="229">
        <f t="shared" si="101"/>
        <v>449485.12416666659</v>
      </c>
      <c r="AI463" s="527"/>
      <c r="AJ463" s="16">
        <f t="shared" ref="AJ463:AJ526" si="106">Q463-X463-AA463-AD463-AG463-AH463</f>
        <v>0</v>
      </c>
    </row>
    <row r="464" spans="1:36">
      <c r="A464" s="432">
        <v>16500331</v>
      </c>
      <c r="B464" s="319"/>
      <c r="C464" s="432" t="s">
        <v>3471</v>
      </c>
      <c r="D464" s="222"/>
      <c r="E464" s="222"/>
      <c r="F464" s="222"/>
      <c r="G464" s="222"/>
      <c r="H464" s="222">
        <v>1226130.58</v>
      </c>
      <c r="I464" s="222">
        <v>1114664.1599999999</v>
      </c>
      <c r="J464" s="498">
        <v>1003197.74</v>
      </c>
      <c r="K464" s="498">
        <v>891731.32</v>
      </c>
      <c r="L464" s="223">
        <v>780264.9</v>
      </c>
      <c r="M464" s="223">
        <v>668798.48</v>
      </c>
      <c r="N464" s="223">
        <v>557332.06000000006</v>
      </c>
      <c r="O464" s="223">
        <v>445865.64</v>
      </c>
      <c r="P464" s="223">
        <v>334399.21999999997</v>
      </c>
      <c r="Q464" s="223">
        <f t="shared" si="99"/>
        <v>571265.37416666688</v>
      </c>
      <c r="R464" s="351"/>
      <c r="S464" s="309"/>
      <c r="T464" s="309"/>
      <c r="U464" s="895"/>
      <c r="V464" s="16">
        <v>0</v>
      </c>
      <c r="W464" s="11">
        <v>0</v>
      </c>
      <c r="X464" s="17">
        <v>0</v>
      </c>
      <c r="Y464" s="16"/>
      <c r="Z464" s="11"/>
      <c r="AA464" s="17"/>
      <c r="AB464" s="16"/>
      <c r="AC464" s="11"/>
      <c r="AD464" s="17">
        <f t="shared" si="105"/>
        <v>0</v>
      </c>
      <c r="AE464" s="16">
        <v>0</v>
      </c>
      <c r="AF464" s="11">
        <v>0</v>
      </c>
      <c r="AG464" s="17">
        <v>0</v>
      </c>
      <c r="AH464" s="229">
        <f t="shared" si="101"/>
        <v>571265.37416666688</v>
      </c>
      <c r="AI464" s="527"/>
      <c r="AJ464" s="16">
        <f t="shared" si="106"/>
        <v>0</v>
      </c>
    </row>
    <row r="465" spans="1:36" ht="11.25" customHeight="1">
      <c r="A465" s="219">
        <v>16500333</v>
      </c>
      <c r="B465" s="220"/>
      <c r="C465" s="287" t="s">
        <v>1139</v>
      </c>
      <c r="D465" s="222">
        <v>1550</v>
      </c>
      <c r="E465" s="222">
        <v>1395</v>
      </c>
      <c r="F465" s="222">
        <v>1240</v>
      </c>
      <c r="G465" s="222">
        <v>1085</v>
      </c>
      <c r="H465" s="222">
        <v>930</v>
      </c>
      <c r="I465" s="222">
        <v>775</v>
      </c>
      <c r="J465" s="498">
        <v>620</v>
      </c>
      <c r="K465" s="498">
        <v>465</v>
      </c>
      <c r="L465" s="223">
        <v>465</v>
      </c>
      <c r="M465" s="223">
        <v>0</v>
      </c>
      <c r="N465" s="223">
        <v>0</v>
      </c>
      <c r="O465" s="223">
        <v>1860</v>
      </c>
      <c r="P465" s="223">
        <v>1860</v>
      </c>
      <c r="Q465" s="223">
        <f t="shared" si="99"/>
        <v>878.33333333333337</v>
      </c>
      <c r="R465" s="351"/>
      <c r="S465" s="309"/>
      <c r="T465" s="309"/>
      <c r="U465" s="895"/>
      <c r="V465" s="16">
        <v>0</v>
      </c>
      <c r="W465" s="11">
        <v>0</v>
      </c>
      <c r="X465" s="17">
        <v>0</v>
      </c>
      <c r="Y465" s="16"/>
      <c r="Z465" s="11"/>
      <c r="AA465" s="17"/>
      <c r="AB465" s="16"/>
      <c r="AC465" s="11"/>
      <c r="AD465" s="17">
        <f t="shared" si="104"/>
        <v>0</v>
      </c>
      <c r="AE465" s="16">
        <v>0</v>
      </c>
      <c r="AF465" s="11">
        <v>0</v>
      </c>
      <c r="AG465" s="17">
        <v>0</v>
      </c>
      <c r="AH465" s="229">
        <f t="shared" si="101"/>
        <v>878.33333333333337</v>
      </c>
      <c r="AI465" s="527"/>
      <c r="AJ465" s="16">
        <f t="shared" si="106"/>
        <v>0</v>
      </c>
    </row>
    <row r="466" spans="1:36" ht="11.25" customHeight="1">
      <c r="A466" s="219">
        <v>16500341</v>
      </c>
      <c r="B466" s="220"/>
      <c r="C466" s="287" t="s">
        <v>1140</v>
      </c>
      <c r="D466" s="222">
        <v>0</v>
      </c>
      <c r="E466" s="222">
        <v>0</v>
      </c>
      <c r="F466" s="222">
        <v>0</v>
      </c>
      <c r="G466" s="222">
        <v>0</v>
      </c>
      <c r="H466" s="222">
        <v>0</v>
      </c>
      <c r="I466" s="222">
        <v>0</v>
      </c>
      <c r="J466" s="498">
        <v>0</v>
      </c>
      <c r="K466" s="498">
        <v>0</v>
      </c>
      <c r="L466" s="223">
        <v>0</v>
      </c>
      <c r="M466" s="223">
        <v>0</v>
      </c>
      <c r="N466" s="223">
        <v>0</v>
      </c>
      <c r="O466" s="223">
        <v>0</v>
      </c>
      <c r="P466" s="223">
        <v>0</v>
      </c>
      <c r="Q466" s="223">
        <f t="shared" si="99"/>
        <v>0</v>
      </c>
      <c r="R466" s="351"/>
      <c r="S466" s="309"/>
      <c r="T466" s="309"/>
      <c r="U466" s="895"/>
      <c r="V466" s="16">
        <v>0</v>
      </c>
      <c r="W466" s="11">
        <v>0</v>
      </c>
      <c r="X466" s="17">
        <v>0</v>
      </c>
      <c r="Y466" s="16"/>
      <c r="Z466" s="11"/>
      <c r="AA466" s="17"/>
      <c r="AB466" s="16"/>
      <c r="AC466" s="11"/>
      <c r="AD466" s="17">
        <f t="shared" si="104"/>
        <v>0</v>
      </c>
      <c r="AE466" s="16">
        <v>0</v>
      </c>
      <c r="AF466" s="11">
        <v>0</v>
      </c>
      <c r="AG466" s="17">
        <v>0</v>
      </c>
      <c r="AH466" s="229">
        <f t="shared" si="101"/>
        <v>0</v>
      </c>
      <c r="AI466" s="527"/>
      <c r="AJ466" s="16">
        <f t="shared" si="106"/>
        <v>0</v>
      </c>
    </row>
    <row r="467" spans="1:36" ht="11.25" customHeight="1">
      <c r="A467" s="219">
        <v>16500343</v>
      </c>
      <c r="B467" s="220"/>
      <c r="C467" s="287" t="s">
        <v>1734</v>
      </c>
      <c r="D467" s="222">
        <v>0</v>
      </c>
      <c r="E467" s="222">
        <v>0</v>
      </c>
      <c r="F467" s="222">
        <v>0</v>
      </c>
      <c r="G467" s="222">
        <v>0</v>
      </c>
      <c r="H467" s="222">
        <v>0</v>
      </c>
      <c r="I467" s="222">
        <v>0</v>
      </c>
      <c r="J467" s="498">
        <v>0</v>
      </c>
      <c r="K467" s="498">
        <v>0</v>
      </c>
      <c r="L467" s="223">
        <v>0</v>
      </c>
      <c r="M467" s="223">
        <v>0</v>
      </c>
      <c r="N467" s="223">
        <v>0</v>
      </c>
      <c r="O467" s="223">
        <v>0</v>
      </c>
      <c r="P467" s="223">
        <v>0</v>
      </c>
      <c r="Q467" s="223">
        <f t="shared" si="99"/>
        <v>0</v>
      </c>
      <c r="R467" s="351"/>
      <c r="S467" s="309"/>
      <c r="T467" s="309"/>
      <c r="U467" s="895"/>
      <c r="V467" s="16">
        <v>0</v>
      </c>
      <c r="W467" s="11">
        <v>0</v>
      </c>
      <c r="X467" s="17">
        <v>0</v>
      </c>
      <c r="Y467" s="16"/>
      <c r="Z467" s="11"/>
      <c r="AA467" s="17"/>
      <c r="AB467" s="16"/>
      <c r="AC467" s="11"/>
      <c r="AD467" s="17">
        <f t="shared" si="104"/>
        <v>0</v>
      </c>
      <c r="AE467" s="16">
        <v>0</v>
      </c>
      <c r="AF467" s="11">
        <v>0</v>
      </c>
      <c r="AG467" s="17">
        <v>0</v>
      </c>
      <c r="AH467" s="229">
        <f t="shared" si="101"/>
        <v>0</v>
      </c>
      <c r="AI467" s="527"/>
      <c r="AJ467" s="16">
        <f t="shared" si="106"/>
        <v>0</v>
      </c>
    </row>
    <row r="468" spans="1:36">
      <c r="A468" s="219">
        <v>16500351</v>
      </c>
      <c r="B468" s="220"/>
      <c r="C468" s="287" t="s">
        <v>3484</v>
      </c>
      <c r="D468" s="222"/>
      <c r="E468" s="222"/>
      <c r="F468" s="222"/>
      <c r="G468" s="222"/>
      <c r="H468" s="222">
        <v>0</v>
      </c>
      <c r="I468" s="222">
        <v>156671.37</v>
      </c>
      <c r="J468" s="498">
        <v>117503.52</v>
      </c>
      <c r="K468" s="498">
        <v>104447.57</v>
      </c>
      <c r="L468" s="223">
        <v>91391.62</v>
      </c>
      <c r="M468" s="223">
        <v>78335.67</v>
      </c>
      <c r="N468" s="223">
        <v>65279.72</v>
      </c>
      <c r="O468" s="223">
        <v>52223.77</v>
      </c>
      <c r="P468" s="223">
        <v>39167.82</v>
      </c>
      <c r="Q468" s="223">
        <f t="shared" si="99"/>
        <v>57119.762500000004</v>
      </c>
      <c r="R468" s="351"/>
      <c r="S468" s="309"/>
      <c r="T468" s="309"/>
      <c r="U468" s="895"/>
      <c r="V468" s="16"/>
      <c r="W468" s="11"/>
      <c r="X468" s="17"/>
      <c r="Y468" s="16"/>
      <c r="Z468" s="11"/>
      <c r="AA468" s="17"/>
      <c r="AB468" s="16"/>
      <c r="AC468" s="11"/>
      <c r="AD468" s="17"/>
      <c r="AE468" s="16"/>
      <c r="AF468" s="11"/>
      <c r="AG468" s="17"/>
      <c r="AH468" s="229">
        <f t="shared" si="101"/>
        <v>57119.762500000004</v>
      </c>
      <c r="AI468" s="527"/>
      <c r="AJ468" s="16">
        <f t="shared" si="106"/>
        <v>0</v>
      </c>
    </row>
    <row r="469" spans="1:36" ht="11.25" customHeight="1">
      <c r="A469" s="219">
        <v>16500361</v>
      </c>
      <c r="B469" s="220"/>
      <c r="C469" s="287" t="s">
        <v>482</v>
      </c>
      <c r="D469" s="222">
        <v>0</v>
      </c>
      <c r="E469" s="222">
        <v>0</v>
      </c>
      <c r="F469" s="222">
        <v>0</v>
      </c>
      <c r="G469" s="222">
        <v>0</v>
      </c>
      <c r="H469" s="222">
        <v>0</v>
      </c>
      <c r="I469" s="222">
        <v>0</v>
      </c>
      <c r="J469" s="498">
        <v>0</v>
      </c>
      <c r="K469" s="498">
        <v>0</v>
      </c>
      <c r="L469" s="223">
        <v>0</v>
      </c>
      <c r="M469" s="223">
        <v>0</v>
      </c>
      <c r="N469" s="223">
        <v>0</v>
      </c>
      <c r="O469" s="223">
        <v>0</v>
      </c>
      <c r="P469" s="223">
        <v>0</v>
      </c>
      <c r="Q469" s="223">
        <f t="shared" si="99"/>
        <v>0</v>
      </c>
      <c r="R469" s="351"/>
      <c r="S469" s="309"/>
      <c r="T469" s="309"/>
      <c r="U469" s="895"/>
      <c r="V469" s="16">
        <v>0</v>
      </c>
      <c r="W469" s="11">
        <v>0</v>
      </c>
      <c r="X469" s="17">
        <v>0</v>
      </c>
      <c r="Y469" s="16"/>
      <c r="Z469" s="11"/>
      <c r="AA469" s="17"/>
      <c r="AB469" s="16"/>
      <c r="AC469" s="11"/>
      <c r="AD469" s="17">
        <f t="shared" si="104"/>
        <v>0</v>
      </c>
      <c r="AE469" s="16">
        <v>0</v>
      </c>
      <c r="AF469" s="11">
        <v>0</v>
      </c>
      <c r="AG469" s="17">
        <v>0</v>
      </c>
      <c r="AH469" s="229">
        <f t="shared" si="101"/>
        <v>0</v>
      </c>
      <c r="AI469" s="527"/>
      <c r="AJ469" s="16">
        <f t="shared" si="106"/>
        <v>0</v>
      </c>
    </row>
    <row r="470" spans="1:36" ht="11.25" customHeight="1">
      <c r="A470" s="219">
        <v>16500373</v>
      </c>
      <c r="B470" s="220"/>
      <c r="C470" s="287" t="s">
        <v>483</v>
      </c>
      <c r="D470" s="222">
        <v>7281.65</v>
      </c>
      <c r="E470" s="222">
        <v>4089.99</v>
      </c>
      <c r="F470" s="222">
        <v>4266.93</v>
      </c>
      <c r="G470" s="222">
        <v>17989.759999999998</v>
      </c>
      <c r="H470" s="222">
        <v>6500.01</v>
      </c>
      <c r="I470" s="222">
        <v>0</v>
      </c>
      <c r="J470" s="498">
        <v>0</v>
      </c>
      <c r="K470" s="498">
        <v>0</v>
      </c>
      <c r="L470" s="223">
        <v>0</v>
      </c>
      <c r="M470" s="223">
        <v>4836.1000000000004</v>
      </c>
      <c r="N470" s="223">
        <v>1573.6</v>
      </c>
      <c r="O470" s="223">
        <v>12594.43</v>
      </c>
      <c r="P470" s="223">
        <v>97313.23</v>
      </c>
      <c r="Q470" s="223">
        <f t="shared" si="99"/>
        <v>8679.0216666666656</v>
      </c>
      <c r="R470" s="351"/>
      <c r="S470" s="309"/>
      <c r="T470" s="309"/>
      <c r="U470" s="895"/>
      <c r="V470" s="16">
        <v>0</v>
      </c>
      <c r="W470" s="11">
        <v>0</v>
      </c>
      <c r="X470" s="17">
        <v>0</v>
      </c>
      <c r="Y470" s="16"/>
      <c r="Z470" s="11"/>
      <c r="AA470" s="17"/>
      <c r="AB470" s="16"/>
      <c r="AC470" s="11"/>
      <c r="AD470" s="17">
        <f t="shared" si="104"/>
        <v>0</v>
      </c>
      <c r="AE470" s="16">
        <v>0</v>
      </c>
      <c r="AF470" s="11">
        <v>0</v>
      </c>
      <c r="AG470" s="17">
        <v>0</v>
      </c>
      <c r="AH470" s="229">
        <f t="shared" si="101"/>
        <v>8679.0216666666656</v>
      </c>
      <c r="AI470" s="527"/>
      <c r="AJ470" s="16">
        <f t="shared" si="106"/>
        <v>0</v>
      </c>
    </row>
    <row r="471" spans="1:36" ht="11.25" customHeight="1">
      <c r="A471" s="219">
        <v>16500383</v>
      </c>
      <c r="B471" s="220"/>
      <c r="C471" s="287" t="s">
        <v>853</v>
      </c>
      <c r="D471" s="222">
        <v>74479.199999999997</v>
      </c>
      <c r="E471" s="222">
        <v>1091207.1399999999</v>
      </c>
      <c r="F471" s="222">
        <v>980192.68</v>
      </c>
      <c r="G471" s="222">
        <v>869829.1</v>
      </c>
      <c r="H471" s="222">
        <v>759031.6</v>
      </c>
      <c r="I471" s="222">
        <v>648234.1</v>
      </c>
      <c r="J471" s="498">
        <v>477653.46</v>
      </c>
      <c r="K471" s="498">
        <v>366855.96</v>
      </c>
      <c r="L471" s="223">
        <v>256058.46</v>
      </c>
      <c r="M471" s="223">
        <v>205044.04</v>
      </c>
      <c r="N471" s="223">
        <v>102522</v>
      </c>
      <c r="O471" s="223">
        <v>85556.92</v>
      </c>
      <c r="P471" s="223">
        <v>1601235.18</v>
      </c>
      <c r="Q471" s="223">
        <f t="shared" si="99"/>
        <v>556670.22083333333</v>
      </c>
      <c r="R471" s="351"/>
      <c r="S471" s="309"/>
      <c r="T471" s="309"/>
      <c r="U471" s="895"/>
      <c r="V471" s="16">
        <v>0</v>
      </c>
      <c r="W471" s="11">
        <v>0</v>
      </c>
      <c r="X471" s="17">
        <v>0</v>
      </c>
      <c r="Y471" s="16"/>
      <c r="Z471" s="11"/>
      <c r="AA471" s="17"/>
      <c r="AB471" s="16"/>
      <c r="AC471" s="11"/>
      <c r="AD471" s="17">
        <f t="shared" si="104"/>
        <v>0</v>
      </c>
      <c r="AE471" s="16">
        <v>0</v>
      </c>
      <c r="AF471" s="11">
        <v>0</v>
      </c>
      <c r="AG471" s="17">
        <v>0</v>
      </c>
      <c r="AH471" s="229">
        <f t="shared" si="101"/>
        <v>556670.22083333333</v>
      </c>
      <c r="AI471" s="527"/>
      <c r="AJ471" s="16">
        <f t="shared" si="106"/>
        <v>0</v>
      </c>
    </row>
    <row r="472" spans="1:36" ht="11.25" customHeight="1">
      <c r="A472" s="219">
        <v>16500393</v>
      </c>
      <c r="B472" s="220"/>
      <c r="C472" s="287" t="s">
        <v>920</v>
      </c>
      <c r="D472" s="222">
        <v>0</v>
      </c>
      <c r="E472" s="222">
        <v>0</v>
      </c>
      <c r="F472" s="222">
        <v>0</v>
      </c>
      <c r="G472" s="222">
        <v>0</v>
      </c>
      <c r="H472" s="222">
        <v>0</v>
      </c>
      <c r="I472" s="222">
        <v>0</v>
      </c>
      <c r="J472" s="498">
        <v>0</v>
      </c>
      <c r="K472" s="498">
        <v>0</v>
      </c>
      <c r="L472" s="223">
        <v>0</v>
      </c>
      <c r="M472" s="223">
        <v>0</v>
      </c>
      <c r="N472" s="223">
        <v>0</v>
      </c>
      <c r="O472" s="223">
        <v>0</v>
      </c>
      <c r="P472" s="223">
        <v>0</v>
      </c>
      <c r="Q472" s="223">
        <f t="shared" si="99"/>
        <v>0</v>
      </c>
      <c r="R472" s="351"/>
      <c r="S472" s="309"/>
      <c r="T472" s="309"/>
      <c r="U472" s="895"/>
      <c r="V472" s="16">
        <v>0</v>
      </c>
      <c r="W472" s="11">
        <v>0</v>
      </c>
      <c r="X472" s="17">
        <v>0</v>
      </c>
      <c r="Y472" s="16"/>
      <c r="Z472" s="11"/>
      <c r="AA472" s="17"/>
      <c r="AB472" s="16"/>
      <c r="AC472" s="11"/>
      <c r="AD472" s="17">
        <f t="shared" si="104"/>
        <v>0</v>
      </c>
      <c r="AE472" s="16">
        <v>0</v>
      </c>
      <c r="AF472" s="11">
        <v>0</v>
      </c>
      <c r="AG472" s="17">
        <v>0</v>
      </c>
      <c r="AH472" s="229">
        <f t="shared" si="101"/>
        <v>0</v>
      </c>
      <c r="AI472" s="527"/>
      <c r="AJ472" s="16">
        <f t="shared" si="106"/>
        <v>0</v>
      </c>
    </row>
    <row r="473" spans="1:36" ht="11.25" customHeight="1">
      <c r="A473" s="219">
        <v>16500401</v>
      </c>
      <c r="B473" s="220"/>
      <c r="C473" s="287" t="s">
        <v>1496</v>
      </c>
      <c r="D473" s="222">
        <v>0</v>
      </c>
      <c r="E473" s="222">
        <v>0</v>
      </c>
      <c r="F473" s="222">
        <v>0</v>
      </c>
      <c r="G473" s="222">
        <v>0</v>
      </c>
      <c r="H473" s="222">
        <v>0</v>
      </c>
      <c r="I473" s="222">
        <v>0</v>
      </c>
      <c r="J473" s="498">
        <v>0</v>
      </c>
      <c r="K473" s="498">
        <v>0</v>
      </c>
      <c r="L473" s="223">
        <v>0</v>
      </c>
      <c r="M473" s="223">
        <v>109815.56</v>
      </c>
      <c r="N473" s="223">
        <v>109815.56</v>
      </c>
      <c r="O473" s="223">
        <v>109815.56</v>
      </c>
      <c r="P473" s="223">
        <v>0</v>
      </c>
      <c r="Q473" s="223">
        <f t="shared" si="99"/>
        <v>27453.89</v>
      </c>
      <c r="R473" s="351"/>
      <c r="S473" s="309"/>
      <c r="T473" s="309"/>
      <c r="U473" s="895"/>
      <c r="V473" s="16">
        <v>0</v>
      </c>
      <c r="W473" s="11">
        <v>0</v>
      </c>
      <c r="X473" s="17">
        <v>0</v>
      </c>
      <c r="Y473" s="16"/>
      <c r="Z473" s="11"/>
      <c r="AA473" s="17"/>
      <c r="AB473" s="16"/>
      <c r="AC473" s="11"/>
      <c r="AD473" s="17">
        <f t="shared" si="104"/>
        <v>0</v>
      </c>
      <c r="AE473" s="16">
        <v>0</v>
      </c>
      <c r="AF473" s="11">
        <v>0</v>
      </c>
      <c r="AG473" s="17">
        <v>0</v>
      </c>
      <c r="AH473" s="229">
        <f t="shared" si="101"/>
        <v>27453.89</v>
      </c>
      <c r="AI473" s="527"/>
      <c r="AJ473" s="16">
        <f t="shared" si="106"/>
        <v>0</v>
      </c>
    </row>
    <row r="474" spans="1:36" ht="11.25" customHeight="1">
      <c r="A474" s="219">
        <v>16500403</v>
      </c>
      <c r="B474" s="220"/>
      <c r="C474" s="287" t="s">
        <v>914</v>
      </c>
      <c r="D474" s="222">
        <v>0</v>
      </c>
      <c r="E474" s="222">
        <v>0</v>
      </c>
      <c r="F474" s="222">
        <v>0</v>
      </c>
      <c r="G474" s="222">
        <v>0</v>
      </c>
      <c r="H474" s="222">
        <v>0</v>
      </c>
      <c r="I474" s="222">
        <v>0</v>
      </c>
      <c r="J474" s="498">
        <v>0</v>
      </c>
      <c r="K474" s="498">
        <v>0</v>
      </c>
      <c r="L474" s="223">
        <v>0</v>
      </c>
      <c r="M474" s="223">
        <v>0</v>
      </c>
      <c r="N474" s="223">
        <v>0</v>
      </c>
      <c r="O474" s="223">
        <v>0</v>
      </c>
      <c r="P474" s="223">
        <v>0</v>
      </c>
      <c r="Q474" s="223">
        <f t="shared" si="99"/>
        <v>0</v>
      </c>
      <c r="R474" s="351"/>
      <c r="S474" s="309"/>
      <c r="T474" s="309"/>
      <c r="U474" s="895"/>
      <c r="V474" s="16">
        <v>0</v>
      </c>
      <c r="W474" s="11">
        <v>0</v>
      </c>
      <c r="X474" s="17">
        <v>0</v>
      </c>
      <c r="Y474" s="16"/>
      <c r="Z474" s="11"/>
      <c r="AA474" s="17"/>
      <c r="AB474" s="16"/>
      <c r="AC474" s="11"/>
      <c r="AD474" s="17">
        <f>SUM(AB474:AC474)</f>
        <v>0</v>
      </c>
      <c r="AE474" s="16">
        <v>0</v>
      </c>
      <c r="AF474" s="11">
        <v>0</v>
      </c>
      <c r="AG474" s="17">
        <v>0</v>
      </c>
      <c r="AH474" s="229">
        <f t="shared" si="101"/>
        <v>0</v>
      </c>
      <c r="AI474" s="527"/>
      <c r="AJ474" s="16">
        <f t="shared" si="106"/>
        <v>0</v>
      </c>
    </row>
    <row r="475" spans="1:36" ht="11.25" customHeight="1">
      <c r="A475" s="219">
        <v>16500411</v>
      </c>
      <c r="B475" s="220"/>
      <c r="C475" s="287" t="s">
        <v>1497</v>
      </c>
      <c r="D475" s="222">
        <v>0</v>
      </c>
      <c r="E475" s="222">
        <v>0</v>
      </c>
      <c r="F475" s="222">
        <v>0</v>
      </c>
      <c r="G475" s="222">
        <v>0</v>
      </c>
      <c r="H475" s="222">
        <v>0</v>
      </c>
      <c r="I475" s="222">
        <v>0</v>
      </c>
      <c r="J475" s="498">
        <v>0</v>
      </c>
      <c r="K475" s="498">
        <v>0</v>
      </c>
      <c r="L475" s="223">
        <v>0</v>
      </c>
      <c r="M475" s="223">
        <v>109815.57</v>
      </c>
      <c r="N475" s="223">
        <v>109815.57</v>
      </c>
      <c r="O475" s="223">
        <v>109815.57</v>
      </c>
      <c r="P475" s="223">
        <v>0</v>
      </c>
      <c r="Q475" s="223">
        <f t="shared" si="99"/>
        <v>27453.892500000002</v>
      </c>
      <c r="R475" s="351"/>
      <c r="S475" s="309"/>
      <c r="T475" s="309"/>
      <c r="U475" s="895"/>
      <c r="V475" s="16">
        <v>0</v>
      </c>
      <c r="W475" s="11">
        <v>0</v>
      </c>
      <c r="X475" s="17">
        <v>0</v>
      </c>
      <c r="Y475" s="16"/>
      <c r="Z475" s="11"/>
      <c r="AA475" s="17"/>
      <c r="AB475" s="16"/>
      <c r="AC475" s="11"/>
      <c r="AD475" s="17">
        <f t="shared" si="104"/>
        <v>0</v>
      </c>
      <c r="AE475" s="16">
        <v>0</v>
      </c>
      <c r="AF475" s="11">
        <v>0</v>
      </c>
      <c r="AG475" s="17">
        <v>0</v>
      </c>
      <c r="AH475" s="229">
        <f t="shared" si="101"/>
        <v>27453.892500000002</v>
      </c>
      <c r="AI475" s="527"/>
      <c r="AJ475" s="16">
        <f t="shared" si="106"/>
        <v>0</v>
      </c>
    </row>
    <row r="476" spans="1:36" ht="11.25" customHeight="1">
      <c r="A476" s="219">
        <v>16500413</v>
      </c>
      <c r="B476" s="288"/>
      <c r="C476" s="288" t="s">
        <v>2000</v>
      </c>
      <c r="D476" s="222">
        <v>111534.51</v>
      </c>
      <c r="E476" s="222">
        <v>74356.34</v>
      </c>
      <c r="F476" s="222">
        <v>37178.17</v>
      </c>
      <c r="G476" s="222">
        <v>0</v>
      </c>
      <c r="H476" s="222">
        <v>446744.04</v>
      </c>
      <c r="I476" s="222">
        <v>406130.95</v>
      </c>
      <c r="J476" s="498">
        <v>365517.86</v>
      </c>
      <c r="K476" s="498">
        <v>324904.77</v>
      </c>
      <c r="L476" s="223">
        <v>284291.68</v>
      </c>
      <c r="M476" s="223">
        <v>243678.59</v>
      </c>
      <c r="N476" s="223">
        <v>203065.5</v>
      </c>
      <c r="O476" s="223">
        <v>162452.41</v>
      </c>
      <c r="P476" s="223">
        <v>121839.32</v>
      </c>
      <c r="Q476" s="223">
        <f t="shared" si="99"/>
        <v>222083.93541666667</v>
      </c>
      <c r="R476" s="351"/>
      <c r="S476" s="309"/>
      <c r="T476" s="309"/>
      <c r="U476" s="895"/>
      <c r="V476" s="16">
        <v>0</v>
      </c>
      <c r="W476" s="11">
        <v>0</v>
      </c>
      <c r="X476" s="17">
        <v>0</v>
      </c>
      <c r="Y476" s="16"/>
      <c r="Z476" s="11"/>
      <c r="AA476" s="17"/>
      <c r="AB476" s="16"/>
      <c r="AC476" s="11"/>
      <c r="AD476" s="17">
        <f>SUM(AB476:AC476)</f>
        <v>0</v>
      </c>
      <c r="AE476" s="16">
        <v>0</v>
      </c>
      <c r="AF476" s="11">
        <v>0</v>
      </c>
      <c r="AG476" s="17">
        <v>0</v>
      </c>
      <c r="AH476" s="229">
        <f t="shared" si="101"/>
        <v>222083.93541666667</v>
      </c>
      <c r="AI476" s="527"/>
      <c r="AJ476" s="16">
        <f t="shared" si="106"/>
        <v>0</v>
      </c>
    </row>
    <row r="477" spans="1:36" ht="11.25" customHeight="1">
      <c r="A477" s="294">
        <v>16500433</v>
      </c>
      <c r="B477" s="295"/>
      <c r="C477" s="295" t="s">
        <v>2223</v>
      </c>
      <c r="D477" s="222">
        <v>85328.3</v>
      </c>
      <c r="E477" s="222">
        <v>56885.52</v>
      </c>
      <c r="F477" s="222">
        <v>374534.44</v>
      </c>
      <c r="G477" s="222">
        <v>346091.66</v>
      </c>
      <c r="H477" s="222">
        <v>317250.68</v>
      </c>
      <c r="I477" s="222">
        <v>299442.27</v>
      </c>
      <c r="J477" s="498">
        <v>270601.28999999998</v>
      </c>
      <c r="K477" s="498">
        <v>241760.31</v>
      </c>
      <c r="L477" s="223">
        <v>212919.33</v>
      </c>
      <c r="M477" s="223">
        <v>184078.35</v>
      </c>
      <c r="N477" s="223">
        <v>155237.37</v>
      </c>
      <c r="O477" s="223">
        <v>126396.39</v>
      </c>
      <c r="P477" s="223">
        <v>97555.41</v>
      </c>
      <c r="Q477" s="223">
        <f t="shared" si="99"/>
        <v>223053.28875000004</v>
      </c>
      <c r="R477" s="351"/>
      <c r="S477" s="309"/>
      <c r="T477" s="309"/>
      <c r="U477" s="895"/>
      <c r="V477" s="16">
        <v>0</v>
      </c>
      <c r="W477" s="11">
        <v>0</v>
      </c>
      <c r="X477" s="17">
        <v>0</v>
      </c>
      <c r="Y477" s="16"/>
      <c r="Z477" s="11"/>
      <c r="AA477" s="17"/>
      <c r="AB477" s="16"/>
      <c r="AC477" s="11"/>
      <c r="AD477" s="17">
        <f>SUM(AB477:AC477)</f>
        <v>0</v>
      </c>
      <c r="AE477" s="16">
        <v>0</v>
      </c>
      <c r="AF477" s="11">
        <v>0</v>
      </c>
      <c r="AG477" s="17">
        <v>0</v>
      </c>
      <c r="AH477" s="229">
        <f t="shared" si="101"/>
        <v>223053.28875000004</v>
      </c>
      <c r="AI477" s="527"/>
      <c r="AJ477" s="16">
        <f t="shared" si="106"/>
        <v>0</v>
      </c>
    </row>
    <row r="478" spans="1:36" ht="11.25" customHeight="1">
      <c r="A478" s="294">
        <v>16500443</v>
      </c>
      <c r="B478" s="295"/>
      <c r="C478" s="295" t="s">
        <v>2224</v>
      </c>
      <c r="D478" s="222">
        <v>78779.44</v>
      </c>
      <c r="E478" s="222">
        <v>52519.63</v>
      </c>
      <c r="F478" s="222">
        <v>26259.82</v>
      </c>
      <c r="G478" s="222">
        <v>0</v>
      </c>
      <c r="H478" s="222">
        <v>332100.36</v>
      </c>
      <c r="I478" s="222">
        <v>276750.32</v>
      </c>
      <c r="J478" s="498">
        <v>249075.3</v>
      </c>
      <c r="K478" s="498">
        <v>221400.28</v>
      </c>
      <c r="L478" s="223">
        <v>193725.26</v>
      </c>
      <c r="M478" s="223">
        <v>166050.23999999999</v>
      </c>
      <c r="N478" s="223">
        <v>138375.22</v>
      </c>
      <c r="O478" s="223">
        <v>110700.2</v>
      </c>
      <c r="P478" s="223">
        <v>83025.179999999993</v>
      </c>
      <c r="Q478" s="223">
        <f t="shared" si="99"/>
        <v>153988.245</v>
      </c>
      <c r="R478" s="351"/>
      <c r="S478" s="309"/>
      <c r="T478" s="309"/>
      <c r="U478" s="895"/>
      <c r="V478" s="16">
        <v>0</v>
      </c>
      <c r="W478" s="11">
        <v>0</v>
      </c>
      <c r="X478" s="17">
        <v>0</v>
      </c>
      <c r="Y478" s="16"/>
      <c r="Z478" s="11"/>
      <c r="AA478" s="17"/>
      <c r="AB478" s="16"/>
      <c r="AC478" s="11"/>
      <c r="AD478" s="17">
        <f>SUM(AB478:AC478)</f>
        <v>0</v>
      </c>
      <c r="AE478" s="16">
        <v>0</v>
      </c>
      <c r="AF478" s="11">
        <v>0</v>
      </c>
      <c r="AG478" s="17">
        <v>0</v>
      </c>
      <c r="AH478" s="229">
        <f t="shared" si="101"/>
        <v>153988.245</v>
      </c>
      <c r="AI478" s="527"/>
      <c r="AJ478" s="16">
        <f t="shared" si="106"/>
        <v>0</v>
      </c>
    </row>
    <row r="479" spans="1:36" ht="11.25" customHeight="1">
      <c r="A479" s="294">
        <v>16500453</v>
      </c>
      <c r="B479" s="295"/>
      <c r="C479" s="295" t="s">
        <v>2225</v>
      </c>
      <c r="D479" s="222">
        <v>0</v>
      </c>
      <c r="E479" s="222">
        <v>0</v>
      </c>
      <c r="F479" s="222">
        <v>0</v>
      </c>
      <c r="G479" s="222">
        <v>0</v>
      </c>
      <c r="H479" s="222">
        <v>0</v>
      </c>
      <c r="I479" s="222">
        <v>0</v>
      </c>
      <c r="J479" s="498">
        <v>0</v>
      </c>
      <c r="K479" s="498">
        <v>0</v>
      </c>
      <c r="L479" s="223">
        <v>0</v>
      </c>
      <c r="M479" s="223">
        <v>0</v>
      </c>
      <c r="N479" s="223">
        <v>0</v>
      </c>
      <c r="O479" s="223">
        <v>0</v>
      </c>
      <c r="P479" s="223">
        <v>0</v>
      </c>
      <c r="Q479" s="223">
        <f t="shared" si="99"/>
        <v>0</v>
      </c>
      <c r="R479" s="351"/>
      <c r="S479" s="309"/>
      <c r="T479" s="309"/>
      <c r="U479" s="895"/>
      <c r="V479" s="16">
        <v>0</v>
      </c>
      <c r="W479" s="11">
        <v>0</v>
      </c>
      <c r="X479" s="17">
        <v>0</v>
      </c>
      <c r="Y479" s="16"/>
      <c r="Z479" s="11"/>
      <c r="AA479" s="17"/>
      <c r="AB479" s="16"/>
      <c r="AC479" s="11"/>
      <c r="AD479" s="17">
        <f>SUM(AB479:AC479)</f>
        <v>0</v>
      </c>
      <c r="AE479" s="16">
        <v>0</v>
      </c>
      <c r="AF479" s="11">
        <v>0</v>
      </c>
      <c r="AG479" s="17">
        <v>0</v>
      </c>
      <c r="AH479" s="229">
        <f t="shared" si="101"/>
        <v>0</v>
      </c>
      <c r="AI479" s="527"/>
      <c r="AJ479" s="16">
        <f t="shared" si="106"/>
        <v>0</v>
      </c>
    </row>
    <row r="480" spans="1:36" ht="11.25" customHeight="1">
      <c r="A480" s="219">
        <v>16500461</v>
      </c>
      <c r="B480" s="220"/>
      <c r="C480" s="287" t="s">
        <v>53</v>
      </c>
      <c r="D480" s="222">
        <v>0</v>
      </c>
      <c r="E480" s="222">
        <v>0</v>
      </c>
      <c r="F480" s="222">
        <v>0</v>
      </c>
      <c r="G480" s="222">
        <v>0</v>
      </c>
      <c r="H480" s="222">
        <v>0</v>
      </c>
      <c r="I480" s="222">
        <v>0</v>
      </c>
      <c r="J480" s="498">
        <v>0</v>
      </c>
      <c r="K480" s="498">
        <v>0</v>
      </c>
      <c r="L480" s="223">
        <v>0</v>
      </c>
      <c r="M480" s="223">
        <v>0</v>
      </c>
      <c r="N480" s="223">
        <v>0</v>
      </c>
      <c r="O480" s="223">
        <v>0</v>
      </c>
      <c r="P480" s="223">
        <v>0</v>
      </c>
      <c r="Q480" s="223">
        <f t="shared" si="99"/>
        <v>0</v>
      </c>
      <c r="R480" s="351"/>
      <c r="S480" s="309"/>
      <c r="T480" s="309"/>
      <c r="U480" s="895"/>
      <c r="V480" s="16">
        <v>0</v>
      </c>
      <c r="W480" s="11">
        <v>0</v>
      </c>
      <c r="X480" s="17">
        <v>0</v>
      </c>
      <c r="Y480" s="16"/>
      <c r="Z480" s="11"/>
      <c r="AA480" s="17"/>
      <c r="AB480" s="16"/>
      <c r="AC480" s="11"/>
      <c r="AD480" s="17">
        <f t="shared" si="104"/>
        <v>0</v>
      </c>
      <c r="AE480" s="16">
        <v>0</v>
      </c>
      <c r="AF480" s="11">
        <v>0</v>
      </c>
      <c r="AG480" s="17">
        <v>0</v>
      </c>
      <c r="AH480" s="229">
        <f t="shared" si="101"/>
        <v>0</v>
      </c>
      <c r="AI480" s="527"/>
      <c r="AJ480" s="16">
        <f t="shared" si="106"/>
        <v>0</v>
      </c>
    </row>
    <row r="481" spans="1:36" ht="11.25" customHeight="1">
      <c r="A481" s="219">
        <v>16500471</v>
      </c>
      <c r="B481" s="220"/>
      <c r="C481" s="287" t="s">
        <v>874</v>
      </c>
      <c r="D481" s="222">
        <v>0</v>
      </c>
      <c r="E481" s="222">
        <v>0</v>
      </c>
      <c r="F481" s="222">
        <v>0</v>
      </c>
      <c r="G481" s="222">
        <v>0</v>
      </c>
      <c r="H481" s="222">
        <v>0</v>
      </c>
      <c r="I481" s="222">
        <v>0</v>
      </c>
      <c r="J481" s="498">
        <v>0</v>
      </c>
      <c r="K481" s="498">
        <v>0</v>
      </c>
      <c r="L481" s="223">
        <v>0</v>
      </c>
      <c r="M481" s="223">
        <v>0</v>
      </c>
      <c r="N481" s="223">
        <v>0</v>
      </c>
      <c r="O481" s="223">
        <v>0</v>
      </c>
      <c r="P481" s="223">
        <v>0</v>
      </c>
      <c r="Q481" s="223">
        <f t="shared" si="99"/>
        <v>0</v>
      </c>
      <c r="R481" s="351"/>
      <c r="S481" s="309"/>
      <c r="T481" s="309"/>
      <c r="U481" s="895"/>
      <c r="V481" s="16">
        <v>0</v>
      </c>
      <c r="W481" s="11">
        <v>0</v>
      </c>
      <c r="X481" s="17">
        <v>0</v>
      </c>
      <c r="Y481" s="16"/>
      <c r="Z481" s="11"/>
      <c r="AA481" s="17"/>
      <c r="AB481" s="16"/>
      <c r="AC481" s="11"/>
      <c r="AD481" s="17">
        <f t="shared" si="104"/>
        <v>0</v>
      </c>
      <c r="AE481" s="16">
        <v>0</v>
      </c>
      <c r="AF481" s="11">
        <v>0</v>
      </c>
      <c r="AG481" s="17">
        <v>0</v>
      </c>
      <c r="AH481" s="229">
        <f t="shared" si="101"/>
        <v>0</v>
      </c>
      <c r="AI481" s="527"/>
      <c r="AJ481" s="16">
        <f t="shared" si="106"/>
        <v>0</v>
      </c>
    </row>
    <row r="482" spans="1:36" ht="11.25" customHeight="1">
      <c r="A482" s="219">
        <v>16500473</v>
      </c>
      <c r="B482" s="220"/>
      <c r="C482" s="287" t="s">
        <v>963</v>
      </c>
      <c r="D482" s="222">
        <v>0</v>
      </c>
      <c r="E482" s="222">
        <v>0</v>
      </c>
      <c r="F482" s="222">
        <v>0</v>
      </c>
      <c r="G482" s="222">
        <v>0</v>
      </c>
      <c r="H482" s="222">
        <v>0</v>
      </c>
      <c r="I482" s="222">
        <v>0</v>
      </c>
      <c r="J482" s="498">
        <v>0</v>
      </c>
      <c r="K482" s="498">
        <v>0</v>
      </c>
      <c r="L482" s="223">
        <v>0</v>
      </c>
      <c r="M482" s="223">
        <v>0</v>
      </c>
      <c r="N482" s="223">
        <v>0</v>
      </c>
      <c r="O482" s="223">
        <v>0</v>
      </c>
      <c r="P482" s="223">
        <v>0</v>
      </c>
      <c r="Q482" s="223">
        <f t="shared" si="99"/>
        <v>0</v>
      </c>
      <c r="R482" s="351"/>
      <c r="S482" s="309"/>
      <c r="T482" s="309"/>
      <c r="U482" s="895"/>
      <c r="V482" s="16">
        <v>0</v>
      </c>
      <c r="W482" s="11">
        <v>0</v>
      </c>
      <c r="X482" s="17">
        <v>0</v>
      </c>
      <c r="Y482" s="16"/>
      <c r="Z482" s="11"/>
      <c r="AA482" s="17"/>
      <c r="AB482" s="16"/>
      <c r="AC482" s="11"/>
      <c r="AD482" s="17">
        <f>SUM(AB482:AC482)</f>
        <v>0</v>
      </c>
      <c r="AE482" s="16">
        <v>0</v>
      </c>
      <c r="AF482" s="11">
        <v>0</v>
      </c>
      <c r="AG482" s="17">
        <v>0</v>
      </c>
      <c r="AH482" s="229">
        <f t="shared" si="101"/>
        <v>0</v>
      </c>
      <c r="AI482" s="527"/>
      <c r="AJ482" s="16">
        <f t="shared" si="106"/>
        <v>0</v>
      </c>
    </row>
    <row r="483" spans="1:36" ht="11.25" customHeight="1">
      <c r="A483" s="219" t="s">
        <v>3648</v>
      </c>
      <c r="B483" s="220"/>
      <c r="C483" s="287" t="s">
        <v>3629</v>
      </c>
      <c r="D483" s="222"/>
      <c r="E483" s="222"/>
      <c r="F483" s="222"/>
      <c r="G483" s="222"/>
      <c r="H483" s="222"/>
      <c r="I483" s="222"/>
      <c r="J483" s="498"/>
      <c r="K483" s="498"/>
      <c r="L483" s="223"/>
      <c r="M483" s="223"/>
      <c r="N483" s="223"/>
      <c r="O483" s="223"/>
      <c r="P483" s="223">
        <v>80439.64</v>
      </c>
      <c r="Q483" s="223">
        <f t="shared" si="99"/>
        <v>3351.6516666666666</v>
      </c>
      <c r="R483" s="351"/>
      <c r="S483" s="309"/>
      <c r="T483" s="309"/>
      <c r="U483" s="895"/>
      <c r="V483" s="16">
        <v>0</v>
      </c>
      <c r="W483" s="11">
        <v>0</v>
      </c>
      <c r="X483" s="17">
        <v>0</v>
      </c>
      <c r="Y483" s="16"/>
      <c r="Z483" s="11"/>
      <c r="AA483" s="17"/>
      <c r="AB483" s="16"/>
      <c r="AC483" s="11"/>
      <c r="AD483" s="17">
        <f>SUM(AB483:AC483)</f>
        <v>0</v>
      </c>
      <c r="AE483" s="16">
        <v>0</v>
      </c>
      <c r="AF483" s="11">
        <v>0</v>
      </c>
      <c r="AG483" s="17">
        <v>0</v>
      </c>
      <c r="AH483" s="229">
        <f t="shared" si="101"/>
        <v>3351.6516666666666</v>
      </c>
      <c r="AI483" s="527"/>
      <c r="AJ483" s="16">
        <f t="shared" si="106"/>
        <v>0</v>
      </c>
    </row>
    <row r="484" spans="1:36" ht="11.25" customHeight="1">
      <c r="A484" s="219">
        <v>16500501</v>
      </c>
      <c r="B484" s="220"/>
      <c r="C484" s="287" t="s">
        <v>1564</v>
      </c>
      <c r="D484" s="222">
        <v>0</v>
      </c>
      <c r="E484" s="222">
        <v>0</v>
      </c>
      <c r="F484" s="222">
        <v>0</v>
      </c>
      <c r="G484" s="222">
        <v>0</v>
      </c>
      <c r="H484" s="222">
        <v>0</v>
      </c>
      <c r="I484" s="222">
        <v>0</v>
      </c>
      <c r="J484" s="498">
        <v>0</v>
      </c>
      <c r="K484" s="498">
        <v>0</v>
      </c>
      <c r="L484" s="223">
        <v>0</v>
      </c>
      <c r="M484" s="223">
        <v>0</v>
      </c>
      <c r="N484" s="223">
        <v>0</v>
      </c>
      <c r="O484" s="223">
        <v>0</v>
      </c>
      <c r="P484" s="223">
        <v>0</v>
      </c>
      <c r="Q484" s="223">
        <f t="shared" si="99"/>
        <v>0</v>
      </c>
      <c r="R484" s="351"/>
      <c r="S484" s="309"/>
      <c r="T484" s="309"/>
      <c r="U484" s="895"/>
      <c r="V484" s="16">
        <v>0</v>
      </c>
      <c r="W484" s="11">
        <v>0</v>
      </c>
      <c r="X484" s="17">
        <v>0</v>
      </c>
      <c r="Y484" s="16"/>
      <c r="Z484" s="11"/>
      <c r="AA484" s="17"/>
      <c r="AB484" s="16"/>
      <c r="AC484" s="11"/>
      <c r="AD484" s="17">
        <f t="shared" si="104"/>
        <v>0</v>
      </c>
      <c r="AE484" s="16">
        <v>0</v>
      </c>
      <c r="AF484" s="11">
        <v>0</v>
      </c>
      <c r="AG484" s="17">
        <v>0</v>
      </c>
      <c r="AH484" s="229">
        <f t="shared" ref="AH484:AH497" si="107">Q484</f>
        <v>0</v>
      </c>
      <c r="AI484" s="527"/>
      <c r="AJ484" s="16">
        <f t="shared" si="106"/>
        <v>0</v>
      </c>
    </row>
    <row r="485" spans="1:36" ht="11.25" customHeight="1">
      <c r="A485" s="219">
        <v>16500532</v>
      </c>
      <c r="B485" s="220"/>
      <c r="C485" s="287" t="s">
        <v>2822</v>
      </c>
      <c r="D485" s="222">
        <v>2686131.25</v>
      </c>
      <c r="E485" s="222">
        <v>3058256.25</v>
      </c>
      <c r="F485" s="222">
        <v>2635943.75</v>
      </c>
      <c r="G485" s="222">
        <v>0</v>
      </c>
      <c r="H485" s="222">
        <v>0</v>
      </c>
      <c r="I485" s="222">
        <v>0</v>
      </c>
      <c r="J485" s="498">
        <v>0</v>
      </c>
      <c r="K485" s="498">
        <v>0</v>
      </c>
      <c r="L485" s="223">
        <v>0</v>
      </c>
      <c r="M485" s="223">
        <v>0</v>
      </c>
      <c r="N485" s="223">
        <v>0</v>
      </c>
      <c r="O485" s="223">
        <v>0</v>
      </c>
      <c r="P485" s="223">
        <v>0</v>
      </c>
      <c r="Q485" s="223">
        <f t="shared" si="99"/>
        <v>586438.80208333337</v>
      </c>
      <c r="R485" s="351"/>
      <c r="S485" s="309"/>
      <c r="T485" s="309"/>
      <c r="U485" s="895"/>
      <c r="V485" s="16">
        <v>0</v>
      </c>
      <c r="W485" s="11">
        <v>0</v>
      </c>
      <c r="X485" s="17">
        <v>0</v>
      </c>
      <c r="Y485" s="16"/>
      <c r="Z485" s="11"/>
      <c r="AA485" s="17"/>
      <c r="AB485" s="16"/>
      <c r="AC485" s="11"/>
      <c r="AD485" s="17">
        <f t="shared" ref="AD485" si="108">SUM(AB485:AC485)</f>
        <v>0</v>
      </c>
      <c r="AE485" s="16">
        <v>0</v>
      </c>
      <c r="AF485" s="11">
        <v>0</v>
      </c>
      <c r="AG485" s="17">
        <v>0</v>
      </c>
      <c r="AH485" s="229">
        <f t="shared" si="107"/>
        <v>586438.80208333337</v>
      </c>
      <c r="AI485" s="527"/>
      <c r="AJ485" s="16">
        <f t="shared" si="106"/>
        <v>0</v>
      </c>
    </row>
    <row r="486" spans="1:36" ht="11.25" customHeight="1">
      <c r="A486" s="219">
        <v>16500551</v>
      </c>
      <c r="B486" s="220"/>
      <c r="C486" s="287" t="s">
        <v>772</v>
      </c>
      <c r="D486" s="222">
        <v>0</v>
      </c>
      <c r="E486" s="222">
        <v>0</v>
      </c>
      <c r="F486" s="222">
        <v>0</v>
      </c>
      <c r="G486" s="222">
        <v>0</v>
      </c>
      <c r="H486" s="222">
        <v>0</v>
      </c>
      <c r="I486" s="222">
        <v>0</v>
      </c>
      <c r="J486" s="498">
        <v>0</v>
      </c>
      <c r="K486" s="498">
        <v>0</v>
      </c>
      <c r="L486" s="223">
        <v>0</v>
      </c>
      <c r="M486" s="223">
        <v>0</v>
      </c>
      <c r="N486" s="223">
        <v>0</v>
      </c>
      <c r="O486" s="223">
        <v>0</v>
      </c>
      <c r="P486" s="223">
        <v>0</v>
      </c>
      <c r="Q486" s="223">
        <f t="shared" si="99"/>
        <v>0</v>
      </c>
      <c r="R486" s="351"/>
      <c r="S486" s="309"/>
      <c r="T486" s="309"/>
      <c r="U486" s="895"/>
      <c r="V486" s="16">
        <v>0</v>
      </c>
      <c r="W486" s="11">
        <v>0</v>
      </c>
      <c r="X486" s="17">
        <v>0</v>
      </c>
      <c r="Y486" s="16"/>
      <c r="Z486" s="11"/>
      <c r="AA486" s="17"/>
      <c r="AB486" s="16"/>
      <c r="AC486" s="11"/>
      <c r="AD486" s="17">
        <f t="shared" si="104"/>
        <v>0</v>
      </c>
      <c r="AE486" s="16">
        <v>0</v>
      </c>
      <c r="AF486" s="11">
        <v>0</v>
      </c>
      <c r="AG486" s="17">
        <v>0</v>
      </c>
      <c r="AH486" s="229">
        <f t="shared" si="107"/>
        <v>0</v>
      </c>
      <c r="AI486" s="527"/>
      <c r="AJ486" s="16">
        <f t="shared" si="106"/>
        <v>0</v>
      </c>
    </row>
    <row r="487" spans="1:36" ht="11.25" customHeight="1">
      <c r="A487" s="219">
        <v>16500553</v>
      </c>
      <c r="B487" s="220"/>
      <c r="C487" s="287" t="s">
        <v>1565</v>
      </c>
      <c r="D487" s="222">
        <v>0</v>
      </c>
      <c r="E487" s="222">
        <v>0</v>
      </c>
      <c r="F487" s="222">
        <v>0</v>
      </c>
      <c r="G487" s="222">
        <v>0</v>
      </c>
      <c r="H487" s="222">
        <v>0</v>
      </c>
      <c r="I487" s="222">
        <v>0</v>
      </c>
      <c r="J487" s="498">
        <v>0</v>
      </c>
      <c r="K487" s="498">
        <v>0</v>
      </c>
      <c r="L487" s="223">
        <v>0</v>
      </c>
      <c r="M487" s="223">
        <v>0</v>
      </c>
      <c r="N487" s="223">
        <v>0</v>
      </c>
      <c r="O487" s="223">
        <v>81120.5</v>
      </c>
      <c r="P487" s="223">
        <v>0</v>
      </c>
      <c r="Q487" s="223">
        <f t="shared" si="99"/>
        <v>6760.041666666667</v>
      </c>
      <c r="R487" s="351"/>
      <c r="S487" s="309"/>
      <c r="T487" s="309"/>
      <c r="U487" s="895"/>
      <c r="V487" s="16">
        <v>0</v>
      </c>
      <c r="W487" s="11">
        <v>0</v>
      </c>
      <c r="X487" s="17">
        <v>0</v>
      </c>
      <c r="Y487" s="16"/>
      <c r="Z487" s="11"/>
      <c r="AA487" s="17"/>
      <c r="AB487" s="16"/>
      <c r="AC487" s="11"/>
      <c r="AD487" s="17">
        <f t="shared" si="104"/>
        <v>0</v>
      </c>
      <c r="AE487" s="16">
        <v>0</v>
      </c>
      <c r="AF487" s="11">
        <v>0</v>
      </c>
      <c r="AG487" s="17">
        <v>0</v>
      </c>
      <c r="AH487" s="229">
        <f t="shared" si="107"/>
        <v>6760.041666666667</v>
      </c>
      <c r="AI487" s="527"/>
      <c r="AJ487" s="16">
        <f t="shared" si="106"/>
        <v>0</v>
      </c>
    </row>
    <row r="488" spans="1:36" ht="11.25" customHeight="1">
      <c r="A488" s="219">
        <v>16500563</v>
      </c>
      <c r="B488" s="220"/>
      <c r="C488" s="287" t="s">
        <v>758</v>
      </c>
      <c r="D488" s="222">
        <v>36509.24</v>
      </c>
      <c r="E488" s="222">
        <v>24339.45</v>
      </c>
      <c r="F488" s="222">
        <v>12169.66</v>
      </c>
      <c r="G488" s="222">
        <v>150191.37</v>
      </c>
      <c r="H488" s="222">
        <v>137675.43</v>
      </c>
      <c r="I488" s="222">
        <v>125159.49</v>
      </c>
      <c r="J488" s="498">
        <v>112643.55</v>
      </c>
      <c r="K488" s="498">
        <v>100127.61</v>
      </c>
      <c r="L488" s="223">
        <v>87611.67</v>
      </c>
      <c r="M488" s="223">
        <v>75095.73</v>
      </c>
      <c r="N488" s="223">
        <v>62579.79</v>
      </c>
      <c r="O488" s="223">
        <v>50063.85</v>
      </c>
      <c r="P488" s="223">
        <v>37547.910000000003</v>
      </c>
      <c r="Q488" s="223">
        <f t="shared" si="99"/>
        <v>81223.847916666666</v>
      </c>
      <c r="R488" s="351"/>
      <c r="S488" s="309"/>
      <c r="T488" s="309"/>
      <c r="U488" s="895"/>
      <c r="V488" s="16">
        <v>0</v>
      </c>
      <c r="W488" s="11">
        <v>0</v>
      </c>
      <c r="X488" s="17">
        <v>0</v>
      </c>
      <c r="Y488" s="16"/>
      <c r="Z488" s="11"/>
      <c r="AA488" s="17"/>
      <c r="AB488" s="16"/>
      <c r="AC488" s="11"/>
      <c r="AD488" s="17">
        <f t="shared" si="104"/>
        <v>0</v>
      </c>
      <c r="AE488" s="16">
        <v>0</v>
      </c>
      <c r="AF488" s="11">
        <v>0</v>
      </c>
      <c r="AG488" s="17">
        <v>0</v>
      </c>
      <c r="AH488" s="229">
        <f t="shared" si="107"/>
        <v>81223.847916666666</v>
      </c>
      <c r="AI488" s="527"/>
      <c r="AJ488" s="16">
        <f t="shared" si="106"/>
        <v>0</v>
      </c>
    </row>
    <row r="489" spans="1:36" ht="11.25" customHeight="1">
      <c r="A489" s="219">
        <v>16500573</v>
      </c>
      <c r="B489" s="220"/>
      <c r="C489" s="287" t="s">
        <v>203</v>
      </c>
      <c r="D489" s="222">
        <v>0</v>
      </c>
      <c r="E489" s="222">
        <v>0</v>
      </c>
      <c r="F489" s="222">
        <v>0</v>
      </c>
      <c r="G489" s="222">
        <v>0</v>
      </c>
      <c r="H489" s="222">
        <v>0</v>
      </c>
      <c r="I489" s="222">
        <v>0</v>
      </c>
      <c r="J489" s="498">
        <v>0</v>
      </c>
      <c r="K489" s="498">
        <v>0</v>
      </c>
      <c r="L489" s="223">
        <v>0</v>
      </c>
      <c r="M489" s="223">
        <v>0</v>
      </c>
      <c r="N489" s="223">
        <v>0</v>
      </c>
      <c r="O489" s="223">
        <v>0</v>
      </c>
      <c r="P489" s="223">
        <v>0</v>
      </c>
      <c r="Q489" s="223">
        <f t="shared" si="99"/>
        <v>0</v>
      </c>
      <c r="R489" s="351"/>
      <c r="S489" s="309"/>
      <c r="T489" s="309"/>
      <c r="U489" s="895"/>
      <c r="V489" s="16">
        <v>0</v>
      </c>
      <c r="W489" s="11">
        <v>0</v>
      </c>
      <c r="X489" s="17">
        <v>0</v>
      </c>
      <c r="Y489" s="16"/>
      <c r="Z489" s="11"/>
      <c r="AA489" s="17"/>
      <c r="AB489" s="16"/>
      <c r="AC489" s="11"/>
      <c r="AD489" s="17">
        <f t="shared" si="104"/>
        <v>0</v>
      </c>
      <c r="AE489" s="16">
        <v>0</v>
      </c>
      <c r="AF489" s="11">
        <v>0</v>
      </c>
      <c r="AG489" s="17">
        <v>0</v>
      </c>
      <c r="AH489" s="229">
        <f t="shared" si="107"/>
        <v>0</v>
      </c>
      <c r="AI489" s="527"/>
      <c r="AJ489" s="16">
        <f t="shared" si="106"/>
        <v>0</v>
      </c>
    </row>
    <row r="490" spans="1:36" ht="11.25" customHeight="1">
      <c r="A490" s="219">
        <v>16500581</v>
      </c>
      <c r="B490" s="220"/>
      <c r="C490" s="287" t="s">
        <v>1908</v>
      </c>
      <c r="D490" s="222">
        <v>0</v>
      </c>
      <c r="E490" s="222">
        <v>0</v>
      </c>
      <c r="F490" s="222">
        <v>0</v>
      </c>
      <c r="G490" s="222">
        <v>0</v>
      </c>
      <c r="H490" s="222">
        <v>0</v>
      </c>
      <c r="I490" s="222">
        <v>0</v>
      </c>
      <c r="J490" s="498">
        <v>0</v>
      </c>
      <c r="K490" s="498">
        <v>0</v>
      </c>
      <c r="L490" s="223">
        <v>0</v>
      </c>
      <c r="M490" s="223">
        <v>0</v>
      </c>
      <c r="N490" s="223">
        <v>0</v>
      </c>
      <c r="O490" s="223">
        <v>0</v>
      </c>
      <c r="P490" s="223">
        <v>0</v>
      </c>
      <c r="Q490" s="223">
        <f t="shared" si="99"/>
        <v>0</v>
      </c>
      <c r="R490" s="351"/>
      <c r="S490" s="309"/>
      <c r="T490" s="309"/>
      <c r="U490" s="895"/>
      <c r="V490" s="16">
        <v>0</v>
      </c>
      <c r="W490" s="11">
        <v>0</v>
      </c>
      <c r="X490" s="17">
        <v>0</v>
      </c>
      <c r="Y490" s="16"/>
      <c r="Z490" s="11"/>
      <c r="AA490" s="17"/>
      <c r="AB490" s="16"/>
      <c r="AC490" s="11"/>
      <c r="AD490" s="17">
        <f t="shared" si="104"/>
        <v>0</v>
      </c>
      <c r="AE490" s="16">
        <v>0</v>
      </c>
      <c r="AF490" s="11">
        <v>0</v>
      </c>
      <c r="AG490" s="17">
        <v>0</v>
      </c>
      <c r="AH490" s="229">
        <f t="shared" si="107"/>
        <v>0</v>
      </c>
      <c r="AI490" s="527"/>
      <c r="AJ490" s="16">
        <f t="shared" si="106"/>
        <v>0</v>
      </c>
    </row>
    <row r="491" spans="1:36" ht="11.25" customHeight="1">
      <c r="A491" s="219">
        <v>16500582</v>
      </c>
      <c r="B491" s="220"/>
      <c r="C491" s="287" t="s">
        <v>1909</v>
      </c>
      <c r="D491" s="222">
        <v>0</v>
      </c>
      <c r="E491" s="222">
        <v>0</v>
      </c>
      <c r="F491" s="222">
        <v>0</v>
      </c>
      <c r="G491" s="222">
        <v>0</v>
      </c>
      <c r="H491" s="222">
        <v>0</v>
      </c>
      <c r="I491" s="222">
        <v>0</v>
      </c>
      <c r="J491" s="498">
        <v>0</v>
      </c>
      <c r="K491" s="498">
        <v>0</v>
      </c>
      <c r="L491" s="223">
        <v>0</v>
      </c>
      <c r="M491" s="223">
        <v>0</v>
      </c>
      <c r="N491" s="223">
        <v>0</v>
      </c>
      <c r="O491" s="223">
        <v>0</v>
      </c>
      <c r="P491" s="223">
        <v>0</v>
      </c>
      <c r="Q491" s="223">
        <f t="shared" si="99"/>
        <v>0</v>
      </c>
      <c r="R491" s="351"/>
      <c r="S491" s="309"/>
      <c r="T491" s="309"/>
      <c r="U491" s="895"/>
      <c r="V491" s="16">
        <v>0</v>
      </c>
      <c r="W491" s="11">
        <v>0</v>
      </c>
      <c r="X491" s="17">
        <v>0</v>
      </c>
      <c r="Y491" s="16"/>
      <c r="Z491" s="11"/>
      <c r="AA491" s="17"/>
      <c r="AB491" s="16"/>
      <c r="AC491" s="11"/>
      <c r="AD491" s="17">
        <f t="shared" si="104"/>
        <v>0</v>
      </c>
      <c r="AE491" s="16">
        <v>0</v>
      </c>
      <c r="AF491" s="11">
        <v>0</v>
      </c>
      <c r="AG491" s="17">
        <v>0</v>
      </c>
      <c r="AH491" s="229">
        <f t="shared" si="107"/>
        <v>0</v>
      </c>
      <c r="AI491" s="527"/>
      <c r="AJ491" s="16">
        <f t="shared" si="106"/>
        <v>0</v>
      </c>
    </row>
    <row r="492" spans="1:36" ht="11.25" customHeight="1">
      <c r="A492" s="219">
        <v>16500583</v>
      </c>
      <c r="B492" s="220"/>
      <c r="C492" s="287" t="s">
        <v>1067</v>
      </c>
      <c r="D492" s="222">
        <v>43285.64</v>
      </c>
      <c r="E492" s="222">
        <v>31861.78</v>
      </c>
      <c r="F492" s="222">
        <v>20437.919999999998</v>
      </c>
      <c r="G492" s="222">
        <v>0</v>
      </c>
      <c r="H492" s="222">
        <v>4740</v>
      </c>
      <c r="I492" s="222">
        <v>246874.79</v>
      </c>
      <c r="J492" s="498">
        <v>222187.31</v>
      </c>
      <c r="K492" s="498">
        <v>197499.83</v>
      </c>
      <c r="L492" s="223">
        <v>172812.35</v>
      </c>
      <c r="M492" s="223">
        <v>148124.87</v>
      </c>
      <c r="N492" s="223">
        <v>123437.39</v>
      </c>
      <c r="O492" s="223">
        <v>98749.91</v>
      </c>
      <c r="P492" s="223">
        <v>74062.429999999993</v>
      </c>
      <c r="Q492" s="223">
        <f t="shared" si="99"/>
        <v>110450.01541666665</v>
      </c>
      <c r="R492" s="351"/>
      <c r="S492" s="309"/>
      <c r="T492" s="309"/>
      <c r="U492" s="895"/>
      <c r="V492" s="16">
        <v>0</v>
      </c>
      <c r="W492" s="11">
        <v>0</v>
      </c>
      <c r="X492" s="17">
        <v>0</v>
      </c>
      <c r="Y492" s="16"/>
      <c r="Z492" s="11"/>
      <c r="AA492" s="17"/>
      <c r="AB492" s="16"/>
      <c r="AC492" s="11"/>
      <c r="AD492" s="17">
        <f>SUM(AB492:AC492)</f>
        <v>0</v>
      </c>
      <c r="AE492" s="16">
        <v>0</v>
      </c>
      <c r="AF492" s="11">
        <v>0</v>
      </c>
      <c r="AG492" s="17">
        <v>0</v>
      </c>
      <c r="AH492" s="229">
        <f t="shared" si="107"/>
        <v>110450.01541666665</v>
      </c>
      <c r="AI492" s="527"/>
      <c r="AJ492" s="16">
        <f t="shared" si="106"/>
        <v>0</v>
      </c>
    </row>
    <row r="493" spans="1:36" ht="11.25" customHeight="1">
      <c r="A493" s="220">
        <v>16500591</v>
      </c>
      <c r="B493" s="220"/>
      <c r="C493" s="287" t="s">
        <v>959</v>
      </c>
      <c r="D493" s="222">
        <v>283987.14</v>
      </c>
      <c r="E493" s="222">
        <v>283987.14</v>
      </c>
      <c r="F493" s="222">
        <v>283987.14</v>
      </c>
      <c r="G493" s="222">
        <v>0</v>
      </c>
      <c r="H493" s="222">
        <v>0</v>
      </c>
      <c r="I493" s="222">
        <v>0</v>
      </c>
      <c r="J493" s="498">
        <v>0</v>
      </c>
      <c r="K493" s="498">
        <v>0</v>
      </c>
      <c r="L493" s="223">
        <v>0</v>
      </c>
      <c r="M493" s="223">
        <v>0</v>
      </c>
      <c r="N493" s="223">
        <v>0</v>
      </c>
      <c r="O493" s="223">
        <v>0</v>
      </c>
      <c r="P493" s="223">
        <v>0</v>
      </c>
      <c r="Q493" s="223">
        <f t="shared" si="99"/>
        <v>59163.98750000001</v>
      </c>
      <c r="R493" s="351"/>
      <c r="S493" s="309"/>
      <c r="T493" s="309"/>
      <c r="U493" s="895"/>
      <c r="V493" s="16">
        <v>0</v>
      </c>
      <c r="W493" s="11">
        <v>0</v>
      </c>
      <c r="X493" s="17">
        <v>0</v>
      </c>
      <c r="Y493" s="16"/>
      <c r="Z493" s="11"/>
      <c r="AA493" s="17"/>
      <c r="AB493" s="16"/>
      <c r="AC493" s="11"/>
      <c r="AD493" s="17">
        <f t="shared" si="104"/>
        <v>0</v>
      </c>
      <c r="AE493" s="16">
        <v>0</v>
      </c>
      <c r="AF493" s="11">
        <v>0</v>
      </c>
      <c r="AG493" s="17">
        <v>0</v>
      </c>
      <c r="AH493" s="229">
        <f t="shared" si="107"/>
        <v>59163.98750000001</v>
      </c>
      <c r="AI493" s="527"/>
      <c r="AJ493" s="16">
        <f t="shared" si="106"/>
        <v>0</v>
      </c>
    </row>
    <row r="494" spans="1:36" ht="11.25" customHeight="1">
      <c r="A494" s="219">
        <v>16500593</v>
      </c>
      <c r="B494" s="220"/>
      <c r="C494" s="287" t="s">
        <v>1068</v>
      </c>
      <c r="D494" s="222">
        <v>0</v>
      </c>
      <c r="E494" s="222">
        <v>0</v>
      </c>
      <c r="F494" s="222">
        <v>0</v>
      </c>
      <c r="G494" s="222">
        <v>0</v>
      </c>
      <c r="H494" s="222">
        <v>0</v>
      </c>
      <c r="I494" s="222">
        <v>0</v>
      </c>
      <c r="J494" s="498">
        <v>0</v>
      </c>
      <c r="K494" s="498">
        <v>0</v>
      </c>
      <c r="L494" s="223">
        <v>0</v>
      </c>
      <c r="M494" s="223">
        <v>0</v>
      </c>
      <c r="N494" s="223">
        <v>0</v>
      </c>
      <c r="O494" s="223">
        <v>0</v>
      </c>
      <c r="P494" s="223">
        <v>0</v>
      </c>
      <c r="Q494" s="223">
        <f t="shared" si="99"/>
        <v>0</v>
      </c>
      <c r="R494" s="351"/>
      <c r="S494" s="309"/>
      <c r="T494" s="309"/>
      <c r="U494" s="895"/>
      <c r="V494" s="16">
        <v>0</v>
      </c>
      <c r="W494" s="11">
        <v>0</v>
      </c>
      <c r="X494" s="17">
        <v>0</v>
      </c>
      <c r="Y494" s="16"/>
      <c r="Z494" s="11"/>
      <c r="AA494" s="17"/>
      <c r="AB494" s="16"/>
      <c r="AC494" s="11"/>
      <c r="AD494" s="17">
        <f>SUM(AB494:AC494)</f>
        <v>0</v>
      </c>
      <c r="AE494" s="16">
        <v>0</v>
      </c>
      <c r="AF494" s="11">
        <v>0</v>
      </c>
      <c r="AG494" s="17">
        <v>0</v>
      </c>
      <c r="AH494" s="229">
        <f t="shared" si="107"/>
        <v>0</v>
      </c>
      <c r="AI494" s="527"/>
      <c r="AJ494" s="16">
        <f t="shared" si="106"/>
        <v>0</v>
      </c>
    </row>
    <row r="495" spans="1:36" ht="11.25" customHeight="1">
      <c r="A495" s="219">
        <v>16500601</v>
      </c>
      <c r="B495" s="220"/>
      <c r="C495" s="287" t="s">
        <v>927</v>
      </c>
      <c r="D495" s="222">
        <v>1212816.53</v>
      </c>
      <c r="E495" s="222">
        <v>1212816.53</v>
      </c>
      <c r="F495" s="222">
        <v>1212816.53</v>
      </c>
      <c r="G495" s="222">
        <v>0</v>
      </c>
      <c r="H495" s="222">
        <v>0</v>
      </c>
      <c r="I495" s="222">
        <v>0</v>
      </c>
      <c r="J495" s="498">
        <v>0</v>
      </c>
      <c r="K495" s="498">
        <v>0</v>
      </c>
      <c r="L495" s="223">
        <v>0</v>
      </c>
      <c r="M495" s="223">
        <v>0</v>
      </c>
      <c r="N495" s="223">
        <v>0</v>
      </c>
      <c r="O495" s="223">
        <v>0</v>
      </c>
      <c r="P495" s="223">
        <v>0</v>
      </c>
      <c r="Q495" s="223">
        <f t="shared" si="99"/>
        <v>252670.11041666669</v>
      </c>
      <c r="R495" s="351"/>
      <c r="S495" s="309"/>
      <c r="T495" s="309"/>
      <c r="U495" s="895"/>
      <c r="V495" s="16">
        <v>0</v>
      </c>
      <c r="W495" s="11">
        <v>0</v>
      </c>
      <c r="X495" s="17">
        <v>0</v>
      </c>
      <c r="Y495" s="16"/>
      <c r="Z495" s="11"/>
      <c r="AA495" s="17"/>
      <c r="AB495" s="16"/>
      <c r="AC495" s="11"/>
      <c r="AD495" s="17"/>
      <c r="AE495" s="16"/>
      <c r="AF495" s="11"/>
      <c r="AG495" s="17"/>
      <c r="AH495" s="229">
        <f t="shared" si="107"/>
        <v>252670.11041666669</v>
      </c>
      <c r="AI495" s="527"/>
      <c r="AJ495" s="16">
        <f t="shared" si="106"/>
        <v>0</v>
      </c>
    </row>
    <row r="496" spans="1:36" ht="11.25" customHeight="1">
      <c r="A496" s="219">
        <v>16500611</v>
      </c>
      <c r="B496" s="220"/>
      <c r="C496" s="287" t="s">
        <v>759</v>
      </c>
      <c r="D496" s="222">
        <v>179332.31</v>
      </c>
      <c r="E496" s="222">
        <v>119554.9</v>
      </c>
      <c r="F496" s="222">
        <v>59777.49</v>
      </c>
      <c r="G496" s="222">
        <v>0</v>
      </c>
      <c r="H496" s="222">
        <v>655347</v>
      </c>
      <c r="I496" s="222">
        <v>595770</v>
      </c>
      <c r="J496" s="498">
        <v>536193</v>
      </c>
      <c r="K496" s="498">
        <v>476616</v>
      </c>
      <c r="L496" s="223">
        <v>417039</v>
      </c>
      <c r="M496" s="223">
        <v>357462</v>
      </c>
      <c r="N496" s="223">
        <v>297885</v>
      </c>
      <c r="O496" s="223">
        <v>238308</v>
      </c>
      <c r="P496" s="223">
        <v>178731</v>
      </c>
      <c r="Q496" s="223">
        <f t="shared" si="99"/>
        <v>327748.67041666666</v>
      </c>
      <c r="R496" s="351"/>
      <c r="S496" s="309"/>
      <c r="T496" s="309"/>
      <c r="U496" s="895"/>
      <c r="V496" s="16">
        <v>0</v>
      </c>
      <c r="W496" s="11">
        <v>0</v>
      </c>
      <c r="X496" s="17">
        <v>0</v>
      </c>
      <c r="Y496" s="16"/>
      <c r="Z496" s="11"/>
      <c r="AA496" s="17"/>
      <c r="AB496" s="16"/>
      <c r="AC496" s="11"/>
      <c r="AD496" s="17">
        <f t="shared" si="104"/>
        <v>0</v>
      </c>
      <c r="AE496" s="16">
        <v>0</v>
      </c>
      <c r="AF496" s="11">
        <v>0</v>
      </c>
      <c r="AG496" s="17">
        <v>0</v>
      </c>
      <c r="AH496" s="229">
        <f t="shared" si="107"/>
        <v>327748.67041666666</v>
      </c>
      <c r="AI496" s="527"/>
      <c r="AJ496" s="16">
        <f t="shared" si="106"/>
        <v>0</v>
      </c>
    </row>
    <row r="497" spans="1:36" ht="11.25" customHeight="1">
      <c r="A497" s="219">
        <v>16500612</v>
      </c>
      <c r="B497" s="220"/>
      <c r="C497" s="287" t="s">
        <v>1077</v>
      </c>
      <c r="D497" s="222">
        <v>112464.94</v>
      </c>
      <c r="E497" s="222">
        <v>74976.600000000006</v>
      </c>
      <c r="F497" s="222">
        <v>37488.26</v>
      </c>
      <c r="G497" s="222">
        <v>0</v>
      </c>
      <c r="H497" s="222">
        <v>412371.66</v>
      </c>
      <c r="I497" s="222">
        <v>374883.32</v>
      </c>
      <c r="J497" s="498">
        <v>337394.98</v>
      </c>
      <c r="K497" s="498">
        <v>299906.64</v>
      </c>
      <c r="L497" s="223">
        <v>262418.3</v>
      </c>
      <c r="M497" s="223">
        <v>224929.96</v>
      </c>
      <c r="N497" s="223">
        <v>187441.62</v>
      </c>
      <c r="O497" s="223">
        <v>149953.28</v>
      </c>
      <c r="P497" s="223">
        <v>112464.94</v>
      </c>
      <c r="Q497" s="223">
        <f t="shared" si="99"/>
        <v>206185.79666666663</v>
      </c>
      <c r="R497" s="351"/>
      <c r="S497" s="309"/>
      <c r="T497" s="309"/>
      <c r="U497" s="895"/>
      <c r="V497" s="16">
        <v>0</v>
      </c>
      <c r="W497" s="11">
        <v>0</v>
      </c>
      <c r="X497" s="17">
        <v>0</v>
      </c>
      <c r="Y497" s="16"/>
      <c r="Z497" s="11"/>
      <c r="AA497" s="17"/>
      <c r="AB497" s="16"/>
      <c r="AC497" s="11"/>
      <c r="AD497" s="17">
        <f t="shared" si="104"/>
        <v>0</v>
      </c>
      <c r="AE497" s="16">
        <v>0</v>
      </c>
      <c r="AF497" s="11">
        <v>0</v>
      </c>
      <c r="AG497" s="17">
        <v>0</v>
      </c>
      <c r="AH497" s="229">
        <f t="shared" si="107"/>
        <v>206185.79666666663</v>
      </c>
      <c r="AI497" s="527"/>
      <c r="AJ497" s="16">
        <f t="shared" si="106"/>
        <v>0</v>
      </c>
    </row>
    <row r="498" spans="1:36" ht="11.25" customHeight="1">
      <c r="A498" s="239">
        <v>16500621</v>
      </c>
      <c r="B498" s="233"/>
      <c r="C498" s="430" t="s">
        <v>1983</v>
      </c>
      <c r="D498" s="222">
        <v>0</v>
      </c>
      <c r="E498" s="222">
        <v>0</v>
      </c>
      <c r="F498" s="222">
        <v>0</v>
      </c>
      <c r="G498" s="222">
        <v>0</v>
      </c>
      <c r="H498" s="222">
        <v>0</v>
      </c>
      <c r="I498" s="222">
        <v>0</v>
      </c>
      <c r="J498" s="498">
        <v>0</v>
      </c>
      <c r="K498" s="498">
        <v>0</v>
      </c>
      <c r="L498" s="223">
        <v>0</v>
      </c>
      <c r="M498" s="223">
        <v>0</v>
      </c>
      <c r="N498" s="223">
        <v>0</v>
      </c>
      <c r="O498" s="223">
        <v>0</v>
      </c>
      <c r="P498" s="223">
        <v>0</v>
      </c>
      <c r="Q498" s="223">
        <f t="shared" si="99"/>
        <v>0</v>
      </c>
      <c r="R498" s="351"/>
      <c r="S498" s="309"/>
      <c r="T498" s="309" t="s">
        <v>877</v>
      </c>
      <c r="U498" s="895"/>
      <c r="V498" s="16">
        <v>0</v>
      </c>
      <c r="W498" s="11">
        <v>0</v>
      </c>
      <c r="X498" s="17">
        <v>0</v>
      </c>
      <c r="Y498" s="16"/>
      <c r="Z498" s="11"/>
      <c r="AA498" s="17"/>
      <c r="AB498" s="16">
        <f>$Q498</f>
        <v>0</v>
      </c>
      <c r="AC498" s="11">
        <v>0</v>
      </c>
      <c r="AD498" s="17">
        <f t="shared" si="104"/>
        <v>0</v>
      </c>
      <c r="AE498" s="16">
        <v>0</v>
      </c>
      <c r="AF498" s="11">
        <v>0</v>
      </c>
      <c r="AG498" s="17">
        <v>0</v>
      </c>
      <c r="AH498" s="225"/>
      <c r="AI498" s="527"/>
      <c r="AJ498" s="16">
        <f t="shared" si="106"/>
        <v>0</v>
      </c>
    </row>
    <row r="499" spans="1:36" ht="11.25" customHeight="1">
      <c r="A499" s="219">
        <v>16500622</v>
      </c>
      <c r="B499" s="220"/>
      <c r="C499" s="287" t="s">
        <v>1868</v>
      </c>
      <c r="D499" s="222">
        <v>21963.47</v>
      </c>
      <c r="E499" s="222">
        <v>14642.3</v>
      </c>
      <c r="F499" s="222">
        <v>7321.13</v>
      </c>
      <c r="G499" s="222">
        <v>0</v>
      </c>
      <c r="H499" s="222">
        <v>80034.17</v>
      </c>
      <c r="I499" s="222">
        <v>72758.34</v>
      </c>
      <c r="J499" s="498">
        <v>65482.51</v>
      </c>
      <c r="K499" s="498">
        <v>58206.68</v>
      </c>
      <c r="L499" s="223">
        <v>50930.85</v>
      </c>
      <c r="M499" s="223">
        <v>43655.02</v>
      </c>
      <c r="N499" s="223">
        <v>36379.19</v>
      </c>
      <c r="O499" s="223">
        <v>29103.360000000001</v>
      </c>
      <c r="P499" s="223">
        <v>21827.53</v>
      </c>
      <c r="Q499" s="223">
        <f t="shared" si="99"/>
        <v>40034.087500000001</v>
      </c>
      <c r="R499" s="351"/>
      <c r="S499" s="309"/>
      <c r="T499" s="309"/>
      <c r="U499" s="895"/>
      <c r="V499" s="16">
        <v>0</v>
      </c>
      <c r="W499" s="11">
        <v>0</v>
      </c>
      <c r="X499" s="17">
        <v>0</v>
      </c>
      <c r="Y499" s="16"/>
      <c r="Z499" s="11"/>
      <c r="AA499" s="17"/>
      <c r="AB499" s="16"/>
      <c r="AC499" s="11"/>
      <c r="AD499" s="17">
        <f t="shared" ref="AD499:AD505" si="109">SUM(AB499:AC499)</f>
        <v>0</v>
      </c>
      <c r="AE499" s="16">
        <v>0</v>
      </c>
      <c r="AF499" s="11">
        <v>0</v>
      </c>
      <c r="AG499" s="17">
        <v>0</v>
      </c>
      <c r="AH499" s="229">
        <f t="shared" ref="AH499:AH542" si="110">Q499</f>
        <v>40034.087500000001</v>
      </c>
      <c r="AI499" s="527"/>
      <c r="AJ499" s="16">
        <f t="shared" si="106"/>
        <v>0</v>
      </c>
    </row>
    <row r="500" spans="1:36" ht="11.25" customHeight="1">
      <c r="A500" s="219">
        <v>16500623</v>
      </c>
      <c r="B500" s="220"/>
      <c r="C500" s="287" t="s">
        <v>263</v>
      </c>
      <c r="D500" s="222">
        <v>37159.75</v>
      </c>
      <c r="E500" s="222">
        <v>29727.8</v>
      </c>
      <c r="F500" s="222">
        <v>22295.85</v>
      </c>
      <c r="G500" s="222">
        <v>14863.9</v>
      </c>
      <c r="H500" s="222">
        <v>7431.95</v>
      </c>
      <c r="I500" s="222">
        <v>0</v>
      </c>
      <c r="J500" s="498">
        <v>0</v>
      </c>
      <c r="K500" s="498">
        <v>74319.47</v>
      </c>
      <c r="L500" s="223">
        <v>66887.520000000004</v>
      </c>
      <c r="M500" s="223">
        <v>59455.57</v>
      </c>
      <c r="N500" s="223">
        <v>52023.62</v>
      </c>
      <c r="O500" s="223">
        <v>44591.67</v>
      </c>
      <c r="P500" s="223">
        <v>37159.72</v>
      </c>
      <c r="Q500" s="223">
        <f t="shared" si="99"/>
        <v>34063.090416666666</v>
      </c>
      <c r="R500" s="351"/>
      <c r="S500" s="309"/>
      <c r="T500" s="309"/>
      <c r="U500" s="895"/>
      <c r="V500" s="16">
        <v>0</v>
      </c>
      <c r="W500" s="11">
        <v>0</v>
      </c>
      <c r="X500" s="17">
        <v>0</v>
      </c>
      <c r="Y500" s="16"/>
      <c r="Z500" s="11"/>
      <c r="AA500" s="17"/>
      <c r="AB500" s="16"/>
      <c r="AC500" s="11"/>
      <c r="AD500" s="17">
        <f t="shared" si="109"/>
        <v>0</v>
      </c>
      <c r="AE500" s="16">
        <v>0</v>
      </c>
      <c r="AF500" s="11">
        <v>0</v>
      </c>
      <c r="AG500" s="17">
        <v>0</v>
      </c>
      <c r="AH500" s="229">
        <f t="shared" si="110"/>
        <v>34063.090416666666</v>
      </c>
      <c r="AI500" s="527"/>
      <c r="AJ500" s="16">
        <f t="shared" si="106"/>
        <v>0</v>
      </c>
    </row>
    <row r="501" spans="1:36" ht="11.25" customHeight="1">
      <c r="A501" s="219">
        <v>16500631</v>
      </c>
      <c r="B501" s="220"/>
      <c r="C501" s="287" t="s">
        <v>2216</v>
      </c>
      <c r="D501" s="222">
        <v>0</v>
      </c>
      <c r="E501" s="222">
        <v>0</v>
      </c>
      <c r="F501" s="222">
        <v>0</v>
      </c>
      <c r="G501" s="222">
        <v>0</v>
      </c>
      <c r="H501" s="222">
        <v>0</v>
      </c>
      <c r="I501" s="222">
        <v>0</v>
      </c>
      <c r="J501" s="498">
        <v>0</v>
      </c>
      <c r="K501" s="498">
        <v>0</v>
      </c>
      <c r="L501" s="223">
        <v>0</v>
      </c>
      <c r="M501" s="223">
        <v>0</v>
      </c>
      <c r="N501" s="223">
        <v>0</v>
      </c>
      <c r="O501" s="223">
        <v>0</v>
      </c>
      <c r="P501" s="223">
        <v>0</v>
      </c>
      <c r="Q501" s="223">
        <f t="shared" si="99"/>
        <v>0</v>
      </c>
      <c r="R501" s="351"/>
      <c r="S501" s="309"/>
      <c r="T501" s="309"/>
      <c r="U501" s="895"/>
      <c r="V501" s="16">
        <v>0</v>
      </c>
      <c r="W501" s="11">
        <v>0</v>
      </c>
      <c r="X501" s="17">
        <v>0</v>
      </c>
      <c r="Y501" s="16"/>
      <c r="Z501" s="11"/>
      <c r="AA501" s="17"/>
      <c r="AB501" s="16"/>
      <c r="AC501" s="11"/>
      <c r="AD501" s="17">
        <f t="shared" si="109"/>
        <v>0</v>
      </c>
      <c r="AE501" s="16">
        <v>0</v>
      </c>
      <c r="AF501" s="11">
        <v>0</v>
      </c>
      <c r="AG501" s="17">
        <v>0</v>
      </c>
      <c r="AH501" s="229">
        <f t="shared" si="110"/>
        <v>0</v>
      </c>
      <c r="AI501" s="527"/>
      <c r="AJ501" s="16">
        <f t="shared" si="106"/>
        <v>0</v>
      </c>
    </row>
    <row r="502" spans="1:36" ht="11.25" customHeight="1">
      <c r="A502" s="219">
        <v>16500632</v>
      </c>
      <c r="B502" s="220"/>
      <c r="C502" s="287" t="s">
        <v>2215</v>
      </c>
      <c r="D502" s="222">
        <v>0</v>
      </c>
      <c r="E502" s="222">
        <v>0</v>
      </c>
      <c r="F502" s="222">
        <v>0</v>
      </c>
      <c r="G502" s="222">
        <v>0</v>
      </c>
      <c r="H502" s="222">
        <v>0</v>
      </c>
      <c r="I502" s="222">
        <v>0</v>
      </c>
      <c r="J502" s="498">
        <v>0</v>
      </c>
      <c r="K502" s="498">
        <v>0</v>
      </c>
      <c r="L502" s="223">
        <v>0</v>
      </c>
      <c r="M502" s="223">
        <v>0</v>
      </c>
      <c r="N502" s="223">
        <v>0</v>
      </c>
      <c r="O502" s="223">
        <v>0</v>
      </c>
      <c r="P502" s="223">
        <v>0</v>
      </c>
      <c r="Q502" s="223">
        <f t="shared" si="99"/>
        <v>0</v>
      </c>
      <c r="R502" s="351"/>
      <c r="S502" s="309"/>
      <c r="T502" s="309"/>
      <c r="U502" s="895"/>
      <c r="V502" s="16">
        <v>0</v>
      </c>
      <c r="W502" s="11">
        <v>0</v>
      </c>
      <c r="X502" s="17">
        <v>0</v>
      </c>
      <c r="Y502" s="16"/>
      <c r="Z502" s="11"/>
      <c r="AA502" s="17"/>
      <c r="AB502" s="16"/>
      <c r="AC502" s="11"/>
      <c r="AD502" s="17">
        <f t="shared" si="109"/>
        <v>0</v>
      </c>
      <c r="AE502" s="16">
        <v>0</v>
      </c>
      <c r="AF502" s="11">
        <v>0</v>
      </c>
      <c r="AG502" s="17">
        <v>0</v>
      </c>
      <c r="AH502" s="229">
        <f t="shared" si="110"/>
        <v>0</v>
      </c>
      <c r="AI502" s="527"/>
      <c r="AJ502" s="16">
        <f t="shared" si="106"/>
        <v>0</v>
      </c>
    </row>
    <row r="503" spans="1:36" ht="11.25" customHeight="1">
      <c r="A503" s="219">
        <v>16500633</v>
      </c>
      <c r="B503" s="220"/>
      <c r="C503" s="287" t="s">
        <v>1531</v>
      </c>
      <c r="D503" s="222">
        <v>252521.62</v>
      </c>
      <c r="E503" s="222">
        <v>168347.7</v>
      </c>
      <c r="F503" s="222">
        <v>84173.78</v>
      </c>
      <c r="G503" s="222">
        <v>0</v>
      </c>
      <c r="H503" s="222">
        <v>970217.52</v>
      </c>
      <c r="I503" s="222">
        <v>0</v>
      </c>
      <c r="J503" s="498">
        <v>0</v>
      </c>
      <c r="K503" s="498">
        <v>0</v>
      </c>
      <c r="L503" s="223">
        <v>0</v>
      </c>
      <c r="M503" s="223">
        <v>0</v>
      </c>
      <c r="N503" s="223">
        <v>0</v>
      </c>
      <c r="O503" s="223">
        <v>0</v>
      </c>
      <c r="P503" s="223">
        <v>0</v>
      </c>
      <c r="Q503" s="223">
        <f t="shared" si="99"/>
        <v>112416.65083333333</v>
      </c>
      <c r="R503" s="351"/>
      <c r="S503" s="309"/>
      <c r="T503" s="309"/>
      <c r="U503" s="895"/>
      <c r="V503" s="16">
        <v>0</v>
      </c>
      <c r="W503" s="11">
        <v>0</v>
      </c>
      <c r="X503" s="17">
        <v>0</v>
      </c>
      <c r="Y503" s="16"/>
      <c r="Z503" s="11"/>
      <c r="AA503" s="17"/>
      <c r="AB503" s="16"/>
      <c r="AC503" s="11"/>
      <c r="AD503" s="17">
        <f t="shared" si="109"/>
        <v>0</v>
      </c>
      <c r="AE503" s="16">
        <v>0</v>
      </c>
      <c r="AF503" s="11">
        <v>0</v>
      </c>
      <c r="AG503" s="17">
        <v>0</v>
      </c>
      <c r="AH503" s="229">
        <f t="shared" si="110"/>
        <v>112416.65083333333</v>
      </c>
      <c r="AI503" s="527"/>
      <c r="AJ503" s="16">
        <f t="shared" si="106"/>
        <v>0</v>
      </c>
    </row>
    <row r="504" spans="1:36" ht="11.25" customHeight="1">
      <c r="A504" s="219">
        <v>16500641</v>
      </c>
      <c r="B504" s="220"/>
      <c r="C504" s="237" t="s">
        <v>1942</v>
      </c>
      <c r="D504" s="222">
        <v>0</v>
      </c>
      <c r="E504" s="222">
        <v>0</v>
      </c>
      <c r="F504" s="222">
        <v>0</v>
      </c>
      <c r="G504" s="222">
        <v>0</v>
      </c>
      <c r="H504" s="222">
        <v>0</v>
      </c>
      <c r="I504" s="222">
        <v>0</v>
      </c>
      <c r="J504" s="498">
        <v>0</v>
      </c>
      <c r="K504" s="498">
        <v>0</v>
      </c>
      <c r="L504" s="223">
        <v>0</v>
      </c>
      <c r="M504" s="223">
        <v>0</v>
      </c>
      <c r="N504" s="223">
        <v>0</v>
      </c>
      <c r="O504" s="223">
        <v>0</v>
      </c>
      <c r="P504" s="223">
        <v>0</v>
      </c>
      <c r="Q504" s="223">
        <f t="shared" ref="Q504:Q567" si="111">(D504+P504+SUM(E504:O504)*2)/24</f>
        <v>0</v>
      </c>
      <c r="R504" s="351"/>
      <c r="S504" s="309"/>
      <c r="T504" s="309"/>
      <c r="U504" s="895"/>
      <c r="V504" s="16">
        <v>0</v>
      </c>
      <c r="W504" s="11">
        <v>0</v>
      </c>
      <c r="X504" s="17">
        <v>0</v>
      </c>
      <c r="Y504" s="16"/>
      <c r="Z504" s="11"/>
      <c r="AA504" s="17"/>
      <c r="AB504" s="16"/>
      <c r="AC504" s="11"/>
      <c r="AD504" s="17">
        <f t="shared" si="109"/>
        <v>0</v>
      </c>
      <c r="AE504" s="16">
        <v>0</v>
      </c>
      <c r="AF504" s="11">
        <v>0</v>
      </c>
      <c r="AG504" s="17">
        <v>0</v>
      </c>
      <c r="AH504" s="229">
        <f t="shared" si="110"/>
        <v>0</v>
      </c>
      <c r="AI504" s="527"/>
      <c r="AJ504" s="16">
        <f t="shared" si="106"/>
        <v>0</v>
      </c>
    </row>
    <row r="505" spans="1:36" ht="11.25" customHeight="1">
      <c r="A505" s="219">
        <v>16500643</v>
      </c>
      <c r="B505" s="220"/>
      <c r="C505" s="237" t="s">
        <v>189</v>
      </c>
      <c r="D505" s="222">
        <v>87600</v>
      </c>
      <c r="E505" s="222">
        <v>87600</v>
      </c>
      <c r="F505" s="222">
        <v>87600</v>
      </c>
      <c r="G505" s="222">
        <v>0</v>
      </c>
      <c r="H505" s="222">
        <v>0</v>
      </c>
      <c r="I505" s="222">
        <v>0</v>
      </c>
      <c r="J505" s="498">
        <v>0</v>
      </c>
      <c r="K505" s="498">
        <v>0</v>
      </c>
      <c r="L505" s="223">
        <v>0</v>
      </c>
      <c r="M505" s="223">
        <v>0</v>
      </c>
      <c r="N505" s="223">
        <v>0</v>
      </c>
      <c r="O505" s="223">
        <v>0</v>
      </c>
      <c r="P505" s="223">
        <v>0</v>
      </c>
      <c r="Q505" s="223">
        <f t="shared" si="111"/>
        <v>18250</v>
      </c>
      <c r="R505" s="351"/>
      <c r="S505" s="309"/>
      <c r="T505" s="309"/>
      <c r="U505" s="895"/>
      <c r="V505" s="16">
        <v>0</v>
      </c>
      <c r="W505" s="11">
        <v>0</v>
      </c>
      <c r="X505" s="17">
        <v>0</v>
      </c>
      <c r="Y505" s="16"/>
      <c r="Z505" s="11"/>
      <c r="AA505" s="17"/>
      <c r="AB505" s="16"/>
      <c r="AC505" s="11"/>
      <c r="AD505" s="17">
        <f t="shared" si="109"/>
        <v>0</v>
      </c>
      <c r="AE505" s="16">
        <v>0</v>
      </c>
      <c r="AF505" s="11">
        <v>0</v>
      </c>
      <c r="AG505" s="17">
        <v>0</v>
      </c>
      <c r="AH505" s="229">
        <f t="shared" si="110"/>
        <v>18250</v>
      </c>
      <c r="AI505" s="527"/>
      <c r="AJ505" s="16">
        <f t="shared" si="106"/>
        <v>0</v>
      </c>
    </row>
    <row r="506" spans="1:36" ht="11.25" customHeight="1">
      <c r="A506" s="213">
        <v>16500651</v>
      </c>
      <c r="B506" s="213"/>
      <c r="C506" s="432" t="s">
        <v>479</v>
      </c>
      <c r="D506" s="222">
        <v>994942.18</v>
      </c>
      <c r="E506" s="222">
        <v>1033959.46</v>
      </c>
      <c r="F506" s="222">
        <v>1074277.32</v>
      </c>
      <c r="G506" s="222">
        <v>0</v>
      </c>
      <c r="H506" s="222">
        <v>0</v>
      </c>
      <c r="I506" s="222">
        <v>0</v>
      </c>
      <c r="J506" s="498">
        <v>0</v>
      </c>
      <c r="K506" s="498">
        <v>0</v>
      </c>
      <c r="L506" s="223">
        <v>0</v>
      </c>
      <c r="M506" s="223">
        <v>0</v>
      </c>
      <c r="N506" s="223">
        <v>0</v>
      </c>
      <c r="O506" s="223">
        <v>0</v>
      </c>
      <c r="P506" s="223">
        <v>0</v>
      </c>
      <c r="Q506" s="223">
        <f t="shared" si="111"/>
        <v>217142.32250000001</v>
      </c>
      <c r="R506" s="351"/>
      <c r="S506" s="309"/>
      <c r="T506" s="309"/>
      <c r="U506" s="895"/>
      <c r="V506" s="16">
        <v>0</v>
      </c>
      <c r="W506" s="11">
        <v>0</v>
      </c>
      <c r="X506" s="17">
        <v>0</v>
      </c>
      <c r="Y506" s="16"/>
      <c r="Z506" s="11"/>
      <c r="AA506" s="17"/>
      <c r="AB506" s="16"/>
      <c r="AC506" s="11"/>
      <c r="AD506" s="17">
        <f t="shared" ref="AD506:AD518" si="112">SUM(AB506:AC506)</f>
        <v>0</v>
      </c>
      <c r="AE506" s="16">
        <v>0</v>
      </c>
      <c r="AF506" s="11">
        <v>0</v>
      </c>
      <c r="AG506" s="17">
        <v>0</v>
      </c>
      <c r="AH506" s="229">
        <f t="shared" si="110"/>
        <v>217142.32250000001</v>
      </c>
      <c r="AI506" s="527"/>
      <c r="AJ506" s="16">
        <f t="shared" si="106"/>
        <v>0</v>
      </c>
    </row>
    <row r="507" spans="1:36" ht="11.25" customHeight="1">
      <c r="A507" s="219">
        <v>16500653</v>
      </c>
      <c r="B507" s="220"/>
      <c r="C507" s="237" t="s">
        <v>1579</v>
      </c>
      <c r="D507" s="222">
        <v>0</v>
      </c>
      <c r="E507" s="222">
        <v>0</v>
      </c>
      <c r="F507" s="222">
        <v>0</v>
      </c>
      <c r="G507" s="222">
        <v>0</v>
      </c>
      <c r="H507" s="222">
        <v>0</v>
      </c>
      <c r="I507" s="222">
        <v>0</v>
      </c>
      <c r="J507" s="498">
        <v>0</v>
      </c>
      <c r="K507" s="498">
        <v>0</v>
      </c>
      <c r="L507" s="223">
        <v>0</v>
      </c>
      <c r="M507" s="223">
        <v>0</v>
      </c>
      <c r="N507" s="223">
        <v>0</v>
      </c>
      <c r="O507" s="223">
        <v>0</v>
      </c>
      <c r="P507" s="223">
        <v>0</v>
      </c>
      <c r="Q507" s="223">
        <f t="shared" si="111"/>
        <v>0</v>
      </c>
      <c r="R507" s="351"/>
      <c r="S507" s="309"/>
      <c r="T507" s="309"/>
      <c r="U507" s="895"/>
      <c r="V507" s="16">
        <v>0</v>
      </c>
      <c r="W507" s="11">
        <v>0</v>
      </c>
      <c r="X507" s="17">
        <v>0</v>
      </c>
      <c r="Y507" s="16"/>
      <c r="Z507" s="11"/>
      <c r="AA507" s="17"/>
      <c r="AB507" s="16"/>
      <c r="AC507" s="11"/>
      <c r="AD507" s="17">
        <f t="shared" si="112"/>
        <v>0</v>
      </c>
      <c r="AE507" s="16">
        <v>0</v>
      </c>
      <c r="AF507" s="11">
        <v>0</v>
      </c>
      <c r="AG507" s="17">
        <v>0</v>
      </c>
      <c r="AH507" s="229">
        <f t="shared" si="110"/>
        <v>0</v>
      </c>
      <c r="AI507" s="527"/>
      <c r="AJ507" s="16">
        <f t="shared" si="106"/>
        <v>0</v>
      </c>
    </row>
    <row r="508" spans="1:36" ht="11.25" customHeight="1">
      <c r="A508" s="213">
        <v>16500661</v>
      </c>
      <c r="B508" s="213"/>
      <c r="C508" s="432" t="s">
        <v>480</v>
      </c>
      <c r="D508" s="222">
        <v>2152493.29</v>
      </c>
      <c r="E508" s="222">
        <v>2236904.66</v>
      </c>
      <c r="F508" s="222">
        <v>2324129.75</v>
      </c>
      <c r="G508" s="222">
        <v>0</v>
      </c>
      <c r="H508" s="222">
        <v>0</v>
      </c>
      <c r="I508" s="222">
        <v>0</v>
      </c>
      <c r="J508" s="498">
        <v>0</v>
      </c>
      <c r="K508" s="498">
        <v>0</v>
      </c>
      <c r="L508" s="223">
        <v>0</v>
      </c>
      <c r="M508" s="223">
        <v>0</v>
      </c>
      <c r="N508" s="223">
        <v>0</v>
      </c>
      <c r="O508" s="223">
        <v>0</v>
      </c>
      <c r="P508" s="223">
        <v>0</v>
      </c>
      <c r="Q508" s="223">
        <f t="shared" si="111"/>
        <v>469773.42124999996</v>
      </c>
      <c r="R508" s="351"/>
      <c r="S508" s="309"/>
      <c r="T508" s="309"/>
      <c r="U508" s="895"/>
      <c r="V508" s="16">
        <v>0</v>
      </c>
      <c r="W508" s="11">
        <v>0</v>
      </c>
      <c r="X508" s="17">
        <v>0</v>
      </c>
      <c r="Y508" s="16"/>
      <c r="Z508" s="11"/>
      <c r="AA508" s="17"/>
      <c r="AB508" s="16"/>
      <c r="AC508" s="11"/>
      <c r="AD508" s="17">
        <f t="shared" si="112"/>
        <v>0</v>
      </c>
      <c r="AE508" s="16">
        <v>0</v>
      </c>
      <c r="AF508" s="11">
        <v>0</v>
      </c>
      <c r="AG508" s="17">
        <v>0</v>
      </c>
      <c r="AH508" s="229">
        <f t="shared" si="110"/>
        <v>469773.42124999996</v>
      </c>
      <c r="AI508" s="527"/>
      <c r="AJ508" s="16">
        <f t="shared" si="106"/>
        <v>0</v>
      </c>
    </row>
    <row r="509" spans="1:36" ht="11.25" customHeight="1">
      <c r="A509" s="219">
        <v>16500663</v>
      </c>
      <c r="B509" s="220"/>
      <c r="C509" s="237" t="s">
        <v>1492</v>
      </c>
      <c r="D509" s="222">
        <v>0</v>
      </c>
      <c r="E509" s="222">
        <v>0</v>
      </c>
      <c r="F509" s="222">
        <v>0</v>
      </c>
      <c r="G509" s="222">
        <v>0</v>
      </c>
      <c r="H509" s="222">
        <v>0</v>
      </c>
      <c r="I509" s="222">
        <v>0</v>
      </c>
      <c r="J509" s="498">
        <v>0</v>
      </c>
      <c r="K509" s="498">
        <v>0</v>
      </c>
      <c r="L509" s="223">
        <v>0</v>
      </c>
      <c r="M509" s="223">
        <v>0</v>
      </c>
      <c r="N509" s="223">
        <v>0</v>
      </c>
      <c r="O509" s="223">
        <v>0</v>
      </c>
      <c r="P509" s="223">
        <v>0</v>
      </c>
      <c r="Q509" s="223">
        <f t="shared" si="111"/>
        <v>0</v>
      </c>
      <c r="R509" s="351"/>
      <c r="S509" s="309"/>
      <c r="T509" s="309"/>
      <c r="U509" s="895"/>
      <c r="V509" s="16">
        <v>0</v>
      </c>
      <c r="W509" s="11">
        <v>0</v>
      </c>
      <c r="X509" s="17">
        <v>0</v>
      </c>
      <c r="Y509" s="16"/>
      <c r="Z509" s="11"/>
      <c r="AA509" s="17"/>
      <c r="AB509" s="16"/>
      <c r="AC509" s="11"/>
      <c r="AD509" s="17">
        <f t="shared" si="112"/>
        <v>0</v>
      </c>
      <c r="AE509" s="16">
        <v>0</v>
      </c>
      <c r="AF509" s="11">
        <v>0</v>
      </c>
      <c r="AG509" s="17">
        <v>0</v>
      </c>
      <c r="AH509" s="229">
        <f t="shared" si="110"/>
        <v>0</v>
      </c>
      <c r="AI509" s="527"/>
      <c r="AJ509" s="16">
        <f t="shared" si="106"/>
        <v>0</v>
      </c>
    </row>
    <row r="510" spans="1:36" ht="11.25" customHeight="1">
      <c r="A510" s="213">
        <v>16500671</v>
      </c>
      <c r="B510" s="213"/>
      <c r="C510" s="432" t="s">
        <v>481</v>
      </c>
      <c r="D510" s="222">
        <v>2128915.67</v>
      </c>
      <c r="E510" s="222">
        <v>2166807.35</v>
      </c>
      <c r="F510" s="222">
        <v>2205962.08</v>
      </c>
      <c r="G510" s="222">
        <v>0</v>
      </c>
      <c r="H510" s="222">
        <v>0</v>
      </c>
      <c r="I510" s="222">
        <v>0</v>
      </c>
      <c r="J510" s="498">
        <v>0</v>
      </c>
      <c r="K510" s="498">
        <v>0</v>
      </c>
      <c r="L510" s="223">
        <v>0</v>
      </c>
      <c r="M510" s="223">
        <v>0</v>
      </c>
      <c r="N510" s="223">
        <v>0</v>
      </c>
      <c r="O510" s="223">
        <v>0</v>
      </c>
      <c r="P510" s="223">
        <v>0</v>
      </c>
      <c r="Q510" s="223">
        <f t="shared" si="111"/>
        <v>453102.27208333329</v>
      </c>
      <c r="R510" s="351"/>
      <c r="S510" s="309"/>
      <c r="T510" s="309"/>
      <c r="U510" s="895"/>
      <c r="V510" s="16">
        <v>0</v>
      </c>
      <c r="W510" s="11">
        <v>0</v>
      </c>
      <c r="X510" s="17">
        <v>0</v>
      </c>
      <c r="Y510" s="16"/>
      <c r="Z510" s="11"/>
      <c r="AA510" s="17"/>
      <c r="AB510" s="16"/>
      <c r="AC510" s="11"/>
      <c r="AD510" s="17">
        <f t="shared" si="112"/>
        <v>0</v>
      </c>
      <c r="AE510" s="16">
        <v>0</v>
      </c>
      <c r="AF510" s="11">
        <v>0</v>
      </c>
      <c r="AG510" s="17">
        <v>0</v>
      </c>
      <c r="AH510" s="229">
        <f t="shared" si="110"/>
        <v>453102.27208333329</v>
      </c>
      <c r="AI510" s="527"/>
      <c r="AJ510" s="16">
        <f t="shared" si="106"/>
        <v>0</v>
      </c>
    </row>
    <row r="511" spans="1:36" ht="11.25" customHeight="1">
      <c r="A511" s="213">
        <v>16500673</v>
      </c>
      <c r="B511" s="213"/>
      <c r="C511" s="432" t="s">
        <v>2055</v>
      </c>
      <c r="D511" s="222">
        <v>56392.11</v>
      </c>
      <c r="E511" s="222">
        <v>37594.69</v>
      </c>
      <c r="F511" s="222">
        <v>18797.27</v>
      </c>
      <c r="G511" s="222">
        <v>0</v>
      </c>
      <c r="H511" s="222">
        <v>207805.34</v>
      </c>
      <c r="I511" s="222">
        <v>188913.94</v>
      </c>
      <c r="J511" s="498">
        <v>170022.54</v>
      </c>
      <c r="K511" s="498">
        <v>151131.14000000001</v>
      </c>
      <c r="L511" s="223">
        <v>132239.74</v>
      </c>
      <c r="M511" s="223">
        <v>113348.34</v>
      </c>
      <c r="N511" s="223">
        <v>94456.94</v>
      </c>
      <c r="O511" s="223">
        <v>75565.539999999994</v>
      </c>
      <c r="P511" s="223">
        <v>56674.14</v>
      </c>
      <c r="Q511" s="223">
        <f t="shared" si="111"/>
        <v>103867.38374999999</v>
      </c>
      <c r="R511" s="351"/>
      <c r="S511" s="309"/>
      <c r="T511" s="309" t="s">
        <v>354</v>
      </c>
      <c r="U511" s="895"/>
      <c r="V511" s="16"/>
      <c r="W511" s="11"/>
      <c r="X511" s="17"/>
      <c r="Y511" s="16"/>
      <c r="Z511" s="11"/>
      <c r="AA511" s="17"/>
      <c r="AB511" s="16"/>
      <c r="AC511" s="11"/>
      <c r="AD511" s="17">
        <f>SUM(AB511:AC511)</f>
        <v>0</v>
      </c>
      <c r="AE511" s="16">
        <v>0</v>
      </c>
      <c r="AF511" s="11">
        <v>0</v>
      </c>
      <c r="AG511" s="17">
        <v>0</v>
      </c>
      <c r="AH511" s="229">
        <f t="shared" si="110"/>
        <v>103867.38374999999</v>
      </c>
      <c r="AI511" s="527"/>
      <c r="AJ511" s="16">
        <f t="shared" si="106"/>
        <v>0</v>
      </c>
    </row>
    <row r="512" spans="1:36" ht="11.25" customHeight="1">
      <c r="A512" s="219">
        <v>16500681</v>
      </c>
      <c r="B512" s="220"/>
      <c r="C512" s="287" t="s">
        <v>1468</v>
      </c>
      <c r="D512" s="222">
        <v>63904.85</v>
      </c>
      <c r="E512" s="222">
        <v>63904.85</v>
      </c>
      <c r="F512" s="222">
        <v>63904.85</v>
      </c>
      <c r="G512" s="222">
        <v>0</v>
      </c>
      <c r="H512" s="222">
        <v>0</v>
      </c>
      <c r="I512" s="222">
        <v>0</v>
      </c>
      <c r="J512" s="498">
        <v>0</v>
      </c>
      <c r="K512" s="498">
        <v>0</v>
      </c>
      <c r="L512" s="223">
        <v>0</v>
      </c>
      <c r="M512" s="223">
        <v>0</v>
      </c>
      <c r="N512" s="223">
        <v>0</v>
      </c>
      <c r="O512" s="223">
        <v>0</v>
      </c>
      <c r="P512" s="223">
        <v>0</v>
      </c>
      <c r="Q512" s="223">
        <f t="shared" si="111"/>
        <v>13313.510416666666</v>
      </c>
      <c r="R512" s="351"/>
      <c r="S512" s="309"/>
      <c r="T512" s="309"/>
      <c r="U512" s="895"/>
      <c r="V512" s="16">
        <v>0</v>
      </c>
      <c r="W512" s="11">
        <v>0</v>
      </c>
      <c r="X512" s="17">
        <v>0</v>
      </c>
      <c r="Y512" s="16"/>
      <c r="Z512" s="11"/>
      <c r="AA512" s="17"/>
      <c r="AB512" s="16"/>
      <c r="AC512" s="11"/>
      <c r="AD512" s="17">
        <f t="shared" si="112"/>
        <v>0</v>
      </c>
      <c r="AE512" s="16">
        <v>0</v>
      </c>
      <c r="AF512" s="11">
        <v>0</v>
      </c>
      <c r="AG512" s="17">
        <v>0</v>
      </c>
      <c r="AH512" s="229">
        <f t="shared" si="110"/>
        <v>13313.510416666666</v>
      </c>
      <c r="AI512" s="527"/>
      <c r="AJ512" s="16">
        <f t="shared" si="106"/>
        <v>0</v>
      </c>
    </row>
    <row r="513" spans="1:36" ht="11.25" customHeight="1">
      <c r="A513" s="219">
        <v>16500683</v>
      </c>
      <c r="B513" s="220"/>
      <c r="C513" s="287" t="s">
        <v>2882</v>
      </c>
      <c r="D513" s="222">
        <v>15330</v>
      </c>
      <c r="E513" s="222">
        <v>15330</v>
      </c>
      <c r="F513" s="222">
        <v>15330</v>
      </c>
      <c r="G513" s="222">
        <v>0</v>
      </c>
      <c r="H513" s="222">
        <v>0</v>
      </c>
      <c r="I513" s="222">
        <v>0</v>
      </c>
      <c r="J513" s="498">
        <v>0</v>
      </c>
      <c r="K513" s="498">
        <v>0</v>
      </c>
      <c r="L513" s="223">
        <v>0</v>
      </c>
      <c r="M513" s="223">
        <v>0</v>
      </c>
      <c r="N513" s="223">
        <v>0</v>
      </c>
      <c r="O513" s="223">
        <v>0</v>
      </c>
      <c r="P513" s="223">
        <v>0</v>
      </c>
      <c r="Q513" s="223">
        <f t="shared" si="111"/>
        <v>3193.75</v>
      </c>
      <c r="R513" s="351"/>
      <c r="S513" s="309"/>
      <c r="T513" s="309"/>
      <c r="U513" s="895"/>
      <c r="V513" s="16">
        <v>0</v>
      </c>
      <c r="W513" s="11">
        <v>0</v>
      </c>
      <c r="X513" s="17">
        <v>0</v>
      </c>
      <c r="Y513" s="16"/>
      <c r="Z513" s="11"/>
      <c r="AA513" s="17"/>
      <c r="AB513" s="16"/>
      <c r="AC513" s="11"/>
      <c r="AD513" s="17">
        <f>SUM(AB513:AC513)</f>
        <v>0</v>
      </c>
      <c r="AE513" s="16">
        <v>0</v>
      </c>
      <c r="AF513" s="11">
        <v>0</v>
      </c>
      <c r="AG513" s="17">
        <v>0</v>
      </c>
      <c r="AH513" s="229">
        <f t="shared" si="110"/>
        <v>3193.75</v>
      </c>
      <c r="AI513" s="527"/>
      <c r="AJ513" s="16">
        <f t="shared" si="106"/>
        <v>0</v>
      </c>
    </row>
    <row r="514" spans="1:36" ht="11.25" customHeight="1">
      <c r="A514" s="219">
        <v>16500691</v>
      </c>
      <c r="B514" s="220"/>
      <c r="C514" s="287" t="s">
        <v>2422</v>
      </c>
      <c r="D514" s="222">
        <v>0</v>
      </c>
      <c r="E514" s="222">
        <v>0</v>
      </c>
      <c r="F514" s="222">
        <v>0</v>
      </c>
      <c r="G514" s="222">
        <v>0</v>
      </c>
      <c r="H514" s="222">
        <v>0</v>
      </c>
      <c r="I514" s="222">
        <v>0</v>
      </c>
      <c r="J514" s="498">
        <v>0</v>
      </c>
      <c r="K514" s="498">
        <v>0</v>
      </c>
      <c r="L514" s="223">
        <v>0</v>
      </c>
      <c r="M514" s="223">
        <v>0</v>
      </c>
      <c r="N514" s="223">
        <v>0</v>
      </c>
      <c r="O514" s="223">
        <v>0</v>
      </c>
      <c r="P514" s="223">
        <v>0</v>
      </c>
      <c r="Q514" s="223">
        <f t="shared" si="111"/>
        <v>0</v>
      </c>
      <c r="R514" s="351"/>
      <c r="S514" s="309"/>
      <c r="T514" s="309"/>
      <c r="U514" s="895"/>
      <c r="V514" s="16">
        <v>0</v>
      </c>
      <c r="W514" s="11">
        <v>0</v>
      </c>
      <c r="X514" s="17">
        <v>0</v>
      </c>
      <c r="Y514" s="16"/>
      <c r="Z514" s="11"/>
      <c r="AA514" s="17"/>
      <c r="AB514" s="16"/>
      <c r="AC514" s="11"/>
      <c r="AD514" s="17">
        <f>SUM(AB514:AC514)</f>
        <v>0</v>
      </c>
      <c r="AE514" s="16">
        <v>0</v>
      </c>
      <c r="AF514" s="11">
        <v>0</v>
      </c>
      <c r="AG514" s="17">
        <v>0</v>
      </c>
      <c r="AH514" s="229">
        <f t="shared" si="110"/>
        <v>0</v>
      </c>
      <c r="AI514" s="527"/>
      <c r="AJ514" s="16">
        <f t="shared" si="106"/>
        <v>0</v>
      </c>
    </row>
    <row r="515" spans="1:36" ht="11.25" customHeight="1">
      <c r="A515" s="219">
        <v>16500693</v>
      </c>
      <c r="B515" s="220"/>
      <c r="C515" s="287" t="s">
        <v>2236</v>
      </c>
      <c r="D515" s="222">
        <v>72847.92</v>
      </c>
      <c r="E515" s="222">
        <v>48565.279999999999</v>
      </c>
      <c r="F515" s="222">
        <v>24282.639999999999</v>
      </c>
      <c r="G515" s="222">
        <v>0</v>
      </c>
      <c r="H515" s="222">
        <v>347413.81</v>
      </c>
      <c r="I515" s="222">
        <v>315830.74</v>
      </c>
      <c r="J515" s="498">
        <v>284247.67</v>
      </c>
      <c r="K515" s="498">
        <v>252664.6</v>
      </c>
      <c r="L515" s="223">
        <v>143703.31</v>
      </c>
      <c r="M515" s="223">
        <v>123174.27</v>
      </c>
      <c r="N515" s="223">
        <v>102645.23</v>
      </c>
      <c r="O515" s="223">
        <v>82116.19</v>
      </c>
      <c r="P515" s="223">
        <v>61587.15</v>
      </c>
      <c r="Q515" s="223">
        <f t="shared" si="111"/>
        <v>149321.77291666667</v>
      </c>
      <c r="R515" s="351"/>
      <c r="S515" s="309"/>
      <c r="T515" s="309"/>
      <c r="U515" s="895"/>
      <c r="V515" s="16">
        <v>0</v>
      </c>
      <c r="W515" s="11">
        <v>0</v>
      </c>
      <c r="X515" s="17">
        <v>0</v>
      </c>
      <c r="Y515" s="16"/>
      <c r="Z515" s="11"/>
      <c r="AA515" s="17"/>
      <c r="AB515" s="16"/>
      <c r="AC515" s="11"/>
      <c r="AD515" s="17">
        <f>SUM(AB515:AC515)</f>
        <v>0</v>
      </c>
      <c r="AE515" s="16">
        <v>0</v>
      </c>
      <c r="AF515" s="11">
        <v>0</v>
      </c>
      <c r="AG515" s="17">
        <v>0</v>
      </c>
      <c r="AH515" s="229">
        <f t="shared" si="110"/>
        <v>149321.77291666667</v>
      </c>
      <c r="AI515" s="527"/>
      <c r="AJ515" s="16">
        <f t="shared" si="106"/>
        <v>0</v>
      </c>
    </row>
    <row r="516" spans="1:36" ht="11.25" customHeight="1">
      <c r="A516" s="213">
        <v>16500701</v>
      </c>
      <c r="B516" s="213"/>
      <c r="C516" s="432" t="s">
        <v>98</v>
      </c>
      <c r="D516" s="222">
        <v>0</v>
      </c>
      <c r="E516" s="222">
        <v>0</v>
      </c>
      <c r="F516" s="222">
        <v>0</v>
      </c>
      <c r="G516" s="222">
        <v>0</v>
      </c>
      <c r="H516" s="222">
        <v>0</v>
      </c>
      <c r="I516" s="222">
        <v>0</v>
      </c>
      <c r="J516" s="498">
        <v>0</v>
      </c>
      <c r="K516" s="498">
        <v>0</v>
      </c>
      <c r="L516" s="223">
        <v>0</v>
      </c>
      <c r="M516" s="223">
        <v>0</v>
      </c>
      <c r="N516" s="223">
        <v>0</v>
      </c>
      <c r="O516" s="223">
        <v>0</v>
      </c>
      <c r="P516" s="223">
        <v>0</v>
      </c>
      <c r="Q516" s="223">
        <f t="shared" si="111"/>
        <v>0</v>
      </c>
      <c r="R516" s="351"/>
      <c r="S516" s="309"/>
      <c r="T516" s="309"/>
      <c r="U516" s="895"/>
      <c r="V516" s="16">
        <v>0</v>
      </c>
      <c r="W516" s="11">
        <v>0</v>
      </c>
      <c r="X516" s="17">
        <v>0</v>
      </c>
      <c r="Y516" s="16"/>
      <c r="Z516" s="11"/>
      <c r="AA516" s="17"/>
      <c r="AB516" s="16"/>
      <c r="AC516" s="11"/>
      <c r="AD516" s="17">
        <f t="shared" si="112"/>
        <v>0</v>
      </c>
      <c r="AE516" s="16">
        <v>0</v>
      </c>
      <c r="AF516" s="11">
        <v>0</v>
      </c>
      <c r="AG516" s="17">
        <v>0</v>
      </c>
      <c r="AH516" s="229">
        <f t="shared" si="110"/>
        <v>0</v>
      </c>
      <c r="AI516" s="527"/>
      <c r="AJ516" s="16">
        <f t="shared" si="106"/>
        <v>0</v>
      </c>
    </row>
    <row r="517" spans="1:36" ht="11.25" customHeight="1">
      <c r="A517" s="213">
        <v>16500703</v>
      </c>
      <c r="B517" s="213"/>
      <c r="C517" s="432" t="s">
        <v>2264</v>
      </c>
      <c r="D517" s="222">
        <v>31555.18</v>
      </c>
      <c r="E517" s="222">
        <v>25244.15</v>
      </c>
      <c r="F517" s="222">
        <v>18933.12</v>
      </c>
      <c r="G517" s="222">
        <v>12622.09</v>
      </c>
      <c r="H517" s="222">
        <v>119188.59</v>
      </c>
      <c r="I517" s="222">
        <v>112877.53</v>
      </c>
      <c r="J517" s="498">
        <v>112877.53</v>
      </c>
      <c r="K517" s="498">
        <v>0</v>
      </c>
      <c r="L517" s="223">
        <v>0</v>
      </c>
      <c r="M517" s="223">
        <v>0</v>
      </c>
      <c r="N517" s="223">
        <v>0</v>
      </c>
      <c r="O517" s="223">
        <v>0</v>
      </c>
      <c r="P517" s="223">
        <v>0</v>
      </c>
      <c r="Q517" s="223">
        <f t="shared" si="111"/>
        <v>34793.383333333339</v>
      </c>
      <c r="R517" s="351"/>
      <c r="S517" s="309"/>
      <c r="T517" s="309"/>
      <c r="U517" s="895"/>
      <c r="V517" s="16">
        <v>0</v>
      </c>
      <c r="W517" s="11">
        <v>0</v>
      </c>
      <c r="X517" s="17">
        <v>0</v>
      </c>
      <c r="Y517" s="16"/>
      <c r="Z517" s="11"/>
      <c r="AA517" s="17"/>
      <c r="AB517" s="16"/>
      <c r="AC517" s="11"/>
      <c r="AD517" s="17">
        <f>SUM(AB517:AC517)</f>
        <v>0</v>
      </c>
      <c r="AE517" s="16">
        <v>0</v>
      </c>
      <c r="AF517" s="11">
        <v>0</v>
      </c>
      <c r="AG517" s="17">
        <v>0</v>
      </c>
      <c r="AH517" s="229">
        <f t="shared" si="110"/>
        <v>34793.383333333339</v>
      </c>
      <c r="AI517" s="527"/>
      <c r="AJ517" s="16">
        <f t="shared" si="106"/>
        <v>0</v>
      </c>
    </row>
    <row r="518" spans="1:36" ht="11.25" customHeight="1">
      <c r="A518" s="213">
        <v>16500711</v>
      </c>
      <c r="B518" s="213"/>
      <c r="C518" s="432" t="s">
        <v>99</v>
      </c>
      <c r="D518" s="222">
        <v>0</v>
      </c>
      <c r="E518" s="222">
        <v>0</v>
      </c>
      <c r="F518" s="222">
        <v>0</v>
      </c>
      <c r="G518" s="222">
        <v>0</v>
      </c>
      <c r="H518" s="222">
        <v>0</v>
      </c>
      <c r="I518" s="222">
        <v>0</v>
      </c>
      <c r="J518" s="498">
        <v>0</v>
      </c>
      <c r="K518" s="498">
        <v>0</v>
      </c>
      <c r="L518" s="223">
        <v>0</v>
      </c>
      <c r="M518" s="223">
        <v>0</v>
      </c>
      <c r="N518" s="223">
        <v>0</v>
      </c>
      <c r="O518" s="223">
        <v>0</v>
      </c>
      <c r="P518" s="223">
        <v>0</v>
      </c>
      <c r="Q518" s="223">
        <f t="shared" si="111"/>
        <v>0</v>
      </c>
      <c r="R518" s="351"/>
      <c r="S518" s="309"/>
      <c r="T518" s="309"/>
      <c r="U518" s="895"/>
      <c r="V518" s="16">
        <v>0</v>
      </c>
      <c r="W518" s="11">
        <v>0</v>
      </c>
      <c r="X518" s="17">
        <v>0</v>
      </c>
      <c r="Y518" s="16"/>
      <c r="Z518" s="11"/>
      <c r="AA518" s="17"/>
      <c r="AB518" s="16"/>
      <c r="AC518" s="11"/>
      <c r="AD518" s="17">
        <f t="shared" si="112"/>
        <v>0</v>
      </c>
      <c r="AE518" s="16">
        <v>0</v>
      </c>
      <c r="AF518" s="11">
        <v>0</v>
      </c>
      <c r="AG518" s="17">
        <v>0</v>
      </c>
      <c r="AH518" s="229">
        <f t="shared" si="110"/>
        <v>0</v>
      </c>
      <c r="AI518" s="527"/>
      <c r="AJ518" s="16">
        <f t="shared" si="106"/>
        <v>0</v>
      </c>
    </row>
    <row r="519" spans="1:36" ht="11.25" customHeight="1">
      <c r="A519" s="219">
        <v>16500713</v>
      </c>
      <c r="B519" s="220"/>
      <c r="C519" s="237" t="s">
        <v>902</v>
      </c>
      <c r="D519" s="222">
        <v>0</v>
      </c>
      <c r="E519" s="222">
        <v>0</v>
      </c>
      <c r="F519" s="222">
        <v>0</v>
      </c>
      <c r="G519" s="222">
        <v>0</v>
      </c>
      <c r="H519" s="222">
        <v>0</v>
      </c>
      <c r="I519" s="222">
        <v>0</v>
      </c>
      <c r="J519" s="498">
        <v>0</v>
      </c>
      <c r="K519" s="498">
        <v>0</v>
      </c>
      <c r="L519" s="223">
        <v>0</v>
      </c>
      <c r="M519" s="223">
        <v>0</v>
      </c>
      <c r="N519" s="223">
        <v>0</v>
      </c>
      <c r="O519" s="223">
        <v>0</v>
      </c>
      <c r="P519" s="223">
        <v>0</v>
      </c>
      <c r="Q519" s="223">
        <f t="shared" si="111"/>
        <v>0</v>
      </c>
      <c r="R519" s="351"/>
      <c r="S519" s="309"/>
      <c r="T519" s="309"/>
      <c r="U519" s="895"/>
      <c r="V519" s="16">
        <v>0</v>
      </c>
      <c r="W519" s="11">
        <v>0</v>
      </c>
      <c r="X519" s="17">
        <v>0</v>
      </c>
      <c r="Y519" s="16"/>
      <c r="Z519" s="11"/>
      <c r="AA519" s="17"/>
      <c r="AB519" s="16"/>
      <c r="AC519" s="11"/>
      <c r="AD519" s="17">
        <f t="shared" ref="AD519:AD539" si="113">SUM(AB519:AC519)</f>
        <v>0</v>
      </c>
      <c r="AE519" s="16">
        <v>0</v>
      </c>
      <c r="AF519" s="11">
        <v>0</v>
      </c>
      <c r="AG519" s="17">
        <v>0</v>
      </c>
      <c r="AH519" s="229">
        <f t="shared" si="110"/>
        <v>0</v>
      </c>
      <c r="AI519" s="527"/>
      <c r="AJ519" s="16">
        <f t="shared" si="106"/>
        <v>0</v>
      </c>
    </row>
    <row r="520" spans="1:36" ht="11.25" customHeight="1">
      <c r="A520" s="213">
        <v>16500721</v>
      </c>
      <c r="B520" s="213"/>
      <c r="C520" s="432" t="s">
        <v>100</v>
      </c>
      <c r="D520" s="222">
        <v>0</v>
      </c>
      <c r="E520" s="222">
        <v>0</v>
      </c>
      <c r="F520" s="222">
        <v>0</v>
      </c>
      <c r="G520" s="222">
        <v>0</v>
      </c>
      <c r="H520" s="222">
        <v>0</v>
      </c>
      <c r="I520" s="222">
        <v>0</v>
      </c>
      <c r="J520" s="498">
        <v>0</v>
      </c>
      <c r="K520" s="498">
        <v>0</v>
      </c>
      <c r="L520" s="223">
        <v>0</v>
      </c>
      <c r="M520" s="223">
        <v>0</v>
      </c>
      <c r="N520" s="223">
        <v>0</v>
      </c>
      <c r="O520" s="223">
        <v>0</v>
      </c>
      <c r="P520" s="223">
        <v>0</v>
      </c>
      <c r="Q520" s="223">
        <f t="shared" si="111"/>
        <v>0</v>
      </c>
      <c r="R520" s="351"/>
      <c r="S520" s="309"/>
      <c r="T520" s="309"/>
      <c r="U520" s="895"/>
      <c r="V520" s="16">
        <v>0</v>
      </c>
      <c r="W520" s="11">
        <v>0</v>
      </c>
      <c r="X520" s="17">
        <v>0</v>
      </c>
      <c r="Y520" s="16"/>
      <c r="Z520" s="11"/>
      <c r="AA520" s="17"/>
      <c r="AB520" s="16"/>
      <c r="AC520" s="11"/>
      <c r="AD520" s="17">
        <f t="shared" si="113"/>
        <v>0</v>
      </c>
      <c r="AE520" s="16">
        <v>0</v>
      </c>
      <c r="AF520" s="11">
        <v>0</v>
      </c>
      <c r="AG520" s="17">
        <v>0</v>
      </c>
      <c r="AH520" s="229">
        <f t="shared" si="110"/>
        <v>0</v>
      </c>
      <c r="AI520" s="527"/>
      <c r="AJ520" s="16">
        <f t="shared" si="106"/>
        <v>0</v>
      </c>
    </row>
    <row r="521" spans="1:36" ht="11.25" customHeight="1">
      <c r="A521" s="213">
        <v>16500723</v>
      </c>
      <c r="B521" s="213"/>
      <c r="C521" s="432" t="s">
        <v>2265</v>
      </c>
      <c r="D521" s="222">
        <v>0</v>
      </c>
      <c r="E521" s="222">
        <v>0</v>
      </c>
      <c r="F521" s="222">
        <v>0</v>
      </c>
      <c r="G521" s="222">
        <v>0</v>
      </c>
      <c r="H521" s="222">
        <v>0</v>
      </c>
      <c r="I521" s="222">
        <v>0</v>
      </c>
      <c r="J521" s="498">
        <v>0</v>
      </c>
      <c r="K521" s="498">
        <v>0</v>
      </c>
      <c r="L521" s="223">
        <v>0</v>
      </c>
      <c r="M521" s="223">
        <v>0</v>
      </c>
      <c r="N521" s="223">
        <v>0</v>
      </c>
      <c r="O521" s="223">
        <v>0</v>
      </c>
      <c r="P521" s="223">
        <v>0</v>
      </c>
      <c r="Q521" s="223">
        <f t="shared" si="111"/>
        <v>0</v>
      </c>
      <c r="R521" s="351"/>
      <c r="S521" s="309"/>
      <c r="T521" s="309"/>
      <c r="U521" s="895"/>
      <c r="V521" s="16">
        <v>0</v>
      </c>
      <c r="W521" s="11">
        <v>0</v>
      </c>
      <c r="X521" s="17">
        <v>0</v>
      </c>
      <c r="Y521" s="16"/>
      <c r="Z521" s="11"/>
      <c r="AA521" s="17"/>
      <c r="AB521" s="16"/>
      <c r="AC521" s="11"/>
      <c r="AD521" s="17">
        <f>SUM(AB521:AC521)</f>
        <v>0</v>
      </c>
      <c r="AE521" s="16">
        <v>0</v>
      </c>
      <c r="AF521" s="11">
        <v>0</v>
      </c>
      <c r="AG521" s="17">
        <v>0</v>
      </c>
      <c r="AH521" s="229">
        <f t="shared" si="110"/>
        <v>0</v>
      </c>
      <c r="AI521" s="527"/>
      <c r="AJ521" s="16">
        <f t="shared" si="106"/>
        <v>0</v>
      </c>
    </row>
    <row r="522" spans="1:36" ht="11.25" customHeight="1">
      <c r="A522" s="234">
        <v>16500731</v>
      </c>
      <c r="B522" s="220"/>
      <c r="C522" s="287" t="s">
        <v>1398</v>
      </c>
      <c r="D522" s="222">
        <v>482909.6</v>
      </c>
      <c r="E522" s="222">
        <v>482909.6</v>
      </c>
      <c r="F522" s="222">
        <v>482909.6</v>
      </c>
      <c r="G522" s="222">
        <v>0</v>
      </c>
      <c r="H522" s="222">
        <v>0</v>
      </c>
      <c r="I522" s="222">
        <v>0</v>
      </c>
      <c r="J522" s="498">
        <v>0</v>
      </c>
      <c r="K522" s="498">
        <v>0</v>
      </c>
      <c r="L522" s="223">
        <v>0</v>
      </c>
      <c r="M522" s="223">
        <v>0</v>
      </c>
      <c r="N522" s="223">
        <v>0</v>
      </c>
      <c r="O522" s="223">
        <v>0</v>
      </c>
      <c r="P522" s="223">
        <v>0</v>
      </c>
      <c r="Q522" s="223">
        <f t="shared" si="111"/>
        <v>100606.16666666667</v>
      </c>
      <c r="R522" s="351"/>
      <c r="S522" s="309"/>
      <c r="T522" s="309"/>
      <c r="U522" s="895"/>
      <c r="V522" s="16">
        <v>0</v>
      </c>
      <c r="W522" s="11">
        <v>0</v>
      </c>
      <c r="X522" s="17">
        <v>0</v>
      </c>
      <c r="Y522" s="16"/>
      <c r="Z522" s="11"/>
      <c r="AA522" s="17"/>
      <c r="AB522" s="16"/>
      <c r="AC522" s="11"/>
      <c r="AD522" s="17">
        <f t="shared" si="113"/>
        <v>0</v>
      </c>
      <c r="AE522" s="16">
        <v>0</v>
      </c>
      <c r="AF522" s="11">
        <v>0</v>
      </c>
      <c r="AG522" s="17">
        <v>0</v>
      </c>
      <c r="AH522" s="225">
        <f t="shared" si="110"/>
        <v>100606.16666666667</v>
      </c>
      <c r="AI522" s="527"/>
      <c r="AJ522" s="16">
        <f t="shared" si="106"/>
        <v>0</v>
      </c>
    </row>
    <row r="523" spans="1:36" ht="11.25" customHeight="1">
      <c r="A523" s="234">
        <v>16500733</v>
      </c>
      <c r="B523" s="220"/>
      <c r="C523" s="287" t="s">
        <v>2266</v>
      </c>
      <c r="D523" s="222">
        <v>0</v>
      </c>
      <c r="E523" s="222">
        <v>0</v>
      </c>
      <c r="F523" s="222">
        <v>0</v>
      </c>
      <c r="G523" s="222">
        <v>0</v>
      </c>
      <c r="H523" s="222">
        <v>0</v>
      </c>
      <c r="I523" s="222">
        <v>0</v>
      </c>
      <c r="J523" s="498">
        <v>0</v>
      </c>
      <c r="K523" s="498">
        <v>0</v>
      </c>
      <c r="L523" s="223">
        <v>0</v>
      </c>
      <c r="M523" s="223">
        <v>0</v>
      </c>
      <c r="N523" s="223">
        <v>0</v>
      </c>
      <c r="O523" s="223">
        <v>0</v>
      </c>
      <c r="P523" s="223">
        <v>0</v>
      </c>
      <c r="Q523" s="223">
        <f t="shared" si="111"/>
        <v>0</v>
      </c>
      <c r="R523" s="351"/>
      <c r="S523" s="309"/>
      <c r="T523" s="309"/>
      <c r="U523" s="895"/>
      <c r="V523" s="16">
        <v>0</v>
      </c>
      <c r="W523" s="11">
        <v>0</v>
      </c>
      <c r="X523" s="17">
        <v>0</v>
      </c>
      <c r="Y523" s="16"/>
      <c r="Z523" s="11"/>
      <c r="AA523" s="17"/>
      <c r="AB523" s="16"/>
      <c r="AC523" s="11"/>
      <c r="AD523" s="17">
        <f>SUM(AB523:AC523)</f>
        <v>0</v>
      </c>
      <c r="AE523" s="16">
        <v>0</v>
      </c>
      <c r="AF523" s="11">
        <v>0</v>
      </c>
      <c r="AG523" s="17">
        <v>0</v>
      </c>
      <c r="AH523" s="229">
        <f t="shared" si="110"/>
        <v>0</v>
      </c>
      <c r="AI523" s="527"/>
      <c r="AJ523" s="16">
        <f t="shared" si="106"/>
        <v>0</v>
      </c>
    </row>
    <row r="524" spans="1:36" ht="11.25" customHeight="1">
      <c r="A524" s="234">
        <v>16500741</v>
      </c>
      <c r="B524" s="220"/>
      <c r="C524" s="287" t="s">
        <v>1399</v>
      </c>
      <c r="D524" s="222">
        <v>541444.1</v>
      </c>
      <c r="E524" s="222">
        <v>541444.1</v>
      </c>
      <c r="F524" s="222">
        <v>541444.1</v>
      </c>
      <c r="G524" s="222">
        <v>0</v>
      </c>
      <c r="H524" s="222">
        <v>0</v>
      </c>
      <c r="I524" s="222">
        <v>0</v>
      </c>
      <c r="J524" s="498">
        <v>0</v>
      </c>
      <c r="K524" s="498">
        <v>0</v>
      </c>
      <c r="L524" s="223">
        <v>0</v>
      </c>
      <c r="M524" s="223">
        <v>0</v>
      </c>
      <c r="N524" s="223">
        <v>0</v>
      </c>
      <c r="O524" s="223">
        <v>0</v>
      </c>
      <c r="P524" s="223">
        <v>0</v>
      </c>
      <c r="Q524" s="223">
        <f t="shared" si="111"/>
        <v>112800.85416666667</v>
      </c>
      <c r="R524" s="351"/>
      <c r="S524" s="309"/>
      <c r="T524" s="309"/>
      <c r="U524" s="895"/>
      <c r="V524" s="16">
        <v>0</v>
      </c>
      <c r="W524" s="11">
        <v>0</v>
      </c>
      <c r="X524" s="17">
        <v>0</v>
      </c>
      <c r="Y524" s="16"/>
      <c r="Z524" s="11"/>
      <c r="AA524" s="17"/>
      <c r="AB524" s="16"/>
      <c r="AC524" s="11"/>
      <c r="AD524" s="17">
        <f t="shared" si="113"/>
        <v>0</v>
      </c>
      <c r="AE524" s="16">
        <v>0</v>
      </c>
      <c r="AF524" s="11">
        <v>0</v>
      </c>
      <c r="AG524" s="17">
        <v>0</v>
      </c>
      <c r="AH524" s="225">
        <f t="shared" si="110"/>
        <v>112800.85416666667</v>
      </c>
      <c r="AI524" s="527"/>
      <c r="AJ524" s="16">
        <f t="shared" si="106"/>
        <v>0</v>
      </c>
    </row>
    <row r="525" spans="1:36" ht="11.25" customHeight="1">
      <c r="A525" s="234">
        <v>16500743</v>
      </c>
      <c r="B525" s="220"/>
      <c r="C525" s="287" t="s">
        <v>2306</v>
      </c>
      <c r="D525" s="222">
        <v>117664.76</v>
      </c>
      <c r="E525" s="222">
        <v>100855.5</v>
      </c>
      <c r="F525" s="222">
        <v>84046.24</v>
      </c>
      <c r="G525" s="222">
        <v>67236.98</v>
      </c>
      <c r="H525" s="222">
        <v>50427.72</v>
      </c>
      <c r="I525" s="222">
        <v>33618.46</v>
      </c>
      <c r="J525" s="498">
        <v>16809.2</v>
      </c>
      <c r="K525" s="498">
        <v>0</v>
      </c>
      <c r="L525" s="223">
        <v>0</v>
      </c>
      <c r="M525" s="223">
        <v>163483.96</v>
      </c>
      <c r="N525" s="223">
        <v>147135.56</v>
      </c>
      <c r="O525" s="223">
        <v>130787.16</v>
      </c>
      <c r="P525" s="223">
        <v>114438.76</v>
      </c>
      <c r="Q525" s="223">
        <f t="shared" si="111"/>
        <v>75871.044999999998</v>
      </c>
      <c r="R525" s="351"/>
      <c r="S525" s="309"/>
      <c r="T525" s="309"/>
      <c r="U525" s="895"/>
      <c r="V525" s="16">
        <v>0</v>
      </c>
      <c r="W525" s="11">
        <v>0</v>
      </c>
      <c r="X525" s="17">
        <v>0</v>
      </c>
      <c r="Y525" s="16"/>
      <c r="Z525" s="11"/>
      <c r="AA525" s="17"/>
      <c r="AB525" s="16"/>
      <c r="AC525" s="11"/>
      <c r="AD525" s="17">
        <f>SUM(AB525:AC525)</f>
        <v>0</v>
      </c>
      <c r="AE525" s="16">
        <v>0</v>
      </c>
      <c r="AF525" s="11">
        <v>0</v>
      </c>
      <c r="AG525" s="17">
        <v>0</v>
      </c>
      <c r="AH525" s="225">
        <f t="shared" si="110"/>
        <v>75871.044999999998</v>
      </c>
      <c r="AI525" s="527"/>
      <c r="AJ525" s="16">
        <f t="shared" si="106"/>
        <v>0</v>
      </c>
    </row>
    <row r="526" spans="1:36" ht="11.25" customHeight="1">
      <c r="A526" s="234">
        <v>16500751</v>
      </c>
      <c r="B526" s="220"/>
      <c r="C526" s="434" t="s">
        <v>1400</v>
      </c>
      <c r="D526" s="222">
        <v>0</v>
      </c>
      <c r="E526" s="222">
        <v>0</v>
      </c>
      <c r="F526" s="222">
        <v>0</v>
      </c>
      <c r="G526" s="222">
        <v>0</v>
      </c>
      <c r="H526" s="222">
        <v>0</v>
      </c>
      <c r="I526" s="222">
        <v>0</v>
      </c>
      <c r="J526" s="498">
        <v>1598.38</v>
      </c>
      <c r="K526" s="498">
        <v>6480.9</v>
      </c>
      <c r="L526" s="223">
        <v>6480.9</v>
      </c>
      <c r="M526" s="223">
        <v>6480.9</v>
      </c>
      <c r="N526" s="223">
        <v>6480.9</v>
      </c>
      <c r="O526" s="223">
        <v>6480.9</v>
      </c>
      <c r="P526" s="223">
        <v>10345.450000000001</v>
      </c>
      <c r="Q526" s="223">
        <f t="shared" si="111"/>
        <v>3264.6337500000004</v>
      </c>
      <c r="R526" s="351"/>
      <c r="S526" s="309"/>
      <c r="T526" s="309"/>
      <c r="U526" s="895"/>
      <c r="V526" s="16">
        <v>0</v>
      </c>
      <c r="W526" s="11">
        <v>0</v>
      </c>
      <c r="X526" s="17">
        <v>0</v>
      </c>
      <c r="Y526" s="16"/>
      <c r="Z526" s="11"/>
      <c r="AA526" s="17"/>
      <c r="AB526" s="16"/>
      <c r="AC526" s="11"/>
      <c r="AD526" s="17">
        <f t="shared" si="113"/>
        <v>0</v>
      </c>
      <c r="AE526" s="16">
        <v>0</v>
      </c>
      <c r="AF526" s="11">
        <v>0</v>
      </c>
      <c r="AG526" s="17">
        <v>0</v>
      </c>
      <c r="AH526" s="225">
        <f t="shared" si="110"/>
        <v>3264.6337500000004</v>
      </c>
      <c r="AI526" s="527"/>
      <c r="AJ526" s="16">
        <f t="shared" si="106"/>
        <v>0</v>
      </c>
    </row>
    <row r="527" spans="1:36" ht="11.25" customHeight="1">
      <c r="A527" s="234">
        <v>16500753</v>
      </c>
      <c r="B527" s="220"/>
      <c r="C527" s="431" t="s">
        <v>2266</v>
      </c>
      <c r="D527" s="222">
        <v>528494.12</v>
      </c>
      <c r="E527" s="222">
        <v>462432.36</v>
      </c>
      <c r="F527" s="222">
        <v>396370.6</v>
      </c>
      <c r="G527" s="222">
        <v>330308.84000000003</v>
      </c>
      <c r="H527" s="222">
        <v>264247.08</v>
      </c>
      <c r="I527" s="222">
        <v>198185.32</v>
      </c>
      <c r="J527" s="498">
        <v>132123.56</v>
      </c>
      <c r="K527" s="498">
        <v>66061.8</v>
      </c>
      <c r="L527" s="223">
        <v>843618.76</v>
      </c>
      <c r="M527" s="223">
        <v>773317.2</v>
      </c>
      <c r="N527" s="223">
        <v>703015.64</v>
      </c>
      <c r="O527" s="223">
        <v>632714.07999999996</v>
      </c>
      <c r="P527" s="223">
        <v>562412.52</v>
      </c>
      <c r="Q527" s="223">
        <f t="shared" si="111"/>
        <v>445654.04666666669</v>
      </c>
      <c r="R527" s="351"/>
      <c r="S527" s="309"/>
      <c r="T527" s="309"/>
      <c r="U527" s="895"/>
      <c r="V527" s="16">
        <v>0</v>
      </c>
      <c r="W527" s="11">
        <v>0</v>
      </c>
      <c r="X527" s="17">
        <v>0</v>
      </c>
      <c r="Y527" s="16"/>
      <c r="Z527" s="11"/>
      <c r="AA527" s="17"/>
      <c r="AB527" s="16"/>
      <c r="AC527" s="11"/>
      <c r="AD527" s="17">
        <f>SUM(AB527:AC527)</f>
        <v>0</v>
      </c>
      <c r="AE527" s="16">
        <v>0</v>
      </c>
      <c r="AF527" s="11">
        <v>0</v>
      </c>
      <c r="AG527" s="17">
        <v>0</v>
      </c>
      <c r="AH527" s="225">
        <f t="shared" si="110"/>
        <v>445654.04666666669</v>
      </c>
      <c r="AI527" s="527"/>
      <c r="AJ527" s="16">
        <f t="shared" ref="AJ527:AJ590" si="114">Q527-X527-AA527-AD527-AG527-AH527</f>
        <v>0</v>
      </c>
    </row>
    <row r="528" spans="1:36" ht="11.25" customHeight="1">
      <c r="A528" s="234">
        <v>16500761</v>
      </c>
      <c r="B528" s="220"/>
      <c r="C528" s="287" t="s">
        <v>1401</v>
      </c>
      <c r="D528" s="222">
        <v>0</v>
      </c>
      <c r="E528" s="222">
        <v>0</v>
      </c>
      <c r="F528" s="222">
        <v>0</v>
      </c>
      <c r="G528" s="222">
        <v>0</v>
      </c>
      <c r="H528" s="222">
        <v>0</v>
      </c>
      <c r="I528" s="222">
        <v>0</v>
      </c>
      <c r="J528" s="498">
        <v>0</v>
      </c>
      <c r="K528" s="498">
        <v>0</v>
      </c>
      <c r="L528" s="223">
        <v>0</v>
      </c>
      <c r="M528" s="223">
        <v>0</v>
      </c>
      <c r="N528" s="223">
        <v>0</v>
      </c>
      <c r="O528" s="223">
        <v>0</v>
      </c>
      <c r="P528" s="223">
        <v>0</v>
      </c>
      <c r="Q528" s="223">
        <f t="shared" si="111"/>
        <v>0</v>
      </c>
      <c r="R528" s="351"/>
      <c r="S528" s="309"/>
      <c r="T528" s="309"/>
      <c r="U528" s="895"/>
      <c r="V528" s="16">
        <v>0</v>
      </c>
      <c r="W528" s="11">
        <v>0</v>
      </c>
      <c r="X528" s="17">
        <v>0</v>
      </c>
      <c r="Y528" s="16"/>
      <c r="Z528" s="11"/>
      <c r="AA528" s="17"/>
      <c r="AB528" s="16"/>
      <c r="AC528" s="11"/>
      <c r="AD528" s="17">
        <f t="shared" si="113"/>
        <v>0</v>
      </c>
      <c r="AE528" s="16">
        <v>0</v>
      </c>
      <c r="AF528" s="11">
        <v>0</v>
      </c>
      <c r="AG528" s="17">
        <v>0</v>
      </c>
      <c r="AH528" s="225">
        <f t="shared" si="110"/>
        <v>0</v>
      </c>
      <c r="AI528" s="527"/>
      <c r="AJ528" s="16">
        <f t="shared" si="114"/>
        <v>0</v>
      </c>
    </row>
    <row r="529" spans="1:36" ht="11.25" customHeight="1">
      <c r="A529" s="234">
        <v>16500763</v>
      </c>
      <c r="B529" s="220"/>
      <c r="C529" s="287" t="s">
        <v>2380</v>
      </c>
      <c r="D529" s="222">
        <v>95207.23</v>
      </c>
      <c r="E529" s="222">
        <v>85686.51</v>
      </c>
      <c r="F529" s="222">
        <v>76165.789999999994</v>
      </c>
      <c r="G529" s="222">
        <v>66645.070000000007</v>
      </c>
      <c r="H529" s="222">
        <v>57124.35</v>
      </c>
      <c r="I529" s="222">
        <v>47603.63</v>
      </c>
      <c r="J529" s="498">
        <v>38082.910000000003</v>
      </c>
      <c r="K529" s="498">
        <v>28562.19</v>
      </c>
      <c r="L529" s="223">
        <v>19041.47</v>
      </c>
      <c r="M529" s="223">
        <v>9520.75</v>
      </c>
      <c r="N529" s="223">
        <v>0</v>
      </c>
      <c r="O529" s="223">
        <v>222424.07</v>
      </c>
      <c r="P529" s="223">
        <v>0</v>
      </c>
      <c r="Q529" s="223">
        <f t="shared" si="111"/>
        <v>58205.029583333329</v>
      </c>
      <c r="R529" s="351"/>
      <c r="S529" s="309"/>
      <c r="T529" s="309"/>
      <c r="U529" s="895"/>
      <c r="V529" s="16">
        <v>0</v>
      </c>
      <c r="W529" s="11">
        <v>0</v>
      </c>
      <c r="X529" s="17">
        <v>0</v>
      </c>
      <c r="Y529" s="16"/>
      <c r="Z529" s="11"/>
      <c r="AA529" s="17"/>
      <c r="AB529" s="16"/>
      <c r="AC529" s="11"/>
      <c r="AD529" s="17">
        <f>SUM(AB529:AC529)</f>
        <v>0</v>
      </c>
      <c r="AE529" s="16">
        <v>0</v>
      </c>
      <c r="AF529" s="11">
        <v>0</v>
      </c>
      <c r="AG529" s="17">
        <v>0</v>
      </c>
      <c r="AH529" s="225">
        <f t="shared" si="110"/>
        <v>58205.029583333329</v>
      </c>
      <c r="AI529" s="527"/>
      <c r="AJ529" s="16">
        <f t="shared" si="114"/>
        <v>0</v>
      </c>
    </row>
    <row r="530" spans="1:36" ht="11.25" customHeight="1">
      <c r="A530" s="234">
        <v>16500771</v>
      </c>
      <c r="B530" s="220"/>
      <c r="C530" s="287" t="s">
        <v>1402</v>
      </c>
      <c r="D530" s="222">
        <v>0</v>
      </c>
      <c r="E530" s="222">
        <v>0</v>
      </c>
      <c r="F530" s="222">
        <v>0</v>
      </c>
      <c r="G530" s="222">
        <v>0</v>
      </c>
      <c r="H530" s="222">
        <v>0</v>
      </c>
      <c r="I530" s="222">
        <v>0</v>
      </c>
      <c r="J530" s="498">
        <v>0</v>
      </c>
      <c r="K530" s="498">
        <v>0</v>
      </c>
      <c r="L530" s="223">
        <v>0</v>
      </c>
      <c r="M530" s="223">
        <v>0</v>
      </c>
      <c r="N530" s="223">
        <v>0</v>
      </c>
      <c r="O530" s="223">
        <v>0</v>
      </c>
      <c r="P530" s="223">
        <v>0</v>
      </c>
      <c r="Q530" s="223">
        <f t="shared" si="111"/>
        <v>0</v>
      </c>
      <c r="R530" s="351"/>
      <c r="S530" s="309"/>
      <c r="T530" s="309"/>
      <c r="U530" s="895"/>
      <c r="V530" s="16">
        <v>0</v>
      </c>
      <c r="W530" s="11">
        <v>0</v>
      </c>
      <c r="X530" s="17">
        <v>0</v>
      </c>
      <c r="Y530" s="16"/>
      <c r="Z530" s="11"/>
      <c r="AA530" s="17"/>
      <c r="AB530" s="16"/>
      <c r="AC530" s="11"/>
      <c r="AD530" s="17">
        <f t="shared" si="113"/>
        <v>0</v>
      </c>
      <c r="AE530" s="16">
        <v>0</v>
      </c>
      <c r="AF530" s="11">
        <v>0</v>
      </c>
      <c r="AG530" s="17">
        <v>0</v>
      </c>
      <c r="AH530" s="225">
        <f t="shared" si="110"/>
        <v>0</v>
      </c>
      <c r="AI530" s="527"/>
      <c r="AJ530" s="16">
        <f t="shared" si="114"/>
        <v>0</v>
      </c>
    </row>
    <row r="531" spans="1:36" ht="11.25" customHeight="1">
      <c r="A531" s="234">
        <v>16500773</v>
      </c>
      <c r="B531" s="220"/>
      <c r="C531" s="287" t="s">
        <v>2406</v>
      </c>
      <c r="D531" s="222">
        <v>0</v>
      </c>
      <c r="E531" s="222">
        <v>0</v>
      </c>
      <c r="F531" s="222">
        <v>0</v>
      </c>
      <c r="G531" s="222">
        <v>0</v>
      </c>
      <c r="H531" s="222">
        <v>0</v>
      </c>
      <c r="I531" s="222">
        <v>0</v>
      </c>
      <c r="J531" s="498">
        <v>0</v>
      </c>
      <c r="K531" s="498">
        <v>0</v>
      </c>
      <c r="L531" s="223">
        <v>0</v>
      </c>
      <c r="M531" s="223">
        <v>0</v>
      </c>
      <c r="N531" s="223">
        <v>0</v>
      </c>
      <c r="O531" s="223">
        <v>0</v>
      </c>
      <c r="P531" s="223">
        <v>0</v>
      </c>
      <c r="Q531" s="223">
        <f t="shared" si="111"/>
        <v>0</v>
      </c>
      <c r="R531" s="351"/>
      <c r="S531" s="309"/>
      <c r="T531" s="309"/>
      <c r="U531" s="895"/>
      <c r="V531" s="16">
        <v>0</v>
      </c>
      <c r="W531" s="11">
        <v>0</v>
      </c>
      <c r="X531" s="17">
        <v>0</v>
      </c>
      <c r="Y531" s="16"/>
      <c r="Z531" s="11"/>
      <c r="AA531" s="17"/>
      <c r="AB531" s="16"/>
      <c r="AC531" s="11"/>
      <c r="AD531" s="17">
        <f>SUM(AB531:AC531)</f>
        <v>0</v>
      </c>
      <c r="AE531" s="16">
        <v>0</v>
      </c>
      <c r="AF531" s="11">
        <v>0</v>
      </c>
      <c r="AG531" s="17">
        <v>0</v>
      </c>
      <c r="AH531" s="225">
        <f t="shared" si="110"/>
        <v>0</v>
      </c>
      <c r="AI531" s="527"/>
      <c r="AJ531" s="16">
        <f t="shared" si="114"/>
        <v>0</v>
      </c>
    </row>
    <row r="532" spans="1:36" ht="11.25" customHeight="1">
      <c r="A532" s="234">
        <v>16500781</v>
      </c>
      <c r="B532" s="220"/>
      <c r="C532" s="287" t="s">
        <v>1403</v>
      </c>
      <c r="D532" s="222">
        <v>0</v>
      </c>
      <c r="E532" s="222">
        <v>0</v>
      </c>
      <c r="F532" s="222">
        <v>0</v>
      </c>
      <c r="G532" s="222">
        <v>0</v>
      </c>
      <c r="H532" s="222">
        <v>0</v>
      </c>
      <c r="I532" s="222">
        <v>0</v>
      </c>
      <c r="J532" s="498">
        <v>0</v>
      </c>
      <c r="K532" s="498">
        <v>0</v>
      </c>
      <c r="L532" s="223">
        <v>0</v>
      </c>
      <c r="M532" s="223">
        <v>0</v>
      </c>
      <c r="N532" s="223">
        <v>0</v>
      </c>
      <c r="O532" s="223">
        <v>0</v>
      </c>
      <c r="P532" s="223">
        <v>0</v>
      </c>
      <c r="Q532" s="223">
        <f t="shared" si="111"/>
        <v>0</v>
      </c>
      <c r="R532" s="351"/>
      <c r="S532" s="309"/>
      <c r="T532" s="309"/>
      <c r="U532" s="895"/>
      <c r="V532" s="16">
        <v>0</v>
      </c>
      <c r="W532" s="11">
        <v>0</v>
      </c>
      <c r="X532" s="17">
        <v>0</v>
      </c>
      <c r="Y532" s="16"/>
      <c r="Z532" s="11"/>
      <c r="AA532" s="17"/>
      <c r="AB532" s="16"/>
      <c r="AC532" s="11"/>
      <c r="AD532" s="17">
        <f t="shared" si="113"/>
        <v>0</v>
      </c>
      <c r="AE532" s="16">
        <v>0</v>
      </c>
      <c r="AF532" s="11">
        <v>0</v>
      </c>
      <c r="AG532" s="17">
        <v>0</v>
      </c>
      <c r="AH532" s="225">
        <f t="shared" si="110"/>
        <v>0</v>
      </c>
      <c r="AI532" s="527"/>
      <c r="AJ532" s="16">
        <f t="shared" si="114"/>
        <v>0</v>
      </c>
    </row>
    <row r="533" spans="1:36" ht="11.25" customHeight="1">
      <c r="A533" s="234">
        <v>16500783</v>
      </c>
      <c r="B533" s="220"/>
      <c r="C533" s="287" t="s">
        <v>2572</v>
      </c>
      <c r="D533" s="222">
        <v>81257.759999999995</v>
      </c>
      <c r="E533" s="222">
        <v>74486.28</v>
      </c>
      <c r="F533" s="222">
        <v>67714.8</v>
      </c>
      <c r="G533" s="222">
        <v>60943.32</v>
      </c>
      <c r="H533" s="222">
        <v>54171.839999999997</v>
      </c>
      <c r="I533" s="222">
        <v>47400.36</v>
      </c>
      <c r="J533" s="498">
        <v>40628.879999999997</v>
      </c>
      <c r="K533" s="498">
        <v>33857.4</v>
      </c>
      <c r="L533" s="223">
        <v>27085.919999999998</v>
      </c>
      <c r="M533" s="223">
        <v>20314.439999999999</v>
      </c>
      <c r="N533" s="223">
        <v>13542.96</v>
      </c>
      <c r="O533" s="223">
        <v>89488.88</v>
      </c>
      <c r="P533" s="223">
        <v>82717.399999999994</v>
      </c>
      <c r="Q533" s="223">
        <f t="shared" si="111"/>
        <v>50968.555</v>
      </c>
      <c r="R533" s="351"/>
      <c r="S533" s="309"/>
      <c r="T533" s="309"/>
      <c r="U533" s="895"/>
      <c r="V533" s="16">
        <v>0</v>
      </c>
      <c r="W533" s="11">
        <v>0</v>
      </c>
      <c r="X533" s="17">
        <v>0</v>
      </c>
      <c r="Y533" s="16"/>
      <c r="Z533" s="11"/>
      <c r="AA533" s="17"/>
      <c r="AB533" s="16"/>
      <c r="AC533" s="11"/>
      <c r="AD533" s="17">
        <f>SUM(AB533:AC533)</f>
        <v>0</v>
      </c>
      <c r="AE533" s="16">
        <v>0</v>
      </c>
      <c r="AF533" s="11">
        <v>0</v>
      </c>
      <c r="AG533" s="17">
        <v>0</v>
      </c>
      <c r="AH533" s="225">
        <f t="shared" si="110"/>
        <v>50968.555</v>
      </c>
      <c r="AI533" s="527"/>
      <c r="AJ533" s="16">
        <f t="shared" si="114"/>
        <v>0</v>
      </c>
    </row>
    <row r="534" spans="1:36" ht="11.25" customHeight="1">
      <c r="A534" s="234">
        <v>16500791</v>
      </c>
      <c r="B534" s="220"/>
      <c r="C534" s="287" t="s">
        <v>1397</v>
      </c>
      <c r="D534" s="222">
        <v>0</v>
      </c>
      <c r="E534" s="222">
        <v>0</v>
      </c>
      <c r="F534" s="222">
        <v>0</v>
      </c>
      <c r="G534" s="222">
        <v>0</v>
      </c>
      <c r="H534" s="222">
        <v>0</v>
      </c>
      <c r="I534" s="222">
        <v>0</v>
      </c>
      <c r="J534" s="498">
        <v>0</v>
      </c>
      <c r="K534" s="498">
        <v>0</v>
      </c>
      <c r="L534" s="223">
        <v>0</v>
      </c>
      <c r="M534" s="223">
        <v>0</v>
      </c>
      <c r="N534" s="223">
        <v>0</v>
      </c>
      <c r="O534" s="223">
        <v>0</v>
      </c>
      <c r="P534" s="223">
        <v>0</v>
      </c>
      <c r="Q534" s="223">
        <f t="shared" si="111"/>
        <v>0</v>
      </c>
      <c r="R534" s="351"/>
      <c r="S534" s="309"/>
      <c r="T534" s="309"/>
      <c r="U534" s="895"/>
      <c r="V534" s="16">
        <v>0</v>
      </c>
      <c r="W534" s="11">
        <v>0</v>
      </c>
      <c r="X534" s="17">
        <v>0</v>
      </c>
      <c r="Y534" s="16"/>
      <c r="Z534" s="11"/>
      <c r="AA534" s="17"/>
      <c r="AB534" s="16"/>
      <c r="AC534" s="11"/>
      <c r="AD534" s="17">
        <f t="shared" si="113"/>
        <v>0</v>
      </c>
      <c r="AE534" s="16">
        <v>0</v>
      </c>
      <c r="AF534" s="11">
        <v>0</v>
      </c>
      <c r="AG534" s="17">
        <v>0</v>
      </c>
      <c r="AH534" s="225">
        <f t="shared" si="110"/>
        <v>0</v>
      </c>
      <c r="AI534" s="527"/>
      <c r="AJ534" s="16">
        <f t="shared" si="114"/>
        <v>0</v>
      </c>
    </row>
    <row r="535" spans="1:36" ht="11.25" customHeight="1">
      <c r="A535" s="234">
        <v>16500793</v>
      </c>
      <c r="B535" s="220"/>
      <c r="C535" s="287" t="s">
        <v>2578</v>
      </c>
      <c r="D535" s="222">
        <v>0</v>
      </c>
      <c r="E535" s="222">
        <v>0</v>
      </c>
      <c r="F535" s="222">
        <v>0</v>
      </c>
      <c r="G535" s="222">
        <v>0</v>
      </c>
      <c r="H535" s="222">
        <v>0</v>
      </c>
      <c r="I535" s="222">
        <v>0</v>
      </c>
      <c r="J535" s="498">
        <v>0</v>
      </c>
      <c r="K535" s="498">
        <v>0</v>
      </c>
      <c r="L535" s="223">
        <v>0</v>
      </c>
      <c r="M535" s="223">
        <v>0</v>
      </c>
      <c r="N535" s="223">
        <v>0</v>
      </c>
      <c r="O535" s="223">
        <v>0</v>
      </c>
      <c r="P535" s="223">
        <v>0</v>
      </c>
      <c r="Q535" s="223">
        <f t="shared" si="111"/>
        <v>0</v>
      </c>
      <c r="R535" s="351"/>
      <c r="S535" s="309"/>
      <c r="T535" s="309"/>
      <c r="U535" s="895"/>
      <c r="V535" s="16">
        <v>0</v>
      </c>
      <c r="W535" s="11">
        <v>0</v>
      </c>
      <c r="X535" s="17">
        <v>0</v>
      </c>
      <c r="Y535" s="16"/>
      <c r="Z535" s="11"/>
      <c r="AA535" s="17"/>
      <c r="AB535" s="16"/>
      <c r="AC535" s="11"/>
      <c r="AD535" s="17">
        <f>SUM(AB535:AC535)</f>
        <v>0</v>
      </c>
      <c r="AE535" s="16">
        <v>0</v>
      </c>
      <c r="AF535" s="11">
        <v>0</v>
      </c>
      <c r="AG535" s="17">
        <v>0</v>
      </c>
      <c r="AH535" s="225">
        <f t="shared" si="110"/>
        <v>0</v>
      </c>
      <c r="AI535" s="527"/>
      <c r="AJ535" s="16">
        <f t="shared" si="114"/>
        <v>0</v>
      </c>
    </row>
    <row r="536" spans="1:36" ht="11.25" customHeight="1">
      <c r="A536" s="234">
        <v>16500801</v>
      </c>
      <c r="B536" s="220"/>
      <c r="C536" s="287" t="s">
        <v>1411</v>
      </c>
      <c r="D536" s="222">
        <v>0</v>
      </c>
      <c r="E536" s="222">
        <v>0</v>
      </c>
      <c r="F536" s="222">
        <v>0</v>
      </c>
      <c r="G536" s="222">
        <v>0</v>
      </c>
      <c r="H536" s="222">
        <v>0</v>
      </c>
      <c r="I536" s="222">
        <v>0</v>
      </c>
      <c r="J536" s="498">
        <v>0</v>
      </c>
      <c r="K536" s="498">
        <v>0</v>
      </c>
      <c r="L536" s="223">
        <v>0</v>
      </c>
      <c r="M536" s="223">
        <v>0</v>
      </c>
      <c r="N536" s="223">
        <v>0</v>
      </c>
      <c r="O536" s="223">
        <v>0</v>
      </c>
      <c r="P536" s="223">
        <v>0</v>
      </c>
      <c r="Q536" s="223">
        <f t="shared" si="111"/>
        <v>0</v>
      </c>
      <c r="R536" s="351"/>
      <c r="S536" s="309"/>
      <c r="T536" s="309"/>
      <c r="U536" s="895"/>
      <c r="V536" s="16">
        <v>0</v>
      </c>
      <c r="W536" s="11">
        <v>0</v>
      </c>
      <c r="X536" s="17">
        <v>0</v>
      </c>
      <c r="Y536" s="16"/>
      <c r="Z536" s="11"/>
      <c r="AA536" s="17"/>
      <c r="AB536" s="16"/>
      <c r="AC536" s="11"/>
      <c r="AD536" s="17">
        <f t="shared" si="113"/>
        <v>0</v>
      </c>
      <c r="AE536" s="16">
        <v>0</v>
      </c>
      <c r="AF536" s="11">
        <v>0</v>
      </c>
      <c r="AG536" s="17">
        <v>0</v>
      </c>
      <c r="AH536" s="225">
        <f t="shared" si="110"/>
        <v>0</v>
      </c>
      <c r="AI536" s="527"/>
      <c r="AJ536" s="16">
        <f t="shared" si="114"/>
        <v>0</v>
      </c>
    </row>
    <row r="537" spans="1:36" ht="11.25" customHeight="1">
      <c r="A537" s="234">
        <v>16500803</v>
      </c>
      <c r="B537" s="220"/>
      <c r="C537" s="287" t="s">
        <v>2739</v>
      </c>
      <c r="D537" s="222">
        <v>0</v>
      </c>
      <c r="E537" s="222">
        <v>0</v>
      </c>
      <c r="F537" s="222">
        <v>0</v>
      </c>
      <c r="G537" s="222">
        <v>0</v>
      </c>
      <c r="H537" s="222">
        <v>0</v>
      </c>
      <c r="I537" s="222">
        <v>0</v>
      </c>
      <c r="J537" s="498">
        <v>0</v>
      </c>
      <c r="K537" s="498">
        <v>0</v>
      </c>
      <c r="L537" s="223">
        <v>0</v>
      </c>
      <c r="M537" s="223">
        <v>0</v>
      </c>
      <c r="N537" s="223">
        <v>0</v>
      </c>
      <c r="O537" s="223">
        <v>0</v>
      </c>
      <c r="P537" s="223">
        <v>0</v>
      </c>
      <c r="Q537" s="223">
        <f t="shared" si="111"/>
        <v>0</v>
      </c>
      <c r="R537" s="351"/>
      <c r="S537" s="309"/>
      <c r="T537" s="309"/>
      <c r="U537" s="895"/>
      <c r="V537" s="16">
        <v>0</v>
      </c>
      <c r="W537" s="11">
        <v>0</v>
      </c>
      <c r="X537" s="17">
        <v>0</v>
      </c>
      <c r="Y537" s="16"/>
      <c r="Z537" s="11"/>
      <c r="AA537" s="17"/>
      <c r="AB537" s="16"/>
      <c r="AC537" s="11"/>
      <c r="AD537" s="17">
        <f t="shared" ref="AD537" si="115">SUM(AB537:AC537)</f>
        <v>0</v>
      </c>
      <c r="AE537" s="16">
        <v>0</v>
      </c>
      <c r="AF537" s="11">
        <v>0</v>
      </c>
      <c r="AG537" s="17">
        <v>0</v>
      </c>
      <c r="AH537" s="225">
        <f t="shared" si="110"/>
        <v>0</v>
      </c>
      <c r="AI537" s="527"/>
      <c r="AJ537" s="16">
        <f t="shared" si="114"/>
        <v>0</v>
      </c>
    </row>
    <row r="538" spans="1:36" ht="11.25" customHeight="1">
      <c r="A538" s="234">
        <v>16500811</v>
      </c>
      <c r="B538" s="220"/>
      <c r="C538" s="287" t="s">
        <v>190</v>
      </c>
      <c r="D538" s="222">
        <v>0</v>
      </c>
      <c r="E538" s="222">
        <v>0</v>
      </c>
      <c r="F538" s="222">
        <v>0</v>
      </c>
      <c r="G538" s="222">
        <v>0</v>
      </c>
      <c r="H538" s="222">
        <v>0</v>
      </c>
      <c r="I538" s="222">
        <v>0</v>
      </c>
      <c r="J538" s="498">
        <v>0</v>
      </c>
      <c r="K538" s="498">
        <v>0</v>
      </c>
      <c r="L538" s="223">
        <v>0</v>
      </c>
      <c r="M538" s="223">
        <v>0</v>
      </c>
      <c r="N538" s="223">
        <v>0</v>
      </c>
      <c r="O538" s="223">
        <v>0</v>
      </c>
      <c r="P538" s="223">
        <v>0</v>
      </c>
      <c r="Q538" s="223">
        <f t="shared" si="111"/>
        <v>0</v>
      </c>
      <c r="R538" s="351"/>
      <c r="S538" s="309"/>
      <c r="T538" s="309"/>
      <c r="U538" s="895"/>
      <c r="V538" s="16">
        <v>0</v>
      </c>
      <c r="W538" s="11">
        <v>0</v>
      </c>
      <c r="X538" s="17">
        <v>0</v>
      </c>
      <c r="Y538" s="16"/>
      <c r="Z538" s="11"/>
      <c r="AA538" s="17"/>
      <c r="AB538" s="16"/>
      <c r="AC538" s="11"/>
      <c r="AD538" s="17">
        <f t="shared" si="113"/>
        <v>0</v>
      </c>
      <c r="AE538" s="16">
        <v>0</v>
      </c>
      <c r="AF538" s="11">
        <v>0</v>
      </c>
      <c r="AG538" s="17">
        <v>0</v>
      </c>
      <c r="AH538" s="225">
        <f t="shared" si="110"/>
        <v>0</v>
      </c>
      <c r="AI538" s="527"/>
      <c r="AJ538" s="16">
        <f t="shared" si="114"/>
        <v>0</v>
      </c>
    </row>
    <row r="539" spans="1:36" ht="11.25" customHeight="1">
      <c r="A539" s="234">
        <v>16500821</v>
      </c>
      <c r="B539" s="220"/>
      <c r="C539" s="287" t="s">
        <v>191</v>
      </c>
      <c r="D539" s="222">
        <v>0</v>
      </c>
      <c r="E539" s="222">
        <v>0</v>
      </c>
      <c r="F539" s="222">
        <v>0</v>
      </c>
      <c r="G539" s="222">
        <v>0</v>
      </c>
      <c r="H539" s="222">
        <v>0</v>
      </c>
      <c r="I539" s="222">
        <v>0</v>
      </c>
      <c r="J539" s="498">
        <v>0</v>
      </c>
      <c r="K539" s="498">
        <v>0</v>
      </c>
      <c r="L539" s="223">
        <v>0</v>
      </c>
      <c r="M539" s="223">
        <v>0</v>
      </c>
      <c r="N539" s="223">
        <v>0</v>
      </c>
      <c r="O539" s="223">
        <v>0</v>
      </c>
      <c r="P539" s="223">
        <v>0</v>
      </c>
      <c r="Q539" s="223">
        <f t="shared" si="111"/>
        <v>0</v>
      </c>
      <c r="R539" s="351"/>
      <c r="S539" s="309"/>
      <c r="T539" s="309"/>
      <c r="U539" s="895"/>
      <c r="V539" s="16">
        <v>0</v>
      </c>
      <c r="W539" s="11">
        <v>0</v>
      </c>
      <c r="X539" s="17">
        <v>0</v>
      </c>
      <c r="Y539" s="16"/>
      <c r="Z539" s="11"/>
      <c r="AA539" s="17"/>
      <c r="AB539" s="16"/>
      <c r="AC539" s="11"/>
      <c r="AD539" s="17">
        <f t="shared" si="113"/>
        <v>0</v>
      </c>
      <c r="AE539" s="16">
        <v>0</v>
      </c>
      <c r="AF539" s="11">
        <v>0</v>
      </c>
      <c r="AG539" s="17">
        <v>0</v>
      </c>
      <c r="AH539" s="225">
        <f t="shared" si="110"/>
        <v>0</v>
      </c>
      <c r="AI539" s="527"/>
      <c r="AJ539" s="16">
        <f t="shared" si="114"/>
        <v>0</v>
      </c>
    </row>
    <row r="540" spans="1:36" ht="11.25" customHeight="1">
      <c r="A540" s="234">
        <v>16500831</v>
      </c>
      <c r="B540" s="220"/>
      <c r="C540" s="287" t="s">
        <v>2023</v>
      </c>
      <c r="D540" s="222">
        <v>0</v>
      </c>
      <c r="E540" s="222">
        <v>0</v>
      </c>
      <c r="F540" s="222">
        <v>0</v>
      </c>
      <c r="G540" s="222">
        <v>0</v>
      </c>
      <c r="H540" s="222">
        <v>0</v>
      </c>
      <c r="I540" s="222">
        <v>0</v>
      </c>
      <c r="J540" s="498">
        <v>0</v>
      </c>
      <c r="K540" s="498">
        <v>0</v>
      </c>
      <c r="L540" s="223">
        <v>0</v>
      </c>
      <c r="M540" s="223">
        <v>0</v>
      </c>
      <c r="N540" s="223">
        <v>0</v>
      </c>
      <c r="O540" s="223">
        <v>0</v>
      </c>
      <c r="P540" s="223">
        <v>0</v>
      </c>
      <c r="Q540" s="223">
        <f t="shared" si="111"/>
        <v>0</v>
      </c>
      <c r="R540" s="351"/>
      <c r="S540" s="309"/>
      <c r="T540" s="309"/>
      <c r="U540" s="895"/>
      <c r="V540" s="16">
        <v>0</v>
      </c>
      <c r="W540" s="11">
        <v>0</v>
      </c>
      <c r="X540" s="17">
        <v>0</v>
      </c>
      <c r="Y540" s="16"/>
      <c r="Z540" s="11"/>
      <c r="AA540" s="17"/>
      <c r="AB540" s="16"/>
      <c r="AC540" s="11"/>
      <c r="AD540" s="17">
        <f t="shared" ref="AD540:AD546" si="116">SUM(AB540:AC540)</f>
        <v>0</v>
      </c>
      <c r="AE540" s="16">
        <v>0</v>
      </c>
      <c r="AF540" s="11">
        <v>0</v>
      </c>
      <c r="AG540" s="17">
        <v>0</v>
      </c>
      <c r="AH540" s="225">
        <f t="shared" si="110"/>
        <v>0</v>
      </c>
      <c r="AI540" s="527"/>
      <c r="AJ540" s="16">
        <f t="shared" si="114"/>
        <v>0</v>
      </c>
    </row>
    <row r="541" spans="1:36" ht="11.25" customHeight="1">
      <c r="A541" s="234">
        <v>16500841</v>
      </c>
      <c r="B541" s="220"/>
      <c r="C541" s="287" t="s">
        <v>2024</v>
      </c>
      <c r="D541" s="222">
        <v>0</v>
      </c>
      <c r="E541" s="222">
        <v>0</v>
      </c>
      <c r="F541" s="222">
        <v>0</v>
      </c>
      <c r="G541" s="222">
        <v>0</v>
      </c>
      <c r="H541" s="222">
        <v>0</v>
      </c>
      <c r="I541" s="222">
        <v>0</v>
      </c>
      <c r="J541" s="498">
        <v>0</v>
      </c>
      <c r="K541" s="498">
        <v>0</v>
      </c>
      <c r="L541" s="223">
        <v>0</v>
      </c>
      <c r="M541" s="223">
        <v>0</v>
      </c>
      <c r="N541" s="223">
        <v>0</v>
      </c>
      <c r="O541" s="223">
        <v>0</v>
      </c>
      <c r="P541" s="223">
        <v>0</v>
      </c>
      <c r="Q541" s="223">
        <f t="shared" si="111"/>
        <v>0</v>
      </c>
      <c r="R541" s="351"/>
      <c r="S541" s="309"/>
      <c r="T541" s="309"/>
      <c r="U541" s="895"/>
      <c r="V541" s="16">
        <v>0</v>
      </c>
      <c r="W541" s="11">
        <v>0</v>
      </c>
      <c r="X541" s="17">
        <v>0</v>
      </c>
      <c r="Y541" s="16"/>
      <c r="Z541" s="11"/>
      <c r="AA541" s="17"/>
      <c r="AB541" s="16"/>
      <c r="AC541" s="11"/>
      <c r="AD541" s="17">
        <f t="shared" si="116"/>
        <v>0</v>
      </c>
      <c r="AE541" s="16">
        <v>0</v>
      </c>
      <c r="AF541" s="11">
        <v>0</v>
      </c>
      <c r="AG541" s="17">
        <v>0</v>
      </c>
      <c r="AH541" s="225">
        <f t="shared" si="110"/>
        <v>0</v>
      </c>
      <c r="AI541" s="527"/>
      <c r="AJ541" s="16">
        <f t="shared" si="114"/>
        <v>0</v>
      </c>
    </row>
    <row r="542" spans="1:36" ht="11.25" customHeight="1">
      <c r="A542" s="234">
        <v>16500851</v>
      </c>
      <c r="B542" s="220"/>
      <c r="C542" s="287" t="s">
        <v>2025</v>
      </c>
      <c r="D542" s="222">
        <v>0</v>
      </c>
      <c r="E542" s="222">
        <v>0</v>
      </c>
      <c r="F542" s="222">
        <v>0</v>
      </c>
      <c r="G542" s="222">
        <v>0</v>
      </c>
      <c r="H542" s="222">
        <v>0</v>
      </c>
      <c r="I542" s="222">
        <v>0</v>
      </c>
      <c r="J542" s="498">
        <v>0</v>
      </c>
      <c r="K542" s="498">
        <v>0</v>
      </c>
      <c r="L542" s="223">
        <v>0</v>
      </c>
      <c r="M542" s="223">
        <v>0</v>
      </c>
      <c r="N542" s="223">
        <v>0</v>
      </c>
      <c r="O542" s="223">
        <v>0</v>
      </c>
      <c r="P542" s="223">
        <v>0</v>
      </c>
      <c r="Q542" s="223">
        <f t="shared" si="111"/>
        <v>0</v>
      </c>
      <c r="R542" s="351"/>
      <c r="S542" s="309"/>
      <c r="T542" s="309"/>
      <c r="U542" s="895"/>
      <c r="V542" s="16">
        <v>0</v>
      </c>
      <c r="W542" s="11">
        <v>0</v>
      </c>
      <c r="X542" s="17">
        <v>0</v>
      </c>
      <c r="Y542" s="16"/>
      <c r="Z542" s="11"/>
      <c r="AA542" s="17"/>
      <c r="AB542" s="16"/>
      <c r="AC542" s="11"/>
      <c r="AD542" s="17">
        <f t="shared" si="116"/>
        <v>0</v>
      </c>
      <c r="AE542" s="16">
        <v>0</v>
      </c>
      <c r="AF542" s="11">
        <v>0</v>
      </c>
      <c r="AG542" s="17">
        <v>0</v>
      </c>
      <c r="AH542" s="225">
        <f t="shared" si="110"/>
        <v>0</v>
      </c>
      <c r="AI542" s="527"/>
      <c r="AJ542" s="16">
        <f t="shared" si="114"/>
        <v>0</v>
      </c>
    </row>
    <row r="543" spans="1:36" ht="11.25" customHeight="1">
      <c r="A543" s="234">
        <v>16500861</v>
      </c>
      <c r="B543" s="220"/>
      <c r="C543" s="287" t="s">
        <v>2032</v>
      </c>
      <c r="D543" s="222">
        <v>0</v>
      </c>
      <c r="E543" s="222">
        <v>0</v>
      </c>
      <c r="F543" s="222">
        <v>0</v>
      </c>
      <c r="G543" s="222">
        <v>0</v>
      </c>
      <c r="H543" s="222">
        <v>0</v>
      </c>
      <c r="I543" s="222">
        <v>0</v>
      </c>
      <c r="J543" s="498">
        <v>0</v>
      </c>
      <c r="K543" s="498">
        <v>0</v>
      </c>
      <c r="L543" s="223">
        <v>0</v>
      </c>
      <c r="M543" s="223">
        <v>0</v>
      </c>
      <c r="N543" s="223">
        <v>0</v>
      </c>
      <c r="O543" s="223">
        <v>0</v>
      </c>
      <c r="P543" s="223">
        <v>0</v>
      </c>
      <c r="Q543" s="223">
        <f t="shared" si="111"/>
        <v>0</v>
      </c>
      <c r="R543" s="351"/>
      <c r="S543" s="309"/>
      <c r="T543" s="309" t="s">
        <v>877</v>
      </c>
      <c r="U543" s="895"/>
      <c r="V543" s="16">
        <v>0</v>
      </c>
      <c r="W543" s="11">
        <v>0</v>
      </c>
      <c r="X543" s="17">
        <v>0</v>
      </c>
      <c r="Y543" s="16"/>
      <c r="Z543" s="11"/>
      <c r="AA543" s="17"/>
      <c r="AB543" s="16">
        <f>$Q543</f>
        <v>0</v>
      </c>
      <c r="AC543" s="11">
        <v>0</v>
      </c>
      <c r="AD543" s="17">
        <f t="shared" si="116"/>
        <v>0</v>
      </c>
      <c r="AE543" s="16">
        <v>0</v>
      </c>
      <c r="AF543" s="11">
        <v>0</v>
      </c>
      <c r="AG543" s="17">
        <v>0</v>
      </c>
      <c r="AH543" s="225"/>
      <c r="AI543" s="527"/>
      <c r="AJ543" s="16">
        <f t="shared" si="114"/>
        <v>0</v>
      </c>
    </row>
    <row r="544" spans="1:36" ht="11.25" customHeight="1">
      <c r="A544" s="234">
        <v>16500871</v>
      </c>
      <c r="B544" s="220"/>
      <c r="C544" s="287" t="s">
        <v>985</v>
      </c>
      <c r="D544" s="222">
        <v>0</v>
      </c>
      <c r="E544" s="222">
        <v>0</v>
      </c>
      <c r="F544" s="222">
        <v>0</v>
      </c>
      <c r="G544" s="222">
        <v>0</v>
      </c>
      <c r="H544" s="222">
        <v>0</v>
      </c>
      <c r="I544" s="222">
        <v>0</v>
      </c>
      <c r="J544" s="498">
        <v>0</v>
      </c>
      <c r="K544" s="498">
        <v>0</v>
      </c>
      <c r="L544" s="223">
        <v>0</v>
      </c>
      <c r="M544" s="223">
        <v>0</v>
      </c>
      <c r="N544" s="223">
        <v>0</v>
      </c>
      <c r="O544" s="223">
        <v>0</v>
      </c>
      <c r="P544" s="223">
        <v>0</v>
      </c>
      <c r="Q544" s="223">
        <f t="shared" si="111"/>
        <v>0</v>
      </c>
      <c r="R544" s="351"/>
      <c r="S544" s="309"/>
      <c r="T544" s="309" t="s">
        <v>1120</v>
      </c>
      <c r="U544" s="895"/>
      <c r="V544" s="16">
        <v>0</v>
      </c>
      <c r="W544" s="11">
        <v>0</v>
      </c>
      <c r="X544" s="17">
        <v>0</v>
      </c>
      <c r="Y544" s="16"/>
      <c r="Z544" s="11"/>
      <c r="AA544" s="17"/>
      <c r="AB544" s="16"/>
      <c r="AC544" s="11"/>
      <c r="AD544" s="17">
        <f t="shared" si="116"/>
        <v>0</v>
      </c>
      <c r="AE544" s="16">
        <f>$Q544</f>
        <v>0</v>
      </c>
      <c r="AF544" s="11">
        <f>$Q544</f>
        <v>0</v>
      </c>
      <c r="AG544" s="17">
        <f>$Q544</f>
        <v>0</v>
      </c>
      <c r="AH544" s="225"/>
      <c r="AI544" s="527"/>
      <c r="AJ544" s="16">
        <f t="shared" si="114"/>
        <v>0</v>
      </c>
    </row>
    <row r="545" spans="1:36" ht="11.25" customHeight="1">
      <c r="A545" s="234">
        <v>16500881</v>
      </c>
      <c r="B545" s="220"/>
      <c r="C545" s="287" t="s">
        <v>2062</v>
      </c>
      <c r="D545" s="222">
        <v>250000</v>
      </c>
      <c r="E545" s="222">
        <v>125000</v>
      </c>
      <c r="F545" s="222">
        <v>62500</v>
      </c>
      <c r="G545" s="222">
        <v>0</v>
      </c>
      <c r="H545" s="222">
        <v>0</v>
      </c>
      <c r="I545" s="222">
        <v>0</v>
      </c>
      <c r="J545" s="498">
        <v>0</v>
      </c>
      <c r="K545" s="498">
        <v>0</v>
      </c>
      <c r="L545" s="223">
        <v>0</v>
      </c>
      <c r="M545" s="223">
        <v>0</v>
      </c>
      <c r="N545" s="223">
        <v>0</v>
      </c>
      <c r="O545" s="223">
        <v>0</v>
      </c>
      <c r="P545" s="223">
        <v>0</v>
      </c>
      <c r="Q545" s="223">
        <f t="shared" si="111"/>
        <v>26041.666666666668</v>
      </c>
      <c r="R545" s="351"/>
      <c r="S545" s="309"/>
      <c r="T545" s="309"/>
      <c r="U545" s="895"/>
      <c r="V545" s="16">
        <v>0</v>
      </c>
      <c r="W545" s="11">
        <v>0</v>
      </c>
      <c r="X545" s="17">
        <v>0</v>
      </c>
      <c r="Y545" s="16"/>
      <c r="Z545" s="11"/>
      <c r="AA545" s="17"/>
      <c r="AB545" s="16"/>
      <c r="AC545" s="11"/>
      <c r="AD545" s="17">
        <f>SUM(AB545:AC545)</f>
        <v>0</v>
      </c>
      <c r="AE545" s="16">
        <v>0</v>
      </c>
      <c r="AF545" s="11">
        <v>0</v>
      </c>
      <c r="AG545" s="17">
        <v>0</v>
      </c>
      <c r="AH545" s="225">
        <f>Q545</f>
        <v>26041.666666666668</v>
      </c>
      <c r="AI545" s="527"/>
      <c r="AJ545" s="16">
        <f t="shared" si="114"/>
        <v>0</v>
      </c>
    </row>
    <row r="546" spans="1:36" ht="11.25" customHeight="1">
      <c r="A546" s="234">
        <v>16500883</v>
      </c>
      <c r="B546" s="220"/>
      <c r="C546" s="287" t="s">
        <v>1505</v>
      </c>
      <c r="D546" s="222">
        <v>0</v>
      </c>
      <c r="E546" s="222">
        <v>0</v>
      </c>
      <c r="F546" s="222">
        <v>0</v>
      </c>
      <c r="G546" s="222">
        <v>0</v>
      </c>
      <c r="H546" s="222">
        <v>0</v>
      </c>
      <c r="I546" s="222">
        <v>0</v>
      </c>
      <c r="J546" s="498">
        <v>0</v>
      </c>
      <c r="K546" s="498">
        <v>0</v>
      </c>
      <c r="L546" s="223">
        <v>0</v>
      </c>
      <c r="M546" s="223">
        <v>0</v>
      </c>
      <c r="N546" s="223">
        <v>0</v>
      </c>
      <c r="O546" s="223">
        <v>0</v>
      </c>
      <c r="P546" s="223">
        <v>0</v>
      </c>
      <c r="Q546" s="223">
        <f t="shared" si="111"/>
        <v>0</v>
      </c>
      <c r="R546" s="351"/>
      <c r="S546" s="309"/>
      <c r="T546" s="309"/>
      <c r="U546" s="895"/>
      <c r="V546" s="16">
        <v>0</v>
      </c>
      <c r="W546" s="11">
        <v>0</v>
      </c>
      <c r="X546" s="17">
        <v>0</v>
      </c>
      <c r="Y546" s="16"/>
      <c r="Z546" s="11"/>
      <c r="AA546" s="17"/>
      <c r="AB546" s="16"/>
      <c r="AC546" s="11"/>
      <c r="AD546" s="17">
        <f t="shared" si="116"/>
        <v>0</v>
      </c>
      <c r="AE546" s="16">
        <v>0</v>
      </c>
      <c r="AF546" s="11">
        <v>0</v>
      </c>
      <c r="AG546" s="17">
        <v>0</v>
      </c>
      <c r="AH546" s="229">
        <f>Q546</f>
        <v>0</v>
      </c>
      <c r="AI546" s="527"/>
      <c r="AJ546" s="16">
        <f t="shared" si="114"/>
        <v>0</v>
      </c>
    </row>
    <row r="547" spans="1:36" ht="11.25" customHeight="1">
      <c r="A547" s="234">
        <v>16500891</v>
      </c>
      <c r="B547" s="220"/>
      <c r="C547" s="287" t="s">
        <v>2220</v>
      </c>
      <c r="D547" s="222">
        <v>0</v>
      </c>
      <c r="E547" s="222">
        <v>0</v>
      </c>
      <c r="F547" s="222">
        <v>0</v>
      </c>
      <c r="G547" s="222">
        <v>0</v>
      </c>
      <c r="H547" s="222">
        <v>0</v>
      </c>
      <c r="I547" s="222">
        <v>0</v>
      </c>
      <c r="J547" s="498">
        <v>0</v>
      </c>
      <c r="K547" s="498">
        <v>0</v>
      </c>
      <c r="L547" s="223">
        <v>0</v>
      </c>
      <c r="M547" s="223">
        <v>0</v>
      </c>
      <c r="N547" s="223">
        <v>0</v>
      </c>
      <c r="O547" s="223">
        <v>0</v>
      </c>
      <c r="P547" s="223">
        <v>0</v>
      </c>
      <c r="Q547" s="223">
        <f t="shared" si="111"/>
        <v>0</v>
      </c>
      <c r="R547" s="351"/>
      <c r="S547" s="309"/>
      <c r="T547" s="309"/>
      <c r="U547" s="895"/>
      <c r="V547" s="16">
        <v>0</v>
      </c>
      <c r="W547" s="11">
        <v>0</v>
      </c>
      <c r="X547" s="17">
        <v>0</v>
      </c>
      <c r="Y547" s="16"/>
      <c r="Z547" s="11"/>
      <c r="AA547" s="17"/>
      <c r="AB547" s="16"/>
      <c r="AC547" s="11"/>
      <c r="AD547" s="17">
        <f t="shared" ref="AD547:AD651" si="117">SUM(AB547:AC547)</f>
        <v>0</v>
      </c>
      <c r="AE547" s="16">
        <v>0</v>
      </c>
      <c r="AF547" s="11">
        <v>0</v>
      </c>
      <c r="AG547" s="17">
        <v>0</v>
      </c>
      <c r="AH547" s="229">
        <f>Q547</f>
        <v>0</v>
      </c>
      <c r="AI547" s="527"/>
      <c r="AJ547" s="16">
        <f t="shared" si="114"/>
        <v>0</v>
      </c>
    </row>
    <row r="548" spans="1:36" ht="11.25" customHeight="1">
      <c r="A548" s="234">
        <v>16500893</v>
      </c>
      <c r="B548" s="220"/>
      <c r="C548" s="287" t="s">
        <v>2558</v>
      </c>
      <c r="D548" s="222">
        <v>289002.89</v>
      </c>
      <c r="E548" s="222">
        <v>247716.77</v>
      </c>
      <c r="F548" s="222">
        <v>206430.65</v>
      </c>
      <c r="G548" s="222">
        <v>0</v>
      </c>
      <c r="H548" s="222">
        <v>0</v>
      </c>
      <c r="I548" s="222">
        <v>0</v>
      </c>
      <c r="J548" s="498">
        <v>0</v>
      </c>
      <c r="K548" s="498">
        <v>0</v>
      </c>
      <c r="L548" s="223">
        <v>0</v>
      </c>
      <c r="M548" s="223">
        <v>0</v>
      </c>
      <c r="N548" s="223">
        <v>0</v>
      </c>
      <c r="O548" s="223">
        <v>0</v>
      </c>
      <c r="P548" s="223">
        <v>0</v>
      </c>
      <c r="Q548" s="223">
        <f t="shared" si="111"/>
        <v>49887.405416666668</v>
      </c>
      <c r="R548" s="351"/>
      <c r="S548" s="309"/>
      <c r="T548" s="309"/>
      <c r="U548" s="895"/>
      <c r="V548" s="16"/>
      <c r="W548" s="11"/>
      <c r="X548" s="17"/>
      <c r="Y548" s="16"/>
      <c r="Z548" s="11"/>
      <c r="AA548" s="17"/>
      <c r="AB548" s="16"/>
      <c r="AC548" s="11"/>
      <c r="AD548" s="17">
        <f>SUM(AB548:AC548)</f>
        <v>0</v>
      </c>
      <c r="AE548" s="16">
        <v>0</v>
      </c>
      <c r="AF548" s="11">
        <v>0</v>
      </c>
      <c r="AG548" s="17">
        <v>0</v>
      </c>
      <c r="AH548" s="229">
        <f>Q548</f>
        <v>49887.405416666668</v>
      </c>
      <c r="AI548" s="527"/>
      <c r="AJ548" s="16">
        <f t="shared" si="114"/>
        <v>0</v>
      </c>
    </row>
    <row r="549" spans="1:36" ht="11.25" customHeight="1">
      <c r="A549" s="234">
        <v>16500901</v>
      </c>
      <c r="B549" s="220"/>
      <c r="C549" s="287" t="s">
        <v>2449</v>
      </c>
      <c r="D549" s="222">
        <v>178411.89</v>
      </c>
      <c r="E549" s="222">
        <v>311705.77</v>
      </c>
      <c r="F549" s="222">
        <v>249664.75</v>
      </c>
      <c r="G549" s="222">
        <v>0</v>
      </c>
      <c r="H549" s="222">
        <v>0</v>
      </c>
      <c r="I549" s="222">
        <v>0</v>
      </c>
      <c r="J549" s="498">
        <v>0</v>
      </c>
      <c r="K549" s="498">
        <v>0</v>
      </c>
      <c r="L549" s="223">
        <v>0</v>
      </c>
      <c r="M549" s="223">
        <v>0</v>
      </c>
      <c r="N549" s="223">
        <v>0</v>
      </c>
      <c r="O549" s="223">
        <v>0</v>
      </c>
      <c r="P549" s="223">
        <v>0</v>
      </c>
      <c r="Q549" s="223">
        <f t="shared" si="111"/>
        <v>54214.705416666671</v>
      </c>
      <c r="R549" s="351"/>
      <c r="S549" s="309"/>
      <c r="T549" s="309" t="s">
        <v>877</v>
      </c>
      <c r="U549" s="895"/>
      <c r="V549" s="16">
        <v>0</v>
      </c>
      <c r="W549" s="11">
        <v>0</v>
      </c>
      <c r="X549" s="17">
        <v>0</v>
      </c>
      <c r="Y549" s="16"/>
      <c r="Z549" s="11"/>
      <c r="AA549" s="17"/>
      <c r="AB549" s="16">
        <f>$Q549</f>
        <v>54214.705416666671</v>
      </c>
      <c r="AC549" s="11">
        <v>0</v>
      </c>
      <c r="AD549" s="17">
        <f t="shared" si="117"/>
        <v>54214.705416666671</v>
      </c>
      <c r="AE549" s="16">
        <v>0</v>
      </c>
      <c r="AF549" s="11">
        <v>0</v>
      </c>
      <c r="AG549" s="17">
        <v>0</v>
      </c>
      <c r="AH549" s="225"/>
      <c r="AI549" s="527"/>
      <c r="AJ549" s="16">
        <f t="shared" si="114"/>
        <v>0</v>
      </c>
    </row>
    <row r="550" spans="1:36" ht="11.25" customHeight="1">
      <c r="A550" s="234">
        <v>16500903</v>
      </c>
      <c r="B550" s="220"/>
      <c r="C550" s="287" t="s">
        <v>2435</v>
      </c>
      <c r="D550" s="222">
        <v>0</v>
      </c>
      <c r="E550" s="222">
        <v>0</v>
      </c>
      <c r="F550" s="222">
        <v>0</v>
      </c>
      <c r="G550" s="222">
        <v>0</v>
      </c>
      <c r="H550" s="222">
        <v>0</v>
      </c>
      <c r="I550" s="222">
        <v>0</v>
      </c>
      <c r="J550" s="498">
        <v>0</v>
      </c>
      <c r="K550" s="498">
        <v>0</v>
      </c>
      <c r="L550" s="223">
        <v>0</v>
      </c>
      <c r="M550" s="223">
        <v>0</v>
      </c>
      <c r="N550" s="223">
        <v>0</v>
      </c>
      <c r="O550" s="223">
        <v>0</v>
      </c>
      <c r="P550" s="223">
        <v>0</v>
      </c>
      <c r="Q550" s="223">
        <f t="shared" si="111"/>
        <v>0</v>
      </c>
      <c r="R550" s="351"/>
      <c r="S550" s="309"/>
      <c r="T550" s="309"/>
      <c r="U550" s="895"/>
      <c r="V550" s="16">
        <v>0</v>
      </c>
      <c r="W550" s="11">
        <v>0</v>
      </c>
      <c r="X550" s="17">
        <v>0</v>
      </c>
      <c r="Y550" s="16"/>
      <c r="Z550" s="11"/>
      <c r="AA550" s="17"/>
      <c r="AB550" s="16"/>
      <c r="AC550" s="11"/>
      <c r="AD550" s="17">
        <f t="shared" ref="AD550:AD556" si="118">SUM(AB550:AC550)</f>
        <v>0</v>
      </c>
      <c r="AE550" s="16">
        <v>0</v>
      </c>
      <c r="AF550" s="11">
        <v>0</v>
      </c>
      <c r="AG550" s="17">
        <v>0</v>
      </c>
      <c r="AH550" s="229">
        <f t="shared" ref="AH550:AH559" si="119">Q550</f>
        <v>0</v>
      </c>
      <c r="AI550" s="527"/>
      <c r="AJ550" s="16">
        <f t="shared" si="114"/>
        <v>0</v>
      </c>
    </row>
    <row r="551" spans="1:36" ht="11.25" customHeight="1">
      <c r="A551" s="234">
        <v>16500911</v>
      </c>
      <c r="B551" s="220"/>
      <c r="C551" s="287" t="s">
        <v>2641</v>
      </c>
      <c r="D551" s="222">
        <v>234146.5</v>
      </c>
      <c r="E551" s="222">
        <v>232889</v>
      </c>
      <c r="F551" s="222">
        <v>231631.5</v>
      </c>
      <c r="G551" s="222">
        <v>0</v>
      </c>
      <c r="H551" s="222">
        <v>0</v>
      </c>
      <c r="I551" s="222">
        <v>0</v>
      </c>
      <c r="J551" s="498">
        <v>0</v>
      </c>
      <c r="K551" s="498">
        <v>0</v>
      </c>
      <c r="L551" s="223">
        <v>0</v>
      </c>
      <c r="M551" s="223">
        <v>0</v>
      </c>
      <c r="N551" s="223">
        <v>0</v>
      </c>
      <c r="O551" s="223">
        <v>0</v>
      </c>
      <c r="P551" s="223">
        <v>0</v>
      </c>
      <c r="Q551" s="223">
        <f t="shared" si="111"/>
        <v>48466.145833333336</v>
      </c>
      <c r="R551" s="351"/>
      <c r="S551" s="309"/>
      <c r="T551" s="309"/>
      <c r="U551" s="895"/>
      <c r="V551" s="16">
        <v>0</v>
      </c>
      <c r="W551" s="11">
        <v>0</v>
      </c>
      <c r="X551" s="17">
        <v>0</v>
      </c>
      <c r="Y551" s="16"/>
      <c r="Z551" s="11"/>
      <c r="AA551" s="17"/>
      <c r="AB551" s="16"/>
      <c r="AC551" s="11"/>
      <c r="AD551" s="17">
        <f t="shared" si="118"/>
        <v>0</v>
      </c>
      <c r="AE551" s="16">
        <v>0</v>
      </c>
      <c r="AF551" s="11">
        <v>0</v>
      </c>
      <c r="AG551" s="17">
        <v>0</v>
      </c>
      <c r="AH551" s="229">
        <f t="shared" si="119"/>
        <v>48466.145833333336</v>
      </c>
      <c r="AI551" s="527"/>
      <c r="AJ551" s="16">
        <f t="shared" si="114"/>
        <v>0</v>
      </c>
    </row>
    <row r="552" spans="1:36" ht="11.25" customHeight="1">
      <c r="A552" s="234">
        <v>16500913</v>
      </c>
      <c r="B552" s="220"/>
      <c r="C552" s="287" t="s">
        <v>2661</v>
      </c>
      <c r="D552" s="222">
        <v>0</v>
      </c>
      <c r="E552" s="222">
        <v>0</v>
      </c>
      <c r="F552" s="222">
        <v>0</v>
      </c>
      <c r="G552" s="222">
        <v>0</v>
      </c>
      <c r="H552" s="222">
        <v>0</v>
      </c>
      <c r="I552" s="222">
        <v>0</v>
      </c>
      <c r="J552" s="498">
        <v>0</v>
      </c>
      <c r="K552" s="498">
        <v>0</v>
      </c>
      <c r="L552" s="223">
        <v>0</v>
      </c>
      <c r="M552" s="223">
        <v>0</v>
      </c>
      <c r="N552" s="223">
        <v>0</v>
      </c>
      <c r="O552" s="223">
        <v>0</v>
      </c>
      <c r="P552" s="223">
        <v>0</v>
      </c>
      <c r="Q552" s="223">
        <f t="shared" si="111"/>
        <v>0</v>
      </c>
      <c r="R552" s="351"/>
      <c r="S552" s="309"/>
      <c r="T552" s="309"/>
      <c r="U552" s="895"/>
      <c r="V552" s="16">
        <v>0</v>
      </c>
      <c r="W552" s="11">
        <v>0</v>
      </c>
      <c r="X552" s="17">
        <v>0</v>
      </c>
      <c r="Y552" s="16"/>
      <c r="Z552" s="11"/>
      <c r="AA552" s="17"/>
      <c r="AB552" s="16"/>
      <c r="AC552" s="11"/>
      <c r="AD552" s="17">
        <f t="shared" si="118"/>
        <v>0</v>
      </c>
      <c r="AE552" s="16">
        <v>0</v>
      </c>
      <c r="AF552" s="11">
        <v>0</v>
      </c>
      <c r="AG552" s="17">
        <v>0</v>
      </c>
      <c r="AH552" s="229">
        <f t="shared" si="119"/>
        <v>0</v>
      </c>
      <c r="AI552" s="527"/>
      <c r="AJ552" s="16">
        <f t="shared" si="114"/>
        <v>0</v>
      </c>
    </row>
    <row r="553" spans="1:36" ht="11.25" customHeight="1">
      <c r="A553" s="234">
        <v>16500923</v>
      </c>
      <c r="B553" s="220"/>
      <c r="C553" s="287" t="s">
        <v>2655</v>
      </c>
      <c r="D553" s="222">
        <v>0</v>
      </c>
      <c r="E553" s="222">
        <v>0</v>
      </c>
      <c r="F553" s="222">
        <v>0</v>
      </c>
      <c r="G553" s="222">
        <v>0</v>
      </c>
      <c r="H553" s="222">
        <v>0</v>
      </c>
      <c r="I553" s="222">
        <v>0</v>
      </c>
      <c r="J553" s="498">
        <v>0</v>
      </c>
      <c r="K553" s="498">
        <v>0</v>
      </c>
      <c r="L553" s="223">
        <v>0</v>
      </c>
      <c r="M553" s="223">
        <v>0</v>
      </c>
      <c r="N553" s="223">
        <v>0</v>
      </c>
      <c r="O553" s="223">
        <v>0</v>
      </c>
      <c r="P553" s="223">
        <v>0</v>
      </c>
      <c r="Q553" s="223">
        <f t="shared" si="111"/>
        <v>0</v>
      </c>
      <c r="R553" s="351"/>
      <c r="S553" s="309"/>
      <c r="T553" s="309"/>
      <c r="U553" s="895"/>
      <c r="V553" s="16">
        <v>0</v>
      </c>
      <c r="W553" s="11">
        <v>0</v>
      </c>
      <c r="X553" s="17">
        <v>0</v>
      </c>
      <c r="Y553" s="16"/>
      <c r="Z553" s="11"/>
      <c r="AA553" s="17"/>
      <c r="AB553" s="16"/>
      <c r="AC553" s="11"/>
      <c r="AD553" s="17">
        <f t="shared" si="118"/>
        <v>0</v>
      </c>
      <c r="AE553" s="16">
        <v>0</v>
      </c>
      <c r="AF553" s="11">
        <v>0</v>
      </c>
      <c r="AG553" s="17">
        <v>0</v>
      </c>
      <c r="AH553" s="229">
        <f t="shared" si="119"/>
        <v>0</v>
      </c>
      <c r="AI553" s="527"/>
      <c r="AJ553" s="16">
        <f t="shared" si="114"/>
        <v>0</v>
      </c>
    </row>
    <row r="554" spans="1:36" ht="11.25" customHeight="1">
      <c r="A554" s="234">
        <v>16500933</v>
      </c>
      <c r="B554" s="220"/>
      <c r="C554" s="287" t="s">
        <v>2643</v>
      </c>
      <c r="D554" s="222">
        <v>0</v>
      </c>
      <c r="E554" s="222">
        <v>0</v>
      </c>
      <c r="F554" s="222">
        <v>0</v>
      </c>
      <c r="G554" s="222">
        <v>0</v>
      </c>
      <c r="H554" s="222">
        <v>0</v>
      </c>
      <c r="I554" s="222">
        <v>0</v>
      </c>
      <c r="J554" s="498">
        <v>0</v>
      </c>
      <c r="K554" s="498">
        <v>0</v>
      </c>
      <c r="L554" s="223">
        <v>0</v>
      </c>
      <c r="M554" s="223">
        <v>0</v>
      </c>
      <c r="N554" s="223">
        <v>0</v>
      </c>
      <c r="O554" s="223">
        <v>0</v>
      </c>
      <c r="P554" s="223">
        <v>0</v>
      </c>
      <c r="Q554" s="223">
        <f t="shared" si="111"/>
        <v>0</v>
      </c>
      <c r="R554" s="351"/>
      <c r="S554" s="309"/>
      <c r="T554" s="309"/>
      <c r="U554" s="895"/>
      <c r="V554" s="16">
        <v>0</v>
      </c>
      <c r="W554" s="11">
        <v>0</v>
      </c>
      <c r="X554" s="17">
        <v>0</v>
      </c>
      <c r="Y554" s="16"/>
      <c r="Z554" s="11"/>
      <c r="AA554" s="17"/>
      <c r="AB554" s="16"/>
      <c r="AC554" s="11"/>
      <c r="AD554" s="17">
        <f t="shared" si="118"/>
        <v>0</v>
      </c>
      <c r="AE554" s="16">
        <v>0</v>
      </c>
      <c r="AF554" s="11">
        <v>0</v>
      </c>
      <c r="AG554" s="17">
        <v>0</v>
      </c>
      <c r="AH554" s="229">
        <f t="shared" si="119"/>
        <v>0</v>
      </c>
      <c r="AI554" s="527"/>
      <c r="AJ554" s="16">
        <f t="shared" si="114"/>
        <v>0</v>
      </c>
    </row>
    <row r="555" spans="1:36" ht="11.25" customHeight="1">
      <c r="A555" s="234">
        <v>16500943</v>
      </c>
      <c r="B555" s="220"/>
      <c r="C555" s="287" t="s">
        <v>2616</v>
      </c>
      <c r="D555" s="222">
        <v>0</v>
      </c>
      <c r="E555" s="222">
        <v>0</v>
      </c>
      <c r="F555" s="222">
        <v>0</v>
      </c>
      <c r="G555" s="222">
        <v>0</v>
      </c>
      <c r="H555" s="222">
        <v>0</v>
      </c>
      <c r="I555" s="222">
        <v>0</v>
      </c>
      <c r="J555" s="498">
        <v>0</v>
      </c>
      <c r="K555" s="498">
        <v>0</v>
      </c>
      <c r="L555" s="223">
        <v>0</v>
      </c>
      <c r="M555" s="223">
        <v>0</v>
      </c>
      <c r="N555" s="223">
        <v>0</v>
      </c>
      <c r="O555" s="223">
        <v>0</v>
      </c>
      <c r="P555" s="223">
        <v>0</v>
      </c>
      <c r="Q555" s="223">
        <f t="shared" si="111"/>
        <v>0</v>
      </c>
      <c r="R555" s="351"/>
      <c r="S555" s="309"/>
      <c r="T555" s="309"/>
      <c r="U555" s="895"/>
      <c r="V555" s="16">
        <v>0</v>
      </c>
      <c r="W555" s="11">
        <v>0</v>
      </c>
      <c r="X555" s="17">
        <v>0</v>
      </c>
      <c r="Y555" s="16"/>
      <c r="Z555" s="11"/>
      <c r="AA555" s="17"/>
      <c r="AB555" s="16"/>
      <c r="AC555" s="11"/>
      <c r="AD555" s="17">
        <f t="shared" si="118"/>
        <v>0</v>
      </c>
      <c r="AE555" s="16">
        <v>0</v>
      </c>
      <c r="AF555" s="11">
        <v>0</v>
      </c>
      <c r="AG555" s="17">
        <v>0</v>
      </c>
      <c r="AH555" s="229">
        <f t="shared" si="119"/>
        <v>0</v>
      </c>
      <c r="AI555" s="527"/>
      <c r="AJ555" s="16">
        <f t="shared" si="114"/>
        <v>0</v>
      </c>
    </row>
    <row r="556" spans="1:36" ht="12" customHeight="1">
      <c r="A556" s="234">
        <v>16500953</v>
      </c>
      <c r="B556" s="220"/>
      <c r="C556" s="287" t="s">
        <v>3232</v>
      </c>
      <c r="D556" s="222">
        <v>74286.080000000002</v>
      </c>
      <c r="E556" s="222">
        <v>70159.08</v>
      </c>
      <c r="F556" s="222">
        <v>66032.08</v>
      </c>
      <c r="G556" s="222">
        <v>0</v>
      </c>
      <c r="H556" s="222">
        <v>0</v>
      </c>
      <c r="I556" s="222">
        <v>0</v>
      </c>
      <c r="J556" s="498">
        <v>0</v>
      </c>
      <c r="K556" s="498">
        <v>0</v>
      </c>
      <c r="L556" s="223">
        <v>0</v>
      </c>
      <c r="M556" s="223">
        <v>0</v>
      </c>
      <c r="N556" s="223">
        <v>0</v>
      </c>
      <c r="O556" s="223">
        <v>0</v>
      </c>
      <c r="P556" s="223">
        <v>0</v>
      </c>
      <c r="Q556" s="223">
        <f t="shared" si="111"/>
        <v>14444.516666666668</v>
      </c>
      <c r="R556" s="351"/>
      <c r="S556" s="309"/>
      <c r="T556" s="309"/>
      <c r="U556" s="895"/>
      <c r="V556" s="16">
        <v>0</v>
      </c>
      <c r="W556" s="11">
        <v>0</v>
      </c>
      <c r="X556" s="17">
        <v>0</v>
      </c>
      <c r="Y556" s="16"/>
      <c r="Z556" s="11"/>
      <c r="AA556" s="17"/>
      <c r="AB556" s="16"/>
      <c r="AC556" s="11"/>
      <c r="AD556" s="17">
        <f t="shared" si="118"/>
        <v>0</v>
      </c>
      <c r="AE556" s="16"/>
      <c r="AF556" s="11"/>
      <c r="AG556" s="17"/>
      <c r="AH556" s="229">
        <f t="shared" si="119"/>
        <v>14444.516666666668</v>
      </c>
      <c r="AI556" s="527"/>
      <c r="AJ556" s="16">
        <f t="shared" si="114"/>
        <v>0</v>
      </c>
    </row>
    <row r="557" spans="1:36" ht="11.25" customHeight="1">
      <c r="A557" s="219">
        <v>16501003</v>
      </c>
      <c r="B557" s="220"/>
      <c r="C557" s="287" t="s">
        <v>1263</v>
      </c>
      <c r="D557" s="222">
        <v>40070</v>
      </c>
      <c r="E557" s="222">
        <v>41580.699999999997</v>
      </c>
      <c r="F557" s="222">
        <v>40070</v>
      </c>
      <c r="G557" s="222">
        <v>37070</v>
      </c>
      <c r="H557" s="222">
        <v>37070</v>
      </c>
      <c r="I557" s="222">
        <v>37070</v>
      </c>
      <c r="J557" s="498">
        <v>43070</v>
      </c>
      <c r="K557" s="498">
        <v>44730</v>
      </c>
      <c r="L557" s="223">
        <v>37070</v>
      </c>
      <c r="M557" s="223">
        <v>37870</v>
      </c>
      <c r="N557" s="223">
        <v>37870</v>
      </c>
      <c r="O557" s="223">
        <v>1099</v>
      </c>
      <c r="P557" s="223">
        <v>1999</v>
      </c>
      <c r="Q557" s="223">
        <f t="shared" si="111"/>
        <v>34633.683333333334</v>
      </c>
      <c r="R557" s="351"/>
      <c r="S557" s="309"/>
      <c r="T557" s="309"/>
      <c r="U557" s="895"/>
      <c r="V557" s="16">
        <v>0</v>
      </c>
      <c r="W557" s="11">
        <v>0</v>
      </c>
      <c r="X557" s="17">
        <v>0</v>
      </c>
      <c r="Y557" s="16"/>
      <c r="Z557" s="11"/>
      <c r="AA557" s="17"/>
      <c r="AB557" s="16"/>
      <c r="AC557" s="11"/>
      <c r="AD557" s="17">
        <f t="shared" si="117"/>
        <v>0</v>
      </c>
      <c r="AE557" s="16">
        <v>0</v>
      </c>
      <c r="AF557" s="11">
        <v>0</v>
      </c>
      <c r="AG557" s="17">
        <v>0</v>
      </c>
      <c r="AH557" s="229">
        <f t="shared" si="119"/>
        <v>34633.683333333334</v>
      </c>
      <c r="AI557" s="527"/>
      <c r="AJ557" s="16">
        <f t="shared" si="114"/>
        <v>0</v>
      </c>
    </row>
    <row r="558" spans="1:36" ht="11.25" customHeight="1">
      <c r="A558" s="219">
        <v>16501011</v>
      </c>
      <c r="B558" s="220"/>
      <c r="C558" s="287" t="s">
        <v>1017</v>
      </c>
      <c r="D558" s="222">
        <v>0</v>
      </c>
      <c r="E558" s="222">
        <v>0</v>
      </c>
      <c r="F558" s="222">
        <v>0</v>
      </c>
      <c r="G558" s="222">
        <v>0</v>
      </c>
      <c r="H558" s="222">
        <v>0</v>
      </c>
      <c r="I558" s="222">
        <v>0</v>
      </c>
      <c r="J558" s="498">
        <v>0</v>
      </c>
      <c r="K558" s="498">
        <v>0</v>
      </c>
      <c r="L558" s="223">
        <v>0</v>
      </c>
      <c r="M558" s="223">
        <v>0</v>
      </c>
      <c r="N558" s="223">
        <v>0</v>
      </c>
      <c r="O558" s="223">
        <v>0</v>
      </c>
      <c r="P558" s="223">
        <v>0</v>
      </c>
      <c r="Q558" s="223">
        <f t="shared" si="111"/>
        <v>0</v>
      </c>
      <c r="R558" s="351"/>
      <c r="S558" s="309"/>
      <c r="T558" s="309"/>
      <c r="U558" s="895"/>
      <c r="V558" s="16">
        <v>0</v>
      </c>
      <c r="W558" s="11">
        <v>0</v>
      </c>
      <c r="X558" s="17">
        <v>0</v>
      </c>
      <c r="Y558" s="16"/>
      <c r="Z558" s="11"/>
      <c r="AA558" s="17"/>
      <c r="AB558" s="16"/>
      <c r="AC558" s="11"/>
      <c r="AD558" s="17">
        <f t="shared" si="117"/>
        <v>0</v>
      </c>
      <c r="AE558" s="16">
        <v>0</v>
      </c>
      <c r="AF558" s="11">
        <v>0</v>
      </c>
      <c r="AG558" s="17">
        <v>0</v>
      </c>
      <c r="AH558" s="229">
        <f t="shared" si="119"/>
        <v>0</v>
      </c>
      <c r="AI558" s="527"/>
      <c r="AJ558" s="16">
        <f t="shared" si="114"/>
        <v>0</v>
      </c>
    </row>
    <row r="559" spans="1:36" ht="11.25" customHeight="1">
      <c r="A559" s="219">
        <v>16501013</v>
      </c>
      <c r="B559" s="220"/>
      <c r="C559" s="434" t="s">
        <v>1869</v>
      </c>
      <c r="D559" s="222">
        <v>227365.28</v>
      </c>
      <c r="E559" s="222">
        <v>648203.61</v>
      </c>
      <c r="F559" s="222">
        <v>745012.42</v>
      </c>
      <c r="G559" s="222">
        <v>830590.95</v>
      </c>
      <c r="H559" s="222">
        <v>239099.29</v>
      </c>
      <c r="I559" s="222">
        <v>239099.29</v>
      </c>
      <c r="J559" s="498">
        <v>239099.29</v>
      </c>
      <c r="K559" s="498">
        <v>59045.46</v>
      </c>
      <c r="L559" s="223">
        <v>90981.47</v>
      </c>
      <c r="M559" s="223">
        <v>106695.88</v>
      </c>
      <c r="N559" s="223">
        <v>106695.88</v>
      </c>
      <c r="O559" s="223">
        <v>123570.92</v>
      </c>
      <c r="P559" s="223">
        <v>146987.49</v>
      </c>
      <c r="Q559" s="223">
        <f t="shared" si="111"/>
        <v>301272.57041666663</v>
      </c>
      <c r="R559" s="351"/>
      <c r="S559" s="309"/>
      <c r="T559" s="309"/>
      <c r="U559" s="895"/>
      <c r="V559" s="16">
        <v>0</v>
      </c>
      <c r="W559" s="11">
        <v>0</v>
      </c>
      <c r="X559" s="17">
        <v>0</v>
      </c>
      <c r="Y559" s="16"/>
      <c r="Z559" s="11"/>
      <c r="AA559" s="17"/>
      <c r="AB559" s="16"/>
      <c r="AC559" s="11"/>
      <c r="AD559" s="17">
        <f t="shared" si="117"/>
        <v>0</v>
      </c>
      <c r="AE559" s="16">
        <v>0</v>
      </c>
      <c r="AF559" s="11">
        <v>0</v>
      </c>
      <c r="AG559" s="17">
        <v>0</v>
      </c>
      <c r="AH559" s="229">
        <f t="shared" si="119"/>
        <v>301272.57041666663</v>
      </c>
      <c r="AI559" s="527"/>
      <c r="AJ559" s="16">
        <f t="shared" si="114"/>
        <v>0</v>
      </c>
    </row>
    <row r="560" spans="1:36" ht="11.25" customHeight="1">
      <c r="A560" s="219">
        <v>16501021</v>
      </c>
      <c r="B560" s="220"/>
      <c r="C560" s="431" t="s">
        <v>986</v>
      </c>
      <c r="D560" s="222">
        <v>0</v>
      </c>
      <c r="E560" s="222">
        <v>0</v>
      </c>
      <c r="F560" s="222">
        <v>0</v>
      </c>
      <c r="G560" s="222">
        <v>0</v>
      </c>
      <c r="H560" s="222">
        <v>0</v>
      </c>
      <c r="I560" s="222">
        <v>0</v>
      </c>
      <c r="J560" s="498">
        <v>0</v>
      </c>
      <c r="K560" s="498">
        <v>0</v>
      </c>
      <c r="L560" s="223">
        <v>0</v>
      </c>
      <c r="M560" s="223">
        <v>0</v>
      </c>
      <c r="N560" s="223">
        <v>0</v>
      </c>
      <c r="O560" s="223">
        <v>0</v>
      </c>
      <c r="P560" s="223">
        <v>0</v>
      </c>
      <c r="Q560" s="223">
        <f t="shared" si="111"/>
        <v>0</v>
      </c>
      <c r="R560" s="351"/>
      <c r="S560" s="309"/>
      <c r="T560" s="309" t="s">
        <v>1120</v>
      </c>
      <c r="U560" s="895"/>
      <c r="V560" s="16">
        <v>0</v>
      </c>
      <c r="W560" s="11">
        <v>0</v>
      </c>
      <c r="X560" s="17">
        <v>0</v>
      </c>
      <c r="Y560" s="16"/>
      <c r="Z560" s="11"/>
      <c r="AA560" s="17"/>
      <c r="AB560" s="16"/>
      <c r="AC560" s="11"/>
      <c r="AD560" s="17">
        <f t="shared" si="117"/>
        <v>0</v>
      </c>
      <c r="AE560" s="16">
        <f>$Q560</f>
        <v>0</v>
      </c>
      <c r="AF560" s="11">
        <f>$Q560</f>
        <v>0</v>
      </c>
      <c r="AG560" s="17">
        <f>$Q560</f>
        <v>0</v>
      </c>
      <c r="AH560" s="225"/>
      <c r="AI560" s="527"/>
      <c r="AJ560" s="16">
        <f t="shared" si="114"/>
        <v>0</v>
      </c>
    </row>
    <row r="561" spans="1:36" ht="11.25" customHeight="1">
      <c r="A561" s="219">
        <v>16501031</v>
      </c>
      <c r="B561" s="220"/>
      <c r="C561" s="431" t="s">
        <v>2127</v>
      </c>
      <c r="D561" s="222">
        <v>0</v>
      </c>
      <c r="E561" s="222">
        <v>0</v>
      </c>
      <c r="F561" s="222">
        <v>0</v>
      </c>
      <c r="G561" s="222">
        <v>0</v>
      </c>
      <c r="H561" s="222">
        <v>0</v>
      </c>
      <c r="I561" s="222">
        <v>0</v>
      </c>
      <c r="J561" s="498">
        <v>0</v>
      </c>
      <c r="K561" s="498">
        <v>0</v>
      </c>
      <c r="L561" s="223">
        <v>0</v>
      </c>
      <c r="M561" s="223">
        <v>0</v>
      </c>
      <c r="N561" s="223">
        <v>0</v>
      </c>
      <c r="O561" s="223">
        <v>0</v>
      </c>
      <c r="P561" s="223">
        <v>0</v>
      </c>
      <c r="Q561" s="223">
        <f t="shared" si="111"/>
        <v>0</v>
      </c>
      <c r="R561" s="351"/>
      <c r="S561" s="309"/>
      <c r="T561" s="309"/>
      <c r="U561" s="895"/>
      <c r="V561" s="16">
        <v>0</v>
      </c>
      <c r="W561" s="11">
        <v>0</v>
      </c>
      <c r="X561" s="17">
        <v>0</v>
      </c>
      <c r="Y561" s="16"/>
      <c r="Z561" s="11"/>
      <c r="AA561" s="17"/>
      <c r="AB561" s="16"/>
      <c r="AC561" s="11"/>
      <c r="AD561" s="17">
        <f t="shared" si="117"/>
        <v>0</v>
      </c>
      <c r="AE561" s="16">
        <v>0</v>
      </c>
      <c r="AF561" s="11">
        <v>0</v>
      </c>
      <c r="AG561" s="17">
        <v>0</v>
      </c>
      <c r="AH561" s="229">
        <f>Q561</f>
        <v>0</v>
      </c>
      <c r="AI561" s="527"/>
      <c r="AJ561" s="16">
        <f t="shared" si="114"/>
        <v>0</v>
      </c>
    </row>
    <row r="562" spans="1:36" ht="11.25" customHeight="1">
      <c r="A562" s="219">
        <v>16501041</v>
      </c>
      <c r="B562" s="220"/>
      <c r="C562" s="431" t="s">
        <v>2149</v>
      </c>
      <c r="D562" s="222">
        <v>0</v>
      </c>
      <c r="E562" s="222">
        <v>0</v>
      </c>
      <c r="F562" s="222">
        <v>0</v>
      </c>
      <c r="G562" s="222">
        <v>0</v>
      </c>
      <c r="H562" s="222">
        <v>0</v>
      </c>
      <c r="I562" s="222">
        <v>0</v>
      </c>
      <c r="J562" s="498">
        <v>0</v>
      </c>
      <c r="K562" s="498">
        <v>0</v>
      </c>
      <c r="L562" s="223">
        <v>0</v>
      </c>
      <c r="M562" s="223">
        <v>0</v>
      </c>
      <c r="N562" s="223">
        <v>0</v>
      </c>
      <c r="O562" s="223">
        <v>0</v>
      </c>
      <c r="P562" s="223">
        <v>0</v>
      </c>
      <c r="Q562" s="223">
        <f t="shared" si="111"/>
        <v>0</v>
      </c>
      <c r="R562" s="351"/>
      <c r="S562" s="309"/>
      <c r="T562" s="309" t="s">
        <v>1120</v>
      </c>
      <c r="U562" s="895"/>
      <c r="V562" s="16">
        <v>0</v>
      </c>
      <c r="W562" s="11">
        <v>0</v>
      </c>
      <c r="X562" s="17">
        <v>0</v>
      </c>
      <c r="Y562" s="16"/>
      <c r="Z562" s="11"/>
      <c r="AA562" s="17"/>
      <c r="AB562" s="16"/>
      <c r="AC562" s="11"/>
      <c r="AD562" s="17">
        <f t="shared" si="117"/>
        <v>0</v>
      </c>
      <c r="AE562" s="16">
        <f>$Q562</f>
        <v>0</v>
      </c>
      <c r="AF562" s="11">
        <f>$Q562</f>
        <v>0</v>
      </c>
      <c r="AG562" s="17">
        <f>$Q562</f>
        <v>0</v>
      </c>
      <c r="AH562" s="225"/>
      <c r="AI562" s="527"/>
      <c r="AJ562" s="16">
        <f t="shared" si="114"/>
        <v>0</v>
      </c>
    </row>
    <row r="563" spans="1:36" ht="11.25" customHeight="1">
      <c r="A563" s="219">
        <v>16501051</v>
      </c>
      <c r="B563" s="220"/>
      <c r="C563" s="287" t="s">
        <v>2654</v>
      </c>
      <c r="D563" s="222">
        <v>73504.179999999993</v>
      </c>
      <c r="E563" s="222">
        <v>49002.8</v>
      </c>
      <c r="F563" s="222">
        <v>24501.42</v>
      </c>
      <c r="G563" s="222">
        <v>0</v>
      </c>
      <c r="H563" s="222">
        <v>639297.13</v>
      </c>
      <c r="I563" s="222">
        <v>581179.26</v>
      </c>
      <c r="J563" s="498">
        <v>523061.39</v>
      </c>
      <c r="K563" s="498">
        <v>464943.52</v>
      </c>
      <c r="L563" s="223">
        <v>406825.65</v>
      </c>
      <c r="M563" s="223">
        <v>348707.78</v>
      </c>
      <c r="N563" s="223">
        <v>290589.90999999997</v>
      </c>
      <c r="O563" s="223">
        <v>232472.04</v>
      </c>
      <c r="P563" s="223">
        <v>174354.17</v>
      </c>
      <c r="Q563" s="223">
        <f t="shared" si="111"/>
        <v>307042.50625000003</v>
      </c>
      <c r="R563" s="351"/>
      <c r="S563" s="309"/>
      <c r="T563" s="309"/>
      <c r="U563" s="895"/>
      <c r="V563" s="16">
        <v>0</v>
      </c>
      <c r="W563" s="11">
        <v>0</v>
      </c>
      <c r="X563" s="17">
        <v>0</v>
      </c>
      <c r="Y563" s="16"/>
      <c r="Z563" s="11"/>
      <c r="AA563" s="17"/>
      <c r="AB563" s="16"/>
      <c r="AC563" s="11"/>
      <c r="AD563" s="17">
        <f t="shared" ref="AD563" si="120">SUM(AB563:AC563)</f>
        <v>0</v>
      </c>
      <c r="AE563" s="16">
        <v>0</v>
      </c>
      <c r="AF563" s="11">
        <v>0</v>
      </c>
      <c r="AG563" s="17">
        <v>0</v>
      </c>
      <c r="AH563" s="229">
        <f t="shared" ref="AH563:AH573" si="121">Q563</f>
        <v>307042.50625000003</v>
      </c>
      <c r="AI563" s="527"/>
      <c r="AJ563" s="16">
        <f t="shared" si="114"/>
        <v>0</v>
      </c>
    </row>
    <row r="564" spans="1:36" ht="11.25" customHeight="1">
      <c r="A564" s="219">
        <v>16501061</v>
      </c>
      <c r="B564" s="220"/>
      <c r="C564" s="431" t="s">
        <v>2632</v>
      </c>
      <c r="D564" s="222">
        <v>0</v>
      </c>
      <c r="E564" s="222">
        <v>0</v>
      </c>
      <c r="F564" s="222">
        <v>0</v>
      </c>
      <c r="G564" s="222">
        <v>0</v>
      </c>
      <c r="H564" s="222">
        <v>0</v>
      </c>
      <c r="I564" s="222">
        <v>0</v>
      </c>
      <c r="J564" s="498">
        <v>0</v>
      </c>
      <c r="K564" s="498">
        <v>0</v>
      </c>
      <c r="L564" s="223">
        <v>0</v>
      </c>
      <c r="M564" s="223">
        <v>0</v>
      </c>
      <c r="N564" s="223">
        <v>0</v>
      </c>
      <c r="O564" s="223">
        <v>0</v>
      </c>
      <c r="P564" s="223">
        <v>0</v>
      </c>
      <c r="Q564" s="223">
        <f t="shared" si="111"/>
        <v>0</v>
      </c>
      <c r="R564" s="351"/>
      <c r="S564" s="309"/>
      <c r="T564" s="309"/>
      <c r="U564" s="895"/>
      <c r="V564" s="16">
        <v>0</v>
      </c>
      <c r="W564" s="11">
        <v>0</v>
      </c>
      <c r="X564" s="17">
        <v>0</v>
      </c>
      <c r="Y564" s="16"/>
      <c r="Z564" s="11"/>
      <c r="AA564" s="17"/>
      <c r="AB564" s="16"/>
      <c r="AC564" s="11"/>
      <c r="AD564" s="17">
        <f t="shared" ref="AD564:AD569" si="122">SUM(AB564:AC564)</f>
        <v>0</v>
      </c>
      <c r="AE564" s="16">
        <v>0</v>
      </c>
      <c r="AF564" s="11">
        <v>0</v>
      </c>
      <c r="AG564" s="17">
        <v>0</v>
      </c>
      <c r="AH564" s="229">
        <f t="shared" si="121"/>
        <v>0</v>
      </c>
      <c r="AI564" s="527"/>
      <c r="AJ564" s="16">
        <f t="shared" si="114"/>
        <v>0</v>
      </c>
    </row>
    <row r="565" spans="1:36" ht="11.25" customHeight="1">
      <c r="A565" s="219">
        <v>16501062</v>
      </c>
      <c r="B565" s="220"/>
      <c r="C565" s="431" t="s">
        <v>2632</v>
      </c>
      <c r="D565" s="222">
        <v>0</v>
      </c>
      <c r="E565" s="222">
        <v>0</v>
      </c>
      <c r="F565" s="222">
        <v>0</v>
      </c>
      <c r="G565" s="222">
        <v>0</v>
      </c>
      <c r="H565" s="222">
        <v>0</v>
      </c>
      <c r="I565" s="222">
        <v>0</v>
      </c>
      <c r="J565" s="498">
        <v>0</v>
      </c>
      <c r="K565" s="498">
        <v>0</v>
      </c>
      <c r="L565" s="223">
        <v>0</v>
      </c>
      <c r="M565" s="223">
        <v>0</v>
      </c>
      <c r="N565" s="223">
        <v>0</v>
      </c>
      <c r="O565" s="223">
        <v>0</v>
      </c>
      <c r="P565" s="223">
        <v>0</v>
      </c>
      <c r="Q565" s="223">
        <f t="shared" si="111"/>
        <v>0</v>
      </c>
      <c r="R565" s="351"/>
      <c r="S565" s="309"/>
      <c r="T565" s="309"/>
      <c r="U565" s="895"/>
      <c r="V565" s="16">
        <v>0</v>
      </c>
      <c r="W565" s="11">
        <v>0</v>
      </c>
      <c r="X565" s="17">
        <v>0</v>
      </c>
      <c r="Y565" s="16"/>
      <c r="Z565" s="11"/>
      <c r="AA565" s="17"/>
      <c r="AB565" s="16"/>
      <c r="AC565" s="11"/>
      <c r="AD565" s="17">
        <f t="shared" si="122"/>
        <v>0</v>
      </c>
      <c r="AE565" s="16">
        <v>0</v>
      </c>
      <c r="AF565" s="11">
        <v>0</v>
      </c>
      <c r="AG565" s="17">
        <v>0</v>
      </c>
      <c r="AH565" s="229">
        <f t="shared" si="121"/>
        <v>0</v>
      </c>
      <c r="AI565" s="527"/>
      <c r="AJ565" s="16">
        <f t="shared" si="114"/>
        <v>0</v>
      </c>
    </row>
    <row r="566" spans="1:36" ht="11.25" customHeight="1">
      <c r="A566" s="219">
        <v>16501071</v>
      </c>
      <c r="B566" s="220"/>
      <c r="C566" s="431" t="s">
        <v>2633</v>
      </c>
      <c r="D566" s="222">
        <v>0</v>
      </c>
      <c r="E566" s="222">
        <v>0</v>
      </c>
      <c r="F566" s="222">
        <v>0</v>
      </c>
      <c r="G566" s="222">
        <v>0</v>
      </c>
      <c r="H566" s="222">
        <v>0</v>
      </c>
      <c r="I566" s="222">
        <v>0</v>
      </c>
      <c r="J566" s="498">
        <v>0</v>
      </c>
      <c r="K566" s="498">
        <v>0</v>
      </c>
      <c r="L566" s="223">
        <v>0</v>
      </c>
      <c r="M566" s="223">
        <v>0</v>
      </c>
      <c r="N566" s="223">
        <v>0</v>
      </c>
      <c r="O566" s="223">
        <v>0</v>
      </c>
      <c r="P566" s="223">
        <v>0</v>
      </c>
      <c r="Q566" s="223">
        <f t="shared" si="111"/>
        <v>0</v>
      </c>
      <c r="R566" s="351"/>
      <c r="S566" s="309"/>
      <c r="T566" s="309"/>
      <c r="U566" s="895"/>
      <c r="V566" s="16">
        <v>0</v>
      </c>
      <c r="W566" s="11">
        <v>0</v>
      </c>
      <c r="X566" s="17">
        <v>0</v>
      </c>
      <c r="Y566" s="16"/>
      <c r="Z566" s="11"/>
      <c r="AA566" s="17"/>
      <c r="AB566" s="16"/>
      <c r="AC566" s="11"/>
      <c r="AD566" s="17">
        <f t="shared" si="122"/>
        <v>0</v>
      </c>
      <c r="AE566" s="16">
        <v>0</v>
      </c>
      <c r="AF566" s="11">
        <v>0</v>
      </c>
      <c r="AG566" s="17">
        <v>0</v>
      </c>
      <c r="AH566" s="229">
        <f t="shared" si="121"/>
        <v>0</v>
      </c>
      <c r="AI566" s="527"/>
      <c r="AJ566" s="16">
        <f t="shared" si="114"/>
        <v>0</v>
      </c>
    </row>
    <row r="567" spans="1:36" ht="11.25" customHeight="1">
      <c r="A567" s="219">
        <v>16501072</v>
      </c>
      <c r="B567" s="220"/>
      <c r="C567" s="431" t="s">
        <v>2633</v>
      </c>
      <c r="D567" s="222">
        <v>0</v>
      </c>
      <c r="E567" s="222">
        <v>0</v>
      </c>
      <c r="F567" s="222">
        <v>0</v>
      </c>
      <c r="G567" s="222">
        <v>0</v>
      </c>
      <c r="H567" s="222">
        <v>0</v>
      </c>
      <c r="I567" s="222">
        <v>0</v>
      </c>
      <c r="J567" s="498">
        <v>0</v>
      </c>
      <c r="K567" s="498">
        <v>0</v>
      </c>
      <c r="L567" s="223">
        <v>0</v>
      </c>
      <c r="M567" s="223">
        <v>0</v>
      </c>
      <c r="N567" s="223">
        <v>0</v>
      </c>
      <c r="O567" s="223">
        <v>0</v>
      </c>
      <c r="P567" s="223">
        <v>0</v>
      </c>
      <c r="Q567" s="223">
        <f t="shared" si="111"/>
        <v>0</v>
      </c>
      <c r="R567" s="351"/>
      <c r="S567" s="309"/>
      <c r="T567" s="309"/>
      <c r="U567" s="895"/>
      <c r="V567" s="16">
        <v>0</v>
      </c>
      <c r="W567" s="11">
        <v>0</v>
      </c>
      <c r="X567" s="17">
        <v>0</v>
      </c>
      <c r="Y567" s="16"/>
      <c r="Z567" s="11"/>
      <c r="AA567" s="17"/>
      <c r="AB567" s="16"/>
      <c r="AC567" s="11"/>
      <c r="AD567" s="17">
        <f t="shared" si="122"/>
        <v>0</v>
      </c>
      <c r="AE567" s="16">
        <v>0</v>
      </c>
      <c r="AF567" s="11">
        <v>0</v>
      </c>
      <c r="AG567" s="17">
        <v>0</v>
      </c>
      <c r="AH567" s="229">
        <f t="shared" si="121"/>
        <v>0</v>
      </c>
      <c r="AI567" s="527"/>
      <c r="AJ567" s="16">
        <f t="shared" si="114"/>
        <v>0</v>
      </c>
    </row>
    <row r="568" spans="1:36" ht="11.25" customHeight="1">
      <c r="A568" s="219">
        <v>16501073</v>
      </c>
      <c r="B568" s="220"/>
      <c r="C568" s="287" t="s">
        <v>2687</v>
      </c>
      <c r="D568" s="222">
        <v>0</v>
      </c>
      <c r="E568" s="222">
        <v>0</v>
      </c>
      <c r="F568" s="222">
        <v>0</v>
      </c>
      <c r="G568" s="222">
        <v>0</v>
      </c>
      <c r="H568" s="222">
        <v>0</v>
      </c>
      <c r="I568" s="222">
        <v>0</v>
      </c>
      <c r="J568" s="498">
        <v>0</v>
      </c>
      <c r="K568" s="498">
        <v>0</v>
      </c>
      <c r="L568" s="223">
        <v>0</v>
      </c>
      <c r="M568" s="223">
        <v>0</v>
      </c>
      <c r="N568" s="223">
        <v>0</v>
      </c>
      <c r="O568" s="223">
        <v>0</v>
      </c>
      <c r="P568" s="223">
        <v>0</v>
      </c>
      <c r="Q568" s="223">
        <f t="shared" ref="Q568:Q631" si="123">(D568+P568+SUM(E568:O568)*2)/24</f>
        <v>0</v>
      </c>
      <c r="R568" s="351"/>
      <c r="S568" s="309"/>
      <c r="T568" s="309"/>
      <c r="U568" s="895"/>
      <c r="V568" s="16">
        <v>0</v>
      </c>
      <c r="W568" s="11">
        <v>0</v>
      </c>
      <c r="X568" s="17">
        <v>0</v>
      </c>
      <c r="Y568" s="16"/>
      <c r="Z568" s="11"/>
      <c r="AA568" s="17"/>
      <c r="AB568" s="16"/>
      <c r="AC568" s="11"/>
      <c r="AD568" s="17">
        <f t="shared" si="122"/>
        <v>0</v>
      </c>
      <c r="AE568" s="16">
        <v>0</v>
      </c>
      <c r="AF568" s="11">
        <v>0</v>
      </c>
      <c r="AG568" s="17">
        <v>0</v>
      </c>
      <c r="AH568" s="229">
        <f t="shared" si="121"/>
        <v>0</v>
      </c>
      <c r="AI568" s="527"/>
      <c r="AJ568" s="16">
        <f t="shared" si="114"/>
        <v>0</v>
      </c>
    </row>
    <row r="569" spans="1:36" ht="11.25" customHeight="1">
      <c r="A569" s="219">
        <v>16501083</v>
      </c>
      <c r="B569" s="220"/>
      <c r="C569" s="431" t="s">
        <v>2652</v>
      </c>
      <c r="D569" s="222">
        <v>23351.17</v>
      </c>
      <c r="E569" s="222">
        <v>22601.17</v>
      </c>
      <c r="F569" s="222">
        <v>21601.17</v>
      </c>
      <c r="G569" s="222">
        <v>21351.17</v>
      </c>
      <c r="H569" s="222">
        <v>20101.169999999998</v>
      </c>
      <c r="I569" s="222">
        <v>17851.169999999998</v>
      </c>
      <c r="J569" s="498">
        <v>16851.169999999998</v>
      </c>
      <c r="K569" s="498">
        <v>16351.17</v>
      </c>
      <c r="L569" s="223">
        <v>15101.17</v>
      </c>
      <c r="M569" s="223">
        <v>13351.17</v>
      </c>
      <c r="N569" s="223">
        <v>12851.17</v>
      </c>
      <c r="O569" s="223">
        <v>11351.17</v>
      </c>
      <c r="P569" s="223">
        <v>10101.17</v>
      </c>
      <c r="Q569" s="223">
        <f t="shared" si="123"/>
        <v>17174.08666666667</v>
      </c>
      <c r="R569" s="351"/>
      <c r="S569" s="309"/>
      <c r="T569" s="309"/>
      <c r="U569" s="895"/>
      <c r="V569" s="16">
        <v>0</v>
      </c>
      <c r="W569" s="11">
        <v>0</v>
      </c>
      <c r="X569" s="17">
        <v>0</v>
      </c>
      <c r="Y569" s="16"/>
      <c r="Z569" s="11"/>
      <c r="AA569" s="17"/>
      <c r="AB569" s="16"/>
      <c r="AC569" s="11"/>
      <c r="AD569" s="17">
        <f t="shared" si="122"/>
        <v>0</v>
      </c>
      <c r="AE569" s="16">
        <v>0</v>
      </c>
      <c r="AF569" s="11">
        <v>0</v>
      </c>
      <c r="AG569" s="17">
        <v>0</v>
      </c>
      <c r="AH569" s="229">
        <f t="shared" si="121"/>
        <v>17174.08666666667</v>
      </c>
      <c r="AI569" s="527"/>
      <c r="AJ569" s="16">
        <f t="shared" si="114"/>
        <v>0</v>
      </c>
    </row>
    <row r="570" spans="1:36" ht="11.25" customHeight="1">
      <c r="A570" s="219">
        <v>16501093</v>
      </c>
      <c r="B570" s="220"/>
      <c r="C570" s="287" t="s">
        <v>2714</v>
      </c>
      <c r="D570" s="222">
        <v>0</v>
      </c>
      <c r="E570" s="222">
        <v>0</v>
      </c>
      <c r="F570" s="222">
        <v>0</v>
      </c>
      <c r="G570" s="222">
        <v>0</v>
      </c>
      <c r="H570" s="222">
        <v>0</v>
      </c>
      <c r="I570" s="222">
        <v>0</v>
      </c>
      <c r="J570" s="498">
        <v>0</v>
      </c>
      <c r="K570" s="498">
        <v>0</v>
      </c>
      <c r="L570" s="223">
        <v>0</v>
      </c>
      <c r="M570" s="223">
        <v>0</v>
      </c>
      <c r="N570" s="223">
        <v>0</v>
      </c>
      <c r="O570" s="223">
        <v>0</v>
      </c>
      <c r="P570" s="223">
        <v>0</v>
      </c>
      <c r="Q570" s="223">
        <f t="shared" si="123"/>
        <v>0</v>
      </c>
      <c r="R570" s="351"/>
      <c r="S570" s="309"/>
      <c r="T570" s="309"/>
      <c r="U570" s="895"/>
      <c r="V570" s="16">
        <v>0</v>
      </c>
      <c r="W570" s="11">
        <v>0</v>
      </c>
      <c r="X570" s="17">
        <v>0</v>
      </c>
      <c r="Y570" s="16"/>
      <c r="Z570" s="11"/>
      <c r="AA570" s="17"/>
      <c r="AB570" s="16"/>
      <c r="AC570" s="11"/>
      <c r="AD570" s="17">
        <f t="shared" ref="AD570" si="124">SUM(AB570:AC570)</f>
        <v>0</v>
      </c>
      <c r="AE570" s="16">
        <v>0</v>
      </c>
      <c r="AF570" s="11">
        <v>0</v>
      </c>
      <c r="AG570" s="17">
        <v>0</v>
      </c>
      <c r="AH570" s="229">
        <f t="shared" si="121"/>
        <v>0</v>
      </c>
      <c r="AI570" s="527"/>
      <c r="AJ570" s="16">
        <f t="shared" si="114"/>
        <v>0</v>
      </c>
    </row>
    <row r="571" spans="1:36" ht="11.25" customHeight="1">
      <c r="A571" s="219" t="s">
        <v>3647</v>
      </c>
      <c r="B571" s="220"/>
      <c r="C571" s="287" t="s">
        <v>3630</v>
      </c>
      <c r="D571" s="222"/>
      <c r="E571" s="222"/>
      <c r="F571" s="222"/>
      <c r="G571" s="222"/>
      <c r="H571" s="222"/>
      <c r="I571" s="222"/>
      <c r="J571" s="498"/>
      <c r="K571" s="498"/>
      <c r="L571" s="223"/>
      <c r="M571" s="223"/>
      <c r="N571" s="223"/>
      <c r="O571" s="223"/>
      <c r="P571" s="223">
        <v>62134.36</v>
      </c>
      <c r="Q571" s="223">
        <f t="shared" si="123"/>
        <v>2588.9316666666668</v>
      </c>
      <c r="R571" s="351"/>
      <c r="S571" s="309"/>
      <c r="T571" s="309"/>
      <c r="U571" s="895"/>
      <c r="V571" s="16">
        <v>0</v>
      </c>
      <c r="W571" s="11">
        <v>0</v>
      </c>
      <c r="X571" s="17">
        <v>0</v>
      </c>
      <c r="Y571" s="16"/>
      <c r="Z571" s="11"/>
      <c r="AA571" s="17"/>
      <c r="AB571" s="16"/>
      <c r="AC571" s="11"/>
      <c r="AD571" s="17">
        <f t="shared" ref="AD571" si="125">SUM(AB571:AC571)</f>
        <v>0</v>
      </c>
      <c r="AE571" s="16">
        <v>0</v>
      </c>
      <c r="AF571" s="11">
        <v>0</v>
      </c>
      <c r="AG571" s="17">
        <v>0</v>
      </c>
      <c r="AH571" s="229">
        <f t="shared" si="121"/>
        <v>2588.9316666666668</v>
      </c>
      <c r="AI571" s="527"/>
      <c r="AJ571" s="16">
        <f t="shared" si="114"/>
        <v>0</v>
      </c>
    </row>
    <row r="572" spans="1:36" ht="11.25" customHeight="1">
      <c r="A572" s="319">
        <v>16501103</v>
      </c>
      <c r="B572" s="220"/>
      <c r="C572" s="287" t="s">
        <v>2868</v>
      </c>
      <c r="D572" s="222">
        <v>127145.85</v>
      </c>
      <c r="E572" s="222">
        <v>113018.53</v>
      </c>
      <c r="F572" s="222">
        <v>98891.21</v>
      </c>
      <c r="G572" s="222">
        <v>84763.89</v>
      </c>
      <c r="H572" s="222">
        <v>70636.570000000007</v>
      </c>
      <c r="I572" s="222">
        <v>56509.25</v>
      </c>
      <c r="J572" s="498">
        <v>42381.93</v>
      </c>
      <c r="K572" s="498">
        <v>28254.61</v>
      </c>
      <c r="L572" s="223">
        <v>14127.29</v>
      </c>
      <c r="M572" s="223">
        <v>0</v>
      </c>
      <c r="N572" s="223">
        <v>0</v>
      </c>
      <c r="O572" s="223">
        <v>0</v>
      </c>
      <c r="P572" s="223">
        <v>169072.71</v>
      </c>
      <c r="Q572" s="223">
        <f t="shared" si="123"/>
        <v>54724.38</v>
      </c>
      <c r="R572" s="351"/>
      <c r="S572" s="309"/>
      <c r="T572" s="309"/>
      <c r="U572" s="895"/>
      <c r="V572" s="16">
        <v>0</v>
      </c>
      <c r="W572" s="11">
        <v>0</v>
      </c>
      <c r="X572" s="17">
        <v>0</v>
      </c>
      <c r="Y572" s="16"/>
      <c r="Z572" s="11"/>
      <c r="AA572" s="17"/>
      <c r="AB572" s="16"/>
      <c r="AC572" s="11"/>
      <c r="AD572" s="17">
        <f t="shared" ref="AD572" si="126">SUM(AB572:AC572)</f>
        <v>0</v>
      </c>
      <c r="AE572" s="16">
        <v>0</v>
      </c>
      <c r="AF572" s="11">
        <v>0</v>
      </c>
      <c r="AG572" s="17">
        <v>0</v>
      </c>
      <c r="AH572" s="229">
        <f t="shared" si="121"/>
        <v>54724.38</v>
      </c>
      <c r="AI572" s="527"/>
      <c r="AJ572" s="16">
        <f t="shared" si="114"/>
        <v>0</v>
      </c>
    </row>
    <row r="573" spans="1:36" ht="11.25" customHeight="1">
      <c r="A573" s="319" t="s">
        <v>3623</v>
      </c>
      <c r="B573" s="220"/>
      <c r="C573" s="287" t="s">
        <v>3622</v>
      </c>
      <c r="D573" s="222"/>
      <c r="E573" s="222"/>
      <c r="F573" s="222"/>
      <c r="G573" s="222"/>
      <c r="H573" s="222"/>
      <c r="I573" s="222"/>
      <c r="J573" s="498"/>
      <c r="K573" s="498"/>
      <c r="L573" s="223"/>
      <c r="M573" s="223">
        <v>0</v>
      </c>
      <c r="N573" s="223">
        <v>136065.06</v>
      </c>
      <c r="O573" s="223">
        <v>123695.51</v>
      </c>
      <c r="P573" s="223">
        <v>111325.96</v>
      </c>
      <c r="Q573" s="223">
        <f t="shared" si="123"/>
        <v>26285.295833333334</v>
      </c>
      <c r="R573" s="351"/>
      <c r="S573" s="309"/>
      <c r="T573" s="309"/>
      <c r="U573" s="895"/>
      <c r="V573" s="16"/>
      <c r="W573" s="11"/>
      <c r="X573" s="17"/>
      <c r="Y573" s="16"/>
      <c r="Z573" s="11"/>
      <c r="AA573" s="17"/>
      <c r="AB573" s="16"/>
      <c r="AC573" s="11"/>
      <c r="AD573" s="17"/>
      <c r="AE573" s="16"/>
      <c r="AF573" s="11"/>
      <c r="AG573" s="17"/>
      <c r="AH573" s="229">
        <f t="shared" si="121"/>
        <v>26285.295833333334</v>
      </c>
      <c r="AI573" s="527"/>
      <c r="AJ573" s="16">
        <f t="shared" si="114"/>
        <v>0</v>
      </c>
    </row>
    <row r="574" spans="1:36" ht="12" customHeight="1">
      <c r="A574" s="219">
        <v>16502001</v>
      </c>
      <c r="B574" s="220"/>
      <c r="C574" s="219" t="s">
        <v>3332</v>
      </c>
      <c r="D574" s="222">
        <v>35144</v>
      </c>
      <c r="E574" s="222">
        <v>35144</v>
      </c>
      <c r="F574" s="222">
        <v>35144</v>
      </c>
      <c r="G574" s="222">
        <v>35144</v>
      </c>
      <c r="H574" s="222">
        <v>35144</v>
      </c>
      <c r="I574" s="222">
        <v>35144</v>
      </c>
      <c r="J574" s="498">
        <v>35144</v>
      </c>
      <c r="K574" s="498">
        <v>35144</v>
      </c>
      <c r="L574" s="223">
        <v>35144</v>
      </c>
      <c r="M574" s="223">
        <v>35144</v>
      </c>
      <c r="N574" s="223">
        <v>1250</v>
      </c>
      <c r="O574" s="223">
        <v>1251</v>
      </c>
      <c r="P574" s="223">
        <v>1251</v>
      </c>
      <c r="Q574" s="223">
        <f t="shared" si="123"/>
        <v>28082.875</v>
      </c>
      <c r="R574" s="351"/>
      <c r="S574" s="309"/>
      <c r="T574" s="309" t="s">
        <v>1120</v>
      </c>
      <c r="U574" s="895"/>
      <c r="V574" s="16"/>
      <c r="W574" s="11"/>
      <c r="X574" s="17"/>
      <c r="Y574" s="16"/>
      <c r="Z574" s="11"/>
      <c r="AA574" s="17"/>
      <c r="AB574" s="16"/>
      <c r="AC574" s="11"/>
      <c r="AD574" s="17"/>
      <c r="AE574" s="16">
        <f>Q574</f>
        <v>28082.875</v>
      </c>
      <c r="AF574" s="16">
        <f>Q574</f>
        <v>28082.875</v>
      </c>
      <c r="AG574" s="17">
        <f>+AF574</f>
        <v>28082.875</v>
      </c>
      <c r="AH574" s="229"/>
      <c r="AI574" s="527"/>
      <c r="AJ574" s="16">
        <f t="shared" si="114"/>
        <v>0</v>
      </c>
    </row>
    <row r="575" spans="1:36" ht="11.25" customHeight="1">
      <c r="A575" s="319">
        <v>16502003</v>
      </c>
      <c r="B575" s="220"/>
      <c r="C575" s="287" t="s">
        <v>2871</v>
      </c>
      <c r="D575" s="222">
        <v>17975.509999999998</v>
      </c>
      <c r="E575" s="222">
        <v>11983.67</v>
      </c>
      <c r="F575" s="222">
        <v>11983.67</v>
      </c>
      <c r="G575" s="222">
        <v>11983.67</v>
      </c>
      <c r="H575" s="222">
        <v>11983.67</v>
      </c>
      <c r="I575" s="222">
        <v>5991.83</v>
      </c>
      <c r="J575" s="498">
        <v>5991.83</v>
      </c>
      <c r="K575" s="498">
        <v>0</v>
      </c>
      <c r="L575" s="223">
        <v>0</v>
      </c>
      <c r="M575" s="223">
        <v>41618.17</v>
      </c>
      <c r="N575" s="223">
        <v>31213.62</v>
      </c>
      <c r="O575" s="223">
        <v>31213.62</v>
      </c>
      <c r="P575" s="223">
        <v>31213.62</v>
      </c>
      <c r="Q575" s="223">
        <f t="shared" si="123"/>
        <v>15713.192916666667</v>
      </c>
      <c r="R575" s="351"/>
      <c r="S575" s="309"/>
      <c r="T575" s="309"/>
      <c r="U575" s="895"/>
      <c r="V575" s="16">
        <v>0</v>
      </c>
      <c r="W575" s="11">
        <v>0</v>
      </c>
      <c r="X575" s="17">
        <v>0</v>
      </c>
      <c r="Y575" s="16"/>
      <c r="Z575" s="11"/>
      <c r="AA575" s="17"/>
      <c r="AB575" s="16"/>
      <c r="AC575" s="11"/>
      <c r="AD575" s="17">
        <f t="shared" ref="AD575" si="127">SUM(AB575:AC575)</f>
        <v>0</v>
      </c>
      <c r="AE575" s="16">
        <v>0</v>
      </c>
      <c r="AF575" s="11">
        <v>0</v>
      </c>
      <c r="AG575" s="17">
        <v>0</v>
      </c>
      <c r="AH575" s="229">
        <f>Q575</f>
        <v>15713.192916666667</v>
      </c>
      <c r="AI575" s="527"/>
      <c r="AJ575" s="16">
        <f t="shared" si="114"/>
        <v>0</v>
      </c>
    </row>
    <row r="576" spans="1:36" ht="11.25" customHeight="1">
      <c r="A576" s="319">
        <v>16502013</v>
      </c>
      <c r="B576" s="220"/>
      <c r="C576" s="287" t="s">
        <v>2971</v>
      </c>
      <c r="D576" s="222">
        <v>97870.74</v>
      </c>
      <c r="E576" s="222">
        <v>97870.74</v>
      </c>
      <c r="F576" s="222">
        <v>97870.74</v>
      </c>
      <c r="G576" s="222">
        <v>89714.85</v>
      </c>
      <c r="H576" s="222">
        <v>81558.960000000006</v>
      </c>
      <c r="I576" s="222">
        <v>73403.070000000007</v>
      </c>
      <c r="J576" s="498">
        <v>65247.18</v>
      </c>
      <c r="K576" s="498">
        <v>57091.29</v>
      </c>
      <c r="L576" s="223">
        <v>48935.4</v>
      </c>
      <c r="M576" s="223">
        <v>40779.51</v>
      </c>
      <c r="N576" s="223">
        <v>32623.62</v>
      </c>
      <c r="O576" s="223">
        <v>24467.73</v>
      </c>
      <c r="P576" s="223">
        <v>16311.84</v>
      </c>
      <c r="Q576" s="223">
        <f t="shared" si="123"/>
        <v>63887.865000000013</v>
      </c>
      <c r="R576" s="351"/>
      <c r="S576" s="309"/>
      <c r="T576" s="309"/>
      <c r="U576" s="895"/>
      <c r="V576" s="16"/>
      <c r="W576" s="11"/>
      <c r="X576" s="17"/>
      <c r="Y576" s="16"/>
      <c r="Z576" s="11"/>
      <c r="AA576" s="17"/>
      <c r="AB576" s="16"/>
      <c r="AC576" s="11"/>
      <c r="AD576" s="17">
        <f t="shared" ref="AD576" si="128">SUM(AB576:AC576)</f>
        <v>0</v>
      </c>
      <c r="AE576" s="16">
        <v>0</v>
      </c>
      <c r="AF576" s="11">
        <v>0</v>
      </c>
      <c r="AG576" s="17">
        <v>0</v>
      </c>
      <c r="AH576" s="229">
        <f>Q576</f>
        <v>63887.865000000013</v>
      </c>
      <c r="AI576" s="527"/>
      <c r="AJ576" s="16">
        <f t="shared" si="114"/>
        <v>0</v>
      </c>
    </row>
    <row r="577" spans="1:36" ht="12" customHeight="1">
      <c r="A577" s="219">
        <v>16502021</v>
      </c>
      <c r="B577" s="220"/>
      <c r="C577" s="219" t="s">
        <v>3333</v>
      </c>
      <c r="D577" s="222">
        <v>54130</v>
      </c>
      <c r="E577" s="222">
        <v>54130</v>
      </c>
      <c r="F577" s="222">
        <v>54130</v>
      </c>
      <c r="G577" s="222">
        <v>54130</v>
      </c>
      <c r="H577" s="222">
        <v>54130</v>
      </c>
      <c r="I577" s="222">
        <v>54130</v>
      </c>
      <c r="J577" s="498">
        <v>54130</v>
      </c>
      <c r="K577" s="498">
        <v>54130</v>
      </c>
      <c r="L577" s="223">
        <v>54130</v>
      </c>
      <c r="M577" s="223">
        <v>54130</v>
      </c>
      <c r="N577" s="223">
        <v>1924</v>
      </c>
      <c r="O577" s="223">
        <v>1925</v>
      </c>
      <c r="P577" s="223">
        <v>1925</v>
      </c>
      <c r="Q577" s="223">
        <f t="shared" si="123"/>
        <v>43253.875</v>
      </c>
      <c r="R577" s="351"/>
      <c r="S577" s="309"/>
      <c r="T577" s="309" t="s">
        <v>1120</v>
      </c>
      <c r="U577" s="895"/>
      <c r="V577" s="16"/>
      <c r="W577" s="11"/>
      <c r="X577" s="17"/>
      <c r="Y577" s="16"/>
      <c r="Z577" s="11"/>
      <c r="AA577" s="17"/>
      <c r="AB577" s="16"/>
      <c r="AC577" s="11"/>
      <c r="AD577" s="17"/>
      <c r="AE577" s="16">
        <f>Q577</f>
        <v>43253.875</v>
      </c>
      <c r="AF577" s="16">
        <f>Q577</f>
        <v>43253.875</v>
      </c>
      <c r="AG577" s="17">
        <f>+AF577</f>
        <v>43253.875</v>
      </c>
      <c r="AH577" s="229"/>
      <c r="AI577" s="527"/>
      <c r="AJ577" s="16">
        <f t="shared" si="114"/>
        <v>0</v>
      </c>
    </row>
    <row r="578" spans="1:36" ht="11.25" customHeight="1">
      <c r="A578" s="319">
        <v>16502023</v>
      </c>
      <c r="B578" s="220"/>
      <c r="C578" s="287" t="s">
        <v>2892</v>
      </c>
      <c r="D578" s="222">
        <v>140179.20000000001</v>
      </c>
      <c r="E578" s="222">
        <v>127435.63</v>
      </c>
      <c r="F578" s="222">
        <v>114692.06</v>
      </c>
      <c r="G578" s="222">
        <v>101948.49</v>
      </c>
      <c r="H578" s="222">
        <v>89204.92</v>
      </c>
      <c r="I578" s="222">
        <v>76461.350000000006</v>
      </c>
      <c r="J578" s="498">
        <v>63717.78</v>
      </c>
      <c r="K578" s="498">
        <v>50974.21</v>
      </c>
      <c r="L578" s="223">
        <v>38230.639999999999</v>
      </c>
      <c r="M578" s="223">
        <v>25487.07</v>
      </c>
      <c r="N578" s="223">
        <v>12743.5</v>
      </c>
      <c r="O578" s="223">
        <v>0</v>
      </c>
      <c r="P578" s="223">
        <v>0</v>
      </c>
      <c r="Q578" s="223">
        <f t="shared" si="123"/>
        <v>64248.770833333321</v>
      </c>
      <c r="R578" s="351"/>
      <c r="S578" s="309"/>
      <c r="T578" s="309"/>
      <c r="U578" s="895"/>
      <c r="V578" s="16">
        <v>0</v>
      </c>
      <c r="W578" s="11">
        <v>0</v>
      </c>
      <c r="X578" s="17">
        <v>0</v>
      </c>
      <c r="Y578" s="16"/>
      <c r="Z578" s="11"/>
      <c r="AA578" s="17"/>
      <c r="AB578" s="16"/>
      <c r="AC578" s="11"/>
      <c r="AD578" s="17">
        <f t="shared" ref="AD578" si="129">SUM(AB578:AC578)</f>
        <v>0</v>
      </c>
      <c r="AE578" s="16">
        <v>0</v>
      </c>
      <c r="AF578" s="11">
        <v>0</v>
      </c>
      <c r="AG578" s="17">
        <v>0</v>
      </c>
      <c r="AH578" s="229">
        <f t="shared" ref="AH578:AH609" si="130">Q578</f>
        <v>64248.770833333321</v>
      </c>
      <c r="AI578" s="527"/>
      <c r="AJ578" s="16">
        <f t="shared" si="114"/>
        <v>0</v>
      </c>
    </row>
    <row r="579" spans="1:36" ht="22.5" customHeight="1">
      <c r="A579" s="319">
        <v>16502033</v>
      </c>
      <c r="B579" s="220"/>
      <c r="C579" s="287" t="s">
        <v>2946</v>
      </c>
      <c r="D579" s="222">
        <v>60000</v>
      </c>
      <c r="E579" s="222">
        <v>60000</v>
      </c>
      <c r="F579" s="222">
        <v>60000</v>
      </c>
      <c r="G579" s="222">
        <v>0</v>
      </c>
      <c r="H579" s="222">
        <v>0</v>
      </c>
      <c r="I579" s="222">
        <v>0</v>
      </c>
      <c r="J579" s="498">
        <v>0</v>
      </c>
      <c r="K579" s="498">
        <v>0</v>
      </c>
      <c r="L579" s="223">
        <v>0</v>
      </c>
      <c r="M579" s="223">
        <v>0</v>
      </c>
      <c r="N579" s="223">
        <v>0</v>
      </c>
      <c r="O579" s="223">
        <v>0</v>
      </c>
      <c r="P579" s="223">
        <v>0</v>
      </c>
      <c r="Q579" s="223">
        <f t="shared" si="123"/>
        <v>12500</v>
      </c>
      <c r="R579" s="351"/>
      <c r="S579" s="309"/>
      <c r="T579" s="309"/>
      <c r="U579" s="895"/>
      <c r="V579" s="16">
        <v>0</v>
      </c>
      <c r="W579" s="11">
        <v>0</v>
      </c>
      <c r="X579" s="17">
        <v>0</v>
      </c>
      <c r="Y579" s="16"/>
      <c r="Z579" s="11"/>
      <c r="AA579" s="17"/>
      <c r="AB579" s="16"/>
      <c r="AC579" s="11"/>
      <c r="AD579" s="17">
        <f t="shared" ref="AD579" si="131">SUM(AB579:AC579)</f>
        <v>0</v>
      </c>
      <c r="AE579" s="16">
        <v>0</v>
      </c>
      <c r="AF579" s="11">
        <v>0</v>
      </c>
      <c r="AG579" s="17">
        <v>0</v>
      </c>
      <c r="AH579" s="229">
        <f t="shared" si="130"/>
        <v>12500</v>
      </c>
      <c r="AI579" s="527"/>
      <c r="AJ579" s="16">
        <f t="shared" si="114"/>
        <v>0</v>
      </c>
    </row>
    <row r="580" spans="1:36" ht="11.25" customHeight="1">
      <c r="A580" s="319">
        <v>16502043</v>
      </c>
      <c r="B580" s="220"/>
      <c r="C580" s="287" t="s">
        <v>2967</v>
      </c>
      <c r="D580" s="222">
        <v>0</v>
      </c>
      <c r="E580" s="222">
        <v>0</v>
      </c>
      <c r="F580" s="222">
        <v>0</v>
      </c>
      <c r="G580" s="222">
        <v>0</v>
      </c>
      <c r="H580" s="222">
        <v>0</v>
      </c>
      <c r="I580" s="222">
        <v>0</v>
      </c>
      <c r="J580" s="498">
        <v>0</v>
      </c>
      <c r="K580" s="498">
        <v>0</v>
      </c>
      <c r="L580" s="223">
        <v>0</v>
      </c>
      <c r="M580" s="223">
        <v>0</v>
      </c>
      <c r="N580" s="223">
        <v>0</v>
      </c>
      <c r="O580" s="223">
        <v>0</v>
      </c>
      <c r="P580" s="223">
        <v>0</v>
      </c>
      <c r="Q580" s="223">
        <f t="shared" si="123"/>
        <v>0</v>
      </c>
      <c r="R580" s="351"/>
      <c r="S580" s="309"/>
      <c r="T580" s="309"/>
      <c r="U580" s="895"/>
      <c r="V580" s="16">
        <v>0</v>
      </c>
      <c r="W580" s="11">
        <v>0</v>
      </c>
      <c r="X580" s="17">
        <v>0</v>
      </c>
      <c r="Y580" s="16"/>
      <c r="Z580" s="11"/>
      <c r="AA580" s="17"/>
      <c r="AB580" s="16"/>
      <c r="AC580" s="11"/>
      <c r="AD580" s="17">
        <f t="shared" ref="AD580" si="132">SUM(AB580:AC580)</f>
        <v>0</v>
      </c>
      <c r="AE580" s="16">
        <v>0</v>
      </c>
      <c r="AF580" s="11">
        <v>0</v>
      </c>
      <c r="AG580" s="17">
        <v>0</v>
      </c>
      <c r="AH580" s="229">
        <f t="shared" si="130"/>
        <v>0</v>
      </c>
      <c r="AI580" s="527"/>
      <c r="AJ580" s="16">
        <f t="shared" si="114"/>
        <v>0</v>
      </c>
    </row>
    <row r="581" spans="1:36" ht="11.25" customHeight="1">
      <c r="A581" s="319">
        <v>16502053</v>
      </c>
      <c r="B581" s="220"/>
      <c r="C581" s="287" t="s">
        <v>2998</v>
      </c>
      <c r="D581" s="222">
        <v>25245.75</v>
      </c>
      <c r="E581" s="222">
        <v>16830.490000000002</v>
      </c>
      <c r="F581" s="222">
        <v>8415.23</v>
      </c>
      <c r="G581" s="222">
        <v>0</v>
      </c>
      <c r="H581" s="222">
        <v>92567.83</v>
      </c>
      <c r="I581" s="222">
        <v>84152.57</v>
      </c>
      <c r="J581" s="498">
        <v>75737.31</v>
      </c>
      <c r="K581" s="498">
        <v>67322.05</v>
      </c>
      <c r="L581" s="223">
        <v>58906.79</v>
      </c>
      <c r="M581" s="223">
        <v>50491.53</v>
      </c>
      <c r="N581" s="223">
        <v>42076.27</v>
      </c>
      <c r="O581" s="223">
        <v>33661.01</v>
      </c>
      <c r="P581" s="223">
        <v>25245.75</v>
      </c>
      <c r="Q581" s="223">
        <f t="shared" si="123"/>
        <v>46283.902499999997</v>
      </c>
      <c r="R581" s="351"/>
      <c r="S581" s="309"/>
      <c r="T581" s="309"/>
      <c r="U581" s="895"/>
      <c r="V581" s="16">
        <v>0</v>
      </c>
      <c r="W581" s="11">
        <v>0</v>
      </c>
      <c r="X581" s="17">
        <v>0</v>
      </c>
      <c r="Y581" s="16"/>
      <c r="Z581" s="11"/>
      <c r="AA581" s="17"/>
      <c r="AB581" s="16"/>
      <c r="AC581" s="11"/>
      <c r="AD581" s="17">
        <f t="shared" ref="AD581" si="133">SUM(AB581:AC581)</f>
        <v>0</v>
      </c>
      <c r="AE581" s="16">
        <v>0</v>
      </c>
      <c r="AF581" s="11">
        <v>0</v>
      </c>
      <c r="AG581" s="17">
        <v>0</v>
      </c>
      <c r="AH581" s="229">
        <f t="shared" si="130"/>
        <v>46283.902499999997</v>
      </c>
      <c r="AI581" s="527"/>
      <c r="AJ581" s="16">
        <f t="shared" si="114"/>
        <v>0</v>
      </c>
    </row>
    <row r="582" spans="1:36" ht="11.25" customHeight="1">
      <c r="A582" s="319">
        <v>16502063</v>
      </c>
      <c r="B582" s="220"/>
      <c r="C582" s="287" t="s">
        <v>3021</v>
      </c>
      <c r="D582" s="222">
        <v>43149.29</v>
      </c>
      <c r="E582" s="222">
        <v>28766.17</v>
      </c>
      <c r="F582" s="222">
        <v>14383.05</v>
      </c>
      <c r="G582" s="222">
        <v>0</v>
      </c>
      <c r="H582" s="222">
        <v>158366.66</v>
      </c>
      <c r="I582" s="222">
        <v>143969.69</v>
      </c>
      <c r="J582" s="498">
        <v>129572.72</v>
      </c>
      <c r="K582" s="498">
        <v>115175.75</v>
      </c>
      <c r="L582" s="223">
        <v>100778.78</v>
      </c>
      <c r="M582" s="223">
        <v>86381.81</v>
      </c>
      <c r="N582" s="223">
        <v>71984.84</v>
      </c>
      <c r="O582" s="223">
        <v>57587.87</v>
      </c>
      <c r="P582" s="223">
        <v>43190.9</v>
      </c>
      <c r="Q582" s="223">
        <f t="shared" si="123"/>
        <v>79178.119583333333</v>
      </c>
      <c r="R582" s="351"/>
      <c r="S582" s="309"/>
      <c r="T582" s="309"/>
      <c r="U582" s="895"/>
      <c r="V582" s="16">
        <v>0</v>
      </c>
      <c r="W582" s="11">
        <v>0</v>
      </c>
      <c r="X582" s="17">
        <v>0</v>
      </c>
      <c r="Y582" s="16"/>
      <c r="Z582" s="11"/>
      <c r="AA582" s="17"/>
      <c r="AB582" s="16"/>
      <c r="AC582" s="11"/>
      <c r="AD582" s="17">
        <f t="shared" ref="AD582" si="134">SUM(AB582:AC582)</f>
        <v>0</v>
      </c>
      <c r="AE582" s="16">
        <v>0</v>
      </c>
      <c r="AF582" s="11">
        <v>0</v>
      </c>
      <c r="AG582" s="17">
        <v>0</v>
      </c>
      <c r="AH582" s="229">
        <f t="shared" si="130"/>
        <v>79178.119583333333</v>
      </c>
      <c r="AI582" s="527"/>
      <c r="AJ582" s="16">
        <f t="shared" si="114"/>
        <v>0</v>
      </c>
    </row>
    <row r="583" spans="1:36" ht="11.25" customHeight="1">
      <c r="A583" s="319">
        <v>16502073</v>
      </c>
      <c r="B583" s="220"/>
      <c r="C583" s="287" t="s">
        <v>3042</v>
      </c>
      <c r="D583" s="222">
        <v>0</v>
      </c>
      <c r="E583" s="222">
        <v>0</v>
      </c>
      <c r="F583" s="222">
        <v>0</v>
      </c>
      <c r="G583" s="222">
        <v>0</v>
      </c>
      <c r="H583" s="222">
        <v>0</v>
      </c>
      <c r="I583" s="222">
        <v>0</v>
      </c>
      <c r="J583" s="498">
        <v>0</v>
      </c>
      <c r="K583" s="498">
        <v>0</v>
      </c>
      <c r="L583" s="223">
        <v>0</v>
      </c>
      <c r="M583" s="223">
        <v>0</v>
      </c>
      <c r="N583" s="223">
        <v>0</v>
      </c>
      <c r="O583" s="223">
        <v>0</v>
      </c>
      <c r="P583" s="223">
        <v>0</v>
      </c>
      <c r="Q583" s="223">
        <f t="shared" si="123"/>
        <v>0</v>
      </c>
      <c r="R583" s="351"/>
      <c r="S583" s="309"/>
      <c r="T583" s="309"/>
      <c r="U583" s="895"/>
      <c r="V583" s="16">
        <v>0</v>
      </c>
      <c r="W583" s="11">
        <v>0</v>
      </c>
      <c r="X583" s="17">
        <v>0</v>
      </c>
      <c r="Y583" s="16"/>
      <c r="Z583" s="11"/>
      <c r="AA583" s="17"/>
      <c r="AB583" s="16"/>
      <c r="AC583" s="11"/>
      <c r="AD583" s="17">
        <f t="shared" ref="AD583" si="135">SUM(AB583:AC583)</f>
        <v>0</v>
      </c>
      <c r="AE583" s="16">
        <v>0</v>
      </c>
      <c r="AF583" s="11">
        <v>0</v>
      </c>
      <c r="AG583" s="17">
        <v>0</v>
      </c>
      <c r="AH583" s="229">
        <f t="shared" si="130"/>
        <v>0</v>
      </c>
      <c r="AI583" s="527"/>
      <c r="AJ583" s="16">
        <f t="shared" si="114"/>
        <v>0</v>
      </c>
    </row>
    <row r="584" spans="1:36" ht="11.25" customHeight="1">
      <c r="A584" s="319">
        <v>16502083</v>
      </c>
      <c r="B584" s="220"/>
      <c r="C584" s="287" t="s">
        <v>3050</v>
      </c>
      <c r="D584" s="222">
        <v>73158.16</v>
      </c>
      <c r="E584" s="222">
        <v>58526.52</v>
      </c>
      <c r="F584" s="222">
        <v>43894.879999999997</v>
      </c>
      <c r="G584" s="222">
        <v>29263.24</v>
      </c>
      <c r="H584" s="222">
        <v>14631.6</v>
      </c>
      <c r="I584" s="222">
        <v>0</v>
      </c>
      <c r="J584" s="498">
        <v>0</v>
      </c>
      <c r="K584" s="498">
        <v>0</v>
      </c>
      <c r="L584" s="223">
        <v>0</v>
      </c>
      <c r="M584" s="223">
        <v>0</v>
      </c>
      <c r="N584" s="223">
        <v>0</v>
      </c>
      <c r="O584" s="223">
        <v>0</v>
      </c>
      <c r="P584" s="223">
        <v>0</v>
      </c>
      <c r="Q584" s="223">
        <f t="shared" si="123"/>
        <v>15241.276666666667</v>
      </c>
      <c r="R584" s="351"/>
      <c r="S584" s="309"/>
      <c r="T584" s="309"/>
      <c r="U584" s="895"/>
      <c r="V584" s="16">
        <v>0</v>
      </c>
      <c r="W584" s="11">
        <v>0</v>
      </c>
      <c r="X584" s="17">
        <v>0</v>
      </c>
      <c r="Y584" s="16"/>
      <c r="Z584" s="11"/>
      <c r="AA584" s="17"/>
      <c r="AB584" s="16"/>
      <c r="AC584" s="11"/>
      <c r="AD584" s="17">
        <f t="shared" ref="AD584" si="136">SUM(AB584:AC584)</f>
        <v>0</v>
      </c>
      <c r="AE584" s="16">
        <v>0</v>
      </c>
      <c r="AF584" s="11">
        <v>0</v>
      </c>
      <c r="AG584" s="17">
        <v>0</v>
      </c>
      <c r="AH584" s="229">
        <f t="shared" si="130"/>
        <v>15241.276666666667</v>
      </c>
      <c r="AI584" s="527"/>
      <c r="AJ584" s="16">
        <f t="shared" si="114"/>
        <v>0</v>
      </c>
    </row>
    <row r="585" spans="1:36" ht="11.25" customHeight="1">
      <c r="A585" s="319">
        <v>16502093</v>
      </c>
      <c r="B585" s="220"/>
      <c r="C585" s="287" t="s">
        <v>3090</v>
      </c>
      <c r="D585" s="222">
        <v>0</v>
      </c>
      <c r="E585" s="222">
        <v>0</v>
      </c>
      <c r="F585" s="222">
        <v>0</v>
      </c>
      <c r="G585" s="222">
        <v>0</v>
      </c>
      <c r="H585" s="222">
        <v>0</v>
      </c>
      <c r="I585" s="222">
        <v>0</v>
      </c>
      <c r="J585" s="498">
        <v>0</v>
      </c>
      <c r="K585" s="498">
        <v>0</v>
      </c>
      <c r="L585" s="223">
        <v>0</v>
      </c>
      <c r="M585" s="223">
        <v>0</v>
      </c>
      <c r="N585" s="223">
        <v>0</v>
      </c>
      <c r="O585" s="223">
        <v>0</v>
      </c>
      <c r="P585" s="223">
        <v>0</v>
      </c>
      <c r="Q585" s="223">
        <f t="shared" si="123"/>
        <v>0</v>
      </c>
      <c r="R585" s="351"/>
      <c r="S585" s="309"/>
      <c r="T585" s="309"/>
      <c r="U585" s="895"/>
      <c r="V585" s="16">
        <v>0</v>
      </c>
      <c r="W585" s="11">
        <v>0</v>
      </c>
      <c r="X585" s="17">
        <v>0</v>
      </c>
      <c r="Y585" s="16"/>
      <c r="Z585" s="11"/>
      <c r="AA585" s="17"/>
      <c r="AB585" s="16"/>
      <c r="AC585" s="11"/>
      <c r="AD585" s="17">
        <f t="shared" ref="AD585" si="137">SUM(AB585:AC585)</f>
        <v>0</v>
      </c>
      <c r="AE585" s="16">
        <v>0</v>
      </c>
      <c r="AF585" s="11">
        <v>0</v>
      </c>
      <c r="AG585" s="17">
        <v>0</v>
      </c>
      <c r="AH585" s="229">
        <f t="shared" si="130"/>
        <v>0</v>
      </c>
      <c r="AI585" s="527"/>
      <c r="AJ585" s="16">
        <f t="shared" si="114"/>
        <v>0</v>
      </c>
    </row>
    <row r="586" spans="1:36" ht="11.25" customHeight="1">
      <c r="A586" s="319">
        <v>16502103</v>
      </c>
      <c r="B586" s="435"/>
      <c r="C586" s="287" t="s">
        <v>3099</v>
      </c>
      <c r="D586" s="292">
        <v>110788</v>
      </c>
      <c r="E586" s="292">
        <v>97295</v>
      </c>
      <c r="F586" s="292">
        <v>83644</v>
      </c>
      <c r="G586" s="292">
        <v>69993</v>
      </c>
      <c r="H586" s="292">
        <v>56342</v>
      </c>
      <c r="I586" s="292">
        <v>43176</v>
      </c>
      <c r="J586" s="498">
        <v>29525</v>
      </c>
      <c r="K586" s="498">
        <v>15923.95</v>
      </c>
      <c r="L586" s="293">
        <v>0</v>
      </c>
      <c r="M586" s="293">
        <v>0</v>
      </c>
      <c r="N586" s="293">
        <v>0</v>
      </c>
      <c r="O586" s="293">
        <v>163812</v>
      </c>
      <c r="P586" s="293">
        <v>109208</v>
      </c>
      <c r="Q586" s="223">
        <f t="shared" si="123"/>
        <v>55809.079166666663</v>
      </c>
      <c r="R586" s="351"/>
      <c r="S586" s="309"/>
      <c r="T586" s="309"/>
      <c r="U586" s="895"/>
      <c r="V586" s="16">
        <v>0</v>
      </c>
      <c r="W586" s="11">
        <v>0</v>
      </c>
      <c r="X586" s="17">
        <v>0</v>
      </c>
      <c r="Y586" s="16"/>
      <c r="Z586" s="11"/>
      <c r="AA586" s="17"/>
      <c r="AB586" s="16"/>
      <c r="AC586" s="11"/>
      <c r="AD586" s="17">
        <f t="shared" ref="AD586" si="138">SUM(AB586:AC586)</f>
        <v>0</v>
      </c>
      <c r="AE586" s="16">
        <v>0</v>
      </c>
      <c r="AF586" s="11">
        <v>0</v>
      </c>
      <c r="AG586" s="17">
        <v>0</v>
      </c>
      <c r="AH586" s="229">
        <f t="shared" si="130"/>
        <v>55809.079166666663</v>
      </c>
      <c r="AI586" s="527"/>
      <c r="AJ586" s="16">
        <f t="shared" si="114"/>
        <v>0</v>
      </c>
    </row>
    <row r="587" spans="1:36" ht="11.25" customHeight="1">
      <c r="A587" s="319">
        <v>16502011</v>
      </c>
      <c r="B587" s="435"/>
      <c r="C587" s="287" t="s">
        <v>3125</v>
      </c>
      <c r="D587" s="292">
        <v>0</v>
      </c>
      <c r="E587" s="292">
        <v>19213.86</v>
      </c>
      <c r="F587" s="292">
        <v>9606.93</v>
      </c>
      <c r="G587" s="292">
        <v>0</v>
      </c>
      <c r="H587" s="292">
        <v>0</v>
      </c>
      <c r="I587" s="292">
        <v>0</v>
      </c>
      <c r="J587" s="498">
        <v>0</v>
      </c>
      <c r="K587" s="498">
        <v>0</v>
      </c>
      <c r="L587" s="293">
        <v>0</v>
      </c>
      <c r="M587" s="293">
        <v>0</v>
      </c>
      <c r="N587" s="293">
        <v>0</v>
      </c>
      <c r="O587" s="293">
        <v>0</v>
      </c>
      <c r="P587" s="293">
        <v>0</v>
      </c>
      <c r="Q587" s="223">
        <f t="shared" si="123"/>
        <v>2401.7325000000001</v>
      </c>
      <c r="R587" s="351"/>
      <c r="S587" s="309"/>
      <c r="T587" s="309"/>
      <c r="U587" s="895"/>
      <c r="V587" s="16">
        <v>0</v>
      </c>
      <c r="W587" s="11">
        <v>0</v>
      </c>
      <c r="X587" s="17">
        <v>0</v>
      </c>
      <c r="Y587" s="16"/>
      <c r="Z587" s="11"/>
      <c r="AA587" s="17"/>
      <c r="AB587" s="16"/>
      <c r="AC587" s="11"/>
      <c r="AD587" s="17">
        <f t="shared" ref="AD587" si="139">SUM(AB587:AC587)</f>
        <v>0</v>
      </c>
      <c r="AE587" s="16">
        <v>0</v>
      </c>
      <c r="AF587" s="11">
        <v>0</v>
      </c>
      <c r="AG587" s="17">
        <v>0</v>
      </c>
      <c r="AH587" s="229">
        <f t="shared" si="130"/>
        <v>2401.7325000000001</v>
      </c>
      <c r="AI587" s="527"/>
      <c r="AJ587" s="16">
        <f t="shared" si="114"/>
        <v>0</v>
      </c>
    </row>
    <row r="588" spans="1:36" ht="11.25" customHeight="1">
      <c r="A588" s="319">
        <v>16502113</v>
      </c>
      <c r="B588" s="435"/>
      <c r="C588" s="287" t="s">
        <v>3119</v>
      </c>
      <c r="D588" s="292">
        <v>83835.95</v>
      </c>
      <c r="E588" s="292">
        <v>75452.36</v>
      </c>
      <c r="F588" s="292">
        <v>67068.77</v>
      </c>
      <c r="G588" s="292">
        <v>58685.18</v>
      </c>
      <c r="H588" s="292">
        <v>50301.59</v>
      </c>
      <c r="I588" s="292">
        <v>41918</v>
      </c>
      <c r="J588" s="498">
        <v>33534.410000000003</v>
      </c>
      <c r="K588" s="498">
        <v>25150.82</v>
      </c>
      <c r="L588" s="293">
        <v>16767.23</v>
      </c>
      <c r="M588" s="293">
        <v>8383.64</v>
      </c>
      <c r="N588" s="293">
        <v>0.05</v>
      </c>
      <c r="O588" s="293">
        <v>92219.54</v>
      </c>
      <c r="P588" s="293">
        <v>83835.95</v>
      </c>
      <c r="Q588" s="223">
        <f t="shared" si="123"/>
        <v>46109.795000000006</v>
      </c>
      <c r="R588" s="351"/>
      <c r="S588" s="309"/>
      <c r="T588" s="309"/>
      <c r="U588" s="895"/>
      <c r="V588" s="16">
        <v>0</v>
      </c>
      <c r="W588" s="11">
        <v>0</v>
      </c>
      <c r="X588" s="17">
        <v>0</v>
      </c>
      <c r="Y588" s="16"/>
      <c r="Z588" s="11"/>
      <c r="AA588" s="17"/>
      <c r="AB588" s="16"/>
      <c r="AC588" s="11"/>
      <c r="AD588" s="17">
        <f t="shared" ref="AD588" si="140">SUM(AB588:AC588)</f>
        <v>0</v>
      </c>
      <c r="AE588" s="16">
        <v>0</v>
      </c>
      <c r="AF588" s="11">
        <v>0</v>
      </c>
      <c r="AG588" s="17">
        <v>0</v>
      </c>
      <c r="AH588" s="229">
        <f t="shared" si="130"/>
        <v>46109.795000000006</v>
      </c>
      <c r="AI588" s="527"/>
      <c r="AJ588" s="16">
        <f t="shared" si="114"/>
        <v>0</v>
      </c>
    </row>
    <row r="589" spans="1:36" ht="11.25" customHeight="1">
      <c r="A589" s="319">
        <v>16502123</v>
      </c>
      <c r="B589" s="435"/>
      <c r="C589" s="287" t="s">
        <v>3198</v>
      </c>
      <c r="D589" s="292">
        <v>19711.169999999998</v>
      </c>
      <c r="E589" s="292">
        <v>13140.78</v>
      </c>
      <c r="F589" s="292">
        <v>6570.39</v>
      </c>
      <c r="G589" s="292">
        <v>0</v>
      </c>
      <c r="H589" s="292">
        <v>0</v>
      </c>
      <c r="I589" s="292">
        <v>0</v>
      </c>
      <c r="J589" s="498">
        <v>0</v>
      </c>
      <c r="K589" s="498">
        <v>0</v>
      </c>
      <c r="L589" s="293">
        <v>0</v>
      </c>
      <c r="M589" s="293">
        <v>0</v>
      </c>
      <c r="N589" s="293">
        <v>0</v>
      </c>
      <c r="O589" s="293">
        <v>0</v>
      </c>
      <c r="P589" s="293">
        <v>0</v>
      </c>
      <c r="Q589" s="293">
        <f t="shared" si="123"/>
        <v>2463.8962500000002</v>
      </c>
      <c r="R589" s="351"/>
      <c r="S589" s="309"/>
      <c r="T589" s="309"/>
      <c r="U589" s="895"/>
      <c r="V589" s="16">
        <v>0</v>
      </c>
      <c r="W589" s="11">
        <v>0</v>
      </c>
      <c r="X589" s="17">
        <v>0</v>
      </c>
      <c r="Y589" s="16"/>
      <c r="Z589" s="11"/>
      <c r="AA589" s="17"/>
      <c r="AB589" s="16"/>
      <c r="AC589" s="11"/>
      <c r="AD589" s="17">
        <f t="shared" ref="AD589" si="141">SUM(AB589:AC589)</f>
        <v>0</v>
      </c>
      <c r="AE589" s="16">
        <v>0</v>
      </c>
      <c r="AF589" s="11">
        <v>0</v>
      </c>
      <c r="AG589" s="17">
        <v>0</v>
      </c>
      <c r="AH589" s="229">
        <f t="shared" si="130"/>
        <v>2463.8962500000002</v>
      </c>
      <c r="AI589" s="527"/>
      <c r="AJ589" s="16">
        <f t="shared" si="114"/>
        <v>0</v>
      </c>
    </row>
    <row r="590" spans="1:36" ht="11.25" customHeight="1">
      <c r="A590" s="319">
        <v>16502133</v>
      </c>
      <c r="B590" s="435"/>
      <c r="C590" s="287" t="s">
        <v>3310</v>
      </c>
      <c r="D590" s="292">
        <v>290919.59999999998</v>
      </c>
      <c r="E590" s="292">
        <v>258595.20000000001</v>
      </c>
      <c r="F590" s="292">
        <v>226270.8</v>
      </c>
      <c r="G590" s="292">
        <v>193946.4</v>
      </c>
      <c r="H590" s="292">
        <v>161622</v>
      </c>
      <c r="I590" s="292">
        <v>129297.60000000001</v>
      </c>
      <c r="J590" s="498">
        <v>96973.2</v>
      </c>
      <c r="K590" s="498">
        <v>64648.800000000003</v>
      </c>
      <c r="L590" s="293">
        <v>32324.400000000001</v>
      </c>
      <c r="M590" s="293">
        <v>412530.3</v>
      </c>
      <c r="N590" s="293">
        <v>378152.77</v>
      </c>
      <c r="O590" s="293">
        <v>343775.24</v>
      </c>
      <c r="P590" s="293">
        <v>309397.71000000002</v>
      </c>
      <c r="Q590" s="293">
        <f t="shared" si="123"/>
        <v>216524.61375000002</v>
      </c>
      <c r="R590" s="351"/>
      <c r="S590" s="309"/>
      <c r="T590" s="309"/>
      <c r="U590" s="895"/>
      <c r="V590" s="16"/>
      <c r="W590" s="11"/>
      <c r="X590" s="17"/>
      <c r="Y590" s="16"/>
      <c r="Z590" s="11"/>
      <c r="AA590" s="17"/>
      <c r="AB590" s="16"/>
      <c r="AC590" s="11"/>
      <c r="AD590" s="17"/>
      <c r="AE590" s="16"/>
      <c r="AF590" s="11"/>
      <c r="AG590" s="17"/>
      <c r="AH590" s="229">
        <f t="shared" si="130"/>
        <v>216524.61375000002</v>
      </c>
      <c r="AI590" s="527"/>
      <c r="AJ590" s="16">
        <f t="shared" si="114"/>
        <v>0</v>
      </c>
    </row>
    <row r="591" spans="1:36" ht="24" customHeight="1">
      <c r="A591" s="219">
        <v>16502143</v>
      </c>
      <c r="B591" s="435"/>
      <c r="C591" s="219" t="s">
        <v>3343</v>
      </c>
      <c r="D591" s="292">
        <v>99653.16</v>
      </c>
      <c r="E591" s="292">
        <v>99653.16</v>
      </c>
      <c r="F591" s="292">
        <v>99653.16</v>
      </c>
      <c r="G591" s="292">
        <v>0</v>
      </c>
      <c r="H591" s="292">
        <v>0</v>
      </c>
      <c r="I591" s="292">
        <v>0</v>
      </c>
      <c r="J591" s="498">
        <v>0</v>
      </c>
      <c r="K591" s="498">
        <v>0</v>
      </c>
      <c r="L591" s="293">
        <v>0</v>
      </c>
      <c r="M591" s="293">
        <v>0</v>
      </c>
      <c r="N591" s="293">
        <v>0</v>
      </c>
      <c r="O591" s="293">
        <v>0</v>
      </c>
      <c r="P591" s="293">
        <v>0</v>
      </c>
      <c r="Q591" s="293">
        <f t="shared" si="123"/>
        <v>20761.075000000001</v>
      </c>
      <c r="R591" s="351"/>
      <c r="S591" s="309"/>
      <c r="T591" s="309"/>
      <c r="U591" s="895"/>
      <c r="V591" s="16"/>
      <c r="W591" s="11"/>
      <c r="X591" s="17"/>
      <c r="Y591" s="16"/>
      <c r="Z591" s="11"/>
      <c r="AA591" s="17"/>
      <c r="AB591" s="16"/>
      <c r="AC591" s="11"/>
      <c r="AD591" s="17"/>
      <c r="AE591" s="16"/>
      <c r="AF591" s="11"/>
      <c r="AG591" s="17"/>
      <c r="AH591" s="229">
        <f t="shared" si="130"/>
        <v>20761.075000000001</v>
      </c>
      <c r="AI591" s="527"/>
      <c r="AJ591" s="16">
        <f t="shared" ref="AJ591:AJ654" si="142">Q591-X591-AA591-AD591-AG591-AH591</f>
        <v>0</v>
      </c>
    </row>
    <row r="592" spans="1:36" ht="12" customHeight="1">
      <c r="A592" s="219">
        <v>16502153</v>
      </c>
      <c r="B592" s="435"/>
      <c r="C592" s="219" t="s">
        <v>3362</v>
      </c>
      <c r="D592" s="292">
        <v>208190.26</v>
      </c>
      <c r="E592" s="292">
        <v>189263.87</v>
      </c>
      <c r="F592" s="292">
        <v>170337.48</v>
      </c>
      <c r="G592" s="292">
        <v>151411.09</v>
      </c>
      <c r="H592" s="292">
        <v>132484.70000000001</v>
      </c>
      <c r="I592" s="292">
        <v>113558.31</v>
      </c>
      <c r="J592" s="498">
        <v>94631.92</v>
      </c>
      <c r="K592" s="498">
        <v>75705.53</v>
      </c>
      <c r="L592" s="293">
        <v>56779.14</v>
      </c>
      <c r="M592" s="293">
        <v>37852.75</v>
      </c>
      <c r="N592" s="293">
        <v>18926.36</v>
      </c>
      <c r="O592" s="293">
        <v>0</v>
      </c>
      <c r="P592" s="293">
        <v>214026.07</v>
      </c>
      <c r="Q592" s="293">
        <f t="shared" si="123"/>
        <v>104338.27625</v>
      </c>
      <c r="R592" s="351"/>
      <c r="S592" s="309"/>
      <c r="T592" s="309"/>
      <c r="U592" s="895"/>
      <c r="V592" s="16"/>
      <c r="W592" s="11"/>
      <c r="X592" s="17"/>
      <c r="Y592" s="16"/>
      <c r="Z592" s="11"/>
      <c r="AA592" s="17"/>
      <c r="AB592" s="16"/>
      <c r="AC592" s="11"/>
      <c r="AD592" s="17"/>
      <c r="AE592" s="16"/>
      <c r="AF592" s="11"/>
      <c r="AG592" s="17"/>
      <c r="AH592" s="229">
        <f t="shared" si="130"/>
        <v>104338.27625</v>
      </c>
      <c r="AI592" s="527"/>
      <c r="AJ592" s="16">
        <f t="shared" si="142"/>
        <v>0</v>
      </c>
    </row>
    <row r="593" spans="1:36" ht="11.25" customHeight="1">
      <c r="A593" s="219" t="s">
        <v>3379</v>
      </c>
      <c r="B593" s="435"/>
      <c r="C593" s="219" t="s">
        <v>3376</v>
      </c>
      <c r="D593" s="292"/>
      <c r="E593" s="292">
        <v>72664.2</v>
      </c>
      <c r="F593" s="292">
        <v>67473.899999999994</v>
      </c>
      <c r="G593" s="292">
        <v>62283.6</v>
      </c>
      <c r="H593" s="292">
        <v>57093.3</v>
      </c>
      <c r="I593" s="292">
        <v>51903</v>
      </c>
      <c r="J593" s="498">
        <v>46712.7</v>
      </c>
      <c r="K593" s="498">
        <v>41522.400000000001</v>
      </c>
      <c r="L593" s="293">
        <v>36332.1</v>
      </c>
      <c r="M593" s="293">
        <v>31141.8</v>
      </c>
      <c r="N593" s="293">
        <v>25951.5</v>
      </c>
      <c r="O593" s="293">
        <v>20761.2</v>
      </c>
      <c r="P593" s="293">
        <v>15570.9</v>
      </c>
      <c r="Q593" s="293">
        <f t="shared" si="123"/>
        <v>43468.762500000004</v>
      </c>
      <c r="R593" s="351"/>
      <c r="S593" s="309"/>
      <c r="T593" s="309"/>
      <c r="U593" s="895"/>
      <c r="V593" s="16"/>
      <c r="W593" s="11"/>
      <c r="X593" s="17"/>
      <c r="Y593" s="16"/>
      <c r="Z593" s="11"/>
      <c r="AA593" s="17"/>
      <c r="AB593" s="16"/>
      <c r="AC593" s="11"/>
      <c r="AD593" s="17"/>
      <c r="AE593" s="16"/>
      <c r="AF593" s="11"/>
      <c r="AG593" s="17"/>
      <c r="AH593" s="17">
        <f t="shared" si="130"/>
        <v>43468.762500000004</v>
      </c>
      <c r="AI593" s="527"/>
      <c r="AJ593" s="17">
        <f t="shared" si="142"/>
        <v>0</v>
      </c>
    </row>
    <row r="594" spans="1:36" ht="11.25" customHeight="1">
      <c r="A594" s="219" t="s">
        <v>3467</v>
      </c>
      <c r="B594" s="435"/>
      <c r="C594" s="219" t="s">
        <v>3451</v>
      </c>
      <c r="D594" s="292"/>
      <c r="E594" s="292"/>
      <c r="F594" s="292"/>
      <c r="G594" s="292">
        <v>165144.53</v>
      </c>
      <c r="H594" s="292">
        <v>123858.41</v>
      </c>
      <c r="I594" s="292">
        <v>82572.289999999994</v>
      </c>
      <c r="J594" s="498">
        <v>41286.17</v>
      </c>
      <c r="K594" s="498">
        <v>0</v>
      </c>
      <c r="L594" s="293">
        <v>0</v>
      </c>
      <c r="M594" s="293">
        <v>452425.7</v>
      </c>
      <c r="N594" s="293">
        <v>452425.7</v>
      </c>
      <c r="O594" s="293">
        <v>402156.18</v>
      </c>
      <c r="P594" s="293">
        <v>351886.66</v>
      </c>
      <c r="Q594" s="293">
        <f t="shared" si="123"/>
        <v>157984.35916666666</v>
      </c>
      <c r="R594" s="351"/>
      <c r="S594" s="309"/>
      <c r="T594" s="309"/>
      <c r="U594" s="895"/>
      <c r="V594" s="16"/>
      <c r="W594" s="11"/>
      <c r="X594" s="17"/>
      <c r="Y594" s="16"/>
      <c r="Z594" s="11"/>
      <c r="AA594" s="17"/>
      <c r="AB594" s="16"/>
      <c r="AC594" s="11"/>
      <c r="AD594" s="17"/>
      <c r="AE594" s="16"/>
      <c r="AF594" s="11"/>
      <c r="AG594" s="17"/>
      <c r="AH594" s="17">
        <f t="shared" si="130"/>
        <v>157984.35916666666</v>
      </c>
      <c r="AI594" s="527"/>
      <c r="AJ594" s="17">
        <f t="shared" si="142"/>
        <v>0</v>
      </c>
    </row>
    <row r="595" spans="1:36" ht="11.25" customHeight="1">
      <c r="A595" s="319">
        <v>16502181</v>
      </c>
      <c r="B595" s="435"/>
      <c r="C595" s="319" t="s">
        <v>2555</v>
      </c>
      <c r="D595" s="292"/>
      <c r="E595" s="292"/>
      <c r="F595" s="292"/>
      <c r="G595" s="292">
        <v>9164.11</v>
      </c>
      <c r="H595" s="292">
        <v>9164.11</v>
      </c>
      <c r="I595" s="292">
        <v>9164.11</v>
      </c>
      <c r="J595" s="498">
        <v>9164.11</v>
      </c>
      <c r="K595" s="498">
        <v>9164.11</v>
      </c>
      <c r="L595" s="293">
        <v>9164.11</v>
      </c>
      <c r="M595" s="293">
        <v>9164.11</v>
      </c>
      <c r="N595" s="293">
        <v>9164.11</v>
      </c>
      <c r="O595" s="293">
        <v>9164.11</v>
      </c>
      <c r="P595" s="293">
        <v>9164.11</v>
      </c>
      <c r="Q595" s="293">
        <f t="shared" si="123"/>
        <v>7254.9204166666677</v>
      </c>
      <c r="R595" s="351"/>
      <c r="S595" s="309"/>
      <c r="T595" s="309"/>
      <c r="U595" s="895"/>
      <c r="V595" s="16"/>
      <c r="W595" s="11"/>
      <c r="X595" s="17"/>
      <c r="Y595" s="16"/>
      <c r="Z595" s="11"/>
      <c r="AA595" s="17"/>
      <c r="AB595" s="16"/>
      <c r="AC595" s="11"/>
      <c r="AD595" s="17"/>
      <c r="AE595" s="16"/>
      <c r="AF595" s="11"/>
      <c r="AG595" s="17"/>
      <c r="AH595" s="17">
        <f t="shared" si="130"/>
        <v>7254.9204166666677</v>
      </c>
      <c r="AI595" s="527"/>
      <c r="AJ595" s="17">
        <f t="shared" si="142"/>
        <v>0</v>
      </c>
    </row>
    <row r="596" spans="1:36" ht="11.25" customHeight="1">
      <c r="A596" s="319">
        <v>16502191</v>
      </c>
      <c r="B596" s="435"/>
      <c r="C596" s="319" t="s">
        <v>2449</v>
      </c>
      <c r="D596" s="292"/>
      <c r="E596" s="292"/>
      <c r="F596" s="292"/>
      <c r="G596" s="292">
        <v>185550.72</v>
      </c>
      <c r="H596" s="292">
        <v>482649.55</v>
      </c>
      <c r="I596" s="292">
        <v>530321.75</v>
      </c>
      <c r="J596" s="498">
        <v>816223.16</v>
      </c>
      <c r="K596" s="498">
        <v>559143.41</v>
      </c>
      <c r="L596" s="293">
        <v>345954.58</v>
      </c>
      <c r="M596" s="293">
        <v>291088.71999999997</v>
      </c>
      <c r="N596" s="293">
        <v>163817.44</v>
      </c>
      <c r="O596" s="293">
        <v>77187.55</v>
      </c>
      <c r="P596" s="293">
        <v>130033.5</v>
      </c>
      <c r="Q596" s="293">
        <f t="shared" si="123"/>
        <v>293079.46916666668</v>
      </c>
      <c r="R596" s="351"/>
      <c r="S596" s="309"/>
      <c r="T596" s="309"/>
      <c r="U596" s="895"/>
      <c r="V596" s="16"/>
      <c r="W596" s="11"/>
      <c r="X596" s="17"/>
      <c r="Y596" s="16"/>
      <c r="Z596" s="11"/>
      <c r="AA596" s="17"/>
      <c r="AB596" s="16"/>
      <c r="AC596" s="11"/>
      <c r="AD596" s="17"/>
      <c r="AE596" s="16"/>
      <c r="AF596" s="11"/>
      <c r="AG596" s="17"/>
      <c r="AH596" s="17">
        <f t="shared" si="130"/>
        <v>293079.46916666668</v>
      </c>
      <c r="AI596" s="527"/>
      <c r="AJ596" s="17">
        <f t="shared" si="142"/>
        <v>0</v>
      </c>
    </row>
    <row r="597" spans="1:36" ht="11.25" customHeight="1">
      <c r="A597" s="319">
        <v>16502201</v>
      </c>
      <c r="B597" s="435"/>
      <c r="C597" s="319" t="s">
        <v>3452</v>
      </c>
      <c r="D597" s="292"/>
      <c r="E597" s="292"/>
      <c r="F597" s="292"/>
      <c r="G597" s="292">
        <v>14084</v>
      </c>
      <c r="H597" s="292">
        <v>14084</v>
      </c>
      <c r="I597" s="292">
        <v>14084</v>
      </c>
      <c r="J597" s="498">
        <v>14084</v>
      </c>
      <c r="K597" s="498">
        <v>14084</v>
      </c>
      <c r="L597" s="293">
        <v>14084</v>
      </c>
      <c r="M597" s="293">
        <v>14084</v>
      </c>
      <c r="N597" s="293">
        <v>14084</v>
      </c>
      <c r="O597" s="293">
        <v>14084</v>
      </c>
      <c r="P597" s="293">
        <v>14084</v>
      </c>
      <c r="Q597" s="293">
        <f t="shared" si="123"/>
        <v>11149.833333333334</v>
      </c>
      <c r="R597" s="351"/>
      <c r="S597" s="309"/>
      <c r="T597" s="309"/>
      <c r="U597" s="895"/>
      <c r="V597" s="16"/>
      <c r="W597" s="11"/>
      <c r="X597" s="17"/>
      <c r="Y597" s="16"/>
      <c r="Z597" s="11"/>
      <c r="AA597" s="17"/>
      <c r="AB597" s="16"/>
      <c r="AC597" s="11"/>
      <c r="AD597" s="17"/>
      <c r="AE597" s="16"/>
      <c r="AF597" s="11"/>
      <c r="AG597" s="17"/>
      <c r="AH597" s="17">
        <f t="shared" si="130"/>
        <v>11149.833333333334</v>
      </c>
      <c r="AI597" s="527"/>
      <c r="AJ597" s="17">
        <f t="shared" si="142"/>
        <v>0</v>
      </c>
    </row>
    <row r="598" spans="1:36" ht="11.25" customHeight="1">
      <c r="A598" s="319">
        <v>16502213</v>
      </c>
      <c r="B598" s="435"/>
      <c r="C598" s="319" t="s">
        <v>3453</v>
      </c>
      <c r="D598" s="292"/>
      <c r="E598" s="292"/>
      <c r="F598" s="292"/>
      <c r="G598" s="292">
        <v>49524</v>
      </c>
      <c r="H598" s="292">
        <v>49524</v>
      </c>
      <c r="I598" s="292">
        <v>49524</v>
      </c>
      <c r="J598" s="498">
        <v>49524</v>
      </c>
      <c r="K598" s="498">
        <v>45397</v>
      </c>
      <c r="L598" s="293">
        <v>41270</v>
      </c>
      <c r="M598" s="293">
        <v>37143</v>
      </c>
      <c r="N598" s="293">
        <v>33016</v>
      </c>
      <c r="O598" s="293">
        <v>28889</v>
      </c>
      <c r="P598" s="293">
        <v>24762</v>
      </c>
      <c r="Q598" s="293">
        <f t="shared" si="123"/>
        <v>33016</v>
      </c>
      <c r="R598" s="351"/>
      <c r="S598" s="309"/>
      <c r="T598" s="309"/>
      <c r="U598" s="895"/>
      <c r="V598" s="16"/>
      <c r="W598" s="11"/>
      <c r="X598" s="17"/>
      <c r="Y598" s="16"/>
      <c r="Z598" s="11"/>
      <c r="AA598" s="17"/>
      <c r="AB598" s="16"/>
      <c r="AC598" s="11"/>
      <c r="AD598" s="17"/>
      <c r="AE598" s="16"/>
      <c r="AF598" s="11"/>
      <c r="AG598" s="17"/>
      <c r="AH598" s="17">
        <f t="shared" si="130"/>
        <v>33016</v>
      </c>
      <c r="AI598" s="527"/>
      <c r="AJ598" s="17">
        <f t="shared" si="142"/>
        <v>0</v>
      </c>
    </row>
    <row r="599" spans="1:36" ht="11.25" customHeight="1">
      <c r="A599" s="319">
        <v>16502221</v>
      </c>
      <c r="B599" s="435"/>
      <c r="C599" s="319" t="s">
        <v>3407</v>
      </c>
      <c r="D599" s="292"/>
      <c r="E599" s="292"/>
      <c r="F599" s="292"/>
      <c r="G599" s="292">
        <v>348295.47</v>
      </c>
      <c r="H599" s="292">
        <v>17548295.469999999</v>
      </c>
      <c r="I599" s="292">
        <v>17548295.469999999</v>
      </c>
      <c r="J599" s="498">
        <v>17648271.690000001</v>
      </c>
      <c r="K599" s="498">
        <v>18023674.600000001</v>
      </c>
      <c r="L599" s="293">
        <v>18023674.600000001</v>
      </c>
      <c r="M599" s="293">
        <v>0</v>
      </c>
      <c r="N599" s="293">
        <v>0</v>
      </c>
      <c r="O599" s="293">
        <v>48794.25</v>
      </c>
      <c r="P599" s="293">
        <v>0</v>
      </c>
      <c r="Q599" s="293">
        <f t="shared" si="123"/>
        <v>7432441.7958333315</v>
      </c>
      <c r="R599" s="351"/>
      <c r="S599" s="309"/>
      <c r="T599" s="309"/>
      <c r="U599" s="895"/>
      <c r="V599" s="16"/>
      <c r="W599" s="11"/>
      <c r="X599" s="17"/>
      <c r="Y599" s="16"/>
      <c r="Z599" s="11"/>
      <c r="AA599" s="17"/>
      <c r="AB599" s="16"/>
      <c r="AC599" s="11"/>
      <c r="AD599" s="17"/>
      <c r="AE599" s="16"/>
      <c r="AF599" s="11"/>
      <c r="AG599" s="17"/>
      <c r="AH599" s="17">
        <f t="shared" si="130"/>
        <v>7432441.7958333315</v>
      </c>
      <c r="AI599" s="527"/>
      <c r="AJ599" s="17">
        <f t="shared" si="142"/>
        <v>0</v>
      </c>
    </row>
    <row r="600" spans="1:36" ht="11.25" customHeight="1">
      <c r="A600" s="319">
        <v>16502231</v>
      </c>
      <c r="B600" s="435"/>
      <c r="C600" s="319" t="s">
        <v>3408</v>
      </c>
      <c r="D600" s="292"/>
      <c r="E600" s="292"/>
      <c r="F600" s="292"/>
      <c r="G600" s="292">
        <v>1487363.59</v>
      </c>
      <c r="H600" s="292">
        <v>1487363.59</v>
      </c>
      <c r="I600" s="292">
        <v>1487363.59</v>
      </c>
      <c r="J600" s="498">
        <v>1542240.76</v>
      </c>
      <c r="K600" s="498">
        <v>1748299.98</v>
      </c>
      <c r="L600" s="293">
        <v>1748299.98</v>
      </c>
      <c r="M600" s="293">
        <v>0</v>
      </c>
      <c r="N600" s="293">
        <v>0</v>
      </c>
      <c r="O600" s="293">
        <v>26783.63</v>
      </c>
      <c r="P600" s="293">
        <v>0</v>
      </c>
      <c r="Q600" s="293">
        <f t="shared" si="123"/>
        <v>793976.26000000013</v>
      </c>
      <c r="R600" s="351"/>
      <c r="S600" s="309"/>
      <c r="T600" s="309"/>
      <c r="U600" s="895"/>
      <c r="V600" s="16"/>
      <c r="W600" s="11"/>
      <c r="X600" s="17"/>
      <c r="Y600" s="16"/>
      <c r="Z600" s="11"/>
      <c r="AA600" s="17"/>
      <c r="AB600" s="16"/>
      <c r="AC600" s="11"/>
      <c r="AD600" s="17"/>
      <c r="AE600" s="16"/>
      <c r="AF600" s="11"/>
      <c r="AG600" s="17"/>
      <c r="AH600" s="17">
        <f t="shared" si="130"/>
        <v>793976.26000000013</v>
      </c>
      <c r="AI600" s="527"/>
      <c r="AJ600" s="17">
        <f t="shared" si="142"/>
        <v>0</v>
      </c>
    </row>
    <row r="601" spans="1:36" ht="11.25" customHeight="1">
      <c r="A601" s="319">
        <v>16502241</v>
      </c>
      <c r="B601" s="435"/>
      <c r="C601" s="319" t="s">
        <v>3454</v>
      </c>
      <c r="D601" s="292"/>
      <c r="E601" s="292"/>
      <c r="F601" s="292"/>
      <c r="G601" s="292">
        <v>78391.89</v>
      </c>
      <c r="H601" s="292">
        <v>78391.89</v>
      </c>
      <c r="I601" s="292">
        <v>78391.89</v>
      </c>
      <c r="J601" s="498">
        <v>79988.320000000007</v>
      </c>
      <c r="K601" s="498">
        <v>85982.52</v>
      </c>
      <c r="L601" s="293">
        <v>85982.52</v>
      </c>
      <c r="M601" s="293">
        <v>0</v>
      </c>
      <c r="N601" s="293">
        <v>0</v>
      </c>
      <c r="O601" s="293">
        <v>780.45</v>
      </c>
      <c r="P601" s="293">
        <v>0</v>
      </c>
      <c r="Q601" s="293">
        <f t="shared" si="123"/>
        <v>40659.123333333337</v>
      </c>
      <c r="R601" s="351"/>
      <c r="S601" s="309"/>
      <c r="T601" s="309"/>
      <c r="U601" s="895"/>
      <c r="V601" s="16"/>
      <c r="W601" s="11"/>
      <c r="X601" s="17"/>
      <c r="Y601" s="16"/>
      <c r="Z601" s="11"/>
      <c r="AA601" s="17"/>
      <c r="AB601" s="16"/>
      <c r="AC601" s="11"/>
      <c r="AD601" s="17"/>
      <c r="AE601" s="16"/>
      <c r="AF601" s="11"/>
      <c r="AG601" s="17"/>
      <c r="AH601" s="17">
        <f t="shared" si="130"/>
        <v>40659.123333333337</v>
      </c>
      <c r="AI601" s="527"/>
      <c r="AJ601" s="17">
        <f t="shared" si="142"/>
        <v>0</v>
      </c>
    </row>
    <row r="602" spans="1:36" ht="11.25" customHeight="1">
      <c r="A602" s="319" t="s">
        <v>3639</v>
      </c>
      <c r="B602" s="435"/>
      <c r="C602" s="287" t="s">
        <v>3460</v>
      </c>
      <c r="D602" s="292"/>
      <c r="E602" s="292"/>
      <c r="F602" s="292"/>
      <c r="G602" s="292"/>
      <c r="H602" s="292"/>
      <c r="I602" s="292"/>
      <c r="J602" s="498"/>
      <c r="K602" s="498"/>
      <c r="L602" s="293"/>
      <c r="M602" s="293"/>
      <c r="N602" s="293"/>
      <c r="O602" s="293"/>
      <c r="P602" s="293">
        <v>1355478.73</v>
      </c>
      <c r="Q602" s="293">
        <f t="shared" si="123"/>
        <v>56478.280416666668</v>
      </c>
      <c r="R602" s="351"/>
      <c r="S602" s="309"/>
      <c r="T602" s="309"/>
      <c r="U602" s="895"/>
      <c r="V602" s="16"/>
      <c r="W602" s="11"/>
      <c r="X602" s="17"/>
      <c r="Y602" s="16"/>
      <c r="Z602" s="11"/>
      <c r="AA602" s="17"/>
      <c r="AB602" s="16"/>
      <c r="AC602" s="11"/>
      <c r="AD602" s="17"/>
      <c r="AE602" s="16"/>
      <c r="AF602" s="11"/>
      <c r="AG602" s="17"/>
      <c r="AH602" s="17">
        <f t="shared" si="130"/>
        <v>56478.280416666668</v>
      </c>
      <c r="AI602" s="527"/>
      <c r="AJ602" s="17">
        <f t="shared" si="142"/>
        <v>0</v>
      </c>
    </row>
    <row r="603" spans="1:36" ht="11.25" customHeight="1">
      <c r="A603" s="319" t="s">
        <v>3640</v>
      </c>
      <c r="B603" s="435"/>
      <c r="C603" s="287" t="s">
        <v>3461</v>
      </c>
      <c r="D603" s="292"/>
      <c r="E603" s="292"/>
      <c r="F603" s="292"/>
      <c r="G603" s="292"/>
      <c r="H603" s="292"/>
      <c r="I603" s="292"/>
      <c r="J603" s="498"/>
      <c r="K603" s="498"/>
      <c r="L603" s="293"/>
      <c r="M603" s="293"/>
      <c r="N603" s="293"/>
      <c r="O603" s="293"/>
      <c r="P603" s="293">
        <v>1148988.94</v>
      </c>
      <c r="Q603" s="293">
        <f t="shared" si="123"/>
        <v>47874.539166666662</v>
      </c>
      <c r="R603" s="351"/>
      <c r="S603" s="309"/>
      <c r="T603" s="309"/>
      <c r="U603" s="895"/>
      <c r="V603" s="16"/>
      <c r="W603" s="11"/>
      <c r="X603" s="17"/>
      <c r="Y603" s="16"/>
      <c r="Z603" s="11"/>
      <c r="AA603" s="17"/>
      <c r="AB603" s="16"/>
      <c r="AC603" s="11"/>
      <c r="AD603" s="17"/>
      <c r="AE603" s="16"/>
      <c r="AF603" s="11"/>
      <c r="AG603" s="17"/>
      <c r="AH603" s="17">
        <f t="shared" si="130"/>
        <v>47874.539166666662</v>
      </c>
      <c r="AI603" s="527"/>
      <c r="AJ603" s="17">
        <f t="shared" si="142"/>
        <v>0</v>
      </c>
    </row>
    <row r="604" spans="1:36" ht="11.25" customHeight="1">
      <c r="A604" s="319" t="s">
        <v>3641</v>
      </c>
      <c r="B604" s="435"/>
      <c r="C604" s="287" t="s">
        <v>3457</v>
      </c>
      <c r="D604" s="292"/>
      <c r="E604" s="292"/>
      <c r="F604" s="292"/>
      <c r="G604" s="292"/>
      <c r="H604" s="292"/>
      <c r="I604" s="292"/>
      <c r="J604" s="498"/>
      <c r="K604" s="498"/>
      <c r="L604" s="293"/>
      <c r="M604" s="293"/>
      <c r="N604" s="293"/>
      <c r="O604" s="293"/>
      <c r="P604" s="293">
        <v>1261603.25</v>
      </c>
      <c r="Q604" s="293">
        <f t="shared" si="123"/>
        <v>52566.802083333336</v>
      </c>
      <c r="R604" s="351"/>
      <c r="S604" s="309"/>
      <c r="T604" s="309"/>
      <c r="U604" s="895"/>
      <c r="V604" s="16"/>
      <c r="W604" s="11"/>
      <c r="X604" s="17"/>
      <c r="Y604" s="16"/>
      <c r="Z604" s="11"/>
      <c r="AA604" s="17"/>
      <c r="AB604" s="16"/>
      <c r="AC604" s="11"/>
      <c r="AD604" s="17"/>
      <c r="AE604" s="16"/>
      <c r="AF604" s="11"/>
      <c r="AG604" s="17"/>
      <c r="AH604" s="17">
        <f t="shared" si="130"/>
        <v>52566.802083333336</v>
      </c>
      <c r="AI604" s="527"/>
      <c r="AJ604" s="17">
        <f t="shared" si="142"/>
        <v>0</v>
      </c>
    </row>
    <row r="605" spans="1:36" ht="11.25" customHeight="1">
      <c r="A605" s="319">
        <v>16502382</v>
      </c>
      <c r="B605" s="435"/>
      <c r="C605" s="319" t="s">
        <v>3404</v>
      </c>
      <c r="D605" s="292"/>
      <c r="E605" s="292"/>
      <c r="F605" s="292"/>
      <c r="G605" s="292">
        <v>2279473.75</v>
      </c>
      <c r="H605" s="292">
        <v>1982067.5</v>
      </c>
      <c r="I605" s="292">
        <v>1958661.25</v>
      </c>
      <c r="J605" s="498">
        <v>2272017.5</v>
      </c>
      <c r="K605" s="498">
        <v>2140805</v>
      </c>
      <c r="L605" s="293">
        <v>2005486.25</v>
      </c>
      <c r="M605" s="293">
        <v>2222348.75</v>
      </c>
      <c r="N605" s="293">
        <v>2087030</v>
      </c>
      <c r="O605" s="293">
        <v>1981161.25</v>
      </c>
      <c r="P605" s="293">
        <v>2201848.75</v>
      </c>
      <c r="Q605" s="293">
        <f t="shared" si="123"/>
        <v>1669164.6354166667</v>
      </c>
      <c r="R605" s="351"/>
      <c r="S605" s="309"/>
      <c r="T605" s="309"/>
      <c r="U605" s="895"/>
      <c r="V605" s="16"/>
      <c r="W605" s="11"/>
      <c r="X605" s="17"/>
      <c r="Y605" s="16"/>
      <c r="Z605" s="11"/>
      <c r="AA605" s="17"/>
      <c r="AB605" s="16"/>
      <c r="AC605" s="11"/>
      <c r="AD605" s="17"/>
      <c r="AE605" s="16"/>
      <c r="AF605" s="11"/>
      <c r="AG605" s="17"/>
      <c r="AH605" s="17">
        <f t="shared" si="130"/>
        <v>1669164.6354166667</v>
      </c>
      <c r="AI605" s="527"/>
      <c r="AJ605" s="17">
        <f t="shared" si="142"/>
        <v>0</v>
      </c>
    </row>
    <row r="606" spans="1:36" ht="11.25" customHeight="1">
      <c r="A606" s="319" t="s">
        <v>3642</v>
      </c>
      <c r="B606" s="435"/>
      <c r="C606" s="287" t="s">
        <v>3458</v>
      </c>
      <c r="D606" s="292"/>
      <c r="E606" s="292"/>
      <c r="F606" s="292"/>
      <c r="G606" s="292"/>
      <c r="H606" s="292"/>
      <c r="I606" s="292"/>
      <c r="J606" s="498"/>
      <c r="K606" s="498"/>
      <c r="L606" s="293"/>
      <c r="M606" s="293"/>
      <c r="N606" s="293"/>
      <c r="O606" s="293"/>
      <c r="P606" s="293">
        <v>2729397.3</v>
      </c>
      <c r="Q606" s="293">
        <f t="shared" si="123"/>
        <v>113724.8875</v>
      </c>
      <c r="R606" s="351"/>
      <c r="S606" s="309"/>
      <c r="T606" s="309"/>
      <c r="U606" s="895"/>
      <c r="V606" s="16"/>
      <c r="W606" s="11"/>
      <c r="X606" s="17"/>
      <c r="Y606" s="16"/>
      <c r="Z606" s="11"/>
      <c r="AA606" s="17"/>
      <c r="AB606" s="16"/>
      <c r="AC606" s="11"/>
      <c r="AD606" s="17"/>
      <c r="AE606" s="16"/>
      <c r="AF606" s="11"/>
      <c r="AG606" s="17"/>
      <c r="AH606" s="17">
        <f t="shared" si="130"/>
        <v>113724.8875</v>
      </c>
      <c r="AI606" s="527"/>
      <c r="AJ606" s="17">
        <f t="shared" si="142"/>
        <v>0</v>
      </c>
    </row>
    <row r="607" spans="1:36" ht="11.25" customHeight="1">
      <c r="A607" s="319">
        <v>16502393</v>
      </c>
      <c r="B607" s="435"/>
      <c r="C607" s="319" t="s">
        <v>3414</v>
      </c>
      <c r="D607" s="292"/>
      <c r="E607" s="292"/>
      <c r="F607" s="292"/>
      <c r="G607" s="292">
        <v>15330</v>
      </c>
      <c r="H607" s="292">
        <v>15330</v>
      </c>
      <c r="I607" s="292">
        <v>15330</v>
      </c>
      <c r="J607" s="498">
        <v>15330</v>
      </c>
      <c r="K607" s="498">
        <v>15330</v>
      </c>
      <c r="L607" s="293">
        <v>15330</v>
      </c>
      <c r="M607" s="293">
        <v>15330</v>
      </c>
      <c r="N607" s="293">
        <v>15330</v>
      </c>
      <c r="O607" s="293">
        <v>15330</v>
      </c>
      <c r="P607" s="293">
        <v>15330</v>
      </c>
      <c r="Q607" s="293">
        <f t="shared" si="123"/>
        <v>12136.25</v>
      </c>
      <c r="R607" s="351"/>
      <c r="S607" s="309"/>
      <c r="T607" s="309"/>
      <c r="U607" s="895"/>
      <c r="V607" s="16"/>
      <c r="W607" s="11"/>
      <c r="X607" s="17"/>
      <c r="Y607" s="16"/>
      <c r="Z607" s="11"/>
      <c r="AA607" s="17"/>
      <c r="AB607" s="16"/>
      <c r="AC607" s="11"/>
      <c r="AD607" s="17"/>
      <c r="AE607" s="16"/>
      <c r="AF607" s="11"/>
      <c r="AG607" s="17"/>
      <c r="AH607" s="17">
        <f t="shared" si="130"/>
        <v>12136.25</v>
      </c>
      <c r="AI607" s="527"/>
      <c r="AJ607" s="17">
        <f t="shared" si="142"/>
        <v>0</v>
      </c>
    </row>
    <row r="608" spans="1:36" ht="11.25" customHeight="1">
      <c r="A608" s="319" t="s">
        <v>3643</v>
      </c>
      <c r="B608" s="435"/>
      <c r="C608" s="287" t="s">
        <v>3459</v>
      </c>
      <c r="D608" s="292"/>
      <c r="E608" s="292"/>
      <c r="F608" s="292"/>
      <c r="G608" s="292"/>
      <c r="H608" s="292"/>
      <c r="I608" s="292"/>
      <c r="J608" s="498"/>
      <c r="K608" s="498"/>
      <c r="L608" s="293"/>
      <c r="M608" s="293"/>
      <c r="N608" s="293"/>
      <c r="O608" s="293"/>
      <c r="P608" s="293">
        <v>2387883.85</v>
      </c>
      <c r="Q608" s="293">
        <f t="shared" si="123"/>
        <v>99495.160416666666</v>
      </c>
      <c r="R608" s="351"/>
      <c r="S608" s="309"/>
      <c r="T608" s="309"/>
      <c r="U608" s="895"/>
      <c r="V608" s="16"/>
      <c r="W608" s="11"/>
      <c r="X608" s="17"/>
      <c r="Y608" s="16"/>
      <c r="Z608" s="11"/>
      <c r="AA608" s="17"/>
      <c r="AB608" s="16"/>
      <c r="AC608" s="11"/>
      <c r="AD608" s="17"/>
      <c r="AE608" s="16"/>
      <c r="AF608" s="11"/>
      <c r="AG608" s="17"/>
      <c r="AH608" s="17">
        <f t="shared" si="130"/>
        <v>99495.160416666666</v>
      </c>
      <c r="AI608" s="527"/>
      <c r="AJ608" s="17">
        <f t="shared" si="142"/>
        <v>0</v>
      </c>
    </row>
    <row r="609" spans="1:36" ht="11.25" customHeight="1">
      <c r="A609" s="319">
        <v>16502403</v>
      </c>
      <c r="B609" s="435"/>
      <c r="C609" s="319" t="s">
        <v>3145</v>
      </c>
      <c r="D609" s="292"/>
      <c r="E609" s="292"/>
      <c r="F609" s="292"/>
      <c r="G609" s="292">
        <v>87600</v>
      </c>
      <c r="H609" s="292">
        <v>87600</v>
      </c>
      <c r="I609" s="292">
        <v>87600</v>
      </c>
      <c r="J609" s="498">
        <v>87600</v>
      </c>
      <c r="K609" s="498">
        <v>87600</v>
      </c>
      <c r="L609" s="293">
        <v>87600</v>
      </c>
      <c r="M609" s="293">
        <v>87600</v>
      </c>
      <c r="N609" s="293">
        <v>87600</v>
      </c>
      <c r="O609" s="293">
        <v>87600</v>
      </c>
      <c r="P609" s="293">
        <v>87600</v>
      </c>
      <c r="Q609" s="293">
        <f t="shared" si="123"/>
        <v>69350</v>
      </c>
      <c r="R609" s="351"/>
      <c r="S609" s="309"/>
      <c r="T609" s="309"/>
      <c r="U609" s="895"/>
      <c r="V609" s="16"/>
      <c r="W609" s="11"/>
      <c r="X609" s="17"/>
      <c r="Y609" s="16"/>
      <c r="Z609" s="11"/>
      <c r="AA609" s="17"/>
      <c r="AB609" s="16"/>
      <c r="AC609" s="11"/>
      <c r="AD609" s="17"/>
      <c r="AE609" s="16"/>
      <c r="AF609" s="11"/>
      <c r="AG609" s="17"/>
      <c r="AH609" s="17">
        <f t="shared" si="130"/>
        <v>69350</v>
      </c>
      <c r="AI609" s="527"/>
      <c r="AJ609" s="17">
        <f t="shared" si="142"/>
        <v>0</v>
      </c>
    </row>
    <row r="610" spans="1:36" ht="11.25" customHeight="1">
      <c r="A610" s="319">
        <v>16502413</v>
      </c>
      <c r="B610" s="435"/>
      <c r="C610" s="319" t="s">
        <v>3434</v>
      </c>
      <c r="D610" s="292"/>
      <c r="E610" s="292"/>
      <c r="F610" s="292"/>
      <c r="G610" s="292">
        <v>60000</v>
      </c>
      <c r="H610" s="292">
        <v>60000</v>
      </c>
      <c r="I610" s="292">
        <v>60000</v>
      </c>
      <c r="J610" s="498">
        <v>60000</v>
      </c>
      <c r="K610" s="498">
        <v>60000</v>
      </c>
      <c r="L610" s="293">
        <v>60000</v>
      </c>
      <c r="M610" s="293">
        <v>60000</v>
      </c>
      <c r="N610" s="293">
        <v>60000</v>
      </c>
      <c r="O610" s="293">
        <v>60000</v>
      </c>
      <c r="P610" s="293">
        <v>60000</v>
      </c>
      <c r="Q610" s="293">
        <f t="shared" si="123"/>
        <v>47500</v>
      </c>
      <c r="R610" s="351"/>
      <c r="S610" s="309"/>
      <c r="T610" s="309"/>
      <c r="U610" s="895"/>
      <c r="V610" s="16"/>
      <c r="W610" s="11"/>
      <c r="X610" s="17"/>
      <c r="Y610" s="16"/>
      <c r="Z610" s="11"/>
      <c r="AA610" s="17"/>
      <c r="AB610" s="16"/>
      <c r="AC610" s="11"/>
      <c r="AD610" s="17"/>
      <c r="AE610" s="16"/>
      <c r="AF610" s="11"/>
      <c r="AG610" s="17"/>
      <c r="AH610" s="17">
        <f t="shared" ref="AH610:AH641" si="143">Q610</f>
        <v>47500</v>
      </c>
      <c r="AI610" s="527"/>
      <c r="AJ610" s="17">
        <f t="shared" si="142"/>
        <v>0</v>
      </c>
    </row>
    <row r="611" spans="1:36" ht="11.25" customHeight="1">
      <c r="A611" s="319">
        <v>16502423</v>
      </c>
      <c r="B611" s="435"/>
      <c r="C611" s="319" t="s">
        <v>3440</v>
      </c>
      <c r="D611" s="292"/>
      <c r="E611" s="292"/>
      <c r="F611" s="292"/>
      <c r="G611" s="292">
        <v>99653.16</v>
      </c>
      <c r="H611" s="292">
        <v>99653.16</v>
      </c>
      <c r="I611" s="292">
        <v>99653.16</v>
      </c>
      <c r="J611" s="498">
        <v>99653.16</v>
      </c>
      <c r="K611" s="498">
        <v>99653.16</v>
      </c>
      <c r="L611" s="293">
        <v>99653.16</v>
      </c>
      <c r="M611" s="293">
        <v>99653.16</v>
      </c>
      <c r="N611" s="293">
        <v>99653.16</v>
      </c>
      <c r="O611" s="293">
        <v>99653.16</v>
      </c>
      <c r="P611" s="293">
        <v>99653.16</v>
      </c>
      <c r="Q611" s="293">
        <f t="shared" si="123"/>
        <v>78892.085000000006</v>
      </c>
      <c r="R611" s="351"/>
      <c r="S611" s="309"/>
      <c r="T611" s="309"/>
      <c r="U611" s="895"/>
      <c r="V611" s="16"/>
      <c r="W611" s="11"/>
      <c r="X611" s="17"/>
      <c r="Y611" s="16"/>
      <c r="Z611" s="11"/>
      <c r="AA611" s="17"/>
      <c r="AB611" s="16"/>
      <c r="AC611" s="11"/>
      <c r="AD611" s="17"/>
      <c r="AE611" s="16"/>
      <c r="AF611" s="11"/>
      <c r="AG611" s="17"/>
      <c r="AH611" s="17">
        <f t="shared" si="143"/>
        <v>78892.085000000006</v>
      </c>
      <c r="AI611" s="527"/>
      <c r="AJ611" s="17">
        <f t="shared" si="142"/>
        <v>0</v>
      </c>
    </row>
    <row r="612" spans="1:36" ht="13.2">
      <c r="A612" s="319">
        <v>16502433</v>
      </c>
      <c r="B612" s="13"/>
      <c r="C612" s="435" t="s">
        <v>3485</v>
      </c>
      <c r="D612" s="292"/>
      <c r="E612" s="292"/>
      <c r="F612" s="292"/>
      <c r="G612" s="292"/>
      <c r="H612" s="222">
        <v>0</v>
      </c>
      <c r="I612" s="222">
        <v>40906.92</v>
      </c>
      <c r="J612" s="498">
        <v>40906.92</v>
      </c>
      <c r="K612" s="498">
        <v>40906.92</v>
      </c>
      <c r="L612" s="223">
        <v>40906.92</v>
      </c>
      <c r="M612" s="223">
        <v>40906.92</v>
      </c>
      <c r="N612" s="223">
        <v>40906.92</v>
      </c>
      <c r="O612" s="223">
        <v>40906.92</v>
      </c>
      <c r="P612" s="223">
        <v>40906.92</v>
      </c>
      <c r="Q612" s="293">
        <f t="shared" si="123"/>
        <v>25566.824999999997</v>
      </c>
      <c r="R612" s="351"/>
      <c r="S612" s="309"/>
      <c r="T612" s="309"/>
      <c r="U612" s="895"/>
      <c r="V612" s="16"/>
      <c r="W612" s="11"/>
      <c r="X612" s="17"/>
      <c r="Y612" s="16"/>
      <c r="Z612" s="11"/>
      <c r="AA612" s="17"/>
      <c r="AB612" s="16"/>
      <c r="AC612" s="11"/>
      <c r="AD612" s="17"/>
      <c r="AE612" s="16"/>
      <c r="AF612" s="11"/>
      <c r="AG612" s="17"/>
      <c r="AH612" s="229">
        <f t="shared" si="143"/>
        <v>25566.824999999997</v>
      </c>
      <c r="AI612" s="527"/>
      <c r="AJ612" s="16">
        <f t="shared" si="142"/>
        <v>0</v>
      </c>
    </row>
    <row r="613" spans="1:36" ht="13.2">
      <c r="A613" s="319">
        <v>16502453</v>
      </c>
      <c r="B613" s="13"/>
      <c r="C613" s="435" t="s">
        <v>3603</v>
      </c>
      <c r="D613" s="292"/>
      <c r="E613" s="292"/>
      <c r="F613" s="292"/>
      <c r="G613" s="292"/>
      <c r="H613" s="222"/>
      <c r="I613" s="222"/>
      <c r="J613" s="498"/>
      <c r="K613" s="498">
        <v>148920</v>
      </c>
      <c r="L613" s="223">
        <v>148920</v>
      </c>
      <c r="M613" s="223">
        <v>148920</v>
      </c>
      <c r="N613" s="223">
        <v>148920</v>
      </c>
      <c r="O613" s="223">
        <v>148920</v>
      </c>
      <c r="P613" s="223">
        <v>148920</v>
      </c>
      <c r="Q613" s="293">
        <f t="shared" si="123"/>
        <v>68255</v>
      </c>
      <c r="R613" s="351"/>
      <c r="S613" s="309"/>
      <c r="T613" s="309"/>
      <c r="U613" s="895"/>
      <c r="V613" s="16"/>
      <c r="W613" s="11"/>
      <c r="X613" s="17"/>
      <c r="Y613" s="16"/>
      <c r="Z613" s="11"/>
      <c r="AA613" s="17"/>
      <c r="AB613" s="16"/>
      <c r="AC613" s="11"/>
      <c r="AD613" s="17"/>
      <c r="AE613" s="16"/>
      <c r="AF613" s="11"/>
      <c r="AG613" s="17"/>
      <c r="AH613" s="229">
        <f t="shared" si="143"/>
        <v>68255</v>
      </c>
      <c r="AI613" s="527"/>
      <c r="AJ613" s="16">
        <f t="shared" si="142"/>
        <v>0</v>
      </c>
    </row>
    <row r="614" spans="1:36" ht="13.2">
      <c r="A614" s="319">
        <v>16502443</v>
      </c>
      <c r="B614" s="13"/>
      <c r="C614" s="435" t="s">
        <v>3472</v>
      </c>
      <c r="D614" s="292"/>
      <c r="E614" s="292"/>
      <c r="F614" s="292"/>
      <c r="G614" s="292"/>
      <c r="H614" s="222">
        <v>0</v>
      </c>
      <c r="I614" s="222">
        <v>970217.52</v>
      </c>
      <c r="J614" s="498">
        <v>970217.52</v>
      </c>
      <c r="K614" s="498">
        <v>970217.52</v>
      </c>
      <c r="L614" s="223">
        <v>970217.52</v>
      </c>
      <c r="M614" s="223">
        <v>970217.52</v>
      </c>
      <c r="N614" s="223">
        <v>970217.52</v>
      </c>
      <c r="O614" s="223">
        <v>970217.52</v>
      </c>
      <c r="P614" s="223">
        <v>970217.52</v>
      </c>
      <c r="Q614" s="293">
        <f t="shared" si="123"/>
        <v>606385.94999999984</v>
      </c>
      <c r="R614" s="351"/>
      <c r="S614" s="309"/>
      <c r="T614" s="309"/>
      <c r="U614" s="895"/>
      <c r="V614" s="16"/>
      <c r="W614" s="11"/>
      <c r="X614" s="17"/>
      <c r="Y614" s="16"/>
      <c r="Z614" s="11"/>
      <c r="AA614" s="17"/>
      <c r="AB614" s="16"/>
      <c r="AC614" s="11"/>
      <c r="AD614" s="17"/>
      <c r="AE614" s="16"/>
      <c r="AF614" s="11"/>
      <c r="AG614" s="17"/>
      <c r="AH614" s="229">
        <f t="shared" si="143"/>
        <v>606385.94999999984</v>
      </c>
      <c r="AI614" s="527"/>
      <c r="AJ614" s="16">
        <f t="shared" si="142"/>
        <v>0</v>
      </c>
    </row>
    <row r="615" spans="1:36" ht="13.2">
      <c r="A615" s="319">
        <v>16502473</v>
      </c>
      <c r="B615" s="13"/>
      <c r="C615" s="435" t="s">
        <v>3612</v>
      </c>
      <c r="D615" s="292"/>
      <c r="E615" s="292"/>
      <c r="F615" s="292"/>
      <c r="G615" s="292"/>
      <c r="H615" s="222"/>
      <c r="I615" s="222"/>
      <c r="J615" s="498"/>
      <c r="K615" s="498"/>
      <c r="L615" s="223"/>
      <c r="M615" s="223">
        <v>94608</v>
      </c>
      <c r="N615" s="223">
        <v>86724</v>
      </c>
      <c r="O615" s="223">
        <v>78840</v>
      </c>
      <c r="P615" s="223">
        <v>70956</v>
      </c>
      <c r="Q615" s="223">
        <f t="shared" si="123"/>
        <v>24637.5</v>
      </c>
      <c r="R615" s="351"/>
      <c r="S615" s="309"/>
      <c r="T615" s="309"/>
      <c r="U615" s="895"/>
      <c r="V615" s="16"/>
      <c r="W615" s="11"/>
      <c r="X615" s="17"/>
      <c r="Y615" s="16"/>
      <c r="Z615" s="11"/>
      <c r="AA615" s="17"/>
      <c r="AB615" s="16"/>
      <c r="AC615" s="11"/>
      <c r="AD615" s="17"/>
      <c r="AE615" s="16"/>
      <c r="AF615" s="11"/>
      <c r="AG615" s="17"/>
      <c r="AH615" s="229">
        <f t="shared" si="143"/>
        <v>24637.5</v>
      </c>
      <c r="AI615" s="527"/>
      <c r="AJ615" s="16">
        <f t="shared" si="142"/>
        <v>0</v>
      </c>
    </row>
    <row r="616" spans="1:36" ht="13.2">
      <c r="A616" s="319" t="s">
        <v>3649</v>
      </c>
      <c r="B616" s="13"/>
      <c r="C616" s="287" t="s">
        <v>3631</v>
      </c>
      <c r="D616" s="292"/>
      <c r="E616" s="292"/>
      <c r="F616" s="292"/>
      <c r="G616" s="292"/>
      <c r="H616" s="222"/>
      <c r="I616" s="222"/>
      <c r="J616" s="498"/>
      <c r="K616" s="498"/>
      <c r="L616" s="223"/>
      <c r="M616" s="223"/>
      <c r="N616" s="223"/>
      <c r="O616" s="223"/>
      <c r="P616" s="223">
        <v>74141.350000000006</v>
      </c>
      <c r="Q616" s="223">
        <f t="shared" si="123"/>
        <v>3089.2229166666671</v>
      </c>
      <c r="R616" s="351"/>
      <c r="S616" s="309"/>
      <c r="T616" s="309"/>
      <c r="U616" s="895"/>
      <c r="V616" s="16"/>
      <c r="W616" s="11"/>
      <c r="X616" s="17"/>
      <c r="Y616" s="16"/>
      <c r="Z616" s="11"/>
      <c r="AA616" s="17"/>
      <c r="AB616" s="16"/>
      <c r="AC616" s="11"/>
      <c r="AD616" s="17"/>
      <c r="AE616" s="16"/>
      <c r="AF616" s="11"/>
      <c r="AG616" s="17"/>
      <c r="AH616" s="229">
        <f t="shared" si="143"/>
        <v>3089.2229166666671</v>
      </c>
      <c r="AI616" s="527"/>
      <c r="AJ616" s="16">
        <f t="shared" si="142"/>
        <v>0</v>
      </c>
    </row>
    <row r="617" spans="1:36" ht="11.25" customHeight="1">
      <c r="A617" s="319">
        <v>16504003</v>
      </c>
      <c r="B617" s="220"/>
      <c r="C617" s="287" t="s">
        <v>2898</v>
      </c>
      <c r="D617" s="222">
        <v>30660</v>
      </c>
      <c r="E617" s="222">
        <v>29382.5</v>
      </c>
      <c r="F617" s="222">
        <v>28105</v>
      </c>
      <c r="G617" s="222">
        <v>0</v>
      </c>
      <c r="H617" s="222">
        <v>0</v>
      </c>
      <c r="I617" s="222">
        <v>0</v>
      </c>
      <c r="J617" s="498">
        <v>0</v>
      </c>
      <c r="K617" s="498">
        <v>0</v>
      </c>
      <c r="L617" s="223">
        <v>0</v>
      </c>
      <c r="M617" s="223">
        <v>0</v>
      </c>
      <c r="N617" s="223">
        <v>0</v>
      </c>
      <c r="O617" s="223">
        <v>0</v>
      </c>
      <c r="P617" s="223">
        <v>0</v>
      </c>
      <c r="Q617" s="223">
        <f t="shared" si="123"/>
        <v>6068.125</v>
      </c>
      <c r="R617" s="351"/>
      <c r="S617" s="309"/>
      <c r="T617" s="309"/>
      <c r="U617" s="895"/>
      <c r="V617" s="16">
        <v>0</v>
      </c>
      <c r="W617" s="11">
        <v>0</v>
      </c>
      <c r="X617" s="17">
        <v>0</v>
      </c>
      <c r="Y617" s="16"/>
      <c r="Z617" s="11"/>
      <c r="AA617" s="17"/>
      <c r="AB617" s="16"/>
      <c r="AC617" s="11"/>
      <c r="AD617" s="17">
        <f t="shared" ref="AD617" si="144">SUM(AB617:AC617)</f>
        <v>0</v>
      </c>
      <c r="AE617" s="16">
        <v>0</v>
      </c>
      <c r="AF617" s="11">
        <v>0</v>
      </c>
      <c r="AG617" s="17">
        <v>0</v>
      </c>
      <c r="AH617" s="229">
        <f t="shared" si="143"/>
        <v>6068.125</v>
      </c>
      <c r="AI617" s="527"/>
      <c r="AJ617" s="17">
        <f t="shared" si="142"/>
        <v>0</v>
      </c>
    </row>
    <row r="618" spans="1:36" ht="11.25" customHeight="1">
      <c r="A618" s="319">
        <v>16504013</v>
      </c>
      <c r="B618" s="220"/>
      <c r="C618" s="287" t="s">
        <v>2972</v>
      </c>
      <c r="D618" s="222">
        <v>16311.89</v>
      </c>
      <c r="E618" s="222">
        <v>8156</v>
      </c>
      <c r="F618" s="222">
        <v>0</v>
      </c>
      <c r="G618" s="222">
        <v>0</v>
      </c>
      <c r="H618" s="222">
        <v>0</v>
      </c>
      <c r="I618" s="222">
        <v>0</v>
      </c>
      <c r="J618" s="498">
        <v>0</v>
      </c>
      <c r="K618" s="498">
        <v>0</v>
      </c>
      <c r="L618" s="223">
        <v>0</v>
      </c>
      <c r="M618" s="223">
        <v>0</v>
      </c>
      <c r="N618" s="223">
        <v>0</v>
      </c>
      <c r="O618" s="223">
        <v>0</v>
      </c>
      <c r="P618" s="223">
        <v>0</v>
      </c>
      <c r="Q618" s="223">
        <f t="shared" si="123"/>
        <v>1359.3287499999999</v>
      </c>
      <c r="R618" s="351"/>
      <c r="S618" s="309"/>
      <c r="T618" s="309"/>
      <c r="U618" s="895"/>
      <c r="V618" s="16"/>
      <c r="W618" s="11"/>
      <c r="X618" s="17"/>
      <c r="Y618" s="16"/>
      <c r="Z618" s="11"/>
      <c r="AA618" s="17"/>
      <c r="AB618" s="16"/>
      <c r="AC618" s="11"/>
      <c r="AD618" s="17">
        <f t="shared" ref="AD618" si="145">SUM(AB618:AC618)</f>
        <v>0</v>
      </c>
      <c r="AE618" s="16">
        <v>0</v>
      </c>
      <c r="AF618" s="11">
        <v>0</v>
      </c>
      <c r="AG618" s="17">
        <v>0</v>
      </c>
      <c r="AH618" s="229">
        <f t="shared" si="143"/>
        <v>1359.3287499999999</v>
      </c>
      <c r="AI618" s="527"/>
      <c r="AJ618" s="17">
        <f t="shared" si="142"/>
        <v>0</v>
      </c>
    </row>
    <row r="619" spans="1:36" ht="11.25" customHeight="1">
      <c r="A619" s="319">
        <v>16504023</v>
      </c>
      <c r="B619" s="220"/>
      <c r="C619" s="287" t="s">
        <v>3604</v>
      </c>
      <c r="D619" s="222"/>
      <c r="E619" s="222"/>
      <c r="F619" s="222"/>
      <c r="G619" s="222"/>
      <c r="H619" s="222"/>
      <c r="I619" s="222"/>
      <c r="J619" s="498"/>
      <c r="K619" s="498">
        <v>421940</v>
      </c>
      <c r="L619" s="223">
        <v>409530</v>
      </c>
      <c r="M619" s="223">
        <v>397120</v>
      </c>
      <c r="N619" s="223">
        <v>384710</v>
      </c>
      <c r="O619" s="223">
        <v>372300</v>
      </c>
      <c r="P619" s="223">
        <v>359890</v>
      </c>
      <c r="Q619" s="223">
        <f t="shared" si="123"/>
        <v>180462.08333333334</v>
      </c>
      <c r="R619" s="351"/>
      <c r="S619" s="309"/>
      <c r="T619" s="309"/>
      <c r="U619" s="895"/>
      <c r="V619" s="16"/>
      <c r="W619" s="11"/>
      <c r="X619" s="17"/>
      <c r="Y619" s="16"/>
      <c r="Z619" s="11"/>
      <c r="AA619" s="17"/>
      <c r="AB619" s="16"/>
      <c r="AC619" s="11"/>
      <c r="AD619" s="17"/>
      <c r="AE619" s="16"/>
      <c r="AF619" s="11"/>
      <c r="AG619" s="17"/>
      <c r="AH619" s="229">
        <f t="shared" si="143"/>
        <v>180462.08333333334</v>
      </c>
      <c r="AI619" s="527"/>
      <c r="AJ619" s="17">
        <f t="shared" si="142"/>
        <v>0</v>
      </c>
    </row>
    <row r="620" spans="1:36" ht="22.5" customHeight="1">
      <c r="A620" s="319">
        <v>16504033</v>
      </c>
      <c r="B620" s="220"/>
      <c r="C620" s="287" t="s">
        <v>2947</v>
      </c>
      <c r="D620" s="222">
        <v>110000</v>
      </c>
      <c r="E620" s="222">
        <v>105000</v>
      </c>
      <c r="F620" s="222">
        <v>100000</v>
      </c>
      <c r="G620" s="222">
        <v>0</v>
      </c>
      <c r="H620" s="222">
        <v>0</v>
      </c>
      <c r="I620" s="222">
        <v>0</v>
      </c>
      <c r="J620" s="498">
        <v>0</v>
      </c>
      <c r="K620" s="498">
        <v>0</v>
      </c>
      <c r="L620" s="223">
        <v>0</v>
      </c>
      <c r="M620" s="223">
        <v>0</v>
      </c>
      <c r="N620" s="223">
        <v>0</v>
      </c>
      <c r="O620" s="223">
        <v>0</v>
      </c>
      <c r="P620" s="223">
        <v>0</v>
      </c>
      <c r="Q620" s="223">
        <f t="shared" si="123"/>
        <v>21666.666666666668</v>
      </c>
      <c r="R620" s="351"/>
      <c r="S620" s="309"/>
      <c r="T620" s="309"/>
      <c r="U620" s="895"/>
      <c r="V620" s="16">
        <v>0</v>
      </c>
      <c r="W620" s="11">
        <v>0</v>
      </c>
      <c r="X620" s="17">
        <v>0</v>
      </c>
      <c r="Y620" s="16"/>
      <c r="Z620" s="11"/>
      <c r="AA620" s="17"/>
      <c r="AB620" s="16"/>
      <c r="AC620" s="11"/>
      <c r="AD620" s="17">
        <f t="shared" ref="AD620" si="146">SUM(AB620:AC620)</f>
        <v>0</v>
      </c>
      <c r="AE620" s="16">
        <v>0</v>
      </c>
      <c r="AF620" s="11">
        <v>0</v>
      </c>
      <c r="AG620" s="17">
        <v>0</v>
      </c>
      <c r="AH620" s="229">
        <f t="shared" si="143"/>
        <v>21666.666666666668</v>
      </c>
      <c r="AI620" s="527"/>
      <c r="AJ620" s="17">
        <f t="shared" si="142"/>
        <v>0</v>
      </c>
    </row>
    <row r="621" spans="1:36" ht="11.25" customHeight="1">
      <c r="A621" s="319">
        <v>16504043</v>
      </c>
      <c r="B621" s="220"/>
      <c r="C621" s="287" t="s">
        <v>3146</v>
      </c>
      <c r="D621" s="222">
        <v>87600</v>
      </c>
      <c r="E621" s="222">
        <v>80300</v>
      </c>
      <c r="F621" s="222">
        <v>73000</v>
      </c>
      <c r="G621" s="222">
        <v>0</v>
      </c>
      <c r="H621" s="222">
        <v>0</v>
      </c>
      <c r="I621" s="222">
        <v>0</v>
      </c>
      <c r="J621" s="498">
        <v>0</v>
      </c>
      <c r="K621" s="498">
        <v>0</v>
      </c>
      <c r="L621" s="223">
        <v>0</v>
      </c>
      <c r="M621" s="223">
        <v>0</v>
      </c>
      <c r="N621" s="223">
        <v>0</v>
      </c>
      <c r="O621" s="223">
        <v>0</v>
      </c>
      <c r="P621" s="223">
        <v>0</v>
      </c>
      <c r="Q621" s="223">
        <f t="shared" si="123"/>
        <v>16425</v>
      </c>
      <c r="R621" s="351"/>
      <c r="S621" s="309"/>
      <c r="T621" s="309"/>
      <c r="U621" s="895"/>
      <c r="V621" s="16">
        <v>0</v>
      </c>
      <c r="W621" s="11">
        <v>0</v>
      </c>
      <c r="X621" s="17">
        <v>0</v>
      </c>
      <c r="Y621" s="16"/>
      <c r="Z621" s="11"/>
      <c r="AA621" s="17"/>
      <c r="AB621" s="16"/>
      <c r="AC621" s="11"/>
      <c r="AD621" s="17">
        <f t="shared" ref="AD621" si="147">SUM(AB621:AC621)</f>
        <v>0</v>
      </c>
      <c r="AE621" s="16">
        <v>0</v>
      </c>
      <c r="AF621" s="11">
        <v>0</v>
      </c>
      <c r="AG621" s="17">
        <v>0</v>
      </c>
      <c r="AH621" s="229">
        <f t="shared" si="143"/>
        <v>16425</v>
      </c>
      <c r="AI621" s="527"/>
      <c r="AJ621" s="17">
        <f t="shared" si="142"/>
        <v>0</v>
      </c>
    </row>
    <row r="622" spans="1:36" ht="24" customHeight="1">
      <c r="A622" s="219">
        <v>16504053</v>
      </c>
      <c r="B622" s="220"/>
      <c r="C622" s="219" t="s">
        <v>3341</v>
      </c>
      <c r="D622" s="292">
        <v>398612.62</v>
      </c>
      <c r="E622" s="292">
        <v>348786.04</v>
      </c>
      <c r="F622" s="292">
        <v>340481.61</v>
      </c>
      <c r="G622" s="292">
        <v>0</v>
      </c>
      <c r="H622" s="292">
        <v>0</v>
      </c>
      <c r="I622" s="292">
        <v>0</v>
      </c>
      <c r="J622" s="498">
        <v>0</v>
      </c>
      <c r="K622" s="498">
        <v>0</v>
      </c>
      <c r="L622" s="293">
        <v>0</v>
      </c>
      <c r="M622" s="293">
        <v>0</v>
      </c>
      <c r="N622" s="293">
        <v>0</v>
      </c>
      <c r="O622" s="293">
        <v>0</v>
      </c>
      <c r="P622" s="293">
        <v>0</v>
      </c>
      <c r="Q622" s="223">
        <f t="shared" si="123"/>
        <v>74047.83</v>
      </c>
      <c r="R622" s="351"/>
      <c r="S622" s="309"/>
      <c r="T622" s="309"/>
      <c r="U622" s="895"/>
      <c r="V622" s="16"/>
      <c r="W622" s="11"/>
      <c r="X622" s="17"/>
      <c r="Y622" s="16"/>
      <c r="Z622" s="11"/>
      <c r="AA622" s="17"/>
      <c r="AB622" s="16"/>
      <c r="AC622" s="11"/>
      <c r="AD622" s="17"/>
      <c r="AE622" s="16"/>
      <c r="AF622" s="11"/>
      <c r="AG622" s="17"/>
      <c r="AH622" s="229">
        <f t="shared" si="143"/>
        <v>74047.83</v>
      </c>
      <c r="AI622" s="527"/>
      <c r="AJ622" s="17">
        <f t="shared" si="142"/>
        <v>0</v>
      </c>
    </row>
    <row r="623" spans="1:36" ht="12" customHeight="1">
      <c r="A623" s="319">
        <v>16504063</v>
      </c>
      <c r="B623" s="220"/>
      <c r="C623" s="287" t="s">
        <v>3443</v>
      </c>
      <c r="D623" s="292"/>
      <c r="E623" s="292"/>
      <c r="F623" s="292"/>
      <c r="G623" s="292">
        <v>26827.5</v>
      </c>
      <c r="H623" s="292">
        <v>25550</v>
      </c>
      <c r="I623" s="292">
        <v>24272.5</v>
      </c>
      <c r="J623" s="498">
        <v>22995</v>
      </c>
      <c r="K623" s="498">
        <v>21717.5</v>
      </c>
      <c r="L623" s="293">
        <v>20440</v>
      </c>
      <c r="M623" s="293">
        <v>19162.5</v>
      </c>
      <c r="N623" s="293">
        <v>17885</v>
      </c>
      <c r="O623" s="293">
        <v>16607.5</v>
      </c>
      <c r="P623" s="293">
        <v>15330</v>
      </c>
      <c r="Q623" s="223">
        <f t="shared" si="123"/>
        <v>16926.875</v>
      </c>
      <c r="R623" s="351"/>
      <c r="S623" s="309"/>
      <c r="T623" s="309"/>
      <c r="U623" s="895"/>
      <c r="V623" s="16"/>
      <c r="W623" s="11"/>
      <c r="X623" s="17"/>
      <c r="Y623" s="16"/>
      <c r="Z623" s="11"/>
      <c r="AA623" s="17"/>
      <c r="AB623" s="16"/>
      <c r="AC623" s="11"/>
      <c r="AD623" s="17"/>
      <c r="AE623" s="16"/>
      <c r="AF623" s="11"/>
      <c r="AG623" s="17"/>
      <c r="AH623" s="229">
        <f t="shared" si="143"/>
        <v>16926.875</v>
      </c>
      <c r="AI623" s="527"/>
      <c r="AJ623" s="17">
        <f t="shared" si="142"/>
        <v>0</v>
      </c>
    </row>
    <row r="624" spans="1:36" ht="12" customHeight="1">
      <c r="A624" s="319">
        <v>16504073</v>
      </c>
      <c r="B624" s="220"/>
      <c r="C624" s="287" t="s">
        <v>3434</v>
      </c>
      <c r="D624" s="292"/>
      <c r="E624" s="292"/>
      <c r="F624" s="292"/>
      <c r="G624" s="292">
        <v>95000</v>
      </c>
      <c r="H624" s="292">
        <v>90000</v>
      </c>
      <c r="I624" s="292">
        <v>85000</v>
      </c>
      <c r="J624" s="498">
        <v>80000</v>
      </c>
      <c r="K624" s="498">
        <v>75000</v>
      </c>
      <c r="L624" s="293">
        <v>70000</v>
      </c>
      <c r="M624" s="293">
        <v>65000</v>
      </c>
      <c r="N624" s="293">
        <v>60000</v>
      </c>
      <c r="O624" s="293">
        <v>55000</v>
      </c>
      <c r="P624" s="293">
        <v>50000</v>
      </c>
      <c r="Q624" s="223">
        <f t="shared" si="123"/>
        <v>58333.333333333336</v>
      </c>
      <c r="R624" s="351"/>
      <c r="S624" s="309"/>
      <c r="T624" s="309"/>
      <c r="U624" s="895"/>
      <c r="V624" s="16"/>
      <c r="W624" s="11"/>
      <c r="X624" s="17"/>
      <c r="Y624" s="16"/>
      <c r="Z624" s="11"/>
      <c r="AA624" s="17"/>
      <c r="AB624" s="16"/>
      <c r="AC624" s="11"/>
      <c r="AD624" s="17"/>
      <c r="AE624" s="16"/>
      <c r="AF624" s="11"/>
      <c r="AG624" s="17"/>
      <c r="AH624" s="229">
        <f t="shared" si="143"/>
        <v>58333.333333333336</v>
      </c>
      <c r="AI624" s="527"/>
      <c r="AJ624" s="17">
        <f t="shared" si="142"/>
        <v>0</v>
      </c>
    </row>
    <row r="625" spans="1:36" ht="12" customHeight="1">
      <c r="A625" s="319">
        <v>16504083</v>
      </c>
      <c r="B625" s="220"/>
      <c r="C625" s="287" t="s">
        <v>3145</v>
      </c>
      <c r="D625" s="292"/>
      <c r="E625" s="292"/>
      <c r="F625" s="292"/>
      <c r="G625" s="292">
        <v>65700</v>
      </c>
      <c r="H625" s="292">
        <v>58400</v>
      </c>
      <c r="I625" s="292">
        <v>51100</v>
      </c>
      <c r="J625" s="498">
        <v>43800</v>
      </c>
      <c r="K625" s="498">
        <v>36500</v>
      </c>
      <c r="L625" s="293">
        <v>29200</v>
      </c>
      <c r="M625" s="293">
        <v>21900</v>
      </c>
      <c r="N625" s="293">
        <v>14600</v>
      </c>
      <c r="O625" s="293">
        <v>7300</v>
      </c>
      <c r="P625" s="293">
        <v>0</v>
      </c>
      <c r="Q625" s="293">
        <f t="shared" si="123"/>
        <v>27375</v>
      </c>
      <c r="R625" s="351"/>
      <c r="S625" s="309"/>
      <c r="T625" s="309"/>
      <c r="U625" s="895"/>
      <c r="V625" s="16"/>
      <c r="W625" s="11"/>
      <c r="X625" s="17"/>
      <c r="Y625" s="16"/>
      <c r="Z625" s="11"/>
      <c r="AA625" s="17"/>
      <c r="AB625" s="16"/>
      <c r="AC625" s="11"/>
      <c r="AD625" s="17"/>
      <c r="AE625" s="16"/>
      <c r="AF625" s="11"/>
      <c r="AG625" s="17"/>
      <c r="AH625" s="229">
        <f t="shared" si="143"/>
        <v>27375</v>
      </c>
      <c r="AI625" s="527"/>
      <c r="AJ625" s="17">
        <f t="shared" si="142"/>
        <v>0</v>
      </c>
    </row>
    <row r="626" spans="1:36" ht="12" customHeight="1">
      <c r="A626" s="319">
        <v>16504093</v>
      </c>
      <c r="B626" s="220"/>
      <c r="C626" s="287" t="s">
        <v>3455</v>
      </c>
      <c r="D626" s="292"/>
      <c r="E626" s="292"/>
      <c r="F626" s="292"/>
      <c r="G626" s="292">
        <v>332177.18</v>
      </c>
      <c r="H626" s="292">
        <v>2183456.3199999998</v>
      </c>
      <c r="I626" s="292">
        <v>315568.32</v>
      </c>
      <c r="J626" s="498">
        <v>307263.89</v>
      </c>
      <c r="K626" s="498">
        <v>298959.46000000002</v>
      </c>
      <c r="L626" s="293">
        <v>290655.03000000003</v>
      </c>
      <c r="M626" s="293">
        <v>282350.59999999998</v>
      </c>
      <c r="N626" s="293">
        <v>274046.17</v>
      </c>
      <c r="O626" s="293">
        <v>265741.74</v>
      </c>
      <c r="P626" s="293">
        <v>257437.31</v>
      </c>
      <c r="Q626" s="293">
        <f t="shared" si="123"/>
        <v>389911.44708333345</v>
      </c>
      <c r="R626" s="351"/>
      <c r="S626" s="309"/>
      <c r="T626" s="309"/>
      <c r="U626" s="895"/>
      <c r="V626" s="16"/>
      <c r="W626" s="11"/>
      <c r="X626" s="17"/>
      <c r="Y626" s="16"/>
      <c r="Z626" s="11"/>
      <c r="AA626" s="17"/>
      <c r="AB626" s="16"/>
      <c r="AC626" s="11"/>
      <c r="AD626" s="17"/>
      <c r="AE626" s="16"/>
      <c r="AF626" s="11"/>
      <c r="AG626" s="17"/>
      <c r="AH626" s="229">
        <f t="shared" si="143"/>
        <v>389911.44708333345</v>
      </c>
      <c r="AI626" s="527"/>
      <c r="AJ626" s="17">
        <f t="shared" si="142"/>
        <v>0</v>
      </c>
    </row>
    <row r="627" spans="1:36" ht="12" customHeight="1">
      <c r="A627" s="319">
        <v>16504101</v>
      </c>
      <c r="B627" s="220"/>
      <c r="C627" s="287" t="s">
        <v>2555</v>
      </c>
      <c r="D627" s="292"/>
      <c r="E627" s="292"/>
      <c r="F627" s="292"/>
      <c r="G627" s="292">
        <v>109836</v>
      </c>
      <c r="H627" s="292">
        <v>109022.39999999999</v>
      </c>
      <c r="I627" s="292">
        <v>108208.8</v>
      </c>
      <c r="J627" s="498">
        <v>107395.2</v>
      </c>
      <c r="K627" s="498">
        <v>106581.6</v>
      </c>
      <c r="L627" s="293">
        <v>105768</v>
      </c>
      <c r="M627" s="293">
        <v>104954.4</v>
      </c>
      <c r="N627" s="293">
        <v>104140.8</v>
      </c>
      <c r="O627" s="293">
        <v>103327.2</v>
      </c>
      <c r="P627" s="293">
        <v>102513.60000000001</v>
      </c>
      <c r="Q627" s="293">
        <f t="shared" si="123"/>
        <v>84207.6</v>
      </c>
      <c r="R627" s="351"/>
      <c r="S627" s="309"/>
      <c r="T627" s="309"/>
      <c r="U627" s="895"/>
      <c r="V627" s="16"/>
      <c r="W627" s="11"/>
      <c r="X627" s="17"/>
      <c r="Y627" s="16"/>
      <c r="Z627" s="11"/>
      <c r="AA627" s="17"/>
      <c r="AB627" s="16"/>
      <c r="AC627" s="11"/>
      <c r="AD627" s="17"/>
      <c r="AE627" s="16"/>
      <c r="AF627" s="11"/>
      <c r="AG627" s="17"/>
      <c r="AH627" s="229">
        <f t="shared" si="143"/>
        <v>84207.6</v>
      </c>
      <c r="AI627" s="527"/>
      <c r="AJ627" s="17">
        <f t="shared" si="142"/>
        <v>0</v>
      </c>
    </row>
    <row r="628" spans="1:36" ht="12" customHeight="1">
      <c r="A628" s="319">
        <v>16504112</v>
      </c>
      <c r="B628" s="220"/>
      <c r="C628" s="287" t="s">
        <v>3456</v>
      </c>
      <c r="D628" s="292"/>
      <c r="E628" s="292"/>
      <c r="F628" s="292"/>
      <c r="G628" s="292">
        <v>1611750</v>
      </c>
      <c r="H628" s="292">
        <v>1611750</v>
      </c>
      <c r="I628" s="292">
        <v>1611750</v>
      </c>
      <c r="J628" s="498">
        <v>1218112.5</v>
      </c>
      <c r="K628" s="498">
        <v>1218112.5</v>
      </c>
      <c r="L628" s="293">
        <v>1218112.5</v>
      </c>
      <c r="M628" s="293">
        <v>870037.5</v>
      </c>
      <c r="N628" s="293">
        <v>870037.5</v>
      </c>
      <c r="O628" s="293">
        <v>870037.5</v>
      </c>
      <c r="P628" s="293">
        <v>518137.5</v>
      </c>
      <c r="Q628" s="293">
        <f t="shared" si="123"/>
        <v>946564.0625</v>
      </c>
      <c r="R628" s="351"/>
      <c r="S628" s="309"/>
      <c r="T628" s="309"/>
      <c r="U628" s="895"/>
      <c r="V628" s="16"/>
      <c r="W628" s="11"/>
      <c r="X628" s="17"/>
      <c r="Y628" s="16"/>
      <c r="Z628" s="11"/>
      <c r="AA628" s="17"/>
      <c r="AB628" s="16"/>
      <c r="AC628" s="11"/>
      <c r="AD628" s="17"/>
      <c r="AE628" s="16"/>
      <c r="AF628" s="11"/>
      <c r="AG628" s="17"/>
      <c r="AH628" s="229">
        <f t="shared" si="143"/>
        <v>946564.0625</v>
      </c>
      <c r="AI628" s="527"/>
      <c r="AJ628" s="17">
        <f t="shared" si="142"/>
        <v>0</v>
      </c>
    </row>
    <row r="629" spans="1:36" ht="12" customHeight="1">
      <c r="A629" s="319" t="s">
        <v>3644</v>
      </c>
      <c r="B629" s="220"/>
      <c r="C629" s="287" t="s">
        <v>3407</v>
      </c>
      <c r="D629" s="292"/>
      <c r="E629" s="292"/>
      <c r="F629" s="292"/>
      <c r="G629" s="292"/>
      <c r="H629" s="292"/>
      <c r="I629" s="292"/>
      <c r="J629" s="498"/>
      <c r="K629" s="498"/>
      <c r="L629" s="293"/>
      <c r="M629" s="293"/>
      <c r="N629" s="293"/>
      <c r="O629" s="293"/>
      <c r="P629" s="293">
        <v>48794.25</v>
      </c>
      <c r="Q629" s="293">
        <f t="shared" si="123"/>
        <v>2033.09375</v>
      </c>
      <c r="R629" s="351"/>
      <c r="S629" s="309"/>
      <c r="T629" s="309"/>
      <c r="U629" s="895"/>
      <c r="V629" s="16"/>
      <c r="W629" s="11"/>
      <c r="X629" s="17"/>
      <c r="Y629" s="16"/>
      <c r="Z629" s="11"/>
      <c r="AA629" s="17"/>
      <c r="AB629" s="16"/>
      <c r="AC629" s="11"/>
      <c r="AD629" s="17"/>
      <c r="AE629" s="16"/>
      <c r="AF629" s="11"/>
      <c r="AG629" s="17"/>
      <c r="AH629" s="229">
        <f t="shared" si="143"/>
        <v>2033.09375</v>
      </c>
      <c r="AI629" s="527"/>
      <c r="AJ629" s="17">
        <f t="shared" si="142"/>
        <v>0</v>
      </c>
    </row>
    <row r="630" spans="1:36" ht="12" customHeight="1">
      <c r="A630" s="319" t="s">
        <v>3645</v>
      </c>
      <c r="B630" s="220"/>
      <c r="C630" s="287" t="s">
        <v>3408</v>
      </c>
      <c r="D630" s="292"/>
      <c r="E630" s="292"/>
      <c r="F630" s="292"/>
      <c r="G630" s="292"/>
      <c r="H630" s="292"/>
      <c r="I630" s="292"/>
      <c r="J630" s="498"/>
      <c r="K630" s="498"/>
      <c r="L630" s="293"/>
      <c r="M630" s="293"/>
      <c r="N630" s="293"/>
      <c r="O630" s="293"/>
      <c r="P630" s="293">
        <v>26783.63</v>
      </c>
      <c r="Q630" s="293">
        <f t="shared" si="123"/>
        <v>1115.9845833333334</v>
      </c>
      <c r="R630" s="351"/>
      <c r="S630" s="309"/>
      <c r="T630" s="309"/>
      <c r="U630" s="895"/>
      <c r="V630" s="16"/>
      <c r="W630" s="11"/>
      <c r="X630" s="17"/>
      <c r="Y630" s="16"/>
      <c r="Z630" s="11"/>
      <c r="AA630" s="17"/>
      <c r="AB630" s="16"/>
      <c r="AC630" s="11"/>
      <c r="AD630" s="17"/>
      <c r="AE630" s="16"/>
      <c r="AF630" s="11"/>
      <c r="AG630" s="17"/>
      <c r="AH630" s="229">
        <f t="shared" si="143"/>
        <v>1115.9845833333334</v>
      </c>
      <c r="AI630" s="527"/>
      <c r="AJ630" s="17">
        <f t="shared" si="142"/>
        <v>0</v>
      </c>
    </row>
    <row r="631" spans="1:36" ht="12" customHeight="1">
      <c r="A631" s="319" t="s">
        <v>3646</v>
      </c>
      <c r="B631" s="220"/>
      <c r="C631" s="287" t="s">
        <v>3413</v>
      </c>
      <c r="D631" s="292"/>
      <c r="E631" s="292"/>
      <c r="F631" s="292"/>
      <c r="G631" s="292"/>
      <c r="H631" s="292"/>
      <c r="I631" s="292"/>
      <c r="J631" s="498"/>
      <c r="K631" s="498"/>
      <c r="L631" s="293"/>
      <c r="M631" s="293"/>
      <c r="N631" s="293"/>
      <c r="O631" s="293"/>
      <c r="P631" s="293">
        <v>780.45</v>
      </c>
      <c r="Q631" s="293">
        <f t="shared" si="123"/>
        <v>32.518750000000004</v>
      </c>
      <c r="R631" s="351"/>
      <c r="S631" s="309"/>
      <c r="T631" s="309"/>
      <c r="U631" s="895"/>
      <c r="V631" s="16"/>
      <c r="W631" s="11"/>
      <c r="X631" s="17"/>
      <c r="Y631" s="16"/>
      <c r="Z631" s="11"/>
      <c r="AA631" s="17"/>
      <c r="AB631" s="16"/>
      <c r="AC631" s="11"/>
      <c r="AD631" s="17"/>
      <c r="AE631" s="16"/>
      <c r="AF631" s="11"/>
      <c r="AG631" s="17"/>
      <c r="AH631" s="229">
        <f t="shared" si="143"/>
        <v>32.518750000000004</v>
      </c>
      <c r="AI631" s="527"/>
      <c r="AJ631" s="17">
        <f t="shared" si="142"/>
        <v>0</v>
      </c>
    </row>
    <row r="632" spans="1:36" ht="12.75" customHeight="1">
      <c r="A632" s="319" t="s">
        <v>3624</v>
      </c>
      <c r="B632" s="13"/>
      <c r="C632" s="435" t="s">
        <v>3622</v>
      </c>
      <c r="D632" s="292"/>
      <c r="E632" s="292"/>
      <c r="F632" s="292"/>
      <c r="G632" s="292"/>
      <c r="H632" s="222"/>
      <c r="I632" s="222"/>
      <c r="J632" s="498"/>
      <c r="K632" s="498"/>
      <c r="L632" s="223"/>
      <c r="M632" s="223">
        <v>0</v>
      </c>
      <c r="N632" s="223">
        <v>33006</v>
      </c>
      <c r="O632" s="223">
        <v>33006</v>
      </c>
      <c r="P632" s="223">
        <v>33006</v>
      </c>
      <c r="Q632" s="293">
        <f t="shared" ref="Q632:Q695" si="148">(D632+P632+SUM(E632:O632)*2)/24</f>
        <v>6876.25</v>
      </c>
      <c r="R632" s="351"/>
      <c r="S632" s="309"/>
      <c r="T632" s="309"/>
      <c r="U632" s="895"/>
      <c r="V632" s="16"/>
      <c r="W632" s="11"/>
      <c r="X632" s="17"/>
      <c r="Y632" s="16"/>
      <c r="Z632" s="11"/>
      <c r="AA632" s="17"/>
      <c r="AB632" s="16"/>
      <c r="AC632" s="11"/>
      <c r="AD632" s="17"/>
      <c r="AE632" s="16"/>
      <c r="AF632" s="11"/>
      <c r="AG632" s="17"/>
      <c r="AH632" s="229">
        <f t="shared" si="143"/>
        <v>6876.25</v>
      </c>
      <c r="AI632" s="527"/>
      <c r="AJ632" s="17">
        <f t="shared" si="142"/>
        <v>0</v>
      </c>
    </row>
    <row r="633" spans="1:36" ht="12" customHeight="1">
      <c r="A633" s="319">
        <v>16504221</v>
      </c>
      <c r="B633" s="220"/>
      <c r="C633" s="287" t="s">
        <v>3452</v>
      </c>
      <c r="D633" s="292"/>
      <c r="E633" s="292"/>
      <c r="F633" s="292"/>
      <c r="G633" s="292">
        <v>216290</v>
      </c>
      <c r="H633" s="292">
        <v>215032.5</v>
      </c>
      <c r="I633" s="292">
        <v>213775</v>
      </c>
      <c r="J633" s="498">
        <v>212517.5</v>
      </c>
      <c r="K633" s="498">
        <v>211260</v>
      </c>
      <c r="L633" s="293">
        <v>210002.5</v>
      </c>
      <c r="M633" s="293">
        <v>208745</v>
      </c>
      <c r="N633" s="293">
        <v>207487.5</v>
      </c>
      <c r="O633" s="293">
        <v>206230</v>
      </c>
      <c r="P633" s="293">
        <v>204972.5</v>
      </c>
      <c r="Q633" s="293">
        <f t="shared" si="148"/>
        <v>166985.52083333334</v>
      </c>
      <c r="R633" s="351"/>
      <c r="S633" s="309"/>
      <c r="T633" s="309"/>
      <c r="U633" s="895"/>
      <c r="V633" s="16"/>
      <c r="W633" s="11"/>
      <c r="X633" s="17"/>
      <c r="Y633" s="16"/>
      <c r="Z633" s="11"/>
      <c r="AA633" s="17"/>
      <c r="AB633" s="16"/>
      <c r="AC633" s="11"/>
      <c r="AD633" s="17"/>
      <c r="AE633" s="16"/>
      <c r="AF633" s="11"/>
      <c r="AG633" s="17"/>
      <c r="AH633" s="229">
        <f t="shared" si="143"/>
        <v>166985.52083333334</v>
      </c>
      <c r="AI633" s="527"/>
      <c r="AJ633" s="17">
        <f t="shared" si="142"/>
        <v>0</v>
      </c>
    </row>
    <row r="634" spans="1:36" ht="13.2">
      <c r="A634" s="319">
        <v>16504223</v>
      </c>
      <c r="B634"/>
      <c r="C634" s="435" t="s">
        <v>3486</v>
      </c>
      <c r="D634" s="292"/>
      <c r="E634" s="292"/>
      <c r="F634" s="292"/>
      <c r="G634" s="292"/>
      <c r="H634" s="222">
        <v>0</v>
      </c>
      <c r="I634" s="222">
        <v>115903.28</v>
      </c>
      <c r="J634" s="498">
        <v>112494.36</v>
      </c>
      <c r="K634" s="498">
        <v>109085.44</v>
      </c>
      <c r="L634" s="223">
        <v>105676.52</v>
      </c>
      <c r="M634" s="223">
        <v>102267.6</v>
      </c>
      <c r="N634" s="223">
        <v>98858.68</v>
      </c>
      <c r="O634" s="223">
        <v>95449.76</v>
      </c>
      <c r="P634" s="223">
        <v>92040.84</v>
      </c>
      <c r="Q634" s="293">
        <f t="shared" si="148"/>
        <v>65479.671666666683</v>
      </c>
      <c r="R634" s="351"/>
      <c r="S634" s="309"/>
      <c r="T634" s="309"/>
      <c r="U634" s="895"/>
      <c r="V634" s="16"/>
      <c r="W634" s="11"/>
      <c r="X634" s="17"/>
      <c r="Y634" s="16"/>
      <c r="Z634" s="11"/>
      <c r="AA634" s="17"/>
      <c r="AB634" s="16"/>
      <c r="AC634" s="11"/>
      <c r="AD634" s="17"/>
      <c r="AE634" s="16"/>
      <c r="AF634" s="11"/>
      <c r="AG634" s="17"/>
      <c r="AH634" s="229">
        <f t="shared" si="143"/>
        <v>65479.671666666683</v>
      </c>
      <c r="AI634" s="527"/>
      <c r="AJ634" s="17">
        <f t="shared" si="142"/>
        <v>0</v>
      </c>
    </row>
    <row r="635" spans="1:36" ht="12" customHeight="1">
      <c r="A635" s="319">
        <v>16504231</v>
      </c>
      <c r="B635" s="220"/>
      <c r="C635" s="287" t="s">
        <v>3457</v>
      </c>
      <c r="D635" s="292"/>
      <c r="E635" s="292"/>
      <c r="F635" s="292"/>
      <c r="G635" s="292">
        <v>1104602.42</v>
      </c>
      <c r="H635" s="292">
        <v>1123937.6499999999</v>
      </c>
      <c r="I635" s="292">
        <v>1152940.5</v>
      </c>
      <c r="J635" s="498">
        <v>1164987.0900000001</v>
      </c>
      <c r="K635" s="498">
        <v>1164987.0900000001</v>
      </c>
      <c r="L635" s="293">
        <v>1164997.93</v>
      </c>
      <c r="M635" s="293">
        <v>1165008.77</v>
      </c>
      <c r="N635" s="293">
        <v>1196314.71</v>
      </c>
      <c r="O635" s="293">
        <v>1221285.3899999999</v>
      </c>
      <c r="P635" s="293">
        <v>0</v>
      </c>
      <c r="Q635" s="223">
        <f t="shared" si="148"/>
        <v>871588.46250000002</v>
      </c>
      <c r="R635" s="351"/>
      <c r="S635" s="309"/>
      <c r="T635" s="309"/>
      <c r="U635" s="895"/>
      <c r="V635" s="16"/>
      <c r="W635" s="11"/>
      <c r="X635" s="17"/>
      <c r="Y635" s="16"/>
      <c r="Z635" s="11"/>
      <c r="AA635" s="17"/>
      <c r="AB635" s="16"/>
      <c r="AC635" s="11"/>
      <c r="AD635" s="17"/>
      <c r="AE635" s="16"/>
      <c r="AF635" s="11"/>
      <c r="AG635" s="17"/>
      <c r="AH635" s="229">
        <f t="shared" si="143"/>
        <v>871588.46250000002</v>
      </c>
      <c r="AI635" s="527"/>
      <c r="AJ635" s="17">
        <f t="shared" si="142"/>
        <v>0</v>
      </c>
    </row>
    <row r="636" spans="1:36" ht="13.2">
      <c r="A636" s="319">
        <v>16504233</v>
      </c>
      <c r="B636"/>
      <c r="C636" s="435" t="s">
        <v>3472</v>
      </c>
      <c r="D636" s="292"/>
      <c r="E636" s="292"/>
      <c r="F636" s="292"/>
      <c r="G636" s="292"/>
      <c r="H636" s="222">
        <v>0</v>
      </c>
      <c r="I636" s="222">
        <v>1778732.11</v>
      </c>
      <c r="J636" s="498">
        <v>1697880.65</v>
      </c>
      <c r="K636" s="498">
        <v>1617029.19</v>
      </c>
      <c r="L636" s="223">
        <v>1536177.73</v>
      </c>
      <c r="M636" s="223">
        <v>1455326.27</v>
      </c>
      <c r="N636" s="223">
        <v>1374474.81</v>
      </c>
      <c r="O636" s="223">
        <v>1293623.3500000001</v>
      </c>
      <c r="P636" s="223">
        <v>1212771.8899999999</v>
      </c>
      <c r="Q636" s="293">
        <f t="shared" si="148"/>
        <v>946635.83791666664</v>
      </c>
      <c r="R636" s="351"/>
      <c r="S636" s="309"/>
      <c r="T636" s="309"/>
      <c r="U636" s="895"/>
      <c r="V636" s="16"/>
      <c r="W636" s="11"/>
      <c r="X636" s="17"/>
      <c r="Y636" s="16"/>
      <c r="Z636" s="11"/>
      <c r="AA636" s="17"/>
      <c r="AB636" s="16"/>
      <c r="AC636" s="11"/>
      <c r="AD636" s="17"/>
      <c r="AE636" s="16"/>
      <c r="AF636" s="11"/>
      <c r="AG636" s="17"/>
      <c r="AH636" s="229">
        <f t="shared" si="143"/>
        <v>946635.83791666664</v>
      </c>
      <c r="AI636" s="527"/>
      <c r="AJ636" s="17">
        <f t="shared" si="142"/>
        <v>0</v>
      </c>
    </row>
    <row r="637" spans="1:36" ht="12" customHeight="1">
      <c r="A637" s="319">
        <v>16504241</v>
      </c>
      <c r="B637" s="220"/>
      <c r="C637" s="287" t="s">
        <v>3458</v>
      </c>
      <c r="D637" s="292"/>
      <c r="E637" s="292"/>
      <c r="F637" s="292"/>
      <c r="G637" s="292">
        <v>2389736.15</v>
      </c>
      <c r="H637" s="292">
        <v>2431566.6800000002</v>
      </c>
      <c r="I637" s="292">
        <v>2494312.4700000002</v>
      </c>
      <c r="J637" s="498">
        <v>2520374.48</v>
      </c>
      <c r="K637" s="498">
        <v>2520374.48</v>
      </c>
      <c r="L637" s="293">
        <v>2520397.92</v>
      </c>
      <c r="M637" s="293">
        <v>2520421.36</v>
      </c>
      <c r="N637" s="293">
        <v>2588149.77</v>
      </c>
      <c r="O637" s="293">
        <v>2642172.21</v>
      </c>
      <c r="P637" s="293">
        <v>0</v>
      </c>
      <c r="Q637" s="223">
        <f t="shared" si="148"/>
        <v>1885625.4600000002</v>
      </c>
      <c r="R637" s="351"/>
      <c r="S637" s="309"/>
      <c r="T637" s="309"/>
      <c r="U637" s="895"/>
      <c r="V637" s="16"/>
      <c r="W637" s="11"/>
      <c r="X637" s="17"/>
      <c r="Y637" s="16"/>
      <c r="Z637" s="11"/>
      <c r="AA637" s="17"/>
      <c r="AB637" s="16"/>
      <c r="AC637" s="11"/>
      <c r="AD637" s="17"/>
      <c r="AE637" s="16"/>
      <c r="AF637" s="11"/>
      <c r="AG637" s="17"/>
      <c r="AH637" s="229">
        <f t="shared" si="143"/>
        <v>1885625.4600000002</v>
      </c>
      <c r="AI637" s="527"/>
      <c r="AJ637" s="17">
        <f t="shared" si="142"/>
        <v>0</v>
      </c>
    </row>
    <row r="638" spans="1:36" ht="12" customHeight="1">
      <c r="A638" s="319">
        <v>16504251</v>
      </c>
      <c r="B638" s="220"/>
      <c r="C638" s="287" t="s">
        <v>3459</v>
      </c>
      <c r="D638" s="292"/>
      <c r="E638" s="292"/>
      <c r="F638" s="292"/>
      <c r="G638" s="292">
        <v>2235412.33</v>
      </c>
      <c r="H638" s="292">
        <v>2254189.7599999998</v>
      </c>
      <c r="I638" s="292">
        <v>2282355.91</v>
      </c>
      <c r="J638" s="498">
        <v>2294054.96</v>
      </c>
      <c r="K638" s="498">
        <v>2294054.96</v>
      </c>
      <c r="L638" s="293">
        <v>2294065.4900000002</v>
      </c>
      <c r="M638" s="293">
        <v>2294076.02</v>
      </c>
      <c r="N638" s="293">
        <v>2324478.83</v>
      </c>
      <c r="O638" s="293">
        <v>2348729.12</v>
      </c>
      <c r="P638" s="293">
        <v>0</v>
      </c>
      <c r="Q638" s="293">
        <f t="shared" si="148"/>
        <v>1718451.4483333335</v>
      </c>
      <c r="R638" s="351"/>
      <c r="S638" s="309"/>
      <c r="T638" s="309"/>
      <c r="U638" s="895"/>
      <c r="V638" s="16"/>
      <c r="W638" s="11"/>
      <c r="X638" s="17"/>
      <c r="Y638" s="16"/>
      <c r="Z638" s="11"/>
      <c r="AA638" s="17"/>
      <c r="AB638" s="16"/>
      <c r="AC638" s="11"/>
      <c r="AD638" s="17"/>
      <c r="AE638" s="16"/>
      <c r="AF638" s="11"/>
      <c r="AG638" s="17"/>
      <c r="AH638" s="229">
        <f t="shared" si="143"/>
        <v>1718451.4483333335</v>
      </c>
      <c r="AI638" s="527"/>
      <c r="AJ638" s="17">
        <f t="shared" si="142"/>
        <v>0</v>
      </c>
    </row>
    <row r="639" spans="1:36" ht="12" customHeight="1">
      <c r="A639" s="319">
        <v>16504253</v>
      </c>
      <c r="B639" s="220"/>
      <c r="C639" s="287" t="s">
        <v>3423</v>
      </c>
      <c r="D639" s="292"/>
      <c r="E639" s="292"/>
      <c r="F639" s="292"/>
      <c r="G639" s="292">
        <v>12381.08</v>
      </c>
      <c r="H639" s="292">
        <v>8254.08</v>
      </c>
      <c r="I639" s="292">
        <v>4127.08</v>
      </c>
      <c r="J639" s="498">
        <v>0</v>
      </c>
      <c r="K639" s="498">
        <v>0</v>
      </c>
      <c r="L639" s="293">
        <v>0</v>
      </c>
      <c r="M639" s="293">
        <v>0</v>
      </c>
      <c r="N639" s="293">
        <v>0</v>
      </c>
      <c r="O639" s="293">
        <v>0</v>
      </c>
      <c r="P639" s="293">
        <v>0</v>
      </c>
      <c r="Q639" s="223">
        <f t="shared" si="148"/>
        <v>2063.52</v>
      </c>
      <c r="R639" s="351"/>
      <c r="S639" s="309"/>
      <c r="T639" s="309"/>
      <c r="U639" s="895"/>
      <c r="V639" s="16"/>
      <c r="W639" s="11"/>
      <c r="X639" s="17"/>
      <c r="Y639" s="16"/>
      <c r="Z639" s="11"/>
      <c r="AA639" s="17"/>
      <c r="AB639" s="16"/>
      <c r="AC639" s="11"/>
      <c r="AD639" s="17"/>
      <c r="AE639" s="16"/>
      <c r="AF639" s="11"/>
      <c r="AG639" s="17"/>
      <c r="AH639" s="229">
        <f t="shared" si="143"/>
        <v>2063.52</v>
      </c>
      <c r="AI639" s="527"/>
      <c r="AJ639" s="17">
        <f t="shared" si="142"/>
        <v>0</v>
      </c>
    </row>
    <row r="640" spans="1:36" ht="12" customHeight="1">
      <c r="A640" s="319">
        <v>16504261</v>
      </c>
      <c r="B640" s="220"/>
      <c r="C640" s="287" t="s">
        <v>3460</v>
      </c>
      <c r="D640" s="292"/>
      <c r="E640" s="292"/>
      <c r="F640" s="292"/>
      <c r="G640" s="292">
        <v>707595.04</v>
      </c>
      <c r="H640" s="292">
        <v>707595.04</v>
      </c>
      <c r="I640" s="292">
        <v>707595.04</v>
      </c>
      <c r="J640" s="498">
        <v>807693.68</v>
      </c>
      <c r="K640" s="498">
        <v>1113461.23</v>
      </c>
      <c r="L640" s="293">
        <v>1113461.23</v>
      </c>
      <c r="M640" s="293">
        <v>1113461.23</v>
      </c>
      <c r="N640" s="293">
        <v>1113461.23</v>
      </c>
      <c r="O640" s="293">
        <v>1113461.23</v>
      </c>
      <c r="P640" s="293">
        <v>0</v>
      </c>
      <c r="Q640" s="293">
        <f t="shared" si="148"/>
        <v>708148.74583333347</v>
      </c>
      <c r="R640" s="351"/>
      <c r="S640" s="309"/>
      <c r="T640" s="309"/>
      <c r="U640" s="895"/>
      <c r="V640" s="16"/>
      <c r="W640" s="11"/>
      <c r="X640" s="17"/>
      <c r="Y640" s="16"/>
      <c r="Z640" s="11"/>
      <c r="AA640" s="17"/>
      <c r="AB640" s="16"/>
      <c r="AC640" s="11"/>
      <c r="AD640" s="17"/>
      <c r="AE640" s="16"/>
      <c r="AF640" s="11"/>
      <c r="AG640" s="17"/>
      <c r="AH640" s="229">
        <f t="shared" si="143"/>
        <v>708148.74583333347</v>
      </c>
      <c r="AI640" s="527"/>
      <c r="AJ640" s="17">
        <f t="shared" si="142"/>
        <v>0</v>
      </c>
    </row>
    <row r="641" spans="1:36" ht="12.75" customHeight="1">
      <c r="A641" s="319">
        <v>16504271</v>
      </c>
      <c r="B641" s="220"/>
      <c r="C641" s="287" t="s">
        <v>3461</v>
      </c>
      <c r="D641" s="292"/>
      <c r="E641" s="292"/>
      <c r="F641" s="292"/>
      <c r="G641" s="292">
        <v>793364.16</v>
      </c>
      <c r="H641" s="292">
        <v>793364.16</v>
      </c>
      <c r="I641" s="292">
        <v>793364.16</v>
      </c>
      <c r="J641" s="498">
        <v>848308.52</v>
      </c>
      <c r="K641" s="498">
        <v>1016145</v>
      </c>
      <c r="L641" s="293">
        <v>1016145</v>
      </c>
      <c r="M641" s="293">
        <v>1016145</v>
      </c>
      <c r="N641" s="293">
        <v>1016145</v>
      </c>
      <c r="O641" s="293">
        <v>1016145</v>
      </c>
      <c r="P641" s="293">
        <v>0</v>
      </c>
      <c r="Q641" s="293">
        <f t="shared" si="148"/>
        <v>692427.16666666663</v>
      </c>
      <c r="R641" s="351"/>
      <c r="S641" s="309"/>
      <c r="T641" s="309"/>
      <c r="U641" s="895"/>
      <c r="V641" s="16"/>
      <c r="W641" s="11"/>
      <c r="X641" s="17"/>
      <c r="Y641" s="16"/>
      <c r="Z641" s="11"/>
      <c r="AA641" s="17"/>
      <c r="AB641" s="16"/>
      <c r="AC641" s="11"/>
      <c r="AD641" s="17"/>
      <c r="AE641" s="16"/>
      <c r="AF641" s="11"/>
      <c r="AG641" s="17"/>
      <c r="AH641" s="229">
        <f t="shared" si="143"/>
        <v>692427.16666666663</v>
      </c>
      <c r="AI641" s="527"/>
      <c r="AJ641" s="17">
        <f t="shared" si="142"/>
        <v>0</v>
      </c>
    </row>
    <row r="642" spans="1:36" ht="12.75" customHeight="1">
      <c r="A642" s="319">
        <v>16502463</v>
      </c>
      <c r="B642" s="220"/>
      <c r="C642" s="287" t="s">
        <v>3492</v>
      </c>
      <c r="D642" s="292"/>
      <c r="E642" s="292"/>
      <c r="F642" s="292"/>
      <c r="G642" s="292"/>
      <c r="H642" s="292"/>
      <c r="I642" s="292"/>
      <c r="J642" s="498">
        <v>169907.38</v>
      </c>
      <c r="K642" s="498">
        <v>169907.38</v>
      </c>
      <c r="L642" s="293">
        <v>169907.38</v>
      </c>
      <c r="M642" s="293">
        <v>169907.38</v>
      </c>
      <c r="N642" s="293">
        <v>169907.38</v>
      </c>
      <c r="O642" s="293">
        <v>169907.38</v>
      </c>
      <c r="P642" s="293">
        <v>169907.38</v>
      </c>
      <c r="Q642" s="293">
        <f t="shared" si="148"/>
        <v>92033.164166666669</v>
      </c>
      <c r="R642" s="351"/>
      <c r="S642" s="309"/>
      <c r="T642" s="309"/>
      <c r="U642" s="895"/>
      <c r="V642" s="16"/>
      <c r="W642" s="11"/>
      <c r="X642" s="17"/>
      <c r="Y642" s="16"/>
      <c r="Z642" s="11"/>
      <c r="AA642" s="17"/>
      <c r="AB642" s="16"/>
      <c r="AC642" s="11"/>
      <c r="AD642" s="17"/>
      <c r="AE642" s="16"/>
      <c r="AF642" s="11"/>
      <c r="AG642" s="17"/>
      <c r="AH642" s="229">
        <f t="shared" ref="AH642:AH650" si="149">Q642</f>
        <v>92033.164166666669</v>
      </c>
      <c r="AI642" s="527"/>
      <c r="AJ642" s="17">
        <f t="shared" si="142"/>
        <v>0</v>
      </c>
    </row>
    <row r="643" spans="1:36" ht="12.75" customHeight="1">
      <c r="A643" s="319">
        <v>16504273</v>
      </c>
      <c r="B643" s="220"/>
      <c r="C643" s="287" t="s">
        <v>3493</v>
      </c>
      <c r="D643" s="292"/>
      <c r="E643" s="292"/>
      <c r="F643" s="292"/>
      <c r="G643" s="292"/>
      <c r="H643" s="292"/>
      <c r="I643" s="292"/>
      <c r="J643" s="498">
        <v>325655.81</v>
      </c>
      <c r="K643" s="498">
        <v>311496.86</v>
      </c>
      <c r="L643" s="293">
        <v>297337.90999999997</v>
      </c>
      <c r="M643" s="293">
        <v>283178.96000000002</v>
      </c>
      <c r="N643" s="293">
        <v>269020.01</v>
      </c>
      <c r="O643" s="293">
        <v>254861.06</v>
      </c>
      <c r="P643" s="293">
        <v>240702.11</v>
      </c>
      <c r="Q643" s="293">
        <f t="shared" si="148"/>
        <v>155158.47208333333</v>
      </c>
      <c r="R643" s="351"/>
      <c r="S643" s="309"/>
      <c r="T643" s="309"/>
      <c r="U643" s="895"/>
      <c r="V643" s="16"/>
      <c r="W643" s="11"/>
      <c r="X643" s="17"/>
      <c r="Y643" s="16"/>
      <c r="Z643" s="11"/>
      <c r="AA643" s="17"/>
      <c r="AB643" s="16"/>
      <c r="AC643" s="11"/>
      <c r="AD643" s="17"/>
      <c r="AE643" s="16"/>
      <c r="AF643" s="11"/>
      <c r="AG643" s="17"/>
      <c r="AH643" s="229">
        <f t="shared" si="149"/>
        <v>155158.47208333333</v>
      </c>
      <c r="AI643" s="527"/>
      <c r="AJ643" s="17">
        <f t="shared" si="142"/>
        <v>0</v>
      </c>
    </row>
    <row r="644" spans="1:36" ht="12.75" customHeight="1">
      <c r="A644" s="319" t="s">
        <v>3650</v>
      </c>
      <c r="B644" s="220"/>
      <c r="C644" s="287" t="s">
        <v>3632</v>
      </c>
      <c r="D644" s="292"/>
      <c r="E644" s="292"/>
      <c r="F644" s="292"/>
      <c r="G644" s="292"/>
      <c r="H644" s="292"/>
      <c r="I644" s="292"/>
      <c r="J644" s="498"/>
      <c r="K644" s="498"/>
      <c r="L644" s="293"/>
      <c r="M644" s="293"/>
      <c r="N644" s="293"/>
      <c r="O644" s="293"/>
      <c r="P644" s="293">
        <v>135925.82</v>
      </c>
      <c r="Q644" s="293">
        <f t="shared" si="148"/>
        <v>5663.5758333333333</v>
      </c>
      <c r="R644" s="351"/>
      <c r="S644" s="309"/>
      <c r="T644" s="309"/>
      <c r="U644" s="895"/>
      <c r="V644" s="16"/>
      <c r="W644" s="11"/>
      <c r="X644" s="17"/>
      <c r="Y644" s="16"/>
      <c r="Z644" s="11"/>
      <c r="AA644" s="17"/>
      <c r="AB644" s="16"/>
      <c r="AC644" s="11"/>
      <c r="AD644" s="17"/>
      <c r="AE644" s="16"/>
      <c r="AF644" s="11"/>
      <c r="AG644" s="17"/>
      <c r="AH644" s="229">
        <f t="shared" si="149"/>
        <v>5663.5758333333333</v>
      </c>
      <c r="AI644" s="527"/>
      <c r="AJ644" s="17">
        <f t="shared" si="142"/>
        <v>0</v>
      </c>
    </row>
    <row r="645" spans="1:36" ht="12" customHeight="1">
      <c r="A645" s="319">
        <v>16580001</v>
      </c>
      <c r="B645" s="220"/>
      <c r="C645" s="287" t="s">
        <v>3462</v>
      </c>
      <c r="D645" s="292"/>
      <c r="E645" s="292"/>
      <c r="F645" s="292"/>
      <c r="G645" s="292">
        <v>-7556836.0999999996</v>
      </c>
      <c r="H645" s="292">
        <v>-7556836.0999999996</v>
      </c>
      <c r="I645" s="292">
        <v>-7556836.0999999996</v>
      </c>
      <c r="J645" s="498">
        <v>-7955331.4299999997</v>
      </c>
      <c r="K645" s="498">
        <v>-7955331.4299999997</v>
      </c>
      <c r="L645" s="293">
        <v>-7955331.4299999997</v>
      </c>
      <c r="M645" s="293">
        <v>-8422811.7799999993</v>
      </c>
      <c r="N645" s="293">
        <v>-8422811.7799999993</v>
      </c>
      <c r="O645" s="293">
        <v>-8422811.7799999993</v>
      </c>
      <c r="P645" s="293">
        <v>-416850.43</v>
      </c>
      <c r="Q645" s="293">
        <f t="shared" si="148"/>
        <v>-6001113.595416666</v>
      </c>
      <c r="R645" s="351"/>
      <c r="S645" s="309"/>
      <c r="T645" s="309"/>
      <c r="U645" s="895"/>
      <c r="V645" s="16"/>
      <c r="W645" s="11"/>
      <c r="X645" s="17"/>
      <c r="Y645" s="16"/>
      <c r="Z645" s="11"/>
      <c r="AA645" s="17"/>
      <c r="AB645" s="16"/>
      <c r="AC645" s="11"/>
      <c r="AD645" s="17"/>
      <c r="AE645" s="16"/>
      <c r="AF645" s="11"/>
      <c r="AG645" s="17"/>
      <c r="AH645" s="229">
        <f t="shared" si="149"/>
        <v>-6001113.595416666</v>
      </c>
      <c r="AI645" s="527"/>
      <c r="AJ645" s="17">
        <f t="shared" si="142"/>
        <v>0</v>
      </c>
    </row>
    <row r="646" spans="1:36" ht="12" customHeight="1">
      <c r="A646" s="319">
        <v>16580002</v>
      </c>
      <c r="B646" s="220"/>
      <c r="C646" s="287" t="s">
        <v>3463</v>
      </c>
      <c r="D646" s="292"/>
      <c r="E646" s="292"/>
      <c r="F646" s="292"/>
      <c r="G646" s="292">
        <v>-1611750</v>
      </c>
      <c r="H646" s="292">
        <v>-1611750</v>
      </c>
      <c r="I646" s="292">
        <v>-1611750</v>
      </c>
      <c r="J646" s="498">
        <v>-1218112.5</v>
      </c>
      <c r="K646" s="498">
        <v>-1218112.5</v>
      </c>
      <c r="L646" s="293">
        <v>-1218112.5</v>
      </c>
      <c r="M646" s="293">
        <v>-870037.5</v>
      </c>
      <c r="N646" s="293">
        <v>-870037.5</v>
      </c>
      <c r="O646" s="293">
        <v>-870037.5</v>
      </c>
      <c r="P646" s="293">
        <v>-518137.5</v>
      </c>
      <c r="Q646" s="293">
        <f t="shared" si="148"/>
        <v>-946564.0625</v>
      </c>
      <c r="R646" s="351"/>
      <c r="S646" s="309"/>
      <c r="T646" s="309"/>
      <c r="U646" s="895"/>
      <c r="V646" s="16"/>
      <c r="W646" s="11"/>
      <c r="X646" s="17"/>
      <c r="Y646" s="16"/>
      <c r="Z646" s="11"/>
      <c r="AA646" s="17"/>
      <c r="AB646" s="16"/>
      <c r="AC646" s="11"/>
      <c r="AD646" s="17"/>
      <c r="AE646" s="16"/>
      <c r="AF646" s="11"/>
      <c r="AG646" s="17"/>
      <c r="AH646" s="229">
        <f t="shared" si="149"/>
        <v>-946564.0625</v>
      </c>
      <c r="AI646" s="527"/>
      <c r="AJ646" s="17">
        <f t="shared" si="142"/>
        <v>0</v>
      </c>
    </row>
    <row r="647" spans="1:36" ht="12" customHeight="1">
      <c r="A647" s="319">
        <v>16580003</v>
      </c>
      <c r="B647" s="220"/>
      <c r="C647" s="287" t="s">
        <v>3464</v>
      </c>
      <c r="D647" s="292"/>
      <c r="E647" s="292"/>
      <c r="F647" s="292"/>
      <c r="G647" s="292">
        <v>-532085.76000000001</v>
      </c>
      <c r="H647" s="292">
        <v>-532085.76000000001</v>
      </c>
      <c r="I647" s="292">
        <v>-532085.76000000001</v>
      </c>
      <c r="J647" s="498">
        <v>-2590089.71</v>
      </c>
      <c r="K647" s="498">
        <v>-2590089.71</v>
      </c>
      <c r="L647" s="293">
        <v>-2590089.71</v>
      </c>
      <c r="M647" s="293">
        <v>-2626305.9300000002</v>
      </c>
      <c r="N647" s="293">
        <v>-2626305.9300000002</v>
      </c>
      <c r="O647" s="293">
        <v>-2626305.9300000002</v>
      </c>
      <c r="P647" s="293">
        <v>-2364097.9700000002</v>
      </c>
      <c r="Q647" s="293">
        <f t="shared" si="148"/>
        <v>-1535624.4320833331</v>
      </c>
      <c r="R647" s="351"/>
      <c r="S647" s="309"/>
      <c r="T647" s="309"/>
      <c r="U647" s="895"/>
      <c r="V647" s="16"/>
      <c r="W647" s="11"/>
      <c r="X647" s="17"/>
      <c r="Y647" s="16"/>
      <c r="Z647" s="11"/>
      <c r="AA647" s="17"/>
      <c r="AB647" s="16"/>
      <c r="AC647" s="11"/>
      <c r="AD647" s="17"/>
      <c r="AE647" s="16"/>
      <c r="AF647" s="11"/>
      <c r="AG647" s="17"/>
      <c r="AH647" s="229">
        <f t="shared" si="149"/>
        <v>-1535624.4320833331</v>
      </c>
      <c r="AI647" s="527"/>
      <c r="AJ647" s="17">
        <f t="shared" si="142"/>
        <v>0</v>
      </c>
    </row>
    <row r="648" spans="1:36" ht="12" customHeight="1">
      <c r="A648" s="319">
        <v>16590001</v>
      </c>
      <c r="B648" s="220"/>
      <c r="C648" s="287" t="s">
        <v>3462</v>
      </c>
      <c r="D648" s="292"/>
      <c r="E648" s="292"/>
      <c r="F648" s="292"/>
      <c r="G648" s="292">
        <v>7556836.0999999996</v>
      </c>
      <c r="H648" s="292">
        <v>7556836.0999999996</v>
      </c>
      <c r="I648" s="292">
        <v>7556836.0999999996</v>
      </c>
      <c r="J648" s="498">
        <v>7955331.4299999997</v>
      </c>
      <c r="K648" s="498">
        <v>7955331.4299999997</v>
      </c>
      <c r="L648" s="293">
        <v>7955331.4299999997</v>
      </c>
      <c r="M648" s="293">
        <v>8422811.7799999993</v>
      </c>
      <c r="N648" s="293">
        <v>8422811.7799999993</v>
      </c>
      <c r="O648" s="293">
        <v>8422811.7799999993</v>
      </c>
      <c r="P648" s="293">
        <v>416850.43</v>
      </c>
      <c r="Q648" s="293">
        <f t="shared" si="148"/>
        <v>6001113.595416666</v>
      </c>
      <c r="R648" s="351"/>
      <c r="S648" s="309"/>
      <c r="T648" s="309"/>
      <c r="U648" s="895"/>
      <c r="V648" s="16"/>
      <c r="W648" s="11"/>
      <c r="X648" s="17"/>
      <c r="Y648" s="16"/>
      <c r="Z648" s="11"/>
      <c r="AA648" s="17"/>
      <c r="AB648" s="16"/>
      <c r="AC648" s="11"/>
      <c r="AD648" s="17"/>
      <c r="AE648" s="16"/>
      <c r="AF648" s="11"/>
      <c r="AG648" s="17"/>
      <c r="AH648" s="229">
        <f t="shared" si="149"/>
        <v>6001113.595416666</v>
      </c>
      <c r="AI648" s="527"/>
      <c r="AJ648" s="17">
        <f t="shared" si="142"/>
        <v>0</v>
      </c>
    </row>
    <row r="649" spans="1:36" ht="12" customHeight="1">
      <c r="A649" s="319">
        <v>16590002</v>
      </c>
      <c r="B649" s="220"/>
      <c r="C649" s="287" t="s">
        <v>3465</v>
      </c>
      <c r="D649" s="292"/>
      <c r="E649" s="292"/>
      <c r="F649" s="292"/>
      <c r="G649" s="292">
        <v>1611750</v>
      </c>
      <c r="H649" s="292">
        <v>1611750</v>
      </c>
      <c r="I649" s="292">
        <v>1611750</v>
      </c>
      <c r="J649" s="498">
        <v>1218112.5</v>
      </c>
      <c r="K649" s="498">
        <v>1218112.5</v>
      </c>
      <c r="L649" s="293">
        <v>1218112.5</v>
      </c>
      <c r="M649" s="293">
        <v>870037.5</v>
      </c>
      <c r="N649" s="293">
        <v>870037.5</v>
      </c>
      <c r="O649" s="293">
        <v>870037.5</v>
      </c>
      <c r="P649" s="293">
        <v>518137.5</v>
      </c>
      <c r="Q649" s="293">
        <f t="shared" si="148"/>
        <v>946564.0625</v>
      </c>
      <c r="R649" s="351"/>
      <c r="S649" s="309"/>
      <c r="T649" s="309"/>
      <c r="U649" s="895"/>
      <c r="V649" s="16"/>
      <c r="W649" s="11"/>
      <c r="X649" s="17"/>
      <c r="Y649" s="16"/>
      <c r="Z649" s="11"/>
      <c r="AA649" s="17"/>
      <c r="AB649" s="16"/>
      <c r="AC649" s="11"/>
      <c r="AD649" s="17"/>
      <c r="AE649" s="16"/>
      <c r="AF649" s="11"/>
      <c r="AG649" s="17"/>
      <c r="AH649" s="229">
        <f t="shared" si="149"/>
        <v>946564.0625</v>
      </c>
      <c r="AI649" s="527"/>
      <c r="AJ649" s="17">
        <f t="shared" si="142"/>
        <v>0</v>
      </c>
    </row>
    <row r="650" spans="1:36" ht="12" customHeight="1">
      <c r="A650" s="319">
        <v>16590003</v>
      </c>
      <c r="B650" s="220"/>
      <c r="C650" s="287" t="s">
        <v>3464</v>
      </c>
      <c r="D650" s="292"/>
      <c r="E650" s="292"/>
      <c r="F650" s="292"/>
      <c r="G650" s="292">
        <v>532085.76000000001</v>
      </c>
      <c r="H650" s="292">
        <v>532085.76000000001</v>
      </c>
      <c r="I650" s="292">
        <v>532085.76000000001</v>
      </c>
      <c r="J650" s="498">
        <v>2590089.71</v>
      </c>
      <c r="K650" s="498">
        <v>2590089.71</v>
      </c>
      <c r="L650" s="293">
        <v>2590089.71</v>
      </c>
      <c r="M650" s="293">
        <v>2626305.9300000002</v>
      </c>
      <c r="N650" s="293">
        <v>2626305.9300000002</v>
      </c>
      <c r="O650" s="293">
        <v>2626305.9300000002</v>
      </c>
      <c r="P650" s="293">
        <v>2364097.9700000002</v>
      </c>
      <c r="Q650" s="293">
        <f t="shared" si="148"/>
        <v>1535624.4320833331</v>
      </c>
      <c r="R650" s="351"/>
      <c r="S650" s="309"/>
      <c r="T650" s="309"/>
      <c r="U650" s="895"/>
      <c r="V650" s="16"/>
      <c r="W650" s="11"/>
      <c r="X650" s="17"/>
      <c r="Y650" s="16"/>
      <c r="Z650" s="11"/>
      <c r="AA650" s="17"/>
      <c r="AB650" s="16"/>
      <c r="AC650" s="11"/>
      <c r="AD650" s="17"/>
      <c r="AE650" s="16"/>
      <c r="AF650" s="11"/>
      <c r="AG650" s="17"/>
      <c r="AH650" s="229">
        <f t="shared" si="149"/>
        <v>1535624.4320833331</v>
      </c>
      <c r="AI650" s="527"/>
      <c r="AJ650" s="17">
        <f t="shared" si="142"/>
        <v>0</v>
      </c>
    </row>
    <row r="651" spans="1:36" ht="11.25" customHeight="1">
      <c r="A651" s="219">
        <v>16599011</v>
      </c>
      <c r="B651" s="220"/>
      <c r="C651" s="287" t="s">
        <v>1844</v>
      </c>
      <c r="D651" s="222">
        <v>0</v>
      </c>
      <c r="E651" s="222">
        <v>0</v>
      </c>
      <c r="F651" s="222">
        <v>0</v>
      </c>
      <c r="G651" s="222">
        <v>0</v>
      </c>
      <c r="H651" s="222">
        <v>0</v>
      </c>
      <c r="I651" s="222">
        <v>0</v>
      </c>
      <c r="J651" s="498">
        <v>0</v>
      </c>
      <c r="K651" s="498">
        <v>0</v>
      </c>
      <c r="L651" s="223">
        <v>0</v>
      </c>
      <c r="M651" s="223">
        <v>0</v>
      </c>
      <c r="N651" s="223">
        <v>0</v>
      </c>
      <c r="O651" s="223">
        <v>0</v>
      </c>
      <c r="P651" s="223">
        <v>0</v>
      </c>
      <c r="Q651" s="293">
        <f t="shared" si="148"/>
        <v>0</v>
      </c>
      <c r="R651" s="351" t="s">
        <v>142</v>
      </c>
      <c r="S651" s="309"/>
      <c r="T651" s="309" t="s">
        <v>877</v>
      </c>
      <c r="U651" s="895"/>
      <c r="V651" s="16">
        <v>0</v>
      </c>
      <c r="W651" s="11">
        <v>0</v>
      </c>
      <c r="X651" s="17">
        <v>0</v>
      </c>
      <c r="Y651" s="16">
        <f>Q651</f>
        <v>0</v>
      </c>
      <c r="Z651" s="11"/>
      <c r="AA651" s="17">
        <f>Q651</f>
        <v>0</v>
      </c>
      <c r="AB651" s="16"/>
      <c r="AC651" s="11">
        <v>0</v>
      </c>
      <c r="AD651" s="17">
        <f t="shared" si="117"/>
        <v>0</v>
      </c>
      <c r="AE651" s="16"/>
      <c r="AF651" s="11"/>
      <c r="AG651" s="17"/>
      <c r="AH651" s="225"/>
      <c r="AI651" s="527"/>
      <c r="AJ651" s="16">
        <f t="shared" si="142"/>
        <v>0</v>
      </c>
    </row>
    <row r="652" spans="1:36" ht="11.25" customHeight="1">
      <c r="A652" s="219">
        <v>17100093</v>
      </c>
      <c r="B652" s="220"/>
      <c r="C652" s="287" t="s">
        <v>1939</v>
      </c>
      <c r="D652" s="222">
        <v>0</v>
      </c>
      <c r="E652" s="222">
        <v>0</v>
      </c>
      <c r="F652" s="222">
        <v>0</v>
      </c>
      <c r="G652" s="222">
        <v>0</v>
      </c>
      <c r="H652" s="222">
        <v>0</v>
      </c>
      <c r="I652" s="222">
        <v>0</v>
      </c>
      <c r="J652" s="498">
        <v>0</v>
      </c>
      <c r="K652" s="498">
        <v>0</v>
      </c>
      <c r="L652" s="223">
        <v>0</v>
      </c>
      <c r="M652" s="223">
        <v>0</v>
      </c>
      <c r="N652" s="223">
        <v>0</v>
      </c>
      <c r="O652" s="223">
        <v>0</v>
      </c>
      <c r="P652" s="223">
        <v>0</v>
      </c>
      <c r="Q652" s="293">
        <f t="shared" si="148"/>
        <v>0</v>
      </c>
      <c r="R652" s="351"/>
      <c r="S652" s="309"/>
      <c r="T652" s="309" t="s">
        <v>1120</v>
      </c>
      <c r="U652" s="895"/>
      <c r="V652" s="16">
        <v>0</v>
      </c>
      <c r="W652" s="11">
        <v>0</v>
      </c>
      <c r="X652" s="17">
        <v>0</v>
      </c>
      <c r="Y652" s="16"/>
      <c r="Z652" s="11"/>
      <c r="AA652" s="17"/>
      <c r="AB652" s="16"/>
      <c r="AC652" s="11"/>
      <c r="AD652" s="17">
        <f t="shared" ref="AD652:AD676" si="150">SUM(AB652:AC652)</f>
        <v>0</v>
      </c>
      <c r="AE652" s="16">
        <f t="shared" ref="AE652:AG656" si="151">$Q652</f>
        <v>0</v>
      </c>
      <c r="AF652" s="11">
        <f t="shared" si="151"/>
        <v>0</v>
      </c>
      <c r="AG652" s="17">
        <f t="shared" si="151"/>
        <v>0</v>
      </c>
      <c r="AH652" s="225"/>
      <c r="AI652" s="527"/>
      <c r="AJ652" s="16">
        <f t="shared" si="142"/>
        <v>0</v>
      </c>
    </row>
    <row r="653" spans="1:36" ht="11.25" customHeight="1">
      <c r="A653" s="219">
        <v>17100103</v>
      </c>
      <c r="B653" s="220"/>
      <c r="C653" s="287" t="s">
        <v>639</v>
      </c>
      <c r="D653" s="222">
        <v>0</v>
      </c>
      <c r="E653" s="222">
        <v>0</v>
      </c>
      <c r="F653" s="222">
        <v>0</v>
      </c>
      <c r="G653" s="222">
        <v>0</v>
      </c>
      <c r="H653" s="222">
        <v>0</v>
      </c>
      <c r="I653" s="222">
        <v>0</v>
      </c>
      <c r="J653" s="498">
        <v>0</v>
      </c>
      <c r="K653" s="498">
        <v>0</v>
      </c>
      <c r="L653" s="223">
        <v>0</v>
      </c>
      <c r="M653" s="223">
        <v>0</v>
      </c>
      <c r="N653" s="223">
        <v>0</v>
      </c>
      <c r="O653" s="223">
        <v>0</v>
      </c>
      <c r="P653" s="223">
        <v>0</v>
      </c>
      <c r="Q653" s="293">
        <f t="shared" si="148"/>
        <v>0</v>
      </c>
      <c r="R653" s="351"/>
      <c r="S653" s="309"/>
      <c r="T653" s="309" t="s">
        <v>1120</v>
      </c>
      <c r="U653" s="895"/>
      <c r="V653" s="16">
        <v>0</v>
      </c>
      <c r="W653" s="11">
        <v>0</v>
      </c>
      <c r="X653" s="17">
        <v>0</v>
      </c>
      <c r="Y653" s="16"/>
      <c r="Z653" s="11"/>
      <c r="AA653" s="17"/>
      <c r="AB653" s="16"/>
      <c r="AC653" s="11"/>
      <c r="AD653" s="17">
        <f t="shared" si="150"/>
        <v>0</v>
      </c>
      <c r="AE653" s="16">
        <f t="shared" si="151"/>
        <v>0</v>
      </c>
      <c r="AF653" s="11">
        <f t="shared" si="151"/>
        <v>0</v>
      </c>
      <c r="AG653" s="17">
        <f t="shared" si="151"/>
        <v>0</v>
      </c>
      <c r="AH653" s="225"/>
      <c r="AI653" s="527"/>
      <c r="AJ653" s="16">
        <f t="shared" si="142"/>
        <v>0</v>
      </c>
    </row>
    <row r="654" spans="1:36" ht="11.25" customHeight="1">
      <c r="A654" s="219">
        <v>17100203</v>
      </c>
      <c r="B654" s="220"/>
      <c r="C654" s="287" t="s">
        <v>317</v>
      </c>
      <c r="D654" s="222">
        <v>0</v>
      </c>
      <c r="E654" s="222">
        <v>0</v>
      </c>
      <c r="F654" s="222">
        <v>0</v>
      </c>
      <c r="G654" s="222">
        <v>0</v>
      </c>
      <c r="H654" s="222">
        <v>0</v>
      </c>
      <c r="I654" s="222">
        <v>0</v>
      </c>
      <c r="J654" s="498">
        <v>0</v>
      </c>
      <c r="K654" s="498">
        <v>0</v>
      </c>
      <c r="L654" s="223">
        <v>0</v>
      </c>
      <c r="M654" s="223">
        <v>0</v>
      </c>
      <c r="N654" s="223">
        <v>0</v>
      </c>
      <c r="O654" s="223">
        <v>0</v>
      </c>
      <c r="P654" s="223">
        <v>0</v>
      </c>
      <c r="Q654" s="223">
        <f t="shared" si="148"/>
        <v>0</v>
      </c>
      <c r="R654" s="351"/>
      <c r="S654" s="309"/>
      <c r="T654" s="309" t="s">
        <v>1120</v>
      </c>
      <c r="U654" s="895"/>
      <c r="V654" s="16">
        <v>0</v>
      </c>
      <c r="W654" s="11">
        <v>0</v>
      </c>
      <c r="X654" s="17">
        <v>0</v>
      </c>
      <c r="Y654" s="16"/>
      <c r="Z654" s="11"/>
      <c r="AA654" s="17"/>
      <c r="AB654" s="16"/>
      <c r="AC654" s="11"/>
      <c r="AD654" s="17">
        <f t="shared" si="150"/>
        <v>0</v>
      </c>
      <c r="AE654" s="16">
        <f t="shared" si="151"/>
        <v>0</v>
      </c>
      <c r="AF654" s="11">
        <f t="shared" si="151"/>
        <v>0</v>
      </c>
      <c r="AG654" s="17">
        <f t="shared" si="151"/>
        <v>0</v>
      </c>
      <c r="AH654" s="225"/>
      <c r="AI654" s="527"/>
      <c r="AJ654" s="16">
        <f t="shared" si="142"/>
        <v>0</v>
      </c>
    </row>
    <row r="655" spans="1:36" ht="11.25" customHeight="1">
      <c r="A655" s="219">
        <v>17100303</v>
      </c>
      <c r="B655" s="220"/>
      <c r="C655" s="287" t="s">
        <v>942</v>
      </c>
      <c r="D655" s="222">
        <v>0</v>
      </c>
      <c r="E655" s="222">
        <v>0</v>
      </c>
      <c r="F655" s="222">
        <v>0</v>
      </c>
      <c r="G655" s="222">
        <v>0</v>
      </c>
      <c r="H655" s="222">
        <v>0</v>
      </c>
      <c r="I655" s="222">
        <v>0</v>
      </c>
      <c r="J655" s="498">
        <v>0</v>
      </c>
      <c r="K655" s="498">
        <v>0</v>
      </c>
      <c r="L655" s="223">
        <v>0</v>
      </c>
      <c r="M655" s="223">
        <v>0</v>
      </c>
      <c r="N655" s="223">
        <v>0</v>
      </c>
      <c r="O655" s="223">
        <v>0</v>
      </c>
      <c r="P655" s="223">
        <v>0</v>
      </c>
      <c r="Q655" s="223">
        <f t="shared" si="148"/>
        <v>0</v>
      </c>
      <c r="R655" s="351"/>
      <c r="S655" s="309"/>
      <c r="T655" s="309" t="s">
        <v>1120</v>
      </c>
      <c r="U655" s="895"/>
      <c r="V655" s="16">
        <v>0</v>
      </c>
      <c r="W655" s="11">
        <v>0</v>
      </c>
      <c r="X655" s="17">
        <v>0</v>
      </c>
      <c r="Y655" s="16"/>
      <c r="Z655" s="11"/>
      <c r="AA655" s="17"/>
      <c r="AB655" s="16"/>
      <c r="AC655" s="11"/>
      <c r="AD655" s="17">
        <f t="shared" si="150"/>
        <v>0</v>
      </c>
      <c r="AE655" s="16">
        <f t="shared" si="151"/>
        <v>0</v>
      </c>
      <c r="AF655" s="11">
        <f t="shared" si="151"/>
        <v>0</v>
      </c>
      <c r="AG655" s="17">
        <f t="shared" si="151"/>
        <v>0</v>
      </c>
      <c r="AH655" s="225"/>
      <c r="AI655" s="527"/>
      <c r="AJ655" s="16">
        <f t="shared" ref="AJ655:AJ718" si="152">Q655-X655-AA655-AD655-AG655-AH655</f>
        <v>0</v>
      </c>
    </row>
    <row r="656" spans="1:36" ht="11.25" customHeight="1">
      <c r="A656" s="219">
        <v>17100333</v>
      </c>
      <c r="B656" s="220"/>
      <c r="C656" s="287" t="s">
        <v>1841</v>
      </c>
      <c r="D656" s="222">
        <v>0</v>
      </c>
      <c r="E656" s="222">
        <v>0</v>
      </c>
      <c r="F656" s="222">
        <v>0</v>
      </c>
      <c r="G656" s="222">
        <v>0</v>
      </c>
      <c r="H656" s="222">
        <v>0</v>
      </c>
      <c r="I656" s="222">
        <v>0</v>
      </c>
      <c r="J656" s="498">
        <v>0</v>
      </c>
      <c r="K656" s="498">
        <v>0</v>
      </c>
      <c r="L656" s="223">
        <v>0</v>
      </c>
      <c r="M656" s="223">
        <v>0</v>
      </c>
      <c r="N656" s="223">
        <v>0</v>
      </c>
      <c r="O656" s="223">
        <v>0</v>
      </c>
      <c r="P656" s="223">
        <v>0</v>
      </c>
      <c r="Q656" s="223">
        <f t="shared" si="148"/>
        <v>0</v>
      </c>
      <c r="R656" s="351"/>
      <c r="S656" s="309"/>
      <c r="T656" s="309" t="s">
        <v>1120</v>
      </c>
      <c r="U656" s="895"/>
      <c r="V656" s="16">
        <v>0</v>
      </c>
      <c r="W656" s="11">
        <v>0</v>
      </c>
      <c r="X656" s="17">
        <v>0</v>
      </c>
      <c r="Y656" s="16"/>
      <c r="Z656" s="11"/>
      <c r="AA656" s="17"/>
      <c r="AB656" s="16"/>
      <c r="AC656" s="11"/>
      <c r="AD656" s="17">
        <f t="shared" si="150"/>
        <v>0</v>
      </c>
      <c r="AE656" s="16">
        <f t="shared" si="151"/>
        <v>0</v>
      </c>
      <c r="AF656" s="11">
        <f t="shared" si="151"/>
        <v>0</v>
      </c>
      <c r="AG656" s="17">
        <f t="shared" si="151"/>
        <v>0</v>
      </c>
      <c r="AH656" s="225"/>
      <c r="AI656" s="527"/>
      <c r="AJ656" s="16">
        <f t="shared" si="152"/>
        <v>0</v>
      </c>
    </row>
    <row r="657" spans="1:36" ht="11.25" customHeight="1">
      <c r="A657" s="219">
        <v>17300001</v>
      </c>
      <c r="B657" s="220"/>
      <c r="C657" s="287" t="s">
        <v>2491</v>
      </c>
      <c r="D657" s="222">
        <v>98951352.25</v>
      </c>
      <c r="E657" s="222">
        <v>111756419.16</v>
      </c>
      <c r="F657" s="222">
        <v>142104771.40000001</v>
      </c>
      <c r="G657" s="222">
        <v>148198369.47999999</v>
      </c>
      <c r="H657" s="222">
        <v>141522127.97999999</v>
      </c>
      <c r="I657" s="222">
        <v>121252101.88</v>
      </c>
      <c r="J657" s="498">
        <v>120444090.01000001</v>
      </c>
      <c r="K657" s="498">
        <v>101645307.7</v>
      </c>
      <c r="L657" s="223">
        <v>106834652.39</v>
      </c>
      <c r="M657" s="223">
        <v>102011325.04000001</v>
      </c>
      <c r="N657" s="223">
        <v>110577988.27</v>
      </c>
      <c r="O657" s="223">
        <v>107949955.48999999</v>
      </c>
      <c r="P657" s="223">
        <v>99871943.5</v>
      </c>
      <c r="Q657" s="223">
        <f t="shared" si="148"/>
        <v>117809063.05624999</v>
      </c>
      <c r="R657" s="351"/>
      <c r="S657" s="309"/>
      <c r="T657" s="309"/>
      <c r="U657" s="895"/>
      <c r="V657" s="16">
        <v>0</v>
      </c>
      <c r="W657" s="11">
        <v>0</v>
      </c>
      <c r="X657" s="17">
        <v>0</v>
      </c>
      <c r="Y657" s="16"/>
      <c r="Z657" s="11"/>
      <c r="AA657" s="17"/>
      <c r="AB657" s="16"/>
      <c r="AC657" s="11"/>
      <c r="AD657" s="17">
        <f t="shared" si="150"/>
        <v>0</v>
      </c>
      <c r="AE657" s="16">
        <v>0</v>
      </c>
      <c r="AF657" s="11">
        <v>0</v>
      </c>
      <c r="AG657" s="17">
        <v>0</v>
      </c>
      <c r="AH657" s="229">
        <f>Q657</f>
        <v>117809063.05624999</v>
      </c>
      <c r="AI657" s="527"/>
      <c r="AJ657" s="16">
        <f t="shared" si="152"/>
        <v>0</v>
      </c>
    </row>
    <row r="658" spans="1:36" ht="11.25" customHeight="1">
      <c r="A658" s="219">
        <v>17300002</v>
      </c>
      <c r="B658" s="220"/>
      <c r="C658" s="287" t="s">
        <v>1728</v>
      </c>
      <c r="D658" s="222">
        <v>28668535.77</v>
      </c>
      <c r="E658" s="222">
        <v>37005792.979999997</v>
      </c>
      <c r="F658" s="222">
        <v>61348127.350000001</v>
      </c>
      <c r="G658" s="222">
        <v>69075294.359999999</v>
      </c>
      <c r="H658" s="222">
        <v>57890534.479999997</v>
      </c>
      <c r="I658" s="222">
        <v>46386943.799999997</v>
      </c>
      <c r="J658" s="498">
        <v>44634346.530000001</v>
      </c>
      <c r="K658" s="498">
        <v>30302720.960000001</v>
      </c>
      <c r="L658" s="223">
        <v>28672290.129999999</v>
      </c>
      <c r="M658" s="223">
        <v>24229263.170000002</v>
      </c>
      <c r="N658" s="223">
        <v>23225641.41</v>
      </c>
      <c r="O658" s="223">
        <v>22342283.489999998</v>
      </c>
      <c r="P658" s="223">
        <v>26149228.760000002</v>
      </c>
      <c r="Q658" s="223">
        <f t="shared" si="148"/>
        <v>39376843.41041667</v>
      </c>
      <c r="R658" s="351"/>
      <c r="S658" s="309"/>
      <c r="T658" s="309"/>
      <c r="U658" s="895"/>
      <c r="V658" s="16">
        <v>0</v>
      </c>
      <c r="W658" s="11">
        <v>0</v>
      </c>
      <c r="X658" s="17">
        <v>0</v>
      </c>
      <c r="Y658" s="16"/>
      <c r="Z658" s="11"/>
      <c r="AA658" s="17"/>
      <c r="AB658" s="16"/>
      <c r="AC658" s="11"/>
      <c r="AD658" s="17">
        <f t="shared" si="150"/>
        <v>0</v>
      </c>
      <c r="AE658" s="16">
        <v>0</v>
      </c>
      <c r="AF658" s="11">
        <v>0</v>
      </c>
      <c r="AG658" s="17">
        <v>0</v>
      </c>
      <c r="AH658" s="229">
        <f>Q658</f>
        <v>39376843.41041667</v>
      </c>
      <c r="AI658" s="527"/>
      <c r="AJ658" s="16">
        <f t="shared" si="152"/>
        <v>0</v>
      </c>
    </row>
    <row r="659" spans="1:36" ht="11.25" customHeight="1">
      <c r="A659" s="219">
        <v>17300011</v>
      </c>
      <c r="B659" s="220"/>
      <c r="C659" s="287" t="s">
        <v>3510</v>
      </c>
      <c r="D659" s="222">
        <v>0</v>
      </c>
      <c r="E659" s="222">
        <v>0</v>
      </c>
      <c r="F659" s="222">
        <v>0</v>
      </c>
      <c r="G659" s="222">
        <v>0</v>
      </c>
      <c r="H659" s="222">
        <v>0</v>
      </c>
      <c r="I659" s="222">
        <v>0</v>
      </c>
      <c r="J659" s="498">
        <v>0</v>
      </c>
      <c r="K659" s="498">
        <v>0</v>
      </c>
      <c r="L659" s="223">
        <v>0</v>
      </c>
      <c r="M659" s="223">
        <v>0</v>
      </c>
      <c r="N659" s="223">
        <v>0</v>
      </c>
      <c r="O659" s="223">
        <v>0</v>
      </c>
      <c r="P659" s="223">
        <v>0</v>
      </c>
      <c r="Q659" s="223">
        <f t="shared" si="148"/>
        <v>0</v>
      </c>
      <c r="R659" s="351"/>
      <c r="S659" s="309"/>
      <c r="T659" s="309"/>
      <c r="U659" s="895"/>
      <c r="V659" s="16">
        <v>0</v>
      </c>
      <c r="W659" s="11">
        <v>0</v>
      </c>
      <c r="X659" s="17">
        <v>0</v>
      </c>
      <c r="Y659" s="16"/>
      <c r="Z659" s="11"/>
      <c r="AA659" s="17"/>
      <c r="AB659" s="16"/>
      <c r="AC659" s="11"/>
      <c r="AD659" s="17">
        <f t="shared" si="150"/>
        <v>0</v>
      </c>
      <c r="AE659" s="16">
        <v>0</v>
      </c>
      <c r="AF659" s="11">
        <v>0</v>
      </c>
      <c r="AG659" s="17">
        <v>0</v>
      </c>
      <c r="AH659" s="229">
        <f>Q659</f>
        <v>0</v>
      </c>
      <c r="AI659" s="527"/>
      <c r="AJ659" s="16">
        <f t="shared" si="152"/>
        <v>0</v>
      </c>
    </row>
    <row r="660" spans="1:36" ht="11.25" customHeight="1">
      <c r="A660" s="219">
        <v>17300061</v>
      </c>
      <c r="B660" s="220"/>
      <c r="C660" s="287" t="s">
        <v>831</v>
      </c>
      <c r="D660" s="222">
        <v>0</v>
      </c>
      <c r="E660" s="222">
        <v>0</v>
      </c>
      <c r="F660" s="222">
        <v>0</v>
      </c>
      <c r="G660" s="222">
        <v>0</v>
      </c>
      <c r="H660" s="222">
        <v>0</v>
      </c>
      <c r="I660" s="222">
        <v>0</v>
      </c>
      <c r="J660" s="498">
        <v>0</v>
      </c>
      <c r="K660" s="498">
        <v>0</v>
      </c>
      <c r="L660" s="223">
        <v>0</v>
      </c>
      <c r="M660" s="223">
        <v>0</v>
      </c>
      <c r="N660" s="223">
        <v>0</v>
      </c>
      <c r="O660" s="223">
        <v>0</v>
      </c>
      <c r="P660" s="223">
        <v>0</v>
      </c>
      <c r="Q660" s="223">
        <f t="shared" si="148"/>
        <v>0</v>
      </c>
      <c r="R660" s="351"/>
      <c r="S660" s="309"/>
      <c r="T660" s="309" t="s">
        <v>1120</v>
      </c>
      <c r="U660" s="895"/>
      <c r="V660" s="16">
        <v>0</v>
      </c>
      <c r="W660" s="11">
        <v>0</v>
      </c>
      <c r="X660" s="17">
        <v>0</v>
      </c>
      <c r="Y660" s="16"/>
      <c r="Z660" s="11"/>
      <c r="AA660" s="17"/>
      <c r="AB660" s="16"/>
      <c r="AC660" s="11"/>
      <c r="AD660" s="17">
        <f t="shared" si="150"/>
        <v>0</v>
      </c>
      <c r="AE660" s="16">
        <f t="shared" ref="AE660:AG661" si="153">$Q660</f>
        <v>0</v>
      </c>
      <c r="AF660" s="11">
        <f t="shared" si="153"/>
        <v>0</v>
      </c>
      <c r="AG660" s="17">
        <f t="shared" si="153"/>
        <v>0</v>
      </c>
      <c r="AH660" s="225"/>
      <c r="AI660" s="527"/>
      <c r="AJ660" s="16">
        <f t="shared" si="152"/>
        <v>0</v>
      </c>
    </row>
    <row r="661" spans="1:36" ht="11.25" customHeight="1">
      <c r="A661" s="219">
        <v>17300062</v>
      </c>
      <c r="B661" s="220"/>
      <c r="C661" s="287" t="s">
        <v>832</v>
      </c>
      <c r="D661" s="222">
        <v>0</v>
      </c>
      <c r="E661" s="222">
        <v>0</v>
      </c>
      <c r="F661" s="222">
        <v>0</v>
      </c>
      <c r="G661" s="222">
        <v>0</v>
      </c>
      <c r="H661" s="222">
        <v>0</v>
      </c>
      <c r="I661" s="222">
        <v>0</v>
      </c>
      <c r="J661" s="498">
        <v>0</v>
      </c>
      <c r="K661" s="498">
        <v>0</v>
      </c>
      <c r="L661" s="223">
        <v>0</v>
      </c>
      <c r="M661" s="223">
        <v>0</v>
      </c>
      <c r="N661" s="223">
        <v>0</v>
      </c>
      <c r="O661" s="223">
        <v>0</v>
      </c>
      <c r="P661" s="223">
        <v>0</v>
      </c>
      <c r="Q661" s="223">
        <f t="shared" si="148"/>
        <v>0</v>
      </c>
      <c r="R661" s="351"/>
      <c r="S661" s="309"/>
      <c r="T661" s="309" t="s">
        <v>1120</v>
      </c>
      <c r="U661" s="895"/>
      <c r="V661" s="16">
        <v>0</v>
      </c>
      <c r="W661" s="11">
        <v>0</v>
      </c>
      <c r="X661" s="17">
        <v>0</v>
      </c>
      <c r="Y661" s="16"/>
      <c r="Z661" s="11"/>
      <c r="AA661" s="17"/>
      <c r="AB661" s="16"/>
      <c r="AC661" s="11"/>
      <c r="AD661" s="17">
        <f t="shared" si="150"/>
        <v>0</v>
      </c>
      <c r="AE661" s="16">
        <f t="shared" si="153"/>
        <v>0</v>
      </c>
      <c r="AF661" s="11">
        <f t="shared" si="153"/>
        <v>0</v>
      </c>
      <c r="AG661" s="17">
        <f t="shared" si="153"/>
        <v>0</v>
      </c>
      <c r="AH661" s="225"/>
      <c r="AI661" s="527"/>
      <c r="AJ661" s="16">
        <f t="shared" si="152"/>
        <v>0</v>
      </c>
    </row>
    <row r="662" spans="1:36" ht="11.25" customHeight="1">
      <c r="A662" s="219">
        <v>17400001</v>
      </c>
      <c r="B662" s="220"/>
      <c r="C662" s="287" t="s">
        <v>1729</v>
      </c>
      <c r="D662" s="222">
        <v>22485722.829999998</v>
      </c>
      <c r="E662" s="222">
        <v>22485722.829999998</v>
      </c>
      <c r="F662" s="222">
        <v>12239505.779999999</v>
      </c>
      <c r="G662" s="222">
        <v>0</v>
      </c>
      <c r="H662" s="222">
        <v>0</v>
      </c>
      <c r="I662" s="222">
        <v>0</v>
      </c>
      <c r="J662" s="498">
        <v>0</v>
      </c>
      <c r="K662" s="498">
        <v>0</v>
      </c>
      <c r="L662" s="223">
        <v>0</v>
      </c>
      <c r="M662" s="223">
        <v>1801927.73</v>
      </c>
      <c r="N662" s="223">
        <v>9553632.6600000001</v>
      </c>
      <c r="O662" s="223">
        <v>17638349.969999999</v>
      </c>
      <c r="P662" s="223">
        <v>23302850.359999999</v>
      </c>
      <c r="Q662" s="223">
        <f t="shared" si="148"/>
        <v>7217785.4637500001</v>
      </c>
      <c r="R662" s="351"/>
      <c r="S662" s="309"/>
      <c r="T662" s="309"/>
      <c r="U662" s="895"/>
      <c r="V662" s="16">
        <v>0</v>
      </c>
      <c r="W662" s="11">
        <v>0</v>
      </c>
      <c r="X662" s="17">
        <v>0</v>
      </c>
      <c r="Y662" s="16"/>
      <c r="Z662" s="11"/>
      <c r="AA662" s="17"/>
      <c r="AB662" s="16"/>
      <c r="AC662" s="11"/>
      <c r="AD662" s="17">
        <f t="shared" si="150"/>
        <v>0</v>
      </c>
      <c r="AE662" s="16">
        <v>0</v>
      </c>
      <c r="AF662" s="11">
        <v>0</v>
      </c>
      <c r="AG662" s="17">
        <v>0</v>
      </c>
      <c r="AH662" s="229">
        <f>Q662</f>
        <v>7217785.4637500001</v>
      </c>
      <c r="AI662" s="527"/>
      <c r="AJ662" s="16">
        <f t="shared" si="152"/>
        <v>0</v>
      </c>
    </row>
    <row r="663" spans="1:36" ht="11.25" customHeight="1">
      <c r="A663" s="219">
        <v>17500001</v>
      </c>
      <c r="B663" s="220"/>
      <c r="C663" s="287" t="s">
        <v>2596</v>
      </c>
      <c r="D663" s="222">
        <v>13483248.550000001</v>
      </c>
      <c r="E663" s="222">
        <v>13921509.18</v>
      </c>
      <c r="F663" s="222">
        <v>17560217.710000001</v>
      </c>
      <c r="G663" s="222">
        <v>19050974.32</v>
      </c>
      <c r="H663" s="222">
        <v>23482308.140000001</v>
      </c>
      <c r="I663" s="222">
        <v>40647868.600000001</v>
      </c>
      <c r="J663" s="498">
        <v>33140735.530000001</v>
      </c>
      <c r="K663" s="498">
        <v>24472904.09</v>
      </c>
      <c r="L663" s="223">
        <v>22332930.52</v>
      </c>
      <c r="M663" s="223">
        <v>25480073.510000002</v>
      </c>
      <c r="N663" s="223">
        <v>19016011.780000001</v>
      </c>
      <c r="O663" s="223">
        <v>13948148.18</v>
      </c>
      <c r="P663" s="223">
        <v>9254174.0700000003</v>
      </c>
      <c r="Q663" s="223">
        <f t="shared" si="148"/>
        <v>22035199.405833334</v>
      </c>
      <c r="R663" s="351"/>
      <c r="S663" s="309"/>
      <c r="T663" s="309" t="s">
        <v>1120</v>
      </c>
      <c r="U663" s="895"/>
      <c r="V663" s="16">
        <v>0</v>
      </c>
      <c r="W663" s="11">
        <v>0</v>
      </c>
      <c r="X663" s="17">
        <v>0</v>
      </c>
      <c r="Y663" s="16"/>
      <c r="Z663" s="11"/>
      <c r="AA663" s="17"/>
      <c r="AB663" s="16"/>
      <c r="AC663" s="11"/>
      <c r="AD663" s="17">
        <f t="shared" si="150"/>
        <v>0</v>
      </c>
      <c r="AE663" s="16">
        <f t="shared" ref="AE663:AG689" si="154">$Q663</f>
        <v>22035199.405833334</v>
      </c>
      <c r="AF663" s="11">
        <f t="shared" si="154"/>
        <v>22035199.405833334</v>
      </c>
      <c r="AG663" s="17">
        <f t="shared" si="154"/>
        <v>22035199.405833334</v>
      </c>
      <c r="AH663" s="225"/>
      <c r="AI663" s="527"/>
      <c r="AJ663" s="16">
        <f t="shared" si="152"/>
        <v>0</v>
      </c>
    </row>
    <row r="664" spans="1:36" ht="11.25" customHeight="1">
      <c r="A664" s="219">
        <v>17500002</v>
      </c>
      <c r="B664" s="220"/>
      <c r="C664" s="287" t="s">
        <v>2586</v>
      </c>
      <c r="D664" s="222">
        <v>5288075.4400000004</v>
      </c>
      <c r="E664" s="222">
        <v>6119202.8499999996</v>
      </c>
      <c r="F664" s="222">
        <v>6185169.7300000004</v>
      </c>
      <c r="G664" s="222">
        <v>5367340.8099999996</v>
      </c>
      <c r="H664" s="222">
        <v>6437652.9000000004</v>
      </c>
      <c r="I664" s="222">
        <v>9100483.0800000001</v>
      </c>
      <c r="J664" s="498">
        <v>6433550.04</v>
      </c>
      <c r="K664" s="498">
        <v>5416993.6399999997</v>
      </c>
      <c r="L664" s="223">
        <v>6268899.25</v>
      </c>
      <c r="M664" s="223">
        <v>10775333.99</v>
      </c>
      <c r="N664" s="223">
        <v>9418024.7599999998</v>
      </c>
      <c r="O664" s="223">
        <v>7450892.8799999999</v>
      </c>
      <c r="P664" s="223">
        <v>5753463.5599999996</v>
      </c>
      <c r="Q664" s="223">
        <f t="shared" si="148"/>
        <v>7041192.7858333327</v>
      </c>
      <c r="R664" s="351"/>
      <c r="S664" s="309"/>
      <c r="T664" s="309" t="s">
        <v>1120</v>
      </c>
      <c r="U664" s="895"/>
      <c r="V664" s="16">
        <v>0</v>
      </c>
      <c r="W664" s="11">
        <v>0</v>
      </c>
      <c r="X664" s="17">
        <v>0</v>
      </c>
      <c r="Y664" s="16"/>
      <c r="Z664" s="11"/>
      <c r="AA664" s="17"/>
      <c r="AB664" s="16"/>
      <c r="AC664" s="11"/>
      <c r="AD664" s="17">
        <f t="shared" si="150"/>
        <v>0</v>
      </c>
      <c r="AE664" s="16">
        <f t="shared" si="154"/>
        <v>7041192.7858333327</v>
      </c>
      <c r="AF664" s="11">
        <f t="shared" si="154"/>
        <v>7041192.7858333327</v>
      </c>
      <c r="AG664" s="17">
        <f t="shared" si="154"/>
        <v>7041192.7858333327</v>
      </c>
      <c r="AH664" s="225"/>
      <c r="AI664" s="527"/>
      <c r="AJ664" s="16">
        <f t="shared" si="152"/>
        <v>0</v>
      </c>
    </row>
    <row r="665" spans="1:36" ht="11.25" customHeight="1">
      <c r="A665" s="219">
        <v>17500011</v>
      </c>
      <c r="B665" s="220"/>
      <c r="C665" s="287" t="s">
        <v>2597</v>
      </c>
      <c r="D665" s="222">
        <v>2432740.9900000002</v>
      </c>
      <c r="E665" s="222">
        <v>2348323.31</v>
      </c>
      <c r="F665" s="222">
        <v>3723680.14</v>
      </c>
      <c r="G665" s="222">
        <v>4392032.7</v>
      </c>
      <c r="H665" s="222">
        <v>5411661.6699999999</v>
      </c>
      <c r="I665" s="222">
        <v>9208007.3800000008</v>
      </c>
      <c r="J665" s="498">
        <v>6987729.0300000003</v>
      </c>
      <c r="K665" s="498">
        <v>4966959.3499999996</v>
      </c>
      <c r="L665" s="223">
        <v>5356506.13</v>
      </c>
      <c r="M665" s="223">
        <v>6177008.5199999996</v>
      </c>
      <c r="N665" s="223">
        <v>6867036</v>
      </c>
      <c r="O665" s="223">
        <v>4873860.78</v>
      </c>
      <c r="P665" s="223">
        <v>4214024.91</v>
      </c>
      <c r="Q665" s="223">
        <f t="shared" si="148"/>
        <v>5303015.663333334</v>
      </c>
      <c r="R665" s="351"/>
      <c r="S665" s="309"/>
      <c r="T665" s="309" t="s">
        <v>1120</v>
      </c>
      <c r="U665" s="895"/>
      <c r="V665" s="16">
        <v>0</v>
      </c>
      <c r="W665" s="11">
        <v>0</v>
      </c>
      <c r="X665" s="17">
        <v>0</v>
      </c>
      <c r="Y665" s="16"/>
      <c r="Z665" s="11"/>
      <c r="AA665" s="17"/>
      <c r="AB665" s="16"/>
      <c r="AC665" s="11"/>
      <c r="AD665" s="17">
        <f t="shared" si="150"/>
        <v>0</v>
      </c>
      <c r="AE665" s="16">
        <f t="shared" si="154"/>
        <v>5303015.663333334</v>
      </c>
      <c r="AF665" s="11">
        <f t="shared" si="154"/>
        <v>5303015.663333334</v>
      </c>
      <c r="AG665" s="17">
        <f t="shared" si="154"/>
        <v>5303015.663333334</v>
      </c>
      <c r="AH665" s="225"/>
      <c r="AI665" s="527"/>
      <c r="AJ665" s="16">
        <f t="shared" si="152"/>
        <v>0</v>
      </c>
    </row>
    <row r="666" spans="1:36" ht="11.25" customHeight="1">
      <c r="A666" s="219">
        <v>17500012</v>
      </c>
      <c r="B666" s="220"/>
      <c r="C666" s="287" t="s">
        <v>2588</v>
      </c>
      <c r="D666" s="222">
        <v>876590.69</v>
      </c>
      <c r="E666" s="222">
        <v>803325.47</v>
      </c>
      <c r="F666" s="222">
        <v>780232.38</v>
      </c>
      <c r="G666" s="222">
        <v>833440.85</v>
      </c>
      <c r="H666" s="222">
        <v>809310.61</v>
      </c>
      <c r="I666" s="222">
        <v>723933.54</v>
      </c>
      <c r="J666" s="498">
        <v>963361.94</v>
      </c>
      <c r="K666" s="498">
        <v>1590655.36</v>
      </c>
      <c r="L666" s="223">
        <v>1807145.13</v>
      </c>
      <c r="M666" s="223">
        <v>2605314.38</v>
      </c>
      <c r="N666" s="223">
        <v>2568588.5</v>
      </c>
      <c r="O666" s="223">
        <v>1741319</v>
      </c>
      <c r="P666" s="223">
        <v>1194650.71</v>
      </c>
      <c r="Q666" s="223">
        <f t="shared" si="148"/>
        <v>1355187.3216666665</v>
      </c>
      <c r="R666" s="351"/>
      <c r="S666" s="309"/>
      <c r="T666" s="309" t="s">
        <v>1120</v>
      </c>
      <c r="U666" s="895"/>
      <c r="V666" s="16">
        <v>0</v>
      </c>
      <c r="W666" s="11">
        <v>0</v>
      </c>
      <c r="X666" s="17">
        <v>0</v>
      </c>
      <c r="Y666" s="16"/>
      <c r="Z666" s="11"/>
      <c r="AA666" s="17"/>
      <c r="AB666" s="16"/>
      <c r="AC666" s="11"/>
      <c r="AD666" s="17">
        <f t="shared" si="150"/>
        <v>0</v>
      </c>
      <c r="AE666" s="16">
        <f t="shared" si="154"/>
        <v>1355187.3216666665</v>
      </c>
      <c r="AF666" s="11">
        <f t="shared" si="154"/>
        <v>1355187.3216666665</v>
      </c>
      <c r="AG666" s="17">
        <f t="shared" si="154"/>
        <v>1355187.3216666665</v>
      </c>
      <c r="AH666" s="225"/>
      <c r="AI666" s="527"/>
      <c r="AJ666" s="16">
        <f t="shared" si="152"/>
        <v>0</v>
      </c>
    </row>
    <row r="667" spans="1:36" ht="11.25" customHeight="1">
      <c r="A667" s="219">
        <v>17500021</v>
      </c>
      <c r="B667" s="220"/>
      <c r="C667" s="287" t="s">
        <v>864</v>
      </c>
      <c r="D667" s="222">
        <v>0</v>
      </c>
      <c r="E667" s="222">
        <v>0</v>
      </c>
      <c r="F667" s="222">
        <v>0</v>
      </c>
      <c r="G667" s="222">
        <v>0</v>
      </c>
      <c r="H667" s="222">
        <v>0</v>
      </c>
      <c r="I667" s="222">
        <v>0</v>
      </c>
      <c r="J667" s="498">
        <v>0</v>
      </c>
      <c r="K667" s="498">
        <v>0</v>
      </c>
      <c r="L667" s="223">
        <v>0</v>
      </c>
      <c r="M667" s="223">
        <v>0</v>
      </c>
      <c r="N667" s="223">
        <v>0</v>
      </c>
      <c r="O667" s="223">
        <v>0</v>
      </c>
      <c r="P667" s="223">
        <v>0</v>
      </c>
      <c r="Q667" s="223">
        <f t="shared" si="148"/>
        <v>0</v>
      </c>
      <c r="R667" s="351"/>
      <c r="S667" s="309"/>
      <c r="T667" s="309" t="s">
        <v>1120</v>
      </c>
      <c r="U667" s="895"/>
      <c r="V667" s="16">
        <v>0</v>
      </c>
      <c r="W667" s="11">
        <v>0</v>
      </c>
      <c r="X667" s="17">
        <v>0</v>
      </c>
      <c r="Y667" s="16"/>
      <c r="Z667" s="11"/>
      <c r="AA667" s="17"/>
      <c r="AB667" s="16"/>
      <c r="AC667" s="11"/>
      <c r="AD667" s="17">
        <f t="shared" si="150"/>
        <v>0</v>
      </c>
      <c r="AE667" s="16">
        <f t="shared" si="154"/>
        <v>0</v>
      </c>
      <c r="AF667" s="11">
        <f t="shared" si="154"/>
        <v>0</v>
      </c>
      <c r="AG667" s="17">
        <f t="shared" si="154"/>
        <v>0</v>
      </c>
      <c r="AH667" s="225"/>
      <c r="AI667" s="527"/>
      <c r="AJ667" s="16">
        <f t="shared" si="152"/>
        <v>0</v>
      </c>
    </row>
    <row r="668" spans="1:36" ht="11.25" customHeight="1">
      <c r="A668" s="219">
        <v>17500022</v>
      </c>
      <c r="B668" s="220"/>
      <c r="C668" s="287" t="s">
        <v>957</v>
      </c>
      <c r="D668" s="222">
        <v>0</v>
      </c>
      <c r="E668" s="222">
        <v>0</v>
      </c>
      <c r="F668" s="222">
        <v>0</v>
      </c>
      <c r="G668" s="222">
        <v>0</v>
      </c>
      <c r="H668" s="222">
        <v>0</v>
      </c>
      <c r="I668" s="222">
        <v>0</v>
      </c>
      <c r="J668" s="498">
        <v>0</v>
      </c>
      <c r="K668" s="498">
        <v>0</v>
      </c>
      <c r="L668" s="223">
        <v>0</v>
      </c>
      <c r="M668" s="223">
        <v>0</v>
      </c>
      <c r="N668" s="223">
        <v>0</v>
      </c>
      <c r="O668" s="223">
        <v>0</v>
      </c>
      <c r="P668" s="223">
        <v>0</v>
      </c>
      <c r="Q668" s="223">
        <f t="shared" si="148"/>
        <v>0</v>
      </c>
      <c r="R668" s="351"/>
      <c r="S668" s="309"/>
      <c r="T668" s="309" t="s">
        <v>1120</v>
      </c>
      <c r="U668" s="895"/>
      <c r="V668" s="16">
        <v>0</v>
      </c>
      <c r="W668" s="11">
        <v>0</v>
      </c>
      <c r="X668" s="17">
        <v>0</v>
      </c>
      <c r="Y668" s="16"/>
      <c r="Z668" s="11"/>
      <c r="AA668" s="17"/>
      <c r="AB668" s="16"/>
      <c r="AC668" s="11"/>
      <c r="AD668" s="17">
        <f t="shared" si="150"/>
        <v>0</v>
      </c>
      <c r="AE668" s="16">
        <f t="shared" si="154"/>
        <v>0</v>
      </c>
      <c r="AF668" s="11">
        <f t="shared" si="154"/>
        <v>0</v>
      </c>
      <c r="AG668" s="17">
        <f t="shared" si="154"/>
        <v>0</v>
      </c>
      <c r="AH668" s="225"/>
      <c r="AI668" s="527"/>
      <c r="AJ668" s="16">
        <f t="shared" si="152"/>
        <v>0</v>
      </c>
    </row>
    <row r="669" spans="1:36" ht="11.25" customHeight="1">
      <c r="A669" s="219">
        <v>17500032</v>
      </c>
      <c r="B669" s="220"/>
      <c r="C669" s="287" t="s">
        <v>373</v>
      </c>
      <c r="D669" s="222">
        <v>0</v>
      </c>
      <c r="E669" s="222">
        <v>0</v>
      </c>
      <c r="F669" s="222">
        <v>0</v>
      </c>
      <c r="G669" s="222">
        <v>0</v>
      </c>
      <c r="H669" s="222">
        <v>0</v>
      </c>
      <c r="I669" s="222">
        <v>0</v>
      </c>
      <c r="J669" s="498">
        <v>0</v>
      </c>
      <c r="K669" s="498">
        <v>0</v>
      </c>
      <c r="L669" s="223">
        <v>0</v>
      </c>
      <c r="M669" s="223">
        <v>0</v>
      </c>
      <c r="N669" s="223">
        <v>0</v>
      </c>
      <c r="O669" s="223">
        <v>0</v>
      </c>
      <c r="P669" s="223">
        <v>0</v>
      </c>
      <c r="Q669" s="223">
        <f t="shared" si="148"/>
        <v>0</v>
      </c>
      <c r="R669" s="351"/>
      <c r="S669" s="309"/>
      <c r="T669" s="309" t="s">
        <v>1120</v>
      </c>
      <c r="U669" s="895"/>
      <c r="V669" s="16">
        <v>0</v>
      </c>
      <c r="W669" s="11">
        <v>0</v>
      </c>
      <c r="X669" s="17">
        <v>0</v>
      </c>
      <c r="Y669" s="16"/>
      <c r="Z669" s="11"/>
      <c r="AA669" s="17"/>
      <c r="AB669" s="16"/>
      <c r="AC669" s="11"/>
      <c r="AD669" s="17">
        <f t="shared" si="150"/>
        <v>0</v>
      </c>
      <c r="AE669" s="16">
        <f t="shared" si="154"/>
        <v>0</v>
      </c>
      <c r="AF669" s="11">
        <f t="shared" si="154"/>
        <v>0</v>
      </c>
      <c r="AG669" s="17">
        <f t="shared" si="154"/>
        <v>0</v>
      </c>
      <c r="AH669" s="225"/>
      <c r="AI669" s="527"/>
      <c r="AJ669" s="16">
        <f t="shared" si="152"/>
        <v>0</v>
      </c>
    </row>
    <row r="670" spans="1:36" ht="11.25" customHeight="1">
      <c r="A670" s="234">
        <v>17500041</v>
      </c>
      <c r="B670" s="220"/>
      <c r="C670" s="287" t="s">
        <v>437</v>
      </c>
      <c r="D670" s="222">
        <v>0</v>
      </c>
      <c r="E670" s="222">
        <v>0</v>
      </c>
      <c r="F670" s="222">
        <v>0</v>
      </c>
      <c r="G670" s="222">
        <v>0</v>
      </c>
      <c r="H670" s="222">
        <v>0</v>
      </c>
      <c r="I670" s="222">
        <v>0</v>
      </c>
      <c r="J670" s="498">
        <v>0</v>
      </c>
      <c r="K670" s="498">
        <v>0</v>
      </c>
      <c r="L670" s="223">
        <v>0</v>
      </c>
      <c r="M670" s="223">
        <v>0</v>
      </c>
      <c r="N670" s="223">
        <v>0</v>
      </c>
      <c r="O670" s="223">
        <v>0</v>
      </c>
      <c r="P670" s="223">
        <v>0</v>
      </c>
      <c r="Q670" s="223">
        <f t="shared" si="148"/>
        <v>0</v>
      </c>
      <c r="R670" s="351"/>
      <c r="S670" s="309"/>
      <c r="T670" s="309" t="s">
        <v>1120</v>
      </c>
      <c r="U670" s="895"/>
      <c r="V670" s="16"/>
      <c r="W670" s="11"/>
      <c r="X670" s="17"/>
      <c r="Y670" s="16"/>
      <c r="Z670" s="11"/>
      <c r="AA670" s="17"/>
      <c r="AB670" s="16"/>
      <c r="AC670" s="11"/>
      <c r="AD670" s="17">
        <f t="shared" si="150"/>
        <v>0</v>
      </c>
      <c r="AE670" s="16">
        <f t="shared" si="154"/>
        <v>0</v>
      </c>
      <c r="AF670" s="11">
        <f t="shared" si="154"/>
        <v>0</v>
      </c>
      <c r="AG670" s="17">
        <f t="shared" si="154"/>
        <v>0</v>
      </c>
      <c r="AH670" s="225"/>
      <c r="AI670" s="527"/>
      <c r="AJ670" s="16">
        <f t="shared" si="152"/>
        <v>0</v>
      </c>
    </row>
    <row r="671" spans="1:36" ht="11.25" customHeight="1">
      <c r="A671" s="234">
        <v>17500051</v>
      </c>
      <c r="B671" s="220"/>
      <c r="C671" s="287" t="s">
        <v>437</v>
      </c>
      <c r="D671" s="222">
        <v>0</v>
      </c>
      <c r="E671" s="222">
        <v>0</v>
      </c>
      <c r="F671" s="222">
        <v>0</v>
      </c>
      <c r="G671" s="222">
        <v>0</v>
      </c>
      <c r="H671" s="222">
        <v>0</v>
      </c>
      <c r="I671" s="222">
        <v>0</v>
      </c>
      <c r="J671" s="498">
        <v>0</v>
      </c>
      <c r="K671" s="498">
        <v>0</v>
      </c>
      <c r="L671" s="223">
        <v>0</v>
      </c>
      <c r="M671" s="223">
        <v>0</v>
      </c>
      <c r="N671" s="223">
        <v>0</v>
      </c>
      <c r="O671" s="223">
        <v>0</v>
      </c>
      <c r="P671" s="223">
        <v>0</v>
      </c>
      <c r="Q671" s="223">
        <f t="shared" si="148"/>
        <v>0</v>
      </c>
      <c r="R671" s="351"/>
      <c r="S671" s="309"/>
      <c r="T671" s="309" t="s">
        <v>1120</v>
      </c>
      <c r="U671" s="895"/>
      <c r="V671" s="16"/>
      <c r="W671" s="11"/>
      <c r="X671" s="17"/>
      <c r="Y671" s="16"/>
      <c r="Z671" s="11"/>
      <c r="AA671" s="17"/>
      <c r="AB671" s="16"/>
      <c r="AC671" s="11"/>
      <c r="AD671" s="17">
        <f t="shared" si="150"/>
        <v>0</v>
      </c>
      <c r="AE671" s="16">
        <f t="shared" si="154"/>
        <v>0</v>
      </c>
      <c r="AF671" s="11">
        <f t="shared" si="154"/>
        <v>0</v>
      </c>
      <c r="AG671" s="17">
        <f t="shared" si="154"/>
        <v>0</v>
      </c>
      <c r="AH671" s="225"/>
      <c r="AI671" s="527"/>
      <c r="AJ671" s="16">
        <f t="shared" si="152"/>
        <v>0</v>
      </c>
    </row>
    <row r="672" spans="1:36" ht="11.25" customHeight="1">
      <c r="A672" s="234">
        <v>17500061</v>
      </c>
      <c r="B672" s="220"/>
      <c r="C672" s="287" t="s">
        <v>19</v>
      </c>
      <c r="D672" s="222">
        <v>0</v>
      </c>
      <c r="E672" s="222">
        <v>0</v>
      </c>
      <c r="F672" s="222">
        <v>0</v>
      </c>
      <c r="G672" s="222">
        <v>0</v>
      </c>
      <c r="H672" s="222">
        <v>0</v>
      </c>
      <c r="I672" s="222">
        <v>0</v>
      </c>
      <c r="J672" s="498">
        <v>0</v>
      </c>
      <c r="K672" s="498">
        <v>0</v>
      </c>
      <c r="L672" s="223">
        <v>0</v>
      </c>
      <c r="M672" s="223">
        <v>0</v>
      </c>
      <c r="N672" s="223">
        <v>0</v>
      </c>
      <c r="O672" s="223">
        <v>0</v>
      </c>
      <c r="P672" s="223">
        <v>0</v>
      </c>
      <c r="Q672" s="223">
        <f t="shared" si="148"/>
        <v>0</v>
      </c>
      <c r="R672" s="351"/>
      <c r="S672" s="309"/>
      <c r="T672" s="309" t="s">
        <v>1120</v>
      </c>
      <c r="U672" s="895"/>
      <c r="V672" s="16">
        <v>0</v>
      </c>
      <c r="W672" s="11">
        <v>0</v>
      </c>
      <c r="X672" s="17">
        <v>0</v>
      </c>
      <c r="Y672" s="16"/>
      <c r="Z672" s="11"/>
      <c r="AA672" s="17"/>
      <c r="AB672" s="16"/>
      <c r="AC672" s="11"/>
      <c r="AD672" s="17">
        <f t="shared" si="150"/>
        <v>0</v>
      </c>
      <c r="AE672" s="16">
        <f t="shared" si="154"/>
        <v>0</v>
      </c>
      <c r="AF672" s="11">
        <f t="shared" si="154"/>
        <v>0</v>
      </c>
      <c r="AG672" s="17">
        <f t="shared" si="154"/>
        <v>0</v>
      </c>
      <c r="AH672" s="225"/>
      <c r="AI672" s="527"/>
      <c r="AJ672" s="16">
        <f t="shared" si="152"/>
        <v>0</v>
      </c>
    </row>
    <row r="673" spans="1:36" ht="11.25" customHeight="1">
      <c r="A673" s="219">
        <v>17600001</v>
      </c>
      <c r="B673" s="220"/>
      <c r="C673" s="523" t="s">
        <v>2602</v>
      </c>
      <c r="D673" s="222">
        <v>0</v>
      </c>
      <c r="E673" s="222">
        <v>0</v>
      </c>
      <c r="F673" s="222">
        <v>0</v>
      </c>
      <c r="G673" s="222">
        <v>0</v>
      </c>
      <c r="H673" s="222">
        <v>0</v>
      </c>
      <c r="I673" s="222">
        <v>0</v>
      </c>
      <c r="J673" s="498">
        <v>0</v>
      </c>
      <c r="K673" s="498">
        <v>0</v>
      </c>
      <c r="L673" s="223">
        <v>0</v>
      </c>
      <c r="M673" s="223">
        <v>0</v>
      </c>
      <c r="N673" s="223">
        <v>0</v>
      </c>
      <c r="O673" s="223">
        <v>0</v>
      </c>
      <c r="P673" s="223">
        <v>0</v>
      </c>
      <c r="Q673" s="223">
        <f t="shared" si="148"/>
        <v>0</v>
      </c>
      <c r="R673" s="351"/>
      <c r="S673" s="309"/>
      <c r="T673" s="309" t="s">
        <v>1120</v>
      </c>
      <c r="U673" s="895"/>
      <c r="V673" s="16">
        <v>0</v>
      </c>
      <c r="W673" s="11">
        <v>0</v>
      </c>
      <c r="X673" s="17">
        <v>0</v>
      </c>
      <c r="Y673" s="16"/>
      <c r="Z673" s="11"/>
      <c r="AA673" s="17"/>
      <c r="AB673" s="16"/>
      <c r="AC673" s="11"/>
      <c r="AD673" s="17">
        <f t="shared" si="150"/>
        <v>0</v>
      </c>
      <c r="AE673" s="16">
        <f t="shared" si="154"/>
        <v>0</v>
      </c>
      <c r="AF673" s="11">
        <f t="shared" si="154"/>
        <v>0</v>
      </c>
      <c r="AG673" s="17">
        <f t="shared" si="154"/>
        <v>0</v>
      </c>
      <c r="AH673" s="225"/>
      <c r="AI673" s="527"/>
      <c r="AJ673" s="16">
        <f t="shared" si="152"/>
        <v>0</v>
      </c>
    </row>
    <row r="674" spans="1:36" ht="11.25" customHeight="1">
      <c r="A674" s="219">
        <v>17600002</v>
      </c>
      <c r="B674" s="220"/>
      <c r="C674" s="287" t="s">
        <v>1776</v>
      </c>
      <c r="D674" s="222">
        <v>0</v>
      </c>
      <c r="E674" s="222">
        <v>0</v>
      </c>
      <c r="F674" s="222">
        <v>0</v>
      </c>
      <c r="G674" s="222">
        <v>0</v>
      </c>
      <c r="H674" s="222">
        <v>0</v>
      </c>
      <c r="I674" s="222">
        <v>0</v>
      </c>
      <c r="J674" s="498">
        <v>0</v>
      </c>
      <c r="K674" s="498">
        <v>0</v>
      </c>
      <c r="L674" s="223">
        <v>0</v>
      </c>
      <c r="M674" s="223">
        <v>0</v>
      </c>
      <c r="N674" s="223">
        <v>0</v>
      </c>
      <c r="O674" s="223">
        <v>0</v>
      </c>
      <c r="P674" s="223">
        <v>0</v>
      </c>
      <c r="Q674" s="223">
        <f t="shared" si="148"/>
        <v>0</v>
      </c>
      <c r="R674" s="351"/>
      <c r="S674" s="309"/>
      <c r="T674" s="309" t="s">
        <v>1120</v>
      </c>
      <c r="U674" s="895"/>
      <c r="V674" s="16">
        <v>0</v>
      </c>
      <c r="W674" s="11">
        <v>0</v>
      </c>
      <c r="X674" s="17">
        <v>0</v>
      </c>
      <c r="Y674" s="16"/>
      <c r="Z674" s="11"/>
      <c r="AA674" s="17"/>
      <c r="AB674" s="16"/>
      <c r="AC674" s="11"/>
      <c r="AD674" s="17">
        <f t="shared" si="150"/>
        <v>0</v>
      </c>
      <c r="AE674" s="16">
        <f t="shared" si="154"/>
        <v>0</v>
      </c>
      <c r="AF674" s="11">
        <f t="shared" si="154"/>
        <v>0</v>
      </c>
      <c r="AG674" s="17">
        <f t="shared" si="154"/>
        <v>0</v>
      </c>
      <c r="AH674" s="225"/>
      <c r="AI674" s="527"/>
      <c r="AJ674" s="16">
        <f t="shared" si="152"/>
        <v>0</v>
      </c>
    </row>
    <row r="675" spans="1:36" ht="11.25" customHeight="1">
      <c r="A675" s="219">
        <v>17600011</v>
      </c>
      <c r="B675" s="220"/>
      <c r="C675" s="523" t="s">
        <v>2603</v>
      </c>
      <c r="D675" s="222">
        <v>0</v>
      </c>
      <c r="E675" s="222">
        <v>0</v>
      </c>
      <c r="F675" s="222">
        <v>0</v>
      </c>
      <c r="G675" s="222">
        <v>0</v>
      </c>
      <c r="H675" s="222">
        <v>0</v>
      </c>
      <c r="I675" s="222">
        <v>0</v>
      </c>
      <c r="J675" s="498">
        <v>0</v>
      </c>
      <c r="K675" s="498">
        <v>0</v>
      </c>
      <c r="L675" s="223">
        <v>0</v>
      </c>
      <c r="M675" s="223">
        <v>0</v>
      </c>
      <c r="N675" s="223">
        <v>0</v>
      </c>
      <c r="O675" s="223">
        <v>0</v>
      </c>
      <c r="P675" s="223">
        <v>0</v>
      </c>
      <c r="Q675" s="223">
        <f t="shared" si="148"/>
        <v>0</v>
      </c>
      <c r="R675" s="351"/>
      <c r="S675" s="309"/>
      <c r="T675" s="309" t="s">
        <v>1120</v>
      </c>
      <c r="U675" s="895"/>
      <c r="V675" s="16">
        <v>0</v>
      </c>
      <c r="W675" s="11">
        <v>0</v>
      </c>
      <c r="X675" s="17">
        <v>0</v>
      </c>
      <c r="Y675" s="16"/>
      <c r="Z675" s="11"/>
      <c r="AA675" s="17"/>
      <c r="AB675" s="16"/>
      <c r="AC675" s="11"/>
      <c r="AD675" s="17">
        <f t="shared" si="150"/>
        <v>0</v>
      </c>
      <c r="AE675" s="16">
        <f t="shared" si="154"/>
        <v>0</v>
      </c>
      <c r="AF675" s="11">
        <f t="shared" si="154"/>
        <v>0</v>
      </c>
      <c r="AG675" s="17">
        <f t="shared" si="154"/>
        <v>0</v>
      </c>
      <c r="AH675" s="225"/>
      <c r="AI675" s="527"/>
      <c r="AJ675" s="16">
        <f t="shared" si="152"/>
        <v>0</v>
      </c>
    </row>
    <row r="676" spans="1:36" ht="11.25" customHeight="1">
      <c r="A676" s="219">
        <v>17600012</v>
      </c>
      <c r="B676" s="220"/>
      <c r="C676" s="287" t="s">
        <v>1818</v>
      </c>
      <c r="D676" s="222">
        <v>0</v>
      </c>
      <c r="E676" s="222">
        <v>0</v>
      </c>
      <c r="F676" s="222">
        <v>0</v>
      </c>
      <c r="G676" s="222">
        <v>0</v>
      </c>
      <c r="H676" s="222">
        <v>0</v>
      </c>
      <c r="I676" s="222">
        <v>0</v>
      </c>
      <c r="J676" s="498">
        <v>0</v>
      </c>
      <c r="K676" s="498">
        <v>0</v>
      </c>
      <c r="L676" s="223">
        <v>0</v>
      </c>
      <c r="M676" s="223">
        <v>0</v>
      </c>
      <c r="N676" s="223">
        <v>0</v>
      </c>
      <c r="O676" s="223">
        <v>0</v>
      </c>
      <c r="P676" s="223">
        <v>0</v>
      </c>
      <c r="Q676" s="223">
        <f t="shared" si="148"/>
        <v>0</v>
      </c>
      <c r="R676" s="351"/>
      <c r="S676" s="309"/>
      <c r="T676" s="309" t="s">
        <v>1120</v>
      </c>
      <c r="U676" s="895"/>
      <c r="V676" s="16">
        <v>0</v>
      </c>
      <c r="W676" s="11">
        <v>0</v>
      </c>
      <c r="X676" s="17">
        <v>0</v>
      </c>
      <c r="Y676" s="16"/>
      <c r="Z676" s="11"/>
      <c r="AA676" s="17"/>
      <c r="AB676" s="16"/>
      <c r="AC676" s="11"/>
      <c r="AD676" s="17">
        <f t="shared" si="150"/>
        <v>0</v>
      </c>
      <c r="AE676" s="16">
        <f t="shared" si="154"/>
        <v>0</v>
      </c>
      <c r="AF676" s="11">
        <f t="shared" si="154"/>
        <v>0</v>
      </c>
      <c r="AG676" s="17">
        <f t="shared" si="154"/>
        <v>0</v>
      </c>
      <c r="AH676" s="225"/>
      <c r="AI676" s="527"/>
      <c r="AJ676" s="16">
        <f t="shared" si="152"/>
        <v>0</v>
      </c>
    </row>
    <row r="677" spans="1:36" ht="11.25" customHeight="1">
      <c r="A677" s="234">
        <v>17600021</v>
      </c>
      <c r="B677" s="220"/>
      <c r="C677" s="287" t="s">
        <v>438</v>
      </c>
      <c r="D677" s="222">
        <v>0</v>
      </c>
      <c r="E677" s="222">
        <v>0</v>
      </c>
      <c r="F677" s="222">
        <v>0</v>
      </c>
      <c r="G677" s="222">
        <v>0</v>
      </c>
      <c r="H677" s="222">
        <v>0</v>
      </c>
      <c r="I677" s="222">
        <v>0</v>
      </c>
      <c r="J677" s="498">
        <v>0</v>
      </c>
      <c r="K677" s="498">
        <v>0</v>
      </c>
      <c r="L677" s="223">
        <v>0</v>
      </c>
      <c r="M677" s="223">
        <v>0</v>
      </c>
      <c r="N677" s="223">
        <v>0</v>
      </c>
      <c r="O677" s="223">
        <v>0</v>
      </c>
      <c r="P677" s="223">
        <v>0</v>
      </c>
      <c r="Q677" s="223">
        <f t="shared" si="148"/>
        <v>0</v>
      </c>
      <c r="R677" s="351"/>
      <c r="S677" s="309"/>
      <c r="T677" s="309" t="s">
        <v>1120</v>
      </c>
      <c r="U677" s="895"/>
      <c r="V677" s="16"/>
      <c r="W677" s="11"/>
      <c r="X677" s="17"/>
      <c r="Y677" s="16"/>
      <c r="Z677" s="11"/>
      <c r="AA677" s="17"/>
      <c r="AB677" s="16"/>
      <c r="AC677" s="11"/>
      <c r="AD677" s="17">
        <f t="shared" ref="AD677:AD713" si="155">SUM(AB677:AC677)</f>
        <v>0</v>
      </c>
      <c r="AE677" s="16">
        <f t="shared" si="154"/>
        <v>0</v>
      </c>
      <c r="AF677" s="11">
        <f t="shared" si="154"/>
        <v>0</v>
      </c>
      <c r="AG677" s="17">
        <f t="shared" si="154"/>
        <v>0</v>
      </c>
      <c r="AH677" s="225"/>
      <c r="AI677" s="527"/>
      <c r="AJ677" s="16">
        <f t="shared" si="152"/>
        <v>0</v>
      </c>
    </row>
    <row r="678" spans="1:36" ht="11.25" customHeight="1">
      <c r="A678" s="219">
        <v>17600023</v>
      </c>
      <c r="B678" s="220"/>
      <c r="C678" s="287" t="s">
        <v>1820</v>
      </c>
      <c r="D678" s="222">
        <v>0</v>
      </c>
      <c r="E678" s="222">
        <v>0</v>
      </c>
      <c r="F678" s="222">
        <v>0</v>
      </c>
      <c r="G678" s="222">
        <v>0</v>
      </c>
      <c r="H678" s="222">
        <v>0</v>
      </c>
      <c r="I678" s="222">
        <v>0</v>
      </c>
      <c r="J678" s="498">
        <v>0</v>
      </c>
      <c r="K678" s="498">
        <v>0</v>
      </c>
      <c r="L678" s="223">
        <v>0</v>
      </c>
      <c r="M678" s="223">
        <v>0</v>
      </c>
      <c r="N678" s="223">
        <v>0</v>
      </c>
      <c r="O678" s="223">
        <v>0</v>
      </c>
      <c r="P678" s="223">
        <v>0</v>
      </c>
      <c r="Q678" s="223">
        <f t="shared" si="148"/>
        <v>0</v>
      </c>
      <c r="R678" s="351"/>
      <c r="S678" s="309"/>
      <c r="T678" s="309" t="s">
        <v>1120</v>
      </c>
      <c r="U678" s="895"/>
      <c r="V678" s="16">
        <v>0</v>
      </c>
      <c r="W678" s="11">
        <v>0</v>
      </c>
      <c r="X678" s="17">
        <v>0</v>
      </c>
      <c r="Y678" s="16"/>
      <c r="Z678" s="11"/>
      <c r="AA678" s="17"/>
      <c r="AB678" s="16"/>
      <c r="AC678" s="11"/>
      <c r="AD678" s="17">
        <f t="shared" si="155"/>
        <v>0</v>
      </c>
      <c r="AE678" s="16">
        <f t="shared" si="154"/>
        <v>0</v>
      </c>
      <c r="AF678" s="11">
        <f t="shared" si="154"/>
        <v>0</v>
      </c>
      <c r="AG678" s="17">
        <f t="shared" si="154"/>
        <v>0</v>
      </c>
      <c r="AH678" s="225"/>
      <c r="AI678" s="527"/>
      <c r="AJ678" s="16">
        <f t="shared" si="152"/>
        <v>0</v>
      </c>
    </row>
    <row r="679" spans="1:36" ht="11.25" customHeight="1">
      <c r="A679" s="234">
        <v>17600031</v>
      </c>
      <c r="B679" s="220"/>
      <c r="C679" s="287" t="s">
        <v>439</v>
      </c>
      <c r="D679" s="222">
        <v>0</v>
      </c>
      <c r="E679" s="222">
        <v>0</v>
      </c>
      <c r="F679" s="222">
        <v>0</v>
      </c>
      <c r="G679" s="222">
        <v>0</v>
      </c>
      <c r="H679" s="222">
        <v>0</v>
      </c>
      <c r="I679" s="222">
        <v>0</v>
      </c>
      <c r="J679" s="498">
        <v>0</v>
      </c>
      <c r="K679" s="498">
        <v>0</v>
      </c>
      <c r="L679" s="223">
        <v>0</v>
      </c>
      <c r="M679" s="223">
        <v>0</v>
      </c>
      <c r="N679" s="223">
        <v>0</v>
      </c>
      <c r="O679" s="223">
        <v>0</v>
      </c>
      <c r="P679" s="223">
        <v>0</v>
      </c>
      <c r="Q679" s="223">
        <f t="shared" si="148"/>
        <v>0</v>
      </c>
      <c r="R679" s="351"/>
      <c r="S679" s="309"/>
      <c r="T679" s="309" t="s">
        <v>1120</v>
      </c>
      <c r="U679" s="895"/>
      <c r="V679" s="16"/>
      <c r="W679" s="11"/>
      <c r="X679" s="17"/>
      <c r="Y679" s="16"/>
      <c r="Z679" s="11"/>
      <c r="AA679" s="17"/>
      <c r="AB679" s="16"/>
      <c r="AC679" s="11"/>
      <c r="AD679" s="17">
        <f t="shared" si="155"/>
        <v>0</v>
      </c>
      <c r="AE679" s="16">
        <f t="shared" si="154"/>
        <v>0</v>
      </c>
      <c r="AF679" s="11">
        <f t="shared" si="154"/>
        <v>0</v>
      </c>
      <c r="AG679" s="17">
        <f t="shared" si="154"/>
        <v>0</v>
      </c>
      <c r="AH679" s="225"/>
      <c r="AI679" s="527"/>
      <c r="AJ679" s="16">
        <f t="shared" si="152"/>
        <v>0</v>
      </c>
    </row>
    <row r="680" spans="1:36" ht="11.25" customHeight="1">
      <c r="A680" s="234">
        <v>17600042</v>
      </c>
      <c r="B680" s="220"/>
      <c r="C680" s="287" t="s">
        <v>439</v>
      </c>
      <c r="D680" s="222">
        <v>0</v>
      </c>
      <c r="E680" s="222">
        <v>0</v>
      </c>
      <c r="F680" s="222">
        <v>0</v>
      </c>
      <c r="G680" s="222">
        <v>0</v>
      </c>
      <c r="H680" s="222">
        <v>0</v>
      </c>
      <c r="I680" s="222">
        <v>0</v>
      </c>
      <c r="J680" s="498">
        <v>0</v>
      </c>
      <c r="K680" s="498">
        <v>0</v>
      </c>
      <c r="L680" s="223">
        <v>0</v>
      </c>
      <c r="M680" s="223">
        <v>0</v>
      </c>
      <c r="N680" s="223">
        <v>0</v>
      </c>
      <c r="O680" s="223">
        <v>0</v>
      </c>
      <c r="P680" s="223">
        <v>0</v>
      </c>
      <c r="Q680" s="223">
        <f t="shared" si="148"/>
        <v>0</v>
      </c>
      <c r="R680" s="351"/>
      <c r="S680" s="309"/>
      <c r="T680" s="309" t="s">
        <v>1120</v>
      </c>
      <c r="U680" s="895"/>
      <c r="V680" s="16"/>
      <c r="W680" s="11"/>
      <c r="X680" s="17"/>
      <c r="Y680" s="16"/>
      <c r="Z680" s="11"/>
      <c r="AA680" s="17"/>
      <c r="AB680" s="16"/>
      <c r="AC680" s="11"/>
      <c r="AD680" s="17">
        <f t="shared" si="155"/>
        <v>0</v>
      </c>
      <c r="AE680" s="16">
        <f t="shared" si="154"/>
        <v>0</v>
      </c>
      <c r="AF680" s="11">
        <f t="shared" si="154"/>
        <v>0</v>
      </c>
      <c r="AG680" s="17">
        <f t="shared" si="154"/>
        <v>0</v>
      </c>
      <c r="AH680" s="225"/>
      <c r="AI680" s="527"/>
      <c r="AJ680" s="16">
        <f t="shared" si="152"/>
        <v>0</v>
      </c>
    </row>
    <row r="681" spans="1:36" ht="11.25" customHeight="1">
      <c r="A681" s="219">
        <v>17600051</v>
      </c>
      <c r="B681" s="220"/>
      <c r="C681" s="287" t="s">
        <v>113</v>
      </c>
      <c r="D681" s="222">
        <v>0</v>
      </c>
      <c r="E681" s="222">
        <v>0</v>
      </c>
      <c r="F681" s="222">
        <v>0</v>
      </c>
      <c r="G681" s="222">
        <v>0</v>
      </c>
      <c r="H681" s="222">
        <v>0</v>
      </c>
      <c r="I681" s="222">
        <v>0</v>
      </c>
      <c r="J681" s="498">
        <v>0</v>
      </c>
      <c r="K681" s="498">
        <v>0</v>
      </c>
      <c r="L681" s="223">
        <v>0</v>
      </c>
      <c r="M681" s="223">
        <v>0</v>
      </c>
      <c r="N681" s="223">
        <v>0</v>
      </c>
      <c r="O681" s="223">
        <v>0</v>
      </c>
      <c r="P681" s="223">
        <v>0</v>
      </c>
      <c r="Q681" s="223">
        <f t="shared" si="148"/>
        <v>0</v>
      </c>
      <c r="R681" s="351"/>
      <c r="S681" s="309"/>
      <c r="T681" s="309" t="s">
        <v>1120</v>
      </c>
      <c r="U681" s="895"/>
      <c r="V681" s="16">
        <v>0</v>
      </c>
      <c r="W681" s="11">
        <v>0</v>
      </c>
      <c r="X681" s="17">
        <v>0</v>
      </c>
      <c r="Y681" s="16"/>
      <c r="Z681" s="11"/>
      <c r="AA681" s="17"/>
      <c r="AB681" s="16"/>
      <c r="AC681" s="11"/>
      <c r="AD681" s="17">
        <f t="shared" si="155"/>
        <v>0</v>
      </c>
      <c r="AE681" s="16">
        <f t="shared" si="154"/>
        <v>0</v>
      </c>
      <c r="AF681" s="11">
        <f t="shared" si="154"/>
        <v>0</v>
      </c>
      <c r="AG681" s="17">
        <f t="shared" si="154"/>
        <v>0</v>
      </c>
      <c r="AH681" s="225"/>
      <c r="AI681" s="527"/>
      <c r="AJ681" s="16">
        <f t="shared" si="152"/>
        <v>0</v>
      </c>
    </row>
    <row r="682" spans="1:36" ht="11.25" customHeight="1">
      <c r="A682" s="234">
        <v>17600052</v>
      </c>
      <c r="B682" s="220"/>
      <c r="C682" s="287" t="s">
        <v>440</v>
      </c>
      <c r="D682" s="222">
        <v>0</v>
      </c>
      <c r="E682" s="222">
        <v>0</v>
      </c>
      <c r="F682" s="222">
        <v>0</v>
      </c>
      <c r="G682" s="222">
        <v>0</v>
      </c>
      <c r="H682" s="222">
        <v>0</v>
      </c>
      <c r="I682" s="222">
        <v>0</v>
      </c>
      <c r="J682" s="498">
        <v>0</v>
      </c>
      <c r="K682" s="498">
        <v>0</v>
      </c>
      <c r="L682" s="223">
        <v>0</v>
      </c>
      <c r="M682" s="223">
        <v>0</v>
      </c>
      <c r="N682" s="223">
        <v>0</v>
      </c>
      <c r="O682" s="223">
        <v>0</v>
      </c>
      <c r="P682" s="223">
        <v>0</v>
      </c>
      <c r="Q682" s="223">
        <f t="shared" si="148"/>
        <v>0</v>
      </c>
      <c r="R682" s="351"/>
      <c r="S682" s="309"/>
      <c r="T682" s="309" t="s">
        <v>1809</v>
      </c>
      <c r="U682" s="895"/>
      <c r="V682" s="16"/>
      <c r="W682" s="11"/>
      <c r="X682" s="17"/>
      <c r="Y682" s="16"/>
      <c r="Z682" s="11"/>
      <c r="AA682" s="17"/>
      <c r="AB682" s="16"/>
      <c r="AC682" s="11"/>
      <c r="AD682" s="17">
        <f t="shared" si="155"/>
        <v>0</v>
      </c>
      <c r="AE682" s="16">
        <f t="shared" si="154"/>
        <v>0</v>
      </c>
      <c r="AF682" s="11">
        <f t="shared" si="154"/>
        <v>0</v>
      </c>
      <c r="AG682" s="17">
        <f t="shared" si="154"/>
        <v>0</v>
      </c>
      <c r="AH682" s="225"/>
      <c r="AI682" s="527"/>
      <c r="AJ682" s="16">
        <f t="shared" si="152"/>
        <v>0</v>
      </c>
    </row>
    <row r="683" spans="1:36" ht="11.25" customHeight="1">
      <c r="A683" s="219">
        <v>17600061</v>
      </c>
      <c r="B683" s="220"/>
      <c r="C683" s="287" t="s">
        <v>4</v>
      </c>
      <c r="D683" s="222">
        <v>0</v>
      </c>
      <c r="E683" s="222">
        <v>0</v>
      </c>
      <c r="F683" s="222">
        <v>0</v>
      </c>
      <c r="G683" s="222">
        <v>0</v>
      </c>
      <c r="H683" s="222">
        <v>0</v>
      </c>
      <c r="I683" s="222">
        <v>0</v>
      </c>
      <c r="J683" s="498">
        <v>0</v>
      </c>
      <c r="K683" s="498">
        <v>0</v>
      </c>
      <c r="L683" s="223">
        <v>0</v>
      </c>
      <c r="M683" s="223">
        <v>0</v>
      </c>
      <c r="N683" s="223">
        <v>0</v>
      </c>
      <c r="O683" s="223">
        <v>0</v>
      </c>
      <c r="P683" s="223">
        <v>0</v>
      </c>
      <c r="Q683" s="223">
        <f t="shared" si="148"/>
        <v>0</v>
      </c>
      <c r="R683" s="351"/>
      <c r="S683" s="309"/>
      <c r="T683" s="309" t="s">
        <v>1120</v>
      </c>
      <c r="U683" s="895"/>
      <c r="V683" s="16">
        <v>0</v>
      </c>
      <c r="W683" s="11">
        <v>0</v>
      </c>
      <c r="X683" s="17">
        <v>0</v>
      </c>
      <c r="Y683" s="16"/>
      <c r="Z683" s="11"/>
      <c r="AA683" s="17"/>
      <c r="AB683" s="16"/>
      <c r="AC683" s="11"/>
      <c r="AD683" s="17">
        <f t="shared" si="155"/>
        <v>0</v>
      </c>
      <c r="AE683" s="16">
        <f t="shared" si="154"/>
        <v>0</v>
      </c>
      <c r="AF683" s="11">
        <f t="shared" si="154"/>
        <v>0</v>
      </c>
      <c r="AG683" s="17">
        <f t="shared" si="154"/>
        <v>0</v>
      </c>
      <c r="AH683" s="225"/>
      <c r="AI683" s="527"/>
      <c r="AJ683" s="16">
        <f t="shared" si="152"/>
        <v>0</v>
      </c>
    </row>
    <row r="684" spans="1:36" ht="11.25" customHeight="1">
      <c r="A684" s="219">
        <v>17600071</v>
      </c>
      <c r="B684" s="220"/>
      <c r="C684" s="287" t="s">
        <v>784</v>
      </c>
      <c r="D684" s="222">
        <v>0</v>
      </c>
      <c r="E684" s="222">
        <v>0</v>
      </c>
      <c r="F684" s="222">
        <v>0</v>
      </c>
      <c r="G684" s="222">
        <v>0</v>
      </c>
      <c r="H684" s="222">
        <v>0</v>
      </c>
      <c r="I684" s="222">
        <v>0</v>
      </c>
      <c r="J684" s="498">
        <v>0</v>
      </c>
      <c r="K684" s="498">
        <v>0</v>
      </c>
      <c r="L684" s="223">
        <v>0</v>
      </c>
      <c r="M684" s="223">
        <v>0</v>
      </c>
      <c r="N684" s="223">
        <v>0</v>
      </c>
      <c r="O684" s="223">
        <v>0</v>
      </c>
      <c r="P684" s="223">
        <v>0</v>
      </c>
      <c r="Q684" s="223">
        <f t="shared" si="148"/>
        <v>0</v>
      </c>
      <c r="R684" s="351"/>
      <c r="S684" s="309"/>
      <c r="T684" s="309" t="s">
        <v>1120</v>
      </c>
      <c r="U684" s="895"/>
      <c r="V684" s="16">
        <v>0</v>
      </c>
      <c r="W684" s="11">
        <v>0</v>
      </c>
      <c r="X684" s="17">
        <v>0</v>
      </c>
      <c r="Y684" s="16"/>
      <c r="Z684" s="11"/>
      <c r="AA684" s="17"/>
      <c r="AB684" s="16"/>
      <c r="AC684" s="11"/>
      <c r="AD684" s="17">
        <f t="shared" si="155"/>
        <v>0</v>
      </c>
      <c r="AE684" s="16">
        <f t="shared" si="154"/>
        <v>0</v>
      </c>
      <c r="AF684" s="11">
        <f t="shared" si="154"/>
        <v>0</v>
      </c>
      <c r="AG684" s="17">
        <f t="shared" si="154"/>
        <v>0</v>
      </c>
      <c r="AH684" s="225"/>
      <c r="AI684" s="527"/>
      <c r="AJ684" s="16">
        <f t="shared" si="152"/>
        <v>0</v>
      </c>
    </row>
    <row r="685" spans="1:36" ht="11.25" customHeight="1">
      <c r="A685" s="219">
        <v>17600081</v>
      </c>
      <c r="B685" s="220"/>
      <c r="C685" s="287" t="s">
        <v>785</v>
      </c>
      <c r="D685" s="222">
        <v>0</v>
      </c>
      <c r="E685" s="222">
        <v>0</v>
      </c>
      <c r="F685" s="222">
        <v>0</v>
      </c>
      <c r="G685" s="222">
        <v>0</v>
      </c>
      <c r="H685" s="222">
        <v>0</v>
      </c>
      <c r="I685" s="222">
        <v>0</v>
      </c>
      <c r="J685" s="498">
        <v>0</v>
      </c>
      <c r="K685" s="498">
        <v>0</v>
      </c>
      <c r="L685" s="223">
        <v>0</v>
      </c>
      <c r="M685" s="223">
        <v>0</v>
      </c>
      <c r="N685" s="223">
        <v>0</v>
      </c>
      <c r="O685" s="223">
        <v>0</v>
      </c>
      <c r="P685" s="223">
        <v>0</v>
      </c>
      <c r="Q685" s="223">
        <f t="shared" si="148"/>
        <v>0</v>
      </c>
      <c r="R685" s="351"/>
      <c r="S685" s="309"/>
      <c r="T685" s="309" t="s">
        <v>1120</v>
      </c>
      <c r="U685" s="895"/>
      <c r="V685" s="16">
        <v>0</v>
      </c>
      <c r="W685" s="11">
        <v>0</v>
      </c>
      <c r="X685" s="17">
        <v>0</v>
      </c>
      <c r="Y685" s="16"/>
      <c r="Z685" s="11"/>
      <c r="AA685" s="17"/>
      <c r="AB685" s="16"/>
      <c r="AC685" s="11"/>
      <c r="AD685" s="17">
        <f t="shared" si="155"/>
        <v>0</v>
      </c>
      <c r="AE685" s="16">
        <f t="shared" si="154"/>
        <v>0</v>
      </c>
      <c r="AF685" s="11">
        <f t="shared" si="154"/>
        <v>0</v>
      </c>
      <c r="AG685" s="17">
        <f t="shared" si="154"/>
        <v>0</v>
      </c>
      <c r="AH685" s="225"/>
      <c r="AI685" s="527"/>
      <c r="AJ685" s="16">
        <f t="shared" si="152"/>
        <v>0</v>
      </c>
    </row>
    <row r="686" spans="1:36" ht="11.25" customHeight="1">
      <c r="A686" s="234">
        <v>17600091</v>
      </c>
      <c r="B686" s="220"/>
      <c r="C686" s="287" t="s">
        <v>437</v>
      </c>
      <c r="D686" s="222">
        <v>0</v>
      </c>
      <c r="E686" s="222">
        <v>0</v>
      </c>
      <c r="F686" s="222">
        <v>0</v>
      </c>
      <c r="G686" s="222">
        <v>0</v>
      </c>
      <c r="H686" s="222">
        <v>0</v>
      </c>
      <c r="I686" s="222">
        <v>0</v>
      </c>
      <c r="J686" s="498">
        <v>0</v>
      </c>
      <c r="K686" s="498">
        <v>0</v>
      </c>
      <c r="L686" s="223">
        <v>0</v>
      </c>
      <c r="M686" s="223">
        <v>0</v>
      </c>
      <c r="N686" s="223">
        <v>0</v>
      </c>
      <c r="O686" s="223">
        <v>0</v>
      </c>
      <c r="P686" s="223">
        <v>0</v>
      </c>
      <c r="Q686" s="223">
        <f t="shared" si="148"/>
        <v>0</v>
      </c>
      <c r="R686" s="351"/>
      <c r="S686" s="309"/>
      <c r="T686" s="309" t="s">
        <v>1120</v>
      </c>
      <c r="U686" s="895"/>
      <c r="V686" s="16"/>
      <c r="W686" s="11"/>
      <c r="X686" s="17"/>
      <c r="Y686" s="16"/>
      <c r="Z686" s="11"/>
      <c r="AA686" s="17"/>
      <c r="AB686" s="16"/>
      <c r="AC686" s="11"/>
      <c r="AD686" s="17">
        <f t="shared" si="155"/>
        <v>0</v>
      </c>
      <c r="AE686" s="16">
        <f t="shared" si="154"/>
        <v>0</v>
      </c>
      <c r="AF686" s="11">
        <f t="shared" si="154"/>
        <v>0</v>
      </c>
      <c r="AG686" s="17">
        <f t="shared" si="154"/>
        <v>0</v>
      </c>
      <c r="AH686" s="225"/>
      <c r="AI686" s="527"/>
      <c r="AJ686" s="16">
        <f t="shared" si="152"/>
        <v>0</v>
      </c>
    </row>
    <row r="687" spans="1:36" ht="11.25" customHeight="1">
      <c r="A687" s="234">
        <v>17600101</v>
      </c>
      <c r="B687" s="220"/>
      <c r="C687" s="287" t="s">
        <v>1209</v>
      </c>
      <c r="D687" s="222">
        <v>0</v>
      </c>
      <c r="E687" s="222">
        <v>0</v>
      </c>
      <c r="F687" s="222">
        <v>0</v>
      </c>
      <c r="G687" s="222">
        <v>0</v>
      </c>
      <c r="H687" s="222">
        <v>0</v>
      </c>
      <c r="I687" s="222">
        <v>0</v>
      </c>
      <c r="J687" s="498">
        <v>0</v>
      </c>
      <c r="K687" s="498">
        <v>0</v>
      </c>
      <c r="L687" s="223">
        <v>0</v>
      </c>
      <c r="M687" s="223">
        <v>0</v>
      </c>
      <c r="N687" s="223">
        <v>0</v>
      </c>
      <c r="O687" s="223">
        <v>0</v>
      </c>
      <c r="P687" s="223">
        <v>0</v>
      </c>
      <c r="Q687" s="223">
        <f t="shared" si="148"/>
        <v>0</v>
      </c>
      <c r="R687" s="351"/>
      <c r="S687" s="309"/>
      <c r="T687" s="309" t="s">
        <v>1120</v>
      </c>
      <c r="U687" s="895"/>
      <c r="V687" s="16"/>
      <c r="W687" s="11"/>
      <c r="X687" s="17"/>
      <c r="Y687" s="16"/>
      <c r="Z687" s="11"/>
      <c r="AA687" s="17"/>
      <c r="AB687" s="16"/>
      <c r="AC687" s="11"/>
      <c r="AD687" s="17">
        <f t="shared" si="155"/>
        <v>0</v>
      </c>
      <c r="AE687" s="16">
        <f t="shared" si="154"/>
        <v>0</v>
      </c>
      <c r="AF687" s="11">
        <f t="shared" si="154"/>
        <v>0</v>
      </c>
      <c r="AG687" s="17">
        <f t="shared" si="154"/>
        <v>0</v>
      </c>
      <c r="AH687" s="225"/>
      <c r="AI687" s="527"/>
      <c r="AJ687" s="16">
        <f t="shared" si="152"/>
        <v>0</v>
      </c>
    </row>
    <row r="688" spans="1:36" ht="11.25" customHeight="1">
      <c r="A688" s="234">
        <v>17600111</v>
      </c>
      <c r="B688" s="220"/>
      <c r="C688" s="287" t="s">
        <v>2423</v>
      </c>
      <c r="D688" s="222">
        <v>0</v>
      </c>
      <c r="E688" s="222">
        <v>0</v>
      </c>
      <c r="F688" s="222">
        <v>0</v>
      </c>
      <c r="G688" s="222">
        <v>0</v>
      </c>
      <c r="H688" s="222">
        <v>0</v>
      </c>
      <c r="I688" s="222">
        <v>0</v>
      </c>
      <c r="J688" s="498">
        <v>0</v>
      </c>
      <c r="K688" s="498">
        <v>0</v>
      </c>
      <c r="L688" s="223">
        <v>0</v>
      </c>
      <c r="M688" s="223">
        <v>0</v>
      </c>
      <c r="N688" s="223">
        <v>0</v>
      </c>
      <c r="O688" s="223">
        <v>0</v>
      </c>
      <c r="P688" s="223">
        <v>0</v>
      </c>
      <c r="Q688" s="223">
        <f t="shared" si="148"/>
        <v>0</v>
      </c>
      <c r="R688" s="351"/>
      <c r="S688" s="309"/>
      <c r="T688" s="309" t="s">
        <v>1120</v>
      </c>
      <c r="U688" s="895"/>
      <c r="V688" s="16"/>
      <c r="W688" s="11"/>
      <c r="X688" s="17"/>
      <c r="Y688" s="16"/>
      <c r="Z688" s="11"/>
      <c r="AA688" s="17"/>
      <c r="AB688" s="16"/>
      <c r="AC688" s="11"/>
      <c r="AD688" s="17">
        <f>SUM(AB688:AC688)</f>
        <v>0</v>
      </c>
      <c r="AE688" s="16">
        <f t="shared" si="154"/>
        <v>0</v>
      </c>
      <c r="AF688" s="11">
        <f t="shared" si="154"/>
        <v>0</v>
      </c>
      <c r="AG688" s="17">
        <f t="shared" si="154"/>
        <v>0</v>
      </c>
      <c r="AH688" s="225"/>
      <c r="AI688" s="527"/>
      <c r="AJ688" s="16">
        <f t="shared" si="152"/>
        <v>0</v>
      </c>
    </row>
    <row r="689" spans="1:36" ht="11.25" customHeight="1">
      <c r="A689" s="234">
        <v>17600121</v>
      </c>
      <c r="B689" s="220"/>
      <c r="C689" s="287" t="s">
        <v>2425</v>
      </c>
      <c r="D689" s="222">
        <v>0</v>
      </c>
      <c r="E689" s="222">
        <v>0</v>
      </c>
      <c r="F689" s="222">
        <v>0</v>
      </c>
      <c r="G689" s="222">
        <v>0</v>
      </c>
      <c r="H689" s="222">
        <v>0</v>
      </c>
      <c r="I689" s="222">
        <v>0</v>
      </c>
      <c r="J689" s="498">
        <v>0</v>
      </c>
      <c r="K689" s="498">
        <v>0</v>
      </c>
      <c r="L689" s="223">
        <v>0</v>
      </c>
      <c r="M689" s="223">
        <v>0</v>
      </c>
      <c r="N689" s="223">
        <v>0</v>
      </c>
      <c r="O689" s="223">
        <v>0</v>
      </c>
      <c r="P689" s="223">
        <v>0</v>
      </c>
      <c r="Q689" s="223">
        <f t="shared" si="148"/>
        <v>0</v>
      </c>
      <c r="R689" s="351"/>
      <c r="S689" s="309"/>
      <c r="T689" s="309" t="s">
        <v>1120</v>
      </c>
      <c r="U689" s="895"/>
      <c r="V689" s="16"/>
      <c r="W689" s="11"/>
      <c r="X689" s="17"/>
      <c r="Y689" s="16"/>
      <c r="Z689" s="11"/>
      <c r="AA689" s="17"/>
      <c r="AB689" s="16"/>
      <c r="AC689" s="11"/>
      <c r="AD689" s="17">
        <f>SUM(AB689:AC689)</f>
        <v>0</v>
      </c>
      <c r="AE689" s="16">
        <f t="shared" si="154"/>
        <v>0</v>
      </c>
      <c r="AF689" s="11">
        <f t="shared" si="154"/>
        <v>0</v>
      </c>
      <c r="AG689" s="17">
        <f t="shared" si="154"/>
        <v>0</v>
      </c>
      <c r="AH689" s="225"/>
      <c r="AI689" s="527"/>
      <c r="AJ689" s="16">
        <f t="shared" si="152"/>
        <v>0</v>
      </c>
    </row>
    <row r="690" spans="1:36" ht="11.25" customHeight="1">
      <c r="A690" s="219">
        <v>18100003</v>
      </c>
      <c r="B690" s="220"/>
      <c r="C690" s="287" t="s">
        <v>1544</v>
      </c>
      <c r="D690" s="222">
        <v>273349.24</v>
      </c>
      <c r="E690" s="222">
        <v>264938.48</v>
      </c>
      <c r="F690" s="222">
        <v>256527.72</v>
      </c>
      <c r="G690" s="222">
        <v>248116.96</v>
      </c>
      <c r="H690" s="222">
        <v>239706.2</v>
      </c>
      <c r="I690" s="222">
        <v>231295.44</v>
      </c>
      <c r="J690" s="498">
        <v>222884.68</v>
      </c>
      <c r="K690" s="498">
        <v>214473.92</v>
      </c>
      <c r="L690" s="223">
        <v>206063.16</v>
      </c>
      <c r="M690" s="223">
        <v>197652.4</v>
      </c>
      <c r="N690" s="223">
        <v>189241.64</v>
      </c>
      <c r="O690" s="223">
        <v>180830.88</v>
      </c>
      <c r="P690" s="223">
        <v>172420.12</v>
      </c>
      <c r="Q690" s="223">
        <f t="shared" si="148"/>
        <v>222884.67999999996</v>
      </c>
      <c r="R690" s="351"/>
      <c r="S690" s="309"/>
      <c r="T690" s="309">
        <v>5</v>
      </c>
      <c r="U690" s="895"/>
      <c r="V690" s="16">
        <f t="shared" ref="V690:V721" si="156">Q690</f>
        <v>222884.67999999996</v>
      </c>
      <c r="W690" s="11">
        <f t="shared" ref="W690:W721" si="157">Q690</f>
        <v>222884.67999999996</v>
      </c>
      <c r="X690" s="17">
        <f t="shared" ref="X690:X721" si="158">Q690</f>
        <v>222884.67999999996</v>
      </c>
      <c r="Y690" s="16"/>
      <c r="Z690" s="11"/>
      <c r="AA690" s="17"/>
      <c r="AB690" s="16"/>
      <c r="AC690" s="11"/>
      <c r="AD690" s="17">
        <f t="shared" si="155"/>
        <v>0</v>
      </c>
      <c r="AE690" s="16">
        <v>0</v>
      </c>
      <c r="AF690" s="11">
        <v>0</v>
      </c>
      <c r="AG690" s="17">
        <v>0</v>
      </c>
      <c r="AH690" s="225"/>
      <c r="AI690" s="527"/>
      <c r="AJ690" s="16">
        <f t="shared" si="152"/>
        <v>0</v>
      </c>
    </row>
    <row r="691" spans="1:36" ht="11.25" customHeight="1">
      <c r="A691" s="219">
        <v>18100063</v>
      </c>
      <c r="B691" s="220"/>
      <c r="C691" s="287" t="s">
        <v>341</v>
      </c>
      <c r="D691" s="222">
        <v>0</v>
      </c>
      <c r="E691" s="222">
        <v>0</v>
      </c>
      <c r="F691" s="222">
        <v>0</v>
      </c>
      <c r="G691" s="222">
        <v>0</v>
      </c>
      <c r="H691" s="222">
        <v>0</v>
      </c>
      <c r="I691" s="222">
        <v>0</v>
      </c>
      <c r="J691" s="498">
        <v>0</v>
      </c>
      <c r="K691" s="498">
        <v>0</v>
      </c>
      <c r="L691" s="223">
        <v>0</v>
      </c>
      <c r="M691" s="223">
        <v>0</v>
      </c>
      <c r="N691" s="223">
        <v>0</v>
      </c>
      <c r="O691" s="223">
        <v>0</v>
      </c>
      <c r="P691" s="223">
        <v>0</v>
      </c>
      <c r="Q691" s="223">
        <f t="shared" si="148"/>
        <v>0</v>
      </c>
      <c r="R691" s="351"/>
      <c r="S691" s="309"/>
      <c r="T691" s="309">
        <v>5</v>
      </c>
      <c r="U691" s="895"/>
      <c r="V691" s="16">
        <f t="shared" si="156"/>
        <v>0</v>
      </c>
      <c r="W691" s="11">
        <f t="shared" si="157"/>
        <v>0</v>
      </c>
      <c r="X691" s="17">
        <f t="shared" si="158"/>
        <v>0</v>
      </c>
      <c r="Y691" s="16"/>
      <c r="Z691" s="11"/>
      <c r="AA691" s="17"/>
      <c r="AB691" s="16"/>
      <c r="AC691" s="11"/>
      <c r="AD691" s="17">
        <f t="shared" si="155"/>
        <v>0</v>
      </c>
      <c r="AE691" s="16">
        <v>0</v>
      </c>
      <c r="AF691" s="11">
        <v>0</v>
      </c>
      <c r="AG691" s="17">
        <v>0</v>
      </c>
      <c r="AH691" s="225"/>
      <c r="AI691" s="527"/>
      <c r="AJ691" s="16">
        <f t="shared" si="152"/>
        <v>0</v>
      </c>
    </row>
    <row r="692" spans="1:36" ht="11.25" customHeight="1">
      <c r="A692" s="219">
        <v>18100083</v>
      </c>
      <c r="B692" s="220"/>
      <c r="C692" s="287" t="s">
        <v>842</v>
      </c>
      <c r="D692" s="222">
        <v>0</v>
      </c>
      <c r="E692" s="222">
        <v>0</v>
      </c>
      <c r="F692" s="222">
        <v>0</v>
      </c>
      <c r="G692" s="222">
        <v>0</v>
      </c>
      <c r="H692" s="222">
        <v>0</v>
      </c>
      <c r="I692" s="222">
        <v>0</v>
      </c>
      <c r="J692" s="498">
        <v>0</v>
      </c>
      <c r="K692" s="498">
        <v>0</v>
      </c>
      <c r="L692" s="223">
        <v>0</v>
      </c>
      <c r="M692" s="223">
        <v>0</v>
      </c>
      <c r="N692" s="223">
        <v>0</v>
      </c>
      <c r="O692" s="223">
        <v>0</v>
      </c>
      <c r="P692" s="223">
        <v>0</v>
      </c>
      <c r="Q692" s="223">
        <f t="shared" si="148"/>
        <v>0</v>
      </c>
      <c r="R692" s="351"/>
      <c r="S692" s="309"/>
      <c r="T692" s="309">
        <v>5</v>
      </c>
      <c r="U692" s="895"/>
      <c r="V692" s="16">
        <f t="shared" si="156"/>
        <v>0</v>
      </c>
      <c r="W692" s="11">
        <f t="shared" si="157"/>
        <v>0</v>
      </c>
      <c r="X692" s="17">
        <f t="shared" si="158"/>
        <v>0</v>
      </c>
      <c r="Y692" s="16"/>
      <c r="Z692" s="11"/>
      <c r="AA692" s="17"/>
      <c r="AB692" s="16"/>
      <c r="AC692" s="11"/>
      <c r="AD692" s="17">
        <f t="shared" si="155"/>
        <v>0</v>
      </c>
      <c r="AE692" s="16">
        <v>0</v>
      </c>
      <c r="AF692" s="11">
        <v>0</v>
      </c>
      <c r="AG692" s="17">
        <v>0</v>
      </c>
      <c r="AH692" s="225"/>
      <c r="AI692" s="527"/>
      <c r="AJ692" s="16">
        <f t="shared" si="152"/>
        <v>0</v>
      </c>
    </row>
    <row r="693" spans="1:36" ht="11.25" customHeight="1">
      <c r="A693" s="219">
        <v>18100093</v>
      </c>
      <c r="B693" s="220"/>
      <c r="C693" s="287" t="s">
        <v>843</v>
      </c>
      <c r="D693" s="222">
        <v>45405.35</v>
      </c>
      <c r="E693" s="222">
        <v>45033.18</v>
      </c>
      <c r="F693" s="222">
        <v>44661.01</v>
      </c>
      <c r="G693" s="222">
        <v>44288.84</v>
      </c>
      <c r="H693" s="222">
        <v>43916.67</v>
      </c>
      <c r="I693" s="222">
        <v>43544.5</v>
      </c>
      <c r="J693" s="498">
        <v>43172.33</v>
      </c>
      <c r="K693" s="498">
        <v>42800.160000000003</v>
      </c>
      <c r="L693" s="223">
        <v>42427.99</v>
      </c>
      <c r="M693" s="223">
        <v>42055.82</v>
      </c>
      <c r="N693" s="223">
        <v>41683.65</v>
      </c>
      <c r="O693" s="223">
        <v>41311.480000000003</v>
      </c>
      <c r="P693" s="223">
        <v>40939.31</v>
      </c>
      <c r="Q693" s="223">
        <f t="shared" si="148"/>
        <v>43172.330000000009</v>
      </c>
      <c r="R693" s="351"/>
      <c r="S693" s="309"/>
      <c r="T693" s="309">
        <v>5</v>
      </c>
      <c r="U693" s="895"/>
      <c r="V693" s="16">
        <f t="shared" si="156"/>
        <v>43172.330000000009</v>
      </c>
      <c r="W693" s="11">
        <f t="shared" si="157"/>
        <v>43172.330000000009</v>
      </c>
      <c r="X693" s="17">
        <f t="shared" si="158"/>
        <v>43172.330000000009</v>
      </c>
      <c r="Y693" s="16"/>
      <c r="Z693" s="11"/>
      <c r="AA693" s="17"/>
      <c r="AB693" s="16"/>
      <c r="AC693" s="11"/>
      <c r="AD693" s="17">
        <f t="shared" si="155"/>
        <v>0</v>
      </c>
      <c r="AE693" s="16">
        <v>0</v>
      </c>
      <c r="AF693" s="11">
        <v>0</v>
      </c>
      <c r="AG693" s="17">
        <v>0</v>
      </c>
      <c r="AH693" s="225"/>
      <c r="AI693" s="527"/>
      <c r="AJ693" s="16">
        <f t="shared" si="152"/>
        <v>0</v>
      </c>
    </row>
    <row r="694" spans="1:36" ht="11.25" customHeight="1">
      <c r="A694" s="219">
        <v>18100153</v>
      </c>
      <c r="B694" s="220"/>
      <c r="C694" s="287" t="s">
        <v>1166</v>
      </c>
      <c r="D694" s="222">
        <v>0</v>
      </c>
      <c r="E694" s="222">
        <v>0</v>
      </c>
      <c r="F694" s="222">
        <v>0</v>
      </c>
      <c r="G694" s="222">
        <v>0</v>
      </c>
      <c r="H694" s="222">
        <v>0</v>
      </c>
      <c r="I694" s="222">
        <v>0</v>
      </c>
      <c r="J694" s="498">
        <v>0</v>
      </c>
      <c r="K694" s="498">
        <v>0</v>
      </c>
      <c r="L694" s="223">
        <v>0</v>
      </c>
      <c r="M694" s="223">
        <v>0</v>
      </c>
      <c r="N694" s="223">
        <v>0</v>
      </c>
      <c r="O694" s="223">
        <v>0</v>
      </c>
      <c r="P694" s="223">
        <v>0</v>
      </c>
      <c r="Q694" s="223">
        <f t="shared" si="148"/>
        <v>0</v>
      </c>
      <c r="R694" s="351"/>
      <c r="S694" s="309"/>
      <c r="T694" s="309">
        <v>5</v>
      </c>
      <c r="U694" s="895"/>
      <c r="V694" s="16">
        <f t="shared" si="156"/>
        <v>0</v>
      </c>
      <c r="W694" s="11">
        <f t="shared" si="157"/>
        <v>0</v>
      </c>
      <c r="X694" s="17">
        <f t="shared" si="158"/>
        <v>0</v>
      </c>
      <c r="Y694" s="16"/>
      <c r="Z694" s="11"/>
      <c r="AA694" s="17"/>
      <c r="AB694" s="16"/>
      <c r="AC694" s="11"/>
      <c r="AD694" s="17">
        <f t="shared" si="155"/>
        <v>0</v>
      </c>
      <c r="AE694" s="16">
        <v>0</v>
      </c>
      <c r="AF694" s="11">
        <v>0</v>
      </c>
      <c r="AG694" s="17">
        <v>0</v>
      </c>
      <c r="AH694" s="225"/>
      <c r="AI694" s="527"/>
      <c r="AJ694" s="16">
        <f t="shared" si="152"/>
        <v>0</v>
      </c>
    </row>
    <row r="695" spans="1:36" ht="11.25" customHeight="1">
      <c r="A695" s="219">
        <v>18100163</v>
      </c>
      <c r="B695" s="220"/>
      <c r="C695" s="287" t="s">
        <v>1716</v>
      </c>
      <c r="D695" s="222">
        <v>0</v>
      </c>
      <c r="E695" s="222">
        <v>0</v>
      </c>
      <c r="F695" s="222">
        <v>0</v>
      </c>
      <c r="G695" s="222">
        <v>0</v>
      </c>
      <c r="H695" s="222">
        <v>0</v>
      </c>
      <c r="I695" s="222">
        <v>0</v>
      </c>
      <c r="J695" s="498">
        <v>0</v>
      </c>
      <c r="K695" s="498">
        <v>0</v>
      </c>
      <c r="L695" s="223">
        <v>0</v>
      </c>
      <c r="M695" s="223">
        <v>0</v>
      </c>
      <c r="N695" s="223">
        <v>0</v>
      </c>
      <c r="O695" s="223">
        <v>0</v>
      </c>
      <c r="P695" s="223">
        <v>0</v>
      </c>
      <c r="Q695" s="223">
        <f t="shared" si="148"/>
        <v>0</v>
      </c>
      <c r="R695" s="351"/>
      <c r="S695" s="309"/>
      <c r="T695" s="309">
        <v>5</v>
      </c>
      <c r="U695" s="895"/>
      <c r="V695" s="16">
        <f t="shared" si="156"/>
        <v>0</v>
      </c>
      <c r="W695" s="11">
        <f t="shared" si="157"/>
        <v>0</v>
      </c>
      <c r="X695" s="17">
        <f t="shared" si="158"/>
        <v>0</v>
      </c>
      <c r="Y695" s="16"/>
      <c r="Z695" s="11"/>
      <c r="AA695" s="17"/>
      <c r="AB695" s="16"/>
      <c r="AC695" s="11"/>
      <c r="AD695" s="17">
        <f t="shared" si="155"/>
        <v>0</v>
      </c>
      <c r="AE695" s="16">
        <v>0</v>
      </c>
      <c r="AF695" s="11">
        <v>0</v>
      </c>
      <c r="AG695" s="17">
        <v>0</v>
      </c>
      <c r="AH695" s="225"/>
      <c r="AI695" s="527"/>
      <c r="AJ695" s="16">
        <f t="shared" si="152"/>
        <v>0</v>
      </c>
    </row>
    <row r="696" spans="1:36" ht="11.25" customHeight="1">
      <c r="A696" s="219">
        <v>18100193</v>
      </c>
      <c r="B696" s="220"/>
      <c r="C696" s="287" t="s">
        <v>245</v>
      </c>
      <c r="D696" s="222">
        <v>0</v>
      </c>
      <c r="E696" s="222">
        <v>0</v>
      </c>
      <c r="F696" s="222">
        <v>0</v>
      </c>
      <c r="G696" s="222">
        <v>0</v>
      </c>
      <c r="H696" s="222">
        <v>0</v>
      </c>
      <c r="I696" s="222">
        <v>0</v>
      </c>
      <c r="J696" s="498">
        <v>0</v>
      </c>
      <c r="K696" s="498">
        <v>0</v>
      </c>
      <c r="L696" s="223">
        <v>0</v>
      </c>
      <c r="M696" s="223">
        <v>0</v>
      </c>
      <c r="N696" s="223">
        <v>0</v>
      </c>
      <c r="O696" s="223">
        <v>0</v>
      </c>
      <c r="P696" s="223">
        <v>0</v>
      </c>
      <c r="Q696" s="223">
        <f t="shared" ref="Q696:Q759" si="159">(D696+P696+SUM(E696:O696)*2)/24</f>
        <v>0</v>
      </c>
      <c r="R696" s="351"/>
      <c r="S696" s="309"/>
      <c r="T696" s="309">
        <v>5</v>
      </c>
      <c r="U696" s="895"/>
      <c r="V696" s="16">
        <f t="shared" si="156"/>
        <v>0</v>
      </c>
      <c r="W696" s="11">
        <f t="shared" si="157"/>
        <v>0</v>
      </c>
      <c r="X696" s="17">
        <f t="shared" si="158"/>
        <v>0</v>
      </c>
      <c r="Y696" s="16"/>
      <c r="Z696" s="11"/>
      <c r="AA696" s="17"/>
      <c r="AB696" s="16"/>
      <c r="AC696" s="11"/>
      <c r="AD696" s="17">
        <f t="shared" si="155"/>
        <v>0</v>
      </c>
      <c r="AE696" s="16">
        <v>0</v>
      </c>
      <c r="AF696" s="11">
        <v>0</v>
      </c>
      <c r="AG696" s="17">
        <v>0</v>
      </c>
      <c r="AH696" s="225"/>
      <c r="AI696" s="527"/>
      <c r="AJ696" s="16">
        <f t="shared" si="152"/>
        <v>0</v>
      </c>
    </row>
    <row r="697" spans="1:36" ht="11.25" customHeight="1">
      <c r="A697" s="219">
        <v>18100203</v>
      </c>
      <c r="B697" s="220"/>
      <c r="C697" s="287" t="s">
        <v>803</v>
      </c>
      <c r="D697" s="222">
        <v>1612999.55</v>
      </c>
      <c r="E697" s="222">
        <v>1606164.8</v>
      </c>
      <c r="F697" s="222">
        <v>1599330.05</v>
      </c>
      <c r="G697" s="222">
        <v>1592495.3</v>
      </c>
      <c r="H697" s="222">
        <v>1585660.55</v>
      </c>
      <c r="I697" s="222">
        <v>1578825.8</v>
      </c>
      <c r="J697" s="498">
        <v>1571991.05</v>
      </c>
      <c r="K697" s="498">
        <v>1565156.3</v>
      </c>
      <c r="L697" s="223">
        <v>1558321.55</v>
      </c>
      <c r="M697" s="223">
        <v>1551486.8</v>
      </c>
      <c r="N697" s="223">
        <v>1544652.05</v>
      </c>
      <c r="O697" s="223">
        <v>1537817.3</v>
      </c>
      <c r="P697" s="223">
        <v>1530982.55</v>
      </c>
      <c r="Q697" s="223">
        <f t="shared" si="159"/>
        <v>1571991.0500000005</v>
      </c>
      <c r="R697" s="351"/>
      <c r="S697" s="309"/>
      <c r="T697" s="309">
        <v>5</v>
      </c>
      <c r="U697" s="895"/>
      <c r="V697" s="16">
        <f t="shared" si="156"/>
        <v>1571991.0500000005</v>
      </c>
      <c r="W697" s="11">
        <f t="shared" si="157"/>
        <v>1571991.0500000005</v>
      </c>
      <c r="X697" s="17">
        <f t="shared" si="158"/>
        <v>1571991.0500000005</v>
      </c>
      <c r="Y697" s="16"/>
      <c r="Z697" s="11"/>
      <c r="AA697" s="17"/>
      <c r="AB697" s="16"/>
      <c r="AC697" s="11"/>
      <c r="AD697" s="17">
        <f t="shared" si="155"/>
        <v>0</v>
      </c>
      <c r="AE697" s="16">
        <v>0</v>
      </c>
      <c r="AF697" s="11">
        <v>0</v>
      </c>
      <c r="AG697" s="17">
        <v>0</v>
      </c>
      <c r="AH697" s="225"/>
      <c r="AI697" s="527"/>
      <c r="AJ697" s="16">
        <f t="shared" si="152"/>
        <v>0</v>
      </c>
    </row>
    <row r="698" spans="1:36" ht="11.25" customHeight="1">
      <c r="A698" s="219">
        <v>18100213</v>
      </c>
      <c r="B698" s="220"/>
      <c r="C698" s="287" t="s">
        <v>3246</v>
      </c>
      <c r="D698" s="222">
        <v>4398762.67</v>
      </c>
      <c r="E698" s="222">
        <v>4468472.99</v>
      </c>
      <c r="F698" s="222">
        <v>4455767.3499999996</v>
      </c>
      <c r="G698" s="222">
        <v>4443061.71</v>
      </c>
      <c r="H698" s="222">
        <v>4430439.38</v>
      </c>
      <c r="I698" s="222">
        <v>4417817.05</v>
      </c>
      <c r="J698" s="498">
        <v>4405194.72</v>
      </c>
      <c r="K698" s="498">
        <v>4392572.3899999997</v>
      </c>
      <c r="L698" s="223">
        <v>4379946.12</v>
      </c>
      <c r="M698" s="223">
        <v>4368687.87</v>
      </c>
      <c r="N698" s="223">
        <v>4356061.5999999996</v>
      </c>
      <c r="O698" s="223">
        <v>4343435.33</v>
      </c>
      <c r="P698" s="223">
        <v>4330809.0599999996</v>
      </c>
      <c r="Q698" s="223">
        <f t="shared" si="159"/>
        <v>4402186.864583333</v>
      </c>
      <c r="R698" s="351"/>
      <c r="S698" s="309"/>
      <c r="T698" s="309" t="s">
        <v>1972</v>
      </c>
      <c r="U698" s="895"/>
      <c r="V698" s="16">
        <f t="shared" si="156"/>
        <v>4402186.864583333</v>
      </c>
      <c r="W698" s="11">
        <f t="shared" si="157"/>
        <v>4402186.864583333</v>
      </c>
      <c r="X698" s="17">
        <f t="shared" si="158"/>
        <v>4402186.864583333</v>
      </c>
      <c r="Y698" s="16"/>
      <c r="Z698" s="11"/>
      <c r="AA698" s="17"/>
      <c r="AB698" s="16"/>
      <c r="AC698" s="11"/>
      <c r="AD698" s="17">
        <f t="shared" si="155"/>
        <v>0</v>
      </c>
      <c r="AE698" s="16"/>
      <c r="AF698" s="11"/>
      <c r="AG698" s="17"/>
      <c r="AH698" s="225"/>
      <c r="AI698" s="527"/>
      <c r="AJ698" s="16">
        <f t="shared" si="152"/>
        <v>0</v>
      </c>
    </row>
    <row r="699" spans="1:36" s="287" customFormat="1" ht="11.25" customHeight="1">
      <c r="A699" s="319">
        <v>18100223</v>
      </c>
      <c r="B699" s="435"/>
      <c r="C699" s="287" t="s">
        <v>2796</v>
      </c>
      <c r="D699" s="292">
        <v>1275323.08</v>
      </c>
      <c r="E699" s="292">
        <v>1268429.44</v>
      </c>
      <c r="F699" s="292">
        <v>1261535.8</v>
      </c>
      <c r="G699" s="292">
        <v>1254642.1599999999</v>
      </c>
      <c r="H699" s="292">
        <v>1247748.52</v>
      </c>
      <c r="I699" s="292">
        <v>1240854.8799999999</v>
      </c>
      <c r="J699" s="498">
        <v>1233961.24</v>
      </c>
      <c r="K699" s="498">
        <v>1227067.6000000001</v>
      </c>
      <c r="L699" s="293">
        <v>1220173.96</v>
      </c>
      <c r="M699" s="293">
        <v>1213280.32</v>
      </c>
      <c r="N699" s="293">
        <v>1206386.68</v>
      </c>
      <c r="O699" s="293">
        <v>1199493.04</v>
      </c>
      <c r="P699" s="293">
        <v>1192599.3999999999</v>
      </c>
      <c r="Q699" s="293">
        <f t="shared" si="159"/>
        <v>1233961.24</v>
      </c>
      <c r="R699" s="351"/>
      <c r="S699" s="309"/>
      <c r="T699" s="309" t="s">
        <v>1972</v>
      </c>
      <c r="U699" s="455"/>
      <c r="V699" s="748">
        <f t="shared" si="156"/>
        <v>1233961.24</v>
      </c>
      <c r="W699" s="868">
        <f t="shared" si="157"/>
        <v>1233961.24</v>
      </c>
      <c r="X699" s="869">
        <f t="shared" si="158"/>
        <v>1233961.24</v>
      </c>
      <c r="Y699" s="748"/>
      <c r="Z699" s="868"/>
      <c r="AA699" s="869"/>
      <c r="AB699" s="748"/>
      <c r="AC699" s="868"/>
      <c r="AD699" s="869">
        <f t="shared" ref="AD699" si="160">SUM(AB699:AC699)</f>
        <v>0</v>
      </c>
      <c r="AE699" s="748">
        <v>0</v>
      </c>
      <c r="AF699" s="868">
        <v>0</v>
      </c>
      <c r="AG699" s="869">
        <v>0</v>
      </c>
      <c r="AH699" s="870"/>
      <c r="AI699" s="871"/>
      <c r="AJ699" s="748">
        <f t="shared" si="152"/>
        <v>0</v>
      </c>
    </row>
    <row r="700" spans="1:36" ht="11.25" customHeight="1">
      <c r="A700" s="219">
        <v>18100231</v>
      </c>
      <c r="B700" s="220"/>
      <c r="C700" s="287" t="s">
        <v>1001</v>
      </c>
      <c r="D700" s="222">
        <v>0</v>
      </c>
      <c r="E700" s="222">
        <v>0</v>
      </c>
      <c r="F700" s="222">
        <v>0</v>
      </c>
      <c r="G700" s="222">
        <v>0</v>
      </c>
      <c r="H700" s="222">
        <v>0</v>
      </c>
      <c r="I700" s="222">
        <v>0</v>
      </c>
      <c r="J700" s="498">
        <v>0</v>
      </c>
      <c r="K700" s="498">
        <v>0</v>
      </c>
      <c r="L700" s="223">
        <v>0</v>
      </c>
      <c r="M700" s="223">
        <v>0</v>
      </c>
      <c r="N700" s="223">
        <v>0</v>
      </c>
      <c r="O700" s="223">
        <v>0</v>
      </c>
      <c r="P700" s="223">
        <v>0</v>
      </c>
      <c r="Q700" s="223">
        <f t="shared" si="159"/>
        <v>0</v>
      </c>
      <c r="R700" s="351"/>
      <c r="S700" s="309"/>
      <c r="T700" s="309">
        <v>5</v>
      </c>
      <c r="U700" s="895"/>
      <c r="V700" s="16">
        <f t="shared" si="156"/>
        <v>0</v>
      </c>
      <c r="W700" s="11">
        <f t="shared" si="157"/>
        <v>0</v>
      </c>
      <c r="X700" s="17">
        <f t="shared" si="158"/>
        <v>0</v>
      </c>
      <c r="Y700" s="16"/>
      <c r="Z700" s="11"/>
      <c r="AA700" s="17"/>
      <c r="AB700" s="16"/>
      <c r="AC700" s="11"/>
      <c r="AD700" s="17">
        <f t="shared" si="155"/>
        <v>0</v>
      </c>
      <c r="AE700" s="16">
        <v>0</v>
      </c>
      <c r="AF700" s="11">
        <v>0</v>
      </c>
      <c r="AG700" s="17">
        <v>0</v>
      </c>
      <c r="AH700" s="225"/>
      <c r="AI700" s="527"/>
      <c r="AJ700" s="16">
        <f t="shared" si="152"/>
        <v>0</v>
      </c>
    </row>
    <row r="701" spans="1:36" ht="11.25" customHeight="1">
      <c r="A701" s="219">
        <v>18100233</v>
      </c>
      <c r="B701" s="220"/>
      <c r="C701" s="287" t="s">
        <v>2814</v>
      </c>
      <c r="D701" s="222">
        <v>215522.24</v>
      </c>
      <c r="E701" s="222">
        <v>214357.25</v>
      </c>
      <c r="F701" s="222">
        <v>213192.26</v>
      </c>
      <c r="G701" s="222">
        <v>212027.27</v>
      </c>
      <c r="H701" s="222">
        <v>210862.28</v>
      </c>
      <c r="I701" s="222">
        <v>209697.29</v>
      </c>
      <c r="J701" s="498">
        <v>208532.3</v>
      </c>
      <c r="K701" s="498">
        <v>207367.31</v>
      </c>
      <c r="L701" s="223">
        <v>206202.32</v>
      </c>
      <c r="M701" s="223">
        <v>205037.33</v>
      </c>
      <c r="N701" s="223">
        <v>203872.34</v>
      </c>
      <c r="O701" s="223">
        <v>202707.35</v>
      </c>
      <c r="P701" s="223">
        <v>201542.36</v>
      </c>
      <c r="Q701" s="223">
        <f t="shared" si="159"/>
        <v>208532.30000000002</v>
      </c>
      <c r="R701" s="351"/>
      <c r="S701" s="309"/>
      <c r="T701" s="309" t="s">
        <v>1972</v>
      </c>
      <c r="U701" s="895"/>
      <c r="V701" s="16">
        <f t="shared" si="156"/>
        <v>208532.30000000002</v>
      </c>
      <c r="W701" s="11">
        <f t="shared" si="157"/>
        <v>208532.30000000002</v>
      </c>
      <c r="X701" s="17">
        <f t="shared" si="158"/>
        <v>208532.30000000002</v>
      </c>
      <c r="Y701" s="16"/>
      <c r="Z701" s="11"/>
      <c r="AA701" s="17"/>
      <c r="AB701" s="16"/>
      <c r="AC701" s="11"/>
      <c r="AD701" s="17">
        <f t="shared" ref="AD701" si="161">SUM(AB701:AC701)</f>
        <v>0</v>
      </c>
      <c r="AE701" s="16">
        <v>0</v>
      </c>
      <c r="AF701" s="11">
        <v>0</v>
      </c>
      <c r="AG701" s="17">
        <v>0</v>
      </c>
      <c r="AH701" s="225"/>
      <c r="AI701" s="527"/>
      <c r="AJ701" s="16">
        <f t="shared" si="152"/>
        <v>0</v>
      </c>
    </row>
    <row r="702" spans="1:36" ht="11.25" customHeight="1">
      <c r="A702" s="219">
        <v>18100253</v>
      </c>
      <c r="B702" s="220"/>
      <c r="C702" s="287" t="s">
        <v>392</v>
      </c>
      <c r="D702" s="222">
        <v>0</v>
      </c>
      <c r="E702" s="222">
        <v>0</v>
      </c>
      <c r="F702" s="222">
        <v>0</v>
      </c>
      <c r="G702" s="222">
        <v>0</v>
      </c>
      <c r="H702" s="222">
        <v>0</v>
      </c>
      <c r="I702" s="222">
        <v>0</v>
      </c>
      <c r="J702" s="498">
        <v>0</v>
      </c>
      <c r="K702" s="498">
        <v>0</v>
      </c>
      <c r="L702" s="223">
        <v>0</v>
      </c>
      <c r="M702" s="223">
        <v>0</v>
      </c>
      <c r="N702" s="223">
        <v>0</v>
      </c>
      <c r="O702" s="223">
        <v>0</v>
      </c>
      <c r="P702" s="223">
        <v>0</v>
      </c>
      <c r="Q702" s="686">
        <f t="shared" si="159"/>
        <v>0</v>
      </c>
      <c r="R702" s="351"/>
      <c r="S702" s="309"/>
      <c r="T702" s="309">
        <v>5</v>
      </c>
      <c r="U702" s="895"/>
      <c r="V702" s="16">
        <f t="shared" si="156"/>
        <v>0</v>
      </c>
      <c r="W702" s="11">
        <f t="shared" si="157"/>
        <v>0</v>
      </c>
      <c r="X702" s="17">
        <f t="shared" si="158"/>
        <v>0</v>
      </c>
      <c r="Y702" s="16"/>
      <c r="Z702" s="11"/>
      <c r="AA702" s="17"/>
      <c r="AB702" s="16"/>
      <c r="AC702" s="11"/>
      <c r="AD702" s="17">
        <f t="shared" si="155"/>
        <v>0</v>
      </c>
      <c r="AE702" s="16">
        <v>0</v>
      </c>
      <c r="AF702" s="11">
        <v>0</v>
      </c>
      <c r="AG702" s="17">
        <v>0</v>
      </c>
      <c r="AH702" s="225"/>
      <c r="AI702" s="527"/>
      <c r="AJ702" s="16">
        <f t="shared" si="152"/>
        <v>0</v>
      </c>
    </row>
    <row r="703" spans="1:36" ht="11.25" customHeight="1">
      <c r="A703" s="219">
        <v>18100333</v>
      </c>
      <c r="B703" s="220"/>
      <c r="C703" s="287" t="s">
        <v>825</v>
      </c>
      <c r="D703" s="222">
        <v>0</v>
      </c>
      <c r="E703" s="222">
        <v>0</v>
      </c>
      <c r="F703" s="222">
        <v>0</v>
      </c>
      <c r="G703" s="222">
        <v>0</v>
      </c>
      <c r="H703" s="222">
        <v>0</v>
      </c>
      <c r="I703" s="222">
        <v>0</v>
      </c>
      <c r="J703" s="498">
        <v>0</v>
      </c>
      <c r="K703" s="498">
        <v>0</v>
      </c>
      <c r="L703" s="223">
        <v>0</v>
      </c>
      <c r="M703" s="223">
        <v>0</v>
      </c>
      <c r="N703" s="223">
        <v>0</v>
      </c>
      <c r="O703" s="223">
        <v>0</v>
      </c>
      <c r="P703" s="223">
        <v>0</v>
      </c>
      <c r="Q703" s="223">
        <f t="shared" si="159"/>
        <v>0</v>
      </c>
      <c r="R703" s="351"/>
      <c r="S703" s="309"/>
      <c r="T703" s="309">
        <v>5</v>
      </c>
      <c r="U703" s="895"/>
      <c r="V703" s="16">
        <f t="shared" si="156"/>
        <v>0</v>
      </c>
      <c r="W703" s="11">
        <f t="shared" si="157"/>
        <v>0</v>
      </c>
      <c r="X703" s="17">
        <f t="shared" si="158"/>
        <v>0</v>
      </c>
      <c r="Y703" s="16"/>
      <c r="Z703" s="11"/>
      <c r="AA703" s="17"/>
      <c r="AB703" s="16"/>
      <c r="AC703" s="11"/>
      <c r="AD703" s="17">
        <f t="shared" si="155"/>
        <v>0</v>
      </c>
      <c r="AE703" s="16">
        <v>0</v>
      </c>
      <c r="AF703" s="11">
        <v>0</v>
      </c>
      <c r="AG703" s="17">
        <v>0</v>
      </c>
      <c r="AH703" s="225"/>
      <c r="AI703" s="527"/>
      <c r="AJ703" s="16">
        <f t="shared" si="152"/>
        <v>0</v>
      </c>
    </row>
    <row r="704" spans="1:36" ht="11.25" customHeight="1">
      <c r="A704" s="219">
        <v>18100400</v>
      </c>
      <c r="C704" s="287" t="s">
        <v>1341</v>
      </c>
      <c r="D704" s="222">
        <v>0</v>
      </c>
      <c r="E704" s="222">
        <v>0</v>
      </c>
      <c r="F704" s="222">
        <v>0</v>
      </c>
      <c r="G704" s="222">
        <v>0</v>
      </c>
      <c r="H704" s="222">
        <v>0</v>
      </c>
      <c r="I704" s="222">
        <v>0</v>
      </c>
      <c r="J704" s="498">
        <v>0</v>
      </c>
      <c r="K704" s="498">
        <v>0</v>
      </c>
      <c r="L704" s="223">
        <v>0</v>
      </c>
      <c r="M704" s="223">
        <v>0</v>
      </c>
      <c r="N704" s="223">
        <v>0</v>
      </c>
      <c r="O704" s="223">
        <v>0</v>
      </c>
      <c r="P704" s="223">
        <v>0</v>
      </c>
      <c r="Q704" s="223">
        <f t="shared" si="159"/>
        <v>0</v>
      </c>
      <c r="R704" s="351"/>
      <c r="S704" s="309"/>
      <c r="T704" s="309">
        <v>5</v>
      </c>
      <c r="U704" s="895"/>
      <c r="V704" s="16">
        <f t="shared" si="156"/>
        <v>0</v>
      </c>
      <c r="W704" s="11">
        <f t="shared" si="157"/>
        <v>0</v>
      </c>
      <c r="X704" s="17">
        <f t="shared" si="158"/>
        <v>0</v>
      </c>
      <c r="Y704" s="16"/>
      <c r="Z704" s="11"/>
      <c r="AA704" s="17"/>
      <c r="AB704" s="16"/>
      <c r="AC704" s="11"/>
      <c r="AD704" s="17">
        <f t="shared" si="155"/>
        <v>0</v>
      </c>
      <c r="AE704" s="16">
        <v>0</v>
      </c>
      <c r="AF704" s="11">
        <v>0</v>
      </c>
      <c r="AG704" s="17">
        <v>0</v>
      </c>
      <c r="AH704" s="225"/>
      <c r="AI704" s="527"/>
      <c r="AJ704" s="16">
        <f t="shared" si="152"/>
        <v>0</v>
      </c>
    </row>
    <row r="705" spans="1:36" ht="11.25" customHeight="1">
      <c r="A705" s="219">
        <v>18100423</v>
      </c>
      <c r="B705" s="220"/>
      <c r="C705" s="287" t="s">
        <v>711</v>
      </c>
      <c r="D705" s="222">
        <v>0</v>
      </c>
      <c r="E705" s="222">
        <v>0</v>
      </c>
      <c r="F705" s="222">
        <v>0</v>
      </c>
      <c r="G705" s="222">
        <v>0</v>
      </c>
      <c r="H705" s="222">
        <v>0</v>
      </c>
      <c r="I705" s="222">
        <v>0</v>
      </c>
      <c r="J705" s="498">
        <v>0</v>
      </c>
      <c r="K705" s="498">
        <v>0</v>
      </c>
      <c r="L705" s="223">
        <v>0</v>
      </c>
      <c r="M705" s="223">
        <v>0</v>
      </c>
      <c r="N705" s="223">
        <v>0</v>
      </c>
      <c r="O705" s="223">
        <v>0</v>
      </c>
      <c r="P705" s="223">
        <v>0</v>
      </c>
      <c r="Q705" s="223">
        <f t="shared" si="159"/>
        <v>0</v>
      </c>
      <c r="R705" s="351"/>
      <c r="S705" s="309"/>
      <c r="T705" s="309">
        <v>5</v>
      </c>
      <c r="U705" s="895"/>
      <c r="V705" s="16">
        <f t="shared" si="156"/>
        <v>0</v>
      </c>
      <c r="W705" s="11">
        <f t="shared" si="157"/>
        <v>0</v>
      </c>
      <c r="X705" s="17">
        <f t="shared" si="158"/>
        <v>0</v>
      </c>
      <c r="Y705" s="16"/>
      <c r="Z705" s="11"/>
      <c r="AA705" s="17"/>
      <c r="AB705" s="16"/>
      <c r="AC705" s="11"/>
      <c r="AD705" s="17">
        <f t="shared" si="155"/>
        <v>0</v>
      </c>
      <c r="AE705" s="16">
        <v>0</v>
      </c>
      <c r="AF705" s="11">
        <v>0</v>
      </c>
      <c r="AG705" s="17">
        <v>0</v>
      </c>
      <c r="AH705" s="225"/>
      <c r="AI705" s="527"/>
      <c r="AJ705" s="16">
        <f t="shared" si="152"/>
        <v>0</v>
      </c>
    </row>
    <row r="706" spans="1:36" ht="11.25" customHeight="1">
      <c r="A706" s="219">
        <v>18100433</v>
      </c>
      <c r="B706" s="220"/>
      <c r="C706" s="287" t="s">
        <v>359</v>
      </c>
      <c r="D706" s="222">
        <v>0</v>
      </c>
      <c r="E706" s="222">
        <v>0</v>
      </c>
      <c r="F706" s="222">
        <v>0</v>
      </c>
      <c r="G706" s="222">
        <v>0</v>
      </c>
      <c r="H706" s="222">
        <v>0</v>
      </c>
      <c r="I706" s="222">
        <v>0</v>
      </c>
      <c r="J706" s="498">
        <v>0</v>
      </c>
      <c r="K706" s="498">
        <v>0</v>
      </c>
      <c r="L706" s="223">
        <v>0</v>
      </c>
      <c r="M706" s="223">
        <v>0</v>
      </c>
      <c r="N706" s="223">
        <v>0</v>
      </c>
      <c r="O706" s="223">
        <v>0</v>
      </c>
      <c r="P706" s="223">
        <v>0</v>
      </c>
      <c r="Q706" s="223">
        <f t="shared" si="159"/>
        <v>0</v>
      </c>
      <c r="R706" s="351"/>
      <c r="S706" s="309"/>
      <c r="T706" s="309">
        <v>5</v>
      </c>
      <c r="U706" s="895"/>
      <c r="V706" s="16">
        <f t="shared" si="156"/>
        <v>0</v>
      </c>
      <c r="W706" s="11">
        <f t="shared" si="157"/>
        <v>0</v>
      </c>
      <c r="X706" s="17">
        <f t="shared" si="158"/>
        <v>0</v>
      </c>
      <c r="Y706" s="16"/>
      <c r="Z706" s="11"/>
      <c r="AA706" s="17"/>
      <c r="AB706" s="16"/>
      <c r="AC706" s="11"/>
      <c r="AD706" s="17">
        <f t="shared" si="155"/>
        <v>0</v>
      </c>
      <c r="AE706" s="16">
        <v>0</v>
      </c>
      <c r="AF706" s="11">
        <v>0</v>
      </c>
      <c r="AG706" s="17">
        <v>0</v>
      </c>
      <c r="AH706" s="225"/>
      <c r="AI706" s="527"/>
      <c r="AJ706" s="16">
        <f t="shared" si="152"/>
        <v>0</v>
      </c>
    </row>
    <row r="707" spans="1:36" ht="11.25" customHeight="1">
      <c r="A707" s="219">
        <v>18100463</v>
      </c>
      <c r="B707" s="220"/>
      <c r="C707" s="287" t="s">
        <v>841</v>
      </c>
      <c r="D707" s="222">
        <v>0</v>
      </c>
      <c r="E707" s="222">
        <v>0</v>
      </c>
      <c r="F707" s="222">
        <v>0</v>
      </c>
      <c r="G707" s="222">
        <v>0</v>
      </c>
      <c r="H707" s="222">
        <v>0</v>
      </c>
      <c r="I707" s="222">
        <v>0</v>
      </c>
      <c r="J707" s="498">
        <v>0</v>
      </c>
      <c r="K707" s="498">
        <v>0</v>
      </c>
      <c r="L707" s="223">
        <v>0</v>
      </c>
      <c r="M707" s="223">
        <v>0</v>
      </c>
      <c r="N707" s="223">
        <v>0</v>
      </c>
      <c r="O707" s="223">
        <v>0</v>
      </c>
      <c r="P707" s="223">
        <v>0</v>
      </c>
      <c r="Q707" s="223">
        <f t="shared" si="159"/>
        <v>0</v>
      </c>
      <c r="R707" s="351"/>
      <c r="S707" s="309"/>
      <c r="T707" s="309">
        <v>5</v>
      </c>
      <c r="U707" s="895"/>
      <c r="V707" s="16">
        <f t="shared" si="156"/>
        <v>0</v>
      </c>
      <c r="W707" s="11">
        <f t="shared" si="157"/>
        <v>0</v>
      </c>
      <c r="X707" s="17">
        <f t="shared" si="158"/>
        <v>0</v>
      </c>
      <c r="Y707" s="16"/>
      <c r="Z707" s="11"/>
      <c r="AA707" s="17"/>
      <c r="AB707" s="16"/>
      <c r="AC707" s="11"/>
      <c r="AD707" s="17">
        <f t="shared" si="155"/>
        <v>0</v>
      </c>
      <c r="AE707" s="16">
        <v>0</v>
      </c>
      <c r="AF707" s="11">
        <v>0</v>
      </c>
      <c r="AG707" s="17">
        <v>0</v>
      </c>
      <c r="AH707" s="225"/>
      <c r="AI707" s="527"/>
      <c r="AJ707" s="16">
        <f t="shared" si="152"/>
        <v>0</v>
      </c>
    </row>
    <row r="708" spans="1:36" ht="11.25" customHeight="1">
      <c r="A708" s="219">
        <v>18100473</v>
      </c>
      <c r="B708" s="220"/>
      <c r="C708" s="287" t="s">
        <v>801</v>
      </c>
      <c r="D708" s="222">
        <v>1230971.76</v>
      </c>
      <c r="E708" s="222">
        <v>1222540.44</v>
      </c>
      <c r="F708" s="222">
        <v>1214109.1200000001</v>
      </c>
      <c r="G708" s="222">
        <v>1205677.8</v>
      </c>
      <c r="H708" s="222">
        <v>1197246.48</v>
      </c>
      <c r="I708" s="222">
        <v>1188815.1599999999</v>
      </c>
      <c r="J708" s="498">
        <v>1180383.8400000001</v>
      </c>
      <c r="K708" s="498">
        <v>1171952.52</v>
      </c>
      <c r="L708" s="223">
        <v>1163521.2</v>
      </c>
      <c r="M708" s="223">
        <v>1155089.8799999999</v>
      </c>
      <c r="N708" s="223">
        <v>1146658.56</v>
      </c>
      <c r="O708" s="223">
        <v>1138227.24</v>
      </c>
      <c r="P708" s="223">
        <v>1129795.92</v>
      </c>
      <c r="Q708" s="223">
        <f t="shared" si="159"/>
        <v>1180383.8399999999</v>
      </c>
      <c r="R708" s="351"/>
      <c r="S708" s="309"/>
      <c r="T708" s="309">
        <v>5</v>
      </c>
      <c r="U708" s="895"/>
      <c r="V708" s="16">
        <f t="shared" si="156"/>
        <v>1180383.8399999999</v>
      </c>
      <c r="W708" s="11">
        <f t="shared" si="157"/>
        <v>1180383.8399999999</v>
      </c>
      <c r="X708" s="17">
        <f t="shared" si="158"/>
        <v>1180383.8399999999</v>
      </c>
      <c r="Y708" s="16"/>
      <c r="Z708" s="11"/>
      <c r="AA708" s="17"/>
      <c r="AB708" s="16"/>
      <c r="AC708" s="11"/>
      <c r="AD708" s="17">
        <f t="shared" si="155"/>
        <v>0</v>
      </c>
      <c r="AE708" s="16">
        <v>0</v>
      </c>
      <c r="AF708" s="11">
        <v>0</v>
      </c>
      <c r="AG708" s="17">
        <v>0</v>
      </c>
      <c r="AH708" s="225"/>
      <c r="AI708" s="527"/>
      <c r="AJ708" s="16">
        <f t="shared" si="152"/>
        <v>0</v>
      </c>
    </row>
    <row r="709" spans="1:36" ht="11.25" customHeight="1">
      <c r="A709" s="219">
        <v>18100483</v>
      </c>
      <c r="B709" s="220"/>
      <c r="C709" s="287" t="s">
        <v>712</v>
      </c>
      <c r="D709" s="222">
        <v>0</v>
      </c>
      <c r="E709" s="222">
        <v>0</v>
      </c>
      <c r="F709" s="222">
        <v>0</v>
      </c>
      <c r="G709" s="222">
        <v>0</v>
      </c>
      <c r="H709" s="222">
        <v>0</v>
      </c>
      <c r="I709" s="222">
        <v>0</v>
      </c>
      <c r="J709" s="498">
        <v>0</v>
      </c>
      <c r="K709" s="498">
        <v>0</v>
      </c>
      <c r="L709" s="223">
        <v>0</v>
      </c>
      <c r="M709" s="223">
        <v>0</v>
      </c>
      <c r="N709" s="223">
        <v>0</v>
      </c>
      <c r="O709" s="223">
        <v>0</v>
      </c>
      <c r="P709" s="223">
        <v>0</v>
      </c>
      <c r="Q709" s="223">
        <f t="shared" si="159"/>
        <v>0</v>
      </c>
      <c r="R709" s="351"/>
      <c r="S709" s="309"/>
      <c r="T709" s="309">
        <v>5</v>
      </c>
      <c r="U709" s="895"/>
      <c r="V709" s="16">
        <f t="shared" si="156"/>
        <v>0</v>
      </c>
      <c r="W709" s="11">
        <f t="shared" si="157"/>
        <v>0</v>
      </c>
      <c r="X709" s="17">
        <f t="shared" si="158"/>
        <v>0</v>
      </c>
      <c r="Y709" s="16"/>
      <c r="Z709" s="11"/>
      <c r="AA709" s="17"/>
      <c r="AB709" s="16"/>
      <c r="AC709" s="11"/>
      <c r="AD709" s="17">
        <f t="shared" si="155"/>
        <v>0</v>
      </c>
      <c r="AE709" s="16">
        <v>0</v>
      </c>
      <c r="AF709" s="11">
        <v>0</v>
      </c>
      <c r="AG709" s="17">
        <v>0</v>
      </c>
      <c r="AH709" s="225"/>
      <c r="AI709" s="527"/>
      <c r="AJ709" s="16">
        <f t="shared" si="152"/>
        <v>0</v>
      </c>
    </row>
    <row r="710" spans="1:36" ht="11.25" customHeight="1">
      <c r="A710" s="219">
        <v>18100493</v>
      </c>
      <c r="B710" s="220"/>
      <c r="C710" s="287" t="s">
        <v>713</v>
      </c>
      <c r="D710" s="222">
        <v>427908.38</v>
      </c>
      <c r="E710" s="222">
        <v>425255.51</v>
      </c>
      <c r="F710" s="222">
        <v>422602.64</v>
      </c>
      <c r="G710" s="222">
        <v>419949.77</v>
      </c>
      <c r="H710" s="222">
        <v>417296.9</v>
      </c>
      <c r="I710" s="222">
        <v>414644.03</v>
      </c>
      <c r="J710" s="498">
        <v>411991.16</v>
      </c>
      <c r="K710" s="498">
        <v>409338.29</v>
      </c>
      <c r="L710" s="223">
        <v>406685.42</v>
      </c>
      <c r="M710" s="223">
        <v>404032.55</v>
      </c>
      <c r="N710" s="223">
        <v>401379.68</v>
      </c>
      <c r="O710" s="223">
        <v>398726.81</v>
      </c>
      <c r="P710" s="223">
        <v>396073.94</v>
      </c>
      <c r="Q710" s="223">
        <f t="shared" si="159"/>
        <v>411991.16</v>
      </c>
      <c r="R710" s="351"/>
      <c r="S710" s="309"/>
      <c r="T710" s="309">
        <v>5</v>
      </c>
      <c r="U710" s="895"/>
      <c r="V710" s="16">
        <f t="shared" si="156"/>
        <v>411991.16</v>
      </c>
      <c r="W710" s="11">
        <f t="shared" si="157"/>
        <v>411991.16</v>
      </c>
      <c r="X710" s="17">
        <f t="shared" si="158"/>
        <v>411991.16</v>
      </c>
      <c r="Y710" s="16"/>
      <c r="Z710" s="11"/>
      <c r="AA710" s="17"/>
      <c r="AB710" s="16"/>
      <c r="AC710" s="11"/>
      <c r="AD710" s="17">
        <f t="shared" si="155"/>
        <v>0</v>
      </c>
      <c r="AE710" s="16">
        <v>0</v>
      </c>
      <c r="AF710" s="11">
        <v>0</v>
      </c>
      <c r="AG710" s="17">
        <v>0</v>
      </c>
      <c r="AH710" s="225"/>
      <c r="AI710" s="527"/>
      <c r="AJ710" s="16">
        <f t="shared" si="152"/>
        <v>0</v>
      </c>
    </row>
    <row r="711" spans="1:36" ht="11.25" customHeight="1">
      <c r="A711" s="219">
        <v>18100503</v>
      </c>
      <c r="B711" s="220"/>
      <c r="C711" s="287" t="s">
        <v>1936</v>
      </c>
      <c r="D711" s="222">
        <v>0</v>
      </c>
      <c r="E711" s="222">
        <v>0</v>
      </c>
      <c r="F711" s="222">
        <v>0</v>
      </c>
      <c r="G711" s="222">
        <v>0</v>
      </c>
      <c r="H711" s="222">
        <v>0</v>
      </c>
      <c r="I711" s="222">
        <v>0</v>
      </c>
      <c r="J711" s="498">
        <v>0</v>
      </c>
      <c r="K711" s="498">
        <v>0</v>
      </c>
      <c r="L711" s="223">
        <v>0</v>
      </c>
      <c r="M711" s="223">
        <v>0</v>
      </c>
      <c r="N711" s="223">
        <v>0</v>
      </c>
      <c r="O711" s="223">
        <v>0</v>
      </c>
      <c r="P711" s="223">
        <v>0</v>
      </c>
      <c r="Q711" s="223">
        <f t="shared" si="159"/>
        <v>0</v>
      </c>
      <c r="R711" s="351"/>
      <c r="S711" s="309"/>
      <c r="T711" s="309">
        <v>5</v>
      </c>
      <c r="U711" s="895"/>
      <c r="V711" s="16">
        <f t="shared" si="156"/>
        <v>0</v>
      </c>
      <c r="W711" s="11">
        <f t="shared" si="157"/>
        <v>0</v>
      </c>
      <c r="X711" s="17">
        <f t="shared" si="158"/>
        <v>0</v>
      </c>
      <c r="Y711" s="16"/>
      <c r="Z711" s="11"/>
      <c r="AA711" s="17"/>
      <c r="AB711" s="16"/>
      <c r="AC711" s="11"/>
      <c r="AD711" s="17">
        <f t="shared" si="155"/>
        <v>0</v>
      </c>
      <c r="AE711" s="16">
        <v>0</v>
      </c>
      <c r="AF711" s="11">
        <v>0</v>
      </c>
      <c r="AG711" s="17">
        <v>0</v>
      </c>
      <c r="AH711" s="225"/>
      <c r="AI711" s="527"/>
      <c r="AJ711" s="16">
        <f t="shared" si="152"/>
        <v>0</v>
      </c>
    </row>
    <row r="712" spans="1:36" ht="11.25" customHeight="1">
      <c r="A712" s="219">
        <v>18100513</v>
      </c>
      <c r="B712" s="220"/>
      <c r="C712" s="287" t="s">
        <v>154</v>
      </c>
      <c r="D712" s="222">
        <v>0</v>
      </c>
      <c r="E712" s="222">
        <v>0</v>
      </c>
      <c r="F712" s="222">
        <v>0</v>
      </c>
      <c r="G712" s="222">
        <v>0</v>
      </c>
      <c r="H712" s="222">
        <v>0</v>
      </c>
      <c r="I712" s="222">
        <v>0</v>
      </c>
      <c r="J712" s="498">
        <v>0</v>
      </c>
      <c r="K712" s="498">
        <v>0</v>
      </c>
      <c r="L712" s="223">
        <v>0</v>
      </c>
      <c r="M712" s="223">
        <v>0</v>
      </c>
      <c r="N712" s="223">
        <v>0</v>
      </c>
      <c r="O712" s="223">
        <v>0</v>
      </c>
      <c r="P712" s="223">
        <v>0</v>
      </c>
      <c r="Q712" s="223">
        <f t="shared" si="159"/>
        <v>0</v>
      </c>
      <c r="R712" s="351"/>
      <c r="S712" s="309"/>
      <c r="T712" s="309">
        <v>5</v>
      </c>
      <c r="U712" s="895"/>
      <c r="V712" s="16">
        <f t="shared" si="156"/>
        <v>0</v>
      </c>
      <c r="W712" s="11">
        <f t="shared" si="157"/>
        <v>0</v>
      </c>
      <c r="X712" s="17">
        <f t="shared" si="158"/>
        <v>0</v>
      </c>
      <c r="Y712" s="16"/>
      <c r="Z712" s="11"/>
      <c r="AA712" s="17"/>
      <c r="AB712" s="16"/>
      <c r="AC712" s="11"/>
      <c r="AD712" s="17">
        <f t="shared" si="155"/>
        <v>0</v>
      </c>
      <c r="AE712" s="16">
        <v>0</v>
      </c>
      <c r="AF712" s="11">
        <v>0</v>
      </c>
      <c r="AG712" s="17">
        <v>0</v>
      </c>
      <c r="AH712" s="225"/>
      <c r="AI712" s="527"/>
      <c r="AJ712" s="16">
        <f t="shared" si="152"/>
        <v>0</v>
      </c>
    </row>
    <row r="713" spans="1:36" ht="11.25" customHeight="1">
      <c r="A713" s="219">
        <v>18100523</v>
      </c>
      <c r="B713" s="220"/>
      <c r="C713" s="287" t="s">
        <v>209</v>
      </c>
      <c r="D713" s="222">
        <v>0</v>
      </c>
      <c r="E713" s="222">
        <v>0</v>
      </c>
      <c r="F713" s="222">
        <v>0</v>
      </c>
      <c r="G713" s="222">
        <v>0</v>
      </c>
      <c r="H713" s="222">
        <v>0</v>
      </c>
      <c r="I713" s="222">
        <v>0</v>
      </c>
      <c r="J713" s="498">
        <v>0</v>
      </c>
      <c r="K713" s="498">
        <v>0</v>
      </c>
      <c r="L713" s="223">
        <v>0</v>
      </c>
      <c r="M713" s="223">
        <v>0</v>
      </c>
      <c r="N713" s="223">
        <v>0</v>
      </c>
      <c r="O713" s="223">
        <v>0</v>
      </c>
      <c r="P713" s="223">
        <v>0</v>
      </c>
      <c r="Q713" s="223">
        <f t="shared" si="159"/>
        <v>0</v>
      </c>
      <c r="R713" s="351"/>
      <c r="S713" s="309"/>
      <c r="T713" s="309">
        <v>5</v>
      </c>
      <c r="U713" s="895"/>
      <c r="V713" s="16">
        <f t="shared" si="156"/>
        <v>0</v>
      </c>
      <c r="W713" s="11">
        <f t="shared" si="157"/>
        <v>0</v>
      </c>
      <c r="X713" s="17">
        <f t="shared" si="158"/>
        <v>0</v>
      </c>
      <c r="Y713" s="16"/>
      <c r="Z713" s="11"/>
      <c r="AA713" s="17"/>
      <c r="AB713" s="16"/>
      <c r="AC713" s="11"/>
      <c r="AD713" s="17">
        <f t="shared" si="155"/>
        <v>0</v>
      </c>
      <c r="AE713" s="16">
        <v>0</v>
      </c>
      <c r="AF713" s="11">
        <v>0</v>
      </c>
      <c r="AG713" s="17">
        <v>0</v>
      </c>
      <c r="AH713" s="225"/>
      <c r="AI713" s="527"/>
      <c r="AJ713" s="16">
        <f t="shared" si="152"/>
        <v>0</v>
      </c>
    </row>
    <row r="714" spans="1:36" ht="11.25" customHeight="1">
      <c r="A714" s="219">
        <v>18100543</v>
      </c>
      <c r="B714" s="220"/>
      <c r="C714" s="287" t="s">
        <v>1201</v>
      </c>
      <c r="D714" s="222">
        <v>0</v>
      </c>
      <c r="E714" s="222">
        <v>0</v>
      </c>
      <c r="F714" s="222">
        <v>0</v>
      </c>
      <c r="G714" s="222">
        <v>0</v>
      </c>
      <c r="H714" s="222">
        <v>0</v>
      </c>
      <c r="I714" s="222">
        <v>0</v>
      </c>
      <c r="J714" s="498">
        <v>0</v>
      </c>
      <c r="K714" s="498">
        <v>0</v>
      </c>
      <c r="L714" s="223">
        <v>0</v>
      </c>
      <c r="M714" s="223">
        <v>0</v>
      </c>
      <c r="N714" s="223">
        <v>0</v>
      </c>
      <c r="O714" s="223">
        <v>0</v>
      </c>
      <c r="P714" s="223">
        <v>0</v>
      </c>
      <c r="Q714" s="223">
        <f t="shared" si="159"/>
        <v>0</v>
      </c>
      <c r="R714" s="351"/>
      <c r="S714" s="309"/>
      <c r="T714" s="309">
        <v>5</v>
      </c>
      <c r="U714" s="895"/>
      <c r="V714" s="16">
        <f t="shared" si="156"/>
        <v>0</v>
      </c>
      <c r="W714" s="11">
        <f t="shared" si="157"/>
        <v>0</v>
      </c>
      <c r="X714" s="17">
        <f t="shared" si="158"/>
        <v>0</v>
      </c>
      <c r="Y714" s="16"/>
      <c r="Z714" s="11"/>
      <c r="AA714" s="17"/>
      <c r="AB714" s="16"/>
      <c r="AC714" s="11"/>
      <c r="AD714" s="17">
        <f t="shared" ref="AD714:AD735" si="162">SUM(AB714:AC714)</f>
        <v>0</v>
      </c>
      <c r="AE714" s="16">
        <v>0</v>
      </c>
      <c r="AF714" s="11">
        <v>0</v>
      </c>
      <c r="AG714" s="17">
        <v>0</v>
      </c>
      <c r="AH714" s="225"/>
      <c r="AI714" s="527"/>
      <c r="AJ714" s="16">
        <f t="shared" si="152"/>
        <v>0</v>
      </c>
    </row>
    <row r="715" spans="1:36" ht="11.25" customHeight="1">
      <c r="A715" s="219">
        <v>18100563</v>
      </c>
      <c r="B715" s="220"/>
      <c r="C715" s="287" t="s">
        <v>1680</v>
      </c>
      <c r="D715" s="222">
        <v>0</v>
      </c>
      <c r="E715" s="222">
        <v>0</v>
      </c>
      <c r="F715" s="222">
        <v>0</v>
      </c>
      <c r="G715" s="222">
        <v>0</v>
      </c>
      <c r="H715" s="222">
        <v>0</v>
      </c>
      <c r="I715" s="222">
        <v>0</v>
      </c>
      <c r="J715" s="498">
        <v>0</v>
      </c>
      <c r="K715" s="498">
        <v>0</v>
      </c>
      <c r="L715" s="223">
        <v>0</v>
      </c>
      <c r="M715" s="223">
        <v>0</v>
      </c>
      <c r="N715" s="223">
        <v>0</v>
      </c>
      <c r="O715" s="223">
        <v>0</v>
      </c>
      <c r="P715" s="223">
        <v>0</v>
      </c>
      <c r="Q715" s="223">
        <f t="shared" si="159"/>
        <v>0</v>
      </c>
      <c r="R715" s="351"/>
      <c r="S715" s="309"/>
      <c r="T715" s="309">
        <v>5</v>
      </c>
      <c r="U715" s="895"/>
      <c r="V715" s="16">
        <f t="shared" si="156"/>
        <v>0</v>
      </c>
      <c r="W715" s="11">
        <f t="shared" si="157"/>
        <v>0</v>
      </c>
      <c r="X715" s="17">
        <f t="shared" si="158"/>
        <v>0</v>
      </c>
      <c r="Y715" s="16"/>
      <c r="Z715" s="11"/>
      <c r="AA715" s="17"/>
      <c r="AB715" s="16"/>
      <c r="AC715" s="11"/>
      <c r="AD715" s="17">
        <f t="shared" si="162"/>
        <v>0</v>
      </c>
      <c r="AE715" s="16">
        <v>0</v>
      </c>
      <c r="AF715" s="11">
        <v>0</v>
      </c>
      <c r="AG715" s="17">
        <v>0</v>
      </c>
      <c r="AH715" s="225"/>
      <c r="AI715" s="527"/>
      <c r="AJ715" s="16">
        <f t="shared" si="152"/>
        <v>0</v>
      </c>
    </row>
    <row r="716" spans="1:36" ht="11.25" customHeight="1">
      <c r="A716" s="219">
        <v>18100573</v>
      </c>
      <c r="B716" s="220"/>
      <c r="C716" s="287" t="s">
        <v>1663</v>
      </c>
      <c r="D716" s="222">
        <v>0</v>
      </c>
      <c r="E716" s="222">
        <v>0</v>
      </c>
      <c r="F716" s="222">
        <v>0</v>
      </c>
      <c r="G716" s="222">
        <v>0</v>
      </c>
      <c r="H716" s="222">
        <v>0</v>
      </c>
      <c r="I716" s="222">
        <v>0</v>
      </c>
      <c r="J716" s="498">
        <v>0</v>
      </c>
      <c r="K716" s="498">
        <v>0</v>
      </c>
      <c r="L716" s="223">
        <v>0</v>
      </c>
      <c r="M716" s="223">
        <v>0</v>
      </c>
      <c r="N716" s="223">
        <v>0</v>
      </c>
      <c r="O716" s="223">
        <v>0</v>
      </c>
      <c r="P716" s="223">
        <v>0</v>
      </c>
      <c r="Q716" s="223">
        <f t="shared" si="159"/>
        <v>0</v>
      </c>
      <c r="R716" s="351"/>
      <c r="S716" s="309"/>
      <c r="T716" s="309">
        <v>5</v>
      </c>
      <c r="U716" s="895"/>
      <c r="V716" s="16">
        <f t="shared" si="156"/>
        <v>0</v>
      </c>
      <c r="W716" s="11">
        <f t="shared" si="157"/>
        <v>0</v>
      </c>
      <c r="X716" s="17">
        <f t="shared" si="158"/>
        <v>0</v>
      </c>
      <c r="Y716" s="16"/>
      <c r="Z716" s="11"/>
      <c r="AA716" s="17"/>
      <c r="AB716" s="16"/>
      <c r="AC716" s="11"/>
      <c r="AD716" s="17">
        <f t="shared" si="162"/>
        <v>0</v>
      </c>
      <c r="AE716" s="16">
        <v>0</v>
      </c>
      <c r="AF716" s="11">
        <v>0</v>
      </c>
      <c r="AG716" s="17">
        <v>0</v>
      </c>
      <c r="AH716" s="225"/>
      <c r="AI716" s="527"/>
      <c r="AJ716" s="16">
        <f t="shared" si="152"/>
        <v>0</v>
      </c>
    </row>
    <row r="717" spans="1:36" ht="11.25" customHeight="1">
      <c r="A717" s="219">
        <v>18100583</v>
      </c>
      <c r="B717" s="220"/>
      <c r="C717" s="287" t="s">
        <v>786</v>
      </c>
      <c r="D717" s="222">
        <v>0</v>
      </c>
      <c r="E717" s="222">
        <v>0</v>
      </c>
      <c r="F717" s="222">
        <v>0</v>
      </c>
      <c r="G717" s="222">
        <v>0</v>
      </c>
      <c r="H717" s="222">
        <v>0</v>
      </c>
      <c r="I717" s="222">
        <v>0</v>
      </c>
      <c r="J717" s="498">
        <v>0</v>
      </c>
      <c r="K717" s="498">
        <v>0</v>
      </c>
      <c r="L717" s="223">
        <v>0</v>
      </c>
      <c r="M717" s="223">
        <v>0</v>
      </c>
      <c r="N717" s="223">
        <v>0</v>
      </c>
      <c r="O717" s="223">
        <v>0</v>
      </c>
      <c r="P717" s="223">
        <v>0</v>
      </c>
      <c r="Q717" s="223">
        <f t="shared" si="159"/>
        <v>0</v>
      </c>
      <c r="R717" s="351"/>
      <c r="S717" s="309"/>
      <c r="T717" s="309">
        <v>5</v>
      </c>
      <c r="U717" s="895"/>
      <c r="V717" s="16">
        <f t="shared" si="156"/>
        <v>0</v>
      </c>
      <c r="W717" s="11">
        <f t="shared" si="157"/>
        <v>0</v>
      </c>
      <c r="X717" s="17">
        <f t="shared" si="158"/>
        <v>0</v>
      </c>
      <c r="Y717" s="16"/>
      <c r="Z717" s="11"/>
      <c r="AA717" s="17"/>
      <c r="AB717" s="16"/>
      <c r="AC717" s="11"/>
      <c r="AD717" s="17">
        <f t="shared" si="162"/>
        <v>0</v>
      </c>
      <c r="AE717" s="16">
        <v>0</v>
      </c>
      <c r="AF717" s="11">
        <v>0</v>
      </c>
      <c r="AG717" s="17">
        <v>0</v>
      </c>
      <c r="AH717" s="225"/>
      <c r="AI717" s="527"/>
      <c r="AJ717" s="16">
        <f t="shared" si="152"/>
        <v>0</v>
      </c>
    </row>
    <row r="718" spans="1:36" ht="11.25" customHeight="1">
      <c r="A718" s="219">
        <v>18100593</v>
      </c>
      <c r="B718" s="220"/>
      <c r="C718" s="287" t="s">
        <v>1961</v>
      </c>
      <c r="D718" s="222">
        <v>0</v>
      </c>
      <c r="E718" s="222">
        <v>0</v>
      </c>
      <c r="F718" s="222">
        <v>0</v>
      </c>
      <c r="G718" s="222">
        <v>0</v>
      </c>
      <c r="H718" s="222">
        <v>0</v>
      </c>
      <c r="I718" s="222">
        <v>0</v>
      </c>
      <c r="J718" s="498">
        <v>0</v>
      </c>
      <c r="K718" s="498">
        <v>0</v>
      </c>
      <c r="L718" s="223">
        <v>0</v>
      </c>
      <c r="M718" s="223">
        <v>0</v>
      </c>
      <c r="N718" s="223">
        <v>0</v>
      </c>
      <c r="O718" s="223">
        <v>0</v>
      </c>
      <c r="P718" s="223">
        <v>0</v>
      </c>
      <c r="Q718" s="223">
        <f t="shared" si="159"/>
        <v>0</v>
      </c>
      <c r="R718" s="351"/>
      <c r="S718" s="309"/>
      <c r="T718" s="309">
        <v>5</v>
      </c>
      <c r="U718" s="895"/>
      <c r="V718" s="16">
        <f t="shared" si="156"/>
        <v>0</v>
      </c>
      <c r="W718" s="11">
        <f t="shared" si="157"/>
        <v>0</v>
      </c>
      <c r="X718" s="17">
        <f t="shared" si="158"/>
        <v>0</v>
      </c>
      <c r="Y718" s="16"/>
      <c r="Z718" s="11"/>
      <c r="AA718" s="17"/>
      <c r="AB718" s="16"/>
      <c r="AC718" s="11"/>
      <c r="AD718" s="17">
        <f t="shared" si="162"/>
        <v>0</v>
      </c>
      <c r="AE718" s="16">
        <v>0</v>
      </c>
      <c r="AF718" s="11">
        <v>0</v>
      </c>
      <c r="AG718" s="17">
        <v>0</v>
      </c>
      <c r="AH718" s="225"/>
      <c r="AI718" s="527"/>
      <c r="AJ718" s="16">
        <f t="shared" si="152"/>
        <v>0</v>
      </c>
    </row>
    <row r="719" spans="1:36" ht="11.25" customHeight="1">
      <c r="A719" s="219">
        <v>18100603</v>
      </c>
      <c r="B719" s="220"/>
      <c r="C719" s="287" t="s">
        <v>1365</v>
      </c>
      <c r="D719" s="222">
        <v>0</v>
      </c>
      <c r="E719" s="222">
        <v>0</v>
      </c>
      <c r="F719" s="222">
        <v>0</v>
      </c>
      <c r="G719" s="222">
        <v>0</v>
      </c>
      <c r="H719" s="222">
        <v>0</v>
      </c>
      <c r="I719" s="222">
        <v>0</v>
      </c>
      <c r="J719" s="498">
        <v>0</v>
      </c>
      <c r="K719" s="498">
        <v>0</v>
      </c>
      <c r="L719" s="223">
        <v>0</v>
      </c>
      <c r="M719" s="223">
        <v>0</v>
      </c>
      <c r="N719" s="223">
        <v>0</v>
      </c>
      <c r="O719" s="223">
        <v>0</v>
      </c>
      <c r="P719" s="223">
        <v>0</v>
      </c>
      <c r="Q719" s="223">
        <f t="shared" si="159"/>
        <v>0</v>
      </c>
      <c r="R719" s="351"/>
      <c r="S719" s="309"/>
      <c r="T719" s="309">
        <v>5</v>
      </c>
      <c r="U719" s="895"/>
      <c r="V719" s="16">
        <f t="shared" si="156"/>
        <v>0</v>
      </c>
      <c r="W719" s="11">
        <f t="shared" si="157"/>
        <v>0</v>
      </c>
      <c r="X719" s="17">
        <f t="shared" si="158"/>
        <v>0</v>
      </c>
      <c r="Y719" s="16"/>
      <c r="Z719" s="11"/>
      <c r="AA719" s="17"/>
      <c r="AB719" s="16"/>
      <c r="AC719" s="11"/>
      <c r="AD719" s="17">
        <f t="shared" si="162"/>
        <v>0</v>
      </c>
      <c r="AE719" s="16">
        <v>0</v>
      </c>
      <c r="AF719" s="11">
        <v>0</v>
      </c>
      <c r="AG719" s="17">
        <v>0</v>
      </c>
      <c r="AH719" s="225"/>
      <c r="AI719" s="527"/>
      <c r="AJ719" s="16">
        <f t="shared" ref="AJ719:AJ782" si="163">Q719-X719-AA719-AD719-AG719-AH719</f>
        <v>0</v>
      </c>
    </row>
    <row r="720" spans="1:36" ht="11.25" customHeight="1">
      <c r="A720" s="219">
        <v>18100623</v>
      </c>
      <c r="B720" s="220"/>
      <c r="C720" s="287" t="s">
        <v>1110</v>
      </c>
      <c r="D720" s="222">
        <v>0</v>
      </c>
      <c r="E720" s="222">
        <v>0</v>
      </c>
      <c r="F720" s="222">
        <v>0</v>
      </c>
      <c r="G720" s="222">
        <v>0</v>
      </c>
      <c r="H720" s="222">
        <v>0</v>
      </c>
      <c r="I720" s="222">
        <v>0</v>
      </c>
      <c r="J720" s="498">
        <v>0</v>
      </c>
      <c r="K720" s="498">
        <v>0</v>
      </c>
      <c r="L720" s="223">
        <v>0</v>
      </c>
      <c r="M720" s="223">
        <v>0</v>
      </c>
      <c r="N720" s="223">
        <v>0</v>
      </c>
      <c r="O720" s="223">
        <v>0</v>
      </c>
      <c r="P720" s="223">
        <v>0</v>
      </c>
      <c r="Q720" s="223">
        <f t="shared" si="159"/>
        <v>0</v>
      </c>
      <c r="R720" s="351"/>
      <c r="S720" s="309"/>
      <c r="T720" s="309" t="s">
        <v>1972</v>
      </c>
      <c r="U720" s="895"/>
      <c r="V720" s="16">
        <f t="shared" si="156"/>
        <v>0</v>
      </c>
      <c r="W720" s="11">
        <f t="shared" si="157"/>
        <v>0</v>
      </c>
      <c r="X720" s="17">
        <f t="shared" si="158"/>
        <v>0</v>
      </c>
      <c r="Y720" s="16"/>
      <c r="Z720" s="11"/>
      <c r="AA720" s="17"/>
      <c r="AB720" s="16"/>
      <c r="AC720" s="11"/>
      <c r="AD720" s="17">
        <f t="shared" si="162"/>
        <v>0</v>
      </c>
      <c r="AE720" s="16">
        <v>0</v>
      </c>
      <c r="AF720" s="11">
        <v>0</v>
      </c>
      <c r="AG720" s="17">
        <v>0</v>
      </c>
      <c r="AH720" s="225"/>
      <c r="AI720" s="527"/>
      <c r="AJ720" s="16">
        <f t="shared" si="163"/>
        <v>0</v>
      </c>
    </row>
    <row r="721" spans="1:36" ht="11.25" customHeight="1">
      <c r="A721" s="219">
        <v>18100653</v>
      </c>
      <c r="B721" s="220"/>
      <c r="C721" s="287" t="s">
        <v>271</v>
      </c>
      <c r="D721" s="222">
        <v>0</v>
      </c>
      <c r="E721" s="222">
        <v>0</v>
      </c>
      <c r="F721" s="222">
        <v>0</v>
      </c>
      <c r="G721" s="222">
        <v>0</v>
      </c>
      <c r="H721" s="222">
        <v>0</v>
      </c>
      <c r="I721" s="222">
        <v>0</v>
      </c>
      <c r="J721" s="498">
        <v>0</v>
      </c>
      <c r="K721" s="498">
        <v>0</v>
      </c>
      <c r="L721" s="223">
        <v>0</v>
      </c>
      <c r="M721" s="223">
        <v>0</v>
      </c>
      <c r="N721" s="223">
        <v>0</v>
      </c>
      <c r="O721" s="223">
        <v>0</v>
      </c>
      <c r="P721" s="223">
        <v>0</v>
      </c>
      <c r="Q721" s="223">
        <f t="shared" si="159"/>
        <v>0</v>
      </c>
      <c r="R721" s="351"/>
      <c r="S721" s="309"/>
      <c r="T721" s="309" t="s">
        <v>1972</v>
      </c>
      <c r="U721" s="895"/>
      <c r="V721" s="16">
        <f t="shared" si="156"/>
        <v>0</v>
      </c>
      <c r="W721" s="11">
        <f t="shared" si="157"/>
        <v>0</v>
      </c>
      <c r="X721" s="17">
        <f t="shared" si="158"/>
        <v>0</v>
      </c>
      <c r="Y721" s="16"/>
      <c r="Z721" s="11"/>
      <c r="AA721" s="17"/>
      <c r="AB721" s="16"/>
      <c r="AC721" s="11"/>
      <c r="AD721" s="17">
        <f t="shared" si="162"/>
        <v>0</v>
      </c>
      <c r="AE721" s="16">
        <v>0</v>
      </c>
      <c r="AF721" s="11">
        <v>0</v>
      </c>
      <c r="AG721" s="17">
        <v>0</v>
      </c>
      <c r="AH721" s="225"/>
      <c r="AI721" s="527"/>
      <c r="AJ721" s="16">
        <f t="shared" si="163"/>
        <v>0</v>
      </c>
    </row>
    <row r="722" spans="1:36" ht="11.25" customHeight="1">
      <c r="A722" s="219">
        <v>18100663</v>
      </c>
      <c r="B722" s="220"/>
      <c r="C722" s="287" t="s">
        <v>2703</v>
      </c>
      <c r="D722" s="222">
        <v>890653.33</v>
      </c>
      <c r="E722" s="222">
        <v>869392.59</v>
      </c>
      <c r="F722" s="222">
        <v>848131.85</v>
      </c>
      <c r="G722" s="222">
        <v>826871.11</v>
      </c>
      <c r="H722" s="222">
        <v>805610.37</v>
      </c>
      <c r="I722" s="222">
        <v>784349.63</v>
      </c>
      <c r="J722" s="498">
        <v>763088.89</v>
      </c>
      <c r="K722" s="498">
        <v>741828.15</v>
      </c>
      <c r="L722" s="223">
        <v>720567.41</v>
      </c>
      <c r="M722" s="223">
        <v>699306.67</v>
      </c>
      <c r="N722" s="223">
        <v>678045.93</v>
      </c>
      <c r="O722" s="223">
        <v>656785.18999999994</v>
      </c>
      <c r="P722" s="223">
        <v>635524.44999999995</v>
      </c>
      <c r="Q722" s="223">
        <f t="shared" si="159"/>
        <v>763088.89</v>
      </c>
      <c r="R722" s="351"/>
      <c r="S722" s="309"/>
      <c r="T722" s="309" t="s">
        <v>1972</v>
      </c>
      <c r="U722" s="895"/>
      <c r="V722" s="16">
        <f t="shared" ref="V722:V743" si="164">Q722</f>
        <v>763088.89</v>
      </c>
      <c r="W722" s="11">
        <f t="shared" ref="W722:W743" si="165">Q722</f>
        <v>763088.89</v>
      </c>
      <c r="X722" s="17">
        <f t="shared" ref="X722:X743" si="166">Q722</f>
        <v>763088.89</v>
      </c>
      <c r="Y722" s="16"/>
      <c r="Z722" s="11"/>
      <c r="AA722" s="17"/>
      <c r="AB722" s="16"/>
      <c r="AC722" s="11"/>
      <c r="AD722" s="17">
        <f t="shared" ref="AD722" si="167">SUM(AB722:AC722)</f>
        <v>0</v>
      </c>
      <c r="AE722" s="16">
        <v>0</v>
      </c>
      <c r="AF722" s="11">
        <v>0</v>
      </c>
      <c r="AG722" s="17">
        <v>0</v>
      </c>
      <c r="AH722" s="225"/>
      <c r="AI722" s="527"/>
      <c r="AJ722" s="16">
        <f t="shared" si="163"/>
        <v>0</v>
      </c>
    </row>
    <row r="723" spans="1:36" ht="11.25" customHeight="1">
      <c r="A723" s="219">
        <v>18100673</v>
      </c>
      <c r="B723" s="220"/>
      <c r="C723" s="287" t="s">
        <v>2729</v>
      </c>
      <c r="D723" s="222">
        <v>1590532.82</v>
      </c>
      <c r="E723" s="222">
        <v>1553543.68</v>
      </c>
      <c r="F723" s="222">
        <v>1516554.54</v>
      </c>
      <c r="G723" s="222">
        <v>1479565.4</v>
      </c>
      <c r="H723" s="222">
        <v>1442576.26</v>
      </c>
      <c r="I723" s="222">
        <v>1405587.12</v>
      </c>
      <c r="J723" s="498">
        <v>1368597.98</v>
      </c>
      <c r="K723" s="498">
        <v>1331608.8400000001</v>
      </c>
      <c r="L723" s="223">
        <v>1298377.71</v>
      </c>
      <c r="M723" s="223">
        <v>1261388.57</v>
      </c>
      <c r="N723" s="223">
        <v>1227266.43</v>
      </c>
      <c r="O723" s="223">
        <v>1191436.29</v>
      </c>
      <c r="P723" s="223">
        <v>1157863.1499999999</v>
      </c>
      <c r="Q723" s="223">
        <f t="shared" si="159"/>
        <v>1370891.7337499997</v>
      </c>
      <c r="R723" s="351"/>
      <c r="S723" s="309"/>
      <c r="T723" s="309" t="s">
        <v>1972</v>
      </c>
      <c r="U723" s="895"/>
      <c r="V723" s="16">
        <f t="shared" si="164"/>
        <v>1370891.7337499997</v>
      </c>
      <c r="W723" s="11">
        <f t="shared" si="165"/>
        <v>1370891.7337499997</v>
      </c>
      <c r="X723" s="17">
        <f t="shared" si="166"/>
        <v>1370891.7337499997</v>
      </c>
      <c r="Y723" s="16"/>
      <c r="Z723" s="11"/>
      <c r="AA723" s="17"/>
      <c r="AB723" s="16"/>
      <c r="AC723" s="11"/>
      <c r="AD723" s="17">
        <f t="shared" ref="AD723" si="168">SUM(AB723:AC723)</f>
        <v>0</v>
      </c>
      <c r="AE723" s="16">
        <v>0</v>
      </c>
      <c r="AF723" s="11">
        <v>0</v>
      </c>
      <c r="AG723" s="17">
        <v>0</v>
      </c>
      <c r="AH723" s="225"/>
      <c r="AI723" s="527"/>
      <c r="AJ723" s="16">
        <f t="shared" si="163"/>
        <v>0</v>
      </c>
    </row>
    <row r="724" spans="1:36" ht="11.25" customHeight="1">
      <c r="A724" s="219">
        <v>18100813</v>
      </c>
      <c r="B724" s="220"/>
      <c r="C724" s="287" t="s">
        <v>1553</v>
      </c>
      <c r="D724" s="222">
        <v>0</v>
      </c>
      <c r="E724" s="222">
        <v>0</v>
      </c>
      <c r="F724" s="222">
        <v>0</v>
      </c>
      <c r="G724" s="222">
        <v>0</v>
      </c>
      <c r="H724" s="222">
        <v>0</v>
      </c>
      <c r="I724" s="222">
        <v>0</v>
      </c>
      <c r="J724" s="498">
        <v>0</v>
      </c>
      <c r="K724" s="498">
        <v>0</v>
      </c>
      <c r="L724" s="223">
        <v>0</v>
      </c>
      <c r="M724" s="223">
        <v>0</v>
      </c>
      <c r="N724" s="223">
        <v>0</v>
      </c>
      <c r="O724" s="223">
        <v>0</v>
      </c>
      <c r="P724" s="223">
        <v>0</v>
      </c>
      <c r="Q724" s="223">
        <f t="shared" si="159"/>
        <v>0</v>
      </c>
      <c r="R724" s="351"/>
      <c r="S724" s="309"/>
      <c r="T724" s="309">
        <v>5</v>
      </c>
      <c r="U724" s="895"/>
      <c r="V724" s="16">
        <f t="shared" si="164"/>
        <v>0</v>
      </c>
      <c r="W724" s="11">
        <f t="shared" si="165"/>
        <v>0</v>
      </c>
      <c r="X724" s="17">
        <f t="shared" si="166"/>
        <v>0</v>
      </c>
      <c r="Y724" s="16"/>
      <c r="Z724" s="11"/>
      <c r="AA724" s="17"/>
      <c r="AB724" s="16"/>
      <c r="AC724" s="11"/>
      <c r="AD724" s="17">
        <f t="shared" si="162"/>
        <v>0</v>
      </c>
      <c r="AE724" s="16">
        <v>0</v>
      </c>
      <c r="AF724" s="11">
        <v>0</v>
      </c>
      <c r="AG724" s="17">
        <v>0</v>
      </c>
      <c r="AH724" s="225"/>
      <c r="AI724" s="527"/>
      <c r="AJ724" s="16">
        <f t="shared" si="163"/>
        <v>0</v>
      </c>
    </row>
    <row r="725" spans="1:36" ht="11.25" customHeight="1">
      <c r="A725" s="219">
        <v>18100823</v>
      </c>
      <c r="B725" s="220"/>
      <c r="C725" s="287" t="s">
        <v>1554</v>
      </c>
      <c r="D725" s="222">
        <v>0</v>
      </c>
      <c r="E725" s="222">
        <v>0</v>
      </c>
      <c r="F725" s="222">
        <v>0</v>
      </c>
      <c r="G725" s="222">
        <v>0</v>
      </c>
      <c r="H725" s="222">
        <v>0</v>
      </c>
      <c r="I725" s="222">
        <v>0</v>
      </c>
      <c r="J725" s="498">
        <v>0</v>
      </c>
      <c r="K725" s="498">
        <v>0</v>
      </c>
      <c r="L725" s="223">
        <v>0</v>
      </c>
      <c r="M725" s="223">
        <v>0</v>
      </c>
      <c r="N725" s="223">
        <v>0</v>
      </c>
      <c r="O725" s="223">
        <v>0</v>
      </c>
      <c r="P725" s="223">
        <v>0</v>
      </c>
      <c r="Q725" s="223">
        <f t="shared" si="159"/>
        <v>0</v>
      </c>
      <c r="R725" s="351"/>
      <c r="S725" s="309"/>
      <c r="T725" s="309">
        <v>5</v>
      </c>
      <c r="U725" s="895"/>
      <c r="V725" s="16">
        <f t="shared" si="164"/>
        <v>0</v>
      </c>
      <c r="W725" s="11">
        <f t="shared" si="165"/>
        <v>0</v>
      </c>
      <c r="X725" s="17">
        <f t="shared" si="166"/>
        <v>0</v>
      </c>
      <c r="Y725" s="16"/>
      <c r="Z725" s="11"/>
      <c r="AA725" s="17"/>
      <c r="AB725" s="16"/>
      <c r="AC725" s="11"/>
      <c r="AD725" s="17">
        <f t="shared" si="162"/>
        <v>0</v>
      </c>
      <c r="AE725" s="16">
        <v>0</v>
      </c>
      <c r="AF725" s="11">
        <v>0</v>
      </c>
      <c r="AG725" s="17">
        <v>0</v>
      </c>
      <c r="AH725" s="225"/>
      <c r="AI725" s="527"/>
      <c r="AJ725" s="16">
        <f t="shared" si="163"/>
        <v>0</v>
      </c>
    </row>
    <row r="726" spans="1:36" ht="11.25" customHeight="1">
      <c r="A726" s="219">
        <v>18100833</v>
      </c>
      <c r="B726" s="220"/>
      <c r="C726" s="287" t="s">
        <v>676</v>
      </c>
      <c r="D726" s="222">
        <v>0</v>
      </c>
      <c r="E726" s="222">
        <v>0</v>
      </c>
      <c r="F726" s="222">
        <v>0</v>
      </c>
      <c r="G726" s="222">
        <v>0</v>
      </c>
      <c r="H726" s="222">
        <v>0</v>
      </c>
      <c r="I726" s="222">
        <v>0</v>
      </c>
      <c r="J726" s="498">
        <v>0</v>
      </c>
      <c r="K726" s="498">
        <v>0</v>
      </c>
      <c r="L726" s="223">
        <v>0</v>
      </c>
      <c r="M726" s="223">
        <v>0</v>
      </c>
      <c r="N726" s="223">
        <v>0</v>
      </c>
      <c r="O726" s="223">
        <v>0</v>
      </c>
      <c r="P726" s="223">
        <v>0</v>
      </c>
      <c r="Q726" s="223">
        <f t="shared" si="159"/>
        <v>0</v>
      </c>
      <c r="R726" s="351"/>
      <c r="S726" s="309"/>
      <c r="T726" s="309">
        <v>5</v>
      </c>
      <c r="U726" s="895"/>
      <c r="V726" s="16">
        <f t="shared" si="164"/>
        <v>0</v>
      </c>
      <c r="W726" s="11">
        <f t="shared" si="165"/>
        <v>0</v>
      </c>
      <c r="X726" s="17">
        <f t="shared" si="166"/>
        <v>0</v>
      </c>
      <c r="Y726" s="16"/>
      <c r="Z726" s="11"/>
      <c r="AA726" s="17"/>
      <c r="AB726" s="16"/>
      <c r="AC726" s="11"/>
      <c r="AD726" s="17">
        <f t="shared" si="162"/>
        <v>0</v>
      </c>
      <c r="AE726" s="16">
        <v>0</v>
      </c>
      <c r="AF726" s="11">
        <v>0</v>
      </c>
      <c r="AG726" s="17">
        <v>0</v>
      </c>
      <c r="AH726" s="225"/>
      <c r="AI726" s="527"/>
      <c r="AJ726" s="16">
        <f t="shared" si="163"/>
        <v>0</v>
      </c>
    </row>
    <row r="727" spans="1:36" ht="11.25" customHeight="1">
      <c r="A727" s="219">
        <v>18100901</v>
      </c>
      <c r="B727" s="220"/>
      <c r="C727" s="287" t="s">
        <v>1412</v>
      </c>
      <c r="D727" s="222">
        <v>0</v>
      </c>
      <c r="E727" s="222">
        <v>0</v>
      </c>
      <c r="F727" s="222">
        <v>0</v>
      </c>
      <c r="G727" s="222">
        <v>0</v>
      </c>
      <c r="H727" s="222">
        <v>0</v>
      </c>
      <c r="I727" s="222">
        <v>0</v>
      </c>
      <c r="J727" s="498">
        <v>0</v>
      </c>
      <c r="K727" s="498">
        <v>0</v>
      </c>
      <c r="L727" s="223">
        <v>0</v>
      </c>
      <c r="M727" s="223">
        <v>0</v>
      </c>
      <c r="N727" s="223">
        <v>0</v>
      </c>
      <c r="O727" s="223">
        <v>0</v>
      </c>
      <c r="P727" s="223">
        <v>0</v>
      </c>
      <c r="Q727" s="223">
        <f t="shared" si="159"/>
        <v>0</v>
      </c>
      <c r="R727" s="351"/>
      <c r="S727" s="309"/>
      <c r="T727" s="309">
        <v>5</v>
      </c>
      <c r="U727" s="895"/>
      <c r="V727" s="16">
        <f t="shared" si="164"/>
        <v>0</v>
      </c>
      <c r="W727" s="11">
        <f t="shared" si="165"/>
        <v>0</v>
      </c>
      <c r="X727" s="17">
        <f t="shared" si="166"/>
        <v>0</v>
      </c>
      <c r="Y727" s="16"/>
      <c r="Z727" s="11"/>
      <c r="AA727" s="17"/>
      <c r="AB727" s="16"/>
      <c r="AC727" s="11"/>
      <c r="AD727" s="17">
        <f t="shared" si="162"/>
        <v>0</v>
      </c>
      <c r="AE727" s="16">
        <v>0</v>
      </c>
      <c r="AF727" s="11">
        <v>0</v>
      </c>
      <c r="AG727" s="17">
        <v>0</v>
      </c>
      <c r="AH727" s="225"/>
      <c r="AI727" s="527"/>
      <c r="AJ727" s="16">
        <f t="shared" si="163"/>
        <v>0</v>
      </c>
    </row>
    <row r="728" spans="1:36" ht="11.25" customHeight="1">
      <c r="A728" s="219">
        <v>18100923</v>
      </c>
      <c r="B728" s="220"/>
      <c r="C728" s="287" t="s">
        <v>2404</v>
      </c>
      <c r="D728" s="222">
        <v>2262330.23</v>
      </c>
      <c r="E728" s="222">
        <v>2255102.34</v>
      </c>
      <c r="F728" s="222">
        <v>2247874.4500000002</v>
      </c>
      <c r="G728" s="222">
        <v>2240646.56</v>
      </c>
      <c r="H728" s="222">
        <v>2233418.67</v>
      </c>
      <c r="I728" s="222">
        <v>2226190.7799999998</v>
      </c>
      <c r="J728" s="498">
        <v>2218962.89</v>
      </c>
      <c r="K728" s="498">
        <v>2211735</v>
      </c>
      <c r="L728" s="223">
        <v>2204507.11</v>
      </c>
      <c r="M728" s="223">
        <v>2197279.2200000002</v>
      </c>
      <c r="N728" s="223">
        <v>2190051.33</v>
      </c>
      <c r="O728" s="223">
        <v>2182823.44</v>
      </c>
      <c r="P728" s="223">
        <v>2175595.5499999998</v>
      </c>
      <c r="Q728" s="223">
        <f t="shared" si="159"/>
        <v>2218962.89</v>
      </c>
      <c r="R728" s="351"/>
      <c r="S728" s="309"/>
      <c r="T728" s="309" t="s">
        <v>1972</v>
      </c>
      <c r="U728" s="895"/>
      <c r="V728" s="16">
        <f t="shared" si="164"/>
        <v>2218962.89</v>
      </c>
      <c r="W728" s="11">
        <f t="shared" si="165"/>
        <v>2218962.89</v>
      </c>
      <c r="X728" s="17">
        <f t="shared" si="166"/>
        <v>2218962.89</v>
      </c>
      <c r="Y728" s="16"/>
      <c r="Z728" s="11"/>
      <c r="AA728" s="17"/>
      <c r="AB728" s="16"/>
      <c r="AC728" s="11"/>
      <c r="AD728" s="17">
        <f>SUM(AB728:AC728)</f>
        <v>0</v>
      </c>
      <c r="AE728" s="16">
        <v>0</v>
      </c>
      <c r="AF728" s="11">
        <v>0</v>
      </c>
      <c r="AG728" s="17">
        <v>0</v>
      </c>
      <c r="AH728" s="225"/>
      <c r="AI728" s="527"/>
      <c r="AJ728" s="16">
        <f t="shared" si="163"/>
        <v>0</v>
      </c>
    </row>
    <row r="729" spans="1:36" ht="11.25" customHeight="1">
      <c r="A729" s="219">
        <v>18100933</v>
      </c>
      <c r="B729" s="220"/>
      <c r="C729" s="287" t="s">
        <v>2405</v>
      </c>
      <c r="D729" s="222">
        <v>461992.34</v>
      </c>
      <c r="E729" s="222">
        <v>460925.38</v>
      </c>
      <c r="F729" s="222">
        <v>459858.42</v>
      </c>
      <c r="G729" s="222">
        <v>458791.46</v>
      </c>
      <c r="H729" s="222">
        <v>457724.5</v>
      </c>
      <c r="I729" s="222">
        <v>456657.54</v>
      </c>
      <c r="J729" s="498">
        <v>455590.58</v>
      </c>
      <c r="K729" s="498">
        <v>454523.62</v>
      </c>
      <c r="L729" s="223">
        <v>453456.66</v>
      </c>
      <c r="M729" s="223">
        <v>452389.7</v>
      </c>
      <c r="N729" s="223">
        <v>451322.74</v>
      </c>
      <c r="O729" s="223">
        <v>450255.78</v>
      </c>
      <c r="P729" s="223">
        <v>449188.82</v>
      </c>
      <c r="Q729" s="223">
        <f t="shared" si="159"/>
        <v>455590.58000000007</v>
      </c>
      <c r="R729" s="351"/>
      <c r="S729" s="309"/>
      <c r="T729" s="309" t="s">
        <v>1972</v>
      </c>
      <c r="U729" s="895"/>
      <c r="V729" s="16">
        <f t="shared" si="164"/>
        <v>455590.58000000007</v>
      </c>
      <c r="W729" s="11">
        <f t="shared" si="165"/>
        <v>455590.58000000007</v>
      </c>
      <c r="X729" s="17">
        <f t="shared" si="166"/>
        <v>455590.58000000007</v>
      </c>
      <c r="Y729" s="16"/>
      <c r="Z729" s="11"/>
      <c r="AA729" s="17"/>
      <c r="AB729" s="16"/>
      <c r="AC729" s="11"/>
      <c r="AD729" s="17">
        <f>SUM(AB729:AC729)</f>
        <v>0</v>
      </c>
      <c r="AE729" s="16">
        <v>0</v>
      </c>
      <c r="AF729" s="11">
        <v>0</v>
      </c>
      <c r="AG729" s="17">
        <v>0</v>
      </c>
      <c r="AH729" s="225"/>
      <c r="AI729" s="527"/>
      <c r="AJ729" s="16">
        <f t="shared" si="163"/>
        <v>0</v>
      </c>
    </row>
    <row r="730" spans="1:36" ht="11.25" customHeight="1">
      <c r="A730" s="219">
        <v>18100973</v>
      </c>
      <c r="B730" s="220"/>
      <c r="C730" s="287" t="s">
        <v>192</v>
      </c>
      <c r="D730" s="222">
        <v>0</v>
      </c>
      <c r="E730" s="222">
        <v>0</v>
      </c>
      <c r="F730" s="222">
        <v>0</v>
      </c>
      <c r="G730" s="222">
        <v>0</v>
      </c>
      <c r="H730" s="222">
        <v>0</v>
      </c>
      <c r="I730" s="222">
        <v>0</v>
      </c>
      <c r="J730" s="498">
        <v>0</v>
      </c>
      <c r="K730" s="498">
        <v>0</v>
      </c>
      <c r="L730" s="223">
        <v>0</v>
      </c>
      <c r="M730" s="223">
        <v>0</v>
      </c>
      <c r="N730" s="223">
        <v>0</v>
      </c>
      <c r="O730" s="223">
        <v>0</v>
      </c>
      <c r="P730" s="223">
        <v>0</v>
      </c>
      <c r="Q730" s="223">
        <f t="shared" si="159"/>
        <v>0</v>
      </c>
      <c r="R730" s="351"/>
      <c r="S730" s="309"/>
      <c r="T730" s="309">
        <v>5</v>
      </c>
      <c r="U730" s="895"/>
      <c r="V730" s="16">
        <f t="shared" si="164"/>
        <v>0</v>
      </c>
      <c r="W730" s="11">
        <f t="shared" si="165"/>
        <v>0</v>
      </c>
      <c r="X730" s="17">
        <f t="shared" si="166"/>
        <v>0</v>
      </c>
      <c r="Y730" s="16"/>
      <c r="Z730" s="11"/>
      <c r="AA730" s="17"/>
      <c r="AB730" s="16"/>
      <c r="AC730" s="11"/>
      <c r="AD730" s="17">
        <f t="shared" si="162"/>
        <v>0</v>
      </c>
      <c r="AE730" s="16">
        <v>0</v>
      </c>
      <c r="AF730" s="11">
        <v>0</v>
      </c>
      <c r="AG730" s="17">
        <v>0</v>
      </c>
      <c r="AH730" s="225"/>
      <c r="AI730" s="527"/>
      <c r="AJ730" s="16">
        <f t="shared" si="163"/>
        <v>0</v>
      </c>
    </row>
    <row r="731" spans="1:36" ht="11.25" customHeight="1">
      <c r="A731" s="219">
        <v>18100993</v>
      </c>
      <c r="B731" s="220"/>
      <c r="C731" s="287" t="s">
        <v>1883</v>
      </c>
      <c r="D731" s="222">
        <v>0</v>
      </c>
      <c r="E731" s="222">
        <v>0</v>
      </c>
      <c r="F731" s="222">
        <v>0</v>
      </c>
      <c r="G731" s="222">
        <v>0</v>
      </c>
      <c r="H731" s="222">
        <v>0</v>
      </c>
      <c r="I731" s="222">
        <v>0</v>
      </c>
      <c r="J731" s="498">
        <v>0</v>
      </c>
      <c r="K731" s="498">
        <v>0</v>
      </c>
      <c r="L731" s="223">
        <v>0</v>
      </c>
      <c r="M731" s="223">
        <v>0</v>
      </c>
      <c r="N731" s="223">
        <v>0</v>
      </c>
      <c r="O731" s="223">
        <v>0</v>
      </c>
      <c r="P731" s="223">
        <v>0</v>
      </c>
      <c r="Q731" s="223">
        <f t="shared" si="159"/>
        <v>0</v>
      </c>
      <c r="R731" s="351"/>
      <c r="S731" s="309"/>
      <c r="T731" s="309">
        <v>5</v>
      </c>
      <c r="U731" s="895"/>
      <c r="V731" s="16">
        <f t="shared" si="164"/>
        <v>0</v>
      </c>
      <c r="W731" s="11">
        <f t="shared" si="165"/>
        <v>0</v>
      </c>
      <c r="X731" s="17">
        <f t="shared" si="166"/>
        <v>0</v>
      </c>
      <c r="Y731" s="16"/>
      <c r="Z731" s="11"/>
      <c r="AA731" s="17"/>
      <c r="AB731" s="16"/>
      <c r="AC731" s="11"/>
      <c r="AD731" s="17">
        <f t="shared" si="162"/>
        <v>0</v>
      </c>
      <c r="AE731" s="16">
        <v>0</v>
      </c>
      <c r="AF731" s="11">
        <v>0</v>
      </c>
      <c r="AG731" s="17">
        <v>0</v>
      </c>
      <c r="AH731" s="225"/>
      <c r="AI731" s="527"/>
      <c r="AJ731" s="16">
        <f t="shared" si="163"/>
        <v>0</v>
      </c>
    </row>
    <row r="732" spans="1:36" ht="11.25" customHeight="1">
      <c r="A732" s="219">
        <v>18101023</v>
      </c>
      <c r="B732" s="220"/>
      <c r="C732" s="287" t="s">
        <v>916</v>
      </c>
      <c r="D732" s="222">
        <v>1753453.24</v>
      </c>
      <c r="E732" s="222">
        <v>1746402.36</v>
      </c>
      <c r="F732" s="222">
        <v>1739351.48</v>
      </c>
      <c r="G732" s="222">
        <v>1732300.6</v>
      </c>
      <c r="H732" s="222">
        <v>1725249.72</v>
      </c>
      <c r="I732" s="222">
        <v>1718198.84</v>
      </c>
      <c r="J732" s="498">
        <v>1711147.96</v>
      </c>
      <c r="K732" s="498">
        <v>1704097.08</v>
      </c>
      <c r="L732" s="223">
        <v>1697046.2</v>
      </c>
      <c r="M732" s="223">
        <v>1689995.32</v>
      </c>
      <c r="N732" s="223">
        <v>1682944.44</v>
      </c>
      <c r="O732" s="223">
        <v>1675893.56</v>
      </c>
      <c r="P732" s="223">
        <v>1668842.68</v>
      </c>
      <c r="Q732" s="223">
        <f t="shared" si="159"/>
        <v>1711147.96</v>
      </c>
      <c r="R732" s="351"/>
      <c r="S732" s="309"/>
      <c r="T732" s="309" t="s">
        <v>1972</v>
      </c>
      <c r="U732" s="895"/>
      <c r="V732" s="16">
        <f t="shared" si="164"/>
        <v>1711147.96</v>
      </c>
      <c r="W732" s="11">
        <f t="shared" si="165"/>
        <v>1711147.96</v>
      </c>
      <c r="X732" s="17">
        <f t="shared" si="166"/>
        <v>1711147.96</v>
      </c>
      <c r="Y732" s="16"/>
      <c r="Z732" s="11"/>
      <c r="AA732" s="17"/>
      <c r="AB732" s="16"/>
      <c r="AC732" s="11"/>
      <c r="AD732" s="17">
        <f t="shared" si="162"/>
        <v>0</v>
      </c>
      <c r="AE732" s="16">
        <v>0</v>
      </c>
      <c r="AF732" s="11">
        <v>0</v>
      </c>
      <c r="AG732" s="17">
        <v>0</v>
      </c>
      <c r="AH732" s="225"/>
      <c r="AI732" s="527"/>
      <c r="AJ732" s="16">
        <f t="shared" si="163"/>
        <v>0</v>
      </c>
    </row>
    <row r="733" spans="1:36" ht="11.25" customHeight="1">
      <c r="A733" s="219">
        <v>18101033</v>
      </c>
      <c r="B733" s="220"/>
      <c r="C733" s="287" t="s">
        <v>520</v>
      </c>
      <c r="D733" s="222">
        <v>2054735.95</v>
      </c>
      <c r="E733" s="222">
        <v>2046740.87</v>
      </c>
      <c r="F733" s="222">
        <v>2038745.79</v>
      </c>
      <c r="G733" s="222">
        <v>2030750.71</v>
      </c>
      <c r="H733" s="222">
        <v>2022755.63</v>
      </c>
      <c r="I733" s="222">
        <v>2014760.55</v>
      </c>
      <c r="J733" s="498">
        <v>2006765.47</v>
      </c>
      <c r="K733" s="498">
        <v>1998770.39</v>
      </c>
      <c r="L733" s="223">
        <v>1990775.31</v>
      </c>
      <c r="M733" s="223">
        <v>1982780.23</v>
      </c>
      <c r="N733" s="223">
        <v>1974785.15</v>
      </c>
      <c r="O733" s="223">
        <v>1966790.07</v>
      </c>
      <c r="P733" s="223">
        <v>1958794.99</v>
      </c>
      <c r="Q733" s="223">
        <f t="shared" si="159"/>
        <v>2006765.47</v>
      </c>
      <c r="R733" s="351"/>
      <c r="S733" s="309"/>
      <c r="T733" s="309" t="s">
        <v>1972</v>
      </c>
      <c r="U733" s="895"/>
      <c r="V733" s="16">
        <f t="shared" si="164"/>
        <v>2006765.47</v>
      </c>
      <c r="W733" s="11">
        <f t="shared" si="165"/>
        <v>2006765.47</v>
      </c>
      <c r="X733" s="17">
        <f t="shared" si="166"/>
        <v>2006765.47</v>
      </c>
      <c r="Y733" s="16"/>
      <c r="Z733" s="11"/>
      <c r="AA733" s="17"/>
      <c r="AB733" s="16"/>
      <c r="AC733" s="11"/>
      <c r="AD733" s="17">
        <f t="shared" si="162"/>
        <v>0</v>
      </c>
      <c r="AE733" s="16">
        <v>0</v>
      </c>
      <c r="AF733" s="11">
        <v>0</v>
      </c>
      <c r="AG733" s="17">
        <v>0</v>
      </c>
      <c r="AH733" s="225"/>
      <c r="AI733" s="527"/>
      <c r="AJ733" s="16">
        <f t="shared" si="163"/>
        <v>0</v>
      </c>
    </row>
    <row r="734" spans="1:36" ht="11.25" customHeight="1">
      <c r="A734" s="219">
        <v>18101043</v>
      </c>
      <c r="B734" s="220"/>
      <c r="C734" s="287" t="s">
        <v>236</v>
      </c>
      <c r="D734" s="222">
        <v>0</v>
      </c>
      <c r="E734" s="222">
        <v>0</v>
      </c>
      <c r="F734" s="222">
        <v>0</v>
      </c>
      <c r="G734" s="222">
        <v>0</v>
      </c>
      <c r="H734" s="222">
        <v>0</v>
      </c>
      <c r="I734" s="222">
        <v>0</v>
      </c>
      <c r="J734" s="498">
        <v>0</v>
      </c>
      <c r="K734" s="498">
        <v>0</v>
      </c>
      <c r="L734" s="223">
        <v>0</v>
      </c>
      <c r="M734" s="223">
        <v>0</v>
      </c>
      <c r="N734" s="223">
        <v>0</v>
      </c>
      <c r="O734" s="223">
        <v>0</v>
      </c>
      <c r="P734" s="223">
        <v>0</v>
      </c>
      <c r="Q734" s="223">
        <f t="shared" si="159"/>
        <v>0</v>
      </c>
      <c r="R734" s="351"/>
      <c r="S734" s="309"/>
      <c r="T734" s="309" t="s">
        <v>1972</v>
      </c>
      <c r="U734" s="895"/>
      <c r="V734" s="16">
        <f t="shared" si="164"/>
        <v>0</v>
      </c>
      <c r="W734" s="11">
        <f t="shared" si="165"/>
        <v>0</v>
      </c>
      <c r="X734" s="17">
        <f t="shared" si="166"/>
        <v>0</v>
      </c>
      <c r="Y734" s="16"/>
      <c r="Z734" s="11"/>
      <c r="AA734" s="17"/>
      <c r="AB734" s="16"/>
      <c r="AC734" s="11"/>
      <c r="AD734" s="17">
        <f t="shared" si="162"/>
        <v>0</v>
      </c>
      <c r="AE734" s="16">
        <v>0</v>
      </c>
      <c r="AF734" s="11">
        <v>0</v>
      </c>
      <c r="AG734" s="17">
        <v>0</v>
      </c>
      <c r="AH734" s="225"/>
      <c r="AI734" s="527"/>
      <c r="AJ734" s="16">
        <f t="shared" si="163"/>
        <v>0</v>
      </c>
    </row>
    <row r="735" spans="1:36" ht="11.25" customHeight="1">
      <c r="A735" s="232">
        <v>18101053</v>
      </c>
      <c r="B735" s="220"/>
      <c r="C735" s="231" t="s">
        <v>1943</v>
      </c>
      <c r="D735" s="222">
        <v>714638.35</v>
      </c>
      <c r="E735" s="222">
        <v>677221.86</v>
      </c>
      <c r="F735" s="222">
        <v>639805.37</v>
      </c>
      <c r="G735" s="222">
        <v>602388.88</v>
      </c>
      <c r="H735" s="222">
        <v>564972.39</v>
      </c>
      <c r="I735" s="222">
        <v>527555.9</v>
      </c>
      <c r="J735" s="498">
        <v>490139.41</v>
      </c>
      <c r="K735" s="498">
        <v>452722.92</v>
      </c>
      <c r="L735" s="223">
        <v>415306.43</v>
      </c>
      <c r="M735" s="223">
        <v>377889.94</v>
      </c>
      <c r="N735" s="223">
        <v>340473.45</v>
      </c>
      <c r="O735" s="223">
        <v>303056.96000000002</v>
      </c>
      <c r="P735" s="223">
        <v>265640.46999999997</v>
      </c>
      <c r="Q735" s="223">
        <f t="shared" si="159"/>
        <v>490139.41000000009</v>
      </c>
      <c r="R735" s="351"/>
      <c r="S735" s="309"/>
      <c r="T735" s="309" t="s">
        <v>1972</v>
      </c>
      <c r="U735" s="895"/>
      <c r="V735" s="16">
        <f t="shared" si="164"/>
        <v>490139.41000000009</v>
      </c>
      <c r="W735" s="11">
        <f t="shared" si="165"/>
        <v>490139.41000000009</v>
      </c>
      <c r="X735" s="17">
        <f t="shared" si="166"/>
        <v>490139.41000000009</v>
      </c>
      <c r="Y735" s="16"/>
      <c r="Z735" s="11"/>
      <c r="AA735" s="17"/>
      <c r="AB735" s="16"/>
      <c r="AC735" s="11"/>
      <c r="AD735" s="17">
        <f t="shared" si="162"/>
        <v>0</v>
      </c>
      <c r="AE735" s="16">
        <v>0</v>
      </c>
      <c r="AF735" s="11">
        <v>0</v>
      </c>
      <c r="AG735" s="17">
        <v>0</v>
      </c>
      <c r="AH735" s="225"/>
      <c r="AI735" s="527"/>
      <c r="AJ735" s="16">
        <f t="shared" si="163"/>
        <v>0</v>
      </c>
    </row>
    <row r="736" spans="1:36" ht="11.25" customHeight="1">
      <c r="A736" s="239">
        <v>18101073</v>
      </c>
      <c r="B736" s="233"/>
      <c r="C736" s="430" t="s">
        <v>1005</v>
      </c>
      <c r="D736" s="222">
        <v>0</v>
      </c>
      <c r="E736" s="222">
        <v>0</v>
      </c>
      <c r="F736" s="222">
        <v>0</v>
      </c>
      <c r="G736" s="222">
        <v>0</v>
      </c>
      <c r="H736" s="222">
        <v>0</v>
      </c>
      <c r="I736" s="222">
        <v>0</v>
      </c>
      <c r="J736" s="498">
        <v>0</v>
      </c>
      <c r="K736" s="498">
        <v>0</v>
      </c>
      <c r="L736" s="223">
        <v>0</v>
      </c>
      <c r="M736" s="223">
        <v>0</v>
      </c>
      <c r="N736" s="223">
        <v>0</v>
      </c>
      <c r="O736" s="223">
        <v>0</v>
      </c>
      <c r="P736" s="223">
        <v>0</v>
      </c>
      <c r="Q736" s="223">
        <f t="shared" si="159"/>
        <v>0</v>
      </c>
      <c r="R736" s="351"/>
      <c r="S736" s="309"/>
      <c r="T736" s="309" t="s">
        <v>1972</v>
      </c>
      <c r="U736" s="895"/>
      <c r="V736" s="16">
        <f t="shared" si="164"/>
        <v>0</v>
      </c>
      <c r="W736" s="11">
        <f t="shared" si="165"/>
        <v>0</v>
      </c>
      <c r="X736" s="17">
        <f t="shared" si="166"/>
        <v>0</v>
      </c>
      <c r="Y736" s="16"/>
      <c r="Z736" s="11"/>
      <c r="AA736" s="17"/>
      <c r="AB736" s="16"/>
      <c r="AC736" s="11"/>
      <c r="AD736" s="17">
        <f t="shared" ref="AD736:AD744" si="169">SUM(AB736:AC736)</f>
        <v>0</v>
      </c>
      <c r="AE736" s="16">
        <v>0</v>
      </c>
      <c r="AF736" s="11">
        <v>0</v>
      </c>
      <c r="AG736" s="17">
        <v>0</v>
      </c>
      <c r="AH736" s="225"/>
      <c r="AI736" s="527"/>
      <c r="AJ736" s="16">
        <f t="shared" si="163"/>
        <v>0</v>
      </c>
    </row>
    <row r="737" spans="1:36" ht="11.25" customHeight="1">
      <c r="A737" s="239">
        <v>18101083</v>
      </c>
      <c r="B737" s="233"/>
      <c r="C737" s="430" t="s">
        <v>1006</v>
      </c>
      <c r="D737" s="222">
        <v>625617.77</v>
      </c>
      <c r="E737" s="222">
        <v>603274.27</v>
      </c>
      <c r="F737" s="222">
        <v>580930.77</v>
      </c>
      <c r="G737" s="222">
        <v>558587.27</v>
      </c>
      <c r="H737" s="222">
        <v>536243.77</v>
      </c>
      <c r="I737" s="222">
        <v>513900.27</v>
      </c>
      <c r="J737" s="498">
        <v>491556.77</v>
      </c>
      <c r="K737" s="498">
        <v>469213.27</v>
      </c>
      <c r="L737" s="223">
        <v>446869.77</v>
      </c>
      <c r="M737" s="223">
        <v>424526.27</v>
      </c>
      <c r="N737" s="223">
        <v>402182.77</v>
      </c>
      <c r="O737" s="223">
        <v>379839.27</v>
      </c>
      <c r="P737" s="223">
        <v>357495.77</v>
      </c>
      <c r="Q737" s="223">
        <f t="shared" si="159"/>
        <v>491556.76999999984</v>
      </c>
      <c r="R737" s="351"/>
      <c r="S737" s="309"/>
      <c r="T737" s="309" t="s">
        <v>1972</v>
      </c>
      <c r="U737" s="895"/>
      <c r="V737" s="16">
        <f t="shared" si="164"/>
        <v>491556.76999999984</v>
      </c>
      <c r="W737" s="11">
        <f t="shared" si="165"/>
        <v>491556.76999999984</v>
      </c>
      <c r="X737" s="17">
        <f t="shared" si="166"/>
        <v>491556.76999999984</v>
      </c>
      <c r="Y737" s="16"/>
      <c r="Z737" s="11"/>
      <c r="AA737" s="17"/>
      <c r="AB737" s="16"/>
      <c r="AC737" s="11"/>
      <c r="AD737" s="17">
        <f t="shared" si="169"/>
        <v>0</v>
      </c>
      <c r="AE737" s="16">
        <v>0</v>
      </c>
      <c r="AF737" s="11">
        <v>0</v>
      </c>
      <c r="AG737" s="17">
        <v>0</v>
      </c>
      <c r="AH737" s="225"/>
      <c r="AI737" s="527"/>
      <c r="AJ737" s="16">
        <f t="shared" si="163"/>
        <v>0</v>
      </c>
    </row>
    <row r="738" spans="1:36" ht="11.25" customHeight="1">
      <c r="A738" s="239">
        <v>18101093</v>
      </c>
      <c r="B738" s="233"/>
      <c r="C738" s="430" t="s">
        <v>1007</v>
      </c>
      <c r="D738" s="222">
        <v>481997.68</v>
      </c>
      <c r="E738" s="222">
        <v>464783.48</v>
      </c>
      <c r="F738" s="222">
        <v>447569.28</v>
      </c>
      <c r="G738" s="222">
        <v>430355.08</v>
      </c>
      <c r="H738" s="222">
        <v>413140.88</v>
      </c>
      <c r="I738" s="222">
        <v>395926.68</v>
      </c>
      <c r="J738" s="498">
        <v>378712.48</v>
      </c>
      <c r="K738" s="498">
        <v>361498.28</v>
      </c>
      <c r="L738" s="223">
        <v>344284.08</v>
      </c>
      <c r="M738" s="223">
        <v>327069.88</v>
      </c>
      <c r="N738" s="223">
        <v>309855.68</v>
      </c>
      <c r="O738" s="223">
        <v>292641.48</v>
      </c>
      <c r="P738" s="223">
        <v>275427.28000000003</v>
      </c>
      <c r="Q738" s="223">
        <f t="shared" si="159"/>
        <v>378712.48</v>
      </c>
      <c r="R738" s="351"/>
      <c r="S738" s="309"/>
      <c r="T738" s="309" t="s">
        <v>1972</v>
      </c>
      <c r="U738" s="895"/>
      <c r="V738" s="16">
        <f t="shared" si="164"/>
        <v>378712.48</v>
      </c>
      <c r="W738" s="11">
        <f t="shared" si="165"/>
        <v>378712.48</v>
      </c>
      <c r="X738" s="17">
        <f t="shared" si="166"/>
        <v>378712.48</v>
      </c>
      <c r="Y738" s="16"/>
      <c r="Z738" s="11"/>
      <c r="AA738" s="17"/>
      <c r="AB738" s="16"/>
      <c r="AC738" s="11"/>
      <c r="AD738" s="17">
        <f t="shared" si="169"/>
        <v>0</v>
      </c>
      <c r="AE738" s="16">
        <v>0</v>
      </c>
      <c r="AF738" s="11">
        <v>0</v>
      </c>
      <c r="AG738" s="17">
        <v>0</v>
      </c>
      <c r="AH738" s="225"/>
      <c r="AI738" s="527"/>
      <c r="AJ738" s="16">
        <f t="shared" si="163"/>
        <v>0</v>
      </c>
    </row>
    <row r="739" spans="1:36" ht="11.25" customHeight="1">
      <c r="A739" s="236">
        <v>18101103</v>
      </c>
      <c r="B739" s="220"/>
      <c r="C739" s="237" t="s">
        <v>930</v>
      </c>
      <c r="D739" s="222">
        <v>0</v>
      </c>
      <c r="E739" s="222">
        <v>0</v>
      </c>
      <c r="F739" s="222">
        <v>0</v>
      </c>
      <c r="G739" s="222">
        <v>0</v>
      </c>
      <c r="H739" s="222">
        <v>0</v>
      </c>
      <c r="I739" s="222">
        <v>0</v>
      </c>
      <c r="J739" s="498">
        <v>0</v>
      </c>
      <c r="K739" s="498">
        <v>0</v>
      </c>
      <c r="L739" s="223">
        <v>0</v>
      </c>
      <c r="M739" s="223">
        <v>0</v>
      </c>
      <c r="N739" s="223">
        <v>0</v>
      </c>
      <c r="O739" s="223">
        <v>0</v>
      </c>
      <c r="P739" s="223">
        <v>0</v>
      </c>
      <c r="Q739" s="223">
        <f t="shared" si="159"/>
        <v>0</v>
      </c>
      <c r="R739" s="351"/>
      <c r="S739" s="309"/>
      <c r="T739" s="309" t="s">
        <v>1972</v>
      </c>
      <c r="U739" s="895"/>
      <c r="V739" s="16">
        <f t="shared" si="164"/>
        <v>0</v>
      </c>
      <c r="W739" s="11">
        <f t="shared" si="165"/>
        <v>0</v>
      </c>
      <c r="X739" s="17">
        <f t="shared" si="166"/>
        <v>0</v>
      </c>
      <c r="Y739" s="16"/>
      <c r="Z739" s="11"/>
      <c r="AA739" s="17"/>
      <c r="AB739" s="16"/>
      <c r="AC739" s="11"/>
      <c r="AD739" s="17">
        <f t="shared" si="169"/>
        <v>0</v>
      </c>
      <c r="AE739" s="16">
        <v>0</v>
      </c>
      <c r="AF739" s="11">
        <v>0</v>
      </c>
      <c r="AG739" s="17">
        <v>0</v>
      </c>
      <c r="AH739" s="225"/>
      <c r="AI739" s="527"/>
      <c r="AJ739" s="16">
        <f t="shared" si="163"/>
        <v>0</v>
      </c>
    </row>
    <row r="740" spans="1:36" ht="11.25" customHeight="1">
      <c r="A740" s="219">
        <v>18101113</v>
      </c>
      <c r="B740" s="220"/>
      <c r="C740" s="287" t="s">
        <v>1599</v>
      </c>
      <c r="D740" s="222">
        <v>2839436.01</v>
      </c>
      <c r="E740" s="222">
        <v>2829542.51</v>
      </c>
      <c r="F740" s="222">
        <v>2819649.01</v>
      </c>
      <c r="G740" s="222">
        <v>2809755.51</v>
      </c>
      <c r="H740" s="222">
        <v>2799862.01</v>
      </c>
      <c r="I740" s="222">
        <v>2789968.51</v>
      </c>
      <c r="J740" s="498">
        <v>2780075.01</v>
      </c>
      <c r="K740" s="498">
        <v>2770181.51</v>
      </c>
      <c r="L740" s="223">
        <v>2760288.01</v>
      </c>
      <c r="M740" s="223">
        <v>2750394.51</v>
      </c>
      <c r="N740" s="223">
        <v>2740501.01</v>
      </c>
      <c r="O740" s="223">
        <v>2730607.51</v>
      </c>
      <c r="P740" s="223">
        <v>2720714.01</v>
      </c>
      <c r="Q740" s="223">
        <f t="shared" si="159"/>
        <v>2780075.0099999993</v>
      </c>
      <c r="R740" s="351"/>
      <c r="S740" s="309"/>
      <c r="T740" s="309">
        <v>5</v>
      </c>
      <c r="U740" s="895"/>
      <c r="V740" s="16">
        <f t="shared" si="164"/>
        <v>2780075.0099999993</v>
      </c>
      <c r="W740" s="11">
        <f t="shared" si="165"/>
        <v>2780075.0099999993</v>
      </c>
      <c r="X740" s="17">
        <f t="shared" si="166"/>
        <v>2780075.0099999993</v>
      </c>
      <c r="Y740" s="16"/>
      <c r="Z740" s="11"/>
      <c r="AA740" s="17"/>
      <c r="AB740" s="16"/>
      <c r="AC740" s="11"/>
      <c r="AD740" s="17">
        <f t="shared" si="169"/>
        <v>0</v>
      </c>
      <c r="AE740" s="16">
        <v>0</v>
      </c>
      <c r="AF740" s="11">
        <v>0</v>
      </c>
      <c r="AG740" s="17">
        <v>0</v>
      </c>
      <c r="AH740" s="225"/>
      <c r="AI740" s="527"/>
      <c r="AJ740" s="16">
        <f t="shared" si="163"/>
        <v>0</v>
      </c>
    </row>
    <row r="741" spans="1:36" ht="11.25" customHeight="1">
      <c r="A741" s="219">
        <v>18101123</v>
      </c>
      <c r="B741" s="207"/>
      <c r="C741" s="435" t="s">
        <v>977</v>
      </c>
      <c r="D741" s="222">
        <v>2755167.71</v>
      </c>
      <c r="E741" s="222">
        <v>2745764.41</v>
      </c>
      <c r="F741" s="222">
        <v>2736361.11</v>
      </c>
      <c r="G741" s="222">
        <v>2726957.81</v>
      </c>
      <c r="H741" s="222">
        <v>2717554.51</v>
      </c>
      <c r="I741" s="222">
        <v>2708151.21</v>
      </c>
      <c r="J741" s="498">
        <v>2698747.91</v>
      </c>
      <c r="K741" s="498">
        <v>2689344.61</v>
      </c>
      <c r="L741" s="223">
        <v>2679941.31</v>
      </c>
      <c r="M741" s="223">
        <v>2670538.0099999998</v>
      </c>
      <c r="N741" s="223">
        <v>2661134.71</v>
      </c>
      <c r="O741" s="223">
        <v>2651731.41</v>
      </c>
      <c r="P741" s="223">
        <v>2642328.11</v>
      </c>
      <c r="Q741" s="223">
        <f t="shared" si="159"/>
        <v>2698747.91</v>
      </c>
      <c r="R741" s="351"/>
      <c r="S741" s="309"/>
      <c r="T741" s="309">
        <v>5</v>
      </c>
      <c r="U741" s="895"/>
      <c r="V741" s="16">
        <f t="shared" si="164"/>
        <v>2698747.91</v>
      </c>
      <c r="W741" s="11">
        <f t="shared" si="165"/>
        <v>2698747.91</v>
      </c>
      <c r="X741" s="17">
        <f t="shared" si="166"/>
        <v>2698747.91</v>
      </c>
      <c r="Y741" s="16"/>
      <c r="Z741" s="11"/>
      <c r="AA741" s="17"/>
      <c r="AB741" s="16"/>
      <c r="AC741" s="11"/>
      <c r="AD741" s="17">
        <f t="shared" si="169"/>
        <v>0</v>
      </c>
      <c r="AE741" s="16">
        <v>0</v>
      </c>
      <c r="AF741" s="11">
        <v>0</v>
      </c>
      <c r="AG741" s="17">
        <v>0</v>
      </c>
      <c r="AH741" s="225"/>
      <c r="AI741" s="527"/>
      <c r="AJ741" s="16">
        <f t="shared" si="163"/>
        <v>0</v>
      </c>
    </row>
    <row r="742" spans="1:36" ht="11.25" customHeight="1">
      <c r="A742" s="219">
        <v>18101133</v>
      </c>
      <c r="B742" s="207"/>
      <c r="C742" s="435" t="s">
        <v>2133</v>
      </c>
      <c r="D742" s="222">
        <v>2134729</v>
      </c>
      <c r="E742" s="222">
        <v>2127565.48</v>
      </c>
      <c r="F742" s="222">
        <v>2120401.96</v>
      </c>
      <c r="G742" s="222">
        <v>2113238.44</v>
      </c>
      <c r="H742" s="222">
        <v>2106074.92</v>
      </c>
      <c r="I742" s="222">
        <v>2098911.4</v>
      </c>
      <c r="J742" s="498">
        <v>2091747.88</v>
      </c>
      <c r="K742" s="498">
        <v>2084584.36</v>
      </c>
      <c r="L742" s="223">
        <v>2077420.84</v>
      </c>
      <c r="M742" s="223">
        <v>2070257.32</v>
      </c>
      <c r="N742" s="223">
        <v>2063093.8</v>
      </c>
      <c r="O742" s="223">
        <v>2055930.28</v>
      </c>
      <c r="P742" s="223">
        <v>2048766.76</v>
      </c>
      <c r="Q742" s="223">
        <f t="shared" si="159"/>
        <v>2091747.88</v>
      </c>
      <c r="R742" s="351"/>
      <c r="S742" s="309"/>
      <c r="T742" s="309" t="s">
        <v>1972</v>
      </c>
      <c r="U742" s="895"/>
      <c r="V742" s="16">
        <f t="shared" si="164"/>
        <v>2091747.88</v>
      </c>
      <c r="W742" s="11">
        <f t="shared" si="165"/>
        <v>2091747.88</v>
      </c>
      <c r="X742" s="17">
        <f t="shared" si="166"/>
        <v>2091747.88</v>
      </c>
      <c r="Y742" s="16"/>
      <c r="Z742" s="11"/>
      <c r="AA742" s="17"/>
      <c r="AB742" s="16"/>
      <c r="AC742" s="11"/>
      <c r="AD742" s="17">
        <f>SUM(AB742:AC742)</f>
        <v>0</v>
      </c>
      <c r="AE742" s="16">
        <v>0</v>
      </c>
      <c r="AF742" s="11">
        <v>0</v>
      </c>
      <c r="AG742" s="17">
        <v>0</v>
      </c>
      <c r="AH742" s="225"/>
      <c r="AI742" s="527"/>
      <c r="AJ742" s="16">
        <f t="shared" si="163"/>
        <v>0</v>
      </c>
    </row>
    <row r="743" spans="1:36" ht="11.25" customHeight="1">
      <c r="A743" s="219">
        <v>18101143</v>
      </c>
      <c r="B743" s="207"/>
      <c r="C743" s="435" t="s">
        <v>2242</v>
      </c>
      <c r="D743" s="222">
        <v>2617106.4</v>
      </c>
      <c r="E743" s="222">
        <v>2608601.27</v>
      </c>
      <c r="F743" s="222">
        <v>2600096.14</v>
      </c>
      <c r="G743" s="222">
        <v>2591591.0099999998</v>
      </c>
      <c r="H743" s="222">
        <v>2583085.88</v>
      </c>
      <c r="I743" s="222">
        <v>2574580.75</v>
      </c>
      <c r="J743" s="498">
        <v>2566075.62</v>
      </c>
      <c r="K743" s="498">
        <v>2557570.4900000002</v>
      </c>
      <c r="L743" s="223">
        <v>2549065.36</v>
      </c>
      <c r="M743" s="223">
        <v>2540560.23</v>
      </c>
      <c r="N743" s="223">
        <v>2532055.1</v>
      </c>
      <c r="O743" s="223">
        <v>2523549.9700000002</v>
      </c>
      <c r="P743" s="223">
        <v>2515044.84</v>
      </c>
      <c r="Q743" s="223">
        <f t="shared" si="159"/>
        <v>2566075.6200000006</v>
      </c>
      <c r="R743" s="351"/>
      <c r="S743" s="309"/>
      <c r="T743" s="309" t="s">
        <v>1972</v>
      </c>
      <c r="U743" s="895"/>
      <c r="V743" s="16">
        <f t="shared" si="164"/>
        <v>2566075.6200000006</v>
      </c>
      <c r="W743" s="11">
        <f t="shared" si="165"/>
        <v>2566075.6200000006</v>
      </c>
      <c r="X743" s="17">
        <f t="shared" si="166"/>
        <v>2566075.6200000006</v>
      </c>
      <c r="Y743" s="16"/>
      <c r="Z743" s="11"/>
      <c r="AA743" s="17"/>
      <c r="AB743" s="16"/>
      <c r="AC743" s="11"/>
      <c r="AD743" s="17">
        <f>SUM(AB743:AC743)</f>
        <v>0</v>
      </c>
      <c r="AE743" s="16">
        <v>0</v>
      </c>
      <c r="AF743" s="11">
        <v>0</v>
      </c>
      <c r="AG743" s="17">
        <v>0</v>
      </c>
      <c r="AH743" s="225"/>
      <c r="AI743" s="527"/>
      <c r="AJ743" s="16">
        <f t="shared" si="163"/>
        <v>0</v>
      </c>
    </row>
    <row r="744" spans="1:36" ht="11.25" customHeight="1">
      <c r="A744" s="219">
        <v>18210051</v>
      </c>
      <c r="B744" s="220"/>
      <c r="C744" s="287" t="s">
        <v>1125</v>
      </c>
      <c r="D744" s="222">
        <v>0</v>
      </c>
      <c r="E744" s="222">
        <v>0</v>
      </c>
      <c r="F744" s="222">
        <v>0</v>
      </c>
      <c r="G744" s="222">
        <v>0</v>
      </c>
      <c r="H744" s="222">
        <v>0</v>
      </c>
      <c r="I744" s="222">
        <v>0</v>
      </c>
      <c r="J744" s="498">
        <v>0</v>
      </c>
      <c r="K744" s="498">
        <v>0</v>
      </c>
      <c r="L744" s="223">
        <v>0</v>
      </c>
      <c r="M744" s="223">
        <v>0</v>
      </c>
      <c r="N744" s="223">
        <v>0</v>
      </c>
      <c r="O744" s="223">
        <v>0</v>
      </c>
      <c r="P744" s="223">
        <v>0</v>
      </c>
      <c r="Q744" s="223">
        <f t="shared" si="159"/>
        <v>0</v>
      </c>
      <c r="R744" s="351"/>
      <c r="S744" s="309"/>
      <c r="T744" s="309"/>
      <c r="U744" s="895"/>
      <c r="V744" s="16">
        <v>0</v>
      </c>
      <c r="W744" s="11">
        <v>0</v>
      </c>
      <c r="X744" s="17">
        <v>0</v>
      </c>
      <c r="Y744" s="16"/>
      <c r="Z744" s="11"/>
      <c r="AA744" s="17"/>
      <c r="AB744" s="16"/>
      <c r="AC744" s="11">
        <v>0</v>
      </c>
      <c r="AD744" s="17">
        <f t="shared" si="169"/>
        <v>0</v>
      </c>
      <c r="AE744" s="16">
        <v>0</v>
      </c>
      <c r="AF744" s="11">
        <v>0</v>
      </c>
      <c r="AG744" s="17">
        <v>0</v>
      </c>
      <c r="AH744" s="225">
        <f t="shared" ref="AH744:AH760" si="170">Q744</f>
        <v>0</v>
      </c>
      <c r="AI744" s="527"/>
      <c r="AJ744" s="16">
        <f t="shared" si="163"/>
        <v>0</v>
      </c>
    </row>
    <row r="745" spans="1:36" ht="11.25" customHeight="1">
      <c r="A745" s="219">
        <v>18210171</v>
      </c>
      <c r="B745" s="220"/>
      <c r="C745" s="287" t="s">
        <v>1347</v>
      </c>
      <c r="D745" s="222">
        <v>0</v>
      </c>
      <c r="E745" s="222">
        <v>0</v>
      </c>
      <c r="F745" s="222">
        <v>0</v>
      </c>
      <c r="G745" s="222">
        <v>0</v>
      </c>
      <c r="H745" s="222">
        <v>0</v>
      </c>
      <c r="I745" s="222">
        <v>0</v>
      </c>
      <c r="J745" s="498">
        <v>0</v>
      </c>
      <c r="K745" s="498">
        <v>0</v>
      </c>
      <c r="L745" s="223">
        <v>0</v>
      </c>
      <c r="M745" s="223">
        <v>0</v>
      </c>
      <c r="N745" s="223">
        <v>0</v>
      </c>
      <c r="O745" s="223">
        <v>0</v>
      </c>
      <c r="P745" s="223">
        <v>0</v>
      </c>
      <c r="Q745" s="223">
        <f t="shared" si="159"/>
        <v>0</v>
      </c>
      <c r="R745" s="351"/>
      <c r="S745" s="309"/>
      <c r="T745" s="309"/>
      <c r="U745" s="895"/>
      <c r="V745" s="16">
        <v>0</v>
      </c>
      <c r="W745" s="11">
        <v>0</v>
      </c>
      <c r="X745" s="17">
        <v>0</v>
      </c>
      <c r="Y745" s="16"/>
      <c r="Z745" s="11"/>
      <c r="AA745" s="17"/>
      <c r="AB745" s="16"/>
      <c r="AC745" s="11"/>
      <c r="AD745" s="17"/>
      <c r="AE745" s="16">
        <v>0</v>
      </c>
      <c r="AF745" s="11">
        <v>0</v>
      </c>
      <c r="AG745" s="17">
        <v>0</v>
      </c>
      <c r="AH745" s="225">
        <f t="shared" si="170"/>
        <v>0</v>
      </c>
      <c r="AI745" s="527"/>
      <c r="AJ745" s="16">
        <f t="shared" si="163"/>
        <v>0</v>
      </c>
    </row>
    <row r="746" spans="1:36" ht="11.25" customHeight="1">
      <c r="A746" s="219">
        <v>18210181</v>
      </c>
      <c r="B746" s="220"/>
      <c r="C746" s="287" t="s">
        <v>1173</v>
      </c>
      <c r="D746" s="222">
        <v>0</v>
      </c>
      <c r="E746" s="222">
        <v>0</v>
      </c>
      <c r="F746" s="222">
        <v>0</v>
      </c>
      <c r="G746" s="222">
        <v>0</v>
      </c>
      <c r="H746" s="222">
        <v>0</v>
      </c>
      <c r="I746" s="222">
        <v>0</v>
      </c>
      <c r="J746" s="498">
        <v>0</v>
      </c>
      <c r="K746" s="498">
        <v>0</v>
      </c>
      <c r="L746" s="223">
        <v>0</v>
      </c>
      <c r="M746" s="223">
        <v>0</v>
      </c>
      <c r="N746" s="223">
        <v>0</v>
      </c>
      <c r="O746" s="223">
        <v>0</v>
      </c>
      <c r="P746" s="223">
        <v>0</v>
      </c>
      <c r="Q746" s="223">
        <f t="shared" si="159"/>
        <v>0</v>
      </c>
      <c r="R746" s="351"/>
      <c r="S746" s="309"/>
      <c r="T746" s="309"/>
      <c r="U746" s="895"/>
      <c r="V746" s="16">
        <v>0</v>
      </c>
      <c r="W746" s="11">
        <v>0</v>
      </c>
      <c r="X746" s="17">
        <v>0</v>
      </c>
      <c r="Y746" s="16"/>
      <c r="Z746" s="11"/>
      <c r="AA746" s="17"/>
      <c r="AB746" s="16"/>
      <c r="AC746" s="11"/>
      <c r="AD746" s="17"/>
      <c r="AE746" s="16">
        <v>0</v>
      </c>
      <c r="AF746" s="11">
        <v>0</v>
      </c>
      <c r="AG746" s="17">
        <v>0</v>
      </c>
      <c r="AH746" s="225">
        <f t="shared" si="170"/>
        <v>0</v>
      </c>
      <c r="AI746" s="527"/>
      <c r="AJ746" s="16">
        <f t="shared" si="163"/>
        <v>0</v>
      </c>
    </row>
    <row r="747" spans="1:36" ht="11.25" customHeight="1">
      <c r="A747" s="219">
        <v>18210191</v>
      </c>
      <c r="B747" s="220"/>
      <c r="C747" s="287" t="s">
        <v>922</v>
      </c>
      <c r="D747" s="222">
        <v>0</v>
      </c>
      <c r="E747" s="222">
        <v>0</v>
      </c>
      <c r="F747" s="222">
        <v>0</v>
      </c>
      <c r="G747" s="222">
        <v>0</v>
      </c>
      <c r="H747" s="222">
        <v>0</v>
      </c>
      <c r="I747" s="222">
        <v>0</v>
      </c>
      <c r="J747" s="498">
        <v>0</v>
      </c>
      <c r="K747" s="498">
        <v>0</v>
      </c>
      <c r="L747" s="223">
        <v>0</v>
      </c>
      <c r="M747" s="223">
        <v>0</v>
      </c>
      <c r="N747" s="223">
        <v>0</v>
      </c>
      <c r="O747" s="223">
        <v>0</v>
      </c>
      <c r="P747" s="223">
        <v>0</v>
      </c>
      <c r="Q747" s="223">
        <f t="shared" si="159"/>
        <v>0</v>
      </c>
      <c r="R747" s="351"/>
      <c r="S747" s="309"/>
      <c r="T747" s="309"/>
      <c r="U747" s="895"/>
      <c r="V747" s="16">
        <v>0</v>
      </c>
      <c r="W747" s="11">
        <v>0</v>
      </c>
      <c r="X747" s="17">
        <v>0</v>
      </c>
      <c r="Y747" s="16"/>
      <c r="Z747" s="11"/>
      <c r="AA747" s="17"/>
      <c r="AB747" s="16"/>
      <c r="AC747" s="11"/>
      <c r="AD747" s="17"/>
      <c r="AE747" s="16">
        <v>0</v>
      </c>
      <c r="AF747" s="11">
        <v>0</v>
      </c>
      <c r="AG747" s="17">
        <v>0</v>
      </c>
      <c r="AH747" s="225">
        <f t="shared" si="170"/>
        <v>0</v>
      </c>
      <c r="AI747" s="527"/>
      <c r="AJ747" s="16">
        <f t="shared" si="163"/>
        <v>0</v>
      </c>
    </row>
    <row r="748" spans="1:36" ht="11.25" customHeight="1">
      <c r="A748" s="219">
        <v>18210201</v>
      </c>
      <c r="B748" s="220"/>
      <c r="C748" s="287" t="s">
        <v>680</v>
      </c>
      <c r="D748" s="222">
        <v>0</v>
      </c>
      <c r="E748" s="222">
        <v>0</v>
      </c>
      <c r="F748" s="222">
        <v>0</v>
      </c>
      <c r="G748" s="222">
        <v>0</v>
      </c>
      <c r="H748" s="222">
        <v>0</v>
      </c>
      <c r="I748" s="222">
        <v>0</v>
      </c>
      <c r="J748" s="498">
        <v>0</v>
      </c>
      <c r="K748" s="498">
        <v>0</v>
      </c>
      <c r="L748" s="223">
        <v>0</v>
      </c>
      <c r="M748" s="223">
        <v>0</v>
      </c>
      <c r="N748" s="223">
        <v>0</v>
      </c>
      <c r="O748" s="223">
        <v>0</v>
      </c>
      <c r="P748" s="223">
        <v>0</v>
      </c>
      <c r="Q748" s="223">
        <f t="shared" si="159"/>
        <v>0</v>
      </c>
      <c r="R748" s="351"/>
      <c r="S748" s="309"/>
      <c r="T748" s="309"/>
      <c r="U748" s="895"/>
      <c r="V748" s="16">
        <v>0</v>
      </c>
      <c r="W748" s="11">
        <v>0</v>
      </c>
      <c r="X748" s="17">
        <v>0</v>
      </c>
      <c r="Y748" s="16"/>
      <c r="Z748" s="11"/>
      <c r="AA748" s="17"/>
      <c r="AB748" s="16"/>
      <c r="AC748" s="11"/>
      <c r="AD748" s="17"/>
      <c r="AE748" s="16">
        <v>0</v>
      </c>
      <c r="AF748" s="11">
        <v>0</v>
      </c>
      <c r="AG748" s="17">
        <v>0</v>
      </c>
      <c r="AH748" s="225">
        <f t="shared" si="170"/>
        <v>0</v>
      </c>
      <c r="AI748" s="527"/>
      <c r="AJ748" s="16">
        <f t="shared" si="163"/>
        <v>0</v>
      </c>
    </row>
    <row r="749" spans="1:36" ht="11.25" customHeight="1">
      <c r="A749" s="219">
        <v>18210211</v>
      </c>
      <c r="B749" s="220"/>
      <c r="C749" s="287" t="s">
        <v>1780</v>
      </c>
      <c r="D749" s="222">
        <v>0</v>
      </c>
      <c r="E749" s="222">
        <v>0</v>
      </c>
      <c r="F749" s="222">
        <v>0</v>
      </c>
      <c r="G749" s="222">
        <v>0</v>
      </c>
      <c r="H749" s="222">
        <v>0</v>
      </c>
      <c r="I749" s="222">
        <v>0</v>
      </c>
      <c r="J749" s="498">
        <v>0</v>
      </c>
      <c r="K749" s="498">
        <v>0</v>
      </c>
      <c r="L749" s="223">
        <v>0</v>
      </c>
      <c r="M749" s="223">
        <v>0</v>
      </c>
      <c r="N749" s="223">
        <v>0</v>
      </c>
      <c r="O749" s="223">
        <v>0</v>
      </c>
      <c r="P749" s="223">
        <v>0</v>
      </c>
      <c r="Q749" s="223">
        <f t="shared" si="159"/>
        <v>0</v>
      </c>
      <c r="R749" s="351"/>
      <c r="S749" s="309"/>
      <c r="T749" s="309"/>
      <c r="U749" s="895"/>
      <c r="V749" s="16">
        <v>0</v>
      </c>
      <c r="W749" s="11">
        <v>0</v>
      </c>
      <c r="X749" s="17">
        <v>0</v>
      </c>
      <c r="Y749" s="16"/>
      <c r="Z749" s="11"/>
      <c r="AA749" s="17"/>
      <c r="AB749" s="16"/>
      <c r="AC749" s="11"/>
      <c r="AD749" s="17"/>
      <c r="AE749" s="16">
        <v>0</v>
      </c>
      <c r="AF749" s="11">
        <v>0</v>
      </c>
      <c r="AG749" s="17">
        <v>0</v>
      </c>
      <c r="AH749" s="225">
        <f t="shared" si="170"/>
        <v>0</v>
      </c>
      <c r="AI749" s="527"/>
      <c r="AJ749" s="16">
        <f t="shared" si="163"/>
        <v>0</v>
      </c>
    </row>
    <row r="750" spans="1:36" ht="11.25" customHeight="1">
      <c r="A750" s="219">
        <v>18210221</v>
      </c>
      <c r="B750" s="220"/>
      <c r="C750" s="287" t="s">
        <v>891</v>
      </c>
      <c r="D750" s="222">
        <v>0</v>
      </c>
      <c r="E750" s="222">
        <v>0</v>
      </c>
      <c r="F750" s="222">
        <v>0</v>
      </c>
      <c r="G750" s="222">
        <v>0</v>
      </c>
      <c r="H750" s="222">
        <v>0</v>
      </c>
      <c r="I750" s="222">
        <v>0</v>
      </c>
      <c r="J750" s="498">
        <v>0</v>
      </c>
      <c r="K750" s="498">
        <v>0</v>
      </c>
      <c r="L750" s="223">
        <v>0</v>
      </c>
      <c r="M750" s="223">
        <v>0</v>
      </c>
      <c r="N750" s="223">
        <v>0</v>
      </c>
      <c r="O750" s="223">
        <v>0</v>
      </c>
      <c r="P750" s="223">
        <v>0</v>
      </c>
      <c r="Q750" s="223">
        <f t="shared" si="159"/>
        <v>0</v>
      </c>
      <c r="R750" s="351"/>
      <c r="S750" s="309"/>
      <c r="T750" s="309"/>
      <c r="U750" s="895"/>
      <c r="V750" s="16">
        <v>0</v>
      </c>
      <c r="W750" s="11">
        <v>0</v>
      </c>
      <c r="X750" s="17">
        <v>0</v>
      </c>
      <c r="Y750" s="16"/>
      <c r="Z750" s="11"/>
      <c r="AA750" s="17"/>
      <c r="AB750" s="16"/>
      <c r="AC750" s="11"/>
      <c r="AD750" s="17"/>
      <c r="AE750" s="16">
        <v>0</v>
      </c>
      <c r="AF750" s="11">
        <v>0</v>
      </c>
      <c r="AG750" s="17">
        <v>0</v>
      </c>
      <c r="AH750" s="225">
        <f t="shared" si="170"/>
        <v>0</v>
      </c>
      <c r="AI750" s="527"/>
      <c r="AJ750" s="16">
        <f t="shared" si="163"/>
        <v>0</v>
      </c>
    </row>
    <row r="751" spans="1:36" s="250" customFormat="1" ht="11.25" customHeight="1">
      <c r="A751" s="316">
        <v>18210231</v>
      </c>
      <c r="B751" s="317"/>
      <c r="C751" s="318" t="s">
        <v>1792</v>
      </c>
      <c r="D751" s="222">
        <v>24541327</v>
      </c>
      <c r="E751" s="222">
        <v>23878049</v>
      </c>
      <c r="F751" s="222">
        <v>23214771</v>
      </c>
      <c r="G751" s="222">
        <v>22551493</v>
      </c>
      <c r="H751" s="222">
        <v>21888215</v>
      </c>
      <c r="I751" s="222">
        <v>21224937</v>
      </c>
      <c r="J751" s="498">
        <v>20561659</v>
      </c>
      <c r="K751" s="498">
        <v>19898381</v>
      </c>
      <c r="L751" s="223">
        <v>19235103</v>
      </c>
      <c r="M751" s="223">
        <v>18571825</v>
      </c>
      <c r="N751" s="223">
        <v>17908547</v>
      </c>
      <c r="O751" s="223">
        <v>17245269</v>
      </c>
      <c r="P751" s="223">
        <v>16581991</v>
      </c>
      <c r="Q751" s="223">
        <f t="shared" si="159"/>
        <v>20561659</v>
      </c>
      <c r="R751" s="351"/>
      <c r="S751" s="309"/>
      <c r="T751" s="309"/>
      <c r="U751" s="895"/>
      <c r="V751" s="16">
        <v>0</v>
      </c>
      <c r="W751" s="11">
        <v>0</v>
      </c>
      <c r="X751" s="17">
        <v>0</v>
      </c>
      <c r="Y751" s="16"/>
      <c r="Z751" s="11"/>
      <c r="AA751" s="17"/>
      <c r="AB751" s="16"/>
      <c r="AC751" s="11"/>
      <c r="AD751" s="17"/>
      <c r="AE751" s="16">
        <v>0</v>
      </c>
      <c r="AF751" s="11">
        <v>0</v>
      </c>
      <c r="AG751" s="17">
        <v>0</v>
      </c>
      <c r="AH751" s="225">
        <f t="shared" si="170"/>
        <v>20561659</v>
      </c>
      <c r="AI751" s="527"/>
      <c r="AJ751" s="16">
        <f t="shared" si="163"/>
        <v>0</v>
      </c>
    </row>
    <row r="752" spans="1:36" s="250" customFormat="1" ht="11.25" customHeight="1">
      <c r="A752" s="316">
        <v>18210241</v>
      </c>
      <c r="B752" s="317"/>
      <c r="C752" s="318" t="s">
        <v>1793</v>
      </c>
      <c r="D752" s="222">
        <v>0</v>
      </c>
      <c r="E752" s="222">
        <v>0</v>
      </c>
      <c r="F752" s="222">
        <v>0</v>
      </c>
      <c r="G752" s="222">
        <v>0</v>
      </c>
      <c r="H752" s="222">
        <v>0</v>
      </c>
      <c r="I752" s="222">
        <v>0</v>
      </c>
      <c r="J752" s="498">
        <v>0</v>
      </c>
      <c r="K752" s="498">
        <v>0</v>
      </c>
      <c r="L752" s="223">
        <v>0</v>
      </c>
      <c r="M752" s="223">
        <v>0</v>
      </c>
      <c r="N752" s="223">
        <v>0</v>
      </c>
      <c r="O752" s="223">
        <v>0</v>
      </c>
      <c r="P752" s="223">
        <v>0</v>
      </c>
      <c r="Q752" s="223">
        <f t="shared" si="159"/>
        <v>0</v>
      </c>
      <c r="R752" s="351"/>
      <c r="S752" s="309"/>
      <c r="T752" s="309"/>
      <c r="U752" s="895"/>
      <c r="V752" s="16">
        <v>0</v>
      </c>
      <c r="W752" s="11">
        <v>0</v>
      </c>
      <c r="X752" s="17">
        <v>0</v>
      </c>
      <c r="Y752" s="16"/>
      <c r="Z752" s="11"/>
      <c r="AA752" s="17"/>
      <c r="AB752" s="16"/>
      <c r="AC752" s="11"/>
      <c r="AD752" s="17"/>
      <c r="AE752" s="16">
        <v>0</v>
      </c>
      <c r="AF752" s="11">
        <v>0</v>
      </c>
      <c r="AG752" s="17">
        <v>0</v>
      </c>
      <c r="AH752" s="225">
        <f t="shared" si="170"/>
        <v>0</v>
      </c>
      <c r="AI752" s="527"/>
      <c r="AJ752" s="16">
        <f t="shared" si="163"/>
        <v>0</v>
      </c>
    </row>
    <row r="753" spans="1:36" s="250" customFormat="1" ht="11.25" customHeight="1">
      <c r="A753" s="316">
        <v>18210251</v>
      </c>
      <c r="B753" s="317"/>
      <c r="C753" s="318" t="s">
        <v>1794</v>
      </c>
      <c r="D753" s="222">
        <v>0</v>
      </c>
      <c r="E753" s="222">
        <v>0</v>
      </c>
      <c r="F753" s="222">
        <v>0</v>
      </c>
      <c r="G753" s="222">
        <v>0</v>
      </c>
      <c r="H753" s="222">
        <v>0</v>
      </c>
      <c r="I753" s="222">
        <v>0</v>
      </c>
      <c r="J753" s="498">
        <v>0</v>
      </c>
      <c r="K753" s="498">
        <v>0</v>
      </c>
      <c r="L753" s="223">
        <v>0</v>
      </c>
      <c r="M753" s="223">
        <v>0</v>
      </c>
      <c r="N753" s="223">
        <v>0</v>
      </c>
      <c r="O753" s="223">
        <v>0</v>
      </c>
      <c r="P753" s="223">
        <v>0</v>
      </c>
      <c r="Q753" s="223">
        <f t="shared" si="159"/>
        <v>0</v>
      </c>
      <c r="R753" s="351"/>
      <c r="S753" s="309"/>
      <c r="T753" s="309"/>
      <c r="U753" s="895"/>
      <c r="V753" s="16">
        <v>0</v>
      </c>
      <c r="W753" s="11">
        <v>0</v>
      </c>
      <c r="X753" s="17">
        <v>0</v>
      </c>
      <c r="Y753" s="16"/>
      <c r="Z753" s="11"/>
      <c r="AA753" s="17"/>
      <c r="AB753" s="16"/>
      <c r="AC753" s="11"/>
      <c r="AD753" s="17"/>
      <c r="AE753" s="16">
        <v>0</v>
      </c>
      <c r="AF753" s="11">
        <v>0</v>
      </c>
      <c r="AG753" s="17">
        <v>0</v>
      </c>
      <c r="AH753" s="225">
        <f t="shared" si="170"/>
        <v>0</v>
      </c>
      <c r="AI753" s="527"/>
      <c r="AJ753" s="16">
        <f t="shared" si="163"/>
        <v>0</v>
      </c>
    </row>
    <row r="754" spans="1:36" s="250" customFormat="1" ht="11.25" customHeight="1">
      <c r="A754" s="316">
        <v>18210261</v>
      </c>
      <c r="B754" s="317"/>
      <c r="C754" s="318" t="s">
        <v>2213</v>
      </c>
      <c r="D754" s="222">
        <v>50185.88</v>
      </c>
      <c r="E754" s="222">
        <v>50185.88</v>
      </c>
      <c r="F754" s="222">
        <v>50185.88</v>
      </c>
      <c r="G754" s="222">
        <v>50185.88</v>
      </c>
      <c r="H754" s="222">
        <v>50185.88</v>
      </c>
      <c r="I754" s="222">
        <v>50185.88</v>
      </c>
      <c r="J754" s="498">
        <v>50185.88</v>
      </c>
      <c r="K754" s="498">
        <v>50185.88</v>
      </c>
      <c r="L754" s="293">
        <v>50185.88</v>
      </c>
      <c r="M754" s="293">
        <v>50185.88</v>
      </c>
      <c r="N754" s="293">
        <v>50185.88</v>
      </c>
      <c r="O754" s="293">
        <v>50185.88</v>
      </c>
      <c r="P754" s="293">
        <v>50185.88</v>
      </c>
      <c r="Q754" s="223">
        <f t="shared" si="159"/>
        <v>50185.88</v>
      </c>
      <c r="R754" s="351"/>
      <c r="S754" s="309"/>
      <c r="T754" s="309"/>
      <c r="U754" s="895"/>
      <c r="V754" s="16">
        <v>0</v>
      </c>
      <c r="W754" s="11">
        <v>0</v>
      </c>
      <c r="X754" s="17">
        <v>0</v>
      </c>
      <c r="Y754" s="16"/>
      <c r="Z754" s="11"/>
      <c r="AA754" s="17"/>
      <c r="AB754" s="16"/>
      <c r="AC754" s="11"/>
      <c r="AD754" s="17"/>
      <c r="AE754" s="16">
        <v>0</v>
      </c>
      <c r="AF754" s="11">
        <v>0</v>
      </c>
      <c r="AG754" s="17">
        <v>0</v>
      </c>
      <c r="AH754" s="225">
        <f t="shared" si="170"/>
        <v>50185.88</v>
      </c>
      <c r="AI754" s="527"/>
      <c r="AJ754" s="16">
        <f t="shared" si="163"/>
        <v>0</v>
      </c>
    </row>
    <row r="755" spans="1:36" s="250" customFormat="1" ht="11.25" customHeight="1">
      <c r="A755" s="316">
        <v>18210271</v>
      </c>
      <c r="B755" s="317"/>
      <c r="C755" s="318" t="s">
        <v>2066</v>
      </c>
      <c r="D755" s="222">
        <v>0</v>
      </c>
      <c r="E755" s="222">
        <v>0</v>
      </c>
      <c r="F755" s="222">
        <v>0</v>
      </c>
      <c r="G755" s="222">
        <v>0</v>
      </c>
      <c r="H755" s="222">
        <v>0</v>
      </c>
      <c r="I755" s="222">
        <v>0</v>
      </c>
      <c r="J755" s="498">
        <v>0</v>
      </c>
      <c r="K755" s="498">
        <v>0</v>
      </c>
      <c r="L755" s="223">
        <v>0</v>
      </c>
      <c r="M755" s="223">
        <v>0</v>
      </c>
      <c r="N755" s="223">
        <v>0</v>
      </c>
      <c r="O755" s="223">
        <v>0</v>
      </c>
      <c r="P755" s="223">
        <v>0</v>
      </c>
      <c r="Q755" s="223">
        <f t="shared" si="159"/>
        <v>0</v>
      </c>
      <c r="R755" s="351"/>
      <c r="S755" s="309"/>
      <c r="T755" s="309"/>
      <c r="U755" s="895"/>
      <c r="V755" s="16">
        <v>0</v>
      </c>
      <c r="W755" s="11">
        <v>0</v>
      </c>
      <c r="X755" s="17">
        <v>0</v>
      </c>
      <c r="Y755" s="16"/>
      <c r="Z755" s="11"/>
      <c r="AA755" s="17"/>
      <c r="AB755" s="16"/>
      <c r="AC755" s="11"/>
      <c r="AD755" s="17"/>
      <c r="AE755" s="16">
        <v>0</v>
      </c>
      <c r="AF755" s="11">
        <v>0</v>
      </c>
      <c r="AG755" s="17">
        <v>0</v>
      </c>
      <c r="AH755" s="225">
        <f t="shared" si="170"/>
        <v>0</v>
      </c>
      <c r="AI755" s="527"/>
      <c r="AJ755" s="16">
        <f t="shared" si="163"/>
        <v>0</v>
      </c>
    </row>
    <row r="756" spans="1:36" s="250" customFormat="1" ht="11.25" customHeight="1">
      <c r="A756" s="316">
        <v>18210281</v>
      </c>
      <c r="B756" s="317"/>
      <c r="C756" s="318" t="s">
        <v>2446</v>
      </c>
      <c r="D756" s="222">
        <v>60295490.299999997</v>
      </c>
      <c r="E756" s="222">
        <v>60295490.299999997</v>
      </c>
      <c r="F756" s="222">
        <v>60295490.299999997</v>
      </c>
      <c r="G756" s="222">
        <v>60295490.299999997</v>
      </c>
      <c r="H756" s="222">
        <v>60295490.299999997</v>
      </c>
      <c r="I756" s="222">
        <v>60295490.299999997</v>
      </c>
      <c r="J756" s="498">
        <v>60295490.299999997</v>
      </c>
      <c r="K756" s="498">
        <v>60295490.299999997</v>
      </c>
      <c r="L756" s="223">
        <v>60295490.299999997</v>
      </c>
      <c r="M756" s="223">
        <v>60295490.299999997</v>
      </c>
      <c r="N756" s="223">
        <v>60295490.299999997</v>
      </c>
      <c r="O756" s="223">
        <v>60295490.299999997</v>
      </c>
      <c r="P756" s="223">
        <v>60295490.299999997</v>
      </c>
      <c r="Q756" s="223">
        <f t="shared" si="159"/>
        <v>60295490.29999999</v>
      </c>
      <c r="R756" s="351"/>
      <c r="S756" s="309"/>
      <c r="T756" s="309"/>
      <c r="U756" s="895"/>
      <c r="V756" s="16">
        <v>0</v>
      </c>
      <c r="W756" s="11">
        <v>0</v>
      </c>
      <c r="X756" s="17">
        <v>0</v>
      </c>
      <c r="Y756" s="16"/>
      <c r="Z756" s="11"/>
      <c r="AA756" s="17"/>
      <c r="AB756" s="16"/>
      <c r="AC756" s="11"/>
      <c r="AD756" s="17"/>
      <c r="AE756" s="16">
        <v>0</v>
      </c>
      <c r="AF756" s="11">
        <v>0</v>
      </c>
      <c r="AG756" s="17">
        <v>0</v>
      </c>
      <c r="AH756" s="225">
        <f t="shared" si="170"/>
        <v>60295490.29999999</v>
      </c>
      <c r="AI756" s="527"/>
      <c r="AJ756" s="16">
        <f t="shared" si="163"/>
        <v>0</v>
      </c>
    </row>
    <row r="757" spans="1:36" s="250" customFormat="1" ht="11.25" customHeight="1">
      <c r="A757" s="316">
        <v>18210291</v>
      </c>
      <c r="B757" s="317"/>
      <c r="C757" s="318" t="s">
        <v>2532</v>
      </c>
      <c r="D757" s="222">
        <v>4355596.7699999996</v>
      </c>
      <c r="E757" s="222">
        <v>3729091.77</v>
      </c>
      <c r="F757" s="222">
        <v>3102586.77</v>
      </c>
      <c r="G757" s="222">
        <v>2476081.77</v>
      </c>
      <c r="H757" s="222">
        <v>1849576.77</v>
      </c>
      <c r="I757" s="222">
        <v>1223071.77</v>
      </c>
      <c r="J757" s="498">
        <v>596566.77</v>
      </c>
      <c r="K757" s="498">
        <v>-29938.23</v>
      </c>
      <c r="L757" s="223">
        <v>-656443.23</v>
      </c>
      <c r="M757" s="223">
        <v>-1282948.23</v>
      </c>
      <c r="N757" s="223">
        <v>-1909453.23</v>
      </c>
      <c r="O757" s="223">
        <v>-2535958.23</v>
      </c>
      <c r="P757" s="223">
        <v>-3162463.23</v>
      </c>
      <c r="Q757" s="293">
        <f t="shared" si="159"/>
        <v>596566.76999999967</v>
      </c>
      <c r="R757" s="351"/>
      <c r="S757" s="309"/>
      <c r="T757" s="309"/>
      <c r="U757" s="895"/>
      <c r="V757" s="16">
        <v>0</v>
      </c>
      <c r="W757" s="11">
        <v>0</v>
      </c>
      <c r="X757" s="17">
        <v>0</v>
      </c>
      <c r="Y757" s="16"/>
      <c r="Z757" s="11"/>
      <c r="AA757" s="17"/>
      <c r="AB757" s="16"/>
      <c r="AC757" s="11"/>
      <c r="AD757" s="17"/>
      <c r="AE757" s="16">
        <v>0</v>
      </c>
      <c r="AF757" s="11">
        <v>0</v>
      </c>
      <c r="AG757" s="17">
        <v>0</v>
      </c>
      <c r="AH757" s="225">
        <f t="shared" si="170"/>
        <v>596566.76999999967</v>
      </c>
      <c r="AI757" s="527"/>
      <c r="AJ757" s="16">
        <f t="shared" si="163"/>
        <v>0</v>
      </c>
    </row>
    <row r="758" spans="1:36" s="250" customFormat="1" ht="11.25" customHeight="1">
      <c r="A758" s="316">
        <v>18210301</v>
      </c>
      <c r="B758" s="317"/>
      <c r="C758" s="318" t="s">
        <v>3147</v>
      </c>
      <c r="D758" s="222">
        <v>18185120.510000002</v>
      </c>
      <c r="E758" s="222">
        <v>18185120.510000002</v>
      </c>
      <c r="F758" s="222">
        <v>18185120.510000002</v>
      </c>
      <c r="G758" s="222">
        <v>18185672.66</v>
      </c>
      <c r="H758" s="222">
        <v>18185772.66</v>
      </c>
      <c r="I758" s="222">
        <v>18185772.66</v>
      </c>
      <c r="J758" s="498">
        <v>18185772.66</v>
      </c>
      <c r="K758" s="498">
        <v>18185772.66</v>
      </c>
      <c r="L758" s="223">
        <v>18185772.66</v>
      </c>
      <c r="M758" s="223">
        <v>18185672.66</v>
      </c>
      <c r="N758" s="223">
        <v>18185672.66</v>
      </c>
      <c r="O758" s="223">
        <v>18185672.66</v>
      </c>
      <c r="P758" s="223">
        <v>18185672.66</v>
      </c>
      <c r="Q758" s="223">
        <f t="shared" si="159"/>
        <v>18185599.295416664</v>
      </c>
      <c r="R758" s="351"/>
      <c r="S758" s="309"/>
      <c r="T758" s="309"/>
      <c r="U758" s="895"/>
      <c r="V758" s="16">
        <v>0</v>
      </c>
      <c r="W758" s="11">
        <v>0</v>
      </c>
      <c r="X758" s="17">
        <v>0</v>
      </c>
      <c r="Y758" s="16"/>
      <c r="Z758" s="11"/>
      <c r="AA758" s="17"/>
      <c r="AB758" s="16"/>
      <c r="AC758" s="11"/>
      <c r="AD758" s="17"/>
      <c r="AE758" s="16">
        <v>0</v>
      </c>
      <c r="AF758" s="11">
        <v>0</v>
      </c>
      <c r="AG758" s="17">
        <v>0</v>
      </c>
      <c r="AH758" s="225">
        <f t="shared" si="170"/>
        <v>18185599.295416664</v>
      </c>
      <c r="AI758" s="527"/>
      <c r="AJ758" s="16">
        <f t="shared" si="163"/>
        <v>0</v>
      </c>
    </row>
    <row r="759" spans="1:36" s="250" customFormat="1" ht="11.25" customHeight="1">
      <c r="A759" s="219">
        <v>18210311</v>
      </c>
      <c r="B759" s="317"/>
      <c r="C759" s="219" t="s">
        <v>3342</v>
      </c>
      <c r="D759" s="222">
        <v>4934336.2699999996</v>
      </c>
      <c r="E759" s="222">
        <v>6129238.4699999997</v>
      </c>
      <c r="F759" s="222">
        <v>16414332.439999999</v>
      </c>
      <c r="G759" s="222">
        <v>22217697.260000002</v>
      </c>
      <c r="H759" s="222">
        <v>22925637.57</v>
      </c>
      <c r="I759" s="222">
        <v>24149892.850000001</v>
      </c>
      <c r="J759" s="498">
        <v>24252126.800000001</v>
      </c>
      <c r="K759" s="498">
        <v>24117599.18</v>
      </c>
      <c r="L759" s="223">
        <v>24124865.93</v>
      </c>
      <c r="M759" s="223">
        <v>24156737.989999998</v>
      </c>
      <c r="N759" s="223">
        <v>24158611.940000001</v>
      </c>
      <c r="O759" s="223">
        <v>24157683.210000001</v>
      </c>
      <c r="P759" s="223">
        <v>24157767.120000001</v>
      </c>
      <c r="Q759" s="223">
        <f t="shared" si="159"/>
        <v>20945872.944583334</v>
      </c>
      <c r="R759" s="351"/>
      <c r="S759" s="309"/>
      <c r="T759" s="309"/>
      <c r="U759" s="895"/>
      <c r="V759" s="16"/>
      <c r="W759" s="11"/>
      <c r="X759" s="17"/>
      <c r="Y759" s="16"/>
      <c r="Z759" s="11"/>
      <c r="AA759" s="17"/>
      <c r="AB759" s="16"/>
      <c r="AC759" s="11"/>
      <c r="AD759" s="17"/>
      <c r="AE759" s="16"/>
      <c r="AF759" s="11"/>
      <c r="AG759" s="17"/>
      <c r="AH759" s="225">
        <f t="shared" si="170"/>
        <v>20945872.944583334</v>
      </c>
      <c r="AI759" s="527"/>
      <c r="AJ759" s="16">
        <f t="shared" si="163"/>
        <v>0</v>
      </c>
    </row>
    <row r="760" spans="1:36" s="250" customFormat="1" ht="11.25" customHeight="1">
      <c r="A760" s="319">
        <v>18210321</v>
      </c>
      <c r="B760" s="317"/>
      <c r="C760" s="287" t="s">
        <v>3494</v>
      </c>
      <c r="D760" s="222"/>
      <c r="E760" s="222"/>
      <c r="F760" s="222"/>
      <c r="G760" s="222"/>
      <c r="H760" s="222"/>
      <c r="I760" s="222"/>
      <c r="J760" s="498">
        <v>5592953.0800000001</v>
      </c>
      <c r="K760" s="498">
        <v>4462991.2</v>
      </c>
      <c r="L760" s="223">
        <v>4606263.4400000004</v>
      </c>
      <c r="M760" s="223">
        <v>4550834.93</v>
      </c>
      <c r="N760" s="223">
        <v>4556493.84</v>
      </c>
      <c r="O760" s="223">
        <v>4565453.78</v>
      </c>
      <c r="P760" s="223">
        <v>4574348.42</v>
      </c>
      <c r="Q760" s="223">
        <f t="shared" ref="Q760:Q823" si="171">(D760+P760+SUM(E760:O760)*2)/24</f>
        <v>2551847.0400000005</v>
      </c>
      <c r="R760" s="351"/>
      <c r="S760" s="309"/>
      <c r="T760" s="309"/>
      <c r="U760" s="895"/>
      <c r="V760" s="16"/>
      <c r="W760" s="11"/>
      <c r="X760" s="17"/>
      <c r="Y760" s="16"/>
      <c r="Z760" s="11"/>
      <c r="AA760" s="17"/>
      <c r="AB760" s="16"/>
      <c r="AC760" s="11"/>
      <c r="AD760" s="17"/>
      <c r="AE760" s="16"/>
      <c r="AF760" s="11"/>
      <c r="AG760" s="17"/>
      <c r="AH760" s="225">
        <f t="shared" si="170"/>
        <v>2551847.0400000005</v>
      </c>
      <c r="AI760" s="527"/>
      <c r="AJ760" s="16">
        <f t="shared" si="163"/>
        <v>0</v>
      </c>
    </row>
    <row r="761" spans="1:36" s="1213" customFormat="1" ht="11.25" customHeight="1">
      <c r="A761" s="736">
        <v>18220001</v>
      </c>
      <c r="B761" s="1200"/>
      <c r="C761" s="1201" t="s">
        <v>923</v>
      </c>
      <c r="D761" s="1202">
        <v>0</v>
      </c>
      <c r="E761" s="1202">
        <v>0</v>
      </c>
      <c r="F761" s="1202">
        <v>0</v>
      </c>
      <c r="G761" s="1202">
        <v>0</v>
      </c>
      <c r="H761" s="1202">
        <v>0</v>
      </c>
      <c r="I761" s="1202">
        <v>0</v>
      </c>
      <c r="J761" s="1203">
        <v>0</v>
      </c>
      <c r="K761" s="1203">
        <v>0</v>
      </c>
      <c r="L761" s="1204">
        <v>0</v>
      </c>
      <c r="M761" s="1204">
        <v>0</v>
      </c>
      <c r="N761" s="1204">
        <v>0</v>
      </c>
      <c r="O761" s="1204">
        <v>0</v>
      </c>
      <c r="P761" s="1204">
        <v>0</v>
      </c>
      <c r="Q761" s="1204">
        <f t="shared" si="171"/>
        <v>0</v>
      </c>
      <c r="R761" s="1205" t="s">
        <v>755</v>
      </c>
      <c r="S761" s="1206"/>
      <c r="T761" s="1206">
        <v>23</v>
      </c>
      <c r="U761" s="1207"/>
      <c r="V761" s="1208">
        <v>0</v>
      </c>
      <c r="W761" s="1209">
        <v>0</v>
      </c>
      <c r="X761" s="1210">
        <v>0</v>
      </c>
      <c r="Y761" s="1208">
        <f t="shared" ref="Y761:Y769" si="172">Q761</f>
        <v>0</v>
      </c>
      <c r="Z761" s="1209"/>
      <c r="AA761" s="1210">
        <f t="shared" ref="AA761:AA769" si="173">Q761</f>
        <v>0</v>
      </c>
      <c r="AB761" s="1208"/>
      <c r="AC761" s="1209">
        <v>0</v>
      </c>
      <c r="AD761" s="1210">
        <f t="shared" ref="AD761:AD797" si="174">SUM(AB761:AC761)</f>
        <v>0</v>
      </c>
      <c r="AE761" s="1208">
        <v>0</v>
      </c>
      <c r="AF761" s="1209">
        <v>0</v>
      </c>
      <c r="AG761" s="1210">
        <v>0</v>
      </c>
      <c r="AH761" s="1211"/>
      <c r="AI761" s="1212"/>
      <c r="AJ761" s="1208">
        <f t="shared" si="163"/>
        <v>0</v>
      </c>
    </row>
    <row r="762" spans="1:36" s="1213" customFormat="1" ht="11.25" customHeight="1">
      <c r="A762" s="736">
        <v>18220011</v>
      </c>
      <c r="B762" s="1200"/>
      <c r="C762" s="1201" t="s">
        <v>491</v>
      </c>
      <c r="D762" s="1202">
        <v>65708856.939999998</v>
      </c>
      <c r="E762" s="1202">
        <v>65708856.939999998</v>
      </c>
      <c r="F762" s="1202">
        <v>65708856.939999998</v>
      </c>
      <c r="G762" s="1202">
        <v>65708856.939999998</v>
      </c>
      <c r="H762" s="1202">
        <v>65708856.939999998</v>
      </c>
      <c r="I762" s="1202">
        <v>65708856.939999998</v>
      </c>
      <c r="J762" s="1203">
        <v>65708856.939999998</v>
      </c>
      <c r="K762" s="1203">
        <v>65708856.939999998</v>
      </c>
      <c r="L762" s="1204">
        <v>65708856.939999998</v>
      </c>
      <c r="M762" s="1204">
        <v>65708856.939999998</v>
      </c>
      <c r="N762" s="1204">
        <v>65708856.939999998</v>
      </c>
      <c r="O762" s="1204">
        <v>65708856.939999998</v>
      </c>
      <c r="P762" s="1204">
        <v>65708856.939999998</v>
      </c>
      <c r="Q762" s="1204">
        <f t="shared" si="171"/>
        <v>65708856.94000002</v>
      </c>
      <c r="R762" s="1205" t="s">
        <v>755</v>
      </c>
      <c r="S762" s="1206"/>
      <c r="T762" s="1206">
        <v>23</v>
      </c>
      <c r="U762" s="1207"/>
      <c r="V762" s="1208">
        <v>0</v>
      </c>
      <c r="W762" s="1209">
        <v>0</v>
      </c>
      <c r="X762" s="1210">
        <v>0</v>
      </c>
      <c r="Y762" s="1208">
        <f t="shared" si="172"/>
        <v>65708856.94000002</v>
      </c>
      <c r="Z762" s="1209"/>
      <c r="AA762" s="1210">
        <f t="shared" si="173"/>
        <v>65708856.94000002</v>
      </c>
      <c r="AB762" s="1208"/>
      <c r="AC762" s="1209">
        <v>0</v>
      </c>
      <c r="AD762" s="1210">
        <f t="shared" si="174"/>
        <v>0</v>
      </c>
      <c r="AE762" s="1208">
        <v>0</v>
      </c>
      <c r="AF762" s="1209">
        <v>0</v>
      </c>
      <c r="AG762" s="1210">
        <v>0</v>
      </c>
      <c r="AH762" s="1211"/>
      <c r="AI762" s="1212"/>
      <c r="AJ762" s="1208">
        <f t="shared" si="163"/>
        <v>0</v>
      </c>
    </row>
    <row r="763" spans="1:36" s="1213" customFormat="1" ht="11.25" customHeight="1">
      <c r="A763" s="736">
        <v>18220021</v>
      </c>
      <c r="B763" s="1200"/>
      <c r="C763" s="1201" t="s">
        <v>1157</v>
      </c>
      <c r="D763" s="1202">
        <v>743111.53</v>
      </c>
      <c r="E763" s="1202">
        <v>743111.53</v>
      </c>
      <c r="F763" s="1202">
        <v>743111.53</v>
      </c>
      <c r="G763" s="1202">
        <v>743111.53</v>
      </c>
      <c r="H763" s="1202">
        <v>743111.53</v>
      </c>
      <c r="I763" s="1202">
        <v>743111.53</v>
      </c>
      <c r="J763" s="1203">
        <v>743111.53</v>
      </c>
      <c r="K763" s="1203">
        <v>743111.53</v>
      </c>
      <c r="L763" s="1204">
        <v>743111.53</v>
      </c>
      <c r="M763" s="1204">
        <v>743111.53</v>
      </c>
      <c r="N763" s="1204">
        <v>743111.53</v>
      </c>
      <c r="O763" s="1204">
        <v>743111.53</v>
      </c>
      <c r="P763" s="1204">
        <v>743111.53</v>
      </c>
      <c r="Q763" s="1204">
        <f t="shared" si="171"/>
        <v>743111.53000000014</v>
      </c>
      <c r="R763" s="1205" t="s">
        <v>755</v>
      </c>
      <c r="S763" s="1206"/>
      <c r="T763" s="1206">
        <v>23</v>
      </c>
      <c r="U763" s="1207"/>
      <c r="V763" s="1208">
        <v>0</v>
      </c>
      <c r="W763" s="1209">
        <v>0</v>
      </c>
      <c r="X763" s="1210">
        <v>0</v>
      </c>
      <c r="Y763" s="1208">
        <f t="shared" si="172"/>
        <v>743111.53000000014</v>
      </c>
      <c r="Z763" s="1209"/>
      <c r="AA763" s="1210">
        <f t="shared" si="173"/>
        <v>743111.53000000014</v>
      </c>
      <c r="AB763" s="1208"/>
      <c r="AC763" s="1209">
        <v>0</v>
      </c>
      <c r="AD763" s="1210">
        <f t="shared" si="174"/>
        <v>0</v>
      </c>
      <c r="AE763" s="1208">
        <v>0</v>
      </c>
      <c r="AF763" s="1209">
        <v>0</v>
      </c>
      <c r="AG763" s="1210">
        <v>0</v>
      </c>
      <c r="AH763" s="1211"/>
      <c r="AI763" s="1212"/>
      <c r="AJ763" s="1208">
        <f t="shared" si="163"/>
        <v>0</v>
      </c>
    </row>
    <row r="764" spans="1:36" s="1213" customFormat="1" ht="11.25" customHeight="1">
      <c r="A764" s="736">
        <v>18220031</v>
      </c>
      <c r="B764" s="1200"/>
      <c r="C764" s="1201" t="s">
        <v>3260</v>
      </c>
      <c r="D764" s="1202">
        <v>-18818583.699999999</v>
      </c>
      <c r="E764" s="1202">
        <v>-18818583.699999999</v>
      </c>
      <c r="F764" s="1202">
        <v>-18818583.699999999</v>
      </c>
      <c r="G764" s="1202">
        <v>-18818583.699999999</v>
      </c>
      <c r="H764" s="1202">
        <v>-18818583.699999999</v>
      </c>
      <c r="I764" s="1202">
        <v>-18818583.699999999</v>
      </c>
      <c r="J764" s="1203">
        <v>-18818583.699999999</v>
      </c>
      <c r="K764" s="1203">
        <v>-18818583.699999999</v>
      </c>
      <c r="L764" s="1204">
        <v>-18818583.699999999</v>
      </c>
      <c r="M764" s="1204">
        <v>-18818583.699999999</v>
      </c>
      <c r="N764" s="1204">
        <v>-18818583.699999999</v>
      </c>
      <c r="O764" s="1204">
        <v>-18818583.699999999</v>
      </c>
      <c r="P764" s="1204">
        <v>-18818583.699999999</v>
      </c>
      <c r="Q764" s="1204">
        <f t="shared" si="171"/>
        <v>-18818583.699999996</v>
      </c>
      <c r="R764" s="1205" t="s">
        <v>755</v>
      </c>
      <c r="S764" s="1206"/>
      <c r="T764" s="1206">
        <v>23</v>
      </c>
      <c r="U764" s="1207"/>
      <c r="V764" s="1208">
        <v>0</v>
      </c>
      <c r="W764" s="1209">
        <v>0</v>
      </c>
      <c r="X764" s="1210">
        <v>0</v>
      </c>
      <c r="Y764" s="1208">
        <f t="shared" si="172"/>
        <v>-18818583.699999996</v>
      </c>
      <c r="Z764" s="1209"/>
      <c r="AA764" s="1210">
        <f t="shared" si="173"/>
        <v>-18818583.699999996</v>
      </c>
      <c r="AB764" s="1208"/>
      <c r="AC764" s="1209">
        <v>0</v>
      </c>
      <c r="AD764" s="1210">
        <f t="shared" si="174"/>
        <v>0</v>
      </c>
      <c r="AE764" s="1208">
        <v>0</v>
      </c>
      <c r="AF764" s="1209">
        <v>0</v>
      </c>
      <c r="AG764" s="1210">
        <v>0</v>
      </c>
      <c r="AH764" s="1211"/>
      <c r="AI764" s="1212"/>
      <c r="AJ764" s="1208">
        <f t="shared" si="163"/>
        <v>0</v>
      </c>
    </row>
    <row r="765" spans="1:36" s="1213" customFormat="1" ht="11.25" customHeight="1">
      <c r="A765" s="736">
        <v>18220041</v>
      </c>
      <c r="B765" s="1200"/>
      <c r="C765" s="1201" t="s">
        <v>3261</v>
      </c>
      <c r="D765" s="1202">
        <v>-17500469.239999998</v>
      </c>
      <c r="E765" s="1202">
        <v>-17625027.739999998</v>
      </c>
      <c r="F765" s="1202">
        <v>-17749586.239999998</v>
      </c>
      <c r="G765" s="1202">
        <v>-17874144.739999998</v>
      </c>
      <c r="H765" s="1202">
        <v>-17998703.239999998</v>
      </c>
      <c r="I765" s="1202">
        <v>-18123261.739999998</v>
      </c>
      <c r="J765" s="1203">
        <v>-18247820.239999998</v>
      </c>
      <c r="K765" s="1203">
        <v>-18372378.739999998</v>
      </c>
      <c r="L765" s="1204">
        <v>-18496937.239999998</v>
      </c>
      <c r="M765" s="1204">
        <v>-18621495.739999998</v>
      </c>
      <c r="N765" s="1204">
        <v>-18746054.239999998</v>
      </c>
      <c r="O765" s="1204">
        <v>-18870612.739999998</v>
      </c>
      <c r="P765" s="1204">
        <v>-18995171.239999998</v>
      </c>
      <c r="Q765" s="1204">
        <f t="shared" si="171"/>
        <v>-18247820.240000002</v>
      </c>
      <c r="R765" s="1205" t="s">
        <v>755</v>
      </c>
      <c r="S765" s="1206"/>
      <c r="T765" s="1206">
        <v>23</v>
      </c>
      <c r="U765" s="1207"/>
      <c r="V765" s="1208">
        <v>0</v>
      </c>
      <c r="W765" s="1209">
        <v>0</v>
      </c>
      <c r="X765" s="1210">
        <v>0</v>
      </c>
      <c r="Y765" s="1208">
        <f t="shared" si="172"/>
        <v>-18247820.240000002</v>
      </c>
      <c r="Z765" s="1209"/>
      <c r="AA765" s="1210">
        <f t="shared" si="173"/>
        <v>-18247820.240000002</v>
      </c>
      <c r="AB765" s="1208"/>
      <c r="AC765" s="1209">
        <v>0</v>
      </c>
      <c r="AD765" s="1210">
        <f t="shared" si="174"/>
        <v>0</v>
      </c>
      <c r="AE765" s="1208">
        <v>0</v>
      </c>
      <c r="AF765" s="1209">
        <v>0</v>
      </c>
      <c r="AG765" s="1210">
        <v>0</v>
      </c>
      <c r="AH765" s="1211"/>
      <c r="AI765" s="1212"/>
      <c r="AJ765" s="1208">
        <f t="shared" si="163"/>
        <v>0</v>
      </c>
    </row>
    <row r="766" spans="1:36" s="1213" customFormat="1" ht="11.25" customHeight="1">
      <c r="A766" s="736">
        <v>18220061</v>
      </c>
      <c r="B766" s="1200"/>
      <c r="C766" s="1201" t="s">
        <v>982</v>
      </c>
      <c r="D766" s="1202">
        <v>-30211680.609999999</v>
      </c>
      <c r="E766" s="1202">
        <v>-30211680.609999999</v>
      </c>
      <c r="F766" s="1202">
        <v>-30211680.609999999</v>
      </c>
      <c r="G766" s="1202">
        <v>-30211680.609999999</v>
      </c>
      <c r="H766" s="1202">
        <v>-30211680.609999999</v>
      </c>
      <c r="I766" s="1202">
        <v>-30211680.609999999</v>
      </c>
      <c r="J766" s="1203">
        <v>-30211680.609999999</v>
      </c>
      <c r="K766" s="1203">
        <v>-30211680.609999999</v>
      </c>
      <c r="L766" s="1204">
        <v>-30211680.609999999</v>
      </c>
      <c r="M766" s="1204">
        <v>-30211680.609999999</v>
      </c>
      <c r="N766" s="1204">
        <v>-30211680.609999999</v>
      </c>
      <c r="O766" s="1204">
        <v>-30211680.609999999</v>
      </c>
      <c r="P766" s="1204">
        <v>-30211680.609999999</v>
      </c>
      <c r="Q766" s="1204">
        <f t="shared" si="171"/>
        <v>-30211680.610000011</v>
      </c>
      <c r="R766" s="1205" t="s">
        <v>1205</v>
      </c>
      <c r="S766" s="1206"/>
      <c r="T766" s="1206">
        <v>23</v>
      </c>
      <c r="U766" s="1207"/>
      <c r="V766" s="1208">
        <v>0</v>
      </c>
      <c r="W766" s="1209">
        <v>0</v>
      </c>
      <c r="X766" s="1210">
        <v>0</v>
      </c>
      <c r="Y766" s="1208">
        <f t="shared" si="172"/>
        <v>-30211680.610000011</v>
      </c>
      <c r="Z766" s="1209"/>
      <c r="AA766" s="1210">
        <f t="shared" si="173"/>
        <v>-30211680.610000011</v>
      </c>
      <c r="AB766" s="1208"/>
      <c r="AC766" s="1209">
        <v>0</v>
      </c>
      <c r="AD766" s="1210">
        <f>SUM(AB766:AC766)</f>
        <v>0</v>
      </c>
      <c r="AE766" s="1208"/>
      <c r="AF766" s="1209"/>
      <c r="AG766" s="1210"/>
      <c r="AH766" s="1211"/>
      <c r="AI766" s="1212"/>
      <c r="AJ766" s="1208">
        <f t="shared" si="163"/>
        <v>0</v>
      </c>
    </row>
    <row r="767" spans="1:36" ht="11.25" customHeight="1">
      <c r="A767" s="219">
        <v>18220091</v>
      </c>
      <c r="B767" s="220"/>
      <c r="C767" s="287" t="s">
        <v>2437</v>
      </c>
      <c r="D767" s="222">
        <v>301584.90999999997</v>
      </c>
      <c r="E767" s="222">
        <v>281479.23</v>
      </c>
      <c r="F767" s="222">
        <v>261373.55</v>
      </c>
      <c r="G767" s="222">
        <v>241267.87</v>
      </c>
      <c r="H767" s="222">
        <v>221162.19</v>
      </c>
      <c r="I767" s="222">
        <v>201056.51</v>
      </c>
      <c r="J767" s="498">
        <v>180950.83</v>
      </c>
      <c r="K767" s="498">
        <v>160845.15</v>
      </c>
      <c r="L767" s="223">
        <v>140739.47</v>
      </c>
      <c r="M767" s="223">
        <v>120633.79</v>
      </c>
      <c r="N767" s="223">
        <v>100528.11</v>
      </c>
      <c r="O767" s="223">
        <v>80422.429999999993</v>
      </c>
      <c r="P767" s="223">
        <v>60316.75</v>
      </c>
      <c r="Q767" s="223">
        <f t="shared" si="171"/>
        <v>180950.83</v>
      </c>
      <c r="R767" s="351" t="s">
        <v>2439</v>
      </c>
      <c r="S767" s="309"/>
      <c r="T767" s="309" t="s">
        <v>877</v>
      </c>
      <c r="U767" s="895"/>
      <c r="V767" s="16">
        <v>0</v>
      </c>
      <c r="W767" s="11">
        <v>0</v>
      </c>
      <c r="X767" s="17">
        <v>0</v>
      </c>
      <c r="Y767" s="10">
        <f t="shared" si="172"/>
        <v>180950.83</v>
      </c>
      <c r="Z767" s="11"/>
      <c r="AA767" s="17">
        <f t="shared" si="173"/>
        <v>180950.83</v>
      </c>
      <c r="AB767" s="16"/>
      <c r="AC767" s="11">
        <v>0</v>
      </c>
      <c r="AD767" s="17">
        <f>SUM(AB767:AC767)</f>
        <v>0</v>
      </c>
      <c r="AE767" s="16"/>
      <c r="AF767" s="11"/>
      <c r="AG767" s="17"/>
      <c r="AH767" s="225"/>
      <c r="AI767" s="527"/>
      <c r="AJ767" s="16">
        <f t="shared" si="163"/>
        <v>0</v>
      </c>
    </row>
    <row r="768" spans="1:36" ht="11.25" customHeight="1">
      <c r="A768" s="219">
        <v>18220101</v>
      </c>
      <c r="B768" s="220"/>
      <c r="C768" s="287" t="s">
        <v>3160</v>
      </c>
      <c r="D768" s="222">
        <v>11420503.27</v>
      </c>
      <c r="E768" s="222">
        <v>11137878.27</v>
      </c>
      <c r="F768" s="222">
        <v>10851932.84</v>
      </c>
      <c r="G768" s="222">
        <v>10569307.84</v>
      </c>
      <c r="H768" s="222">
        <v>10286682.84</v>
      </c>
      <c r="I768" s="222">
        <v>10004057.84</v>
      </c>
      <c r="J768" s="498">
        <v>9721432.8399999999</v>
      </c>
      <c r="K768" s="498">
        <v>9438807.8399999999</v>
      </c>
      <c r="L768" s="223">
        <v>9156182.8399999999</v>
      </c>
      <c r="M768" s="223">
        <v>8873557.8399999999</v>
      </c>
      <c r="N768" s="223">
        <v>8590932.8399999999</v>
      </c>
      <c r="O768" s="223">
        <v>8308307.8399999999</v>
      </c>
      <c r="P768" s="223">
        <v>8025682.8399999999</v>
      </c>
      <c r="Q768" s="223">
        <f t="shared" si="171"/>
        <v>9721847.8937500026</v>
      </c>
      <c r="R768" s="351" t="s">
        <v>2635</v>
      </c>
      <c r="S768" s="309"/>
      <c r="T768" s="309" t="s">
        <v>877</v>
      </c>
      <c r="U768" s="895"/>
      <c r="V768" s="16">
        <v>0</v>
      </c>
      <c r="W768" s="11">
        <v>0</v>
      </c>
      <c r="X768" s="17">
        <v>0</v>
      </c>
      <c r="Y768" s="10">
        <f t="shared" si="172"/>
        <v>9721847.8937500026</v>
      </c>
      <c r="Z768" s="11"/>
      <c r="AA768" s="17">
        <f t="shared" si="173"/>
        <v>9721847.8937500026</v>
      </c>
      <c r="AB768" s="16"/>
      <c r="AC768" s="11">
        <v>0</v>
      </c>
      <c r="AD768" s="17">
        <f>SUM(AB768:AC768)</f>
        <v>0</v>
      </c>
      <c r="AE768" s="16"/>
      <c r="AF768" s="11"/>
      <c r="AG768" s="17"/>
      <c r="AH768" s="225"/>
      <c r="AI768" s="527"/>
      <c r="AJ768" s="16">
        <f t="shared" si="163"/>
        <v>0</v>
      </c>
    </row>
    <row r="769" spans="1:36" ht="11.25" customHeight="1">
      <c r="A769" s="219">
        <v>18230001</v>
      </c>
      <c r="B769" s="220"/>
      <c r="C769" s="287" t="s">
        <v>1288</v>
      </c>
      <c r="D769" s="222">
        <v>0</v>
      </c>
      <c r="E769" s="222">
        <v>0</v>
      </c>
      <c r="F769" s="222">
        <v>0</v>
      </c>
      <c r="G769" s="222">
        <v>0</v>
      </c>
      <c r="H769" s="222">
        <v>0</v>
      </c>
      <c r="I769" s="222">
        <v>0</v>
      </c>
      <c r="J769" s="498">
        <v>0</v>
      </c>
      <c r="K769" s="498">
        <v>0</v>
      </c>
      <c r="L769" s="223">
        <v>0</v>
      </c>
      <c r="M769" s="223">
        <v>0</v>
      </c>
      <c r="N769" s="223">
        <v>0</v>
      </c>
      <c r="O769" s="223">
        <v>0</v>
      </c>
      <c r="P769" s="223">
        <v>0</v>
      </c>
      <c r="Q769" s="223">
        <f t="shared" si="171"/>
        <v>0</v>
      </c>
      <c r="R769" s="351" t="s">
        <v>250</v>
      </c>
      <c r="S769" s="309"/>
      <c r="T769" s="309">
        <v>23</v>
      </c>
      <c r="U769" s="895"/>
      <c r="V769" s="16">
        <v>0</v>
      </c>
      <c r="W769" s="11">
        <v>0</v>
      </c>
      <c r="X769" s="17">
        <v>0</v>
      </c>
      <c r="Y769" s="16">
        <f t="shared" si="172"/>
        <v>0</v>
      </c>
      <c r="Z769" s="11"/>
      <c r="AA769" s="17">
        <f t="shared" si="173"/>
        <v>0</v>
      </c>
      <c r="AB769" s="16"/>
      <c r="AC769" s="11">
        <v>0</v>
      </c>
      <c r="AD769" s="17">
        <f t="shared" si="174"/>
        <v>0</v>
      </c>
      <c r="AE769" s="16">
        <v>0</v>
      </c>
      <c r="AF769" s="11">
        <v>0</v>
      </c>
      <c r="AG769" s="17">
        <v>0</v>
      </c>
      <c r="AH769" s="225"/>
      <c r="AI769" s="527"/>
      <c r="AJ769" s="16">
        <f t="shared" si="163"/>
        <v>0</v>
      </c>
    </row>
    <row r="770" spans="1:36" ht="11.25" customHeight="1">
      <c r="A770" s="219">
        <v>18230002</v>
      </c>
      <c r="B770" s="220"/>
      <c r="C770" s="287" t="s">
        <v>2889</v>
      </c>
      <c r="D770" s="222">
        <v>993655.74</v>
      </c>
      <c r="E770" s="222">
        <v>1034878.94</v>
      </c>
      <c r="F770" s="222">
        <v>505607.05</v>
      </c>
      <c r="G770" s="222">
        <v>1208409.3600000001</v>
      </c>
      <c r="H770" s="222">
        <v>1235715.06</v>
      </c>
      <c r="I770" s="222">
        <v>1276642.43</v>
      </c>
      <c r="J770" s="498">
        <v>1443935.76</v>
      </c>
      <c r="K770" s="498">
        <v>1536724.83</v>
      </c>
      <c r="L770" s="223">
        <v>1659064.15</v>
      </c>
      <c r="M770" s="223">
        <v>1775698.55</v>
      </c>
      <c r="N770" s="223">
        <v>1863053.43</v>
      </c>
      <c r="O770" s="223">
        <v>1557700.43</v>
      </c>
      <c r="P770" s="223">
        <v>1649183.07</v>
      </c>
      <c r="Q770" s="223">
        <f t="shared" si="171"/>
        <v>1368237.4495833332</v>
      </c>
      <c r="R770" s="351"/>
      <c r="S770" s="309"/>
      <c r="T770" s="309" t="s">
        <v>1896</v>
      </c>
      <c r="U770" s="895"/>
      <c r="V770" s="16">
        <v>0</v>
      </c>
      <c r="W770" s="11">
        <v>0</v>
      </c>
      <c r="X770" s="17">
        <v>0</v>
      </c>
      <c r="Y770" s="16"/>
      <c r="Z770" s="11"/>
      <c r="AA770" s="17"/>
      <c r="AB770" s="16"/>
      <c r="AC770" s="11"/>
      <c r="AD770" s="17">
        <f t="shared" si="174"/>
        <v>0</v>
      </c>
      <c r="AE770" s="16">
        <f t="shared" ref="AE770:AG772" si="175">$Q770</f>
        <v>1368237.4495833332</v>
      </c>
      <c r="AF770" s="11">
        <f t="shared" si="175"/>
        <v>1368237.4495833332</v>
      </c>
      <c r="AG770" s="17">
        <f t="shared" si="175"/>
        <v>1368237.4495833332</v>
      </c>
      <c r="AH770" s="225"/>
      <c r="AI770" s="527"/>
      <c r="AJ770" s="16">
        <f t="shared" si="163"/>
        <v>0</v>
      </c>
    </row>
    <row r="771" spans="1:36" ht="11.25" customHeight="1">
      <c r="A771" s="219">
        <v>18230011</v>
      </c>
      <c r="B771" s="220"/>
      <c r="C771" s="287" t="s">
        <v>1050</v>
      </c>
      <c r="D771" s="222">
        <v>0</v>
      </c>
      <c r="E771" s="222">
        <v>0</v>
      </c>
      <c r="F771" s="222">
        <v>0</v>
      </c>
      <c r="G771" s="222">
        <v>0</v>
      </c>
      <c r="H771" s="222">
        <v>0</v>
      </c>
      <c r="I771" s="222">
        <v>0</v>
      </c>
      <c r="J771" s="498">
        <v>0</v>
      </c>
      <c r="K771" s="498">
        <v>0</v>
      </c>
      <c r="L771" s="223">
        <v>0</v>
      </c>
      <c r="M771" s="223">
        <v>0</v>
      </c>
      <c r="N771" s="223">
        <v>0</v>
      </c>
      <c r="O771" s="223">
        <v>0</v>
      </c>
      <c r="P771" s="223">
        <v>0</v>
      </c>
      <c r="Q771" s="223">
        <f t="shared" si="171"/>
        <v>0</v>
      </c>
      <c r="R771" s="351"/>
      <c r="S771" s="309"/>
      <c r="T771" s="309" t="s">
        <v>1254</v>
      </c>
      <c r="U771" s="895"/>
      <c r="V771" s="16">
        <v>0</v>
      </c>
      <c r="W771" s="11">
        <v>0</v>
      </c>
      <c r="X771" s="17">
        <v>0</v>
      </c>
      <c r="Y771" s="16"/>
      <c r="Z771" s="11"/>
      <c r="AA771" s="17"/>
      <c r="AB771" s="16"/>
      <c r="AC771" s="11"/>
      <c r="AD771" s="17">
        <f t="shared" si="174"/>
        <v>0</v>
      </c>
      <c r="AE771" s="16">
        <f t="shared" si="175"/>
        <v>0</v>
      </c>
      <c r="AF771" s="11">
        <f t="shared" si="175"/>
        <v>0</v>
      </c>
      <c r="AG771" s="17">
        <f t="shared" si="175"/>
        <v>0</v>
      </c>
      <c r="AH771" s="225"/>
      <c r="AI771" s="527"/>
      <c r="AJ771" s="16">
        <f t="shared" si="163"/>
        <v>0</v>
      </c>
    </row>
    <row r="772" spans="1:36" ht="11.25" customHeight="1">
      <c r="A772" s="219">
        <v>18230021</v>
      </c>
      <c r="B772" s="220"/>
      <c r="C772" s="287" t="s">
        <v>613</v>
      </c>
      <c r="D772" s="222">
        <v>64813214.200000003</v>
      </c>
      <c r="E772" s="222">
        <v>72531723.670000002</v>
      </c>
      <c r="F772" s="222">
        <v>81823834.959999993</v>
      </c>
      <c r="G772" s="222">
        <v>93198239.299999997</v>
      </c>
      <c r="H772" s="222">
        <v>100503119.01000001</v>
      </c>
      <c r="I772" s="222">
        <v>108505004.12</v>
      </c>
      <c r="J772" s="498">
        <v>116314549.15000001</v>
      </c>
      <c r="K772" s="498">
        <v>124257486.53</v>
      </c>
      <c r="L772" s="223">
        <v>38058394.75</v>
      </c>
      <c r="M772" s="223">
        <v>47785361.57</v>
      </c>
      <c r="N772" s="223">
        <v>55920120.219999999</v>
      </c>
      <c r="O772" s="223">
        <v>64031529.689999998</v>
      </c>
      <c r="P772" s="223">
        <v>70823650.810000002</v>
      </c>
      <c r="Q772" s="223">
        <f t="shared" si="171"/>
        <v>80895649.622916669</v>
      </c>
      <c r="R772" s="351"/>
      <c r="S772" s="309"/>
      <c r="T772" s="309" t="s">
        <v>1254</v>
      </c>
      <c r="U772" s="895"/>
      <c r="V772" s="16">
        <v>0</v>
      </c>
      <c r="W772" s="11">
        <v>0</v>
      </c>
      <c r="X772" s="17">
        <v>0</v>
      </c>
      <c r="Y772" s="16"/>
      <c r="Z772" s="11"/>
      <c r="AA772" s="17"/>
      <c r="AB772" s="16"/>
      <c r="AC772" s="11"/>
      <c r="AD772" s="17">
        <f t="shared" si="174"/>
        <v>0</v>
      </c>
      <c r="AE772" s="16">
        <f t="shared" si="175"/>
        <v>80895649.622916669</v>
      </c>
      <c r="AF772" s="11">
        <f t="shared" si="175"/>
        <v>80895649.622916669</v>
      </c>
      <c r="AG772" s="17">
        <f t="shared" si="175"/>
        <v>80895649.622916669</v>
      </c>
      <c r="AH772" s="225"/>
      <c r="AI772" s="527"/>
      <c r="AJ772" s="16">
        <f t="shared" si="163"/>
        <v>0</v>
      </c>
    </row>
    <row r="773" spans="1:36" ht="11.25" customHeight="1">
      <c r="A773" s="219">
        <v>18230031</v>
      </c>
      <c r="B773" s="220"/>
      <c r="C773" s="287" t="s">
        <v>1332</v>
      </c>
      <c r="D773" s="222">
        <v>51880625.939999998</v>
      </c>
      <c r="E773" s="222">
        <v>51677496.140000001</v>
      </c>
      <c r="F773" s="222">
        <v>51474366.340000004</v>
      </c>
      <c r="G773" s="222">
        <v>52197238.469999999</v>
      </c>
      <c r="H773" s="222">
        <v>51991739.649999999</v>
      </c>
      <c r="I773" s="222">
        <v>51786240.829999998</v>
      </c>
      <c r="J773" s="498">
        <v>51580742.289999999</v>
      </c>
      <c r="K773" s="498">
        <v>51375243.469999999</v>
      </c>
      <c r="L773" s="223">
        <v>51169744.649999999</v>
      </c>
      <c r="M773" s="223">
        <v>50964245.829999998</v>
      </c>
      <c r="N773" s="223">
        <v>50758747.009999998</v>
      </c>
      <c r="O773" s="223">
        <v>50553248.189999998</v>
      </c>
      <c r="P773" s="223">
        <v>50347749.369999997</v>
      </c>
      <c r="Q773" s="223">
        <f t="shared" si="171"/>
        <v>51386936.710416667</v>
      </c>
      <c r="R773" s="351" t="s">
        <v>457</v>
      </c>
      <c r="S773" s="309"/>
      <c r="T773" s="309">
        <v>23</v>
      </c>
      <c r="U773" s="895"/>
      <c r="V773" s="16">
        <v>0</v>
      </c>
      <c r="W773" s="11">
        <v>0</v>
      </c>
      <c r="X773" s="17">
        <v>0</v>
      </c>
      <c r="Y773" s="16">
        <f>Q773</f>
        <v>51386936.710416667</v>
      </c>
      <c r="Z773" s="11"/>
      <c r="AA773" s="17">
        <f>Y773+Z773</f>
        <v>51386936.710416667</v>
      </c>
      <c r="AB773" s="16"/>
      <c r="AC773" s="11"/>
      <c r="AD773" s="17"/>
      <c r="AE773" s="16"/>
      <c r="AF773" s="11"/>
      <c r="AG773" s="17"/>
      <c r="AH773" s="225"/>
      <c r="AI773" s="527"/>
      <c r="AJ773" s="16">
        <f t="shared" si="163"/>
        <v>0</v>
      </c>
    </row>
    <row r="774" spans="1:36" ht="11.25" customHeight="1">
      <c r="A774" s="219">
        <v>18230032</v>
      </c>
      <c r="B774" s="220"/>
      <c r="C774" s="287" t="s">
        <v>878</v>
      </c>
      <c r="D774" s="222">
        <v>8516631.8900000006</v>
      </c>
      <c r="E774" s="222">
        <v>10071209.16</v>
      </c>
      <c r="F774" s="222">
        <v>10849367.41</v>
      </c>
      <c r="G774" s="222">
        <v>13094077.869999999</v>
      </c>
      <c r="H774" s="222">
        <v>14464095</v>
      </c>
      <c r="I774" s="222">
        <v>15450190.75</v>
      </c>
      <c r="J774" s="498">
        <v>16549980.66</v>
      </c>
      <c r="K774" s="498">
        <v>17447502.739999998</v>
      </c>
      <c r="L774" s="223">
        <v>5118002.0199999996</v>
      </c>
      <c r="M774" s="223">
        <v>6253370.5899999999</v>
      </c>
      <c r="N774" s="223">
        <v>7001703.5899999999</v>
      </c>
      <c r="O774" s="223">
        <v>7929707.54</v>
      </c>
      <c r="P774" s="223">
        <v>8890646.4700000007</v>
      </c>
      <c r="Q774" s="223">
        <f t="shared" si="171"/>
        <v>11077737.209166666</v>
      </c>
      <c r="R774" s="351"/>
      <c r="S774" s="309"/>
      <c r="T774" s="309" t="s">
        <v>1254</v>
      </c>
      <c r="U774" s="895"/>
      <c r="V774" s="16">
        <v>0</v>
      </c>
      <c r="W774" s="11">
        <v>0</v>
      </c>
      <c r="X774" s="17">
        <v>0</v>
      </c>
      <c r="Y774" s="16"/>
      <c r="Z774" s="11"/>
      <c r="AA774" s="17"/>
      <c r="AB774" s="16"/>
      <c r="AC774" s="11"/>
      <c r="AD774" s="17">
        <f t="shared" si="174"/>
        <v>0</v>
      </c>
      <c r="AE774" s="16">
        <f>$Q774</f>
        <v>11077737.209166666</v>
      </c>
      <c r="AF774" s="11">
        <f>$Q774</f>
        <v>11077737.209166666</v>
      </c>
      <c r="AG774" s="17">
        <f>$Q774</f>
        <v>11077737.209166666</v>
      </c>
      <c r="AH774" s="225"/>
      <c r="AI774" s="527"/>
      <c r="AJ774" s="16">
        <f t="shared" si="163"/>
        <v>0</v>
      </c>
    </row>
    <row r="775" spans="1:36" ht="11.25" customHeight="1">
      <c r="A775" s="219">
        <v>18230041</v>
      </c>
      <c r="B775" s="220"/>
      <c r="C775" s="287" t="s">
        <v>1685</v>
      </c>
      <c r="D775" s="222">
        <v>21589277</v>
      </c>
      <c r="E775" s="222">
        <v>21589277</v>
      </c>
      <c r="F775" s="222">
        <v>21589277</v>
      </c>
      <c r="G775" s="222">
        <v>21589277</v>
      </c>
      <c r="H775" s="222">
        <v>21589277</v>
      </c>
      <c r="I775" s="222">
        <v>21589277</v>
      </c>
      <c r="J775" s="498">
        <v>21589277</v>
      </c>
      <c r="K775" s="498">
        <v>21589277</v>
      </c>
      <c r="L775" s="223">
        <v>21589277</v>
      </c>
      <c r="M775" s="223">
        <v>21589277</v>
      </c>
      <c r="N775" s="223">
        <v>21589277</v>
      </c>
      <c r="O775" s="223">
        <v>21589277</v>
      </c>
      <c r="P775" s="223">
        <v>21589277</v>
      </c>
      <c r="Q775" s="223">
        <f t="shared" si="171"/>
        <v>21589277</v>
      </c>
      <c r="R775" s="351">
        <v>7</v>
      </c>
      <c r="S775" s="309"/>
      <c r="T775" s="309">
        <v>23</v>
      </c>
      <c r="U775" s="895"/>
      <c r="V775" s="16">
        <v>0</v>
      </c>
      <c r="W775" s="11">
        <v>0</v>
      </c>
      <c r="X775" s="17">
        <v>0</v>
      </c>
      <c r="Y775" s="10">
        <f>Q775</f>
        <v>21589277</v>
      </c>
      <c r="Z775" s="11"/>
      <c r="AA775" s="17">
        <f>Q775</f>
        <v>21589277</v>
      </c>
      <c r="AB775" s="16"/>
      <c r="AC775" s="11">
        <v>0</v>
      </c>
      <c r="AD775" s="17">
        <f t="shared" si="174"/>
        <v>0</v>
      </c>
      <c r="AE775" s="16"/>
      <c r="AF775" s="11"/>
      <c r="AG775" s="17"/>
      <c r="AH775" s="225"/>
      <c r="AI775" s="527"/>
      <c r="AJ775" s="16">
        <f t="shared" si="163"/>
        <v>0</v>
      </c>
    </row>
    <row r="776" spans="1:36" ht="11.25" customHeight="1">
      <c r="A776" s="219">
        <v>18230042</v>
      </c>
      <c r="B776" s="220"/>
      <c r="C776" s="287" t="s">
        <v>1686</v>
      </c>
      <c r="D776" s="222">
        <v>-758655.04</v>
      </c>
      <c r="E776" s="222">
        <v>-1447301.95</v>
      </c>
      <c r="F776" s="222">
        <v>-2964287.11</v>
      </c>
      <c r="G776" s="222">
        <v>-5050218.58</v>
      </c>
      <c r="H776" s="222">
        <v>-6883086.0199999996</v>
      </c>
      <c r="I776" s="222">
        <v>-8108964.46</v>
      </c>
      <c r="J776" s="498">
        <v>-9684753.6099999994</v>
      </c>
      <c r="K776" s="498">
        <v>-10447554.810000001</v>
      </c>
      <c r="L776" s="223">
        <v>1947952.78</v>
      </c>
      <c r="M776" s="223">
        <v>1394924.45</v>
      </c>
      <c r="N776" s="223">
        <v>881594.53</v>
      </c>
      <c r="O776" s="223">
        <v>447007.72</v>
      </c>
      <c r="P776" s="223">
        <v>-125384.6</v>
      </c>
      <c r="Q776" s="223">
        <f t="shared" si="171"/>
        <v>-3363058.9066666667</v>
      </c>
      <c r="R776" s="351"/>
      <c r="S776" s="309"/>
      <c r="T776" s="309" t="s">
        <v>1254</v>
      </c>
      <c r="U776" s="895"/>
      <c r="V776" s="16">
        <v>0</v>
      </c>
      <c r="W776" s="11">
        <v>0</v>
      </c>
      <c r="X776" s="17">
        <v>0</v>
      </c>
      <c r="Y776" s="16"/>
      <c r="Z776" s="11"/>
      <c r="AA776" s="17"/>
      <c r="AB776" s="16"/>
      <c r="AC776" s="11"/>
      <c r="AD776" s="17">
        <f t="shared" si="174"/>
        <v>0</v>
      </c>
      <c r="AE776" s="16">
        <f>$Q776</f>
        <v>-3363058.9066666667</v>
      </c>
      <c r="AF776" s="11">
        <f>$Q776</f>
        <v>-3363058.9066666667</v>
      </c>
      <c r="AG776" s="17">
        <f>$Q776</f>
        <v>-3363058.9066666667</v>
      </c>
      <c r="AH776" s="225"/>
      <c r="AI776" s="527"/>
      <c r="AJ776" s="16">
        <f t="shared" si="163"/>
        <v>0</v>
      </c>
    </row>
    <row r="777" spans="1:36" ht="11.25" customHeight="1">
      <c r="A777" s="219">
        <v>18230051</v>
      </c>
      <c r="B777" s="220"/>
      <c r="C777" s="287" t="s">
        <v>3262</v>
      </c>
      <c r="D777" s="222">
        <v>-16573911.359999999</v>
      </c>
      <c r="E777" s="222">
        <v>-16621951.25</v>
      </c>
      <c r="F777" s="222">
        <v>-16669991.140000001</v>
      </c>
      <c r="G777" s="222">
        <v>-16718031.029999999</v>
      </c>
      <c r="H777" s="222">
        <v>-16766070.92</v>
      </c>
      <c r="I777" s="222">
        <v>-16814110.809999999</v>
      </c>
      <c r="J777" s="498">
        <v>-16862150.699999999</v>
      </c>
      <c r="K777" s="498">
        <v>-16910190.59</v>
      </c>
      <c r="L777" s="223">
        <v>-16958230.48</v>
      </c>
      <c r="M777" s="223">
        <v>-17006270.370000001</v>
      </c>
      <c r="N777" s="223">
        <v>-17054310.260000002</v>
      </c>
      <c r="O777" s="223">
        <v>-17102350.149999999</v>
      </c>
      <c r="P777" s="223">
        <v>-17150390.039999999</v>
      </c>
      <c r="Q777" s="223">
        <f t="shared" si="171"/>
        <v>-16862150.699999999</v>
      </c>
      <c r="R777" s="351">
        <v>8</v>
      </c>
      <c r="S777" s="309"/>
      <c r="T777" s="309">
        <v>23</v>
      </c>
      <c r="U777" s="895"/>
      <c r="V777" s="16">
        <v>0</v>
      </c>
      <c r="W777" s="11">
        <v>0</v>
      </c>
      <c r="X777" s="17">
        <v>0</v>
      </c>
      <c r="Y777" s="10">
        <f>Q777</f>
        <v>-16862150.699999999</v>
      </c>
      <c r="Z777" s="11"/>
      <c r="AA777" s="17">
        <f>Q777</f>
        <v>-16862150.699999999</v>
      </c>
      <c r="AB777" s="16"/>
      <c r="AC777" s="11">
        <v>0</v>
      </c>
      <c r="AD777" s="17">
        <f t="shared" si="174"/>
        <v>0</v>
      </c>
      <c r="AE777" s="16"/>
      <c r="AF777" s="11"/>
      <c r="AG777" s="17"/>
      <c r="AH777" s="225"/>
      <c r="AI777" s="527"/>
      <c r="AJ777" s="16">
        <f t="shared" si="163"/>
        <v>0</v>
      </c>
    </row>
    <row r="778" spans="1:36" ht="11.25" customHeight="1">
      <c r="A778" s="219">
        <v>18230061</v>
      </c>
      <c r="B778" s="220"/>
      <c r="C778" s="287" t="s">
        <v>454</v>
      </c>
      <c r="D778" s="222">
        <v>1212346</v>
      </c>
      <c r="E778" s="222">
        <v>1200779</v>
      </c>
      <c r="F778" s="222">
        <v>1189212</v>
      </c>
      <c r="G778" s="222">
        <v>1177645</v>
      </c>
      <c r="H778" s="222">
        <v>1166078</v>
      </c>
      <c r="I778" s="222">
        <v>1154511</v>
      </c>
      <c r="J778" s="498">
        <v>1142944</v>
      </c>
      <c r="K778" s="498">
        <v>1131377</v>
      </c>
      <c r="L778" s="223">
        <v>1119810</v>
      </c>
      <c r="M778" s="223">
        <v>1108243</v>
      </c>
      <c r="N778" s="223">
        <v>1096676</v>
      </c>
      <c r="O778" s="223">
        <v>1085109</v>
      </c>
      <c r="P778" s="223">
        <v>1073542</v>
      </c>
      <c r="Q778" s="223">
        <f t="shared" si="171"/>
        <v>1142944</v>
      </c>
      <c r="R778" s="351">
        <v>9</v>
      </c>
      <c r="S778" s="309"/>
      <c r="T778" s="309" t="s">
        <v>877</v>
      </c>
      <c r="U778" s="895"/>
      <c r="V778" s="16">
        <v>0</v>
      </c>
      <c r="W778" s="11">
        <v>0</v>
      </c>
      <c r="X778" s="17">
        <v>0</v>
      </c>
      <c r="Y778" s="10">
        <f>Q778</f>
        <v>1142944</v>
      </c>
      <c r="Z778" s="11"/>
      <c r="AA778" s="17">
        <f>Q778</f>
        <v>1142944</v>
      </c>
      <c r="AB778" s="16"/>
      <c r="AC778" s="11">
        <v>0</v>
      </c>
      <c r="AD778" s="17">
        <f t="shared" si="174"/>
        <v>0</v>
      </c>
      <c r="AE778" s="16"/>
      <c r="AF778" s="11"/>
      <c r="AG778" s="17"/>
      <c r="AH778" s="225"/>
      <c r="AI778" s="527"/>
      <c r="AJ778" s="16">
        <f t="shared" si="163"/>
        <v>0</v>
      </c>
    </row>
    <row r="779" spans="1:36" ht="11.25" customHeight="1">
      <c r="A779" s="219">
        <v>18230071</v>
      </c>
      <c r="B779" s="220"/>
      <c r="C779" s="287" t="s">
        <v>455</v>
      </c>
      <c r="D779" s="222">
        <v>113632921</v>
      </c>
      <c r="E779" s="222">
        <v>113632921</v>
      </c>
      <c r="F779" s="222">
        <v>113632921</v>
      </c>
      <c r="G779" s="222">
        <v>113632921</v>
      </c>
      <c r="H779" s="222">
        <v>113632921</v>
      </c>
      <c r="I779" s="222">
        <v>113632921</v>
      </c>
      <c r="J779" s="498">
        <v>113632921</v>
      </c>
      <c r="K779" s="498">
        <v>113632921</v>
      </c>
      <c r="L779" s="223">
        <v>113632921</v>
      </c>
      <c r="M779" s="223">
        <v>113632921</v>
      </c>
      <c r="N779" s="223">
        <v>113632921</v>
      </c>
      <c r="O779" s="223">
        <v>113632921</v>
      </c>
      <c r="P779" s="223">
        <v>113632921</v>
      </c>
      <c r="Q779" s="223">
        <f t="shared" si="171"/>
        <v>113632921</v>
      </c>
      <c r="R779" s="351">
        <v>10</v>
      </c>
      <c r="S779" s="309"/>
      <c r="T779" s="309">
        <v>23</v>
      </c>
      <c r="U779" s="895"/>
      <c r="V779" s="16">
        <v>0</v>
      </c>
      <c r="W779" s="11">
        <v>0</v>
      </c>
      <c r="X779" s="17">
        <v>0</v>
      </c>
      <c r="Y779" s="10">
        <f>Q779</f>
        <v>113632921</v>
      </c>
      <c r="Z779" s="11"/>
      <c r="AA779" s="17">
        <f>Q779</f>
        <v>113632921</v>
      </c>
      <c r="AB779" s="16"/>
      <c r="AC779" s="11">
        <v>0</v>
      </c>
      <c r="AD779" s="17">
        <f t="shared" si="174"/>
        <v>0</v>
      </c>
      <c r="AE779" s="16"/>
      <c r="AF779" s="11"/>
      <c r="AG779" s="17"/>
      <c r="AH779" s="225"/>
      <c r="AI779" s="527"/>
      <c r="AJ779" s="16">
        <f t="shared" si="163"/>
        <v>0</v>
      </c>
    </row>
    <row r="780" spans="1:36" ht="11.25" customHeight="1">
      <c r="A780" s="219">
        <v>18230081</v>
      </c>
      <c r="B780" s="220"/>
      <c r="C780" s="287" t="s">
        <v>456</v>
      </c>
      <c r="D780" s="222">
        <v>-107461427.98999999</v>
      </c>
      <c r="E780" s="222">
        <v>-107755312.98999999</v>
      </c>
      <c r="F780" s="222">
        <v>-108049197.98999999</v>
      </c>
      <c r="G780" s="222">
        <v>-108343082.98999999</v>
      </c>
      <c r="H780" s="222">
        <v>-108636967.98999999</v>
      </c>
      <c r="I780" s="222">
        <v>-108930852.98999999</v>
      </c>
      <c r="J780" s="498">
        <v>-109224737.98999999</v>
      </c>
      <c r="K780" s="498">
        <v>-109518622.98999999</v>
      </c>
      <c r="L780" s="223">
        <v>-109812507.98999999</v>
      </c>
      <c r="M780" s="223">
        <v>-110106392.98999999</v>
      </c>
      <c r="N780" s="223">
        <v>-110400277.98999999</v>
      </c>
      <c r="O780" s="223">
        <v>-110694162.98999999</v>
      </c>
      <c r="P780" s="223">
        <v>-110988047.98999999</v>
      </c>
      <c r="Q780" s="223">
        <f t="shared" si="171"/>
        <v>-109224737.98999999</v>
      </c>
      <c r="R780" s="351">
        <v>11</v>
      </c>
      <c r="S780" s="309"/>
      <c r="T780" s="309">
        <v>23</v>
      </c>
      <c r="U780" s="895"/>
      <c r="V780" s="16">
        <v>0</v>
      </c>
      <c r="W780" s="11">
        <v>0</v>
      </c>
      <c r="X780" s="17">
        <v>0</v>
      </c>
      <c r="Y780" s="10">
        <f>Q780</f>
        <v>-109224737.98999999</v>
      </c>
      <c r="Z780" s="11"/>
      <c r="AA780" s="17">
        <f>Q780</f>
        <v>-109224737.98999999</v>
      </c>
      <c r="AB780" s="16"/>
      <c r="AC780" s="11">
        <v>0</v>
      </c>
      <c r="AD780" s="17">
        <f t="shared" si="174"/>
        <v>0</v>
      </c>
      <c r="AE780" s="16"/>
      <c r="AF780" s="11"/>
      <c r="AG780" s="17"/>
      <c r="AH780" s="225"/>
      <c r="AI780" s="527"/>
      <c r="AJ780" s="16">
        <f t="shared" si="163"/>
        <v>0</v>
      </c>
    </row>
    <row r="781" spans="1:36" ht="11.25" customHeight="1">
      <c r="A781" s="219">
        <v>18230131</v>
      </c>
      <c r="B781" s="220"/>
      <c r="C781" s="287" t="s">
        <v>1364</v>
      </c>
      <c r="D781" s="222">
        <v>0</v>
      </c>
      <c r="E781" s="222">
        <v>0</v>
      </c>
      <c r="F781" s="222">
        <v>0</v>
      </c>
      <c r="G781" s="222">
        <v>0</v>
      </c>
      <c r="H781" s="222">
        <v>0</v>
      </c>
      <c r="I781" s="222">
        <v>0</v>
      </c>
      <c r="J781" s="498">
        <v>0</v>
      </c>
      <c r="K781" s="498">
        <v>0</v>
      </c>
      <c r="L781" s="223">
        <v>0</v>
      </c>
      <c r="M781" s="223">
        <v>0</v>
      </c>
      <c r="N781" s="223">
        <v>0</v>
      </c>
      <c r="O781" s="223">
        <v>0</v>
      </c>
      <c r="P781" s="223">
        <v>0</v>
      </c>
      <c r="Q781" s="223">
        <f t="shared" si="171"/>
        <v>0</v>
      </c>
      <c r="R781" s="351"/>
      <c r="S781" s="309"/>
      <c r="T781" s="309"/>
      <c r="U781" s="895"/>
      <c r="V781" s="16">
        <v>0</v>
      </c>
      <c r="W781" s="11">
        <v>0</v>
      </c>
      <c r="X781" s="17">
        <v>0</v>
      </c>
      <c r="Y781" s="16"/>
      <c r="Z781" s="11"/>
      <c r="AA781" s="17"/>
      <c r="AB781" s="16"/>
      <c r="AC781" s="11"/>
      <c r="AD781" s="17">
        <f t="shared" si="174"/>
        <v>0</v>
      </c>
      <c r="AE781" s="16"/>
      <c r="AF781" s="11"/>
      <c r="AG781" s="17"/>
      <c r="AH781" s="229">
        <f>Q781</f>
        <v>0</v>
      </c>
      <c r="AI781" s="527"/>
      <c r="AJ781" s="16">
        <f t="shared" si="163"/>
        <v>0</v>
      </c>
    </row>
    <row r="782" spans="1:36" ht="11.25" customHeight="1">
      <c r="A782" s="219">
        <v>18230171</v>
      </c>
      <c r="B782" s="220"/>
      <c r="C782" s="287" t="s">
        <v>123</v>
      </c>
      <c r="D782" s="222">
        <v>0</v>
      </c>
      <c r="E782" s="222">
        <v>0</v>
      </c>
      <c r="F782" s="222">
        <v>0</v>
      </c>
      <c r="G782" s="222">
        <v>0</v>
      </c>
      <c r="H782" s="222">
        <v>0</v>
      </c>
      <c r="I782" s="222">
        <v>0</v>
      </c>
      <c r="J782" s="498">
        <v>0</v>
      </c>
      <c r="K782" s="498">
        <v>0</v>
      </c>
      <c r="L782" s="223">
        <v>0</v>
      </c>
      <c r="M782" s="223">
        <v>0</v>
      </c>
      <c r="N782" s="223">
        <v>0</v>
      </c>
      <c r="O782" s="223">
        <v>0</v>
      </c>
      <c r="P782" s="223">
        <v>0</v>
      </c>
      <c r="Q782" s="223">
        <f t="shared" si="171"/>
        <v>0</v>
      </c>
      <c r="R782" s="351" t="s">
        <v>469</v>
      </c>
      <c r="S782" s="309"/>
      <c r="T782" s="309">
        <v>23</v>
      </c>
      <c r="U782" s="895"/>
      <c r="V782" s="16">
        <v>0</v>
      </c>
      <c r="W782" s="11">
        <v>0</v>
      </c>
      <c r="X782" s="17">
        <v>0</v>
      </c>
      <c r="Y782" s="16">
        <f>Q782</f>
        <v>0</v>
      </c>
      <c r="Z782" s="11"/>
      <c r="AA782" s="17">
        <f>Q782</f>
        <v>0</v>
      </c>
      <c r="AB782" s="16"/>
      <c r="AC782" s="11">
        <v>0</v>
      </c>
      <c r="AD782" s="17">
        <f t="shared" si="174"/>
        <v>0</v>
      </c>
      <c r="AE782" s="16"/>
      <c r="AF782" s="11"/>
      <c r="AG782" s="17"/>
      <c r="AH782" s="225"/>
      <c r="AI782" s="527"/>
      <c r="AJ782" s="16">
        <f t="shared" si="163"/>
        <v>0</v>
      </c>
    </row>
    <row r="783" spans="1:36" ht="11.25" customHeight="1">
      <c r="A783" s="219">
        <v>18230181</v>
      </c>
      <c r="B783" s="220"/>
      <c r="C783" s="287" t="s">
        <v>204</v>
      </c>
      <c r="D783" s="222">
        <v>0</v>
      </c>
      <c r="E783" s="222">
        <v>0</v>
      </c>
      <c r="F783" s="222">
        <v>0</v>
      </c>
      <c r="G783" s="222">
        <v>0</v>
      </c>
      <c r="H783" s="222">
        <v>0</v>
      </c>
      <c r="I783" s="222">
        <v>0</v>
      </c>
      <c r="J783" s="498">
        <v>0</v>
      </c>
      <c r="K783" s="498">
        <v>0</v>
      </c>
      <c r="L783" s="223">
        <v>0</v>
      </c>
      <c r="M783" s="223">
        <v>0</v>
      </c>
      <c r="N783" s="223">
        <v>0</v>
      </c>
      <c r="O783" s="223">
        <v>0</v>
      </c>
      <c r="P783" s="223">
        <v>0</v>
      </c>
      <c r="Q783" s="223">
        <f t="shared" si="171"/>
        <v>0</v>
      </c>
      <c r="R783" s="351">
        <v>39</v>
      </c>
      <c r="S783" s="309"/>
      <c r="T783" s="309" t="s">
        <v>354</v>
      </c>
      <c r="U783" s="895"/>
      <c r="V783" s="16">
        <v>0</v>
      </c>
      <c r="W783" s="11">
        <v>0</v>
      </c>
      <c r="X783" s="17">
        <v>0</v>
      </c>
      <c r="Y783" s="16">
        <f>Q783</f>
        <v>0</v>
      </c>
      <c r="Z783" s="11"/>
      <c r="AA783" s="17">
        <f>Q783</f>
        <v>0</v>
      </c>
      <c r="AB783" s="16">
        <f>$Q783</f>
        <v>0</v>
      </c>
      <c r="AC783" s="11">
        <v>0</v>
      </c>
      <c r="AD783" s="17">
        <f t="shared" si="174"/>
        <v>0</v>
      </c>
      <c r="AE783" s="16"/>
      <c r="AF783" s="11"/>
      <c r="AG783" s="17"/>
      <c r="AH783" s="229">
        <f>Q783</f>
        <v>0</v>
      </c>
      <c r="AI783" s="527"/>
      <c r="AJ783" s="16">
        <f t="shared" ref="AJ783:AJ846" si="176">Q783-X783-AA783-AD783-AG783-AH783</f>
        <v>0</v>
      </c>
    </row>
    <row r="784" spans="1:36" ht="11.25" customHeight="1">
      <c r="A784" s="219">
        <v>18230191</v>
      </c>
      <c r="B784" s="220"/>
      <c r="C784" s="287" t="s">
        <v>12</v>
      </c>
      <c r="D784" s="222">
        <v>0</v>
      </c>
      <c r="E784" s="222">
        <v>0</v>
      </c>
      <c r="F784" s="222">
        <v>0</v>
      </c>
      <c r="G784" s="222">
        <v>0</v>
      </c>
      <c r="H784" s="222">
        <v>0</v>
      </c>
      <c r="I784" s="222">
        <v>0</v>
      </c>
      <c r="J784" s="498">
        <v>0</v>
      </c>
      <c r="K784" s="498">
        <v>0</v>
      </c>
      <c r="L784" s="223">
        <v>0</v>
      </c>
      <c r="M784" s="223">
        <v>0</v>
      </c>
      <c r="N784" s="223">
        <v>0</v>
      </c>
      <c r="O784" s="223">
        <v>0</v>
      </c>
      <c r="P784" s="223">
        <v>0</v>
      </c>
      <c r="Q784" s="223">
        <f t="shared" si="171"/>
        <v>0</v>
      </c>
      <c r="R784" s="351"/>
      <c r="S784" s="309"/>
      <c r="T784" s="309">
        <v>23</v>
      </c>
      <c r="U784" s="895"/>
      <c r="V784" s="16">
        <v>0</v>
      </c>
      <c r="W784" s="11">
        <v>0</v>
      </c>
      <c r="X784" s="17">
        <v>0</v>
      </c>
      <c r="Y784" s="16"/>
      <c r="Z784" s="11"/>
      <c r="AA784" s="17"/>
      <c r="AB784" s="16">
        <f>$Q784</f>
        <v>0</v>
      </c>
      <c r="AC784" s="11">
        <v>0</v>
      </c>
      <c r="AD784" s="17">
        <f t="shared" si="174"/>
        <v>0</v>
      </c>
      <c r="AE784" s="16"/>
      <c r="AF784" s="11"/>
      <c r="AG784" s="17"/>
      <c r="AH784" s="225"/>
      <c r="AI784" s="527"/>
      <c r="AJ784" s="16">
        <f t="shared" si="176"/>
        <v>0</v>
      </c>
    </row>
    <row r="785" spans="1:36" ht="11.25" customHeight="1">
      <c r="A785" s="219">
        <v>18230192</v>
      </c>
      <c r="B785" s="220"/>
      <c r="C785" s="287" t="s">
        <v>12</v>
      </c>
      <c r="D785" s="222">
        <v>0</v>
      </c>
      <c r="E785" s="222">
        <v>0</v>
      </c>
      <c r="F785" s="222">
        <v>0</v>
      </c>
      <c r="G785" s="222">
        <v>0</v>
      </c>
      <c r="H785" s="222">
        <v>0</v>
      </c>
      <c r="I785" s="222">
        <v>0</v>
      </c>
      <c r="J785" s="498">
        <v>0</v>
      </c>
      <c r="K785" s="498">
        <v>0</v>
      </c>
      <c r="L785" s="223">
        <v>0</v>
      </c>
      <c r="M785" s="223">
        <v>0</v>
      </c>
      <c r="N785" s="223">
        <v>0</v>
      </c>
      <c r="O785" s="223">
        <v>0</v>
      </c>
      <c r="P785" s="223">
        <v>0</v>
      </c>
      <c r="Q785" s="223">
        <f t="shared" si="171"/>
        <v>0</v>
      </c>
      <c r="R785" s="351"/>
      <c r="S785" s="309"/>
      <c r="T785" s="309" t="s">
        <v>1802</v>
      </c>
      <c r="U785" s="895"/>
      <c r="V785" s="16">
        <v>0</v>
      </c>
      <c r="W785" s="11">
        <v>0</v>
      </c>
      <c r="X785" s="17">
        <v>0</v>
      </c>
      <c r="Y785" s="16"/>
      <c r="Z785" s="11"/>
      <c r="AA785" s="17"/>
      <c r="AB785" s="16"/>
      <c r="AC785" s="11">
        <f>$Q785</f>
        <v>0</v>
      </c>
      <c r="AD785" s="17">
        <f t="shared" si="174"/>
        <v>0</v>
      </c>
      <c r="AE785" s="16"/>
      <c r="AF785" s="11"/>
      <c r="AG785" s="17"/>
      <c r="AH785" s="225"/>
      <c r="AI785" s="527"/>
      <c r="AJ785" s="16">
        <f t="shared" si="176"/>
        <v>0</v>
      </c>
    </row>
    <row r="786" spans="1:36" ht="11.25" customHeight="1">
      <c r="A786" s="219">
        <v>18230221</v>
      </c>
      <c r="B786" s="220"/>
      <c r="C786" s="287" t="s">
        <v>3263</v>
      </c>
      <c r="D786" s="222">
        <v>0</v>
      </c>
      <c r="E786" s="222">
        <v>0</v>
      </c>
      <c r="F786" s="222">
        <v>0</v>
      </c>
      <c r="G786" s="222">
        <v>0</v>
      </c>
      <c r="H786" s="222">
        <v>0</v>
      </c>
      <c r="I786" s="222">
        <v>0</v>
      </c>
      <c r="J786" s="498">
        <v>0</v>
      </c>
      <c r="K786" s="498">
        <v>0</v>
      </c>
      <c r="L786" s="223">
        <v>0</v>
      </c>
      <c r="M786" s="223">
        <v>0</v>
      </c>
      <c r="N786" s="223">
        <v>0</v>
      </c>
      <c r="O786" s="223">
        <v>0</v>
      </c>
      <c r="P786" s="223">
        <v>0</v>
      </c>
      <c r="Q786" s="223">
        <f t="shared" si="171"/>
        <v>0</v>
      </c>
      <c r="R786" s="351">
        <v>22</v>
      </c>
      <c r="S786" s="309"/>
      <c r="T786" s="309" t="s">
        <v>1806</v>
      </c>
      <c r="U786" s="895"/>
      <c r="V786" s="16">
        <v>0</v>
      </c>
      <c r="W786" s="11">
        <v>0</v>
      </c>
      <c r="X786" s="17">
        <v>0</v>
      </c>
      <c r="Y786" s="16">
        <f>Q786</f>
        <v>0</v>
      </c>
      <c r="Z786" s="11"/>
      <c r="AA786" s="17">
        <f>Q786</f>
        <v>0</v>
      </c>
      <c r="AB786" s="16">
        <f>$Q786</f>
        <v>0</v>
      </c>
      <c r="AC786" s="11">
        <v>0</v>
      </c>
      <c r="AD786" s="17">
        <f t="shared" si="174"/>
        <v>0</v>
      </c>
      <c r="AE786" s="16"/>
      <c r="AF786" s="11"/>
      <c r="AG786" s="17"/>
      <c r="AH786" s="225"/>
      <c r="AI786" s="527"/>
      <c r="AJ786" s="16">
        <f t="shared" si="176"/>
        <v>0</v>
      </c>
    </row>
    <row r="787" spans="1:36" ht="11.25" customHeight="1">
      <c r="A787" s="219">
        <v>18230231</v>
      </c>
      <c r="B787" s="220"/>
      <c r="C787" s="287" t="s">
        <v>368</v>
      </c>
      <c r="D787" s="222">
        <v>0</v>
      </c>
      <c r="E787" s="222">
        <v>0</v>
      </c>
      <c r="F787" s="222">
        <v>0</v>
      </c>
      <c r="G787" s="222">
        <v>0</v>
      </c>
      <c r="H787" s="222">
        <v>0</v>
      </c>
      <c r="I787" s="222">
        <v>0</v>
      </c>
      <c r="J787" s="498">
        <v>0</v>
      </c>
      <c r="K787" s="498">
        <v>0</v>
      </c>
      <c r="L787" s="223">
        <v>0</v>
      </c>
      <c r="M787" s="223">
        <v>0</v>
      </c>
      <c r="N787" s="223">
        <v>0</v>
      </c>
      <c r="O787" s="223">
        <v>0</v>
      </c>
      <c r="P787" s="223">
        <v>0</v>
      </c>
      <c r="Q787" s="223">
        <f t="shared" si="171"/>
        <v>0</v>
      </c>
      <c r="R787" s="351" t="s">
        <v>1141</v>
      </c>
      <c r="S787" s="309"/>
      <c r="T787" s="309">
        <v>23</v>
      </c>
      <c r="U787" s="895"/>
      <c r="V787" s="16">
        <v>0</v>
      </c>
      <c r="W787" s="11">
        <v>0</v>
      </c>
      <c r="X787" s="17">
        <v>0</v>
      </c>
      <c r="Y787" s="10">
        <f>Q787</f>
        <v>0</v>
      </c>
      <c r="Z787" s="11"/>
      <c r="AA787" s="17">
        <f>Q787</f>
        <v>0</v>
      </c>
      <c r="AB787" s="16"/>
      <c r="AC787" s="11">
        <v>0</v>
      </c>
      <c r="AD787" s="17">
        <f t="shared" si="174"/>
        <v>0</v>
      </c>
      <c r="AE787" s="16"/>
      <c r="AF787" s="11"/>
      <c r="AG787" s="17"/>
      <c r="AH787" s="225"/>
      <c r="AI787" s="527"/>
      <c r="AJ787" s="16">
        <f t="shared" si="176"/>
        <v>0</v>
      </c>
    </row>
    <row r="788" spans="1:36" ht="11.25" customHeight="1">
      <c r="A788" s="219">
        <v>18230241</v>
      </c>
      <c r="B788" s="220"/>
      <c r="C788" s="287" t="s">
        <v>308</v>
      </c>
      <c r="D788" s="222">
        <v>0</v>
      </c>
      <c r="E788" s="222">
        <v>0</v>
      </c>
      <c r="F788" s="222">
        <v>0</v>
      </c>
      <c r="G788" s="222">
        <v>0</v>
      </c>
      <c r="H788" s="222">
        <v>0</v>
      </c>
      <c r="I788" s="222">
        <v>0</v>
      </c>
      <c r="J788" s="498">
        <v>0</v>
      </c>
      <c r="K788" s="498">
        <v>0</v>
      </c>
      <c r="L788" s="223">
        <v>0</v>
      </c>
      <c r="M788" s="223">
        <v>0</v>
      </c>
      <c r="N788" s="223">
        <v>0</v>
      </c>
      <c r="O788" s="223">
        <v>0</v>
      </c>
      <c r="P788" s="223">
        <v>0</v>
      </c>
      <c r="Q788" s="223">
        <f t="shared" si="171"/>
        <v>0</v>
      </c>
      <c r="R788" s="351"/>
      <c r="S788" s="309"/>
      <c r="T788" s="309"/>
      <c r="U788" s="895"/>
      <c r="V788" s="16">
        <v>0</v>
      </c>
      <c r="W788" s="11">
        <v>0</v>
      </c>
      <c r="X788" s="17">
        <v>0</v>
      </c>
      <c r="Z788" s="11"/>
      <c r="AA788" s="17"/>
      <c r="AB788" s="16"/>
      <c r="AC788" s="11"/>
      <c r="AD788" s="17">
        <f t="shared" si="174"/>
        <v>0</v>
      </c>
      <c r="AE788" s="16"/>
      <c r="AF788" s="11"/>
      <c r="AG788" s="17"/>
      <c r="AH788" s="229">
        <f>Q788</f>
        <v>0</v>
      </c>
      <c r="AI788" s="527"/>
      <c r="AJ788" s="16">
        <f t="shared" si="176"/>
        <v>0</v>
      </c>
    </row>
    <row r="789" spans="1:36" ht="11.25" customHeight="1">
      <c r="A789" s="219">
        <v>18230281</v>
      </c>
      <c r="B789" s="220"/>
      <c r="C789" s="287" t="s">
        <v>156</v>
      </c>
      <c r="D789" s="222">
        <v>1828298</v>
      </c>
      <c r="E789" s="222">
        <v>1828298</v>
      </c>
      <c r="F789" s="222">
        <v>0</v>
      </c>
      <c r="G789" s="222">
        <v>0</v>
      </c>
      <c r="H789" s="222">
        <v>0</v>
      </c>
      <c r="I789" s="222">
        <v>0</v>
      </c>
      <c r="J789" s="498">
        <v>0</v>
      </c>
      <c r="K789" s="498">
        <v>0</v>
      </c>
      <c r="L789" s="223">
        <v>0</v>
      </c>
      <c r="M789" s="223">
        <v>0</v>
      </c>
      <c r="N789" s="223">
        <v>0</v>
      </c>
      <c r="O789" s="223">
        <v>0</v>
      </c>
      <c r="P789" s="223">
        <v>0</v>
      </c>
      <c r="Q789" s="223">
        <f t="shared" si="171"/>
        <v>228537.25</v>
      </c>
      <c r="R789" s="351"/>
      <c r="S789" s="309"/>
      <c r="T789" s="309" t="s">
        <v>1254</v>
      </c>
      <c r="U789" s="895"/>
      <c r="V789" s="16">
        <v>0</v>
      </c>
      <c r="W789" s="11">
        <v>0</v>
      </c>
      <c r="X789" s="17">
        <v>0</v>
      </c>
      <c r="Z789" s="11"/>
      <c r="AA789" s="17"/>
      <c r="AB789" s="16"/>
      <c r="AC789" s="11"/>
      <c r="AD789" s="17">
        <f t="shared" si="174"/>
        <v>0</v>
      </c>
      <c r="AE789" s="16">
        <f t="shared" ref="AE789:AG790" si="177">$Q789</f>
        <v>228537.25</v>
      </c>
      <c r="AF789" s="11">
        <f t="shared" si="177"/>
        <v>228537.25</v>
      </c>
      <c r="AG789" s="17">
        <f t="shared" si="177"/>
        <v>228537.25</v>
      </c>
      <c r="AH789" s="225"/>
      <c r="AI789" s="527"/>
      <c r="AJ789" s="16">
        <f t="shared" si="176"/>
        <v>0</v>
      </c>
    </row>
    <row r="790" spans="1:36" ht="11.25" customHeight="1">
      <c r="A790" s="219">
        <v>18230291</v>
      </c>
      <c r="B790" s="220"/>
      <c r="C790" s="287" t="s">
        <v>1566</v>
      </c>
      <c r="D790" s="222">
        <v>-1828298</v>
      </c>
      <c r="E790" s="222">
        <v>-1828298</v>
      </c>
      <c r="F790" s="222">
        <v>0</v>
      </c>
      <c r="G790" s="222">
        <v>0</v>
      </c>
      <c r="H790" s="222">
        <v>0</v>
      </c>
      <c r="I790" s="222">
        <v>0</v>
      </c>
      <c r="J790" s="498">
        <v>0</v>
      </c>
      <c r="K790" s="498">
        <v>0</v>
      </c>
      <c r="L790" s="223">
        <v>0</v>
      </c>
      <c r="M790" s="223">
        <v>0</v>
      </c>
      <c r="N790" s="223">
        <v>0</v>
      </c>
      <c r="O790" s="223">
        <v>0</v>
      </c>
      <c r="P790" s="223">
        <v>0</v>
      </c>
      <c r="Q790" s="223">
        <f t="shared" si="171"/>
        <v>-228537.25</v>
      </c>
      <c r="R790" s="351"/>
      <c r="S790" s="309"/>
      <c r="T790" s="309" t="s">
        <v>1254</v>
      </c>
      <c r="U790" s="895"/>
      <c r="V790" s="16">
        <v>0</v>
      </c>
      <c r="W790" s="11">
        <v>0</v>
      </c>
      <c r="X790" s="17">
        <v>0</v>
      </c>
      <c r="Z790" s="11"/>
      <c r="AA790" s="17"/>
      <c r="AB790" s="16"/>
      <c r="AC790" s="11"/>
      <c r="AD790" s="17">
        <f t="shared" si="174"/>
        <v>0</v>
      </c>
      <c r="AE790" s="16">
        <f t="shared" si="177"/>
        <v>-228537.25</v>
      </c>
      <c r="AF790" s="11">
        <f t="shared" si="177"/>
        <v>-228537.25</v>
      </c>
      <c r="AG790" s="17">
        <f t="shared" si="177"/>
        <v>-228537.25</v>
      </c>
      <c r="AH790" s="225"/>
      <c r="AI790" s="527"/>
      <c r="AJ790" s="16">
        <f t="shared" si="176"/>
        <v>0</v>
      </c>
    </row>
    <row r="791" spans="1:36" s="1054" customFormat="1" ht="11.25" customHeight="1">
      <c r="A791" s="1041">
        <v>18230301</v>
      </c>
      <c r="B791" s="1065"/>
      <c r="C791" s="1043" t="s">
        <v>546</v>
      </c>
      <c r="D791" s="1044">
        <v>0</v>
      </c>
      <c r="E791" s="1044">
        <v>0</v>
      </c>
      <c r="F791" s="1044">
        <v>0</v>
      </c>
      <c r="G791" s="1044">
        <v>0</v>
      </c>
      <c r="H791" s="1044">
        <v>0</v>
      </c>
      <c r="I791" s="1044">
        <v>0</v>
      </c>
      <c r="J791" s="1045">
        <v>0</v>
      </c>
      <c r="K791" s="1045">
        <v>0</v>
      </c>
      <c r="L791" s="1046">
        <v>0</v>
      </c>
      <c r="M791" s="1046">
        <v>0</v>
      </c>
      <c r="N791" s="1046">
        <v>0</v>
      </c>
      <c r="O791" s="1046">
        <v>0</v>
      </c>
      <c r="P791" s="1046">
        <v>0</v>
      </c>
      <c r="Q791" s="1046">
        <f t="shared" si="171"/>
        <v>0</v>
      </c>
      <c r="R791" s="1047"/>
      <c r="S791" s="1066"/>
      <c r="T791" s="1066">
        <v>23</v>
      </c>
      <c r="U791" s="1048"/>
      <c r="V791" s="1049">
        <v>0</v>
      </c>
      <c r="W791" s="1050">
        <v>0</v>
      </c>
      <c r="X791" s="1051">
        <v>0</v>
      </c>
      <c r="Y791" s="1067"/>
      <c r="Z791" s="1050"/>
      <c r="AA791" s="1051"/>
      <c r="AB791" s="1049">
        <f>$Q791</f>
        <v>0</v>
      </c>
      <c r="AC791" s="1050">
        <v>0</v>
      </c>
      <c r="AD791" s="1051">
        <f t="shared" si="174"/>
        <v>0</v>
      </c>
      <c r="AE791" s="1049"/>
      <c r="AF791" s="1050"/>
      <c r="AG791" s="1051"/>
      <c r="AH791" s="1068"/>
      <c r="AI791" s="1053"/>
      <c r="AJ791" s="1049">
        <f t="shared" si="176"/>
        <v>0</v>
      </c>
    </row>
    <row r="792" spans="1:36" s="532" customFormat="1" ht="11.25" customHeight="1">
      <c r="A792" s="537">
        <v>18230311</v>
      </c>
      <c r="B792" s="1005"/>
      <c r="C792" s="1006" t="s">
        <v>253</v>
      </c>
      <c r="D792" s="1007">
        <v>30000</v>
      </c>
      <c r="E792" s="1007">
        <v>30000</v>
      </c>
      <c r="F792" s="1007">
        <v>30000</v>
      </c>
      <c r="G792" s="1007">
        <v>30000</v>
      </c>
      <c r="H792" s="1007">
        <v>30000</v>
      </c>
      <c r="I792" s="1007">
        <v>30000</v>
      </c>
      <c r="J792" s="1008">
        <v>30000</v>
      </c>
      <c r="K792" s="1008">
        <v>30000</v>
      </c>
      <c r="L792" s="1009">
        <v>30000</v>
      </c>
      <c r="M792" s="1009">
        <v>30000</v>
      </c>
      <c r="N792" s="1009">
        <v>30000</v>
      </c>
      <c r="O792" s="1009">
        <v>30000</v>
      </c>
      <c r="P792" s="1009">
        <v>30000</v>
      </c>
      <c r="Q792" s="1009">
        <f t="shared" si="171"/>
        <v>30000</v>
      </c>
      <c r="R792" s="1010"/>
      <c r="S792" s="1017"/>
      <c r="T792" s="1017" t="s">
        <v>1254</v>
      </c>
      <c r="U792" s="1011"/>
      <c r="V792" s="1012">
        <v>0</v>
      </c>
      <c r="W792" s="1013">
        <v>0</v>
      </c>
      <c r="X792" s="1014">
        <v>0</v>
      </c>
      <c r="Y792" s="1022"/>
      <c r="Z792" s="1013"/>
      <c r="AA792" s="1014"/>
      <c r="AB792" s="1012"/>
      <c r="AC792" s="1013"/>
      <c r="AD792" s="1014">
        <f>SUM(AB792:AC792)</f>
        <v>0</v>
      </c>
      <c r="AE792" s="1012">
        <f t="shared" ref="AE792:AG793" si="178">$Q792</f>
        <v>30000</v>
      </c>
      <c r="AF792" s="1013">
        <f t="shared" si="178"/>
        <v>30000</v>
      </c>
      <c r="AG792" s="1014">
        <f t="shared" si="178"/>
        <v>30000</v>
      </c>
      <c r="AH792" s="1018"/>
      <c r="AI792" s="1016"/>
      <c r="AJ792" s="1012">
        <f t="shared" si="176"/>
        <v>0</v>
      </c>
    </row>
    <row r="793" spans="1:36" s="532" customFormat="1" ht="11.25" customHeight="1">
      <c r="A793" s="537">
        <v>18230321</v>
      </c>
      <c r="B793" s="1005"/>
      <c r="C793" s="1006" t="s">
        <v>124</v>
      </c>
      <c r="D793" s="1007">
        <v>0</v>
      </c>
      <c r="E793" s="1007">
        <v>0</v>
      </c>
      <c r="F793" s="1007">
        <v>0</v>
      </c>
      <c r="G793" s="1007">
        <v>0</v>
      </c>
      <c r="H793" s="1007">
        <v>0</v>
      </c>
      <c r="I793" s="1007">
        <v>0</v>
      </c>
      <c r="J793" s="1008">
        <v>0</v>
      </c>
      <c r="K793" s="1008">
        <v>0</v>
      </c>
      <c r="L793" s="1009">
        <v>0</v>
      </c>
      <c r="M793" s="1009">
        <v>0</v>
      </c>
      <c r="N793" s="1009">
        <v>0</v>
      </c>
      <c r="O793" s="1009">
        <v>0</v>
      </c>
      <c r="P793" s="1009">
        <v>0</v>
      </c>
      <c r="Q793" s="1009">
        <f t="shared" si="171"/>
        <v>0</v>
      </c>
      <c r="R793" s="1010"/>
      <c r="S793" s="1017"/>
      <c r="T793" s="1017" t="s">
        <v>1254</v>
      </c>
      <c r="U793" s="1011"/>
      <c r="V793" s="1012">
        <v>0</v>
      </c>
      <c r="W793" s="1013">
        <v>0</v>
      </c>
      <c r="X793" s="1014">
        <v>0</v>
      </c>
      <c r="Y793" s="1022"/>
      <c r="Z793" s="1013"/>
      <c r="AA793" s="1014"/>
      <c r="AB793" s="1012"/>
      <c r="AC793" s="1013"/>
      <c r="AD793" s="1014">
        <f>SUM(AB793:AC793)</f>
        <v>0</v>
      </c>
      <c r="AE793" s="1012">
        <f t="shared" si="178"/>
        <v>0</v>
      </c>
      <c r="AF793" s="1013">
        <f t="shared" si="178"/>
        <v>0</v>
      </c>
      <c r="AG793" s="1014">
        <f t="shared" si="178"/>
        <v>0</v>
      </c>
      <c r="AH793" s="1018"/>
      <c r="AI793" s="1016"/>
      <c r="AJ793" s="1012">
        <f t="shared" si="176"/>
        <v>0</v>
      </c>
    </row>
    <row r="794" spans="1:36" s="532" customFormat="1" ht="12" customHeight="1" thickBot="1">
      <c r="A794" s="537">
        <v>18230331</v>
      </c>
      <c r="B794" s="1200"/>
      <c r="C794" s="1006" t="s">
        <v>152</v>
      </c>
      <c r="D794" s="1007">
        <v>0</v>
      </c>
      <c r="E794" s="1007">
        <v>0</v>
      </c>
      <c r="F794" s="1007">
        <v>0</v>
      </c>
      <c r="G794" s="1007">
        <v>0</v>
      </c>
      <c r="H794" s="1007">
        <v>0</v>
      </c>
      <c r="I794" s="1007">
        <v>0</v>
      </c>
      <c r="J794" s="1008">
        <v>0</v>
      </c>
      <c r="K794" s="1008">
        <v>0</v>
      </c>
      <c r="L794" s="1009">
        <v>0</v>
      </c>
      <c r="M794" s="1009">
        <v>0</v>
      </c>
      <c r="N794" s="1009">
        <v>0</v>
      </c>
      <c r="O794" s="1009">
        <v>0</v>
      </c>
      <c r="P794" s="1009">
        <v>0</v>
      </c>
      <c r="Q794" s="1009">
        <f t="shared" si="171"/>
        <v>0</v>
      </c>
      <c r="R794" s="1010"/>
      <c r="S794" s="1017"/>
      <c r="T794" s="1056"/>
      <c r="U794" s="1011"/>
      <c r="V794" s="1012">
        <v>0</v>
      </c>
      <c r="W794" s="1013">
        <v>0</v>
      </c>
      <c r="X794" s="1014">
        <v>0</v>
      </c>
      <c r="Y794" s="1022"/>
      <c r="Z794" s="1013"/>
      <c r="AA794" s="1014"/>
      <c r="AB794" s="1012"/>
      <c r="AC794" s="1013"/>
      <c r="AD794" s="1014">
        <f t="shared" si="174"/>
        <v>0</v>
      </c>
      <c r="AE794" s="1012"/>
      <c r="AF794" s="1013"/>
      <c r="AG794" s="1014"/>
      <c r="AH794" s="1015">
        <f>Q794</f>
        <v>0</v>
      </c>
      <c r="AI794" s="1016"/>
      <c r="AJ794" s="1012">
        <f t="shared" si="176"/>
        <v>0</v>
      </c>
    </row>
    <row r="795" spans="1:36" ht="12" customHeight="1" thickBot="1">
      <c r="A795" s="319">
        <v>18230351</v>
      </c>
      <c r="B795" s="425"/>
      <c r="C795" s="287" t="s">
        <v>238</v>
      </c>
      <c r="D795" s="222">
        <v>113999722.23999999</v>
      </c>
      <c r="E795" s="222">
        <v>113409050.11</v>
      </c>
      <c r="F795" s="222">
        <v>112818377.98</v>
      </c>
      <c r="G795" s="222">
        <v>112227705.84999999</v>
      </c>
      <c r="H795" s="222">
        <v>111637033.72</v>
      </c>
      <c r="I795" s="222">
        <v>111046361.59</v>
      </c>
      <c r="J795" s="498">
        <v>110455689.45999999</v>
      </c>
      <c r="K795" s="498">
        <v>109865017.33</v>
      </c>
      <c r="L795" s="293">
        <v>109274345.2</v>
      </c>
      <c r="M795" s="293">
        <v>108683673.06999999</v>
      </c>
      <c r="N795" s="293">
        <v>108093000.94</v>
      </c>
      <c r="O795" s="293">
        <v>107502328.81</v>
      </c>
      <c r="P795" s="293">
        <v>106911656.68000001</v>
      </c>
      <c r="Q795" s="223">
        <f t="shared" si="171"/>
        <v>110455689.46000002</v>
      </c>
      <c r="R795" s="351" t="s">
        <v>2397</v>
      </c>
      <c r="S795" s="877"/>
      <c r="T795" s="878" t="s">
        <v>877</v>
      </c>
      <c r="U795" s="895"/>
      <c r="V795" s="16">
        <v>0</v>
      </c>
      <c r="W795" s="11">
        <v>0</v>
      </c>
      <c r="X795" s="17">
        <v>0</v>
      </c>
      <c r="Y795" s="10">
        <f>Q795</f>
        <v>110455689.46000002</v>
      </c>
      <c r="Z795" s="11"/>
      <c r="AA795" s="17">
        <f>Q795</f>
        <v>110455689.46000002</v>
      </c>
      <c r="AB795" s="16"/>
      <c r="AC795" s="11">
        <v>0</v>
      </c>
      <c r="AD795" s="17">
        <f>SUM(AB795:AC795)</f>
        <v>0</v>
      </c>
      <c r="AE795" s="16"/>
      <c r="AF795" s="11"/>
      <c r="AG795" s="17"/>
      <c r="AH795" s="225"/>
      <c r="AI795" s="527"/>
      <c r="AJ795" s="16">
        <f t="shared" si="176"/>
        <v>0</v>
      </c>
    </row>
    <row r="796" spans="1:36" s="1054" customFormat="1" ht="11.25" customHeight="1">
      <c r="A796" s="1041">
        <v>18230361</v>
      </c>
      <c r="B796" s="1065"/>
      <c r="C796" s="1043" t="s">
        <v>682</v>
      </c>
      <c r="D796" s="1044">
        <v>0</v>
      </c>
      <c r="E796" s="1044">
        <v>0</v>
      </c>
      <c r="F796" s="1044">
        <v>0</v>
      </c>
      <c r="G796" s="1044">
        <v>0</v>
      </c>
      <c r="H796" s="1044">
        <v>0</v>
      </c>
      <c r="I796" s="1044">
        <v>0</v>
      </c>
      <c r="J796" s="1045">
        <v>0</v>
      </c>
      <c r="K796" s="1045">
        <v>0</v>
      </c>
      <c r="L796" s="1046">
        <v>0</v>
      </c>
      <c r="M796" s="1046">
        <v>0</v>
      </c>
      <c r="N796" s="1046">
        <v>0</v>
      </c>
      <c r="O796" s="1046">
        <v>0</v>
      </c>
      <c r="P796" s="1046">
        <v>0</v>
      </c>
      <c r="Q796" s="1046">
        <f t="shared" si="171"/>
        <v>0</v>
      </c>
      <c r="R796" s="1047"/>
      <c r="S796" s="1066"/>
      <c r="T796" s="1069" t="s">
        <v>877</v>
      </c>
      <c r="U796" s="1048"/>
      <c r="V796" s="1049">
        <v>0</v>
      </c>
      <c r="W796" s="1050">
        <v>0</v>
      </c>
      <c r="X796" s="1051">
        <v>0</v>
      </c>
      <c r="Y796" s="1067"/>
      <c r="Z796" s="1050"/>
      <c r="AA796" s="1051"/>
      <c r="AB796" s="1049">
        <f>$Q796</f>
        <v>0</v>
      </c>
      <c r="AC796" s="1050">
        <v>0</v>
      </c>
      <c r="AD796" s="1051">
        <f>SUM(AB796:AC796)</f>
        <v>0</v>
      </c>
      <c r="AE796" s="1049"/>
      <c r="AF796" s="1050"/>
      <c r="AG796" s="1051"/>
      <c r="AH796" s="1068"/>
      <c r="AI796" s="1053"/>
      <c r="AJ796" s="1049">
        <f t="shared" si="176"/>
        <v>0</v>
      </c>
    </row>
    <row r="797" spans="1:36" ht="11.25" customHeight="1">
      <c r="A797" s="219">
        <v>18230371</v>
      </c>
      <c r="B797" s="220"/>
      <c r="C797" s="287" t="s">
        <v>369</v>
      </c>
      <c r="D797" s="222">
        <v>0</v>
      </c>
      <c r="E797" s="222">
        <v>0</v>
      </c>
      <c r="F797" s="222">
        <v>0</v>
      </c>
      <c r="G797" s="222">
        <v>0</v>
      </c>
      <c r="H797" s="222">
        <v>0</v>
      </c>
      <c r="I797" s="222">
        <v>0</v>
      </c>
      <c r="J797" s="498">
        <v>0</v>
      </c>
      <c r="K797" s="498">
        <v>0</v>
      </c>
      <c r="L797" s="223">
        <v>0</v>
      </c>
      <c r="M797" s="223">
        <v>0</v>
      </c>
      <c r="N797" s="223">
        <v>0</v>
      </c>
      <c r="O797" s="223">
        <v>0</v>
      </c>
      <c r="P797" s="223">
        <v>0</v>
      </c>
      <c r="Q797" s="223">
        <f t="shared" si="171"/>
        <v>0</v>
      </c>
      <c r="R797" s="351" t="s">
        <v>1141</v>
      </c>
      <c r="S797" s="309"/>
      <c r="T797" s="309">
        <v>23</v>
      </c>
      <c r="U797" s="895"/>
      <c r="V797" s="16">
        <v>0</v>
      </c>
      <c r="W797" s="11">
        <v>0</v>
      </c>
      <c r="X797" s="17">
        <v>0</v>
      </c>
      <c r="Y797" s="10">
        <f>Q797</f>
        <v>0</v>
      </c>
      <c r="Z797" s="11"/>
      <c r="AA797" s="17">
        <f>Q797</f>
        <v>0</v>
      </c>
      <c r="AB797" s="16"/>
      <c r="AC797" s="11">
        <v>0</v>
      </c>
      <c r="AD797" s="17">
        <f t="shared" si="174"/>
        <v>0</v>
      </c>
      <c r="AE797" s="16"/>
      <c r="AF797" s="11"/>
      <c r="AG797" s="17"/>
      <c r="AH797" s="225"/>
      <c r="AI797" s="527"/>
      <c r="AJ797" s="16">
        <f t="shared" si="176"/>
        <v>0</v>
      </c>
    </row>
    <row r="798" spans="1:36" ht="11.25" customHeight="1">
      <c r="A798" s="219">
        <v>18230381</v>
      </c>
      <c r="B798" s="220"/>
      <c r="C798" s="287" t="s">
        <v>408</v>
      </c>
      <c r="D798" s="222">
        <v>0</v>
      </c>
      <c r="E798" s="222">
        <v>0</v>
      </c>
      <c r="F798" s="222">
        <v>0</v>
      </c>
      <c r="G798" s="222">
        <v>0</v>
      </c>
      <c r="H798" s="222">
        <v>0</v>
      </c>
      <c r="I798" s="222">
        <v>0</v>
      </c>
      <c r="J798" s="498">
        <v>0</v>
      </c>
      <c r="K798" s="498">
        <v>0</v>
      </c>
      <c r="L798" s="223">
        <v>0</v>
      </c>
      <c r="M798" s="223">
        <v>0</v>
      </c>
      <c r="N798" s="223">
        <v>0</v>
      </c>
      <c r="O798" s="223">
        <v>0</v>
      </c>
      <c r="P798" s="223">
        <v>0</v>
      </c>
      <c r="Q798" s="293">
        <f t="shared" si="171"/>
        <v>0</v>
      </c>
      <c r="R798" s="351" t="s">
        <v>632</v>
      </c>
      <c r="S798" s="309"/>
      <c r="T798" s="309" t="s">
        <v>877</v>
      </c>
      <c r="U798" s="895"/>
      <c r="V798" s="16">
        <v>0</v>
      </c>
      <c r="W798" s="11">
        <v>0</v>
      </c>
      <c r="X798" s="17">
        <v>0</v>
      </c>
      <c r="Y798" s="10">
        <f>Q798</f>
        <v>0</v>
      </c>
      <c r="Z798" s="11"/>
      <c r="AA798" s="17">
        <f>Q798</f>
        <v>0</v>
      </c>
      <c r="AB798" s="16"/>
      <c r="AC798" s="11">
        <v>0</v>
      </c>
      <c r="AD798" s="17"/>
      <c r="AE798" s="16"/>
      <c r="AF798" s="11"/>
      <c r="AG798" s="17"/>
      <c r="AH798" s="225"/>
      <c r="AI798" s="527"/>
      <c r="AJ798" s="16">
        <f t="shared" si="176"/>
        <v>0</v>
      </c>
    </row>
    <row r="799" spans="1:36" ht="11.25" customHeight="1">
      <c r="A799" s="219">
        <v>18230391</v>
      </c>
      <c r="B799" s="220"/>
      <c r="C799" s="287" t="s">
        <v>409</v>
      </c>
      <c r="D799" s="222">
        <v>0</v>
      </c>
      <c r="E799" s="222">
        <v>0</v>
      </c>
      <c r="F799" s="222">
        <v>0</v>
      </c>
      <c r="G799" s="222">
        <v>0</v>
      </c>
      <c r="H799" s="222">
        <v>0</v>
      </c>
      <c r="I799" s="222">
        <v>0</v>
      </c>
      <c r="J799" s="498">
        <v>0</v>
      </c>
      <c r="K799" s="498">
        <v>0</v>
      </c>
      <c r="L799" s="223">
        <v>0</v>
      </c>
      <c r="M799" s="223">
        <v>0</v>
      </c>
      <c r="N799" s="223">
        <v>0</v>
      </c>
      <c r="O799" s="223">
        <v>0</v>
      </c>
      <c r="P799" s="223">
        <v>0</v>
      </c>
      <c r="Q799" s="223">
        <f t="shared" si="171"/>
        <v>0</v>
      </c>
      <c r="R799" s="351" t="s">
        <v>632</v>
      </c>
      <c r="S799" s="309"/>
      <c r="T799" s="309" t="s">
        <v>877</v>
      </c>
      <c r="U799" s="895"/>
      <c r="V799" s="16">
        <v>0</v>
      </c>
      <c r="W799" s="11">
        <v>0</v>
      </c>
      <c r="X799" s="17">
        <v>0</v>
      </c>
      <c r="Y799" s="10">
        <f>Q799</f>
        <v>0</v>
      </c>
      <c r="Z799" s="11"/>
      <c r="AA799" s="17">
        <f>Q799</f>
        <v>0</v>
      </c>
      <c r="AB799" s="16"/>
      <c r="AC799" s="11">
        <v>0</v>
      </c>
      <c r="AD799" s="17"/>
      <c r="AE799" s="16"/>
      <c r="AF799" s="11"/>
      <c r="AG799" s="17"/>
      <c r="AH799" s="225"/>
      <c r="AI799" s="527"/>
      <c r="AJ799" s="16">
        <f t="shared" si="176"/>
        <v>0</v>
      </c>
    </row>
    <row r="800" spans="1:36" s="1213" customFormat="1" ht="11.25" customHeight="1">
      <c r="A800" s="736">
        <v>18230401</v>
      </c>
      <c r="B800" s="1200"/>
      <c r="C800" s="1201" t="s">
        <v>2461</v>
      </c>
      <c r="D800" s="1202">
        <v>13262.01</v>
      </c>
      <c r="E800" s="1202">
        <v>13262.01</v>
      </c>
      <c r="F800" s="1202">
        <v>13262.01</v>
      </c>
      <c r="G800" s="1202">
        <v>13262.01</v>
      </c>
      <c r="H800" s="1202">
        <v>13262.01</v>
      </c>
      <c r="I800" s="1202">
        <v>13262.01</v>
      </c>
      <c r="J800" s="1203">
        <v>13262.01</v>
      </c>
      <c r="K800" s="1203">
        <v>13262.01</v>
      </c>
      <c r="L800" s="1204">
        <v>13262.01</v>
      </c>
      <c r="M800" s="1204">
        <v>13262.01</v>
      </c>
      <c r="N800" s="1204">
        <v>13262.01</v>
      </c>
      <c r="O800" s="1204">
        <v>13262.01</v>
      </c>
      <c r="P800" s="1204">
        <v>13262.01</v>
      </c>
      <c r="Q800" s="1204">
        <f t="shared" si="171"/>
        <v>13262.01</v>
      </c>
      <c r="R800" s="1205" t="s">
        <v>1205</v>
      </c>
      <c r="S800" s="1206"/>
      <c r="T800" s="1206" t="s">
        <v>877</v>
      </c>
      <c r="U800" s="1207"/>
      <c r="V800" s="1208">
        <v>0</v>
      </c>
      <c r="W800" s="1209">
        <v>0</v>
      </c>
      <c r="X800" s="1210">
        <v>0</v>
      </c>
      <c r="Y800" s="1208">
        <f>Q800</f>
        <v>13262.01</v>
      </c>
      <c r="Z800" s="1209"/>
      <c r="AA800" s="1210">
        <f>Q800</f>
        <v>13262.01</v>
      </c>
      <c r="AB800" s="1208"/>
      <c r="AC800" s="1209">
        <v>0</v>
      </c>
      <c r="AD800" s="1210">
        <f>SUM(AB800:AC800)</f>
        <v>0</v>
      </c>
      <c r="AE800" s="1208"/>
      <c r="AF800" s="1209"/>
      <c r="AG800" s="1210"/>
      <c r="AH800" s="1211"/>
      <c r="AI800" s="1212"/>
      <c r="AJ800" s="1208">
        <f t="shared" si="176"/>
        <v>0</v>
      </c>
    </row>
    <row r="801" spans="1:36" ht="11.25" customHeight="1">
      <c r="A801" s="219">
        <v>18230402</v>
      </c>
      <c r="B801" s="220"/>
      <c r="C801" s="287" t="s">
        <v>1240</v>
      </c>
      <c r="D801" s="222">
        <v>0</v>
      </c>
      <c r="E801" s="222">
        <v>0</v>
      </c>
      <c r="F801" s="222">
        <v>0</v>
      </c>
      <c r="G801" s="222">
        <v>0</v>
      </c>
      <c r="H801" s="222">
        <v>0</v>
      </c>
      <c r="I801" s="222">
        <v>0</v>
      </c>
      <c r="J801" s="498">
        <v>0</v>
      </c>
      <c r="K801" s="498">
        <v>0</v>
      </c>
      <c r="L801" s="223">
        <v>0</v>
      </c>
      <c r="M801" s="223">
        <v>0</v>
      </c>
      <c r="N801" s="223">
        <v>0</v>
      </c>
      <c r="O801" s="223">
        <v>0</v>
      </c>
      <c r="P801" s="223">
        <v>0</v>
      </c>
      <c r="Q801" s="223">
        <f t="shared" si="171"/>
        <v>0</v>
      </c>
      <c r="R801" s="351"/>
      <c r="S801" s="309"/>
      <c r="T801" s="309" t="s">
        <v>1254</v>
      </c>
      <c r="U801" s="895"/>
      <c r="V801" s="16">
        <v>0</v>
      </c>
      <c r="W801" s="11">
        <v>0</v>
      </c>
      <c r="X801" s="17">
        <v>0</v>
      </c>
      <c r="Y801" s="16"/>
      <c r="Z801" s="11"/>
      <c r="AA801" s="17"/>
      <c r="AB801" s="16"/>
      <c r="AC801" s="11"/>
      <c r="AD801" s="17">
        <f t="shared" ref="AD801:AD833" si="179">SUM(AB801:AC801)</f>
        <v>0</v>
      </c>
      <c r="AE801" s="16">
        <f t="shared" ref="AE801:AG802" si="180">$Q801</f>
        <v>0</v>
      </c>
      <c r="AF801" s="11">
        <f t="shared" si="180"/>
        <v>0</v>
      </c>
      <c r="AG801" s="17">
        <f t="shared" si="180"/>
        <v>0</v>
      </c>
      <c r="AH801" s="225"/>
      <c r="AI801" s="527"/>
      <c r="AJ801" s="16">
        <f t="shared" si="176"/>
        <v>0</v>
      </c>
    </row>
    <row r="802" spans="1:36" ht="11.25" customHeight="1">
      <c r="A802" s="219">
        <v>18230422</v>
      </c>
      <c r="B802" s="220"/>
      <c r="C802" s="287" t="s">
        <v>1115</v>
      </c>
      <c r="D802" s="222">
        <v>0</v>
      </c>
      <c r="E802" s="222">
        <v>0</v>
      </c>
      <c r="F802" s="222">
        <v>0</v>
      </c>
      <c r="G802" s="222">
        <v>0</v>
      </c>
      <c r="H802" s="222">
        <v>0</v>
      </c>
      <c r="I802" s="222">
        <v>0</v>
      </c>
      <c r="J802" s="498">
        <v>0</v>
      </c>
      <c r="K802" s="498">
        <v>0</v>
      </c>
      <c r="L802" s="223">
        <v>0</v>
      </c>
      <c r="M802" s="223">
        <v>0</v>
      </c>
      <c r="N802" s="223">
        <v>0</v>
      </c>
      <c r="O802" s="223">
        <v>0</v>
      </c>
      <c r="P802" s="223">
        <v>0</v>
      </c>
      <c r="Q802" s="223">
        <f t="shared" si="171"/>
        <v>0</v>
      </c>
      <c r="R802" s="351"/>
      <c r="S802" s="309"/>
      <c r="T802" s="309" t="s">
        <v>1254</v>
      </c>
      <c r="U802" s="895"/>
      <c r="V802" s="16">
        <v>0</v>
      </c>
      <c r="W802" s="11">
        <v>0</v>
      </c>
      <c r="X802" s="17">
        <v>0</v>
      </c>
      <c r="Y802" s="16"/>
      <c r="Z802" s="11"/>
      <c r="AA802" s="17"/>
      <c r="AB802" s="16"/>
      <c r="AC802" s="11"/>
      <c r="AD802" s="17">
        <f t="shared" si="179"/>
        <v>0</v>
      </c>
      <c r="AE802" s="16">
        <f t="shared" si="180"/>
        <v>0</v>
      </c>
      <c r="AF802" s="11">
        <f t="shared" si="180"/>
        <v>0</v>
      </c>
      <c r="AG802" s="17">
        <f t="shared" si="180"/>
        <v>0</v>
      </c>
      <c r="AH802" s="225"/>
      <c r="AI802" s="527"/>
      <c r="AJ802" s="16">
        <f t="shared" si="176"/>
        <v>0</v>
      </c>
    </row>
    <row r="803" spans="1:36" ht="11.25" customHeight="1">
      <c r="A803" s="219">
        <v>18230432</v>
      </c>
      <c r="B803" s="220"/>
      <c r="C803" s="287" t="s">
        <v>210</v>
      </c>
      <c r="D803" s="222">
        <v>0</v>
      </c>
      <c r="E803" s="222">
        <v>0</v>
      </c>
      <c r="F803" s="222">
        <v>0</v>
      </c>
      <c r="G803" s="222">
        <v>0</v>
      </c>
      <c r="H803" s="222">
        <v>0</v>
      </c>
      <c r="I803" s="222">
        <v>0</v>
      </c>
      <c r="J803" s="498">
        <v>0</v>
      </c>
      <c r="K803" s="498">
        <v>0</v>
      </c>
      <c r="L803" s="223">
        <v>0</v>
      </c>
      <c r="M803" s="223">
        <v>0</v>
      </c>
      <c r="N803" s="223">
        <v>0</v>
      </c>
      <c r="O803" s="223">
        <v>0</v>
      </c>
      <c r="P803" s="223">
        <v>0</v>
      </c>
      <c r="Q803" s="223">
        <f t="shared" si="171"/>
        <v>0</v>
      </c>
      <c r="R803" s="351"/>
      <c r="S803" s="309" t="s">
        <v>606</v>
      </c>
      <c r="T803" s="309" t="s">
        <v>1799</v>
      </c>
      <c r="U803" s="895"/>
      <c r="V803" s="16">
        <v>0</v>
      </c>
      <c r="W803" s="11">
        <v>0</v>
      </c>
      <c r="X803" s="17">
        <v>0</v>
      </c>
      <c r="Y803" s="16"/>
      <c r="Z803" s="11">
        <f>Q803</f>
        <v>0</v>
      </c>
      <c r="AA803" s="17">
        <f>Q803</f>
        <v>0</v>
      </c>
      <c r="AB803" s="16"/>
      <c r="AC803" s="11"/>
      <c r="AD803" s="17">
        <f>SUM(AB803:AC803)</f>
        <v>0</v>
      </c>
      <c r="AE803" s="16"/>
      <c r="AF803" s="11"/>
      <c r="AG803" s="17"/>
      <c r="AH803" s="225"/>
      <c r="AI803" s="527"/>
      <c r="AJ803" s="16">
        <f t="shared" si="176"/>
        <v>0</v>
      </c>
    </row>
    <row r="804" spans="1:36" ht="11.25" customHeight="1">
      <c r="A804" s="219">
        <v>18230442</v>
      </c>
      <c r="B804" s="220"/>
      <c r="C804" s="287" t="s">
        <v>54</v>
      </c>
      <c r="D804" s="222">
        <v>0</v>
      </c>
      <c r="E804" s="222">
        <v>0</v>
      </c>
      <c r="F804" s="222">
        <v>0</v>
      </c>
      <c r="G804" s="222">
        <v>0</v>
      </c>
      <c r="H804" s="222">
        <v>0</v>
      </c>
      <c r="I804" s="222">
        <v>0</v>
      </c>
      <c r="J804" s="498">
        <v>0</v>
      </c>
      <c r="K804" s="498">
        <v>0</v>
      </c>
      <c r="L804" s="223">
        <v>0</v>
      </c>
      <c r="M804" s="223">
        <v>0</v>
      </c>
      <c r="N804" s="223">
        <v>0</v>
      </c>
      <c r="O804" s="223">
        <v>0</v>
      </c>
      <c r="P804" s="223">
        <v>0</v>
      </c>
      <c r="Q804" s="223">
        <f t="shared" si="171"/>
        <v>0</v>
      </c>
      <c r="R804" s="351"/>
      <c r="S804" s="309" t="s">
        <v>606</v>
      </c>
      <c r="T804" s="309" t="s">
        <v>1799</v>
      </c>
      <c r="U804" s="895"/>
      <c r="V804" s="16">
        <v>0</v>
      </c>
      <c r="W804" s="11">
        <v>0</v>
      </c>
      <c r="X804" s="17">
        <v>0</v>
      </c>
      <c r="Y804" s="16"/>
      <c r="Z804" s="11">
        <f>Q804</f>
        <v>0</v>
      </c>
      <c r="AA804" s="17">
        <f>Q804</f>
        <v>0</v>
      </c>
      <c r="AB804" s="16"/>
      <c r="AC804" s="11"/>
      <c r="AD804" s="17">
        <f>SUM(AB804:AC804)</f>
        <v>0</v>
      </c>
      <c r="AE804" s="16"/>
      <c r="AF804" s="11"/>
      <c r="AG804" s="17"/>
      <c r="AH804" s="225"/>
      <c r="AI804" s="527"/>
      <c r="AJ804" s="16">
        <f t="shared" si="176"/>
        <v>0</v>
      </c>
    </row>
    <row r="805" spans="1:36" ht="11.25" customHeight="1">
      <c r="A805" s="219">
        <v>18230461</v>
      </c>
      <c r="B805" s="220"/>
      <c r="C805" s="287" t="s">
        <v>251</v>
      </c>
      <c r="D805" s="222">
        <v>0</v>
      </c>
      <c r="E805" s="222">
        <v>0</v>
      </c>
      <c r="F805" s="222">
        <v>0</v>
      </c>
      <c r="G805" s="222">
        <v>0</v>
      </c>
      <c r="H805" s="222">
        <v>0</v>
      </c>
      <c r="I805" s="222">
        <v>0</v>
      </c>
      <c r="J805" s="498">
        <v>0</v>
      </c>
      <c r="K805" s="498">
        <v>0</v>
      </c>
      <c r="L805" s="223">
        <v>0</v>
      </c>
      <c r="M805" s="223">
        <v>0</v>
      </c>
      <c r="N805" s="223">
        <v>0</v>
      </c>
      <c r="O805" s="223">
        <v>0</v>
      </c>
      <c r="P805" s="223">
        <v>0</v>
      </c>
      <c r="Q805" s="223">
        <f t="shared" si="171"/>
        <v>0</v>
      </c>
      <c r="R805" s="351"/>
      <c r="S805" s="309"/>
      <c r="T805" s="309" t="s">
        <v>877</v>
      </c>
      <c r="U805" s="895"/>
      <c r="V805" s="16">
        <v>0</v>
      </c>
      <c r="W805" s="11">
        <v>0</v>
      </c>
      <c r="X805" s="17">
        <v>0</v>
      </c>
      <c r="Y805" s="16"/>
      <c r="Z805" s="11"/>
      <c r="AA805" s="17"/>
      <c r="AB805" s="16">
        <f>$Q805</f>
        <v>0</v>
      </c>
      <c r="AC805" s="11">
        <v>0</v>
      </c>
      <c r="AD805" s="17">
        <f t="shared" si="179"/>
        <v>0</v>
      </c>
      <c r="AE805" s="16"/>
      <c r="AF805" s="11"/>
      <c r="AG805" s="17"/>
      <c r="AH805" s="225"/>
      <c r="AI805" s="527"/>
      <c r="AJ805" s="16">
        <f t="shared" si="176"/>
        <v>0</v>
      </c>
    </row>
    <row r="806" spans="1:36" ht="11.25" customHeight="1">
      <c r="A806" s="219">
        <v>18230471</v>
      </c>
      <c r="B806" s="220"/>
      <c r="C806" s="287" t="s">
        <v>252</v>
      </c>
      <c r="D806" s="222">
        <v>0</v>
      </c>
      <c r="E806" s="222">
        <v>0</v>
      </c>
      <c r="F806" s="222">
        <v>0</v>
      </c>
      <c r="G806" s="222">
        <v>0</v>
      </c>
      <c r="H806" s="222">
        <v>0</v>
      </c>
      <c r="I806" s="222">
        <v>0</v>
      </c>
      <c r="J806" s="498">
        <v>0</v>
      </c>
      <c r="K806" s="498">
        <v>0</v>
      </c>
      <c r="L806" s="223">
        <v>0</v>
      </c>
      <c r="M806" s="223">
        <v>0</v>
      </c>
      <c r="N806" s="223">
        <v>0</v>
      </c>
      <c r="O806" s="223">
        <v>0</v>
      </c>
      <c r="P806" s="223">
        <v>0</v>
      </c>
      <c r="Q806" s="223">
        <f t="shared" si="171"/>
        <v>0</v>
      </c>
      <c r="R806" s="351"/>
      <c r="S806" s="309"/>
      <c r="T806" s="309"/>
      <c r="U806" s="895"/>
      <c r="V806" s="16">
        <v>0</v>
      </c>
      <c r="W806" s="11">
        <v>0</v>
      </c>
      <c r="X806" s="17">
        <v>0</v>
      </c>
      <c r="Y806" s="16"/>
      <c r="Z806" s="11"/>
      <c r="AA806" s="17"/>
      <c r="AB806" s="16"/>
      <c r="AC806" s="11"/>
      <c r="AD806" s="17">
        <f t="shared" si="179"/>
        <v>0</v>
      </c>
      <c r="AE806" s="16"/>
      <c r="AF806" s="11"/>
      <c r="AG806" s="17"/>
      <c r="AH806" s="229">
        <f>Q806</f>
        <v>0</v>
      </c>
      <c r="AI806" s="527"/>
      <c r="AJ806" s="16">
        <f t="shared" si="176"/>
        <v>0</v>
      </c>
    </row>
    <row r="807" spans="1:36" ht="11.25" customHeight="1">
      <c r="A807" s="219">
        <v>18230621</v>
      </c>
      <c r="B807" s="220"/>
      <c r="C807" s="287" t="s">
        <v>1116</v>
      </c>
      <c r="D807" s="222">
        <v>-38850805.719999999</v>
      </c>
      <c r="E807" s="222">
        <v>-46676178.310000002</v>
      </c>
      <c r="F807" s="222">
        <v>-56395918.210000001</v>
      </c>
      <c r="G807" s="222">
        <v>-67035700.049999997</v>
      </c>
      <c r="H807" s="222">
        <v>-77577597.099999994</v>
      </c>
      <c r="I807" s="222">
        <v>-93264588.030000001</v>
      </c>
      <c r="J807" s="498">
        <v>-95612475.090000004</v>
      </c>
      <c r="K807" s="498">
        <v>-103016026.84</v>
      </c>
      <c r="L807" s="223">
        <v>-16380345.529999999</v>
      </c>
      <c r="M807" s="223">
        <v>-22913655.52</v>
      </c>
      <c r="N807" s="223">
        <v>-29812163</v>
      </c>
      <c r="O807" s="223">
        <v>-36736369.630000003</v>
      </c>
      <c r="P807" s="223">
        <v>-43193331.579999998</v>
      </c>
      <c r="Q807" s="223">
        <f t="shared" si="171"/>
        <v>-57203590.496666662</v>
      </c>
      <c r="R807" s="351"/>
      <c r="S807" s="309"/>
      <c r="T807" s="309" t="s">
        <v>1254</v>
      </c>
      <c r="U807" s="895"/>
      <c r="V807" s="16">
        <v>0</v>
      </c>
      <c r="W807" s="11">
        <v>0</v>
      </c>
      <c r="X807" s="17">
        <v>0</v>
      </c>
      <c r="Y807" s="16"/>
      <c r="Z807" s="11"/>
      <c r="AA807" s="17"/>
      <c r="AB807" s="16"/>
      <c r="AC807" s="11"/>
      <c r="AD807" s="17">
        <f t="shared" si="179"/>
        <v>0</v>
      </c>
      <c r="AE807" s="16">
        <f t="shared" ref="AE807:AG808" si="181">$Q807</f>
        <v>-57203590.496666662</v>
      </c>
      <c r="AF807" s="11">
        <f t="shared" si="181"/>
        <v>-57203590.496666662</v>
      </c>
      <c r="AG807" s="17">
        <f t="shared" si="181"/>
        <v>-57203590.496666662</v>
      </c>
      <c r="AH807" s="225"/>
      <c r="AI807" s="527"/>
      <c r="AJ807" s="16">
        <f t="shared" si="176"/>
        <v>0</v>
      </c>
    </row>
    <row r="808" spans="1:36" ht="11.25" customHeight="1">
      <c r="A808" s="219">
        <v>18230631</v>
      </c>
      <c r="B808" s="220"/>
      <c r="C808" s="287" t="s">
        <v>1117</v>
      </c>
      <c r="D808" s="222">
        <v>70000128.870000005</v>
      </c>
      <c r="E808" s="222">
        <v>69338822.159999996</v>
      </c>
      <c r="F808" s="222">
        <v>71909595.430000007</v>
      </c>
      <c r="G808" s="222">
        <v>71485314.980000004</v>
      </c>
      <c r="H808" s="222">
        <v>71119508.900000006</v>
      </c>
      <c r="I808" s="222">
        <v>70097666.950000003</v>
      </c>
      <c r="J808" s="498">
        <v>70193099.359999999</v>
      </c>
      <c r="K808" s="498">
        <v>69664927.510000005</v>
      </c>
      <c r="L808" s="223">
        <v>69852577.170000002</v>
      </c>
      <c r="M808" s="223">
        <v>69437160.579999998</v>
      </c>
      <c r="N808" s="223">
        <v>68901326.400000006</v>
      </c>
      <c r="O808" s="223">
        <v>68721470.900000006</v>
      </c>
      <c r="P808" s="223">
        <v>68624721.790000007</v>
      </c>
      <c r="Q808" s="223">
        <f t="shared" si="171"/>
        <v>70002824.639166668</v>
      </c>
      <c r="R808" s="351"/>
      <c r="S808" s="309"/>
      <c r="T808" s="309" t="s">
        <v>1254</v>
      </c>
      <c r="U808" s="895"/>
      <c r="V808" s="16">
        <v>0</v>
      </c>
      <c r="W808" s="11">
        <v>0</v>
      </c>
      <c r="X808" s="17">
        <v>0</v>
      </c>
      <c r="Y808" s="16"/>
      <c r="Z808" s="11"/>
      <c r="AA808" s="17"/>
      <c r="AB808" s="16"/>
      <c r="AC808" s="11"/>
      <c r="AD808" s="17">
        <f t="shared" si="179"/>
        <v>0</v>
      </c>
      <c r="AE808" s="16">
        <f t="shared" si="181"/>
        <v>70002824.639166668</v>
      </c>
      <c r="AF808" s="11">
        <f t="shared" si="181"/>
        <v>70002824.639166668</v>
      </c>
      <c r="AG808" s="17">
        <f t="shared" si="181"/>
        <v>70002824.639166668</v>
      </c>
      <c r="AH808" s="225"/>
      <c r="AI808" s="527"/>
      <c r="AJ808" s="16">
        <f t="shared" si="176"/>
        <v>0</v>
      </c>
    </row>
    <row r="809" spans="1:36" s="1213" customFormat="1" ht="11.25" customHeight="1">
      <c r="A809" s="736">
        <v>18230641</v>
      </c>
      <c r="B809" s="1200"/>
      <c r="C809" s="1201" t="s">
        <v>924</v>
      </c>
      <c r="D809" s="1202">
        <v>0</v>
      </c>
      <c r="E809" s="1202">
        <v>0</v>
      </c>
      <c r="F809" s="1202">
        <v>0</v>
      </c>
      <c r="G809" s="1202">
        <v>0</v>
      </c>
      <c r="H809" s="1202">
        <v>0</v>
      </c>
      <c r="I809" s="1202">
        <v>0</v>
      </c>
      <c r="J809" s="1203">
        <v>0</v>
      </c>
      <c r="K809" s="1203">
        <v>0</v>
      </c>
      <c r="L809" s="1204">
        <v>0</v>
      </c>
      <c r="M809" s="1204">
        <v>0</v>
      </c>
      <c r="N809" s="1204">
        <v>0</v>
      </c>
      <c r="O809" s="1204">
        <v>0</v>
      </c>
      <c r="P809" s="1204">
        <v>0</v>
      </c>
      <c r="Q809" s="1204">
        <f t="shared" si="171"/>
        <v>0</v>
      </c>
      <c r="R809" s="1205" t="s">
        <v>1205</v>
      </c>
      <c r="S809" s="1206"/>
      <c r="T809" s="1206">
        <v>23</v>
      </c>
      <c r="U809" s="1207"/>
      <c r="V809" s="1208">
        <v>0</v>
      </c>
      <c r="W809" s="1209">
        <v>0</v>
      </c>
      <c r="X809" s="1210">
        <v>0</v>
      </c>
      <c r="Y809" s="1208">
        <f>Q809</f>
        <v>0</v>
      </c>
      <c r="Z809" s="1209"/>
      <c r="AA809" s="1210">
        <f>Q809</f>
        <v>0</v>
      </c>
      <c r="AB809" s="1208">
        <f>Q809</f>
        <v>0</v>
      </c>
      <c r="AC809" s="1209">
        <v>0</v>
      </c>
      <c r="AD809" s="1210">
        <f t="shared" si="179"/>
        <v>0</v>
      </c>
      <c r="AE809" s="1208"/>
      <c r="AF809" s="1209"/>
      <c r="AG809" s="1210"/>
      <c r="AH809" s="1211"/>
      <c r="AI809" s="1212"/>
      <c r="AJ809" s="1208">
        <f t="shared" si="176"/>
        <v>0</v>
      </c>
    </row>
    <row r="810" spans="1:36" s="1213" customFormat="1" ht="11.25" customHeight="1">
      <c r="A810" s="736">
        <v>18230691</v>
      </c>
      <c r="B810" s="1200"/>
      <c r="C810" s="1201" t="s">
        <v>1028</v>
      </c>
      <c r="D810" s="1202">
        <v>-474402.14</v>
      </c>
      <c r="E810" s="1202">
        <v>-474402.14</v>
      </c>
      <c r="F810" s="1202">
        <v>-474402.14</v>
      </c>
      <c r="G810" s="1202">
        <v>-474402.14</v>
      </c>
      <c r="H810" s="1202">
        <v>-474402.14</v>
      </c>
      <c r="I810" s="1202">
        <v>-474402.14</v>
      </c>
      <c r="J810" s="1203">
        <v>-474402.14</v>
      </c>
      <c r="K810" s="1203">
        <v>-474402.14</v>
      </c>
      <c r="L810" s="1204">
        <v>-474402.14</v>
      </c>
      <c r="M810" s="1204">
        <v>-474402.14</v>
      </c>
      <c r="N810" s="1204">
        <v>-474402.14</v>
      </c>
      <c r="O810" s="1204">
        <v>-474402.14</v>
      </c>
      <c r="P810" s="1204">
        <v>-474402.14</v>
      </c>
      <c r="Q810" s="1204">
        <f t="shared" si="171"/>
        <v>-474402.13999999996</v>
      </c>
      <c r="R810" s="1205" t="s">
        <v>1205</v>
      </c>
      <c r="S810" s="1206"/>
      <c r="T810" s="1206">
        <v>23</v>
      </c>
      <c r="U810" s="1207"/>
      <c r="V810" s="1208">
        <v>0</v>
      </c>
      <c r="W810" s="1209">
        <v>0</v>
      </c>
      <c r="X810" s="1210">
        <v>0</v>
      </c>
      <c r="Y810" s="1208">
        <f>Q810</f>
        <v>-474402.13999999996</v>
      </c>
      <c r="Z810" s="1209"/>
      <c r="AA810" s="1210">
        <f>Q810</f>
        <v>-474402.13999999996</v>
      </c>
      <c r="AB810" s="1208"/>
      <c r="AC810" s="1209">
        <v>0</v>
      </c>
      <c r="AD810" s="1210">
        <f t="shared" si="179"/>
        <v>0</v>
      </c>
      <c r="AE810" s="1208"/>
      <c r="AF810" s="1209"/>
      <c r="AG810" s="1210"/>
      <c r="AH810" s="1211"/>
      <c r="AI810" s="1212"/>
      <c r="AJ810" s="1208">
        <f t="shared" si="176"/>
        <v>0</v>
      </c>
    </row>
    <row r="811" spans="1:36" ht="11.25" customHeight="1">
      <c r="A811" s="219">
        <v>18230711</v>
      </c>
      <c r="B811" s="220"/>
      <c r="C811" s="287" t="s">
        <v>1037</v>
      </c>
      <c r="D811" s="222">
        <v>29551324</v>
      </c>
      <c r="E811" s="222">
        <v>29551324</v>
      </c>
      <c r="F811" s="222">
        <v>0</v>
      </c>
      <c r="G811" s="222">
        <v>0</v>
      </c>
      <c r="H811" s="222">
        <v>0</v>
      </c>
      <c r="I811" s="222">
        <v>0</v>
      </c>
      <c r="J811" s="498">
        <v>0</v>
      </c>
      <c r="K811" s="498">
        <v>0</v>
      </c>
      <c r="L811" s="223">
        <v>0</v>
      </c>
      <c r="M811" s="223">
        <v>0</v>
      </c>
      <c r="N811" s="223">
        <v>0</v>
      </c>
      <c r="O811" s="223">
        <v>0</v>
      </c>
      <c r="P811" s="223">
        <v>0</v>
      </c>
      <c r="Q811" s="223">
        <f t="shared" si="171"/>
        <v>3693915.5</v>
      </c>
      <c r="R811" s="351"/>
      <c r="S811" s="309"/>
      <c r="T811" s="309" t="s">
        <v>1254</v>
      </c>
      <c r="U811" s="895"/>
      <c r="V811" s="16">
        <v>0</v>
      </c>
      <c r="W811" s="11">
        <v>0</v>
      </c>
      <c r="X811" s="17">
        <v>0</v>
      </c>
      <c r="Y811" s="16"/>
      <c r="Z811" s="11"/>
      <c r="AA811" s="17"/>
      <c r="AB811" s="16"/>
      <c r="AC811" s="11"/>
      <c r="AD811" s="17">
        <f t="shared" si="179"/>
        <v>0</v>
      </c>
      <c r="AE811" s="16">
        <f t="shared" ref="AE811:AG818" si="182">$Q811</f>
        <v>3693915.5</v>
      </c>
      <c r="AF811" s="11">
        <f t="shared" si="182"/>
        <v>3693915.5</v>
      </c>
      <c r="AG811" s="17">
        <f t="shared" si="182"/>
        <v>3693915.5</v>
      </c>
      <c r="AH811" s="225"/>
      <c r="AI811" s="527"/>
      <c r="AJ811" s="16">
        <f t="shared" si="176"/>
        <v>0</v>
      </c>
    </row>
    <row r="812" spans="1:36" ht="11.25" customHeight="1">
      <c r="A812" s="219">
        <v>18230721</v>
      </c>
      <c r="B812" s="220"/>
      <c r="C812" s="287" t="s">
        <v>1038</v>
      </c>
      <c r="D812" s="222">
        <v>-29551324</v>
      </c>
      <c r="E812" s="222">
        <v>-29551324</v>
      </c>
      <c r="F812" s="222">
        <v>0</v>
      </c>
      <c r="G812" s="222">
        <v>0</v>
      </c>
      <c r="H812" s="222">
        <v>0</v>
      </c>
      <c r="I812" s="222">
        <v>0</v>
      </c>
      <c r="J812" s="498">
        <v>0</v>
      </c>
      <c r="K812" s="498">
        <v>0</v>
      </c>
      <c r="L812" s="223">
        <v>0</v>
      </c>
      <c r="M812" s="223">
        <v>0</v>
      </c>
      <c r="N812" s="223">
        <v>0</v>
      </c>
      <c r="O812" s="223">
        <v>0</v>
      </c>
      <c r="P812" s="223">
        <v>0</v>
      </c>
      <c r="Q812" s="223">
        <f t="shared" si="171"/>
        <v>-3693915.5</v>
      </c>
      <c r="R812" s="351"/>
      <c r="S812" s="309"/>
      <c r="T812" s="309" t="s">
        <v>1254</v>
      </c>
      <c r="U812" s="895"/>
      <c r="V812" s="16">
        <v>0</v>
      </c>
      <c r="W812" s="11">
        <v>0</v>
      </c>
      <c r="X812" s="17">
        <v>0</v>
      </c>
      <c r="Y812" s="16"/>
      <c r="Z812" s="11"/>
      <c r="AA812" s="17"/>
      <c r="AB812" s="16"/>
      <c r="AC812" s="11"/>
      <c r="AD812" s="17">
        <f t="shared" si="179"/>
        <v>0</v>
      </c>
      <c r="AE812" s="16">
        <f t="shared" si="182"/>
        <v>-3693915.5</v>
      </c>
      <c r="AF812" s="11">
        <f t="shared" si="182"/>
        <v>-3693915.5</v>
      </c>
      <c r="AG812" s="17">
        <f t="shared" si="182"/>
        <v>-3693915.5</v>
      </c>
      <c r="AH812" s="225"/>
      <c r="AI812" s="527"/>
      <c r="AJ812" s="16">
        <f t="shared" si="176"/>
        <v>0</v>
      </c>
    </row>
    <row r="813" spans="1:36" ht="11.25" customHeight="1">
      <c r="A813" s="252">
        <v>18230731</v>
      </c>
      <c r="B813" s="220"/>
      <c r="C813" s="431" t="s">
        <v>1842</v>
      </c>
      <c r="D813" s="222">
        <v>9957561</v>
      </c>
      <c r="E813" s="222">
        <v>9957561</v>
      </c>
      <c r="F813" s="222">
        <v>0</v>
      </c>
      <c r="G813" s="222">
        <v>0</v>
      </c>
      <c r="H813" s="222">
        <v>0</v>
      </c>
      <c r="I813" s="222">
        <v>0</v>
      </c>
      <c r="J813" s="498">
        <v>0</v>
      </c>
      <c r="K813" s="498">
        <v>0</v>
      </c>
      <c r="L813" s="223">
        <v>0</v>
      </c>
      <c r="M813" s="223">
        <v>0</v>
      </c>
      <c r="N813" s="223">
        <v>0</v>
      </c>
      <c r="O813" s="223">
        <v>0</v>
      </c>
      <c r="P813" s="223">
        <v>0</v>
      </c>
      <c r="Q813" s="223">
        <f t="shared" si="171"/>
        <v>1244695.125</v>
      </c>
      <c r="R813" s="351"/>
      <c r="S813" s="309"/>
      <c r="T813" s="309" t="s">
        <v>1254</v>
      </c>
      <c r="U813" s="895"/>
      <c r="V813" s="16">
        <v>0</v>
      </c>
      <c r="W813" s="11">
        <v>0</v>
      </c>
      <c r="X813" s="17">
        <v>0</v>
      </c>
      <c r="Y813" s="16"/>
      <c r="Z813" s="11"/>
      <c r="AA813" s="17"/>
      <c r="AB813" s="16"/>
      <c r="AC813" s="11"/>
      <c r="AD813" s="17">
        <f t="shared" si="179"/>
        <v>0</v>
      </c>
      <c r="AE813" s="16">
        <f t="shared" si="182"/>
        <v>1244695.125</v>
      </c>
      <c r="AF813" s="11">
        <f t="shared" si="182"/>
        <v>1244695.125</v>
      </c>
      <c r="AG813" s="17">
        <f t="shared" si="182"/>
        <v>1244695.125</v>
      </c>
      <c r="AH813" s="225"/>
      <c r="AI813" s="527"/>
      <c r="AJ813" s="16">
        <f t="shared" si="176"/>
        <v>0</v>
      </c>
    </row>
    <row r="814" spans="1:36" ht="11.25" customHeight="1">
      <c r="A814" s="219">
        <v>18230741</v>
      </c>
      <c r="B814" s="220"/>
      <c r="C814" s="287" t="s">
        <v>254</v>
      </c>
      <c r="D814" s="222">
        <v>-9957561</v>
      </c>
      <c r="E814" s="222">
        <v>-9957561</v>
      </c>
      <c r="F814" s="222">
        <v>0</v>
      </c>
      <c r="G814" s="222">
        <v>0</v>
      </c>
      <c r="H814" s="222">
        <v>0</v>
      </c>
      <c r="I814" s="222">
        <v>0</v>
      </c>
      <c r="J814" s="498">
        <v>0</v>
      </c>
      <c r="K814" s="498">
        <v>0</v>
      </c>
      <c r="L814" s="223">
        <v>0</v>
      </c>
      <c r="M814" s="223">
        <v>0</v>
      </c>
      <c r="N814" s="223">
        <v>0</v>
      </c>
      <c r="O814" s="223">
        <v>0</v>
      </c>
      <c r="P814" s="223">
        <v>0</v>
      </c>
      <c r="Q814" s="223">
        <f t="shared" si="171"/>
        <v>-1244695.125</v>
      </c>
      <c r="R814" s="351"/>
      <c r="S814" s="309"/>
      <c r="T814" s="309" t="s">
        <v>1254</v>
      </c>
      <c r="U814" s="895"/>
      <c r="V814" s="16">
        <v>0</v>
      </c>
      <c r="W814" s="11">
        <v>0</v>
      </c>
      <c r="X814" s="17">
        <v>0</v>
      </c>
      <c r="Y814" s="16"/>
      <c r="Z814" s="11"/>
      <c r="AA814" s="17"/>
      <c r="AB814" s="16"/>
      <c r="AC814" s="11"/>
      <c r="AD814" s="17">
        <f t="shared" si="179"/>
        <v>0</v>
      </c>
      <c r="AE814" s="16">
        <f t="shared" si="182"/>
        <v>-1244695.125</v>
      </c>
      <c r="AF814" s="11">
        <f t="shared" si="182"/>
        <v>-1244695.125</v>
      </c>
      <c r="AG814" s="17">
        <f t="shared" si="182"/>
        <v>-1244695.125</v>
      </c>
      <c r="AH814" s="225"/>
      <c r="AI814" s="527"/>
      <c r="AJ814" s="16">
        <f t="shared" si="176"/>
        <v>0</v>
      </c>
    </row>
    <row r="815" spans="1:36" ht="11.25" customHeight="1">
      <c r="A815" s="219">
        <v>18230751</v>
      </c>
      <c r="B815" s="220"/>
      <c r="C815" s="287" t="s">
        <v>300</v>
      </c>
      <c r="D815" s="222">
        <v>-12375488</v>
      </c>
      <c r="E815" s="222">
        <v>-12375488</v>
      </c>
      <c r="F815" s="222">
        <v>0</v>
      </c>
      <c r="G815" s="222">
        <v>0</v>
      </c>
      <c r="H815" s="222">
        <v>0</v>
      </c>
      <c r="I815" s="222">
        <v>0</v>
      </c>
      <c r="J815" s="498">
        <v>0</v>
      </c>
      <c r="K815" s="498">
        <v>0</v>
      </c>
      <c r="L815" s="223">
        <v>0</v>
      </c>
      <c r="M815" s="223">
        <v>0</v>
      </c>
      <c r="N815" s="223">
        <v>0</v>
      </c>
      <c r="O815" s="223">
        <v>0</v>
      </c>
      <c r="P815" s="223">
        <v>0</v>
      </c>
      <c r="Q815" s="223">
        <f t="shared" si="171"/>
        <v>-1546936</v>
      </c>
      <c r="R815" s="351"/>
      <c r="S815" s="309"/>
      <c r="T815" s="309" t="s">
        <v>1254</v>
      </c>
      <c r="U815" s="895"/>
      <c r="V815" s="16">
        <v>0</v>
      </c>
      <c r="W815" s="11">
        <v>0</v>
      </c>
      <c r="X815" s="17">
        <v>0</v>
      </c>
      <c r="Y815" s="16"/>
      <c r="Z815" s="11"/>
      <c r="AA815" s="17"/>
      <c r="AB815" s="16"/>
      <c r="AC815" s="11"/>
      <c r="AD815" s="17">
        <f t="shared" si="179"/>
        <v>0</v>
      </c>
      <c r="AE815" s="16">
        <f t="shared" si="182"/>
        <v>-1546936</v>
      </c>
      <c r="AF815" s="11">
        <f t="shared" si="182"/>
        <v>-1546936</v>
      </c>
      <c r="AG815" s="17">
        <f t="shared" si="182"/>
        <v>-1546936</v>
      </c>
      <c r="AH815" s="225"/>
      <c r="AI815" s="527"/>
      <c r="AJ815" s="16">
        <f t="shared" si="176"/>
        <v>0</v>
      </c>
    </row>
    <row r="816" spans="1:36" ht="11.25" customHeight="1">
      <c r="A816" s="219">
        <v>18230761</v>
      </c>
      <c r="B816" s="220"/>
      <c r="C816" s="287" t="s">
        <v>301</v>
      </c>
      <c r="D816" s="222">
        <v>12375488</v>
      </c>
      <c r="E816" s="222">
        <v>12375488</v>
      </c>
      <c r="F816" s="222">
        <v>0</v>
      </c>
      <c r="G816" s="222">
        <v>0</v>
      </c>
      <c r="H816" s="222">
        <v>0</v>
      </c>
      <c r="I816" s="222">
        <v>0</v>
      </c>
      <c r="J816" s="498">
        <v>0</v>
      </c>
      <c r="K816" s="498">
        <v>0</v>
      </c>
      <c r="L816" s="223">
        <v>0</v>
      </c>
      <c r="M816" s="223">
        <v>0</v>
      </c>
      <c r="N816" s="223">
        <v>0</v>
      </c>
      <c r="O816" s="223">
        <v>0</v>
      </c>
      <c r="P816" s="223">
        <v>0</v>
      </c>
      <c r="Q816" s="223">
        <f t="shared" si="171"/>
        <v>1546936</v>
      </c>
      <c r="R816" s="351"/>
      <c r="S816" s="309"/>
      <c r="T816" s="309" t="s">
        <v>1254</v>
      </c>
      <c r="U816" s="895"/>
      <c r="V816" s="16">
        <v>0</v>
      </c>
      <c r="W816" s="11">
        <v>0</v>
      </c>
      <c r="X816" s="17">
        <v>0</v>
      </c>
      <c r="Y816" s="16"/>
      <c r="Z816" s="11"/>
      <c r="AA816" s="17"/>
      <c r="AB816" s="16"/>
      <c r="AC816" s="11"/>
      <c r="AD816" s="17">
        <f t="shared" si="179"/>
        <v>0</v>
      </c>
      <c r="AE816" s="16">
        <f t="shared" si="182"/>
        <v>1546936</v>
      </c>
      <c r="AF816" s="11">
        <f t="shared" si="182"/>
        <v>1546936</v>
      </c>
      <c r="AG816" s="17">
        <f t="shared" si="182"/>
        <v>1546936</v>
      </c>
      <c r="AH816" s="225"/>
      <c r="AI816" s="527"/>
      <c r="AJ816" s="16">
        <f t="shared" si="176"/>
        <v>0</v>
      </c>
    </row>
    <row r="817" spans="1:154" ht="11.25" customHeight="1">
      <c r="A817" s="219">
        <v>18230771</v>
      </c>
      <c r="B817" s="220"/>
      <c r="C817" s="287" t="s">
        <v>925</v>
      </c>
      <c r="D817" s="222">
        <v>15541758</v>
      </c>
      <c r="E817" s="222">
        <v>18313822</v>
      </c>
      <c r="F817" s="222">
        <v>14842949</v>
      </c>
      <c r="G817" s="222">
        <v>9464961</v>
      </c>
      <c r="H817" s="222">
        <v>1308507</v>
      </c>
      <c r="I817" s="222">
        <v>-1826934</v>
      </c>
      <c r="J817" s="498">
        <v>-2323319</v>
      </c>
      <c r="K817" s="498">
        <v>4928192</v>
      </c>
      <c r="L817" s="223">
        <v>8499761</v>
      </c>
      <c r="M817" s="223">
        <v>12521276</v>
      </c>
      <c r="N817" s="223">
        <v>7797869</v>
      </c>
      <c r="O817" s="223">
        <v>5020848</v>
      </c>
      <c r="P817" s="223">
        <v>8375330</v>
      </c>
      <c r="Q817" s="223">
        <f t="shared" si="171"/>
        <v>7542206.333333333</v>
      </c>
      <c r="R817" s="351"/>
      <c r="S817" s="309"/>
      <c r="T817" s="309" t="s">
        <v>1254</v>
      </c>
      <c r="U817" s="895"/>
      <c r="V817" s="16">
        <v>0</v>
      </c>
      <c r="W817" s="11">
        <v>0</v>
      </c>
      <c r="X817" s="17">
        <v>0</v>
      </c>
      <c r="Y817" s="16"/>
      <c r="Z817" s="11"/>
      <c r="AA817" s="17"/>
      <c r="AB817" s="16"/>
      <c r="AC817" s="11"/>
      <c r="AD817" s="17">
        <f t="shared" si="179"/>
        <v>0</v>
      </c>
      <c r="AE817" s="16">
        <f t="shared" si="182"/>
        <v>7542206.333333333</v>
      </c>
      <c r="AF817" s="11">
        <f t="shared" si="182"/>
        <v>7542206.333333333</v>
      </c>
      <c r="AG817" s="17">
        <f t="shared" si="182"/>
        <v>7542206.333333333</v>
      </c>
      <c r="AH817" s="225"/>
      <c r="AI817" s="527"/>
      <c r="AJ817" s="16">
        <f t="shared" si="176"/>
        <v>0</v>
      </c>
    </row>
    <row r="818" spans="1:154" ht="11.25" customHeight="1">
      <c r="A818" s="219">
        <v>18230781</v>
      </c>
      <c r="B818" s="220"/>
      <c r="C818" s="287" t="s">
        <v>834</v>
      </c>
      <c r="D818" s="222">
        <v>-15541758</v>
      </c>
      <c r="E818" s="222">
        <v>-18313822</v>
      </c>
      <c r="F818" s="222">
        <v>-14842949</v>
      </c>
      <c r="G818" s="222">
        <v>-9464961</v>
      </c>
      <c r="H818" s="222">
        <v>-1308507</v>
      </c>
      <c r="I818" s="222">
        <v>1826934</v>
      </c>
      <c r="J818" s="498">
        <v>2323319</v>
      </c>
      <c r="K818" s="498">
        <v>-4928192</v>
      </c>
      <c r="L818" s="223">
        <v>-8499761</v>
      </c>
      <c r="M818" s="223">
        <v>-12521276</v>
      </c>
      <c r="N818" s="223">
        <v>-7797869</v>
      </c>
      <c r="O818" s="223">
        <v>-5020848</v>
      </c>
      <c r="P818" s="223">
        <v>-8375330</v>
      </c>
      <c r="Q818" s="223">
        <f t="shared" si="171"/>
        <v>-7542206.333333333</v>
      </c>
      <c r="R818" s="351"/>
      <c r="S818" s="309"/>
      <c r="T818" s="309" t="s">
        <v>1254</v>
      </c>
      <c r="U818" s="895"/>
      <c r="V818" s="16">
        <v>0</v>
      </c>
      <c r="W818" s="11">
        <v>0</v>
      </c>
      <c r="X818" s="17">
        <v>0</v>
      </c>
      <c r="Y818" s="16"/>
      <c r="Z818" s="11"/>
      <c r="AA818" s="17"/>
      <c r="AB818" s="16"/>
      <c r="AC818" s="11"/>
      <c r="AD818" s="17">
        <f t="shared" si="179"/>
        <v>0</v>
      </c>
      <c r="AE818" s="16">
        <f t="shared" si="182"/>
        <v>-7542206.333333333</v>
      </c>
      <c r="AF818" s="11">
        <f t="shared" si="182"/>
        <v>-7542206.333333333</v>
      </c>
      <c r="AG818" s="17">
        <f t="shared" si="182"/>
        <v>-7542206.333333333</v>
      </c>
      <c r="AH818" s="225"/>
      <c r="AI818" s="527"/>
      <c r="AJ818" s="16">
        <f t="shared" si="176"/>
        <v>0</v>
      </c>
    </row>
    <row r="819" spans="1:154" ht="11.25" customHeight="1">
      <c r="A819" s="219">
        <v>18230791</v>
      </c>
      <c r="B819" s="220"/>
      <c r="C819" s="287" t="s">
        <v>406</v>
      </c>
      <c r="D819" s="222">
        <v>3858376</v>
      </c>
      <c r="E819" s="222">
        <v>3858376</v>
      </c>
      <c r="F819" s="222">
        <v>3858376</v>
      </c>
      <c r="G819" s="222">
        <v>3858376</v>
      </c>
      <c r="H819" s="222">
        <v>3858376</v>
      </c>
      <c r="I819" s="222">
        <v>3858376</v>
      </c>
      <c r="J819" s="498">
        <v>3858376</v>
      </c>
      <c r="K819" s="498">
        <v>3858376</v>
      </c>
      <c r="L819" s="223">
        <v>3858376</v>
      </c>
      <c r="M819" s="223">
        <v>3858376</v>
      </c>
      <c r="N819" s="223">
        <v>3858376</v>
      </c>
      <c r="O819" s="223">
        <v>3533098</v>
      </c>
      <c r="P819" s="223">
        <v>3533098</v>
      </c>
      <c r="Q819" s="223">
        <f t="shared" si="171"/>
        <v>3817716.25</v>
      </c>
      <c r="R819" s="351"/>
      <c r="S819" s="309"/>
      <c r="T819" s="309">
        <v>23</v>
      </c>
      <c r="U819" s="895"/>
      <c r="V819" s="16">
        <v>0</v>
      </c>
      <c r="W819" s="11">
        <v>0</v>
      </c>
      <c r="X819" s="17">
        <v>0</v>
      </c>
      <c r="Y819" s="16"/>
      <c r="Z819" s="11"/>
      <c r="AA819" s="17"/>
      <c r="AB819" s="16">
        <f>$Q819</f>
        <v>3817716.25</v>
      </c>
      <c r="AC819" s="11"/>
      <c r="AD819" s="17">
        <f t="shared" si="179"/>
        <v>3817716.25</v>
      </c>
      <c r="AE819" s="16"/>
      <c r="AF819" s="11"/>
      <c r="AG819" s="17"/>
      <c r="AH819" s="225"/>
      <c r="AI819" s="527"/>
      <c r="AJ819" s="16">
        <f t="shared" si="176"/>
        <v>0</v>
      </c>
    </row>
    <row r="820" spans="1:154" ht="11.25" customHeight="1">
      <c r="A820" s="219">
        <v>18230801</v>
      </c>
      <c r="B820" s="220"/>
      <c r="C820" s="287" t="s">
        <v>1962</v>
      </c>
      <c r="D820" s="222">
        <v>0</v>
      </c>
      <c r="E820" s="222">
        <v>0</v>
      </c>
      <c r="F820" s="222">
        <v>0</v>
      </c>
      <c r="G820" s="222">
        <v>0</v>
      </c>
      <c r="H820" s="222">
        <v>0</v>
      </c>
      <c r="I820" s="222">
        <v>0</v>
      </c>
      <c r="J820" s="498">
        <v>0</v>
      </c>
      <c r="K820" s="498">
        <v>0</v>
      </c>
      <c r="L820" s="223">
        <v>0</v>
      </c>
      <c r="M820" s="223">
        <v>0</v>
      </c>
      <c r="N820" s="223">
        <v>0</v>
      </c>
      <c r="O820" s="223">
        <v>0</v>
      </c>
      <c r="P820" s="223">
        <v>0</v>
      </c>
      <c r="Q820" s="223">
        <f t="shared" si="171"/>
        <v>0</v>
      </c>
      <c r="R820" s="351"/>
      <c r="S820" s="309"/>
      <c r="T820" s="309">
        <v>23</v>
      </c>
      <c r="U820" s="895"/>
      <c r="V820" s="16">
        <v>0</v>
      </c>
      <c r="W820" s="11">
        <v>0</v>
      </c>
      <c r="X820" s="17">
        <v>0</v>
      </c>
      <c r="Y820" s="16"/>
      <c r="Z820" s="11"/>
      <c r="AA820" s="17"/>
      <c r="AB820" s="16">
        <f>$Q820</f>
        <v>0</v>
      </c>
      <c r="AC820" s="11"/>
      <c r="AD820" s="17">
        <f t="shared" si="179"/>
        <v>0</v>
      </c>
      <c r="AE820" s="16"/>
      <c r="AF820" s="11"/>
      <c r="AG820" s="17"/>
      <c r="AH820" s="225"/>
      <c r="AI820" s="527"/>
      <c r="AJ820" s="16">
        <f t="shared" si="176"/>
        <v>0</v>
      </c>
    </row>
    <row r="821" spans="1:154" ht="11.25" customHeight="1">
      <c r="A821" s="219">
        <v>18230811</v>
      </c>
      <c r="B821" s="220"/>
      <c r="C821" s="287" t="s">
        <v>1671</v>
      </c>
      <c r="D821" s="222">
        <v>-671033</v>
      </c>
      <c r="E821" s="222">
        <v>-671033</v>
      </c>
      <c r="F821" s="222">
        <v>0</v>
      </c>
      <c r="G821" s="222">
        <v>0</v>
      </c>
      <c r="H821" s="222">
        <v>0</v>
      </c>
      <c r="I821" s="222">
        <v>0</v>
      </c>
      <c r="J821" s="498">
        <v>0</v>
      </c>
      <c r="K821" s="498">
        <v>0</v>
      </c>
      <c r="L821" s="223">
        <v>0</v>
      </c>
      <c r="M821" s="223">
        <v>0</v>
      </c>
      <c r="N821" s="223">
        <v>0</v>
      </c>
      <c r="O821" s="223">
        <v>0</v>
      </c>
      <c r="P821" s="223">
        <v>0</v>
      </c>
      <c r="Q821" s="223">
        <f t="shared" si="171"/>
        <v>-83879.125</v>
      </c>
      <c r="R821" s="351"/>
      <c r="S821" s="309"/>
      <c r="T821" s="309" t="s">
        <v>1254</v>
      </c>
      <c r="U821" s="895"/>
      <c r="V821" s="16">
        <v>0</v>
      </c>
      <c r="W821" s="11">
        <v>0</v>
      </c>
      <c r="X821" s="17">
        <v>0</v>
      </c>
      <c r="Y821" s="16"/>
      <c r="Z821" s="11"/>
      <c r="AA821" s="17"/>
      <c r="AB821" s="16"/>
      <c r="AC821" s="11"/>
      <c r="AD821" s="17">
        <f t="shared" si="179"/>
        <v>0</v>
      </c>
      <c r="AE821" s="16">
        <f t="shared" ref="AE821:AG830" si="183">$Q821</f>
        <v>-83879.125</v>
      </c>
      <c r="AF821" s="11">
        <f t="shared" si="183"/>
        <v>-83879.125</v>
      </c>
      <c r="AG821" s="17">
        <f t="shared" si="183"/>
        <v>-83879.125</v>
      </c>
      <c r="AH821" s="225"/>
      <c r="AI821" s="527"/>
      <c r="AJ821" s="16">
        <f t="shared" si="176"/>
        <v>0</v>
      </c>
    </row>
    <row r="822" spans="1:154" ht="11.25" customHeight="1">
      <c r="A822" s="219">
        <v>18230821</v>
      </c>
      <c r="B822" s="220"/>
      <c r="C822" s="287" t="s">
        <v>1672</v>
      </c>
      <c r="D822" s="222">
        <v>671033</v>
      </c>
      <c r="E822" s="222">
        <v>671033</v>
      </c>
      <c r="F822" s="222">
        <v>0</v>
      </c>
      <c r="G822" s="222">
        <v>0</v>
      </c>
      <c r="H822" s="222">
        <v>0</v>
      </c>
      <c r="I822" s="222">
        <v>0</v>
      </c>
      <c r="J822" s="498">
        <v>0</v>
      </c>
      <c r="K822" s="498">
        <v>0</v>
      </c>
      <c r="L822" s="223">
        <v>0</v>
      </c>
      <c r="M822" s="223">
        <v>0</v>
      </c>
      <c r="N822" s="223">
        <v>0</v>
      </c>
      <c r="O822" s="223">
        <v>0</v>
      </c>
      <c r="P822" s="223">
        <v>0</v>
      </c>
      <c r="Q822" s="223">
        <f t="shared" si="171"/>
        <v>83879.125</v>
      </c>
      <c r="R822" s="351"/>
      <c r="S822" s="309"/>
      <c r="T822" s="309" t="s">
        <v>1254</v>
      </c>
      <c r="U822" s="895"/>
      <c r="V822" s="16">
        <v>0</v>
      </c>
      <c r="W822" s="11">
        <v>0</v>
      </c>
      <c r="X822" s="17">
        <v>0</v>
      </c>
      <c r="Y822" s="16"/>
      <c r="Z822" s="11"/>
      <c r="AA822" s="17"/>
      <c r="AB822" s="16"/>
      <c r="AC822" s="11"/>
      <c r="AD822" s="17">
        <f t="shared" si="179"/>
        <v>0</v>
      </c>
      <c r="AE822" s="16">
        <f t="shared" si="183"/>
        <v>83879.125</v>
      </c>
      <c r="AF822" s="11">
        <f t="shared" si="183"/>
        <v>83879.125</v>
      </c>
      <c r="AG822" s="17">
        <f t="shared" si="183"/>
        <v>83879.125</v>
      </c>
      <c r="AH822" s="225"/>
      <c r="AI822" s="527"/>
      <c r="AJ822" s="16">
        <f t="shared" si="176"/>
        <v>0</v>
      </c>
    </row>
    <row r="823" spans="1:154" ht="11.25" customHeight="1">
      <c r="A823" s="219">
        <v>18230831</v>
      </c>
      <c r="B823" s="220"/>
      <c r="C823" s="287" t="s">
        <v>1532</v>
      </c>
      <c r="D823" s="222">
        <v>-30212669</v>
      </c>
      <c r="E823" s="222">
        <v>-30212669</v>
      </c>
      <c r="F823" s="222">
        <v>0</v>
      </c>
      <c r="G823" s="222">
        <v>0</v>
      </c>
      <c r="H823" s="222">
        <v>0</v>
      </c>
      <c r="I823" s="222">
        <v>0</v>
      </c>
      <c r="J823" s="498">
        <v>0</v>
      </c>
      <c r="K823" s="498">
        <v>0</v>
      </c>
      <c r="L823" s="223">
        <v>0</v>
      </c>
      <c r="M823" s="223">
        <v>0</v>
      </c>
      <c r="N823" s="223">
        <v>0</v>
      </c>
      <c r="O823" s="223">
        <v>0</v>
      </c>
      <c r="P823" s="223">
        <v>0</v>
      </c>
      <c r="Q823" s="223">
        <f t="shared" si="171"/>
        <v>-3776583.625</v>
      </c>
      <c r="R823" s="351"/>
      <c r="S823" s="309"/>
      <c r="T823" s="309" t="s">
        <v>1254</v>
      </c>
      <c r="U823" s="895"/>
      <c r="V823" s="16">
        <v>0</v>
      </c>
      <c r="W823" s="11">
        <v>0</v>
      </c>
      <c r="X823" s="17">
        <v>0</v>
      </c>
      <c r="Y823" s="16"/>
      <c r="Z823" s="11"/>
      <c r="AA823" s="17"/>
      <c r="AB823" s="16"/>
      <c r="AC823" s="11"/>
      <c r="AD823" s="17">
        <f t="shared" si="179"/>
        <v>0</v>
      </c>
      <c r="AE823" s="16">
        <f t="shared" si="183"/>
        <v>-3776583.625</v>
      </c>
      <c r="AF823" s="11">
        <f t="shared" si="183"/>
        <v>-3776583.625</v>
      </c>
      <c r="AG823" s="17">
        <f t="shared" si="183"/>
        <v>-3776583.625</v>
      </c>
      <c r="AH823" s="225"/>
      <c r="AI823" s="527"/>
      <c r="AJ823" s="16">
        <f t="shared" si="176"/>
        <v>0</v>
      </c>
    </row>
    <row r="824" spans="1:154" ht="11.25" customHeight="1">
      <c r="A824" s="219">
        <v>18230841</v>
      </c>
      <c r="B824" s="220"/>
      <c r="C824" s="287" t="s">
        <v>1570</v>
      </c>
      <c r="D824" s="222">
        <v>30212669</v>
      </c>
      <c r="E824" s="222">
        <v>30212669</v>
      </c>
      <c r="F824" s="222">
        <v>0</v>
      </c>
      <c r="G824" s="222">
        <v>0</v>
      </c>
      <c r="H824" s="222">
        <v>0</v>
      </c>
      <c r="I824" s="222">
        <v>0</v>
      </c>
      <c r="J824" s="498">
        <v>0</v>
      </c>
      <c r="K824" s="498">
        <v>0</v>
      </c>
      <c r="L824" s="223">
        <v>0</v>
      </c>
      <c r="M824" s="223">
        <v>0</v>
      </c>
      <c r="N824" s="223">
        <v>0</v>
      </c>
      <c r="O824" s="223">
        <v>0</v>
      </c>
      <c r="P824" s="223">
        <v>0</v>
      </c>
      <c r="Q824" s="223">
        <f t="shared" ref="Q824:Q887" si="184">(D824+P824+SUM(E824:O824)*2)/24</f>
        <v>3776583.625</v>
      </c>
      <c r="R824" s="351"/>
      <c r="S824" s="309"/>
      <c r="T824" s="309" t="s">
        <v>1254</v>
      </c>
      <c r="U824" s="895"/>
      <c r="V824" s="16">
        <v>0</v>
      </c>
      <c r="W824" s="11">
        <v>0</v>
      </c>
      <c r="X824" s="17">
        <v>0</v>
      </c>
      <c r="Y824" s="16"/>
      <c r="Z824" s="11"/>
      <c r="AA824" s="17"/>
      <c r="AB824" s="16"/>
      <c r="AC824" s="11"/>
      <c r="AD824" s="17">
        <f t="shared" si="179"/>
        <v>0</v>
      </c>
      <c r="AE824" s="16">
        <f t="shared" si="183"/>
        <v>3776583.625</v>
      </c>
      <c r="AF824" s="11">
        <f t="shared" si="183"/>
        <v>3776583.625</v>
      </c>
      <c r="AG824" s="17">
        <f t="shared" si="183"/>
        <v>3776583.625</v>
      </c>
      <c r="AH824" s="225"/>
      <c r="AI824" s="527"/>
      <c r="AJ824" s="16">
        <f t="shared" si="176"/>
        <v>0</v>
      </c>
    </row>
    <row r="825" spans="1:154" ht="11.25" customHeight="1">
      <c r="A825" s="234">
        <v>18230851</v>
      </c>
      <c r="B825" s="220"/>
      <c r="C825" s="287" t="s">
        <v>1210</v>
      </c>
      <c r="D825" s="222">
        <v>-1764924</v>
      </c>
      <c r="E825" s="222">
        <v>-1764924</v>
      </c>
      <c r="F825" s="222">
        <v>0</v>
      </c>
      <c r="G825" s="222">
        <v>0</v>
      </c>
      <c r="H825" s="222">
        <v>0</v>
      </c>
      <c r="I825" s="222">
        <v>0</v>
      </c>
      <c r="J825" s="498">
        <v>0</v>
      </c>
      <c r="K825" s="498">
        <v>0</v>
      </c>
      <c r="L825" s="223">
        <v>0</v>
      </c>
      <c r="M825" s="223">
        <v>0</v>
      </c>
      <c r="N825" s="223">
        <v>0</v>
      </c>
      <c r="O825" s="223">
        <v>0</v>
      </c>
      <c r="P825" s="223">
        <v>0</v>
      </c>
      <c r="Q825" s="223">
        <f t="shared" si="184"/>
        <v>-220615.5</v>
      </c>
      <c r="R825" s="351"/>
      <c r="S825" s="309"/>
      <c r="T825" s="309" t="s">
        <v>1254</v>
      </c>
      <c r="U825" s="895"/>
      <c r="V825" s="16"/>
      <c r="W825" s="11"/>
      <c r="X825" s="17"/>
      <c r="Y825" s="16"/>
      <c r="Z825" s="11"/>
      <c r="AA825" s="17"/>
      <c r="AB825" s="16"/>
      <c r="AC825" s="11"/>
      <c r="AD825" s="17">
        <f t="shared" si="179"/>
        <v>0</v>
      </c>
      <c r="AE825" s="16">
        <f t="shared" si="183"/>
        <v>-220615.5</v>
      </c>
      <c r="AF825" s="11">
        <f t="shared" si="183"/>
        <v>-220615.5</v>
      </c>
      <c r="AG825" s="17">
        <f t="shared" si="183"/>
        <v>-220615.5</v>
      </c>
      <c r="AH825" s="225"/>
      <c r="AI825" s="527"/>
      <c r="AJ825" s="16">
        <f t="shared" si="176"/>
        <v>0</v>
      </c>
    </row>
    <row r="826" spans="1:154" ht="11.25" customHeight="1">
      <c r="A826" s="234">
        <v>18230861</v>
      </c>
      <c r="B826" s="220"/>
      <c r="C826" s="287" t="s">
        <v>1211</v>
      </c>
      <c r="D826" s="222">
        <v>1764924</v>
      </c>
      <c r="E826" s="222">
        <v>1764924</v>
      </c>
      <c r="F826" s="222">
        <v>0</v>
      </c>
      <c r="G826" s="222">
        <v>0</v>
      </c>
      <c r="H826" s="222">
        <v>0</v>
      </c>
      <c r="I826" s="222">
        <v>0</v>
      </c>
      <c r="J826" s="498">
        <v>0</v>
      </c>
      <c r="K826" s="498">
        <v>0</v>
      </c>
      <c r="L826" s="223">
        <v>0</v>
      </c>
      <c r="M826" s="223">
        <v>0</v>
      </c>
      <c r="N826" s="223">
        <v>0</v>
      </c>
      <c r="O826" s="223">
        <v>0</v>
      </c>
      <c r="P826" s="223">
        <v>0</v>
      </c>
      <c r="Q826" s="223">
        <f t="shared" si="184"/>
        <v>220615.5</v>
      </c>
      <c r="R826" s="351"/>
      <c r="S826" s="309"/>
      <c r="T826" s="309" t="s">
        <v>1254</v>
      </c>
      <c r="U826" s="895"/>
      <c r="V826" s="16"/>
      <c r="W826" s="11"/>
      <c r="X826" s="17"/>
      <c r="Y826" s="16"/>
      <c r="Z826" s="11"/>
      <c r="AA826" s="17"/>
      <c r="AB826" s="16"/>
      <c r="AC826" s="11"/>
      <c r="AD826" s="17">
        <f t="shared" si="179"/>
        <v>0</v>
      </c>
      <c r="AE826" s="16">
        <f t="shared" si="183"/>
        <v>220615.5</v>
      </c>
      <c r="AF826" s="11">
        <f t="shared" si="183"/>
        <v>220615.5</v>
      </c>
      <c r="AG826" s="17">
        <f t="shared" si="183"/>
        <v>220615.5</v>
      </c>
      <c r="AH826" s="225"/>
      <c r="AI826" s="527"/>
      <c r="AJ826" s="16">
        <f t="shared" si="176"/>
        <v>0</v>
      </c>
    </row>
    <row r="827" spans="1:154" ht="11.25" customHeight="1">
      <c r="A827" s="234">
        <v>18230871</v>
      </c>
      <c r="B827" s="220"/>
      <c r="C827" s="287" t="s">
        <v>193</v>
      </c>
      <c r="D827" s="222">
        <v>30270096</v>
      </c>
      <c r="E827" s="222">
        <v>30270096</v>
      </c>
      <c r="F827" s="222">
        <v>0</v>
      </c>
      <c r="G827" s="222">
        <v>0</v>
      </c>
      <c r="H827" s="222">
        <v>0</v>
      </c>
      <c r="I827" s="222">
        <v>0</v>
      </c>
      <c r="J827" s="498">
        <v>0</v>
      </c>
      <c r="K827" s="498">
        <v>0</v>
      </c>
      <c r="L827" s="223">
        <v>0</v>
      </c>
      <c r="M827" s="223">
        <v>0</v>
      </c>
      <c r="N827" s="223">
        <v>0</v>
      </c>
      <c r="O827" s="223">
        <v>0</v>
      </c>
      <c r="P827" s="223">
        <v>0</v>
      </c>
      <c r="Q827" s="223">
        <f t="shared" si="184"/>
        <v>3783762</v>
      </c>
      <c r="R827" s="351"/>
      <c r="S827" s="309"/>
      <c r="T827" s="309" t="s">
        <v>1254</v>
      </c>
      <c r="U827" s="895"/>
      <c r="V827" s="16"/>
      <c r="W827" s="11"/>
      <c r="X827" s="17"/>
      <c r="Y827" s="16"/>
      <c r="Z827" s="11"/>
      <c r="AA827" s="17"/>
      <c r="AB827" s="16"/>
      <c r="AC827" s="11"/>
      <c r="AD827" s="17">
        <f t="shared" si="179"/>
        <v>0</v>
      </c>
      <c r="AE827" s="16">
        <f t="shared" si="183"/>
        <v>3783762</v>
      </c>
      <c r="AF827" s="11">
        <f t="shared" si="183"/>
        <v>3783762</v>
      </c>
      <c r="AG827" s="17">
        <f t="shared" si="183"/>
        <v>3783762</v>
      </c>
      <c r="AH827" s="225"/>
      <c r="AI827" s="527"/>
      <c r="AJ827" s="16">
        <f t="shared" si="176"/>
        <v>0</v>
      </c>
    </row>
    <row r="828" spans="1:154" ht="11.25" customHeight="1">
      <c r="A828" s="234">
        <v>18230881</v>
      </c>
      <c r="B828" s="220"/>
      <c r="C828" s="287" t="s">
        <v>194</v>
      </c>
      <c r="D828" s="222">
        <v>-30270096</v>
      </c>
      <c r="E828" s="222">
        <v>-30270096</v>
      </c>
      <c r="F828" s="222">
        <v>0</v>
      </c>
      <c r="G828" s="222">
        <v>0</v>
      </c>
      <c r="H828" s="222">
        <v>0</v>
      </c>
      <c r="I828" s="222">
        <v>0</v>
      </c>
      <c r="J828" s="498">
        <v>0</v>
      </c>
      <c r="K828" s="498">
        <v>0</v>
      </c>
      <c r="L828" s="223">
        <v>0</v>
      </c>
      <c r="M828" s="223">
        <v>0</v>
      </c>
      <c r="N828" s="223">
        <v>0</v>
      </c>
      <c r="O828" s="223">
        <v>0</v>
      </c>
      <c r="P828" s="223">
        <v>0</v>
      </c>
      <c r="Q828" s="223">
        <f t="shared" si="184"/>
        <v>-3783762</v>
      </c>
      <c r="R828" s="351"/>
      <c r="S828" s="309"/>
      <c r="T828" s="309" t="s">
        <v>1254</v>
      </c>
      <c r="U828" s="898"/>
      <c r="V828" s="308"/>
      <c r="W828" s="11"/>
      <c r="X828" s="17"/>
      <c r="Y828" s="16"/>
      <c r="Z828" s="11"/>
      <c r="AA828" s="17"/>
      <c r="AB828" s="16"/>
      <c r="AC828" s="11"/>
      <c r="AD828" s="17">
        <f t="shared" si="179"/>
        <v>0</v>
      </c>
      <c r="AE828" s="16">
        <f t="shared" si="183"/>
        <v>-3783762</v>
      </c>
      <c r="AF828" s="11">
        <f t="shared" si="183"/>
        <v>-3783762</v>
      </c>
      <c r="AG828" s="17">
        <f t="shared" si="183"/>
        <v>-3783762</v>
      </c>
      <c r="AH828" s="225"/>
      <c r="AI828" s="527"/>
      <c r="AJ828" s="16">
        <f t="shared" si="176"/>
        <v>0</v>
      </c>
    </row>
    <row r="829" spans="1:154" ht="11.25" customHeight="1">
      <c r="A829" s="234">
        <v>18230891</v>
      </c>
      <c r="B829" s="220"/>
      <c r="C829" s="287" t="s">
        <v>967</v>
      </c>
      <c r="D829" s="222">
        <v>36163528</v>
      </c>
      <c r="E829" s="222">
        <v>36163528</v>
      </c>
      <c r="F829" s="222">
        <v>0</v>
      </c>
      <c r="G829" s="222">
        <v>0</v>
      </c>
      <c r="H829" s="222">
        <v>0</v>
      </c>
      <c r="I829" s="222">
        <v>0</v>
      </c>
      <c r="J829" s="498">
        <v>0</v>
      </c>
      <c r="K829" s="498">
        <v>0</v>
      </c>
      <c r="L829" s="223">
        <v>0</v>
      </c>
      <c r="M829" s="223">
        <v>0</v>
      </c>
      <c r="N829" s="223">
        <v>0</v>
      </c>
      <c r="O829" s="223">
        <v>0</v>
      </c>
      <c r="P829" s="223">
        <v>0</v>
      </c>
      <c r="Q829" s="223">
        <f t="shared" si="184"/>
        <v>4520441</v>
      </c>
      <c r="R829" s="351"/>
      <c r="S829" s="309"/>
      <c r="T829" s="309" t="s">
        <v>1254</v>
      </c>
      <c r="U829" s="899"/>
      <c r="V829" s="308"/>
      <c r="W829" s="11"/>
      <c r="X829" s="17"/>
      <c r="Y829" s="16"/>
      <c r="Z829" s="11"/>
      <c r="AA829" s="17"/>
      <c r="AB829" s="16"/>
      <c r="AC829" s="11"/>
      <c r="AD829" s="17">
        <f>SUM(AB829:AC829)</f>
        <v>0</v>
      </c>
      <c r="AE829" s="16">
        <f t="shared" si="183"/>
        <v>4520441</v>
      </c>
      <c r="AF829" s="11">
        <f t="shared" si="183"/>
        <v>4520441</v>
      </c>
      <c r="AG829" s="17">
        <f t="shared" si="183"/>
        <v>4520441</v>
      </c>
      <c r="AH829" s="225"/>
      <c r="AI829" s="527"/>
      <c r="AJ829" s="16">
        <f t="shared" si="176"/>
        <v>0</v>
      </c>
      <c r="AK829" s="10"/>
      <c r="AL829" s="10"/>
      <c r="AM829" s="10"/>
      <c r="AN829" s="10"/>
      <c r="AO829" s="10"/>
      <c r="AP829" s="10"/>
      <c r="AQ829" s="10"/>
      <c r="AR829" s="10"/>
      <c r="AS829" s="10"/>
      <c r="AT829" s="10"/>
      <c r="AU829" s="10"/>
      <c r="AV829" s="10"/>
      <c r="AW829" s="10"/>
      <c r="AX829" s="10"/>
      <c r="AY829" s="10"/>
      <c r="AZ829" s="10"/>
      <c r="BA829" s="10"/>
      <c r="BB829" s="10"/>
      <c r="BC829" s="10"/>
      <c r="BD829" s="10"/>
      <c r="BE829" s="10"/>
      <c r="BF829" s="10"/>
      <c r="BG829" s="10"/>
      <c r="BH829" s="10"/>
      <c r="BI829" s="10"/>
      <c r="BJ829" s="10"/>
      <c r="BK829" s="10"/>
      <c r="BL829" s="10"/>
      <c r="BM829" s="10"/>
      <c r="BN829" s="10"/>
      <c r="BO829" s="10"/>
      <c r="BP829" s="10"/>
      <c r="BQ829" s="10"/>
      <c r="BR829" s="10"/>
      <c r="BS829" s="10"/>
      <c r="BT829" s="10"/>
      <c r="BU829" s="10"/>
      <c r="BV829" s="10"/>
      <c r="BW829" s="10"/>
      <c r="BX829" s="10"/>
      <c r="BY829" s="10"/>
      <c r="BZ829" s="10"/>
      <c r="CA829" s="10"/>
      <c r="CB829" s="10"/>
      <c r="CC829" s="10"/>
      <c r="CD829" s="10"/>
      <c r="CE829" s="10"/>
      <c r="CF829" s="10"/>
      <c r="CG829" s="10"/>
      <c r="CH829" s="10"/>
      <c r="CI829" s="10"/>
      <c r="CJ829" s="10"/>
      <c r="CK829" s="10"/>
      <c r="CL829" s="10"/>
      <c r="CM829" s="10"/>
      <c r="CN829" s="10"/>
      <c r="CO829" s="10"/>
      <c r="CP829" s="10"/>
      <c r="CQ829" s="10"/>
      <c r="CR829" s="10"/>
      <c r="CS829" s="10"/>
      <c r="CT829" s="10"/>
      <c r="CU829" s="10"/>
      <c r="CV829" s="10"/>
      <c r="CW829" s="10"/>
      <c r="CX829" s="10"/>
      <c r="CY829" s="10"/>
      <c r="CZ829" s="10"/>
      <c r="DA829" s="10"/>
      <c r="DB829" s="10"/>
      <c r="DC829" s="10"/>
      <c r="DD829" s="10"/>
      <c r="DE829" s="10"/>
      <c r="DF829" s="10"/>
      <c r="DG829" s="10"/>
      <c r="DH829" s="10"/>
      <c r="DI829" s="10"/>
      <c r="DJ829" s="10"/>
      <c r="DK829" s="10"/>
      <c r="DL829" s="10"/>
      <c r="DM829" s="10"/>
      <c r="DN829" s="10"/>
      <c r="DO829" s="10"/>
      <c r="DP829" s="10"/>
      <c r="DQ829" s="10"/>
      <c r="DR829" s="10"/>
      <c r="DS829" s="10"/>
      <c r="DT829" s="10"/>
      <c r="DU829" s="10"/>
      <c r="DV829" s="10"/>
      <c r="DW829" s="10"/>
      <c r="DX829" s="10"/>
      <c r="DY829" s="10"/>
      <c r="DZ829" s="10"/>
      <c r="EA829" s="10"/>
      <c r="EB829" s="10"/>
      <c r="EC829" s="10"/>
      <c r="ED829" s="10"/>
      <c r="EE829" s="10"/>
      <c r="EF829" s="10"/>
      <c r="EG829" s="10"/>
      <c r="EH829" s="10"/>
      <c r="EI829" s="10"/>
      <c r="EJ829" s="10"/>
      <c r="EK829" s="10"/>
      <c r="EL829" s="10"/>
      <c r="EM829" s="10"/>
      <c r="EN829" s="10"/>
      <c r="EO829" s="10"/>
      <c r="EP829" s="10"/>
      <c r="EQ829" s="10"/>
      <c r="ER829" s="10"/>
      <c r="ES829" s="10"/>
      <c r="ET829" s="10"/>
      <c r="EU829" s="10"/>
      <c r="EV829" s="10"/>
      <c r="EW829" s="10"/>
      <c r="EX829" s="10"/>
    </row>
    <row r="830" spans="1:154" s="1213" customFormat="1" ht="11.25" customHeight="1">
      <c r="A830" s="736">
        <v>18230901</v>
      </c>
      <c r="B830" s="1200"/>
      <c r="C830" s="1201" t="s">
        <v>287</v>
      </c>
      <c r="D830" s="1202">
        <v>0</v>
      </c>
      <c r="E830" s="1202">
        <v>0</v>
      </c>
      <c r="F830" s="1202">
        <v>0</v>
      </c>
      <c r="G830" s="1202">
        <v>0</v>
      </c>
      <c r="H830" s="1202">
        <v>0</v>
      </c>
      <c r="I830" s="1202">
        <v>0</v>
      </c>
      <c r="J830" s="1203">
        <v>0</v>
      </c>
      <c r="K830" s="1203">
        <v>0</v>
      </c>
      <c r="L830" s="1204">
        <v>0</v>
      </c>
      <c r="M830" s="1204">
        <v>0</v>
      </c>
      <c r="N830" s="1204">
        <v>0</v>
      </c>
      <c r="O830" s="1204">
        <v>0</v>
      </c>
      <c r="P830" s="1204">
        <v>0</v>
      </c>
      <c r="Q830" s="1204">
        <f t="shared" si="184"/>
        <v>0</v>
      </c>
      <c r="R830" s="1205"/>
      <c r="S830" s="1206"/>
      <c r="T830" s="1206" t="s">
        <v>1254</v>
      </c>
      <c r="U830" s="1207"/>
      <c r="V830" s="1208">
        <v>0</v>
      </c>
      <c r="W830" s="1209">
        <v>0</v>
      </c>
      <c r="X830" s="1210">
        <v>0</v>
      </c>
      <c r="Y830" s="1208"/>
      <c r="Z830" s="1209"/>
      <c r="AA830" s="1210"/>
      <c r="AB830" s="1208"/>
      <c r="AC830" s="1209"/>
      <c r="AD830" s="1210">
        <f t="shared" si="179"/>
        <v>0</v>
      </c>
      <c r="AE830" s="1208">
        <f t="shared" si="183"/>
        <v>0</v>
      </c>
      <c r="AF830" s="1209">
        <f t="shared" si="183"/>
        <v>0</v>
      </c>
      <c r="AG830" s="1210">
        <f t="shared" si="183"/>
        <v>0</v>
      </c>
      <c r="AH830" s="1211"/>
      <c r="AI830" s="1212"/>
      <c r="AJ830" s="1208">
        <f t="shared" si="176"/>
        <v>0</v>
      </c>
    </row>
    <row r="831" spans="1:154" ht="11.25" customHeight="1">
      <c r="A831" s="219">
        <v>18230921</v>
      </c>
      <c r="B831" s="220"/>
      <c r="C831" s="287" t="s">
        <v>218</v>
      </c>
      <c r="D831" s="222">
        <v>0</v>
      </c>
      <c r="E831" s="222">
        <v>0</v>
      </c>
      <c r="F831" s="222">
        <v>0</v>
      </c>
      <c r="G831" s="222">
        <v>0</v>
      </c>
      <c r="H831" s="222">
        <v>0</v>
      </c>
      <c r="I831" s="222">
        <v>0</v>
      </c>
      <c r="J831" s="498">
        <v>0</v>
      </c>
      <c r="K831" s="498">
        <v>0</v>
      </c>
      <c r="L831" s="223">
        <v>0</v>
      </c>
      <c r="M831" s="223">
        <v>0</v>
      </c>
      <c r="N831" s="223">
        <v>0</v>
      </c>
      <c r="O831" s="223">
        <v>0</v>
      </c>
      <c r="P831" s="223">
        <v>0</v>
      </c>
      <c r="Q831" s="223">
        <f t="shared" si="184"/>
        <v>0</v>
      </c>
      <c r="R831" s="351"/>
      <c r="S831" s="309"/>
      <c r="T831" s="309"/>
      <c r="U831" s="895"/>
      <c r="V831" s="16">
        <v>0</v>
      </c>
      <c r="W831" s="11">
        <v>0</v>
      </c>
      <c r="X831" s="17">
        <v>0</v>
      </c>
      <c r="Y831" s="16"/>
      <c r="Z831" s="11"/>
      <c r="AA831" s="17"/>
      <c r="AB831" s="16"/>
      <c r="AC831" s="11"/>
      <c r="AD831" s="17">
        <f t="shared" si="179"/>
        <v>0</v>
      </c>
      <c r="AE831" s="16"/>
      <c r="AF831" s="11"/>
      <c r="AG831" s="17"/>
      <c r="AH831" s="229">
        <f>Q831</f>
        <v>0</v>
      </c>
      <c r="AI831" s="527"/>
      <c r="AJ831" s="16">
        <f t="shared" si="176"/>
        <v>0</v>
      </c>
    </row>
    <row r="832" spans="1:154" ht="11.25" customHeight="1">
      <c r="A832" s="219">
        <v>18230941</v>
      </c>
      <c r="B832" s="220"/>
      <c r="C832" s="287" t="s">
        <v>379</v>
      </c>
      <c r="D832" s="222">
        <v>0</v>
      </c>
      <c r="E832" s="222">
        <v>0</v>
      </c>
      <c r="F832" s="222">
        <v>0</v>
      </c>
      <c r="G832" s="222">
        <v>0</v>
      </c>
      <c r="H832" s="222">
        <v>0</v>
      </c>
      <c r="I832" s="222">
        <v>0</v>
      </c>
      <c r="J832" s="498">
        <v>0</v>
      </c>
      <c r="K832" s="498">
        <v>0</v>
      </c>
      <c r="L832" s="223">
        <v>0</v>
      </c>
      <c r="M832" s="223">
        <v>0</v>
      </c>
      <c r="N832" s="223">
        <v>0</v>
      </c>
      <c r="O832" s="223">
        <v>0</v>
      </c>
      <c r="P832" s="223">
        <v>0</v>
      </c>
      <c r="Q832" s="223">
        <f t="shared" si="184"/>
        <v>0</v>
      </c>
      <c r="R832" s="351"/>
      <c r="S832" s="309"/>
      <c r="T832" s="309" t="s">
        <v>1254</v>
      </c>
      <c r="U832" s="895"/>
      <c r="V832" s="16">
        <v>0</v>
      </c>
      <c r="W832" s="11">
        <v>0</v>
      </c>
      <c r="X832" s="17">
        <v>0</v>
      </c>
      <c r="Y832" s="16"/>
      <c r="Z832" s="11"/>
      <c r="AA832" s="17"/>
      <c r="AB832" s="16"/>
      <c r="AC832" s="11"/>
      <c r="AD832" s="17">
        <f t="shared" si="179"/>
        <v>0</v>
      </c>
      <c r="AE832" s="16">
        <f t="shared" ref="AE832:AG834" si="185">$Q832</f>
        <v>0</v>
      </c>
      <c r="AF832" s="11">
        <f t="shared" si="185"/>
        <v>0</v>
      </c>
      <c r="AG832" s="17">
        <f t="shared" si="185"/>
        <v>0</v>
      </c>
      <c r="AH832" s="225"/>
      <c r="AI832" s="527"/>
      <c r="AJ832" s="16">
        <f t="shared" si="176"/>
        <v>0</v>
      </c>
    </row>
    <row r="833" spans="1:154" ht="11.25" customHeight="1">
      <c r="A833" s="219">
        <v>18230942</v>
      </c>
      <c r="B833" s="220"/>
      <c r="C833" s="287" t="s">
        <v>380</v>
      </c>
      <c r="D833" s="222">
        <v>0</v>
      </c>
      <c r="E833" s="222">
        <v>0</v>
      </c>
      <c r="F833" s="222">
        <v>0</v>
      </c>
      <c r="G833" s="222">
        <v>0</v>
      </c>
      <c r="H833" s="222">
        <v>0</v>
      </c>
      <c r="I833" s="222">
        <v>0</v>
      </c>
      <c r="J833" s="498">
        <v>0</v>
      </c>
      <c r="K833" s="498">
        <v>0</v>
      </c>
      <c r="L833" s="223">
        <v>0</v>
      </c>
      <c r="M833" s="223">
        <v>0</v>
      </c>
      <c r="N833" s="223">
        <v>0</v>
      </c>
      <c r="O833" s="223">
        <v>0</v>
      </c>
      <c r="P833" s="223">
        <v>0</v>
      </c>
      <c r="Q833" s="223">
        <f t="shared" si="184"/>
        <v>0</v>
      </c>
      <c r="R833" s="351" t="s">
        <v>3</v>
      </c>
      <c r="S833" s="309"/>
      <c r="T833" s="309" t="s">
        <v>1254</v>
      </c>
      <c r="U833" s="895"/>
      <c r="V833" s="16">
        <v>0</v>
      </c>
      <c r="W833" s="11">
        <v>0</v>
      </c>
      <c r="X833" s="17">
        <v>0</v>
      </c>
      <c r="Y833" s="16"/>
      <c r="Z833" s="11"/>
      <c r="AA833" s="17"/>
      <c r="AB833" s="16"/>
      <c r="AC833" s="11"/>
      <c r="AD833" s="17">
        <f t="shared" si="179"/>
        <v>0</v>
      </c>
      <c r="AE833" s="16">
        <f t="shared" si="185"/>
        <v>0</v>
      </c>
      <c r="AF833" s="11">
        <f t="shared" si="185"/>
        <v>0</v>
      </c>
      <c r="AG833" s="17">
        <f t="shared" si="185"/>
        <v>0</v>
      </c>
      <c r="AH833" s="225"/>
      <c r="AI833" s="527"/>
      <c r="AJ833" s="16">
        <f t="shared" si="176"/>
        <v>0</v>
      </c>
    </row>
    <row r="834" spans="1:154" ht="11.25" customHeight="1">
      <c r="A834" s="219">
        <v>18230961</v>
      </c>
      <c r="B834" s="220"/>
      <c r="C834" s="287" t="s">
        <v>1845</v>
      </c>
      <c r="D834" s="222">
        <v>0</v>
      </c>
      <c r="E834" s="222">
        <v>0</v>
      </c>
      <c r="F834" s="222">
        <v>0</v>
      </c>
      <c r="G834" s="222">
        <v>0</v>
      </c>
      <c r="H834" s="222">
        <v>0</v>
      </c>
      <c r="I834" s="222">
        <v>0</v>
      </c>
      <c r="J834" s="498">
        <v>0</v>
      </c>
      <c r="K834" s="498">
        <v>0</v>
      </c>
      <c r="L834" s="223">
        <v>0</v>
      </c>
      <c r="M834" s="223">
        <v>0</v>
      </c>
      <c r="N834" s="223">
        <v>0</v>
      </c>
      <c r="O834" s="223">
        <v>0</v>
      </c>
      <c r="P834" s="223">
        <v>0</v>
      </c>
      <c r="Q834" s="223">
        <f t="shared" si="184"/>
        <v>0</v>
      </c>
      <c r="R834" s="351"/>
      <c r="S834" s="309"/>
      <c r="T834" s="309" t="s">
        <v>1254</v>
      </c>
      <c r="U834" s="895"/>
      <c r="V834" s="16">
        <v>0</v>
      </c>
      <c r="W834" s="11">
        <v>0</v>
      </c>
      <c r="X834" s="17">
        <v>0</v>
      </c>
      <c r="Y834" s="16"/>
      <c r="Z834" s="11"/>
      <c r="AA834" s="17"/>
      <c r="AB834" s="16"/>
      <c r="AC834" s="11"/>
      <c r="AD834" s="17">
        <f t="shared" ref="AD834:AD896" si="186">SUM(AB834:AC834)</f>
        <v>0</v>
      </c>
      <c r="AE834" s="16">
        <f t="shared" si="185"/>
        <v>0</v>
      </c>
      <c r="AF834" s="11">
        <f t="shared" si="185"/>
        <v>0</v>
      </c>
      <c r="AG834" s="17">
        <f t="shared" si="185"/>
        <v>0</v>
      </c>
      <c r="AH834" s="225"/>
      <c r="AI834" s="527"/>
      <c r="AJ834" s="16">
        <f t="shared" si="176"/>
        <v>0</v>
      </c>
    </row>
    <row r="835" spans="1:154" s="1213" customFormat="1" ht="11.25" customHeight="1">
      <c r="A835" s="736">
        <v>18230971</v>
      </c>
      <c r="B835" s="1200"/>
      <c r="C835" s="1201" t="s">
        <v>274</v>
      </c>
      <c r="D835" s="1202">
        <v>2749643.08</v>
      </c>
      <c r="E835" s="1202">
        <v>2749643.08</v>
      </c>
      <c r="F835" s="1202">
        <v>2749643.08</v>
      </c>
      <c r="G835" s="1202">
        <v>2749643.08</v>
      </c>
      <c r="H835" s="1202">
        <v>2749643.08</v>
      </c>
      <c r="I835" s="1202">
        <v>2749643.08</v>
      </c>
      <c r="J835" s="1203">
        <v>2749643.08</v>
      </c>
      <c r="K835" s="1203">
        <v>2749643.08</v>
      </c>
      <c r="L835" s="1204">
        <v>2749643.08</v>
      </c>
      <c r="M835" s="1204">
        <v>2749643.08</v>
      </c>
      <c r="N835" s="1204">
        <v>2749643.08</v>
      </c>
      <c r="O835" s="1204">
        <v>2749643.08</v>
      </c>
      <c r="P835" s="1204">
        <v>2749643.08</v>
      </c>
      <c r="Q835" s="1204">
        <f t="shared" si="184"/>
        <v>2749643.0799999996</v>
      </c>
      <c r="R835" s="1205" t="s">
        <v>1205</v>
      </c>
      <c r="S835" s="1206"/>
      <c r="T835" s="1206">
        <v>23</v>
      </c>
      <c r="U835" s="1207"/>
      <c r="V835" s="1208">
        <v>0</v>
      </c>
      <c r="W835" s="1209">
        <v>0</v>
      </c>
      <c r="X835" s="1210">
        <v>0</v>
      </c>
      <c r="Y835" s="1208">
        <f>Q835</f>
        <v>2749643.0799999996</v>
      </c>
      <c r="Z835" s="1209"/>
      <c r="AA835" s="1210">
        <f>Q835</f>
        <v>2749643.0799999996</v>
      </c>
      <c r="AB835" s="1208"/>
      <c r="AC835" s="1209">
        <v>0</v>
      </c>
      <c r="AD835" s="1210">
        <f t="shared" si="186"/>
        <v>0</v>
      </c>
      <c r="AE835" s="1208"/>
      <c r="AF835" s="1209"/>
      <c r="AG835" s="1210"/>
      <c r="AH835" s="1211"/>
      <c r="AI835" s="1212"/>
      <c r="AJ835" s="1208">
        <f t="shared" si="176"/>
        <v>0</v>
      </c>
    </row>
    <row r="836" spans="1:154" ht="11.25" customHeight="1">
      <c r="A836" s="234">
        <v>18230981</v>
      </c>
      <c r="B836" s="220"/>
      <c r="C836" s="287" t="s">
        <v>968</v>
      </c>
      <c r="D836" s="222">
        <v>-36163528</v>
      </c>
      <c r="E836" s="222">
        <v>-36163528</v>
      </c>
      <c r="F836" s="222">
        <v>0</v>
      </c>
      <c r="G836" s="222">
        <v>0</v>
      </c>
      <c r="H836" s="222">
        <v>0</v>
      </c>
      <c r="I836" s="222">
        <v>0</v>
      </c>
      <c r="J836" s="498">
        <v>0</v>
      </c>
      <c r="K836" s="498">
        <v>0</v>
      </c>
      <c r="L836" s="223">
        <v>0</v>
      </c>
      <c r="M836" s="223">
        <v>0</v>
      </c>
      <c r="N836" s="223">
        <v>0</v>
      </c>
      <c r="O836" s="223">
        <v>0</v>
      </c>
      <c r="P836" s="223">
        <v>0</v>
      </c>
      <c r="Q836" s="223">
        <f t="shared" si="184"/>
        <v>-4520441</v>
      </c>
      <c r="R836" s="351"/>
      <c r="S836" s="309"/>
      <c r="T836" s="309" t="s">
        <v>1254</v>
      </c>
      <c r="U836" s="899"/>
      <c r="V836" s="308"/>
      <c r="W836" s="11"/>
      <c r="X836" s="17"/>
      <c r="Y836" s="16"/>
      <c r="Z836" s="11"/>
      <c r="AA836" s="17"/>
      <c r="AB836" s="16"/>
      <c r="AC836" s="11"/>
      <c r="AD836" s="17">
        <f>SUM(AB836:AC836)</f>
        <v>0</v>
      </c>
      <c r="AE836" s="16">
        <f>$Q836</f>
        <v>-4520441</v>
      </c>
      <c r="AF836" s="11">
        <f>$Q836</f>
        <v>-4520441</v>
      </c>
      <c r="AG836" s="17">
        <f>$Q836</f>
        <v>-4520441</v>
      </c>
      <c r="AH836" s="225"/>
      <c r="AI836" s="527"/>
      <c r="AJ836" s="16">
        <f t="shared" si="176"/>
        <v>0</v>
      </c>
      <c r="AK836" s="10"/>
      <c r="AL836" s="10"/>
      <c r="AM836" s="10"/>
      <c r="AN836" s="10"/>
      <c r="AO836" s="10"/>
      <c r="AP836" s="10"/>
      <c r="AQ836" s="10"/>
      <c r="AR836" s="10"/>
      <c r="AS836" s="10"/>
      <c r="AT836" s="10"/>
      <c r="AU836" s="10"/>
      <c r="AV836" s="10"/>
      <c r="AW836" s="10"/>
      <c r="AX836" s="10"/>
      <c r="AY836" s="10"/>
      <c r="AZ836" s="10"/>
      <c r="BA836" s="10"/>
      <c r="BB836" s="10"/>
      <c r="BC836" s="10"/>
      <c r="BD836" s="10"/>
      <c r="BE836" s="10"/>
      <c r="BF836" s="10"/>
      <c r="BG836" s="10"/>
      <c r="BH836" s="10"/>
      <c r="BI836" s="10"/>
      <c r="BJ836" s="10"/>
      <c r="BK836" s="10"/>
      <c r="BL836" s="10"/>
      <c r="BM836" s="10"/>
      <c r="BN836" s="10"/>
      <c r="BO836" s="10"/>
      <c r="BP836" s="10"/>
      <c r="BQ836" s="10"/>
      <c r="BR836" s="10"/>
      <c r="BS836" s="10"/>
      <c r="BT836" s="10"/>
      <c r="BU836" s="10"/>
      <c r="BV836" s="10"/>
      <c r="BW836" s="10"/>
      <c r="BX836" s="10"/>
      <c r="BY836" s="10"/>
      <c r="BZ836" s="10"/>
      <c r="CA836" s="10"/>
      <c r="CB836" s="10"/>
      <c r="CC836" s="10"/>
      <c r="CD836" s="10"/>
      <c r="CE836" s="10"/>
      <c r="CF836" s="10"/>
      <c r="CG836" s="10"/>
      <c r="CH836" s="10"/>
      <c r="CI836" s="10"/>
      <c r="CJ836" s="10"/>
      <c r="CK836" s="10"/>
      <c r="CL836" s="10"/>
      <c r="CM836" s="10"/>
      <c r="CN836" s="10"/>
      <c r="CO836" s="10"/>
      <c r="CP836" s="10"/>
      <c r="CQ836" s="10"/>
      <c r="CR836" s="10"/>
      <c r="CS836" s="10"/>
      <c r="CT836" s="10"/>
      <c r="CU836" s="10"/>
      <c r="CV836" s="10"/>
      <c r="CW836" s="10"/>
      <c r="CX836" s="10"/>
      <c r="CY836" s="10"/>
      <c r="CZ836" s="10"/>
      <c r="DA836" s="10"/>
      <c r="DB836" s="10"/>
      <c r="DC836" s="10"/>
      <c r="DD836" s="10"/>
      <c r="DE836" s="10"/>
      <c r="DF836" s="10"/>
      <c r="DG836" s="10"/>
      <c r="DH836" s="10"/>
      <c r="DI836" s="10"/>
      <c r="DJ836" s="10"/>
      <c r="DK836" s="10"/>
      <c r="DL836" s="10"/>
      <c r="DM836" s="10"/>
      <c r="DN836" s="10"/>
      <c r="DO836" s="10"/>
      <c r="DP836" s="10"/>
      <c r="DQ836" s="10"/>
      <c r="DR836" s="10"/>
      <c r="DS836" s="10"/>
      <c r="DT836" s="10"/>
      <c r="DU836" s="10"/>
      <c r="DV836" s="10"/>
      <c r="DW836" s="10"/>
      <c r="DX836" s="10"/>
      <c r="DY836" s="10"/>
      <c r="DZ836" s="10"/>
      <c r="EA836" s="10"/>
      <c r="EB836" s="10"/>
      <c r="EC836" s="10"/>
      <c r="ED836" s="10"/>
      <c r="EE836" s="10"/>
      <c r="EF836" s="10"/>
      <c r="EG836" s="10"/>
      <c r="EH836" s="10"/>
      <c r="EI836" s="10"/>
      <c r="EJ836" s="10"/>
      <c r="EK836" s="10"/>
      <c r="EL836" s="10"/>
      <c r="EM836" s="10"/>
      <c r="EN836" s="10"/>
      <c r="EO836" s="10"/>
      <c r="EP836" s="10"/>
      <c r="EQ836" s="10"/>
      <c r="ER836" s="10"/>
      <c r="ES836" s="10"/>
      <c r="ET836" s="10"/>
      <c r="EU836" s="10"/>
      <c r="EV836" s="10"/>
      <c r="EW836" s="10"/>
      <c r="EX836" s="10"/>
    </row>
    <row r="837" spans="1:154" ht="11.25" customHeight="1">
      <c r="A837" s="219">
        <v>18231001</v>
      </c>
      <c r="B837" s="220"/>
      <c r="C837" s="287" t="s">
        <v>1575</v>
      </c>
      <c r="D837" s="222">
        <v>0</v>
      </c>
      <c r="E837" s="222">
        <v>0</v>
      </c>
      <c r="F837" s="222">
        <v>0</v>
      </c>
      <c r="G837" s="222">
        <v>0</v>
      </c>
      <c r="H837" s="222">
        <v>0</v>
      </c>
      <c r="I837" s="222">
        <v>0</v>
      </c>
      <c r="J837" s="498">
        <v>0</v>
      </c>
      <c r="K837" s="498">
        <v>0</v>
      </c>
      <c r="L837" s="223">
        <v>0</v>
      </c>
      <c r="M837" s="223">
        <v>0</v>
      </c>
      <c r="N837" s="223">
        <v>0</v>
      </c>
      <c r="O837" s="223">
        <v>0</v>
      </c>
      <c r="P837" s="223">
        <v>0</v>
      </c>
      <c r="Q837" s="223">
        <f t="shared" si="184"/>
        <v>0</v>
      </c>
      <c r="R837" s="351" t="s">
        <v>354</v>
      </c>
      <c r="S837" s="309"/>
      <c r="T837" s="309" t="s">
        <v>354</v>
      </c>
      <c r="U837" s="11"/>
      <c r="V837" s="16">
        <v>0</v>
      </c>
      <c r="W837" s="11">
        <v>0</v>
      </c>
      <c r="X837" s="17">
        <v>0</v>
      </c>
      <c r="Y837" s="16"/>
      <c r="Z837" s="11"/>
      <c r="AA837" s="17"/>
      <c r="AB837" s="16"/>
      <c r="AC837" s="11"/>
      <c r="AD837" s="17">
        <f>SUM(AB837:AC837)</f>
        <v>0</v>
      </c>
      <c r="AE837" s="16"/>
      <c r="AF837" s="11"/>
      <c r="AG837" s="17"/>
      <c r="AH837" s="229">
        <f>Q837</f>
        <v>0</v>
      </c>
      <c r="AI837" s="527"/>
      <c r="AJ837" s="16">
        <f t="shared" si="176"/>
        <v>0</v>
      </c>
      <c r="AK837" s="10"/>
      <c r="AL837" s="10"/>
      <c r="AM837" s="10"/>
      <c r="AN837" s="10"/>
      <c r="AO837" s="10"/>
      <c r="AP837" s="10"/>
      <c r="AQ837" s="10"/>
      <c r="AR837" s="10"/>
      <c r="AS837" s="10"/>
      <c r="AT837" s="10"/>
      <c r="AU837" s="10"/>
      <c r="AV837" s="10"/>
      <c r="AW837" s="10"/>
      <c r="AX837" s="10"/>
      <c r="AY837" s="10"/>
      <c r="AZ837" s="10"/>
      <c r="BA837" s="10"/>
      <c r="BB837" s="10"/>
      <c r="BC837" s="10"/>
      <c r="BD837" s="10"/>
      <c r="BE837" s="10"/>
      <c r="BF837" s="10"/>
      <c r="BG837" s="10"/>
      <c r="BH837" s="10"/>
      <c r="BI837" s="10"/>
      <c r="BJ837" s="10"/>
      <c r="BK837" s="10"/>
      <c r="BL837" s="10"/>
      <c r="BM837" s="10"/>
      <c r="BN837" s="10"/>
      <c r="BO837" s="10"/>
      <c r="BP837" s="10"/>
      <c r="BQ837" s="10"/>
      <c r="BR837" s="10"/>
      <c r="BS837" s="10"/>
      <c r="BT837" s="10"/>
      <c r="BU837" s="10"/>
      <c r="BV837" s="10"/>
      <c r="BW837" s="10"/>
      <c r="BX837" s="10"/>
      <c r="BY837" s="10"/>
      <c r="BZ837" s="10"/>
      <c r="CA837" s="10"/>
      <c r="CB837" s="10"/>
      <c r="CC837" s="10"/>
      <c r="CD837" s="10"/>
      <c r="CE837" s="10"/>
      <c r="CF837" s="10"/>
      <c r="CG837" s="10"/>
      <c r="CH837" s="10"/>
      <c r="CI837" s="10"/>
      <c r="CJ837" s="10"/>
      <c r="CK837" s="10"/>
      <c r="CL837" s="10"/>
      <c r="CM837" s="10"/>
      <c r="CN837" s="10"/>
      <c r="CO837" s="10"/>
      <c r="CP837" s="10"/>
      <c r="CQ837" s="10"/>
      <c r="CR837" s="10"/>
      <c r="CS837" s="10"/>
      <c r="CT837" s="10"/>
      <c r="CU837" s="10"/>
      <c r="CV837" s="10"/>
      <c r="CW837" s="10"/>
      <c r="CX837" s="10"/>
      <c r="CY837" s="10"/>
      <c r="CZ837" s="10"/>
      <c r="DA837" s="10"/>
      <c r="DB837" s="10"/>
      <c r="DC837" s="10"/>
      <c r="DD837" s="10"/>
      <c r="DE837" s="10"/>
      <c r="DF837" s="10"/>
      <c r="DG837" s="10"/>
      <c r="DH837" s="10"/>
      <c r="DI837" s="10"/>
      <c r="DJ837" s="10"/>
      <c r="DK837" s="10"/>
      <c r="DL837" s="10"/>
      <c r="DM837" s="10"/>
      <c r="DN837" s="10"/>
      <c r="DO837" s="10"/>
      <c r="DP837" s="10"/>
      <c r="DQ837" s="10"/>
      <c r="DR837" s="10"/>
      <c r="DS837" s="10"/>
      <c r="DT837" s="10"/>
      <c r="DU837" s="10"/>
      <c r="DV837" s="10"/>
      <c r="DW837" s="10"/>
      <c r="DX837" s="10"/>
      <c r="DY837" s="10"/>
      <c r="DZ837" s="10"/>
      <c r="EA837" s="10"/>
      <c r="EB837" s="10"/>
      <c r="EC837" s="10"/>
      <c r="ED837" s="10"/>
      <c r="EE837" s="10"/>
      <c r="EF837" s="10"/>
      <c r="EG837" s="10"/>
      <c r="EH837" s="10"/>
      <c r="EI837" s="10"/>
      <c r="EJ837" s="10"/>
      <c r="EK837" s="10"/>
      <c r="EL837" s="10"/>
      <c r="EM837" s="10"/>
      <c r="EN837" s="10"/>
      <c r="EO837" s="10"/>
      <c r="EP837" s="10"/>
      <c r="EQ837" s="10"/>
      <c r="ER837" s="10"/>
      <c r="ES837" s="10"/>
      <c r="ET837" s="10"/>
      <c r="EU837" s="10"/>
      <c r="EV837" s="10"/>
      <c r="EW837" s="10"/>
      <c r="EX837" s="10"/>
    </row>
    <row r="838" spans="1:154" ht="11.25" customHeight="1">
      <c r="A838" s="219">
        <v>18231011</v>
      </c>
      <c r="B838" s="220"/>
      <c r="C838" s="287" t="s">
        <v>1574</v>
      </c>
      <c r="D838" s="222">
        <v>0</v>
      </c>
      <c r="E838" s="222">
        <v>0</v>
      </c>
      <c r="F838" s="222">
        <v>0</v>
      </c>
      <c r="G838" s="222">
        <v>0</v>
      </c>
      <c r="H838" s="222">
        <v>0</v>
      </c>
      <c r="I838" s="222">
        <v>0</v>
      </c>
      <c r="J838" s="498">
        <v>0</v>
      </c>
      <c r="K838" s="498">
        <v>0</v>
      </c>
      <c r="L838" s="223">
        <v>0</v>
      </c>
      <c r="M838" s="223">
        <v>0</v>
      </c>
      <c r="N838" s="223">
        <v>0</v>
      </c>
      <c r="O838" s="223">
        <v>0</v>
      </c>
      <c r="P838" s="223">
        <v>0</v>
      </c>
      <c r="Q838" s="223">
        <f t="shared" si="184"/>
        <v>0</v>
      </c>
      <c r="R838" s="351" t="s">
        <v>354</v>
      </c>
      <c r="S838" s="309"/>
      <c r="T838" s="309" t="s">
        <v>354</v>
      </c>
      <c r="U838" s="11"/>
      <c r="V838" s="16">
        <v>0</v>
      </c>
      <c r="W838" s="11">
        <v>0</v>
      </c>
      <c r="X838" s="17">
        <v>0</v>
      </c>
      <c r="Y838" s="16"/>
      <c r="Z838" s="11"/>
      <c r="AA838" s="17"/>
      <c r="AB838" s="16"/>
      <c r="AC838" s="11"/>
      <c r="AD838" s="17">
        <f>SUM(AB838:AC838)</f>
        <v>0</v>
      </c>
      <c r="AE838" s="16"/>
      <c r="AF838" s="11"/>
      <c r="AG838" s="17"/>
      <c r="AH838" s="229">
        <f>Q838</f>
        <v>0</v>
      </c>
      <c r="AI838" s="527"/>
      <c r="AJ838" s="16">
        <f t="shared" si="176"/>
        <v>0</v>
      </c>
      <c r="AK838" s="10"/>
      <c r="AL838" s="10"/>
      <c r="AM838" s="10"/>
      <c r="AN838" s="10"/>
      <c r="AO838" s="10"/>
      <c r="AP838" s="10"/>
      <c r="AQ838" s="10"/>
      <c r="AR838" s="10"/>
      <c r="AS838" s="10"/>
      <c r="AT838" s="10"/>
      <c r="AU838" s="10"/>
      <c r="AV838" s="10"/>
      <c r="AW838" s="10"/>
      <c r="AX838" s="10"/>
      <c r="AY838" s="10"/>
      <c r="AZ838" s="10"/>
      <c r="BA838" s="10"/>
      <c r="BB838" s="10"/>
      <c r="BC838" s="10"/>
      <c r="BD838" s="10"/>
      <c r="BE838" s="10"/>
      <c r="BF838" s="10"/>
      <c r="BG838" s="10"/>
      <c r="BH838" s="10"/>
      <c r="BI838" s="10"/>
      <c r="BJ838" s="10"/>
      <c r="BK838" s="10"/>
      <c r="BL838" s="10"/>
      <c r="BM838" s="10"/>
      <c r="BN838" s="10"/>
      <c r="BO838" s="10"/>
      <c r="BP838" s="10"/>
      <c r="BQ838" s="10"/>
      <c r="BR838" s="10"/>
      <c r="BS838" s="10"/>
      <c r="BT838" s="10"/>
      <c r="BU838" s="10"/>
      <c r="BV838" s="10"/>
      <c r="BW838" s="10"/>
      <c r="BX838" s="10"/>
      <c r="BY838" s="10"/>
      <c r="BZ838" s="10"/>
      <c r="CA838" s="10"/>
      <c r="CB838" s="10"/>
      <c r="CC838" s="10"/>
      <c r="CD838" s="10"/>
      <c r="CE838" s="10"/>
      <c r="CF838" s="10"/>
      <c r="CG838" s="10"/>
      <c r="CH838" s="10"/>
      <c r="CI838" s="10"/>
      <c r="CJ838" s="10"/>
      <c r="CK838" s="10"/>
      <c r="CL838" s="10"/>
      <c r="CM838" s="10"/>
      <c r="CN838" s="10"/>
      <c r="CO838" s="10"/>
      <c r="CP838" s="10"/>
      <c r="CQ838" s="10"/>
      <c r="CR838" s="10"/>
      <c r="CS838" s="10"/>
      <c r="CT838" s="10"/>
      <c r="CU838" s="10"/>
      <c r="CV838" s="10"/>
      <c r="CW838" s="10"/>
      <c r="CX838" s="10"/>
      <c r="CY838" s="10"/>
      <c r="CZ838" s="10"/>
      <c r="DA838" s="10"/>
      <c r="DB838" s="10"/>
      <c r="DC838" s="10"/>
      <c r="DD838" s="10"/>
      <c r="DE838" s="10"/>
      <c r="DF838" s="10"/>
      <c r="DG838" s="10"/>
      <c r="DH838" s="10"/>
      <c r="DI838" s="10"/>
      <c r="DJ838" s="10"/>
      <c r="DK838" s="10"/>
      <c r="DL838" s="10"/>
      <c r="DM838" s="10"/>
      <c r="DN838" s="10"/>
      <c r="DO838" s="10"/>
      <c r="DP838" s="10"/>
      <c r="DQ838" s="10"/>
      <c r="DR838" s="10"/>
      <c r="DS838" s="10"/>
      <c r="DT838" s="10"/>
      <c r="DU838" s="10"/>
      <c r="DV838" s="10"/>
      <c r="DW838" s="10"/>
      <c r="DX838" s="10"/>
      <c r="DY838" s="10"/>
      <c r="DZ838" s="10"/>
      <c r="EA838" s="10"/>
      <c r="EB838" s="10"/>
      <c r="EC838" s="10"/>
      <c r="ED838" s="10"/>
      <c r="EE838" s="10"/>
      <c r="EF838" s="10"/>
      <c r="EG838" s="10"/>
      <c r="EH838" s="10"/>
      <c r="EI838" s="10"/>
      <c r="EJ838" s="10"/>
      <c r="EK838" s="10"/>
      <c r="EL838" s="10"/>
      <c r="EM838" s="10"/>
      <c r="EN838" s="10"/>
      <c r="EO838" s="10"/>
      <c r="EP838" s="10"/>
      <c r="EQ838" s="10"/>
      <c r="ER838" s="10"/>
      <c r="ES838" s="10"/>
      <c r="ET838" s="10"/>
      <c r="EU838" s="10"/>
      <c r="EV838" s="10"/>
      <c r="EW838" s="10"/>
      <c r="EX838" s="10"/>
    </row>
    <row r="839" spans="1:154" ht="11.25" customHeight="1">
      <c r="A839" s="219">
        <v>18231021</v>
      </c>
      <c r="B839" s="220"/>
      <c r="C839" s="287" t="s">
        <v>1407</v>
      </c>
      <c r="D839" s="222">
        <v>0</v>
      </c>
      <c r="E839" s="222">
        <v>0</v>
      </c>
      <c r="F839" s="222">
        <v>0</v>
      </c>
      <c r="G839" s="222">
        <v>0</v>
      </c>
      <c r="H839" s="222">
        <v>0</v>
      </c>
      <c r="I839" s="222">
        <v>0</v>
      </c>
      <c r="J839" s="498">
        <v>0</v>
      </c>
      <c r="K839" s="498">
        <v>0</v>
      </c>
      <c r="L839" s="223">
        <v>0</v>
      </c>
      <c r="M839" s="223">
        <v>0</v>
      </c>
      <c r="N839" s="223">
        <v>0</v>
      </c>
      <c r="O839" s="223">
        <v>0</v>
      </c>
      <c r="P839" s="223">
        <v>0</v>
      </c>
      <c r="Q839" s="223">
        <f t="shared" si="184"/>
        <v>0</v>
      </c>
      <c r="R839" s="351" t="s">
        <v>2063</v>
      </c>
      <c r="S839" s="309"/>
      <c r="T839" s="309" t="s">
        <v>877</v>
      </c>
      <c r="U839" s="11"/>
      <c r="V839" s="16">
        <v>0</v>
      </c>
      <c r="W839" s="11">
        <v>0</v>
      </c>
      <c r="X839" s="17">
        <v>0</v>
      </c>
      <c r="Y839" s="16">
        <f>Q839</f>
        <v>0</v>
      </c>
      <c r="Z839" s="11"/>
      <c r="AA839" s="17">
        <f>Y839</f>
        <v>0</v>
      </c>
      <c r="AB839" s="16"/>
      <c r="AC839" s="11"/>
      <c r="AD839" s="17">
        <f>AB839+AC839</f>
        <v>0</v>
      </c>
      <c r="AE839" s="16"/>
      <c r="AF839" s="11"/>
      <c r="AG839" s="17"/>
      <c r="AH839" s="225"/>
      <c r="AI839" s="527"/>
      <c r="AJ839" s="16">
        <f t="shared" si="176"/>
        <v>0</v>
      </c>
      <c r="AK839" s="10"/>
      <c r="AL839" s="10"/>
      <c r="AM839" s="10"/>
      <c r="AN839" s="10"/>
      <c r="AO839" s="10"/>
      <c r="AP839" s="10"/>
      <c r="AQ839" s="10"/>
      <c r="AR839" s="10"/>
      <c r="AS839" s="10"/>
      <c r="AT839" s="10"/>
      <c r="AU839" s="10"/>
      <c r="AV839" s="10"/>
      <c r="AW839" s="10"/>
      <c r="AX839" s="10"/>
      <c r="AY839" s="10"/>
      <c r="AZ839" s="10"/>
      <c r="BA839" s="10"/>
      <c r="BB839" s="10"/>
      <c r="BC839" s="10"/>
      <c r="BD839" s="10"/>
      <c r="BE839" s="10"/>
      <c r="BF839" s="10"/>
      <c r="BG839" s="10"/>
      <c r="BH839" s="10"/>
      <c r="BI839" s="10"/>
      <c r="BJ839" s="10"/>
      <c r="BK839" s="10"/>
      <c r="BL839" s="10"/>
      <c r="BM839" s="10"/>
      <c r="BN839" s="10"/>
      <c r="BO839" s="10"/>
      <c r="BP839" s="10"/>
      <c r="BQ839" s="10"/>
      <c r="BR839" s="10"/>
      <c r="BS839" s="10"/>
      <c r="BT839" s="10"/>
      <c r="BU839" s="10"/>
      <c r="BV839" s="10"/>
      <c r="BW839" s="10"/>
      <c r="BX839" s="10"/>
      <c r="BY839" s="10"/>
      <c r="BZ839" s="10"/>
      <c r="CA839" s="10"/>
      <c r="CB839" s="10"/>
      <c r="CC839" s="10"/>
      <c r="CD839" s="10"/>
      <c r="CE839" s="10"/>
      <c r="CF839" s="10"/>
      <c r="CG839" s="10"/>
      <c r="CH839" s="10"/>
      <c r="CI839" s="10"/>
      <c r="CJ839" s="10"/>
      <c r="CK839" s="10"/>
      <c r="CL839" s="10"/>
      <c r="CM839" s="10"/>
      <c r="CN839" s="10"/>
      <c r="CO839" s="10"/>
      <c r="CP839" s="10"/>
      <c r="CQ839" s="10"/>
      <c r="CR839" s="10"/>
      <c r="CS839" s="10"/>
      <c r="CT839" s="10"/>
      <c r="CU839" s="10"/>
      <c r="CV839" s="10"/>
      <c r="CW839" s="10"/>
      <c r="CX839" s="10"/>
      <c r="CY839" s="10"/>
      <c r="CZ839" s="10"/>
      <c r="DA839" s="10"/>
      <c r="DB839" s="10"/>
      <c r="DC839" s="10"/>
      <c r="DD839" s="10"/>
      <c r="DE839" s="10"/>
      <c r="DF839" s="10"/>
      <c r="DG839" s="10"/>
      <c r="DH839" s="10"/>
      <c r="DI839" s="10"/>
      <c r="DJ839" s="10"/>
      <c r="DK839" s="10"/>
      <c r="DL839" s="10"/>
      <c r="DM839" s="10"/>
      <c r="DN839" s="10"/>
      <c r="DO839" s="10"/>
      <c r="DP839" s="10"/>
      <c r="DQ839" s="10"/>
      <c r="DR839" s="10"/>
      <c r="DS839" s="10"/>
      <c r="DT839" s="10"/>
      <c r="DU839" s="10"/>
      <c r="DV839" s="10"/>
      <c r="DW839" s="10"/>
      <c r="DX839" s="10"/>
      <c r="DY839" s="10"/>
      <c r="DZ839" s="10"/>
      <c r="EA839" s="10"/>
      <c r="EB839" s="10"/>
      <c r="EC839" s="10"/>
      <c r="ED839" s="10"/>
      <c r="EE839" s="10"/>
      <c r="EF839" s="10"/>
      <c r="EG839" s="10"/>
      <c r="EH839" s="10"/>
      <c r="EI839" s="10"/>
      <c r="EJ839" s="10"/>
      <c r="EK839" s="10"/>
      <c r="EL839" s="10"/>
      <c r="EM839" s="10"/>
      <c r="EN839" s="10"/>
      <c r="EO839" s="10"/>
      <c r="EP839" s="10"/>
      <c r="EQ839" s="10"/>
      <c r="ER839" s="10"/>
      <c r="ES839" s="10"/>
      <c r="ET839" s="10"/>
      <c r="EU839" s="10"/>
      <c r="EV839" s="10"/>
      <c r="EW839" s="10"/>
      <c r="EX839" s="10"/>
    </row>
    <row r="840" spans="1:154" ht="11.25" customHeight="1">
      <c r="A840" s="219">
        <v>18231031</v>
      </c>
      <c r="B840" s="220"/>
      <c r="C840" s="287" t="s">
        <v>2128</v>
      </c>
      <c r="D840" s="222">
        <v>0</v>
      </c>
      <c r="E840" s="222">
        <v>0</v>
      </c>
      <c r="F840" s="222">
        <v>0</v>
      </c>
      <c r="G840" s="222">
        <v>0</v>
      </c>
      <c r="H840" s="222">
        <v>0</v>
      </c>
      <c r="I840" s="222">
        <v>0</v>
      </c>
      <c r="J840" s="498">
        <v>0</v>
      </c>
      <c r="K840" s="498">
        <v>0</v>
      </c>
      <c r="L840" s="223">
        <v>0</v>
      </c>
      <c r="M840" s="223">
        <v>0</v>
      </c>
      <c r="N840" s="223">
        <v>0</v>
      </c>
      <c r="O840" s="223">
        <v>0</v>
      </c>
      <c r="P840" s="223">
        <v>0</v>
      </c>
      <c r="Q840" s="223">
        <f t="shared" si="184"/>
        <v>0</v>
      </c>
      <c r="R840" s="351" t="s">
        <v>354</v>
      </c>
      <c r="S840" s="309"/>
      <c r="T840" s="309" t="s">
        <v>354</v>
      </c>
      <c r="U840" s="11"/>
      <c r="V840" s="16">
        <v>0</v>
      </c>
      <c r="W840" s="11">
        <v>0</v>
      </c>
      <c r="X840" s="17">
        <v>0</v>
      </c>
      <c r="Y840" s="16"/>
      <c r="Z840" s="11"/>
      <c r="AA840" s="17"/>
      <c r="AB840" s="16"/>
      <c r="AC840" s="11"/>
      <c r="AD840" s="17">
        <f>SUM(AB840:AC840)</f>
        <v>0</v>
      </c>
      <c r="AE840" s="16"/>
      <c r="AF840" s="11"/>
      <c r="AG840" s="17"/>
      <c r="AH840" s="229">
        <f>Q840</f>
        <v>0</v>
      </c>
      <c r="AI840" s="527"/>
      <c r="AJ840" s="16">
        <f t="shared" si="176"/>
        <v>0</v>
      </c>
      <c r="AK840" s="10"/>
      <c r="AL840" s="10"/>
      <c r="AM840" s="10"/>
      <c r="AN840" s="10"/>
      <c r="AO840" s="10"/>
      <c r="AP840" s="10"/>
      <c r="AQ840" s="10"/>
      <c r="AR840" s="10"/>
      <c r="AS840" s="10"/>
      <c r="AT840" s="10"/>
      <c r="AU840" s="10"/>
      <c r="AV840" s="10"/>
      <c r="AW840" s="10"/>
      <c r="AX840" s="10"/>
      <c r="AY840" s="10"/>
      <c r="AZ840" s="10"/>
      <c r="BA840" s="10"/>
      <c r="BB840" s="10"/>
      <c r="BC840" s="10"/>
      <c r="BD840" s="10"/>
      <c r="BE840" s="10"/>
      <c r="BF840" s="10"/>
      <c r="BG840" s="10"/>
      <c r="BH840" s="10"/>
      <c r="BI840" s="10"/>
      <c r="BJ840" s="10"/>
      <c r="BK840" s="10"/>
      <c r="BL840" s="10"/>
      <c r="BM840" s="10"/>
      <c r="BN840" s="10"/>
      <c r="BO840" s="10"/>
      <c r="BP840" s="10"/>
      <c r="BQ840" s="10"/>
      <c r="BR840" s="10"/>
      <c r="BS840" s="10"/>
      <c r="BT840" s="10"/>
      <c r="BU840" s="10"/>
      <c r="BV840" s="10"/>
      <c r="BW840" s="10"/>
      <c r="BX840" s="10"/>
      <c r="BY840" s="10"/>
      <c r="BZ840" s="10"/>
      <c r="CA840" s="10"/>
      <c r="CB840" s="10"/>
      <c r="CC840" s="10"/>
      <c r="CD840" s="10"/>
      <c r="CE840" s="10"/>
      <c r="CF840" s="10"/>
      <c r="CG840" s="10"/>
      <c r="CH840" s="10"/>
      <c r="CI840" s="10"/>
      <c r="CJ840" s="10"/>
      <c r="CK840" s="10"/>
      <c r="CL840" s="10"/>
      <c r="CM840" s="10"/>
      <c r="CN840" s="10"/>
      <c r="CO840" s="10"/>
      <c r="CP840" s="10"/>
      <c r="CQ840" s="10"/>
      <c r="CR840" s="10"/>
      <c r="CS840" s="10"/>
      <c r="CT840" s="10"/>
      <c r="CU840" s="10"/>
      <c r="CV840" s="10"/>
      <c r="CW840" s="10"/>
      <c r="CX840" s="10"/>
      <c r="CY840" s="10"/>
      <c r="CZ840" s="10"/>
      <c r="DA840" s="10"/>
      <c r="DB840" s="10"/>
      <c r="DC840" s="10"/>
      <c r="DD840" s="10"/>
      <c r="DE840" s="10"/>
      <c r="DF840" s="10"/>
      <c r="DG840" s="10"/>
      <c r="DH840" s="10"/>
      <c r="DI840" s="10"/>
      <c r="DJ840" s="10"/>
      <c r="DK840" s="10"/>
      <c r="DL840" s="10"/>
      <c r="DM840" s="10"/>
      <c r="DN840" s="10"/>
      <c r="DO840" s="10"/>
      <c r="DP840" s="10"/>
      <c r="DQ840" s="10"/>
      <c r="DR840" s="10"/>
      <c r="DS840" s="10"/>
      <c r="DT840" s="10"/>
      <c r="DU840" s="10"/>
      <c r="DV840" s="10"/>
      <c r="DW840" s="10"/>
      <c r="DX840" s="10"/>
      <c r="DY840" s="10"/>
      <c r="DZ840" s="10"/>
      <c r="EA840" s="10"/>
      <c r="EB840" s="10"/>
      <c r="EC840" s="10"/>
      <c r="ED840" s="10"/>
      <c r="EE840" s="10"/>
      <c r="EF840" s="10"/>
      <c r="EG840" s="10"/>
      <c r="EH840" s="10"/>
      <c r="EI840" s="10"/>
      <c r="EJ840" s="10"/>
      <c r="EK840" s="10"/>
      <c r="EL840" s="10"/>
      <c r="EM840" s="10"/>
      <c r="EN840" s="10"/>
      <c r="EO840" s="10"/>
      <c r="EP840" s="10"/>
      <c r="EQ840" s="10"/>
      <c r="ER840" s="10"/>
      <c r="ES840" s="10"/>
      <c r="ET840" s="10"/>
      <c r="EU840" s="10"/>
      <c r="EV840" s="10"/>
      <c r="EW840" s="10"/>
      <c r="EX840" s="10"/>
    </row>
    <row r="841" spans="1:154" ht="11.25" customHeight="1">
      <c r="A841" s="219">
        <v>18231041</v>
      </c>
      <c r="B841" s="220"/>
      <c r="C841" s="287" t="s">
        <v>2205</v>
      </c>
      <c r="D841" s="222">
        <v>0</v>
      </c>
      <c r="E841" s="222">
        <v>0</v>
      </c>
      <c r="F841" s="222">
        <v>0</v>
      </c>
      <c r="G841" s="222">
        <v>0</v>
      </c>
      <c r="H841" s="222">
        <v>0</v>
      </c>
      <c r="I841" s="222">
        <v>0</v>
      </c>
      <c r="J841" s="498">
        <v>0</v>
      </c>
      <c r="K841" s="498">
        <v>0</v>
      </c>
      <c r="L841" s="223">
        <v>0</v>
      </c>
      <c r="M841" s="223">
        <v>0</v>
      </c>
      <c r="N841" s="223">
        <v>0</v>
      </c>
      <c r="O841" s="223">
        <v>0</v>
      </c>
      <c r="P841" s="223">
        <v>0</v>
      </c>
      <c r="Q841" s="223">
        <f t="shared" si="184"/>
        <v>0</v>
      </c>
      <c r="R841" s="351" t="s">
        <v>2063</v>
      </c>
      <c r="S841" s="309"/>
      <c r="T841" s="309" t="s">
        <v>877</v>
      </c>
      <c r="U841" s="11"/>
      <c r="V841" s="16">
        <v>0</v>
      </c>
      <c r="W841" s="11">
        <v>0</v>
      </c>
      <c r="X841" s="17">
        <v>0</v>
      </c>
      <c r="Y841" s="16">
        <f>Q841</f>
        <v>0</v>
      </c>
      <c r="Z841" s="11"/>
      <c r="AA841" s="17">
        <f>Y841</f>
        <v>0</v>
      </c>
      <c r="AB841" s="16"/>
      <c r="AC841" s="11"/>
      <c r="AD841" s="17">
        <f>AB841+AC841</f>
        <v>0</v>
      </c>
      <c r="AE841" s="16"/>
      <c r="AF841" s="11"/>
      <c r="AG841" s="17"/>
      <c r="AH841" s="225"/>
      <c r="AI841" s="527"/>
      <c r="AJ841" s="16">
        <f t="shared" si="176"/>
        <v>0</v>
      </c>
      <c r="AK841" s="10"/>
      <c r="AL841" s="10"/>
      <c r="AM841" s="10"/>
      <c r="AN841" s="10"/>
      <c r="AO841" s="10"/>
      <c r="AP841" s="10"/>
      <c r="AQ841" s="10"/>
      <c r="AR841" s="10"/>
      <c r="AS841" s="10"/>
      <c r="AT841" s="10"/>
      <c r="AU841" s="10"/>
      <c r="AV841" s="10"/>
      <c r="AW841" s="10"/>
      <c r="AX841" s="10"/>
      <c r="AY841" s="10"/>
      <c r="AZ841" s="10"/>
      <c r="BA841" s="10"/>
      <c r="BB841" s="10"/>
      <c r="BC841" s="10"/>
      <c r="BD841" s="10"/>
      <c r="BE841" s="10"/>
      <c r="BF841" s="10"/>
      <c r="BG841" s="10"/>
      <c r="BH841" s="10"/>
      <c r="BI841" s="10"/>
      <c r="BJ841" s="10"/>
      <c r="BK841" s="10"/>
      <c r="BL841" s="10"/>
      <c r="BM841" s="10"/>
      <c r="BN841" s="10"/>
      <c r="BO841" s="10"/>
      <c r="BP841" s="10"/>
      <c r="BQ841" s="10"/>
      <c r="BR841" s="10"/>
      <c r="BS841" s="10"/>
      <c r="BT841" s="10"/>
      <c r="BU841" s="10"/>
      <c r="BV841" s="10"/>
      <c r="BW841" s="10"/>
      <c r="BX841" s="10"/>
      <c r="BY841" s="10"/>
      <c r="BZ841" s="10"/>
      <c r="CA841" s="10"/>
      <c r="CB841" s="10"/>
      <c r="CC841" s="10"/>
      <c r="CD841" s="10"/>
      <c r="CE841" s="10"/>
      <c r="CF841" s="10"/>
      <c r="CG841" s="10"/>
      <c r="CH841" s="10"/>
      <c r="CI841" s="10"/>
      <c r="CJ841" s="10"/>
      <c r="CK841" s="10"/>
      <c r="CL841" s="10"/>
      <c r="CM841" s="10"/>
      <c r="CN841" s="10"/>
      <c r="CO841" s="10"/>
      <c r="CP841" s="10"/>
      <c r="CQ841" s="10"/>
      <c r="CR841" s="10"/>
      <c r="CS841" s="10"/>
      <c r="CT841" s="10"/>
      <c r="CU841" s="10"/>
      <c r="CV841" s="10"/>
      <c r="CW841" s="10"/>
      <c r="CX841" s="10"/>
      <c r="CY841" s="10"/>
      <c r="CZ841" s="10"/>
      <c r="DA841" s="10"/>
      <c r="DB841" s="10"/>
      <c r="DC841" s="10"/>
      <c r="DD841" s="10"/>
      <c r="DE841" s="10"/>
      <c r="DF841" s="10"/>
      <c r="DG841" s="10"/>
      <c r="DH841" s="10"/>
      <c r="DI841" s="10"/>
      <c r="DJ841" s="10"/>
      <c r="DK841" s="10"/>
      <c r="DL841" s="10"/>
      <c r="DM841" s="10"/>
      <c r="DN841" s="10"/>
      <c r="DO841" s="10"/>
      <c r="DP841" s="10"/>
      <c r="DQ841" s="10"/>
      <c r="DR841" s="10"/>
      <c r="DS841" s="10"/>
      <c r="DT841" s="10"/>
      <c r="DU841" s="10"/>
      <c r="DV841" s="10"/>
      <c r="DW841" s="10"/>
      <c r="DX841" s="10"/>
      <c r="DY841" s="10"/>
      <c r="DZ841" s="10"/>
      <c r="EA841" s="10"/>
      <c r="EB841" s="10"/>
      <c r="EC841" s="10"/>
      <c r="ED841" s="10"/>
      <c r="EE841" s="10"/>
      <c r="EF841" s="10"/>
      <c r="EG841" s="10"/>
      <c r="EH841" s="10"/>
      <c r="EI841" s="10"/>
      <c r="EJ841" s="10"/>
      <c r="EK841" s="10"/>
      <c r="EL841" s="10"/>
      <c r="EM841" s="10"/>
      <c r="EN841" s="10"/>
      <c r="EO841" s="10"/>
      <c r="EP841" s="10"/>
      <c r="EQ841" s="10"/>
      <c r="ER841" s="10"/>
      <c r="ES841" s="10"/>
      <c r="ET841" s="10"/>
      <c r="EU841" s="10"/>
      <c r="EV841" s="10"/>
      <c r="EW841" s="10"/>
      <c r="EX841" s="10"/>
    </row>
    <row r="842" spans="1:154" ht="11.25" customHeight="1">
      <c r="A842" s="219">
        <v>18231051</v>
      </c>
      <c r="B842" s="220"/>
      <c r="C842" s="287" t="s">
        <v>2230</v>
      </c>
      <c r="D842" s="222">
        <v>-34827817</v>
      </c>
      <c r="E842" s="222">
        <v>-34827817</v>
      </c>
      <c r="F842" s="222">
        <v>-34827817</v>
      </c>
      <c r="G842" s="222">
        <v>-34827817</v>
      </c>
      <c r="H842" s="222">
        <v>-34827817</v>
      </c>
      <c r="I842" s="222">
        <v>-34827817</v>
      </c>
      <c r="J842" s="498">
        <v>-34827817</v>
      </c>
      <c r="K842" s="498">
        <v>-34827817</v>
      </c>
      <c r="L842" s="223">
        <v>-34827817</v>
      </c>
      <c r="M842" s="223">
        <v>-34827817</v>
      </c>
      <c r="N842" s="223">
        <v>-34827817</v>
      </c>
      <c r="O842" s="223">
        <v>-34827817</v>
      </c>
      <c r="P842" s="223">
        <v>-34827817</v>
      </c>
      <c r="Q842" s="223">
        <f t="shared" si="184"/>
        <v>-34827817</v>
      </c>
      <c r="R842" s="351"/>
      <c r="S842" s="309"/>
      <c r="T842" s="309" t="s">
        <v>1254</v>
      </c>
      <c r="U842" s="11"/>
      <c r="V842" s="308"/>
      <c r="W842" s="11"/>
      <c r="X842" s="17"/>
      <c r="Y842" s="16"/>
      <c r="Z842" s="11"/>
      <c r="AA842" s="17"/>
      <c r="AB842" s="16"/>
      <c r="AC842" s="11"/>
      <c r="AD842" s="17">
        <f t="shared" ref="AD842:AD855" si="187">SUM(AB842:AC842)</f>
        <v>0</v>
      </c>
      <c r="AE842" s="16">
        <f t="shared" ref="AE842:AG843" si="188">$Q842</f>
        <v>-34827817</v>
      </c>
      <c r="AF842" s="11">
        <f t="shared" si="188"/>
        <v>-34827817</v>
      </c>
      <c r="AG842" s="17">
        <f t="shared" si="188"/>
        <v>-34827817</v>
      </c>
      <c r="AH842" s="225"/>
      <c r="AI842" s="527"/>
      <c r="AJ842" s="16">
        <f t="shared" si="176"/>
        <v>0</v>
      </c>
      <c r="AK842" s="10"/>
      <c r="AL842" s="10"/>
      <c r="AM842" s="10"/>
      <c r="AN842" s="10"/>
      <c r="AO842" s="10"/>
      <c r="AP842" s="10"/>
      <c r="AQ842" s="10"/>
      <c r="AR842" s="10"/>
      <c r="AS842" s="10"/>
      <c r="AT842" s="10"/>
      <c r="AU842" s="10"/>
      <c r="AV842" s="10"/>
      <c r="AW842" s="10"/>
      <c r="AX842" s="10"/>
      <c r="AY842" s="10"/>
      <c r="AZ842" s="10"/>
      <c r="BA842" s="10"/>
      <c r="BB842" s="10"/>
      <c r="BC842" s="10"/>
      <c r="BD842" s="10"/>
      <c r="BE842" s="10"/>
      <c r="BF842" s="10"/>
      <c r="BG842" s="10"/>
      <c r="BH842" s="10"/>
      <c r="BI842" s="10"/>
      <c r="BJ842" s="10"/>
      <c r="BK842" s="10"/>
      <c r="BL842" s="10"/>
      <c r="BM842" s="10"/>
      <c r="BN842" s="10"/>
      <c r="BO842" s="10"/>
      <c r="BP842" s="10"/>
      <c r="BQ842" s="10"/>
      <c r="BR842" s="10"/>
      <c r="BS842" s="10"/>
      <c r="BT842" s="10"/>
      <c r="BU842" s="10"/>
      <c r="BV842" s="10"/>
      <c r="BW842" s="10"/>
      <c r="BX842" s="10"/>
      <c r="BY842" s="10"/>
      <c r="BZ842" s="10"/>
      <c r="CA842" s="10"/>
      <c r="CB842" s="10"/>
      <c r="CC842" s="10"/>
      <c r="CD842" s="10"/>
      <c r="CE842" s="10"/>
      <c r="CF842" s="10"/>
      <c r="CG842" s="10"/>
      <c r="CH842" s="10"/>
      <c r="CI842" s="10"/>
      <c r="CJ842" s="10"/>
      <c r="CK842" s="10"/>
      <c r="CL842" s="10"/>
      <c r="CM842" s="10"/>
      <c r="CN842" s="10"/>
      <c r="CO842" s="10"/>
      <c r="CP842" s="10"/>
      <c r="CQ842" s="10"/>
      <c r="CR842" s="10"/>
      <c r="CS842" s="10"/>
      <c r="CT842" s="10"/>
      <c r="CU842" s="10"/>
      <c r="CV842" s="10"/>
      <c r="CW842" s="10"/>
      <c r="CX842" s="10"/>
      <c r="CY842" s="10"/>
      <c r="CZ842" s="10"/>
      <c r="DA842" s="10"/>
      <c r="DB842" s="10"/>
      <c r="DC842" s="10"/>
      <c r="DD842" s="10"/>
      <c r="DE842" s="10"/>
      <c r="DF842" s="10"/>
      <c r="DG842" s="10"/>
      <c r="DH842" s="10"/>
      <c r="DI842" s="10"/>
      <c r="DJ842" s="10"/>
      <c r="DK842" s="10"/>
      <c r="DL842" s="10"/>
      <c r="DM842" s="10"/>
      <c r="DN842" s="10"/>
      <c r="DO842" s="10"/>
      <c r="DP842" s="10"/>
      <c r="DQ842" s="10"/>
      <c r="DR842" s="10"/>
      <c r="DS842" s="10"/>
      <c r="DT842" s="10"/>
      <c r="DU842" s="10"/>
      <c r="DV842" s="10"/>
      <c r="DW842" s="10"/>
      <c r="DX842" s="10"/>
      <c r="DY842" s="10"/>
      <c r="DZ842" s="10"/>
      <c r="EA842" s="10"/>
      <c r="EB842" s="10"/>
      <c r="EC842" s="10"/>
      <c r="ED842" s="10"/>
      <c r="EE842" s="10"/>
      <c r="EF842" s="10"/>
      <c r="EG842" s="10"/>
      <c r="EH842" s="10"/>
      <c r="EI842" s="10"/>
      <c r="EJ842" s="10"/>
      <c r="EK842" s="10"/>
      <c r="EL842" s="10"/>
      <c r="EM842" s="10"/>
      <c r="EN842" s="10"/>
      <c r="EO842" s="10"/>
      <c r="EP842" s="10"/>
      <c r="EQ842" s="10"/>
      <c r="ER842" s="10"/>
      <c r="ES842" s="10"/>
      <c r="ET842" s="10"/>
      <c r="EU842" s="10"/>
      <c r="EV842" s="10"/>
      <c r="EW842" s="10"/>
      <c r="EX842" s="10"/>
    </row>
    <row r="843" spans="1:154" ht="11.25" customHeight="1">
      <c r="A843" s="219">
        <v>18231061</v>
      </c>
      <c r="B843" s="220"/>
      <c r="C843" s="287" t="s">
        <v>2231</v>
      </c>
      <c r="D843" s="222">
        <v>34827817</v>
      </c>
      <c r="E843" s="222">
        <v>34827817</v>
      </c>
      <c r="F843" s="222">
        <v>34827817</v>
      </c>
      <c r="G843" s="222">
        <v>34827817</v>
      </c>
      <c r="H843" s="222">
        <v>34827817</v>
      </c>
      <c r="I843" s="222">
        <v>34827817</v>
      </c>
      <c r="J843" s="498">
        <v>34827817</v>
      </c>
      <c r="K843" s="498">
        <v>34827817</v>
      </c>
      <c r="L843" s="223">
        <v>34827817</v>
      </c>
      <c r="M843" s="223">
        <v>34827817</v>
      </c>
      <c r="N843" s="223">
        <v>34827817</v>
      </c>
      <c r="O843" s="223">
        <v>34827817</v>
      </c>
      <c r="P843" s="223">
        <v>34827817</v>
      </c>
      <c r="Q843" s="223">
        <f t="shared" si="184"/>
        <v>34827817</v>
      </c>
      <c r="R843" s="351"/>
      <c r="S843" s="309"/>
      <c r="T843" s="309" t="s">
        <v>1254</v>
      </c>
      <c r="U843" s="11"/>
      <c r="V843" s="308"/>
      <c r="W843" s="11"/>
      <c r="X843" s="17"/>
      <c r="Y843" s="16"/>
      <c r="Z843" s="11"/>
      <c r="AA843" s="17"/>
      <c r="AB843" s="16"/>
      <c r="AC843" s="11"/>
      <c r="AD843" s="17">
        <f t="shared" si="187"/>
        <v>0</v>
      </c>
      <c r="AE843" s="16">
        <f t="shared" si="188"/>
        <v>34827817</v>
      </c>
      <c r="AF843" s="11">
        <f t="shared" si="188"/>
        <v>34827817</v>
      </c>
      <c r="AG843" s="17">
        <f t="shared" si="188"/>
        <v>34827817</v>
      </c>
      <c r="AH843" s="225"/>
      <c r="AI843" s="527"/>
      <c r="AJ843" s="16">
        <f t="shared" si="176"/>
        <v>0</v>
      </c>
      <c r="AK843" s="10"/>
      <c r="AL843" s="10"/>
      <c r="AM843" s="10"/>
      <c r="AN843" s="10"/>
      <c r="AO843" s="10"/>
      <c r="AP843" s="10"/>
      <c r="AQ843" s="10"/>
      <c r="AR843" s="10"/>
      <c r="AS843" s="10"/>
      <c r="AT843" s="10"/>
      <c r="AU843" s="10"/>
      <c r="AV843" s="10"/>
      <c r="AW843" s="10"/>
      <c r="AX843" s="10"/>
      <c r="AY843" s="10"/>
      <c r="AZ843" s="10"/>
      <c r="BA843" s="10"/>
      <c r="BB843" s="10"/>
      <c r="BC843" s="10"/>
      <c r="BD843" s="10"/>
      <c r="BE843" s="10"/>
      <c r="BF843" s="10"/>
      <c r="BG843" s="10"/>
      <c r="BH843" s="10"/>
      <c r="BI843" s="10"/>
      <c r="BJ843" s="10"/>
      <c r="BK843" s="10"/>
      <c r="BL843" s="10"/>
      <c r="BM843" s="10"/>
      <c r="BN843" s="10"/>
      <c r="BO843" s="10"/>
      <c r="BP843" s="10"/>
      <c r="BQ843" s="10"/>
      <c r="BR843" s="10"/>
      <c r="BS843" s="10"/>
      <c r="BT843" s="10"/>
      <c r="BU843" s="10"/>
      <c r="BV843" s="10"/>
      <c r="BW843" s="10"/>
      <c r="BX843" s="10"/>
      <c r="BY843" s="10"/>
      <c r="BZ843" s="10"/>
      <c r="CA843" s="10"/>
      <c r="CB843" s="10"/>
      <c r="CC843" s="10"/>
      <c r="CD843" s="10"/>
      <c r="CE843" s="10"/>
      <c r="CF843" s="10"/>
      <c r="CG843" s="10"/>
      <c r="CH843" s="10"/>
      <c r="CI843" s="10"/>
      <c r="CJ843" s="10"/>
      <c r="CK843" s="10"/>
      <c r="CL843" s="10"/>
      <c r="CM843" s="10"/>
      <c r="CN843" s="10"/>
      <c r="CO843" s="10"/>
      <c r="CP843" s="10"/>
      <c r="CQ843" s="10"/>
      <c r="CR843" s="10"/>
      <c r="CS843" s="10"/>
      <c r="CT843" s="10"/>
      <c r="CU843" s="10"/>
      <c r="CV843" s="10"/>
      <c r="CW843" s="10"/>
      <c r="CX843" s="10"/>
      <c r="CY843" s="10"/>
      <c r="CZ843" s="10"/>
      <c r="DA843" s="10"/>
      <c r="DB843" s="10"/>
      <c r="DC843" s="10"/>
      <c r="DD843" s="10"/>
      <c r="DE843" s="10"/>
      <c r="DF843" s="10"/>
      <c r="DG843" s="10"/>
      <c r="DH843" s="10"/>
      <c r="DI843" s="10"/>
      <c r="DJ843" s="10"/>
      <c r="DK843" s="10"/>
      <c r="DL843" s="10"/>
      <c r="DM843" s="10"/>
      <c r="DN843" s="10"/>
      <c r="DO843" s="10"/>
      <c r="DP843" s="10"/>
      <c r="DQ843" s="10"/>
      <c r="DR843" s="10"/>
      <c r="DS843" s="10"/>
      <c r="DT843" s="10"/>
      <c r="DU843" s="10"/>
      <c r="DV843" s="10"/>
      <c r="DW843" s="10"/>
      <c r="DX843" s="10"/>
      <c r="DY843" s="10"/>
      <c r="DZ843" s="10"/>
      <c r="EA843" s="10"/>
      <c r="EB843" s="10"/>
      <c r="EC843" s="10"/>
      <c r="ED843" s="10"/>
      <c r="EE843" s="10"/>
      <c r="EF843" s="10"/>
      <c r="EG843" s="10"/>
      <c r="EH843" s="10"/>
      <c r="EI843" s="10"/>
      <c r="EJ843" s="10"/>
      <c r="EK843" s="10"/>
      <c r="EL843" s="10"/>
      <c r="EM843" s="10"/>
      <c r="EN843" s="10"/>
      <c r="EO843" s="10"/>
      <c r="EP843" s="10"/>
      <c r="EQ843" s="10"/>
      <c r="ER843" s="10"/>
      <c r="ES843" s="10"/>
      <c r="ET843" s="10"/>
      <c r="EU843" s="10"/>
      <c r="EV843" s="10"/>
      <c r="EW843" s="10"/>
      <c r="EX843" s="10"/>
    </row>
    <row r="844" spans="1:154" ht="11.25" customHeight="1">
      <c r="A844" s="219">
        <v>18231071</v>
      </c>
      <c r="B844" s="220"/>
      <c r="C844" s="287" t="s">
        <v>2288</v>
      </c>
      <c r="D844" s="222">
        <v>0</v>
      </c>
      <c r="E844" s="222">
        <v>0</v>
      </c>
      <c r="F844" s="222">
        <v>0</v>
      </c>
      <c r="G844" s="222">
        <v>0</v>
      </c>
      <c r="H844" s="222">
        <v>0</v>
      </c>
      <c r="I844" s="222">
        <v>0</v>
      </c>
      <c r="J844" s="498">
        <v>0</v>
      </c>
      <c r="K844" s="498">
        <v>0</v>
      </c>
      <c r="L844" s="223">
        <v>0</v>
      </c>
      <c r="M844" s="223">
        <v>0</v>
      </c>
      <c r="N844" s="223">
        <v>0</v>
      </c>
      <c r="O844" s="223">
        <v>0</v>
      </c>
      <c r="P844" s="223">
        <v>0</v>
      </c>
      <c r="Q844" s="223">
        <f t="shared" si="184"/>
        <v>0</v>
      </c>
      <c r="R844" s="351" t="s">
        <v>354</v>
      </c>
      <c r="S844" s="309"/>
      <c r="T844" s="309" t="s">
        <v>354</v>
      </c>
      <c r="U844" s="11"/>
      <c r="V844" s="16">
        <v>0</v>
      </c>
      <c r="W844" s="11">
        <v>0</v>
      </c>
      <c r="X844" s="17">
        <v>0</v>
      </c>
      <c r="Y844" s="16"/>
      <c r="Z844" s="11"/>
      <c r="AA844" s="17"/>
      <c r="AB844" s="16"/>
      <c r="AC844" s="11"/>
      <c r="AD844" s="17">
        <f t="shared" si="187"/>
        <v>0</v>
      </c>
      <c r="AE844" s="16"/>
      <c r="AF844" s="11"/>
      <c r="AG844" s="17"/>
      <c r="AH844" s="229">
        <f>Q844</f>
        <v>0</v>
      </c>
      <c r="AI844" s="527"/>
      <c r="AJ844" s="16">
        <f t="shared" si="176"/>
        <v>0</v>
      </c>
      <c r="AK844" s="10"/>
      <c r="AL844" s="10"/>
      <c r="AM844" s="10"/>
      <c r="AN844" s="10"/>
      <c r="AO844" s="10"/>
      <c r="AP844" s="10"/>
      <c r="AQ844" s="10"/>
      <c r="AR844" s="10"/>
      <c r="AS844" s="10"/>
      <c r="AT844" s="10"/>
      <c r="AU844" s="10"/>
      <c r="AV844" s="10"/>
      <c r="AW844" s="10"/>
      <c r="AX844" s="10"/>
      <c r="AY844" s="10"/>
      <c r="AZ844" s="10"/>
      <c r="BA844" s="10"/>
      <c r="BB844" s="10"/>
      <c r="BC844" s="10"/>
      <c r="BD844" s="10"/>
      <c r="BE844" s="10"/>
      <c r="BF844" s="10"/>
      <c r="BG844" s="10"/>
      <c r="BH844" s="10"/>
      <c r="BI844" s="10"/>
      <c r="BJ844" s="10"/>
      <c r="BK844" s="10"/>
      <c r="BL844" s="10"/>
      <c r="BM844" s="10"/>
      <c r="BN844" s="10"/>
      <c r="BO844" s="10"/>
      <c r="BP844" s="10"/>
      <c r="BQ844" s="10"/>
      <c r="BR844" s="10"/>
      <c r="BS844" s="10"/>
      <c r="BT844" s="10"/>
      <c r="BU844" s="10"/>
      <c r="BV844" s="10"/>
      <c r="BW844" s="10"/>
      <c r="BX844" s="10"/>
      <c r="BY844" s="10"/>
      <c r="BZ844" s="10"/>
      <c r="CA844" s="10"/>
      <c r="CB844" s="10"/>
      <c r="CC844" s="10"/>
      <c r="CD844" s="10"/>
      <c r="CE844" s="10"/>
      <c r="CF844" s="10"/>
      <c r="CG844" s="10"/>
      <c r="CH844" s="10"/>
      <c r="CI844" s="10"/>
      <c r="CJ844" s="10"/>
      <c r="CK844" s="10"/>
      <c r="CL844" s="10"/>
      <c r="CM844" s="10"/>
      <c r="CN844" s="10"/>
      <c r="CO844" s="10"/>
      <c r="CP844" s="10"/>
      <c r="CQ844" s="10"/>
      <c r="CR844" s="10"/>
      <c r="CS844" s="10"/>
      <c r="CT844" s="10"/>
      <c r="CU844" s="10"/>
      <c r="CV844" s="10"/>
      <c r="CW844" s="10"/>
      <c r="CX844" s="10"/>
      <c r="CY844" s="10"/>
      <c r="CZ844" s="10"/>
      <c r="DA844" s="10"/>
      <c r="DB844" s="10"/>
      <c r="DC844" s="10"/>
      <c r="DD844" s="10"/>
      <c r="DE844" s="10"/>
      <c r="DF844" s="10"/>
      <c r="DG844" s="10"/>
      <c r="DH844" s="10"/>
      <c r="DI844" s="10"/>
      <c r="DJ844" s="10"/>
      <c r="DK844" s="10"/>
      <c r="DL844" s="10"/>
      <c r="DM844" s="10"/>
      <c r="DN844" s="10"/>
      <c r="DO844" s="10"/>
      <c r="DP844" s="10"/>
      <c r="DQ844" s="10"/>
      <c r="DR844" s="10"/>
      <c r="DS844" s="10"/>
      <c r="DT844" s="10"/>
      <c r="DU844" s="10"/>
      <c r="DV844" s="10"/>
      <c r="DW844" s="10"/>
      <c r="DX844" s="10"/>
      <c r="DY844" s="10"/>
      <c r="DZ844" s="10"/>
      <c r="EA844" s="10"/>
      <c r="EB844" s="10"/>
      <c r="EC844" s="10"/>
      <c r="ED844" s="10"/>
      <c r="EE844" s="10"/>
      <c r="EF844" s="10"/>
      <c r="EG844" s="10"/>
      <c r="EH844" s="10"/>
      <c r="EI844" s="10"/>
      <c r="EJ844" s="10"/>
      <c r="EK844" s="10"/>
      <c r="EL844" s="10"/>
      <c r="EM844" s="10"/>
      <c r="EN844" s="10"/>
      <c r="EO844" s="10"/>
      <c r="EP844" s="10"/>
      <c r="EQ844" s="10"/>
      <c r="ER844" s="10"/>
      <c r="ES844" s="10"/>
      <c r="ET844" s="10"/>
      <c r="EU844" s="10"/>
      <c r="EV844" s="10"/>
      <c r="EW844" s="10"/>
      <c r="EX844" s="10"/>
    </row>
    <row r="845" spans="1:154" ht="11.25" customHeight="1">
      <c r="A845" s="219">
        <v>18231081</v>
      </c>
      <c r="B845" s="220"/>
      <c r="C845" s="287" t="s">
        <v>2447</v>
      </c>
      <c r="D845" s="222">
        <v>-25644564</v>
      </c>
      <c r="E845" s="222">
        <v>-25644564</v>
      </c>
      <c r="F845" s="222">
        <v>-25644564</v>
      </c>
      <c r="G845" s="222">
        <v>-25644564</v>
      </c>
      <c r="H845" s="222">
        <v>-25644564</v>
      </c>
      <c r="I845" s="222">
        <v>-25644564</v>
      </c>
      <c r="J845" s="498">
        <v>-25644564</v>
      </c>
      <c r="K845" s="498">
        <v>-25644564</v>
      </c>
      <c r="L845" s="223">
        <v>-25644564</v>
      </c>
      <c r="M845" s="223">
        <v>-25644564</v>
      </c>
      <c r="N845" s="223">
        <v>-25644564</v>
      </c>
      <c r="O845" s="223">
        <v>-25644564</v>
      </c>
      <c r="P845" s="223">
        <v>-25644564</v>
      </c>
      <c r="Q845" s="223">
        <f t="shared" si="184"/>
        <v>-25644564</v>
      </c>
      <c r="R845" s="351"/>
      <c r="S845" s="309"/>
      <c r="T845" s="309" t="s">
        <v>1254</v>
      </c>
      <c r="U845" s="11"/>
      <c r="V845" s="308"/>
      <c r="W845" s="11"/>
      <c r="X845" s="17"/>
      <c r="Y845" s="16"/>
      <c r="Z845" s="11"/>
      <c r="AA845" s="17"/>
      <c r="AB845" s="16"/>
      <c r="AC845" s="11"/>
      <c r="AD845" s="17">
        <f t="shared" si="187"/>
        <v>0</v>
      </c>
      <c r="AE845" s="16">
        <f t="shared" ref="AE845:AG853" si="189">$Q845</f>
        <v>-25644564</v>
      </c>
      <c r="AF845" s="11">
        <f t="shared" si="189"/>
        <v>-25644564</v>
      </c>
      <c r="AG845" s="17">
        <f t="shared" si="189"/>
        <v>-25644564</v>
      </c>
      <c r="AH845" s="225"/>
      <c r="AI845" s="527"/>
      <c r="AJ845" s="16">
        <f t="shared" si="176"/>
        <v>0</v>
      </c>
      <c r="AK845" s="10"/>
      <c r="AL845" s="10"/>
      <c r="AM845" s="10"/>
      <c r="AN845" s="10"/>
      <c r="AO845" s="10"/>
      <c r="AP845" s="10"/>
      <c r="AQ845" s="10"/>
      <c r="AR845" s="10"/>
      <c r="AS845" s="10"/>
      <c r="AT845" s="10"/>
      <c r="AU845" s="10"/>
      <c r="AV845" s="10"/>
      <c r="AW845" s="10"/>
      <c r="AX845" s="10"/>
      <c r="AY845" s="10"/>
      <c r="AZ845" s="10"/>
      <c r="BA845" s="10"/>
      <c r="BB845" s="10"/>
      <c r="BC845" s="10"/>
      <c r="BD845" s="10"/>
      <c r="BE845" s="10"/>
      <c r="BF845" s="10"/>
      <c r="BG845" s="10"/>
      <c r="BH845" s="10"/>
      <c r="BI845" s="10"/>
      <c r="BJ845" s="10"/>
      <c r="BK845" s="10"/>
      <c r="BL845" s="10"/>
      <c r="BM845" s="10"/>
      <c r="BN845" s="10"/>
      <c r="BO845" s="10"/>
      <c r="BP845" s="10"/>
      <c r="BQ845" s="10"/>
      <c r="BR845" s="10"/>
      <c r="BS845" s="10"/>
      <c r="BT845" s="10"/>
      <c r="BU845" s="10"/>
      <c r="BV845" s="10"/>
      <c r="BW845" s="10"/>
      <c r="BX845" s="10"/>
      <c r="BY845" s="10"/>
      <c r="BZ845" s="10"/>
      <c r="CA845" s="10"/>
      <c r="CB845" s="10"/>
      <c r="CC845" s="10"/>
      <c r="CD845" s="10"/>
      <c r="CE845" s="10"/>
      <c r="CF845" s="10"/>
      <c r="CG845" s="10"/>
      <c r="CH845" s="10"/>
      <c r="CI845" s="10"/>
      <c r="CJ845" s="10"/>
      <c r="CK845" s="10"/>
      <c r="CL845" s="10"/>
      <c r="CM845" s="10"/>
      <c r="CN845" s="10"/>
      <c r="CO845" s="10"/>
      <c r="CP845" s="10"/>
      <c r="CQ845" s="10"/>
      <c r="CR845" s="10"/>
      <c r="CS845" s="10"/>
      <c r="CT845" s="10"/>
      <c r="CU845" s="10"/>
      <c r="CV845" s="10"/>
      <c r="CW845" s="10"/>
      <c r="CX845" s="10"/>
      <c r="CY845" s="10"/>
      <c r="CZ845" s="10"/>
      <c r="DA845" s="10"/>
      <c r="DB845" s="10"/>
      <c r="DC845" s="10"/>
      <c r="DD845" s="10"/>
      <c r="DE845" s="10"/>
      <c r="DF845" s="10"/>
      <c r="DG845" s="10"/>
      <c r="DH845" s="10"/>
      <c r="DI845" s="10"/>
      <c r="DJ845" s="10"/>
      <c r="DK845" s="10"/>
      <c r="DL845" s="10"/>
      <c r="DM845" s="10"/>
      <c r="DN845" s="10"/>
      <c r="DO845" s="10"/>
      <c r="DP845" s="10"/>
      <c r="DQ845" s="10"/>
      <c r="DR845" s="10"/>
      <c r="DS845" s="10"/>
      <c r="DT845" s="10"/>
      <c r="DU845" s="10"/>
      <c r="DV845" s="10"/>
      <c r="DW845" s="10"/>
      <c r="DX845" s="10"/>
      <c r="DY845" s="10"/>
      <c r="DZ845" s="10"/>
      <c r="EA845" s="10"/>
      <c r="EB845" s="10"/>
      <c r="EC845" s="10"/>
      <c r="ED845" s="10"/>
      <c r="EE845" s="10"/>
      <c r="EF845" s="10"/>
      <c r="EG845" s="10"/>
      <c r="EH845" s="10"/>
      <c r="EI845" s="10"/>
      <c r="EJ845" s="10"/>
      <c r="EK845" s="10"/>
      <c r="EL845" s="10"/>
      <c r="EM845" s="10"/>
      <c r="EN845" s="10"/>
      <c r="EO845" s="10"/>
      <c r="EP845" s="10"/>
      <c r="EQ845" s="10"/>
      <c r="ER845" s="10"/>
      <c r="ES845" s="10"/>
      <c r="ET845" s="10"/>
      <c r="EU845" s="10"/>
      <c r="EV845" s="10"/>
      <c r="EW845" s="10"/>
      <c r="EX845" s="10"/>
    </row>
    <row r="846" spans="1:154" ht="11.25" customHeight="1">
      <c r="A846" s="219">
        <v>18231091</v>
      </c>
      <c r="B846" s="220"/>
      <c r="C846" s="287" t="s">
        <v>2448</v>
      </c>
      <c r="D846" s="222">
        <v>25644564</v>
      </c>
      <c r="E846" s="222">
        <v>25644564</v>
      </c>
      <c r="F846" s="222">
        <v>25644564</v>
      </c>
      <c r="G846" s="222">
        <v>25644564</v>
      </c>
      <c r="H846" s="222">
        <v>25644564</v>
      </c>
      <c r="I846" s="222">
        <v>25644564</v>
      </c>
      <c r="J846" s="498">
        <v>25644564</v>
      </c>
      <c r="K846" s="498">
        <v>25644564</v>
      </c>
      <c r="L846" s="223">
        <v>25644564</v>
      </c>
      <c r="M846" s="223">
        <v>25644564</v>
      </c>
      <c r="N846" s="223">
        <v>25644564</v>
      </c>
      <c r="O846" s="223">
        <v>25644564</v>
      </c>
      <c r="P846" s="223">
        <v>25644564</v>
      </c>
      <c r="Q846" s="223">
        <f t="shared" si="184"/>
        <v>25644564</v>
      </c>
      <c r="R846" s="351"/>
      <c r="S846" s="309"/>
      <c r="T846" s="309" t="s">
        <v>1254</v>
      </c>
      <c r="U846" s="11"/>
      <c r="V846" s="308"/>
      <c r="W846" s="11"/>
      <c r="X846" s="17"/>
      <c r="Y846" s="16"/>
      <c r="Z846" s="11"/>
      <c r="AA846" s="17"/>
      <c r="AB846" s="16"/>
      <c r="AC846" s="11"/>
      <c r="AD846" s="17">
        <f t="shared" si="187"/>
        <v>0</v>
      </c>
      <c r="AE846" s="16">
        <f t="shared" si="189"/>
        <v>25644564</v>
      </c>
      <c r="AF846" s="11">
        <f t="shared" si="189"/>
        <v>25644564</v>
      </c>
      <c r="AG846" s="17">
        <f t="shared" si="189"/>
        <v>25644564</v>
      </c>
      <c r="AH846" s="225"/>
      <c r="AI846" s="527"/>
      <c r="AJ846" s="16">
        <f t="shared" si="176"/>
        <v>0</v>
      </c>
      <c r="AK846" s="10"/>
      <c r="AL846" s="10"/>
      <c r="AM846" s="10"/>
      <c r="AN846" s="10"/>
      <c r="AO846" s="10"/>
      <c r="AP846" s="10"/>
      <c r="AQ846" s="10"/>
      <c r="AR846" s="10"/>
      <c r="AS846" s="10"/>
      <c r="AT846" s="10"/>
      <c r="AU846" s="10"/>
      <c r="AV846" s="10"/>
      <c r="AW846" s="10"/>
      <c r="AX846" s="10"/>
      <c r="AY846" s="10"/>
      <c r="AZ846" s="10"/>
      <c r="BA846" s="10"/>
      <c r="BB846" s="10"/>
      <c r="BC846" s="10"/>
      <c r="BD846" s="10"/>
      <c r="BE846" s="10"/>
      <c r="BF846" s="10"/>
      <c r="BG846" s="10"/>
      <c r="BH846" s="10"/>
      <c r="BI846" s="10"/>
      <c r="BJ846" s="10"/>
      <c r="BK846" s="10"/>
      <c r="BL846" s="10"/>
      <c r="BM846" s="10"/>
      <c r="BN846" s="10"/>
      <c r="BO846" s="10"/>
      <c r="BP846" s="10"/>
      <c r="BQ846" s="10"/>
      <c r="BR846" s="10"/>
      <c r="BS846" s="10"/>
      <c r="BT846" s="10"/>
      <c r="BU846" s="10"/>
      <c r="BV846" s="10"/>
      <c r="BW846" s="10"/>
      <c r="BX846" s="10"/>
      <c r="BY846" s="10"/>
      <c r="BZ846" s="10"/>
      <c r="CA846" s="10"/>
      <c r="CB846" s="10"/>
      <c r="CC846" s="10"/>
      <c r="CD846" s="10"/>
      <c r="CE846" s="10"/>
      <c r="CF846" s="10"/>
      <c r="CG846" s="10"/>
      <c r="CH846" s="10"/>
      <c r="CI846" s="10"/>
      <c r="CJ846" s="10"/>
      <c r="CK846" s="10"/>
      <c r="CL846" s="10"/>
      <c r="CM846" s="10"/>
      <c r="CN846" s="10"/>
      <c r="CO846" s="10"/>
      <c r="CP846" s="10"/>
      <c r="CQ846" s="10"/>
      <c r="CR846" s="10"/>
      <c r="CS846" s="10"/>
      <c r="CT846" s="10"/>
      <c r="CU846" s="10"/>
      <c r="CV846" s="10"/>
      <c r="CW846" s="10"/>
      <c r="CX846" s="10"/>
      <c r="CY846" s="10"/>
      <c r="CZ846" s="10"/>
      <c r="DA846" s="10"/>
      <c r="DB846" s="10"/>
      <c r="DC846" s="10"/>
      <c r="DD846" s="10"/>
      <c r="DE846" s="10"/>
      <c r="DF846" s="10"/>
      <c r="DG846" s="10"/>
      <c r="DH846" s="10"/>
      <c r="DI846" s="10"/>
      <c r="DJ846" s="10"/>
      <c r="DK846" s="10"/>
      <c r="DL846" s="10"/>
      <c r="DM846" s="10"/>
      <c r="DN846" s="10"/>
      <c r="DO846" s="10"/>
      <c r="DP846" s="10"/>
      <c r="DQ846" s="10"/>
      <c r="DR846" s="10"/>
      <c r="DS846" s="10"/>
      <c r="DT846" s="10"/>
      <c r="DU846" s="10"/>
      <c r="DV846" s="10"/>
      <c r="DW846" s="10"/>
      <c r="DX846" s="10"/>
      <c r="DY846" s="10"/>
      <c r="DZ846" s="10"/>
      <c r="EA846" s="10"/>
      <c r="EB846" s="10"/>
      <c r="EC846" s="10"/>
      <c r="ED846" s="10"/>
      <c r="EE846" s="10"/>
      <c r="EF846" s="10"/>
      <c r="EG846" s="10"/>
      <c r="EH846" s="10"/>
      <c r="EI846" s="10"/>
      <c r="EJ846" s="10"/>
      <c r="EK846" s="10"/>
      <c r="EL846" s="10"/>
      <c r="EM846" s="10"/>
      <c r="EN846" s="10"/>
      <c r="EO846" s="10"/>
      <c r="EP846" s="10"/>
      <c r="EQ846" s="10"/>
      <c r="ER846" s="10"/>
      <c r="ES846" s="10"/>
      <c r="ET846" s="10"/>
      <c r="EU846" s="10"/>
      <c r="EV846" s="10"/>
      <c r="EW846" s="10"/>
      <c r="EX846" s="10"/>
    </row>
    <row r="847" spans="1:154" ht="11.25" customHeight="1">
      <c r="A847" s="219">
        <v>18231141</v>
      </c>
      <c r="B847" s="220"/>
      <c r="C847" s="287" t="s">
        <v>2710</v>
      </c>
      <c r="D847" s="222">
        <v>-37811937</v>
      </c>
      <c r="E847" s="222">
        <v>-37811937</v>
      </c>
      <c r="F847" s="222">
        <v>-37811937</v>
      </c>
      <c r="G847" s="222">
        <v>-37811937</v>
      </c>
      <c r="H847" s="222">
        <v>-37811937</v>
      </c>
      <c r="I847" s="222">
        <v>-37811937</v>
      </c>
      <c r="J847" s="498">
        <v>-37811937</v>
      </c>
      <c r="K847" s="498">
        <v>-37811937</v>
      </c>
      <c r="L847" s="223">
        <v>-37811937</v>
      </c>
      <c r="M847" s="223">
        <v>-37811937</v>
      </c>
      <c r="N847" s="223">
        <v>-37811937</v>
      </c>
      <c r="O847" s="223">
        <v>-37881375</v>
      </c>
      <c r="P847" s="223">
        <v>-37881375</v>
      </c>
      <c r="Q847" s="223">
        <f t="shared" si="184"/>
        <v>-37820616.75</v>
      </c>
      <c r="R847" s="351"/>
      <c r="S847" s="309"/>
      <c r="T847" s="309" t="s">
        <v>1254</v>
      </c>
      <c r="U847" s="11"/>
      <c r="V847" s="308"/>
      <c r="W847" s="11"/>
      <c r="X847" s="17"/>
      <c r="Y847" s="16"/>
      <c r="Z847" s="11"/>
      <c r="AA847" s="17"/>
      <c r="AB847" s="16"/>
      <c r="AC847" s="11"/>
      <c r="AD847" s="17">
        <f t="shared" ref="AD847:AD848" si="190">SUM(AB847:AC847)</f>
        <v>0</v>
      </c>
      <c r="AE847" s="16">
        <f t="shared" si="189"/>
        <v>-37820616.75</v>
      </c>
      <c r="AF847" s="11">
        <f t="shared" si="189"/>
        <v>-37820616.75</v>
      </c>
      <c r="AG847" s="17">
        <f t="shared" si="189"/>
        <v>-37820616.75</v>
      </c>
      <c r="AH847" s="225"/>
      <c r="AI847" s="527"/>
      <c r="AJ847" s="16">
        <f t="shared" ref="AJ847:AJ910" si="191">Q847-X847-AA847-AD847-AG847-AH847</f>
        <v>0</v>
      </c>
      <c r="AK847" s="10"/>
      <c r="AL847" s="10"/>
      <c r="AM847" s="10"/>
      <c r="AN847" s="10"/>
      <c r="AO847" s="10"/>
      <c r="AP847" s="10"/>
      <c r="AQ847" s="10"/>
      <c r="AR847" s="10"/>
      <c r="AS847" s="10"/>
      <c r="AT847" s="10"/>
      <c r="AU847" s="10"/>
      <c r="AV847" s="10"/>
      <c r="AW847" s="10"/>
      <c r="AX847" s="10"/>
      <c r="AY847" s="10"/>
      <c r="AZ847" s="10"/>
      <c r="BA847" s="10"/>
      <c r="BB847" s="10"/>
      <c r="BC847" s="10"/>
      <c r="BD847" s="10"/>
      <c r="BE847" s="10"/>
      <c r="BF847" s="10"/>
      <c r="BG847" s="10"/>
      <c r="BH847" s="10"/>
      <c r="BI847" s="10"/>
      <c r="BJ847" s="10"/>
      <c r="BK847" s="10"/>
      <c r="BL847" s="10"/>
      <c r="BM847" s="10"/>
      <c r="BN847" s="10"/>
      <c r="BO847" s="10"/>
      <c r="BP847" s="10"/>
      <c r="BQ847" s="10"/>
      <c r="BR847" s="10"/>
      <c r="BS847" s="10"/>
      <c r="BT847" s="10"/>
      <c r="BU847" s="10"/>
      <c r="BV847" s="10"/>
      <c r="BW847" s="10"/>
      <c r="BX847" s="10"/>
      <c r="BY847" s="10"/>
      <c r="BZ847" s="10"/>
      <c r="CA847" s="10"/>
      <c r="CB847" s="10"/>
      <c r="CC847" s="10"/>
      <c r="CD847" s="10"/>
      <c r="CE847" s="10"/>
      <c r="CF847" s="10"/>
      <c r="CG847" s="10"/>
      <c r="CH847" s="10"/>
      <c r="CI847" s="10"/>
      <c r="CJ847" s="10"/>
      <c r="CK847" s="10"/>
      <c r="CL847" s="10"/>
      <c r="CM847" s="10"/>
      <c r="CN847" s="10"/>
      <c r="CO847" s="10"/>
      <c r="CP847" s="10"/>
      <c r="CQ847" s="10"/>
      <c r="CR847" s="10"/>
      <c r="CS847" s="10"/>
      <c r="CT847" s="10"/>
      <c r="CU847" s="10"/>
      <c r="CV847" s="10"/>
      <c r="CW847" s="10"/>
      <c r="CX847" s="10"/>
      <c r="CY847" s="10"/>
      <c r="CZ847" s="10"/>
      <c r="DA847" s="10"/>
      <c r="DB847" s="10"/>
      <c r="DC847" s="10"/>
      <c r="DD847" s="10"/>
      <c r="DE847" s="10"/>
      <c r="DF847" s="10"/>
      <c r="DG847" s="10"/>
      <c r="DH847" s="10"/>
      <c r="DI847" s="10"/>
      <c r="DJ847" s="10"/>
      <c r="DK847" s="10"/>
      <c r="DL847" s="10"/>
      <c r="DM847" s="10"/>
      <c r="DN847" s="10"/>
      <c r="DO847" s="10"/>
      <c r="DP847" s="10"/>
      <c r="DQ847" s="10"/>
      <c r="DR847" s="10"/>
      <c r="DS847" s="10"/>
      <c r="DT847" s="10"/>
      <c r="DU847" s="10"/>
      <c r="DV847" s="10"/>
      <c r="DW847" s="10"/>
      <c r="DX847" s="10"/>
      <c r="DY847" s="10"/>
      <c r="DZ847" s="10"/>
      <c r="EA847" s="10"/>
      <c r="EB847" s="10"/>
      <c r="EC847" s="10"/>
      <c r="ED847" s="10"/>
      <c r="EE847" s="10"/>
      <c r="EF847" s="10"/>
      <c r="EG847" s="10"/>
      <c r="EH847" s="10"/>
      <c r="EI847" s="10"/>
      <c r="EJ847" s="10"/>
      <c r="EK847" s="10"/>
      <c r="EL847" s="10"/>
      <c r="EM847" s="10"/>
      <c r="EN847" s="10"/>
      <c r="EO847" s="10"/>
      <c r="EP847" s="10"/>
      <c r="EQ847" s="10"/>
      <c r="ER847" s="10"/>
      <c r="ES847" s="10"/>
      <c r="ET847" s="10"/>
      <c r="EU847" s="10"/>
      <c r="EV847" s="10"/>
      <c r="EW847" s="10"/>
      <c r="EX847" s="10"/>
    </row>
    <row r="848" spans="1:154" ht="11.25" customHeight="1">
      <c r="A848" s="219">
        <v>18231151</v>
      </c>
      <c r="B848" s="220"/>
      <c r="C848" s="287" t="s">
        <v>2711</v>
      </c>
      <c r="D848" s="222">
        <v>37811937</v>
      </c>
      <c r="E848" s="222">
        <v>37811937</v>
      </c>
      <c r="F848" s="222">
        <v>37811937</v>
      </c>
      <c r="G848" s="222">
        <v>37811937</v>
      </c>
      <c r="H848" s="222">
        <v>37811937</v>
      </c>
      <c r="I848" s="222">
        <v>37811937</v>
      </c>
      <c r="J848" s="498">
        <v>37811937</v>
      </c>
      <c r="K848" s="498">
        <v>37811937</v>
      </c>
      <c r="L848" s="223">
        <v>37811937</v>
      </c>
      <c r="M848" s="223">
        <v>37811937</v>
      </c>
      <c r="N848" s="223">
        <v>37811937</v>
      </c>
      <c r="O848" s="223">
        <v>37881375</v>
      </c>
      <c r="P848" s="223">
        <v>37881375</v>
      </c>
      <c r="Q848" s="223">
        <f t="shared" si="184"/>
        <v>37820616.75</v>
      </c>
      <c r="R848" s="351"/>
      <c r="S848" s="309"/>
      <c r="T848" s="309" t="s">
        <v>1254</v>
      </c>
      <c r="U848" s="11"/>
      <c r="V848" s="308"/>
      <c r="W848" s="11"/>
      <c r="X848" s="17"/>
      <c r="Y848" s="16"/>
      <c r="Z848" s="11"/>
      <c r="AA848" s="17"/>
      <c r="AB848" s="16"/>
      <c r="AC848" s="11"/>
      <c r="AD848" s="17">
        <f t="shared" si="190"/>
        <v>0</v>
      </c>
      <c r="AE848" s="16">
        <f t="shared" si="189"/>
        <v>37820616.75</v>
      </c>
      <c r="AF848" s="11">
        <f t="shared" si="189"/>
        <v>37820616.75</v>
      </c>
      <c r="AG848" s="17">
        <f t="shared" si="189"/>
        <v>37820616.75</v>
      </c>
      <c r="AH848" s="225"/>
      <c r="AI848" s="527"/>
      <c r="AJ848" s="16">
        <f t="shared" si="191"/>
        <v>0</v>
      </c>
      <c r="AK848" s="10"/>
      <c r="AL848" s="10"/>
      <c r="AM848" s="10"/>
      <c r="AN848" s="10"/>
      <c r="AO848" s="10"/>
      <c r="AP848" s="10"/>
      <c r="AQ848" s="10"/>
      <c r="AR848" s="10"/>
      <c r="AS848" s="10"/>
      <c r="AT848" s="10"/>
      <c r="AU848" s="10"/>
      <c r="AV848" s="10"/>
      <c r="AW848" s="10"/>
      <c r="AX848" s="10"/>
      <c r="AY848" s="10"/>
      <c r="AZ848" s="10"/>
      <c r="BA848" s="10"/>
      <c r="BB848" s="10"/>
      <c r="BC848" s="10"/>
      <c r="BD848" s="10"/>
      <c r="BE848" s="10"/>
      <c r="BF848" s="10"/>
      <c r="BG848" s="10"/>
      <c r="BH848" s="10"/>
      <c r="BI848" s="10"/>
      <c r="BJ848" s="10"/>
      <c r="BK848" s="10"/>
      <c r="BL848" s="10"/>
      <c r="BM848" s="10"/>
      <c r="BN848" s="10"/>
      <c r="BO848" s="10"/>
      <c r="BP848" s="10"/>
      <c r="BQ848" s="10"/>
      <c r="BR848" s="10"/>
      <c r="BS848" s="10"/>
      <c r="BT848" s="10"/>
      <c r="BU848" s="10"/>
      <c r="BV848" s="10"/>
      <c r="BW848" s="10"/>
      <c r="BX848" s="10"/>
      <c r="BY848" s="10"/>
      <c r="BZ848" s="10"/>
      <c r="CA848" s="10"/>
      <c r="CB848" s="10"/>
      <c r="CC848" s="10"/>
      <c r="CD848" s="10"/>
      <c r="CE848" s="10"/>
      <c r="CF848" s="10"/>
      <c r="CG848" s="10"/>
      <c r="CH848" s="10"/>
      <c r="CI848" s="10"/>
      <c r="CJ848" s="10"/>
      <c r="CK848" s="10"/>
      <c r="CL848" s="10"/>
      <c r="CM848" s="10"/>
      <c r="CN848" s="10"/>
      <c r="CO848" s="10"/>
      <c r="CP848" s="10"/>
      <c r="CQ848" s="10"/>
      <c r="CR848" s="10"/>
      <c r="CS848" s="10"/>
      <c r="CT848" s="10"/>
      <c r="CU848" s="10"/>
      <c r="CV848" s="10"/>
      <c r="CW848" s="10"/>
      <c r="CX848" s="10"/>
      <c r="CY848" s="10"/>
      <c r="CZ848" s="10"/>
      <c r="DA848" s="10"/>
      <c r="DB848" s="10"/>
      <c r="DC848" s="10"/>
      <c r="DD848" s="10"/>
      <c r="DE848" s="10"/>
      <c r="DF848" s="10"/>
      <c r="DG848" s="10"/>
      <c r="DH848" s="10"/>
      <c r="DI848" s="10"/>
      <c r="DJ848" s="10"/>
      <c r="DK848" s="10"/>
      <c r="DL848" s="10"/>
      <c r="DM848" s="10"/>
      <c r="DN848" s="10"/>
      <c r="DO848" s="10"/>
      <c r="DP848" s="10"/>
      <c r="DQ848" s="10"/>
      <c r="DR848" s="10"/>
      <c r="DS848" s="10"/>
      <c r="DT848" s="10"/>
      <c r="DU848" s="10"/>
      <c r="DV848" s="10"/>
      <c r="DW848" s="10"/>
      <c r="DX848" s="10"/>
      <c r="DY848" s="10"/>
      <c r="DZ848" s="10"/>
      <c r="EA848" s="10"/>
      <c r="EB848" s="10"/>
      <c r="EC848" s="10"/>
      <c r="ED848" s="10"/>
      <c r="EE848" s="10"/>
      <c r="EF848" s="10"/>
      <c r="EG848" s="10"/>
      <c r="EH848" s="10"/>
      <c r="EI848" s="10"/>
      <c r="EJ848" s="10"/>
      <c r="EK848" s="10"/>
      <c r="EL848" s="10"/>
      <c r="EM848" s="10"/>
      <c r="EN848" s="10"/>
      <c r="EO848" s="10"/>
      <c r="EP848" s="10"/>
      <c r="EQ848" s="10"/>
      <c r="ER848" s="10"/>
      <c r="ES848" s="10"/>
      <c r="ET848" s="10"/>
      <c r="EU848" s="10"/>
      <c r="EV848" s="10"/>
      <c r="EW848" s="10"/>
      <c r="EX848" s="10"/>
    </row>
    <row r="849" spans="1:154" ht="11.25" customHeight="1">
      <c r="A849" s="219">
        <v>18231161</v>
      </c>
      <c r="B849" s="220"/>
      <c r="C849" s="287" t="s">
        <v>3018</v>
      </c>
      <c r="D849" s="222">
        <v>40127111</v>
      </c>
      <c r="E849" s="222">
        <v>40127111</v>
      </c>
      <c r="F849" s="222">
        <v>40127111</v>
      </c>
      <c r="G849" s="222">
        <v>40127111</v>
      </c>
      <c r="H849" s="222">
        <v>40127111</v>
      </c>
      <c r="I849" s="222">
        <v>40127111</v>
      </c>
      <c r="J849" s="498">
        <v>40127111</v>
      </c>
      <c r="K849" s="498">
        <v>40127111</v>
      </c>
      <c r="L849" s="223">
        <v>40127111</v>
      </c>
      <c r="M849" s="223">
        <v>40127111</v>
      </c>
      <c r="N849" s="223">
        <v>40127111</v>
      </c>
      <c r="O849" s="223">
        <v>39647674</v>
      </c>
      <c r="P849" s="223">
        <v>39647674</v>
      </c>
      <c r="Q849" s="223">
        <f t="shared" si="184"/>
        <v>40067181.375</v>
      </c>
      <c r="R849" s="351"/>
      <c r="S849" s="309"/>
      <c r="T849" s="309" t="s">
        <v>1254</v>
      </c>
      <c r="U849" s="11"/>
      <c r="V849" s="308"/>
      <c r="W849" s="11"/>
      <c r="X849" s="17"/>
      <c r="Y849" s="16"/>
      <c r="Z849" s="11"/>
      <c r="AA849" s="17"/>
      <c r="AB849" s="16"/>
      <c r="AC849" s="11"/>
      <c r="AD849" s="17">
        <f t="shared" ref="AD849:AD852" si="192">SUM(AB849:AC849)</f>
        <v>0</v>
      </c>
      <c r="AE849" s="16">
        <f t="shared" si="189"/>
        <v>40067181.375</v>
      </c>
      <c r="AF849" s="11">
        <f t="shared" si="189"/>
        <v>40067181.375</v>
      </c>
      <c r="AG849" s="17">
        <f t="shared" si="189"/>
        <v>40067181.375</v>
      </c>
      <c r="AH849" s="225"/>
      <c r="AI849" s="527"/>
      <c r="AJ849" s="16">
        <f t="shared" si="191"/>
        <v>0</v>
      </c>
      <c r="AK849" s="10"/>
      <c r="AL849" s="10"/>
      <c r="AM849" s="10"/>
      <c r="AN849" s="10"/>
      <c r="AO849" s="10"/>
      <c r="AP849" s="10"/>
      <c r="AQ849" s="10"/>
      <c r="AR849" s="10"/>
      <c r="AS849" s="10"/>
      <c r="AT849" s="10"/>
      <c r="AU849" s="10"/>
      <c r="AV849" s="10"/>
      <c r="AW849" s="10"/>
      <c r="AX849" s="10"/>
      <c r="AY849" s="10"/>
      <c r="AZ849" s="10"/>
      <c r="BA849" s="10"/>
      <c r="BB849" s="10"/>
      <c r="BC849" s="10"/>
      <c r="BD849" s="10"/>
      <c r="BE849" s="10"/>
      <c r="BF849" s="10"/>
      <c r="BG849" s="10"/>
      <c r="BH849" s="10"/>
      <c r="BI849" s="10"/>
      <c r="BJ849" s="10"/>
      <c r="BK849" s="10"/>
      <c r="BL849" s="10"/>
      <c r="BM849" s="10"/>
      <c r="BN849" s="10"/>
      <c r="BO849" s="10"/>
      <c r="BP849" s="10"/>
      <c r="BQ849" s="10"/>
      <c r="BR849" s="10"/>
      <c r="BS849" s="10"/>
      <c r="BT849" s="10"/>
      <c r="BU849" s="10"/>
      <c r="BV849" s="10"/>
      <c r="BW849" s="10"/>
      <c r="BX849" s="10"/>
      <c r="BY849" s="10"/>
      <c r="BZ849" s="10"/>
      <c r="CA849" s="10"/>
      <c r="CB849" s="10"/>
      <c r="CC849" s="10"/>
      <c r="CD849" s="10"/>
      <c r="CE849" s="10"/>
      <c r="CF849" s="10"/>
      <c r="CG849" s="10"/>
      <c r="CH849" s="10"/>
      <c r="CI849" s="10"/>
      <c r="CJ849" s="10"/>
      <c r="CK849" s="10"/>
      <c r="CL849" s="10"/>
      <c r="CM849" s="10"/>
      <c r="CN849" s="10"/>
      <c r="CO849" s="10"/>
      <c r="CP849" s="10"/>
      <c r="CQ849" s="10"/>
      <c r="CR849" s="10"/>
      <c r="CS849" s="10"/>
      <c r="CT849" s="10"/>
      <c r="CU849" s="10"/>
      <c r="CV849" s="10"/>
      <c r="CW849" s="10"/>
      <c r="CX849" s="10"/>
      <c r="CY849" s="10"/>
      <c r="CZ849" s="10"/>
      <c r="DA849" s="10"/>
      <c r="DB849" s="10"/>
      <c r="DC849" s="10"/>
      <c r="DD849" s="10"/>
      <c r="DE849" s="10"/>
      <c r="DF849" s="10"/>
      <c r="DG849" s="10"/>
      <c r="DH849" s="10"/>
      <c r="DI849" s="10"/>
      <c r="DJ849" s="10"/>
      <c r="DK849" s="10"/>
      <c r="DL849" s="10"/>
      <c r="DM849" s="10"/>
      <c r="DN849" s="10"/>
      <c r="DO849" s="10"/>
      <c r="DP849" s="10"/>
      <c r="DQ849" s="10"/>
      <c r="DR849" s="10"/>
      <c r="DS849" s="10"/>
      <c r="DT849" s="10"/>
      <c r="DU849" s="10"/>
      <c r="DV849" s="10"/>
      <c r="DW849" s="10"/>
      <c r="DX849" s="10"/>
      <c r="DY849" s="10"/>
      <c r="DZ849" s="10"/>
      <c r="EA849" s="10"/>
      <c r="EB849" s="10"/>
      <c r="EC849" s="10"/>
      <c r="ED849" s="10"/>
      <c r="EE849" s="10"/>
      <c r="EF849" s="10"/>
      <c r="EG849" s="10"/>
      <c r="EH849" s="10"/>
      <c r="EI849" s="10"/>
      <c r="EJ849" s="10"/>
      <c r="EK849" s="10"/>
      <c r="EL849" s="10"/>
      <c r="EM849" s="10"/>
      <c r="EN849" s="10"/>
      <c r="EO849" s="10"/>
      <c r="EP849" s="10"/>
      <c r="EQ849" s="10"/>
      <c r="ER849" s="10"/>
      <c r="ES849" s="10"/>
      <c r="ET849" s="10"/>
      <c r="EU849" s="10"/>
      <c r="EV849" s="10"/>
      <c r="EW849" s="10"/>
      <c r="EX849" s="10"/>
    </row>
    <row r="850" spans="1:154" ht="11.25" customHeight="1">
      <c r="A850" s="219">
        <v>18231171</v>
      </c>
      <c r="B850" s="220"/>
      <c r="C850" s="287" t="s">
        <v>3019</v>
      </c>
      <c r="D850" s="222">
        <v>-40127111</v>
      </c>
      <c r="E850" s="222">
        <v>-40127111</v>
      </c>
      <c r="F850" s="222">
        <v>-40127111</v>
      </c>
      <c r="G850" s="222">
        <v>-40127111</v>
      </c>
      <c r="H850" s="222">
        <v>-40127111</v>
      </c>
      <c r="I850" s="222">
        <v>-40127111</v>
      </c>
      <c r="J850" s="498">
        <v>-40127111</v>
      </c>
      <c r="K850" s="498">
        <v>-40127111</v>
      </c>
      <c r="L850" s="223">
        <v>-40127111</v>
      </c>
      <c r="M850" s="223">
        <v>-40127111</v>
      </c>
      <c r="N850" s="223">
        <v>-40127111</v>
      </c>
      <c r="O850" s="223">
        <v>-39647674</v>
      </c>
      <c r="P850" s="223">
        <v>-39647674</v>
      </c>
      <c r="Q850" s="223">
        <f t="shared" si="184"/>
        <v>-40067181.375</v>
      </c>
      <c r="R850" s="351"/>
      <c r="S850" s="309"/>
      <c r="T850" s="309" t="s">
        <v>1254</v>
      </c>
      <c r="U850" s="11"/>
      <c r="V850" s="308"/>
      <c r="W850" s="11"/>
      <c r="X850" s="17"/>
      <c r="Y850" s="16"/>
      <c r="Z850" s="11"/>
      <c r="AA850" s="17"/>
      <c r="AB850" s="16"/>
      <c r="AC850" s="11"/>
      <c r="AD850" s="17">
        <f t="shared" si="192"/>
        <v>0</v>
      </c>
      <c r="AE850" s="16">
        <f t="shared" si="189"/>
        <v>-40067181.375</v>
      </c>
      <c r="AF850" s="11">
        <f t="shared" si="189"/>
        <v>-40067181.375</v>
      </c>
      <c r="AG850" s="17">
        <f t="shared" si="189"/>
        <v>-40067181.375</v>
      </c>
      <c r="AH850" s="225"/>
      <c r="AI850" s="527"/>
      <c r="AJ850" s="16">
        <f t="shared" si="191"/>
        <v>0</v>
      </c>
      <c r="AK850" s="10"/>
      <c r="AL850" s="10"/>
      <c r="AM850" s="10"/>
      <c r="AN850" s="10"/>
      <c r="AO850" s="10"/>
      <c r="AP850" s="10"/>
      <c r="AQ850" s="10"/>
      <c r="AR850" s="10"/>
      <c r="AS850" s="10"/>
      <c r="AT850" s="10"/>
      <c r="AU850" s="10"/>
      <c r="AV850" s="10"/>
      <c r="AW850" s="10"/>
      <c r="AX850" s="10"/>
      <c r="AY850" s="10"/>
      <c r="AZ850" s="10"/>
      <c r="BA850" s="10"/>
      <c r="BB850" s="10"/>
      <c r="BC850" s="10"/>
      <c r="BD850" s="10"/>
      <c r="BE850" s="10"/>
      <c r="BF850" s="10"/>
      <c r="BG850" s="10"/>
      <c r="BH850" s="10"/>
      <c r="BI850" s="10"/>
      <c r="BJ850" s="10"/>
      <c r="BK850" s="10"/>
      <c r="BL850" s="10"/>
      <c r="BM850" s="10"/>
      <c r="BN850" s="10"/>
      <c r="BO850" s="10"/>
      <c r="BP850" s="10"/>
      <c r="BQ850" s="10"/>
      <c r="BR850" s="10"/>
      <c r="BS850" s="10"/>
      <c r="BT850" s="10"/>
      <c r="BU850" s="10"/>
      <c r="BV850" s="10"/>
      <c r="BW850" s="10"/>
      <c r="BX850" s="10"/>
      <c r="BY850" s="10"/>
      <c r="BZ850" s="10"/>
      <c r="CA850" s="10"/>
      <c r="CB850" s="10"/>
      <c r="CC850" s="10"/>
      <c r="CD850" s="10"/>
      <c r="CE850" s="10"/>
      <c r="CF850" s="10"/>
      <c r="CG850" s="10"/>
      <c r="CH850" s="10"/>
      <c r="CI850" s="10"/>
      <c r="CJ850" s="10"/>
      <c r="CK850" s="10"/>
      <c r="CL850" s="10"/>
      <c r="CM850" s="10"/>
      <c r="CN850" s="10"/>
      <c r="CO850" s="10"/>
      <c r="CP850" s="10"/>
      <c r="CQ850" s="10"/>
      <c r="CR850" s="10"/>
      <c r="CS850" s="10"/>
      <c r="CT850" s="10"/>
      <c r="CU850" s="10"/>
      <c r="CV850" s="10"/>
      <c r="CW850" s="10"/>
      <c r="CX850" s="10"/>
      <c r="CY850" s="10"/>
      <c r="CZ850" s="10"/>
      <c r="DA850" s="10"/>
      <c r="DB850" s="10"/>
      <c r="DC850" s="10"/>
      <c r="DD850" s="10"/>
      <c r="DE850" s="10"/>
      <c r="DF850" s="10"/>
      <c r="DG850" s="10"/>
      <c r="DH850" s="10"/>
      <c r="DI850" s="10"/>
      <c r="DJ850" s="10"/>
      <c r="DK850" s="10"/>
      <c r="DL850" s="10"/>
      <c r="DM850" s="10"/>
      <c r="DN850" s="10"/>
      <c r="DO850" s="10"/>
      <c r="DP850" s="10"/>
      <c r="DQ850" s="10"/>
      <c r="DR850" s="10"/>
      <c r="DS850" s="10"/>
      <c r="DT850" s="10"/>
      <c r="DU850" s="10"/>
      <c r="DV850" s="10"/>
      <c r="DW850" s="10"/>
      <c r="DX850" s="10"/>
      <c r="DY850" s="10"/>
      <c r="DZ850" s="10"/>
      <c r="EA850" s="10"/>
      <c r="EB850" s="10"/>
      <c r="EC850" s="10"/>
      <c r="ED850" s="10"/>
      <c r="EE850" s="10"/>
      <c r="EF850" s="10"/>
      <c r="EG850" s="10"/>
      <c r="EH850" s="10"/>
      <c r="EI850" s="10"/>
      <c r="EJ850" s="10"/>
      <c r="EK850" s="10"/>
      <c r="EL850" s="10"/>
      <c r="EM850" s="10"/>
      <c r="EN850" s="10"/>
      <c r="EO850" s="10"/>
      <c r="EP850" s="10"/>
      <c r="EQ850" s="10"/>
      <c r="ER850" s="10"/>
      <c r="ES850" s="10"/>
      <c r="ET850" s="10"/>
      <c r="EU850" s="10"/>
      <c r="EV850" s="10"/>
      <c r="EW850" s="10"/>
      <c r="EX850" s="10"/>
    </row>
    <row r="851" spans="1:154" ht="11.25" customHeight="1">
      <c r="A851" s="219">
        <v>18231181</v>
      </c>
      <c r="B851" s="220"/>
      <c r="C851" s="287" t="s">
        <v>3201</v>
      </c>
      <c r="D851" s="222">
        <v>14810652</v>
      </c>
      <c r="E851" s="222">
        <v>17582716</v>
      </c>
      <c r="F851" s="222">
        <v>14111843</v>
      </c>
      <c r="G851" s="222">
        <v>8733855</v>
      </c>
      <c r="H851" s="222">
        <v>8733855</v>
      </c>
      <c r="I851" s="222">
        <v>8733855</v>
      </c>
      <c r="J851" s="498">
        <v>8733855</v>
      </c>
      <c r="K851" s="498">
        <v>8733855</v>
      </c>
      <c r="L851" s="223">
        <v>8733855</v>
      </c>
      <c r="M851" s="223">
        <v>8733855</v>
      </c>
      <c r="N851" s="223">
        <v>8733855</v>
      </c>
      <c r="O851" s="223">
        <v>8232968</v>
      </c>
      <c r="P851" s="223">
        <v>8232968</v>
      </c>
      <c r="Q851" s="223">
        <f t="shared" si="184"/>
        <v>10110014.75</v>
      </c>
      <c r="R851" s="351"/>
      <c r="S851" s="309"/>
      <c r="T851" s="309" t="s">
        <v>1254</v>
      </c>
      <c r="U851" s="11"/>
      <c r="V851" s="308"/>
      <c r="W851" s="11"/>
      <c r="X851" s="17"/>
      <c r="Y851" s="16"/>
      <c r="Z851" s="11"/>
      <c r="AA851" s="17"/>
      <c r="AB851" s="16"/>
      <c r="AC851" s="11"/>
      <c r="AD851" s="17">
        <f t="shared" si="192"/>
        <v>0</v>
      </c>
      <c r="AE851" s="16">
        <f t="shared" si="189"/>
        <v>10110014.75</v>
      </c>
      <c r="AF851" s="11">
        <f t="shared" si="189"/>
        <v>10110014.75</v>
      </c>
      <c r="AG851" s="17">
        <f t="shared" si="189"/>
        <v>10110014.75</v>
      </c>
      <c r="AH851" s="225"/>
      <c r="AI851" s="527"/>
      <c r="AJ851" s="16">
        <f t="shared" si="191"/>
        <v>0</v>
      </c>
      <c r="AK851" s="10"/>
      <c r="AL851" s="10"/>
      <c r="AM851" s="10"/>
      <c r="AN851" s="10"/>
      <c r="AO851" s="10"/>
      <c r="AP851" s="10"/>
      <c r="AQ851" s="10"/>
      <c r="AR851" s="10"/>
      <c r="AS851" s="10"/>
      <c r="AT851" s="10"/>
      <c r="AU851" s="10"/>
      <c r="AV851" s="10"/>
      <c r="AW851" s="10"/>
      <c r="AX851" s="10"/>
      <c r="AY851" s="10"/>
      <c r="AZ851" s="10"/>
      <c r="BA851" s="10"/>
      <c r="BB851" s="10"/>
      <c r="BC851" s="10"/>
      <c r="BD851" s="10"/>
      <c r="BE851" s="10"/>
      <c r="BF851" s="10"/>
      <c r="BG851" s="10"/>
      <c r="BH851" s="10"/>
      <c r="BI851" s="10"/>
      <c r="BJ851" s="10"/>
      <c r="BK851" s="10"/>
      <c r="BL851" s="10"/>
      <c r="BM851" s="10"/>
      <c r="BN851" s="10"/>
      <c r="BO851" s="10"/>
      <c r="BP851" s="10"/>
      <c r="BQ851" s="10"/>
      <c r="BR851" s="10"/>
      <c r="BS851" s="10"/>
      <c r="BT851" s="10"/>
      <c r="BU851" s="10"/>
      <c r="BV851" s="10"/>
      <c r="BW851" s="10"/>
      <c r="BX851" s="10"/>
      <c r="BY851" s="10"/>
      <c r="BZ851" s="10"/>
      <c r="CA851" s="10"/>
      <c r="CB851" s="10"/>
      <c r="CC851" s="10"/>
      <c r="CD851" s="10"/>
      <c r="CE851" s="10"/>
      <c r="CF851" s="10"/>
      <c r="CG851" s="10"/>
      <c r="CH851" s="10"/>
      <c r="CI851" s="10"/>
      <c r="CJ851" s="10"/>
      <c r="CK851" s="10"/>
      <c r="CL851" s="10"/>
      <c r="CM851" s="10"/>
      <c r="CN851" s="10"/>
      <c r="CO851" s="10"/>
      <c r="CP851" s="10"/>
      <c r="CQ851" s="10"/>
      <c r="CR851" s="10"/>
      <c r="CS851" s="10"/>
      <c r="CT851" s="10"/>
      <c r="CU851" s="10"/>
      <c r="CV851" s="10"/>
      <c r="CW851" s="10"/>
      <c r="CX851" s="10"/>
      <c r="CY851" s="10"/>
      <c r="CZ851" s="10"/>
      <c r="DA851" s="10"/>
      <c r="DB851" s="10"/>
      <c r="DC851" s="10"/>
      <c r="DD851" s="10"/>
      <c r="DE851" s="10"/>
      <c r="DF851" s="10"/>
      <c r="DG851" s="10"/>
      <c r="DH851" s="10"/>
      <c r="DI851" s="10"/>
      <c r="DJ851" s="10"/>
      <c r="DK851" s="10"/>
      <c r="DL851" s="10"/>
      <c r="DM851" s="10"/>
      <c r="DN851" s="10"/>
      <c r="DO851" s="10"/>
      <c r="DP851" s="10"/>
      <c r="DQ851" s="10"/>
      <c r="DR851" s="10"/>
      <c r="DS851" s="10"/>
      <c r="DT851" s="10"/>
      <c r="DU851" s="10"/>
      <c r="DV851" s="10"/>
      <c r="DW851" s="10"/>
      <c r="DX851" s="10"/>
      <c r="DY851" s="10"/>
      <c r="DZ851" s="10"/>
      <c r="EA851" s="10"/>
      <c r="EB851" s="10"/>
      <c r="EC851" s="10"/>
      <c r="ED851" s="10"/>
      <c r="EE851" s="10"/>
      <c r="EF851" s="10"/>
      <c r="EG851" s="10"/>
      <c r="EH851" s="10"/>
      <c r="EI851" s="10"/>
      <c r="EJ851" s="10"/>
      <c r="EK851" s="10"/>
      <c r="EL851" s="10"/>
      <c r="EM851" s="10"/>
      <c r="EN851" s="10"/>
      <c r="EO851" s="10"/>
      <c r="EP851" s="10"/>
      <c r="EQ851" s="10"/>
      <c r="ER851" s="10"/>
      <c r="ES851" s="10"/>
      <c r="ET851" s="10"/>
      <c r="EU851" s="10"/>
      <c r="EV851" s="10"/>
      <c r="EW851" s="10"/>
      <c r="EX851" s="10"/>
    </row>
    <row r="852" spans="1:154" ht="11.25" customHeight="1">
      <c r="A852" s="219">
        <v>18231191</v>
      </c>
      <c r="B852" s="220"/>
      <c r="C852" s="287" t="s">
        <v>3202</v>
      </c>
      <c r="D852" s="222">
        <v>-14810652</v>
      </c>
      <c r="E852" s="222">
        <v>-17582716</v>
      </c>
      <c r="F852" s="222">
        <v>-14111843</v>
      </c>
      <c r="G852" s="222">
        <v>-8733855</v>
      </c>
      <c r="H852" s="222">
        <v>-8733855</v>
      </c>
      <c r="I852" s="222">
        <v>-8733855</v>
      </c>
      <c r="J852" s="498">
        <v>-8733855</v>
      </c>
      <c r="K852" s="498">
        <v>-8733855</v>
      </c>
      <c r="L852" s="223">
        <v>-8733855</v>
      </c>
      <c r="M852" s="223">
        <v>-8733855</v>
      </c>
      <c r="N852" s="223">
        <v>-8733855</v>
      </c>
      <c r="O852" s="223">
        <v>-8232968</v>
      </c>
      <c r="P852" s="223">
        <v>-8232968</v>
      </c>
      <c r="Q852" s="223">
        <f t="shared" si="184"/>
        <v>-10110014.75</v>
      </c>
      <c r="R852" s="351"/>
      <c r="S852" s="309"/>
      <c r="T852" s="309" t="s">
        <v>1254</v>
      </c>
      <c r="U852" s="11"/>
      <c r="V852" s="308"/>
      <c r="W852" s="11"/>
      <c r="X852" s="17"/>
      <c r="Y852" s="16"/>
      <c r="Z852" s="11"/>
      <c r="AA852" s="17"/>
      <c r="AB852" s="16"/>
      <c r="AC852" s="11"/>
      <c r="AD852" s="17">
        <f t="shared" si="192"/>
        <v>0</v>
      </c>
      <c r="AE852" s="16">
        <f t="shared" si="189"/>
        <v>-10110014.75</v>
      </c>
      <c r="AF852" s="11">
        <f t="shared" si="189"/>
        <v>-10110014.75</v>
      </c>
      <c r="AG852" s="17">
        <f t="shared" si="189"/>
        <v>-10110014.75</v>
      </c>
      <c r="AH852" s="225"/>
      <c r="AI852" s="527"/>
      <c r="AJ852" s="16">
        <f t="shared" si="191"/>
        <v>0</v>
      </c>
      <c r="AK852" s="10"/>
      <c r="AL852" s="10"/>
      <c r="AM852" s="10"/>
      <c r="AN852" s="10"/>
      <c r="AO852" s="10"/>
      <c r="AP852" s="10"/>
      <c r="AQ852" s="10"/>
      <c r="AR852" s="10"/>
      <c r="AS852" s="10"/>
      <c r="AT852" s="10"/>
      <c r="AU852" s="10"/>
      <c r="AV852" s="10"/>
      <c r="AW852" s="10"/>
      <c r="AX852" s="10"/>
      <c r="AY852" s="10"/>
      <c r="AZ852" s="10"/>
      <c r="BA852" s="10"/>
      <c r="BB852" s="10"/>
      <c r="BC852" s="10"/>
      <c r="BD852" s="10"/>
      <c r="BE852" s="10"/>
      <c r="BF852" s="10"/>
      <c r="BG852" s="10"/>
      <c r="BH852" s="10"/>
      <c r="BI852" s="10"/>
      <c r="BJ852" s="10"/>
      <c r="BK852" s="10"/>
      <c r="BL852" s="10"/>
      <c r="BM852" s="10"/>
      <c r="BN852" s="10"/>
      <c r="BO852" s="10"/>
      <c r="BP852" s="10"/>
      <c r="BQ852" s="10"/>
      <c r="BR852" s="10"/>
      <c r="BS852" s="10"/>
      <c r="BT852" s="10"/>
      <c r="BU852" s="10"/>
      <c r="BV852" s="10"/>
      <c r="BW852" s="10"/>
      <c r="BX852" s="10"/>
      <c r="BY852" s="10"/>
      <c r="BZ852" s="10"/>
      <c r="CA852" s="10"/>
      <c r="CB852" s="10"/>
      <c r="CC852" s="10"/>
      <c r="CD852" s="10"/>
      <c r="CE852" s="10"/>
      <c r="CF852" s="10"/>
      <c r="CG852" s="10"/>
      <c r="CH852" s="10"/>
      <c r="CI852" s="10"/>
      <c r="CJ852" s="10"/>
      <c r="CK852" s="10"/>
      <c r="CL852" s="10"/>
      <c r="CM852" s="10"/>
      <c r="CN852" s="10"/>
      <c r="CO852" s="10"/>
      <c r="CP852" s="10"/>
      <c r="CQ852" s="10"/>
      <c r="CR852" s="10"/>
      <c r="CS852" s="10"/>
      <c r="CT852" s="10"/>
      <c r="CU852" s="10"/>
      <c r="CV852" s="10"/>
      <c r="CW852" s="10"/>
      <c r="CX852" s="10"/>
      <c r="CY852" s="10"/>
      <c r="CZ852" s="10"/>
      <c r="DA852" s="10"/>
      <c r="DB852" s="10"/>
      <c r="DC852" s="10"/>
      <c r="DD852" s="10"/>
      <c r="DE852" s="10"/>
      <c r="DF852" s="10"/>
      <c r="DG852" s="10"/>
      <c r="DH852" s="10"/>
      <c r="DI852" s="10"/>
      <c r="DJ852" s="10"/>
      <c r="DK852" s="10"/>
      <c r="DL852" s="10"/>
      <c r="DM852" s="10"/>
      <c r="DN852" s="10"/>
      <c r="DO852" s="10"/>
      <c r="DP852" s="10"/>
      <c r="DQ852" s="10"/>
      <c r="DR852" s="10"/>
      <c r="DS852" s="10"/>
      <c r="DT852" s="10"/>
      <c r="DU852" s="10"/>
      <c r="DV852" s="10"/>
      <c r="DW852" s="10"/>
      <c r="DX852" s="10"/>
      <c r="DY852" s="10"/>
      <c r="DZ852" s="10"/>
      <c r="EA852" s="10"/>
      <c r="EB852" s="10"/>
      <c r="EC852" s="10"/>
      <c r="ED852" s="10"/>
      <c r="EE852" s="10"/>
      <c r="EF852" s="10"/>
      <c r="EG852" s="10"/>
      <c r="EH852" s="10"/>
      <c r="EI852" s="10"/>
      <c r="EJ852" s="10"/>
      <c r="EK852" s="10"/>
      <c r="EL852" s="10"/>
      <c r="EM852" s="10"/>
      <c r="EN852" s="10"/>
      <c r="EO852" s="10"/>
      <c r="EP852" s="10"/>
      <c r="EQ852" s="10"/>
      <c r="ER852" s="10"/>
      <c r="ES852" s="10"/>
      <c r="ET852" s="10"/>
      <c r="EU852" s="10"/>
      <c r="EV852" s="10"/>
      <c r="EW852" s="10"/>
      <c r="EX852" s="10"/>
    </row>
    <row r="853" spans="1:154" s="532" customFormat="1" ht="11.25" customHeight="1">
      <c r="A853" s="1019">
        <v>18231241</v>
      </c>
      <c r="B853" s="1019"/>
      <c r="C853" s="1006" t="s">
        <v>3495</v>
      </c>
      <c r="D853" s="1007"/>
      <c r="E853" s="1007"/>
      <c r="F853" s="1007"/>
      <c r="G853" s="1007"/>
      <c r="H853" s="1007"/>
      <c r="I853" s="1007"/>
      <c r="J853" s="1008">
        <v>465000</v>
      </c>
      <c r="K853" s="1008">
        <v>465000</v>
      </c>
      <c r="L853" s="1009">
        <v>465000</v>
      </c>
      <c r="M853" s="1009">
        <v>463071.25</v>
      </c>
      <c r="N853" s="1009">
        <v>463071.25</v>
      </c>
      <c r="O853" s="1009">
        <v>463071.25</v>
      </c>
      <c r="P853" s="1009">
        <v>459093.75</v>
      </c>
      <c r="Q853" s="1009">
        <f t="shared" si="184"/>
        <v>251146.71875</v>
      </c>
      <c r="R853" s="1010"/>
      <c r="S853" s="1017"/>
      <c r="T853" s="1017" t="s">
        <v>1254</v>
      </c>
      <c r="U853" s="1013"/>
      <c r="V853" s="1057"/>
      <c r="W853" s="1013"/>
      <c r="X853" s="1014"/>
      <c r="Y853" s="1012"/>
      <c r="Z853" s="1013"/>
      <c r="AA853" s="1014"/>
      <c r="AB853" s="1012"/>
      <c r="AC853" s="1013"/>
      <c r="AD853" s="1014"/>
      <c r="AE853" s="1012">
        <f t="shared" si="189"/>
        <v>251146.71875</v>
      </c>
      <c r="AF853" s="1013">
        <f t="shared" si="189"/>
        <v>251146.71875</v>
      </c>
      <c r="AG853" s="1014">
        <f t="shared" si="189"/>
        <v>251146.71875</v>
      </c>
      <c r="AH853" s="1018"/>
      <c r="AI853" s="1016"/>
      <c r="AJ853" s="1012">
        <f t="shared" si="191"/>
        <v>0</v>
      </c>
      <c r="AK853" s="1022"/>
      <c r="AL853" s="1022"/>
      <c r="AM853" s="1022"/>
      <c r="AN853" s="1022"/>
      <c r="AO853" s="1022"/>
      <c r="AP853" s="1022"/>
      <c r="AQ853" s="1022"/>
      <c r="AR853" s="1022"/>
      <c r="AS853" s="1022"/>
      <c r="AT853" s="1022"/>
      <c r="AU853" s="1022"/>
      <c r="AV853" s="1022"/>
      <c r="AW853" s="1022"/>
      <c r="AX853" s="1022"/>
      <c r="AY853" s="1022"/>
      <c r="AZ853" s="1022"/>
      <c r="BA853" s="1022"/>
      <c r="BB853" s="1022"/>
      <c r="BC853" s="1022"/>
      <c r="BD853" s="1022"/>
      <c r="BE853" s="1022"/>
      <c r="BF853" s="1022"/>
      <c r="BG853" s="1022"/>
      <c r="BH853" s="1022"/>
      <c r="BI853" s="1022"/>
      <c r="BJ853" s="1022"/>
      <c r="BK853" s="1022"/>
      <c r="BL853" s="1022"/>
      <c r="BM853" s="1022"/>
      <c r="BN853" s="1022"/>
      <c r="BO853" s="1022"/>
      <c r="BP853" s="1022"/>
      <c r="BQ853" s="1022"/>
      <c r="BR853" s="1022"/>
      <c r="BS853" s="1022"/>
      <c r="BT853" s="1022"/>
      <c r="BU853" s="1022"/>
      <c r="BV853" s="1022"/>
      <c r="BW853" s="1022"/>
      <c r="BX853" s="1022"/>
      <c r="BY853" s="1022"/>
      <c r="BZ853" s="1022"/>
      <c r="CA853" s="1022"/>
      <c r="CB853" s="1022"/>
      <c r="CC853" s="1022"/>
      <c r="CD853" s="1022"/>
      <c r="CE853" s="1022"/>
      <c r="CF853" s="1022"/>
      <c r="CG853" s="1022"/>
      <c r="CH853" s="1022"/>
      <c r="CI853" s="1022"/>
      <c r="CJ853" s="1022"/>
      <c r="CK853" s="1022"/>
      <c r="CL853" s="1022"/>
      <c r="CM853" s="1022"/>
      <c r="CN853" s="1022"/>
      <c r="CO853" s="1022"/>
      <c r="CP853" s="1022"/>
      <c r="CQ853" s="1022"/>
      <c r="CR853" s="1022"/>
      <c r="CS853" s="1022"/>
      <c r="CT853" s="1022"/>
      <c r="CU853" s="1022"/>
      <c r="CV853" s="1022"/>
      <c r="CW853" s="1022"/>
      <c r="CX853" s="1022"/>
      <c r="CY853" s="1022"/>
      <c r="CZ853" s="1022"/>
      <c r="DA853" s="1022"/>
      <c r="DB853" s="1022"/>
      <c r="DC853" s="1022"/>
      <c r="DD853" s="1022"/>
      <c r="DE853" s="1022"/>
      <c r="DF853" s="1022"/>
      <c r="DG853" s="1022"/>
      <c r="DH853" s="1022"/>
      <c r="DI853" s="1022"/>
      <c r="DJ853" s="1022"/>
      <c r="DK853" s="1022"/>
      <c r="DL853" s="1022"/>
      <c r="DM853" s="1022"/>
      <c r="DN853" s="1022"/>
      <c r="DO853" s="1022"/>
      <c r="DP853" s="1022"/>
      <c r="DQ853" s="1022"/>
      <c r="DR853" s="1022"/>
      <c r="DS853" s="1022"/>
      <c r="DT853" s="1022"/>
      <c r="DU853" s="1022"/>
      <c r="DV853" s="1022"/>
      <c r="DW853" s="1022"/>
      <c r="DX853" s="1022"/>
      <c r="DY853" s="1022"/>
      <c r="DZ853" s="1022"/>
      <c r="EA853" s="1022"/>
      <c r="EB853" s="1022"/>
      <c r="EC853" s="1022"/>
      <c r="ED853" s="1022"/>
      <c r="EE853" s="1022"/>
      <c r="EF853" s="1022"/>
      <c r="EG853" s="1022"/>
      <c r="EH853" s="1022"/>
      <c r="EI853" s="1022"/>
      <c r="EJ853" s="1022"/>
      <c r="EK853" s="1022"/>
      <c r="EL853" s="1022"/>
      <c r="EM853" s="1022"/>
      <c r="EN853" s="1022"/>
      <c r="EO853" s="1022"/>
      <c r="EP853" s="1022"/>
      <c r="EQ853" s="1022"/>
      <c r="ER853" s="1022"/>
      <c r="ES853" s="1022"/>
      <c r="ET853" s="1022"/>
      <c r="EU853" s="1022"/>
      <c r="EV853" s="1022"/>
      <c r="EW853" s="1022"/>
      <c r="EX853" s="1022"/>
    </row>
    <row r="854" spans="1:154" s="532" customFormat="1" ht="11.25" customHeight="1">
      <c r="A854" s="1019">
        <v>18231251</v>
      </c>
      <c r="B854" s="1019"/>
      <c r="C854" s="1006" t="s">
        <v>3605</v>
      </c>
      <c r="D854" s="1007"/>
      <c r="E854" s="1007"/>
      <c r="F854" s="1007"/>
      <c r="G854" s="1007"/>
      <c r="H854" s="1007"/>
      <c r="I854" s="1007"/>
      <c r="J854" s="1008"/>
      <c r="K854" s="1008">
        <v>548.5</v>
      </c>
      <c r="L854" s="1009">
        <v>1431</v>
      </c>
      <c r="M854" s="1009">
        <v>1928.75</v>
      </c>
      <c r="N854" s="1009">
        <v>3648</v>
      </c>
      <c r="O854" s="1009">
        <v>4945.5</v>
      </c>
      <c r="P854" s="1009">
        <v>5906.25</v>
      </c>
      <c r="Q854" s="1009">
        <f t="shared" si="184"/>
        <v>1287.90625</v>
      </c>
      <c r="R854" s="1010"/>
      <c r="S854" s="1017"/>
      <c r="T854" s="1017" t="s">
        <v>877</v>
      </c>
      <c r="U854" s="1013"/>
      <c r="V854" s="1057"/>
      <c r="W854" s="1013"/>
      <c r="X854" s="1014"/>
      <c r="Y854" s="1012"/>
      <c r="Z854" s="1013"/>
      <c r="AA854" s="1014"/>
      <c r="AB854" s="1012">
        <f>$Q854</f>
        <v>1287.90625</v>
      </c>
      <c r="AC854" s="1013"/>
      <c r="AD854" s="1014">
        <f>$Q854</f>
        <v>1287.90625</v>
      </c>
      <c r="AE854" s="1012"/>
      <c r="AF854" s="1013"/>
      <c r="AG854" s="1014"/>
      <c r="AH854" s="1018"/>
      <c r="AI854" s="1016"/>
      <c r="AJ854" s="1012">
        <f t="shared" si="191"/>
        <v>0</v>
      </c>
      <c r="AK854" s="1022"/>
      <c r="AL854" s="1022"/>
      <c r="AM854" s="1022"/>
      <c r="AN854" s="1022"/>
      <c r="AO854" s="1022"/>
      <c r="AP854" s="1022"/>
      <c r="AQ854" s="1022"/>
      <c r="AR854" s="1022"/>
      <c r="AS854" s="1022"/>
      <c r="AT854" s="1022"/>
      <c r="AU854" s="1022"/>
      <c r="AV854" s="1022"/>
      <c r="AW854" s="1022"/>
      <c r="AX854" s="1022"/>
      <c r="AY854" s="1022"/>
      <c r="AZ854" s="1022"/>
      <c r="BA854" s="1022"/>
      <c r="BB854" s="1022"/>
      <c r="BC854" s="1022"/>
      <c r="BD854" s="1022"/>
      <c r="BE854" s="1022"/>
      <c r="BF854" s="1022"/>
      <c r="BG854" s="1022"/>
      <c r="BH854" s="1022"/>
      <c r="BI854" s="1022"/>
      <c r="BJ854" s="1022"/>
      <c r="BK854" s="1022"/>
      <c r="BL854" s="1022"/>
      <c r="BM854" s="1022"/>
      <c r="BN854" s="1022"/>
      <c r="BO854" s="1022"/>
      <c r="BP854" s="1022"/>
      <c r="BQ854" s="1022"/>
      <c r="BR854" s="1022"/>
      <c r="BS854" s="1022"/>
      <c r="BT854" s="1022"/>
      <c r="BU854" s="1022"/>
      <c r="BV854" s="1022"/>
      <c r="BW854" s="1022"/>
      <c r="BX854" s="1022"/>
      <c r="BY854" s="1022"/>
      <c r="BZ854" s="1022"/>
      <c r="CA854" s="1022"/>
      <c r="CB854" s="1022"/>
      <c r="CC854" s="1022"/>
      <c r="CD854" s="1022"/>
      <c r="CE854" s="1022"/>
      <c r="CF854" s="1022"/>
      <c r="CG854" s="1022"/>
      <c r="CH854" s="1022"/>
      <c r="CI854" s="1022"/>
      <c r="CJ854" s="1022"/>
      <c r="CK854" s="1022"/>
      <c r="CL854" s="1022"/>
      <c r="CM854" s="1022"/>
      <c r="CN854" s="1022"/>
      <c r="CO854" s="1022"/>
      <c r="CP854" s="1022"/>
      <c r="CQ854" s="1022"/>
      <c r="CR854" s="1022"/>
      <c r="CS854" s="1022"/>
      <c r="CT854" s="1022"/>
      <c r="CU854" s="1022"/>
      <c r="CV854" s="1022"/>
      <c r="CW854" s="1022"/>
      <c r="CX854" s="1022"/>
      <c r="CY854" s="1022"/>
      <c r="CZ854" s="1022"/>
      <c r="DA854" s="1022"/>
      <c r="DB854" s="1022"/>
      <c r="DC854" s="1022"/>
      <c r="DD854" s="1022"/>
      <c r="DE854" s="1022"/>
      <c r="DF854" s="1022"/>
      <c r="DG854" s="1022"/>
      <c r="DH854" s="1022"/>
      <c r="DI854" s="1022"/>
      <c r="DJ854" s="1022"/>
      <c r="DK854" s="1022"/>
      <c r="DL854" s="1022"/>
      <c r="DM854" s="1022"/>
      <c r="DN854" s="1022"/>
      <c r="DO854" s="1022"/>
      <c r="DP854" s="1022"/>
      <c r="DQ854" s="1022"/>
      <c r="DR854" s="1022"/>
      <c r="DS854" s="1022"/>
      <c r="DT854" s="1022"/>
      <c r="DU854" s="1022"/>
      <c r="DV854" s="1022"/>
      <c r="DW854" s="1022"/>
      <c r="DX854" s="1022"/>
      <c r="DY854" s="1022"/>
      <c r="DZ854" s="1022"/>
      <c r="EA854" s="1022"/>
      <c r="EB854" s="1022"/>
      <c r="EC854" s="1022"/>
      <c r="ED854" s="1022"/>
      <c r="EE854" s="1022"/>
      <c r="EF854" s="1022"/>
      <c r="EG854" s="1022"/>
      <c r="EH854" s="1022"/>
      <c r="EI854" s="1022"/>
      <c r="EJ854" s="1022"/>
      <c r="EK854" s="1022"/>
      <c r="EL854" s="1022"/>
      <c r="EM854" s="1022"/>
      <c r="EN854" s="1022"/>
      <c r="EO854" s="1022"/>
      <c r="EP854" s="1022"/>
      <c r="EQ854" s="1022"/>
      <c r="ER854" s="1022"/>
      <c r="ES854" s="1022"/>
      <c r="ET854" s="1022"/>
      <c r="EU854" s="1022"/>
      <c r="EV854" s="1022"/>
      <c r="EW854" s="1022"/>
      <c r="EX854" s="1022"/>
    </row>
    <row r="855" spans="1:154" s="532" customFormat="1" ht="11.25" customHeight="1">
      <c r="A855" s="537">
        <v>18232221</v>
      </c>
      <c r="B855" s="1005"/>
      <c r="C855" s="1006" t="s">
        <v>1557</v>
      </c>
      <c r="D855" s="1007">
        <v>198375.75</v>
      </c>
      <c r="E855" s="1007">
        <v>198375.75</v>
      </c>
      <c r="F855" s="1007">
        <v>198375.75</v>
      </c>
      <c r="G855" s="1007">
        <v>200000</v>
      </c>
      <c r="H855" s="1007">
        <v>200000</v>
      </c>
      <c r="I855" s="1007">
        <v>200000</v>
      </c>
      <c r="J855" s="1008">
        <v>199475.25</v>
      </c>
      <c r="K855" s="1008">
        <v>199475.25</v>
      </c>
      <c r="L855" s="1009">
        <v>199475.25</v>
      </c>
      <c r="M855" s="1009">
        <v>197293.25</v>
      </c>
      <c r="N855" s="1009">
        <v>197293.25</v>
      </c>
      <c r="O855" s="1009">
        <v>197293.25</v>
      </c>
      <c r="P855" s="1009">
        <v>196806.75</v>
      </c>
      <c r="Q855" s="1009">
        <f t="shared" si="184"/>
        <v>198720.6875</v>
      </c>
      <c r="R855" s="1010"/>
      <c r="S855" s="1017"/>
      <c r="T855" s="1017" t="s">
        <v>1254</v>
      </c>
      <c r="U855" s="1011"/>
      <c r="V855" s="1012">
        <v>0</v>
      </c>
      <c r="W855" s="1013">
        <v>0</v>
      </c>
      <c r="X855" s="1014">
        <v>0</v>
      </c>
      <c r="Y855" s="1012"/>
      <c r="Z855" s="1013"/>
      <c r="AA855" s="1014"/>
      <c r="AB855" s="1012"/>
      <c r="AC855" s="1013"/>
      <c r="AD855" s="1014">
        <f t="shared" si="187"/>
        <v>0</v>
      </c>
      <c r="AE855" s="1012">
        <f>$Q855</f>
        <v>198720.6875</v>
      </c>
      <c r="AF855" s="1013">
        <f>$Q855</f>
        <v>198720.6875</v>
      </c>
      <c r="AG855" s="1014">
        <f>$Q855</f>
        <v>198720.6875</v>
      </c>
      <c r="AH855" s="1018"/>
      <c r="AI855" s="1016"/>
      <c r="AJ855" s="1012">
        <f t="shared" si="191"/>
        <v>0</v>
      </c>
    </row>
    <row r="856" spans="1:154" s="532" customFormat="1" ht="11.25" customHeight="1">
      <c r="A856" s="537">
        <v>18232241</v>
      </c>
      <c r="B856" s="1005"/>
      <c r="C856" s="1006" t="s">
        <v>1234</v>
      </c>
      <c r="D856" s="1007">
        <v>0</v>
      </c>
      <c r="E856" s="1007">
        <v>0</v>
      </c>
      <c r="F856" s="1007">
        <v>0</v>
      </c>
      <c r="G856" s="1007">
        <v>0</v>
      </c>
      <c r="H856" s="1007">
        <v>0</v>
      </c>
      <c r="I856" s="1007">
        <v>0</v>
      </c>
      <c r="J856" s="1008">
        <v>0</v>
      </c>
      <c r="K856" s="1008">
        <v>0</v>
      </c>
      <c r="L856" s="1009">
        <v>0</v>
      </c>
      <c r="M856" s="1009">
        <v>0</v>
      </c>
      <c r="N856" s="1009">
        <v>0</v>
      </c>
      <c r="O856" s="1009">
        <v>0</v>
      </c>
      <c r="P856" s="1009">
        <v>0</v>
      </c>
      <c r="Q856" s="1009">
        <f t="shared" si="184"/>
        <v>0</v>
      </c>
      <c r="R856" s="1010"/>
      <c r="S856" s="1017"/>
      <c r="T856" s="1017"/>
      <c r="U856" s="1011"/>
      <c r="V856" s="1012">
        <v>0</v>
      </c>
      <c r="W856" s="1013">
        <v>0</v>
      </c>
      <c r="X856" s="1014">
        <v>0</v>
      </c>
      <c r="Y856" s="1012"/>
      <c r="Z856" s="1013"/>
      <c r="AA856" s="1014"/>
      <c r="AB856" s="1012"/>
      <c r="AC856" s="1013"/>
      <c r="AD856" s="1014">
        <f t="shared" si="186"/>
        <v>0</v>
      </c>
      <c r="AE856" s="1012"/>
      <c r="AF856" s="1013"/>
      <c r="AG856" s="1014"/>
      <c r="AH856" s="1015">
        <f>Q856</f>
        <v>0</v>
      </c>
      <c r="AI856" s="1016"/>
      <c r="AJ856" s="1012">
        <f t="shared" si="191"/>
        <v>0</v>
      </c>
    </row>
    <row r="857" spans="1:154" s="532" customFormat="1" ht="11.25" customHeight="1">
      <c r="A857" s="537">
        <v>18232251</v>
      </c>
      <c r="B857" s="1005"/>
      <c r="C857" s="1006" t="s">
        <v>326</v>
      </c>
      <c r="D857" s="1007">
        <v>2142305.36</v>
      </c>
      <c r="E857" s="1007">
        <v>2142305.36</v>
      </c>
      <c r="F857" s="1007">
        <v>2142305.36</v>
      </c>
      <c r="G857" s="1007">
        <v>2144365.86</v>
      </c>
      <c r="H857" s="1007">
        <v>2144365.86</v>
      </c>
      <c r="I857" s="1007">
        <v>2144890.61</v>
      </c>
      <c r="J857" s="1008">
        <v>2144890.61</v>
      </c>
      <c r="K857" s="1008">
        <v>2145241.61</v>
      </c>
      <c r="L857" s="1009">
        <v>2145241.61</v>
      </c>
      <c r="M857" s="1009">
        <v>2147072.61</v>
      </c>
      <c r="N857" s="1009">
        <v>2147559.11</v>
      </c>
      <c r="O857" s="1009">
        <v>2147559.11</v>
      </c>
      <c r="P857" s="1009">
        <v>2147559.11</v>
      </c>
      <c r="Q857" s="1009">
        <f t="shared" si="184"/>
        <v>2145060.8287499999</v>
      </c>
      <c r="R857" s="1010"/>
      <c r="S857" s="1017"/>
      <c r="T857" s="1017"/>
      <c r="U857" s="1011"/>
      <c r="V857" s="1012">
        <v>0</v>
      </c>
      <c r="W857" s="1013">
        <v>0</v>
      </c>
      <c r="X857" s="1014">
        <v>0</v>
      </c>
      <c r="Y857" s="1012"/>
      <c r="Z857" s="1013"/>
      <c r="AA857" s="1014"/>
      <c r="AB857" s="1012"/>
      <c r="AC857" s="1013"/>
      <c r="AD857" s="1014">
        <f t="shared" si="186"/>
        <v>0</v>
      </c>
      <c r="AE857" s="1012"/>
      <c r="AF857" s="1013"/>
      <c r="AG857" s="1014"/>
      <c r="AH857" s="1015">
        <f>Q857</f>
        <v>2145060.8287499999</v>
      </c>
      <c r="AI857" s="1016"/>
      <c r="AJ857" s="1012">
        <f t="shared" si="191"/>
        <v>0</v>
      </c>
    </row>
    <row r="858" spans="1:154" s="532" customFormat="1" ht="11.25" customHeight="1">
      <c r="A858" s="537">
        <v>18232261</v>
      </c>
      <c r="B858" s="1005"/>
      <c r="C858" s="1006" t="s">
        <v>1604</v>
      </c>
      <c r="D858" s="1007">
        <v>102002.61</v>
      </c>
      <c r="E858" s="1007">
        <v>102002.61</v>
      </c>
      <c r="F858" s="1007">
        <v>102002.61</v>
      </c>
      <c r="G858" s="1007">
        <v>600000</v>
      </c>
      <c r="H858" s="1007">
        <v>600000</v>
      </c>
      <c r="I858" s="1007">
        <v>600000</v>
      </c>
      <c r="J858" s="1008">
        <v>545580.69999999995</v>
      </c>
      <c r="K858" s="1008">
        <v>545580.69999999995</v>
      </c>
      <c r="L858" s="1009">
        <v>545580.69999999995</v>
      </c>
      <c r="M858" s="1009">
        <v>483640.36</v>
      </c>
      <c r="N858" s="1009">
        <v>483640.36</v>
      </c>
      <c r="O858" s="1009">
        <v>483640.36</v>
      </c>
      <c r="P858" s="1009">
        <v>492962.47</v>
      </c>
      <c r="Q858" s="1009">
        <f t="shared" si="184"/>
        <v>449095.91166666668</v>
      </c>
      <c r="R858" s="1010"/>
      <c r="S858" s="1017"/>
      <c r="T858" s="1017" t="s">
        <v>1254</v>
      </c>
      <c r="U858" s="1011"/>
      <c r="V858" s="1012">
        <v>0</v>
      </c>
      <c r="W858" s="1013">
        <v>0</v>
      </c>
      <c r="X858" s="1014">
        <v>0</v>
      </c>
      <c r="Y858" s="1012"/>
      <c r="Z858" s="1013"/>
      <c r="AA858" s="1014"/>
      <c r="AB858" s="1012"/>
      <c r="AC858" s="1013"/>
      <c r="AD858" s="1014">
        <f>SUM(AB858:AC858)</f>
        <v>0</v>
      </c>
      <c r="AE858" s="1012">
        <f>$Q858</f>
        <v>449095.91166666668</v>
      </c>
      <c r="AF858" s="1013">
        <f>$Q858</f>
        <v>449095.91166666668</v>
      </c>
      <c r="AG858" s="1014">
        <f>$Q858</f>
        <v>449095.91166666668</v>
      </c>
      <c r="AH858" s="1018"/>
      <c r="AI858" s="1016"/>
      <c r="AJ858" s="1012">
        <f t="shared" si="191"/>
        <v>0</v>
      </c>
    </row>
    <row r="859" spans="1:154" s="532" customFormat="1" ht="11.25" customHeight="1">
      <c r="A859" s="537">
        <v>18232271</v>
      </c>
      <c r="B859" s="1005"/>
      <c r="C859" s="1006" t="s">
        <v>1831</v>
      </c>
      <c r="D859" s="1007">
        <v>298211.56</v>
      </c>
      <c r="E859" s="1007">
        <v>301742.2</v>
      </c>
      <c r="F859" s="1007">
        <v>307742.2</v>
      </c>
      <c r="G859" s="1007">
        <v>358008.41</v>
      </c>
      <c r="H859" s="1007">
        <v>381447.66</v>
      </c>
      <c r="I859" s="1007">
        <v>331841.02</v>
      </c>
      <c r="J859" s="1008">
        <v>341256.27</v>
      </c>
      <c r="K859" s="1008">
        <v>356919.56</v>
      </c>
      <c r="L859" s="1009">
        <v>371705.94</v>
      </c>
      <c r="M859" s="1009">
        <v>403196.61</v>
      </c>
      <c r="N859" s="1009">
        <v>366637.7</v>
      </c>
      <c r="O859" s="1009">
        <v>381973.59</v>
      </c>
      <c r="P859" s="1009">
        <v>393874.5</v>
      </c>
      <c r="Q859" s="1009">
        <f t="shared" si="184"/>
        <v>354042.84916666662</v>
      </c>
      <c r="R859" s="1010"/>
      <c r="S859" s="1017"/>
      <c r="T859" s="1017"/>
      <c r="U859" s="1011"/>
      <c r="V859" s="1012">
        <v>0</v>
      </c>
      <c r="W859" s="1013">
        <v>0</v>
      </c>
      <c r="X859" s="1014">
        <v>0</v>
      </c>
      <c r="Y859" s="1012"/>
      <c r="Z859" s="1013"/>
      <c r="AA859" s="1014"/>
      <c r="AB859" s="1012"/>
      <c r="AC859" s="1013"/>
      <c r="AD859" s="1014">
        <f t="shared" si="186"/>
        <v>0</v>
      </c>
      <c r="AE859" s="1012"/>
      <c r="AF859" s="1013"/>
      <c r="AG859" s="1014"/>
      <c r="AH859" s="1015">
        <f>Q859</f>
        <v>354042.84916666662</v>
      </c>
      <c r="AI859" s="1016"/>
      <c r="AJ859" s="1012">
        <f t="shared" si="191"/>
        <v>0</v>
      </c>
    </row>
    <row r="860" spans="1:154" s="532" customFormat="1" ht="11.25" customHeight="1">
      <c r="A860" s="537">
        <v>18232281</v>
      </c>
      <c r="B860" s="1005"/>
      <c r="C860" s="1006" t="s">
        <v>1469</v>
      </c>
      <c r="D860" s="1007">
        <v>0</v>
      </c>
      <c r="E860" s="1007">
        <v>0</v>
      </c>
      <c r="F860" s="1007">
        <v>0</v>
      </c>
      <c r="G860" s="1007">
        <v>0</v>
      </c>
      <c r="H860" s="1007">
        <v>0</v>
      </c>
      <c r="I860" s="1007">
        <v>0</v>
      </c>
      <c r="J860" s="1008">
        <v>0</v>
      </c>
      <c r="K860" s="1008">
        <v>0</v>
      </c>
      <c r="L860" s="1009">
        <v>0</v>
      </c>
      <c r="M860" s="1009">
        <v>0</v>
      </c>
      <c r="N860" s="1009">
        <v>0</v>
      </c>
      <c r="O860" s="1009">
        <v>0</v>
      </c>
      <c r="P860" s="1009">
        <v>0</v>
      </c>
      <c r="Q860" s="1009">
        <f t="shared" si="184"/>
        <v>0</v>
      </c>
      <c r="R860" s="1010"/>
      <c r="S860" s="1017"/>
      <c r="T860" s="1017"/>
      <c r="U860" s="1011"/>
      <c r="V860" s="1012">
        <v>0</v>
      </c>
      <c r="W860" s="1013">
        <v>0</v>
      </c>
      <c r="X860" s="1014">
        <v>0</v>
      </c>
      <c r="Y860" s="1012"/>
      <c r="Z860" s="1013"/>
      <c r="AA860" s="1014"/>
      <c r="AB860" s="1012"/>
      <c r="AC860" s="1013"/>
      <c r="AD860" s="1014">
        <f t="shared" si="186"/>
        <v>0</v>
      </c>
      <c r="AE860" s="1012"/>
      <c r="AF860" s="1013"/>
      <c r="AG860" s="1014"/>
      <c r="AH860" s="1015">
        <f>Q860</f>
        <v>0</v>
      </c>
      <c r="AI860" s="1016"/>
      <c r="AJ860" s="1012">
        <f t="shared" si="191"/>
        <v>0</v>
      </c>
    </row>
    <row r="861" spans="1:154" s="532" customFormat="1" ht="11.25" customHeight="1">
      <c r="A861" s="537">
        <v>18232291</v>
      </c>
      <c r="B861" s="1005"/>
      <c r="C861" s="1006" t="s">
        <v>761</v>
      </c>
      <c r="D861" s="1007">
        <v>0</v>
      </c>
      <c r="E861" s="1007">
        <v>0</v>
      </c>
      <c r="F861" s="1007">
        <v>0</v>
      </c>
      <c r="G861" s="1007">
        <v>0</v>
      </c>
      <c r="H861" s="1007">
        <v>0</v>
      </c>
      <c r="I861" s="1007">
        <v>0</v>
      </c>
      <c r="J861" s="1008">
        <v>0</v>
      </c>
      <c r="K861" s="1008">
        <v>0</v>
      </c>
      <c r="L861" s="1009">
        <v>0</v>
      </c>
      <c r="M861" s="1009">
        <v>0</v>
      </c>
      <c r="N861" s="1009">
        <v>0</v>
      </c>
      <c r="O861" s="1009">
        <v>0</v>
      </c>
      <c r="P861" s="1009">
        <v>0</v>
      </c>
      <c r="Q861" s="1009">
        <f t="shared" si="184"/>
        <v>0</v>
      </c>
      <c r="R861" s="1010"/>
      <c r="S861" s="1017"/>
      <c r="T861" s="1017"/>
      <c r="U861" s="1011"/>
      <c r="V861" s="1012">
        <v>0</v>
      </c>
      <c r="W861" s="1013">
        <v>0</v>
      </c>
      <c r="X861" s="1014">
        <v>0</v>
      </c>
      <c r="Y861" s="1012"/>
      <c r="Z861" s="1013"/>
      <c r="AA861" s="1014"/>
      <c r="AB861" s="1012"/>
      <c r="AC861" s="1013"/>
      <c r="AD861" s="1014">
        <f t="shared" si="186"/>
        <v>0</v>
      </c>
      <c r="AE861" s="1012"/>
      <c r="AF861" s="1013"/>
      <c r="AG861" s="1014"/>
      <c r="AH861" s="1015">
        <f>Q861</f>
        <v>0</v>
      </c>
      <c r="AI861" s="1016"/>
      <c r="AJ861" s="1012">
        <f t="shared" si="191"/>
        <v>0</v>
      </c>
    </row>
    <row r="862" spans="1:154" ht="11.25" customHeight="1">
      <c r="A862" s="219">
        <v>18232301</v>
      </c>
      <c r="B862" s="220"/>
      <c r="C862" s="287" t="s">
        <v>2523</v>
      </c>
      <c r="D862" s="222">
        <v>70606281.370000005</v>
      </c>
      <c r="E862" s="222">
        <v>70340629.370000005</v>
      </c>
      <c r="F862" s="222">
        <v>70063325.370000005</v>
      </c>
      <c r="G862" s="222">
        <v>69791477.370000005</v>
      </c>
      <c r="H862" s="222">
        <v>69520089.370000005</v>
      </c>
      <c r="I862" s="222">
        <v>69233542.370000005</v>
      </c>
      <c r="J862" s="498">
        <v>68959216.370000005</v>
      </c>
      <c r="K862" s="498">
        <v>68678496.370000005</v>
      </c>
      <c r="L862" s="223">
        <v>68403118.370000005</v>
      </c>
      <c r="M862" s="223">
        <v>68119555.370000005</v>
      </c>
      <c r="N862" s="223">
        <v>67843103.370000005</v>
      </c>
      <c r="O862" s="223">
        <v>67565182.370000005</v>
      </c>
      <c r="P862" s="223">
        <v>67279157.370000005</v>
      </c>
      <c r="Q862" s="223">
        <f t="shared" si="184"/>
        <v>68955037.953333333</v>
      </c>
      <c r="R862" s="351" t="s">
        <v>2533</v>
      </c>
      <c r="S862" s="309"/>
      <c r="T862" s="309" t="s">
        <v>877</v>
      </c>
      <c r="U862" s="895"/>
      <c r="V862" s="16">
        <v>0</v>
      </c>
      <c r="W862" s="11">
        <v>0</v>
      </c>
      <c r="X862" s="17">
        <v>0</v>
      </c>
      <c r="Y862" s="10">
        <f>Q862</f>
        <v>68955037.953333333</v>
      </c>
      <c r="Z862" s="11"/>
      <c r="AA862" s="17">
        <f>Q862</f>
        <v>68955037.953333333</v>
      </c>
      <c r="AB862" s="16"/>
      <c r="AC862" s="11">
        <v>0</v>
      </c>
      <c r="AD862" s="17">
        <f t="shared" ref="AD862:AD867" si="193">SUM(AB862:AC862)</f>
        <v>0</v>
      </c>
      <c r="AE862" s="16"/>
      <c r="AF862" s="11"/>
      <c r="AG862" s="17"/>
      <c r="AH862" s="225"/>
      <c r="AI862" s="527"/>
      <c r="AJ862" s="16">
        <f t="shared" si="191"/>
        <v>0</v>
      </c>
    </row>
    <row r="863" spans="1:154" ht="11.25" customHeight="1">
      <c r="A863" s="219">
        <v>18232311</v>
      </c>
      <c r="B863" s="220"/>
      <c r="C863" s="287" t="s">
        <v>2524</v>
      </c>
      <c r="D863" s="222">
        <v>14916099</v>
      </c>
      <c r="E863" s="222">
        <v>14858814</v>
      </c>
      <c r="F863" s="222">
        <v>14801529</v>
      </c>
      <c r="G863" s="222">
        <v>14744244</v>
      </c>
      <c r="H863" s="222">
        <v>14686959</v>
      </c>
      <c r="I863" s="222">
        <v>14629674</v>
      </c>
      <c r="J863" s="498">
        <v>14572389</v>
      </c>
      <c r="K863" s="498">
        <v>14515104</v>
      </c>
      <c r="L863" s="223">
        <v>14457819</v>
      </c>
      <c r="M863" s="223">
        <v>14400534</v>
      </c>
      <c r="N863" s="223">
        <v>14343249</v>
      </c>
      <c r="O863" s="223">
        <v>14285964</v>
      </c>
      <c r="P863" s="223">
        <v>14228679</v>
      </c>
      <c r="Q863" s="223">
        <f t="shared" si="184"/>
        <v>14572389</v>
      </c>
      <c r="R863" s="351" t="s">
        <v>2533</v>
      </c>
      <c r="S863" s="309"/>
      <c r="T863" s="309" t="s">
        <v>877</v>
      </c>
      <c r="U863" s="895"/>
      <c r="V863" s="16">
        <v>0</v>
      </c>
      <c r="W863" s="11">
        <v>0</v>
      </c>
      <c r="X863" s="17">
        <v>0</v>
      </c>
      <c r="Y863" s="10">
        <f>Q863</f>
        <v>14572389</v>
      </c>
      <c r="Z863" s="11"/>
      <c r="AA863" s="17">
        <f>Q863</f>
        <v>14572389</v>
      </c>
      <c r="AB863" s="16"/>
      <c r="AC863" s="11">
        <v>0</v>
      </c>
      <c r="AD863" s="17">
        <f t="shared" si="193"/>
        <v>0</v>
      </c>
      <c r="AE863" s="16"/>
      <c r="AF863" s="11"/>
      <c r="AG863" s="17"/>
      <c r="AH863" s="225"/>
      <c r="AI863" s="527"/>
      <c r="AJ863" s="16">
        <f t="shared" si="191"/>
        <v>0</v>
      </c>
    </row>
    <row r="864" spans="1:154" ht="11.25" customHeight="1">
      <c r="A864" s="219">
        <v>18232321</v>
      </c>
      <c r="B864" s="220"/>
      <c r="C864" s="287" t="s">
        <v>2531</v>
      </c>
      <c r="D864" s="222">
        <v>2124999.7999999998</v>
      </c>
      <c r="E864" s="222">
        <v>2083333.13</v>
      </c>
      <c r="F864" s="222">
        <v>2041666.46</v>
      </c>
      <c r="G864" s="222">
        <v>1999999.79</v>
      </c>
      <c r="H864" s="222">
        <v>1958333.12</v>
      </c>
      <c r="I864" s="222">
        <v>1916666.45</v>
      </c>
      <c r="J864" s="498">
        <v>1874999.78</v>
      </c>
      <c r="K864" s="498">
        <v>1833333.11</v>
      </c>
      <c r="L864" s="223">
        <v>1791666.44</v>
      </c>
      <c r="M864" s="223">
        <v>1749999.77</v>
      </c>
      <c r="N864" s="223">
        <v>1708333.1</v>
      </c>
      <c r="O864" s="223">
        <v>1666666.43</v>
      </c>
      <c r="P864" s="223">
        <v>1624999.76</v>
      </c>
      <c r="Q864" s="223">
        <f t="shared" si="184"/>
        <v>1874999.78</v>
      </c>
      <c r="R864" s="351" t="s">
        <v>142</v>
      </c>
      <c r="S864" s="309"/>
      <c r="T864" s="309" t="s">
        <v>877</v>
      </c>
      <c r="U864" s="895"/>
      <c r="V864" s="16">
        <v>0</v>
      </c>
      <c r="W864" s="11">
        <v>0</v>
      </c>
      <c r="X864" s="17">
        <v>0</v>
      </c>
      <c r="Y864" s="10">
        <f>Q864</f>
        <v>1874999.78</v>
      </c>
      <c r="Z864" s="11"/>
      <c r="AA864" s="17">
        <f>Q864</f>
        <v>1874999.78</v>
      </c>
      <c r="AB864" s="16"/>
      <c r="AC864" s="11">
        <v>0</v>
      </c>
      <c r="AD864" s="17">
        <f>SUM(AB864:AC864)</f>
        <v>0</v>
      </c>
      <c r="AE864" s="16"/>
      <c r="AF864" s="11"/>
      <c r="AG864" s="17"/>
      <c r="AH864" s="225"/>
      <c r="AI864" s="527"/>
      <c r="AJ864" s="16">
        <f t="shared" si="191"/>
        <v>0</v>
      </c>
    </row>
    <row r="865" spans="1:36" ht="11.25" customHeight="1">
      <c r="A865" s="219">
        <v>18232331</v>
      </c>
      <c r="B865" s="220"/>
      <c r="C865" s="287" t="s">
        <v>2539</v>
      </c>
      <c r="D865" s="222">
        <v>2624776.62</v>
      </c>
      <c r="E865" s="222">
        <v>2249806.62</v>
      </c>
      <c r="F865" s="222">
        <v>1874836.62</v>
      </c>
      <c r="G865" s="222">
        <v>1499866.62</v>
      </c>
      <c r="H865" s="222">
        <v>1124896.6200000001</v>
      </c>
      <c r="I865" s="222">
        <v>749926.62</v>
      </c>
      <c r="J865" s="498">
        <v>374956.62</v>
      </c>
      <c r="K865" s="498">
        <v>0</v>
      </c>
      <c r="L865" s="223">
        <v>0</v>
      </c>
      <c r="M865" s="223">
        <v>0</v>
      </c>
      <c r="N865" s="223">
        <v>0</v>
      </c>
      <c r="O865" s="223">
        <v>0</v>
      </c>
      <c r="P865" s="223">
        <v>0</v>
      </c>
      <c r="Q865" s="223">
        <f t="shared" si="184"/>
        <v>765556.50250000006</v>
      </c>
      <c r="R865" s="351" t="s">
        <v>2533</v>
      </c>
      <c r="S865" s="309"/>
      <c r="T865" s="309" t="s">
        <v>877</v>
      </c>
      <c r="U865" s="895"/>
      <c r="V865" s="16">
        <v>0</v>
      </c>
      <c r="W865" s="11">
        <v>0</v>
      </c>
      <c r="X865" s="17">
        <v>0</v>
      </c>
      <c r="Y865" s="10">
        <f>Q865</f>
        <v>765556.50250000006</v>
      </c>
      <c r="Z865" s="11"/>
      <c r="AA865" s="17">
        <f>Q865</f>
        <v>765556.50250000006</v>
      </c>
      <c r="AB865" s="16"/>
      <c r="AC865" s="11">
        <v>0</v>
      </c>
      <c r="AD865" s="17">
        <f t="shared" si="193"/>
        <v>0</v>
      </c>
      <c r="AE865" s="16"/>
      <c r="AF865" s="11"/>
      <c r="AG865" s="17"/>
      <c r="AH865" s="225"/>
      <c r="AI865" s="527"/>
      <c r="AJ865" s="16">
        <f t="shared" si="191"/>
        <v>0</v>
      </c>
    </row>
    <row r="866" spans="1:36" s="532" customFormat="1" ht="11.25" customHeight="1">
      <c r="A866" s="537">
        <v>18232401</v>
      </c>
      <c r="B866" s="1005"/>
      <c r="C866" s="1006" t="s">
        <v>2303</v>
      </c>
      <c r="D866" s="1007">
        <v>0</v>
      </c>
      <c r="E866" s="1007">
        <v>0</v>
      </c>
      <c r="F866" s="1007">
        <v>0</v>
      </c>
      <c r="G866" s="1007">
        <v>0</v>
      </c>
      <c r="H866" s="1007">
        <v>0</v>
      </c>
      <c r="I866" s="1007">
        <v>0</v>
      </c>
      <c r="J866" s="1008">
        <v>0</v>
      </c>
      <c r="K866" s="1008">
        <v>0</v>
      </c>
      <c r="L866" s="1009">
        <v>0</v>
      </c>
      <c r="M866" s="1009">
        <v>0</v>
      </c>
      <c r="N866" s="1009">
        <v>0</v>
      </c>
      <c r="O866" s="1009">
        <v>0</v>
      </c>
      <c r="P866" s="1009">
        <v>0</v>
      </c>
      <c r="Q866" s="1009">
        <f t="shared" si="184"/>
        <v>0</v>
      </c>
      <c r="R866" s="1010"/>
      <c r="S866" s="1017"/>
      <c r="T866" s="1017" t="s">
        <v>1254</v>
      </c>
      <c r="U866" s="1011"/>
      <c r="V866" s="1012">
        <v>0</v>
      </c>
      <c r="W866" s="1013">
        <v>0</v>
      </c>
      <c r="X866" s="1014">
        <v>0</v>
      </c>
      <c r="Y866" s="1012"/>
      <c r="Z866" s="1013"/>
      <c r="AA866" s="1014"/>
      <c r="AB866" s="1012"/>
      <c r="AC866" s="1013"/>
      <c r="AD866" s="1014">
        <f t="shared" si="193"/>
        <v>0</v>
      </c>
      <c r="AE866" s="1012">
        <f t="shared" ref="AE866:AG867" si="194">$Q866</f>
        <v>0</v>
      </c>
      <c r="AF866" s="1013">
        <f t="shared" si="194"/>
        <v>0</v>
      </c>
      <c r="AG866" s="1014">
        <f t="shared" si="194"/>
        <v>0</v>
      </c>
      <c r="AH866" s="1018"/>
      <c r="AI866" s="1016"/>
      <c r="AJ866" s="1012">
        <f t="shared" si="191"/>
        <v>0</v>
      </c>
    </row>
    <row r="867" spans="1:36" s="532" customFormat="1" ht="11.25" customHeight="1">
      <c r="A867" s="537">
        <v>18233041</v>
      </c>
      <c r="B867" s="1005"/>
      <c r="C867" s="1006" t="s">
        <v>1510</v>
      </c>
      <c r="D867" s="1007">
        <v>0</v>
      </c>
      <c r="E867" s="1007">
        <v>0</v>
      </c>
      <c r="F867" s="1007">
        <v>0</v>
      </c>
      <c r="G867" s="1007">
        <v>0</v>
      </c>
      <c r="H867" s="1007">
        <v>0</v>
      </c>
      <c r="I867" s="1007">
        <v>0</v>
      </c>
      <c r="J867" s="1008">
        <v>0</v>
      </c>
      <c r="K867" s="1008">
        <v>0</v>
      </c>
      <c r="L867" s="1009">
        <v>0</v>
      </c>
      <c r="M867" s="1009">
        <v>0</v>
      </c>
      <c r="N867" s="1009">
        <v>0</v>
      </c>
      <c r="O867" s="1009">
        <v>0</v>
      </c>
      <c r="P867" s="1009">
        <v>0</v>
      </c>
      <c r="Q867" s="1009">
        <f t="shared" si="184"/>
        <v>0</v>
      </c>
      <c r="R867" s="1010"/>
      <c r="S867" s="1017"/>
      <c r="T867" s="1017" t="s">
        <v>1254</v>
      </c>
      <c r="U867" s="1011"/>
      <c r="V867" s="1012">
        <v>0</v>
      </c>
      <c r="W867" s="1013">
        <v>0</v>
      </c>
      <c r="X867" s="1014">
        <v>0</v>
      </c>
      <c r="Y867" s="1012"/>
      <c r="Z867" s="1013"/>
      <c r="AA867" s="1014"/>
      <c r="AB867" s="1012"/>
      <c r="AC867" s="1013"/>
      <c r="AD867" s="1014">
        <f t="shared" si="193"/>
        <v>0</v>
      </c>
      <c r="AE867" s="1012">
        <f t="shared" si="194"/>
        <v>0</v>
      </c>
      <c r="AF867" s="1013">
        <f t="shared" si="194"/>
        <v>0</v>
      </c>
      <c r="AG867" s="1014">
        <f t="shared" si="194"/>
        <v>0</v>
      </c>
      <c r="AH867" s="1018"/>
      <c r="AI867" s="1016"/>
      <c r="AJ867" s="1012">
        <f t="shared" si="191"/>
        <v>0</v>
      </c>
    </row>
    <row r="868" spans="1:36" s="532" customFormat="1" ht="11.25" customHeight="1">
      <c r="A868" s="537">
        <v>18233051</v>
      </c>
      <c r="B868" s="1005"/>
      <c r="C868" s="1006" t="s">
        <v>1161</v>
      </c>
      <c r="D868" s="1007">
        <v>0</v>
      </c>
      <c r="E868" s="1007">
        <v>0</v>
      </c>
      <c r="F868" s="1007">
        <v>0</v>
      </c>
      <c r="G868" s="1007">
        <v>0</v>
      </c>
      <c r="H868" s="1007">
        <v>0</v>
      </c>
      <c r="I868" s="1007">
        <v>0</v>
      </c>
      <c r="J868" s="1008">
        <v>0</v>
      </c>
      <c r="K868" s="1008">
        <v>0</v>
      </c>
      <c r="L868" s="1009">
        <v>0</v>
      </c>
      <c r="M868" s="1009">
        <v>0</v>
      </c>
      <c r="N868" s="1009">
        <v>0</v>
      </c>
      <c r="O868" s="1009">
        <v>0</v>
      </c>
      <c r="P868" s="1009">
        <v>0</v>
      </c>
      <c r="Q868" s="1009">
        <f t="shared" si="184"/>
        <v>0</v>
      </c>
      <c r="R868" s="1010"/>
      <c r="S868" s="1017"/>
      <c r="T868" s="1017"/>
      <c r="U868" s="1011"/>
      <c r="V868" s="1012">
        <v>0</v>
      </c>
      <c r="W868" s="1013">
        <v>0</v>
      </c>
      <c r="X868" s="1014">
        <v>0</v>
      </c>
      <c r="Y868" s="1012"/>
      <c r="Z868" s="1013"/>
      <c r="AA868" s="1014"/>
      <c r="AB868" s="1012"/>
      <c r="AC868" s="1013"/>
      <c r="AD868" s="1014">
        <f t="shared" si="186"/>
        <v>0</v>
      </c>
      <c r="AE868" s="1012"/>
      <c r="AF868" s="1013"/>
      <c r="AG868" s="1014"/>
      <c r="AH868" s="1015">
        <f t="shared" ref="AH868:AH875" si="195">Q868</f>
        <v>0</v>
      </c>
      <c r="AI868" s="1016"/>
      <c r="AJ868" s="1012">
        <f t="shared" si="191"/>
        <v>0</v>
      </c>
    </row>
    <row r="869" spans="1:36" s="532" customFormat="1" ht="11.25" customHeight="1">
      <c r="A869" s="537">
        <v>18233061</v>
      </c>
      <c r="B869" s="1005"/>
      <c r="C869" s="1006" t="s">
        <v>133</v>
      </c>
      <c r="D869" s="1007">
        <v>20000</v>
      </c>
      <c r="E869" s="1007">
        <v>20000</v>
      </c>
      <c r="F869" s="1007">
        <v>20000</v>
      </c>
      <c r="G869" s="1007">
        <v>20000</v>
      </c>
      <c r="H869" s="1007">
        <v>20000</v>
      </c>
      <c r="I869" s="1007">
        <v>20000</v>
      </c>
      <c r="J869" s="1008">
        <v>20000</v>
      </c>
      <c r="K869" s="1008">
        <v>20000</v>
      </c>
      <c r="L869" s="1009">
        <v>20000</v>
      </c>
      <c r="M869" s="1009">
        <v>20000</v>
      </c>
      <c r="N869" s="1009">
        <v>20000</v>
      </c>
      <c r="O869" s="1009">
        <v>20000</v>
      </c>
      <c r="P869" s="1009">
        <v>20000</v>
      </c>
      <c r="Q869" s="1009">
        <f t="shared" si="184"/>
        <v>20000</v>
      </c>
      <c r="R869" s="1010"/>
      <c r="S869" s="1017"/>
      <c r="T869" s="1017"/>
      <c r="U869" s="1011"/>
      <c r="V869" s="1012">
        <v>0</v>
      </c>
      <c r="W869" s="1013">
        <v>0</v>
      </c>
      <c r="X869" s="1014">
        <v>0</v>
      </c>
      <c r="Y869" s="1012"/>
      <c r="Z869" s="1013"/>
      <c r="AA869" s="1014"/>
      <c r="AB869" s="1012"/>
      <c r="AC869" s="1013"/>
      <c r="AD869" s="1014">
        <f t="shared" si="186"/>
        <v>0</v>
      </c>
      <c r="AE869" s="1012"/>
      <c r="AF869" s="1013"/>
      <c r="AG869" s="1014"/>
      <c r="AH869" s="1015">
        <f t="shared" si="195"/>
        <v>20000</v>
      </c>
      <c r="AI869" s="1016"/>
      <c r="AJ869" s="1012">
        <f t="shared" si="191"/>
        <v>0</v>
      </c>
    </row>
    <row r="870" spans="1:36" s="532" customFormat="1" ht="11.25" customHeight="1">
      <c r="A870" s="537">
        <v>18233071</v>
      </c>
      <c r="B870" s="1005"/>
      <c r="C870" s="1006" t="s">
        <v>1737</v>
      </c>
      <c r="D870" s="1007">
        <v>0</v>
      </c>
      <c r="E870" s="1007">
        <v>0</v>
      </c>
      <c r="F870" s="1007">
        <v>0</v>
      </c>
      <c r="G870" s="1007">
        <v>0</v>
      </c>
      <c r="H870" s="1007">
        <v>0</v>
      </c>
      <c r="I870" s="1007">
        <v>0</v>
      </c>
      <c r="J870" s="1008">
        <v>0</v>
      </c>
      <c r="K870" s="1008">
        <v>0</v>
      </c>
      <c r="L870" s="1009">
        <v>0</v>
      </c>
      <c r="M870" s="1009">
        <v>0</v>
      </c>
      <c r="N870" s="1009">
        <v>0</v>
      </c>
      <c r="O870" s="1009">
        <v>0</v>
      </c>
      <c r="P870" s="1009">
        <v>0</v>
      </c>
      <c r="Q870" s="1009">
        <f t="shared" si="184"/>
        <v>0</v>
      </c>
      <c r="R870" s="1010"/>
      <c r="S870" s="1017"/>
      <c r="T870" s="1017"/>
      <c r="U870" s="1011"/>
      <c r="V870" s="1012">
        <v>0</v>
      </c>
      <c r="W870" s="1013">
        <v>0</v>
      </c>
      <c r="X870" s="1014">
        <v>0</v>
      </c>
      <c r="Y870" s="1012"/>
      <c r="Z870" s="1013"/>
      <c r="AA870" s="1014"/>
      <c r="AB870" s="1012"/>
      <c r="AC870" s="1013"/>
      <c r="AD870" s="1014">
        <f t="shared" si="186"/>
        <v>0</v>
      </c>
      <c r="AE870" s="1012"/>
      <c r="AF870" s="1013"/>
      <c r="AG870" s="1014"/>
      <c r="AH870" s="1015">
        <f t="shared" si="195"/>
        <v>0</v>
      </c>
      <c r="AI870" s="1016"/>
      <c r="AJ870" s="1012">
        <f t="shared" si="191"/>
        <v>0</v>
      </c>
    </row>
    <row r="871" spans="1:36" s="532" customFormat="1" ht="11.25" customHeight="1">
      <c r="A871" s="537">
        <v>18233081</v>
      </c>
      <c r="B871" s="1005"/>
      <c r="C871" s="1006" t="s">
        <v>1963</v>
      </c>
      <c r="D871" s="1007">
        <v>0</v>
      </c>
      <c r="E871" s="1007">
        <v>0</v>
      </c>
      <c r="F871" s="1007">
        <v>0</v>
      </c>
      <c r="G871" s="1007">
        <v>0</v>
      </c>
      <c r="H871" s="1007">
        <v>0</v>
      </c>
      <c r="I871" s="1007">
        <v>0</v>
      </c>
      <c r="J871" s="1008">
        <v>0</v>
      </c>
      <c r="K871" s="1008">
        <v>0</v>
      </c>
      <c r="L871" s="1009">
        <v>0</v>
      </c>
      <c r="M871" s="1009">
        <v>0</v>
      </c>
      <c r="N871" s="1009">
        <v>0</v>
      </c>
      <c r="O871" s="1009">
        <v>0</v>
      </c>
      <c r="P871" s="1009">
        <v>0</v>
      </c>
      <c r="Q871" s="1009">
        <f t="shared" si="184"/>
        <v>0</v>
      </c>
      <c r="R871" s="1010"/>
      <c r="S871" s="1017"/>
      <c r="T871" s="1017"/>
      <c r="U871" s="1011"/>
      <c r="V871" s="1012">
        <v>0</v>
      </c>
      <c r="W871" s="1013">
        <v>0</v>
      </c>
      <c r="X871" s="1014">
        <v>0</v>
      </c>
      <c r="Y871" s="1012"/>
      <c r="Z871" s="1013"/>
      <c r="AA871" s="1014"/>
      <c r="AB871" s="1012"/>
      <c r="AC871" s="1013"/>
      <c r="AD871" s="1014">
        <f t="shared" si="186"/>
        <v>0</v>
      </c>
      <c r="AE871" s="1012"/>
      <c r="AF871" s="1013"/>
      <c r="AG871" s="1014"/>
      <c r="AH871" s="1015">
        <f t="shared" si="195"/>
        <v>0</v>
      </c>
      <c r="AI871" s="1016"/>
      <c r="AJ871" s="1012">
        <f t="shared" si="191"/>
        <v>0</v>
      </c>
    </row>
    <row r="872" spans="1:36" s="532" customFormat="1" ht="11.25" customHeight="1">
      <c r="A872" s="537">
        <v>18233091</v>
      </c>
      <c r="B872" s="1005"/>
      <c r="C872" s="1006" t="s">
        <v>490</v>
      </c>
      <c r="D872" s="1007">
        <v>198092.16</v>
      </c>
      <c r="E872" s="1007">
        <v>198092.16</v>
      </c>
      <c r="F872" s="1007">
        <v>198092.16</v>
      </c>
      <c r="G872" s="1007">
        <v>198092.16</v>
      </c>
      <c r="H872" s="1007">
        <v>198092.16</v>
      </c>
      <c r="I872" s="1007">
        <v>198092.16</v>
      </c>
      <c r="J872" s="1008">
        <v>198092.16</v>
      </c>
      <c r="K872" s="1008">
        <v>198092.16</v>
      </c>
      <c r="L872" s="1009">
        <v>198092.16</v>
      </c>
      <c r="M872" s="1009">
        <v>198092.16</v>
      </c>
      <c r="N872" s="1009">
        <v>198092.16</v>
      </c>
      <c r="O872" s="1009">
        <v>198092.16</v>
      </c>
      <c r="P872" s="1009">
        <v>198092.16</v>
      </c>
      <c r="Q872" s="1009">
        <f t="shared" si="184"/>
        <v>198092.16</v>
      </c>
      <c r="R872" s="1010"/>
      <c r="S872" s="1017"/>
      <c r="T872" s="1017"/>
      <c r="U872" s="1011"/>
      <c r="V872" s="1012">
        <v>0</v>
      </c>
      <c r="W872" s="1013">
        <v>0</v>
      </c>
      <c r="X872" s="1014">
        <v>0</v>
      </c>
      <c r="Y872" s="1012"/>
      <c r="Z872" s="1013"/>
      <c r="AA872" s="1014"/>
      <c r="AB872" s="1012"/>
      <c r="AC872" s="1013"/>
      <c r="AD872" s="1014">
        <f t="shared" si="186"/>
        <v>0</v>
      </c>
      <c r="AE872" s="1012"/>
      <c r="AF872" s="1013"/>
      <c r="AG872" s="1014"/>
      <c r="AH872" s="1015">
        <f t="shared" si="195"/>
        <v>198092.16</v>
      </c>
      <c r="AI872" s="1016"/>
      <c r="AJ872" s="1012">
        <f t="shared" si="191"/>
        <v>0</v>
      </c>
    </row>
    <row r="873" spans="1:36" s="532" customFormat="1" ht="11.25" customHeight="1">
      <c r="A873" s="537">
        <v>18233101</v>
      </c>
      <c r="B873" s="1005"/>
      <c r="C873" s="1006" t="s">
        <v>1550</v>
      </c>
      <c r="D873" s="1007">
        <v>0</v>
      </c>
      <c r="E873" s="1007">
        <v>0</v>
      </c>
      <c r="F873" s="1007">
        <v>0</v>
      </c>
      <c r="G873" s="1007">
        <v>0</v>
      </c>
      <c r="H873" s="1007">
        <v>0</v>
      </c>
      <c r="I873" s="1007">
        <v>0</v>
      </c>
      <c r="J873" s="1008">
        <v>0</v>
      </c>
      <c r="K873" s="1008">
        <v>0</v>
      </c>
      <c r="L873" s="1009">
        <v>0</v>
      </c>
      <c r="M873" s="1009">
        <v>0</v>
      </c>
      <c r="N873" s="1009">
        <v>0</v>
      </c>
      <c r="O873" s="1009">
        <v>0</v>
      </c>
      <c r="P873" s="1009">
        <v>0</v>
      </c>
      <c r="Q873" s="1009">
        <f t="shared" si="184"/>
        <v>0</v>
      </c>
      <c r="R873" s="1010"/>
      <c r="S873" s="1017"/>
      <c r="T873" s="1017"/>
      <c r="U873" s="1011"/>
      <c r="V873" s="1012">
        <v>0</v>
      </c>
      <c r="W873" s="1013">
        <v>0</v>
      </c>
      <c r="X873" s="1014">
        <v>0</v>
      </c>
      <c r="Y873" s="1012"/>
      <c r="Z873" s="1013"/>
      <c r="AA873" s="1014"/>
      <c r="AB873" s="1012"/>
      <c r="AC873" s="1013"/>
      <c r="AD873" s="1014">
        <f t="shared" si="186"/>
        <v>0</v>
      </c>
      <c r="AE873" s="1012"/>
      <c r="AF873" s="1013"/>
      <c r="AG873" s="1014"/>
      <c r="AH873" s="1015">
        <f t="shared" si="195"/>
        <v>0</v>
      </c>
      <c r="AI873" s="1016"/>
      <c r="AJ873" s="1012">
        <f t="shared" si="191"/>
        <v>0</v>
      </c>
    </row>
    <row r="874" spans="1:36" s="532" customFormat="1" ht="11.25" customHeight="1">
      <c r="A874" s="537">
        <v>18233121</v>
      </c>
      <c r="B874" s="1005"/>
      <c r="C874" s="1006" t="s">
        <v>1751</v>
      </c>
      <c r="D874" s="1007">
        <v>0</v>
      </c>
      <c r="E874" s="1007">
        <v>0</v>
      </c>
      <c r="F874" s="1007">
        <v>0</v>
      </c>
      <c r="G874" s="1007">
        <v>0</v>
      </c>
      <c r="H874" s="1007">
        <v>0</v>
      </c>
      <c r="I874" s="1007">
        <v>0</v>
      </c>
      <c r="J874" s="1008">
        <v>0</v>
      </c>
      <c r="K874" s="1008">
        <v>0</v>
      </c>
      <c r="L874" s="1009">
        <v>0</v>
      </c>
      <c r="M874" s="1009">
        <v>0</v>
      </c>
      <c r="N874" s="1009">
        <v>0</v>
      </c>
      <c r="O874" s="1009">
        <v>0</v>
      </c>
      <c r="P874" s="1009">
        <v>0</v>
      </c>
      <c r="Q874" s="1009">
        <f t="shared" si="184"/>
        <v>0</v>
      </c>
      <c r="R874" s="1010"/>
      <c r="S874" s="1017"/>
      <c r="T874" s="1017"/>
      <c r="U874" s="1011"/>
      <c r="V874" s="1012">
        <v>0</v>
      </c>
      <c r="W874" s="1013">
        <v>0</v>
      </c>
      <c r="X874" s="1014">
        <v>0</v>
      </c>
      <c r="Y874" s="1012"/>
      <c r="Z874" s="1013"/>
      <c r="AA874" s="1014"/>
      <c r="AB874" s="1012"/>
      <c r="AC874" s="1013"/>
      <c r="AD874" s="1014">
        <f t="shared" si="186"/>
        <v>0</v>
      </c>
      <c r="AE874" s="1012"/>
      <c r="AF874" s="1013"/>
      <c r="AG874" s="1014"/>
      <c r="AH874" s="1015">
        <f t="shared" si="195"/>
        <v>0</v>
      </c>
      <c r="AI874" s="1016"/>
      <c r="AJ874" s="1012">
        <f t="shared" si="191"/>
        <v>0</v>
      </c>
    </row>
    <row r="875" spans="1:36" s="532" customFormat="1" ht="11.25" customHeight="1">
      <c r="A875" s="537">
        <v>18233131</v>
      </c>
      <c r="B875" s="1005"/>
      <c r="C875" s="1006" t="s">
        <v>470</v>
      </c>
      <c r="D875" s="1007">
        <v>0</v>
      </c>
      <c r="E875" s="1007">
        <v>0</v>
      </c>
      <c r="F875" s="1007">
        <v>0</v>
      </c>
      <c r="G875" s="1007">
        <v>0</v>
      </c>
      <c r="H875" s="1007">
        <v>0</v>
      </c>
      <c r="I875" s="1007">
        <v>0</v>
      </c>
      <c r="J875" s="1008">
        <v>0</v>
      </c>
      <c r="K875" s="1008">
        <v>0</v>
      </c>
      <c r="L875" s="1009">
        <v>0</v>
      </c>
      <c r="M875" s="1009">
        <v>0</v>
      </c>
      <c r="N875" s="1009">
        <v>0</v>
      </c>
      <c r="O875" s="1009">
        <v>0</v>
      </c>
      <c r="P875" s="1009">
        <v>0</v>
      </c>
      <c r="Q875" s="1009">
        <f t="shared" si="184"/>
        <v>0</v>
      </c>
      <c r="R875" s="1010"/>
      <c r="S875" s="1017"/>
      <c r="T875" s="1017"/>
      <c r="U875" s="1011"/>
      <c r="V875" s="1012">
        <v>0</v>
      </c>
      <c r="W875" s="1013">
        <v>0</v>
      </c>
      <c r="X875" s="1014">
        <v>0</v>
      </c>
      <c r="Y875" s="1012"/>
      <c r="Z875" s="1013"/>
      <c r="AA875" s="1014"/>
      <c r="AB875" s="1012"/>
      <c r="AC875" s="1013"/>
      <c r="AD875" s="1014">
        <f t="shared" si="186"/>
        <v>0</v>
      </c>
      <c r="AE875" s="1012"/>
      <c r="AF875" s="1013"/>
      <c r="AG875" s="1014"/>
      <c r="AH875" s="1015">
        <f t="shared" si="195"/>
        <v>0</v>
      </c>
      <c r="AI875" s="1016"/>
      <c r="AJ875" s="1012">
        <f t="shared" si="191"/>
        <v>0</v>
      </c>
    </row>
    <row r="876" spans="1:36" s="532" customFormat="1" ht="11.25" customHeight="1">
      <c r="A876" s="537">
        <v>18233141</v>
      </c>
      <c r="B876" s="1005"/>
      <c r="C876" s="1006" t="s">
        <v>892</v>
      </c>
      <c r="D876" s="1007">
        <v>0</v>
      </c>
      <c r="E876" s="1007">
        <v>0</v>
      </c>
      <c r="F876" s="1007">
        <v>0</v>
      </c>
      <c r="G876" s="1007">
        <v>0</v>
      </c>
      <c r="H876" s="1007">
        <v>0</v>
      </c>
      <c r="I876" s="1007">
        <v>0</v>
      </c>
      <c r="J876" s="1008">
        <v>0</v>
      </c>
      <c r="K876" s="1008">
        <v>0</v>
      </c>
      <c r="L876" s="1009">
        <v>0</v>
      </c>
      <c r="M876" s="1009">
        <v>0</v>
      </c>
      <c r="N876" s="1009">
        <v>0</v>
      </c>
      <c r="O876" s="1009">
        <v>0</v>
      </c>
      <c r="P876" s="1009">
        <v>0</v>
      </c>
      <c r="Q876" s="1009">
        <f t="shared" si="184"/>
        <v>0</v>
      </c>
      <c r="R876" s="1010"/>
      <c r="S876" s="1017"/>
      <c r="T876" s="1017" t="s">
        <v>1254</v>
      </c>
      <c r="U876" s="1011"/>
      <c r="V876" s="1012">
        <v>0</v>
      </c>
      <c r="W876" s="1013">
        <v>0</v>
      </c>
      <c r="X876" s="1014">
        <v>0</v>
      </c>
      <c r="Y876" s="1012"/>
      <c r="Z876" s="1013"/>
      <c r="AA876" s="1014"/>
      <c r="AB876" s="1012"/>
      <c r="AC876" s="1013"/>
      <c r="AD876" s="1014">
        <f t="shared" si="186"/>
        <v>0</v>
      </c>
      <c r="AE876" s="1012">
        <f>$Q876</f>
        <v>0</v>
      </c>
      <c r="AF876" s="1013">
        <f>$Q876</f>
        <v>0</v>
      </c>
      <c r="AG876" s="1014">
        <f>$Q876</f>
        <v>0</v>
      </c>
      <c r="AH876" s="1018"/>
      <c r="AI876" s="1016"/>
      <c r="AJ876" s="1012">
        <f t="shared" si="191"/>
        <v>0</v>
      </c>
    </row>
    <row r="877" spans="1:36" s="532" customFormat="1" ht="11.25" customHeight="1">
      <c r="A877" s="1005">
        <v>18233151</v>
      </c>
      <c r="B877" s="1005"/>
      <c r="C877" s="1006" t="s">
        <v>960</v>
      </c>
      <c r="D877" s="1007">
        <v>0</v>
      </c>
      <c r="E877" s="1007">
        <v>0</v>
      </c>
      <c r="F877" s="1007">
        <v>0</v>
      </c>
      <c r="G877" s="1007">
        <v>0</v>
      </c>
      <c r="H877" s="1007">
        <v>0</v>
      </c>
      <c r="I877" s="1007">
        <v>0</v>
      </c>
      <c r="J877" s="1008">
        <v>0</v>
      </c>
      <c r="K877" s="1008">
        <v>0</v>
      </c>
      <c r="L877" s="1009">
        <v>0</v>
      </c>
      <c r="M877" s="1009">
        <v>0</v>
      </c>
      <c r="N877" s="1009">
        <v>0</v>
      </c>
      <c r="O877" s="1009">
        <v>0</v>
      </c>
      <c r="P877" s="1009">
        <v>0</v>
      </c>
      <c r="Q877" s="1009">
        <f t="shared" si="184"/>
        <v>0</v>
      </c>
      <c r="R877" s="1010"/>
      <c r="S877" s="1017"/>
      <c r="T877" s="1017"/>
      <c r="U877" s="1011"/>
      <c r="V877" s="1012">
        <v>0</v>
      </c>
      <c r="W877" s="1013">
        <v>0</v>
      </c>
      <c r="X877" s="1014">
        <v>0</v>
      </c>
      <c r="Y877" s="1012"/>
      <c r="Z877" s="1013"/>
      <c r="AA877" s="1014"/>
      <c r="AB877" s="1012"/>
      <c r="AC877" s="1013"/>
      <c r="AD877" s="1014">
        <f t="shared" si="186"/>
        <v>0</v>
      </c>
      <c r="AE877" s="1012"/>
      <c r="AF877" s="1013"/>
      <c r="AG877" s="1014"/>
      <c r="AH877" s="1015">
        <f t="shared" ref="AH877:AH882" si="196">Q877</f>
        <v>0</v>
      </c>
      <c r="AI877" s="1016"/>
      <c r="AJ877" s="1012">
        <f t="shared" si="191"/>
        <v>0</v>
      </c>
    </row>
    <row r="878" spans="1:36" s="532" customFormat="1" ht="11.25" customHeight="1">
      <c r="A878" s="1005">
        <v>18233161</v>
      </c>
      <c r="B878" s="1005"/>
      <c r="C878" s="1006" t="s">
        <v>961</v>
      </c>
      <c r="D878" s="1007">
        <v>0</v>
      </c>
      <c r="E878" s="1007">
        <v>0</v>
      </c>
      <c r="F878" s="1007">
        <v>0</v>
      </c>
      <c r="G878" s="1007">
        <v>0</v>
      </c>
      <c r="H878" s="1007">
        <v>0</v>
      </c>
      <c r="I878" s="1007">
        <v>0</v>
      </c>
      <c r="J878" s="1008">
        <v>0</v>
      </c>
      <c r="K878" s="1008">
        <v>0</v>
      </c>
      <c r="L878" s="1009">
        <v>0</v>
      </c>
      <c r="M878" s="1009">
        <v>0</v>
      </c>
      <c r="N878" s="1009">
        <v>0</v>
      </c>
      <c r="O878" s="1009">
        <v>0</v>
      </c>
      <c r="P878" s="1009">
        <v>0</v>
      </c>
      <c r="Q878" s="1009">
        <f t="shared" si="184"/>
        <v>0</v>
      </c>
      <c r="R878" s="1010"/>
      <c r="S878" s="1017"/>
      <c r="T878" s="1017"/>
      <c r="U878" s="1011"/>
      <c r="V878" s="1012">
        <v>0</v>
      </c>
      <c r="W878" s="1013">
        <v>0</v>
      </c>
      <c r="X878" s="1014">
        <v>0</v>
      </c>
      <c r="Y878" s="1012"/>
      <c r="Z878" s="1013"/>
      <c r="AA878" s="1014"/>
      <c r="AB878" s="1012"/>
      <c r="AC878" s="1013"/>
      <c r="AD878" s="1014">
        <f t="shared" si="186"/>
        <v>0</v>
      </c>
      <c r="AE878" s="1012"/>
      <c r="AF878" s="1013"/>
      <c r="AG878" s="1014"/>
      <c r="AH878" s="1015">
        <f t="shared" si="196"/>
        <v>0</v>
      </c>
      <c r="AI878" s="1016"/>
      <c r="AJ878" s="1012">
        <f t="shared" si="191"/>
        <v>0</v>
      </c>
    </row>
    <row r="879" spans="1:36" s="532" customFormat="1" ht="11.25" customHeight="1">
      <c r="A879" s="1005">
        <v>18233171</v>
      </c>
      <c r="B879" s="1005"/>
      <c r="C879" s="1006" t="s">
        <v>962</v>
      </c>
      <c r="D879" s="1007">
        <v>0</v>
      </c>
      <c r="E879" s="1007">
        <v>0</v>
      </c>
      <c r="F879" s="1007">
        <v>0</v>
      </c>
      <c r="G879" s="1007">
        <v>0</v>
      </c>
      <c r="H879" s="1007">
        <v>0</v>
      </c>
      <c r="I879" s="1007">
        <v>0</v>
      </c>
      <c r="J879" s="1008">
        <v>0</v>
      </c>
      <c r="K879" s="1008">
        <v>0</v>
      </c>
      <c r="L879" s="1009">
        <v>0</v>
      </c>
      <c r="M879" s="1009">
        <v>0</v>
      </c>
      <c r="N879" s="1009">
        <v>0</v>
      </c>
      <c r="O879" s="1009">
        <v>0</v>
      </c>
      <c r="P879" s="1009">
        <v>0</v>
      </c>
      <c r="Q879" s="1009">
        <f t="shared" si="184"/>
        <v>0</v>
      </c>
      <c r="R879" s="1010"/>
      <c r="S879" s="1017"/>
      <c r="T879" s="1017"/>
      <c r="U879" s="1011"/>
      <c r="V879" s="1012">
        <v>0</v>
      </c>
      <c r="W879" s="1013">
        <v>0</v>
      </c>
      <c r="X879" s="1014">
        <v>0</v>
      </c>
      <c r="Y879" s="1012"/>
      <c r="Z879" s="1013"/>
      <c r="AA879" s="1014"/>
      <c r="AB879" s="1012"/>
      <c r="AC879" s="1013"/>
      <c r="AD879" s="1014">
        <f t="shared" si="186"/>
        <v>0</v>
      </c>
      <c r="AE879" s="1012"/>
      <c r="AF879" s="1013"/>
      <c r="AG879" s="1014"/>
      <c r="AH879" s="1015">
        <f t="shared" si="196"/>
        <v>0</v>
      </c>
      <c r="AI879" s="1016"/>
      <c r="AJ879" s="1012">
        <f t="shared" si="191"/>
        <v>0</v>
      </c>
    </row>
    <row r="880" spans="1:36" s="532" customFormat="1" ht="11.25" customHeight="1">
      <c r="A880" s="1005">
        <v>18233181</v>
      </c>
      <c r="B880" s="1005"/>
      <c r="C880" s="1006" t="s">
        <v>960</v>
      </c>
      <c r="D880" s="1007">
        <v>0</v>
      </c>
      <c r="E880" s="1007">
        <v>0</v>
      </c>
      <c r="F880" s="1007">
        <v>0</v>
      </c>
      <c r="G880" s="1007">
        <v>0</v>
      </c>
      <c r="H880" s="1007">
        <v>0</v>
      </c>
      <c r="I880" s="1007">
        <v>0</v>
      </c>
      <c r="J880" s="1008">
        <v>0</v>
      </c>
      <c r="K880" s="1008">
        <v>0</v>
      </c>
      <c r="L880" s="1009">
        <v>0</v>
      </c>
      <c r="M880" s="1009">
        <v>0</v>
      </c>
      <c r="N880" s="1009">
        <v>0</v>
      </c>
      <c r="O880" s="1009">
        <v>0</v>
      </c>
      <c r="P880" s="1009">
        <v>0</v>
      </c>
      <c r="Q880" s="1009">
        <f t="shared" si="184"/>
        <v>0</v>
      </c>
      <c r="R880" s="1010"/>
      <c r="S880" s="1017"/>
      <c r="T880" s="1017"/>
      <c r="U880" s="1011"/>
      <c r="V880" s="1012">
        <v>0</v>
      </c>
      <c r="W880" s="1013">
        <v>0</v>
      </c>
      <c r="X880" s="1014">
        <v>0</v>
      </c>
      <c r="Y880" s="1012"/>
      <c r="Z880" s="1013"/>
      <c r="AA880" s="1014"/>
      <c r="AB880" s="1012"/>
      <c r="AC880" s="1013"/>
      <c r="AD880" s="1014">
        <f t="shared" si="186"/>
        <v>0</v>
      </c>
      <c r="AE880" s="1012"/>
      <c r="AF880" s="1013"/>
      <c r="AG880" s="1014"/>
      <c r="AH880" s="1015">
        <f t="shared" si="196"/>
        <v>0</v>
      </c>
      <c r="AI880" s="1016"/>
      <c r="AJ880" s="1012">
        <f t="shared" si="191"/>
        <v>0</v>
      </c>
    </row>
    <row r="881" spans="1:36" s="532" customFormat="1" ht="11.25" customHeight="1">
      <c r="A881" s="1005">
        <v>18233191</v>
      </c>
      <c r="B881" s="1005"/>
      <c r="C881" s="1006" t="s">
        <v>961</v>
      </c>
      <c r="D881" s="1007">
        <v>0</v>
      </c>
      <c r="E881" s="1007">
        <v>0</v>
      </c>
      <c r="F881" s="1007">
        <v>0</v>
      </c>
      <c r="G881" s="1007">
        <v>0</v>
      </c>
      <c r="H881" s="1007">
        <v>0</v>
      </c>
      <c r="I881" s="1007">
        <v>0</v>
      </c>
      <c r="J881" s="1008">
        <v>0</v>
      </c>
      <c r="K881" s="1008">
        <v>0</v>
      </c>
      <c r="L881" s="1009">
        <v>0</v>
      </c>
      <c r="M881" s="1009">
        <v>0</v>
      </c>
      <c r="N881" s="1009">
        <v>0</v>
      </c>
      <c r="O881" s="1009">
        <v>0</v>
      </c>
      <c r="P881" s="1009">
        <v>0</v>
      </c>
      <c r="Q881" s="1009">
        <f t="shared" si="184"/>
        <v>0</v>
      </c>
      <c r="R881" s="1010"/>
      <c r="S881" s="1017"/>
      <c r="T881" s="1017"/>
      <c r="U881" s="1011"/>
      <c r="V881" s="1012">
        <v>0</v>
      </c>
      <c r="W881" s="1013">
        <v>0</v>
      </c>
      <c r="X881" s="1014">
        <v>0</v>
      </c>
      <c r="Y881" s="1012"/>
      <c r="Z881" s="1013"/>
      <c r="AA881" s="1014"/>
      <c r="AB881" s="1012"/>
      <c r="AC881" s="1013"/>
      <c r="AD881" s="1014">
        <f t="shared" si="186"/>
        <v>0</v>
      </c>
      <c r="AE881" s="1012"/>
      <c r="AF881" s="1013"/>
      <c r="AG881" s="1014"/>
      <c r="AH881" s="1015">
        <f t="shared" si="196"/>
        <v>0</v>
      </c>
      <c r="AI881" s="1016"/>
      <c r="AJ881" s="1012">
        <f t="shared" si="191"/>
        <v>0</v>
      </c>
    </row>
    <row r="882" spans="1:36" s="532" customFormat="1" ht="11.25" customHeight="1">
      <c r="A882" s="1005">
        <v>18233201</v>
      </c>
      <c r="B882" s="1005"/>
      <c r="C882" s="1006" t="s">
        <v>1106</v>
      </c>
      <c r="D882" s="1007">
        <v>0</v>
      </c>
      <c r="E882" s="1007">
        <v>0</v>
      </c>
      <c r="F882" s="1007">
        <v>0</v>
      </c>
      <c r="G882" s="1007">
        <v>0</v>
      </c>
      <c r="H882" s="1007">
        <v>0</v>
      </c>
      <c r="I882" s="1007">
        <v>0</v>
      </c>
      <c r="J882" s="1008">
        <v>0</v>
      </c>
      <c r="K882" s="1008">
        <v>0</v>
      </c>
      <c r="L882" s="1009">
        <v>0</v>
      </c>
      <c r="M882" s="1009">
        <v>0</v>
      </c>
      <c r="N882" s="1009">
        <v>0</v>
      </c>
      <c r="O882" s="1009">
        <v>0</v>
      </c>
      <c r="P882" s="1009">
        <v>0</v>
      </c>
      <c r="Q882" s="1009">
        <f t="shared" si="184"/>
        <v>0</v>
      </c>
      <c r="R882" s="1010"/>
      <c r="S882" s="1017"/>
      <c r="T882" s="1017"/>
      <c r="U882" s="1011"/>
      <c r="V882" s="1012">
        <v>0</v>
      </c>
      <c r="W882" s="1013">
        <v>0</v>
      </c>
      <c r="X882" s="1014">
        <v>0</v>
      </c>
      <c r="Y882" s="1012"/>
      <c r="Z882" s="1013"/>
      <c r="AA882" s="1014"/>
      <c r="AB882" s="1012"/>
      <c r="AC882" s="1013"/>
      <c r="AD882" s="1014">
        <f>SUM(AB882:AC882)</f>
        <v>0</v>
      </c>
      <c r="AE882" s="1012"/>
      <c r="AF882" s="1013"/>
      <c r="AG882" s="1014"/>
      <c r="AH882" s="1015">
        <f t="shared" si="196"/>
        <v>0</v>
      </c>
      <c r="AI882" s="1016"/>
      <c r="AJ882" s="1012">
        <f t="shared" si="191"/>
        <v>0</v>
      </c>
    </row>
    <row r="883" spans="1:36" ht="11.25" customHeight="1">
      <c r="A883" s="220">
        <v>18235521</v>
      </c>
      <c r="B883" s="220"/>
      <c r="C883" s="287" t="s">
        <v>2068</v>
      </c>
      <c r="D883" s="222">
        <v>27241753.879999999</v>
      </c>
      <c r="E883" s="222">
        <v>27001332.879999999</v>
      </c>
      <c r="F883" s="222">
        <v>26760911.879999999</v>
      </c>
      <c r="G883" s="222">
        <v>26520490.879999999</v>
      </c>
      <c r="H883" s="222">
        <v>26280069.879999999</v>
      </c>
      <c r="I883" s="222">
        <v>26039648.879999999</v>
      </c>
      <c r="J883" s="498">
        <v>25799227.879999999</v>
      </c>
      <c r="K883" s="498">
        <v>25558806.879999999</v>
      </c>
      <c r="L883" s="223">
        <v>25318385.879999999</v>
      </c>
      <c r="M883" s="223">
        <v>25077964.879999999</v>
      </c>
      <c r="N883" s="223">
        <v>24837543.879999999</v>
      </c>
      <c r="O883" s="223">
        <v>24597122.879999999</v>
      </c>
      <c r="P883" s="223">
        <v>24356701.879999999</v>
      </c>
      <c r="Q883" s="223">
        <f t="shared" si="184"/>
        <v>25799227.879999999</v>
      </c>
      <c r="R883" s="351" t="s">
        <v>1993</v>
      </c>
      <c r="S883" s="309"/>
      <c r="T883" s="309" t="s">
        <v>877</v>
      </c>
      <c r="U883" s="895"/>
      <c r="V883" s="16">
        <v>0</v>
      </c>
      <c r="W883" s="11">
        <v>0</v>
      </c>
      <c r="X883" s="17">
        <v>0</v>
      </c>
      <c r="Y883" s="16">
        <f>Q883</f>
        <v>25799227.879999999</v>
      </c>
      <c r="Z883" s="11"/>
      <c r="AA883" s="17">
        <f>Y883</f>
        <v>25799227.879999999</v>
      </c>
      <c r="AB883" s="16"/>
      <c r="AC883" s="11"/>
      <c r="AD883" s="17">
        <f>AB883+AC883</f>
        <v>0</v>
      </c>
      <c r="AE883" s="16"/>
      <c r="AF883" s="11"/>
      <c r="AG883" s="17"/>
      <c r="AH883" s="225"/>
      <c r="AI883" s="527"/>
      <c r="AJ883" s="16">
        <f t="shared" si="191"/>
        <v>0</v>
      </c>
    </row>
    <row r="884" spans="1:36" ht="11.25" customHeight="1">
      <c r="A884" s="220">
        <v>18235531</v>
      </c>
      <c r="B884" s="220"/>
      <c r="C884" s="287" t="s">
        <v>2067</v>
      </c>
      <c r="D884" s="222">
        <v>0</v>
      </c>
      <c r="E884" s="222">
        <v>0</v>
      </c>
      <c r="F884" s="222">
        <v>0</v>
      </c>
      <c r="G884" s="222">
        <v>0</v>
      </c>
      <c r="H884" s="222">
        <v>0</v>
      </c>
      <c r="I884" s="222">
        <v>0</v>
      </c>
      <c r="J884" s="498">
        <v>0</v>
      </c>
      <c r="K884" s="498">
        <v>0</v>
      </c>
      <c r="L884" s="223">
        <v>0</v>
      </c>
      <c r="M884" s="223">
        <v>0</v>
      </c>
      <c r="N884" s="223">
        <v>0</v>
      </c>
      <c r="O884" s="223">
        <v>0</v>
      </c>
      <c r="P884" s="223">
        <v>0</v>
      </c>
      <c r="Q884" s="223">
        <f t="shared" si="184"/>
        <v>0</v>
      </c>
      <c r="R884" s="351" t="s">
        <v>1493</v>
      </c>
      <c r="S884" s="309"/>
      <c r="T884" s="309" t="s">
        <v>877</v>
      </c>
      <c r="U884" s="895"/>
      <c r="V884" s="16">
        <v>0</v>
      </c>
      <c r="W884" s="11">
        <v>0</v>
      </c>
      <c r="X884" s="17">
        <v>0</v>
      </c>
      <c r="Y884" s="16">
        <f>Q884</f>
        <v>0</v>
      </c>
      <c r="Z884" s="11"/>
      <c r="AA884" s="17">
        <f>Y884</f>
        <v>0</v>
      </c>
      <c r="AB884" s="16"/>
      <c r="AC884" s="11"/>
      <c r="AD884" s="17">
        <f>AB884+AC884</f>
        <v>0</v>
      </c>
      <c r="AE884" s="16"/>
      <c r="AF884" s="11"/>
      <c r="AG884" s="17"/>
      <c r="AH884" s="225"/>
      <c r="AI884" s="527"/>
      <c r="AJ884" s="16">
        <f t="shared" si="191"/>
        <v>0</v>
      </c>
    </row>
    <row r="885" spans="1:36" s="1213" customFormat="1" ht="11.25" customHeight="1">
      <c r="A885" s="736">
        <v>18236021</v>
      </c>
      <c r="B885" s="1200"/>
      <c r="C885" s="1201" t="s">
        <v>720</v>
      </c>
      <c r="D885" s="1202">
        <v>15256064.07</v>
      </c>
      <c r="E885" s="1202">
        <v>15256064.07</v>
      </c>
      <c r="F885" s="1202">
        <v>15256064.07</v>
      </c>
      <c r="G885" s="1202">
        <v>15256064.07</v>
      </c>
      <c r="H885" s="1202">
        <v>15256064.07</v>
      </c>
      <c r="I885" s="1202">
        <v>15256064.07</v>
      </c>
      <c r="J885" s="1203">
        <v>15256064.07</v>
      </c>
      <c r="K885" s="1203">
        <v>15256064.07</v>
      </c>
      <c r="L885" s="1204">
        <v>15256064.07</v>
      </c>
      <c r="M885" s="1204">
        <v>15256064.07</v>
      </c>
      <c r="N885" s="1204">
        <v>15256064.07</v>
      </c>
      <c r="O885" s="1204">
        <v>15256064.07</v>
      </c>
      <c r="P885" s="1204">
        <v>15256064.07</v>
      </c>
      <c r="Q885" s="1204">
        <f t="shared" si="184"/>
        <v>15256064.069999995</v>
      </c>
      <c r="R885" s="1205" t="s">
        <v>1205</v>
      </c>
      <c r="S885" s="1206"/>
      <c r="T885" s="1206">
        <v>23</v>
      </c>
      <c r="U885" s="1207"/>
      <c r="V885" s="1208">
        <v>0</v>
      </c>
      <c r="W885" s="1209">
        <v>0</v>
      </c>
      <c r="X885" s="1210">
        <v>0</v>
      </c>
      <c r="Y885" s="1208">
        <f>Q885</f>
        <v>15256064.069999995</v>
      </c>
      <c r="Z885" s="1209"/>
      <c r="AA885" s="1210">
        <f>Q885</f>
        <v>15256064.069999995</v>
      </c>
      <c r="AB885" s="1208"/>
      <c r="AC885" s="1209">
        <v>0</v>
      </c>
      <c r="AD885" s="1210">
        <f t="shared" si="186"/>
        <v>0</v>
      </c>
      <c r="AE885" s="1208"/>
      <c r="AF885" s="1209"/>
      <c r="AG885" s="1210"/>
      <c r="AH885" s="1211"/>
      <c r="AI885" s="1212"/>
      <c r="AJ885" s="1208">
        <f t="shared" si="191"/>
        <v>0</v>
      </c>
    </row>
    <row r="886" spans="1:36" s="532" customFormat="1" ht="11.25" customHeight="1">
      <c r="A886" s="537">
        <v>18236022</v>
      </c>
      <c r="B886" s="1005"/>
      <c r="C886" s="1006" t="s">
        <v>1236</v>
      </c>
      <c r="D886" s="1007">
        <v>0</v>
      </c>
      <c r="E886" s="1007">
        <v>0</v>
      </c>
      <c r="F886" s="1007">
        <v>0</v>
      </c>
      <c r="G886" s="1007">
        <v>0</v>
      </c>
      <c r="H886" s="1007">
        <v>0</v>
      </c>
      <c r="I886" s="1007">
        <v>0</v>
      </c>
      <c r="J886" s="1008">
        <v>0</v>
      </c>
      <c r="K886" s="1008">
        <v>0</v>
      </c>
      <c r="L886" s="1009">
        <v>0</v>
      </c>
      <c r="M886" s="1009">
        <v>0</v>
      </c>
      <c r="N886" s="1009">
        <v>0</v>
      </c>
      <c r="O886" s="1009">
        <v>0</v>
      </c>
      <c r="P886" s="1009">
        <v>0</v>
      </c>
      <c r="Q886" s="1009">
        <f t="shared" si="184"/>
        <v>0</v>
      </c>
      <c r="R886" s="1010"/>
      <c r="S886" s="1017"/>
      <c r="T886" s="1017" t="s">
        <v>1254</v>
      </c>
      <c r="U886" s="1011"/>
      <c r="V886" s="1012">
        <v>0</v>
      </c>
      <c r="W886" s="1013">
        <v>0</v>
      </c>
      <c r="X886" s="1014">
        <v>0</v>
      </c>
      <c r="Y886" s="1012"/>
      <c r="Z886" s="1013"/>
      <c r="AA886" s="1014"/>
      <c r="AB886" s="1012"/>
      <c r="AC886" s="1013"/>
      <c r="AD886" s="1014">
        <f t="shared" si="186"/>
        <v>0</v>
      </c>
      <c r="AE886" s="1012">
        <f>$Q886</f>
        <v>0</v>
      </c>
      <c r="AF886" s="1013">
        <f>$Q886</f>
        <v>0</v>
      </c>
      <c r="AG886" s="1014">
        <f>$Q886</f>
        <v>0</v>
      </c>
      <c r="AH886" s="1018"/>
      <c r="AI886" s="1016"/>
      <c r="AJ886" s="1012">
        <f t="shared" si="191"/>
        <v>0</v>
      </c>
    </row>
    <row r="887" spans="1:36" s="1213" customFormat="1" ht="11.25" customHeight="1">
      <c r="A887" s="736">
        <v>18236031</v>
      </c>
      <c r="B887" s="1200"/>
      <c r="C887" s="1201" t="s">
        <v>1187</v>
      </c>
      <c r="D887" s="1202">
        <v>2873005.76</v>
      </c>
      <c r="E887" s="1202">
        <v>2873005.76</v>
      </c>
      <c r="F887" s="1202">
        <v>2873005.76</v>
      </c>
      <c r="G887" s="1202">
        <v>2873005.76</v>
      </c>
      <c r="H887" s="1202">
        <v>2873005.76</v>
      </c>
      <c r="I887" s="1202">
        <v>2873005.76</v>
      </c>
      <c r="J887" s="1203">
        <v>2873005.76</v>
      </c>
      <c r="K887" s="1203">
        <v>2873005.76</v>
      </c>
      <c r="L887" s="1204">
        <v>2873005.76</v>
      </c>
      <c r="M887" s="1204">
        <v>2873005.76</v>
      </c>
      <c r="N887" s="1204">
        <v>2873005.76</v>
      </c>
      <c r="O887" s="1204">
        <v>2873005.76</v>
      </c>
      <c r="P887" s="1204">
        <v>2873005.76</v>
      </c>
      <c r="Q887" s="1204">
        <f t="shared" si="184"/>
        <v>2873005.7599999993</v>
      </c>
      <c r="R887" s="1205" t="s">
        <v>1205</v>
      </c>
      <c r="S887" s="1206"/>
      <c r="T887" s="1206">
        <v>23</v>
      </c>
      <c r="U887" s="1207"/>
      <c r="V887" s="1208">
        <v>0</v>
      </c>
      <c r="W887" s="1209">
        <v>0</v>
      </c>
      <c r="X887" s="1210">
        <v>0</v>
      </c>
      <c r="Y887" s="1208">
        <f>Q887</f>
        <v>2873005.7599999993</v>
      </c>
      <c r="Z887" s="1209"/>
      <c r="AA887" s="1210">
        <f>Q887</f>
        <v>2873005.7599999993</v>
      </c>
      <c r="AB887" s="1208"/>
      <c r="AC887" s="1209">
        <v>0</v>
      </c>
      <c r="AD887" s="1210">
        <f t="shared" si="186"/>
        <v>0</v>
      </c>
      <c r="AE887" s="1208"/>
      <c r="AF887" s="1209"/>
      <c r="AG887" s="1210"/>
      <c r="AH887" s="1211"/>
      <c r="AI887" s="1212"/>
      <c r="AJ887" s="1208">
        <f t="shared" si="191"/>
        <v>0</v>
      </c>
    </row>
    <row r="888" spans="1:36" s="1213" customFormat="1" ht="11.25" customHeight="1">
      <c r="A888" s="736">
        <v>18236041</v>
      </c>
      <c r="B888" s="1200"/>
      <c r="C888" s="1201" t="s">
        <v>721</v>
      </c>
      <c r="D888" s="1202">
        <v>-228709.77</v>
      </c>
      <c r="E888" s="1202">
        <v>-228709.77</v>
      </c>
      <c r="F888" s="1202">
        <v>-228709.77</v>
      </c>
      <c r="G888" s="1202">
        <v>-228709.77</v>
      </c>
      <c r="H888" s="1202">
        <v>-228709.77</v>
      </c>
      <c r="I888" s="1202">
        <v>-228709.77</v>
      </c>
      <c r="J888" s="1203">
        <v>-228709.77</v>
      </c>
      <c r="K888" s="1203">
        <v>-228709.77</v>
      </c>
      <c r="L888" s="1204">
        <v>-228709.77</v>
      </c>
      <c r="M888" s="1204">
        <v>-228709.77</v>
      </c>
      <c r="N888" s="1204">
        <v>-228709.77</v>
      </c>
      <c r="O888" s="1204">
        <v>-228709.77</v>
      </c>
      <c r="P888" s="1204">
        <v>-228709.77</v>
      </c>
      <c r="Q888" s="1204">
        <f t="shared" ref="Q888:Q951" si="197">(D888+P888+SUM(E888:O888)*2)/24</f>
        <v>-228709.77</v>
      </c>
      <c r="R888" s="1205" t="s">
        <v>1205</v>
      </c>
      <c r="S888" s="1206"/>
      <c r="T888" s="1206">
        <v>23</v>
      </c>
      <c r="U888" s="1207"/>
      <c r="V888" s="1208">
        <v>0</v>
      </c>
      <c r="W888" s="1209">
        <v>0</v>
      </c>
      <c r="X888" s="1210">
        <v>0</v>
      </c>
      <c r="Y888" s="1208">
        <f>Q888</f>
        <v>-228709.77</v>
      </c>
      <c r="Z888" s="1209"/>
      <c r="AA888" s="1210">
        <f>Q888</f>
        <v>-228709.77</v>
      </c>
      <c r="AB888" s="1208"/>
      <c r="AC888" s="1209">
        <v>0</v>
      </c>
      <c r="AD888" s="1210">
        <f t="shared" si="186"/>
        <v>0</v>
      </c>
      <c r="AE888" s="1208"/>
      <c r="AF888" s="1209"/>
      <c r="AG888" s="1210"/>
      <c r="AH888" s="1211"/>
      <c r="AI888" s="1212"/>
      <c r="AJ888" s="1208">
        <f t="shared" si="191"/>
        <v>0</v>
      </c>
    </row>
    <row r="889" spans="1:36" s="1213" customFormat="1" ht="11.25" customHeight="1">
      <c r="A889" s="736">
        <v>18236051</v>
      </c>
      <c r="B889" s="1200"/>
      <c r="C889" s="1201" t="s">
        <v>836</v>
      </c>
      <c r="D889" s="1202">
        <v>107024.51</v>
      </c>
      <c r="E889" s="1202">
        <v>107024.51</v>
      </c>
      <c r="F889" s="1202">
        <v>107024.51</v>
      </c>
      <c r="G889" s="1202">
        <v>107024.51</v>
      </c>
      <c r="H889" s="1202">
        <v>107024.51</v>
      </c>
      <c r="I889" s="1202">
        <v>107024.51</v>
      </c>
      <c r="J889" s="1203">
        <v>107024.51</v>
      </c>
      <c r="K889" s="1203">
        <v>107024.51</v>
      </c>
      <c r="L889" s="1204">
        <v>107024.51</v>
      </c>
      <c r="M889" s="1204">
        <v>107024.51</v>
      </c>
      <c r="N889" s="1204">
        <v>107024.51</v>
      </c>
      <c r="O889" s="1204">
        <v>107024.51</v>
      </c>
      <c r="P889" s="1204">
        <v>107024.51</v>
      </c>
      <c r="Q889" s="1204">
        <f t="shared" si="197"/>
        <v>107024.51</v>
      </c>
      <c r="R889" s="1205" t="s">
        <v>1205</v>
      </c>
      <c r="S889" s="1206"/>
      <c r="T889" s="1206">
        <v>23</v>
      </c>
      <c r="U889" s="1207"/>
      <c r="V889" s="1208">
        <v>0</v>
      </c>
      <c r="W889" s="1209">
        <v>0</v>
      </c>
      <c r="X889" s="1210">
        <v>0</v>
      </c>
      <c r="Y889" s="1208">
        <f>Q889</f>
        <v>107024.51</v>
      </c>
      <c r="Z889" s="1209"/>
      <c r="AA889" s="1210">
        <f>Q889</f>
        <v>107024.51</v>
      </c>
      <c r="AB889" s="1208"/>
      <c r="AC889" s="1209">
        <v>0</v>
      </c>
      <c r="AD889" s="1210">
        <f t="shared" si="186"/>
        <v>0</v>
      </c>
      <c r="AE889" s="1208"/>
      <c r="AF889" s="1209"/>
      <c r="AG889" s="1210"/>
      <c r="AH889" s="1211"/>
      <c r="AI889" s="1212"/>
      <c r="AJ889" s="1208">
        <f t="shared" si="191"/>
        <v>0</v>
      </c>
    </row>
    <row r="890" spans="1:36" s="1213" customFormat="1" ht="11.25" customHeight="1">
      <c r="A890" s="736">
        <v>18236061</v>
      </c>
      <c r="B890" s="1200"/>
      <c r="C890" s="1201" t="s">
        <v>629</v>
      </c>
      <c r="D890" s="1202">
        <v>1031542.85</v>
      </c>
      <c r="E890" s="1202">
        <v>1031542.85</v>
      </c>
      <c r="F890" s="1202">
        <v>1031542.85</v>
      </c>
      <c r="G890" s="1202">
        <v>1031542.85</v>
      </c>
      <c r="H890" s="1202">
        <v>1031542.85</v>
      </c>
      <c r="I890" s="1202">
        <v>1031542.85</v>
      </c>
      <c r="J890" s="1203">
        <v>1031542.85</v>
      </c>
      <c r="K890" s="1203">
        <v>1031542.85</v>
      </c>
      <c r="L890" s="1204">
        <v>1031542.85</v>
      </c>
      <c r="M890" s="1204">
        <v>1031542.85</v>
      </c>
      <c r="N890" s="1204">
        <v>1031542.85</v>
      </c>
      <c r="O890" s="1204">
        <v>1031542.85</v>
      </c>
      <c r="P890" s="1204">
        <v>1031542.85</v>
      </c>
      <c r="Q890" s="1204">
        <f t="shared" si="197"/>
        <v>1031542.8499999997</v>
      </c>
      <c r="R890" s="1205" t="s">
        <v>1205</v>
      </c>
      <c r="S890" s="1206"/>
      <c r="T890" s="1206">
        <v>23</v>
      </c>
      <c r="U890" s="1207"/>
      <c r="V890" s="1208">
        <v>0</v>
      </c>
      <c r="W890" s="1209">
        <v>0</v>
      </c>
      <c r="X890" s="1210">
        <v>0</v>
      </c>
      <c r="Y890" s="1208">
        <f>Q890</f>
        <v>1031542.8499999997</v>
      </c>
      <c r="Z890" s="1209"/>
      <c r="AA890" s="1210">
        <f>Q890</f>
        <v>1031542.8499999997</v>
      </c>
      <c r="AB890" s="1208"/>
      <c r="AC890" s="1209">
        <v>0</v>
      </c>
      <c r="AD890" s="1210">
        <f t="shared" si="186"/>
        <v>0</v>
      </c>
      <c r="AE890" s="1208"/>
      <c r="AF890" s="1209"/>
      <c r="AG890" s="1210"/>
      <c r="AH890" s="1211"/>
      <c r="AI890" s="1212"/>
      <c r="AJ890" s="1208">
        <f t="shared" si="191"/>
        <v>0</v>
      </c>
    </row>
    <row r="891" spans="1:36" s="1213" customFormat="1" ht="11.25" customHeight="1">
      <c r="A891" s="736">
        <v>18236071</v>
      </c>
      <c r="B891" s="1200"/>
      <c r="C891" s="1201" t="s">
        <v>630</v>
      </c>
      <c r="D891" s="1202">
        <v>671052.84</v>
      </c>
      <c r="E891" s="1202">
        <v>671052.84</v>
      </c>
      <c r="F891" s="1202">
        <v>671052.84</v>
      </c>
      <c r="G891" s="1202">
        <v>671052.84</v>
      </c>
      <c r="H891" s="1202">
        <v>671052.84</v>
      </c>
      <c r="I891" s="1202">
        <v>671052.84</v>
      </c>
      <c r="J891" s="1203">
        <v>671052.84</v>
      </c>
      <c r="K891" s="1203">
        <v>671052.84</v>
      </c>
      <c r="L891" s="1204">
        <v>671052.84</v>
      </c>
      <c r="M891" s="1204">
        <v>671052.84</v>
      </c>
      <c r="N891" s="1204">
        <v>671052.84</v>
      </c>
      <c r="O891" s="1204">
        <v>671052.84</v>
      </c>
      <c r="P891" s="1204">
        <v>671052.84</v>
      </c>
      <c r="Q891" s="1204">
        <f t="shared" si="197"/>
        <v>671052.84</v>
      </c>
      <c r="R891" s="1205" t="s">
        <v>1205</v>
      </c>
      <c r="S891" s="1206"/>
      <c r="T891" s="1206">
        <v>23</v>
      </c>
      <c r="U891" s="1207"/>
      <c r="V891" s="1208">
        <v>0</v>
      </c>
      <c r="W891" s="1209">
        <v>0</v>
      </c>
      <c r="X891" s="1210">
        <v>0</v>
      </c>
      <c r="Y891" s="1208">
        <f>Q891</f>
        <v>671052.84</v>
      </c>
      <c r="Z891" s="1209"/>
      <c r="AA891" s="1210">
        <f>Q891</f>
        <v>671052.84</v>
      </c>
      <c r="AB891" s="1208"/>
      <c r="AC891" s="1209">
        <v>0</v>
      </c>
      <c r="AD891" s="1210">
        <f t="shared" si="186"/>
        <v>0</v>
      </c>
      <c r="AE891" s="1208"/>
      <c r="AF891" s="1209"/>
      <c r="AG891" s="1210"/>
      <c r="AH891" s="1211"/>
      <c r="AI891" s="1212"/>
      <c r="AJ891" s="1208">
        <f t="shared" si="191"/>
        <v>0</v>
      </c>
    </row>
    <row r="892" spans="1:36" s="1213" customFormat="1" ht="11.25" customHeight="1">
      <c r="A892" s="736">
        <v>18236081</v>
      </c>
      <c r="B892" s="1200"/>
      <c r="C892" s="1201" t="s">
        <v>1260</v>
      </c>
      <c r="D892" s="1202">
        <v>0</v>
      </c>
      <c r="E892" s="1202">
        <v>0</v>
      </c>
      <c r="F892" s="1202">
        <v>0</v>
      </c>
      <c r="G892" s="1202">
        <v>0</v>
      </c>
      <c r="H892" s="1202">
        <v>0</v>
      </c>
      <c r="I892" s="1202">
        <v>0</v>
      </c>
      <c r="J892" s="1203">
        <v>0</v>
      </c>
      <c r="K892" s="1203">
        <v>0</v>
      </c>
      <c r="L892" s="1204">
        <v>0</v>
      </c>
      <c r="M892" s="1204">
        <v>0</v>
      </c>
      <c r="N892" s="1204">
        <v>0</v>
      </c>
      <c r="O892" s="1204">
        <v>0</v>
      </c>
      <c r="P892" s="1204">
        <v>0</v>
      </c>
      <c r="Q892" s="1204">
        <f t="shared" si="197"/>
        <v>0</v>
      </c>
      <c r="R892" s="1205"/>
      <c r="S892" s="1206"/>
      <c r="T892" s="1206" t="s">
        <v>1254</v>
      </c>
      <c r="U892" s="1207"/>
      <c r="V892" s="1208">
        <v>0</v>
      </c>
      <c r="W892" s="1209">
        <v>0</v>
      </c>
      <c r="X892" s="1210">
        <v>0</v>
      </c>
      <c r="Y892" s="1208"/>
      <c r="Z892" s="1209"/>
      <c r="AA892" s="1210"/>
      <c r="AB892" s="1208"/>
      <c r="AC892" s="1209"/>
      <c r="AD892" s="1210">
        <f t="shared" si="186"/>
        <v>0</v>
      </c>
      <c r="AE892" s="1208">
        <f>$Q892</f>
        <v>0</v>
      </c>
      <c r="AF892" s="1209">
        <f>$Q892</f>
        <v>0</v>
      </c>
      <c r="AG892" s="1210">
        <f>$Q892</f>
        <v>0</v>
      </c>
      <c r="AH892" s="1211"/>
      <c r="AI892" s="1212"/>
      <c r="AJ892" s="1208">
        <f t="shared" si="191"/>
        <v>0</v>
      </c>
    </row>
    <row r="893" spans="1:36" s="1213" customFormat="1" ht="11.25" customHeight="1">
      <c r="A893" s="736">
        <v>18236091</v>
      </c>
      <c r="B893" s="1200"/>
      <c r="C893" s="1201" t="s">
        <v>1473</v>
      </c>
      <c r="D893" s="1202">
        <v>-100555.3</v>
      </c>
      <c r="E893" s="1202">
        <v>-100555.3</v>
      </c>
      <c r="F893" s="1202">
        <v>-100555.3</v>
      </c>
      <c r="G893" s="1202">
        <v>-100555.3</v>
      </c>
      <c r="H893" s="1202">
        <v>-100555.3</v>
      </c>
      <c r="I893" s="1202">
        <v>-100555.3</v>
      </c>
      <c r="J893" s="1203">
        <v>-100555.3</v>
      </c>
      <c r="K893" s="1203">
        <v>-100555.3</v>
      </c>
      <c r="L893" s="1204">
        <v>-100555.3</v>
      </c>
      <c r="M893" s="1204">
        <v>-100555.3</v>
      </c>
      <c r="N893" s="1204">
        <v>-100555.3</v>
      </c>
      <c r="O893" s="1204">
        <v>-100555.3</v>
      </c>
      <c r="P893" s="1204">
        <v>-100555.3</v>
      </c>
      <c r="Q893" s="1204">
        <f t="shared" si="197"/>
        <v>-100555.30000000003</v>
      </c>
      <c r="R893" s="1205" t="s">
        <v>1205</v>
      </c>
      <c r="S893" s="1206"/>
      <c r="T893" s="1206" t="s">
        <v>877</v>
      </c>
      <c r="U893" s="1207"/>
      <c r="V893" s="1208">
        <v>0</v>
      </c>
      <c r="W893" s="1209">
        <v>0</v>
      </c>
      <c r="X893" s="1210">
        <v>0</v>
      </c>
      <c r="Y893" s="1208">
        <f>Q893</f>
        <v>-100555.30000000003</v>
      </c>
      <c r="Z893" s="1209"/>
      <c r="AA893" s="1210">
        <f>Q893</f>
        <v>-100555.30000000003</v>
      </c>
      <c r="AB893" s="1208"/>
      <c r="AC893" s="1209">
        <v>0</v>
      </c>
      <c r="AD893" s="1210">
        <f>SUM(AB893:AC893)</f>
        <v>0</v>
      </c>
      <c r="AE893" s="1208"/>
      <c r="AF893" s="1209"/>
      <c r="AG893" s="1210"/>
      <c r="AH893" s="1211"/>
      <c r="AI893" s="1212"/>
      <c r="AJ893" s="1208">
        <f t="shared" si="191"/>
        <v>0</v>
      </c>
    </row>
    <row r="894" spans="1:36" s="1213" customFormat="1" ht="11.25" customHeight="1">
      <c r="A894" s="736">
        <v>18236101</v>
      </c>
      <c r="B894" s="1200"/>
      <c r="C894" s="1201" t="s">
        <v>1508</v>
      </c>
      <c r="D894" s="1202">
        <v>3769772.47</v>
      </c>
      <c r="E894" s="1202">
        <v>3769772.47</v>
      </c>
      <c r="F894" s="1202">
        <v>3769772.47</v>
      </c>
      <c r="G894" s="1202">
        <v>3769772.47</v>
      </c>
      <c r="H894" s="1202">
        <v>3769772.47</v>
      </c>
      <c r="I894" s="1202">
        <v>3769772.47</v>
      </c>
      <c r="J894" s="1203">
        <v>3769772.47</v>
      </c>
      <c r="K894" s="1203">
        <v>3769772.47</v>
      </c>
      <c r="L894" s="1204">
        <v>3769772.47</v>
      </c>
      <c r="M894" s="1204">
        <v>3769772.47</v>
      </c>
      <c r="N894" s="1204">
        <v>3769772.47</v>
      </c>
      <c r="O894" s="1204">
        <v>3769772.47</v>
      </c>
      <c r="P894" s="1204">
        <v>3769772.47</v>
      </c>
      <c r="Q894" s="1204">
        <f t="shared" si="197"/>
        <v>3769772.4699999993</v>
      </c>
      <c r="R894" s="1205" t="s">
        <v>1205</v>
      </c>
      <c r="S894" s="1206"/>
      <c r="T894" s="1206" t="s">
        <v>877</v>
      </c>
      <c r="U894" s="1207"/>
      <c r="V894" s="1208">
        <v>0</v>
      </c>
      <c r="W894" s="1209">
        <v>0</v>
      </c>
      <c r="X894" s="1210">
        <v>0</v>
      </c>
      <c r="Y894" s="1208">
        <f>Q894</f>
        <v>3769772.4699999993</v>
      </c>
      <c r="Z894" s="1209"/>
      <c r="AA894" s="1210">
        <f>Q894</f>
        <v>3769772.4699999993</v>
      </c>
      <c r="AB894" s="1208"/>
      <c r="AC894" s="1209">
        <v>0</v>
      </c>
      <c r="AD894" s="1210">
        <f>SUM(AB894:AC894)</f>
        <v>0</v>
      </c>
      <c r="AE894" s="1208"/>
      <c r="AF894" s="1209"/>
      <c r="AG894" s="1210"/>
      <c r="AH894" s="1211"/>
      <c r="AI894" s="1212"/>
      <c r="AJ894" s="1208">
        <f t="shared" si="191"/>
        <v>0</v>
      </c>
    </row>
    <row r="895" spans="1:36" s="1213" customFormat="1" ht="11.25" customHeight="1">
      <c r="A895" s="736">
        <v>18236111</v>
      </c>
      <c r="B895" s="1200"/>
      <c r="C895" s="1201" t="s">
        <v>3039</v>
      </c>
      <c r="D895" s="1202">
        <v>-1813683.69</v>
      </c>
      <c r="E895" s="1202">
        <v>-1810013.07</v>
      </c>
      <c r="F895" s="1202">
        <v>-1805748.64</v>
      </c>
      <c r="G895" s="1202">
        <v>-2161326.5299999998</v>
      </c>
      <c r="H895" s="1202">
        <v>-2149856.11</v>
      </c>
      <c r="I895" s="1202">
        <v>-2144533.98</v>
      </c>
      <c r="J895" s="1203">
        <v>-2138494.69</v>
      </c>
      <c r="K895" s="1203">
        <v>-2133346.7799999998</v>
      </c>
      <c r="L895" s="1204">
        <v>-2126781.98</v>
      </c>
      <c r="M895" s="1204">
        <v>-2124984.35</v>
      </c>
      <c r="N895" s="1204">
        <v>-2123066.2599999998</v>
      </c>
      <c r="O895" s="1204">
        <v>-2116242.5699999998</v>
      </c>
      <c r="P895" s="1204">
        <v>-2112895.7200000002</v>
      </c>
      <c r="Q895" s="1204">
        <f t="shared" si="197"/>
        <v>-2066473.7220833332</v>
      </c>
      <c r="R895" s="1205" t="s">
        <v>1205</v>
      </c>
      <c r="S895" s="1206"/>
      <c r="T895" s="1206" t="s">
        <v>877</v>
      </c>
      <c r="U895" s="1207"/>
      <c r="V895" s="1208">
        <v>0</v>
      </c>
      <c r="W895" s="1209">
        <v>0</v>
      </c>
      <c r="X895" s="1210">
        <v>0</v>
      </c>
      <c r="Y895" s="1208">
        <f>Q895</f>
        <v>-2066473.7220833332</v>
      </c>
      <c r="Z895" s="1209"/>
      <c r="AA895" s="1210">
        <f>Q895</f>
        <v>-2066473.7220833332</v>
      </c>
      <c r="AB895" s="1208"/>
      <c r="AC895" s="1209">
        <v>0</v>
      </c>
      <c r="AD895" s="1210">
        <f>SUM(AB895:AC895)</f>
        <v>0</v>
      </c>
      <c r="AE895" s="1208"/>
      <c r="AF895" s="1209"/>
      <c r="AG895" s="1210"/>
      <c r="AH895" s="1211"/>
      <c r="AI895" s="1212"/>
      <c r="AJ895" s="1208">
        <f t="shared" si="191"/>
        <v>0</v>
      </c>
    </row>
    <row r="896" spans="1:36" s="532" customFormat="1" ht="11.25" customHeight="1">
      <c r="A896" s="537">
        <v>18236612</v>
      </c>
      <c r="B896" s="1005"/>
      <c r="C896" s="1006" t="s">
        <v>716</v>
      </c>
      <c r="D896" s="1007">
        <v>0</v>
      </c>
      <c r="E896" s="1007">
        <v>0</v>
      </c>
      <c r="F896" s="1007">
        <v>0</v>
      </c>
      <c r="G896" s="1007">
        <v>0</v>
      </c>
      <c r="H896" s="1007">
        <v>0</v>
      </c>
      <c r="I896" s="1007">
        <v>0</v>
      </c>
      <c r="J896" s="1008">
        <v>0</v>
      </c>
      <c r="K896" s="1008">
        <v>0</v>
      </c>
      <c r="L896" s="1009">
        <v>0</v>
      </c>
      <c r="M896" s="1009">
        <v>0</v>
      </c>
      <c r="N896" s="1009">
        <v>0</v>
      </c>
      <c r="O896" s="1009">
        <v>0</v>
      </c>
      <c r="P896" s="1009">
        <v>0</v>
      </c>
      <c r="Q896" s="1009">
        <f t="shared" si="197"/>
        <v>0</v>
      </c>
      <c r="R896" s="1010"/>
      <c r="S896" s="1017"/>
      <c r="T896" s="1017" t="s">
        <v>1254</v>
      </c>
      <c r="U896" s="1011"/>
      <c r="V896" s="1012">
        <v>0</v>
      </c>
      <c r="W896" s="1013">
        <v>0</v>
      </c>
      <c r="X896" s="1014">
        <v>0</v>
      </c>
      <c r="Y896" s="1012"/>
      <c r="Z896" s="1013"/>
      <c r="AA896" s="1014"/>
      <c r="AB896" s="1012"/>
      <c r="AC896" s="1013"/>
      <c r="AD896" s="1014">
        <f t="shared" si="186"/>
        <v>0</v>
      </c>
      <c r="AE896" s="1012">
        <f t="shared" ref="AE896:AG905" si="198">$Q896</f>
        <v>0</v>
      </c>
      <c r="AF896" s="1013">
        <f t="shared" si="198"/>
        <v>0</v>
      </c>
      <c r="AG896" s="1014">
        <f t="shared" si="198"/>
        <v>0</v>
      </c>
      <c r="AH896" s="1018"/>
      <c r="AI896" s="1016"/>
      <c r="AJ896" s="1012">
        <f t="shared" si="191"/>
        <v>0</v>
      </c>
    </row>
    <row r="897" spans="1:36" s="532" customFormat="1" ht="11.25" customHeight="1">
      <c r="A897" s="537">
        <v>18236812</v>
      </c>
      <c r="B897" s="1005"/>
      <c r="C897" s="1006" t="s">
        <v>1275</v>
      </c>
      <c r="D897" s="1007">
        <v>0</v>
      </c>
      <c r="E897" s="1007">
        <v>0</v>
      </c>
      <c r="F897" s="1007">
        <v>0</v>
      </c>
      <c r="G897" s="1007">
        <v>0</v>
      </c>
      <c r="H897" s="1007">
        <v>0</v>
      </c>
      <c r="I897" s="1007">
        <v>0</v>
      </c>
      <c r="J897" s="1008">
        <v>0</v>
      </c>
      <c r="K897" s="1008">
        <v>0</v>
      </c>
      <c r="L897" s="1009">
        <v>0</v>
      </c>
      <c r="M897" s="1009">
        <v>0</v>
      </c>
      <c r="N897" s="1009">
        <v>0</v>
      </c>
      <c r="O897" s="1009">
        <v>0</v>
      </c>
      <c r="P897" s="1009">
        <v>0</v>
      </c>
      <c r="Q897" s="1009">
        <f t="shared" si="197"/>
        <v>0</v>
      </c>
      <c r="R897" s="1010"/>
      <c r="S897" s="1017"/>
      <c r="T897" s="1017" t="s">
        <v>1254</v>
      </c>
      <c r="U897" s="1011"/>
      <c r="V897" s="1012">
        <v>0</v>
      </c>
      <c r="W897" s="1013">
        <v>0</v>
      </c>
      <c r="X897" s="1014">
        <v>0</v>
      </c>
      <c r="Y897" s="1012"/>
      <c r="Z897" s="1013"/>
      <c r="AA897" s="1014"/>
      <c r="AB897" s="1012"/>
      <c r="AC897" s="1013"/>
      <c r="AD897" s="1014">
        <f t="shared" ref="AD897:AD962" si="199">SUM(AB897:AC897)</f>
        <v>0</v>
      </c>
      <c r="AE897" s="1012">
        <f t="shared" si="198"/>
        <v>0</v>
      </c>
      <c r="AF897" s="1013">
        <f t="shared" si="198"/>
        <v>0</v>
      </c>
      <c r="AG897" s="1014">
        <f t="shared" si="198"/>
        <v>0</v>
      </c>
      <c r="AH897" s="1018"/>
      <c r="AI897" s="1016"/>
      <c r="AJ897" s="1012">
        <f t="shared" si="191"/>
        <v>0</v>
      </c>
    </row>
    <row r="898" spans="1:36" s="532" customFormat="1" ht="11.25" customHeight="1">
      <c r="A898" s="537">
        <v>18237112</v>
      </c>
      <c r="B898" s="1005"/>
      <c r="C898" s="1006" t="s">
        <v>677</v>
      </c>
      <c r="D898" s="1007">
        <v>279321.2</v>
      </c>
      <c r="E898" s="1007">
        <v>279321.2</v>
      </c>
      <c r="F898" s="1007">
        <v>279321.2</v>
      </c>
      <c r="G898" s="1007">
        <v>279321.2</v>
      </c>
      <c r="H898" s="1007">
        <v>279321.2</v>
      </c>
      <c r="I898" s="1007">
        <v>279321.2</v>
      </c>
      <c r="J898" s="1008">
        <v>279321.2</v>
      </c>
      <c r="K898" s="1008">
        <v>279321.2</v>
      </c>
      <c r="L898" s="1009">
        <v>279321.2</v>
      </c>
      <c r="M898" s="1009">
        <v>279321.2</v>
      </c>
      <c r="N898" s="1009">
        <v>280573.45</v>
      </c>
      <c r="O898" s="1009">
        <v>286701.19</v>
      </c>
      <c r="P898" s="1009">
        <v>289121.19</v>
      </c>
      <c r="Q898" s="1009">
        <f t="shared" si="197"/>
        <v>280448.88625000004</v>
      </c>
      <c r="R898" s="1010"/>
      <c r="S898" s="1017"/>
      <c r="T898" s="1017" t="s">
        <v>1254</v>
      </c>
      <c r="U898" s="1011"/>
      <c r="V898" s="1012">
        <v>0</v>
      </c>
      <c r="W898" s="1013">
        <v>0</v>
      </c>
      <c r="X898" s="1014">
        <v>0</v>
      </c>
      <c r="Y898" s="1012"/>
      <c r="Z898" s="1013"/>
      <c r="AA898" s="1014"/>
      <c r="AB898" s="1012"/>
      <c r="AC898" s="1013"/>
      <c r="AD898" s="1014">
        <f t="shared" si="199"/>
        <v>0</v>
      </c>
      <c r="AE898" s="1012">
        <f t="shared" si="198"/>
        <v>280448.88625000004</v>
      </c>
      <c r="AF898" s="1013">
        <f t="shared" si="198"/>
        <v>280448.88625000004</v>
      </c>
      <c r="AG898" s="1014">
        <f t="shared" si="198"/>
        <v>280448.88625000004</v>
      </c>
      <c r="AH898" s="1018"/>
      <c r="AI898" s="1016"/>
      <c r="AJ898" s="1012">
        <f t="shared" si="191"/>
        <v>0</v>
      </c>
    </row>
    <row r="899" spans="1:36" s="532" customFormat="1" ht="11.25" customHeight="1">
      <c r="A899" s="537">
        <v>18237122</v>
      </c>
      <c r="B899" s="1005"/>
      <c r="C899" s="1006" t="s">
        <v>1018</v>
      </c>
      <c r="D899" s="1007">
        <v>169602.13</v>
      </c>
      <c r="E899" s="1007">
        <v>169602.13</v>
      </c>
      <c r="F899" s="1007">
        <v>169602.13</v>
      </c>
      <c r="G899" s="1007">
        <v>169602.13</v>
      </c>
      <c r="H899" s="1007">
        <v>169602.13</v>
      </c>
      <c r="I899" s="1007">
        <v>169602.13</v>
      </c>
      <c r="J899" s="1008">
        <v>169602.13</v>
      </c>
      <c r="K899" s="1008">
        <v>169602.13</v>
      </c>
      <c r="L899" s="1009">
        <v>169602.13</v>
      </c>
      <c r="M899" s="1009">
        <v>169602.13</v>
      </c>
      <c r="N899" s="1009">
        <v>169602.13</v>
      </c>
      <c r="O899" s="1009">
        <v>169602.13</v>
      </c>
      <c r="P899" s="1009">
        <v>169602.13</v>
      </c>
      <c r="Q899" s="1009">
        <f t="shared" si="197"/>
        <v>169602.12999999998</v>
      </c>
      <c r="R899" s="1010"/>
      <c r="S899" s="1017"/>
      <c r="T899" s="1017" t="s">
        <v>1254</v>
      </c>
      <c r="U899" s="1011"/>
      <c r="V899" s="1012">
        <v>0</v>
      </c>
      <c r="W899" s="1013">
        <v>0</v>
      </c>
      <c r="X899" s="1014">
        <v>0</v>
      </c>
      <c r="Y899" s="1012"/>
      <c r="Z899" s="1013"/>
      <c r="AA899" s="1014"/>
      <c r="AB899" s="1012"/>
      <c r="AC899" s="1013"/>
      <c r="AD899" s="1014">
        <f t="shared" si="199"/>
        <v>0</v>
      </c>
      <c r="AE899" s="1012">
        <f t="shared" si="198"/>
        <v>169602.12999999998</v>
      </c>
      <c r="AF899" s="1013">
        <f t="shared" si="198"/>
        <v>169602.12999999998</v>
      </c>
      <c r="AG899" s="1014">
        <f t="shared" si="198"/>
        <v>169602.12999999998</v>
      </c>
      <c r="AH899" s="1018"/>
      <c r="AI899" s="1016"/>
      <c r="AJ899" s="1012">
        <f t="shared" si="191"/>
        <v>0</v>
      </c>
    </row>
    <row r="900" spans="1:36" s="532" customFormat="1" ht="11.25" customHeight="1">
      <c r="A900" s="1058">
        <v>18237132</v>
      </c>
      <c r="B900" s="1005"/>
      <c r="C900" s="1059" t="s">
        <v>1593</v>
      </c>
      <c r="D900" s="1007">
        <v>133750.43</v>
      </c>
      <c r="E900" s="1007">
        <v>133750.43</v>
      </c>
      <c r="F900" s="1007">
        <v>133750.43</v>
      </c>
      <c r="G900" s="1007">
        <v>133750.43</v>
      </c>
      <c r="H900" s="1007">
        <v>133750.43</v>
      </c>
      <c r="I900" s="1007">
        <v>133750.43</v>
      </c>
      <c r="J900" s="1008">
        <v>133750.43</v>
      </c>
      <c r="K900" s="1008">
        <v>133750.43</v>
      </c>
      <c r="L900" s="1009">
        <v>133750.43</v>
      </c>
      <c r="M900" s="1009">
        <v>133750.43</v>
      </c>
      <c r="N900" s="1009">
        <v>133750.43</v>
      </c>
      <c r="O900" s="1009">
        <v>133750.43</v>
      </c>
      <c r="P900" s="1009">
        <v>133750.43</v>
      </c>
      <c r="Q900" s="1009">
        <f t="shared" si="197"/>
        <v>133750.42999999996</v>
      </c>
      <c r="R900" s="1010"/>
      <c r="S900" s="1017"/>
      <c r="T900" s="1017" t="s">
        <v>1254</v>
      </c>
      <c r="U900" s="1011"/>
      <c r="V900" s="1012">
        <v>0</v>
      </c>
      <c r="W900" s="1013">
        <v>0</v>
      </c>
      <c r="X900" s="1014">
        <v>0</v>
      </c>
      <c r="Y900" s="1012"/>
      <c r="Z900" s="1013"/>
      <c r="AA900" s="1014"/>
      <c r="AB900" s="1012"/>
      <c r="AC900" s="1013"/>
      <c r="AD900" s="1014">
        <f>SUM(AB900:AC900)</f>
        <v>0</v>
      </c>
      <c r="AE900" s="1012">
        <f t="shared" si="198"/>
        <v>133750.42999999996</v>
      </c>
      <c r="AF900" s="1013">
        <f t="shared" si="198"/>
        <v>133750.42999999996</v>
      </c>
      <c r="AG900" s="1014">
        <f t="shared" si="198"/>
        <v>133750.42999999996</v>
      </c>
      <c r="AH900" s="1018"/>
      <c r="AI900" s="1016"/>
      <c r="AJ900" s="1012">
        <f t="shared" si="191"/>
        <v>0</v>
      </c>
    </row>
    <row r="901" spans="1:36" s="532" customFormat="1" ht="11.25" customHeight="1">
      <c r="A901" s="1058">
        <v>18237142</v>
      </c>
      <c r="B901" s="1005"/>
      <c r="C901" s="1059" t="s">
        <v>1594</v>
      </c>
      <c r="D901" s="1007">
        <v>53995.63</v>
      </c>
      <c r="E901" s="1007">
        <v>53995.63</v>
      </c>
      <c r="F901" s="1007">
        <v>53995.63</v>
      </c>
      <c r="G901" s="1007">
        <v>53995.63</v>
      </c>
      <c r="H901" s="1007">
        <v>53995.63</v>
      </c>
      <c r="I901" s="1007">
        <v>53995.63</v>
      </c>
      <c r="J901" s="1008">
        <v>53995.63</v>
      </c>
      <c r="K901" s="1008">
        <v>53995.63</v>
      </c>
      <c r="L901" s="1009">
        <v>53995.63</v>
      </c>
      <c r="M901" s="1009">
        <v>53995.63</v>
      </c>
      <c r="N901" s="1009">
        <v>53995.63</v>
      </c>
      <c r="O901" s="1009">
        <v>53995.63</v>
      </c>
      <c r="P901" s="1009">
        <v>53995.63</v>
      </c>
      <c r="Q901" s="1009">
        <f t="shared" si="197"/>
        <v>53995.63</v>
      </c>
      <c r="R901" s="1010"/>
      <c r="S901" s="1017"/>
      <c r="T901" s="1017" t="s">
        <v>1254</v>
      </c>
      <c r="U901" s="1011"/>
      <c r="V901" s="1012">
        <v>0</v>
      </c>
      <c r="W901" s="1013">
        <v>0</v>
      </c>
      <c r="X901" s="1014">
        <v>0</v>
      </c>
      <c r="Y901" s="1012"/>
      <c r="Z901" s="1013"/>
      <c r="AA901" s="1014"/>
      <c r="AB901" s="1012"/>
      <c r="AC901" s="1013"/>
      <c r="AD901" s="1014">
        <f>SUM(AB901:AC901)</f>
        <v>0</v>
      </c>
      <c r="AE901" s="1012">
        <f t="shared" si="198"/>
        <v>53995.63</v>
      </c>
      <c r="AF901" s="1013">
        <f t="shared" si="198"/>
        <v>53995.63</v>
      </c>
      <c r="AG901" s="1014">
        <f t="shared" si="198"/>
        <v>53995.63</v>
      </c>
      <c r="AH901" s="1018"/>
      <c r="AI901" s="1016"/>
      <c r="AJ901" s="1012">
        <f t="shared" si="191"/>
        <v>0</v>
      </c>
    </row>
    <row r="902" spans="1:36" s="532" customFormat="1" ht="11.25" customHeight="1">
      <c r="A902" s="1058">
        <v>18237152</v>
      </c>
      <c r="B902" s="1005"/>
      <c r="C902" s="1059" t="s">
        <v>1595</v>
      </c>
      <c r="D902" s="1007">
        <v>67987.45</v>
      </c>
      <c r="E902" s="1007">
        <v>67987.45</v>
      </c>
      <c r="F902" s="1007">
        <v>67987.45</v>
      </c>
      <c r="G902" s="1007">
        <v>67987.45</v>
      </c>
      <c r="H902" s="1007">
        <v>67987.45</v>
      </c>
      <c r="I902" s="1007">
        <v>67987.45</v>
      </c>
      <c r="J902" s="1008">
        <v>67987.45</v>
      </c>
      <c r="K902" s="1008">
        <v>67987.45</v>
      </c>
      <c r="L902" s="1009">
        <v>67987.45</v>
      </c>
      <c r="M902" s="1009">
        <v>67987.45</v>
      </c>
      <c r="N902" s="1009">
        <v>67987.45</v>
      </c>
      <c r="O902" s="1009">
        <v>67987.45</v>
      </c>
      <c r="P902" s="1009">
        <v>67987.45</v>
      </c>
      <c r="Q902" s="1009">
        <f t="shared" si="197"/>
        <v>67987.449999999983</v>
      </c>
      <c r="R902" s="1010"/>
      <c r="S902" s="1017"/>
      <c r="T902" s="1017" t="s">
        <v>1254</v>
      </c>
      <c r="U902" s="1011"/>
      <c r="V902" s="1012">
        <v>0</v>
      </c>
      <c r="W902" s="1013">
        <v>0</v>
      </c>
      <c r="X902" s="1014">
        <v>0</v>
      </c>
      <c r="Y902" s="1012"/>
      <c r="Z902" s="1013"/>
      <c r="AA902" s="1014"/>
      <c r="AB902" s="1012"/>
      <c r="AC902" s="1013"/>
      <c r="AD902" s="1014">
        <f>SUM(AB902:AC902)</f>
        <v>0</v>
      </c>
      <c r="AE902" s="1012">
        <f t="shared" si="198"/>
        <v>67987.449999999983</v>
      </c>
      <c r="AF902" s="1013">
        <f t="shared" si="198"/>
        <v>67987.449999999983</v>
      </c>
      <c r="AG902" s="1014">
        <f t="shared" si="198"/>
        <v>67987.449999999983</v>
      </c>
      <c r="AH902" s="1018"/>
      <c r="AI902" s="1016"/>
      <c r="AJ902" s="1012">
        <f t="shared" si="191"/>
        <v>0</v>
      </c>
    </row>
    <row r="903" spans="1:36" ht="11.25" customHeight="1">
      <c r="A903" s="219">
        <v>18238001</v>
      </c>
      <c r="B903" s="220"/>
      <c r="C903" s="287" t="s">
        <v>820</v>
      </c>
      <c r="D903" s="222">
        <v>0</v>
      </c>
      <c r="E903" s="222">
        <v>0</v>
      </c>
      <c r="F903" s="222">
        <v>0</v>
      </c>
      <c r="G903" s="222">
        <v>0</v>
      </c>
      <c r="H903" s="222">
        <v>0</v>
      </c>
      <c r="I903" s="222">
        <v>0</v>
      </c>
      <c r="J903" s="498">
        <v>0</v>
      </c>
      <c r="K903" s="498">
        <v>0</v>
      </c>
      <c r="L903" s="223">
        <v>0</v>
      </c>
      <c r="M903" s="223">
        <v>0</v>
      </c>
      <c r="N903" s="223">
        <v>0</v>
      </c>
      <c r="O903" s="223">
        <v>0</v>
      </c>
      <c r="P903" s="223">
        <v>0</v>
      </c>
      <c r="Q903" s="223">
        <f t="shared" si="197"/>
        <v>0</v>
      </c>
      <c r="R903" s="351"/>
      <c r="S903" s="309"/>
      <c r="T903" s="309" t="s">
        <v>1254</v>
      </c>
      <c r="U903" s="895"/>
      <c r="V903" s="16">
        <v>0</v>
      </c>
      <c r="W903" s="11">
        <v>0</v>
      </c>
      <c r="X903" s="17">
        <v>0</v>
      </c>
      <c r="Y903" s="16"/>
      <c r="Z903" s="11"/>
      <c r="AA903" s="17"/>
      <c r="AB903" s="16"/>
      <c r="AC903" s="11"/>
      <c r="AD903" s="17">
        <f t="shared" si="199"/>
        <v>0</v>
      </c>
      <c r="AE903" s="16">
        <f t="shared" si="198"/>
        <v>0</v>
      </c>
      <c r="AF903" s="11">
        <f t="shared" si="198"/>
        <v>0</v>
      </c>
      <c r="AG903" s="17">
        <f t="shared" si="198"/>
        <v>0</v>
      </c>
      <c r="AH903" s="225"/>
      <c r="AI903" s="527"/>
      <c r="AJ903" s="16">
        <f t="shared" si="191"/>
        <v>0</v>
      </c>
    </row>
    <row r="904" spans="1:36" ht="11.25" customHeight="1">
      <c r="A904" s="219">
        <v>18238002</v>
      </c>
      <c r="B904" s="220"/>
      <c r="C904" s="287" t="s">
        <v>57</v>
      </c>
      <c r="D904" s="222">
        <v>0</v>
      </c>
      <c r="E904" s="222">
        <v>0</v>
      </c>
      <c r="F904" s="222">
        <v>0</v>
      </c>
      <c r="G904" s="222">
        <v>0</v>
      </c>
      <c r="H904" s="222">
        <v>0</v>
      </c>
      <c r="I904" s="222">
        <v>0</v>
      </c>
      <c r="J904" s="498">
        <v>0</v>
      </c>
      <c r="K904" s="498">
        <v>0</v>
      </c>
      <c r="L904" s="223">
        <v>0</v>
      </c>
      <c r="M904" s="223">
        <v>0</v>
      </c>
      <c r="N904" s="223">
        <v>0</v>
      </c>
      <c r="O904" s="223">
        <v>0</v>
      </c>
      <c r="P904" s="223">
        <v>0</v>
      </c>
      <c r="Q904" s="223">
        <f t="shared" si="197"/>
        <v>0</v>
      </c>
      <c r="R904" s="351" t="s">
        <v>3</v>
      </c>
      <c r="S904" s="309"/>
      <c r="T904" s="309" t="s">
        <v>1254</v>
      </c>
      <c r="U904" s="895"/>
      <c r="V904" s="16">
        <v>0</v>
      </c>
      <c r="W904" s="11">
        <v>0</v>
      </c>
      <c r="X904" s="17">
        <v>0</v>
      </c>
      <c r="Y904" s="16"/>
      <c r="Z904" s="11"/>
      <c r="AA904" s="17"/>
      <c r="AB904" s="16"/>
      <c r="AC904" s="11"/>
      <c r="AD904" s="17">
        <f t="shared" si="199"/>
        <v>0</v>
      </c>
      <c r="AE904" s="16">
        <f t="shared" si="198"/>
        <v>0</v>
      </c>
      <c r="AF904" s="11">
        <f t="shared" si="198"/>
        <v>0</v>
      </c>
      <c r="AG904" s="17">
        <f t="shared" si="198"/>
        <v>0</v>
      </c>
      <c r="AH904" s="225"/>
      <c r="AI904" s="527"/>
      <c r="AJ904" s="16">
        <f t="shared" si="191"/>
        <v>0</v>
      </c>
    </row>
    <row r="905" spans="1:36" ht="11.25" customHeight="1">
      <c r="A905" s="219">
        <v>18238003</v>
      </c>
      <c r="B905" s="220"/>
      <c r="C905" s="287" t="s">
        <v>821</v>
      </c>
      <c r="D905" s="222">
        <v>0</v>
      </c>
      <c r="E905" s="222">
        <v>0</v>
      </c>
      <c r="F905" s="222">
        <v>0</v>
      </c>
      <c r="G905" s="222">
        <v>0</v>
      </c>
      <c r="H905" s="222">
        <v>0</v>
      </c>
      <c r="I905" s="222">
        <v>0</v>
      </c>
      <c r="J905" s="498">
        <v>0</v>
      </c>
      <c r="K905" s="498">
        <v>0</v>
      </c>
      <c r="L905" s="223">
        <v>0</v>
      </c>
      <c r="M905" s="223">
        <v>0</v>
      </c>
      <c r="N905" s="223">
        <v>0</v>
      </c>
      <c r="O905" s="223">
        <v>0</v>
      </c>
      <c r="P905" s="223">
        <v>0</v>
      </c>
      <c r="Q905" s="223">
        <f t="shared" si="197"/>
        <v>0</v>
      </c>
      <c r="R905" s="351"/>
      <c r="S905" s="309"/>
      <c r="T905" s="309" t="s">
        <v>1254</v>
      </c>
      <c r="U905" s="895"/>
      <c r="V905" s="16">
        <v>0</v>
      </c>
      <c r="W905" s="11">
        <v>0</v>
      </c>
      <c r="X905" s="17">
        <v>0</v>
      </c>
      <c r="Y905" s="16"/>
      <c r="Z905" s="11"/>
      <c r="AA905" s="17"/>
      <c r="AB905" s="16"/>
      <c r="AC905" s="11"/>
      <c r="AD905" s="17">
        <f t="shared" si="199"/>
        <v>0</v>
      </c>
      <c r="AE905" s="16">
        <f t="shared" si="198"/>
        <v>0</v>
      </c>
      <c r="AF905" s="11">
        <f t="shared" si="198"/>
        <v>0</v>
      </c>
      <c r="AG905" s="17">
        <f t="shared" si="198"/>
        <v>0</v>
      </c>
      <c r="AH905" s="225"/>
      <c r="AI905" s="527"/>
      <c r="AJ905" s="16">
        <f t="shared" si="191"/>
        <v>0</v>
      </c>
    </row>
    <row r="906" spans="1:36" ht="11.25" customHeight="1">
      <c r="A906" s="219">
        <v>18238011</v>
      </c>
      <c r="B906" s="220"/>
      <c r="C906" s="287" t="s">
        <v>5</v>
      </c>
      <c r="D906" s="222">
        <v>0</v>
      </c>
      <c r="E906" s="222">
        <v>0</v>
      </c>
      <c r="F906" s="222">
        <v>0</v>
      </c>
      <c r="G906" s="222">
        <v>0</v>
      </c>
      <c r="H906" s="222">
        <v>0</v>
      </c>
      <c r="I906" s="222">
        <v>0</v>
      </c>
      <c r="J906" s="498">
        <v>0</v>
      </c>
      <c r="K906" s="498">
        <v>0</v>
      </c>
      <c r="L906" s="223">
        <v>0</v>
      </c>
      <c r="M906" s="223">
        <v>0</v>
      </c>
      <c r="N906" s="223">
        <v>0</v>
      </c>
      <c r="O906" s="223">
        <v>0</v>
      </c>
      <c r="P906" s="223">
        <v>0</v>
      </c>
      <c r="Q906" s="223">
        <f t="shared" si="197"/>
        <v>0</v>
      </c>
      <c r="R906" s="351"/>
      <c r="S906" s="309"/>
      <c r="T906" s="309"/>
      <c r="U906" s="895"/>
      <c r="V906" s="16">
        <v>0</v>
      </c>
      <c r="W906" s="11">
        <v>0</v>
      </c>
      <c r="X906" s="17">
        <v>0</v>
      </c>
      <c r="Y906" s="16"/>
      <c r="Z906" s="11"/>
      <c r="AA906" s="17"/>
      <c r="AB906" s="16"/>
      <c r="AC906" s="11"/>
      <c r="AD906" s="17">
        <f t="shared" si="199"/>
        <v>0</v>
      </c>
      <c r="AE906" s="16"/>
      <c r="AF906" s="11"/>
      <c r="AG906" s="17"/>
      <c r="AH906" s="229">
        <f>Q906</f>
        <v>0</v>
      </c>
      <c r="AI906" s="527"/>
      <c r="AJ906" s="16">
        <f t="shared" si="191"/>
        <v>0</v>
      </c>
    </row>
    <row r="907" spans="1:36" ht="11.25" customHeight="1">
      <c r="A907" s="219">
        <v>18238021</v>
      </c>
      <c r="B907" s="220"/>
      <c r="C907" s="287" t="s">
        <v>6</v>
      </c>
      <c r="D907" s="222">
        <v>0</v>
      </c>
      <c r="E907" s="222">
        <v>0</v>
      </c>
      <c r="F907" s="222">
        <v>0</v>
      </c>
      <c r="G907" s="222">
        <v>0</v>
      </c>
      <c r="H907" s="222">
        <v>0</v>
      </c>
      <c r="I907" s="222">
        <v>0</v>
      </c>
      <c r="J907" s="498">
        <v>0</v>
      </c>
      <c r="K907" s="498">
        <v>0</v>
      </c>
      <c r="L907" s="223">
        <v>0</v>
      </c>
      <c r="M907" s="223">
        <v>0</v>
      </c>
      <c r="N907" s="223">
        <v>0</v>
      </c>
      <c r="O907" s="223">
        <v>0</v>
      </c>
      <c r="P907" s="223">
        <v>0</v>
      </c>
      <c r="Q907" s="223">
        <f t="shared" si="197"/>
        <v>0</v>
      </c>
      <c r="R907" s="351"/>
      <c r="S907" s="309"/>
      <c r="T907" s="309"/>
      <c r="U907" s="895"/>
      <c r="V907" s="16">
        <v>0</v>
      </c>
      <c r="W907" s="11">
        <v>0</v>
      </c>
      <c r="X907" s="17">
        <v>0</v>
      </c>
      <c r="Y907" s="16"/>
      <c r="Z907" s="11"/>
      <c r="AA907" s="17"/>
      <c r="AB907" s="16"/>
      <c r="AC907" s="11"/>
      <c r="AD907" s="17">
        <f t="shared" si="199"/>
        <v>0</v>
      </c>
      <c r="AE907" s="16"/>
      <c r="AF907" s="11"/>
      <c r="AG907" s="17"/>
      <c r="AH907" s="229">
        <f>Q907</f>
        <v>0</v>
      </c>
      <c r="AI907" s="527"/>
      <c r="AJ907" s="16">
        <f t="shared" si="191"/>
        <v>0</v>
      </c>
    </row>
    <row r="908" spans="1:36" ht="22.5" customHeight="1">
      <c r="A908" s="319">
        <v>18238031</v>
      </c>
      <c r="B908" s="220"/>
      <c r="C908" s="287" t="s">
        <v>2829</v>
      </c>
      <c r="D908" s="222">
        <v>10198259.83</v>
      </c>
      <c r="E908" s="222">
        <v>8741365.8300000001</v>
      </c>
      <c r="F908" s="222">
        <v>7284471.8300000001</v>
      </c>
      <c r="G908" s="222">
        <v>5814589.0599999996</v>
      </c>
      <c r="H908" s="222">
        <v>4357695.0599999996</v>
      </c>
      <c r="I908" s="222">
        <v>2900801.06</v>
      </c>
      <c r="J908" s="498">
        <v>2167234.19</v>
      </c>
      <c r="K908" s="498">
        <v>710340.19</v>
      </c>
      <c r="L908" s="223">
        <v>22706915.190000001</v>
      </c>
      <c r="M908" s="223">
        <v>20642650.190000001</v>
      </c>
      <c r="N908" s="223">
        <v>18578385.190000001</v>
      </c>
      <c r="O908" s="223">
        <v>16514120.189999999</v>
      </c>
      <c r="P908" s="223">
        <v>14449855.189999999</v>
      </c>
      <c r="Q908" s="223">
        <f t="shared" si="197"/>
        <v>10228552.124166666</v>
      </c>
      <c r="R908" s="351"/>
      <c r="S908" s="309"/>
      <c r="T908" s="309" t="s">
        <v>877</v>
      </c>
      <c r="U908" s="895"/>
      <c r="V908" s="16">
        <v>0</v>
      </c>
      <c r="W908" s="11">
        <v>0</v>
      </c>
      <c r="X908" s="17">
        <v>0</v>
      </c>
      <c r="Y908" s="16"/>
      <c r="Z908" s="11"/>
      <c r="AA908" s="17"/>
      <c r="AB908" s="16">
        <f>$Q908</f>
        <v>10228552.124166666</v>
      </c>
      <c r="AC908" s="11">
        <v>0</v>
      </c>
      <c r="AD908" s="17">
        <f t="shared" ref="AD908:AD911" si="200">SUM(AB908:AC908)</f>
        <v>10228552.124166666</v>
      </c>
      <c r="AE908" s="16">
        <v>0</v>
      </c>
      <c r="AF908" s="11">
        <v>0</v>
      </c>
      <c r="AG908" s="17">
        <v>0</v>
      </c>
      <c r="AH908" s="225"/>
      <c r="AI908" s="527"/>
      <c r="AJ908" s="16">
        <f t="shared" si="191"/>
        <v>0</v>
      </c>
    </row>
    <row r="909" spans="1:36" ht="22.5" customHeight="1">
      <c r="A909" s="319">
        <v>18238032</v>
      </c>
      <c r="B909" s="220"/>
      <c r="C909" s="287" t="s">
        <v>2830</v>
      </c>
      <c r="D909" s="222">
        <v>3829922.81</v>
      </c>
      <c r="E909" s="222">
        <v>3282790.81</v>
      </c>
      <c r="F909" s="222">
        <v>2735659.81</v>
      </c>
      <c r="G909" s="222">
        <v>2190597.1800000002</v>
      </c>
      <c r="H909" s="222">
        <v>1643465.18</v>
      </c>
      <c r="I909" s="222">
        <v>1096333.18</v>
      </c>
      <c r="J909" s="498">
        <v>1153737.29</v>
      </c>
      <c r="K909" s="498">
        <v>606605.29</v>
      </c>
      <c r="L909" s="223">
        <v>8152229.29</v>
      </c>
      <c r="M909" s="223">
        <v>7411118.29</v>
      </c>
      <c r="N909" s="223">
        <v>6670006.29</v>
      </c>
      <c r="O909" s="223">
        <v>5928893.29</v>
      </c>
      <c r="P909" s="223">
        <v>5187782.29</v>
      </c>
      <c r="Q909" s="223">
        <f t="shared" si="197"/>
        <v>3781690.7041666661</v>
      </c>
      <c r="R909" s="351"/>
      <c r="S909" s="309"/>
      <c r="T909" s="309" t="s">
        <v>1802</v>
      </c>
      <c r="U909" s="895"/>
      <c r="V909" s="16">
        <v>0</v>
      </c>
      <c r="W909" s="11">
        <v>0</v>
      </c>
      <c r="X909" s="17">
        <v>0</v>
      </c>
      <c r="Y909" s="16"/>
      <c r="Z909" s="11"/>
      <c r="AA909" s="17"/>
      <c r="AB909" s="16"/>
      <c r="AC909" s="11">
        <f>$Q909</f>
        <v>3781690.7041666661</v>
      </c>
      <c r="AD909" s="17">
        <f t="shared" si="200"/>
        <v>3781690.7041666661</v>
      </c>
      <c r="AE909" s="16"/>
      <c r="AF909" s="11"/>
      <c r="AG909" s="17"/>
      <c r="AH909" s="225"/>
      <c r="AI909" s="527"/>
      <c r="AJ909" s="16">
        <f t="shared" si="191"/>
        <v>0</v>
      </c>
    </row>
    <row r="910" spans="1:36" ht="22.5" customHeight="1">
      <c r="A910" s="319">
        <v>18238041</v>
      </c>
      <c r="B910" s="220"/>
      <c r="C910" s="287" t="s">
        <v>2831</v>
      </c>
      <c r="D910" s="222">
        <v>19296685</v>
      </c>
      <c r="E910" s="222">
        <v>21539010</v>
      </c>
      <c r="F910" s="222">
        <v>23812722</v>
      </c>
      <c r="G910" s="222">
        <v>24060840</v>
      </c>
      <c r="H910" s="222">
        <v>25555540</v>
      </c>
      <c r="I910" s="222">
        <v>27543857</v>
      </c>
      <c r="J910" s="498">
        <v>30371492</v>
      </c>
      <c r="K910" s="498">
        <v>33645219</v>
      </c>
      <c r="L910" s="223">
        <v>13328696</v>
      </c>
      <c r="M910" s="223">
        <v>12424804</v>
      </c>
      <c r="N910" s="223">
        <v>14978383</v>
      </c>
      <c r="O910" s="223">
        <v>15673371</v>
      </c>
      <c r="P910" s="223">
        <v>18302479</v>
      </c>
      <c r="Q910" s="223">
        <f t="shared" si="197"/>
        <v>21811126.333333332</v>
      </c>
      <c r="R910" s="351"/>
      <c r="S910" s="309"/>
      <c r="T910" s="309" t="s">
        <v>877</v>
      </c>
      <c r="U910" s="895"/>
      <c r="V910" s="16">
        <v>0</v>
      </c>
      <c r="W910" s="11">
        <v>0</v>
      </c>
      <c r="X910" s="17">
        <v>0</v>
      </c>
      <c r="Y910" s="16"/>
      <c r="Z910" s="11"/>
      <c r="AA910" s="17"/>
      <c r="AB910" s="16">
        <f>$Q910</f>
        <v>21811126.333333332</v>
      </c>
      <c r="AC910" s="11">
        <v>0</v>
      </c>
      <c r="AD910" s="17">
        <f t="shared" si="200"/>
        <v>21811126.333333332</v>
      </c>
      <c r="AE910" s="16">
        <v>0</v>
      </c>
      <c r="AF910" s="11">
        <v>0</v>
      </c>
      <c r="AG910" s="17">
        <v>0</v>
      </c>
      <c r="AH910" s="225"/>
      <c r="AI910" s="527"/>
      <c r="AJ910" s="16">
        <f t="shared" si="191"/>
        <v>0</v>
      </c>
    </row>
    <row r="911" spans="1:36" ht="22.5" customHeight="1">
      <c r="A911" s="319">
        <v>18238042</v>
      </c>
      <c r="B911" s="220"/>
      <c r="C911" s="287" t="s">
        <v>2832</v>
      </c>
      <c r="D911" s="222">
        <v>8103431</v>
      </c>
      <c r="E911" s="222">
        <v>9293686</v>
      </c>
      <c r="F911" s="222">
        <v>9090395</v>
      </c>
      <c r="G911" s="222">
        <v>8286736</v>
      </c>
      <c r="H911" s="222">
        <v>7769834</v>
      </c>
      <c r="I911" s="222">
        <v>7868041</v>
      </c>
      <c r="J911" s="498">
        <v>8235652</v>
      </c>
      <c r="K911" s="498">
        <v>9437224</v>
      </c>
      <c r="L911" s="223">
        <v>2718706</v>
      </c>
      <c r="M911" s="223">
        <v>3977901</v>
      </c>
      <c r="N911" s="223">
        <v>5684060</v>
      </c>
      <c r="O911" s="223">
        <v>7179143</v>
      </c>
      <c r="P911" s="223">
        <v>8777972</v>
      </c>
      <c r="Q911" s="223">
        <f t="shared" si="197"/>
        <v>7331839.958333333</v>
      </c>
      <c r="R911" s="351"/>
      <c r="S911" s="309"/>
      <c r="T911" s="309" t="s">
        <v>1802</v>
      </c>
      <c r="U911" s="895"/>
      <c r="V911" s="16">
        <v>0</v>
      </c>
      <c r="W911" s="11">
        <v>0</v>
      </c>
      <c r="X911" s="17">
        <v>0</v>
      </c>
      <c r="Y911" s="16"/>
      <c r="Z911" s="11"/>
      <c r="AA911" s="17"/>
      <c r="AB911" s="16"/>
      <c r="AC911" s="11">
        <f>$Q911</f>
        <v>7331839.958333333</v>
      </c>
      <c r="AD911" s="17">
        <f t="shared" si="200"/>
        <v>7331839.958333333</v>
      </c>
      <c r="AE911" s="16"/>
      <c r="AF911" s="11"/>
      <c r="AG911" s="17"/>
      <c r="AH911" s="225"/>
      <c r="AI911" s="527"/>
      <c r="AJ911" s="16">
        <f t="shared" ref="AJ911:AJ974" si="201">Q911-X911-AA911-AD911-AG911-AH911</f>
        <v>0</v>
      </c>
    </row>
    <row r="912" spans="1:36" ht="11.25" customHeight="1">
      <c r="A912" s="319">
        <v>18238141</v>
      </c>
      <c r="B912" s="207"/>
      <c r="C912" s="220" t="s">
        <v>2839</v>
      </c>
      <c r="D912" s="222">
        <v>22807187.850000001</v>
      </c>
      <c r="E912" s="222">
        <v>21141293.800000001</v>
      </c>
      <c r="F912" s="222">
        <v>17092873.890000001</v>
      </c>
      <c r="G912" s="222">
        <v>15715598.619999999</v>
      </c>
      <c r="H912" s="222">
        <v>17758339.289999999</v>
      </c>
      <c r="I912" s="222">
        <v>24760867.289999999</v>
      </c>
      <c r="J912" s="498">
        <v>29239410.620000001</v>
      </c>
      <c r="K912" s="498">
        <v>36727932.18</v>
      </c>
      <c r="L912" s="223">
        <v>22959219.059999999</v>
      </c>
      <c r="M912" s="223">
        <v>25671533.84</v>
      </c>
      <c r="N912" s="223">
        <v>25671533.84</v>
      </c>
      <c r="O912" s="223">
        <v>25671533.84</v>
      </c>
      <c r="P912" s="223">
        <v>27293510.170000002</v>
      </c>
      <c r="Q912" s="223">
        <f t="shared" si="197"/>
        <v>23955040.440000001</v>
      </c>
      <c r="R912" s="351"/>
      <c r="S912" s="309"/>
      <c r="T912" s="309" t="s">
        <v>877</v>
      </c>
      <c r="U912" s="895"/>
      <c r="V912" s="16">
        <v>0</v>
      </c>
      <c r="W912" s="11">
        <v>0</v>
      </c>
      <c r="X912" s="17">
        <v>0</v>
      </c>
      <c r="Y912" s="16"/>
      <c r="Z912" s="11"/>
      <c r="AA912" s="17"/>
      <c r="AB912" s="16">
        <f>$Q912</f>
        <v>23955040.440000001</v>
      </c>
      <c r="AC912" s="11">
        <v>0</v>
      </c>
      <c r="AD912" s="17">
        <f t="shared" ref="AD912:AD928" si="202">SUM(AB912:AC912)</f>
        <v>23955040.440000001</v>
      </c>
      <c r="AE912" s="16">
        <v>0</v>
      </c>
      <c r="AF912" s="11">
        <v>0</v>
      </c>
      <c r="AG912" s="17">
        <v>0</v>
      </c>
      <c r="AH912" s="225"/>
      <c r="AI912" s="527"/>
      <c r="AJ912" s="16">
        <f t="shared" si="201"/>
        <v>0</v>
      </c>
    </row>
    <row r="913" spans="1:36" ht="11.25" customHeight="1">
      <c r="A913" s="319">
        <v>18238142</v>
      </c>
      <c r="B913" s="207"/>
      <c r="C913" s="220" t="s">
        <v>2840</v>
      </c>
      <c r="D913" s="222">
        <v>43713451.409999996</v>
      </c>
      <c r="E913" s="222">
        <v>48950342.740000002</v>
      </c>
      <c r="F913" s="222">
        <v>49386298.509999998</v>
      </c>
      <c r="G913" s="222">
        <v>51590267.039999999</v>
      </c>
      <c r="H913" s="222">
        <v>54108520.219999999</v>
      </c>
      <c r="I913" s="222">
        <v>62352740.649999999</v>
      </c>
      <c r="J913" s="498">
        <v>66827164.619999997</v>
      </c>
      <c r="K913" s="498">
        <v>74444070.719999999</v>
      </c>
      <c r="L913" s="223">
        <v>53650765.159999996</v>
      </c>
      <c r="M913" s="223">
        <v>55203724.259999998</v>
      </c>
      <c r="N913" s="223">
        <v>56020083.039999999</v>
      </c>
      <c r="O913" s="223">
        <v>57138080.579999998</v>
      </c>
      <c r="P913" s="223">
        <v>58317423.090000004</v>
      </c>
      <c r="Q913" s="223">
        <f t="shared" si="197"/>
        <v>56723957.899166666</v>
      </c>
      <c r="R913" s="351"/>
      <c r="S913" s="309"/>
      <c r="T913" s="309" t="s">
        <v>1802</v>
      </c>
      <c r="U913" s="895"/>
      <c r="V913" s="16">
        <v>0</v>
      </c>
      <c r="W913" s="11">
        <v>0</v>
      </c>
      <c r="X913" s="17">
        <v>0</v>
      </c>
      <c r="Y913" s="16"/>
      <c r="Z913" s="11"/>
      <c r="AA913" s="17"/>
      <c r="AB913" s="16"/>
      <c r="AC913" s="11">
        <f>$Q913</f>
        <v>56723957.899166666</v>
      </c>
      <c r="AD913" s="17">
        <f t="shared" si="202"/>
        <v>56723957.899166666</v>
      </c>
      <c r="AE913" s="16"/>
      <c r="AF913" s="11"/>
      <c r="AG913" s="17"/>
      <c r="AH913" s="225"/>
      <c r="AI913" s="527"/>
      <c r="AJ913" s="16">
        <f t="shared" si="201"/>
        <v>0</v>
      </c>
    </row>
    <row r="914" spans="1:36" ht="11.25" customHeight="1">
      <c r="A914" s="319">
        <v>18238151</v>
      </c>
      <c r="B914" s="207"/>
      <c r="C914" s="220" t="s">
        <v>2841</v>
      </c>
      <c r="D914" s="222">
        <v>5630275.8600000003</v>
      </c>
      <c r="E914" s="222">
        <v>5872344.8899999997</v>
      </c>
      <c r="F914" s="222">
        <v>5545750.9100000001</v>
      </c>
      <c r="G914" s="222">
        <v>6300829.8099999996</v>
      </c>
      <c r="H914" s="222">
        <v>6939157.21</v>
      </c>
      <c r="I914" s="222">
        <v>8253338.6900000004</v>
      </c>
      <c r="J914" s="498">
        <v>10380222.869999999</v>
      </c>
      <c r="K914" s="498">
        <v>12925193.43</v>
      </c>
      <c r="L914" s="223">
        <v>6875588.1100000003</v>
      </c>
      <c r="M914" s="223">
        <v>7776620.2999999998</v>
      </c>
      <c r="N914" s="223">
        <v>7922160.5499999998</v>
      </c>
      <c r="O914" s="223">
        <v>8316676.9500000002</v>
      </c>
      <c r="P914" s="223">
        <v>9317556.2100000009</v>
      </c>
      <c r="Q914" s="223">
        <f t="shared" si="197"/>
        <v>7881816.6462499993</v>
      </c>
      <c r="R914" s="351"/>
      <c r="S914" s="309"/>
      <c r="T914" s="309" t="s">
        <v>877</v>
      </c>
      <c r="U914" s="895"/>
      <c r="V914" s="16">
        <v>0</v>
      </c>
      <c r="W914" s="11">
        <v>0</v>
      </c>
      <c r="X914" s="17">
        <v>0</v>
      </c>
      <c r="Y914" s="16"/>
      <c r="Z914" s="11"/>
      <c r="AA914" s="17"/>
      <c r="AB914" s="16">
        <f>$Q914</f>
        <v>7881816.6462499993</v>
      </c>
      <c r="AC914" s="11">
        <v>0</v>
      </c>
      <c r="AD914" s="17">
        <f t="shared" si="202"/>
        <v>7881816.6462499993</v>
      </c>
      <c r="AE914" s="16">
        <v>0</v>
      </c>
      <c r="AF914" s="11">
        <v>0</v>
      </c>
      <c r="AG914" s="17">
        <v>0</v>
      </c>
      <c r="AH914" s="225"/>
      <c r="AI914" s="527"/>
      <c r="AJ914" s="16">
        <f t="shared" si="201"/>
        <v>0</v>
      </c>
    </row>
    <row r="915" spans="1:36" ht="11.25" customHeight="1">
      <c r="A915" s="319">
        <v>18238152</v>
      </c>
      <c r="B915" s="207"/>
      <c r="C915" s="220" t="s">
        <v>2842</v>
      </c>
      <c r="D915" s="222">
        <v>9160349.8200000003</v>
      </c>
      <c r="E915" s="222">
        <v>10404749.35</v>
      </c>
      <c r="F915" s="222">
        <v>11122489.310000001</v>
      </c>
      <c r="G915" s="222">
        <v>10454405.390000001</v>
      </c>
      <c r="H915" s="222">
        <v>11942785.560000001</v>
      </c>
      <c r="I915" s="222">
        <v>14516156.880000001</v>
      </c>
      <c r="J915" s="498">
        <v>15268376.949999999</v>
      </c>
      <c r="K915" s="498">
        <v>17218909.52</v>
      </c>
      <c r="L915" s="223">
        <v>8044826.0599999996</v>
      </c>
      <c r="M915" s="223">
        <v>8296047.5300000003</v>
      </c>
      <c r="N915" s="223">
        <v>8475389.2300000004</v>
      </c>
      <c r="O915" s="223">
        <v>8925421.8399999999</v>
      </c>
      <c r="P915" s="223">
        <v>8925421.8399999999</v>
      </c>
      <c r="Q915" s="223">
        <f t="shared" si="197"/>
        <v>11142703.620833334</v>
      </c>
      <c r="R915" s="351"/>
      <c r="S915" s="309"/>
      <c r="T915" s="309" t="s">
        <v>1802</v>
      </c>
      <c r="U915" s="895"/>
      <c r="V915" s="16">
        <v>0</v>
      </c>
      <c r="W915" s="11">
        <v>0</v>
      </c>
      <c r="X915" s="17">
        <v>0</v>
      </c>
      <c r="Y915" s="16"/>
      <c r="Z915" s="11"/>
      <c r="AA915" s="17"/>
      <c r="AB915" s="16"/>
      <c r="AC915" s="11">
        <f>$Q915</f>
        <v>11142703.620833334</v>
      </c>
      <c r="AD915" s="17">
        <f t="shared" si="202"/>
        <v>11142703.620833334</v>
      </c>
      <c r="AE915" s="16"/>
      <c r="AF915" s="11"/>
      <c r="AG915" s="17"/>
      <c r="AH915" s="225"/>
      <c r="AI915" s="527"/>
      <c r="AJ915" s="16">
        <f t="shared" si="201"/>
        <v>0</v>
      </c>
    </row>
    <row r="916" spans="1:36" ht="11.25" customHeight="1">
      <c r="A916" s="319">
        <v>18238161</v>
      </c>
      <c r="B916" s="207"/>
      <c r="C916" s="220" t="s">
        <v>2843</v>
      </c>
      <c r="D916" s="222">
        <v>563395.37</v>
      </c>
      <c r="E916" s="222">
        <v>634610.18999999994</v>
      </c>
      <c r="F916" s="222">
        <v>696454.15</v>
      </c>
      <c r="G916" s="222">
        <v>748899.39</v>
      </c>
      <c r="H916" s="222">
        <v>800082.92</v>
      </c>
      <c r="I916" s="222">
        <v>861576.77</v>
      </c>
      <c r="J916" s="498">
        <v>936888.33</v>
      </c>
      <c r="K916" s="498">
        <v>1032698.26</v>
      </c>
      <c r="L916" s="223">
        <v>391673.33</v>
      </c>
      <c r="M916" s="223">
        <v>504701.02</v>
      </c>
      <c r="N916" s="223">
        <v>620284.92000000004</v>
      </c>
      <c r="O916" s="223">
        <v>731658.33</v>
      </c>
      <c r="P916" s="223">
        <v>842431.8</v>
      </c>
      <c r="Q916" s="223">
        <f t="shared" si="197"/>
        <v>721870.09958333336</v>
      </c>
      <c r="R916" s="351"/>
      <c r="S916" s="309"/>
      <c r="T916" s="309" t="s">
        <v>877</v>
      </c>
      <c r="U916" s="895"/>
      <c r="V916" s="16">
        <v>0</v>
      </c>
      <c r="W916" s="11">
        <v>0</v>
      </c>
      <c r="X916" s="17">
        <v>0</v>
      </c>
      <c r="Y916" s="16"/>
      <c r="Z916" s="11"/>
      <c r="AA916" s="17"/>
      <c r="AB916" s="16">
        <f>$Q916</f>
        <v>721870.09958333336</v>
      </c>
      <c r="AC916" s="11">
        <v>0</v>
      </c>
      <c r="AD916" s="17">
        <f t="shared" si="202"/>
        <v>721870.09958333336</v>
      </c>
      <c r="AE916" s="16">
        <v>0</v>
      </c>
      <c r="AF916" s="11">
        <v>0</v>
      </c>
      <c r="AG916" s="17">
        <v>0</v>
      </c>
      <c r="AH916" s="225"/>
      <c r="AI916" s="527"/>
      <c r="AJ916" s="16">
        <f t="shared" si="201"/>
        <v>0</v>
      </c>
    </row>
    <row r="917" spans="1:36" ht="11.25" customHeight="1">
      <c r="A917" s="319">
        <v>18238162</v>
      </c>
      <c r="B917" s="207"/>
      <c r="C917" s="220" t="s">
        <v>2844</v>
      </c>
      <c r="D917" s="222">
        <v>1058589.3500000001</v>
      </c>
      <c r="E917" s="222">
        <v>1210018.05</v>
      </c>
      <c r="F917" s="222">
        <v>1366541.71</v>
      </c>
      <c r="G917" s="222">
        <v>1522589.18</v>
      </c>
      <c r="H917" s="222">
        <v>1680607.59</v>
      </c>
      <c r="I917" s="222">
        <v>1849338.57</v>
      </c>
      <c r="J917" s="498">
        <v>2032069.55</v>
      </c>
      <c r="K917" s="498">
        <v>2241487.5</v>
      </c>
      <c r="L917" s="223">
        <v>942032.7</v>
      </c>
      <c r="M917" s="223">
        <v>1170183.3700000001</v>
      </c>
      <c r="N917" s="223">
        <v>1402861.72</v>
      </c>
      <c r="O917" s="223">
        <v>1637016.71</v>
      </c>
      <c r="P917" s="223">
        <v>1872990.74</v>
      </c>
      <c r="Q917" s="223">
        <f t="shared" si="197"/>
        <v>1543378.0579166666</v>
      </c>
      <c r="R917" s="351"/>
      <c r="S917" s="309"/>
      <c r="T917" s="309" t="s">
        <v>1802</v>
      </c>
      <c r="U917" s="895"/>
      <c r="V917" s="16">
        <v>0</v>
      </c>
      <c r="W917" s="11">
        <v>0</v>
      </c>
      <c r="X917" s="17">
        <v>0</v>
      </c>
      <c r="Y917" s="16"/>
      <c r="Z917" s="11"/>
      <c r="AA917" s="17"/>
      <c r="AB917" s="16"/>
      <c r="AC917" s="11">
        <f>$Q917</f>
        <v>1543378.0579166666</v>
      </c>
      <c r="AD917" s="17">
        <f t="shared" si="202"/>
        <v>1543378.0579166666</v>
      </c>
      <c r="AE917" s="16"/>
      <c r="AF917" s="11"/>
      <c r="AG917" s="17"/>
      <c r="AH917" s="225"/>
      <c r="AI917" s="527"/>
      <c r="AJ917" s="16">
        <f t="shared" si="201"/>
        <v>0</v>
      </c>
    </row>
    <row r="918" spans="1:36" ht="11.25" customHeight="1">
      <c r="A918" s="319">
        <v>18238171</v>
      </c>
      <c r="B918" s="207"/>
      <c r="C918" s="220" t="s">
        <v>2845</v>
      </c>
      <c r="D918" s="222">
        <v>241769.71</v>
      </c>
      <c r="E918" s="222">
        <v>266610.49</v>
      </c>
      <c r="F918" s="222">
        <v>289986.68</v>
      </c>
      <c r="G918" s="222">
        <v>312526.63</v>
      </c>
      <c r="H918" s="222">
        <v>335502.69</v>
      </c>
      <c r="I918" s="222">
        <v>359696.86</v>
      </c>
      <c r="J918" s="498">
        <v>387219.96</v>
      </c>
      <c r="K918" s="498">
        <v>421956.92</v>
      </c>
      <c r="L918" s="223">
        <v>147289.21</v>
      </c>
      <c r="M918" s="223">
        <v>186172.45</v>
      </c>
      <c r="N918" s="223">
        <v>226352.77</v>
      </c>
      <c r="O918" s="223">
        <v>266639.23</v>
      </c>
      <c r="P918" s="223">
        <v>308281.21000000002</v>
      </c>
      <c r="Q918" s="223">
        <f t="shared" si="197"/>
        <v>289581.61249999999</v>
      </c>
      <c r="R918" s="351"/>
      <c r="S918" s="309"/>
      <c r="T918" s="309" t="s">
        <v>877</v>
      </c>
      <c r="U918" s="895"/>
      <c r="V918" s="16">
        <v>0</v>
      </c>
      <c r="W918" s="11">
        <v>0</v>
      </c>
      <c r="X918" s="17">
        <v>0</v>
      </c>
      <c r="Y918" s="16"/>
      <c r="Z918" s="11"/>
      <c r="AA918" s="17"/>
      <c r="AB918" s="16">
        <f>$Q918</f>
        <v>289581.61249999999</v>
      </c>
      <c r="AC918" s="11">
        <v>0</v>
      </c>
      <c r="AD918" s="17">
        <f t="shared" si="202"/>
        <v>289581.61249999999</v>
      </c>
      <c r="AE918" s="16">
        <v>0</v>
      </c>
      <c r="AF918" s="11">
        <v>0</v>
      </c>
      <c r="AG918" s="17">
        <v>0</v>
      </c>
      <c r="AH918" s="225"/>
      <c r="AI918" s="527"/>
      <c r="AJ918" s="16">
        <f t="shared" si="201"/>
        <v>0</v>
      </c>
    </row>
    <row r="919" spans="1:36" ht="11.25" customHeight="1">
      <c r="A919" s="319">
        <v>18238172</v>
      </c>
      <c r="B919" s="207"/>
      <c r="C919" s="220" t="s">
        <v>2846</v>
      </c>
      <c r="D919" s="222">
        <v>281732.46000000002</v>
      </c>
      <c r="E919" s="222">
        <v>319966.46999999997</v>
      </c>
      <c r="F919" s="222">
        <v>359823.21</v>
      </c>
      <c r="G919" s="222">
        <v>398148</v>
      </c>
      <c r="H919" s="222">
        <v>435872.59</v>
      </c>
      <c r="I919" s="222">
        <v>477679.81</v>
      </c>
      <c r="J919" s="498">
        <v>522678.09</v>
      </c>
      <c r="K919" s="498">
        <v>573322.17000000004</v>
      </c>
      <c r="L919" s="223">
        <v>229451.07</v>
      </c>
      <c r="M919" s="223">
        <v>284809.77</v>
      </c>
      <c r="N919" s="223">
        <v>340367.92</v>
      </c>
      <c r="O919" s="223">
        <v>396144.79</v>
      </c>
      <c r="P919" s="223">
        <v>451351.93</v>
      </c>
      <c r="Q919" s="223">
        <f t="shared" si="197"/>
        <v>392067.17375000002</v>
      </c>
      <c r="R919" s="351"/>
      <c r="S919" s="309"/>
      <c r="T919" s="309" t="s">
        <v>1802</v>
      </c>
      <c r="U919" s="895"/>
      <c r="V919" s="16">
        <v>0</v>
      </c>
      <c r="W919" s="11">
        <v>0</v>
      </c>
      <c r="X919" s="17">
        <v>0</v>
      </c>
      <c r="Y919" s="16"/>
      <c r="Z919" s="11"/>
      <c r="AA919" s="17"/>
      <c r="AB919" s="16"/>
      <c r="AC919" s="11">
        <f>$Q919</f>
        <v>392067.17375000002</v>
      </c>
      <c r="AD919" s="17">
        <f t="shared" si="202"/>
        <v>392067.17375000002</v>
      </c>
      <c r="AE919" s="16"/>
      <c r="AF919" s="11"/>
      <c r="AG919" s="17"/>
      <c r="AH919" s="225"/>
      <c r="AI919" s="527"/>
      <c r="AJ919" s="16">
        <f t="shared" si="201"/>
        <v>0</v>
      </c>
    </row>
    <row r="920" spans="1:36" ht="11.25" customHeight="1">
      <c r="A920" s="319">
        <v>18238181</v>
      </c>
      <c r="B920" s="207"/>
      <c r="C920" s="220" t="s">
        <v>3010</v>
      </c>
      <c r="D920" s="222">
        <v>0</v>
      </c>
      <c r="E920" s="222">
        <v>87753.26</v>
      </c>
      <c r="F920" s="222">
        <v>540573.37</v>
      </c>
      <c r="G920" s="222">
        <v>607813.76</v>
      </c>
      <c r="H920" s="222">
        <v>960367.54</v>
      </c>
      <c r="I920" s="222">
        <v>897636.91</v>
      </c>
      <c r="J920" s="498">
        <v>1271612.76</v>
      </c>
      <c r="K920" s="498">
        <v>1343304.84</v>
      </c>
      <c r="L920" s="223">
        <v>851953.77</v>
      </c>
      <c r="M920" s="223">
        <v>851953.77</v>
      </c>
      <c r="N920" s="223">
        <v>851953.77</v>
      </c>
      <c r="O920" s="223">
        <v>851953.77</v>
      </c>
      <c r="P920" s="223">
        <v>851953.77</v>
      </c>
      <c r="Q920" s="223">
        <f t="shared" si="197"/>
        <v>795237.86708333332</v>
      </c>
      <c r="R920" s="351"/>
      <c r="S920" s="309"/>
      <c r="T920" s="309" t="s">
        <v>877</v>
      </c>
      <c r="U920" s="895"/>
      <c r="V920" s="16">
        <v>0</v>
      </c>
      <c r="W920" s="11">
        <v>0</v>
      </c>
      <c r="X920" s="17">
        <v>0</v>
      </c>
      <c r="Y920" s="16"/>
      <c r="Z920" s="11"/>
      <c r="AA920" s="17"/>
      <c r="AB920" s="16">
        <f>$Q920</f>
        <v>795237.86708333332</v>
      </c>
      <c r="AC920" s="11">
        <v>0</v>
      </c>
      <c r="AD920" s="17">
        <f t="shared" ref="AD920:AD921" si="203">SUM(AB920:AC920)</f>
        <v>795237.86708333332</v>
      </c>
      <c r="AE920" s="16">
        <v>0</v>
      </c>
      <c r="AF920" s="11">
        <v>0</v>
      </c>
      <c r="AG920" s="17">
        <v>0</v>
      </c>
      <c r="AH920" s="225"/>
      <c r="AI920" s="527"/>
      <c r="AJ920" s="16">
        <f t="shared" si="201"/>
        <v>0</v>
      </c>
    </row>
    <row r="921" spans="1:36" ht="11.25" customHeight="1">
      <c r="A921" s="319">
        <v>18238191</v>
      </c>
      <c r="B921" s="207"/>
      <c r="C921" s="220" t="s">
        <v>3011</v>
      </c>
      <c r="D921" s="222">
        <v>1700506.14</v>
      </c>
      <c r="E921" s="222">
        <v>1750723.7</v>
      </c>
      <c r="F921" s="222">
        <v>2118758.34</v>
      </c>
      <c r="G921" s="222">
        <v>1798046.7</v>
      </c>
      <c r="H921" s="222">
        <v>2111281.13</v>
      </c>
      <c r="I921" s="222">
        <v>2025570.1</v>
      </c>
      <c r="J921" s="498">
        <v>2224436.87</v>
      </c>
      <c r="K921" s="498">
        <v>2365227.21</v>
      </c>
      <c r="L921" s="223">
        <v>619404.54</v>
      </c>
      <c r="M921" s="223">
        <v>619404.54</v>
      </c>
      <c r="N921" s="223">
        <v>630026.88</v>
      </c>
      <c r="O921" s="223">
        <v>630026.88</v>
      </c>
      <c r="P921" s="223">
        <v>630026.88</v>
      </c>
      <c r="Q921" s="223">
        <f t="shared" si="197"/>
        <v>1504847.7833333334</v>
      </c>
      <c r="R921" s="351"/>
      <c r="S921" s="309"/>
      <c r="T921" s="309" t="s">
        <v>877</v>
      </c>
      <c r="U921" s="895"/>
      <c r="V921" s="16">
        <v>0</v>
      </c>
      <c r="W921" s="11">
        <v>0</v>
      </c>
      <c r="X921" s="17">
        <v>0</v>
      </c>
      <c r="Y921" s="16"/>
      <c r="Z921" s="11"/>
      <c r="AA921" s="17"/>
      <c r="AB921" s="16">
        <f>$Q921</f>
        <v>1504847.7833333334</v>
      </c>
      <c r="AC921" s="11">
        <v>0</v>
      </c>
      <c r="AD921" s="17">
        <f t="shared" si="203"/>
        <v>1504847.7833333334</v>
      </c>
      <c r="AE921" s="16">
        <v>0</v>
      </c>
      <c r="AF921" s="11">
        <v>0</v>
      </c>
      <c r="AG921" s="17">
        <v>0</v>
      </c>
      <c r="AH921" s="225"/>
      <c r="AI921" s="527"/>
      <c r="AJ921" s="16">
        <f t="shared" si="201"/>
        <v>0</v>
      </c>
    </row>
    <row r="922" spans="1:36" ht="11.25" customHeight="1">
      <c r="A922" s="319">
        <v>18238201</v>
      </c>
      <c r="B922" s="207"/>
      <c r="C922" s="220" t="s">
        <v>3034</v>
      </c>
      <c r="D922" s="222">
        <v>0</v>
      </c>
      <c r="E922" s="222">
        <v>0</v>
      </c>
      <c r="F922" s="222">
        <v>0</v>
      </c>
      <c r="G922" s="222">
        <v>2440000</v>
      </c>
      <c r="H922" s="222">
        <v>0</v>
      </c>
      <c r="I922" s="222">
        <v>0</v>
      </c>
      <c r="J922" s="498">
        <v>0</v>
      </c>
      <c r="K922" s="498">
        <v>0</v>
      </c>
      <c r="L922" s="223">
        <v>0</v>
      </c>
      <c r="M922" s="223">
        <v>0</v>
      </c>
      <c r="N922" s="223">
        <v>0</v>
      </c>
      <c r="O922" s="223">
        <v>0</v>
      </c>
      <c r="P922" s="223">
        <v>0</v>
      </c>
      <c r="Q922" s="223">
        <f t="shared" si="197"/>
        <v>203333.33333333334</v>
      </c>
      <c r="R922" s="351"/>
      <c r="S922" s="309"/>
      <c r="T922" s="309" t="s">
        <v>1254</v>
      </c>
      <c r="U922" s="900"/>
      <c r="V922" s="16">
        <v>0</v>
      </c>
      <c r="W922" s="11">
        <v>0</v>
      </c>
      <c r="X922" s="17">
        <v>0</v>
      </c>
      <c r="Y922" s="16"/>
      <c r="Z922" s="11"/>
      <c r="AA922" s="17"/>
      <c r="AB922" s="16"/>
      <c r="AC922" s="11"/>
      <c r="AD922" s="17">
        <f t="shared" ref="AD922:AD925" si="204">SUM(AB922:AC922)</f>
        <v>0</v>
      </c>
      <c r="AE922" s="16">
        <f t="shared" ref="AE922:AG923" si="205">$Q922</f>
        <v>203333.33333333334</v>
      </c>
      <c r="AF922" s="11">
        <f t="shared" si="205"/>
        <v>203333.33333333334</v>
      </c>
      <c r="AG922" s="17">
        <f t="shared" si="205"/>
        <v>203333.33333333334</v>
      </c>
      <c r="AH922" s="225"/>
      <c r="AI922" s="527"/>
      <c r="AJ922" s="16">
        <f t="shared" si="201"/>
        <v>0</v>
      </c>
    </row>
    <row r="923" spans="1:36" ht="11.25" customHeight="1">
      <c r="A923" s="319">
        <v>18238202</v>
      </c>
      <c r="B923" s="207"/>
      <c r="C923" s="220" t="s">
        <v>2976</v>
      </c>
      <c r="D923" s="222">
        <v>0</v>
      </c>
      <c r="E923" s="222">
        <v>0</v>
      </c>
      <c r="F923" s="222">
        <v>0</v>
      </c>
      <c r="G923" s="222">
        <v>0</v>
      </c>
      <c r="H923" s="222">
        <v>0</v>
      </c>
      <c r="I923" s="222">
        <v>0</v>
      </c>
      <c r="J923" s="498">
        <v>0</v>
      </c>
      <c r="K923" s="498">
        <v>0</v>
      </c>
      <c r="L923" s="223">
        <v>0</v>
      </c>
      <c r="M923" s="223">
        <v>0</v>
      </c>
      <c r="N923" s="223">
        <v>0</v>
      </c>
      <c r="O923" s="223">
        <v>0</v>
      </c>
      <c r="P923" s="223">
        <v>0</v>
      </c>
      <c r="Q923" s="223">
        <f t="shared" si="197"/>
        <v>0</v>
      </c>
      <c r="R923" s="351"/>
      <c r="S923" s="309"/>
      <c r="T923" s="309" t="s">
        <v>1254</v>
      </c>
      <c r="U923" s="900"/>
      <c r="V923" s="16">
        <v>0</v>
      </c>
      <c r="W923" s="11">
        <v>0</v>
      </c>
      <c r="X923" s="17">
        <v>0</v>
      </c>
      <c r="Y923" s="16"/>
      <c r="Z923" s="11"/>
      <c r="AA923" s="17"/>
      <c r="AB923" s="16"/>
      <c r="AC923" s="11"/>
      <c r="AD923" s="17">
        <f t="shared" si="204"/>
        <v>0</v>
      </c>
      <c r="AE923" s="16">
        <f t="shared" si="205"/>
        <v>0</v>
      </c>
      <c r="AF923" s="11">
        <f t="shared" si="205"/>
        <v>0</v>
      </c>
      <c r="AG923" s="17">
        <f t="shared" si="205"/>
        <v>0</v>
      </c>
      <c r="AH923" s="225"/>
      <c r="AI923" s="527"/>
      <c r="AJ923" s="16">
        <f t="shared" si="201"/>
        <v>0</v>
      </c>
    </row>
    <row r="924" spans="1:36" ht="11.25" customHeight="1">
      <c r="A924" s="319">
        <v>18238211</v>
      </c>
      <c r="B924" s="207"/>
      <c r="C924" s="287" t="s">
        <v>3000</v>
      </c>
      <c r="D924" s="222">
        <v>25520.45</v>
      </c>
      <c r="E924" s="222">
        <v>27215.96</v>
      </c>
      <c r="F924" s="222">
        <v>29696.57</v>
      </c>
      <c r="G924" s="222">
        <v>32624.61</v>
      </c>
      <c r="H924" s="222">
        <v>35861.54</v>
      </c>
      <c r="I924" s="222">
        <v>39229.68</v>
      </c>
      <c r="J924" s="498">
        <v>42759.42</v>
      </c>
      <c r="K924" s="498">
        <v>46895.65</v>
      </c>
      <c r="L924" s="223">
        <v>18501.43</v>
      </c>
      <c r="M924" s="223">
        <v>22463.55</v>
      </c>
      <c r="N924" s="223">
        <v>25610.5</v>
      </c>
      <c r="O924" s="223">
        <v>27893.82</v>
      </c>
      <c r="P924" s="223">
        <v>29241.25</v>
      </c>
      <c r="Q924" s="223">
        <f t="shared" si="197"/>
        <v>31344.464999999997</v>
      </c>
      <c r="R924" s="351"/>
      <c r="S924" s="309"/>
      <c r="T924" s="309" t="s">
        <v>877</v>
      </c>
      <c r="U924" s="900"/>
      <c r="V924" s="16">
        <v>0</v>
      </c>
      <c r="W924" s="11">
        <v>0</v>
      </c>
      <c r="X924" s="17">
        <v>0</v>
      </c>
      <c r="Y924" s="16"/>
      <c r="Z924" s="11"/>
      <c r="AA924" s="17"/>
      <c r="AB924" s="16">
        <f>$Q924</f>
        <v>31344.464999999997</v>
      </c>
      <c r="AC924" s="11">
        <v>0</v>
      </c>
      <c r="AD924" s="17">
        <f t="shared" si="204"/>
        <v>31344.464999999997</v>
      </c>
      <c r="AE924" s="16">
        <v>0</v>
      </c>
      <c r="AF924" s="11">
        <v>0</v>
      </c>
      <c r="AG924" s="17">
        <v>0</v>
      </c>
      <c r="AH924" s="225"/>
      <c r="AI924" s="527"/>
      <c r="AJ924" s="16">
        <f t="shared" si="201"/>
        <v>0</v>
      </c>
    </row>
    <row r="925" spans="1:36" ht="11.25" customHeight="1">
      <c r="A925" s="319">
        <v>18238221</v>
      </c>
      <c r="B925" s="207"/>
      <c r="C925" s="287" t="s">
        <v>3001</v>
      </c>
      <c r="D925" s="222">
        <v>61331.18</v>
      </c>
      <c r="E925" s="222">
        <v>66007.92</v>
      </c>
      <c r="F925" s="222">
        <v>71251.05</v>
      </c>
      <c r="G925" s="222">
        <v>76558.210000000006</v>
      </c>
      <c r="H925" s="222">
        <v>81855.3</v>
      </c>
      <c r="I925" s="222">
        <v>87460.49</v>
      </c>
      <c r="J925" s="498">
        <v>93218.91</v>
      </c>
      <c r="K925" s="498">
        <v>99839.09</v>
      </c>
      <c r="L925" s="223">
        <v>30136.3</v>
      </c>
      <c r="M925" s="223">
        <v>36625.339999999997</v>
      </c>
      <c r="N925" s="223">
        <v>42647.02</v>
      </c>
      <c r="O925" s="223">
        <v>47394.57</v>
      </c>
      <c r="P925" s="223">
        <v>50679.47</v>
      </c>
      <c r="Q925" s="223">
        <f t="shared" si="197"/>
        <v>65749.960416666654</v>
      </c>
      <c r="R925" s="351"/>
      <c r="S925" s="309"/>
      <c r="T925" s="309" t="s">
        <v>877</v>
      </c>
      <c r="U925" s="900"/>
      <c r="V925" s="16">
        <v>0</v>
      </c>
      <c r="W925" s="11">
        <v>0</v>
      </c>
      <c r="X925" s="17">
        <v>0</v>
      </c>
      <c r="Y925" s="16"/>
      <c r="Z925" s="11"/>
      <c r="AA925" s="17"/>
      <c r="AB925" s="16">
        <f>$Q925</f>
        <v>65749.960416666654</v>
      </c>
      <c r="AC925" s="11">
        <v>0</v>
      </c>
      <c r="AD925" s="17">
        <f t="shared" si="204"/>
        <v>65749.960416666654</v>
      </c>
      <c r="AE925" s="16">
        <v>0</v>
      </c>
      <c r="AF925" s="11">
        <v>0</v>
      </c>
      <c r="AG925" s="17">
        <v>0</v>
      </c>
      <c r="AH925" s="225"/>
      <c r="AI925" s="527"/>
      <c r="AJ925" s="16">
        <f t="shared" si="201"/>
        <v>0</v>
      </c>
    </row>
    <row r="926" spans="1:36" ht="11.25" customHeight="1">
      <c r="A926" s="319">
        <v>18238232</v>
      </c>
      <c r="B926" s="207"/>
      <c r="C926" s="220" t="s">
        <v>2997</v>
      </c>
      <c r="D926" s="222">
        <v>0</v>
      </c>
      <c r="E926" s="222">
        <v>0</v>
      </c>
      <c r="F926" s="222">
        <v>0</v>
      </c>
      <c r="G926" s="222">
        <v>0</v>
      </c>
      <c r="H926" s="222">
        <v>0</v>
      </c>
      <c r="I926" s="222">
        <v>0</v>
      </c>
      <c r="J926" s="498">
        <v>0</v>
      </c>
      <c r="K926" s="498">
        <v>0</v>
      </c>
      <c r="L926" s="223">
        <v>0</v>
      </c>
      <c r="M926" s="223">
        <v>0</v>
      </c>
      <c r="N926" s="223">
        <v>0</v>
      </c>
      <c r="O926" s="223">
        <v>0</v>
      </c>
      <c r="P926" s="223">
        <v>0</v>
      </c>
      <c r="Q926" s="223">
        <f t="shared" si="197"/>
        <v>0</v>
      </c>
      <c r="R926" s="351"/>
      <c r="S926" s="309"/>
      <c r="T926" s="309" t="s">
        <v>1802</v>
      </c>
      <c r="U926" s="16"/>
      <c r="V926" s="16">
        <v>0</v>
      </c>
      <c r="W926" s="11">
        <v>0</v>
      </c>
      <c r="X926" s="17">
        <v>0</v>
      </c>
      <c r="Y926" s="16"/>
      <c r="Z926" s="11"/>
      <c r="AA926" s="17"/>
      <c r="AB926" s="16"/>
      <c r="AC926" s="11">
        <f>$Q926</f>
        <v>0</v>
      </c>
      <c r="AD926" s="17">
        <f t="shared" ref="AD926" si="206">SUM(AB926:AC926)</f>
        <v>0</v>
      </c>
      <c r="AE926" s="16"/>
      <c r="AF926" s="11"/>
      <c r="AG926" s="17"/>
      <c r="AH926" s="225"/>
      <c r="AI926" s="527"/>
      <c r="AJ926" s="16">
        <f t="shared" si="201"/>
        <v>0</v>
      </c>
    </row>
    <row r="927" spans="1:36" ht="22.5" customHeight="1">
      <c r="A927" s="319">
        <v>18238311</v>
      </c>
      <c r="B927" s="207"/>
      <c r="C927" s="220" t="s">
        <v>2959</v>
      </c>
      <c r="D927" s="222">
        <v>18458391.760000002</v>
      </c>
      <c r="E927" s="222">
        <v>18081689.760000002</v>
      </c>
      <c r="F927" s="222">
        <v>17704987.760000002</v>
      </c>
      <c r="G927" s="222">
        <v>17328285.760000002</v>
      </c>
      <c r="H927" s="222">
        <v>16951583.760000002</v>
      </c>
      <c r="I927" s="222">
        <v>16574881.76</v>
      </c>
      <c r="J927" s="498">
        <v>16198179.76</v>
      </c>
      <c r="K927" s="498">
        <v>15821477.76</v>
      </c>
      <c r="L927" s="223">
        <v>15444775.76</v>
      </c>
      <c r="M927" s="223">
        <v>15068073.76</v>
      </c>
      <c r="N927" s="223">
        <v>14691371.76</v>
      </c>
      <c r="O927" s="223">
        <v>14314669.76</v>
      </c>
      <c r="P927" s="223">
        <v>13937967.76</v>
      </c>
      <c r="Q927" s="223">
        <f t="shared" si="197"/>
        <v>16198179.76</v>
      </c>
      <c r="R927" s="351" t="s">
        <v>1141</v>
      </c>
      <c r="S927" s="309"/>
      <c r="T927" s="309" t="s">
        <v>877</v>
      </c>
      <c r="U927" s="895"/>
      <c r="V927" s="16">
        <v>0</v>
      </c>
      <c r="W927" s="11">
        <v>0</v>
      </c>
      <c r="X927" s="17">
        <v>0</v>
      </c>
      <c r="Y927" s="16">
        <f>Q927</f>
        <v>16198179.76</v>
      </c>
      <c r="Z927" s="11"/>
      <c r="AA927" s="17">
        <f>Q927</f>
        <v>16198179.76</v>
      </c>
      <c r="AB927" s="16"/>
      <c r="AC927" s="11">
        <v>0</v>
      </c>
      <c r="AD927" s="17">
        <f t="shared" si="202"/>
        <v>0</v>
      </c>
      <c r="AE927" s="16"/>
      <c r="AF927" s="11"/>
      <c r="AG927" s="17"/>
      <c r="AH927" s="225"/>
      <c r="AI927" s="527"/>
      <c r="AJ927" s="16">
        <f t="shared" si="201"/>
        <v>0</v>
      </c>
    </row>
    <row r="928" spans="1:36" ht="22.5" customHeight="1">
      <c r="A928" s="319">
        <v>18238321</v>
      </c>
      <c r="B928" s="207"/>
      <c r="C928" s="220" t="s">
        <v>2960</v>
      </c>
      <c r="D928" s="222">
        <v>2076163.9</v>
      </c>
      <c r="E928" s="222">
        <v>2020050.9</v>
      </c>
      <c r="F928" s="222">
        <v>1963937.9</v>
      </c>
      <c r="G928" s="222">
        <v>1907824.9</v>
      </c>
      <c r="H928" s="222">
        <v>1851711.9</v>
      </c>
      <c r="I928" s="222">
        <v>1795598.9</v>
      </c>
      <c r="J928" s="498">
        <v>1739485.9</v>
      </c>
      <c r="K928" s="498">
        <v>1683372.9</v>
      </c>
      <c r="L928" s="223">
        <v>1627259.9</v>
      </c>
      <c r="M928" s="223">
        <v>1571146.9</v>
      </c>
      <c r="N928" s="223">
        <v>1515033.9</v>
      </c>
      <c r="O928" s="223">
        <v>1458920.9</v>
      </c>
      <c r="P928" s="223">
        <v>1402807.9</v>
      </c>
      <c r="Q928" s="223">
        <f t="shared" si="197"/>
        <v>1739485.8999999997</v>
      </c>
      <c r="R928" s="351" t="s">
        <v>469</v>
      </c>
      <c r="S928" s="309"/>
      <c r="T928" s="309" t="s">
        <v>877</v>
      </c>
      <c r="U928" s="895"/>
      <c r="V928" s="16">
        <v>0</v>
      </c>
      <c r="W928" s="11">
        <v>0</v>
      </c>
      <c r="X928" s="17">
        <v>0</v>
      </c>
      <c r="Y928" s="16">
        <f>Q928</f>
        <v>1739485.8999999997</v>
      </c>
      <c r="Z928" s="11"/>
      <c r="AA928" s="17">
        <f>Q928</f>
        <v>1739485.8999999997</v>
      </c>
      <c r="AB928" s="16"/>
      <c r="AC928" s="11">
        <v>0</v>
      </c>
      <c r="AD928" s="17">
        <f t="shared" si="202"/>
        <v>0</v>
      </c>
      <c r="AE928" s="16"/>
      <c r="AF928" s="11"/>
      <c r="AG928" s="17"/>
      <c r="AH928" s="225"/>
      <c r="AI928" s="527"/>
      <c r="AJ928" s="16">
        <f t="shared" si="201"/>
        <v>0</v>
      </c>
    </row>
    <row r="929" spans="1:36" ht="22.5" customHeight="1">
      <c r="A929" s="319">
        <v>18238331</v>
      </c>
      <c r="B929" s="207"/>
      <c r="C929" s="220" t="s">
        <v>2965</v>
      </c>
      <c r="D929" s="222">
        <v>8152709.7199999997</v>
      </c>
      <c r="E929" s="222">
        <v>7932365.7199999997</v>
      </c>
      <c r="F929" s="222">
        <v>7712021.7199999997</v>
      </c>
      <c r="G929" s="222">
        <v>7491677.7199999997</v>
      </c>
      <c r="H929" s="222">
        <v>7271333.7199999997</v>
      </c>
      <c r="I929" s="222">
        <v>7050989.7199999997</v>
      </c>
      <c r="J929" s="498">
        <v>6830645.7199999997</v>
      </c>
      <c r="K929" s="498">
        <v>6610301.7199999997</v>
      </c>
      <c r="L929" s="223">
        <v>6389957.7199999997</v>
      </c>
      <c r="M929" s="223">
        <v>6169613.7199999997</v>
      </c>
      <c r="N929" s="223">
        <v>5949269.7199999997</v>
      </c>
      <c r="O929" s="223">
        <v>5728925.7199999997</v>
      </c>
      <c r="P929" s="223">
        <v>5508581.7199999997</v>
      </c>
      <c r="Q929" s="223">
        <f t="shared" si="197"/>
        <v>6830645.7199999997</v>
      </c>
      <c r="R929" s="351" t="s">
        <v>250</v>
      </c>
      <c r="S929" s="309"/>
      <c r="T929" s="309" t="s">
        <v>877</v>
      </c>
      <c r="U929" s="895"/>
      <c r="V929" s="16">
        <v>0</v>
      </c>
      <c r="W929" s="11">
        <v>0</v>
      </c>
      <c r="X929" s="17">
        <v>0</v>
      </c>
      <c r="Y929" s="16">
        <f>Q929</f>
        <v>6830645.7199999997</v>
      </c>
      <c r="Z929" s="11"/>
      <c r="AA929" s="17">
        <f>Q929</f>
        <v>6830645.7199999997</v>
      </c>
      <c r="AB929" s="16"/>
      <c r="AC929" s="11">
        <v>0</v>
      </c>
      <c r="AD929" s="17">
        <f t="shared" ref="AD929" si="207">SUM(AB929:AC929)</f>
        <v>0</v>
      </c>
      <c r="AE929" s="16"/>
      <c r="AF929" s="11"/>
      <c r="AG929" s="17"/>
      <c r="AH929" s="225"/>
      <c r="AI929" s="527"/>
      <c r="AJ929" s="16">
        <f t="shared" si="201"/>
        <v>0</v>
      </c>
    </row>
    <row r="930" spans="1:36" s="951" customFormat="1" ht="11.25" customHeight="1">
      <c r="A930" s="937">
        <v>18239001</v>
      </c>
      <c r="B930" s="938"/>
      <c r="C930" s="939" t="s">
        <v>1910</v>
      </c>
      <c r="D930" s="940">
        <v>101402178.68000001</v>
      </c>
      <c r="E930" s="940">
        <v>101895577.72</v>
      </c>
      <c r="F930" s="940">
        <v>103380531.2</v>
      </c>
      <c r="G930" s="940">
        <v>105109827.98</v>
      </c>
      <c r="H930" s="940">
        <v>105700784.86</v>
      </c>
      <c r="I930" s="940">
        <v>107133095.14</v>
      </c>
      <c r="J930" s="941">
        <v>107592368.13</v>
      </c>
      <c r="K930" s="941">
        <v>108611158.44</v>
      </c>
      <c r="L930" s="942">
        <v>109879293.81</v>
      </c>
      <c r="M930" s="942">
        <v>111366204.69</v>
      </c>
      <c r="N930" s="942">
        <v>112239872</v>
      </c>
      <c r="O930" s="942">
        <v>113193274.42</v>
      </c>
      <c r="P930" s="942">
        <v>114295843.77</v>
      </c>
      <c r="Q930" s="942">
        <f t="shared" si="197"/>
        <v>107829249.96791667</v>
      </c>
      <c r="R930" s="943"/>
      <c r="S930" s="944"/>
      <c r="T930" s="944"/>
      <c r="U930" s="945"/>
      <c r="V930" s="946">
        <v>0</v>
      </c>
      <c r="W930" s="947">
        <v>0</v>
      </c>
      <c r="X930" s="948">
        <v>0</v>
      </c>
      <c r="Y930" s="946"/>
      <c r="Z930" s="947"/>
      <c r="AA930" s="948"/>
      <c r="AB930" s="946"/>
      <c r="AC930" s="947"/>
      <c r="AD930" s="948">
        <f t="shared" si="199"/>
        <v>0</v>
      </c>
      <c r="AE930" s="946"/>
      <c r="AF930" s="947"/>
      <c r="AG930" s="948"/>
      <c r="AH930" s="949">
        <f t="shared" ref="AH930:AH940" si="208">Q930</f>
        <v>107829249.96791667</v>
      </c>
      <c r="AI930" s="950"/>
      <c r="AJ930" s="946">
        <f t="shared" si="201"/>
        <v>0</v>
      </c>
    </row>
    <row r="931" spans="1:36" s="951" customFormat="1" ht="11.25" customHeight="1">
      <c r="A931" s="937">
        <v>18239002</v>
      </c>
      <c r="B931" s="938"/>
      <c r="C931" s="939" t="s">
        <v>1911</v>
      </c>
      <c r="D931" s="940">
        <v>32156482.579999998</v>
      </c>
      <c r="E931" s="940">
        <v>32289728.93</v>
      </c>
      <c r="F931" s="940">
        <v>32523290.550000001</v>
      </c>
      <c r="G931" s="940">
        <v>32911082.57</v>
      </c>
      <c r="H931" s="940">
        <v>33083349.039999999</v>
      </c>
      <c r="I931" s="940">
        <v>33309620.609999999</v>
      </c>
      <c r="J931" s="941">
        <v>33496543.260000002</v>
      </c>
      <c r="K931" s="941">
        <v>33718118.43</v>
      </c>
      <c r="L931" s="942">
        <v>33930659.469999999</v>
      </c>
      <c r="M931" s="942">
        <v>34206246.369999997</v>
      </c>
      <c r="N931" s="942">
        <v>34300391.960000001</v>
      </c>
      <c r="O931" s="942">
        <v>34401758.630000003</v>
      </c>
      <c r="P931" s="942">
        <v>34484850.539999999</v>
      </c>
      <c r="Q931" s="942">
        <f t="shared" si="197"/>
        <v>33457621.364999995</v>
      </c>
      <c r="R931" s="943" t="s">
        <v>3</v>
      </c>
      <c r="S931" s="944"/>
      <c r="T931" s="944"/>
      <c r="U931" s="945"/>
      <c r="V931" s="946">
        <v>0</v>
      </c>
      <c r="W931" s="947">
        <v>0</v>
      </c>
      <c r="X931" s="948">
        <v>0</v>
      </c>
      <c r="Y931" s="946"/>
      <c r="Z931" s="947"/>
      <c r="AA931" s="948"/>
      <c r="AB931" s="946"/>
      <c r="AC931" s="947"/>
      <c r="AD931" s="948">
        <f t="shared" si="199"/>
        <v>0</v>
      </c>
      <c r="AE931" s="946"/>
      <c r="AF931" s="947"/>
      <c r="AG931" s="948"/>
      <c r="AH931" s="949">
        <f t="shared" si="208"/>
        <v>33457621.364999995</v>
      </c>
      <c r="AI931" s="950"/>
      <c r="AJ931" s="946">
        <f t="shared" si="201"/>
        <v>0</v>
      </c>
    </row>
    <row r="932" spans="1:36" ht="11.25" customHeight="1">
      <c r="A932" s="219">
        <v>18239011</v>
      </c>
      <c r="B932" s="220"/>
      <c r="C932" s="287" t="s">
        <v>592</v>
      </c>
      <c r="D932" s="222">
        <v>3172011.41</v>
      </c>
      <c r="E932" s="222">
        <v>3199142.42</v>
      </c>
      <c r="F932" s="222">
        <v>3252500.49</v>
      </c>
      <c r="G932" s="222">
        <v>3289282.34</v>
      </c>
      <c r="H932" s="222">
        <v>3315318.81</v>
      </c>
      <c r="I932" s="222">
        <v>3336819.85</v>
      </c>
      <c r="J932" s="498">
        <v>3362435.19</v>
      </c>
      <c r="K932" s="498">
        <v>3383661.52</v>
      </c>
      <c r="L932" s="223">
        <v>3399633.16</v>
      </c>
      <c r="M932" s="223">
        <v>3419446.22</v>
      </c>
      <c r="N932" s="223">
        <v>3437024.72</v>
      </c>
      <c r="O932" s="223">
        <v>3455280.69</v>
      </c>
      <c r="P932" s="223">
        <v>3473753.45</v>
      </c>
      <c r="Q932" s="223">
        <f t="shared" si="197"/>
        <v>3347785.6533333329</v>
      </c>
      <c r="R932" s="351"/>
      <c r="S932" s="309"/>
      <c r="T932" s="309"/>
      <c r="U932" s="895"/>
      <c r="V932" s="16">
        <v>0</v>
      </c>
      <c r="W932" s="11">
        <v>0</v>
      </c>
      <c r="X932" s="17">
        <v>0</v>
      </c>
      <c r="Y932" s="16"/>
      <c r="Z932" s="11"/>
      <c r="AA932" s="17"/>
      <c r="AB932" s="16"/>
      <c r="AC932" s="11"/>
      <c r="AD932" s="17">
        <f t="shared" si="199"/>
        <v>0</v>
      </c>
      <c r="AE932" s="16"/>
      <c r="AF932" s="11"/>
      <c r="AG932" s="17"/>
      <c r="AH932" s="229">
        <f t="shared" si="208"/>
        <v>3347785.6533333329</v>
      </c>
      <c r="AI932" s="527"/>
      <c r="AJ932" s="16">
        <f t="shared" si="201"/>
        <v>0</v>
      </c>
    </row>
    <row r="933" spans="1:36" ht="11.25" customHeight="1">
      <c r="A933" s="219">
        <v>18239012</v>
      </c>
      <c r="B933" s="220"/>
      <c r="C933" s="287" t="s">
        <v>593</v>
      </c>
      <c r="D933" s="222">
        <v>1250428.04</v>
      </c>
      <c r="E933" s="222">
        <v>1259471.71</v>
      </c>
      <c r="F933" s="222">
        <v>1277257.73</v>
      </c>
      <c r="G933" s="222">
        <v>1289518.3500000001</v>
      </c>
      <c r="H933" s="222">
        <v>1298197.17</v>
      </c>
      <c r="I933" s="222">
        <v>1305364.18</v>
      </c>
      <c r="J933" s="498">
        <v>1313902.6200000001</v>
      </c>
      <c r="K933" s="498">
        <v>1320978.06</v>
      </c>
      <c r="L933" s="223">
        <v>1326301.94</v>
      </c>
      <c r="M933" s="223">
        <v>1332906.29</v>
      </c>
      <c r="N933" s="223">
        <v>1338765.79</v>
      </c>
      <c r="O933" s="223">
        <v>1344851.11</v>
      </c>
      <c r="P933" s="223">
        <v>1351008.69</v>
      </c>
      <c r="Q933" s="223">
        <f t="shared" si="197"/>
        <v>1309019.4429166666</v>
      </c>
      <c r="R933" s="351" t="s">
        <v>3</v>
      </c>
      <c r="S933" s="309"/>
      <c r="T933" s="309"/>
      <c r="U933" s="895"/>
      <c r="V933" s="16">
        <v>0</v>
      </c>
      <c r="W933" s="11">
        <v>0</v>
      </c>
      <c r="X933" s="17">
        <v>0</v>
      </c>
      <c r="Y933" s="16"/>
      <c r="Z933" s="11"/>
      <c r="AA933" s="17"/>
      <c r="AB933" s="16"/>
      <c r="AC933" s="11"/>
      <c r="AD933" s="17">
        <f t="shared" si="199"/>
        <v>0</v>
      </c>
      <c r="AE933" s="16"/>
      <c r="AF933" s="11"/>
      <c r="AG933" s="17"/>
      <c r="AH933" s="229">
        <f t="shared" si="208"/>
        <v>1309019.4429166666</v>
      </c>
      <c r="AI933" s="527"/>
      <c r="AJ933" s="16">
        <f t="shared" si="201"/>
        <v>0</v>
      </c>
    </row>
    <row r="934" spans="1:36" ht="11.25" customHeight="1">
      <c r="A934" s="219">
        <v>18239013</v>
      </c>
      <c r="B934" s="220"/>
      <c r="C934" s="287" t="s">
        <v>1590</v>
      </c>
      <c r="D934" s="222">
        <v>0</v>
      </c>
      <c r="E934" s="222">
        <v>0</v>
      </c>
      <c r="F934" s="222">
        <v>0</v>
      </c>
      <c r="G934" s="222">
        <v>0</v>
      </c>
      <c r="H934" s="222">
        <v>0</v>
      </c>
      <c r="I934" s="222">
        <v>0</v>
      </c>
      <c r="J934" s="498">
        <v>0</v>
      </c>
      <c r="K934" s="498">
        <v>0</v>
      </c>
      <c r="L934" s="223">
        <v>0</v>
      </c>
      <c r="M934" s="223">
        <v>0</v>
      </c>
      <c r="N934" s="223">
        <v>0</v>
      </c>
      <c r="O934" s="223">
        <v>0</v>
      </c>
      <c r="P934" s="223">
        <v>0</v>
      </c>
      <c r="Q934" s="223">
        <f t="shared" si="197"/>
        <v>0</v>
      </c>
      <c r="R934" s="351"/>
      <c r="S934" s="309"/>
      <c r="T934" s="309"/>
      <c r="U934" s="895"/>
      <c r="V934" s="16">
        <v>0</v>
      </c>
      <c r="W934" s="11">
        <v>0</v>
      </c>
      <c r="X934" s="17">
        <v>0</v>
      </c>
      <c r="Y934" s="16"/>
      <c r="Z934" s="11"/>
      <c r="AA934" s="17"/>
      <c r="AB934" s="16"/>
      <c r="AC934" s="11"/>
      <c r="AD934" s="17">
        <f>SUM(AB934:AC934)</f>
        <v>0</v>
      </c>
      <c r="AE934" s="16"/>
      <c r="AF934" s="11"/>
      <c r="AG934" s="17"/>
      <c r="AH934" s="229">
        <f t="shared" si="208"/>
        <v>0</v>
      </c>
      <c r="AI934" s="527"/>
      <c r="AJ934" s="16">
        <f t="shared" si="201"/>
        <v>0</v>
      </c>
    </row>
    <row r="935" spans="1:36" ht="11.25" customHeight="1">
      <c r="A935" s="219">
        <v>18239021</v>
      </c>
      <c r="B935" s="220"/>
      <c r="C935" s="287" t="s">
        <v>1912</v>
      </c>
      <c r="D935" s="222">
        <v>23338108.57</v>
      </c>
      <c r="E935" s="222">
        <v>23961724.699999999</v>
      </c>
      <c r="F935" s="222">
        <v>23893683.77</v>
      </c>
      <c r="G935" s="222">
        <v>24077639.140000001</v>
      </c>
      <c r="H935" s="222">
        <v>24457471.579999998</v>
      </c>
      <c r="I935" s="222">
        <v>24552222.739999998</v>
      </c>
      <c r="J935" s="498">
        <v>24602271.989999998</v>
      </c>
      <c r="K935" s="498">
        <v>24988376.23</v>
      </c>
      <c r="L935" s="223">
        <v>25074604.289999999</v>
      </c>
      <c r="M935" s="223">
        <v>25298935.16</v>
      </c>
      <c r="N935" s="223">
        <v>25676396.050000001</v>
      </c>
      <c r="O935" s="223">
        <v>25798747.530000001</v>
      </c>
      <c r="P935" s="223">
        <v>25913291.780000001</v>
      </c>
      <c r="Q935" s="223">
        <f t="shared" si="197"/>
        <v>24750647.779583331</v>
      </c>
      <c r="R935" s="351"/>
      <c r="S935" s="309"/>
      <c r="T935" s="309"/>
      <c r="U935" s="895"/>
      <c r="V935" s="16">
        <v>0</v>
      </c>
      <c r="W935" s="11">
        <v>0</v>
      </c>
      <c r="X935" s="17">
        <v>0</v>
      </c>
      <c r="Y935" s="16"/>
      <c r="Z935" s="11"/>
      <c r="AA935" s="17"/>
      <c r="AB935" s="16"/>
      <c r="AC935" s="11"/>
      <c r="AD935" s="17">
        <f t="shared" si="199"/>
        <v>0</v>
      </c>
      <c r="AE935" s="16"/>
      <c r="AF935" s="11"/>
      <c r="AG935" s="17"/>
      <c r="AH935" s="229">
        <f t="shared" si="208"/>
        <v>24750647.779583331</v>
      </c>
      <c r="AI935" s="527"/>
      <c r="AJ935" s="16">
        <f t="shared" si="201"/>
        <v>0</v>
      </c>
    </row>
    <row r="936" spans="1:36" ht="11.25" customHeight="1">
      <c r="A936" s="219">
        <v>18239022</v>
      </c>
      <c r="B936" s="220"/>
      <c r="C936" s="287" t="s">
        <v>1913</v>
      </c>
      <c r="D936" s="222">
        <v>8895445.1400000006</v>
      </c>
      <c r="E936" s="222">
        <v>9103317.1899999995</v>
      </c>
      <c r="F936" s="222">
        <v>9080636.8800000008</v>
      </c>
      <c r="G936" s="222">
        <v>9141955.3399999999</v>
      </c>
      <c r="H936" s="222">
        <v>9268566.1500000004</v>
      </c>
      <c r="I936" s="222">
        <v>9300149.8699999992</v>
      </c>
      <c r="J936" s="498">
        <v>9316832.9499999993</v>
      </c>
      <c r="K936" s="498">
        <v>9445534.3599999994</v>
      </c>
      <c r="L936" s="223">
        <v>9474277.0500000007</v>
      </c>
      <c r="M936" s="223">
        <v>9549054</v>
      </c>
      <c r="N936" s="223">
        <v>9674874.3000000007</v>
      </c>
      <c r="O936" s="223">
        <v>9715658.1199999992</v>
      </c>
      <c r="P936" s="223">
        <v>9753839.5399999991</v>
      </c>
      <c r="Q936" s="223">
        <f t="shared" si="197"/>
        <v>9366291.5458333325</v>
      </c>
      <c r="R936" s="351" t="s">
        <v>3</v>
      </c>
      <c r="S936" s="309"/>
      <c r="T936" s="309"/>
      <c r="U936" s="895"/>
      <c r="V936" s="16">
        <v>0</v>
      </c>
      <c r="W936" s="11">
        <v>0</v>
      </c>
      <c r="X936" s="17">
        <v>0</v>
      </c>
      <c r="Y936" s="16"/>
      <c r="Z936" s="11"/>
      <c r="AA936" s="17"/>
      <c r="AB936" s="16"/>
      <c r="AC936" s="11"/>
      <c r="AD936" s="17">
        <f t="shared" si="199"/>
        <v>0</v>
      </c>
      <c r="AE936" s="16"/>
      <c r="AF936" s="11"/>
      <c r="AG936" s="17"/>
      <c r="AH936" s="229">
        <f t="shared" si="208"/>
        <v>9366291.5458333325</v>
      </c>
      <c r="AI936" s="527"/>
      <c r="AJ936" s="16">
        <f t="shared" si="201"/>
        <v>0</v>
      </c>
    </row>
    <row r="937" spans="1:36" ht="11.25" customHeight="1">
      <c r="A937" s="219">
        <v>18239023</v>
      </c>
      <c r="B937" s="220"/>
      <c r="C937" s="287" t="s">
        <v>1591</v>
      </c>
      <c r="D937" s="222">
        <v>0</v>
      </c>
      <c r="E937" s="222">
        <v>0</v>
      </c>
      <c r="F937" s="222">
        <v>0</v>
      </c>
      <c r="G937" s="222">
        <v>0</v>
      </c>
      <c r="H937" s="222">
        <v>0</v>
      </c>
      <c r="I937" s="222">
        <v>0</v>
      </c>
      <c r="J937" s="498">
        <v>0</v>
      </c>
      <c r="K937" s="498">
        <v>0</v>
      </c>
      <c r="L937" s="223">
        <v>0</v>
      </c>
      <c r="M937" s="223">
        <v>0</v>
      </c>
      <c r="N937" s="223">
        <v>0</v>
      </c>
      <c r="O937" s="223">
        <v>0</v>
      </c>
      <c r="P937" s="223">
        <v>0</v>
      </c>
      <c r="Q937" s="223">
        <f t="shared" si="197"/>
        <v>0</v>
      </c>
      <c r="R937" s="351"/>
      <c r="S937" s="309"/>
      <c r="T937" s="309"/>
      <c r="U937" s="895"/>
      <c r="V937" s="16">
        <v>0</v>
      </c>
      <c r="W937" s="11">
        <v>0</v>
      </c>
      <c r="X937" s="17">
        <v>0</v>
      </c>
      <c r="Y937" s="16"/>
      <c r="Z937" s="11"/>
      <c r="AA937" s="17"/>
      <c r="AB937" s="16"/>
      <c r="AC937" s="11"/>
      <c r="AD937" s="17">
        <f>SUM(AB937:AC937)</f>
        <v>0</v>
      </c>
      <c r="AE937" s="16"/>
      <c r="AF937" s="11"/>
      <c r="AG937" s="17"/>
      <c r="AH937" s="229">
        <f t="shared" si="208"/>
        <v>0</v>
      </c>
      <c r="AI937" s="527"/>
      <c r="AJ937" s="16">
        <f t="shared" si="201"/>
        <v>0</v>
      </c>
    </row>
    <row r="938" spans="1:36" ht="11.25" customHeight="1">
      <c r="A938" s="219">
        <v>18239031</v>
      </c>
      <c r="B938" s="220"/>
      <c r="C938" s="287" t="s">
        <v>945</v>
      </c>
      <c r="D938" s="222">
        <v>-127912298.66</v>
      </c>
      <c r="E938" s="222">
        <v>-129056444.84</v>
      </c>
      <c r="F938" s="222">
        <v>-130526715.45999999</v>
      </c>
      <c r="G938" s="222">
        <v>-132476749.45999999</v>
      </c>
      <c r="H938" s="222">
        <v>-133473575.25</v>
      </c>
      <c r="I938" s="222">
        <v>-135022137.72999999</v>
      </c>
      <c r="J938" s="498">
        <v>-135557075.31</v>
      </c>
      <c r="K938" s="498">
        <v>-136983196.19</v>
      </c>
      <c r="L938" s="223">
        <v>-138353531.25999999</v>
      </c>
      <c r="M938" s="223">
        <v>-140084586.06999999</v>
      </c>
      <c r="N938" s="223">
        <v>-141353292.77000001</v>
      </c>
      <c r="O938" s="223">
        <v>-142306695.19</v>
      </c>
      <c r="P938" s="223">
        <v>-143682889</v>
      </c>
      <c r="Q938" s="223">
        <f t="shared" si="197"/>
        <v>-135915966.11333331</v>
      </c>
      <c r="R938" s="351"/>
      <c r="S938" s="309"/>
      <c r="T938" s="309"/>
      <c r="U938" s="895"/>
      <c r="V938" s="16">
        <v>0</v>
      </c>
      <c r="W938" s="11">
        <v>0</v>
      </c>
      <c r="X938" s="17">
        <v>0</v>
      </c>
      <c r="Y938" s="16"/>
      <c r="Z938" s="11"/>
      <c r="AA938" s="17"/>
      <c r="AB938" s="16">
        <v>0</v>
      </c>
      <c r="AC938" s="11">
        <v>0</v>
      </c>
      <c r="AD938" s="17">
        <f t="shared" si="199"/>
        <v>0</v>
      </c>
      <c r="AE938" s="16"/>
      <c r="AF938" s="11"/>
      <c r="AG938" s="17"/>
      <c r="AH938" s="229">
        <f t="shared" si="208"/>
        <v>-135915966.11333331</v>
      </c>
      <c r="AI938" s="527"/>
      <c r="AJ938" s="16">
        <f t="shared" si="201"/>
        <v>0</v>
      </c>
    </row>
    <row r="939" spans="1:36" ht="11.25" customHeight="1">
      <c r="A939" s="219">
        <v>18239032</v>
      </c>
      <c r="B939" s="220"/>
      <c r="C939" s="287" t="s">
        <v>946</v>
      </c>
      <c r="D939" s="222">
        <v>-42302355.759999998</v>
      </c>
      <c r="E939" s="222">
        <v>-42652517.829999998</v>
      </c>
      <c r="F939" s="222">
        <v>-42881185.159999996</v>
      </c>
      <c r="G939" s="222">
        <v>-43342556.259999998</v>
      </c>
      <c r="H939" s="222">
        <v>-43650112.359999999</v>
      </c>
      <c r="I939" s="222">
        <v>-43915134.659999996</v>
      </c>
      <c r="J939" s="498">
        <v>-44127278.829999998</v>
      </c>
      <c r="K939" s="498">
        <v>-44484630.850000001</v>
      </c>
      <c r="L939" s="223">
        <v>-44731238.460000001</v>
      </c>
      <c r="M939" s="223">
        <v>-45088206.659999996</v>
      </c>
      <c r="N939" s="223">
        <v>-45314032.049999997</v>
      </c>
      <c r="O939" s="223">
        <v>-45415398.719999999</v>
      </c>
      <c r="P939" s="223">
        <v>-45589698.770000003</v>
      </c>
      <c r="Q939" s="223">
        <f t="shared" si="197"/>
        <v>-44129026.592083335</v>
      </c>
      <c r="R939" s="351" t="s">
        <v>3</v>
      </c>
      <c r="S939" s="309"/>
      <c r="T939" s="309"/>
      <c r="U939" s="895"/>
      <c r="V939" s="16">
        <v>0</v>
      </c>
      <c r="W939" s="11">
        <v>0</v>
      </c>
      <c r="X939" s="17">
        <v>0</v>
      </c>
      <c r="Y939" s="16"/>
      <c r="Z939" s="11"/>
      <c r="AA939" s="17"/>
      <c r="AB939" s="16"/>
      <c r="AC939" s="11">
        <v>0</v>
      </c>
      <c r="AD939" s="17">
        <f t="shared" si="199"/>
        <v>0</v>
      </c>
      <c r="AE939" s="16"/>
      <c r="AF939" s="11"/>
      <c r="AG939" s="17"/>
      <c r="AH939" s="229">
        <f t="shared" si="208"/>
        <v>-44129026.592083335</v>
      </c>
      <c r="AI939" s="527"/>
      <c r="AJ939" s="16">
        <f t="shared" si="201"/>
        <v>0</v>
      </c>
    </row>
    <row r="940" spans="1:36" ht="11.25" customHeight="1">
      <c r="A940" s="219">
        <v>18239041</v>
      </c>
      <c r="B940" s="220"/>
      <c r="C940" s="287" t="s">
        <v>1200</v>
      </c>
      <c r="D940" s="222">
        <v>0</v>
      </c>
      <c r="E940" s="222">
        <v>0</v>
      </c>
      <c r="F940" s="222">
        <v>0</v>
      </c>
      <c r="G940" s="222">
        <v>0</v>
      </c>
      <c r="H940" s="222">
        <v>0</v>
      </c>
      <c r="I940" s="222">
        <v>0</v>
      </c>
      <c r="J940" s="498">
        <v>0</v>
      </c>
      <c r="K940" s="498">
        <v>0</v>
      </c>
      <c r="L940" s="223">
        <v>0</v>
      </c>
      <c r="M940" s="223">
        <v>0</v>
      </c>
      <c r="N940" s="223">
        <v>0</v>
      </c>
      <c r="O940" s="223">
        <v>0</v>
      </c>
      <c r="P940" s="223">
        <v>0</v>
      </c>
      <c r="Q940" s="223">
        <f t="shared" si="197"/>
        <v>0</v>
      </c>
      <c r="R940" s="351"/>
      <c r="S940" s="309"/>
      <c r="T940" s="309"/>
      <c r="U940" s="895"/>
      <c r="V940" s="16">
        <v>0</v>
      </c>
      <c r="W940" s="11">
        <v>0</v>
      </c>
      <c r="X940" s="17">
        <v>0</v>
      </c>
      <c r="Y940" s="16"/>
      <c r="Z940" s="11"/>
      <c r="AA940" s="17"/>
      <c r="AB940" s="16">
        <v>0</v>
      </c>
      <c r="AC940" s="11"/>
      <c r="AD940" s="17">
        <f t="shared" si="199"/>
        <v>0</v>
      </c>
      <c r="AE940" s="16"/>
      <c r="AF940" s="11"/>
      <c r="AG940" s="17"/>
      <c r="AH940" s="229">
        <f t="shared" si="208"/>
        <v>0</v>
      </c>
      <c r="AI940" s="527"/>
      <c r="AJ940" s="16">
        <f t="shared" si="201"/>
        <v>0</v>
      </c>
    </row>
    <row r="941" spans="1:36" ht="11.25" customHeight="1">
      <c r="A941" s="219" t="s">
        <v>3635</v>
      </c>
      <c r="B941" s="220"/>
      <c r="C941" s="287" t="s">
        <v>3633</v>
      </c>
      <c r="D941" s="222"/>
      <c r="E941" s="222"/>
      <c r="F941" s="222"/>
      <c r="G941" s="222"/>
      <c r="H941" s="222"/>
      <c r="I941" s="222"/>
      <c r="J941" s="498"/>
      <c r="K941" s="498"/>
      <c r="L941" s="223"/>
      <c r="M941" s="223"/>
      <c r="N941" s="223"/>
      <c r="O941" s="223"/>
      <c r="P941" s="223">
        <v>119027.25</v>
      </c>
      <c r="Q941" s="223">
        <f t="shared" si="197"/>
        <v>4959.46875</v>
      </c>
      <c r="R941" s="351"/>
      <c r="S941" s="309"/>
      <c r="T941" s="309" t="s">
        <v>877</v>
      </c>
      <c r="U941" s="895"/>
      <c r="V941" s="16">
        <v>0</v>
      </c>
      <c r="W941" s="11">
        <v>0</v>
      </c>
      <c r="X941" s="17">
        <v>0</v>
      </c>
      <c r="Y941" s="16"/>
      <c r="Z941" s="11"/>
      <c r="AA941" s="17"/>
      <c r="AB941" s="16">
        <f>$Q941</f>
        <v>4959.46875</v>
      </c>
      <c r="AC941" s="11"/>
      <c r="AD941" s="17">
        <f t="shared" ref="AD941" si="209">SUM(AB941:AC941)</f>
        <v>4959.46875</v>
      </c>
      <c r="AE941" s="16"/>
      <c r="AF941" s="11"/>
      <c r="AG941" s="17"/>
      <c r="AH941" s="225"/>
      <c r="AI941" s="527"/>
      <c r="AJ941" s="16">
        <f t="shared" si="201"/>
        <v>0</v>
      </c>
    </row>
    <row r="942" spans="1:36" ht="11.25" customHeight="1">
      <c r="A942" s="219">
        <v>18239051</v>
      </c>
      <c r="B942" s="220"/>
      <c r="C942" s="287" t="s">
        <v>1720</v>
      </c>
      <c r="D942" s="222">
        <v>0</v>
      </c>
      <c r="E942" s="222">
        <v>0</v>
      </c>
      <c r="F942" s="222">
        <v>0</v>
      </c>
      <c r="G942" s="222">
        <v>0</v>
      </c>
      <c r="H942" s="222">
        <v>0</v>
      </c>
      <c r="I942" s="222">
        <v>0</v>
      </c>
      <c r="J942" s="498">
        <v>0</v>
      </c>
      <c r="K942" s="498">
        <v>0</v>
      </c>
      <c r="L942" s="223">
        <v>0</v>
      </c>
      <c r="M942" s="223">
        <v>0</v>
      </c>
      <c r="N942" s="223">
        <v>0</v>
      </c>
      <c r="O942" s="223">
        <v>0</v>
      </c>
      <c r="P942" s="223">
        <v>0</v>
      </c>
      <c r="Q942" s="223">
        <f t="shared" si="197"/>
        <v>0</v>
      </c>
      <c r="R942" s="351"/>
      <c r="S942" s="309"/>
      <c r="T942" s="309"/>
      <c r="U942" s="895"/>
      <c r="V942" s="16">
        <v>0</v>
      </c>
      <c r="W942" s="11">
        <v>0</v>
      </c>
      <c r="X942" s="17">
        <v>0</v>
      </c>
      <c r="Y942" s="16"/>
      <c r="Z942" s="11"/>
      <c r="AA942" s="17"/>
      <c r="AB942" s="16">
        <v>0</v>
      </c>
      <c r="AC942" s="11"/>
      <c r="AD942" s="17">
        <f t="shared" si="199"/>
        <v>0</v>
      </c>
      <c r="AE942" s="16"/>
      <c r="AF942" s="11"/>
      <c r="AG942" s="17"/>
      <c r="AH942" s="229">
        <f>Q942</f>
        <v>0</v>
      </c>
      <c r="AI942" s="527"/>
      <c r="AJ942" s="16">
        <f t="shared" si="201"/>
        <v>0</v>
      </c>
    </row>
    <row r="943" spans="1:36" ht="11.25" customHeight="1">
      <c r="A943" s="219">
        <v>18239061</v>
      </c>
      <c r="B943" s="220"/>
      <c r="C943" s="287" t="s">
        <v>1721</v>
      </c>
      <c r="D943" s="222">
        <v>858744</v>
      </c>
      <c r="E943" s="222">
        <v>869394</v>
      </c>
      <c r="F943" s="222">
        <v>879701</v>
      </c>
      <c r="G943" s="222">
        <v>890351</v>
      </c>
      <c r="H943" s="222">
        <v>901001</v>
      </c>
      <c r="I943" s="222">
        <v>910964</v>
      </c>
      <c r="J943" s="498">
        <v>921614</v>
      </c>
      <c r="K943" s="498">
        <v>932587</v>
      </c>
      <c r="L943" s="223">
        <v>943925</v>
      </c>
      <c r="M943" s="223">
        <v>954898</v>
      </c>
      <c r="N943" s="223">
        <v>966387</v>
      </c>
      <c r="O943" s="223">
        <v>956825</v>
      </c>
      <c r="P943" s="223">
        <v>966989</v>
      </c>
      <c r="Q943" s="223">
        <f t="shared" si="197"/>
        <v>920042.79166666663</v>
      </c>
      <c r="R943" s="351"/>
      <c r="S943" s="309"/>
      <c r="T943" s="309">
        <v>23</v>
      </c>
      <c r="U943" s="895"/>
      <c r="V943" s="16">
        <v>0</v>
      </c>
      <c r="W943" s="11">
        <v>0</v>
      </c>
      <c r="X943" s="17">
        <v>0</v>
      </c>
      <c r="Y943" s="16"/>
      <c r="Z943" s="11"/>
      <c r="AA943" s="17"/>
      <c r="AB943" s="16">
        <f>$Q943</f>
        <v>920042.79166666663</v>
      </c>
      <c r="AC943" s="11"/>
      <c r="AD943" s="17">
        <f t="shared" si="199"/>
        <v>920042.79166666663</v>
      </c>
      <c r="AE943" s="16"/>
      <c r="AF943" s="11"/>
      <c r="AG943" s="17"/>
      <c r="AH943" s="225"/>
      <c r="AI943" s="527"/>
      <c r="AJ943" s="16">
        <f t="shared" si="201"/>
        <v>0</v>
      </c>
    </row>
    <row r="944" spans="1:36" ht="11.25" customHeight="1">
      <c r="A944" s="219">
        <v>18239071</v>
      </c>
      <c r="B944" s="220"/>
      <c r="C944" s="287" t="s">
        <v>603</v>
      </c>
      <c r="D944" s="222">
        <v>0</v>
      </c>
      <c r="E944" s="222">
        <v>0</v>
      </c>
      <c r="F944" s="222">
        <v>0</v>
      </c>
      <c r="G944" s="222">
        <v>0</v>
      </c>
      <c r="H944" s="222">
        <v>0</v>
      </c>
      <c r="I944" s="222">
        <v>0</v>
      </c>
      <c r="J944" s="498">
        <v>0</v>
      </c>
      <c r="K944" s="498">
        <v>0</v>
      </c>
      <c r="L944" s="223">
        <v>0</v>
      </c>
      <c r="M944" s="223">
        <v>0</v>
      </c>
      <c r="N944" s="223">
        <v>0</v>
      </c>
      <c r="O944" s="223">
        <v>0</v>
      </c>
      <c r="P944" s="223">
        <v>0</v>
      </c>
      <c r="Q944" s="223">
        <f t="shared" si="197"/>
        <v>0</v>
      </c>
      <c r="R944" s="351"/>
      <c r="S944" s="309"/>
      <c r="T944" s="309" t="s">
        <v>1254</v>
      </c>
      <c r="U944" s="895"/>
      <c r="V944" s="16">
        <v>0</v>
      </c>
      <c r="W944" s="11">
        <v>0</v>
      </c>
      <c r="X944" s="17">
        <v>0</v>
      </c>
      <c r="Y944" s="16"/>
      <c r="Z944" s="11"/>
      <c r="AA944" s="17"/>
      <c r="AB944" s="16"/>
      <c r="AC944" s="11"/>
      <c r="AD944" s="17">
        <f t="shared" si="199"/>
        <v>0</v>
      </c>
      <c r="AE944" s="16">
        <f>$Q944</f>
        <v>0</v>
      </c>
      <c r="AF944" s="11">
        <f>$Q944</f>
        <v>0</v>
      </c>
      <c r="AG944" s="17">
        <f>$Q944</f>
        <v>0</v>
      </c>
      <c r="AH944" s="225"/>
      <c r="AI944" s="527"/>
      <c r="AJ944" s="16">
        <f t="shared" si="201"/>
        <v>0</v>
      </c>
    </row>
    <row r="945" spans="1:36" ht="11.25" customHeight="1">
      <c r="A945" s="219">
        <v>18239081</v>
      </c>
      <c r="B945" s="220"/>
      <c r="C945" s="287" t="s">
        <v>3247</v>
      </c>
      <c r="D945" s="222">
        <v>4534130.0999999996</v>
      </c>
      <c r="E945" s="222">
        <v>4039222.03</v>
      </c>
      <c r="F945" s="222">
        <v>3335651.5</v>
      </c>
      <c r="G945" s="222">
        <v>2533842.62</v>
      </c>
      <c r="H945" s="222">
        <v>1747599.69</v>
      </c>
      <c r="I945" s="222">
        <v>1110926.7</v>
      </c>
      <c r="J945" s="498">
        <v>478034.27</v>
      </c>
      <c r="K945" s="498">
        <v>0</v>
      </c>
      <c r="L945" s="223">
        <v>8930316.0800000001</v>
      </c>
      <c r="M945" s="223">
        <v>8381613.6799999997</v>
      </c>
      <c r="N945" s="223">
        <v>7768852.3799999999</v>
      </c>
      <c r="O945" s="223">
        <v>7159497.0999999996</v>
      </c>
      <c r="P945" s="223">
        <v>6619971.5800000001</v>
      </c>
      <c r="Q945" s="223">
        <f t="shared" si="197"/>
        <v>4255217.2408333337</v>
      </c>
      <c r="R945" s="351"/>
      <c r="S945" s="309"/>
      <c r="T945" s="309" t="s">
        <v>877</v>
      </c>
      <c r="U945" s="895"/>
      <c r="V945" s="16"/>
      <c r="W945" s="11"/>
      <c r="X945" s="17">
        <f>SUM(V945:W945)</f>
        <v>0</v>
      </c>
      <c r="Y945" s="16"/>
      <c r="Z945" s="11"/>
      <c r="AA945" s="17"/>
      <c r="AB945" s="16">
        <f>$Q945</f>
        <v>4255217.2408333337</v>
      </c>
      <c r="AC945" s="11"/>
      <c r="AD945" s="17">
        <f t="shared" si="199"/>
        <v>4255217.2408333337</v>
      </c>
      <c r="AE945" s="16"/>
      <c r="AF945" s="11"/>
      <c r="AG945" s="17"/>
      <c r="AH945" s="225"/>
      <c r="AI945" s="527"/>
      <c r="AJ945" s="16">
        <f t="shared" si="201"/>
        <v>0</v>
      </c>
    </row>
    <row r="946" spans="1:36" ht="11.25" customHeight="1">
      <c r="A946" s="219">
        <v>18239082</v>
      </c>
      <c r="B946" s="721"/>
      <c r="C946" s="721" t="s">
        <v>3248</v>
      </c>
      <c r="D946" s="222">
        <v>9911407.2200000007</v>
      </c>
      <c r="E946" s="222">
        <v>9358219.7899999991</v>
      </c>
      <c r="F946" s="222">
        <v>7991076.8799999999</v>
      </c>
      <c r="G946" s="222">
        <v>6351177.0599999996</v>
      </c>
      <c r="H946" s="222">
        <v>4707283.1399999997</v>
      </c>
      <c r="I946" s="222">
        <v>3443328.63</v>
      </c>
      <c r="J946" s="498">
        <v>2273358.79</v>
      </c>
      <c r="K946" s="498">
        <v>1705390.79</v>
      </c>
      <c r="L946" s="223">
        <v>22583186.050000001</v>
      </c>
      <c r="M946" s="223">
        <v>21965195.030000001</v>
      </c>
      <c r="N946" s="223">
        <v>21433779.059999999</v>
      </c>
      <c r="O946" s="223">
        <v>20977984.390000001</v>
      </c>
      <c r="P946" s="223">
        <v>20309269.940000001</v>
      </c>
      <c r="Q946" s="223">
        <f t="shared" si="197"/>
        <v>11491693.182499999</v>
      </c>
      <c r="R946" s="351"/>
      <c r="S946" s="309"/>
      <c r="T946" s="309" t="s">
        <v>1802</v>
      </c>
      <c r="U946" s="895"/>
      <c r="V946" s="16"/>
      <c r="W946" s="11"/>
      <c r="X946" s="17">
        <f t="shared" ref="X946:X949" si="210">SUM(V946:W946)</f>
        <v>0</v>
      </c>
      <c r="Y946" s="16"/>
      <c r="Z946" s="11"/>
      <c r="AA946" s="17"/>
      <c r="AB946" s="16"/>
      <c r="AC946" s="11">
        <f>$Q946</f>
        <v>11491693.182499999</v>
      </c>
      <c r="AD946" s="17">
        <f t="shared" si="199"/>
        <v>11491693.182499999</v>
      </c>
      <c r="AE946" s="16"/>
      <c r="AF946" s="11"/>
      <c r="AG946" s="17"/>
      <c r="AH946" s="225"/>
      <c r="AI946" s="527"/>
      <c r="AJ946" s="16">
        <f t="shared" si="201"/>
        <v>0</v>
      </c>
    </row>
    <row r="947" spans="1:36" ht="11.25" customHeight="1">
      <c r="A947" s="219">
        <v>18239091</v>
      </c>
      <c r="B947" s="721"/>
      <c r="C947" s="721" t="s">
        <v>3249</v>
      </c>
      <c r="D947" s="222">
        <v>3721081.58</v>
      </c>
      <c r="E947" s="222">
        <v>3240386.06</v>
      </c>
      <c r="F947" s="222">
        <v>2706546.46</v>
      </c>
      <c r="G947" s="222">
        <v>2175424.42</v>
      </c>
      <c r="H947" s="222">
        <v>1616928.32</v>
      </c>
      <c r="I947" s="222">
        <v>1103937.8600000001</v>
      </c>
      <c r="J947" s="498">
        <v>616882.48</v>
      </c>
      <c r="K947" s="498">
        <v>186486.43</v>
      </c>
      <c r="L947" s="223">
        <v>3218100.43</v>
      </c>
      <c r="M947" s="223">
        <v>2959562.65</v>
      </c>
      <c r="N947" s="223">
        <v>2704002.92</v>
      </c>
      <c r="O947" s="223">
        <v>2443371.7799999998</v>
      </c>
      <c r="P947" s="223">
        <v>2189336.4</v>
      </c>
      <c r="Q947" s="223">
        <f t="shared" si="197"/>
        <v>2160569.9000000004</v>
      </c>
      <c r="R947" s="351"/>
      <c r="S947" s="309"/>
      <c r="T947" s="309" t="s">
        <v>877</v>
      </c>
      <c r="U947" s="895"/>
      <c r="V947" s="16"/>
      <c r="W947" s="11"/>
      <c r="X947" s="17">
        <f t="shared" si="210"/>
        <v>0</v>
      </c>
      <c r="Y947" s="16"/>
      <c r="Z947" s="11"/>
      <c r="AA947" s="17"/>
      <c r="AB947" s="16">
        <f>$Q947</f>
        <v>2160569.9000000004</v>
      </c>
      <c r="AC947" s="11"/>
      <c r="AD947" s="17">
        <f t="shared" si="199"/>
        <v>2160569.9000000004</v>
      </c>
      <c r="AE947" s="16"/>
      <c r="AF947" s="11"/>
      <c r="AG947" s="17"/>
      <c r="AH947" s="225"/>
      <c r="AI947" s="527"/>
      <c r="AJ947" s="16">
        <f t="shared" si="201"/>
        <v>0</v>
      </c>
    </row>
    <row r="948" spans="1:36" ht="11.25" customHeight="1">
      <c r="A948" s="219">
        <v>18239092</v>
      </c>
      <c r="B948" s="220"/>
      <c r="C948" s="287" t="s">
        <v>3070</v>
      </c>
      <c r="D948" s="222">
        <v>4546901.62</v>
      </c>
      <c r="E948" s="222">
        <v>4269554.43</v>
      </c>
      <c r="F948" s="222">
        <v>3770191.95</v>
      </c>
      <c r="G948" s="222">
        <v>3068961.75</v>
      </c>
      <c r="H948" s="222">
        <v>2485075.35</v>
      </c>
      <c r="I948" s="222">
        <v>1988201.6</v>
      </c>
      <c r="J948" s="498">
        <v>1483398.39</v>
      </c>
      <c r="K948" s="498">
        <v>1187438.2</v>
      </c>
      <c r="L948" s="223">
        <v>10240640.970000001</v>
      </c>
      <c r="M948" s="223">
        <v>9848486.9299999997</v>
      </c>
      <c r="N948" s="223">
        <v>9478896.4700000007</v>
      </c>
      <c r="O948" s="223">
        <v>9192120.0500000007</v>
      </c>
      <c r="P948" s="223">
        <v>8798287.8900000006</v>
      </c>
      <c r="Q948" s="223">
        <f t="shared" si="197"/>
        <v>5307130.0704166675</v>
      </c>
      <c r="R948" s="351"/>
      <c r="S948" s="309"/>
      <c r="T948" s="309" t="s">
        <v>1802</v>
      </c>
      <c r="U948" s="895"/>
      <c r="V948" s="16">
        <v>0</v>
      </c>
      <c r="W948" s="11"/>
      <c r="X948" s="17">
        <f t="shared" si="210"/>
        <v>0</v>
      </c>
      <c r="Y948" s="16"/>
      <c r="Z948" s="11"/>
      <c r="AA948" s="17"/>
      <c r="AB948" s="16"/>
      <c r="AC948" s="11">
        <f>$Q948</f>
        <v>5307130.0704166675</v>
      </c>
      <c r="AD948" s="17">
        <f t="shared" ref="AD948:AD950" si="211">SUM(AB948:AC948)</f>
        <v>5307130.0704166675</v>
      </c>
      <c r="AE948" s="16"/>
      <c r="AF948" s="11"/>
      <c r="AG948" s="17"/>
      <c r="AH948" s="225"/>
      <c r="AI948" s="527"/>
      <c r="AJ948" s="16">
        <f t="shared" si="201"/>
        <v>0</v>
      </c>
    </row>
    <row r="949" spans="1:36" ht="11.25" customHeight="1">
      <c r="A949" s="219">
        <v>18239101</v>
      </c>
      <c r="B949" s="721"/>
      <c r="C949" s="721" t="s">
        <v>3250</v>
      </c>
      <c r="D949" s="222">
        <v>750255.53</v>
      </c>
      <c r="E949" s="222">
        <v>653378.36</v>
      </c>
      <c r="F949" s="222">
        <v>563350.86</v>
      </c>
      <c r="G949" s="222">
        <v>461891.74</v>
      </c>
      <c r="H949" s="222">
        <v>369274.29</v>
      </c>
      <c r="I949" s="222">
        <v>266834.75</v>
      </c>
      <c r="J949" s="498">
        <v>175239.93</v>
      </c>
      <c r="K949" s="498">
        <v>81621.289999999994</v>
      </c>
      <c r="L949" s="223">
        <v>14125.69</v>
      </c>
      <c r="M949" s="223">
        <v>0</v>
      </c>
      <c r="N949" s="223">
        <v>0</v>
      </c>
      <c r="O949" s="223">
        <v>0</v>
      </c>
      <c r="P949" s="223">
        <v>0</v>
      </c>
      <c r="Q949" s="223">
        <f t="shared" si="197"/>
        <v>246737.05625000002</v>
      </c>
      <c r="R949" s="351"/>
      <c r="S949" s="309"/>
      <c r="T949" s="309" t="s">
        <v>877</v>
      </c>
      <c r="U949" s="895"/>
      <c r="V949" s="16"/>
      <c r="W949" s="11"/>
      <c r="X949" s="17">
        <f t="shared" si="210"/>
        <v>0</v>
      </c>
      <c r="Y949" s="16"/>
      <c r="Z949" s="11"/>
      <c r="AA949" s="17"/>
      <c r="AB949" s="16">
        <f>$Q949</f>
        <v>246737.05625000002</v>
      </c>
      <c r="AC949" s="11"/>
      <c r="AD949" s="17">
        <f t="shared" si="211"/>
        <v>246737.05625000002</v>
      </c>
      <c r="AE949" s="16"/>
      <c r="AF949" s="11"/>
      <c r="AG949" s="17"/>
      <c r="AH949" s="225"/>
      <c r="AI949" s="527"/>
      <c r="AJ949" s="16">
        <f t="shared" si="201"/>
        <v>0</v>
      </c>
    </row>
    <row r="950" spans="1:36" ht="24" customHeight="1">
      <c r="A950" s="219">
        <v>18239111</v>
      </c>
      <c r="B950" s="721"/>
      <c r="C950" s="721" t="s">
        <v>3611</v>
      </c>
      <c r="D950" s="222"/>
      <c r="E950" s="222"/>
      <c r="F950" s="222"/>
      <c r="G950" s="222"/>
      <c r="H950" s="222"/>
      <c r="I950" s="222"/>
      <c r="J950" s="498"/>
      <c r="K950" s="498"/>
      <c r="L950" s="223">
        <v>1359180.81</v>
      </c>
      <c r="M950" s="223">
        <v>1256679.8500000001</v>
      </c>
      <c r="N950" s="223">
        <v>1144474.51</v>
      </c>
      <c r="O950" s="223">
        <v>991224.06</v>
      </c>
      <c r="P950" s="223">
        <v>866806.36</v>
      </c>
      <c r="Q950" s="223">
        <f t="shared" si="197"/>
        <v>432080.20083333337</v>
      </c>
      <c r="R950" s="351"/>
      <c r="S950" s="309"/>
      <c r="T950" s="309" t="s">
        <v>877</v>
      </c>
      <c r="U950" s="895"/>
      <c r="V950" s="16"/>
      <c r="W950" s="11"/>
      <c r="X950" s="17"/>
      <c r="Y950" s="16"/>
      <c r="Z950" s="11"/>
      <c r="AA950" s="17"/>
      <c r="AB950" s="16">
        <f>$Q950</f>
        <v>432080.20083333337</v>
      </c>
      <c r="AC950" s="11"/>
      <c r="AD950" s="17">
        <f t="shared" si="211"/>
        <v>432080.20083333337</v>
      </c>
      <c r="AE950" s="16"/>
      <c r="AF950" s="11"/>
      <c r="AG950" s="17"/>
      <c r="AH950" s="225"/>
      <c r="AI950" s="527"/>
      <c r="AJ950" s="16">
        <f t="shared" si="201"/>
        <v>0</v>
      </c>
    </row>
    <row r="951" spans="1:36">
      <c r="A951" s="432">
        <v>18239121</v>
      </c>
      <c r="B951" s="721"/>
      <c r="C951" s="432" t="s">
        <v>3473</v>
      </c>
      <c r="D951" s="222"/>
      <c r="E951" s="222"/>
      <c r="F951" s="222"/>
      <c r="G951" s="222"/>
      <c r="H951" s="222">
        <v>-8156454</v>
      </c>
      <c r="I951" s="222">
        <v>-11291895</v>
      </c>
      <c r="J951" s="498">
        <v>-11788280</v>
      </c>
      <c r="K951" s="498">
        <v>-4536769</v>
      </c>
      <c r="L951" s="223">
        <v>-965200</v>
      </c>
      <c r="M951" s="223">
        <v>3056315</v>
      </c>
      <c r="N951" s="223">
        <v>-1667092</v>
      </c>
      <c r="O951" s="223">
        <v>-3719632</v>
      </c>
      <c r="P951" s="223">
        <v>-365150</v>
      </c>
      <c r="Q951" s="223">
        <f t="shared" si="197"/>
        <v>-3270965.1666666665</v>
      </c>
      <c r="R951" s="351"/>
      <c r="S951" s="309"/>
      <c r="T951" s="309" t="s">
        <v>1254</v>
      </c>
      <c r="U951" s="895"/>
      <c r="V951" s="16">
        <v>0</v>
      </c>
      <c r="W951" s="11">
        <v>0</v>
      </c>
      <c r="X951" s="17">
        <v>0</v>
      </c>
      <c r="Y951" s="16"/>
      <c r="Z951" s="11"/>
      <c r="AA951" s="17"/>
      <c r="AB951" s="16"/>
      <c r="AC951" s="11"/>
      <c r="AD951" s="17">
        <f t="shared" ref="AD951:AD952" si="212">SUM(AB951:AC951)</f>
        <v>0</v>
      </c>
      <c r="AE951" s="16">
        <f t="shared" ref="AE951:AG955" si="213">$Q951</f>
        <v>-3270965.1666666665</v>
      </c>
      <c r="AF951" s="11">
        <f t="shared" si="213"/>
        <v>-3270965.1666666665</v>
      </c>
      <c r="AG951" s="17">
        <f t="shared" si="213"/>
        <v>-3270965.1666666665</v>
      </c>
      <c r="AH951" s="225"/>
      <c r="AI951" s="527"/>
      <c r="AJ951" s="16">
        <f t="shared" si="201"/>
        <v>0</v>
      </c>
    </row>
    <row r="952" spans="1:36">
      <c r="A952" s="432">
        <v>18239131</v>
      </c>
      <c r="B952" s="721"/>
      <c r="C952" s="432" t="s">
        <v>3474</v>
      </c>
      <c r="D952" s="222"/>
      <c r="E952" s="222"/>
      <c r="F952" s="222"/>
      <c r="G952" s="222"/>
      <c r="H952" s="222">
        <v>8156454</v>
      </c>
      <c r="I952" s="222">
        <v>11291895</v>
      </c>
      <c r="J952" s="498">
        <v>11788280</v>
      </c>
      <c r="K952" s="498">
        <v>4536769</v>
      </c>
      <c r="L952" s="223">
        <v>965200</v>
      </c>
      <c r="M952" s="223">
        <v>-3056315</v>
      </c>
      <c r="N952" s="223">
        <v>1667092</v>
      </c>
      <c r="O952" s="223">
        <v>3719632</v>
      </c>
      <c r="P952" s="223">
        <v>365150</v>
      </c>
      <c r="Q952" s="223">
        <f t="shared" ref="Q952:Q1015" si="214">(D952+P952+SUM(E952:O952)*2)/24</f>
        <v>3270965.1666666665</v>
      </c>
      <c r="R952" s="351"/>
      <c r="S952" s="309"/>
      <c r="T952" s="309" t="s">
        <v>1254</v>
      </c>
      <c r="U952" s="895"/>
      <c r="V952" s="16">
        <v>0</v>
      </c>
      <c r="W952" s="11">
        <v>0</v>
      </c>
      <c r="X952" s="17">
        <v>0</v>
      </c>
      <c r="Y952" s="16"/>
      <c r="Z952" s="11"/>
      <c r="AA952" s="17"/>
      <c r="AB952" s="16"/>
      <c r="AC952" s="11"/>
      <c r="AD952" s="17">
        <f t="shared" si="212"/>
        <v>0</v>
      </c>
      <c r="AE952" s="16">
        <f t="shared" si="213"/>
        <v>3270965.1666666665</v>
      </c>
      <c r="AF952" s="11">
        <f t="shared" si="213"/>
        <v>3270965.1666666665</v>
      </c>
      <c r="AG952" s="17">
        <f t="shared" si="213"/>
        <v>3270965.1666666665</v>
      </c>
      <c r="AH952" s="225"/>
      <c r="AI952" s="527"/>
      <c r="AJ952" s="16">
        <f t="shared" si="201"/>
        <v>0</v>
      </c>
    </row>
    <row r="953" spans="1:36" s="1213" customFormat="1" ht="11.25" customHeight="1">
      <c r="A953" s="736">
        <v>18300111</v>
      </c>
      <c r="B953" s="1200"/>
      <c r="C953" s="1201" t="s">
        <v>1880</v>
      </c>
      <c r="D953" s="1202">
        <v>0</v>
      </c>
      <c r="E953" s="1202">
        <v>0</v>
      </c>
      <c r="F953" s="1202">
        <v>0</v>
      </c>
      <c r="G953" s="1202">
        <v>0</v>
      </c>
      <c r="H953" s="1202">
        <v>0</v>
      </c>
      <c r="I953" s="1202">
        <v>0</v>
      </c>
      <c r="J953" s="1203">
        <v>0</v>
      </c>
      <c r="K953" s="1203">
        <v>0</v>
      </c>
      <c r="L953" s="1204">
        <v>0</v>
      </c>
      <c r="M953" s="1204">
        <v>0</v>
      </c>
      <c r="N953" s="1204">
        <v>0</v>
      </c>
      <c r="O953" s="1204">
        <v>0</v>
      </c>
      <c r="P953" s="1204">
        <v>0</v>
      </c>
      <c r="Q953" s="1204">
        <f t="shared" si="214"/>
        <v>0</v>
      </c>
      <c r="R953" s="1205"/>
      <c r="S953" s="1206"/>
      <c r="T953" s="1206" t="s">
        <v>1811</v>
      </c>
      <c r="U953" s="1207"/>
      <c r="V953" s="1208">
        <v>0</v>
      </c>
      <c r="W953" s="1209">
        <v>0</v>
      </c>
      <c r="X953" s="1210">
        <v>0</v>
      </c>
      <c r="Y953" s="1208"/>
      <c r="Z953" s="1209"/>
      <c r="AA953" s="1210"/>
      <c r="AB953" s="1208"/>
      <c r="AC953" s="1209"/>
      <c r="AD953" s="1210">
        <f t="shared" si="199"/>
        <v>0</v>
      </c>
      <c r="AE953" s="1208">
        <f t="shared" si="213"/>
        <v>0</v>
      </c>
      <c r="AF953" s="1209">
        <f t="shared" si="213"/>
        <v>0</v>
      </c>
      <c r="AG953" s="1210">
        <f t="shared" si="213"/>
        <v>0</v>
      </c>
      <c r="AH953" s="1211"/>
      <c r="AI953" s="1212"/>
      <c r="AJ953" s="1208">
        <f t="shared" si="201"/>
        <v>0</v>
      </c>
    </row>
    <row r="954" spans="1:36" ht="11.25" customHeight="1">
      <c r="A954" s="219">
        <v>18300121</v>
      </c>
      <c r="B954" s="220"/>
      <c r="C954" s="287" t="s">
        <v>666</v>
      </c>
      <c r="D954" s="222">
        <v>0</v>
      </c>
      <c r="E954" s="222">
        <v>0</v>
      </c>
      <c r="F954" s="222">
        <v>0</v>
      </c>
      <c r="G954" s="222">
        <v>0</v>
      </c>
      <c r="H954" s="222">
        <v>0</v>
      </c>
      <c r="I954" s="222">
        <v>0</v>
      </c>
      <c r="J954" s="498">
        <v>0</v>
      </c>
      <c r="K954" s="498">
        <v>0</v>
      </c>
      <c r="L954" s="223">
        <v>0</v>
      </c>
      <c r="M954" s="223">
        <v>0</v>
      </c>
      <c r="N954" s="223">
        <v>0</v>
      </c>
      <c r="O954" s="223">
        <v>0</v>
      </c>
      <c r="P954" s="223">
        <v>0</v>
      </c>
      <c r="Q954" s="223">
        <f t="shared" si="214"/>
        <v>0</v>
      </c>
      <c r="R954" s="351"/>
      <c r="S954" s="309"/>
      <c r="T954" s="309" t="s">
        <v>1811</v>
      </c>
      <c r="U954" s="895"/>
      <c r="V954" s="16">
        <v>0</v>
      </c>
      <c r="W954" s="11">
        <v>0</v>
      </c>
      <c r="X954" s="17">
        <v>0</v>
      </c>
      <c r="Y954" s="16"/>
      <c r="Z954" s="11"/>
      <c r="AA954" s="17"/>
      <c r="AB954" s="16"/>
      <c r="AC954" s="11"/>
      <c r="AD954" s="17">
        <f t="shared" si="199"/>
        <v>0</v>
      </c>
      <c r="AE954" s="16">
        <f t="shared" si="213"/>
        <v>0</v>
      </c>
      <c r="AF954" s="11">
        <f t="shared" si="213"/>
        <v>0</v>
      </c>
      <c r="AG954" s="17">
        <f t="shared" si="213"/>
        <v>0</v>
      </c>
      <c r="AH954" s="225"/>
      <c r="AI954" s="527"/>
      <c r="AJ954" s="16">
        <f t="shared" si="201"/>
        <v>0</v>
      </c>
    </row>
    <row r="955" spans="1:36" ht="11.25" customHeight="1">
      <c r="A955" s="219">
        <v>18300131</v>
      </c>
      <c r="B955" s="220"/>
      <c r="C955" s="287" t="s">
        <v>2954</v>
      </c>
      <c r="D955" s="222">
        <v>0</v>
      </c>
      <c r="E955" s="222">
        <v>0</v>
      </c>
      <c r="F955" s="222">
        <v>0</v>
      </c>
      <c r="G955" s="222">
        <v>0</v>
      </c>
      <c r="H955" s="222">
        <v>0</v>
      </c>
      <c r="I955" s="222">
        <v>0</v>
      </c>
      <c r="J955" s="498">
        <v>0</v>
      </c>
      <c r="K955" s="498">
        <v>0</v>
      </c>
      <c r="L955" s="223">
        <v>0</v>
      </c>
      <c r="M955" s="223">
        <v>0</v>
      </c>
      <c r="N955" s="223">
        <v>0</v>
      </c>
      <c r="O955" s="223">
        <v>0</v>
      </c>
      <c r="P955" s="223">
        <v>0</v>
      </c>
      <c r="Q955" s="223">
        <f t="shared" si="214"/>
        <v>0</v>
      </c>
      <c r="R955" s="351"/>
      <c r="S955" s="309"/>
      <c r="T955" s="309" t="s">
        <v>1811</v>
      </c>
      <c r="U955" s="895"/>
      <c r="V955" s="16">
        <v>0</v>
      </c>
      <c r="W955" s="11">
        <v>0</v>
      </c>
      <c r="X955" s="17">
        <v>0</v>
      </c>
      <c r="Y955" s="16"/>
      <c r="Z955" s="11"/>
      <c r="AA955" s="17"/>
      <c r="AB955" s="16"/>
      <c r="AC955" s="11"/>
      <c r="AD955" s="17">
        <f t="shared" ref="AD955" si="215">SUM(AB955:AC955)</f>
        <v>0</v>
      </c>
      <c r="AE955" s="16">
        <f t="shared" si="213"/>
        <v>0</v>
      </c>
      <c r="AF955" s="11">
        <f t="shared" si="213"/>
        <v>0</v>
      </c>
      <c r="AG955" s="17">
        <f t="shared" si="213"/>
        <v>0</v>
      </c>
      <c r="AH955" s="225"/>
      <c r="AI955" s="527"/>
      <c r="AJ955" s="16">
        <f t="shared" si="201"/>
        <v>0</v>
      </c>
    </row>
    <row r="956" spans="1:36" ht="11.25" customHeight="1">
      <c r="A956" s="219">
        <v>18400013</v>
      </c>
      <c r="B956" s="220"/>
      <c r="C956" s="287" t="s">
        <v>1743</v>
      </c>
      <c r="D956" s="222">
        <v>-374196.55</v>
      </c>
      <c r="E956" s="222">
        <v>-454520.99</v>
      </c>
      <c r="F956" s="222">
        <v>-329765.07</v>
      </c>
      <c r="G956" s="222">
        <v>0</v>
      </c>
      <c r="H956" s="222">
        <v>122201.84</v>
      </c>
      <c r="I956" s="222">
        <v>92659.81</v>
      </c>
      <c r="J956" s="498">
        <v>-177056.23</v>
      </c>
      <c r="K956" s="498">
        <v>-461433.52</v>
      </c>
      <c r="L956" s="223">
        <v>-59290.87</v>
      </c>
      <c r="M956" s="223">
        <v>88663.96</v>
      </c>
      <c r="N956" s="223">
        <v>161331.23000000001</v>
      </c>
      <c r="O956" s="223">
        <v>163442.94</v>
      </c>
      <c r="P956" s="223">
        <v>434193.11</v>
      </c>
      <c r="Q956" s="223">
        <f t="shared" si="214"/>
        <v>-68647.385000000024</v>
      </c>
      <c r="R956" s="351"/>
      <c r="S956" s="309"/>
      <c r="T956" s="309"/>
      <c r="U956" s="895"/>
      <c r="V956" s="16">
        <v>0</v>
      </c>
      <c r="W956" s="11">
        <v>0</v>
      </c>
      <c r="X956" s="17">
        <v>0</v>
      </c>
      <c r="Y956" s="16"/>
      <c r="Z956" s="11"/>
      <c r="AA956" s="17"/>
      <c r="AB956" s="16"/>
      <c r="AC956" s="11"/>
      <c r="AD956" s="17">
        <f t="shared" si="199"/>
        <v>0</v>
      </c>
      <c r="AE956" s="16"/>
      <c r="AF956" s="11"/>
      <c r="AG956" s="17"/>
      <c r="AH956" s="229">
        <f t="shared" ref="AH956:AH984" si="216">Q956</f>
        <v>-68647.385000000024</v>
      </c>
      <c r="AI956" s="527"/>
      <c r="AJ956" s="16">
        <f t="shared" si="201"/>
        <v>0</v>
      </c>
    </row>
    <row r="957" spans="1:36" ht="11.25" customHeight="1">
      <c r="A957" s="219">
        <v>18400123</v>
      </c>
      <c r="B957" s="220"/>
      <c r="C957" s="287" t="s">
        <v>1744</v>
      </c>
      <c r="D957" s="222">
        <v>0</v>
      </c>
      <c r="E957" s="222">
        <v>-221302.73</v>
      </c>
      <c r="F957" s="222">
        <v>-411706.98</v>
      </c>
      <c r="G957" s="222">
        <v>0</v>
      </c>
      <c r="H957" s="222">
        <v>57092.14</v>
      </c>
      <c r="I957" s="222">
        <v>201944.1</v>
      </c>
      <c r="J957" s="498">
        <v>0</v>
      </c>
      <c r="K957" s="498">
        <v>-103902.23</v>
      </c>
      <c r="L957" s="223">
        <v>-208007.41</v>
      </c>
      <c r="M957" s="223">
        <v>0</v>
      </c>
      <c r="N957" s="223">
        <v>-67720.639999999999</v>
      </c>
      <c r="O957" s="223">
        <v>-111015.97</v>
      </c>
      <c r="P957" s="223">
        <v>0</v>
      </c>
      <c r="Q957" s="223">
        <f t="shared" si="214"/>
        <v>-72051.643333333326</v>
      </c>
      <c r="R957" s="351"/>
      <c r="S957" s="309"/>
      <c r="T957" s="309"/>
      <c r="U957" s="895"/>
      <c r="V957" s="16">
        <v>0</v>
      </c>
      <c r="W957" s="11">
        <v>0</v>
      </c>
      <c r="X957" s="17">
        <v>0</v>
      </c>
      <c r="Y957" s="16"/>
      <c r="Z957" s="11"/>
      <c r="AA957" s="17"/>
      <c r="AB957" s="16"/>
      <c r="AC957" s="11"/>
      <c r="AD957" s="17">
        <f t="shared" si="199"/>
        <v>0</v>
      </c>
      <c r="AE957" s="16"/>
      <c r="AF957" s="11"/>
      <c r="AG957" s="17"/>
      <c r="AH957" s="229">
        <f t="shared" si="216"/>
        <v>-72051.643333333326</v>
      </c>
      <c r="AI957" s="527"/>
      <c r="AJ957" s="16">
        <f t="shared" si="201"/>
        <v>0</v>
      </c>
    </row>
    <row r="958" spans="1:36" ht="11.25" customHeight="1">
      <c r="A958" s="219">
        <v>18400143</v>
      </c>
      <c r="B958" s="220"/>
      <c r="C958" s="287" t="s">
        <v>1745</v>
      </c>
      <c r="D958" s="222">
        <v>0</v>
      </c>
      <c r="E958" s="222">
        <v>-397092.81</v>
      </c>
      <c r="F958" s="222">
        <v>-593980.93999999994</v>
      </c>
      <c r="G958" s="222">
        <v>0</v>
      </c>
      <c r="H958" s="222">
        <v>-71042.600000000006</v>
      </c>
      <c r="I958" s="222">
        <v>-99573.04</v>
      </c>
      <c r="J958" s="498">
        <v>0</v>
      </c>
      <c r="K958" s="498">
        <v>-330492.59000000003</v>
      </c>
      <c r="L958" s="223">
        <v>-212786</v>
      </c>
      <c r="M958" s="223">
        <v>0</v>
      </c>
      <c r="N958" s="223">
        <v>-88698.17</v>
      </c>
      <c r="O958" s="223">
        <v>-407069.57</v>
      </c>
      <c r="P958" s="223">
        <v>0</v>
      </c>
      <c r="Q958" s="223">
        <f t="shared" si="214"/>
        <v>-183394.64333333334</v>
      </c>
      <c r="R958" s="351"/>
      <c r="S958" s="309"/>
      <c r="T958" s="309"/>
      <c r="U958" s="895"/>
      <c r="V958" s="16">
        <v>0</v>
      </c>
      <c r="W958" s="11">
        <v>0</v>
      </c>
      <c r="X958" s="17">
        <v>0</v>
      </c>
      <c r="Y958" s="16"/>
      <c r="Z958" s="11"/>
      <c r="AA958" s="17"/>
      <c r="AB958" s="16"/>
      <c r="AC958" s="11"/>
      <c r="AD958" s="17">
        <f t="shared" si="199"/>
        <v>0</v>
      </c>
      <c r="AE958" s="16"/>
      <c r="AF958" s="11"/>
      <c r="AG958" s="17"/>
      <c r="AH958" s="229">
        <f t="shared" si="216"/>
        <v>-183394.64333333334</v>
      </c>
      <c r="AI958" s="527"/>
      <c r="AJ958" s="16">
        <f t="shared" si="201"/>
        <v>0</v>
      </c>
    </row>
    <row r="959" spans="1:36" ht="11.25" customHeight="1">
      <c r="A959" s="219">
        <v>18400153</v>
      </c>
      <c r="B959" s="220"/>
      <c r="C959" s="287" t="s">
        <v>497</v>
      </c>
      <c r="D959" s="222">
        <v>0</v>
      </c>
      <c r="E959" s="222">
        <v>0</v>
      </c>
      <c r="F959" s="222">
        <v>0</v>
      </c>
      <c r="G959" s="222">
        <v>0</v>
      </c>
      <c r="H959" s="222">
        <v>0</v>
      </c>
      <c r="I959" s="222">
        <v>0</v>
      </c>
      <c r="J959" s="498">
        <v>0</v>
      </c>
      <c r="K959" s="498">
        <v>0</v>
      </c>
      <c r="L959" s="223">
        <v>0</v>
      </c>
      <c r="M959" s="223">
        <v>0</v>
      </c>
      <c r="N959" s="223">
        <v>0</v>
      </c>
      <c r="O959" s="223">
        <v>0</v>
      </c>
      <c r="P959" s="223">
        <v>0</v>
      </c>
      <c r="Q959" s="223">
        <f t="shared" si="214"/>
        <v>0</v>
      </c>
      <c r="R959" s="351"/>
      <c r="S959" s="309"/>
      <c r="T959" s="309"/>
      <c r="U959" s="895"/>
      <c r="V959" s="16">
        <v>0</v>
      </c>
      <c r="W959" s="11">
        <v>0</v>
      </c>
      <c r="X959" s="17">
        <v>0</v>
      </c>
      <c r="Y959" s="16"/>
      <c r="Z959" s="11"/>
      <c r="AA959" s="17"/>
      <c r="AB959" s="16"/>
      <c r="AC959" s="11"/>
      <c r="AD959" s="17">
        <f t="shared" si="199"/>
        <v>0</v>
      </c>
      <c r="AE959" s="16"/>
      <c r="AF959" s="11"/>
      <c r="AG959" s="17"/>
      <c r="AH959" s="229">
        <f t="shared" si="216"/>
        <v>0</v>
      </c>
      <c r="AI959" s="527"/>
      <c r="AJ959" s="16">
        <f t="shared" si="201"/>
        <v>0</v>
      </c>
    </row>
    <row r="960" spans="1:36" ht="11.25" customHeight="1">
      <c r="A960" s="219">
        <v>18400223</v>
      </c>
      <c r="B960" s="220"/>
      <c r="C960" s="287" t="s">
        <v>586</v>
      </c>
      <c r="D960" s="222">
        <v>0</v>
      </c>
      <c r="E960" s="222">
        <v>0</v>
      </c>
      <c r="F960" s="222">
        <v>0</v>
      </c>
      <c r="G960" s="222">
        <v>0</v>
      </c>
      <c r="H960" s="222">
        <v>0</v>
      </c>
      <c r="I960" s="222">
        <v>0</v>
      </c>
      <c r="J960" s="498">
        <v>0</v>
      </c>
      <c r="K960" s="498">
        <v>0</v>
      </c>
      <c r="L960" s="223">
        <v>0</v>
      </c>
      <c r="M960" s="223">
        <v>0</v>
      </c>
      <c r="N960" s="223">
        <v>0</v>
      </c>
      <c r="O960" s="223">
        <v>0</v>
      </c>
      <c r="P960" s="223">
        <v>0</v>
      </c>
      <c r="Q960" s="223">
        <f t="shared" si="214"/>
        <v>0</v>
      </c>
      <c r="R960" s="351"/>
      <c r="S960" s="309"/>
      <c r="T960" s="309"/>
      <c r="U960" s="895"/>
      <c r="V960" s="16">
        <v>0</v>
      </c>
      <c r="W960" s="11">
        <v>0</v>
      </c>
      <c r="X960" s="17">
        <v>0</v>
      </c>
      <c r="Y960" s="16"/>
      <c r="Z960" s="11"/>
      <c r="AA960" s="17"/>
      <c r="AB960" s="16"/>
      <c r="AC960" s="11"/>
      <c r="AD960" s="17">
        <f t="shared" si="199"/>
        <v>0</v>
      </c>
      <c r="AE960" s="16"/>
      <c r="AF960" s="11"/>
      <c r="AG960" s="17"/>
      <c r="AH960" s="229">
        <f t="shared" si="216"/>
        <v>0</v>
      </c>
      <c r="AI960" s="527"/>
      <c r="AJ960" s="16">
        <f t="shared" si="201"/>
        <v>0</v>
      </c>
    </row>
    <row r="961" spans="1:36" ht="11.25" customHeight="1">
      <c r="A961" s="219">
        <v>18400433</v>
      </c>
      <c r="B961" s="220"/>
      <c r="C961" s="287" t="s">
        <v>1449</v>
      </c>
      <c r="D961" s="222">
        <v>0</v>
      </c>
      <c r="E961" s="222">
        <v>0</v>
      </c>
      <c r="F961" s="222">
        <v>0</v>
      </c>
      <c r="G961" s="222">
        <v>0</v>
      </c>
      <c r="H961" s="222">
        <v>0</v>
      </c>
      <c r="I961" s="222">
        <v>0</v>
      </c>
      <c r="J961" s="498">
        <v>0</v>
      </c>
      <c r="K961" s="498">
        <v>0</v>
      </c>
      <c r="L961" s="223">
        <v>0</v>
      </c>
      <c r="M961" s="223">
        <v>0</v>
      </c>
      <c r="N961" s="223">
        <v>0</v>
      </c>
      <c r="O961" s="223">
        <v>0</v>
      </c>
      <c r="P961" s="223">
        <v>0</v>
      </c>
      <c r="Q961" s="223">
        <f t="shared" si="214"/>
        <v>0</v>
      </c>
      <c r="R961" s="351"/>
      <c r="S961" s="309"/>
      <c r="T961" s="309"/>
      <c r="U961" s="895"/>
      <c r="V961" s="16">
        <v>0</v>
      </c>
      <c r="W961" s="11">
        <v>0</v>
      </c>
      <c r="X961" s="17">
        <v>0</v>
      </c>
      <c r="Y961" s="16"/>
      <c r="Z961" s="11"/>
      <c r="AA961" s="17"/>
      <c r="AB961" s="16"/>
      <c r="AC961" s="11"/>
      <c r="AD961" s="17">
        <f t="shared" si="199"/>
        <v>0</v>
      </c>
      <c r="AE961" s="16"/>
      <c r="AF961" s="11"/>
      <c r="AG961" s="17"/>
      <c r="AH961" s="229">
        <f t="shared" si="216"/>
        <v>0</v>
      </c>
      <c r="AI961" s="527"/>
      <c r="AJ961" s="16">
        <f t="shared" si="201"/>
        <v>0</v>
      </c>
    </row>
    <row r="962" spans="1:36" ht="11.25" customHeight="1">
      <c r="A962" s="219">
        <v>18400453</v>
      </c>
      <c r="B962" s="220"/>
      <c r="C962" s="287" t="s">
        <v>2353</v>
      </c>
      <c r="D962" s="222">
        <v>0</v>
      </c>
      <c r="E962" s="222">
        <v>0</v>
      </c>
      <c r="F962" s="222">
        <v>0</v>
      </c>
      <c r="G962" s="222">
        <v>0</v>
      </c>
      <c r="H962" s="222">
        <v>0</v>
      </c>
      <c r="I962" s="222">
        <v>0</v>
      </c>
      <c r="J962" s="498">
        <v>0</v>
      </c>
      <c r="K962" s="498">
        <v>0</v>
      </c>
      <c r="L962" s="223">
        <v>0</v>
      </c>
      <c r="M962" s="223">
        <v>0</v>
      </c>
      <c r="N962" s="223">
        <v>0</v>
      </c>
      <c r="O962" s="223">
        <v>0</v>
      </c>
      <c r="P962" s="223">
        <v>0</v>
      </c>
      <c r="Q962" s="223">
        <f t="shared" si="214"/>
        <v>0</v>
      </c>
      <c r="R962" s="351"/>
      <c r="S962" s="309"/>
      <c r="T962" s="309"/>
      <c r="U962" s="895"/>
      <c r="V962" s="16">
        <v>0</v>
      </c>
      <c r="W962" s="11">
        <v>0</v>
      </c>
      <c r="X962" s="17">
        <v>0</v>
      </c>
      <c r="Y962" s="16"/>
      <c r="Z962" s="11"/>
      <c r="AA962" s="17"/>
      <c r="AB962" s="16"/>
      <c r="AC962" s="11"/>
      <c r="AD962" s="17">
        <f t="shared" si="199"/>
        <v>0</v>
      </c>
      <c r="AE962" s="16"/>
      <c r="AF962" s="11"/>
      <c r="AG962" s="17"/>
      <c r="AH962" s="229">
        <f t="shared" si="216"/>
        <v>0</v>
      </c>
      <c r="AI962" s="527"/>
      <c r="AJ962" s="16">
        <f t="shared" si="201"/>
        <v>0</v>
      </c>
    </row>
    <row r="963" spans="1:36" ht="11.25" customHeight="1">
      <c r="A963" s="219">
        <v>18400483</v>
      </c>
      <c r="B963" s="220"/>
      <c r="C963" s="287" t="s">
        <v>664</v>
      </c>
      <c r="D963" s="222">
        <v>0</v>
      </c>
      <c r="E963" s="222">
        <v>-584941.1</v>
      </c>
      <c r="F963" s="222">
        <v>-704299.01</v>
      </c>
      <c r="G963" s="222">
        <v>0</v>
      </c>
      <c r="H963" s="222">
        <v>0</v>
      </c>
      <c r="I963" s="222">
        <v>0</v>
      </c>
      <c r="J963" s="498">
        <v>0</v>
      </c>
      <c r="K963" s="498">
        <v>-243517.91</v>
      </c>
      <c r="L963" s="223">
        <v>-472162.05</v>
      </c>
      <c r="M963" s="223">
        <v>0</v>
      </c>
      <c r="N963" s="223">
        <v>187645.97</v>
      </c>
      <c r="O963" s="223">
        <v>362879.55</v>
      </c>
      <c r="P963" s="223">
        <v>0</v>
      </c>
      <c r="Q963" s="223">
        <f t="shared" si="214"/>
        <v>-121199.54583333332</v>
      </c>
      <c r="R963" s="351"/>
      <c r="S963" s="309"/>
      <c r="T963" s="309"/>
      <c r="U963" s="895"/>
      <c r="V963" s="16">
        <v>0</v>
      </c>
      <c r="W963" s="11">
        <v>0</v>
      </c>
      <c r="X963" s="17">
        <v>0</v>
      </c>
      <c r="Y963" s="16"/>
      <c r="Z963" s="11"/>
      <c r="AA963" s="17"/>
      <c r="AB963" s="16"/>
      <c r="AC963" s="11"/>
      <c r="AD963" s="17">
        <f>SUM(AB963:AC963)</f>
        <v>0</v>
      </c>
      <c r="AE963" s="16"/>
      <c r="AF963" s="11"/>
      <c r="AG963" s="17"/>
      <c r="AH963" s="229">
        <f t="shared" si="216"/>
        <v>-121199.54583333332</v>
      </c>
      <c r="AI963" s="527"/>
      <c r="AJ963" s="16">
        <f t="shared" si="201"/>
        <v>0</v>
      </c>
    </row>
    <row r="964" spans="1:36" ht="11.25" customHeight="1">
      <c r="A964" s="219">
        <v>18400503</v>
      </c>
      <c r="B964" s="220"/>
      <c r="C964" s="287" t="s">
        <v>1450</v>
      </c>
      <c r="D964" s="222">
        <v>0</v>
      </c>
      <c r="E964" s="222">
        <v>0</v>
      </c>
      <c r="F964" s="222">
        <v>0</v>
      </c>
      <c r="G964" s="222">
        <v>0</v>
      </c>
      <c r="H964" s="222">
        <v>0</v>
      </c>
      <c r="I964" s="222">
        <v>0</v>
      </c>
      <c r="J964" s="498">
        <v>0</v>
      </c>
      <c r="K964" s="498">
        <v>0</v>
      </c>
      <c r="L964" s="223">
        <v>0</v>
      </c>
      <c r="M964" s="223">
        <v>0</v>
      </c>
      <c r="N964" s="223">
        <v>0</v>
      </c>
      <c r="O964" s="223">
        <v>0</v>
      </c>
      <c r="P964" s="223">
        <v>0</v>
      </c>
      <c r="Q964" s="223">
        <f t="shared" si="214"/>
        <v>0</v>
      </c>
      <c r="R964" s="351"/>
      <c r="S964" s="309"/>
      <c r="T964" s="309"/>
      <c r="U964" s="895"/>
      <c r="V964" s="16">
        <v>0</v>
      </c>
      <c r="W964" s="11">
        <v>0</v>
      </c>
      <c r="X964" s="17">
        <v>0</v>
      </c>
      <c r="Y964" s="16"/>
      <c r="Z964" s="11"/>
      <c r="AA964" s="17"/>
      <c r="AB964" s="16"/>
      <c r="AC964" s="11"/>
      <c r="AD964" s="17">
        <f t="shared" ref="AD964:AD1016" si="217">SUM(AB964:AC964)</f>
        <v>0</v>
      </c>
      <c r="AE964" s="16"/>
      <c r="AF964" s="11"/>
      <c r="AG964" s="17"/>
      <c r="AH964" s="229">
        <f t="shared" si="216"/>
        <v>0</v>
      </c>
      <c r="AI964" s="527"/>
      <c r="AJ964" s="16">
        <f t="shared" si="201"/>
        <v>0</v>
      </c>
    </row>
    <row r="965" spans="1:36" ht="11.25" customHeight="1">
      <c r="A965" s="219">
        <v>18400513</v>
      </c>
      <c r="B965" s="220"/>
      <c r="C965" s="287" t="s">
        <v>1451</v>
      </c>
      <c r="D965" s="222">
        <v>0</v>
      </c>
      <c r="E965" s="222">
        <v>0</v>
      </c>
      <c r="F965" s="222">
        <v>0</v>
      </c>
      <c r="G965" s="222">
        <v>0</v>
      </c>
      <c r="H965" s="222">
        <v>0</v>
      </c>
      <c r="I965" s="222">
        <v>0</v>
      </c>
      <c r="J965" s="498">
        <v>0</v>
      </c>
      <c r="K965" s="498">
        <v>0</v>
      </c>
      <c r="L965" s="223">
        <v>0</v>
      </c>
      <c r="M965" s="223">
        <v>0</v>
      </c>
      <c r="N965" s="223">
        <v>0</v>
      </c>
      <c r="O965" s="223">
        <v>0</v>
      </c>
      <c r="P965" s="223">
        <v>0</v>
      </c>
      <c r="Q965" s="223">
        <f t="shared" si="214"/>
        <v>0</v>
      </c>
      <c r="R965" s="351"/>
      <c r="S965" s="309"/>
      <c r="T965" s="309"/>
      <c r="U965" s="895"/>
      <c r="V965" s="16">
        <v>0</v>
      </c>
      <c r="W965" s="11">
        <v>0</v>
      </c>
      <c r="X965" s="17">
        <v>0</v>
      </c>
      <c r="Y965" s="16"/>
      <c r="Z965" s="11"/>
      <c r="AA965" s="17"/>
      <c r="AB965" s="16"/>
      <c r="AC965" s="11"/>
      <c r="AD965" s="17">
        <f t="shared" si="217"/>
        <v>0</v>
      </c>
      <c r="AE965" s="16"/>
      <c r="AF965" s="11"/>
      <c r="AG965" s="17"/>
      <c r="AH965" s="229">
        <f t="shared" si="216"/>
        <v>0</v>
      </c>
      <c r="AI965" s="527"/>
      <c r="AJ965" s="16">
        <f t="shared" si="201"/>
        <v>0</v>
      </c>
    </row>
    <row r="966" spans="1:36" ht="11.25" customHeight="1">
      <c r="A966" s="219">
        <v>18400613</v>
      </c>
      <c r="B966" s="220"/>
      <c r="C966" s="287" t="s">
        <v>1452</v>
      </c>
      <c r="D966" s="222">
        <v>0</v>
      </c>
      <c r="E966" s="222">
        <v>0</v>
      </c>
      <c r="F966" s="222">
        <v>0</v>
      </c>
      <c r="G966" s="222">
        <v>0</v>
      </c>
      <c r="H966" s="222">
        <v>0</v>
      </c>
      <c r="I966" s="222">
        <v>0</v>
      </c>
      <c r="J966" s="498">
        <v>0</v>
      </c>
      <c r="K966" s="498">
        <v>0</v>
      </c>
      <c r="L966" s="223">
        <v>0</v>
      </c>
      <c r="M966" s="223">
        <v>0</v>
      </c>
      <c r="N966" s="223">
        <v>0</v>
      </c>
      <c r="O966" s="223">
        <v>0</v>
      </c>
      <c r="P966" s="223">
        <v>0</v>
      </c>
      <c r="Q966" s="223">
        <f t="shared" si="214"/>
        <v>0</v>
      </c>
      <c r="R966" s="351"/>
      <c r="S966" s="309"/>
      <c r="T966" s="309"/>
      <c r="U966" s="895"/>
      <c r="V966" s="16">
        <v>0</v>
      </c>
      <c r="W966" s="11">
        <v>0</v>
      </c>
      <c r="X966" s="17">
        <v>0</v>
      </c>
      <c r="Y966" s="16"/>
      <c r="Z966" s="11"/>
      <c r="AA966" s="17"/>
      <c r="AB966" s="16"/>
      <c r="AC966" s="11"/>
      <c r="AD966" s="17">
        <f t="shared" si="217"/>
        <v>0</v>
      </c>
      <c r="AE966" s="16"/>
      <c r="AF966" s="11"/>
      <c r="AG966" s="17"/>
      <c r="AH966" s="229">
        <f t="shared" si="216"/>
        <v>0</v>
      </c>
      <c r="AI966" s="527"/>
      <c r="AJ966" s="16">
        <f t="shared" si="201"/>
        <v>0</v>
      </c>
    </row>
    <row r="967" spans="1:36" ht="11.25" customHeight="1">
      <c r="A967" s="219">
        <v>18400703</v>
      </c>
      <c r="B967" s="220"/>
      <c r="C967" s="287" t="s">
        <v>1261</v>
      </c>
      <c r="D967" s="222">
        <v>0</v>
      </c>
      <c r="E967" s="222">
        <v>0</v>
      </c>
      <c r="F967" s="222">
        <v>0</v>
      </c>
      <c r="G967" s="222">
        <v>0</v>
      </c>
      <c r="H967" s="222">
        <v>0</v>
      </c>
      <c r="I967" s="222">
        <v>0</v>
      </c>
      <c r="J967" s="498">
        <v>0</v>
      </c>
      <c r="K967" s="498">
        <v>0</v>
      </c>
      <c r="L967" s="223">
        <v>0</v>
      </c>
      <c r="M967" s="223">
        <v>0</v>
      </c>
      <c r="N967" s="223">
        <v>0</v>
      </c>
      <c r="O967" s="223">
        <v>0</v>
      </c>
      <c r="P967" s="223">
        <v>0</v>
      </c>
      <c r="Q967" s="223">
        <f t="shared" si="214"/>
        <v>0</v>
      </c>
      <c r="R967" s="351"/>
      <c r="S967" s="309"/>
      <c r="T967" s="309"/>
      <c r="U967" s="895"/>
      <c r="V967" s="16">
        <v>0</v>
      </c>
      <c r="W967" s="11">
        <v>0</v>
      </c>
      <c r="X967" s="17">
        <v>0</v>
      </c>
      <c r="Y967" s="16"/>
      <c r="Z967" s="11"/>
      <c r="AA967" s="17"/>
      <c r="AB967" s="16"/>
      <c r="AC967" s="11"/>
      <c r="AD967" s="17">
        <f>SUM(AB967:AC967)</f>
        <v>0</v>
      </c>
      <c r="AE967" s="16"/>
      <c r="AF967" s="11"/>
      <c r="AG967" s="17"/>
      <c r="AH967" s="229">
        <f t="shared" si="216"/>
        <v>0</v>
      </c>
      <c r="AI967" s="527"/>
      <c r="AJ967" s="16">
        <f t="shared" si="201"/>
        <v>0</v>
      </c>
    </row>
    <row r="968" spans="1:36" ht="11.25" customHeight="1">
      <c r="A968" s="219">
        <v>18400713</v>
      </c>
      <c r="B968" s="220"/>
      <c r="C968" s="287" t="s">
        <v>1087</v>
      </c>
      <c r="D968" s="222">
        <v>0</v>
      </c>
      <c r="E968" s="222">
        <v>0</v>
      </c>
      <c r="F968" s="222">
        <v>0</v>
      </c>
      <c r="G968" s="222">
        <v>0</v>
      </c>
      <c r="H968" s="222">
        <v>0</v>
      </c>
      <c r="I968" s="222">
        <v>0</v>
      </c>
      <c r="J968" s="498">
        <v>0</v>
      </c>
      <c r="K968" s="498">
        <v>0</v>
      </c>
      <c r="L968" s="223">
        <v>0</v>
      </c>
      <c r="M968" s="223">
        <v>0</v>
      </c>
      <c r="N968" s="223">
        <v>0</v>
      </c>
      <c r="O968" s="223">
        <v>0</v>
      </c>
      <c r="P968" s="223">
        <v>0</v>
      </c>
      <c r="Q968" s="223">
        <f t="shared" si="214"/>
        <v>0</v>
      </c>
      <c r="R968" s="351"/>
      <c r="S968" s="309"/>
      <c r="T968" s="309"/>
      <c r="U968" s="895"/>
      <c r="V968" s="16">
        <v>0</v>
      </c>
      <c r="W968" s="11">
        <v>0</v>
      </c>
      <c r="X968" s="17">
        <v>0</v>
      </c>
      <c r="Y968" s="16"/>
      <c r="Z968" s="11"/>
      <c r="AA968" s="17"/>
      <c r="AB968" s="16"/>
      <c r="AC968" s="11"/>
      <c r="AD968" s="17">
        <f>SUM(AB968:AC968)</f>
        <v>0</v>
      </c>
      <c r="AE968" s="16"/>
      <c r="AF968" s="11"/>
      <c r="AG968" s="17"/>
      <c r="AH968" s="229">
        <f t="shared" si="216"/>
        <v>0</v>
      </c>
      <c r="AI968" s="527"/>
      <c r="AJ968" s="16">
        <f t="shared" si="201"/>
        <v>0</v>
      </c>
    </row>
    <row r="969" spans="1:36" ht="11.25" customHeight="1">
      <c r="A969" s="219">
        <v>18400813</v>
      </c>
      <c r="B969" s="220"/>
      <c r="C969" s="287" t="s">
        <v>2354</v>
      </c>
      <c r="D969" s="222">
        <v>0</v>
      </c>
      <c r="E969" s="222">
        <v>0</v>
      </c>
      <c r="F969" s="222">
        <v>0</v>
      </c>
      <c r="G969" s="222">
        <v>0</v>
      </c>
      <c r="H969" s="222">
        <v>0</v>
      </c>
      <c r="I969" s="222">
        <v>0</v>
      </c>
      <c r="J969" s="498">
        <v>0</v>
      </c>
      <c r="K969" s="498">
        <v>0</v>
      </c>
      <c r="L969" s="223">
        <v>0</v>
      </c>
      <c r="M969" s="223">
        <v>0</v>
      </c>
      <c r="N969" s="223">
        <v>0</v>
      </c>
      <c r="O969" s="223">
        <v>0</v>
      </c>
      <c r="P969" s="223">
        <v>0</v>
      </c>
      <c r="Q969" s="223">
        <f t="shared" si="214"/>
        <v>0</v>
      </c>
      <c r="R969" s="351"/>
      <c r="S969" s="309"/>
      <c r="T969" s="309"/>
      <c r="U969" s="895"/>
      <c r="V969" s="16">
        <v>0</v>
      </c>
      <c r="W969" s="11">
        <v>0</v>
      </c>
      <c r="X969" s="17">
        <v>0</v>
      </c>
      <c r="Y969" s="16"/>
      <c r="Z969" s="11"/>
      <c r="AA969" s="17"/>
      <c r="AB969" s="16"/>
      <c r="AC969" s="11"/>
      <c r="AD969" s="17">
        <f t="shared" si="217"/>
        <v>0</v>
      </c>
      <c r="AE969" s="16"/>
      <c r="AF969" s="11"/>
      <c r="AG969" s="17"/>
      <c r="AH969" s="229">
        <f t="shared" si="216"/>
        <v>0</v>
      </c>
      <c r="AI969" s="527"/>
      <c r="AJ969" s="16">
        <f t="shared" si="201"/>
        <v>0</v>
      </c>
    </row>
    <row r="970" spans="1:36" ht="11.25" customHeight="1">
      <c r="A970" s="219">
        <v>18400853</v>
      </c>
      <c r="B970" s="220"/>
      <c r="C970" s="287" t="s">
        <v>2355</v>
      </c>
      <c r="D970" s="222">
        <v>0</v>
      </c>
      <c r="E970" s="222">
        <v>0</v>
      </c>
      <c r="F970" s="222">
        <v>0</v>
      </c>
      <c r="G970" s="222">
        <v>0</v>
      </c>
      <c r="H970" s="222">
        <v>0</v>
      </c>
      <c r="I970" s="222">
        <v>0</v>
      </c>
      <c r="J970" s="498">
        <v>0</v>
      </c>
      <c r="K970" s="498">
        <v>0</v>
      </c>
      <c r="L970" s="223">
        <v>0</v>
      </c>
      <c r="M970" s="223">
        <v>0</v>
      </c>
      <c r="N970" s="223">
        <v>0</v>
      </c>
      <c r="O970" s="223">
        <v>0</v>
      </c>
      <c r="P970" s="223">
        <v>0</v>
      </c>
      <c r="Q970" s="223">
        <f t="shared" si="214"/>
        <v>0</v>
      </c>
      <c r="R970" s="351"/>
      <c r="S970" s="309"/>
      <c r="T970" s="309"/>
      <c r="U970" s="895"/>
      <c r="V970" s="16">
        <v>0</v>
      </c>
      <c r="W970" s="11">
        <v>0</v>
      </c>
      <c r="X970" s="17">
        <v>0</v>
      </c>
      <c r="Y970" s="16"/>
      <c r="Z970" s="11"/>
      <c r="AA970" s="17"/>
      <c r="AB970" s="16"/>
      <c r="AC970" s="11"/>
      <c r="AD970" s="17">
        <f t="shared" si="217"/>
        <v>0</v>
      </c>
      <c r="AE970" s="16"/>
      <c r="AF970" s="11"/>
      <c r="AG970" s="17"/>
      <c r="AH970" s="229">
        <f t="shared" si="216"/>
        <v>0</v>
      </c>
      <c r="AI970" s="527"/>
      <c r="AJ970" s="16">
        <f t="shared" si="201"/>
        <v>0</v>
      </c>
    </row>
    <row r="971" spans="1:36" ht="11.25" customHeight="1">
      <c r="A971" s="219">
        <v>18400873</v>
      </c>
      <c r="B971" s="220"/>
      <c r="C971" s="287" t="s">
        <v>2356</v>
      </c>
      <c r="D971" s="222">
        <v>0</v>
      </c>
      <c r="E971" s="222">
        <v>0</v>
      </c>
      <c r="F971" s="222">
        <v>0</v>
      </c>
      <c r="G971" s="222">
        <v>0</v>
      </c>
      <c r="H971" s="222">
        <v>0</v>
      </c>
      <c r="I971" s="222">
        <v>0</v>
      </c>
      <c r="J971" s="498">
        <v>0</v>
      </c>
      <c r="K971" s="498">
        <v>0</v>
      </c>
      <c r="L971" s="223">
        <v>0</v>
      </c>
      <c r="M971" s="223">
        <v>0</v>
      </c>
      <c r="N971" s="223">
        <v>0</v>
      </c>
      <c r="O971" s="223">
        <v>0</v>
      </c>
      <c r="P971" s="223">
        <v>0</v>
      </c>
      <c r="Q971" s="223">
        <f t="shared" si="214"/>
        <v>0</v>
      </c>
      <c r="R971" s="351"/>
      <c r="S971" s="309"/>
      <c r="T971" s="309"/>
      <c r="U971" s="895"/>
      <c r="V971" s="16">
        <v>0</v>
      </c>
      <c r="W971" s="11">
        <v>0</v>
      </c>
      <c r="X971" s="17">
        <v>0</v>
      </c>
      <c r="Y971" s="16"/>
      <c r="Z971" s="11"/>
      <c r="AA971" s="17"/>
      <c r="AB971" s="16"/>
      <c r="AC971" s="11"/>
      <c r="AD971" s="17">
        <f t="shared" si="217"/>
        <v>0</v>
      </c>
      <c r="AE971" s="16"/>
      <c r="AF971" s="11"/>
      <c r="AG971" s="17"/>
      <c r="AH971" s="229">
        <f t="shared" si="216"/>
        <v>0</v>
      </c>
      <c r="AI971" s="527"/>
      <c r="AJ971" s="16">
        <f t="shared" si="201"/>
        <v>0</v>
      </c>
    </row>
    <row r="972" spans="1:36" ht="11.25" customHeight="1">
      <c r="A972" s="755">
        <v>18400883</v>
      </c>
      <c r="B972" s="288"/>
      <c r="C972" s="288" t="s">
        <v>2330</v>
      </c>
      <c r="D972" s="222">
        <v>0</v>
      </c>
      <c r="E972" s="222">
        <v>0</v>
      </c>
      <c r="F972" s="222">
        <v>0</v>
      </c>
      <c r="G972" s="222">
        <v>0</v>
      </c>
      <c r="H972" s="222">
        <v>0</v>
      </c>
      <c r="I972" s="222">
        <v>0</v>
      </c>
      <c r="J972" s="498">
        <v>0</v>
      </c>
      <c r="K972" s="498">
        <v>0</v>
      </c>
      <c r="L972" s="223">
        <v>0</v>
      </c>
      <c r="M972" s="223">
        <v>0</v>
      </c>
      <c r="N972" s="223">
        <v>0</v>
      </c>
      <c r="O972" s="223">
        <v>0</v>
      </c>
      <c r="P972" s="223">
        <v>0</v>
      </c>
      <c r="Q972" s="223">
        <f t="shared" si="214"/>
        <v>0</v>
      </c>
      <c r="R972" s="351"/>
      <c r="S972" s="309"/>
      <c r="T972" s="309"/>
      <c r="U972" s="895"/>
      <c r="V972" s="16"/>
      <c r="W972" s="11"/>
      <c r="X972" s="17"/>
      <c r="Y972" s="16"/>
      <c r="Z972" s="11"/>
      <c r="AA972" s="17"/>
      <c r="AB972" s="16"/>
      <c r="AC972" s="11"/>
      <c r="AD972" s="17"/>
      <c r="AE972" s="16"/>
      <c r="AF972" s="11"/>
      <c r="AG972" s="17"/>
      <c r="AH972" s="229">
        <f t="shared" si="216"/>
        <v>0</v>
      </c>
      <c r="AI972" s="527"/>
      <c r="AJ972" s="16">
        <f t="shared" si="201"/>
        <v>0</v>
      </c>
    </row>
    <row r="973" spans="1:36" ht="11.25" customHeight="1">
      <c r="A973" s="755">
        <v>18400893</v>
      </c>
      <c r="B973" s="288"/>
      <c r="C973" s="288" t="s">
        <v>2331</v>
      </c>
      <c r="D973" s="222">
        <v>0</v>
      </c>
      <c r="E973" s="222">
        <v>0</v>
      </c>
      <c r="F973" s="222">
        <v>0</v>
      </c>
      <c r="G973" s="222">
        <v>0</v>
      </c>
      <c r="H973" s="222">
        <v>0</v>
      </c>
      <c r="I973" s="222">
        <v>0</v>
      </c>
      <c r="J973" s="498">
        <v>0</v>
      </c>
      <c r="K973" s="498">
        <v>0</v>
      </c>
      <c r="L973" s="223">
        <v>0</v>
      </c>
      <c r="M973" s="223">
        <v>0</v>
      </c>
      <c r="N973" s="223">
        <v>0</v>
      </c>
      <c r="O973" s="223">
        <v>0</v>
      </c>
      <c r="P973" s="223">
        <v>0</v>
      </c>
      <c r="Q973" s="223">
        <f t="shared" si="214"/>
        <v>0</v>
      </c>
      <c r="R973" s="351"/>
      <c r="S973" s="309"/>
      <c r="T973" s="309"/>
      <c r="U973" s="895"/>
      <c r="V973" s="16"/>
      <c r="W973" s="11"/>
      <c r="X973" s="17"/>
      <c r="Y973" s="16"/>
      <c r="Z973" s="11"/>
      <c r="AA973" s="17"/>
      <c r="AB973" s="16"/>
      <c r="AC973" s="11"/>
      <c r="AD973" s="17"/>
      <c r="AE973" s="16"/>
      <c r="AF973" s="11"/>
      <c r="AG973" s="17"/>
      <c r="AH973" s="229">
        <f t="shared" si="216"/>
        <v>0</v>
      </c>
      <c r="AI973" s="527"/>
      <c r="AJ973" s="16">
        <f t="shared" si="201"/>
        <v>0</v>
      </c>
    </row>
    <row r="974" spans="1:36" ht="11.25" customHeight="1">
      <c r="A974" s="306">
        <v>18400903</v>
      </c>
      <c r="B974" s="295"/>
      <c r="C974" s="295" t="s">
        <v>2234</v>
      </c>
      <c r="D974" s="222">
        <v>0</v>
      </c>
      <c r="E974" s="222">
        <v>0</v>
      </c>
      <c r="F974" s="222">
        <v>0</v>
      </c>
      <c r="G974" s="222">
        <v>0</v>
      </c>
      <c r="H974" s="222">
        <v>0</v>
      </c>
      <c r="I974" s="222">
        <v>0</v>
      </c>
      <c r="J974" s="498">
        <v>0</v>
      </c>
      <c r="K974" s="498">
        <v>0</v>
      </c>
      <c r="L974" s="223">
        <v>0</v>
      </c>
      <c r="M974" s="223">
        <v>0</v>
      </c>
      <c r="N974" s="223">
        <v>0</v>
      </c>
      <c r="O974" s="223">
        <v>0</v>
      </c>
      <c r="P974" s="223">
        <v>0</v>
      </c>
      <c r="Q974" s="223">
        <f t="shared" si="214"/>
        <v>0</v>
      </c>
      <c r="R974" s="351"/>
      <c r="S974" s="309"/>
      <c r="T974" s="309"/>
      <c r="U974" s="895"/>
      <c r="V974" s="16"/>
      <c r="W974" s="11"/>
      <c r="X974" s="17"/>
      <c r="Y974" s="16"/>
      <c r="Z974" s="11"/>
      <c r="AA974" s="17"/>
      <c r="AB974" s="16"/>
      <c r="AC974" s="11"/>
      <c r="AD974" s="17"/>
      <c r="AE974" s="16"/>
      <c r="AF974" s="11"/>
      <c r="AG974" s="17"/>
      <c r="AH974" s="229">
        <f t="shared" si="216"/>
        <v>0</v>
      </c>
      <c r="AI974" s="527"/>
      <c r="AJ974" s="16">
        <f t="shared" si="201"/>
        <v>0</v>
      </c>
    </row>
    <row r="975" spans="1:36" ht="11.25" customHeight="1">
      <c r="A975" s="219">
        <v>18400973</v>
      </c>
      <c r="B975" s="220"/>
      <c r="C975" s="287" t="s">
        <v>2357</v>
      </c>
      <c r="D975" s="222">
        <v>0</v>
      </c>
      <c r="E975" s="222">
        <v>0</v>
      </c>
      <c r="F975" s="222">
        <v>0</v>
      </c>
      <c r="G975" s="222">
        <v>0</v>
      </c>
      <c r="H975" s="222">
        <v>0</v>
      </c>
      <c r="I975" s="222">
        <v>0</v>
      </c>
      <c r="J975" s="498">
        <v>0</v>
      </c>
      <c r="K975" s="498">
        <v>0</v>
      </c>
      <c r="L975" s="223">
        <v>0</v>
      </c>
      <c r="M975" s="223">
        <v>0</v>
      </c>
      <c r="N975" s="223">
        <v>0</v>
      </c>
      <c r="O975" s="223">
        <v>0</v>
      </c>
      <c r="P975" s="223">
        <v>0</v>
      </c>
      <c r="Q975" s="223">
        <f t="shared" si="214"/>
        <v>0</v>
      </c>
      <c r="R975" s="351"/>
      <c r="S975" s="309"/>
      <c r="T975" s="309"/>
      <c r="U975" s="895"/>
      <c r="V975" s="16">
        <v>0</v>
      </c>
      <c r="W975" s="11">
        <v>0</v>
      </c>
      <c r="X975" s="17">
        <v>0</v>
      </c>
      <c r="Y975" s="16"/>
      <c r="Z975" s="11"/>
      <c r="AA975" s="17"/>
      <c r="AB975" s="16"/>
      <c r="AC975" s="11"/>
      <c r="AD975" s="17">
        <f t="shared" si="217"/>
        <v>0</v>
      </c>
      <c r="AE975" s="16"/>
      <c r="AF975" s="11"/>
      <c r="AG975" s="17"/>
      <c r="AH975" s="229">
        <f t="shared" si="216"/>
        <v>0</v>
      </c>
      <c r="AI975" s="527"/>
      <c r="AJ975" s="16">
        <f t="shared" ref="AJ975:AJ1038" si="218">Q975-X975-AA975-AD975-AG975-AH975</f>
        <v>0</v>
      </c>
    </row>
    <row r="976" spans="1:36" ht="11.25" customHeight="1">
      <c r="A976" s="219">
        <v>18400983</v>
      </c>
      <c r="B976" s="220"/>
      <c r="C976" s="287" t="s">
        <v>2358</v>
      </c>
      <c r="D976" s="222">
        <v>0</v>
      </c>
      <c r="E976" s="222">
        <v>0</v>
      </c>
      <c r="F976" s="222">
        <v>0</v>
      </c>
      <c r="G976" s="222">
        <v>0</v>
      </c>
      <c r="H976" s="222">
        <v>0</v>
      </c>
      <c r="I976" s="222">
        <v>0</v>
      </c>
      <c r="J976" s="498">
        <v>0</v>
      </c>
      <c r="K976" s="498">
        <v>0</v>
      </c>
      <c r="L976" s="223">
        <v>0</v>
      </c>
      <c r="M976" s="223">
        <v>0</v>
      </c>
      <c r="N976" s="223">
        <v>0</v>
      </c>
      <c r="O976" s="223">
        <v>0</v>
      </c>
      <c r="P976" s="223">
        <v>0</v>
      </c>
      <c r="Q976" s="223">
        <f t="shared" si="214"/>
        <v>0</v>
      </c>
      <c r="R976" s="351"/>
      <c r="S976" s="309"/>
      <c r="T976" s="309"/>
      <c r="U976" s="895"/>
      <c r="V976" s="16">
        <v>0</v>
      </c>
      <c r="W976" s="11">
        <v>0</v>
      </c>
      <c r="X976" s="17">
        <v>0</v>
      </c>
      <c r="Y976" s="16"/>
      <c r="Z976" s="11"/>
      <c r="AA976" s="17"/>
      <c r="AB976" s="16"/>
      <c r="AC976" s="11"/>
      <c r="AD976" s="17">
        <f t="shared" si="217"/>
        <v>0</v>
      </c>
      <c r="AE976" s="16"/>
      <c r="AF976" s="11"/>
      <c r="AG976" s="17"/>
      <c r="AH976" s="229">
        <f t="shared" si="216"/>
        <v>0</v>
      </c>
      <c r="AI976" s="527"/>
      <c r="AJ976" s="16">
        <f t="shared" si="218"/>
        <v>0</v>
      </c>
    </row>
    <row r="977" spans="1:36" ht="11.25" customHeight="1">
      <c r="A977" s="219">
        <v>18401013</v>
      </c>
      <c r="B977" s="220"/>
      <c r="C977" s="287" t="s">
        <v>1039</v>
      </c>
      <c r="D977" s="222">
        <v>0</v>
      </c>
      <c r="E977" s="222">
        <v>0</v>
      </c>
      <c r="F977" s="222">
        <v>0</v>
      </c>
      <c r="G977" s="222">
        <v>0</v>
      </c>
      <c r="H977" s="222">
        <v>0</v>
      </c>
      <c r="I977" s="222">
        <v>0</v>
      </c>
      <c r="J977" s="498">
        <v>0</v>
      </c>
      <c r="K977" s="498">
        <v>0</v>
      </c>
      <c r="L977" s="223">
        <v>0</v>
      </c>
      <c r="M977" s="223">
        <v>0</v>
      </c>
      <c r="N977" s="223">
        <v>0</v>
      </c>
      <c r="O977" s="223">
        <v>0</v>
      </c>
      <c r="P977" s="223">
        <v>0</v>
      </c>
      <c r="Q977" s="223">
        <f t="shared" si="214"/>
        <v>0</v>
      </c>
      <c r="R977" s="351"/>
      <c r="S977" s="309"/>
      <c r="T977" s="309"/>
      <c r="U977" s="895"/>
      <c r="V977" s="16">
        <v>0</v>
      </c>
      <c r="W977" s="11">
        <v>0</v>
      </c>
      <c r="X977" s="17">
        <v>0</v>
      </c>
      <c r="Y977" s="16"/>
      <c r="Z977" s="11"/>
      <c r="AA977" s="17"/>
      <c r="AB977" s="16"/>
      <c r="AC977" s="11"/>
      <c r="AD977" s="17">
        <f t="shared" si="217"/>
        <v>0</v>
      </c>
      <c r="AE977" s="16"/>
      <c r="AF977" s="11"/>
      <c r="AG977" s="17"/>
      <c r="AH977" s="229">
        <f t="shared" si="216"/>
        <v>0</v>
      </c>
      <c r="AI977" s="527"/>
      <c r="AJ977" s="16">
        <f t="shared" si="218"/>
        <v>0</v>
      </c>
    </row>
    <row r="978" spans="1:36" ht="11.25" customHeight="1">
      <c r="A978" s="219">
        <v>18401023</v>
      </c>
      <c r="B978" s="220"/>
      <c r="C978" s="287" t="s">
        <v>1681</v>
      </c>
      <c r="D978" s="222">
        <v>0</v>
      </c>
      <c r="E978" s="222">
        <v>0</v>
      </c>
      <c r="F978" s="222">
        <v>0</v>
      </c>
      <c r="G978" s="222">
        <v>0</v>
      </c>
      <c r="H978" s="222">
        <v>0</v>
      </c>
      <c r="I978" s="222">
        <v>0</v>
      </c>
      <c r="J978" s="498">
        <v>0</v>
      </c>
      <c r="K978" s="498">
        <v>0</v>
      </c>
      <c r="L978" s="223">
        <v>0</v>
      </c>
      <c r="M978" s="223">
        <v>0</v>
      </c>
      <c r="N978" s="223">
        <v>0</v>
      </c>
      <c r="O978" s="223">
        <v>0</v>
      </c>
      <c r="P978" s="223">
        <v>0</v>
      </c>
      <c r="Q978" s="223">
        <f t="shared" si="214"/>
        <v>0</v>
      </c>
      <c r="R978" s="351"/>
      <c r="S978" s="309"/>
      <c r="T978" s="309"/>
      <c r="U978" s="895"/>
      <c r="V978" s="16">
        <v>0</v>
      </c>
      <c r="W978" s="11">
        <v>0</v>
      </c>
      <c r="X978" s="17">
        <v>0</v>
      </c>
      <c r="Y978" s="16"/>
      <c r="Z978" s="11"/>
      <c r="AA978" s="17"/>
      <c r="AB978" s="16"/>
      <c r="AC978" s="11"/>
      <c r="AD978" s="17">
        <f t="shared" si="217"/>
        <v>0</v>
      </c>
      <c r="AE978" s="16"/>
      <c r="AF978" s="11"/>
      <c r="AG978" s="17"/>
      <c r="AH978" s="229">
        <f t="shared" si="216"/>
        <v>0</v>
      </c>
      <c r="AI978" s="527"/>
      <c r="AJ978" s="16">
        <f t="shared" si="218"/>
        <v>0</v>
      </c>
    </row>
    <row r="979" spans="1:36" ht="11.25" customHeight="1">
      <c r="A979" s="219">
        <v>18401033</v>
      </c>
      <c r="B979" s="220"/>
      <c r="C979" s="287" t="s">
        <v>49</v>
      </c>
      <c r="D979" s="222">
        <v>0</v>
      </c>
      <c r="E979" s="222">
        <v>0</v>
      </c>
      <c r="F979" s="222">
        <v>0</v>
      </c>
      <c r="G979" s="222">
        <v>0</v>
      </c>
      <c r="H979" s="222">
        <v>0</v>
      </c>
      <c r="I979" s="222">
        <v>0</v>
      </c>
      <c r="J979" s="498">
        <v>0</v>
      </c>
      <c r="K979" s="498">
        <v>0</v>
      </c>
      <c r="L979" s="223">
        <v>0</v>
      </c>
      <c r="M979" s="223">
        <v>0</v>
      </c>
      <c r="N979" s="223">
        <v>0</v>
      </c>
      <c r="O979" s="223">
        <v>0</v>
      </c>
      <c r="P979" s="223">
        <v>0</v>
      </c>
      <c r="Q979" s="223">
        <f t="shared" si="214"/>
        <v>0</v>
      </c>
      <c r="R979" s="351"/>
      <c r="S979" s="309"/>
      <c r="T979" s="309"/>
      <c r="U979" s="895"/>
      <c r="V979" s="16">
        <v>0</v>
      </c>
      <c r="W979" s="11">
        <v>0</v>
      </c>
      <c r="X979" s="17">
        <v>0</v>
      </c>
      <c r="Y979" s="16"/>
      <c r="Z979" s="11"/>
      <c r="AA979" s="17"/>
      <c r="AB979" s="16"/>
      <c r="AC979" s="11"/>
      <c r="AD979" s="17">
        <f t="shared" si="217"/>
        <v>0</v>
      </c>
      <c r="AE979" s="16"/>
      <c r="AF979" s="11"/>
      <c r="AG979" s="17"/>
      <c r="AH979" s="229">
        <f t="shared" si="216"/>
        <v>0</v>
      </c>
      <c r="AI979" s="527"/>
      <c r="AJ979" s="16">
        <f t="shared" si="218"/>
        <v>0</v>
      </c>
    </row>
    <row r="980" spans="1:36" ht="11.25" customHeight="1">
      <c r="A980" s="219">
        <v>18401043</v>
      </c>
      <c r="B980" s="220"/>
      <c r="C980" s="287" t="s">
        <v>969</v>
      </c>
      <c r="D980" s="222">
        <v>0</v>
      </c>
      <c r="E980" s="222">
        <v>0</v>
      </c>
      <c r="F980" s="222">
        <v>0</v>
      </c>
      <c r="G980" s="222">
        <v>0</v>
      </c>
      <c r="H980" s="222">
        <v>0</v>
      </c>
      <c r="I980" s="222">
        <v>0</v>
      </c>
      <c r="J980" s="498">
        <v>0</v>
      </c>
      <c r="K980" s="498">
        <v>0</v>
      </c>
      <c r="L980" s="223">
        <v>0</v>
      </c>
      <c r="M980" s="223">
        <v>0</v>
      </c>
      <c r="N980" s="223">
        <v>0</v>
      </c>
      <c r="O980" s="223">
        <v>0</v>
      </c>
      <c r="P980" s="223">
        <v>0</v>
      </c>
      <c r="Q980" s="223">
        <f t="shared" si="214"/>
        <v>0</v>
      </c>
      <c r="R980" s="351"/>
      <c r="S980" s="309"/>
      <c r="T980" s="309"/>
      <c r="U980" s="895"/>
      <c r="V980" s="16">
        <v>0</v>
      </c>
      <c r="W980" s="11">
        <v>0</v>
      </c>
      <c r="X980" s="17">
        <v>0</v>
      </c>
      <c r="Y980" s="16"/>
      <c r="Z980" s="11"/>
      <c r="AA980" s="17"/>
      <c r="AB980" s="16"/>
      <c r="AC980" s="11"/>
      <c r="AD980" s="17">
        <f>SUM(AB980:AC980)</f>
        <v>0</v>
      </c>
      <c r="AE980" s="16"/>
      <c r="AF980" s="11"/>
      <c r="AG980" s="17"/>
      <c r="AH980" s="229">
        <f t="shared" si="216"/>
        <v>0</v>
      </c>
      <c r="AI980" s="527"/>
      <c r="AJ980" s="16">
        <f t="shared" si="218"/>
        <v>0</v>
      </c>
    </row>
    <row r="981" spans="1:36" ht="11.25" customHeight="1">
      <c r="A981" s="219">
        <v>18401053</v>
      </c>
      <c r="B981" s="220"/>
      <c r="C981" s="287" t="s">
        <v>2033</v>
      </c>
      <c r="D981" s="222">
        <v>0</v>
      </c>
      <c r="E981" s="222">
        <v>0</v>
      </c>
      <c r="F981" s="222">
        <v>0</v>
      </c>
      <c r="G981" s="222">
        <v>0</v>
      </c>
      <c r="H981" s="222">
        <v>0</v>
      </c>
      <c r="I981" s="222">
        <v>0</v>
      </c>
      <c r="J981" s="498">
        <v>0</v>
      </c>
      <c r="K981" s="498">
        <v>0</v>
      </c>
      <c r="L981" s="223">
        <v>0</v>
      </c>
      <c r="M981" s="223">
        <v>0</v>
      </c>
      <c r="N981" s="223">
        <v>0</v>
      </c>
      <c r="O981" s="223">
        <v>0</v>
      </c>
      <c r="P981" s="223">
        <v>0</v>
      </c>
      <c r="Q981" s="223">
        <f t="shared" si="214"/>
        <v>0</v>
      </c>
      <c r="R981" s="351"/>
      <c r="S981" s="309"/>
      <c r="T981" s="309"/>
      <c r="U981" s="895"/>
      <c r="V981" s="16">
        <v>0</v>
      </c>
      <c r="W981" s="11">
        <v>0</v>
      </c>
      <c r="X981" s="17">
        <v>0</v>
      </c>
      <c r="Y981" s="16"/>
      <c r="Z981" s="11"/>
      <c r="AA981" s="17"/>
      <c r="AB981" s="16"/>
      <c r="AC981" s="11"/>
      <c r="AD981" s="17">
        <f>SUM(AB981:AC981)</f>
        <v>0</v>
      </c>
      <c r="AE981" s="16"/>
      <c r="AF981" s="11"/>
      <c r="AG981" s="17"/>
      <c r="AH981" s="229">
        <f t="shared" si="216"/>
        <v>0</v>
      </c>
      <c r="AI981" s="527"/>
      <c r="AJ981" s="16">
        <f t="shared" si="218"/>
        <v>0</v>
      </c>
    </row>
    <row r="982" spans="1:36" ht="11.25" customHeight="1">
      <c r="A982" s="219">
        <v>18401063</v>
      </c>
      <c r="B982" s="220"/>
      <c r="C982" s="287" t="s">
        <v>800</v>
      </c>
      <c r="D982" s="222">
        <v>0</v>
      </c>
      <c r="E982" s="222">
        <v>0</v>
      </c>
      <c r="F982" s="222">
        <v>0</v>
      </c>
      <c r="G982" s="222">
        <v>0</v>
      </c>
      <c r="H982" s="222">
        <v>0</v>
      </c>
      <c r="I982" s="222">
        <v>0</v>
      </c>
      <c r="J982" s="498">
        <v>0</v>
      </c>
      <c r="K982" s="498">
        <v>0</v>
      </c>
      <c r="L982" s="223">
        <v>0</v>
      </c>
      <c r="M982" s="223">
        <v>0</v>
      </c>
      <c r="N982" s="223">
        <v>0</v>
      </c>
      <c r="O982" s="223">
        <v>0</v>
      </c>
      <c r="P982" s="223">
        <v>0</v>
      </c>
      <c r="Q982" s="223">
        <f t="shared" si="214"/>
        <v>0</v>
      </c>
      <c r="R982" s="351"/>
      <c r="S982" s="309"/>
      <c r="T982" s="309"/>
      <c r="U982" s="895"/>
      <c r="V982" s="16">
        <v>0</v>
      </c>
      <c r="W982" s="11">
        <v>0</v>
      </c>
      <c r="X982" s="17">
        <v>0</v>
      </c>
      <c r="Y982" s="16"/>
      <c r="Z982" s="11"/>
      <c r="AA982" s="17"/>
      <c r="AB982" s="16"/>
      <c r="AC982" s="11"/>
      <c r="AD982" s="17">
        <f t="shared" si="217"/>
        <v>0</v>
      </c>
      <c r="AE982" s="16"/>
      <c r="AF982" s="11"/>
      <c r="AG982" s="17"/>
      <c r="AH982" s="229">
        <f t="shared" si="216"/>
        <v>0</v>
      </c>
      <c r="AI982" s="527"/>
      <c r="AJ982" s="16">
        <f t="shared" si="218"/>
        <v>0</v>
      </c>
    </row>
    <row r="983" spans="1:36" ht="11.25" customHeight="1">
      <c r="A983" s="219">
        <v>18401093</v>
      </c>
      <c r="B983" s="220"/>
      <c r="C983" s="287" t="s">
        <v>2359</v>
      </c>
      <c r="D983" s="222">
        <v>0</v>
      </c>
      <c r="E983" s="222">
        <v>0</v>
      </c>
      <c r="F983" s="222">
        <v>0</v>
      </c>
      <c r="G983" s="222">
        <v>0</v>
      </c>
      <c r="H983" s="222">
        <v>0</v>
      </c>
      <c r="I983" s="222">
        <v>0</v>
      </c>
      <c r="J983" s="498">
        <v>0</v>
      </c>
      <c r="K983" s="498">
        <v>0</v>
      </c>
      <c r="L983" s="223">
        <v>0</v>
      </c>
      <c r="M983" s="223">
        <v>0</v>
      </c>
      <c r="N983" s="223">
        <v>0</v>
      </c>
      <c r="O983" s="223">
        <v>0</v>
      </c>
      <c r="P983" s="223">
        <v>0</v>
      </c>
      <c r="Q983" s="223">
        <f t="shared" si="214"/>
        <v>0</v>
      </c>
      <c r="R983" s="351"/>
      <c r="S983" s="309"/>
      <c r="T983" s="309"/>
      <c r="U983" s="895"/>
      <c r="V983" s="16">
        <v>0</v>
      </c>
      <c r="W983" s="11">
        <v>0</v>
      </c>
      <c r="X983" s="17">
        <v>0</v>
      </c>
      <c r="Y983" s="16"/>
      <c r="Z983" s="11"/>
      <c r="AA983" s="17"/>
      <c r="AB983" s="16"/>
      <c r="AC983" s="11"/>
      <c r="AD983" s="17">
        <f t="shared" si="217"/>
        <v>0</v>
      </c>
      <c r="AE983" s="16"/>
      <c r="AF983" s="11"/>
      <c r="AG983" s="17"/>
      <c r="AH983" s="229">
        <f t="shared" si="216"/>
        <v>0</v>
      </c>
      <c r="AI983" s="527"/>
      <c r="AJ983" s="16">
        <f t="shared" si="218"/>
        <v>0</v>
      </c>
    </row>
    <row r="984" spans="1:36" ht="11.25" customHeight="1">
      <c r="A984" s="282">
        <v>18401103</v>
      </c>
      <c r="B984" s="283"/>
      <c r="C984" s="433" t="s">
        <v>2005</v>
      </c>
      <c r="D984" s="222">
        <v>0</v>
      </c>
      <c r="E984" s="222">
        <v>0</v>
      </c>
      <c r="F984" s="222">
        <v>0</v>
      </c>
      <c r="G984" s="222">
        <v>0</v>
      </c>
      <c r="H984" s="222">
        <v>0</v>
      </c>
      <c r="I984" s="222">
        <v>0</v>
      </c>
      <c r="J984" s="498">
        <v>0</v>
      </c>
      <c r="K984" s="498">
        <v>0</v>
      </c>
      <c r="L984" s="223">
        <v>0</v>
      </c>
      <c r="M984" s="223">
        <v>0</v>
      </c>
      <c r="N984" s="223">
        <v>0</v>
      </c>
      <c r="O984" s="223">
        <v>0</v>
      </c>
      <c r="P984" s="223">
        <v>0</v>
      </c>
      <c r="Q984" s="223">
        <f t="shared" si="214"/>
        <v>0</v>
      </c>
      <c r="R984" s="351"/>
      <c r="S984" s="309"/>
      <c r="T984" s="309"/>
      <c r="U984" s="895"/>
      <c r="V984" s="16">
        <v>0</v>
      </c>
      <c r="W984" s="11">
        <v>0</v>
      </c>
      <c r="X984" s="17">
        <v>0</v>
      </c>
      <c r="Y984" s="16"/>
      <c r="Z984" s="11"/>
      <c r="AA984" s="17"/>
      <c r="AB984" s="16"/>
      <c r="AC984" s="11"/>
      <c r="AD984" s="17">
        <f t="shared" ref="AD984:AD990" si="219">SUM(AB984:AC984)</f>
        <v>0</v>
      </c>
      <c r="AE984" s="16"/>
      <c r="AF984" s="11"/>
      <c r="AG984" s="17"/>
      <c r="AH984" s="229">
        <f t="shared" si="216"/>
        <v>0</v>
      </c>
      <c r="AI984" s="527"/>
      <c r="AJ984" s="16">
        <f t="shared" si="218"/>
        <v>0</v>
      </c>
    </row>
    <row r="985" spans="1:36" ht="11.25" customHeight="1">
      <c r="A985" s="282">
        <v>18401113</v>
      </c>
      <c r="B985" s="283"/>
      <c r="C985" s="433" t="s">
        <v>2015</v>
      </c>
      <c r="D985" s="222">
        <v>0</v>
      </c>
      <c r="E985" s="222">
        <v>0</v>
      </c>
      <c r="F985" s="222">
        <v>0</v>
      </c>
      <c r="G985" s="222">
        <v>0</v>
      </c>
      <c r="H985" s="222">
        <v>0</v>
      </c>
      <c r="I985" s="222">
        <v>0</v>
      </c>
      <c r="J985" s="498">
        <v>0</v>
      </c>
      <c r="K985" s="498">
        <v>0</v>
      </c>
      <c r="L985" s="223">
        <v>0</v>
      </c>
      <c r="M985" s="223">
        <v>0</v>
      </c>
      <c r="N985" s="223">
        <v>0</v>
      </c>
      <c r="O985" s="223">
        <v>0</v>
      </c>
      <c r="P985" s="223">
        <v>0</v>
      </c>
      <c r="Q985" s="223">
        <f t="shared" si="214"/>
        <v>0</v>
      </c>
      <c r="R985" s="351"/>
      <c r="S985" s="309"/>
      <c r="T985" s="309" t="s">
        <v>1254</v>
      </c>
      <c r="U985" s="895"/>
      <c r="V985" s="16">
        <v>0</v>
      </c>
      <c r="W985" s="11">
        <v>0</v>
      </c>
      <c r="X985" s="17">
        <v>0</v>
      </c>
      <c r="Y985" s="16"/>
      <c r="Z985" s="11"/>
      <c r="AA985" s="17"/>
      <c r="AB985" s="16"/>
      <c r="AC985" s="11"/>
      <c r="AD985" s="17">
        <f t="shared" si="219"/>
        <v>0</v>
      </c>
      <c r="AE985" s="16">
        <f>$Q985</f>
        <v>0</v>
      </c>
      <c r="AF985" s="11">
        <f>$Q985</f>
        <v>0</v>
      </c>
      <c r="AG985" s="17">
        <f>$Q985</f>
        <v>0</v>
      </c>
      <c r="AH985" s="225"/>
      <c r="AI985" s="527"/>
      <c r="AJ985" s="16">
        <f t="shared" si="218"/>
        <v>0</v>
      </c>
    </row>
    <row r="986" spans="1:36" ht="11.25" customHeight="1">
      <c r="A986" s="219">
        <v>18401123</v>
      </c>
      <c r="B986" s="220"/>
      <c r="C986" s="287" t="s">
        <v>2056</v>
      </c>
      <c r="D986" s="222">
        <v>0</v>
      </c>
      <c r="E986" s="222">
        <v>0</v>
      </c>
      <c r="F986" s="222">
        <v>0</v>
      </c>
      <c r="G986" s="222">
        <v>0</v>
      </c>
      <c r="H986" s="222">
        <v>0</v>
      </c>
      <c r="I986" s="222">
        <v>0</v>
      </c>
      <c r="J986" s="498">
        <v>0</v>
      </c>
      <c r="K986" s="498">
        <v>0</v>
      </c>
      <c r="L986" s="223">
        <v>0</v>
      </c>
      <c r="M986" s="223">
        <v>0</v>
      </c>
      <c r="N986" s="223">
        <v>0</v>
      </c>
      <c r="O986" s="223">
        <v>0</v>
      </c>
      <c r="P986" s="223">
        <v>0</v>
      </c>
      <c r="Q986" s="223">
        <f t="shared" si="214"/>
        <v>0</v>
      </c>
      <c r="R986" s="351"/>
      <c r="S986" s="309"/>
      <c r="T986" s="309"/>
      <c r="U986" s="895"/>
      <c r="V986" s="16">
        <v>0</v>
      </c>
      <c r="W986" s="11">
        <v>0</v>
      </c>
      <c r="X986" s="17">
        <v>0</v>
      </c>
      <c r="Y986" s="16"/>
      <c r="Z986" s="11"/>
      <c r="AA986" s="17"/>
      <c r="AB986" s="16"/>
      <c r="AC986" s="11"/>
      <c r="AD986" s="17">
        <f t="shared" si="219"/>
        <v>0</v>
      </c>
      <c r="AE986" s="16"/>
      <c r="AF986" s="11"/>
      <c r="AG986" s="17"/>
      <c r="AH986" s="229">
        <f>Q986</f>
        <v>0</v>
      </c>
      <c r="AI986" s="527"/>
      <c r="AJ986" s="16">
        <f t="shared" si="218"/>
        <v>0</v>
      </c>
    </row>
    <row r="987" spans="1:36" ht="11.25" customHeight="1">
      <c r="A987" s="219">
        <v>18401133</v>
      </c>
      <c r="B987" s="220"/>
      <c r="C987" s="287" t="s">
        <v>2203</v>
      </c>
      <c r="D987" s="222">
        <v>0</v>
      </c>
      <c r="E987" s="222">
        <v>0</v>
      </c>
      <c r="F987" s="222">
        <v>0</v>
      </c>
      <c r="G987" s="222">
        <v>0</v>
      </c>
      <c r="H987" s="222">
        <v>0</v>
      </c>
      <c r="I987" s="222">
        <v>0</v>
      </c>
      <c r="J987" s="498">
        <v>0</v>
      </c>
      <c r="K987" s="498">
        <v>0</v>
      </c>
      <c r="L987" s="223">
        <v>0</v>
      </c>
      <c r="M987" s="223">
        <v>0</v>
      </c>
      <c r="N987" s="223">
        <v>0</v>
      </c>
      <c r="O987" s="223">
        <v>0</v>
      </c>
      <c r="P987" s="223">
        <v>0</v>
      </c>
      <c r="Q987" s="223">
        <f t="shared" si="214"/>
        <v>0</v>
      </c>
      <c r="R987" s="351"/>
      <c r="S987" s="309"/>
      <c r="T987" s="309"/>
      <c r="U987" s="895"/>
      <c r="V987" s="16">
        <v>0</v>
      </c>
      <c r="W987" s="11">
        <v>0</v>
      </c>
      <c r="X987" s="17">
        <v>0</v>
      </c>
      <c r="Y987" s="16"/>
      <c r="Z987" s="11"/>
      <c r="AA987" s="17"/>
      <c r="AB987" s="16"/>
      <c r="AC987" s="11"/>
      <c r="AD987" s="17">
        <f t="shared" si="219"/>
        <v>0</v>
      </c>
      <c r="AE987" s="16"/>
      <c r="AF987" s="11"/>
      <c r="AG987" s="17"/>
      <c r="AH987" s="229">
        <f>Q987</f>
        <v>0</v>
      </c>
      <c r="AI987" s="527"/>
      <c r="AJ987" s="16">
        <f t="shared" si="218"/>
        <v>0</v>
      </c>
    </row>
    <row r="988" spans="1:36" ht="11.25" customHeight="1">
      <c r="A988" s="219">
        <v>18401143</v>
      </c>
      <c r="B988" s="220"/>
      <c r="C988" s="287" t="s">
        <v>2259</v>
      </c>
      <c r="D988" s="222">
        <v>0</v>
      </c>
      <c r="E988" s="222">
        <v>0</v>
      </c>
      <c r="F988" s="222">
        <v>0</v>
      </c>
      <c r="G988" s="222">
        <v>0</v>
      </c>
      <c r="H988" s="222">
        <v>0</v>
      </c>
      <c r="I988" s="222">
        <v>0</v>
      </c>
      <c r="J988" s="498">
        <v>0</v>
      </c>
      <c r="K988" s="498">
        <v>0</v>
      </c>
      <c r="L988" s="223">
        <v>0</v>
      </c>
      <c r="M988" s="223">
        <v>0</v>
      </c>
      <c r="N988" s="223">
        <v>0</v>
      </c>
      <c r="O988" s="223">
        <v>0</v>
      </c>
      <c r="P988" s="223">
        <v>0</v>
      </c>
      <c r="Q988" s="223">
        <f t="shared" si="214"/>
        <v>0</v>
      </c>
      <c r="R988" s="351"/>
      <c r="S988" s="309"/>
      <c r="T988" s="309"/>
      <c r="U988" s="895"/>
      <c r="V988" s="16">
        <v>0</v>
      </c>
      <c r="W988" s="11">
        <v>0</v>
      </c>
      <c r="X988" s="17">
        <v>0</v>
      </c>
      <c r="Y988" s="16"/>
      <c r="Z988" s="11"/>
      <c r="AA988" s="17"/>
      <c r="AB988" s="16"/>
      <c r="AC988" s="11"/>
      <c r="AD988" s="17">
        <f t="shared" si="219"/>
        <v>0</v>
      </c>
      <c r="AE988" s="16"/>
      <c r="AF988" s="11"/>
      <c r="AG988" s="17"/>
      <c r="AH988" s="229">
        <f>Q988</f>
        <v>0</v>
      </c>
      <c r="AI988" s="527"/>
      <c r="AJ988" s="16">
        <f t="shared" si="218"/>
        <v>0</v>
      </c>
    </row>
    <row r="989" spans="1:36" ht="11.25" customHeight="1">
      <c r="A989" s="319">
        <v>18401173</v>
      </c>
      <c r="B989" s="220"/>
      <c r="C989" s="287" t="s">
        <v>2835</v>
      </c>
      <c r="D989" s="222">
        <v>0</v>
      </c>
      <c r="E989" s="222">
        <v>0</v>
      </c>
      <c r="F989" s="222">
        <v>0</v>
      </c>
      <c r="G989" s="222">
        <v>0</v>
      </c>
      <c r="H989" s="222">
        <v>0</v>
      </c>
      <c r="I989" s="222">
        <v>0</v>
      </c>
      <c r="J989" s="498">
        <v>0</v>
      </c>
      <c r="K989" s="498">
        <v>0</v>
      </c>
      <c r="L989" s="223">
        <v>0</v>
      </c>
      <c r="M989" s="223">
        <v>0</v>
      </c>
      <c r="N989" s="223">
        <v>0</v>
      </c>
      <c r="O989" s="223">
        <v>0</v>
      </c>
      <c r="P989" s="223">
        <v>0</v>
      </c>
      <c r="Q989" s="223">
        <f t="shared" si="214"/>
        <v>0</v>
      </c>
      <c r="R989" s="351"/>
      <c r="S989" s="309"/>
      <c r="T989" s="309"/>
      <c r="U989" s="895"/>
      <c r="V989" s="16">
        <v>0</v>
      </c>
      <c r="W989" s="11">
        <v>0</v>
      </c>
      <c r="X989" s="17">
        <v>0</v>
      </c>
      <c r="Y989" s="16"/>
      <c r="Z989" s="11"/>
      <c r="AA989" s="17"/>
      <c r="AB989" s="16"/>
      <c r="AC989" s="11"/>
      <c r="AD989" s="17">
        <f t="shared" ref="AD989" si="220">SUM(AB989:AC989)</f>
        <v>0</v>
      </c>
      <c r="AE989" s="16"/>
      <c r="AF989" s="11"/>
      <c r="AG989" s="17"/>
      <c r="AH989" s="229">
        <f>Q989</f>
        <v>0</v>
      </c>
      <c r="AI989" s="527"/>
      <c r="AJ989" s="16">
        <f t="shared" si="218"/>
        <v>0</v>
      </c>
    </row>
    <row r="990" spans="1:36" ht="11.25" customHeight="1">
      <c r="A990" s="282">
        <v>18405025</v>
      </c>
      <c r="B990" s="283"/>
      <c r="C990" s="433" t="s">
        <v>2332</v>
      </c>
      <c r="D990" s="222">
        <v>0</v>
      </c>
      <c r="E990" s="222">
        <v>0</v>
      </c>
      <c r="F990" s="222">
        <v>0</v>
      </c>
      <c r="G990" s="222">
        <v>0</v>
      </c>
      <c r="H990" s="222">
        <v>0</v>
      </c>
      <c r="I990" s="222">
        <v>0</v>
      </c>
      <c r="J990" s="498">
        <v>0</v>
      </c>
      <c r="K990" s="498">
        <v>0</v>
      </c>
      <c r="L990" s="223">
        <v>0</v>
      </c>
      <c r="M990" s="223">
        <v>0</v>
      </c>
      <c r="N990" s="223">
        <v>0</v>
      </c>
      <c r="O990" s="223">
        <v>0</v>
      </c>
      <c r="P990" s="223">
        <v>0</v>
      </c>
      <c r="Q990" s="223">
        <f t="shared" si="214"/>
        <v>0</v>
      </c>
      <c r="R990" s="351"/>
      <c r="S990" s="309"/>
      <c r="T990" s="309"/>
      <c r="U990" s="895"/>
      <c r="V990" s="16">
        <v>0</v>
      </c>
      <c r="W990" s="11">
        <v>0</v>
      </c>
      <c r="X990" s="17">
        <v>0</v>
      </c>
      <c r="Y990" s="16"/>
      <c r="Z990" s="11"/>
      <c r="AA990" s="17"/>
      <c r="AB990" s="16"/>
      <c r="AC990" s="11"/>
      <c r="AD990" s="17">
        <f t="shared" si="219"/>
        <v>0</v>
      </c>
      <c r="AE990" s="16"/>
      <c r="AF990" s="11"/>
      <c r="AG990" s="17"/>
      <c r="AH990" s="229">
        <f>Q990</f>
        <v>0</v>
      </c>
      <c r="AI990" s="527"/>
      <c r="AJ990" s="16">
        <f t="shared" si="218"/>
        <v>0</v>
      </c>
    </row>
    <row r="991" spans="1:36" ht="11.25" customHeight="1">
      <c r="A991" s="219">
        <v>18500003</v>
      </c>
      <c r="B991" s="220"/>
      <c r="C991" s="287" t="s">
        <v>704</v>
      </c>
      <c r="D991" s="222">
        <v>-23870.04</v>
      </c>
      <c r="E991" s="222">
        <v>-34723.68</v>
      </c>
      <c r="F991" s="222">
        <v>-35350.68</v>
      </c>
      <c r="G991" s="222">
        <v>0</v>
      </c>
      <c r="H991" s="222">
        <v>47272.29</v>
      </c>
      <c r="I991" s="222">
        <v>55514.66</v>
      </c>
      <c r="J991" s="498">
        <v>78711.399999999994</v>
      </c>
      <c r="K991" s="498">
        <v>97190.9</v>
      </c>
      <c r="L991" s="223">
        <v>89283.6</v>
      </c>
      <c r="M991" s="223">
        <v>94693.23</v>
      </c>
      <c r="N991" s="223">
        <v>101738.17</v>
      </c>
      <c r="O991" s="223">
        <v>140217.92000000001</v>
      </c>
      <c r="P991" s="223">
        <v>153438.88</v>
      </c>
      <c r="Q991" s="223">
        <f t="shared" si="214"/>
        <v>58277.685833333329</v>
      </c>
      <c r="R991" s="351"/>
      <c r="S991" s="309"/>
      <c r="T991" s="309" t="s">
        <v>1808</v>
      </c>
      <c r="U991" s="895"/>
      <c r="V991" s="16">
        <v>0</v>
      </c>
      <c r="W991" s="11">
        <v>0</v>
      </c>
      <c r="X991" s="17">
        <v>0</v>
      </c>
      <c r="Y991" s="16"/>
      <c r="Z991" s="11"/>
      <c r="AA991" s="17"/>
      <c r="AB991" s="16"/>
      <c r="AC991" s="11"/>
      <c r="AD991" s="17">
        <f t="shared" si="217"/>
        <v>0</v>
      </c>
      <c r="AE991" s="16">
        <f>$Q991</f>
        <v>58277.685833333329</v>
      </c>
      <c r="AF991" s="11">
        <f>$Q991</f>
        <v>58277.685833333329</v>
      </c>
      <c r="AG991" s="17">
        <f>$Q991</f>
        <v>58277.685833333329</v>
      </c>
      <c r="AH991" s="225"/>
      <c r="AI991" s="527"/>
      <c r="AJ991" s="16">
        <f t="shared" si="218"/>
        <v>0</v>
      </c>
    </row>
    <row r="992" spans="1:36" ht="11.25" customHeight="1">
      <c r="A992" s="219">
        <v>18405103</v>
      </c>
      <c r="B992" s="220"/>
      <c r="C992" s="287" t="s">
        <v>2786</v>
      </c>
      <c r="D992" s="222">
        <v>0</v>
      </c>
      <c r="E992" s="222">
        <v>0</v>
      </c>
      <c r="F992" s="222">
        <v>0</v>
      </c>
      <c r="G992" s="222">
        <v>0</v>
      </c>
      <c r="H992" s="222">
        <v>0</v>
      </c>
      <c r="I992" s="222">
        <v>0</v>
      </c>
      <c r="J992" s="498">
        <v>0</v>
      </c>
      <c r="K992" s="498">
        <v>0</v>
      </c>
      <c r="L992" s="223">
        <v>0</v>
      </c>
      <c r="M992" s="223">
        <v>0</v>
      </c>
      <c r="N992" s="223">
        <v>0</v>
      </c>
      <c r="O992" s="223">
        <v>0</v>
      </c>
      <c r="P992" s="223">
        <v>0</v>
      </c>
      <c r="Q992" s="223">
        <f t="shared" si="214"/>
        <v>0</v>
      </c>
      <c r="R992" s="351"/>
      <c r="S992" s="426"/>
      <c r="T992" s="426"/>
      <c r="U992" s="895"/>
      <c r="V992" s="16">
        <v>0</v>
      </c>
      <c r="W992" s="11">
        <v>0</v>
      </c>
      <c r="X992" s="17">
        <v>0</v>
      </c>
      <c r="Y992" s="16"/>
      <c r="Z992" s="11"/>
      <c r="AA992" s="17"/>
      <c r="AB992" s="16"/>
      <c r="AC992" s="11"/>
      <c r="AD992" s="17">
        <f t="shared" si="217"/>
        <v>0</v>
      </c>
      <c r="AE992" s="16"/>
      <c r="AF992" s="11"/>
      <c r="AG992" s="17"/>
      <c r="AH992" s="229">
        <f t="shared" ref="AH992:AH999" si="221">Q992</f>
        <v>0</v>
      </c>
      <c r="AI992" s="527"/>
      <c r="AJ992" s="16">
        <f t="shared" si="218"/>
        <v>0</v>
      </c>
    </row>
    <row r="993" spans="1:36" ht="11.25" customHeight="1">
      <c r="A993" s="219">
        <v>18405113</v>
      </c>
      <c r="B993" s="220"/>
      <c r="C993" s="287" t="s">
        <v>2790</v>
      </c>
      <c r="D993" s="222">
        <v>0</v>
      </c>
      <c r="E993" s="222">
        <v>0</v>
      </c>
      <c r="F993" s="222">
        <v>0</v>
      </c>
      <c r="G993" s="222">
        <v>0</v>
      </c>
      <c r="H993" s="222">
        <v>0</v>
      </c>
      <c r="I993" s="222">
        <v>0</v>
      </c>
      <c r="J993" s="498">
        <v>0</v>
      </c>
      <c r="K993" s="498">
        <v>0</v>
      </c>
      <c r="L993" s="223">
        <v>0</v>
      </c>
      <c r="M993" s="223">
        <v>0</v>
      </c>
      <c r="N993" s="223">
        <v>0</v>
      </c>
      <c r="O993" s="223">
        <v>0</v>
      </c>
      <c r="P993" s="223">
        <v>0</v>
      </c>
      <c r="Q993" s="223">
        <f t="shared" si="214"/>
        <v>0</v>
      </c>
      <c r="R993" s="351"/>
      <c r="S993" s="426"/>
      <c r="T993" s="426"/>
      <c r="U993" s="895"/>
      <c r="V993" s="16">
        <v>0</v>
      </c>
      <c r="W993" s="11">
        <v>0</v>
      </c>
      <c r="X993" s="17">
        <v>0</v>
      </c>
      <c r="Y993" s="16"/>
      <c r="Z993" s="11"/>
      <c r="AA993" s="17"/>
      <c r="AB993" s="16"/>
      <c r="AC993" s="11"/>
      <c r="AD993" s="17">
        <f t="shared" si="217"/>
        <v>0</v>
      </c>
      <c r="AE993" s="16"/>
      <c r="AF993" s="11"/>
      <c r="AG993" s="17"/>
      <c r="AH993" s="229">
        <f t="shared" si="221"/>
        <v>0</v>
      </c>
      <c r="AI993" s="527"/>
      <c r="AJ993" s="16">
        <f t="shared" si="218"/>
        <v>0</v>
      </c>
    </row>
    <row r="994" spans="1:36" ht="11.25" customHeight="1">
      <c r="A994" s="219">
        <v>18405153</v>
      </c>
      <c r="B994" s="220"/>
      <c r="C994" s="287" t="s">
        <v>2787</v>
      </c>
      <c r="D994" s="222">
        <v>0</v>
      </c>
      <c r="E994" s="222">
        <v>0</v>
      </c>
      <c r="F994" s="222">
        <v>0</v>
      </c>
      <c r="G994" s="222">
        <v>0</v>
      </c>
      <c r="H994" s="222">
        <v>0</v>
      </c>
      <c r="I994" s="222">
        <v>0</v>
      </c>
      <c r="J994" s="498">
        <v>0</v>
      </c>
      <c r="K994" s="498">
        <v>0</v>
      </c>
      <c r="L994" s="223">
        <v>0</v>
      </c>
      <c r="M994" s="223">
        <v>0</v>
      </c>
      <c r="N994" s="223">
        <v>0</v>
      </c>
      <c r="O994" s="223">
        <v>0</v>
      </c>
      <c r="P994" s="223">
        <v>0</v>
      </c>
      <c r="Q994" s="223">
        <f t="shared" si="214"/>
        <v>0</v>
      </c>
      <c r="R994" s="351"/>
      <c r="S994" s="426"/>
      <c r="T994" s="426"/>
      <c r="U994" s="895"/>
      <c r="V994" s="16">
        <v>0</v>
      </c>
      <c r="W994" s="11">
        <v>0</v>
      </c>
      <c r="X994" s="17">
        <v>0</v>
      </c>
      <c r="Y994" s="16"/>
      <c r="Z994" s="11"/>
      <c r="AA994" s="17"/>
      <c r="AB994" s="16"/>
      <c r="AC994" s="11"/>
      <c r="AD994" s="17">
        <f t="shared" si="217"/>
        <v>0</v>
      </c>
      <c r="AE994" s="16"/>
      <c r="AF994" s="11"/>
      <c r="AG994" s="17"/>
      <c r="AH994" s="229">
        <f t="shared" si="221"/>
        <v>0</v>
      </c>
      <c r="AI994" s="527"/>
      <c r="AJ994" s="16">
        <f t="shared" si="218"/>
        <v>0</v>
      </c>
    </row>
    <row r="995" spans="1:36" ht="11.25" customHeight="1">
      <c r="A995" s="219">
        <v>18405163</v>
      </c>
      <c r="B995" s="220"/>
      <c r="C995" s="287" t="s">
        <v>2788</v>
      </c>
      <c r="D995" s="222">
        <v>0</v>
      </c>
      <c r="E995" s="222">
        <v>0</v>
      </c>
      <c r="F995" s="222">
        <v>0</v>
      </c>
      <c r="G995" s="222">
        <v>0</v>
      </c>
      <c r="H995" s="222">
        <v>0</v>
      </c>
      <c r="I995" s="222">
        <v>0</v>
      </c>
      <c r="J995" s="498">
        <v>0</v>
      </c>
      <c r="K995" s="498">
        <v>0</v>
      </c>
      <c r="L995" s="223">
        <v>0</v>
      </c>
      <c r="M995" s="223">
        <v>0</v>
      </c>
      <c r="N995" s="223">
        <v>0</v>
      </c>
      <c r="O995" s="223">
        <v>0</v>
      </c>
      <c r="P995" s="223">
        <v>0</v>
      </c>
      <c r="Q995" s="223">
        <f t="shared" si="214"/>
        <v>0</v>
      </c>
      <c r="R995" s="351"/>
      <c r="S995" s="426"/>
      <c r="T995" s="426"/>
      <c r="U995" s="895"/>
      <c r="V995" s="16">
        <v>0</v>
      </c>
      <c r="W995" s="11">
        <v>0</v>
      </c>
      <c r="X995" s="17">
        <v>0</v>
      </c>
      <c r="Y995" s="16"/>
      <c r="Z995" s="11"/>
      <c r="AA995" s="17"/>
      <c r="AB995" s="16"/>
      <c r="AC995" s="11"/>
      <c r="AD995" s="17">
        <f t="shared" si="217"/>
        <v>0</v>
      </c>
      <c r="AE995" s="16"/>
      <c r="AF995" s="11"/>
      <c r="AG995" s="17"/>
      <c r="AH995" s="229">
        <f t="shared" si="221"/>
        <v>0</v>
      </c>
      <c r="AI995" s="527"/>
      <c r="AJ995" s="16">
        <f t="shared" si="218"/>
        <v>0</v>
      </c>
    </row>
    <row r="996" spans="1:36" ht="11.25" customHeight="1">
      <c r="A996" s="219">
        <v>18405173</v>
      </c>
      <c r="B996" s="220"/>
      <c r="C996" s="287" t="s">
        <v>3022</v>
      </c>
      <c r="D996" s="222">
        <v>0</v>
      </c>
      <c r="E996" s="222">
        <v>0</v>
      </c>
      <c r="F996" s="222">
        <v>0</v>
      </c>
      <c r="G996" s="222">
        <v>0</v>
      </c>
      <c r="H996" s="222">
        <v>0</v>
      </c>
      <c r="I996" s="222">
        <v>0</v>
      </c>
      <c r="J996" s="498">
        <v>0</v>
      </c>
      <c r="K996" s="498">
        <v>0</v>
      </c>
      <c r="L996" s="223">
        <v>0</v>
      </c>
      <c r="M996" s="223">
        <v>0</v>
      </c>
      <c r="N996" s="223">
        <v>0</v>
      </c>
      <c r="O996" s="223">
        <v>0</v>
      </c>
      <c r="P996" s="223">
        <v>0</v>
      </c>
      <c r="Q996" s="223">
        <f t="shared" si="214"/>
        <v>0</v>
      </c>
      <c r="R996" s="351"/>
      <c r="S996" s="426"/>
      <c r="T996" s="426"/>
      <c r="U996" s="895"/>
      <c r="V996" s="16">
        <v>0</v>
      </c>
      <c r="W996" s="11">
        <v>0</v>
      </c>
      <c r="X996" s="17">
        <v>0</v>
      </c>
      <c r="Y996" s="16"/>
      <c r="Z996" s="11"/>
      <c r="AA996" s="17"/>
      <c r="AB996" s="16"/>
      <c r="AC996" s="11"/>
      <c r="AD996" s="17">
        <f t="shared" ref="AD996" si="222">SUM(AB996:AC996)</f>
        <v>0</v>
      </c>
      <c r="AE996" s="16"/>
      <c r="AF996" s="11"/>
      <c r="AG996" s="17"/>
      <c r="AH996" s="229">
        <f t="shared" si="221"/>
        <v>0</v>
      </c>
      <c r="AI996" s="527"/>
      <c r="AJ996" s="16">
        <f t="shared" si="218"/>
        <v>0</v>
      </c>
    </row>
    <row r="997" spans="1:36" ht="11.25" customHeight="1">
      <c r="A997" s="219">
        <v>18405183</v>
      </c>
      <c r="B997" s="220"/>
      <c r="C997" s="287" t="s">
        <v>2820</v>
      </c>
      <c r="D997" s="222">
        <v>0</v>
      </c>
      <c r="E997" s="222">
        <v>0</v>
      </c>
      <c r="F997" s="222">
        <v>0</v>
      </c>
      <c r="G997" s="222">
        <v>0</v>
      </c>
      <c r="H997" s="222">
        <v>0</v>
      </c>
      <c r="I997" s="222">
        <v>0</v>
      </c>
      <c r="J997" s="498">
        <v>0</v>
      </c>
      <c r="K997" s="498">
        <v>0</v>
      </c>
      <c r="L997" s="223">
        <v>0</v>
      </c>
      <c r="M997" s="223">
        <v>0</v>
      </c>
      <c r="N997" s="223">
        <v>0</v>
      </c>
      <c r="O997" s="223">
        <v>0</v>
      </c>
      <c r="P997" s="223">
        <v>0</v>
      </c>
      <c r="Q997" s="223">
        <f t="shared" si="214"/>
        <v>0</v>
      </c>
      <c r="R997" s="351"/>
      <c r="S997" s="426"/>
      <c r="T997" s="426"/>
      <c r="U997" s="895"/>
      <c r="V997" s="16">
        <v>0</v>
      </c>
      <c r="W997" s="11">
        <v>0</v>
      </c>
      <c r="X997" s="17">
        <v>0</v>
      </c>
      <c r="Y997" s="16"/>
      <c r="Z997" s="11"/>
      <c r="AA997" s="17"/>
      <c r="AB997" s="16"/>
      <c r="AC997" s="11"/>
      <c r="AD997" s="17">
        <f t="shared" ref="AD997" si="223">SUM(AB997:AC997)</f>
        <v>0</v>
      </c>
      <c r="AE997" s="16"/>
      <c r="AF997" s="11"/>
      <c r="AG997" s="17"/>
      <c r="AH997" s="229">
        <f t="shared" si="221"/>
        <v>0</v>
      </c>
      <c r="AI997" s="527"/>
      <c r="AJ997" s="16">
        <f t="shared" si="218"/>
        <v>0</v>
      </c>
    </row>
    <row r="998" spans="1:36" ht="11.25" customHeight="1">
      <c r="A998" s="219">
        <v>18405193</v>
      </c>
      <c r="B998" s="220"/>
      <c r="C998" s="287" t="s">
        <v>2940</v>
      </c>
      <c r="D998" s="222">
        <v>0</v>
      </c>
      <c r="E998" s="222">
        <v>0</v>
      </c>
      <c r="F998" s="222">
        <v>0</v>
      </c>
      <c r="G998" s="222">
        <v>0</v>
      </c>
      <c r="H998" s="222">
        <v>0</v>
      </c>
      <c r="I998" s="222">
        <v>0</v>
      </c>
      <c r="J998" s="498">
        <v>0</v>
      </c>
      <c r="K998" s="498">
        <v>0</v>
      </c>
      <c r="L998" s="223">
        <v>0</v>
      </c>
      <c r="M998" s="223">
        <v>0</v>
      </c>
      <c r="N998" s="223">
        <v>0</v>
      </c>
      <c r="O998" s="223">
        <v>0</v>
      </c>
      <c r="P998" s="223">
        <v>0</v>
      </c>
      <c r="Q998" s="223">
        <f t="shared" si="214"/>
        <v>0</v>
      </c>
      <c r="R998" s="351"/>
      <c r="S998" s="426"/>
      <c r="T998" s="426"/>
      <c r="U998" s="895"/>
      <c r="V998" s="16">
        <v>0</v>
      </c>
      <c r="W998" s="11">
        <v>0</v>
      </c>
      <c r="X998" s="17">
        <v>0</v>
      </c>
      <c r="Y998" s="16"/>
      <c r="Z998" s="11"/>
      <c r="AA998" s="17"/>
      <c r="AB998" s="16"/>
      <c r="AC998" s="11"/>
      <c r="AD998" s="17">
        <f t="shared" ref="AD998" si="224">SUM(AB998:AC998)</f>
        <v>0</v>
      </c>
      <c r="AE998" s="16"/>
      <c r="AF998" s="11"/>
      <c r="AG998" s="17"/>
      <c r="AH998" s="229">
        <f t="shared" si="221"/>
        <v>0</v>
      </c>
      <c r="AI998" s="527"/>
      <c r="AJ998" s="16">
        <f t="shared" si="218"/>
        <v>0</v>
      </c>
    </row>
    <row r="999" spans="1:36" ht="11.25" customHeight="1">
      <c r="A999" s="219">
        <v>18405203</v>
      </c>
      <c r="B999" s="220"/>
      <c r="C999" s="287" t="s">
        <v>2806</v>
      </c>
      <c r="D999" s="222">
        <v>0</v>
      </c>
      <c r="E999" s="222">
        <v>0</v>
      </c>
      <c r="F999" s="222">
        <v>0</v>
      </c>
      <c r="G999" s="222">
        <v>0</v>
      </c>
      <c r="H999" s="222">
        <v>0</v>
      </c>
      <c r="I999" s="222">
        <v>0</v>
      </c>
      <c r="J999" s="498">
        <v>0</v>
      </c>
      <c r="K999" s="498">
        <v>0</v>
      </c>
      <c r="L999" s="223">
        <v>0</v>
      </c>
      <c r="M999" s="223">
        <v>0</v>
      </c>
      <c r="N999" s="223">
        <v>0</v>
      </c>
      <c r="O999" s="223">
        <v>0</v>
      </c>
      <c r="P999" s="223">
        <v>0</v>
      </c>
      <c r="Q999" s="223">
        <f t="shared" si="214"/>
        <v>0</v>
      </c>
      <c r="R999" s="351"/>
      <c r="S999" s="426"/>
      <c r="T999" s="426"/>
      <c r="U999" s="895"/>
      <c r="V999" s="16">
        <v>0</v>
      </c>
      <c r="W999" s="11">
        <v>0</v>
      </c>
      <c r="X999" s="17">
        <v>0</v>
      </c>
      <c r="Y999" s="16"/>
      <c r="Z999" s="11"/>
      <c r="AA999" s="17"/>
      <c r="AB999" s="16"/>
      <c r="AC999" s="11"/>
      <c r="AD999" s="17">
        <f t="shared" ref="AD999:AD1000" si="225">SUM(AB999:AC999)</f>
        <v>0</v>
      </c>
      <c r="AE999" s="16"/>
      <c r="AF999" s="11"/>
      <c r="AG999" s="17"/>
      <c r="AH999" s="229">
        <f t="shared" si="221"/>
        <v>0</v>
      </c>
      <c r="AI999" s="527"/>
      <c r="AJ999" s="16">
        <f t="shared" si="218"/>
        <v>0</v>
      </c>
    </row>
    <row r="1000" spans="1:36" ht="11.25" customHeight="1">
      <c r="A1000" s="219">
        <v>18600001</v>
      </c>
      <c r="B1000" s="220"/>
      <c r="C1000" s="287" t="s">
        <v>2799</v>
      </c>
      <c r="D1000" s="222">
        <v>0</v>
      </c>
      <c r="E1000" s="222">
        <v>0</v>
      </c>
      <c r="F1000" s="222">
        <v>0</v>
      </c>
      <c r="G1000" s="222">
        <v>0</v>
      </c>
      <c r="H1000" s="222">
        <v>0</v>
      </c>
      <c r="I1000" s="222">
        <v>0</v>
      </c>
      <c r="J1000" s="498">
        <v>0</v>
      </c>
      <c r="K1000" s="498">
        <v>0</v>
      </c>
      <c r="L1000" s="223">
        <v>0</v>
      </c>
      <c r="M1000" s="223">
        <v>0</v>
      </c>
      <c r="N1000" s="223">
        <v>0</v>
      </c>
      <c r="O1000" s="223">
        <v>0</v>
      </c>
      <c r="P1000" s="223">
        <v>0</v>
      </c>
      <c r="Q1000" s="223">
        <f t="shared" si="214"/>
        <v>0</v>
      </c>
      <c r="R1000" s="351" t="s">
        <v>250</v>
      </c>
      <c r="S1000" s="426"/>
      <c r="T1000" s="426" t="s">
        <v>877</v>
      </c>
      <c r="U1000" s="896"/>
      <c r="V1000" s="16">
        <v>0</v>
      </c>
      <c r="W1000" s="11">
        <v>0</v>
      </c>
      <c r="X1000" s="17">
        <v>0</v>
      </c>
      <c r="Y1000" s="16">
        <f>Q1000</f>
        <v>0</v>
      </c>
      <c r="Z1000" s="11"/>
      <c r="AA1000" s="17">
        <f>Q1000</f>
        <v>0</v>
      </c>
      <c r="AB1000" s="16"/>
      <c r="AC1000" s="11">
        <v>0</v>
      </c>
      <c r="AD1000" s="17">
        <f t="shared" si="225"/>
        <v>0</v>
      </c>
      <c r="AE1000" s="16">
        <v>0</v>
      </c>
      <c r="AF1000" s="11">
        <v>0</v>
      </c>
      <c r="AG1000" s="17">
        <v>0</v>
      </c>
      <c r="AH1000" s="225"/>
      <c r="AI1000" s="527"/>
      <c r="AJ1000" s="16">
        <f t="shared" si="218"/>
        <v>0</v>
      </c>
    </row>
    <row r="1001" spans="1:36" ht="11.25" customHeight="1">
      <c r="A1001" s="219">
        <v>18600003</v>
      </c>
      <c r="B1001" s="220"/>
      <c r="C1001" s="287" t="s">
        <v>561</v>
      </c>
      <c r="D1001" s="222">
        <v>0</v>
      </c>
      <c r="E1001" s="222">
        <v>0</v>
      </c>
      <c r="F1001" s="222">
        <v>0</v>
      </c>
      <c r="G1001" s="222">
        <v>0</v>
      </c>
      <c r="H1001" s="222">
        <v>0</v>
      </c>
      <c r="I1001" s="222">
        <v>0</v>
      </c>
      <c r="J1001" s="498">
        <v>0</v>
      </c>
      <c r="K1001" s="498">
        <v>0</v>
      </c>
      <c r="L1001" s="223">
        <v>0</v>
      </c>
      <c r="M1001" s="223">
        <v>0</v>
      </c>
      <c r="N1001" s="223">
        <v>0</v>
      </c>
      <c r="O1001" s="223">
        <v>0</v>
      </c>
      <c r="P1001" s="223">
        <v>0</v>
      </c>
      <c r="Q1001" s="223">
        <f t="shared" si="214"/>
        <v>0</v>
      </c>
      <c r="R1001" s="351"/>
      <c r="S1001" s="426"/>
      <c r="T1001" s="426">
        <v>11</v>
      </c>
      <c r="U1001" s="895"/>
      <c r="V1001" s="16">
        <f>Q1001</f>
        <v>0</v>
      </c>
      <c r="W1001" s="11">
        <f>Q1001</f>
        <v>0</v>
      </c>
      <c r="X1001" s="17">
        <f>Q1001</f>
        <v>0</v>
      </c>
      <c r="Y1001" s="16"/>
      <c r="Z1001" s="11"/>
      <c r="AA1001" s="17"/>
      <c r="AB1001" s="16"/>
      <c r="AC1001" s="11"/>
      <c r="AD1001" s="17">
        <f t="shared" si="217"/>
        <v>0</v>
      </c>
      <c r="AE1001" s="16"/>
      <c r="AF1001" s="11"/>
      <c r="AG1001" s="17"/>
      <c r="AH1001" s="225"/>
      <c r="AI1001" s="527"/>
      <c r="AJ1001" s="16">
        <f t="shared" si="218"/>
        <v>0</v>
      </c>
    </row>
    <row r="1002" spans="1:36" ht="11.25" customHeight="1">
      <c r="A1002" s="219">
        <v>18600011</v>
      </c>
      <c r="B1002" s="220"/>
      <c r="C1002" s="287" t="s">
        <v>705</v>
      </c>
      <c r="D1002" s="222">
        <v>0</v>
      </c>
      <c r="E1002" s="222">
        <v>0</v>
      </c>
      <c r="F1002" s="222">
        <v>0</v>
      </c>
      <c r="G1002" s="222">
        <v>0</v>
      </c>
      <c r="H1002" s="222">
        <v>0</v>
      </c>
      <c r="I1002" s="222">
        <v>0</v>
      </c>
      <c r="J1002" s="498">
        <v>0</v>
      </c>
      <c r="K1002" s="498">
        <v>0</v>
      </c>
      <c r="L1002" s="223">
        <v>0</v>
      </c>
      <c r="M1002" s="223">
        <v>0</v>
      </c>
      <c r="N1002" s="223">
        <v>0</v>
      </c>
      <c r="O1002" s="223">
        <v>4068.92</v>
      </c>
      <c r="P1002" s="223">
        <v>1664.54</v>
      </c>
      <c r="Q1002" s="223">
        <f t="shared" si="214"/>
        <v>408.43250000000006</v>
      </c>
      <c r="R1002" s="351"/>
      <c r="S1002" s="309"/>
      <c r="T1002" s="309" t="s">
        <v>1808</v>
      </c>
      <c r="U1002" s="895"/>
      <c r="V1002" s="16">
        <v>0</v>
      </c>
      <c r="W1002" s="11">
        <v>0</v>
      </c>
      <c r="X1002" s="17">
        <v>0</v>
      </c>
      <c r="Y1002" s="16"/>
      <c r="Z1002" s="11"/>
      <c r="AA1002" s="17"/>
      <c r="AB1002" s="16"/>
      <c r="AC1002" s="11"/>
      <c r="AD1002" s="17">
        <f t="shared" si="217"/>
        <v>0</v>
      </c>
      <c r="AE1002" s="16">
        <f t="shared" ref="AE1002:AG1005" si="226">$Q1002</f>
        <v>408.43250000000006</v>
      </c>
      <c r="AF1002" s="11">
        <f t="shared" si="226"/>
        <v>408.43250000000006</v>
      </c>
      <c r="AG1002" s="17">
        <f t="shared" si="226"/>
        <v>408.43250000000006</v>
      </c>
      <c r="AH1002" s="225"/>
      <c r="AI1002" s="527"/>
      <c r="AJ1002" s="16">
        <f t="shared" si="218"/>
        <v>0</v>
      </c>
    </row>
    <row r="1003" spans="1:36" ht="11.25" customHeight="1">
      <c r="A1003" s="219">
        <v>18600013</v>
      </c>
      <c r="B1003" s="220"/>
      <c r="C1003" s="287" t="s">
        <v>1351</v>
      </c>
      <c r="D1003" s="222">
        <v>786498.22</v>
      </c>
      <c r="E1003" s="222">
        <v>524494.92000000004</v>
      </c>
      <c r="F1003" s="222">
        <v>436214.36</v>
      </c>
      <c r="G1003" s="222">
        <v>0</v>
      </c>
      <c r="H1003" s="222">
        <v>-246980.37</v>
      </c>
      <c r="I1003" s="222">
        <v>111034.46</v>
      </c>
      <c r="J1003" s="498">
        <v>675693.15</v>
      </c>
      <c r="K1003" s="498">
        <v>851166.01</v>
      </c>
      <c r="L1003" s="223">
        <v>1223199.42</v>
      </c>
      <c r="M1003" s="223">
        <v>2247870.5699999998</v>
      </c>
      <c r="N1003" s="223">
        <v>2469788.42</v>
      </c>
      <c r="O1003" s="223">
        <v>2675180.96</v>
      </c>
      <c r="P1003" s="223">
        <v>3187366.44</v>
      </c>
      <c r="Q1003" s="223">
        <f t="shared" si="214"/>
        <v>1079549.5191666665</v>
      </c>
      <c r="R1003" s="351"/>
      <c r="S1003" s="309"/>
      <c r="T1003" s="309" t="s">
        <v>1808</v>
      </c>
      <c r="U1003" s="895"/>
      <c r="V1003" s="16">
        <v>0</v>
      </c>
      <c r="W1003" s="11">
        <v>0</v>
      </c>
      <c r="X1003" s="17">
        <v>0</v>
      </c>
      <c r="Y1003" s="16"/>
      <c r="Z1003" s="11"/>
      <c r="AA1003" s="17"/>
      <c r="AB1003" s="16"/>
      <c r="AC1003" s="11"/>
      <c r="AD1003" s="17">
        <f>SUM(AB1003:AC1003)</f>
        <v>0</v>
      </c>
      <c r="AE1003" s="16">
        <f t="shared" si="226"/>
        <v>1079549.5191666665</v>
      </c>
      <c r="AF1003" s="11">
        <f t="shared" si="226"/>
        <v>1079549.5191666665</v>
      </c>
      <c r="AG1003" s="17">
        <f t="shared" si="226"/>
        <v>1079549.5191666665</v>
      </c>
      <c r="AH1003" s="225"/>
      <c r="AI1003" s="527"/>
      <c r="AJ1003" s="16">
        <f t="shared" si="218"/>
        <v>0</v>
      </c>
    </row>
    <row r="1004" spans="1:36" ht="11.25" customHeight="1">
      <c r="A1004" s="219">
        <v>18600021</v>
      </c>
      <c r="B1004" s="220"/>
      <c r="C1004" s="287" t="s">
        <v>734</v>
      </c>
      <c r="D1004" s="222">
        <v>0</v>
      </c>
      <c r="E1004" s="222">
        <v>0</v>
      </c>
      <c r="F1004" s="222">
        <v>0</v>
      </c>
      <c r="G1004" s="222">
        <v>0</v>
      </c>
      <c r="H1004" s="222">
        <v>0</v>
      </c>
      <c r="I1004" s="222">
        <v>0</v>
      </c>
      <c r="J1004" s="498">
        <v>0</v>
      </c>
      <c r="K1004" s="498">
        <v>0</v>
      </c>
      <c r="L1004" s="223">
        <v>0</v>
      </c>
      <c r="M1004" s="223">
        <v>0</v>
      </c>
      <c r="N1004" s="223">
        <v>0</v>
      </c>
      <c r="O1004" s="223">
        <v>0</v>
      </c>
      <c r="P1004" s="223">
        <v>0</v>
      </c>
      <c r="Q1004" s="223">
        <f t="shared" si="214"/>
        <v>0</v>
      </c>
      <c r="R1004" s="351"/>
      <c r="S1004" s="309"/>
      <c r="T1004" s="309" t="s">
        <v>1808</v>
      </c>
      <c r="U1004" s="895"/>
      <c r="V1004" s="16">
        <v>0</v>
      </c>
      <c r="W1004" s="11">
        <v>0</v>
      </c>
      <c r="X1004" s="17">
        <v>0</v>
      </c>
      <c r="Y1004" s="16"/>
      <c r="Z1004" s="11"/>
      <c r="AA1004" s="17"/>
      <c r="AB1004" s="16"/>
      <c r="AC1004" s="11"/>
      <c r="AD1004" s="17">
        <f t="shared" si="217"/>
        <v>0</v>
      </c>
      <c r="AE1004" s="16">
        <f t="shared" si="226"/>
        <v>0</v>
      </c>
      <c r="AF1004" s="11">
        <f t="shared" si="226"/>
        <v>0</v>
      </c>
      <c r="AG1004" s="17">
        <f t="shared" si="226"/>
        <v>0</v>
      </c>
      <c r="AH1004" s="225"/>
      <c r="AI1004" s="527"/>
      <c r="AJ1004" s="16">
        <f t="shared" si="218"/>
        <v>0</v>
      </c>
    </row>
    <row r="1005" spans="1:36" ht="11.25" customHeight="1">
      <c r="A1005" s="234">
        <v>18600031</v>
      </c>
      <c r="B1005" s="220"/>
      <c r="C1005" s="287" t="s">
        <v>504</v>
      </c>
      <c r="D1005" s="222">
        <v>0</v>
      </c>
      <c r="E1005" s="222">
        <v>0</v>
      </c>
      <c r="F1005" s="222">
        <v>0</v>
      </c>
      <c r="G1005" s="222">
        <v>0</v>
      </c>
      <c r="H1005" s="222">
        <v>0</v>
      </c>
      <c r="I1005" s="222">
        <v>0</v>
      </c>
      <c r="J1005" s="498">
        <v>0</v>
      </c>
      <c r="K1005" s="498">
        <v>0</v>
      </c>
      <c r="L1005" s="223">
        <v>0</v>
      </c>
      <c r="M1005" s="223">
        <v>0</v>
      </c>
      <c r="N1005" s="223">
        <v>0</v>
      </c>
      <c r="O1005" s="223">
        <v>0</v>
      </c>
      <c r="P1005" s="223">
        <v>0</v>
      </c>
      <c r="Q1005" s="223">
        <f t="shared" si="214"/>
        <v>0</v>
      </c>
      <c r="R1005" s="351"/>
      <c r="S1005" s="309"/>
      <c r="T1005" s="309" t="s">
        <v>1808</v>
      </c>
      <c r="U1005" s="895"/>
      <c r="V1005" s="16"/>
      <c r="W1005" s="11"/>
      <c r="X1005" s="17"/>
      <c r="Y1005" s="16"/>
      <c r="Z1005" s="11"/>
      <c r="AA1005" s="17"/>
      <c r="AB1005" s="16"/>
      <c r="AC1005" s="11"/>
      <c r="AD1005" s="17">
        <f t="shared" si="217"/>
        <v>0</v>
      </c>
      <c r="AE1005" s="16">
        <f t="shared" si="226"/>
        <v>0</v>
      </c>
      <c r="AF1005" s="11">
        <f t="shared" si="226"/>
        <v>0</v>
      </c>
      <c r="AG1005" s="17">
        <f t="shared" si="226"/>
        <v>0</v>
      </c>
      <c r="AH1005" s="225"/>
      <c r="AI1005" s="527"/>
      <c r="AJ1005" s="16">
        <f t="shared" si="218"/>
        <v>0</v>
      </c>
    </row>
    <row r="1006" spans="1:36" ht="11.25" customHeight="1">
      <c r="A1006" s="219">
        <v>18600053</v>
      </c>
      <c r="B1006" s="220"/>
      <c r="C1006" s="287" t="s">
        <v>1352</v>
      </c>
      <c r="D1006" s="222">
        <v>3961132.96</v>
      </c>
      <c r="E1006" s="222">
        <v>3670522.34</v>
      </c>
      <c r="F1006" s="222">
        <v>3506052.82</v>
      </c>
      <c r="G1006" s="222">
        <v>3778931.74</v>
      </c>
      <c r="H1006" s="222">
        <v>4389051.9400000004</v>
      </c>
      <c r="I1006" s="222">
        <v>4352640.05</v>
      </c>
      <c r="J1006" s="498">
        <v>4620578.38</v>
      </c>
      <c r="K1006" s="498">
        <v>4849581.97</v>
      </c>
      <c r="L1006" s="223">
        <v>5046883.3</v>
      </c>
      <c r="M1006" s="223">
        <v>5519809.4199999999</v>
      </c>
      <c r="N1006" s="223">
        <v>5626044.2199999997</v>
      </c>
      <c r="O1006" s="223">
        <v>5534674.2300000004</v>
      </c>
      <c r="P1006" s="223">
        <v>5550370.5300000003</v>
      </c>
      <c r="Q1006" s="223">
        <f t="shared" si="214"/>
        <v>4637543.5129166665</v>
      </c>
      <c r="R1006" s="351"/>
      <c r="S1006" s="351"/>
      <c r="T1006" s="351"/>
      <c r="U1006" s="901"/>
      <c r="V1006" s="16">
        <v>0</v>
      </c>
      <c r="W1006" s="11">
        <v>0</v>
      </c>
      <c r="X1006" s="17">
        <v>0</v>
      </c>
      <c r="Y1006" s="16"/>
      <c r="Z1006" s="11"/>
      <c r="AA1006" s="17"/>
      <c r="AB1006" s="16"/>
      <c r="AC1006" s="11"/>
      <c r="AD1006" s="17">
        <f t="shared" si="217"/>
        <v>0</v>
      </c>
      <c r="AE1006" s="16"/>
      <c r="AF1006" s="11"/>
      <c r="AG1006" s="17"/>
      <c r="AH1006" s="229">
        <f>Q1006</f>
        <v>4637543.5129166665</v>
      </c>
      <c r="AI1006" s="527"/>
      <c r="AJ1006" s="16">
        <f t="shared" si="218"/>
        <v>0</v>
      </c>
    </row>
    <row r="1007" spans="1:36" ht="11.25" customHeight="1">
      <c r="A1007" s="219">
        <v>18600063</v>
      </c>
      <c r="B1007" s="220"/>
      <c r="C1007" s="287" t="s">
        <v>1940</v>
      </c>
      <c r="D1007" s="222">
        <v>0</v>
      </c>
      <c r="E1007" s="222">
        <v>0</v>
      </c>
      <c r="F1007" s="222">
        <v>0</v>
      </c>
      <c r="G1007" s="222">
        <v>0</v>
      </c>
      <c r="H1007" s="222">
        <v>0</v>
      </c>
      <c r="I1007" s="222">
        <v>0</v>
      </c>
      <c r="J1007" s="498">
        <v>0</v>
      </c>
      <c r="K1007" s="498">
        <v>0</v>
      </c>
      <c r="L1007" s="223">
        <v>0</v>
      </c>
      <c r="M1007" s="223">
        <v>0</v>
      </c>
      <c r="N1007" s="223">
        <v>0</v>
      </c>
      <c r="O1007" s="223">
        <v>0</v>
      </c>
      <c r="P1007" s="223">
        <v>0</v>
      </c>
      <c r="Q1007" s="223">
        <f t="shared" si="214"/>
        <v>0</v>
      </c>
      <c r="R1007" s="351"/>
      <c r="S1007" s="427"/>
      <c r="T1007" s="427" t="s">
        <v>1254</v>
      </c>
      <c r="U1007" s="895"/>
      <c r="V1007" s="16">
        <v>0</v>
      </c>
      <c r="W1007" s="11">
        <v>0</v>
      </c>
      <c r="X1007" s="17">
        <v>0</v>
      </c>
      <c r="Y1007" s="16"/>
      <c r="Z1007" s="11"/>
      <c r="AA1007" s="17"/>
      <c r="AB1007" s="16"/>
      <c r="AC1007" s="11"/>
      <c r="AD1007" s="17">
        <f t="shared" si="217"/>
        <v>0</v>
      </c>
      <c r="AE1007" s="16">
        <f t="shared" ref="AE1007:AG1019" si="227">$Q1007</f>
        <v>0</v>
      </c>
      <c r="AF1007" s="11">
        <f t="shared" si="227"/>
        <v>0</v>
      </c>
      <c r="AG1007" s="17">
        <f t="shared" si="227"/>
        <v>0</v>
      </c>
      <c r="AH1007" s="225"/>
      <c r="AI1007" s="527"/>
      <c r="AJ1007" s="16">
        <f t="shared" si="218"/>
        <v>0</v>
      </c>
    </row>
    <row r="1008" spans="1:36" ht="11.25" customHeight="1">
      <c r="A1008" s="219">
        <v>18600073</v>
      </c>
      <c r="B1008" s="220"/>
      <c r="C1008" s="287" t="s">
        <v>1966</v>
      </c>
      <c r="D1008" s="222">
        <v>0</v>
      </c>
      <c r="E1008" s="222">
        <v>0</v>
      </c>
      <c r="F1008" s="222">
        <v>0</v>
      </c>
      <c r="G1008" s="222">
        <v>0</v>
      </c>
      <c r="H1008" s="222">
        <v>0</v>
      </c>
      <c r="I1008" s="222">
        <v>0</v>
      </c>
      <c r="J1008" s="498">
        <v>0</v>
      </c>
      <c r="K1008" s="498">
        <v>0</v>
      </c>
      <c r="L1008" s="223">
        <v>0</v>
      </c>
      <c r="M1008" s="223">
        <v>0</v>
      </c>
      <c r="N1008" s="223">
        <v>0</v>
      </c>
      <c r="O1008" s="223">
        <v>0</v>
      </c>
      <c r="P1008" s="223">
        <v>0</v>
      </c>
      <c r="Q1008" s="223">
        <f t="shared" si="214"/>
        <v>0</v>
      </c>
      <c r="R1008" s="351"/>
      <c r="S1008" s="309"/>
      <c r="T1008" s="309" t="s">
        <v>1254</v>
      </c>
      <c r="U1008" s="895"/>
      <c r="V1008" s="16">
        <v>0</v>
      </c>
      <c r="W1008" s="11">
        <v>0</v>
      </c>
      <c r="X1008" s="17">
        <v>0</v>
      </c>
      <c r="Y1008" s="16"/>
      <c r="Z1008" s="11"/>
      <c r="AA1008" s="17"/>
      <c r="AB1008" s="16"/>
      <c r="AC1008" s="11"/>
      <c r="AD1008" s="17">
        <f t="shared" si="217"/>
        <v>0</v>
      </c>
      <c r="AE1008" s="16">
        <f t="shared" si="227"/>
        <v>0</v>
      </c>
      <c r="AF1008" s="11">
        <f t="shared" si="227"/>
        <v>0</v>
      </c>
      <c r="AG1008" s="17">
        <f t="shared" si="227"/>
        <v>0</v>
      </c>
      <c r="AH1008" s="225"/>
      <c r="AI1008" s="527"/>
      <c r="AJ1008" s="16">
        <f t="shared" si="218"/>
        <v>0</v>
      </c>
    </row>
    <row r="1009" spans="1:36" s="532" customFormat="1" ht="11.25" customHeight="1">
      <c r="A1009" s="537">
        <v>18600082</v>
      </c>
      <c r="B1009" s="1005"/>
      <c r="C1009" s="1006" t="s">
        <v>757</v>
      </c>
      <c r="D1009" s="1007">
        <v>0</v>
      </c>
      <c r="E1009" s="1007">
        <v>0</v>
      </c>
      <c r="F1009" s="1007">
        <v>0</v>
      </c>
      <c r="G1009" s="1007">
        <v>0</v>
      </c>
      <c r="H1009" s="1007">
        <v>0</v>
      </c>
      <c r="I1009" s="1007">
        <v>0</v>
      </c>
      <c r="J1009" s="1008">
        <v>0</v>
      </c>
      <c r="K1009" s="1008">
        <v>0</v>
      </c>
      <c r="L1009" s="1009">
        <v>0</v>
      </c>
      <c r="M1009" s="1009">
        <v>0</v>
      </c>
      <c r="N1009" s="1009">
        <v>0</v>
      </c>
      <c r="O1009" s="1009">
        <v>0</v>
      </c>
      <c r="P1009" s="1009">
        <v>0</v>
      </c>
      <c r="Q1009" s="1009">
        <f t="shared" si="214"/>
        <v>0</v>
      </c>
      <c r="R1009" s="1010"/>
      <c r="S1009" s="1017"/>
      <c r="T1009" s="1017" t="s">
        <v>1254</v>
      </c>
      <c r="U1009" s="1011"/>
      <c r="V1009" s="1012">
        <v>0</v>
      </c>
      <c r="W1009" s="1013">
        <v>0</v>
      </c>
      <c r="X1009" s="1014">
        <v>0</v>
      </c>
      <c r="Y1009" s="1012"/>
      <c r="Z1009" s="1013"/>
      <c r="AA1009" s="1014"/>
      <c r="AB1009" s="1012"/>
      <c r="AC1009" s="1013"/>
      <c r="AD1009" s="1014">
        <f t="shared" si="217"/>
        <v>0</v>
      </c>
      <c r="AE1009" s="1012">
        <f t="shared" si="227"/>
        <v>0</v>
      </c>
      <c r="AF1009" s="1013">
        <f t="shared" si="227"/>
        <v>0</v>
      </c>
      <c r="AG1009" s="1014">
        <f t="shared" si="227"/>
        <v>0</v>
      </c>
      <c r="AH1009" s="1018"/>
      <c r="AI1009" s="1016"/>
      <c r="AJ1009" s="1012">
        <f t="shared" si="218"/>
        <v>0</v>
      </c>
    </row>
    <row r="1010" spans="1:36" ht="11.25" customHeight="1">
      <c r="A1010" s="219">
        <v>18600083</v>
      </c>
      <c r="B1010" s="220"/>
      <c r="C1010" s="287" t="s">
        <v>391</v>
      </c>
      <c r="D1010" s="222">
        <v>0</v>
      </c>
      <c r="E1010" s="222">
        <v>0</v>
      </c>
      <c r="F1010" s="222">
        <v>0</v>
      </c>
      <c r="G1010" s="222">
        <v>0</v>
      </c>
      <c r="H1010" s="222">
        <v>0</v>
      </c>
      <c r="I1010" s="222">
        <v>0</v>
      </c>
      <c r="J1010" s="498">
        <v>0</v>
      </c>
      <c r="K1010" s="498">
        <v>0</v>
      </c>
      <c r="L1010" s="223">
        <v>0</v>
      </c>
      <c r="M1010" s="223">
        <v>0</v>
      </c>
      <c r="N1010" s="223">
        <v>0</v>
      </c>
      <c r="O1010" s="223">
        <v>0</v>
      </c>
      <c r="P1010" s="223">
        <v>0</v>
      </c>
      <c r="Q1010" s="223">
        <f t="shared" si="214"/>
        <v>0</v>
      </c>
      <c r="R1010" s="351"/>
      <c r="S1010" s="309"/>
      <c r="T1010" s="309" t="s">
        <v>1254</v>
      </c>
      <c r="U1010" s="895"/>
      <c r="V1010" s="16">
        <v>0</v>
      </c>
      <c r="W1010" s="11">
        <v>0</v>
      </c>
      <c r="X1010" s="17">
        <v>0</v>
      </c>
      <c r="Y1010" s="16"/>
      <c r="Z1010" s="11"/>
      <c r="AA1010" s="17"/>
      <c r="AB1010" s="16"/>
      <c r="AC1010" s="11"/>
      <c r="AD1010" s="17">
        <f t="shared" si="217"/>
        <v>0</v>
      </c>
      <c r="AE1010" s="16">
        <f t="shared" si="227"/>
        <v>0</v>
      </c>
      <c r="AF1010" s="11">
        <f t="shared" si="227"/>
        <v>0</v>
      </c>
      <c r="AG1010" s="17">
        <f t="shared" si="227"/>
        <v>0</v>
      </c>
      <c r="AH1010" s="225"/>
      <c r="AI1010" s="527"/>
      <c r="AJ1010" s="16">
        <f t="shared" si="218"/>
        <v>0</v>
      </c>
    </row>
    <row r="1011" spans="1:36" ht="11.25" customHeight="1">
      <c r="A1011" s="219">
        <v>18600091</v>
      </c>
      <c r="B1011" s="220"/>
      <c r="C1011" s="287" t="s">
        <v>357</v>
      </c>
      <c r="D1011" s="222">
        <v>6736.13</v>
      </c>
      <c r="E1011" s="222">
        <v>6469.97</v>
      </c>
      <c r="F1011" s="222">
        <v>4437.8500000000004</v>
      </c>
      <c r="G1011" s="222">
        <v>4199.91</v>
      </c>
      <c r="H1011" s="222">
        <v>6814.86</v>
      </c>
      <c r="I1011" s="222">
        <v>9268.68</v>
      </c>
      <c r="J1011" s="498">
        <v>9268.68</v>
      </c>
      <c r="K1011" s="498">
        <v>8358.08</v>
      </c>
      <c r="L1011" s="223">
        <v>7443.65</v>
      </c>
      <c r="M1011" s="223">
        <v>7687.53</v>
      </c>
      <c r="N1011" s="223">
        <v>19794.669999999998</v>
      </c>
      <c r="O1011" s="223">
        <v>4950.6099999999997</v>
      </c>
      <c r="P1011" s="223">
        <v>5732.52</v>
      </c>
      <c r="Q1011" s="223">
        <f t="shared" si="214"/>
        <v>7910.7345833333338</v>
      </c>
      <c r="R1011" s="351"/>
      <c r="S1011" s="309"/>
      <c r="T1011" s="309" t="s">
        <v>1254</v>
      </c>
      <c r="U1011" s="895"/>
      <c r="V1011" s="16">
        <v>0</v>
      </c>
      <c r="W1011" s="11">
        <v>0</v>
      </c>
      <c r="X1011" s="17">
        <v>0</v>
      </c>
      <c r="Y1011" s="16"/>
      <c r="Z1011" s="11"/>
      <c r="AA1011" s="17"/>
      <c r="AB1011" s="16"/>
      <c r="AC1011" s="11"/>
      <c r="AD1011" s="17">
        <f t="shared" si="217"/>
        <v>0</v>
      </c>
      <c r="AE1011" s="16">
        <f t="shared" si="227"/>
        <v>7910.7345833333338</v>
      </c>
      <c r="AF1011" s="11">
        <f t="shared" si="227"/>
        <v>7910.7345833333338</v>
      </c>
      <c r="AG1011" s="17">
        <f t="shared" si="227"/>
        <v>7910.7345833333338</v>
      </c>
      <c r="AH1011" s="225"/>
      <c r="AI1011" s="527"/>
      <c r="AJ1011" s="16">
        <f t="shared" si="218"/>
        <v>0</v>
      </c>
    </row>
    <row r="1012" spans="1:36" ht="11.25" customHeight="1">
      <c r="A1012" s="219">
        <v>18600101</v>
      </c>
      <c r="B1012" s="220"/>
      <c r="C1012" s="287" t="s">
        <v>939</v>
      </c>
      <c r="D1012" s="222">
        <v>0</v>
      </c>
      <c r="E1012" s="222">
        <v>0</v>
      </c>
      <c r="F1012" s="222">
        <v>0</v>
      </c>
      <c r="G1012" s="222">
        <v>0</v>
      </c>
      <c r="H1012" s="222">
        <v>0</v>
      </c>
      <c r="I1012" s="222">
        <v>0</v>
      </c>
      <c r="J1012" s="498">
        <v>0</v>
      </c>
      <c r="K1012" s="498">
        <v>0</v>
      </c>
      <c r="L1012" s="223">
        <v>0</v>
      </c>
      <c r="M1012" s="223">
        <v>0</v>
      </c>
      <c r="N1012" s="223">
        <v>0</v>
      </c>
      <c r="O1012" s="223">
        <v>0</v>
      </c>
      <c r="P1012" s="223">
        <v>0</v>
      </c>
      <c r="Q1012" s="223">
        <f t="shared" si="214"/>
        <v>0</v>
      </c>
      <c r="R1012" s="351"/>
      <c r="S1012" s="309"/>
      <c r="T1012" s="309" t="s">
        <v>1254</v>
      </c>
      <c r="U1012" s="895"/>
      <c r="V1012" s="16">
        <v>0</v>
      </c>
      <c r="W1012" s="11">
        <v>0</v>
      </c>
      <c r="X1012" s="17">
        <v>0</v>
      </c>
      <c r="Y1012" s="16"/>
      <c r="Z1012" s="11"/>
      <c r="AA1012" s="17"/>
      <c r="AB1012" s="16"/>
      <c r="AC1012" s="11"/>
      <c r="AD1012" s="17">
        <f t="shared" si="217"/>
        <v>0</v>
      </c>
      <c r="AE1012" s="16">
        <f t="shared" si="227"/>
        <v>0</v>
      </c>
      <c r="AF1012" s="11">
        <f t="shared" si="227"/>
        <v>0</v>
      </c>
      <c r="AG1012" s="17">
        <f t="shared" si="227"/>
        <v>0</v>
      </c>
      <c r="AH1012" s="225"/>
      <c r="AI1012" s="527"/>
      <c r="AJ1012" s="16">
        <f t="shared" si="218"/>
        <v>0</v>
      </c>
    </row>
    <row r="1013" spans="1:36" ht="11.25" customHeight="1">
      <c r="A1013" s="219">
        <v>18600121</v>
      </c>
      <c r="B1013" s="220"/>
      <c r="C1013" s="287" t="s">
        <v>903</v>
      </c>
      <c r="D1013" s="222">
        <v>0</v>
      </c>
      <c r="E1013" s="222">
        <v>0</v>
      </c>
      <c r="F1013" s="222">
        <v>0</v>
      </c>
      <c r="G1013" s="222">
        <v>0</v>
      </c>
      <c r="H1013" s="222">
        <v>0</v>
      </c>
      <c r="I1013" s="222">
        <v>0</v>
      </c>
      <c r="J1013" s="498">
        <v>0</v>
      </c>
      <c r="K1013" s="498">
        <v>0</v>
      </c>
      <c r="L1013" s="223">
        <v>0</v>
      </c>
      <c r="M1013" s="223">
        <v>0</v>
      </c>
      <c r="N1013" s="223">
        <v>0</v>
      </c>
      <c r="O1013" s="223">
        <v>0</v>
      </c>
      <c r="P1013" s="223">
        <v>0</v>
      </c>
      <c r="Q1013" s="223">
        <f t="shared" si="214"/>
        <v>0</v>
      </c>
      <c r="R1013" s="351"/>
      <c r="S1013" s="309"/>
      <c r="T1013" s="309" t="s">
        <v>1254</v>
      </c>
      <c r="U1013" s="895"/>
      <c r="V1013" s="16">
        <v>0</v>
      </c>
      <c r="W1013" s="11">
        <v>0</v>
      </c>
      <c r="X1013" s="17">
        <v>0</v>
      </c>
      <c r="Y1013" s="16"/>
      <c r="Z1013" s="11"/>
      <c r="AA1013" s="17"/>
      <c r="AB1013" s="16"/>
      <c r="AC1013" s="11"/>
      <c r="AD1013" s="17">
        <f t="shared" si="217"/>
        <v>0</v>
      </c>
      <c r="AE1013" s="16">
        <f t="shared" si="227"/>
        <v>0</v>
      </c>
      <c r="AF1013" s="11">
        <f t="shared" si="227"/>
        <v>0</v>
      </c>
      <c r="AG1013" s="17">
        <f t="shared" si="227"/>
        <v>0</v>
      </c>
      <c r="AH1013" s="225"/>
      <c r="AI1013" s="527"/>
      <c r="AJ1013" s="16">
        <f t="shared" si="218"/>
        <v>0</v>
      </c>
    </row>
    <row r="1014" spans="1:36" ht="11.25" customHeight="1">
      <c r="A1014" s="219">
        <v>18600122</v>
      </c>
      <c r="B1014" s="220"/>
      <c r="C1014" s="287" t="s">
        <v>1688</v>
      </c>
      <c r="D1014" s="222">
        <v>-270.87</v>
      </c>
      <c r="E1014" s="222">
        <v>-5805.85</v>
      </c>
      <c r="F1014" s="222">
        <v>-4294.7700000000004</v>
      </c>
      <c r="G1014" s="222">
        <v>-3140.38</v>
      </c>
      <c r="H1014" s="222">
        <v>-2355</v>
      </c>
      <c r="I1014" s="222">
        <v>-1631.12</v>
      </c>
      <c r="J1014" s="498">
        <v>-2430.34</v>
      </c>
      <c r="K1014" s="498">
        <v>662.64</v>
      </c>
      <c r="L1014" s="223">
        <v>1410.74</v>
      </c>
      <c r="M1014" s="223">
        <v>2137.6</v>
      </c>
      <c r="N1014" s="223">
        <v>2672.79</v>
      </c>
      <c r="O1014" s="223">
        <v>3413.13</v>
      </c>
      <c r="P1014" s="223">
        <v>4295.8500000000004</v>
      </c>
      <c r="Q1014" s="223">
        <f t="shared" si="214"/>
        <v>-612.33916666666653</v>
      </c>
      <c r="R1014" s="351"/>
      <c r="S1014" s="309"/>
      <c r="T1014" s="309" t="s">
        <v>1254</v>
      </c>
      <c r="U1014" s="895"/>
      <c r="V1014" s="16">
        <v>0</v>
      </c>
      <c r="W1014" s="11">
        <v>0</v>
      </c>
      <c r="X1014" s="17">
        <v>0</v>
      </c>
      <c r="Y1014" s="16"/>
      <c r="Z1014" s="11"/>
      <c r="AA1014" s="17"/>
      <c r="AB1014" s="16"/>
      <c r="AC1014" s="11"/>
      <c r="AD1014" s="17">
        <f t="shared" si="217"/>
        <v>0</v>
      </c>
      <c r="AE1014" s="16">
        <f t="shared" si="227"/>
        <v>-612.33916666666653</v>
      </c>
      <c r="AF1014" s="11">
        <f t="shared" si="227"/>
        <v>-612.33916666666653</v>
      </c>
      <c r="AG1014" s="17">
        <f t="shared" si="227"/>
        <v>-612.33916666666653</v>
      </c>
      <c r="AH1014" s="225"/>
      <c r="AI1014" s="527"/>
      <c r="AJ1014" s="16">
        <f t="shared" si="218"/>
        <v>0</v>
      </c>
    </row>
    <row r="1015" spans="1:36" ht="11.25" customHeight="1">
      <c r="A1015" s="219">
        <v>18600123</v>
      </c>
      <c r="B1015" s="220"/>
      <c r="C1015" s="287" t="s">
        <v>256</v>
      </c>
      <c r="D1015" s="222">
        <v>630.84</v>
      </c>
      <c r="E1015" s="222">
        <v>690.84</v>
      </c>
      <c r="F1015" s="222">
        <v>717.84</v>
      </c>
      <c r="G1015" s="222">
        <v>0</v>
      </c>
      <c r="H1015" s="222">
        <v>-20</v>
      </c>
      <c r="I1015" s="222">
        <v>435.03</v>
      </c>
      <c r="J1015" s="498">
        <v>550.03</v>
      </c>
      <c r="K1015" s="498">
        <v>590.03</v>
      </c>
      <c r="L1015" s="223">
        <v>600.03</v>
      </c>
      <c r="M1015" s="223">
        <v>615.03</v>
      </c>
      <c r="N1015" s="223">
        <v>748.03</v>
      </c>
      <c r="O1015" s="223">
        <v>813.03</v>
      </c>
      <c r="P1015" s="223">
        <v>913.03</v>
      </c>
      <c r="Q1015" s="223">
        <f t="shared" si="214"/>
        <v>542.65208333333328</v>
      </c>
      <c r="R1015" s="351"/>
      <c r="S1015" s="309"/>
      <c r="T1015" s="309" t="s">
        <v>1254</v>
      </c>
      <c r="U1015" s="895"/>
      <c r="V1015" s="16">
        <v>0</v>
      </c>
      <c r="W1015" s="11">
        <v>0</v>
      </c>
      <c r="X1015" s="17">
        <v>0</v>
      </c>
      <c r="Y1015" s="16"/>
      <c r="Z1015" s="11"/>
      <c r="AA1015" s="17"/>
      <c r="AB1015" s="16"/>
      <c r="AC1015" s="11"/>
      <c r="AD1015" s="17">
        <f t="shared" si="217"/>
        <v>0</v>
      </c>
      <c r="AE1015" s="16">
        <f t="shared" si="227"/>
        <v>542.65208333333328</v>
      </c>
      <c r="AF1015" s="11">
        <f t="shared" si="227"/>
        <v>542.65208333333328</v>
      </c>
      <c r="AG1015" s="17">
        <f t="shared" si="227"/>
        <v>542.65208333333328</v>
      </c>
      <c r="AH1015" s="225"/>
      <c r="AI1015" s="527"/>
      <c r="AJ1015" s="16">
        <f t="shared" si="218"/>
        <v>0</v>
      </c>
    </row>
    <row r="1016" spans="1:36" ht="11.25" customHeight="1">
      <c r="A1016" s="219">
        <v>18600131</v>
      </c>
      <c r="B1016" s="220"/>
      <c r="C1016" s="287" t="s">
        <v>125</v>
      </c>
      <c r="D1016" s="222">
        <v>0</v>
      </c>
      <c r="E1016" s="222">
        <v>0</v>
      </c>
      <c r="F1016" s="222">
        <v>0</v>
      </c>
      <c r="G1016" s="222">
        <v>0</v>
      </c>
      <c r="H1016" s="222">
        <v>0</v>
      </c>
      <c r="I1016" s="222">
        <v>0</v>
      </c>
      <c r="J1016" s="498">
        <v>0</v>
      </c>
      <c r="K1016" s="498">
        <v>0</v>
      </c>
      <c r="L1016" s="223">
        <v>0</v>
      </c>
      <c r="M1016" s="223">
        <v>0</v>
      </c>
      <c r="N1016" s="223">
        <v>0</v>
      </c>
      <c r="O1016" s="223">
        <v>0</v>
      </c>
      <c r="P1016" s="223">
        <v>0</v>
      </c>
      <c r="Q1016" s="223">
        <f t="shared" ref="Q1016:Q1079" si="228">(D1016+P1016+SUM(E1016:O1016)*2)/24</f>
        <v>0</v>
      </c>
      <c r="R1016" s="351"/>
      <c r="S1016" s="309"/>
      <c r="T1016" s="309" t="s">
        <v>1254</v>
      </c>
      <c r="U1016" s="895"/>
      <c r="V1016" s="16">
        <v>0</v>
      </c>
      <c r="W1016" s="11">
        <v>0</v>
      </c>
      <c r="X1016" s="17">
        <v>0</v>
      </c>
      <c r="Y1016" s="16"/>
      <c r="Z1016" s="11"/>
      <c r="AA1016" s="17"/>
      <c r="AB1016" s="16"/>
      <c r="AC1016" s="11"/>
      <c r="AD1016" s="17">
        <f t="shared" si="217"/>
        <v>0</v>
      </c>
      <c r="AE1016" s="16">
        <f t="shared" si="227"/>
        <v>0</v>
      </c>
      <c r="AF1016" s="11">
        <f t="shared" si="227"/>
        <v>0</v>
      </c>
      <c r="AG1016" s="17">
        <f t="shared" si="227"/>
        <v>0</v>
      </c>
      <c r="AH1016" s="225"/>
      <c r="AI1016" s="527"/>
      <c r="AJ1016" s="16">
        <f t="shared" si="218"/>
        <v>0</v>
      </c>
    </row>
    <row r="1017" spans="1:36" s="1054" customFormat="1" ht="11.25" customHeight="1">
      <c r="A1017" s="1041">
        <v>18600141</v>
      </c>
      <c r="B1017" s="1065"/>
      <c r="C1017" s="1043" t="s">
        <v>1717</v>
      </c>
      <c r="D1017" s="1044">
        <v>0</v>
      </c>
      <c r="E1017" s="1044">
        <v>0</v>
      </c>
      <c r="F1017" s="1044">
        <v>0</v>
      </c>
      <c r="G1017" s="1044">
        <v>0</v>
      </c>
      <c r="H1017" s="1044">
        <v>0</v>
      </c>
      <c r="I1017" s="1044">
        <v>0</v>
      </c>
      <c r="J1017" s="1045">
        <v>0</v>
      </c>
      <c r="K1017" s="1045">
        <v>0</v>
      </c>
      <c r="L1017" s="1046">
        <v>0</v>
      </c>
      <c r="M1017" s="1046">
        <v>0</v>
      </c>
      <c r="N1017" s="1046">
        <v>0</v>
      </c>
      <c r="O1017" s="1046">
        <v>0</v>
      </c>
      <c r="P1017" s="1046">
        <v>0</v>
      </c>
      <c r="Q1017" s="1046">
        <f t="shared" si="228"/>
        <v>0</v>
      </c>
      <c r="R1017" s="1047"/>
      <c r="S1017" s="1066"/>
      <c r="T1017" s="1066" t="s">
        <v>1254</v>
      </c>
      <c r="U1017" s="1048"/>
      <c r="V1017" s="1049">
        <v>0</v>
      </c>
      <c r="W1017" s="1050">
        <v>0</v>
      </c>
      <c r="X1017" s="1051">
        <v>0</v>
      </c>
      <c r="Y1017" s="1049"/>
      <c r="Z1017" s="1050"/>
      <c r="AA1017" s="1051"/>
      <c r="AB1017" s="1049"/>
      <c r="AC1017" s="1050"/>
      <c r="AD1017" s="1051">
        <f t="shared" ref="AD1017:AD1032" si="229">SUM(AB1017:AC1017)</f>
        <v>0</v>
      </c>
      <c r="AE1017" s="1049">
        <f t="shared" si="227"/>
        <v>0</v>
      </c>
      <c r="AF1017" s="1050">
        <f t="shared" si="227"/>
        <v>0</v>
      </c>
      <c r="AG1017" s="1051">
        <f t="shared" si="227"/>
        <v>0</v>
      </c>
      <c r="AH1017" s="1068"/>
      <c r="AI1017" s="1053"/>
      <c r="AJ1017" s="1049">
        <f t="shared" si="218"/>
        <v>0</v>
      </c>
    </row>
    <row r="1018" spans="1:36" ht="11.25" customHeight="1">
      <c r="A1018" s="219">
        <v>18600143</v>
      </c>
      <c r="B1018" s="220"/>
      <c r="C1018" s="287" t="s">
        <v>3168</v>
      </c>
      <c r="D1018" s="222">
        <v>14893.62</v>
      </c>
      <c r="E1018" s="222">
        <v>32841.68</v>
      </c>
      <c r="F1018" s="222">
        <v>10654.4</v>
      </c>
      <c r="G1018" s="222">
        <v>4967.59</v>
      </c>
      <c r="H1018" s="222">
        <v>14970.73</v>
      </c>
      <c r="I1018" s="222">
        <v>15384.65</v>
      </c>
      <c r="J1018" s="498">
        <v>46640.12</v>
      </c>
      <c r="K1018" s="498">
        <v>18977.45</v>
      </c>
      <c r="L1018" s="223">
        <v>23220.33</v>
      </c>
      <c r="M1018" s="223">
        <v>15814.75</v>
      </c>
      <c r="N1018" s="223">
        <v>10941.12</v>
      </c>
      <c r="O1018" s="223">
        <v>55729.63</v>
      </c>
      <c r="P1018" s="223">
        <v>61405.19</v>
      </c>
      <c r="Q1018" s="223">
        <f t="shared" si="228"/>
        <v>24024.321249999997</v>
      </c>
      <c r="R1018" s="351"/>
      <c r="S1018" s="309"/>
      <c r="T1018" s="309" t="s">
        <v>1808</v>
      </c>
      <c r="U1018" s="895"/>
      <c r="V1018" s="16">
        <v>0</v>
      </c>
      <c r="W1018" s="11">
        <v>0</v>
      </c>
      <c r="X1018" s="17">
        <v>0</v>
      </c>
      <c r="Y1018" s="16"/>
      <c r="Z1018" s="11"/>
      <c r="AA1018" s="17"/>
      <c r="AB1018" s="16"/>
      <c r="AC1018" s="11"/>
      <c r="AD1018" s="17">
        <f t="shared" si="229"/>
        <v>0</v>
      </c>
      <c r="AE1018" s="16">
        <f t="shared" si="227"/>
        <v>24024.321249999997</v>
      </c>
      <c r="AF1018" s="11">
        <f t="shared" si="227"/>
        <v>24024.321249999997</v>
      </c>
      <c r="AG1018" s="17">
        <f t="shared" si="227"/>
        <v>24024.321249999997</v>
      </c>
      <c r="AH1018" s="225"/>
      <c r="AI1018" s="527"/>
      <c r="AJ1018" s="16">
        <f t="shared" si="218"/>
        <v>0</v>
      </c>
    </row>
    <row r="1019" spans="1:36" s="1054" customFormat="1" ht="11.25" customHeight="1">
      <c r="A1019" s="1041">
        <v>18600151</v>
      </c>
      <c r="B1019" s="1065"/>
      <c r="C1019" s="1043" t="s">
        <v>1718</v>
      </c>
      <c r="D1019" s="1044">
        <v>0</v>
      </c>
      <c r="E1019" s="1044">
        <v>0</v>
      </c>
      <c r="F1019" s="1044">
        <v>0</v>
      </c>
      <c r="G1019" s="1044">
        <v>0</v>
      </c>
      <c r="H1019" s="1044">
        <v>0</v>
      </c>
      <c r="I1019" s="1044">
        <v>0</v>
      </c>
      <c r="J1019" s="1045">
        <v>0</v>
      </c>
      <c r="K1019" s="1045">
        <v>0</v>
      </c>
      <c r="L1019" s="1046">
        <v>0</v>
      </c>
      <c r="M1019" s="1046">
        <v>0</v>
      </c>
      <c r="N1019" s="1046">
        <v>0</v>
      </c>
      <c r="O1019" s="1046">
        <v>0</v>
      </c>
      <c r="P1019" s="1046">
        <v>0</v>
      </c>
      <c r="Q1019" s="1046">
        <f t="shared" si="228"/>
        <v>0</v>
      </c>
      <c r="R1019" s="1047"/>
      <c r="S1019" s="1066"/>
      <c r="T1019" s="1066" t="s">
        <v>1254</v>
      </c>
      <c r="U1019" s="1048"/>
      <c r="V1019" s="1049">
        <v>0</v>
      </c>
      <c r="W1019" s="1050">
        <v>0</v>
      </c>
      <c r="X1019" s="1051">
        <v>0</v>
      </c>
      <c r="Y1019" s="1049"/>
      <c r="Z1019" s="1050"/>
      <c r="AA1019" s="1051"/>
      <c r="AB1019" s="1049"/>
      <c r="AC1019" s="1050"/>
      <c r="AD1019" s="1051">
        <f t="shared" si="229"/>
        <v>0</v>
      </c>
      <c r="AE1019" s="1049">
        <f t="shared" si="227"/>
        <v>0</v>
      </c>
      <c r="AF1019" s="1050">
        <f t="shared" si="227"/>
        <v>0</v>
      </c>
      <c r="AG1019" s="1051">
        <f t="shared" si="227"/>
        <v>0</v>
      </c>
      <c r="AH1019" s="1068"/>
      <c r="AI1019" s="1053"/>
      <c r="AJ1019" s="1049">
        <f t="shared" si="218"/>
        <v>0</v>
      </c>
    </row>
    <row r="1020" spans="1:36" ht="11.25" customHeight="1">
      <c r="A1020" s="219">
        <v>18600161</v>
      </c>
      <c r="B1020" s="220"/>
      <c r="C1020" s="287" t="s">
        <v>1689</v>
      </c>
      <c r="D1020" s="222">
        <v>0</v>
      </c>
      <c r="E1020" s="222">
        <v>0</v>
      </c>
      <c r="F1020" s="222">
        <v>0</v>
      </c>
      <c r="G1020" s="222">
        <v>0</v>
      </c>
      <c r="H1020" s="222">
        <v>0</v>
      </c>
      <c r="I1020" s="222">
        <v>0</v>
      </c>
      <c r="J1020" s="498">
        <v>0</v>
      </c>
      <c r="K1020" s="498">
        <v>0</v>
      </c>
      <c r="L1020" s="223">
        <v>0</v>
      </c>
      <c r="M1020" s="223">
        <v>0</v>
      </c>
      <c r="N1020" s="223">
        <v>0</v>
      </c>
      <c r="O1020" s="223">
        <v>0</v>
      </c>
      <c r="P1020" s="223">
        <v>0</v>
      </c>
      <c r="Q1020" s="223">
        <f t="shared" si="228"/>
        <v>0</v>
      </c>
      <c r="R1020" s="351"/>
      <c r="S1020" s="309"/>
      <c r="T1020" s="309"/>
      <c r="U1020" s="895"/>
      <c r="V1020" s="16">
        <v>0</v>
      </c>
      <c r="W1020" s="11">
        <v>0</v>
      </c>
      <c r="X1020" s="17">
        <v>0</v>
      </c>
      <c r="Y1020" s="16"/>
      <c r="Z1020" s="11"/>
      <c r="AA1020" s="17"/>
      <c r="AB1020" s="16"/>
      <c r="AC1020" s="11"/>
      <c r="AD1020" s="17">
        <f t="shared" si="229"/>
        <v>0</v>
      </c>
      <c r="AE1020" s="16"/>
      <c r="AF1020" s="11"/>
      <c r="AG1020" s="17"/>
      <c r="AH1020" s="229">
        <f>Q1020</f>
        <v>0</v>
      </c>
      <c r="AI1020" s="527"/>
      <c r="AJ1020" s="16">
        <f t="shared" si="218"/>
        <v>0</v>
      </c>
    </row>
    <row r="1021" spans="1:36" ht="11.25" customHeight="1">
      <c r="A1021" s="219">
        <v>18600193</v>
      </c>
      <c r="B1021" s="220"/>
      <c r="C1021" s="287" t="s">
        <v>126</v>
      </c>
      <c r="D1021" s="222">
        <v>0</v>
      </c>
      <c r="E1021" s="222">
        <v>0</v>
      </c>
      <c r="F1021" s="222">
        <v>0</v>
      </c>
      <c r="G1021" s="222">
        <v>0</v>
      </c>
      <c r="H1021" s="222">
        <v>0</v>
      </c>
      <c r="I1021" s="222">
        <v>0</v>
      </c>
      <c r="J1021" s="498">
        <v>0</v>
      </c>
      <c r="K1021" s="498">
        <v>0</v>
      </c>
      <c r="L1021" s="223">
        <v>0</v>
      </c>
      <c r="M1021" s="223">
        <v>0</v>
      </c>
      <c r="N1021" s="223">
        <v>0</v>
      </c>
      <c r="O1021" s="223">
        <v>0</v>
      </c>
      <c r="P1021" s="223">
        <v>0</v>
      </c>
      <c r="Q1021" s="223">
        <f t="shared" si="228"/>
        <v>0</v>
      </c>
      <c r="R1021" s="351"/>
      <c r="S1021" s="309"/>
      <c r="T1021" s="309">
        <v>11</v>
      </c>
      <c r="U1021" s="895"/>
      <c r="V1021" s="16">
        <f>Q1021</f>
        <v>0</v>
      </c>
      <c r="W1021" s="11">
        <f>Q1021</f>
        <v>0</v>
      </c>
      <c r="X1021" s="17">
        <f>Q1021</f>
        <v>0</v>
      </c>
      <c r="Y1021" s="16"/>
      <c r="Z1021" s="11"/>
      <c r="AA1021" s="17"/>
      <c r="AB1021" s="16"/>
      <c r="AC1021" s="11"/>
      <c r="AD1021" s="17">
        <f t="shared" si="229"/>
        <v>0</v>
      </c>
      <c r="AE1021" s="16"/>
      <c r="AF1021" s="11"/>
      <c r="AG1021" s="17"/>
      <c r="AH1021" s="225"/>
      <c r="AI1021" s="527"/>
      <c r="AJ1021" s="16">
        <f t="shared" si="218"/>
        <v>0</v>
      </c>
    </row>
    <row r="1022" spans="1:36" ht="11.25" customHeight="1">
      <c r="A1022" s="219">
        <v>18600203</v>
      </c>
      <c r="B1022" s="220"/>
      <c r="C1022" s="287" t="s">
        <v>356</v>
      </c>
      <c r="D1022" s="222">
        <v>0</v>
      </c>
      <c r="E1022" s="222">
        <v>0</v>
      </c>
      <c r="F1022" s="222">
        <v>0</v>
      </c>
      <c r="G1022" s="222">
        <v>149468.6</v>
      </c>
      <c r="H1022" s="222">
        <v>0</v>
      </c>
      <c r="I1022" s="222">
        <v>0</v>
      </c>
      <c r="J1022" s="498">
        <v>0</v>
      </c>
      <c r="K1022" s="498">
        <v>0</v>
      </c>
      <c r="L1022" s="223">
        <v>0</v>
      </c>
      <c r="M1022" s="223">
        <v>0</v>
      </c>
      <c r="N1022" s="223">
        <v>0</v>
      </c>
      <c r="O1022" s="223">
        <v>0</v>
      </c>
      <c r="P1022" s="223">
        <v>0</v>
      </c>
      <c r="Q1022" s="223">
        <f t="shared" si="228"/>
        <v>12455.716666666667</v>
      </c>
      <c r="R1022" s="351"/>
      <c r="S1022" s="309"/>
      <c r="T1022" s="309" t="s">
        <v>1254</v>
      </c>
      <c r="U1022" s="895"/>
      <c r="V1022" s="16">
        <v>0</v>
      </c>
      <c r="W1022" s="11">
        <v>0</v>
      </c>
      <c r="X1022" s="17">
        <v>0</v>
      </c>
      <c r="Y1022" s="16"/>
      <c r="Z1022" s="11"/>
      <c r="AA1022" s="17"/>
      <c r="AB1022" s="16"/>
      <c r="AC1022" s="11"/>
      <c r="AD1022" s="17">
        <f t="shared" si="229"/>
        <v>0</v>
      </c>
      <c r="AE1022" s="16">
        <f>$Q1022</f>
        <v>12455.716666666667</v>
      </c>
      <c r="AF1022" s="11">
        <f>$Q1022</f>
        <v>12455.716666666667</v>
      </c>
      <c r="AG1022" s="17">
        <f>$Q1022</f>
        <v>12455.716666666667</v>
      </c>
      <c r="AH1022" s="225"/>
      <c r="AI1022" s="527"/>
      <c r="AJ1022" s="16">
        <f t="shared" si="218"/>
        <v>0</v>
      </c>
    </row>
    <row r="1023" spans="1:36" ht="11.25" customHeight="1">
      <c r="A1023" s="219">
        <v>18600213</v>
      </c>
      <c r="B1023" s="220"/>
      <c r="C1023" s="287" t="s">
        <v>264</v>
      </c>
      <c r="D1023" s="222">
        <v>0</v>
      </c>
      <c r="E1023" s="222">
        <v>0</v>
      </c>
      <c r="F1023" s="222">
        <v>0</v>
      </c>
      <c r="G1023" s="222">
        <v>0</v>
      </c>
      <c r="H1023" s="222">
        <v>0</v>
      </c>
      <c r="I1023" s="222">
        <v>0</v>
      </c>
      <c r="J1023" s="498">
        <v>0</v>
      </c>
      <c r="K1023" s="498">
        <v>0</v>
      </c>
      <c r="L1023" s="223">
        <v>0</v>
      </c>
      <c r="M1023" s="223">
        <v>0</v>
      </c>
      <c r="N1023" s="223">
        <v>0</v>
      </c>
      <c r="O1023" s="223">
        <v>0</v>
      </c>
      <c r="P1023" s="223">
        <v>0</v>
      </c>
      <c r="Q1023" s="223">
        <f t="shared" si="228"/>
        <v>0</v>
      </c>
      <c r="R1023" s="351"/>
      <c r="S1023" s="309"/>
      <c r="T1023" s="309" t="s">
        <v>1558</v>
      </c>
      <c r="U1023" s="895"/>
      <c r="V1023" s="16">
        <f>Q1023</f>
        <v>0</v>
      </c>
      <c r="W1023" s="11">
        <f>Q1023</f>
        <v>0</v>
      </c>
      <c r="X1023" s="17">
        <f>Q1023</f>
        <v>0</v>
      </c>
      <c r="Y1023" s="16"/>
      <c r="Z1023" s="11"/>
      <c r="AA1023" s="17"/>
      <c r="AB1023" s="16"/>
      <c r="AC1023" s="11"/>
      <c r="AD1023" s="17">
        <f t="shared" si="229"/>
        <v>0</v>
      </c>
      <c r="AE1023" s="16"/>
      <c r="AF1023" s="11"/>
      <c r="AG1023" s="17"/>
      <c r="AH1023" s="225"/>
      <c r="AI1023" s="527"/>
      <c r="AJ1023" s="16">
        <f t="shared" si="218"/>
        <v>0</v>
      </c>
    </row>
    <row r="1024" spans="1:36" ht="11.25" customHeight="1">
      <c r="A1024" s="219">
        <v>18600283</v>
      </c>
      <c r="B1024" s="220"/>
      <c r="C1024" s="287" t="s">
        <v>353</v>
      </c>
      <c r="D1024" s="222">
        <v>0</v>
      </c>
      <c r="E1024" s="222">
        <v>0</v>
      </c>
      <c r="F1024" s="222">
        <v>0</v>
      </c>
      <c r="G1024" s="222">
        <v>0</v>
      </c>
      <c r="H1024" s="222">
        <v>0</v>
      </c>
      <c r="I1024" s="222">
        <v>0</v>
      </c>
      <c r="J1024" s="498">
        <v>0</v>
      </c>
      <c r="K1024" s="498">
        <v>0</v>
      </c>
      <c r="L1024" s="223">
        <v>0</v>
      </c>
      <c r="M1024" s="223">
        <v>0</v>
      </c>
      <c r="N1024" s="223">
        <v>0</v>
      </c>
      <c r="O1024" s="223">
        <v>0</v>
      </c>
      <c r="P1024" s="223">
        <v>0</v>
      </c>
      <c r="Q1024" s="223">
        <f t="shared" si="228"/>
        <v>0</v>
      </c>
      <c r="R1024" s="351"/>
      <c r="S1024" s="309"/>
      <c r="T1024" s="309" t="s">
        <v>1558</v>
      </c>
      <c r="U1024" s="895"/>
      <c r="V1024" s="16">
        <f>Q1024</f>
        <v>0</v>
      </c>
      <c r="W1024" s="11">
        <f>Q1024</f>
        <v>0</v>
      </c>
      <c r="X1024" s="17">
        <f>Q1024</f>
        <v>0</v>
      </c>
      <c r="Y1024" s="16"/>
      <c r="Z1024" s="11"/>
      <c r="AA1024" s="17"/>
      <c r="AB1024" s="16"/>
      <c r="AC1024" s="11"/>
      <c r="AD1024" s="17">
        <f t="shared" si="229"/>
        <v>0</v>
      </c>
      <c r="AE1024" s="16"/>
      <c r="AF1024" s="11"/>
      <c r="AG1024" s="17"/>
      <c r="AH1024" s="225"/>
      <c r="AI1024" s="527"/>
      <c r="AJ1024" s="16">
        <f t="shared" si="218"/>
        <v>0</v>
      </c>
    </row>
    <row r="1025" spans="1:36" ht="11.25" customHeight="1">
      <c r="A1025" s="219">
        <v>18600291</v>
      </c>
      <c r="B1025" s="220"/>
      <c r="C1025" s="287" t="s">
        <v>292</v>
      </c>
      <c r="D1025" s="222">
        <v>12399.37</v>
      </c>
      <c r="E1025" s="222">
        <v>12399.37</v>
      </c>
      <c r="F1025" s="222">
        <v>12399.37</v>
      </c>
      <c r="G1025" s="222">
        <v>12399.37</v>
      </c>
      <c r="H1025" s="222">
        <v>12399.37</v>
      </c>
      <c r="I1025" s="222">
        <v>12399.37</v>
      </c>
      <c r="J1025" s="498">
        <v>12399.37</v>
      </c>
      <c r="K1025" s="498">
        <v>12399.37</v>
      </c>
      <c r="L1025" s="223">
        <v>12399.37</v>
      </c>
      <c r="M1025" s="223">
        <v>12399.37</v>
      </c>
      <c r="N1025" s="223">
        <v>12399.37</v>
      </c>
      <c r="O1025" s="223">
        <v>12399.37</v>
      </c>
      <c r="P1025" s="223">
        <v>19899.37</v>
      </c>
      <c r="Q1025" s="223">
        <f t="shared" si="228"/>
        <v>12711.869999999997</v>
      </c>
      <c r="R1025" s="351"/>
      <c r="S1025" s="309"/>
      <c r="T1025" s="309" t="s">
        <v>354</v>
      </c>
      <c r="U1025" s="895"/>
      <c r="V1025" s="16">
        <v>0</v>
      </c>
      <c r="W1025" s="11">
        <v>0</v>
      </c>
      <c r="X1025" s="17">
        <v>0</v>
      </c>
      <c r="Y1025" s="16"/>
      <c r="Z1025" s="11"/>
      <c r="AA1025" s="17"/>
      <c r="AB1025" s="16"/>
      <c r="AC1025" s="11"/>
      <c r="AD1025" s="17">
        <f>SUM(AB1025:AC1025)</f>
        <v>0</v>
      </c>
      <c r="AE1025" s="16"/>
      <c r="AF1025" s="11"/>
      <c r="AG1025" s="17"/>
      <c r="AH1025" s="229">
        <f>Q1025</f>
        <v>12711.869999999997</v>
      </c>
      <c r="AI1025" s="527"/>
      <c r="AJ1025" s="16">
        <f t="shared" si="218"/>
        <v>0</v>
      </c>
    </row>
    <row r="1026" spans="1:36" ht="11.25" customHeight="1">
      <c r="A1026" s="219">
        <v>18600293</v>
      </c>
      <c r="B1026" s="220"/>
      <c r="C1026" s="287" t="s">
        <v>893</v>
      </c>
      <c r="D1026" s="222">
        <v>11849.47</v>
      </c>
      <c r="E1026" s="222">
        <v>22816.41</v>
      </c>
      <c r="F1026" s="222">
        <v>38823.03</v>
      </c>
      <c r="G1026" s="222">
        <v>155954.32999999999</v>
      </c>
      <c r="H1026" s="222">
        <v>219982.06</v>
      </c>
      <c r="I1026" s="222">
        <v>219982.06</v>
      </c>
      <c r="J1026" s="498">
        <v>222308.32</v>
      </c>
      <c r="K1026" s="498">
        <v>222308.32</v>
      </c>
      <c r="L1026" s="223">
        <v>9569.2199999999993</v>
      </c>
      <c r="M1026" s="223">
        <v>0</v>
      </c>
      <c r="N1026" s="223">
        <v>0</v>
      </c>
      <c r="O1026" s="223">
        <v>0</v>
      </c>
      <c r="P1026" s="223">
        <v>0</v>
      </c>
      <c r="Q1026" s="223">
        <f t="shared" si="228"/>
        <v>93139.04041666667</v>
      </c>
      <c r="R1026" s="351"/>
      <c r="S1026" s="309"/>
      <c r="T1026" s="309" t="s">
        <v>1254</v>
      </c>
      <c r="U1026" s="895"/>
      <c r="V1026" s="16">
        <v>0</v>
      </c>
      <c r="W1026" s="11">
        <v>0</v>
      </c>
      <c r="X1026" s="17">
        <v>0</v>
      </c>
      <c r="Y1026" s="16"/>
      <c r="Z1026" s="11"/>
      <c r="AA1026" s="17"/>
      <c r="AB1026" s="16"/>
      <c r="AC1026" s="11"/>
      <c r="AD1026" s="17">
        <f t="shared" si="229"/>
        <v>0</v>
      </c>
      <c r="AE1026" s="16">
        <f t="shared" ref="AE1026:AG1027" si="230">$Q1026</f>
        <v>93139.04041666667</v>
      </c>
      <c r="AF1026" s="11">
        <f t="shared" si="230"/>
        <v>93139.04041666667</v>
      </c>
      <c r="AG1026" s="17">
        <f t="shared" si="230"/>
        <v>93139.04041666667</v>
      </c>
      <c r="AH1026" s="225"/>
      <c r="AI1026" s="527"/>
      <c r="AJ1026" s="16">
        <f t="shared" si="218"/>
        <v>0</v>
      </c>
    </row>
    <row r="1027" spans="1:36" ht="11.25" customHeight="1">
      <c r="A1027" s="219">
        <v>18600301</v>
      </c>
      <c r="B1027" s="220"/>
      <c r="C1027" s="287" t="s">
        <v>1212</v>
      </c>
      <c r="D1027" s="222">
        <v>0</v>
      </c>
      <c r="E1027" s="222">
        <v>0</v>
      </c>
      <c r="F1027" s="222">
        <v>0</v>
      </c>
      <c r="G1027" s="222">
        <v>0</v>
      </c>
      <c r="H1027" s="222">
        <v>0</v>
      </c>
      <c r="I1027" s="222">
        <v>0</v>
      </c>
      <c r="J1027" s="498">
        <v>0</v>
      </c>
      <c r="K1027" s="498">
        <v>0</v>
      </c>
      <c r="L1027" s="223">
        <v>0</v>
      </c>
      <c r="M1027" s="223">
        <v>0</v>
      </c>
      <c r="N1027" s="223">
        <v>0</v>
      </c>
      <c r="O1027" s="223">
        <v>0</v>
      </c>
      <c r="P1027" s="223">
        <v>0</v>
      </c>
      <c r="Q1027" s="223">
        <f t="shared" si="228"/>
        <v>0</v>
      </c>
      <c r="R1027" s="351"/>
      <c r="S1027" s="309"/>
      <c r="T1027" s="309" t="s">
        <v>1254</v>
      </c>
      <c r="U1027" s="895"/>
      <c r="V1027" s="16"/>
      <c r="W1027" s="11"/>
      <c r="X1027" s="17"/>
      <c r="Y1027" s="16"/>
      <c r="Z1027" s="11"/>
      <c r="AA1027" s="17"/>
      <c r="AB1027" s="16"/>
      <c r="AC1027" s="11"/>
      <c r="AD1027" s="17">
        <f t="shared" si="229"/>
        <v>0</v>
      </c>
      <c r="AE1027" s="16">
        <f t="shared" si="230"/>
        <v>0</v>
      </c>
      <c r="AF1027" s="11">
        <f t="shared" si="230"/>
        <v>0</v>
      </c>
      <c r="AG1027" s="17">
        <f t="shared" si="230"/>
        <v>0</v>
      </c>
      <c r="AH1027" s="225"/>
      <c r="AI1027" s="527"/>
      <c r="AJ1027" s="16">
        <f t="shared" si="218"/>
        <v>0</v>
      </c>
    </row>
    <row r="1028" spans="1:36" ht="11.25" customHeight="1">
      <c r="A1028" s="219">
        <v>18600311</v>
      </c>
      <c r="B1028" s="220"/>
      <c r="C1028" s="287" t="s">
        <v>2452</v>
      </c>
      <c r="D1028" s="222">
        <v>0</v>
      </c>
      <c r="E1028" s="222">
        <v>0</v>
      </c>
      <c r="F1028" s="222">
        <v>0</v>
      </c>
      <c r="G1028" s="222">
        <v>0</v>
      </c>
      <c r="H1028" s="222">
        <v>0</v>
      </c>
      <c r="I1028" s="222">
        <v>0</v>
      </c>
      <c r="J1028" s="498">
        <v>0</v>
      </c>
      <c r="K1028" s="498">
        <v>0</v>
      </c>
      <c r="L1028" s="223">
        <v>0</v>
      </c>
      <c r="M1028" s="223">
        <v>0</v>
      </c>
      <c r="N1028" s="223">
        <v>0</v>
      </c>
      <c r="O1028" s="223">
        <v>0</v>
      </c>
      <c r="P1028" s="223">
        <v>0</v>
      </c>
      <c r="Q1028" s="223">
        <f t="shared" si="228"/>
        <v>0</v>
      </c>
      <c r="R1028" s="351" t="s">
        <v>2533</v>
      </c>
      <c r="S1028" s="309"/>
      <c r="T1028" s="309" t="s">
        <v>877</v>
      </c>
      <c r="U1028" s="895"/>
      <c r="V1028" s="16">
        <v>0</v>
      </c>
      <c r="W1028" s="11">
        <v>0</v>
      </c>
      <c r="X1028" s="17">
        <v>0</v>
      </c>
      <c r="Y1028" s="10">
        <f>Q1028</f>
        <v>0</v>
      </c>
      <c r="Z1028" s="11"/>
      <c r="AA1028" s="17">
        <f>Q1028</f>
        <v>0</v>
      </c>
      <c r="AB1028" s="16"/>
      <c r="AC1028" s="11">
        <v>0</v>
      </c>
      <c r="AD1028" s="17">
        <f t="shared" ref="AD1028" si="231">SUM(AB1028:AC1028)</f>
        <v>0</v>
      </c>
      <c r="AE1028" s="16"/>
      <c r="AF1028" s="11"/>
      <c r="AG1028" s="17"/>
      <c r="AH1028" s="225"/>
      <c r="AI1028" s="527"/>
      <c r="AJ1028" s="16">
        <f t="shared" si="218"/>
        <v>0</v>
      </c>
    </row>
    <row r="1029" spans="1:36" ht="11.25" customHeight="1">
      <c r="A1029" s="219">
        <v>18600321</v>
      </c>
      <c r="B1029" s="220"/>
      <c r="C1029" s="287" t="s">
        <v>687</v>
      </c>
      <c r="D1029" s="222">
        <v>0</v>
      </c>
      <c r="E1029" s="222">
        <v>0</v>
      </c>
      <c r="F1029" s="222">
        <v>0</v>
      </c>
      <c r="G1029" s="222">
        <v>0</v>
      </c>
      <c r="H1029" s="222">
        <v>0</v>
      </c>
      <c r="I1029" s="222">
        <v>0</v>
      </c>
      <c r="J1029" s="498">
        <v>0</v>
      </c>
      <c r="K1029" s="498">
        <v>0</v>
      </c>
      <c r="L1029" s="223">
        <v>0</v>
      </c>
      <c r="M1029" s="223">
        <v>0</v>
      </c>
      <c r="N1029" s="223">
        <v>0</v>
      </c>
      <c r="O1029" s="223">
        <v>0</v>
      </c>
      <c r="P1029" s="223">
        <v>0</v>
      </c>
      <c r="Q1029" s="223">
        <f t="shared" si="228"/>
        <v>0</v>
      </c>
      <c r="R1029" s="351"/>
      <c r="S1029" s="309"/>
      <c r="T1029" s="309" t="s">
        <v>1254</v>
      </c>
      <c r="U1029" s="895"/>
      <c r="V1029" s="16">
        <v>0</v>
      </c>
      <c r="W1029" s="11">
        <v>0</v>
      </c>
      <c r="X1029" s="17">
        <v>0</v>
      </c>
      <c r="Y1029" s="16"/>
      <c r="Z1029" s="11"/>
      <c r="AA1029" s="17"/>
      <c r="AB1029" s="16"/>
      <c r="AC1029" s="11"/>
      <c r="AD1029" s="17">
        <f t="shared" si="229"/>
        <v>0</v>
      </c>
      <c r="AE1029" s="16">
        <f t="shared" ref="AE1029:AG1030" si="232">$Q1029</f>
        <v>0</v>
      </c>
      <c r="AF1029" s="11">
        <f t="shared" si="232"/>
        <v>0</v>
      </c>
      <c r="AG1029" s="17">
        <f t="shared" si="232"/>
        <v>0</v>
      </c>
      <c r="AH1029" s="225"/>
      <c r="AI1029" s="527"/>
      <c r="AJ1029" s="16">
        <f t="shared" si="218"/>
        <v>0</v>
      </c>
    </row>
    <row r="1030" spans="1:36" ht="11.25" customHeight="1">
      <c r="A1030" s="219">
        <v>18600323</v>
      </c>
      <c r="B1030" s="220"/>
      <c r="C1030" s="287" t="s">
        <v>935</v>
      </c>
      <c r="D1030" s="222">
        <v>0</v>
      </c>
      <c r="E1030" s="222">
        <v>0</v>
      </c>
      <c r="F1030" s="222">
        <v>0</v>
      </c>
      <c r="G1030" s="222">
        <v>0</v>
      </c>
      <c r="H1030" s="222">
        <v>0</v>
      </c>
      <c r="I1030" s="222">
        <v>0</v>
      </c>
      <c r="J1030" s="498">
        <v>0</v>
      </c>
      <c r="K1030" s="498">
        <v>0</v>
      </c>
      <c r="L1030" s="223">
        <v>0</v>
      </c>
      <c r="M1030" s="223">
        <v>0</v>
      </c>
      <c r="N1030" s="223">
        <v>0</v>
      </c>
      <c r="O1030" s="223">
        <v>0</v>
      </c>
      <c r="P1030" s="223">
        <v>0</v>
      </c>
      <c r="Q1030" s="223">
        <f t="shared" si="228"/>
        <v>0</v>
      </c>
      <c r="R1030" s="351"/>
      <c r="S1030" s="309"/>
      <c r="T1030" s="309">
        <v>11</v>
      </c>
      <c r="U1030" s="895"/>
      <c r="V1030" s="16">
        <f>Q1030</f>
        <v>0</v>
      </c>
      <c r="W1030" s="11">
        <f>Q1030</f>
        <v>0</v>
      </c>
      <c r="X1030" s="17">
        <f>Q1030</f>
        <v>0</v>
      </c>
      <c r="Y1030" s="16"/>
      <c r="Z1030" s="11"/>
      <c r="AA1030" s="17"/>
      <c r="AB1030" s="16"/>
      <c r="AC1030" s="11"/>
      <c r="AD1030" s="17">
        <f t="shared" si="229"/>
        <v>0</v>
      </c>
      <c r="AE1030" s="16">
        <f t="shared" si="232"/>
        <v>0</v>
      </c>
      <c r="AF1030" s="11">
        <f t="shared" si="232"/>
        <v>0</v>
      </c>
      <c r="AG1030" s="17">
        <f t="shared" si="232"/>
        <v>0</v>
      </c>
      <c r="AH1030" s="225"/>
      <c r="AI1030" s="527"/>
      <c r="AJ1030" s="16">
        <f t="shared" si="218"/>
        <v>0</v>
      </c>
    </row>
    <row r="1031" spans="1:36" ht="11.25" customHeight="1">
      <c r="A1031" s="219">
        <v>18600331</v>
      </c>
      <c r="B1031" s="220"/>
      <c r="C1031" s="287" t="s">
        <v>2472</v>
      </c>
      <c r="D1031" s="222">
        <v>0</v>
      </c>
      <c r="E1031" s="222">
        <v>0</v>
      </c>
      <c r="F1031" s="222">
        <v>0</v>
      </c>
      <c r="G1031" s="222">
        <v>0</v>
      </c>
      <c r="H1031" s="222">
        <v>0</v>
      </c>
      <c r="I1031" s="222">
        <v>0</v>
      </c>
      <c r="J1031" s="498">
        <v>0</v>
      </c>
      <c r="K1031" s="498">
        <v>0</v>
      </c>
      <c r="L1031" s="223">
        <v>0</v>
      </c>
      <c r="M1031" s="223">
        <v>0</v>
      </c>
      <c r="N1031" s="223">
        <v>0</v>
      </c>
      <c r="O1031" s="223">
        <v>0</v>
      </c>
      <c r="P1031" s="223">
        <v>0</v>
      </c>
      <c r="Q1031" s="223">
        <f t="shared" si="228"/>
        <v>0</v>
      </c>
      <c r="R1031" s="351" t="s">
        <v>2533</v>
      </c>
      <c r="S1031" s="309"/>
      <c r="T1031" s="309" t="s">
        <v>877</v>
      </c>
      <c r="U1031" s="895"/>
      <c r="V1031" s="16">
        <v>0</v>
      </c>
      <c r="W1031" s="11">
        <v>0</v>
      </c>
      <c r="X1031" s="17">
        <v>0</v>
      </c>
      <c r="Y1031" s="10">
        <f>Q1031</f>
        <v>0</v>
      </c>
      <c r="Z1031" s="11"/>
      <c r="AA1031" s="17">
        <f>Q1031</f>
        <v>0</v>
      </c>
      <c r="AB1031" s="16"/>
      <c r="AC1031" s="11">
        <v>0</v>
      </c>
      <c r="AD1031" s="17">
        <f t="shared" ref="AD1031" si="233">SUM(AB1031:AC1031)</f>
        <v>0</v>
      </c>
      <c r="AE1031" s="16"/>
      <c r="AF1031" s="11"/>
      <c r="AG1031" s="17"/>
      <c r="AH1031" s="225"/>
      <c r="AI1031" s="527"/>
      <c r="AJ1031" s="16">
        <f t="shared" si="218"/>
        <v>0</v>
      </c>
    </row>
    <row r="1032" spans="1:36" ht="11.25" customHeight="1">
      <c r="A1032" s="219">
        <v>18600341</v>
      </c>
      <c r="B1032" s="220"/>
      <c r="C1032" s="287" t="s">
        <v>1188</v>
      </c>
      <c r="D1032" s="222">
        <v>0</v>
      </c>
      <c r="E1032" s="222">
        <v>0</v>
      </c>
      <c r="F1032" s="222">
        <v>0</v>
      </c>
      <c r="G1032" s="222">
        <v>0</v>
      </c>
      <c r="H1032" s="222">
        <v>0</v>
      </c>
      <c r="I1032" s="222">
        <v>0</v>
      </c>
      <c r="J1032" s="498">
        <v>0</v>
      </c>
      <c r="K1032" s="498">
        <v>0</v>
      </c>
      <c r="L1032" s="223">
        <v>0</v>
      </c>
      <c r="M1032" s="223">
        <v>0</v>
      </c>
      <c r="N1032" s="223">
        <v>0</v>
      </c>
      <c r="O1032" s="223">
        <v>0</v>
      </c>
      <c r="P1032" s="223">
        <v>0</v>
      </c>
      <c r="Q1032" s="223">
        <f t="shared" si="228"/>
        <v>0</v>
      </c>
      <c r="R1032" s="351"/>
      <c r="S1032" s="309"/>
      <c r="T1032" s="309" t="s">
        <v>1254</v>
      </c>
      <c r="U1032" s="895"/>
      <c r="V1032" s="16">
        <v>0</v>
      </c>
      <c r="W1032" s="11">
        <v>0</v>
      </c>
      <c r="X1032" s="17">
        <v>0</v>
      </c>
      <c r="Y1032" s="16"/>
      <c r="Z1032" s="11"/>
      <c r="AA1032" s="17"/>
      <c r="AB1032" s="16"/>
      <c r="AC1032" s="11"/>
      <c r="AD1032" s="17">
        <f t="shared" si="229"/>
        <v>0</v>
      </c>
      <c r="AE1032" s="16">
        <f t="shared" ref="AE1032:AG1033" si="234">$Q1032</f>
        <v>0</v>
      </c>
      <c r="AF1032" s="11">
        <f t="shared" si="234"/>
        <v>0</v>
      </c>
      <c r="AG1032" s="17">
        <f t="shared" si="234"/>
        <v>0</v>
      </c>
      <c r="AH1032" s="225"/>
      <c r="AI1032" s="527"/>
      <c r="AJ1032" s="16">
        <f t="shared" si="218"/>
        <v>0</v>
      </c>
    </row>
    <row r="1033" spans="1:36" ht="11.25" customHeight="1">
      <c r="A1033" s="219">
        <v>18600342</v>
      </c>
      <c r="B1033" s="220"/>
      <c r="C1033" s="287" t="s">
        <v>2648</v>
      </c>
      <c r="D1033" s="222">
        <v>0</v>
      </c>
      <c r="E1033" s="222">
        <v>0</v>
      </c>
      <c r="F1033" s="222">
        <v>0</v>
      </c>
      <c r="G1033" s="222">
        <v>0</v>
      </c>
      <c r="H1033" s="222">
        <v>0</v>
      </c>
      <c r="I1033" s="222">
        <v>0</v>
      </c>
      <c r="J1033" s="498">
        <v>0</v>
      </c>
      <c r="K1033" s="498">
        <v>0</v>
      </c>
      <c r="L1033" s="223">
        <v>0</v>
      </c>
      <c r="M1033" s="223">
        <v>0</v>
      </c>
      <c r="N1033" s="223">
        <v>0</v>
      </c>
      <c r="O1033" s="223">
        <v>0</v>
      </c>
      <c r="P1033" s="223">
        <v>0</v>
      </c>
      <c r="Q1033" s="223">
        <f t="shared" si="228"/>
        <v>0</v>
      </c>
      <c r="R1033" s="351"/>
      <c r="S1033" s="309"/>
      <c r="T1033" s="309" t="s">
        <v>1254</v>
      </c>
      <c r="U1033" s="895"/>
      <c r="V1033" s="16">
        <v>0</v>
      </c>
      <c r="W1033" s="11">
        <v>0</v>
      </c>
      <c r="X1033" s="17">
        <v>0</v>
      </c>
      <c r="Y1033" s="16"/>
      <c r="Z1033" s="11"/>
      <c r="AA1033" s="17"/>
      <c r="AB1033" s="16"/>
      <c r="AC1033" s="11"/>
      <c r="AD1033" s="17">
        <f t="shared" ref="AD1033" si="235">SUM(AB1033:AC1033)</f>
        <v>0</v>
      </c>
      <c r="AE1033" s="16">
        <f t="shared" si="234"/>
        <v>0</v>
      </c>
      <c r="AF1033" s="11">
        <f t="shared" si="234"/>
        <v>0</v>
      </c>
      <c r="AG1033" s="17">
        <f t="shared" si="234"/>
        <v>0</v>
      </c>
      <c r="AH1033" s="225"/>
      <c r="AI1033" s="527"/>
      <c r="AJ1033" s="16">
        <f t="shared" si="218"/>
        <v>0</v>
      </c>
    </row>
    <row r="1034" spans="1:36" ht="11.25" customHeight="1">
      <c r="A1034" s="219">
        <v>18600343</v>
      </c>
      <c r="B1034" s="220"/>
      <c r="C1034" s="287" t="s">
        <v>2031</v>
      </c>
      <c r="D1034" s="222">
        <v>0</v>
      </c>
      <c r="E1034" s="222">
        <v>0</v>
      </c>
      <c r="F1034" s="222">
        <v>0</v>
      </c>
      <c r="G1034" s="222">
        <v>0</v>
      </c>
      <c r="H1034" s="222">
        <v>0</v>
      </c>
      <c r="I1034" s="222">
        <v>0</v>
      </c>
      <c r="J1034" s="498">
        <v>0</v>
      </c>
      <c r="K1034" s="498">
        <v>0</v>
      </c>
      <c r="L1034" s="223">
        <v>0</v>
      </c>
      <c r="M1034" s="223">
        <v>0</v>
      </c>
      <c r="N1034" s="223">
        <v>0</v>
      </c>
      <c r="O1034" s="223">
        <v>0</v>
      </c>
      <c r="P1034" s="223">
        <v>0</v>
      </c>
      <c r="Q1034" s="223">
        <f t="shared" si="228"/>
        <v>0</v>
      </c>
      <c r="R1034" s="351"/>
      <c r="S1034" s="309"/>
      <c r="T1034" s="309" t="s">
        <v>1558</v>
      </c>
      <c r="U1034" s="895"/>
      <c r="V1034" s="16">
        <f>Q1034</f>
        <v>0</v>
      </c>
      <c r="W1034" s="11">
        <f>Q1034</f>
        <v>0</v>
      </c>
      <c r="X1034" s="17">
        <f>Q1034</f>
        <v>0</v>
      </c>
      <c r="Y1034" s="16"/>
      <c r="Z1034" s="11"/>
      <c r="AA1034" s="17"/>
      <c r="AB1034" s="16"/>
      <c r="AC1034" s="11"/>
      <c r="AD1034" s="17">
        <f>SUM(AB1034:AC1034)</f>
        <v>0</v>
      </c>
      <c r="AE1034" s="16"/>
      <c r="AF1034" s="11"/>
      <c r="AG1034" s="17"/>
      <c r="AH1034" s="225"/>
      <c r="AI1034" s="527"/>
      <c r="AJ1034" s="16">
        <f t="shared" si="218"/>
        <v>0</v>
      </c>
    </row>
    <row r="1035" spans="1:36" ht="11.25" customHeight="1">
      <c r="A1035" s="219">
        <v>18600351</v>
      </c>
      <c r="B1035" s="220"/>
      <c r="C1035" s="287" t="s">
        <v>1425</v>
      </c>
      <c r="D1035" s="222">
        <v>0</v>
      </c>
      <c r="E1035" s="222">
        <v>0</v>
      </c>
      <c r="F1035" s="222">
        <v>0</v>
      </c>
      <c r="G1035" s="222">
        <v>0</v>
      </c>
      <c r="H1035" s="222">
        <v>0</v>
      </c>
      <c r="I1035" s="222">
        <v>0</v>
      </c>
      <c r="J1035" s="498">
        <v>0</v>
      </c>
      <c r="K1035" s="498">
        <v>0</v>
      </c>
      <c r="L1035" s="223">
        <v>0</v>
      </c>
      <c r="M1035" s="223">
        <v>0</v>
      </c>
      <c r="N1035" s="223">
        <v>0</v>
      </c>
      <c r="O1035" s="223">
        <v>0</v>
      </c>
      <c r="P1035" s="223">
        <v>0</v>
      </c>
      <c r="Q1035" s="223">
        <f t="shared" si="228"/>
        <v>0</v>
      </c>
      <c r="R1035" s="351" t="s">
        <v>1993</v>
      </c>
      <c r="S1035" s="309"/>
      <c r="T1035" s="309" t="s">
        <v>877</v>
      </c>
      <c r="U1035" s="895"/>
      <c r="V1035" s="16">
        <v>0</v>
      </c>
      <c r="W1035" s="11">
        <v>0</v>
      </c>
      <c r="X1035" s="17">
        <v>0</v>
      </c>
      <c r="Y1035" s="16">
        <f>Q1035</f>
        <v>0</v>
      </c>
      <c r="Z1035" s="11"/>
      <c r="AA1035" s="17">
        <f>Y1035</f>
        <v>0</v>
      </c>
      <c r="AB1035" s="16"/>
      <c r="AC1035" s="11"/>
      <c r="AD1035" s="17">
        <f>AB1035+AC1035</f>
        <v>0</v>
      </c>
      <c r="AE1035" s="16"/>
      <c r="AF1035" s="11"/>
      <c r="AG1035" s="17"/>
      <c r="AH1035" s="225"/>
      <c r="AI1035" s="527"/>
      <c r="AJ1035" s="16">
        <f t="shared" si="218"/>
        <v>0</v>
      </c>
    </row>
    <row r="1036" spans="1:36" ht="11.25" customHeight="1">
      <c r="A1036" s="219">
        <v>18600353</v>
      </c>
      <c r="B1036" s="220"/>
      <c r="C1036" s="287" t="s">
        <v>1102</v>
      </c>
      <c r="D1036" s="222">
        <v>0</v>
      </c>
      <c r="E1036" s="222">
        <v>0</v>
      </c>
      <c r="F1036" s="222">
        <v>0</v>
      </c>
      <c r="G1036" s="222">
        <v>0</v>
      </c>
      <c r="H1036" s="222">
        <v>0</v>
      </c>
      <c r="I1036" s="222">
        <v>0</v>
      </c>
      <c r="J1036" s="498">
        <v>0</v>
      </c>
      <c r="K1036" s="498">
        <v>0</v>
      </c>
      <c r="L1036" s="223">
        <v>0</v>
      </c>
      <c r="M1036" s="223">
        <v>0</v>
      </c>
      <c r="N1036" s="223">
        <v>0</v>
      </c>
      <c r="O1036" s="223">
        <v>0</v>
      </c>
      <c r="P1036" s="223">
        <v>0</v>
      </c>
      <c r="Q1036" s="223">
        <f t="shared" si="228"/>
        <v>0</v>
      </c>
      <c r="R1036" s="351"/>
      <c r="S1036" s="309"/>
      <c r="T1036" s="309" t="s">
        <v>1558</v>
      </c>
      <c r="U1036" s="895"/>
      <c r="V1036" s="16">
        <f>Q1036</f>
        <v>0</v>
      </c>
      <c r="W1036" s="11">
        <f>Q1036</f>
        <v>0</v>
      </c>
      <c r="X1036" s="17">
        <f>Q1036</f>
        <v>0</v>
      </c>
      <c r="Y1036" s="16"/>
      <c r="Z1036" s="11"/>
      <c r="AA1036" s="17"/>
      <c r="AB1036" s="16"/>
      <c r="AC1036" s="11"/>
      <c r="AD1036" s="17">
        <f>SUM(AB1036:AC1036)</f>
        <v>0</v>
      </c>
      <c r="AE1036" s="16"/>
      <c r="AF1036" s="11"/>
      <c r="AG1036" s="17"/>
      <c r="AH1036" s="225"/>
      <c r="AI1036" s="527"/>
      <c r="AJ1036" s="16">
        <f t="shared" si="218"/>
        <v>0</v>
      </c>
    </row>
    <row r="1037" spans="1:36" ht="11.25" customHeight="1">
      <c r="A1037" s="219">
        <v>18600361</v>
      </c>
      <c r="B1037" s="220"/>
      <c r="C1037" s="287" t="s">
        <v>1427</v>
      </c>
      <c r="D1037" s="222">
        <v>0</v>
      </c>
      <c r="E1037" s="222">
        <v>0</v>
      </c>
      <c r="F1037" s="222">
        <v>0</v>
      </c>
      <c r="G1037" s="222">
        <v>0</v>
      </c>
      <c r="H1037" s="222">
        <v>0</v>
      </c>
      <c r="I1037" s="222">
        <v>0</v>
      </c>
      <c r="J1037" s="498">
        <v>0</v>
      </c>
      <c r="K1037" s="498">
        <v>0</v>
      </c>
      <c r="L1037" s="223">
        <v>0</v>
      </c>
      <c r="M1037" s="223">
        <v>0</v>
      </c>
      <c r="N1037" s="223">
        <v>0</v>
      </c>
      <c r="O1037" s="223">
        <v>0</v>
      </c>
      <c r="P1037" s="223">
        <v>0</v>
      </c>
      <c r="Q1037" s="223">
        <f t="shared" si="228"/>
        <v>0</v>
      </c>
      <c r="R1037" s="351" t="s">
        <v>1993</v>
      </c>
      <c r="S1037" s="309"/>
      <c r="T1037" s="309" t="s">
        <v>877</v>
      </c>
      <c r="U1037" s="895"/>
      <c r="V1037" s="16">
        <v>0</v>
      </c>
      <c r="W1037" s="11">
        <v>0</v>
      </c>
      <c r="X1037" s="17">
        <v>0</v>
      </c>
      <c r="Y1037" s="16">
        <f>Q1037</f>
        <v>0</v>
      </c>
      <c r="Z1037" s="11"/>
      <c r="AA1037" s="17">
        <f>Y1037</f>
        <v>0</v>
      </c>
      <c r="AB1037" s="16"/>
      <c r="AC1037" s="11"/>
      <c r="AD1037" s="17">
        <f>AB1037+AC1037</f>
        <v>0</v>
      </c>
      <c r="AE1037" s="16"/>
      <c r="AF1037" s="11"/>
      <c r="AG1037" s="17"/>
      <c r="AH1037" s="225"/>
      <c r="AI1037" s="527"/>
      <c r="AJ1037" s="16">
        <f t="shared" si="218"/>
        <v>0</v>
      </c>
    </row>
    <row r="1038" spans="1:36" ht="11.25" customHeight="1">
      <c r="A1038" s="219">
        <v>18600363</v>
      </c>
      <c r="B1038" s="220"/>
      <c r="C1038" s="287" t="s">
        <v>2226</v>
      </c>
      <c r="D1038" s="222">
        <v>0</v>
      </c>
      <c r="E1038" s="222">
        <v>0</v>
      </c>
      <c r="F1038" s="222">
        <v>0</v>
      </c>
      <c r="G1038" s="222">
        <v>0</v>
      </c>
      <c r="H1038" s="222">
        <v>0</v>
      </c>
      <c r="I1038" s="222">
        <v>0</v>
      </c>
      <c r="J1038" s="498">
        <v>0</v>
      </c>
      <c r="K1038" s="498">
        <v>0</v>
      </c>
      <c r="L1038" s="223">
        <v>0</v>
      </c>
      <c r="M1038" s="223">
        <v>0</v>
      </c>
      <c r="N1038" s="223">
        <v>0</v>
      </c>
      <c r="O1038" s="223">
        <v>0</v>
      </c>
      <c r="P1038" s="223">
        <v>0</v>
      </c>
      <c r="Q1038" s="223">
        <f t="shared" si="228"/>
        <v>0</v>
      </c>
      <c r="R1038" s="351"/>
      <c r="S1038" s="309"/>
      <c r="T1038" s="309" t="s">
        <v>1558</v>
      </c>
      <c r="U1038" s="895"/>
      <c r="V1038" s="16">
        <f>Q1038</f>
        <v>0</v>
      </c>
      <c r="W1038" s="11">
        <f>Q1038</f>
        <v>0</v>
      </c>
      <c r="X1038" s="17">
        <f>Q1038</f>
        <v>0</v>
      </c>
      <c r="Y1038" s="16"/>
      <c r="Z1038" s="11"/>
      <c r="AA1038" s="17"/>
      <c r="AB1038" s="16"/>
      <c r="AC1038" s="11"/>
      <c r="AD1038" s="17">
        <f>SUM(AB1038:AC1038)</f>
        <v>0</v>
      </c>
      <c r="AE1038" s="16"/>
      <c r="AF1038" s="11"/>
      <c r="AG1038" s="17"/>
      <c r="AH1038" s="225"/>
      <c r="AI1038" s="527"/>
      <c r="AJ1038" s="16">
        <f t="shared" si="218"/>
        <v>0</v>
      </c>
    </row>
    <row r="1039" spans="1:36" ht="11.25" customHeight="1">
      <c r="A1039" s="219">
        <v>18600371</v>
      </c>
      <c r="B1039" s="220"/>
      <c r="C1039" s="287" t="s">
        <v>2333</v>
      </c>
      <c r="D1039" s="222">
        <v>0</v>
      </c>
      <c r="E1039" s="222">
        <v>0</v>
      </c>
      <c r="F1039" s="222">
        <v>0</v>
      </c>
      <c r="G1039" s="222">
        <v>0</v>
      </c>
      <c r="H1039" s="222">
        <v>0</v>
      </c>
      <c r="I1039" s="222">
        <v>0</v>
      </c>
      <c r="J1039" s="498">
        <v>0</v>
      </c>
      <c r="K1039" s="498">
        <v>0</v>
      </c>
      <c r="L1039" s="223">
        <v>0</v>
      </c>
      <c r="M1039" s="223">
        <v>0</v>
      </c>
      <c r="N1039" s="223">
        <v>0</v>
      </c>
      <c r="O1039" s="223">
        <v>0</v>
      </c>
      <c r="P1039" s="223">
        <v>0</v>
      </c>
      <c r="Q1039" s="223">
        <f t="shared" si="228"/>
        <v>0</v>
      </c>
      <c r="R1039" s="351" t="s">
        <v>1993</v>
      </c>
      <c r="S1039" s="309"/>
      <c r="T1039" s="309" t="s">
        <v>877</v>
      </c>
      <c r="U1039" s="895"/>
      <c r="V1039" s="16">
        <v>0</v>
      </c>
      <c r="W1039" s="11">
        <v>0</v>
      </c>
      <c r="X1039" s="17">
        <v>0</v>
      </c>
      <c r="Y1039" s="16">
        <f>Q1039</f>
        <v>0</v>
      </c>
      <c r="Z1039" s="11"/>
      <c r="AA1039" s="17">
        <f>Y1039</f>
        <v>0</v>
      </c>
      <c r="AB1039" s="16"/>
      <c r="AC1039" s="11"/>
      <c r="AD1039" s="17">
        <f>AB1039+AC1039</f>
        <v>0</v>
      </c>
      <c r="AE1039" s="16"/>
      <c r="AF1039" s="11"/>
      <c r="AG1039" s="17"/>
      <c r="AH1039" s="225"/>
      <c r="AI1039" s="527"/>
      <c r="AJ1039" s="16">
        <f t="shared" ref="AJ1039:AJ1102" si="236">Q1039-X1039-AA1039-AD1039-AG1039-AH1039</f>
        <v>0</v>
      </c>
    </row>
    <row r="1040" spans="1:36" ht="11.25" customHeight="1">
      <c r="A1040" s="219">
        <v>18600373</v>
      </c>
      <c r="B1040" s="220"/>
      <c r="C1040" s="287" t="s">
        <v>2703</v>
      </c>
      <c r="D1040" s="222">
        <v>0</v>
      </c>
      <c r="E1040" s="222">
        <v>0</v>
      </c>
      <c r="F1040" s="222">
        <v>0</v>
      </c>
      <c r="G1040" s="222">
        <v>0</v>
      </c>
      <c r="H1040" s="222">
        <v>0</v>
      </c>
      <c r="I1040" s="222">
        <v>0</v>
      </c>
      <c r="J1040" s="498">
        <v>0</v>
      </c>
      <c r="K1040" s="498">
        <v>0</v>
      </c>
      <c r="L1040" s="223">
        <v>0</v>
      </c>
      <c r="M1040" s="223">
        <v>0</v>
      </c>
      <c r="N1040" s="223">
        <v>0</v>
      </c>
      <c r="O1040" s="223">
        <v>0</v>
      </c>
      <c r="P1040" s="223">
        <v>0</v>
      </c>
      <c r="Q1040" s="223">
        <f t="shared" si="228"/>
        <v>0</v>
      </c>
      <c r="R1040" s="351"/>
      <c r="S1040" s="309"/>
      <c r="T1040" s="309" t="s">
        <v>1558</v>
      </c>
      <c r="U1040" s="895"/>
      <c r="V1040" s="16">
        <f>Q1040</f>
        <v>0</v>
      </c>
      <c r="W1040" s="11">
        <f>Q1040</f>
        <v>0</v>
      </c>
      <c r="X1040" s="17">
        <f>Q1040</f>
        <v>0</v>
      </c>
      <c r="Y1040" s="16"/>
      <c r="Z1040" s="11"/>
      <c r="AA1040" s="17"/>
      <c r="AB1040" s="16"/>
      <c r="AC1040" s="11"/>
      <c r="AD1040" s="17">
        <f>SUM(AB1040:AC1040)</f>
        <v>0</v>
      </c>
      <c r="AE1040" s="16"/>
      <c r="AF1040" s="11"/>
      <c r="AG1040" s="17"/>
      <c r="AH1040" s="225"/>
      <c r="AI1040" s="527"/>
      <c r="AJ1040" s="16">
        <f t="shared" si="236"/>
        <v>0</v>
      </c>
    </row>
    <row r="1041" spans="1:36" ht="11.25" customHeight="1">
      <c r="A1041" s="219">
        <v>18600381</v>
      </c>
      <c r="B1041" s="220"/>
      <c r="C1041" s="287" t="s">
        <v>1428</v>
      </c>
      <c r="D1041" s="222">
        <v>0</v>
      </c>
      <c r="E1041" s="222">
        <v>0</v>
      </c>
      <c r="F1041" s="222">
        <v>0</v>
      </c>
      <c r="G1041" s="222">
        <v>0</v>
      </c>
      <c r="H1041" s="222">
        <v>0</v>
      </c>
      <c r="I1041" s="222">
        <v>0</v>
      </c>
      <c r="J1041" s="498">
        <v>0</v>
      </c>
      <c r="K1041" s="498">
        <v>0</v>
      </c>
      <c r="L1041" s="223">
        <v>0</v>
      </c>
      <c r="M1041" s="223">
        <v>0</v>
      </c>
      <c r="N1041" s="223">
        <v>0</v>
      </c>
      <c r="O1041" s="223">
        <v>0</v>
      </c>
      <c r="P1041" s="223">
        <v>0</v>
      </c>
      <c r="Q1041" s="223">
        <f t="shared" si="228"/>
        <v>0</v>
      </c>
      <c r="R1041" s="351" t="s">
        <v>354</v>
      </c>
      <c r="S1041" s="309"/>
      <c r="T1041" s="309" t="s">
        <v>1254</v>
      </c>
      <c r="U1041" s="895"/>
      <c r="V1041" s="16">
        <v>0</v>
      </c>
      <c r="W1041" s="11">
        <v>0</v>
      </c>
      <c r="X1041" s="17">
        <v>0</v>
      </c>
      <c r="Y1041" s="16"/>
      <c r="Z1041" s="11"/>
      <c r="AA1041" s="17"/>
      <c r="AB1041" s="16"/>
      <c r="AC1041" s="11"/>
      <c r="AD1041" s="17">
        <f t="shared" ref="AD1041:AD1054" si="237">SUM(AB1041:AC1041)</f>
        <v>0</v>
      </c>
      <c r="AE1041" s="16">
        <f>$Q1041</f>
        <v>0</v>
      </c>
      <c r="AF1041" s="11">
        <f>$Q1041</f>
        <v>0</v>
      </c>
      <c r="AG1041" s="17">
        <f>$Q1041</f>
        <v>0</v>
      </c>
      <c r="AH1041" s="225"/>
      <c r="AI1041" s="527"/>
      <c r="AJ1041" s="16">
        <f t="shared" si="236"/>
        <v>0</v>
      </c>
    </row>
    <row r="1042" spans="1:36" ht="11.25" customHeight="1">
      <c r="A1042" s="219">
        <v>18600383</v>
      </c>
      <c r="B1042" s="220"/>
      <c r="C1042" s="287" t="s">
        <v>2704</v>
      </c>
      <c r="D1042" s="222">
        <v>0</v>
      </c>
      <c r="E1042" s="222">
        <v>0</v>
      </c>
      <c r="F1042" s="222">
        <v>0</v>
      </c>
      <c r="G1042" s="222">
        <v>0</v>
      </c>
      <c r="H1042" s="222">
        <v>0</v>
      </c>
      <c r="I1042" s="222">
        <v>0</v>
      </c>
      <c r="J1042" s="498">
        <v>0</v>
      </c>
      <c r="K1042" s="498">
        <v>0</v>
      </c>
      <c r="L1042" s="223">
        <v>0</v>
      </c>
      <c r="M1042" s="223">
        <v>0</v>
      </c>
      <c r="N1042" s="223">
        <v>0</v>
      </c>
      <c r="O1042" s="223">
        <v>0</v>
      </c>
      <c r="P1042" s="223">
        <v>0</v>
      </c>
      <c r="Q1042" s="223">
        <f t="shared" si="228"/>
        <v>0</v>
      </c>
      <c r="R1042" s="351"/>
      <c r="S1042" s="309"/>
      <c r="T1042" s="309" t="s">
        <v>1558</v>
      </c>
      <c r="U1042" s="895"/>
      <c r="V1042" s="16">
        <f>Q1042</f>
        <v>0</v>
      </c>
      <c r="W1042" s="11">
        <f>Q1042</f>
        <v>0</v>
      </c>
      <c r="X1042" s="17">
        <f>Q1042</f>
        <v>0</v>
      </c>
      <c r="Y1042" s="16"/>
      <c r="Z1042" s="11"/>
      <c r="AA1042" s="17"/>
      <c r="AB1042" s="16"/>
      <c r="AC1042" s="11"/>
      <c r="AD1042" s="17">
        <f>SUM(AB1042:AC1042)</f>
        <v>0</v>
      </c>
      <c r="AE1042" s="16"/>
      <c r="AF1042" s="11"/>
      <c r="AG1042" s="17"/>
      <c r="AH1042" s="225"/>
      <c r="AI1042" s="527"/>
      <c r="AJ1042" s="16">
        <f t="shared" si="236"/>
        <v>0</v>
      </c>
    </row>
    <row r="1043" spans="1:36" ht="11.25" customHeight="1">
      <c r="A1043" s="219">
        <v>18600391</v>
      </c>
      <c r="B1043" s="220"/>
      <c r="C1043" s="287" t="s">
        <v>2473</v>
      </c>
      <c r="D1043" s="222">
        <v>0</v>
      </c>
      <c r="E1043" s="222">
        <v>0</v>
      </c>
      <c r="F1043" s="222">
        <v>0</v>
      </c>
      <c r="G1043" s="222">
        <v>0</v>
      </c>
      <c r="H1043" s="222">
        <v>0</v>
      </c>
      <c r="I1043" s="222">
        <v>0</v>
      </c>
      <c r="J1043" s="498">
        <v>0</v>
      </c>
      <c r="K1043" s="498">
        <v>0</v>
      </c>
      <c r="L1043" s="223">
        <v>0</v>
      </c>
      <c r="M1043" s="223">
        <v>0</v>
      </c>
      <c r="N1043" s="223">
        <v>0</v>
      </c>
      <c r="O1043" s="223">
        <v>0</v>
      </c>
      <c r="P1043" s="223">
        <v>0</v>
      </c>
      <c r="Q1043" s="223">
        <f t="shared" si="228"/>
        <v>0</v>
      </c>
      <c r="R1043" s="351" t="s">
        <v>2533</v>
      </c>
      <c r="S1043" s="309"/>
      <c r="T1043" s="309" t="s">
        <v>877</v>
      </c>
      <c r="U1043" s="895"/>
      <c r="V1043" s="16">
        <v>0</v>
      </c>
      <c r="W1043" s="11">
        <v>0</v>
      </c>
      <c r="X1043" s="17">
        <v>0</v>
      </c>
      <c r="Y1043" s="10">
        <f>Q1043</f>
        <v>0</v>
      </c>
      <c r="Z1043" s="11"/>
      <c r="AA1043" s="17">
        <f>Q1043</f>
        <v>0</v>
      </c>
      <c r="AB1043" s="16"/>
      <c r="AC1043" s="11">
        <v>0</v>
      </c>
      <c r="AD1043" s="17">
        <f t="shared" ref="AD1043" si="238">SUM(AB1043:AC1043)</f>
        <v>0</v>
      </c>
      <c r="AE1043" s="16"/>
      <c r="AF1043" s="11"/>
      <c r="AG1043" s="17"/>
      <c r="AH1043" s="225"/>
      <c r="AI1043" s="527"/>
      <c r="AJ1043" s="16">
        <f t="shared" si="236"/>
        <v>0</v>
      </c>
    </row>
    <row r="1044" spans="1:36" ht="11.25" customHeight="1">
      <c r="A1044" s="219">
        <v>18600393</v>
      </c>
      <c r="B1044" s="220"/>
      <c r="C1044" s="287" t="s">
        <v>696</v>
      </c>
      <c r="D1044" s="222">
        <v>0</v>
      </c>
      <c r="E1044" s="222">
        <v>0</v>
      </c>
      <c r="F1044" s="222">
        <v>0</v>
      </c>
      <c r="G1044" s="222">
        <v>0</v>
      </c>
      <c r="H1044" s="222">
        <v>0</v>
      </c>
      <c r="I1044" s="222">
        <v>0</v>
      </c>
      <c r="J1044" s="498">
        <v>0</v>
      </c>
      <c r="K1044" s="498">
        <v>0</v>
      </c>
      <c r="L1044" s="223">
        <v>0</v>
      </c>
      <c r="M1044" s="223">
        <v>0</v>
      </c>
      <c r="N1044" s="223">
        <v>0</v>
      </c>
      <c r="O1044" s="223">
        <v>0</v>
      </c>
      <c r="P1044" s="223">
        <v>0</v>
      </c>
      <c r="Q1044" s="223">
        <f t="shared" si="228"/>
        <v>0</v>
      </c>
      <c r="R1044" s="351"/>
      <c r="S1044" s="309"/>
      <c r="T1044" s="309" t="s">
        <v>1254</v>
      </c>
      <c r="U1044" s="895"/>
      <c r="V1044" s="16">
        <v>0</v>
      </c>
      <c r="W1044" s="11">
        <v>0</v>
      </c>
      <c r="X1044" s="17">
        <v>0</v>
      </c>
      <c r="Y1044" s="16"/>
      <c r="Z1044" s="11"/>
      <c r="AA1044" s="17"/>
      <c r="AB1044" s="16"/>
      <c r="AC1044" s="11"/>
      <c r="AD1044" s="17">
        <f t="shared" si="237"/>
        <v>0</v>
      </c>
      <c r="AE1044" s="16">
        <f t="shared" ref="AE1044:AG1045" si="239">$Q1044</f>
        <v>0</v>
      </c>
      <c r="AF1044" s="11">
        <f t="shared" si="239"/>
        <v>0</v>
      </c>
      <c r="AG1044" s="17">
        <f t="shared" si="239"/>
        <v>0</v>
      </c>
      <c r="AH1044" s="225"/>
      <c r="AI1044" s="527"/>
      <c r="AJ1044" s="16">
        <f t="shared" si="236"/>
        <v>0</v>
      </c>
    </row>
    <row r="1045" spans="1:36" ht="11.25" customHeight="1">
      <c r="A1045" s="219">
        <v>18600401</v>
      </c>
      <c r="B1045" s="220"/>
      <c r="C1045" s="287" t="s">
        <v>2573</v>
      </c>
      <c r="D1045" s="222">
        <v>0</v>
      </c>
      <c r="E1045" s="222">
        <v>0</v>
      </c>
      <c r="F1045" s="222">
        <v>0</v>
      </c>
      <c r="G1045" s="222">
        <v>0</v>
      </c>
      <c r="H1045" s="222">
        <v>0</v>
      </c>
      <c r="I1045" s="222">
        <v>0</v>
      </c>
      <c r="J1045" s="498">
        <v>0</v>
      </c>
      <c r="K1045" s="498">
        <v>0</v>
      </c>
      <c r="L1045" s="223">
        <v>0</v>
      </c>
      <c r="M1045" s="223">
        <v>0</v>
      </c>
      <c r="N1045" s="223">
        <v>0</v>
      </c>
      <c r="O1045" s="223">
        <v>0</v>
      </c>
      <c r="P1045" s="223">
        <v>0</v>
      </c>
      <c r="Q1045" s="223">
        <f t="shared" si="228"/>
        <v>0</v>
      </c>
      <c r="R1045" s="351"/>
      <c r="S1045" s="309"/>
      <c r="T1045" s="309" t="s">
        <v>1254</v>
      </c>
      <c r="U1045" s="895"/>
      <c r="V1045" s="16">
        <v>0</v>
      </c>
      <c r="W1045" s="11">
        <v>0</v>
      </c>
      <c r="X1045" s="17">
        <v>0</v>
      </c>
      <c r="Y1045" s="16"/>
      <c r="Z1045" s="11"/>
      <c r="AA1045" s="17"/>
      <c r="AB1045" s="16"/>
      <c r="AC1045" s="11"/>
      <c r="AD1045" s="17">
        <f>SUM(AB1045:AC1045)</f>
        <v>0</v>
      </c>
      <c r="AE1045" s="16">
        <f t="shared" si="239"/>
        <v>0</v>
      </c>
      <c r="AF1045" s="11">
        <f t="shared" si="239"/>
        <v>0</v>
      </c>
      <c r="AG1045" s="17">
        <f t="shared" si="239"/>
        <v>0</v>
      </c>
      <c r="AH1045" s="225"/>
      <c r="AI1045" s="527"/>
      <c r="AJ1045" s="16">
        <f t="shared" si="236"/>
        <v>0</v>
      </c>
    </row>
    <row r="1046" spans="1:36" ht="11.25" customHeight="1">
      <c r="A1046" s="219">
        <v>18600403</v>
      </c>
      <c r="B1046" s="220"/>
      <c r="C1046" s="287" t="s">
        <v>2771</v>
      </c>
      <c r="D1046" s="222">
        <v>1806145.43</v>
      </c>
      <c r="E1046" s="222">
        <v>1806145.43</v>
      </c>
      <c r="F1046" s="222">
        <v>1806145.43</v>
      </c>
      <c r="G1046" s="222">
        <v>1699128.75</v>
      </c>
      <c r="H1046" s="222">
        <v>1699128.75</v>
      </c>
      <c r="I1046" s="222">
        <v>1699128.75</v>
      </c>
      <c r="J1046" s="498">
        <v>1300386.67</v>
      </c>
      <c r="K1046" s="498">
        <v>1300386.67</v>
      </c>
      <c r="L1046" s="223">
        <v>1300386.67</v>
      </c>
      <c r="M1046" s="223">
        <v>1198680.31</v>
      </c>
      <c r="N1046" s="223">
        <v>1198680.31</v>
      </c>
      <c r="O1046" s="223">
        <v>1198680.31</v>
      </c>
      <c r="P1046" s="223">
        <v>1144595.21</v>
      </c>
      <c r="Q1046" s="223">
        <f t="shared" si="228"/>
        <v>1473520.6975</v>
      </c>
      <c r="R1046" s="351"/>
      <c r="S1046" s="309"/>
      <c r="T1046" s="309"/>
      <c r="U1046" s="895"/>
      <c r="V1046" s="16">
        <v>0</v>
      </c>
      <c r="W1046" s="11">
        <v>0</v>
      </c>
      <c r="X1046" s="17">
        <v>0</v>
      </c>
      <c r="Y1046" s="16"/>
      <c r="Z1046" s="11"/>
      <c r="AA1046" s="17"/>
      <c r="AB1046" s="16"/>
      <c r="AC1046" s="11"/>
      <c r="AD1046" s="17">
        <f t="shared" ref="AD1046" si="240">SUM(AB1046:AC1046)</f>
        <v>0</v>
      </c>
      <c r="AE1046" s="16"/>
      <c r="AF1046" s="11"/>
      <c r="AG1046" s="17"/>
      <c r="AH1046" s="229">
        <f>Q1046</f>
        <v>1473520.6975</v>
      </c>
      <c r="AI1046" s="527"/>
      <c r="AJ1046" s="16">
        <f t="shared" si="236"/>
        <v>0</v>
      </c>
    </row>
    <row r="1047" spans="1:36" ht="11.25" customHeight="1">
      <c r="A1047" s="219">
        <v>18600411</v>
      </c>
      <c r="B1047" s="220"/>
      <c r="C1047" s="287" t="s">
        <v>2649</v>
      </c>
      <c r="D1047" s="222">
        <v>0</v>
      </c>
      <c r="E1047" s="222">
        <v>0</v>
      </c>
      <c r="F1047" s="222">
        <v>0</v>
      </c>
      <c r="G1047" s="222">
        <v>0</v>
      </c>
      <c r="H1047" s="222">
        <v>0</v>
      </c>
      <c r="I1047" s="222">
        <v>0</v>
      </c>
      <c r="J1047" s="498">
        <v>0</v>
      </c>
      <c r="K1047" s="498">
        <v>0</v>
      </c>
      <c r="L1047" s="223">
        <v>0</v>
      </c>
      <c r="M1047" s="223">
        <v>0</v>
      </c>
      <c r="N1047" s="223">
        <v>0</v>
      </c>
      <c r="O1047" s="223">
        <v>0</v>
      </c>
      <c r="P1047" s="223">
        <v>0</v>
      </c>
      <c r="Q1047" s="223">
        <f t="shared" si="228"/>
        <v>0</v>
      </c>
      <c r="R1047" s="351"/>
      <c r="S1047" s="309"/>
      <c r="T1047" s="309" t="s">
        <v>1254</v>
      </c>
      <c r="U1047" s="895"/>
      <c r="V1047" s="16">
        <v>0</v>
      </c>
      <c r="W1047" s="11">
        <v>0</v>
      </c>
      <c r="X1047" s="17">
        <v>0</v>
      </c>
      <c r="Y1047" s="16"/>
      <c r="Z1047" s="11"/>
      <c r="AA1047" s="17"/>
      <c r="AB1047" s="16"/>
      <c r="AC1047" s="11"/>
      <c r="AD1047" s="17">
        <f t="shared" ref="AD1047" si="241">SUM(AB1047:AC1047)</f>
        <v>0</v>
      </c>
      <c r="AE1047" s="16">
        <f>$Q1047</f>
        <v>0</v>
      </c>
      <c r="AF1047" s="11">
        <f>$Q1047</f>
        <v>0</v>
      </c>
      <c r="AG1047" s="17">
        <f>$Q1047</f>
        <v>0</v>
      </c>
      <c r="AH1047" s="225"/>
      <c r="AI1047" s="527"/>
      <c r="AJ1047" s="16">
        <f t="shared" si="236"/>
        <v>0</v>
      </c>
    </row>
    <row r="1048" spans="1:36" ht="11.25" customHeight="1">
      <c r="A1048" s="219">
        <v>18600413</v>
      </c>
      <c r="B1048" s="220"/>
      <c r="C1048" s="287" t="s">
        <v>2796</v>
      </c>
      <c r="D1048" s="222">
        <v>0</v>
      </c>
      <c r="E1048" s="222">
        <v>0</v>
      </c>
      <c r="F1048" s="222">
        <v>0</v>
      </c>
      <c r="G1048" s="222">
        <v>0</v>
      </c>
      <c r="H1048" s="222">
        <v>0</v>
      </c>
      <c r="I1048" s="222">
        <v>0</v>
      </c>
      <c r="J1048" s="498">
        <v>0</v>
      </c>
      <c r="K1048" s="498">
        <v>0</v>
      </c>
      <c r="L1048" s="223">
        <v>0</v>
      </c>
      <c r="M1048" s="223">
        <v>0</v>
      </c>
      <c r="N1048" s="223">
        <v>0</v>
      </c>
      <c r="O1048" s="223">
        <v>0</v>
      </c>
      <c r="P1048" s="223">
        <v>0</v>
      </c>
      <c r="Q1048" s="223">
        <f t="shared" si="228"/>
        <v>0</v>
      </c>
      <c r="R1048" s="351"/>
      <c r="S1048" s="309"/>
      <c r="T1048" s="309" t="s">
        <v>1558</v>
      </c>
      <c r="U1048" s="895"/>
      <c r="V1048" s="16">
        <f>Q1048</f>
        <v>0</v>
      </c>
      <c r="W1048" s="11">
        <f>Q1048</f>
        <v>0</v>
      </c>
      <c r="X1048" s="17">
        <f>Q1048</f>
        <v>0</v>
      </c>
      <c r="Y1048" s="16"/>
      <c r="Z1048" s="11"/>
      <c r="AA1048" s="17"/>
      <c r="AB1048" s="16"/>
      <c r="AC1048" s="11"/>
      <c r="AD1048" s="17">
        <f>SUM(AB1048:AC1048)</f>
        <v>0</v>
      </c>
      <c r="AE1048" s="16"/>
      <c r="AF1048" s="11"/>
      <c r="AG1048" s="17"/>
      <c r="AH1048" s="225"/>
      <c r="AI1048" s="527"/>
      <c r="AJ1048" s="16">
        <f t="shared" si="236"/>
        <v>0</v>
      </c>
    </row>
    <row r="1049" spans="1:36" ht="11.25" customHeight="1">
      <c r="A1049" s="219">
        <v>18600441</v>
      </c>
      <c r="B1049" s="220"/>
      <c r="C1049" s="287" t="s">
        <v>904</v>
      </c>
      <c r="D1049" s="222">
        <v>0</v>
      </c>
      <c r="E1049" s="222">
        <v>0</v>
      </c>
      <c r="F1049" s="222">
        <v>0</v>
      </c>
      <c r="G1049" s="222">
        <v>0</v>
      </c>
      <c r="H1049" s="222">
        <v>0</v>
      </c>
      <c r="I1049" s="222">
        <v>0</v>
      </c>
      <c r="J1049" s="498">
        <v>0</v>
      </c>
      <c r="K1049" s="498">
        <v>0</v>
      </c>
      <c r="L1049" s="223">
        <v>0</v>
      </c>
      <c r="M1049" s="223">
        <v>0</v>
      </c>
      <c r="N1049" s="223">
        <v>0</v>
      </c>
      <c r="O1049" s="223">
        <v>0</v>
      </c>
      <c r="P1049" s="223">
        <v>0</v>
      </c>
      <c r="Q1049" s="223">
        <f t="shared" si="228"/>
        <v>0</v>
      </c>
      <c r="R1049" s="351"/>
      <c r="S1049" s="309"/>
      <c r="T1049" s="309"/>
      <c r="U1049" s="895"/>
      <c r="V1049" s="16">
        <v>0</v>
      </c>
      <c r="W1049" s="11">
        <v>0</v>
      </c>
      <c r="X1049" s="17">
        <v>0</v>
      </c>
      <c r="Y1049" s="16"/>
      <c r="Z1049" s="11"/>
      <c r="AA1049" s="17"/>
      <c r="AB1049" s="16"/>
      <c r="AC1049" s="11"/>
      <c r="AD1049" s="17">
        <f t="shared" si="237"/>
        <v>0</v>
      </c>
      <c r="AE1049" s="16"/>
      <c r="AF1049" s="11"/>
      <c r="AG1049" s="17"/>
      <c r="AH1049" s="229">
        <f>Q1049</f>
        <v>0</v>
      </c>
      <c r="AI1049" s="527"/>
      <c r="AJ1049" s="16">
        <f t="shared" si="236"/>
        <v>0</v>
      </c>
    </row>
    <row r="1050" spans="1:36" ht="11.25" customHeight="1">
      <c r="A1050" s="219">
        <v>18600451</v>
      </c>
      <c r="B1050" s="220"/>
      <c r="C1050" s="398" t="s">
        <v>2797</v>
      </c>
      <c r="D1050" s="222">
        <v>0</v>
      </c>
      <c r="E1050" s="222">
        <v>0</v>
      </c>
      <c r="F1050" s="222">
        <v>0</v>
      </c>
      <c r="G1050" s="222">
        <v>0</v>
      </c>
      <c r="H1050" s="222">
        <v>0</v>
      </c>
      <c r="I1050" s="222">
        <v>0</v>
      </c>
      <c r="J1050" s="498">
        <v>0</v>
      </c>
      <c r="K1050" s="498">
        <v>0</v>
      </c>
      <c r="L1050" s="223">
        <v>0</v>
      </c>
      <c r="M1050" s="223">
        <v>0</v>
      </c>
      <c r="N1050" s="223">
        <v>0</v>
      </c>
      <c r="O1050" s="223">
        <v>0</v>
      </c>
      <c r="P1050" s="223">
        <v>0</v>
      </c>
      <c r="Q1050" s="223">
        <f t="shared" si="228"/>
        <v>0</v>
      </c>
      <c r="R1050" s="351" t="s">
        <v>250</v>
      </c>
      <c r="S1050" s="309"/>
      <c r="T1050" s="309" t="s">
        <v>877</v>
      </c>
      <c r="U1050" s="896"/>
      <c r="V1050" s="16">
        <v>0</v>
      </c>
      <c r="W1050" s="11">
        <v>0</v>
      </c>
      <c r="X1050" s="17">
        <v>0</v>
      </c>
      <c r="Y1050" s="10">
        <f>Q1050</f>
        <v>0</v>
      </c>
      <c r="Z1050" s="11"/>
      <c r="AA1050" s="17">
        <f>Q1050</f>
        <v>0</v>
      </c>
      <c r="AB1050" s="16"/>
      <c r="AC1050" s="11">
        <v>0</v>
      </c>
      <c r="AD1050" s="17">
        <f t="shared" ref="AD1050:AD1051" si="242">SUM(AB1050:AC1050)</f>
        <v>0</v>
      </c>
      <c r="AE1050" s="16"/>
      <c r="AF1050" s="11"/>
      <c r="AG1050" s="17"/>
      <c r="AH1050" s="225"/>
      <c r="AI1050" s="527"/>
      <c r="AJ1050" s="16">
        <f t="shared" si="236"/>
        <v>0</v>
      </c>
    </row>
    <row r="1051" spans="1:36" ht="11.25" customHeight="1">
      <c r="A1051" s="219">
        <v>18600461</v>
      </c>
      <c r="B1051" s="220"/>
      <c r="C1051" s="287" t="s">
        <v>2801</v>
      </c>
      <c r="D1051" s="222">
        <v>0</v>
      </c>
      <c r="E1051" s="222">
        <v>0</v>
      </c>
      <c r="F1051" s="222">
        <v>0</v>
      </c>
      <c r="G1051" s="222">
        <v>0</v>
      </c>
      <c r="H1051" s="222">
        <v>0</v>
      </c>
      <c r="I1051" s="222">
        <v>0</v>
      </c>
      <c r="J1051" s="498">
        <v>0</v>
      </c>
      <c r="K1051" s="498">
        <v>0</v>
      </c>
      <c r="L1051" s="223">
        <v>0</v>
      </c>
      <c r="M1051" s="223">
        <v>0</v>
      </c>
      <c r="N1051" s="223">
        <v>0</v>
      </c>
      <c r="O1051" s="223">
        <v>0</v>
      </c>
      <c r="P1051" s="223">
        <v>0</v>
      </c>
      <c r="Q1051" s="223">
        <f t="shared" si="228"/>
        <v>0</v>
      </c>
      <c r="R1051" s="351" t="s">
        <v>250</v>
      </c>
      <c r="S1051" s="309"/>
      <c r="T1051" s="309" t="s">
        <v>877</v>
      </c>
      <c r="U1051" s="896"/>
      <c r="V1051" s="16">
        <v>0</v>
      </c>
      <c r="W1051" s="11">
        <v>0</v>
      </c>
      <c r="X1051" s="17">
        <v>0</v>
      </c>
      <c r="Y1051" s="10">
        <f>Q1051</f>
        <v>0</v>
      </c>
      <c r="Z1051" s="11"/>
      <c r="AA1051" s="17">
        <f>Q1051</f>
        <v>0</v>
      </c>
      <c r="AB1051" s="16"/>
      <c r="AC1051" s="11">
        <v>0</v>
      </c>
      <c r="AD1051" s="17">
        <f t="shared" si="242"/>
        <v>0</v>
      </c>
      <c r="AE1051" s="16"/>
      <c r="AF1051" s="11"/>
      <c r="AG1051" s="17"/>
      <c r="AH1051" s="225"/>
      <c r="AI1051" s="527"/>
      <c r="AJ1051" s="16">
        <f t="shared" si="236"/>
        <v>0</v>
      </c>
    </row>
    <row r="1052" spans="1:36" ht="11.25" customHeight="1">
      <c r="A1052" s="219">
        <v>18600473</v>
      </c>
      <c r="B1052" s="220"/>
      <c r="C1052" s="436" t="s">
        <v>681</v>
      </c>
      <c r="D1052" s="222">
        <v>0</v>
      </c>
      <c r="E1052" s="222">
        <v>0</v>
      </c>
      <c r="F1052" s="222">
        <v>0</v>
      </c>
      <c r="G1052" s="222">
        <v>0</v>
      </c>
      <c r="H1052" s="222">
        <v>0</v>
      </c>
      <c r="I1052" s="222">
        <v>0</v>
      </c>
      <c r="J1052" s="498">
        <v>0</v>
      </c>
      <c r="K1052" s="498">
        <v>0</v>
      </c>
      <c r="L1052" s="223">
        <v>0</v>
      </c>
      <c r="M1052" s="223">
        <v>0</v>
      </c>
      <c r="N1052" s="223">
        <v>0</v>
      </c>
      <c r="O1052" s="223">
        <v>0</v>
      </c>
      <c r="P1052" s="223">
        <v>0</v>
      </c>
      <c r="Q1052" s="223">
        <f t="shared" si="228"/>
        <v>0</v>
      </c>
      <c r="R1052" s="351"/>
      <c r="S1052" s="309"/>
      <c r="T1052" s="309" t="s">
        <v>1254</v>
      </c>
      <c r="U1052" s="895"/>
      <c r="V1052" s="16">
        <v>0</v>
      </c>
      <c r="W1052" s="11">
        <v>0</v>
      </c>
      <c r="X1052" s="17">
        <v>0</v>
      </c>
      <c r="Y1052" s="16"/>
      <c r="Z1052" s="11"/>
      <c r="AA1052" s="17"/>
      <c r="AB1052" s="16"/>
      <c r="AC1052" s="11"/>
      <c r="AD1052" s="17">
        <f t="shared" si="237"/>
        <v>0</v>
      </c>
      <c r="AE1052" s="16">
        <f t="shared" ref="AE1052:AG1054" si="243">$Q1052</f>
        <v>0</v>
      </c>
      <c r="AF1052" s="11">
        <f t="shared" si="243"/>
        <v>0</v>
      </c>
      <c r="AG1052" s="17">
        <f t="shared" si="243"/>
        <v>0</v>
      </c>
      <c r="AH1052" s="225"/>
      <c r="AI1052" s="527"/>
      <c r="AJ1052" s="16">
        <f t="shared" si="236"/>
        <v>0</v>
      </c>
    </row>
    <row r="1053" spans="1:36" ht="11.25" customHeight="1">
      <c r="A1053" s="219">
        <v>18600511</v>
      </c>
      <c r="B1053" s="220"/>
      <c r="C1053" s="287" t="s">
        <v>1738</v>
      </c>
      <c r="D1053" s="222">
        <v>0</v>
      </c>
      <c r="E1053" s="222">
        <v>0</v>
      </c>
      <c r="F1053" s="222">
        <v>0</v>
      </c>
      <c r="G1053" s="222">
        <v>0</v>
      </c>
      <c r="H1053" s="222">
        <v>0</v>
      </c>
      <c r="I1053" s="222">
        <v>0</v>
      </c>
      <c r="J1053" s="498">
        <v>0</v>
      </c>
      <c r="K1053" s="498">
        <v>0</v>
      </c>
      <c r="L1053" s="223">
        <v>0</v>
      </c>
      <c r="M1053" s="223">
        <v>0</v>
      </c>
      <c r="N1053" s="223">
        <v>0</v>
      </c>
      <c r="O1053" s="223">
        <v>0</v>
      </c>
      <c r="P1053" s="223">
        <v>0</v>
      </c>
      <c r="Q1053" s="223">
        <f t="shared" si="228"/>
        <v>0</v>
      </c>
      <c r="R1053" s="351"/>
      <c r="S1053" s="309"/>
      <c r="T1053" s="309" t="s">
        <v>1254</v>
      </c>
      <c r="U1053" s="895"/>
      <c r="V1053" s="16">
        <v>0</v>
      </c>
      <c r="W1053" s="11">
        <v>0</v>
      </c>
      <c r="X1053" s="17">
        <v>0</v>
      </c>
      <c r="Y1053" s="16"/>
      <c r="Z1053" s="11"/>
      <c r="AA1053" s="17"/>
      <c r="AB1053" s="16"/>
      <c r="AC1053" s="11"/>
      <c r="AD1053" s="17">
        <f t="shared" si="237"/>
        <v>0</v>
      </c>
      <c r="AE1053" s="16">
        <f t="shared" si="243"/>
        <v>0</v>
      </c>
      <c r="AF1053" s="11">
        <f t="shared" si="243"/>
        <v>0</v>
      </c>
      <c r="AG1053" s="17">
        <f t="shared" si="243"/>
        <v>0</v>
      </c>
      <c r="AH1053" s="225"/>
      <c r="AI1053" s="527"/>
      <c r="AJ1053" s="16">
        <f t="shared" si="236"/>
        <v>0</v>
      </c>
    </row>
    <row r="1054" spans="1:36" ht="11.25" customHeight="1">
      <c r="A1054" s="219">
        <v>18600512</v>
      </c>
      <c r="B1054" s="220"/>
      <c r="C1054" s="287" t="s">
        <v>2598</v>
      </c>
      <c r="D1054" s="222">
        <v>63403668.590000004</v>
      </c>
      <c r="E1054" s="222">
        <v>70161331.170000002</v>
      </c>
      <c r="F1054" s="222">
        <v>70233066.719999999</v>
      </c>
      <c r="G1054" s="222">
        <v>60889375.350000001</v>
      </c>
      <c r="H1054" s="222">
        <v>57257233.920000002</v>
      </c>
      <c r="I1054" s="222">
        <v>67721222.709999993</v>
      </c>
      <c r="J1054" s="498">
        <v>48086459.609999999</v>
      </c>
      <c r="K1054" s="498">
        <v>36850561.310000002</v>
      </c>
      <c r="L1054" s="223">
        <v>29317680.600000001</v>
      </c>
      <c r="M1054" s="223">
        <v>13939669.17</v>
      </c>
      <c r="N1054" s="223">
        <v>13140019.08</v>
      </c>
      <c r="O1054" s="223">
        <v>16040998.060000001</v>
      </c>
      <c r="P1054" s="223">
        <v>18522578.190000001</v>
      </c>
      <c r="Q1054" s="223">
        <f t="shared" si="228"/>
        <v>43716728.424166664</v>
      </c>
      <c r="R1054" s="351"/>
      <c r="S1054" s="309"/>
      <c r="T1054" s="309" t="s">
        <v>1254</v>
      </c>
      <c r="U1054" s="895"/>
      <c r="V1054" s="16">
        <v>0</v>
      </c>
      <c r="W1054" s="11">
        <v>0</v>
      </c>
      <c r="X1054" s="17">
        <v>0</v>
      </c>
      <c r="Y1054" s="16"/>
      <c r="Z1054" s="11"/>
      <c r="AA1054" s="17"/>
      <c r="AB1054" s="16"/>
      <c r="AC1054" s="11"/>
      <c r="AD1054" s="17">
        <f t="shared" si="237"/>
        <v>0</v>
      </c>
      <c r="AE1054" s="16">
        <f t="shared" si="243"/>
        <v>43716728.424166664</v>
      </c>
      <c r="AF1054" s="11">
        <f t="shared" si="243"/>
        <v>43716728.424166664</v>
      </c>
      <c r="AG1054" s="17">
        <f t="shared" si="243"/>
        <v>43716728.424166664</v>
      </c>
      <c r="AH1054" s="225"/>
      <c r="AI1054" s="527"/>
      <c r="AJ1054" s="16">
        <f t="shared" si="236"/>
        <v>0</v>
      </c>
    </row>
    <row r="1055" spans="1:36" ht="11.25" customHeight="1">
      <c r="A1055" s="219">
        <v>18600531</v>
      </c>
      <c r="B1055" s="220"/>
      <c r="C1055" s="287" t="s">
        <v>2672</v>
      </c>
      <c r="D1055" s="222">
        <v>0</v>
      </c>
      <c r="E1055" s="222">
        <v>0</v>
      </c>
      <c r="F1055" s="222">
        <v>0</v>
      </c>
      <c r="G1055" s="222">
        <v>0</v>
      </c>
      <c r="H1055" s="222">
        <v>0</v>
      </c>
      <c r="I1055" s="222">
        <v>0</v>
      </c>
      <c r="J1055" s="498">
        <v>0</v>
      </c>
      <c r="K1055" s="498">
        <v>0</v>
      </c>
      <c r="L1055" s="223">
        <v>0</v>
      </c>
      <c r="M1055" s="223">
        <v>0</v>
      </c>
      <c r="N1055" s="223">
        <v>0</v>
      </c>
      <c r="O1055" s="223">
        <v>0</v>
      </c>
      <c r="P1055" s="223">
        <v>0</v>
      </c>
      <c r="Q1055" s="223">
        <f t="shared" si="228"/>
        <v>0</v>
      </c>
      <c r="R1055" s="351" t="s">
        <v>1141</v>
      </c>
      <c r="S1055" s="309"/>
      <c r="T1055" s="309" t="s">
        <v>877</v>
      </c>
      <c r="U1055" s="896"/>
      <c r="V1055" s="16">
        <v>0</v>
      </c>
      <c r="W1055" s="11">
        <v>0</v>
      </c>
      <c r="X1055" s="17">
        <v>0</v>
      </c>
      <c r="Y1055" s="16">
        <f>Q1055</f>
        <v>0</v>
      </c>
      <c r="Z1055" s="11"/>
      <c r="AA1055" s="17">
        <f>Y1055</f>
        <v>0</v>
      </c>
      <c r="AB1055" s="16"/>
      <c r="AC1055" s="11"/>
      <c r="AD1055" s="17">
        <f>AB1055+AC1055</f>
        <v>0</v>
      </c>
      <c r="AE1055" s="16"/>
      <c r="AF1055" s="11"/>
      <c r="AG1055" s="17"/>
      <c r="AH1055" s="225"/>
      <c r="AI1055" s="527"/>
      <c r="AJ1055" s="16">
        <f t="shared" si="236"/>
        <v>0</v>
      </c>
    </row>
    <row r="1056" spans="1:36" ht="11.25" customHeight="1">
      <c r="A1056" s="219">
        <v>18600541</v>
      </c>
      <c r="B1056" s="220"/>
      <c r="C1056" s="287" t="s">
        <v>1407</v>
      </c>
      <c r="D1056" s="222">
        <v>0</v>
      </c>
      <c r="E1056" s="222">
        <v>0</v>
      </c>
      <c r="F1056" s="222">
        <v>0</v>
      </c>
      <c r="G1056" s="222">
        <v>0</v>
      </c>
      <c r="H1056" s="222">
        <v>0</v>
      </c>
      <c r="I1056" s="222">
        <v>0</v>
      </c>
      <c r="J1056" s="498">
        <v>0</v>
      </c>
      <c r="K1056" s="498">
        <v>0</v>
      </c>
      <c r="L1056" s="223">
        <v>0</v>
      </c>
      <c r="M1056" s="223">
        <v>0</v>
      </c>
      <c r="N1056" s="223">
        <v>0</v>
      </c>
      <c r="O1056" s="223">
        <v>0</v>
      </c>
      <c r="P1056" s="223">
        <v>0</v>
      </c>
      <c r="Q1056" s="223">
        <f t="shared" si="228"/>
        <v>0</v>
      </c>
      <c r="R1056" s="351" t="s">
        <v>2063</v>
      </c>
      <c r="S1056" s="309"/>
      <c r="T1056" s="309" t="s">
        <v>877</v>
      </c>
      <c r="U1056" s="895"/>
      <c r="V1056" s="16">
        <v>0</v>
      </c>
      <c r="W1056" s="11">
        <v>0</v>
      </c>
      <c r="X1056" s="17">
        <v>0</v>
      </c>
      <c r="Y1056" s="16">
        <f>Q1056</f>
        <v>0</v>
      </c>
      <c r="Z1056" s="11"/>
      <c r="AA1056" s="17">
        <f>Y1056</f>
        <v>0</v>
      </c>
      <c r="AB1056" s="16"/>
      <c r="AC1056" s="11"/>
      <c r="AD1056" s="17">
        <f>AB1056+AC1056</f>
        <v>0</v>
      </c>
      <c r="AE1056" s="16"/>
      <c r="AF1056" s="11"/>
      <c r="AG1056" s="17"/>
      <c r="AH1056" s="225"/>
      <c r="AI1056" s="527"/>
      <c r="AJ1056" s="16">
        <f t="shared" si="236"/>
        <v>0</v>
      </c>
    </row>
    <row r="1057" spans="1:36" ht="11.25" customHeight="1">
      <c r="A1057" s="219">
        <v>18600542</v>
      </c>
      <c r="B1057" s="220"/>
      <c r="C1057" s="287" t="s">
        <v>725</v>
      </c>
      <c r="D1057" s="222">
        <v>0</v>
      </c>
      <c r="E1057" s="222">
        <v>0</v>
      </c>
      <c r="F1057" s="222">
        <v>0</v>
      </c>
      <c r="G1057" s="222">
        <v>0</v>
      </c>
      <c r="H1057" s="222">
        <v>0</v>
      </c>
      <c r="I1057" s="222">
        <v>0</v>
      </c>
      <c r="J1057" s="498">
        <v>0</v>
      </c>
      <c r="K1057" s="498">
        <v>0</v>
      </c>
      <c r="L1057" s="223">
        <v>0</v>
      </c>
      <c r="M1057" s="223">
        <v>0</v>
      </c>
      <c r="N1057" s="223">
        <v>0</v>
      </c>
      <c r="O1057" s="223">
        <v>0</v>
      </c>
      <c r="P1057" s="223">
        <v>0</v>
      </c>
      <c r="Q1057" s="223">
        <f t="shared" si="228"/>
        <v>0</v>
      </c>
      <c r="R1057" s="351"/>
      <c r="S1057" s="309"/>
      <c r="T1057" s="309" t="s">
        <v>1254</v>
      </c>
      <c r="U1057" s="895"/>
      <c r="V1057" s="16"/>
      <c r="W1057" s="11"/>
      <c r="X1057" s="17"/>
      <c r="Y1057" s="16"/>
      <c r="Z1057" s="11"/>
      <c r="AA1057" s="17"/>
      <c r="AB1057" s="16"/>
      <c r="AC1057" s="11"/>
      <c r="AD1057" s="17"/>
      <c r="AE1057" s="16">
        <f>$Q1057</f>
        <v>0</v>
      </c>
      <c r="AF1057" s="11">
        <f>$Q1057</f>
        <v>0</v>
      </c>
      <c r="AG1057" s="17">
        <f>$Q1057</f>
        <v>0</v>
      </c>
      <c r="AH1057" s="225"/>
      <c r="AI1057" s="527"/>
      <c r="AJ1057" s="16">
        <f t="shared" si="236"/>
        <v>0</v>
      </c>
    </row>
    <row r="1058" spans="1:36" ht="11.25" customHeight="1">
      <c r="A1058" s="219">
        <v>18600551</v>
      </c>
      <c r="B1058" s="220"/>
      <c r="C1058" s="287" t="s">
        <v>1577</v>
      </c>
      <c r="D1058" s="222">
        <v>0</v>
      </c>
      <c r="E1058" s="222">
        <v>0</v>
      </c>
      <c r="F1058" s="222">
        <v>0</v>
      </c>
      <c r="G1058" s="222">
        <v>0</v>
      </c>
      <c r="H1058" s="222">
        <v>0</v>
      </c>
      <c r="I1058" s="222">
        <v>0</v>
      </c>
      <c r="J1058" s="498">
        <v>0</v>
      </c>
      <c r="K1058" s="498">
        <v>0</v>
      </c>
      <c r="L1058" s="223">
        <v>0</v>
      </c>
      <c r="M1058" s="223">
        <v>0</v>
      </c>
      <c r="N1058" s="223">
        <v>0</v>
      </c>
      <c r="O1058" s="223">
        <v>0</v>
      </c>
      <c r="P1058" s="223">
        <v>0</v>
      </c>
      <c r="Q1058" s="223">
        <f t="shared" si="228"/>
        <v>0</v>
      </c>
      <c r="R1058" s="351"/>
      <c r="S1058" s="309"/>
      <c r="T1058" s="309"/>
      <c r="U1058" s="895"/>
      <c r="V1058" s="16">
        <v>0</v>
      </c>
      <c r="W1058" s="11">
        <v>0</v>
      </c>
      <c r="X1058" s="17">
        <v>0</v>
      </c>
      <c r="Y1058" s="16"/>
      <c r="Z1058" s="11"/>
      <c r="AA1058" s="17"/>
      <c r="AB1058" s="16"/>
      <c r="AC1058" s="11"/>
      <c r="AD1058" s="17">
        <f t="shared" ref="AD1058:AD1065" si="244">SUM(AB1058:AC1058)</f>
        <v>0</v>
      </c>
      <c r="AE1058" s="16">
        <v>0</v>
      </c>
      <c r="AF1058" s="11">
        <v>0</v>
      </c>
      <c r="AG1058" s="17">
        <v>0</v>
      </c>
      <c r="AH1058" s="225">
        <f>Q1058</f>
        <v>0</v>
      </c>
      <c r="AI1058" s="527"/>
      <c r="AJ1058" s="16">
        <f t="shared" si="236"/>
        <v>0</v>
      </c>
    </row>
    <row r="1059" spans="1:36" ht="11.25" customHeight="1">
      <c r="A1059" s="219">
        <v>18600561</v>
      </c>
      <c r="B1059" s="220"/>
      <c r="C1059" s="287" t="s">
        <v>1158</v>
      </c>
      <c r="D1059" s="222">
        <v>8126893</v>
      </c>
      <c r="E1059" s="222">
        <v>8126893</v>
      </c>
      <c r="F1059" s="222">
        <v>8126893</v>
      </c>
      <c r="G1059" s="222">
        <v>7979899</v>
      </c>
      <c r="H1059" s="222">
        <v>7979899</v>
      </c>
      <c r="I1059" s="222">
        <v>7979899</v>
      </c>
      <c r="J1059" s="498">
        <v>7989232</v>
      </c>
      <c r="K1059" s="498">
        <v>7989232</v>
      </c>
      <c r="L1059" s="223">
        <v>7989232</v>
      </c>
      <c r="M1059" s="223">
        <v>7998721</v>
      </c>
      <c r="N1059" s="223">
        <v>7998721</v>
      </c>
      <c r="O1059" s="223">
        <v>7998721</v>
      </c>
      <c r="P1059" s="223">
        <v>8008370</v>
      </c>
      <c r="Q1059" s="223">
        <f t="shared" si="228"/>
        <v>8018747.791666667</v>
      </c>
      <c r="R1059" s="351"/>
      <c r="S1059" s="309"/>
      <c r="T1059" s="309" t="s">
        <v>1254</v>
      </c>
      <c r="U1059" s="895"/>
      <c r="V1059" s="16">
        <v>0</v>
      </c>
      <c r="W1059" s="11">
        <v>0</v>
      </c>
      <c r="X1059" s="17">
        <v>0</v>
      </c>
      <c r="Y1059" s="16"/>
      <c r="Z1059" s="11"/>
      <c r="AA1059" s="17"/>
      <c r="AB1059" s="16"/>
      <c r="AC1059" s="11"/>
      <c r="AD1059" s="17">
        <f t="shared" si="244"/>
        <v>0</v>
      </c>
      <c r="AE1059" s="16">
        <f>Q1059</f>
        <v>8018747.791666667</v>
      </c>
      <c r="AF1059" s="11">
        <f t="shared" ref="AF1059:AG1061" si="245">$Q1059</f>
        <v>8018747.791666667</v>
      </c>
      <c r="AG1059" s="17">
        <f t="shared" si="245"/>
        <v>8018747.791666667</v>
      </c>
      <c r="AH1059" s="229"/>
      <c r="AI1059" s="527"/>
      <c r="AJ1059" s="16">
        <f t="shared" si="236"/>
        <v>0</v>
      </c>
    </row>
    <row r="1060" spans="1:36" ht="11.25" customHeight="1">
      <c r="A1060" s="219">
        <v>18600571</v>
      </c>
      <c r="B1060" s="220"/>
      <c r="C1060" s="287" t="s">
        <v>1444</v>
      </c>
      <c r="D1060" s="222">
        <v>60429728.780000001</v>
      </c>
      <c r="E1060" s="222">
        <v>60429728.780000001</v>
      </c>
      <c r="F1060" s="222">
        <v>60429728.780000001</v>
      </c>
      <c r="G1060" s="222">
        <v>63393508.810000002</v>
      </c>
      <c r="H1060" s="222">
        <v>63393508.810000002</v>
      </c>
      <c r="I1060" s="222">
        <v>63393508.810000002</v>
      </c>
      <c r="J1060" s="498">
        <v>62260372.530000001</v>
      </c>
      <c r="K1060" s="498">
        <v>62260372.530000001</v>
      </c>
      <c r="L1060" s="223">
        <v>62260372.530000001</v>
      </c>
      <c r="M1060" s="223">
        <v>62246365.829999998</v>
      </c>
      <c r="N1060" s="223">
        <v>62246365.829999998</v>
      </c>
      <c r="O1060" s="223">
        <v>62246365.829999998</v>
      </c>
      <c r="P1060" s="223">
        <v>62946100.609999999</v>
      </c>
      <c r="Q1060" s="223">
        <f t="shared" si="228"/>
        <v>62187342.813750006</v>
      </c>
      <c r="R1060" s="351"/>
      <c r="S1060" s="309"/>
      <c r="T1060" s="309" t="s">
        <v>1254</v>
      </c>
      <c r="U1060" s="895"/>
      <c r="V1060" s="16">
        <v>0</v>
      </c>
      <c r="W1060" s="11">
        <v>0</v>
      </c>
      <c r="X1060" s="17">
        <v>0</v>
      </c>
      <c r="Y1060" s="16"/>
      <c r="Z1060" s="11"/>
      <c r="AA1060" s="17"/>
      <c r="AB1060" s="16"/>
      <c r="AC1060" s="11"/>
      <c r="AD1060" s="17">
        <f t="shared" si="244"/>
        <v>0</v>
      </c>
      <c r="AE1060" s="16">
        <f>Q1060</f>
        <v>62187342.813750006</v>
      </c>
      <c r="AF1060" s="11">
        <f t="shared" si="245"/>
        <v>62187342.813750006</v>
      </c>
      <c r="AG1060" s="17">
        <f t="shared" si="245"/>
        <v>62187342.813750006</v>
      </c>
      <c r="AH1060" s="229"/>
      <c r="AI1060" s="527"/>
      <c r="AJ1060" s="16">
        <f t="shared" si="236"/>
        <v>0</v>
      </c>
    </row>
    <row r="1061" spans="1:36" ht="11.25" customHeight="1">
      <c r="A1061" s="219">
        <v>18600573</v>
      </c>
      <c r="B1061" s="220"/>
      <c r="C1061" s="287" t="s">
        <v>3179</v>
      </c>
      <c r="D1061" s="222">
        <v>5402685</v>
      </c>
      <c r="E1061" s="222">
        <v>5391282</v>
      </c>
      <c r="F1061" s="222">
        <v>6085105</v>
      </c>
      <c r="G1061" s="222">
        <v>6803607</v>
      </c>
      <c r="H1061" s="222">
        <v>7417503</v>
      </c>
      <c r="I1061" s="222">
        <v>7502997</v>
      </c>
      <c r="J1061" s="498">
        <v>7582336</v>
      </c>
      <c r="K1061" s="498">
        <v>7642404</v>
      </c>
      <c r="L1061" s="223">
        <v>7642404</v>
      </c>
      <c r="M1061" s="223">
        <v>7726826</v>
      </c>
      <c r="N1061" s="223">
        <v>7726826</v>
      </c>
      <c r="O1061" s="223">
        <v>7726826</v>
      </c>
      <c r="P1061" s="223">
        <v>7772522</v>
      </c>
      <c r="Q1061" s="223">
        <f t="shared" si="228"/>
        <v>7152976.625</v>
      </c>
      <c r="R1061" s="351"/>
      <c r="S1061" s="309"/>
      <c r="T1061" s="309" t="s">
        <v>1120</v>
      </c>
      <c r="U1061" s="895"/>
      <c r="V1061" s="16">
        <v>0</v>
      </c>
      <c r="W1061" s="11">
        <v>0</v>
      </c>
      <c r="X1061" s="17">
        <v>0</v>
      </c>
      <c r="Y1061" s="16"/>
      <c r="Z1061" s="11"/>
      <c r="AA1061" s="17"/>
      <c r="AB1061" s="16"/>
      <c r="AC1061" s="11"/>
      <c r="AD1061" s="17">
        <f t="shared" ref="AD1061" si="246">SUM(AB1061:AC1061)</f>
        <v>0</v>
      </c>
      <c r="AE1061" s="16">
        <f>Q1061</f>
        <v>7152976.625</v>
      </c>
      <c r="AF1061" s="11">
        <f t="shared" si="245"/>
        <v>7152976.625</v>
      </c>
      <c r="AG1061" s="17">
        <f t="shared" si="245"/>
        <v>7152976.625</v>
      </c>
      <c r="AH1061" s="229"/>
      <c r="AI1061" s="527"/>
      <c r="AJ1061" s="16">
        <f t="shared" si="236"/>
        <v>0</v>
      </c>
    </row>
    <row r="1062" spans="1:36" ht="11.25" customHeight="1">
      <c r="A1062" s="219">
        <v>18600581</v>
      </c>
      <c r="B1062" s="220"/>
      <c r="C1062" s="287" t="s">
        <v>2171</v>
      </c>
      <c r="D1062" s="222">
        <v>0</v>
      </c>
      <c r="E1062" s="222">
        <v>0</v>
      </c>
      <c r="F1062" s="222">
        <v>0</v>
      </c>
      <c r="G1062" s="222">
        <v>0</v>
      </c>
      <c r="H1062" s="222">
        <v>0</v>
      </c>
      <c r="I1062" s="222">
        <v>0</v>
      </c>
      <c r="J1062" s="498">
        <v>0</v>
      </c>
      <c r="K1062" s="498">
        <v>0</v>
      </c>
      <c r="L1062" s="223">
        <v>0</v>
      </c>
      <c r="M1062" s="223">
        <v>0</v>
      </c>
      <c r="N1062" s="223">
        <v>0</v>
      </c>
      <c r="O1062" s="223">
        <v>0</v>
      </c>
      <c r="P1062" s="223">
        <v>0</v>
      </c>
      <c r="Q1062" s="223">
        <f t="shared" si="228"/>
        <v>0</v>
      </c>
      <c r="R1062" s="351" t="s">
        <v>2533</v>
      </c>
      <c r="S1062" s="309"/>
      <c r="T1062" s="309" t="s">
        <v>877</v>
      </c>
      <c r="U1062" s="895"/>
      <c r="V1062" s="16">
        <v>0</v>
      </c>
      <c r="W1062" s="11">
        <v>0</v>
      </c>
      <c r="X1062" s="17">
        <v>0</v>
      </c>
      <c r="Y1062" s="10">
        <f>Q1062</f>
        <v>0</v>
      </c>
      <c r="Z1062" s="11"/>
      <c r="AA1062" s="17">
        <f>Q1062</f>
        <v>0</v>
      </c>
      <c r="AB1062" s="16"/>
      <c r="AC1062" s="11">
        <v>0</v>
      </c>
      <c r="AD1062" s="17">
        <f t="shared" ref="AD1062:AD1063" si="247">SUM(AB1062:AC1062)</f>
        <v>0</v>
      </c>
      <c r="AE1062" s="16"/>
      <c r="AF1062" s="11"/>
      <c r="AG1062" s="17"/>
      <c r="AH1062" s="225"/>
      <c r="AI1062" s="527"/>
      <c r="AJ1062" s="16">
        <f t="shared" si="236"/>
        <v>0</v>
      </c>
    </row>
    <row r="1063" spans="1:36" ht="11.25" customHeight="1">
      <c r="A1063" s="219">
        <v>18600591</v>
      </c>
      <c r="B1063" s="220"/>
      <c r="C1063" s="287" t="s">
        <v>2172</v>
      </c>
      <c r="D1063" s="222">
        <v>0</v>
      </c>
      <c r="E1063" s="222">
        <v>0</v>
      </c>
      <c r="F1063" s="222">
        <v>0</v>
      </c>
      <c r="G1063" s="222">
        <v>0</v>
      </c>
      <c r="H1063" s="222">
        <v>0</v>
      </c>
      <c r="I1063" s="222">
        <v>0</v>
      </c>
      <c r="J1063" s="498">
        <v>0</v>
      </c>
      <c r="K1063" s="498">
        <v>0</v>
      </c>
      <c r="L1063" s="223">
        <v>0</v>
      </c>
      <c r="M1063" s="223">
        <v>0</v>
      </c>
      <c r="N1063" s="223">
        <v>0</v>
      </c>
      <c r="O1063" s="223">
        <v>0</v>
      </c>
      <c r="P1063" s="223">
        <v>0</v>
      </c>
      <c r="Q1063" s="223">
        <f t="shared" si="228"/>
        <v>0</v>
      </c>
      <c r="R1063" s="351" t="s">
        <v>2533</v>
      </c>
      <c r="S1063" s="309"/>
      <c r="T1063" s="309" t="s">
        <v>877</v>
      </c>
      <c r="U1063" s="895"/>
      <c r="V1063" s="16">
        <v>0</v>
      </c>
      <c r="W1063" s="11">
        <v>0</v>
      </c>
      <c r="X1063" s="17">
        <v>0</v>
      </c>
      <c r="Y1063" s="10">
        <f>Q1063</f>
        <v>0</v>
      </c>
      <c r="Z1063" s="11"/>
      <c r="AA1063" s="17">
        <f>Q1063</f>
        <v>0</v>
      </c>
      <c r="AB1063" s="16"/>
      <c r="AC1063" s="11">
        <v>0</v>
      </c>
      <c r="AD1063" s="17">
        <f t="shared" si="247"/>
        <v>0</v>
      </c>
      <c r="AE1063" s="16"/>
      <c r="AF1063" s="11"/>
      <c r="AG1063" s="17"/>
      <c r="AH1063" s="225"/>
      <c r="AI1063" s="527"/>
      <c r="AJ1063" s="16">
        <f t="shared" si="236"/>
        <v>0</v>
      </c>
    </row>
    <row r="1064" spans="1:36" ht="11.25" customHeight="1">
      <c r="A1064" s="219">
        <v>18600601</v>
      </c>
      <c r="B1064" s="220"/>
      <c r="C1064" s="287" t="s">
        <v>228</v>
      </c>
      <c r="D1064" s="222">
        <v>0</v>
      </c>
      <c r="E1064" s="222">
        <v>0</v>
      </c>
      <c r="F1064" s="222">
        <v>0</v>
      </c>
      <c r="G1064" s="222">
        <v>0</v>
      </c>
      <c r="H1064" s="222">
        <v>0</v>
      </c>
      <c r="I1064" s="222">
        <v>0</v>
      </c>
      <c r="J1064" s="498">
        <v>0</v>
      </c>
      <c r="K1064" s="498">
        <v>0</v>
      </c>
      <c r="L1064" s="223">
        <v>0</v>
      </c>
      <c r="M1064" s="223">
        <v>0</v>
      </c>
      <c r="N1064" s="223">
        <v>0</v>
      </c>
      <c r="O1064" s="223">
        <v>0</v>
      </c>
      <c r="P1064" s="223">
        <v>0</v>
      </c>
      <c r="Q1064" s="223">
        <f t="shared" si="228"/>
        <v>0</v>
      </c>
      <c r="R1064" s="351"/>
      <c r="S1064" s="309"/>
      <c r="T1064" s="309" t="s">
        <v>1254</v>
      </c>
      <c r="U1064" s="895"/>
      <c r="V1064" s="16">
        <v>0</v>
      </c>
      <c r="W1064" s="11">
        <v>0</v>
      </c>
      <c r="X1064" s="17">
        <v>0</v>
      </c>
      <c r="Y1064" s="16"/>
      <c r="Z1064" s="11"/>
      <c r="AA1064" s="17"/>
      <c r="AB1064" s="16"/>
      <c r="AC1064" s="11"/>
      <c r="AD1064" s="17">
        <f t="shared" si="244"/>
        <v>0</v>
      </c>
      <c r="AE1064" s="16">
        <f>$Q1064</f>
        <v>0</v>
      </c>
      <c r="AF1064" s="11">
        <f>$Q1064</f>
        <v>0</v>
      </c>
      <c r="AG1064" s="17">
        <f>$Q1064</f>
        <v>0</v>
      </c>
      <c r="AH1064" s="225"/>
      <c r="AI1064" s="527"/>
      <c r="AJ1064" s="16">
        <f t="shared" si="236"/>
        <v>0</v>
      </c>
    </row>
    <row r="1065" spans="1:36" ht="11.25" customHeight="1">
      <c r="A1065" s="219">
        <v>18600602</v>
      </c>
      <c r="B1065" s="220"/>
      <c r="C1065" s="287" t="s">
        <v>2153</v>
      </c>
      <c r="D1065" s="222">
        <v>0</v>
      </c>
      <c r="E1065" s="222">
        <v>0</v>
      </c>
      <c r="F1065" s="222">
        <v>0</v>
      </c>
      <c r="G1065" s="222">
        <v>0</v>
      </c>
      <c r="H1065" s="222">
        <v>0</v>
      </c>
      <c r="I1065" s="222">
        <v>0</v>
      </c>
      <c r="J1065" s="498">
        <v>0</v>
      </c>
      <c r="K1065" s="498">
        <v>0</v>
      </c>
      <c r="L1065" s="223">
        <v>0</v>
      </c>
      <c r="M1065" s="223">
        <v>0</v>
      </c>
      <c r="N1065" s="223">
        <v>0</v>
      </c>
      <c r="O1065" s="223">
        <v>0</v>
      </c>
      <c r="P1065" s="223">
        <v>0</v>
      </c>
      <c r="Q1065" s="223">
        <f t="shared" si="228"/>
        <v>0</v>
      </c>
      <c r="R1065" s="351"/>
      <c r="S1065" s="309"/>
      <c r="T1065" s="309" t="s">
        <v>1254</v>
      </c>
      <c r="U1065" s="895"/>
      <c r="V1065" s="16">
        <v>0</v>
      </c>
      <c r="W1065" s="11">
        <v>0</v>
      </c>
      <c r="X1065" s="17">
        <v>0</v>
      </c>
      <c r="Y1065" s="16"/>
      <c r="Z1065" s="11"/>
      <c r="AA1065" s="17"/>
      <c r="AB1065" s="16"/>
      <c r="AC1065" s="11"/>
      <c r="AD1065" s="17">
        <f t="shared" si="244"/>
        <v>0</v>
      </c>
      <c r="AE1065" s="16">
        <f>Q1065</f>
        <v>0</v>
      </c>
      <c r="AF1065" s="11">
        <f>$Q1065</f>
        <v>0</v>
      </c>
      <c r="AG1065" s="17">
        <f>$Q1065</f>
        <v>0</v>
      </c>
      <c r="AH1065" s="229"/>
      <c r="AI1065" s="527"/>
      <c r="AJ1065" s="16">
        <f t="shared" si="236"/>
        <v>0</v>
      </c>
    </row>
    <row r="1066" spans="1:36" ht="11.25" customHeight="1">
      <c r="A1066" s="219">
        <v>18600611</v>
      </c>
      <c r="B1066" s="220"/>
      <c r="C1066" s="287" t="s">
        <v>1483</v>
      </c>
      <c r="D1066" s="222">
        <v>0</v>
      </c>
      <c r="E1066" s="222">
        <v>0</v>
      </c>
      <c r="F1066" s="222">
        <v>0</v>
      </c>
      <c r="G1066" s="222">
        <v>0</v>
      </c>
      <c r="H1066" s="222">
        <v>0</v>
      </c>
      <c r="I1066" s="222">
        <v>0</v>
      </c>
      <c r="J1066" s="498">
        <v>0</v>
      </c>
      <c r="K1066" s="498">
        <v>0</v>
      </c>
      <c r="L1066" s="223">
        <v>0</v>
      </c>
      <c r="M1066" s="223">
        <v>0</v>
      </c>
      <c r="N1066" s="223">
        <v>0</v>
      </c>
      <c r="O1066" s="223">
        <v>0</v>
      </c>
      <c r="P1066" s="223">
        <v>0</v>
      </c>
      <c r="Q1066" s="223">
        <f t="shared" si="228"/>
        <v>0</v>
      </c>
      <c r="R1066" s="351" t="s">
        <v>1493</v>
      </c>
      <c r="S1066" s="309"/>
      <c r="T1066" s="309" t="s">
        <v>877</v>
      </c>
      <c r="U1066" s="895"/>
      <c r="V1066" s="16">
        <v>0</v>
      </c>
      <c r="W1066" s="11">
        <v>0</v>
      </c>
      <c r="X1066" s="17">
        <v>0</v>
      </c>
      <c r="Y1066" s="16">
        <f>Q1066</f>
        <v>0</v>
      </c>
      <c r="Z1066" s="11"/>
      <c r="AA1066" s="17">
        <f>Y1066</f>
        <v>0</v>
      </c>
      <c r="AB1066" s="16"/>
      <c r="AC1066" s="11"/>
      <c r="AD1066" s="17">
        <f>AB1066+AC1066</f>
        <v>0</v>
      </c>
      <c r="AE1066" s="16"/>
      <c r="AF1066" s="11"/>
      <c r="AG1066" s="17"/>
      <c r="AH1066" s="225"/>
      <c r="AI1066" s="527"/>
      <c r="AJ1066" s="16">
        <f t="shared" si="236"/>
        <v>0</v>
      </c>
    </row>
    <row r="1067" spans="1:36" ht="11.25" customHeight="1">
      <c r="A1067" s="219">
        <v>18600613</v>
      </c>
      <c r="B1067" s="220"/>
      <c r="C1067" s="436" t="s">
        <v>1971</v>
      </c>
      <c r="D1067" s="222">
        <v>0</v>
      </c>
      <c r="E1067" s="222">
        <v>0</v>
      </c>
      <c r="F1067" s="222">
        <v>0</v>
      </c>
      <c r="G1067" s="222">
        <v>0</v>
      </c>
      <c r="H1067" s="222">
        <v>0</v>
      </c>
      <c r="I1067" s="222">
        <v>0</v>
      </c>
      <c r="J1067" s="498">
        <v>0</v>
      </c>
      <c r="K1067" s="498">
        <v>0</v>
      </c>
      <c r="L1067" s="223">
        <v>0</v>
      </c>
      <c r="M1067" s="223">
        <v>0</v>
      </c>
      <c r="N1067" s="223">
        <v>0</v>
      </c>
      <c r="O1067" s="223">
        <v>0</v>
      </c>
      <c r="P1067" s="223">
        <v>0</v>
      </c>
      <c r="Q1067" s="223">
        <f t="shared" si="228"/>
        <v>0</v>
      </c>
      <c r="R1067" s="351" t="s">
        <v>354</v>
      </c>
      <c r="S1067" s="309"/>
      <c r="T1067" s="309" t="s">
        <v>1972</v>
      </c>
      <c r="U1067" s="895"/>
      <c r="V1067" s="16">
        <f>Q1067</f>
        <v>0</v>
      </c>
      <c r="W1067" s="11">
        <f>Q1067</f>
        <v>0</v>
      </c>
      <c r="X1067" s="17">
        <f>Q1067</f>
        <v>0</v>
      </c>
      <c r="Y1067" s="16"/>
      <c r="Z1067" s="11"/>
      <c r="AA1067" s="17"/>
      <c r="AB1067" s="16"/>
      <c r="AC1067" s="11"/>
      <c r="AD1067" s="17">
        <f>SUM(AB1067:AC1067)</f>
        <v>0</v>
      </c>
      <c r="AE1067" s="16">
        <f>$Q1067</f>
        <v>0</v>
      </c>
      <c r="AF1067" s="11">
        <f>$Q1067</f>
        <v>0</v>
      </c>
      <c r="AG1067" s="17">
        <f>$Q1067</f>
        <v>0</v>
      </c>
      <c r="AH1067" s="225"/>
      <c r="AI1067" s="527"/>
      <c r="AJ1067" s="16">
        <f t="shared" si="236"/>
        <v>0</v>
      </c>
    </row>
    <row r="1068" spans="1:36" ht="11.25" customHeight="1">
      <c r="A1068" s="219">
        <v>18600621</v>
      </c>
      <c r="B1068" s="220"/>
      <c r="C1068" s="287" t="s">
        <v>1484</v>
      </c>
      <c r="D1068" s="222">
        <v>0</v>
      </c>
      <c r="E1068" s="222">
        <v>0</v>
      </c>
      <c r="F1068" s="222">
        <v>0</v>
      </c>
      <c r="G1068" s="222">
        <v>0</v>
      </c>
      <c r="H1068" s="222">
        <v>0</v>
      </c>
      <c r="I1068" s="222">
        <v>0</v>
      </c>
      <c r="J1068" s="498">
        <v>0</v>
      </c>
      <c r="K1068" s="498">
        <v>0</v>
      </c>
      <c r="L1068" s="223">
        <v>0</v>
      </c>
      <c r="M1068" s="223">
        <v>0</v>
      </c>
      <c r="N1068" s="223">
        <v>0</v>
      </c>
      <c r="O1068" s="223">
        <v>0</v>
      </c>
      <c r="P1068" s="223">
        <v>0</v>
      </c>
      <c r="Q1068" s="223">
        <f t="shared" si="228"/>
        <v>0</v>
      </c>
      <c r="R1068" s="351" t="s">
        <v>1493</v>
      </c>
      <c r="S1068" s="309"/>
      <c r="T1068" s="309" t="s">
        <v>877</v>
      </c>
      <c r="U1068" s="895"/>
      <c r="V1068" s="16">
        <v>0</v>
      </c>
      <c r="W1068" s="11">
        <v>0</v>
      </c>
      <c r="X1068" s="17">
        <v>0</v>
      </c>
      <c r="Y1068" s="16">
        <f>Q1068</f>
        <v>0</v>
      </c>
      <c r="Z1068" s="11"/>
      <c r="AA1068" s="17">
        <f>Y1068</f>
        <v>0</v>
      </c>
      <c r="AB1068" s="16"/>
      <c r="AC1068" s="11"/>
      <c r="AD1068" s="17">
        <f>AB1068+AC1068</f>
        <v>0</v>
      </c>
      <c r="AE1068" s="16"/>
      <c r="AF1068" s="11"/>
      <c r="AG1068" s="17"/>
      <c r="AH1068" s="225"/>
      <c r="AI1068" s="527"/>
      <c r="AJ1068" s="16">
        <f t="shared" si="236"/>
        <v>0</v>
      </c>
    </row>
    <row r="1069" spans="1:36" ht="11.25" customHeight="1">
      <c r="A1069" s="219">
        <v>18600631</v>
      </c>
      <c r="B1069" s="220"/>
      <c r="C1069" s="287" t="s">
        <v>1485</v>
      </c>
      <c r="D1069" s="222">
        <v>0</v>
      </c>
      <c r="E1069" s="222">
        <v>0</v>
      </c>
      <c r="F1069" s="222">
        <v>0</v>
      </c>
      <c r="G1069" s="222">
        <v>0</v>
      </c>
      <c r="H1069" s="222">
        <v>0</v>
      </c>
      <c r="I1069" s="222">
        <v>0</v>
      </c>
      <c r="J1069" s="498">
        <v>0</v>
      </c>
      <c r="K1069" s="498">
        <v>0</v>
      </c>
      <c r="L1069" s="223">
        <v>0</v>
      </c>
      <c r="M1069" s="223">
        <v>0</v>
      </c>
      <c r="N1069" s="223">
        <v>0</v>
      </c>
      <c r="O1069" s="223">
        <v>0</v>
      </c>
      <c r="P1069" s="223">
        <v>0</v>
      </c>
      <c r="Q1069" s="223">
        <f t="shared" si="228"/>
        <v>0</v>
      </c>
      <c r="R1069" s="351" t="s">
        <v>1493</v>
      </c>
      <c r="S1069" s="309"/>
      <c r="T1069" s="309" t="s">
        <v>877</v>
      </c>
      <c r="U1069" s="895"/>
      <c r="V1069" s="16">
        <v>0</v>
      </c>
      <c r="W1069" s="11">
        <v>0</v>
      </c>
      <c r="X1069" s="17">
        <v>0</v>
      </c>
      <c r="Y1069" s="16">
        <f>Q1069</f>
        <v>0</v>
      </c>
      <c r="Z1069" s="11"/>
      <c r="AA1069" s="17">
        <f>Y1069</f>
        <v>0</v>
      </c>
      <c r="AB1069" s="16"/>
      <c r="AC1069" s="11"/>
      <c r="AD1069" s="17">
        <f>AB1069+AC1069</f>
        <v>0</v>
      </c>
      <c r="AE1069" s="16"/>
      <c r="AF1069" s="11"/>
      <c r="AG1069" s="17"/>
      <c r="AH1069" s="225"/>
      <c r="AI1069" s="527"/>
      <c r="AJ1069" s="16">
        <f t="shared" si="236"/>
        <v>0</v>
      </c>
    </row>
    <row r="1070" spans="1:36" ht="11.25" customHeight="1">
      <c r="A1070" s="219">
        <v>18600633</v>
      </c>
      <c r="B1070" s="220"/>
      <c r="C1070" s="287" t="s">
        <v>1005</v>
      </c>
      <c r="D1070" s="222">
        <v>0</v>
      </c>
      <c r="E1070" s="222">
        <v>0</v>
      </c>
      <c r="F1070" s="222">
        <v>0</v>
      </c>
      <c r="G1070" s="222">
        <v>0</v>
      </c>
      <c r="H1070" s="222">
        <v>0</v>
      </c>
      <c r="I1070" s="222">
        <v>0</v>
      </c>
      <c r="J1070" s="498">
        <v>0</v>
      </c>
      <c r="K1070" s="498">
        <v>0</v>
      </c>
      <c r="L1070" s="223">
        <v>0</v>
      </c>
      <c r="M1070" s="223">
        <v>0</v>
      </c>
      <c r="N1070" s="223">
        <v>0</v>
      </c>
      <c r="O1070" s="223">
        <v>0</v>
      </c>
      <c r="P1070" s="223">
        <v>0</v>
      </c>
      <c r="Q1070" s="223">
        <f t="shared" si="228"/>
        <v>0</v>
      </c>
      <c r="R1070" s="351"/>
      <c r="S1070" s="309"/>
      <c r="T1070" s="309" t="s">
        <v>1558</v>
      </c>
      <c r="U1070" s="895"/>
      <c r="V1070" s="16">
        <f>Q1070</f>
        <v>0</v>
      </c>
      <c r="W1070" s="11">
        <f>Q1070</f>
        <v>0</v>
      </c>
      <c r="X1070" s="17">
        <f>Q1070</f>
        <v>0</v>
      </c>
      <c r="Y1070" s="16"/>
      <c r="Z1070" s="11"/>
      <c r="AA1070" s="17"/>
      <c r="AB1070" s="16"/>
      <c r="AC1070" s="11"/>
      <c r="AD1070" s="17">
        <f t="shared" ref="AD1070:AD1096" si="248">SUM(AB1070:AC1070)</f>
        <v>0</v>
      </c>
      <c r="AE1070" s="16"/>
      <c r="AF1070" s="11"/>
      <c r="AG1070" s="17"/>
      <c r="AH1070" s="225"/>
      <c r="AI1070" s="527"/>
      <c r="AJ1070" s="16">
        <f t="shared" si="236"/>
        <v>0</v>
      </c>
    </row>
    <row r="1071" spans="1:36" ht="11.25" customHeight="1">
      <c r="A1071" s="219">
        <v>18600641</v>
      </c>
      <c r="B1071" s="220"/>
      <c r="C1071" s="287" t="s">
        <v>1486</v>
      </c>
      <c r="D1071" s="222">
        <v>0</v>
      </c>
      <c r="E1071" s="222">
        <v>0</v>
      </c>
      <c r="F1071" s="222">
        <v>0</v>
      </c>
      <c r="G1071" s="222">
        <v>0</v>
      </c>
      <c r="H1071" s="222">
        <v>0</v>
      </c>
      <c r="I1071" s="222">
        <v>0</v>
      </c>
      <c r="J1071" s="498">
        <v>0</v>
      </c>
      <c r="K1071" s="498">
        <v>0</v>
      </c>
      <c r="L1071" s="223">
        <v>0</v>
      </c>
      <c r="M1071" s="223">
        <v>0</v>
      </c>
      <c r="N1071" s="223">
        <v>0</v>
      </c>
      <c r="O1071" s="223">
        <v>0</v>
      </c>
      <c r="P1071" s="223">
        <v>0</v>
      </c>
      <c r="Q1071" s="223">
        <f t="shared" si="228"/>
        <v>0</v>
      </c>
      <c r="R1071" s="351" t="s">
        <v>354</v>
      </c>
      <c r="S1071" s="309"/>
      <c r="T1071" s="309" t="s">
        <v>1254</v>
      </c>
      <c r="U1071" s="895"/>
      <c r="V1071" s="16">
        <v>0</v>
      </c>
      <c r="W1071" s="11">
        <v>0</v>
      </c>
      <c r="X1071" s="17">
        <v>0</v>
      </c>
      <c r="Y1071" s="16"/>
      <c r="Z1071" s="11"/>
      <c r="AA1071" s="17"/>
      <c r="AB1071" s="16"/>
      <c r="AC1071" s="11"/>
      <c r="AD1071" s="17">
        <f t="shared" si="248"/>
        <v>0</v>
      </c>
      <c r="AE1071" s="16">
        <f>$Q1071</f>
        <v>0</v>
      </c>
      <c r="AF1071" s="11">
        <f>$Q1071</f>
        <v>0</v>
      </c>
      <c r="AG1071" s="17">
        <f>$Q1071</f>
        <v>0</v>
      </c>
      <c r="AH1071" s="225"/>
      <c r="AI1071" s="527"/>
      <c r="AJ1071" s="16">
        <f t="shared" si="236"/>
        <v>0</v>
      </c>
    </row>
    <row r="1072" spans="1:36" ht="11.25" customHeight="1">
      <c r="A1072" s="219">
        <v>18600643</v>
      </c>
      <c r="B1072" s="220"/>
      <c r="C1072" s="287" t="s">
        <v>1006</v>
      </c>
      <c r="D1072" s="222">
        <v>0</v>
      </c>
      <c r="E1072" s="222">
        <v>0</v>
      </c>
      <c r="F1072" s="222">
        <v>0</v>
      </c>
      <c r="G1072" s="222">
        <v>0</v>
      </c>
      <c r="H1072" s="222">
        <v>0</v>
      </c>
      <c r="I1072" s="222">
        <v>0</v>
      </c>
      <c r="J1072" s="498">
        <v>0</v>
      </c>
      <c r="K1072" s="498">
        <v>0</v>
      </c>
      <c r="L1072" s="223">
        <v>0</v>
      </c>
      <c r="M1072" s="223">
        <v>0</v>
      </c>
      <c r="N1072" s="223">
        <v>0</v>
      </c>
      <c r="O1072" s="223">
        <v>0</v>
      </c>
      <c r="P1072" s="223">
        <v>0</v>
      </c>
      <c r="Q1072" s="223">
        <f t="shared" si="228"/>
        <v>0</v>
      </c>
      <c r="R1072" s="351"/>
      <c r="S1072" s="309"/>
      <c r="T1072" s="309" t="s">
        <v>1558</v>
      </c>
      <c r="U1072" s="895"/>
      <c r="V1072" s="16">
        <f>Q1072</f>
        <v>0</v>
      </c>
      <c r="W1072" s="11">
        <f>Q1072</f>
        <v>0</v>
      </c>
      <c r="X1072" s="17">
        <f>Q1072</f>
        <v>0</v>
      </c>
      <c r="Y1072" s="16"/>
      <c r="Z1072" s="11"/>
      <c r="AA1072" s="17"/>
      <c r="AB1072" s="16"/>
      <c r="AC1072" s="11"/>
      <c r="AD1072" s="17">
        <f t="shared" si="248"/>
        <v>0</v>
      </c>
      <c r="AE1072" s="16"/>
      <c r="AF1072" s="11"/>
      <c r="AG1072" s="17"/>
      <c r="AH1072" s="225"/>
      <c r="AI1072" s="527"/>
      <c r="AJ1072" s="16">
        <f t="shared" si="236"/>
        <v>0</v>
      </c>
    </row>
    <row r="1073" spans="1:36" ht="11.25" customHeight="1">
      <c r="A1073" s="219">
        <v>18600651</v>
      </c>
      <c r="B1073" s="220"/>
      <c r="C1073" s="287" t="s">
        <v>2176</v>
      </c>
      <c r="D1073" s="222">
        <v>0</v>
      </c>
      <c r="E1073" s="222">
        <v>0</v>
      </c>
      <c r="F1073" s="222">
        <v>0</v>
      </c>
      <c r="G1073" s="222">
        <v>0</v>
      </c>
      <c r="H1073" s="222">
        <v>0</v>
      </c>
      <c r="I1073" s="222">
        <v>0</v>
      </c>
      <c r="J1073" s="498">
        <v>0</v>
      </c>
      <c r="K1073" s="498">
        <v>0</v>
      </c>
      <c r="L1073" s="223">
        <v>0</v>
      </c>
      <c r="M1073" s="223">
        <v>0</v>
      </c>
      <c r="N1073" s="223">
        <v>0</v>
      </c>
      <c r="O1073" s="223">
        <v>0</v>
      </c>
      <c r="P1073" s="223">
        <v>0</v>
      </c>
      <c r="Q1073" s="223">
        <f t="shared" si="228"/>
        <v>0</v>
      </c>
      <c r="R1073" s="351"/>
      <c r="S1073" s="309"/>
      <c r="T1073" s="309" t="s">
        <v>1254</v>
      </c>
      <c r="U1073" s="895"/>
      <c r="V1073" s="16">
        <v>0</v>
      </c>
      <c r="W1073" s="11">
        <v>0</v>
      </c>
      <c r="X1073" s="17">
        <v>0</v>
      </c>
      <c r="Y1073" s="16"/>
      <c r="Z1073" s="11"/>
      <c r="AA1073" s="17"/>
      <c r="AB1073" s="16"/>
      <c r="AC1073" s="11"/>
      <c r="AD1073" s="17">
        <f t="shared" si="248"/>
        <v>0</v>
      </c>
      <c r="AE1073" s="16">
        <f>$Q1073</f>
        <v>0</v>
      </c>
      <c r="AF1073" s="11">
        <f>$Q1073</f>
        <v>0</v>
      </c>
      <c r="AG1073" s="17">
        <f>$Q1073</f>
        <v>0</v>
      </c>
      <c r="AH1073" s="225"/>
      <c r="AI1073" s="527"/>
      <c r="AJ1073" s="16">
        <f t="shared" si="236"/>
        <v>0</v>
      </c>
    </row>
    <row r="1074" spans="1:36" ht="11.25" customHeight="1">
      <c r="A1074" s="219">
        <v>18600653</v>
      </c>
      <c r="B1074" s="220"/>
      <c r="C1074" s="287" t="s">
        <v>1007</v>
      </c>
      <c r="D1074" s="222">
        <v>0</v>
      </c>
      <c r="E1074" s="222">
        <v>0</v>
      </c>
      <c r="F1074" s="222">
        <v>0</v>
      </c>
      <c r="G1074" s="222">
        <v>0</v>
      </c>
      <c r="H1074" s="222">
        <v>0</v>
      </c>
      <c r="I1074" s="222">
        <v>0</v>
      </c>
      <c r="J1074" s="498">
        <v>0</v>
      </c>
      <c r="K1074" s="498">
        <v>0</v>
      </c>
      <c r="L1074" s="223">
        <v>0</v>
      </c>
      <c r="M1074" s="223">
        <v>0</v>
      </c>
      <c r="N1074" s="223">
        <v>0</v>
      </c>
      <c r="O1074" s="223">
        <v>0</v>
      </c>
      <c r="P1074" s="223">
        <v>0</v>
      </c>
      <c r="Q1074" s="223">
        <f t="shared" si="228"/>
        <v>0</v>
      </c>
      <c r="R1074" s="351"/>
      <c r="S1074" s="309"/>
      <c r="T1074" s="309" t="s">
        <v>1558</v>
      </c>
      <c r="U1074" s="895"/>
      <c r="V1074" s="16">
        <f>Q1074</f>
        <v>0</v>
      </c>
      <c r="W1074" s="11">
        <f>Q1074</f>
        <v>0</v>
      </c>
      <c r="X1074" s="17">
        <f>Q1074</f>
        <v>0</v>
      </c>
      <c r="Y1074" s="16"/>
      <c r="Z1074" s="11"/>
      <c r="AA1074" s="17"/>
      <c r="AB1074" s="16"/>
      <c r="AC1074" s="11"/>
      <c r="AD1074" s="17">
        <f t="shared" si="248"/>
        <v>0</v>
      </c>
      <c r="AE1074" s="16"/>
      <c r="AF1074" s="11"/>
      <c r="AG1074" s="17"/>
      <c r="AH1074" s="225"/>
      <c r="AI1074" s="527"/>
      <c r="AJ1074" s="16">
        <f t="shared" si="236"/>
        <v>0</v>
      </c>
    </row>
    <row r="1075" spans="1:36" ht="11.25" customHeight="1">
      <c r="A1075" s="219">
        <v>18600661</v>
      </c>
      <c r="B1075" s="220"/>
      <c r="C1075" s="287" t="s">
        <v>2427</v>
      </c>
      <c r="D1075" s="222">
        <v>0</v>
      </c>
      <c r="E1075" s="222">
        <v>0</v>
      </c>
      <c r="F1075" s="222">
        <v>0</v>
      </c>
      <c r="G1075" s="222">
        <v>0</v>
      </c>
      <c r="H1075" s="222">
        <v>0</v>
      </c>
      <c r="I1075" s="222">
        <v>0</v>
      </c>
      <c r="J1075" s="498">
        <v>0</v>
      </c>
      <c r="K1075" s="498">
        <v>0</v>
      </c>
      <c r="L1075" s="223">
        <v>0</v>
      </c>
      <c r="M1075" s="223">
        <v>0</v>
      </c>
      <c r="N1075" s="223">
        <v>0</v>
      </c>
      <c r="O1075" s="223">
        <v>0</v>
      </c>
      <c r="P1075" s="223">
        <v>0</v>
      </c>
      <c r="Q1075" s="223">
        <f t="shared" si="228"/>
        <v>0</v>
      </c>
      <c r="R1075" s="351" t="s">
        <v>354</v>
      </c>
      <c r="S1075" s="309"/>
      <c r="T1075" s="309" t="s">
        <v>877</v>
      </c>
      <c r="U1075" s="895"/>
      <c r="V1075" s="16">
        <v>0</v>
      </c>
      <c r="W1075" s="11">
        <v>0</v>
      </c>
      <c r="X1075" s="17">
        <v>0</v>
      </c>
      <c r="Y1075" s="16"/>
      <c r="Z1075" s="11"/>
      <c r="AA1075" s="17"/>
      <c r="AB1075" s="16">
        <f>$Q1075</f>
        <v>0</v>
      </c>
      <c r="AC1075" s="11">
        <v>0</v>
      </c>
      <c r="AD1075" s="17">
        <f>SUM(AB1075:AC1075)</f>
        <v>0</v>
      </c>
      <c r="AE1075" s="16">
        <v>0</v>
      </c>
      <c r="AF1075" s="11">
        <v>0</v>
      </c>
      <c r="AG1075" s="17">
        <v>0</v>
      </c>
      <c r="AH1075" s="225"/>
      <c r="AI1075" s="527"/>
      <c r="AJ1075" s="16">
        <f t="shared" si="236"/>
        <v>0</v>
      </c>
    </row>
    <row r="1076" spans="1:36" ht="11.25" customHeight="1">
      <c r="A1076" s="219">
        <v>18600663</v>
      </c>
      <c r="B1076" s="220"/>
      <c r="C1076" s="287" t="s">
        <v>2145</v>
      </c>
      <c r="D1076" s="222">
        <v>0</v>
      </c>
      <c r="E1076" s="222">
        <v>0</v>
      </c>
      <c r="F1076" s="222">
        <v>0</v>
      </c>
      <c r="G1076" s="222">
        <v>0</v>
      </c>
      <c r="H1076" s="222">
        <v>0</v>
      </c>
      <c r="I1076" s="222">
        <v>0</v>
      </c>
      <c r="J1076" s="498">
        <v>0</v>
      </c>
      <c r="K1076" s="498">
        <v>0</v>
      </c>
      <c r="L1076" s="223">
        <v>0</v>
      </c>
      <c r="M1076" s="223">
        <v>0</v>
      </c>
      <c r="N1076" s="223">
        <v>0</v>
      </c>
      <c r="O1076" s="223">
        <v>0</v>
      </c>
      <c r="P1076" s="223">
        <v>0</v>
      </c>
      <c r="Q1076" s="223">
        <f t="shared" si="228"/>
        <v>0</v>
      </c>
      <c r="R1076" s="351"/>
      <c r="S1076" s="309"/>
      <c r="T1076" s="309" t="s">
        <v>1972</v>
      </c>
      <c r="U1076" s="895"/>
      <c r="V1076" s="16">
        <f>Q1076</f>
        <v>0</v>
      </c>
      <c r="W1076" s="11">
        <f>Q1076</f>
        <v>0</v>
      </c>
      <c r="X1076" s="17">
        <f>Q1076</f>
        <v>0</v>
      </c>
      <c r="Y1076" s="16"/>
      <c r="Z1076" s="11"/>
      <c r="AA1076" s="17"/>
      <c r="AB1076" s="16"/>
      <c r="AC1076" s="11"/>
      <c r="AD1076" s="17">
        <f t="shared" si="248"/>
        <v>0</v>
      </c>
      <c r="AE1076" s="16">
        <v>0</v>
      </c>
      <c r="AF1076" s="11">
        <v>0</v>
      </c>
      <c r="AG1076" s="17">
        <v>0</v>
      </c>
      <c r="AH1076" s="225"/>
      <c r="AI1076" s="527"/>
      <c r="AJ1076" s="16">
        <f t="shared" si="236"/>
        <v>0</v>
      </c>
    </row>
    <row r="1077" spans="1:36" ht="11.25" customHeight="1">
      <c r="A1077" s="219">
        <v>18600671</v>
      </c>
      <c r="B1077" s="220"/>
      <c r="C1077" s="287" t="s">
        <v>2636</v>
      </c>
      <c r="D1077" s="222">
        <v>0</v>
      </c>
      <c r="E1077" s="222">
        <v>0</v>
      </c>
      <c r="F1077" s="222">
        <v>0</v>
      </c>
      <c r="G1077" s="222">
        <v>0</v>
      </c>
      <c r="H1077" s="222">
        <v>0</v>
      </c>
      <c r="I1077" s="222">
        <v>0</v>
      </c>
      <c r="J1077" s="498">
        <v>0</v>
      </c>
      <c r="K1077" s="498">
        <v>0</v>
      </c>
      <c r="L1077" s="223">
        <v>0</v>
      </c>
      <c r="M1077" s="223">
        <v>0</v>
      </c>
      <c r="N1077" s="223">
        <v>0</v>
      </c>
      <c r="O1077" s="223">
        <v>0</v>
      </c>
      <c r="P1077" s="223">
        <v>0</v>
      </c>
      <c r="Q1077" s="223">
        <f t="shared" si="228"/>
        <v>0</v>
      </c>
      <c r="R1077" s="351" t="s">
        <v>1141</v>
      </c>
      <c r="S1077" s="309"/>
      <c r="T1077" s="309" t="s">
        <v>877</v>
      </c>
      <c r="U1077" s="896"/>
      <c r="V1077" s="16">
        <v>0</v>
      </c>
      <c r="W1077" s="11">
        <v>0</v>
      </c>
      <c r="X1077" s="17">
        <v>0</v>
      </c>
      <c r="Y1077" s="16">
        <f>Q1077</f>
        <v>0</v>
      </c>
      <c r="Z1077" s="11"/>
      <c r="AA1077" s="17">
        <f>Y1077</f>
        <v>0</v>
      </c>
      <c r="AB1077" s="16"/>
      <c r="AC1077" s="11"/>
      <c r="AD1077" s="17">
        <f>AB1077+AC1077</f>
        <v>0</v>
      </c>
      <c r="AE1077" s="16"/>
      <c r="AF1077" s="11"/>
      <c r="AG1077" s="17"/>
      <c r="AH1077" s="225"/>
      <c r="AI1077" s="527"/>
      <c r="AJ1077" s="16">
        <f t="shared" si="236"/>
        <v>0</v>
      </c>
    </row>
    <row r="1078" spans="1:36" ht="11.25" customHeight="1">
      <c r="A1078" s="219">
        <v>18600681</v>
      </c>
      <c r="B1078" s="220"/>
      <c r="C1078" s="287" t="s">
        <v>2152</v>
      </c>
      <c r="D1078" s="222">
        <v>0</v>
      </c>
      <c r="E1078" s="222">
        <v>0</v>
      </c>
      <c r="F1078" s="222">
        <v>0</v>
      </c>
      <c r="G1078" s="222">
        <v>0</v>
      </c>
      <c r="H1078" s="222">
        <v>0</v>
      </c>
      <c r="I1078" s="222">
        <v>0</v>
      </c>
      <c r="J1078" s="498">
        <v>0</v>
      </c>
      <c r="K1078" s="498">
        <v>0</v>
      </c>
      <c r="L1078" s="223">
        <v>0</v>
      </c>
      <c r="M1078" s="223">
        <v>0</v>
      </c>
      <c r="N1078" s="223">
        <v>0</v>
      </c>
      <c r="O1078" s="223">
        <v>0</v>
      </c>
      <c r="P1078" s="223">
        <v>0</v>
      </c>
      <c r="Q1078" s="223">
        <f t="shared" si="228"/>
        <v>0</v>
      </c>
      <c r="R1078" s="351"/>
      <c r="S1078" s="309"/>
      <c r="T1078" s="309" t="s">
        <v>1254</v>
      </c>
      <c r="U1078" s="895"/>
      <c r="V1078" s="16">
        <v>0</v>
      </c>
      <c r="W1078" s="11">
        <v>0</v>
      </c>
      <c r="X1078" s="17">
        <v>0</v>
      </c>
      <c r="Y1078" s="16"/>
      <c r="Z1078" s="11"/>
      <c r="AA1078" s="17"/>
      <c r="AB1078" s="16"/>
      <c r="AC1078" s="11"/>
      <c r="AD1078" s="17">
        <f t="shared" si="248"/>
        <v>0</v>
      </c>
      <c r="AE1078" s="16">
        <f>$Q1078</f>
        <v>0</v>
      </c>
      <c r="AF1078" s="11">
        <f>$Q1078</f>
        <v>0</v>
      </c>
      <c r="AG1078" s="17">
        <f>$Q1078</f>
        <v>0</v>
      </c>
      <c r="AH1078" s="225"/>
      <c r="AI1078" s="527"/>
      <c r="AJ1078" s="16">
        <f t="shared" si="236"/>
        <v>0</v>
      </c>
    </row>
    <row r="1079" spans="1:36" ht="11.25" customHeight="1">
      <c r="A1079" s="219">
        <v>18600691</v>
      </c>
      <c r="B1079" s="220"/>
      <c r="C1079" s="287" t="s">
        <v>2662</v>
      </c>
      <c r="D1079" s="222">
        <v>0</v>
      </c>
      <c r="E1079" s="222">
        <v>0</v>
      </c>
      <c r="F1079" s="222">
        <v>0</v>
      </c>
      <c r="G1079" s="222">
        <v>0</v>
      </c>
      <c r="H1079" s="222">
        <v>0</v>
      </c>
      <c r="I1079" s="222">
        <v>0</v>
      </c>
      <c r="J1079" s="498">
        <v>0</v>
      </c>
      <c r="K1079" s="498">
        <v>0</v>
      </c>
      <c r="L1079" s="223">
        <v>0</v>
      </c>
      <c r="M1079" s="223">
        <v>0</v>
      </c>
      <c r="N1079" s="223">
        <v>0</v>
      </c>
      <c r="O1079" s="223">
        <v>0</v>
      </c>
      <c r="P1079" s="223">
        <v>0</v>
      </c>
      <c r="Q1079" s="223">
        <f t="shared" si="228"/>
        <v>0</v>
      </c>
      <c r="R1079" s="351" t="s">
        <v>1141</v>
      </c>
      <c r="S1079" s="309"/>
      <c r="T1079" s="309" t="s">
        <v>877</v>
      </c>
      <c r="U1079" s="896"/>
      <c r="V1079" s="16">
        <v>0</v>
      </c>
      <c r="W1079" s="11">
        <v>0</v>
      </c>
      <c r="X1079" s="17">
        <v>0</v>
      </c>
      <c r="Y1079" s="16">
        <f>Q1079</f>
        <v>0</v>
      </c>
      <c r="Z1079" s="11"/>
      <c r="AA1079" s="17">
        <f>Y1079</f>
        <v>0</v>
      </c>
      <c r="AB1079" s="16"/>
      <c r="AC1079" s="11"/>
      <c r="AD1079" s="17">
        <f>AB1079+AC1079</f>
        <v>0</v>
      </c>
      <c r="AE1079" s="16"/>
      <c r="AF1079" s="11"/>
      <c r="AG1079" s="17"/>
      <c r="AH1079" s="225"/>
      <c r="AI1079" s="527"/>
      <c r="AJ1079" s="16">
        <f t="shared" si="236"/>
        <v>0</v>
      </c>
    </row>
    <row r="1080" spans="1:36" s="1213" customFormat="1" ht="11.25" customHeight="1">
      <c r="A1080" s="736">
        <v>18600701</v>
      </c>
      <c r="B1080" s="1200"/>
      <c r="C1080" s="1201" t="s">
        <v>646</v>
      </c>
      <c r="D1080" s="1202">
        <v>0</v>
      </c>
      <c r="E1080" s="1202">
        <v>0</v>
      </c>
      <c r="F1080" s="1202">
        <v>0</v>
      </c>
      <c r="G1080" s="1202">
        <v>0</v>
      </c>
      <c r="H1080" s="1202">
        <v>0</v>
      </c>
      <c r="I1080" s="1202">
        <v>0</v>
      </c>
      <c r="J1080" s="1203">
        <v>0</v>
      </c>
      <c r="K1080" s="1203">
        <v>0</v>
      </c>
      <c r="L1080" s="1204">
        <v>0</v>
      </c>
      <c r="M1080" s="1204">
        <v>0</v>
      </c>
      <c r="N1080" s="1204">
        <v>0</v>
      </c>
      <c r="O1080" s="1204">
        <v>0</v>
      </c>
      <c r="P1080" s="1204">
        <v>0</v>
      </c>
      <c r="Q1080" s="1204">
        <f t="shared" ref="Q1080:Q1143" si="249">(D1080+P1080+SUM(E1080:O1080)*2)/24</f>
        <v>0</v>
      </c>
      <c r="R1080" s="1205"/>
      <c r="S1080" s="1206"/>
      <c r="T1080" s="1206" t="s">
        <v>1254</v>
      </c>
      <c r="U1080" s="1207"/>
      <c r="V1080" s="1208">
        <v>0</v>
      </c>
      <c r="W1080" s="1209">
        <v>0</v>
      </c>
      <c r="X1080" s="1210">
        <v>0</v>
      </c>
      <c r="Y1080" s="1208"/>
      <c r="Z1080" s="1209"/>
      <c r="AA1080" s="1210"/>
      <c r="AB1080" s="1208"/>
      <c r="AC1080" s="1209"/>
      <c r="AD1080" s="1210">
        <f t="shared" si="248"/>
        <v>0</v>
      </c>
      <c r="AE1080" s="1208">
        <f>$Q1080</f>
        <v>0</v>
      </c>
      <c r="AF1080" s="1209">
        <f>$Q1080</f>
        <v>0</v>
      </c>
      <c r="AG1080" s="1210">
        <f>$Q1080</f>
        <v>0</v>
      </c>
      <c r="AH1080" s="1211"/>
      <c r="AI1080" s="1212"/>
      <c r="AJ1080" s="1208">
        <f t="shared" si="236"/>
        <v>0</v>
      </c>
    </row>
    <row r="1081" spans="1:36" ht="11.25" customHeight="1">
      <c r="A1081" s="219">
        <v>18600703</v>
      </c>
      <c r="B1081" s="220"/>
      <c r="C1081" s="287" t="s">
        <v>134</v>
      </c>
      <c r="D1081" s="222">
        <v>0</v>
      </c>
      <c r="E1081" s="222">
        <v>0</v>
      </c>
      <c r="F1081" s="222">
        <v>0</v>
      </c>
      <c r="G1081" s="222">
        <v>0</v>
      </c>
      <c r="H1081" s="222">
        <v>0</v>
      </c>
      <c r="I1081" s="222">
        <v>0</v>
      </c>
      <c r="J1081" s="498">
        <v>0</v>
      </c>
      <c r="K1081" s="498">
        <v>0</v>
      </c>
      <c r="L1081" s="223">
        <v>0</v>
      </c>
      <c r="M1081" s="223">
        <v>0</v>
      </c>
      <c r="N1081" s="223">
        <v>0</v>
      </c>
      <c r="O1081" s="223">
        <v>0</v>
      </c>
      <c r="P1081" s="223">
        <v>0</v>
      </c>
      <c r="Q1081" s="223">
        <f t="shared" si="249"/>
        <v>0</v>
      </c>
      <c r="R1081" s="351"/>
      <c r="S1081" s="309"/>
      <c r="T1081" s="309">
        <v>11</v>
      </c>
      <c r="U1081" s="895"/>
      <c r="V1081" s="16">
        <f>Q1081</f>
        <v>0</v>
      </c>
      <c r="W1081" s="11">
        <f>Q1081</f>
        <v>0</v>
      </c>
      <c r="X1081" s="17">
        <f>Q1081</f>
        <v>0</v>
      </c>
      <c r="Y1081" s="16"/>
      <c r="Z1081" s="11"/>
      <c r="AA1081" s="17"/>
      <c r="AB1081" s="16"/>
      <c r="AC1081" s="11"/>
      <c r="AD1081" s="17">
        <f t="shared" si="248"/>
        <v>0</v>
      </c>
      <c r="AE1081" s="16"/>
      <c r="AF1081" s="11"/>
      <c r="AG1081" s="17"/>
      <c r="AH1081" s="225"/>
      <c r="AI1081" s="527"/>
      <c r="AJ1081" s="16">
        <f t="shared" si="236"/>
        <v>0</v>
      </c>
    </row>
    <row r="1082" spans="1:36" ht="11.25" customHeight="1">
      <c r="A1082" s="756">
        <v>18600711</v>
      </c>
      <c r="B1082" s="288"/>
      <c r="C1082" s="288" t="s">
        <v>1571</v>
      </c>
      <c r="D1082" s="222">
        <v>0</v>
      </c>
      <c r="E1082" s="222">
        <v>0</v>
      </c>
      <c r="F1082" s="222">
        <v>0</v>
      </c>
      <c r="G1082" s="222">
        <v>0</v>
      </c>
      <c r="H1082" s="222">
        <v>0</v>
      </c>
      <c r="I1082" s="222">
        <v>0</v>
      </c>
      <c r="J1082" s="498">
        <v>0</v>
      </c>
      <c r="K1082" s="498">
        <v>0</v>
      </c>
      <c r="L1082" s="223">
        <v>0</v>
      </c>
      <c r="M1082" s="223">
        <v>0</v>
      </c>
      <c r="N1082" s="223">
        <v>0</v>
      </c>
      <c r="O1082" s="223">
        <v>0</v>
      </c>
      <c r="P1082" s="223">
        <v>0</v>
      </c>
      <c r="Q1082" s="223">
        <f t="shared" si="249"/>
        <v>0</v>
      </c>
      <c r="R1082" s="351"/>
      <c r="S1082" s="309"/>
      <c r="T1082" s="309" t="s">
        <v>1254</v>
      </c>
      <c r="U1082" s="895"/>
      <c r="V1082" s="16">
        <v>0</v>
      </c>
      <c r="W1082" s="11">
        <v>0</v>
      </c>
      <c r="X1082" s="17">
        <v>0</v>
      </c>
      <c r="Y1082" s="16"/>
      <c r="Z1082" s="11"/>
      <c r="AA1082" s="17"/>
      <c r="AB1082" s="16"/>
      <c r="AC1082" s="11"/>
      <c r="AD1082" s="17">
        <f t="shared" si="248"/>
        <v>0</v>
      </c>
      <c r="AE1082" s="16">
        <f t="shared" ref="AE1082:AG1086" si="250">$Q1082</f>
        <v>0</v>
      </c>
      <c r="AF1082" s="11">
        <f t="shared" si="250"/>
        <v>0</v>
      </c>
      <c r="AG1082" s="17">
        <f t="shared" si="250"/>
        <v>0</v>
      </c>
      <c r="AH1082" s="225"/>
      <c r="AI1082" s="527"/>
      <c r="AJ1082" s="16">
        <f t="shared" si="236"/>
        <v>0</v>
      </c>
    </row>
    <row r="1083" spans="1:36" ht="11.25" customHeight="1">
      <c r="A1083" s="219">
        <v>18600713</v>
      </c>
      <c r="B1083" s="220"/>
      <c r="C1083" s="436" t="s">
        <v>1973</v>
      </c>
      <c r="D1083" s="222">
        <v>0</v>
      </c>
      <c r="E1083" s="222">
        <v>0</v>
      </c>
      <c r="F1083" s="222">
        <v>0</v>
      </c>
      <c r="G1083" s="222">
        <v>0</v>
      </c>
      <c r="H1083" s="222">
        <v>0</v>
      </c>
      <c r="I1083" s="222">
        <v>0</v>
      </c>
      <c r="J1083" s="498">
        <v>0</v>
      </c>
      <c r="K1083" s="498">
        <v>0</v>
      </c>
      <c r="L1083" s="223">
        <v>0</v>
      </c>
      <c r="M1083" s="223">
        <v>0</v>
      </c>
      <c r="N1083" s="223">
        <v>0</v>
      </c>
      <c r="O1083" s="223">
        <v>0</v>
      </c>
      <c r="P1083" s="223">
        <v>0</v>
      </c>
      <c r="Q1083" s="223">
        <f t="shared" si="249"/>
        <v>0</v>
      </c>
      <c r="R1083" s="351"/>
      <c r="S1083" s="309"/>
      <c r="T1083" s="309" t="s">
        <v>1974</v>
      </c>
      <c r="U1083" s="895"/>
      <c r="V1083" s="16">
        <f>Q1083</f>
        <v>0</v>
      </c>
      <c r="W1083" s="11">
        <f>Q1083</f>
        <v>0</v>
      </c>
      <c r="X1083" s="17">
        <f>Q1083</f>
        <v>0</v>
      </c>
      <c r="Y1083" s="16"/>
      <c r="Z1083" s="11"/>
      <c r="AA1083" s="17"/>
      <c r="AB1083" s="16"/>
      <c r="AC1083" s="11"/>
      <c r="AD1083" s="17">
        <f t="shared" si="248"/>
        <v>0</v>
      </c>
      <c r="AE1083" s="16">
        <f t="shared" si="250"/>
        <v>0</v>
      </c>
      <c r="AF1083" s="11">
        <f t="shared" si="250"/>
        <v>0</v>
      </c>
      <c r="AG1083" s="17">
        <f t="shared" si="250"/>
        <v>0</v>
      </c>
      <c r="AH1083" s="225"/>
      <c r="AI1083" s="527"/>
      <c r="AJ1083" s="16">
        <f t="shared" si="236"/>
        <v>0</v>
      </c>
    </row>
    <row r="1084" spans="1:36" ht="11.25" customHeight="1">
      <c r="A1084" s="756">
        <v>18600721</v>
      </c>
      <c r="B1084" s="288"/>
      <c r="C1084" s="288" t="s">
        <v>1079</v>
      </c>
      <c r="D1084" s="222">
        <v>0</v>
      </c>
      <c r="E1084" s="222">
        <v>0</v>
      </c>
      <c r="F1084" s="222">
        <v>0</v>
      </c>
      <c r="G1084" s="222">
        <v>0</v>
      </c>
      <c r="H1084" s="222">
        <v>0</v>
      </c>
      <c r="I1084" s="222">
        <v>0</v>
      </c>
      <c r="J1084" s="498">
        <v>0</v>
      </c>
      <c r="K1084" s="498">
        <v>0</v>
      </c>
      <c r="L1084" s="223">
        <v>0</v>
      </c>
      <c r="M1084" s="223">
        <v>0</v>
      </c>
      <c r="N1084" s="223">
        <v>0</v>
      </c>
      <c r="O1084" s="223">
        <v>0</v>
      </c>
      <c r="P1084" s="223">
        <v>0</v>
      </c>
      <c r="Q1084" s="223">
        <f t="shared" si="249"/>
        <v>0</v>
      </c>
      <c r="R1084" s="351"/>
      <c r="S1084" s="309"/>
      <c r="T1084" s="309" t="s">
        <v>1254</v>
      </c>
      <c r="U1084" s="895"/>
      <c r="V1084" s="16">
        <v>0</v>
      </c>
      <c r="W1084" s="11">
        <v>0</v>
      </c>
      <c r="X1084" s="17">
        <v>0</v>
      </c>
      <c r="Y1084" s="16"/>
      <c r="Z1084" s="11"/>
      <c r="AA1084" s="17"/>
      <c r="AB1084" s="16"/>
      <c r="AC1084" s="11"/>
      <c r="AD1084" s="17">
        <f t="shared" si="248"/>
        <v>0</v>
      </c>
      <c r="AE1084" s="16">
        <f t="shared" si="250"/>
        <v>0</v>
      </c>
      <c r="AF1084" s="11">
        <f t="shared" si="250"/>
        <v>0</v>
      </c>
      <c r="AG1084" s="17">
        <f t="shared" si="250"/>
        <v>0</v>
      </c>
      <c r="AH1084" s="225"/>
      <c r="AI1084" s="527"/>
      <c r="AJ1084" s="16">
        <f t="shared" si="236"/>
        <v>0</v>
      </c>
    </row>
    <row r="1085" spans="1:36" ht="11.25" customHeight="1">
      <c r="A1085" s="756">
        <v>18600731</v>
      </c>
      <c r="B1085" s="288"/>
      <c r="C1085" s="288" t="s">
        <v>1172</v>
      </c>
      <c r="D1085" s="222">
        <v>0</v>
      </c>
      <c r="E1085" s="222">
        <v>0</v>
      </c>
      <c r="F1085" s="222">
        <v>0</v>
      </c>
      <c r="G1085" s="222">
        <v>0</v>
      </c>
      <c r="H1085" s="222">
        <v>0</v>
      </c>
      <c r="I1085" s="222">
        <v>0</v>
      </c>
      <c r="J1085" s="498">
        <v>0</v>
      </c>
      <c r="K1085" s="498">
        <v>0</v>
      </c>
      <c r="L1085" s="223">
        <v>0</v>
      </c>
      <c r="M1085" s="223">
        <v>0</v>
      </c>
      <c r="N1085" s="223">
        <v>0</v>
      </c>
      <c r="O1085" s="223">
        <v>0</v>
      </c>
      <c r="P1085" s="223">
        <v>0</v>
      </c>
      <c r="Q1085" s="223">
        <f t="shared" si="249"/>
        <v>0</v>
      </c>
      <c r="R1085" s="351"/>
      <c r="S1085" s="309"/>
      <c r="T1085" s="309" t="s">
        <v>1254</v>
      </c>
      <c r="U1085" s="895"/>
      <c r="V1085" s="16">
        <v>0</v>
      </c>
      <c r="W1085" s="11">
        <v>0</v>
      </c>
      <c r="X1085" s="17">
        <v>0</v>
      </c>
      <c r="Y1085" s="16"/>
      <c r="Z1085" s="11"/>
      <c r="AA1085" s="17"/>
      <c r="AB1085" s="16"/>
      <c r="AC1085" s="11"/>
      <c r="AD1085" s="17">
        <f t="shared" si="248"/>
        <v>0</v>
      </c>
      <c r="AE1085" s="16">
        <f t="shared" si="250"/>
        <v>0</v>
      </c>
      <c r="AF1085" s="11">
        <f t="shared" si="250"/>
        <v>0</v>
      </c>
      <c r="AG1085" s="17">
        <f t="shared" si="250"/>
        <v>0</v>
      </c>
      <c r="AH1085" s="225"/>
      <c r="AI1085" s="527"/>
      <c r="AJ1085" s="16">
        <f t="shared" si="236"/>
        <v>0</v>
      </c>
    </row>
    <row r="1086" spans="1:36" ht="11.25" customHeight="1">
      <c r="A1086" s="306">
        <v>18600741</v>
      </c>
      <c r="B1086" s="288"/>
      <c r="C1086" s="288" t="s">
        <v>1571</v>
      </c>
      <c r="D1086" s="222">
        <v>0</v>
      </c>
      <c r="E1086" s="222">
        <v>0</v>
      </c>
      <c r="F1086" s="222">
        <v>0</v>
      </c>
      <c r="G1086" s="222">
        <v>0</v>
      </c>
      <c r="H1086" s="222">
        <v>0</v>
      </c>
      <c r="I1086" s="222">
        <v>0</v>
      </c>
      <c r="J1086" s="498">
        <v>0</v>
      </c>
      <c r="K1086" s="498">
        <v>0</v>
      </c>
      <c r="L1086" s="223">
        <v>0</v>
      </c>
      <c r="M1086" s="223">
        <v>0</v>
      </c>
      <c r="N1086" s="223">
        <v>0</v>
      </c>
      <c r="O1086" s="223">
        <v>0</v>
      </c>
      <c r="P1086" s="223">
        <v>0</v>
      </c>
      <c r="Q1086" s="223">
        <f t="shared" si="249"/>
        <v>0</v>
      </c>
      <c r="R1086" s="351"/>
      <c r="S1086" s="309"/>
      <c r="T1086" s="309" t="s">
        <v>1254</v>
      </c>
      <c r="U1086" s="895"/>
      <c r="V1086" s="16">
        <v>0</v>
      </c>
      <c r="W1086" s="11">
        <v>0</v>
      </c>
      <c r="X1086" s="17">
        <v>0</v>
      </c>
      <c r="Y1086" s="16"/>
      <c r="Z1086" s="11"/>
      <c r="AA1086" s="17"/>
      <c r="AB1086" s="16"/>
      <c r="AC1086" s="11"/>
      <c r="AD1086" s="17">
        <f t="shared" si="248"/>
        <v>0</v>
      </c>
      <c r="AE1086" s="16">
        <f t="shared" si="250"/>
        <v>0</v>
      </c>
      <c r="AF1086" s="11">
        <f t="shared" si="250"/>
        <v>0</v>
      </c>
      <c r="AG1086" s="17">
        <f t="shared" si="250"/>
        <v>0</v>
      </c>
      <c r="AH1086" s="225"/>
      <c r="AI1086" s="527"/>
      <c r="AJ1086" s="16">
        <f t="shared" si="236"/>
        <v>0</v>
      </c>
    </row>
    <row r="1087" spans="1:36" ht="11.25" customHeight="1">
      <c r="A1087" s="294">
        <v>18600751</v>
      </c>
      <c r="B1087" s="295"/>
      <c r="C1087" s="295" t="s">
        <v>2395</v>
      </c>
      <c r="D1087" s="222">
        <v>2508797.92</v>
      </c>
      <c r="E1087" s="222">
        <v>2496008.75</v>
      </c>
      <c r="F1087" s="222">
        <v>2483219.58</v>
      </c>
      <c r="G1087" s="222">
        <v>2468025.13</v>
      </c>
      <c r="H1087" s="222">
        <v>2470521.12</v>
      </c>
      <c r="I1087" s="222">
        <v>2457449.58</v>
      </c>
      <c r="J1087" s="498">
        <v>2444378.04</v>
      </c>
      <c r="K1087" s="498">
        <v>2431306.5</v>
      </c>
      <c r="L1087" s="223">
        <v>2418234.96</v>
      </c>
      <c r="M1087" s="223">
        <v>2405163.42</v>
      </c>
      <c r="N1087" s="223">
        <v>2392091.88</v>
      </c>
      <c r="O1087" s="223">
        <v>2379020.34</v>
      </c>
      <c r="P1087" s="223">
        <v>2365948.7999999998</v>
      </c>
      <c r="Q1087" s="223">
        <f t="shared" si="249"/>
        <v>2440232.7216666662</v>
      </c>
      <c r="R1087" s="351"/>
      <c r="S1087" s="309"/>
      <c r="T1087" s="309" t="s">
        <v>354</v>
      </c>
      <c r="U1087" s="895"/>
      <c r="V1087" s="16">
        <v>0</v>
      </c>
      <c r="W1087" s="11">
        <v>0</v>
      </c>
      <c r="X1087" s="17">
        <v>0</v>
      </c>
      <c r="Y1087" s="16"/>
      <c r="Z1087" s="11"/>
      <c r="AA1087" s="17"/>
      <c r="AB1087" s="16"/>
      <c r="AC1087" s="11"/>
      <c r="AD1087" s="17">
        <f t="shared" si="248"/>
        <v>0</v>
      </c>
      <c r="AE1087" s="16">
        <v>0</v>
      </c>
      <c r="AF1087" s="11">
        <v>0</v>
      </c>
      <c r="AG1087" s="17">
        <v>0</v>
      </c>
      <c r="AH1087" s="225">
        <f>Q1087</f>
        <v>2440232.7216666662</v>
      </c>
      <c r="AI1087" s="527"/>
      <c r="AJ1087" s="16">
        <f t="shared" si="236"/>
        <v>0</v>
      </c>
    </row>
    <row r="1088" spans="1:36" ht="11.25" customHeight="1">
      <c r="A1088" s="294">
        <v>18600761</v>
      </c>
      <c r="B1088" s="295"/>
      <c r="C1088" s="295" t="s">
        <v>2396</v>
      </c>
      <c r="D1088" s="222">
        <v>1074485.81</v>
      </c>
      <c r="E1088" s="222">
        <v>1068918.52</v>
      </c>
      <c r="F1088" s="222">
        <v>1063351.23</v>
      </c>
      <c r="G1088" s="222">
        <v>1057783.94</v>
      </c>
      <c r="H1088" s="222">
        <v>1052216.6499999999</v>
      </c>
      <c r="I1088" s="222">
        <v>1046649.36</v>
      </c>
      <c r="J1088" s="498">
        <v>1041082.07</v>
      </c>
      <c r="K1088" s="498">
        <v>1035514.78</v>
      </c>
      <c r="L1088" s="223">
        <v>1029947.49</v>
      </c>
      <c r="M1088" s="223">
        <v>1024380.2</v>
      </c>
      <c r="N1088" s="223">
        <v>1018812.91</v>
      </c>
      <c r="O1088" s="223">
        <v>1013245.62</v>
      </c>
      <c r="P1088" s="223">
        <v>1007678.33</v>
      </c>
      <c r="Q1088" s="223">
        <f t="shared" si="249"/>
        <v>1041082.07</v>
      </c>
      <c r="R1088" s="351"/>
      <c r="S1088" s="309"/>
      <c r="T1088" s="309" t="s">
        <v>354</v>
      </c>
      <c r="U1088" s="895"/>
      <c r="V1088" s="16">
        <v>0</v>
      </c>
      <c r="W1088" s="11">
        <v>0</v>
      </c>
      <c r="X1088" s="17">
        <v>0</v>
      </c>
      <c r="Y1088" s="16"/>
      <c r="Z1088" s="11"/>
      <c r="AA1088" s="17"/>
      <c r="AB1088" s="16"/>
      <c r="AC1088" s="11"/>
      <c r="AD1088" s="17">
        <f t="shared" si="248"/>
        <v>0</v>
      </c>
      <c r="AE1088" s="16">
        <v>0</v>
      </c>
      <c r="AF1088" s="11">
        <v>0</v>
      </c>
      <c r="AG1088" s="17">
        <v>0</v>
      </c>
      <c r="AH1088" s="225">
        <f>Q1088</f>
        <v>1041082.07</v>
      </c>
      <c r="AI1088" s="527"/>
      <c r="AJ1088" s="16">
        <f t="shared" si="236"/>
        <v>0</v>
      </c>
    </row>
    <row r="1089" spans="1:36" ht="11.25" customHeight="1">
      <c r="A1089" s="294">
        <v>18600771</v>
      </c>
      <c r="B1089" s="295"/>
      <c r="C1089" s="295" t="s">
        <v>2565</v>
      </c>
      <c r="D1089" s="222">
        <v>2590299.4</v>
      </c>
      <c r="E1089" s="222">
        <v>2577087.9500000002</v>
      </c>
      <c r="F1089" s="222">
        <v>2563876.5</v>
      </c>
      <c r="G1089" s="222">
        <v>2548259.77</v>
      </c>
      <c r="H1089" s="222">
        <v>2550333.4700000002</v>
      </c>
      <c r="I1089" s="222">
        <v>2536839.64</v>
      </c>
      <c r="J1089" s="498">
        <v>2523345.81</v>
      </c>
      <c r="K1089" s="498">
        <v>2509851.98</v>
      </c>
      <c r="L1089" s="223">
        <v>2496358.15</v>
      </c>
      <c r="M1089" s="223">
        <v>2482864.3199999998</v>
      </c>
      <c r="N1089" s="223">
        <v>2469370.4900000002</v>
      </c>
      <c r="O1089" s="223">
        <v>2455876.66</v>
      </c>
      <c r="P1089" s="223">
        <v>2442382.83</v>
      </c>
      <c r="Q1089" s="223">
        <f t="shared" si="249"/>
        <v>2519200.4879166665</v>
      </c>
      <c r="R1089" s="351"/>
      <c r="S1089" s="309"/>
      <c r="T1089" s="309"/>
      <c r="U1089" s="895"/>
      <c r="V1089" s="16">
        <v>0</v>
      </c>
      <c r="W1089" s="11">
        <v>0</v>
      </c>
      <c r="X1089" s="17">
        <v>0</v>
      </c>
      <c r="Y1089" s="16"/>
      <c r="Z1089" s="11"/>
      <c r="AA1089" s="17"/>
      <c r="AB1089" s="16"/>
      <c r="AC1089" s="11"/>
      <c r="AD1089" s="17">
        <f>SUM(AB1089:AC1089)</f>
        <v>0</v>
      </c>
      <c r="AE1089" s="16">
        <v>0</v>
      </c>
      <c r="AF1089" s="11">
        <v>0</v>
      </c>
      <c r="AG1089" s="17">
        <v>0</v>
      </c>
      <c r="AH1089" s="225">
        <f>Q1089</f>
        <v>2519200.4879166665</v>
      </c>
      <c r="AI1089" s="527"/>
      <c r="AJ1089" s="16">
        <f t="shared" si="236"/>
        <v>0</v>
      </c>
    </row>
    <row r="1090" spans="1:36" ht="11.25" customHeight="1">
      <c r="A1090" s="294">
        <v>18600781</v>
      </c>
      <c r="B1090" s="295"/>
      <c r="C1090" s="295" t="s">
        <v>2566</v>
      </c>
      <c r="D1090" s="222">
        <v>1372489.44</v>
      </c>
      <c r="E1090" s="222">
        <v>1365378.1</v>
      </c>
      <c r="F1090" s="222">
        <v>1358266.76</v>
      </c>
      <c r="G1090" s="222">
        <v>1351155.42</v>
      </c>
      <c r="H1090" s="222">
        <v>1344044.08</v>
      </c>
      <c r="I1090" s="222">
        <v>1336932.74</v>
      </c>
      <c r="J1090" s="498">
        <v>1329821.3999999999</v>
      </c>
      <c r="K1090" s="498">
        <v>1322710.06</v>
      </c>
      <c r="L1090" s="223">
        <v>1315598.72</v>
      </c>
      <c r="M1090" s="223">
        <v>1308487.3799999999</v>
      </c>
      <c r="N1090" s="223">
        <v>1301376.04</v>
      </c>
      <c r="O1090" s="223">
        <v>1294264.7</v>
      </c>
      <c r="P1090" s="223">
        <v>1287153.3600000001</v>
      </c>
      <c r="Q1090" s="223">
        <f t="shared" si="249"/>
        <v>1329821.3999999999</v>
      </c>
      <c r="R1090" s="351"/>
      <c r="S1090" s="309"/>
      <c r="T1090" s="309"/>
      <c r="U1090" s="895"/>
      <c r="V1090" s="16">
        <v>0</v>
      </c>
      <c r="W1090" s="11">
        <v>0</v>
      </c>
      <c r="X1090" s="17">
        <v>0</v>
      </c>
      <c r="Y1090" s="16"/>
      <c r="Z1090" s="11"/>
      <c r="AA1090" s="17"/>
      <c r="AB1090" s="16"/>
      <c r="AC1090" s="11"/>
      <c r="AD1090" s="17">
        <f>SUM(AB1090:AC1090)</f>
        <v>0</v>
      </c>
      <c r="AE1090" s="16">
        <v>0</v>
      </c>
      <c r="AF1090" s="11">
        <v>0</v>
      </c>
      <c r="AG1090" s="17">
        <v>0</v>
      </c>
      <c r="AH1090" s="225">
        <f>Q1090</f>
        <v>1329821.3999999999</v>
      </c>
      <c r="AI1090" s="527"/>
      <c r="AJ1090" s="16">
        <f t="shared" si="236"/>
        <v>0</v>
      </c>
    </row>
    <row r="1091" spans="1:36" ht="11.25" customHeight="1">
      <c r="A1091" s="294">
        <v>18600791</v>
      </c>
      <c r="B1091" s="295"/>
      <c r="C1091" s="295" t="s">
        <v>2667</v>
      </c>
      <c r="D1091" s="222">
        <v>0</v>
      </c>
      <c r="E1091" s="222">
        <v>0</v>
      </c>
      <c r="F1091" s="222">
        <v>0</v>
      </c>
      <c r="G1091" s="222">
        <v>0</v>
      </c>
      <c r="H1091" s="222">
        <v>0</v>
      </c>
      <c r="I1091" s="222">
        <v>0</v>
      </c>
      <c r="J1091" s="498">
        <v>0</v>
      </c>
      <c r="K1091" s="498">
        <v>0</v>
      </c>
      <c r="L1091" s="223">
        <v>0</v>
      </c>
      <c r="M1091" s="223">
        <v>0</v>
      </c>
      <c r="N1091" s="223">
        <v>0</v>
      </c>
      <c r="O1091" s="223">
        <v>0</v>
      </c>
      <c r="P1091" s="223">
        <v>0</v>
      </c>
      <c r="Q1091" s="223">
        <f t="shared" si="249"/>
        <v>0</v>
      </c>
      <c r="R1091" s="351" t="s">
        <v>1141</v>
      </c>
      <c r="S1091" s="309"/>
      <c r="T1091" s="309" t="s">
        <v>877</v>
      </c>
      <c r="U1091" s="896"/>
      <c r="V1091" s="16">
        <v>0</v>
      </c>
      <c r="W1091" s="11">
        <v>0</v>
      </c>
      <c r="X1091" s="17">
        <v>0</v>
      </c>
      <c r="Y1091" s="16">
        <f>Q1091</f>
        <v>0</v>
      </c>
      <c r="Z1091" s="11"/>
      <c r="AA1091" s="17">
        <f>Y1091</f>
        <v>0</v>
      </c>
      <c r="AB1091" s="16"/>
      <c r="AC1091" s="11"/>
      <c r="AD1091" s="17">
        <f>AB1091+AC1091</f>
        <v>0</v>
      </c>
      <c r="AE1091" s="16"/>
      <c r="AF1091" s="11"/>
      <c r="AG1091" s="17"/>
      <c r="AH1091" s="225"/>
      <c r="AI1091" s="527"/>
      <c r="AJ1091" s="16">
        <f t="shared" si="236"/>
        <v>0</v>
      </c>
    </row>
    <row r="1092" spans="1:36" ht="11.25" customHeight="1">
      <c r="A1092" s="294">
        <v>18600801</v>
      </c>
      <c r="B1092" s="295"/>
      <c r="C1092" s="295" t="s">
        <v>2860</v>
      </c>
      <c r="D1092" s="222">
        <v>0</v>
      </c>
      <c r="E1092" s="222">
        <v>0</v>
      </c>
      <c r="F1092" s="222">
        <v>0</v>
      </c>
      <c r="G1092" s="222">
        <v>0</v>
      </c>
      <c r="H1092" s="222">
        <v>0</v>
      </c>
      <c r="I1092" s="222">
        <v>0</v>
      </c>
      <c r="J1092" s="498">
        <v>0</v>
      </c>
      <c r="K1092" s="498">
        <v>0</v>
      </c>
      <c r="L1092" s="223">
        <v>0</v>
      </c>
      <c r="M1092" s="223">
        <v>0</v>
      </c>
      <c r="N1092" s="223">
        <v>0</v>
      </c>
      <c r="O1092" s="223">
        <v>0</v>
      </c>
      <c r="P1092" s="223">
        <v>0</v>
      </c>
      <c r="Q1092" s="223">
        <f t="shared" si="249"/>
        <v>0</v>
      </c>
      <c r="R1092" s="351" t="s">
        <v>469</v>
      </c>
      <c r="S1092" s="309"/>
      <c r="T1092" s="309" t="s">
        <v>877</v>
      </c>
      <c r="U1092" s="896"/>
      <c r="V1092" s="16">
        <v>0</v>
      </c>
      <c r="W1092" s="11">
        <v>0</v>
      </c>
      <c r="X1092" s="17">
        <v>0</v>
      </c>
      <c r="Y1092" s="16">
        <f>Q1092</f>
        <v>0</v>
      </c>
      <c r="Z1092" s="11"/>
      <c r="AA1092" s="17">
        <f t="shared" ref="AA1092:AA1094" si="251">Y1092</f>
        <v>0</v>
      </c>
      <c r="AB1092" s="16"/>
      <c r="AC1092" s="11"/>
      <c r="AD1092" s="17">
        <f t="shared" ref="AD1092:AD1094" si="252">AB1092+AC1092</f>
        <v>0</v>
      </c>
      <c r="AE1092" s="16"/>
      <c r="AF1092" s="11"/>
      <c r="AG1092" s="17"/>
      <c r="AH1092" s="225"/>
      <c r="AI1092" s="527"/>
      <c r="AJ1092" s="16">
        <f t="shared" si="236"/>
        <v>0</v>
      </c>
    </row>
    <row r="1093" spans="1:36" ht="11.25" customHeight="1">
      <c r="A1093" s="294">
        <v>18600811</v>
      </c>
      <c r="B1093" s="295"/>
      <c r="C1093" s="295" t="s">
        <v>2861</v>
      </c>
      <c r="D1093" s="222">
        <v>0</v>
      </c>
      <c r="E1093" s="222">
        <v>0</v>
      </c>
      <c r="F1093" s="222">
        <v>0</v>
      </c>
      <c r="G1093" s="222">
        <v>0</v>
      </c>
      <c r="H1093" s="222">
        <v>0</v>
      </c>
      <c r="I1093" s="222">
        <v>0</v>
      </c>
      <c r="J1093" s="498">
        <v>0</v>
      </c>
      <c r="K1093" s="498">
        <v>0</v>
      </c>
      <c r="L1093" s="223">
        <v>0</v>
      </c>
      <c r="M1093" s="223">
        <v>0</v>
      </c>
      <c r="N1093" s="223">
        <v>0</v>
      </c>
      <c r="O1093" s="223">
        <v>0</v>
      </c>
      <c r="P1093" s="223">
        <v>0</v>
      </c>
      <c r="Q1093" s="223">
        <f t="shared" si="249"/>
        <v>0</v>
      </c>
      <c r="R1093" s="351" t="s">
        <v>469</v>
      </c>
      <c r="S1093" s="309"/>
      <c r="T1093" s="309" t="s">
        <v>877</v>
      </c>
      <c r="U1093" s="896"/>
      <c r="V1093" s="16">
        <v>0</v>
      </c>
      <c r="W1093" s="11">
        <v>0</v>
      </c>
      <c r="X1093" s="17">
        <v>0</v>
      </c>
      <c r="Y1093" s="16">
        <f>Q1093</f>
        <v>0</v>
      </c>
      <c r="Z1093" s="11"/>
      <c r="AA1093" s="17">
        <f t="shared" si="251"/>
        <v>0</v>
      </c>
      <c r="AB1093" s="16"/>
      <c r="AC1093" s="11"/>
      <c r="AD1093" s="17">
        <f t="shared" si="252"/>
        <v>0</v>
      </c>
      <c r="AE1093" s="16"/>
      <c r="AF1093" s="11"/>
      <c r="AG1093" s="17"/>
      <c r="AH1093" s="225"/>
      <c r="AI1093" s="527"/>
      <c r="AJ1093" s="16">
        <f t="shared" si="236"/>
        <v>0</v>
      </c>
    </row>
    <row r="1094" spans="1:36" ht="22.5" customHeight="1">
      <c r="A1094" s="294">
        <v>18600821</v>
      </c>
      <c r="B1094" s="295"/>
      <c r="C1094" s="295" t="s">
        <v>2862</v>
      </c>
      <c r="D1094" s="222">
        <v>0</v>
      </c>
      <c r="E1094" s="222">
        <v>0</v>
      </c>
      <c r="F1094" s="222">
        <v>0</v>
      </c>
      <c r="G1094" s="222">
        <v>0</v>
      </c>
      <c r="H1094" s="222">
        <v>0</v>
      </c>
      <c r="I1094" s="222">
        <v>0</v>
      </c>
      <c r="J1094" s="498">
        <v>0</v>
      </c>
      <c r="K1094" s="498">
        <v>0</v>
      </c>
      <c r="L1094" s="223">
        <v>0</v>
      </c>
      <c r="M1094" s="223">
        <v>0</v>
      </c>
      <c r="N1094" s="223">
        <v>0</v>
      </c>
      <c r="O1094" s="223">
        <v>0</v>
      </c>
      <c r="P1094" s="223">
        <v>0</v>
      </c>
      <c r="Q1094" s="223">
        <f t="shared" si="249"/>
        <v>0</v>
      </c>
      <c r="R1094" s="351" t="s">
        <v>469</v>
      </c>
      <c r="S1094" s="309"/>
      <c r="T1094" s="309" t="s">
        <v>877</v>
      </c>
      <c r="U1094" s="896"/>
      <c r="V1094" s="16">
        <v>0</v>
      </c>
      <c r="W1094" s="11">
        <v>0</v>
      </c>
      <c r="X1094" s="17">
        <v>0</v>
      </c>
      <c r="Y1094" s="16">
        <f>Q1094</f>
        <v>0</v>
      </c>
      <c r="Z1094" s="11"/>
      <c r="AA1094" s="17">
        <f t="shared" si="251"/>
        <v>0</v>
      </c>
      <c r="AB1094" s="16"/>
      <c r="AC1094" s="11"/>
      <c r="AD1094" s="17">
        <f t="shared" si="252"/>
        <v>0</v>
      </c>
      <c r="AE1094" s="16"/>
      <c r="AF1094" s="11"/>
      <c r="AG1094" s="17"/>
      <c r="AH1094" s="225"/>
      <c r="AI1094" s="527"/>
      <c r="AJ1094" s="16">
        <f t="shared" si="236"/>
        <v>0</v>
      </c>
    </row>
    <row r="1095" spans="1:36" ht="11.25" customHeight="1">
      <c r="A1095" s="219">
        <v>18600813</v>
      </c>
      <c r="B1095" s="220"/>
      <c r="C1095" s="287" t="s">
        <v>314</v>
      </c>
      <c r="D1095" s="222">
        <v>0</v>
      </c>
      <c r="E1095" s="222">
        <v>0</v>
      </c>
      <c r="F1095" s="222">
        <v>0</v>
      </c>
      <c r="G1095" s="222">
        <v>0</v>
      </c>
      <c r="H1095" s="222">
        <v>0</v>
      </c>
      <c r="I1095" s="222">
        <v>0</v>
      </c>
      <c r="J1095" s="498">
        <v>0</v>
      </c>
      <c r="K1095" s="498">
        <v>0</v>
      </c>
      <c r="L1095" s="223">
        <v>0</v>
      </c>
      <c r="M1095" s="223">
        <v>0</v>
      </c>
      <c r="N1095" s="223">
        <v>0</v>
      </c>
      <c r="O1095" s="223">
        <v>0</v>
      </c>
      <c r="P1095" s="223">
        <v>0</v>
      </c>
      <c r="Q1095" s="223">
        <f t="shared" si="249"/>
        <v>0</v>
      </c>
      <c r="R1095" s="351"/>
      <c r="S1095" s="309"/>
      <c r="T1095" s="309">
        <v>11</v>
      </c>
      <c r="U1095" s="895"/>
      <c r="V1095" s="16">
        <f>Q1095</f>
        <v>0</v>
      </c>
      <c r="W1095" s="11">
        <f>Q1095</f>
        <v>0</v>
      </c>
      <c r="X1095" s="17">
        <f>Q1095</f>
        <v>0</v>
      </c>
      <c r="Y1095" s="16"/>
      <c r="Z1095" s="11"/>
      <c r="AA1095" s="17"/>
      <c r="AB1095" s="16"/>
      <c r="AC1095" s="11"/>
      <c r="AD1095" s="17">
        <f t="shared" si="248"/>
        <v>0</v>
      </c>
      <c r="AE1095" s="16">
        <f t="shared" ref="AE1095:AG1096" si="253">$Q1095</f>
        <v>0</v>
      </c>
      <c r="AF1095" s="11">
        <f t="shared" si="253"/>
        <v>0</v>
      </c>
      <c r="AG1095" s="17">
        <f t="shared" si="253"/>
        <v>0</v>
      </c>
      <c r="AH1095" s="225"/>
      <c r="AI1095" s="527"/>
      <c r="AJ1095" s="16">
        <f t="shared" si="236"/>
        <v>0</v>
      </c>
    </row>
    <row r="1096" spans="1:36" ht="11.25" customHeight="1">
      <c r="A1096" s="219">
        <v>18600823</v>
      </c>
      <c r="B1096" s="220"/>
      <c r="C1096" s="287" t="s">
        <v>565</v>
      </c>
      <c r="D1096" s="222">
        <v>0</v>
      </c>
      <c r="E1096" s="222">
        <v>0</v>
      </c>
      <c r="F1096" s="222">
        <v>0</v>
      </c>
      <c r="G1096" s="222">
        <v>0</v>
      </c>
      <c r="H1096" s="222">
        <v>0</v>
      </c>
      <c r="I1096" s="222">
        <v>0</v>
      </c>
      <c r="J1096" s="498">
        <v>0</v>
      </c>
      <c r="K1096" s="498">
        <v>0</v>
      </c>
      <c r="L1096" s="223">
        <v>0</v>
      </c>
      <c r="M1096" s="223">
        <v>0</v>
      </c>
      <c r="N1096" s="223">
        <v>0</v>
      </c>
      <c r="O1096" s="223">
        <v>0</v>
      </c>
      <c r="P1096" s="223">
        <v>0</v>
      </c>
      <c r="Q1096" s="223">
        <f t="shared" si="249"/>
        <v>0</v>
      </c>
      <c r="R1096" s="351"/>
      <c r="S1096" s="309"/>
      <c r="T1096" s="309">
        <v>11</v>
      </c>
      <c r="U1096" s="895"/>
      <c r="V1096" s="16">
        <f>Q1096</f>
        <v>0</v>
      </c>
      <c r="W1096" s="11">
        <f>Q1096</f>
        <v>0</v>
      </c>
      <c r="X1096" s="17">
        <f>Q1096</f>
        <v>0</v>
      </c>
      <c r="Y1096" s="16"/>
      <c r="Z1096" s="11"/>
      <c r="AA1096" s="17"/>
      <c r="AB1096" s="16"/>
      <c r="AC1096" s="11"/>
      <c r="AD1096" s="17">
        <f t="shared" si="248"/>
        <v>0</v>
      </c>
      <c r="AE1096" s="16">
        <f t="shared" si="253"/>
        <v>0</v>
      </c>
      <c r="AF1096" s="11">
        <f t="shared" si="253"/>
        <v>0</v>
      </c>
      <c r="AG1096" s="17">
        <f t="shared" si="253"/>
        <v>0</v>
      </c>
      <c r="AH1096" s="225"/>
      <c r="AI1096" s="527"/>
      <c r="AJ1096" s="16">
        <f t="shared" si="236"/>
        <v>0</v>
      </c>
    </row>
    <row r="1097" spans="1:36" ht="11.25" customHeight="1">
      <c r="A1097" s="219">
        <v>18600831</v>
      </c>
      <c r="B1097" s="220"/>
      <c r="C1097" s="287" t="s">
        <v>1575</v>
      </c>
      <c r="D1097" s="222">
        <v>0</v>
      </c>
      <c r="E1097" s="222">
        <v>0</v>
      </c>
      <c r="F1097" s="222">
        <v>0</v>
      </c>
      <c r="G1097" s="222">
        <v>0</v>
      </c>
      <c r="H1097" s="222">
        <v>0</v>
      </c>
      <c r="I1097" s="222">
        <v>0</v>
      </c>
      <c r="J1097" s="498">
        <v>0</v>
      </c>
      <c r="K1097" s="498">
        <v>0</v>
      </c>
      <c r="L1097" s="223">
        <v>0</v>
      </c>
      <c r="M1097" s="223">
        <v>0</v>
      </c>
      <c r="N1097" s="223">
        <v>0</v>
      </c>
      <c r="O1097" s="223">
        <v>0</v>
      </c>
      <c r="P1097" s="223">
        <v>0</v>
      </c>
      <c r="Q1097" s="223">
        <f t="shared" si="249"/>
        <v>0</v>
      </c>
      <c r="R1097" s="351" t="s">
        <v>2063</v>
      </c>
      <c r="S1097" s="309"/>
      <c r="T1097" s="309" t="s">
        <v>877</v>
      </c>
      <c r="U1097" s="895"/>
      <c r="V1097" s="16">
        <v>0</v>
      </c>
      <c r="W1097" s="11">
        <v>0</v>
      </c>
      <c r="X1097" s="17">
        <v>0</v>
      </c>
      <c r="Y1097" s="16">
        <f>Q1097</f>
        <v>0</v>
      </c>
      <c r="Z1097" s="11"/>
      <c r="AA1097" s="17">
        <f>Y1097</f>
        <v>0</v>
      </c>
      <c r="AB1097" s="16"/>
      <c r="AC1097" s="11"/>
      <c r="AD1097" s="17">
        <f>AB1097+AC1097</f>
        <v>0</v>
      </c>
      <c r="AE1097" s="16"/>
      <c r="AF1097" s="11"/>
      <c r="AG1097" s="17"/>
      <c r="AH1097" s="225"/>
      <c r="AI1097" s="527"/>
      <c r="AJ1097" s="16">
        <f t="shared" si="236"/>
        <v>0</v>
      </c>
    </row>
    <row r="1098" spans="1:36" ht="11.25" customHeight="1">
      <c r="A1098" s="219">
        <v>18600841</v>
      </c>
      <c r="B1098" s="220"/>
      <c r="C1098" s="287" t="s">
        <v>1574</v>
      </c>
      <c r="D1098" s="222">
        <v>0</v>
      </c>
      <c r="E1098" s="222">
        <v>0</v>
      </c>
      <c r="F1098" s="222">
        <v>0</v>
      </c>
      <c r="G1098" s="222">
        <v>0</v>
      </c>
      <c r="H1098" s="222">
        <v>0</v>
      </c>
      <c r="I1098" s="222">
        <v>0</v>
      </c>
      <c r="J1098" s="498">
        <v>0</v>
      </c>
      <c r="K1098" s="498">
        <v>0</v>
      </c>
      <c r="L1098" s="223">
        <v>0</v>
      </c>
      <c r="M1098" s="223">
        <v>0</v>
      </c>
      <c r="N1098" s="223">
        <v>0</v>
      </c>
      <c r="O1098" s="223">
        <v>0</v>
      </c>
      <c r="P1098" s="223">
        <v>0</v>
      </c>
      <c r="Q1098" s="223">
        <f t="shared" si="249"/>
        <v>0</v>
      </c>
      <c r="R1098" s="351" t="s">
        <v>2063</v>
      </c>
      <c r="S1098" s="309"/>
      <c r="T1098" s="309" t="s">
        <v>877</v>
      </c>
      <c r="U1098" s="895"/>
      <c r="V1098" s="16">
        <v>0</v>
      </c>
      <c r="W1098" s="11">
        <v>0</v>
      </c>
      <c r="X1098" s="17">
        <v>0</v>
      </c>
      <c r="Y1098" s="16">
        <f>Q1098</f>
        <v>0</v>
      </c>
      <c r="Z1098" s="11"/>
      <c r="AA1098" s="17">
        <f>Y1098</f>
        <v>0</v>
      </c>
      <c r="AB1098" s="16"/>
      <c r="AC1098" s="11"/>
      <c r="AD1098" s="17">
        <f>AB1098+AC1098</f>
        <v>0</v>
      </c>
      <c r="AE1098" s="16"/>
      <c r="AF1098" s="11"/>
      <c r="AG1098" s="17"/>
      <c r="AH1098" s="225"/>
      <c r="AI1098" s="527"/>
      <c r="AJ1098" s="16">
        <f t="shared" si="236"/>
        <v>0</v>
      </c>
    </row>
    <row r="1099" spans="1:36" ht="11.25" customHeight="1">
      <c r="A1099" s="219">
        <v>18600851</v>
      </c>
      <c r="B1099" s="220"/>
      <c r="C1099" s="287" t="s">
        <v>602</v>
      </c>
      <c r="D1099" s="222">
        <v>0</v>
      </c>
      <c r="E1099" s="222">
        <v>0</v>
      </c>
      <c r="F1099" s="222">
        <v>0</v>
      </c>
      <c r="G1099" s="222">
        <v>0</v>
      </c>
      <c r="H1099" s="222">
        <v>0</v>
      </c>
      <c r="I1099" s="222">
        <v>0</v>
      </c>
      <c r="J1099" s="498">
        <v>0</v>
      </c>
      <c r="K1099" s="498">
        <v>0</v>
      </c>
      <c r="L1099" s="223">
        <v>0</v>
      </c>
      <c r="M1099" s="223">
        <v>0</v>
      </c>
      <c r="N1099" s="223">
        <v>0</v>
      </c>
      <c r="O1099" s="223">
        <v>0</v>
      </c>
      <c r="P1099" s="223">
        <v>0</v>
      </c>
      <c r="Q1099" s="223">
        <f t="shared" si="249"/>
        <v>0</v>
      </c>
      <c r="R1099" s="351"/>
      <c r="S1099" s="309"/>
      <c r="T1099" s="309" t="s">
        <v>1120</v>
      </c>
      <c r="U1099" s="895"/>
      <c r="V1099" s="16">
        <v>0</v>
      </c>
      <c r="W1099" s="11">
        <v>0</v>
      </c>
      <c r="X1099" s="17">
        <v>0</v>
      </c>
      <c r="Y1099" s="16"/>
      <c r="Z1099" s="11"/>
      <c r="AA1099" s="17"/>
      <c r="AB1099" s="16"/>
      <c r="AC1099" s="11"/>
      <c r="AD1099" s="17">
        <f t="shared" ref="AD1099:AD1114" si="254">SUM(AB1099:AC1099)</f>
        <v>0</v>
      </c>
      <c r="AE1099" s="16">
        <f>$Q1099</f>
        <v>0</v>
      </c>
      <c r="AF1099" s="11">
        <f>$Q1099</f>
        <v>0</v>
      </c>
      <c r="AG1099" s="17">
        <f>$Q1099</f>
        <v>0</v>
      </c>
      <c r="AH1099" s="225"/>
      <c r="AI1099" s="527"/>
      <c r="AJ1099" s="16">
        <f t="shared" si="236"/>
        <v>0</v>
      </c>
    </row>
    <row r="1100" spans="1:36" ht="11.25" customHeight="1">
      <c r="A1100" s="219">
        <v>18600901</v>
      </c>
      <c r="B1100" s="220"/>
      <c r="C1100" s="287" t="s">
        <v>1413</v>
      </c>
      <c r="D1100" s="222">
        <v>0</v>
      </c>
      <c r="E1100" s="222">
        <v>0</v>
      </c>
      <c r="F1100" s="222">
        <v>0</v>
      </c>
      <c r="G1100" s="222">
        <v>0</v>
      </c>
      <c r="H1100" s="222">
        <v>0</v>
      </c>
      <c r="I1100" s="222">
        <v>0</v>
      </c>
      <c r="J1100" s="498">
        <v>0</v>
      </c>
      <c r="K1100" s="498">
        <v>0</v>
      </c>
      <c r="L1100" s="223">
        <v>0</v>
      </c>
      <c r="M1100" s="223">
        <v>0</v>
      </c>
      <c r="N1100" s="223">
        <v>0</v>
      </c>
      <c r="O1100" s="223">
        <v>0</v>
      </c>
      <c r="P1100" s="223">
        <v>0</v>
      </c>
      <c r="Q1100" s="223">
        <f t="shared" si="249"/>
        <v>0</v>
      </c>
      <c r="R1100" s="351"/>
      <c r="S1100" s="309"/>
      <c r="T1100" s="309">
        <v>5</v>
      </c>
      <c r="U1100" s="895"/>
      <c r="V1100" s="16">
        <f>Q1100</f>
        <v>0</v>
      </c>
      <c r="W1100" s="11">
        <f>Q1100</f>
        <v>0</v>
      </c>
      <c r="X1100" s="17">
        <f>Q1100</f>
        <v>0</v>
      </c>
      <c r="Y1100" s="16"/>
      <c r="Z1100" s="11"/>
      <c r="AA1100" s="17"/>
      <c r="AB1100" s="16"/>
      <c r="AC1100" s="11"/>
      <c r="AD1100" s="17">
        <f t="shared" si="254"/>
        <v>0</v>
      </c>
      <c r="AE1100" s="16">
        <v>0</v>
      </c>
      <c r="AF1100" s="11">
        <v>0</v>
      </c>
      <c r="AG1100" s="17">
        <v>0</v>
      </c>
      <c r="AH1100" s="225"/>
      <c r="AI1100" s="527"/>
      <c r="AJ1100" s="16">
        <f t="shared" si="236"/>
        <v>0</v>
      </c>
    </row>
    <row r="1101" spans="1:36" ht="11.25" customHeight="1">
      <c r="A1101" s="219">
        <v>18600913</v>
      </c>
      <c r="B1101" s="220"/>
      <c r="C1101" s="287" t="s">
        <v>196</v>
      </c>
      <c r="D1101" s="222">
        <v>0</v>
      </c>
      <c r="E1101" s="222">
        <v>0</v>
      </c>
      <c r="F1101" s="222">
        <v>0</v>
      </c>
      <c r="G1101" s="222">
        <v>0</v>
      </c>
      <c r="H1101" s="222">
        <v>0</v>
      </c>
      <c r="I1101" s="222">
        <v>0</v>
      </c>
      <c r="J1101" s="498">
        <v>0</v>
      </c>
      <c r="K1101" s="498">
        <v>0</v>
      </c>
      <c r="L1101" s="223">
        <v>0</v>
      </c>
      <c r="M1101" s="223">
        <v>0</v>
      </c>
      <c r="N1101" s="223">
        <v>0</v>
      </c>
      <c r="O1101" s="223">
        <v>0</v>
      </c>
      <c r="P1101" s="223">
        <v>0</v>
      </c>
      <c r="Q1101" s="223">
        <f t="shared" si="249"/>
        <v>0</v>
      </c>
      <c r="R1101" s="351"/>
      <c r="S1101" s="426"/>
      <c r="T1101" s="426" t="s">
        <v>1972</v>
      </c>
      <c r="U1101" s="895"/>
      <c r="V1101" s="16">
        <f>Q1101</f>
        <v>0</v>
      </c>
      <c r="W1101" s="11">
        <f>Q1101</f>
        <v>0</v>
      </c>
      <c r="X1101" s="17">
        <f>Q1101</f>
        <v>0</v>
      </c>
      <c r="Y1101" s="16"/>
      <c r="Z1101" s="11"/>
      <c r="AA1101" s="17"/>
      <c r="AB1101" s="16"/>
      <c r="AC1101" s="11"/>
      <c r="AD1101" s="17">
        <f t="shared" si="254"/>
        <v>0</v>
      </c>
      <c r="AE1101" s="16">
        <v>0</v>
      </c>
      <c r="AF1101" s="11">
        <v>0</v>
      </c>
      <c r="AG1101" s="17">
        <v>0</v>
      </c>
      <c r="AH1101" s="225"/>
      <c r="AI1101" s="527"/>
      <c r="AJ1101" s="16">
        <f t="shared" si="236"/>
        <v>0</v>
      </c>
    </row>
    <row r="1102" spans="1:36" ht="11.25" customHeight="1">
      <c r="A1102" s="219">
        <v>18600923</v>
      </c>
      <c r="B1102" s="220"/>
      <c r="C1102" s="287" t="s">
        <v>2404</v>
      </c>
      <c r="D1102" s="222">
        <v>0</v>
      </c>
      <c r="E1102" s="222">
        <v>0</v>
      </c>
      <c r="F1102" s="222">
        <v>0</v>
      </c>
      <c r="G1102" s="222">
        <v>29322.25</v>
      </c>
      <c r="H1102" s="222">
        <v>0</v>
      </c>
      <c r="I1102" s="222">
        <v>0</v>
      </c>
      <c r="J1102" s="498">
        <v>0</v>
      </c>
      <c r="K1102" s="498">
        <v>0</v>
      </c>
      <c r="L1102" s="223">
        <v>0</v>
      </c>
      <c r="M1102" s="223">
        <v>0</v>
      </c>
      <c r="N1102" s="223">
        <v>0</v>
      </c>
      <c r="O1102" s="223">
        <v>0</v>
      </c>
      <c r="P1102" s="223">
        <v>0</v>
      </c>
      <c r="Q1102" s="223">
        <f t="shared" si="249"/>
        <v>2443.5208333333335</v>
      </c>
      <c r="R1102" s="351"/>
      <c r="S1102" s="426"/>
      <c r="T1102" s="426" t="s">
        <v>1972</v>
      </c>
      <c r="U1102" s="895"/>
      <c r="V1102" s="16">
        <f>Q1102</f>
        <v>2443.5208333333335</v>
      </c>
      <c r="W1102" s="11">
        <f>Q1102</f>
        <v>2443.5208333333335</v>
      </c>
      <c r="X1102" s="17">
        <f>Q1102</f>
        <v>2443.5208333333335</v>
      </c>
      <c r="Y1102" s="16"/>
      <c r="Z1102" s="11"/>
      <c r="AA1102" s="17"/>
      <c r="AB1102" s="16"/>
      <c r="AC1102" s="11"/>
      <c r="AD1102" s="17">
        <f t="shared" si="254"/>
        <v>0</v>
      </c>
      <c r="AE1102" s="16">
        <v>0</v>
      </c>
      <c r="AF1102" s="11">
        <v>0</v>
      </c>
      <c r="AG1102" s="17">
        <v>0</v>
      </c>
      <c r="AH1102" s="225"/>
      <c r="AI1102" s="527"/>
      <c r="AJ1102" s="16">
        <f t="shared" si="236"/>
        <v>0</v>
      </c>
    </row>
    <row r="1103" spans="1:36" ht="11.25" customHeight="1">
      <c r="A1103" s="219">
        <v>18600933</v>
      </c>
      <c r="B1103" s="220"/>
      <c r="C1103" s="287" t="s">
        <v>2405</v>
      </c>
      <c r="D1103" s="222">
        <v>0</v>
      </c>
      <c r="E1103" s="222">
        <v>0</v>
      </c>
      <c r="F1103" s="222">
        <v>0</v>
      </c>
      <c r="G1103" s="222">
        <v>0</v>
      </c>
      <c r="H1103" s="222">
        <v>0</v>
      </c>
      <c r="I1103" s="222">
        <v>0</v>
      </c>
      <c r="J1103" s="498">
        <v>0</v>
      </c>
      <c r="K1103" s="498">
        <v>0</v>
      </c>
      <c r="L1103" s="223">
        <v>0</v>
      </c>
      <c r="M1103" s="223">
        <v>0</v>
      </c>
      <c r="N1103" s="223">
        <v>0</v>
      </c>
      <c r="O1103" s="223">
        <v>0</v>
      </c>
      <c r="P1103" s="223">
        <v>0</v>
      </c>
      <c r="Q1103" s="223">
        <f t="shared" si="249"/>
        <v>0</v>
      </c>
      <c r="R1103" s="351"/>
      <c r="S1103" s="426"/>
      <c r="T1103" s="426" t="s">
        <v>1972</v>
      </c>
      <c r="U1103" s="895"/>
      <c r="V1103" s="16">
        <f>Q1103</f>
        <v>0</v>
      </c>
      <c r="W1103" s="11">
        <f>Q1103</f>
        <v>0</v>
      </c>
      <c r="X1103" s="17">
        <f>Q1103</f>
        <v>0</v>
      </c>
      <c r="Y1103" s="16"/>
      <c r="Z1103" s="11"/>
      <c r="AA1103" s="17"/>
      <c r="AB1103" s="16"/>
      <c r="AC1103" s="11"/>
      <c r="AD1103" s="17">
        <f t="shared" si="254"/>
        <v>0</v>
      </c>
      <c r="AE1103" s="16">
        <v>0</v>
      </c>
      <c r="AF1103" s="11">
        <v>0</v>
      </c>
      <c r="AG1103" s="17">
        <v>0</v>
      </c>
      <c r="AH1103" s="225"/>
      <c r="AI1103" s="527"/>
      <c r="AJ1103" s="16">
        <f t="shared" ref="AJ1103:AJ1166" si="255">Q1103-X1103-AA1103-AD1103-AG1103-AH1103</f>
        <v>0</v>
      </c>
    </row>
    <row r="1104" spans="1:36" ht="11.25" customHeight="1">
      <c r="A1104" s="219">
        <v>18600941</v>
      </c>
      <c r="B1104" s="220"/>
      <c r="C1104" s="287" t="s">
        <v>3104</v>
      </c>
      <c r="D1104" s="222">
        <v>39997.760000000002</v>
      </c>
      <c r="E1104" s="222">
        <v>38331.199999999997</v>
      </c>
      <c r="F1104" s="222">
        <v>36664.639999999999</v>
      </c>
      <c r="G1104" s="222">
        <v>34998.080000000002</v>
      </c>
      <c r="H1104" s="222">
        <v>33331.519999999997</v>
      </c>
      <c r="I1104" s="222">
        <v>31664.959999999999</v>
      </c>
      <c r="J1104" s="498">
        <v>29998.400000000001</v>
      </c>
      <c r="K1104" s="498">
        <v>28331.84</v>
      </c>
      <c r="L1104" s="223">
        <v>26665.279999999999</v>
      </c>
      <c r="M1104" s="223">
        <v>24998.720000000001</v>
      </c>
      <c r="N1104" s="223">
        <v>23332.16</v>
      </c>
      <c r="O1104" s="223">
        <v>21665.599999999999</v>
      </c>
      <c r="P1104" s="223">
        <v>19999.04</v>
      </c>
      <c r="Q1104" s="223">
        <f t="shared" si="249"/>
        <v>29998.399999999998</v>
      </c>
      <c r="R1104" s="351"/>
      <c r="S1104" s="426"/>
      <c r="T1104" s="426"/>
      <c r="U1104" s="895"/>
      <c r="V1104" s="16"/>
      <c r="W1104" s="11"/>
      <c r="X1104" s="17"/>
      <c r="Y1104" s="16"/>
      <c r="Z1104" s="11"/>
      <c r="AA1104" s="17"/>
      <c r="AB1104" s="16"/>
      <c r="AC1104" s="11"/>
      <c r="AD1104" s="17">
        <f t="shared" ref="AD1104:AD1105" si="256">SUM(AB1104:AC1104)</f>
        <v>0</v>
      </c>
      <c r="AE1104" s="16"/>
      <c r="AF1104" s="11"/>
      <c r="AG1104" s="17"/>
      <c r="AH1104" s="229">
        <f>Q1104</f>
        <v>29998.399999999998</v>
      </c>
      <c r="AI1104" s="527"/>
      <c r="AJ1104" s="16">
        <f t="shared" si="255"/>
        <v>0</v>
      </c>
    </row>
    <row r="1105" spans="1:36" ht="11.25" customHeight="1">
      <c r="A1105" s="219">
        <v>18600943</v>
      </c>
      <c r="B1105" s="220"/>
      <c r="C1105" s="287" t="s">
        <v>3105</v>
      </c>
      <c r="D1105" s="222">
        <v>369809.45</v>
      </c>
      <c r="E1105" s="222">
        <v>359021.76</v>
      </c>
      <c r="F1105" s="222">
        <v>348234.07</v>
      </c>
      <c r="G1105" s="222">
        <v>336504.32000000001</v>
      </c>
      <c r="H1105" s="222">
        <v>325649.34000000003</v>
      </c>
      <c r="I1105" s="222">
        <v>314794.36</v>
      </c>
      <c r="J1105" s="498">
        <v>303939.38</v>
      </c>
      <c r="K1105" s="498">
        <v>293084.40000000002</v>
      </c>
      <c r="L1105" s="223">
        <v>282229.42</v>
      </c>
      <c r="M1105" s="223">
        <v>271374.44</v>
      </c>
      <c r="N1105" s="223">
        <v>260519.46</v>
      </c>
      <c r="O1105" s="223">
        <v>249664.48</v>
      </c>
      <c r="P1105" s="223">
        <v>238809.5</v>
      </c>
      <c r="Q1105" s="223">
        <f t="shared" si="249"/>
        <v>304110.40875</v>
      </c>
      <c r="R1105" s="351"/>
      <c r="S1105" s="426"/>
      <c r="T1105" s="426"/>
      <c r="U1105" s="895"/>
      <c r="V1105" s="16"/>
      <c r="W1105" s="11"/>
      <c r="X1105" s="17"/>
      <c r="Y1105" s="16"/>
      <c r="Z1105" s="11"/>
      <c r="AA1105" s="17"/>
      <c r="AB1105" s="16"/>
      <c r="AC1105" s="11"/>
      <c r="AD1105" s="17">
        <f t="shared" si="256"/>
        <v>0</v>
      </c>
      <c r="AE1105" s="16"/>
      <c r="AF1105" s="11"/>
      <c r="AG1105" s="17"/>
      <c r="AH1105" s="229">
        <f>Q1105</f>
        <v>304110.40875</v>
      </c>
      <c r="AI1105" s="527"/>
      <c r="AJ1105" s="16">
        <f t="shared" si="255"/>
        <v>0</v>
      </c>
    </row>
    <row r="1106" spans="1:36" ht="11.25" customHeight="1">
      <c r="A1106" s="219">
        <v>18600953</v>
      </c>
      <c r="B1106" s="220"/>
      <c r="C1106" s="287" t="s">
        <v>562</v>
      </c>
      <c r="D1106" s="222">
        <v>0</v>
      </c>
      <c r="E1106" s="222">
        <v>0</v>
      </c>
      <c r="F1106" s="222">
        <v>0</v>
      </c>
      <c r="G1106" s="222">
        <v>0</v>
      </c>
      <c r="H1106" s="222">
        <v>0</v>
      </c>
      <c r="I1106" s="222">
        <v>0</v>
      </c>
      <c r="J1106" s="498">
        <v>0</v>
      </c>
      <c r="K1106" s="498">
        <v>0</v>
      </c>
      <c r="L1106" s="223">
        <v>0</v>
      </c>
      <c r="M1106" s="223">
        <v>0</v>
      </c>
      <c r="N1106" s="223">
        <v>0</v>
      </c>
      <c r="O1106" s="223">
        <v>0</v>
      </c>
      <c r="P1106" s="223">
        <v>0</v>
      </c>
      <c r="Q1106" s="223">
        <f t="shared" si="249"/>
        <v>0</v>
      </c>
      <c r="R1106" s="351"/>
      <c r="S1106" s="426"/>
      <c r="T1106" s="426">
        <v>11</v>
      </c>
      <c r="U1106" s="895"/>
      <c r="V1106" s="16">
        <f>Q1106</f>
        <v>0</v>
      </c>
      <c r="W1106" s="11">
        <f>Q1106</f>
        <v>0</v>
      </c>
      <c r="X1106" s="17">
        <f>Q1106</f>
        <v>0</v>
      </c>
      <c r="Y1106" s="16"/>
      <c r="Z1106" s="11"/>
      <c r="AA1106" s="17"/>
      <c r="AB1106" s="16"/>
      <c r="AC1106" s="11"/>
      <c r="AD1106" s="17">
        <f t="shared" si="254"/>
        <v>0</v>
      </c>
      <c r="AE1106" s="16">
        <f t="shared" ref="AE1106:AG1109" si="257">$Q1106</f>
        <v>0</v>
      </c>
      <c r="AF1106" s="11">
        <f t="shared" si="257"/>
        <v>0</v>
      </c>
      <c r="AG1106" s="17">
        <f t="shared" si="257"/>
        <v>0</v>
      </c>
      <c r="AH1106" s="225"/>
      <c r="AI1106" s="527"/>
      <c r="AJ1106" s="16">
        <f t="shared" si="255"/>
        <v>0</v>
      </c>
    </row>
    <row r="1107" spans="1:36" ht="11.25" customHeight="1">
      <c r="A1107" s="219">
        <v>18600983</v>
      </c>
      <c r="B1107" s="220"/>
      <c r="C1107" s="287" t="s">
        <v>647</v>
      </c>
      <c r="D1107" s="222">
        <v>0</v>
      </c>
      <c r="E1107" s="222">
        <v>0</v>
      </c>
      <c r="F1107" s="222">
        <v>0</v>
      </c>
      <c r="G1107" s="222">
        <v>0</v>
      </c>
      <c r="H1107" s="222">
        <v>0</v>
      </c>
      <c r="I1107" s="222">
        <v>0</v>
      </c>
      <c r="J1107" s="498">
        <v>0</v>
      </c>
      <c r="K1107" s="498">
        <v>0</v>
      </c>
      <c r="L1107" s="223">
        <v>0</v>
      </c>
      <c r="M1107" s="223">
        <v>0</v>
      </c>
      <c r="N1107" s="223">
        <v>0</v>
      </c>
      <c r="O1107" s="223">
        <v>0</v>
      </c>
      <c r="P1107" s="223">
        <v>0</v>
      </c>
      <c r="Q1107" s="223">
        <f t="shared" si="249"/>
        <v>0</v>
      </c>
      <c r="R1107" s="351"/>
      <c r="S1107" s="309"/>
      <c r="T1107" s="309">
        <v>11</v>
      </c>
      <c r="U1107" s="895"/>
      <c r="V1107" s="16">
        <f>Q1107</f>
        <v>0</v>
      </c>
      <c r="W1107" s="11">
        <f>Q1107</f>
        <v>0</v>
      </c>
      <c r="X1107" s="17">
        <f>Q1107</f>
        <v>0</v>
      </c>
      <c r="Y1107" s="16"/>
      <c r="Z1107" s="11"/>
      <c r="AA1107" s="17"/>
      <c r="AB1107" s="16"/>
      <c r="AC1107" s="11"/>
      <c r="AD1107" s="17">
        <f t="shared" si="254"/>
        <v>0</v>
      </c>
      <c r="AE1107" s="16">
        <f t="shared" si="257"/>
        <v>0</v>
      </c>
      <c r="AF1107" s="11">
        <f t="shared" si="257"/>
        <v>0</v>
      </c>
      <c r="AG1107" s="17">
        <f t="shared" si="257"/>
        <v>0</v>
      </c>
      <c r="AH1107" s="225"/>
      <c r="AI1107" s="527"/>
      <c r="AJ1107" s="16">
        <f t="shared" si="255"/>
        <v>0</v>
      </c>
    </row>
    <row r="1108" spans="1:36" ht="11.25" customHeight="1">
      <c r="A1108" s="219">
        <v>18600993</v>
      </c>
      <c r="B1108" s="220"/>
      <c r="C1108" s="436" t="s">
        <v>1736</v>
      </c>
      <c r="D1108" s="222">
        <v>0</v>
      </c>
      <c r="E1108" s="222">
        <v>0</v>
      </c>
      <c r="F1108" s="222">
        <v>0</v>
      </c>
      <c r="G1108" s="222">
        <v>0</v>
      </c>
      <c r="H1108" s="222">
        <v>0</v>
      </c>
      <c r="I1108" s="222">
        <v>0</v>
      </c>
      <c r="J1108" s="498">
        <v>0</v>
      </c>
      <c r="K1108" s="498">
        <v>0</v>
      </c>
      <c r="L1108" s="223">
        <v>0</v>
      </c>
      <c r="M1108" s="223">
        <v>0</v>
      </c>
      <c r="N1108" s="223">
        <v>0</v>
      </c>
      <c r="O1108" s="223">
        <v>0</v>
      </c>
      <c r="P1108" s="223">
        <v>0</v>
      </c>
      <c r="Q1108" s="223">
        <f t="shared" si="249"/>
        <v>0</v>
      </c>
      <c r="R1108" s="351"/>
      <c r="S1108" s="309"/>
      <c r="T1108" s="309" t="s">
        <v>1972</v>
      </c>
      <c r="U1108" s="895"/>
      <c r="V1108" s="16">
        <f>Q1108</f>
        <v>0</v>
      </c>
      <c r="W1108" s="11">
        <f>Q1108</f>
        <v>0</v>
      </c>
      <c r="X1108" s="17">
        <f>Q1108</f>
        <v>0</v>
      </c>
      <c r="Y1108" s="16"/>
      <c r="Z1108" s="11"/>
      <c r="AA1108" s="17"/>
      <c r="AB1108" s="16"/>
      <c r="AC1108" s="11"/>
      <c r="AD1108" s="17">
        <f t="shared" si="254"/>
        <v>0</v>
      </c>
      <c r="AE1108" s="16">
        <f t="shared" si="257"/>
        <v>0</v>
      </c>
      <c r="AF1108" s="11">
        <f t="shared" si="257"/>
        <v>0</v>
      </c>
      <c r="AG1108" s="17">
        <f t="shared" si="257"/>
        <v>0</v>
      </c>
      <c r="AH1108" s="225"/>
      <c r="AI1108" s="527"/>
      <c r="AJ1108" s="16">
        <f t="shared" si="255"/>
        <v>0</v>
      </c>
    </row>
    <row r="1109" spans="1:36" ht="11.25" customHeight="1">
      <c r="A1109" s="219">
        <v>18601003</v>
      </c>
      <c r="B1109" s="220"/>
      <c r="C1109" s="287" t="s">
        <v>1673</v>
      </c>
      <c r="D1109" s="222">
        <v>0</v>
      </c>
      <c r="E1109" s="222">
        <v>0</v>
      </c>
      <c r="F1109" s="222">
        <v>0</v>
      </c>
      <c r="G1109" s="222">
        <v>0</v>
      </c>
      <c r="H1109" s="222">
        <v>0</v>
      </c>
      <c r="I1109" s="222">
        <v>0</v>
      </c>
      <c r="J1109" s="498">
        <v>0</v>
      </c>
      <c r="K1109" s="498">
        <v>0</v>
      </c>
      <c r="L1109" s="223">
        <v>0</v>
      </c>
      <c r="M1109" s="223">
        <v>0</v>
      </c>
      <c r="N1109" s="223">
        <v>0</v>
      </c>
      <c r="O1109" s="223">
        <v>0</v>
      </c>
      <c r="P1109" s="223">
        <v>0</v>
      </c>
      <c r="Q1109" s="223">
        <f t="shared" si="249"/>
        <v>0</v>
      </c>
      <c r="R1109" s="351"/>
      <c r="S1109" s="309"/>
      <c r="T1109" s="309" t="s">
        <v>1972</v>
      </c>
      <c r="U1109" s="895"/>
      <c r="V1109" s="16">
        <f>Q1109</f>
        <v>0</v>
      </c>
      <c r="W1109" s="11">
        <f>Q1109</f>
        <v>0</v>
      </c>
      <c r="X1109" s="17">
        <f>Q1109</f>
        <v>0</v>
      </c>
      <c r="Y1109" s="16"/>
      <c r="Z1109" s="11"/>
      <c r="AA1109" s="17"/>
      <c r="AB1109" s="16"/>
      <c r="AC1109" s="11"/>
      <c r="AD1109" s="17">
        <f t="shared" si="254"/>
        <v>0</v>
      </c>
      <c r="AE1109" s="16">
        <f t="shared" si="257"/>
        <v>0</v>
      </c>
      <c r="AF1109" s="11">
        <f t="shared" si="257"/>
        <v>0</v>
      </c>
      <c r="AG1109" s="17">
        <f t="shared" si="257"/>
        <v>0</v>
      </c>
      <c r="AH1109" s="225"/>
      <c r="AI1109" s="527"/>
      <c r="AJ1109" s="16">
        <f t="shared" si="255"/>
        <v>0</v>
      </c>
    </row>
    <row r="1110" spans="1:36" ht="11.25" customHeight="1">
      <c r="A1110" s="219">
        <v>18601013</v>
      </c>
      <c r="B1110" s="220"/>
      <c r="C1110" s="287" t="s">
        <v>3207</v>
      </c>
      <c r="D1110" s="222">
        <v>112637.5</v>
      </c>
      <c r="E1110" s="222">
        <v>112637.5</v>
      </c>
      <c r="F1110" s="222">
        <v>112637.5</v>
      </c>
      <c r="G1110" s="222">
        <v>112637.5</v>
      </c>
      <c r="H1110" s="222">
        <v>112637.5</v>
      </c>
      <c r="I1110" s="222">
        <v>112637.5</v>
      </c>
      <c r="J1110" s="498">
        <v>112637.5</v>
      </c>
      <c r="K1110" s="498">
        <v>112637.5</v>
      </c>
      <c r="L1110" s="223">
        <v>112637.5</v>
      </c>
      <c r="M1110" s="223">
        <v>112637.5</v>
      </c>
      <c r="N1110" s="223">
        <v>112637.5</v>
      </c>
      <c r="O1110" s="223">
        <v>113299.28</v>
      </c>
      <c r="P1110" s="223">
        <v>-31265.49</v>
      </c>
      <c r="Q1110" s="223">
        <f t="shared" si="249"/>
        <v>106696.69041666666</v>
      </c>
      <c r="R1110" s="351"/>
      <c r="S1110" s="309"/>
      <c r="T1110" s="309"/>
      <c r="U1110" s="895"/>
      <c r="V1110" s="16">
        <v>0</v>
      </c>
      <c r="W1110" s="11">
        <v>0</v>
      </c>
      <c r="X1110" s="17">
        <v>0</v>
      </c>
      <c r="Y1110" s="16"/>
      <c r="Z1110" s="11"/>
      <c r="AA1110" s="17"/>
      <c r="AB1110" s="16"/>
      <c r="AC1110" s="11"/>
      <c r="AD1110" s="17"/>
      <c r="AE1110" s="16"/>
      <c r="AF1110" s="11"/>
      <c r="AG1110" s="17"/>
      <c r="AH1110" s="229">
        <f>Q1110</f>
        <v>106696.69041666666</v>
      </c>
      <c r="AI1110" s="527"/>
      <c r="AJ1110" s="16">
        <f t="shared" si="255"/>
        <v>0</v>
      </c>
    </row>
    <row r="1111" spans="1:36" ht="11.25" customHeight="1">
      <c r="A1111" s="219">
        <v>18601021</v>
      </c>
      <c r="B1111" s="220"/>
      <c r="C1111" s="287" t="s">
        <v>2824</v>
      </c>
      <c r="D1111" s="222">
        <v>423147.21</v>
      </c>
      <c r="E1111" s="222">
        <v>370253.82</v>
      </c>
      <c r="F1111" s="222">
        <v>317360.43</v>
      </c>
      <c r="G1111" s="222">
        <v>264467.03999999998</v>
      </c>
      <c r="H1111" s="222">
        <v>211573.65</v>
      </c>
      <c r="I1111" s="222">
        <v>158680.26</v>
      </c>
      <c r="J1111" s="498">
        <v>105786.87</v>
      </c>
      <c r="K1111" s="498">
        <v>52893.48</v>
      </c>
      <c r="L1111" s="223">
        <v>0</v>
      </c>
      <c r="M1111" s="223">
        <v>0</v>
      </c>
      <c r="N1111" s="223">
        <v>0</v>
      </c>
      <c r="O1111" s="223">
        <v>0</v>
      </c>
      <c r="P1111" s="223">
        <v>0</v>
      </c>
      <c r="Q1111" s="223">
        <f t="shared" si="249"/>
        <v>141049.09624999997</v>
      </c>
      <c r="R1111" s="351"/>
      <c r="S1111" s="309"/>
      <c r="T1111" s="309" t="s">
        <v>354</v>
      </c>
      <c r="U1111" s="895"/>
      <c r="V1111" s="16">
        <v>0</v>
      </c>
      <c r="W1111" s="11">
        <v>0</v>
      </c>
      <c r="X1111" s="17">
        <v>0</v>
      </c>
      <c r="Y1111" s="16"/>
      <c r="Z1111" s="11"/>
      <c r="AA1111" s="17"/>
      <c r="AB1111" s="16"/>
      <c r="AC1111" s="11"/>
      <c r="AD1111" s="17">
        <f t="shared" si="254"/>
        <v>0</v>
      </c>
      <c r="AE1111" s="16">
        <v>0</v>
      </c>
      <c r="AF1111" s="11">
        <v>0</v>
      </c>
      <c r="AG1111" s="17">
        <v>0</v>
      </c>
      <c r="AH1111" s="225">
        <f>Q1111</f>
        <v>141049.09624999997</v>
      </c>
      <c r="AI1111" s="527"/>
      <c r="AJ1111" s="16">
        <f t="shared" si="255"/>
        <v>0</v>
      </c>
    </row>
    <row r="1112" spans="1:36" ht="11.25" customHeight="1">
      <c r="A1112" s="219">
        <v>18601033</v>
      </c>
      <c r="B1112" s="220"/>
      <c r="C1112" s="436" t="s">
        <v>521</v>
      </c>
      <c r="D1112" s="222">
        <v>0</v>
      </c>
      <c r="E1112" s="222">
        <v>0</v>
      </c>
      <c r="F1112" s="222">
        <v>0</v>
      </c>
      <c r="G1112" s="222">
        <v>0</v>
      </c>
      <c r="H1112" s="222">
        <v>0</v>
      </c>
      <c r="I1112" s="222">
        <v>0</v>
      </c>
      <c r="J1112" s="498">
        <v>0</v>
      </c>
      <c r="K1112" s="498">
        <v>0</v>
      </c>
      <c r="L1112" s="223">
        <v>0</v>
      </c>
      <c r="M1112" s="223">
        <v>0</v>
      </c>
      <c r="N1112" s="223">
        <v>0</v>
      </c>
      <c r="O1112" s="223">
        <v>0</v>
      </c>
      <c r="P1112" s="223">
        <v>0</v>
      </c>
      <c r="Q1112" s="223">
        <f t="shared" si="249"/>
        <v>0</v>
      </c>
      <c r="R1112" s="351"/>
      <c r="S1112" s="309"/>
      <c r="T1112" s="309" t="s">
        <v>1972</v>
      </c>
      <c r="U1112" s="895"/>
      <c r="V1112" s="16">
        <f>Q1112</f>
        <v>0</v>
      </c>
      <c r="W1112" s="11">
        <f>Q1112</f>
        <v>0</v>
      </c>
      <c r="X1112" s="17">
        <f>Q1112</f>
        <v>0</v>
      </c>
      <c r="Y1112" s="16"/>
      <c r="Z1112" s="11"/>
      <c r="AA1112" s="17"/>
      <c r="AB1112" s="16"/>
      <c r="AC1112" s="11"/>
      <c r="AD1112" s="17">
        <f t="shared" si="254"/>
        <v>0</v>
      </c>
      <c r="AE1112" s="16">
        <f t="shared" ref="AE1112:AG1114" si="258">$Q1112</f>
        <v>0</v>
      </c>
      <c r="AF1112" s="11">
        <f t="shared" si="258"/>
        <v>0</v>
      </c>
      <c r="AG1112" s="17">
        <f t="shared" si="258"/>
        <v>0</v>
      </c>
      <c r="AH1112" s="225"/>
      <c r="AI1112" s="527"/>
      <c r="AJ1112" s="16">
        <f t="shared" si="255"/>
        <v>0</v>
      </c>
    </row>
    <row r="1113" spans="1:36" ht="11.25" customHeight="1">
      <c r="A1113" s="219">
        <v>18601051</v>
      </c>
      <c r="B1113" s="220"/>
      <c r="C1113" s="436" t="s">
        <v>410</v>
      </c>
      <c r="D1113" s="222">
        <v>0</v>
      </c>
      <c r="E1113" s="222">
        <v>0</v>
      </c>
      <c r="F1113" s="222">
        <v>0</v>
      </c>
      <c r="G1113" s="222">
        <v>0</v>
      </c>
      <c r="H1113" s="222">
        <v>0</v>
      </c>
      <c r="I1113" s="222">
        <v>0</v>
      </c>
      <c r="J1113" s="498">
        <v>0</v>
      </c>
      <c r="K1113" s="498">
        <v>0</v>
      </c>
      <c r="L1113" s="223">
        <v>0</v>
      </c>
      <c r="M1113" s="223">
        <v>0</v>
      </c>
      <c r="N1113" s="223">
        <v>0</v>
      </c>
      <c r="O1113" s="223">
        <v>0</v>
      </c>
      <c r="P1113" s="223">
        <v>0</v>
      </c>
      <c r="Q1113" s="223">
        <f t="shared" si="249"/>
        <v>0</v>
      </c>
      <c r="R1113" s="351" t="s">
        <v>354</v>
      </c>
      <c r="S1113" s="309"/>
      <c r="T1113" s="309" t="s">
        <v>1254</v>
      </c>
      <c r="U1113" s="895"/>
      <c r="V1113" s="16">
        <v>0</v>
      </c>
      <c r="W1113" s="11">
        <v>0</v>
      </c>
      <c r="X1113" s="17">
        <v>0</v>
      </c>
      <c r="Y1113" s="16"/>
      <c r="Z1113" s="11"/>
      <c r="AA1113" s="17"/>
      <c r="AB1113" s="16"/>
      <c r="AC1113" s="11"/>
      <c r="AD1113" s="17">
        <f t="shared" si="254"/>
        <v>0</v>
      </c>
      <c r="AE1113" s="16">
        <f t="shared" si="258"/>
        <v>0</v>
      </c>
      <c r="AF1113" s="11">
        <f t="shared" si="258"/>
        <v>0</v>
      </c>
      <c r="AG1113" s="17">
        <f t="shared" si="258"/>
        <v>0</v>
      </c>
      <c r="AH1113" s="225"/>
      <c r="AI1113" s="527"/>
      <c r="AJ1113" s="16">
        <f t="shared" si="255"/>
        <v>0</v>
      </c>
    </row>
    <row r="1114" spans="1:36" ht="11.25" customHeight="1">
      <c r="A1114" s="219">
        <v>18601052</v>
      </c>
      <c r="B1114" s="220"/>
      <c r="C1114" s="436" t="s">
        <v>411</v>
      </c>
      <c r="D1114" s="222">
        <v>0</v>
      </c>
      <c r="E1114" s="222">
        <v>0</v>
      </c>
      <c r="F1114" s="222">
        <v>0</v>
      </c>
      <c r="G1114" s="222">
        <v>0</v>
      </c>
      <c r="H1114" s="222">
        <v>0</v>
      </c>
      <c r="I1114" s="222">
        <v>0</v>
      </c>
      <c r="J1114" s="498">
        <v>0</v>
      </c>
      <c r="K1114" s="498">
        <v>0</v>
      </c>
      <c r="L1114" s="223">
        <v>0</v>
      </c>
      <c r="M1114" s="223">
        <v>0</v>
      </c>
      <c r="N1114" s="223">
        <v>0</v>
      </c>
      <c r="O1114" s="223">
        <v>0</v>
      </c>
      <c r="P1114" s="223">
        <v>0</v>
      </c>
      <c r="Q1114" s="223">
        <f t="shared" si="249"/>
        <v>0</v>
      </c>
      <c r="R1114" s="351"/>
      <c r="S1114" s="309" t="s">
        <v>354</v>
      </c>
      <c r="T1114" s="309" t="s">
        <v>1254</v>
      </c>
      <c r="U1114" s="895"/>
      <c r="V1114" s="16">
        <v>0</v>
      </c>
      <c r="W1114" s="11">
        <v>0</v>
      </c>
      <c r="X1114" s="17">
        <v>0</v>
      </c>
      <c r="Y1114" s="16"/>
      <c r="Z1114" s="11"/>
      <c r="AA1114" s="17"/>
      <c r="AB1114" s="16"/>
      <c r="AC1114" s="11"/>
      <c r="AD1114" s="17">
        <f t="shared" si="254"/>
        <v>0</v>
      </c>
      <c r="AE1114" s="16">
        <f t="shared" si="258"/>
        <v>0</v>
      </c>
      <c r="AF1114" s="11">
        <f t="shared" si="258"/>
        <v>0</v>
      </c>
      <c r="AG1114" s="17">
        <f t="shared" si="258"/>
        <v>0</v>
      </c>
      <c r="AH1114" s="225"/>
      <c r="AI1114" s="527"/>
      <c r="AJ1114" s="16">
        <f t="shared" si="255"/>
        <v>0</v>
      </c>
    </row>
    <row r="1115" spans="1:36" ht="11.25" customHeight="1">
      <c r="A1115" s="219">
        <v>18601113</v>
      </c>
      <c r="B1115" s="220"/>
      <c r="C1115" s="436" t="s">
        <v>1600</v>
      </c>
      <c r="D1115" s="222">
        <v>0</v>
      </c>
      <c r="E1115" s="222">
        <v>0</v>
      </c>
      <c r="F1115" s="222">
        <v>0</v>
      </c>
      <c r="G1115" s="222">
        <v>0</v>
      </c>
      <c r="H1115" s="222">
        <v>0</v>
      </c>
      <c r="I1115" s="222">
        <v>0</v>
      </c>
      <c r="J1115" s="498">
        <v>0</v>
      </c>
      <c r="K1115" s="498">
        <v>0</v>
      </c>
      <c r="L1115" s="223">
        <v>0</v>
      </c>
      <c r="M1115" s="223">
        <v>0</v>
      </c>
      <c r="N1115" s="223">
        <v>0</v>
      </c>
      <c r="O1115" s="223">
        <v>0</v>
      </c>
      <c r="P1115" s="223">
        <v>0</v>
      </c>
      <c r="Q1115" s="223">
        <f t="shared" si="249"/>
        <v>0</v>
      </c>
      <c r="R1115" s="351"/>
      <c r="S1115" s="309"/>
      <c r="T1115" s="309" t="s">
        <v>1972</v>
      </c>
      <c r="U1115" s="895"/>
      <c r="V1115" s="16">
        <f t="shared" ref="V1115:V1120" si="259">Q1115</f>
        <v>0</v>
      </c>
      <c r="W1115" s="11">
        <f t="shared" ref="W1115:W1120" si="260">Q1115</f>
        <v>0</v>
      </c>
      <c r="X1115" s="17">
        <f t="shared" ref="X1115:X1120" si="261">Q1115</f>
        <v>0</v>
      </c>
      <c r="Y1115" s="16"/>
      <c r="Z1115" s="11"/>
      <c r="AA1115" s="17"/>
      <c r="AB1115" s="16"/>
      <c r="AC1115" s="11"/>
      <c r="AD1115" s="17">
        <f t="shared" ref="AD1115:AD1123" si="262">SUM(AB1115:AC1115)</f>
        <v>0</v>
      </c>
      <c r="AE1115" s="16">
        <v>0</v>
      </c>
      <c r="AF1115" s="11">
        <v>0</v>
      </c>
      <c r="AG1115" s="17">
        <v>0</v>
      </c>
      <c r="AH1115" s="225"/>
      <c r="AI1115" s="527"/>
      <c r="AJ1115" s="16">
        <f t="shared" si="255"/>
        <v>0</v>
      </c>
    </row>
    <row r="1116" spans="1:36" ht="11.25" customHeight="1">
      <c r="A1116" s="219">
        <v>18601123</v>
      </c>
      <c r="B1116" s="220"/>
      <c r="C1116" s="436" t="s">
        <v>977</v>
      </c>
      <c r="D1116" s="222">
        <v>0</v>
      </c>
      <c r="E1116" s="222">
        <v>0</v>
      </c>
      <c r="F1116" s="222">
        <v>0</v>
      </c>
      <c r="G1116" s="222">
        <v>0</v>
      </c>
      <c r="H1116" s="222">
        <v>0</v>
      </c>
      <c r="I1116" s="222">
        <v>0</v>
      </c>
      <c r="J1116" s="498">
        <v>0</v>
      </c>
      <c r="K1116" s="498">
        <v>0</v>
      </c>
      <c r="L1116" s="223">
        <v>0</v>
      </c>
      <c r="M1116" s="223">
        <v>0</v>
      </c>
      <c r="N1116" s="223">
        <v>0</v>
      </c>
      <c r="O1116" s="223">
        <v>0</v>
      </c>
      <c r="P1116" s="223">
        <v>0</v>
      </c>
      <c r="Q1116" s="223">
        <f t="shared" si="249"/>
        <v>0</v>
      </c>
      <c r="R1116" s="351"/>
      <c r="S1116" s="309"/>
      <c r="T1116" s="309" t="s">
        <v>1972</v>
      </c>
      <c r="U1116" s="895"/>
      <c r="V1116" s="16">
        <f t="shared" si="259"/>
        <v>0</v>
      </c>
      <c r="W1116" s="11">
        <f t="shared" si="260"/>
        <v>0</v>
      </c>
      <c r="X1116" s="17">
        <f t="shared" si="261"/>
        <v>0</v>
      </c>
      <c r="Y1116" s="16"/>
      <c r="Z1116" s="11"/>
      <c r="AA1116" s="17"/>
      <c r="AB1116" s="16"/>
      <c r="AC1116" s="11"/>
      <c r="AD1116" s="17">
        <f t="shared" si="262"/>
        <v>0</v>
      </c>
      <c r="AE1116" s="16">
        <v>0</v>
      </c>
      <c r="AF1116" s="11">
        <v>0</v>
      </c>
      <c r="AG1116" s="17">
        <v>0</v>
      </c>
      <c r="AH1116" s="225"/>
      <c r="AI1116" s="527"/>
      <c r="AJ1116" s="16">
        <f t="shared" si="255"/>
        <v>0</v>
      </c>
    </row>
    <row r="1117" spans="1:36" ht="11.25" customHeight="1">
      <c r="A1117" s="219">
        <v>18601133</v>
      </c>
      <c r="B1117" s="220"/>
      <c r="C1117" s="436" t="s">
        <v>2133</v>
      </c>
      <c r="D1117" s="222">
        <v>0</v>
      </c>
      <c r="E1117" s="222">
        <v>0</v>
      </c>
      <c r="F1117" s="222">
        <v>0</v>
      </c>
      <c r="G1117" s="222">
        <v>0</v>
      </c>
      <c r="H1117" s="222">
        <v>0</v>
      </c>
      <c r="I1117" s="222">
        <v>0</v>
      </c>
      <c r="J1117" s="498">
        <v>0</v>
      </c>
      <c r="K1117" s="498">
        <v>0</v>
      </c>
      <c r="L1117" s="223">
        <v>0</v>
      </c>
      <c r="M1117" s="223">
        <v>0</v>
      </c>
      <c r="N1117" s="223">
        <v>0</v>
      </c>
      <c r="O1117" s="223">
        <v>0</v>
      </c>
      <c r="P1117" s="223">
        <v>0</v>
      </c>
      <c r="Q1117" s="223">
        <f t="shared" si="249"/>
        <v>0</v>
      </c>
      <c r="R1117" s="351"/>
      <c r="S1117" s="309"/>
      <c r="T1117" s="309" t="s">
        <v>1972</v>
      </c>
      <c r="U1117" s="895"/>
      <c r="V1117" s="16">
        <f t="shared" si="259"/>
        <v>0</v>
      </c>
      <c r="W1117" s="11">
        <f t="shared" si="260"/>
        <v>0</v>
      </c>
      <c r="X1117" s="17">
        <f t="shared" si="261"/>
        <v>0</v>
      </c>
      <c r="Y1117" s="16"/>
      <c r="Z1117" s="11"/>
      <c r="AA1117" s="17"/>
      <c r="AB1117" s="16"/>
      <c r="AC1117" s="11"/>
      <c r="AD1117" s="17">
        <f t="shared" si="262"/>
        <v>0</v>
      </c>
      <c r="AE1117" s="16">
        <v>0</v>
      </c>
      <c r="AF1117" s="11">
        <v>0</v>
      </c>
      <c r="AG1117" s="17">
        <v>0</v>
      </c>
      <c r="AH1117" s="225"/>
      <c r="AI1117" s="527"/>
      <c r="AJ1117" s="16">
        <f t="shared" si="255"/>
        <v>0</v>
      </c>
    </row>
    <row r="1118" spans="1:36" ht="11.25" customHeight="1">
      <c r="A1118" s="219">
        <v>18601143</v>
      </c>
      <c r="B1118" s="220"/>
      <c r="C1118" s="436" t="s">
        <v>2242</v>
      </c>
      <c r="D1118" s="222">
        <v>0</v>
      </c>
      <c r="E1118" s="222">
        <v>0</v>
      </c>
      <c r="F1118" s="222">
        <v>0</v>
      </c>
      <c r="G1118" s="222">
        <v>0</v>
      </c>
      <c r="H1118" s="222">
        <v>0</v>
      </c>
      <c r="I1118" s="222">
        <v>0</v>
      </c>
      <c r="J1118" s="498">
        <v>0</v>
      </c>
      <c r="K1118" s="498">
        <v>0</v>
      </c>
      <c r="L1118" s="223">
        <v>0</v>
      </c>
      <c r="M1118" s="223">
        <v>0</v>
      </c>
      <c r="N1118" s="223">
        <v>0</v>
      </c>
      <c r="O1118" s="223">
        <v>0</v>
      </c>
      <c r="P1118" s="223">
        <v>0</v>
      </c>
      <c r="Q1118" s="223">
        <f t="shared" si="249"/>
        <v>0</v>
      </c>
      <c r="R1118" s="351"/>
      <c r="S1118" s="309"/>
      <c r="T1118" s="309" t="s">
        <v>1972</v>
      </c>
      <c r="U1118" s="895"/>
      <c r="V1118" s="16">
        <f t="shared" si="259"/>
        <v>0</v>
      </c>
      <c r="W1118" s="11">
        <f t="shared" si="260"/>
        <v>0</v>
      </c>
      <c r="X1118" s="17">
        <f t="shared" si="261"/>
        <v>0</v>
      </c>
      <c r="Y1118" s="16"/>
      <c r="Z1118" s="11"/>
      <c r="AA1118" s="17"/>
      <c r="AB1118" s="16"/>
      <c r="AC1118" s="11"/>
      <c r="AD1118" s="17">
        <f>SUM(AB1118:AC1118)</f>
        <v>0</v>
      </c>
      <c r="AE1118" s="16">
        <v>0</v>
      </c>
      <c r="AF1118" s="11">
        <v>0</v>
      </c>
      <c r="AG1118" s="17">
        <v>0</v>
      </c>
      <c r="AH1118" s="225"/>
      <c r="AI1118" s="527"/>
      <c r="AJ1118" s="16">
        <f t="shared" si="255"/>
        <v>0</v>
      </c>
    </row>
    <row r="1119" spans="1:36" ht="11.25" customHeight="1">
      <c r="A1119" s="219">
        <v>18601153</v>
      </c>
      <c r="B1119" s="220"/>
      <c r="C1119" s="436" t="s">
        <v>2767</v>
      </c>
      <c r="D1119" s="222">
        <v>0</v>
      </c>
      <c r="E1119" s="222">
        <v>0</v>
      </c>
      <c r="F1119" s="222">
        <v>0</v>
      </c>
      <c r="G1119" s="222">
        <v>0</v>
      </c>
      <c r="H1119" s="222">
        <v>0</v>
      </c>
      <c r="I1119" s="222">
        <v>0</v>
      </c>
      <c r="J1119" s="498">
        <v>0</v>
      </c>
      <c r="K1119" s="498">
        <v>0</v>
      </c>
      <c r="L1119" s="223">
        <v>0</v>
      </c>
      <c r="M1119" s="223">
        <v>0</v>
      </c>
      <c r="N1119" s="223">
        <v>0</v>
      </c>
      <c r="O1119" s="223">
        <v>0</v>
      </c>
      <c r="P1119" s="223">
        <v>0</v>
      </c>
      <c r="Q1119" s="223">
        <f t="shared" si="249"/>
        <v>0</v>
      </c>
      <c r="R1119" s="351"/>
      <c r="S1119" s="309"/>
      <c r="T1119" s="309" t="s">
        <v>1972</v>
      </c>
      <c r="U1119" s="895"/>
      <c r="V1119" s="16">
        <f t="shared" si="259"/>
        <v>0</v>
      </c>
      <c r="W1119" s="11">
        <f t="shared" si="260"/>
        <v>0</v>
      </c>
      <c r="X1119" s="17">
        <f t="shared" si="261"/>
        <v>0</v>
      </c>
      <c r="Y1119" s="16"/>
      <c r="Z1119" s="11"/>
      <c r="AA1119" s="17"/>
      <c r="AB1119" s="16"/>
      <c r="AC1119" s="11"/>
      <c r="AD1119" s="17">
        <f>SUM(AB1119:AC1119)</f>
        <v>0</v>
      </c>
      <c r="AE1119" s="16">
        <v>0</v>
      </c>
      <c r="AF1119" s="11">
        <v>0</v>
      </c>
      <c r="AG1119" s="17">
        <v>0</v>
      </c>
      <c r="AH1119" s="225"/>
      <c r="AI1119" s="527"/>
      <c r="AJ1119" s="16">
        <f t="shared" si="255"/>
        <v>0</v>
      </c>
    </row>
    <row r="1120" spans="1:36" ht="11.25" customHeight="1">
      <c r="A1120" s="219">
        <v>18601173</v>
      </c>
      <c r="B1120" s="220"/>
      <c r="C1120" s="436" t="s">
        <v>3006</v>
      </c>
      <c r="D1120" s="222">
        <v>80437.97</v>
      </c>
      <c r="E1120" s="222">
        <v>80437.97</v>
      </c>
      <c r="F1120" s="222">
        <v>80437.97</v>
      </c>
      <c r="G1120" s="222">
        <v>80437.97</v>
      </c>
      <c r="H1120" s="222">
        <v>80437.97</v>
      </c>
      <c r="I1120" s="222">
        <v>80437.97</v>
      </c>
      <c r="J1120" s="498">
        <v>80437.97</v>
      </c>
      <c r="K1120" s="498">
        <v>80437.97</v>
      </c>
      <c r="L1120" s="223">
        <v>80437.97</v>
      </c>
      <c r="M1120" s="223">
        <v>80437.97</v>
      </c>
      <c r="N1120" s="223">
        <v>80437.97</v>
      </c>
      <c r="O1120" s="223">
        <v>80437.97</v>
      </c>
      <c r="P1120" s="223">
        <v>80437.97</v>
      </c>
      <c r="Q1120" s="223">
        <f t="shared" si="249"/>
        <v>80437.969999999987</v>
      </c>
      <c r="R1120" s="351"/>
      <c r="S1120" s="309"/>
      <c r="T1120" s="309" t="s">
        <v>1972</v>
      </c>
      <c r="U1120" s="895"/>
      <c r="V1120" s="16">
        <f t="shared" si="259"/>
        <v>80437.969999999987</v>
      </c>
      <c r="W1120" s="11">
        <f t="shared" si="260"/>
        <v>80437.969999999987</v>
      </c>
      <c r="X1120" s="17">
        <f t="shared" si="261"/>
        <v>80437.969999999987</v>
      </c>
      <c r="Y1120" s="16"/>
      <c r="Z1120" s="11"/>
      <c r="AA1120" s="17"/>
      <c r="AB1120" s="16"/>
      <c r="AC1120" s="11"/>
      <c r="AD1120" s="17">
        <f>SUM(AB1120:AC1120)</f>
        <v>0</v>
      </c>
      <c r="AE1120" s="16">
        <v>0</v>
      </c>
      <c r="AF1120" s="11">
        <v>0</v>
      </c>
      <c r="AG1120" s="17">
        <v>0</v>
      </c>
      <c r="AH1120" s="225"/>
      <c r="AI1120" s="527"/>
      <c r="AJ1120" s="16">
        <f t="shared" si="255"/>
        <v>0</v>
      </c>
    </row>
    <row r="1121" spans="1:36" ht="11.25" customHeight="1">
      <c r="A1121" s="219">
        <v>18601502</v>
      </c>
      <c r="B1121" s="220"/>
      <c r="C1121" s="436" t="s">
        <v>2773</v>
      </c>
      <c r="D1121" s="222">
        <v>162837.93</v>
      </c>
      <c r="E1121" s="222">
        <v>172602.46</v>
      </c>
      <c r="F1121" s="222">
        <v>168292.1</v>
      </c>
      <c r="G1121" s="222">
        <v>163231.35999999999</v>
      </c>
      <c r="H1121" s="222">
        <v>158067.04</v>
      </c>
      <c r="I1121" s="222">
        <v>149759.97</v>
      </c>
      <c r="J1121" s="498">
        <v>142806.66</v>
      </c>
      <c r="K1121" s="498">
        <v>142806.66</v>
      </c>
      <c r="L1121" s="223">
        <v>142806.66</v>
      </c>
      <c r="M1121" s="223">
        <v>153285.18</v>
      </c>
      <c r="N1121" s="223">
        <v>153285.18</v>
      </c>
      <c r="O1121" s="223">
        <v>153285.18</v>
      </c>
      <c r="P1121" s="223">
        <v>137747.48000000001</v>
      </c>
      <c r="Q1121" s="223">
        <f t="shared" si="249"/>
        <v>154210.09624999997</v>
      </c>
      <c r="R1121" s="351"/>
      <c r="S1121" s="309"/>
      <c r="T1121" s="309" t="s">
        <v>877</v>
      </c>
      <c r="U1121" s="895"/>
      <c r="V1121" s="16">
        <v>0</v>
      </c>
      <c r="W1121" s="11">
        <v>0</v>
      </c>
      <c r="X1121" s="17">
        <v>0</v>
      </c>
      <c r="Y1121" s="16"/>
      <c r="Z1121" s="11"/>
      <c r="AA1121" s="17"/>
      <c r="AB1121" s="16">
        <f>$Q1121</f>
        <v>154210.09624999997</v>
      </c>
      <c r="AC1121" s="11">
        <v>0</v>
      </c>
      <c r="AD1121" s="17">
        <f>SUM(AB1121:AC1121)</f>
        <v>154210.09624999997</v>
      </c>
      <c r="AE1121" s="16">
        <v>0</v>
      </c>
      <c r="AF1121" s="11">
        <v>0</v>
      </c>
      <c r="AG1121" s="17">
        <v>0</v>
      </c>
      <c r="AH1121" s="225"/>
      <c r="AI1121" s="527"/>
      <c r="AJ1121" s="16">
        <f t="shared" si="255"/>
        <v>0</v>
      </c>
    </row>
    <row r="1122" spans="1:36" ht="11.25" customHeight="1">
      <c r="A1122" s="219">
        <v>18602231</v>
      </c>
      <c r="B1122" s="220"/>
      <c r="C1122" s="436" t="s">
        <v>2150</v>
      </c>
      <c r="D1122" s="222">
        <v>0</v>
      </c>
      <c r="E1122" s="222">
        <v>0</v>
      </c>
      <c r="F1122" s="222">
        <v>0</v>
      </c>
      <c r="G1122" s="222">
        <v>0</v>
      </c>
      <c r="H1122" s="222">
        <v>0</v>
      </c>
      <c r="I1122" s="222">
        <v>0</v>
      </c>
      <c r="J1122" s="498">
        <v>0</v>
      </c>
      <c r="K1122" s="498">
        <v>0</v>
      </c>
      <c r="L1122" s="223">
        <v>0</v>
      </c>
      <c r="M1122" s="223">
        <v>0</v>
      </c>
      <c r="N1122" s="223">
        <v>0</v>
      </c>
      <c r="O1122" s="223">
        <v>2766.22</v>
      </c>
      <c r="P1122" s="223">
        <v>2766.22</v>
      </c>
      <c r="Q1122" s="223">
        <f t="shared" si="249"/>
        <v>345.77749999999997</v>
      </c>
      <c r="R1122" s="351"/>
      <c r="S1122" s="309"/>
      <c r="T1122" s="309" t="s">
        <v>1254</v>
      </c>
      <c r="U1122" s="895"/>
      <c r="V1122" s="16">
        <v>0</v>
      </c>
      <c r="W1122" s="11">
        <v>0</v>
      </c>
      <c r="X1122" s="17">
        <v>0</v>
      </c>
      <c r="Y1122" s="16"/>
      <c r="Z1122" s="11"/>
      <c r="AA1122" s="17"/>
      <c r="AB1122" s="16"/>
      <c r="AC1122" s="11"/>
      <c r="AD1122" s="17">
        <f t="shared" si="262"/>
        <v>0</v>
      </c>
      <c r="AE1122" s="16">
        <f t="shared" ref="AE1122:AG1123" si="263">$Q1122</f>
        <v>345.77749999999997</v>
      </c>
      <c r="AF1122" s="11">
        <f t="shared" si="263"/>
        <v>345.77749999999997</v>
      </c>
      <c r="AG1122" s="17">
        <f t="shared" si="263"/>
        <v>345.77749999999997</v>
      </c>
      <c r="AH1122" s="225"/>
      <c r="AI1122" s="527"/>
      <c r="AJ1122" s="16">
        <f t="shared" si="255"/>
        <v>0</v>
      </c>
    </row>
    <row r="1123" spans="1:36" ht="11.25" customHeight="1">
      <c r="A1123" s="219">
        <v>18602232</v>
      </c>
      <c r="B1123" s="220"/>
      <c r="C1123" s="436" t="s">
        <v>2151</v>
      </c>
      <c r="D1123" s="222">
        <v>0</v>
      </c>
      <c r="E1123" s="222">
        <v>0</v>
      </c>
      <c r="F1123" s="222">
        <v>0</v>
      </c>
      <c r="G1123" s="222">
        <v>0</v>
      </c>
      <c r="H1123" s="222">
        <v>0</v>
      </c>
      <c r="I1123" s="222">
        <v>0</v>
      </c>
      <c r="J1123" s="498">
        <v>0</v>
      </c>
      <c r="K1123" s="498">
        <v>0</v>
      </c>
      <c r="L1123" s="223">
        <v>0</v>
      </c>
      <c r="M1123" s="223">
        <v>0</v>
      </c>
      <c r="N1123" s="223">
        <v>0</v>
      </c>
      <c r="O1123" s="223">
        <v>0</v>
      </c>
      <c r="P1123" s="223">
        <v>0</v>
      </c>
      <c r="Q1123" s="223">
        <f t="shared" si="249"/>
        <v>0</v>
      </c>
      <c r="R1123" s="351"/>
      <c r="S1123" s="309"/>
      <c r="T1123" s="309" t="s">
        <v>1254</v>
      </c>
      <c r="U1123" s="895"/>
      <c r="V1123" s="16">
        <v>0</v>
      </c>
      <c r="W1123" s="11">
        <v>0</v>
      </c>
      <c r="X1123" s="17">
        <v>0</v>
      </c>
      <c r="Y1123" s="16"/>
      <c r="Z1123" s="11"/>
      <c r="AA1123" s="17"/>
      <c r="AB1123" s="16"/>
      <c r="AC1123" s="11"/>
      <c r="AD1123" s="17">
        <f t="shared" si="262"/>
        <v>0</v>
      </c>
      <c r="AE1123" s="16">
        <f t="shared" si="263"/>
        <v>0</v>
      </c>
      <c r="AF1123" s="11">
        <f t="shared" si="263"/>
        <v>0</v>
      </c>
      <c r="AG1123" s="17">
        <f t="shared" si="263"/>
        <v>0</v>
      </c>
      <c r="AH1123" s="225"/>
      <c r="AI1123" s="527"/>
      <c r="AJ1123" s="16">
        <f t="shared" si="255"/>
        <v>0</v>
      </c>
    </row>
    <row r="1124" spans="1:36" ht="11.25" customHeight="1">
      <c r="A1124" s="219">
        <v>18603003</v>
      </c>
      <c r="B1124" s="220"/>
      <c r="C1124" s="436" t="s">
        <v>2979</v>
      </c>
      <c r="D1124" s="222">
        <v>1468646.96</v>
      </c>
      <c r="E1124" s="222">
        <v>1468646.96</v>
      </c>
      <c r="F1124" s="222">
        <v>1468646.96</v>
      </c>
      <c r="G1124" s="222">
        <v>1481579.93</v>
      </c>
      <c r="H1124" s="222">
        <v>1481579.93</v>
      </c>
      <c r="I1124" s="222">
        <v>1481579.93</v>
      </c>
      <c r="J1124" s="498">
        <v>1494488.81</v>
      </c>
      <c r="K1124" s="498">
        <v>1494488.81</v>
      </c>
      <c r="L1124" s="223">
        <v>1494488.81</v>
      </c>
      <c r="M1124" s="223">
        <v>1507397.69</v>
      </c>
      <c r="N1124" s="223">
        <v>1507397.69</v>
      </c>
      <c r="O1124" s="223">
        <v>1507397.69</v>
      </c>
      <c r="P1124" s="223">
        <v>1520306.57</v>
      </c>
      <c r="Q1124" s="223">
        <f t="shared" si="249"/>
        <v>1490180.8312499998</v>
      </c>
      <c r="R1124" s="351"/>
      <c r="S1124" s="309"/>
      <c r="T1124" s="309"/>
      <c r="U1124" s="895"/>
      <c r="V1124" s="16"/>
      <c r="W1124" s="11"/>
      <c r="X1124" s="17"/>
      <c r="Y1124" s="16"/>
      <c r="Z1124" s="11"/>
      <c r="AA1124" s="17"/>
      <c r="AB1124" s="16"/>
      <c r="AC1124" s="11"/>
      <c r="AD1124" s="17">
        <f t="shared" ref="AD1124" si="264">SUM(AB1124:AC1124)</f>
        <v>0</v>
      </c>
      <c r="AE1124" s="16"/>
      <c r="AF1124" s="11"/>
      <c r="AG1124" s="17"/>
      <c r="AH1124" s="229">
        <f>Q1124</f>
        <v>1490180.8312499998</v>
      </c>
      <c r="AI1124" s="527"/>
      <c r="AJ1124" s="16">
        <f t="shared" si="255"/>
        <v>0</v>
      </c>
    </row>
    <row r="1125" spans="1:36" ht="11.25" customHeight="1">
      <c r="A1125" s="219">
        <v>18603011</v>
      </c>
      <c r="B1125" s="220"/>
      <c r="C1125" s="436" t="s">
        <v>3054</v>
      </c>
      <c r="D1125" s="222">
        <v>1980223.51</v>
      </c>
      <c r="E1125" s="222">
        <v>1948438.02</v>
      </c>
      <c r="F1125" s="222">
        <v>1916652.53</v>
      </c>
      <c r="G1125" s="222">
        <v>1884867.04</v>
      </c>
      <c r="H1125" s="222">
        <v>1853081.55</v>
      </c>
      <c r="I1125" s="222">
        <v>1821296.06</v>
      </c>
      <c r="J1125" s="498">
        <v>1789510.57</v>
      </c>
      <c r="K1125" s="498">
        <v>1757725.08</v>
      </c>
      <c r="L1125" s="223">
        <v>1725939.59</v>
      </c>
      <c r="M1125" s="223">
        <v>1694154.1</v>
      </c>
      <c r="N1125" s="223">
        <v>1662368.61</v>
      </c>
      <c r="O1125" s="223">
        <v>1630583.12</v>
      </c>
      <c r="P1125" s="223">
        <v>1598797.63</v>
      </c>
      <c r="Q1125" s="223">
        <f t="shared" si="249"/>
        <v>1789510.57</v>
      </c>
      <c r="R1125" s="351"/>
      <c r="S1125" s="309"/>
      <c r="T1125" s="309"/>
      <c r="U1125" s="895"/>
      <c r="V1125" s="16"/>
      <c r="W1125" s="11"/>
      <c r="X1125" s="17"/>
      <c r="Y1125" s="16"/>
      <c r="Z1125" s="11"/>
      <c r="AA1125" s="17"/>
      <c r="AB1125" s="16"/>
      <c r="AC1125" s="11"/>
      <c r="AD1125" s="17">
        <f t="shared" ref="AD1125:AD1126" si="265">SUM(AB1125:AC1125)</f>
        <v>0</v>
      </c>
      <c r="AE1125" s="16"/>
      <c r="AF1125" s="11"/>
      <c r="AG1125" s="17"/>
      <c r="AH1125" s="229">
        <f>Q1125</f>
        <v>1789510.57</v>
      </c>
      <c r="AI1125" s="527"/>
      <c r="AJ1125" s="16">
        <f t="shared" si="255"/>
        <v>0</v>
      </c>
    </row>
    <row r="1126" spans="1:36" ht="12" customHeight="1">
      <c r="A1126" s="219">
        <v>18603013</v>
      </c>
      <c r="B1126" s="220"/>
      <c r="C1126" s="745" t="s">
        <v>3370</v>
      </c>
      <c r="D1126" s="222">
        <v>82415.960000000006</v>
      </c>
      <c r="E1126" s="222">
        <v>0</v>
      </c>
      <c r="F1126" s="222">
        <v>0</v>
      </c>
      <c r="G1126" s="222">
        <v>-29322.25</v>
      </c>
      <c r="H1126" s="222">
        <v>0</v>
      </c>
      <c r="I1126" s="222">
        <v>0</v>
      </c>
      <c r="J1126" s="498">
        <v>0</v>
      </c>
      <c r="K1126" s="498">
        <v>0</v>
      </c>
      <c r="L1126" s="223">
        <v>1368.02</v>
      </c>
      <c r="M1126" s="223">
        <v>0</v>
      </c>
      <c r="N1126" s="223">
        <v>0</v>
      </c>
      <c r="O1126" s="223">
        <v>0</v>
      </c>
      <c r="P1126" s="223">
        <v>0</v>
      </c>
      <c r="Q1126" s="223">
        <f t="shared" si="249"/>
        <v>1104.479166666667</v>
      </c>
      <c r="R1126" s="351"/>
      <c r="S1126" s="309"/>
      <c r="T1126" s="309" t="s">
        <v>1972</v>
      </c>
      <c r="U1126" s="895"/>
      <c r="V1126" s="16">
        <f>Q1126</f>
        <v>1104.479166666667</v>
      </c>
      <c r="W1126" s="11">
        <f>Q1126</f>
        <v>1104.479166666667</v>
      </c>
      <c r="X1126" s="17">
        <f>Q1126</f>
        <v>1104.479166666667</v>
      </c>
      <c r="Y1126" s="16"/>
      <c r="Z1126" s="11"/>
      <c r="AA1126" s="17"/>
      <c r="AB1126" s="16"/>
      <c r="AC1126" s="11"/>
      <c r="AD1126" s="17">
        <f t="shared" si="265"/>
        <v>0</v>
      </c>
      <c r="AE1126" s="16"/>
      <c r="AF1126" s="11"/>
      <c r="AG1126" s="17"/>
      <c r="AH1126" s="229"/>
      <c r="AI1126" s="527"/>
      <c r="AJ1126" s="16">
        <f t="shared" si="255"/>
        <v>0</v>
      </c>
    </row>
    <row r="1127" spans="1:36" ht="11.25" customHeight="1">
      <c r="A1127" s="435">
        <v>18603021</v>
      </c>
      <c r="B1127" s="220"/>
      <c r="C1127" s="287" t="s">
        <v>3077</v>
      </c>
      <c r="D1127" s="222">
        <v>6059461.3300000001</v>
      </c>
      <c r="E1127" s="222">
        <v>6001208.9800000004</v>
      </c>
      <c r="F1127" s="222">
        <v>5942956.6299999999</v>
      </c>
      <c r="G1127" s="222">
        <v>5884704.2800000003</v>
      </c>
      <c r="H1127" s="222">
        <v>5826451.9299999997</v>
      </c>
      <c r="I1127" s="222">
        <v>5768199.5800000001</v>
      </c>
      <c r="J1127" s="498">
        <v>5709947.2300000004</v>
      </c>
      <c r="K1127" s="498">
        <v>5651694.8799999999</v>
      </c>
      <c r="L1127" s="223">
        <v>5593442.5300000003</v>
      </c>
      <c r="M1127" s="223">
        <v>5535190.1799999997</v>
      </c>
      <c r="N1127" s="223">
        <v>5476937.8300000001</v>
      </c>
      <c r="O1127" s="223">
        <v>5418685.4800000004</v>
      </c>
      <c r="P1127" s="223">
        <v>5360433.13</v>
      </c>
      <c r="Q1127" s="223">
        <f t="shared" si="249"/>
        <v>5709947.2300000004</v>
      </c>
      <c r="R1127" s="351"/>
      <c r="S1127" s="309"/>
      <c r="T1127" s="309"/>
      <c r="U1127" s="895"/>
      <c r="V1127" s="16"/>
      <c r="W1127" s="11"/>
      <c r="X1127" s="17"/>
      <c r="Y1127" s="16"/>
      <c r="Z1127" s="11"/>
      <c r="AA1127" s="17"/>
      <c r="AB1127" s="16"/>
      <c r="AC1127" s="11"/>
      <c r="AD1127" s="17">
        <f t="shared" ref="AD1127" si="266">SUM(AB1127:AC1127)</f>
        <v>0</v>
      </c>
      <c r="AE1127" s="16"/>
      <c r="AF1127" s="11"/>
      <c r="AG1127" s="17"/>
      <c r="AH1127" s="229">
        <f t="shared" ref="AH1127:AH1135" si="267">Q1127</f>
        <v>5709947.2300000004</v>
      </c>
      <c r="AI1127" s="527"/>
      <c r="AJ1127" s="16">
        <f t="shared" si="255"/>
        <v>0</v>
      </c>
    </row>
    <row r="1128" spans="1:36" ht="11.25" customHeight="1">
      <c r="A1128" s="219">
        <v>18603031</v>
      </c>
      <c r="B1128" s="220"/>
      <c r="C1128" s="436" t="s">
        <v>3041</v>
      </c>
      <c r="D1128" s="222">
        <v>1913160.33</v>
      </c>
      <c r="E1128" s="222">
        <v>1855472.67</v>
      </c>
      <c r="F1128" s="222">
        <v>1797785.01</v>
      </c>
      <c r="G1128" s="222">
        <v>1740097.35</v>
      </c>
      <c r="H1128" s="222">
        <v>1682409.69</v>
      </c>
      <c r="I1128" s="222">
        <v>1624722.03</v>
      </c>
      <c r="J1128" s="498">
        <v>1567034.37</v>
      </c>
      <c r="K1128" s="498">
        <v>1509346.71</v>
      </c>
      <c r="L1128" s="223">
        <v>1451659.05</v>
      </c>
      <c r="M1128" s="223">
        <v>1393971.39</v>
      </c>
      <c r="N1128" s="223">
        <v>1336283.73</v>
      </c>
      <c r="O1128" s="223">
        <v>1278596.07</v>
      </c>
      <c r="P1128" s="223">
        <v>1220908.4099999999</v>
      </c>
      <c r="Q1128" s="223">
        <f t="shared" si="249"/>
        <v>1567034.37</v>
      </c>
      <c r="R1128" s="351"/>
      <c r="S1128" s="309"/>
      <c r="T1128" s="309"/>
      <c r="U1128" s="895"/>
      <c r="V1128" s="16"/>
      <c r="W1128" s="11"/>
      <c r="X1128" s="17"/>
      <c r="Y1128" s="16"/>
      <c r="Z1128" s="11"/>
      <c r="AA1128" s="17"/>
      <c r="AB1128" s="16"/>
      <c r="AC1128" s="11"/>
      <c r="AD1128" s="17">
        <f t="shared" ref="AD1128" si="268">SUM(AB1128:AC1128)</f>
        <v>0</v>
      </c>
      <c r="AE1128" s="16"/>
      <c r="AF1128" s="11"/>
      <c r="AG1128" s="17"/>
      <c r="AH1128" s="229">
        <f t="shared" si="267"/>
        <v>1567034.37</v>
      </c>
      <c r="AI1128" s="527"/>
      <c r="AJ1128" s="16">
        <f t="shared" si="255"/>
        <v>0</v>
      </c>
    </row>
    <row r="1129" spans="1:36" ht="11.25" customHeight="1">
      <c r="A1129" s="219">
        <v>18603041</v>
      </c>
      <c r="B1129" s="220"/>
      <c r="C1129" s="287" t="s">
        <v>3078</v>
      </c>
      <c r="D1129" s="222">
        <v>975278.95</v>
      </c>
      <c r="E1129" s="222">
        <v>954960.64</v>
      </c>
      <c r="F1129" s="222">
        <v>934642.33</v>
      </c>
      <c r="G1129" s="222">
        <v>914324.02</v>
      </c>
      <c r="H1129" s="222">
        <v>894005.71</v>
      </c>
      <c r="I1129" s="222">
        <v>873687.4</v>
      </c>
      <c r="J1129" s="498">
        <v>853369.09</v>
      </c>
      <c r="K1129" s="498">
        <v>833050.78</v>
      </c>
      <c r="L1129" s="223">
        <v>812732.47</v>
      </c>
      <c r="M1129" s="223">
        <v>792414.16</v>
      </c>
      <c r="N1129" s="223">
        <v>772095.85</v>
      </c>
      <c r="O1129" s="223">
        <v>751777.54</v>
      </c>
      <c r="P1129" s="223">
        <v>731459.23</v>
      </c>
      <c r="Q1129" s="223">
        <f t="shared" si="249"/>
        <v>853369.0900000002</v>
      </c>
      <c r="R1129" s="351"/>
      <c r="S1129" s="309"/>
      <c r="T1129" s="309"/>
      <c r="U1129" s="895"/>
      <c r="V1129" s="16"/>
      <c r="W1129" s="11"/>
      <c r="X1129" s="17"/>
      <c r="Y1129" s="16"/>
      <c r="Z1129" s="11"/>
      <c r="AA1129" s="17"/>
      <c r="AB1129" s="16"/>
      <c r="AC1129" s="11"/>
      <c r="AD1129" s="17">
        <f t="shared" ref="AD1129" si="269">SUM(AB1129:AC1129)</f>
        <v>0</v>
      </c>
      <c r="AE1129" s="16"/>
      <c r="AF1129" s="11"/>
      <c r="AG1129" s="17"/>
      <c r="AH1129" s="229">
        <f t="shared" si="267"/>
        <v>853369.0900000002</v>
      </c>
      <c r="AI1129" s="527"/>
      <c r="AJ1129" s="16">
        <f t="shared" si="255"/>
        <v>0</v>
      </c>
    </row>
    <row r="1130" spans="1:36" ht="11.25" customHeight="1">
      <c r="A1130" s="219">
        <v>18603051</v>
      </c>
      <c r="B1130" s="220"/>
      <c r="C1130" s="287" t="s">
        <v>3083</v>
      </c>
      <c r="D1130" s="222">
        <v>703312.39</v>
      </c>
      <c r="E1130" s="222">
        <v>615398.34</v>
      </c>
      <c r="F1130" s="222">
        <v>527484.29</v>
      </c>
      <c r="G1130" s="222">
        <v>439570.24</v>
      </c>
      <c r="H1130" s="222">
        <v>351656.19</v>
      </c>
      <c r="I1130" s="222">
        <v>263742.14</v>
      </c>
      <c r="J1130" s="498">
        <v>175828.09</v>
      </c>
      <c r="K1130" s="498">
        <v>87914.04</v>
      </c>
      <c r="L1130" s="223">
        <v>-0.01</v>
      </c>
      <c r="M1130" s="223">
        <v>0</v>
      </c>
      <c r="N1130" s="223">
        <v>0</v>
      </c>
      <c r="O1130" s="223">
        <v>0</v>
      </c>
      <c r="P1130" s="223">
        <v>0</v>
      </c>
      <c r="Q1130" s="223">
        <f t="shared" si="249"/>
        <v>234437.45958333332</v>
      </c>
      <c r="R1130" s="351"/>
      <c r="S1130" s="309"/>
      <c r="T1130" s="309"/>
      <c r="U1130" s="895"/>
      <c r="V1130" s="16"/>
      <c r="W1130" s="11"/>
      <c r="X1130" s="17"/>
      <c r="Y1130" s="16"/>
      <c r="Z1130" s="11"/>
      <c r="AA1130" s="17"/>
      <c r="AB1130" s="16"/>
      <c r="AC1130" s="11"/>
      <c r="AD1130" s="17">
        <f t="shared" ref="AD1130" si="270">SUM(AB1130:AC1130)</f>
        <v>0</v>
      </c>
      <c r="AE1130" s="16"/>
      <c r="AF1130" s="11"/>
      <c r="AG1130" s="17"/>
      <c r="AH1130" s="229">
        <f t="shared" si="267"/>
        <v>234437.45958333332</v>
      </c>
      <c r="AI1130" s="527"/>
      <c r="AJ1130" s="16">
        <f t="shared" si="255"/>
        <v>0</v>
      </c>
    </row>
    <row r="1131" spans="1:36" ht="11.25" customHeight="1">
      <c r="A1131" s="219">
        <v>18603061</v>
      </c>
      <c r="B1131" s="220"/>
      <c r="C1131" s="287" t="s">
        <v>3222</v>
      </c>
      <c r="D1131" s="222">
        <v>1387129.81</v>
      </c>
      <c r="E1131" s="222">
        <v>2804412.82</v>
      </c>
      <c r="F1131" s="222">
        <v>2785211.35</v>
      </c>
      <c r="G1131" s="222">
        <v>2765684.89</v>
      </c>
      <c r="H1131" s="222">
        <v>2745643.7</v>
      </c>
      <c r="I1131" s="222">
        <v>2725602.51</v>
      </c>
      <c r="J1131" s="498">
        <v>2705561.32</v>
      </c>
      <c r="K1131" s="498">
        <v>2685520.13</v>
      </c>
      <c r="L1131" s="223">
        <v>2665478.94</v>
      </c>
      <c r="M1131" s="223">
        <v>2645437.75</v>
      </c>
      <c r="N1131" s="223">
        <v>2625396.56</v>
      </c>
      <c r="O1131" s="223">
        <v>2605355.37</v>
      </c>
      <c r="P1131" s="223">
        <v>2585314.1800000002</v>
      </c>
      <c r="Q1131" s="223">
        <f t="shared" si="249"/>
        <v>2645460.6112500005</v>
      </c>
      <c r="R1131" s="351"/>
      <c r="S1131" s="309"/>
      <c r="T1131" s="309"/>
      <c r="U1131" s="895"/>
      <c r="V1131" s="16"/>
      <c r="W1131" s="11"/>
      <c r="X1131" s="17"/>
      <c r="Y1131" s="16"/>
      <c r="Z1131" s="11"/>
      <c r="AA1131" s="17"/>
      <c r="AB1131" s="16"/>
      <c r="AC1131" s="11"/>
      <c r="AD1131" s="17"/>
      <c r="AE1131" s="16"/>
      <c r="AF1131" s="11"/>
      <c r="AG1131" s="17"/>
      <c r="AH1131" s="229">
        <f t="shared" si="267"/>
        <v>2645460.6112500005</v>
      </c>
      <c r="AI1131" s="527"/>
      <c r="AJ1131" s="16">
        <f t="shared" si="255"/>
        <v>0</v>
      </c>
    </row>
    <row r="1132" spans="1:36" ht="11.25" customHeight="1">
      <c r="A1132" s="219">
        <v>18603071</v>
      </c>
      <c r="B1132" s="220"/>
      <c r="C1132" s="287" t="s">
        <v>3208</v>
      </c>
      <c r="D1132" s="222">
        <v>0</v>
      </c>
      <c r="E1132" s="222">
        <v>0</v>
      </c>
      <c r="F1132" s="222">
        <v>0</v>
      </c>
      <c r="G1132" s="222">
        <v>0</v>
      </c>
      <c r="H1132" s="222">
        <v>0</v>
      </c>
      <c r="I1132" s="222">
        <v>0</v>
      </c>
      <c r="J1132" s="498">
        <v>0</v>
      </c>
      <c r="K1132" s="498">
        <v>0</v>
      </c>
      <c r="L1132" s="223">
        <v>0</v>
      </c>
      <c r="M1132" s="223">
        <v>0</v>
      </c>
      <c r="N1132" s="223">
        <v>0</v>
      </c>
      <c r="O1132" s="223">
        <v>0</v>
      </c>
      <c r="P1132" s="223">
        <v>0</v>
      </c>
      <c r="Q1132" s="223">
        <f t="shared" si="249"/>
        <v>0</v>
      </c>
      <c r="R1132" s="351"/>
      <c r="S1132" s="309"/>
      <c r="T1132" s="309"/>
      <c r="U1132" s="895"/>
      <c r="V1132" s="16"/>
      <c r="W1132" s="11"/>
      <c r="X1132" s="17"/>
      <c r="Y1132" s="16"/>
      <c r="Z1132" s="11"/>
      <c r="AA1132" s="17"/>
      <c r="AB1132" s="16"/>
      <c r="AC1132" s="11"/>
      <c r="AD1132" s="17"/>
      <c r="AE1132" s="16"/>
      <c r="AF1132" s="11"/>
      <c r="AG1132" s="17"/>
      <c r="AH1132" s="229">
        <f t="shared" si="267"/>
        <v>0</v>
      </c>
      <c r="AI1132" s="527"/>
      <c r="AJ1132" s="16">
        <f t="shared" si="255"/>
        <v>0</v>
      </c>
    </row>
    <row r="1133" spans="1:36" ht="11.25" customHeight="1">
      <c r="A1133" s="219" t="s">
        <v>3230</v>
      </c>
      <c r="B1133" s="220"/>
      <c r="C1133" s="287" t="s">
        <v>3223</v>
      </c>
      <c r="D1133" s="222">
        <v>1530286.25</v>
      </c>
      <c r="E1133" s="222">
        <v>1530286.25</v>
      </c>
      <c r="F1133" s="222">
        <v>1530286.25</v>
      </c>
      <c r="G1133" s="222">
        <v>0</v>
      </c>
      <c r="H1133" s="222">
        <v>0</v>
      </c>
      <c r="I1133" s="222">
        <v>0</v>
      </c>
      <c r="J1133" s="498">
        <v>0</v>
      </c>
      <c r="K1133" s="498">
        <v>0</v>
      </c>
      <c r="L1133" s="223">
        <v>0</v>
      </c>
      <c r="M1133" s="223">
        <v>0</v>
      </c>
      <c r="N1133" s="223">
        <v>0</v>
      </c>
      <c r="O1133" s="223">
        <v>0</v>
      </c>
      <c r="P1133" s="223">
        <v>0</v>
      </c>
      <c r="Q1133" s="223">
        <f t="shared" si="249"/>
        <v>318809.63541666669</v>
      </c>
      <c r="R1133" s="351"/>
      <c r="S1133" s="309"/>
      <c r="T1133" s="309"/>
      <c r="U1133" s="895"/>
      <c r="V1133" s="16"/>
      <c r="W1133" s="11"/>
      <c r="X1133" s="17"/>
      <c r="Y1133" s="16"/>
      <c r="Z1133" s="11"/>
      <c r="AA1133" s="17"/>
      <c r="AB1133" s="16"/>
      <c r="AC1133" s="11"/>
      <c r="AD1133" s="17"/>
      <c r="AE1133" s="16"/>
      <c r="AF1133" s="11"/>
      <c r="AG1133" s="17"/>
      <c r="AH1133" s="229">
        <f t="shared" si="267"/>
        <v>318809.63541666669</v>
      </c>
      <c r="AI1133" s="527"/>
      <c r="AJ1133" s="16">
        <f t="shared" si="255"/>
        <v>0</v>
      </c>
    </row>
    <row r="1134" spans="1:36" ht="12" customHeight="1">
      <c r="A1134" s="435">
        <v>18603081</v>
      </c>
      <c r="B1134" s="220"/>
      <c r="C1134" s="287" t="s">
        <v>3233</v>
      </c>
      <c r="D1134" s="222">
        <v>10000</v>
      </c>
      <c r="E1134" s="222">
        <v>10000</v>
      </c>
      <c r="F1134" s="222">
        <v>10000</v>
      </c>
      <c r="G1134" s="222">
        <v>10000</v>
      </c>
      <c r="H1134" s="222">
        <v>10000</v>
      </c>
      <c r="I1134" s="222">
        <v>10000</v>
      </c>
      <c r="J1134" s="498">
        <v>10000</v>
      </c>
      <c r="K1134" s="498">
        <v>10000</v>
      </c>
      <c r="L1134" s="223">
        <v>10000</v>
      </c>
      <c r="M1134" s="223">
        <v>10000</v>
      </c>
      <c r="N1134" s="223">
        <v>10000</v>
      </c>
      <c r="O1134" s="223">
        <v>10000</v>
      </c>
      <c r="P1134" s="223">
        <v>10000</v>
      </c>
      <c r="Q1134" s="223">
        <f t="shared" si="249"/>
        <v>10000</v>
      </c>
      <c r="R1134" s="351"/>
      <c r="S1134" s="309"/>
      <c r="T1134" s="309"/>
      <c r="U1134" s="895"/>
      <c r="V1134" s="16"/>
      <c r="W1134" s="11"/>
      <c r="X1134" s="17"/>
      <c r="Y1134" s="16"/>
      <c r="Z1134" s="11"/>
      <c r="AA1134" s="17"/>
      <c r="AB1134" s="16"/>
      <c r="AC1134" s="11"/>
      <c r="AD1134" s="17"/>
      <c r="AE1134" s="16"/>
      <c r="AF1134" s="11"/>
      <c r="AG1134" s="17"/>
      <c r="AH1134" s="229">
        <f t="shared" si="267"/>
        <v>10000</v>
      </c>
      <c r="AI1134" s="527"/>
      <c r="AJ1134" s="16">
        <f t="shared" si="255"/>
        <v>0</v>
      </c>
    </row>
    <row r="1135" spans="1:36" ht="12" customHeight="1">
      <c r="A1135" s="435">
        <v>18603091</v>
      </c>
      <c r="B1135" s="220"/>
      <c r="C1135" s="287" t="s">
        <v>3234</v>
      </c>
      <c r="D1135" s="222">
        <v>12500</v>
      </c>
      <c r="E1135" s="222">
        <v>12500</v>
      </c>
      <c r="F1135" s="222">
        <v>12500</v>
      </c>
      <c r="G1135" s="222">
        <v>12500</v>
      </c>
      <c r="H1135" s="222">
        <v>12500</v>
      </c>
      <c r="I1135" s="222">
        <v>12500</v>
      </c>
      <c r="J1135" s="498">
        <v>12500</v>
      </c>
      <c r="K1135" s="498">
        <v>12500</v>
      </c>
      <c r="L1135" s="223">
        <v>12500</v>
      </c>
      <c r="M1135" s="223">
        <v>12500</v>
      </c>
      <c r="N1135" s="223">
        <v>12500</v>
      </c>
      <c r="O1135" s="223">
        <v>12500</v>
      </c>
      <c r="P1135" s="223">
        <v>12500</v>
      </c>
      <c r="Q1135" s="223">
        <f t="shared" si="249"/>
        <v>12500</v>
      </c>
      <c r="R1135" s="351"/>
      <c r="S1135" s="309"/>
      <c r="T1135" s="309"/>
      <c r="U1135" s="895"/>
      <c r="V1135" s="16"/>
      <c r="W1135" s="11"/>
      <c r="X1135" s="17"/>
      <c r="Y1135" s="16"/>
      <c r="Z1135" s="11"/>
      <c r="AA1135" s="17"/>
      <c r="AB1135" s="16"/>
      <c r="AC1135" s="11"/>
      <c r="AD1135" s="17"/>
      <c r="AE1135" s="16"/>
      <c r="AF1135" s="11"/>
      <c r="AG1135" s="17"/>
      <c r="AH1135" s="229">
        <f t="shared" si="267"/>
        <v>12500</v>
      </c>
      <c r="AI1135" s="527"/>
      <c r="AJ1135" s="16">
        <f t="shared" si="255"/>
        <v>0</v>
      </c>
    </row>
    <row r="1136" spans="1:36" ht="15" customHeight="1">
      <c r="A1136" s="219">
        <v>18605001</v>
      </c>
      <c r="B1136" s="220"/>
      <c r="C1136" s="436" t="s">
        <v>3014</v>
      </c>
      <c r="D1136" s="222">
        <v>0</v>
      </c>
      <c r="E1136" s="222">
        <v>0</v>
      </c>
      <c r="F1136" s="222">
        <v>0</v>
      </c>
      <c r="G1136" s="222">
        <v>0</v>
      </c>
      <c r="H1136" s="222">
        <v>0</v>
      </c>
      <c r="I1136" s="222">
        <v>0</v>
      </c>
      <c r="J1136" s="498">
        <v>0</v>
      </c>
      <c r="K1136" s="498">
        <v>0</v>
      </c>
      <c r="L1136" s="223">
        <v>0</v>
      </c>
      <c r="M1136" s="223">
        <v>0</v>
      </c>
      <c r="N1136" s="223">
        <v>0</v>
      </c>
      <c r="O1136" s="223">
        <v>0</v>
      </c>
      <c r="P1136" s="223">
        <v>0</v>
      </c>
      <c r="Q1136" s="223">
        <f t="shared" si="249"/>
        <v>0</v>
      </c>
      <c r="R1136" s="351"/>
      <c r="S1136" s="309"/>
      <c r="T1136" s="309" t="s">
        <v>877</v>
      </c>
      <c r="U1136" s="895"/>
      <c r="V1136" s="16">
        <v>0</v>
      </c>
      <c r="W1136" s="11">
        <v>0</v>
      </c>
      <c r="X1136" s="17">
        <v>0</v>
      </c>
      <c r="Y1136" s="16"/>
      <c r="Z1136" s="11"/>
      <c r="AA1136" s="17"/>
      <c r="AB1136" s="16">
        <f>$Q1136</f>
        <v>0</v>
      </c>
      <c r="AC1136" s="11">
        <v>0</v>
      </c>
      <c r="AD1136" s="17">
        <f>SUM(AB1136:AC1136)</f>
        <v>0</v>
      </c>
      <c r="AE1136" s="16">
        <v>0</v>
      </c>
      <c r="AF1136" s="11">
        <v>0</v>
      </c>
      <c r="AG1136" s="17">
        <v>0</v>
      </c>
      <c r="AH1136" s="225"/>
      <c r="AI1136" s="527"/>
      <c r="AJ1136" s="16">
        <f t="shared" si="255"/>
        <v>0</v>
      </c>
    </row>
    <row r="1137" spans="1:36" ht="11.25" customHeight="1">
      <c r="A1137" s="219">
        <v>18605011</v>
      </c>
      <c r="B1137" s="220"/>
      <c r="C1137" s="436" t="s">
        <v>3159</v>
      </c>
      <c r="D1137" s="222">
        <v>1898211.96</v>
      </c>
      <c r="E1137" s="222">
        <v>1807820.92</v>
      </c>
      <c r="F1137" s="222">
        <v>1717429.88</v>
      </c>
      <c r="G1137" s="222">
        <v>1627038.84</v>
      </c>
      <c r="H1137" s="222">
        <v>1536647.8</v>
      </c>
      <c r="I1137" s="222">
        <v>1446256.76</v>
      </c>
      <c r="J1137" s="498">
        <v>1408731.37</v>
      </c>
      <c r="K1137" s="498">
        <v>1435027.69</v>
      </c>
      <c r="L1137" s="223">
        <v>2114114.88</v>
      </c>
      <c r="M1137" s="223">
        <v>3729714.12</v>
      </c>
      <c r="N1137" s="223">
        <v>4879398.78</v>
      </c>
      <c r="O1137" s="223">
        <v>3632648.83</v>
      </c>
      <c r="P1137" s="223">
        <v>3505116.17</v>
      </c>
      <c r="Q1137" s="223">
        <f t="shared" si="249"/>
        <v>2336374.4945833338</v>
      </c>
      <c r="R1137" s="351"/>
      <c r="S1137" s="309"/>
      <c r="T1137" s="309"/>
      <c r="U1137" s="895"/>
      <c r="V1137" s="16"/>
      <c r="W1137" s="11"/>
      <c r="X1137" s="17"/>
      <c r="Y1137" s="16"/>
      <c r="Z1137" s="11"/>
      <c r="AA1137" s="17"/>
      <c r="AB1137" s="16"/>
      <c r="AC1137" s="11"/>
      <c r="AD1137" s="17">
        <f t="shared" ref="AD1137" si="271">SUM(AB1137:AC1137)</f>
        <v>0</v>
      </c>
      <c r="AE1137" s="16"/>
      <c r="AF1137" s="11"/>
      <c r="AG1137" s="17"/>
      <c r="AH1137" s="229">
        <f t="shared" ref="AH1137:AH1144" si="272">Q1137</f>
        <v>2336374.4945833338</v>
      </c>
      <c r="AI1137" s="527"/>
      <c r="AJ1137" s="16">
        <f t="shared" si="255"/>
        <v>0</v>
      </c>
    </row>
    <row r="1138" spans="1:36" ht="12" customHeight="1">
      <c r="A1138" s="435">
        <v>18605021</v>
      </c>
      <c r="B1138" s="220"/>
      <c r="C1138" s="287" t="s">
        <v>3235</v>
      </c>
      <c r="D1138" s="222">
        <v>4005168.71</v>
      </c>
      <c r="E1138" s="222">
        <v>4328738.5599999996</v>
      </c>
      <c r="F1138" s="222">
        <v>4412674.9800000004</v>
      </c>
      <c r="G1138" s="222">
        <v>4270330.63</v>
      </c>
      <c r="H1138" s="222">
        <v>4127986.28</v>
      </c>
      <c r="I1138" s="222">
        <v>3985641.93</v>
      </c>
      <c r="J1138" s="498">
        <v>4204452.43</v>
      </c>
      <c r="K1138" s="498">
        <v>4438722.74</v>
      </c>
      <c r="L1138" s="223">
        <v>4578061.0199999996</v>
      </c>
      <c r="M1138" s="223">
        <v>4458195.1100000003</v>
      </c>
      <c r="N1138" s="223">
        <v>4322130.53</v>
      </c>
      <c r="O1138" s="223">
        <v>4145427.71</v>
      </c>
      <c r="P1138" s="223">
        <v>3967452.49</v>
      </c>
      <c r="Q1138" s="223">
        <f t="shared" si="249"/>
        <v>4271556.043333333</v>
      </c>
      <c r="R1138" s="351"/>
      <c r="S1138" s="309"/>
      <c r="T1138" s="309"/>
      <c r="U1138" s="895"/>
      <c r="V1138" s="16"/>
      <c r="W1138" s="11"/>
      <c r="X1138" s="17"/>
      <c r="Y1138" s="16"/>
      <c r="Z1138" s="11"/>
      <c r="AA1138" s="17"/>
      <c r="AB1138" s="16"/>
      <c r="AC1138" s="11"/>
      <c r="AD1138" s="17"/>
      <c r="AE1138" s="16"/>
      <c r="AF1138" s="11"/>
      <c r="AG1138" s="17"/>
      <c r="AH1138" s="229">
        <f t="shared" si="272"/>
        <v>4271556.043333333</v>
      </c>
      <c r="AI1138" s="527"/>
      <c r="AJ1138" s="16">
        <f t="shared" si="255"/>
        <v>0</v>
      </c>
    </row>
    <row r="1139" spans="1:36" ht="11.25" customHeight="1">
      <c r="A1139" s="219">
        <v>18605031</v>
      </c>
      <c r="B1139" s="721"/>
      <c r="C1139" s="721" t="s">
        <v>3252</v>
      </c>
      <c r="D1139" s="222">
        <v>1419324.68</v>
      </c>
      <c r="E1139" s="222">
        <v>1348358.44</v>
      </c>
      <c r="F1139" s="222">
        <v>1277392.2</v>
      </c>
      <c r="G1139" s="222">
        <v>1206425.96</v>
      </c>
      <c r="H1139" s="222">
        <v>1135459.72</v>
      </c>
      <c r="I1139" s="222">
        <v>1064493.48</v>
      </c>
      <c r="J1139" s="498">
        <v>993527.24</v>
      </c>
      <c r="K1139" s="498">
        <v>922561</v>
      </c>
      <c r="L1139" s="223">
        <v>851594.76</v>
      </c>
      <c r="M1139" s="223">
        <v>780628.52</v>
      </c>
      <c r="N1139" s="223">
        <v>709662.28</v>
      </c>
      <c r="O1139" s="223">
        <v>638696.04</v>
      </c>
      <c r="P1139" s="223">
        <v>567729.80000000005</v>
      </c>
      <c r="Q1139" s="223">
        <f t="shared" si="249"/>
        <v>993527.23999999976</v>
      </c>
      <c r="R1139" s="351"/>
      <c r="S1139" s="309"/>
      <c r="T1139" s="309"/>
      <c r="U1139" s="895"/>
      <c r="V1139" s="16"/>
      <c r="W1139" s="11"/>
      <c r="X1139" s="17"/>
      <c r="Y1139" s="16"/>
      <c r="Z1139" s="11"/>
      <c r="AA1139" s="17"/>
      <c r="AB1139" s="16"/>
      <c r="AC1139" s="11"/>
      <c r="AD1139" s="17">
        <f t="shared" ref="AD1139:AD1158" si="273">SUM(AB1139:AC1139)</f>
        <v>0</v>
      </c>
      <c r="AE1139" s="16"/>
      <c r="AF1139" s="11"/>
      <c r="AG1139" s="17"/>
      <c r="AH1139" s="229">
        <f t="shared" si="272"/>
        <v>993527.23999999976</v>
      </c>
      <c r="AI1139" s="527"/>
      <c r="AJ1139" s="16">
        <f t="shared" si="255"/>
        <v>0</v>
      </c>
    </row>
    <row r="1140" spans="1:36" ht="11.25" customHeight="1">
      <c r="A1140" s="219">
        <v>18605041</v>
      </c>
      <c r="B1140" s="220"/>
      <c r="C1140" s="436" t="s">
        <v>3296</v>
      </c>
      <c r="D1140" s="222">
        <v>2598952.7400000002</v>
      </c>
      <c r="E1140" s="222">
        <v>2586219.2000000002</v>
      </c>
      <c r="F1140" s="222">
        <v>2578405.06</v>
      </c>
      <c r="G1140" s="222">
        <v>2951658.12</v>
      </c>
      <c r="H1140" s="222">
        <v>2963045.2</v>
      </c>
      <c r="I1140" s="222">
        <v>3318687.8</v>
      </c>
      <c r="J1140" s="498">
        <v>3261032.95</v>
      </c>
      <c r="K1140" s="498">
        <v>3231115.22</v>
      </c>
      <c r="L1140" s="223">
        <v>3052900.22</v>
      </c>
      <c r="M1140" s="223">
        <v>3006583.75</v>
      </c>
      <c r="N1140" s="223">
        <v>2978219.75</v>
      </c>
      <c r="O1140" s="223">
        <v>2949855.75</v>
      </c>
      <c r="P1140" s="223">
        <v>2921509.16</v>
      </c>
      <c r="Q1140" s="223">
        <f t="shared" si="249"/>
        <v>2969829.4975000001</v>
      </c>
      <c r="R1140" s="351"/>
      <c r="S1140" s="309"/>
      <c r="T1140" s="309"/>
      <c r="U1140" s="895"/>
      <c r="V1140" s="16"/>
      <c r="W1140" s="11"/>
      <c r="X1140" s="17"/>
      <c r="Y1140" s="16"/>
      <c r="Z1140" s="11"/>
      <c r="AA1140" s="17"/>
      <c r="AB1140" s="16"/>
      <c r="AC1140" s="11"/>
      <c r="AD1140" s="17"/>
      <c r="AE1140" s="16"/>
      <c r="AF1140" s="11"/>
      <c r="AG1140" s="17"/>
      <c r="AH1140" s="229">
        <f t="shared" si="272"/>
        <v>2969829.4975000001</v>
      </c>
      <c r="AI1140" s="527"/>
      <c r="AJ1140" s="16">
        <f t="shared" si="255"/>
        <v>0</v>
      </c>
    </row>
    <row r="1141" spans="1:36">
      <c r="A1141" s="219" t="s">
        <v>3477</v>
      </c>
      <c r="B1141" s="220"/>
      <c r="C1141" s="287" t="s">
        <v>3475</v>
      </c>
      <c r="D1141" s="222"/>
      <c r="E1141" s="222"/>
      <c r="F1141" s="222"/>
      <c r="G1141" s="222"/>
      <c r="H1141" s="222">
        <v>1498.52</v>
      </c>
      <c r="I1141" s="222">
        <v>2500.0300000000002</v>
      </c>
      <c r="J1141" s="498">
        <v>23465.42</v>
      </c>
      <c r="K1141" s="498">
        <v>-129037.42</v>
      </c>
      <c r="L1141" s="223">
        <v>1625524.14</v>
      </c>
      <c r="M1141" s="223">
        <v>3015715.48</v>
      </c>
      <c r="N1141" s="223">
        <v>3476172.41</v>
      </c>
      <c r="O1141" s="223">
        <v>3561670.2</v>
      </c>
      <c r="P1141" s="223">
        <v>3563431.38</v>
      </c>
      <c r="Q1141" s="223">
        <f t="shared" si="249"/>
        <v>1113268.7058333333</v>
      </c>
      <c r="R1141" s="351"/>
      <c r="S1141" s="309"/>
      <c r="T1141" s="309"/>
      <c r="U1141" s="895"/>
      <c r="V1141" s="16"/>
      <c r="W1141" s="11"/>
      <c r="X1141" s="17"/>
      <c r="Y1141" s="16"/>
      <c r="Z1141" s="11"/>
      <c r="AA1141" s="17"/>
      <c r="AB1141" s="16"/>
      <c r="AC1141" s="11"/>
      <c r="AD1141" s="17"/>
      <c r="AE1141" s="16"/>
      <c r="AF1141" s="11"/>
      <c r="AG1141" s="17"/>
      <c r="AH1141" s="229">
        <f t="shared" si="272"/>
        <v>1113268.7058333333</v>
      </c>
      <c r="AI1141" s="527"/>
      <c r="AJ1141" s="16">
        <f t="shared" si="255"/>
        <v>0</v>
      </c>
    </row>
    <row r="1142" spans="1:36">
      <c r="A1142" s="219">
        <v>18605061</v>
      </c>
      <c r="B1142" s="220"/>
      <c r="C1142" s="287" t="s">
        <v>3614</v>
      </c>
      <c r="D1142" s="222"/>
      <c r="E1142" s="222"/>
      <c r="F1142" s="222"/>
      <c r="G1142" s="222"/>
      <c r="H1142" s="222"/>
      <c r="I1142" s="222"/>
      <c r="J1142" s="498"/>
      <c r="K1142" s="498"/>
      <c r="L1142" s="223"/>
      <c r="M1142" s="223">
        <v>1748299.98</v>
      </c>
      <c r="N1142" s="223">
        <v>1711877.06</v>
      </c>
      <c r="O1142" s="223">
        <v>1675454.14</v>
      </c>
      <c r="P1142" s="223">
        <v>1639031.22</v>
      </c>
      <c r="Q1142" s="223">
        <f t="shared" si="249"/>
        <v>496262.23249999998</v>
      </c>
      <c r="R1142" s="351"/>
      <c r="S1142" s="309"/>
      <c r="T1142" s="309"/>
      <c r="U1142" s="895"/>
      <c r="V1142" s="16"/>
      <c r="W1142" s="11"/>
      <c r="X1142" s="17"/>
      <c r="Y1142" s="16"/>
      <c r="Z1142" s="11"/>
      <c r="AA1142" s="17"/>
      <c r="AB1142" s="16"/>
      <c r="AC1142" s="11"/>
      <c r="AD1142" s="17"/>
      <c r="AE1142" s="16"/>
      <c r="AF1142" s="11"/>
      <c r="AG1142" s="17"/>
      <c r="AH1142" s="229">
        <f t="shared" si="272"/>
        <v>496262.23249999998</v>
      </c>
      <c r="AI1142" s="527"/>
      <c r="AJ1142" s="16">
        <f t="shared" si="255"/>
        <v>0</v>
      </c>
    </row>
    <row r="1143" spans="1:36">
      <c r="A1143" s="319">
        <v>18605071</v>
      </c>
      <c r="B1143" s="319"/>
      <c r="C1143" s="287" t="s">
        <v>3496</v>
      </c>
      <c r="D1143" s="222"/>
      <c r="E1143" s="222"/>
      <c r="F1143" s="222"/>
      <c r="G1143" s="222"/>
      <c r="H1143" s="222"/>
      <c r="I1143" s="222"/>
      <c r="J1143" s="498">
        <v>2365.13</v>
      </c>
      <c r="K1143" s="498">
        <v>88849.83</v>
      </c>
      <c r="L1143" s="223">
        <v>176474.85</v>
      </c>
      <c r="M1143" s="223">
        <v>601152</v>
      </c>
      <c r="N1143" s="223">
        <v>1496707.63</v>
      </c>
      <c r="O1143" s="223">
        <v>2292015.5699999998</v>
      </c>
      <c r="P1143" s="223">
        <v>2258435.7999999998</v>
      </c>
      <c r="Q1143" s="223">
        <f t="shared" si="249"/>
        <v>482231.90916666668</v>
      </c>
      <c r="R1143" s="351"/>
      <c r="S1143" s="309"/>
      <c r="T1143" s="309"/>
      <c r="U1143" s="895"/>
      <c r="V1143" s="16"/>
      <c r="W1143" s="11"/>
      <c r="X1143" s="17"/>
      <c r="Y1143" s="16"/>
      <c r="Z1143" s="11"/>
      <c r="AA1143" s="17"/>
      <c r="AB1143" s="16"/>
      <c r="AC1143" s="11"/>
      <c r="AD1143" s="17"/>
      <c r="AE1143" s="16"/>
      <c r="AF1143" s="11"/>
      <c r="AG1143" s="17"/>
      <c r="AH1143" s="229">
        <f t="shared" si="272"/>
        <v>482231.90916666668</v>
      </c>
      <c r="AI1143" s="527"/>
      <c r="AJ1143" s="16">
        <f t="shared" si="255"/>
        <v>0</v>
      </c>
    </row>
    <row r="1144" spans="1:36" s="532" customFormat="1" ht="13.5" customHeight="1">
      <c r="A1144" s="537">
        <v>18608001</v>
      </c>
      <c r="B1144" s="1005"/>
      <c r="C1144" s="1060" t="s">
        <v>726</v>
      </c>
      <c r="D1144" s="1007">
        <v>411481.88</v>
      </c>
      <c r="E1144" s="1007">
        <v>411481.88</v>
      </c>
      <c r="F1144" s="1007">
        <v>415205.63</v>
      </c>
      <c r="G1144" s="1007">
        <v>416450.38</v>
      </c>
      <c r="H1144" s="1007">
        <v>416450.38</v>
      </c>
      <c r="I1144" s="1007">
        <v>417378.38</v>
      </c>
      <c r="J1144" s="1008">
        <v>419159.38</v>
      </c>
      <c r="K1144" s="1008">
        <v>419159.38</v>
      </c>
      <c r="L1144" s="1009">
        <v>423611.83</v>
      </c>
      <c r="M1144" s="1009">
        <v>425344.58</v>
      </c>
      <c r="N1144" s="1009">
        <v>426175.33</v>
      </c>
      <c r="O1144" s="1009">
        <v>440996.89</v>
      </c>
      <c r="P1144" s="1009">
        <v>440996.89</v>
      </c>
      <c r="Q1144" s="1009">
        <f t="shared" ref="Q1144:Q1207" si="274">(D1144+P1144+SUM(E1144:O1144)*2)/24</f>
        <v>421471.11874999997</v>
      </c>
      <c r="R1144" s="1010"/>
      <c r="S1144" s="1017"/>
      <c r="T1144" s="1017"/>
      <c r="U1144" s="1011"/>
      <c r="V1144" s="1012">
        <v>0</v>
      </c>
      <c r="W1144" s="1013">
        <v>0</v>
      </c>
      <c r="X1144" s="1014">
        <v>0</v>
      </c>
      <c r="Y1144" s="1012"/>
      <c r="Z1144" s="1013"/>
      <c r="AA1144" s="1014"/>
      <c r="AB1144" s="1012"/>
      <c r="AC1144" s="1013"/>
      <c r="AD1144" s="1014">
        <f t="shared" si="273"/>
        <v>0</v>
      </c>
      <c r="AE1144" s="1012"/>
      <c r="AF1144" s="1013"/>
      <c r="AG1144" s="1014"/>
      <c r="AH1144" s="1015">
        <f t="shared" si="272"/>
        <v>421471.11874999997</v>
      </c>
      <c r="AI1144" s="1016"/>
      <c r="AJ1144" s="1012">
        <f t="shared" si="255"/>
        <v>0</v>
      </c>
    </row>
    <row r="1145" spans="1:36" s="532" customFormat="1" ht="11.25" customHeight="1">
      <c r="A1145" s="537">
        <v>18608002</v>
      </c>
      <c r="B1145" s="1005"/>
      <c r="C1145" s="1060" t="s">
        <v>3091</v>
      </c>
      <c r="D1145" s="1007">
        <v>504328.4</v>
      </c>
      <c r="E1145" s="1007">
        <v>504328.4</v>
      </c>
      <c r="F1145" s="1007">
        <v>505295.9</v>
      </c>
      <c r="G1145" s="1007">
        <v>505295.9</v>
      </c>
      <c r="H1145" s="1007">
        <v>512286.57</v>
      </c>
      <c r="I1145" s="1007">
        <v>516679.22</v>
      </c>
      <c r="J1145" s="1008">
        <v>516679.22</v>
      </c>
      <c r="K1145" s="1008">
        <v>517794.22</v>
      </c>
      <c r="L1145" s="1009">
        <v>517794.22</v>
      </c>
      <c r="M1145" s="1009">
        <v>517794.22</v>
      </c>
      <c r="N1145" s="1009">
        <v>518202.47</v>
      </c>
      <c r="O1145" s="1009">
        <v>518202.47</v>
      </c>
      <c r="P1145" s="1009">
        <v>518202.47</v>
      </c>
      <c r="Q1145" s="1009">
        <f t="shared" si="274"/>
        <v>513468.18708333321</v>
      </c>
      <c r="R1145" s="1010"/>
      <c r="S1145" s="1017"/>
      <c r="T1145" s="1017" t="s">
        <v>1254</v>
      </c>
      <c r="U1145" s="1011"/>
      <c r="V1145" s="1012">
        <v>0</v>
      </c>
      <c r="W1145" s="1013">
        <v>0</v>
      </c>
      <c r="X1145" s="1014">
        <v>0</v>
      </c>
      <c r="Y1145" s="1012"/>
      <c r="Z1145" s="1013"/>
      <c r="AA1145" s="1014"/>
      <c r="AB1145" s="1012"/>
      <c r="AC1145" s="1013"/>
      <c r="AD1145" s="1014">
        <f t="shared" ref="AD1145" si="275">SUM(AB1145:AC1145)</f>
        <v>0</v>
      </c>
      <c r="AE1145" s="1012">
        <f t="shared" ref="AE1145:AG1147" si="276">$Q1145</f>
        <v>513468.18708333321</v>
      </c>
      <c r="AF1145" s="1013">
        <f t="shared" si="276"/>
        <v>513468.18708333321</v>
      </c>
      <c r="AG1145" s="1014">
        <f t="shared" si="276"/>
        <v>513468.18708333321</v>
      </c>
      <c r="AH1145" s="1018"/>
      <c r="AI1145" s="1016"/>
      <c r="AJ1145" s="1012">
        <f t="shared" si="255"/>
        <v>0</v>
      </c>
    </row>
    <row r="1146" spans="1:36" s="532" customFormat="1" ht="11.25" customHeight="1">
      <c r="A1146" s="537">
        <v>18608011</v>
      </c>
      <c r="B1146" s="1005"/>
      <c r="C1146" s="1060" t="s">
        <v>731</v>
      </c>
      <c r="D1146" s="1007">
        <v>340622.45</v>
      </c>
      <c r="E1146" s="1007">
        <v>340622.45</v>
      </c>
      <c r="F1146" s="1007">
        <v>340622.45</v>
      </c>
      <c r="G1146" s="1007">
        <v>350000</v>
      </c>
      <c r="H1146" s="1007">
        <v>350000</v>
      </c>
      <c r="I1146" s="1007">
        <v>350000</v>
      </c>
      <c r="J1146" s="1008">
        <v>347291</v>
      </c>
      <c r="K1146" s="1008">
        <v>347291</v>
      </c>
      <c r="L1146" s="1009">
        <v>347291</v>
      </c>
      <c r="M1146" s="1009">
        <v>341105.8</v>
      </c>
      <c r="N1146" s="1009">
        <v>341105.8</v>
      </c>
      <c r="O1146" s="1009">
        <v>341105.8</v>
      </c>
      <c r="P1146" s="1009">
        <v>325453.49</v>
      </c>
      <c r="Q1146" s="1009">
        <f t="shared" si="274"/>
        <v>344122.77249999996</v>
      </c>
      <c r="R1146" s="1010"/>
      <c r="S1146" s="1017"/>
      <c r="T1146" s="1017" t="s">
        <v>1254</v>
      </c>
      <c r="U1146" s="1011"/>
      <c r="V1146" s="1012">
        <v>0</v>
      </c>
      <c r="W1146" s="1013">
        <v>0</v>
      </c>
      <c r="X1146" s="1014">
        <v>0</v>
      </c>
      <c r="Y1146" s="1012"/>
      <c r="Z1146" s="1013"/>
      <c r="AA1146" s="1014"/>
      <c r="AB1146" s="1012"/>
      <c r="AC1146" s="1013"/>
      <c r="AD1146" s="1014">
        <f t="shared" si="273"/>
        <v>0</v>
      </c>
      <c r="AE1146" s="1012">
        <f t="shared" si="276"/>
        <v>344122.77249999996</v>
      </c>
      <c r="AF1146" s="1013">
        <f t="shared" si="276"/>
        <v>344122.77249999996</v>
      </c>
      <c r="AG1146" s="1014">
        <f t="shared" si="276"/>
        <v>344122.77249999996</v>
      </c>
      <c r="AH1146" s="1018"/>
      <c r="AI1146" s="1016"/>
      <c r="AJ1146" s="1012">
        <f t="shared" si="255"/>
        <v>0</v>
      </c>
    </row>
    <row r="1147" spans="1:36" s="532" customFormat="1" ht="11.25" customHeight="1">
      <c r="A1147" s="537">
        <v>18608012</v>
      </c>
      <c r="B1147" s="1005"/>
      <c r="C1147" s="1060" t="s">
        <v>3097</v>
      </c>
      <c r="D1147" s="1007">
        <v>212895.87</v>
      </c>
      <c r="E1147" s="1007">
        <v>212895.87</v>
      </c>
      <c r="F1147" s="1007">
        <v>212895.87</v>
      </c>
      <c r="G1147" s="1007">
        <v>100000</v>
      </c>
      <c r="H1147" s="1007">
        <v>100000</v>
      </c>
      <c r="I1147" s="1007">
        <v>100000</v>
      </c>
      <c r="J1147" s="1008">
        <v>88616.68</v>
      </c>
      <c r="K1147" s="1008">
        <v>88616.68</v>
      </c>
      <c r="L1147" s="1009">
        <v>88616.68</v>
      </c>
      <c r="M1147" s="1009">
        <v>87501.68</v>
      </c>
      <c r="N1147" s="1009">
        <v>87501.68</v>
      </c>
      <c r="O1147" s="1009">
        <v>87501.68</v>
      </c>
      <c r="P1147" s="1009">
        <v>87093.43</v>
      </c>
      <c r="Q1147" s="1009">
        <f t="shared" si="274"/>
        <v>117011.78916666663</v>
      </c>
      <c r="R1147" s="1010"/>
      <c r="S1147" s="1017"/>
      <c r="T1147" s="1017" t="s">
        <v>1254</v>
      </c>
      <c r="U1147" s="1011"/>
      <c r="V1147" s="1012">
        <v>0</v>
      </c>
      <c r="W1147" s="1013">
        <v>0</v>
      </c>
      <c r="X1147" s="1014">
        <v>0</v>
      </c>
      <c r="Y1147" s="1012"/>
      <c r="Z1147" s="1013"/>
      <c r="AA1147" s="1014"/>
      <c r="AB1147" s="1012"/>
      <c r="AC1147" s="1013"/>
      <c r="AD1147" s="1014">
        <f t="shared" ref="AD1147" si="277">SUM(AB1147:AC1147)</f>
        <v>0</v>
      </c>
      <c r="AE1147" s="1012">
        <f t="shared" si="276"/>
        <v>117011.78916666663</v>
      </c>
      <c r="AF1147" s="1013">
        <f t="shared" si="276"/>
        <v>117011.78916666663</v>
      </c>
      <c r="AG1147" s="1014">
        <f t="shared" si="276"/>
        <v>117011.78916666663</v>
      </c>
      <c r="AH1147" s="1018"/>
      <c r="AI1147" s="1016"/>
      <c r="AJ1147" s="1012">
        <f t="shared" si="255"/>
        <v>0</v>
      </c>
    </row>
    <row r="1148" spans="1:36" s="532" customFormat="1" ht="11.25" customHeight="1">
      <c r="A1148" s="537">
        <v>18608021</v>
      </c>
      <c r="B1148" s="1005"/>
      <c r="C1148" s="1060" t="s">
        <v>727</v>
      </c>
      <c r="D1148" s="1007">
        <v>2254508.17</v>
      </c>
      <c r="E1148" s="1007">
        <v>2254508.17</v>
      </c>
      <c r="F1148" s="1007">
        <v>2254508.17</v>
      </c>
      <c r="G1148" s="1007">
        <v>2254508.17</v>
      </c>
      <c r="H1148" s="1007">
        <v>2254508.17</v>
      </c>
      <c r="I1148" s="1007">
        <v>2254508.17</v>
      </c>
      <c r="J1148" s="1008">
        <v>2254508.17</v>
      </c>
      <c r="K1148" s="1008">
        <v>2254508.17</v>
      </c>
      <c r="L1148" s="1009">
        <v>2254508.17</v>
      </c>
      <c r="M1148" s="1009">
        <v>2254508.17</v>
      </c>
      <c r="N1148" s="1009">
        <v>2254508.17</v>
      </c>
      <c r="O1148" s="1009">
        <v>2254508.17</v>
      </c>
      <c r="P1148" s="1009">
        <v>2254508.17</v>
      </c>
      <c r="Q1148" s="1009">
        <f t="shared" si="274"/>
        <v>2254508.1700000004</v>
      </c>
      <c r="R1148" s="1010"/>
      <c r="S1148" s="1017"/>
      <c r="T1148" s="1017"/>
      <c r="U1148" s="1011"/>
      <c r="V1148" s="1012">
        <v>0</v>
      </c>
      <c r="W1148" s="1013">
        <v>0</v>
      </c>
      <c r="X1148" s="1014">
        <v>0</v>
      </c>
      <c r="Y1148" s="1012"/>
      <c r="Z1148" s="1013"/>
      <c r="AA1148" s="1014"/>
      <c r="AB1148" s="1012"/>
      <c r="AC1148" s="1013"/>
      <c r="AD1148" s="1014">
        <f t="shared" si="273"/>
        <v>0</v>
      </c>
      <c r="AE1148" s="1012"/>
      <c r="AF1148" s="1013"/>
      <c r="AG1148" s="1014"/>
      <c r="AH1148" s="1015">
        <f>Q1148</f>
        <v>2254508.1700000004</v>
      </c>
      <c r="AI1148" s="1016"/>
      <c r="AJ1148" s="1012">
        <f t="shared" si="255"/>
        <v>0</v>
      </c>
    </row>
    <row r="1149" spans="1:36" s="532" customFormat="1" ht="11.25" customHeight="1">
      <c r="A1149" s="537">
        <v>18608022</v>
      </c>
      <c r="B1149" s="1005"/>
      <c r="C1149" s="1006" t="s">
        <v>556</v>
      </c>
      <c r="D1149" s="1007">
        <v>0</v>
      </c>
      <c r="E1149" s="1007">
        <v>0</v>
      </c>
      <c r="F1149" s="1007">
        <v>0</v>
      </c>
      <c r="G1149" s="1007">
        <v>0</v>
      </c>
      <c r="H1149" s="1007">
        <v>0</v>
      </c>
      <c r="I1149" s="1007">
        <v>0</v>
      </c>
      <c r="J1149" s="1008">
        <v>0</v>
      </c>
      <c r="K1149" s="1008">
        <v>0</v>
      </c>
      <c r="L1149" s="1009">
        <v>0</v>
      </c>
      <c r="M1149" s="1009">
        <v>0</v>
      </c>
      <c r="N1149" s="1009">
        <v>0</v>
      </c>
      <c r="O1149" s="1009">
        <v>0</v>
      </c>
      <c r="P1149" s="1009">
        <v>0</v>
      </c>
      <c r="Q1149" s="1009">
        <f t="shared" si="274"/>
        <v>0</v>
      </c>
      <c r="R1149" s="1010"/>
      <c r="S1149" s="1017"/>
      <c r="T1149" s="1017" t="s">
        <v>1254</v>
      </c>
      <c r="U1149" s="1011"/>
      <c r="V1149" s="1012">
        <v>0</v>
      </c>
      <c r="W1149" s="1013">
        <v>0</v>
      </c>
      <c r="X1149" s="1014">
        <v>0</v>
      </c>
      <c r="Y1149" s="1012"/>
      <c r="Z1149" s="1013"/>
      <c r="AA1149" s="1014"/>
      <c r="AB1149" s="1012"/>
      <c r="AC1149" s="1013"/>
      <c r="AD1149" s="1014">
        <f t="shared" si="273"/>
        <v>0</v>
      </c>
      <c r="AE1149" s="1012">
        <f>$Q1149</f>
        <v>0</v>
      </c>
      <c r="AF1149" s="1013">
        <f>$Q1149</f>
        <v>0</v>
      </c>
      <c r="AG1149" s="1014">
        <f>$Q1149</f>
        <v>0</v>
      </c>
      <c r="AH1149" s="1018"/>
      <c r="AI1149" s="1016"/>
      <c r="AJ1149" s="1012">
        <f t="shared" si="255"/>
        <v>0</v>
      </c>
    </row>
    <row r="1150" spans="1:36" s="532" customFormat="1" ht="11.25" customHeight="1">
      <c r="A1150" s="537">
        <v>18608031</v>
      </c>
      <c r="B1150" s="1005"/>
      <c r="C1150" s="1060" t="s">
        <v>727</v>
      </c>
      <c r="D1150" s="1007">
        <v>50000</v>
      </c>
      <c r="E1150" s="1007">
        <v>50000</v>
      </c>
      <c r="F1150" s="1007">
        <v>50000</v>
      </c>
      <c r="G1150" s="1007">
        <v>50000</v>
      </c>
      <c r="H1150" s="1007">
        <v>50000</v>
      </c>
      <c r="I1150" s="1007">
        <v>50000</v>
      </c>
      <c r="J1150" s="1008">
        <v>50000</v>
      </c>
      <c r="K1150" s="1008">
        <v>50000</v>
      </c>
      <c r="L1150" s="1009">
        <v>50000</v>
      </c>
      <c r="M1150" s="1009">
        <v>50000</v>
      </c>
      <c r="N1150" s="1009">
        <v>50000</v>
      </c>
      <c r="O1150" s="1009">
        <v>50000</v>
      </c>
      <c r="P1150" s="1009">
        <v>50000</v>
      </c>
      <c r="Q1150" s="1009">
        <f t="shared" si="274"/>
        <v>50000</v>
      </c>
      <c r="R1150" s="1010"/>
      <c r="S1150" s="1017"/>
      <c r="T1150" s="1017"/>
      <c r="U1150" s="1011"/>
      <c r="V1150" s="1012">
        <v>0</v>
      </c>
      <c r="W1150" s="1013">
        <v>0</v>
      </c>
      <c r="X1150" s="1014">
        <v>0</v>
      </c>
      <c r="Y1150" s="1012"/>
      <c r="Z1150" s="1013"/>
      <c r="AA1150" s="1014"/>
      <c r="AB1150" s="1012"/>
      <c r="AC1150" s="1013"/>
      <c r="AD1150" s="1014">
        <f t="shared" si="273"/>
        <v>0</v>
      </c>
      <c r="AE1150" s="1012"/>
      <c r="AF1150" s="1013"/>
      <c r="AG1150" s="1014"/>
      <c r="AH1150" s="1015">
        <f>Q1150</f>
        <v>50000</v>
      </c>
      <c r="AI1150" s="1016"/>
      <c r="AJ1150" s="1012">
        <f t="shared" si="255"/>
        <v>0</v>
      </c>
    </row>
    <row r="1151" spans="1:36" s="532" customFormat="1" ht="11.25" customHeight="1">
      <c r="A1151" s="537">
        <v>18608041</v>
      </c>
      <c r="B1151" s="1005"/>
      <c r="C1151" s="1060" t="s">
        <v>1379</v>
      </c>
      <c r="D1151" s="1007">
        <v>2037340.84</v>
      </c>
      <c r="E1151" s="1007">
        <v>2095187.76</v>
      </c>
      <c r="F1151" s="1007">
        <v>2118499.5499999998</v>
      </c>
      <c r="G1151" s="1007">
        <v>1913839.28</v>
      </c>
      <c r="H1151" s="1007">
        <v>1945919.46</v>
      </c>
      <c r="I1151" s="1007">
        <v>1955064.71</v>
      </c>
      <c r="J1151" s="1008">
        <v>1970847.02</v>
      </c>
      <c r="K1151" s="1008">
        <v>2001341.03</v>
      </c>
      <c r="L1151" s="1009">
        <v>1542311.38</v>
      </c>
      <c r="M1151" s="1009">
        <v>1556298.08</v>
      </c>
      <c r="N1151" s="1009">
        <v>1561021.55</v>
      </c>
      <c r="O1151" s="1009">
        <v>1561021.55</v>
      </c>
      <c r="P1151" s="1009">
        <v>1579857.19</v>
      </c>
      <c r="Q1151" s="1009">
        <f t="shared" si="274"/>
        <v>1835829.1987499997</v>
      </c>
      <c r="R1151" s="1010"/>
      <c r="S1151" s="1017"/>
      <c r="T1151" s="1017"/>
      <c r="U1151" s="1011"/>
      <c r="V1151" s="1012">
        <v>0</v>
      </c>
      <c r="W1151" s="1013">
        <v>0</v>
      </c>
      <c r="X1151" s="1014">
        <v>0</v>
      </c>
      <c r="Y1151" s="1012"/>
      <c r="Z1151" s="1013"/>
      <c r="AA1151" s="1014"/>
      <c r="AB1151" s="1012"/>
      <c r="AC1151" s="1013"/>
      <c r="AD1151" s="1014">
        <f t="shared" si="273"/>
        <v>0</v>
      </c>
      <c r="AE1151" s="1012"/>
      <c r="AF1151" s="1013"/>
      <c r="AG1151" s="1014"/>
      <c r="AH1151" s="1015">
        <f>Q1151</f>
        <v>1835829.1987499997</v>
      </c>
      <c r="AI1151" s="1016"/>
      <c r="AJ1151" s="1012">
        <f t="shared" si="255"/>
        <v>0</v>
      </c>
    </row>
    <row r="1152" spans="1:36" s="532" customFormat="1" ht="11.25" customHeight="1">
      <c r="A1152" s="537">
        <v>18608051</v>
      </c>
      <c r="B1152" s="1005"/>
      <c r="C1152" s="1060" t="s">
        <v>1380</v>
      </c>
      <c r="D1152" s="1007">
        <v>2992681.55</v>
      </c>
      <c r="E1152" s="1007">
        <v>2992681.55</v>
      </c>
      <c r="F1152" s="1007">
        <v>2992681.55</v>
      </c>
      <c r="G1152" s="1007">
        <v>2925000</v>
      </c>
      <c r="H1152" s="1007">
        <v>2925000</v>
      </c>
      <c r="I1152" s="1007">
        <v>2925000</v>
      </c>
      <c r="J1152" s="1008">
        <v>2867992.26</v>
      </c>
      <c r="K1152" s="1008">
        <v>2867992.26</v>
      </c>
      <c r="L1152" s="1009">
        <v>2867992.26</v>
      </c>
      <c r="M1152" s="1009">
        <v>2804475.3</v>
      </c>
      <c r="N1152" s="1009">
        <v>2804475.3</v>
      </c>
      <c r="O1152" s="1009">
        <v>2804475.3</v>
      </c>
      <c r="P1152" s="1009">
        <v>2780916.19</v>
      </c>
      <c r="Q1152" s="1009">
        <f t="shared" si="274"/>
        <v>2888713.7208333332</v>
      </c>
      <c r="R1152" s="1010"/>
      <c r="S1152" s="1017"/>
      <c r="T1152" s="1017" t="s">
        <v>1254</v>
      </c>
      <c r="U1152" s="1011"/>
      <c r="V1152" s="1012">
        <v>0</v>
      </c>
      <c r="W1152" s="1013">
        <v>0</v>
      </c>
      <c r="X1152" s="1014">
        <v>0</v>
      </c>
      <c r="Y1152" s="1012"/>
      <c r="Z1152" s="1013"/>
      <c r="AA1152" s="1014"/>
      <c r="AB1152" s="1012"/>
      <c r="AC1152" s="1013"/>
      <c r="AD1152" s="1014">
        <f t="shared" si="273"/>
        <v>0</v>
      </c>
      <c r="AE1152" s="1012">
        <f>$Q1152</f>
        <v>2888713.7208333332</v>
      </c>
      <c r="AF1152" s="1013">
        <f>$Q1152</f>
        <v>2888713.7208333332</v>
      </c>
      <c r="AG1152" s="1014">
        <f>$Q1152</f>
        <v>2888713.7208333332</v>
      </c>
      <c r="AH1152" s="1018"/>
      <c r="AI1152" s="1016"/>
      <c r="AJ1152" s="1012">
        <f t="shared" si="255"/>
        <v>0</v>
      </c>
    </row>
    <row r="1153" spans="1:36" s="532" customFormat="1" ht="11.25" customHeight="1">
      <c r="A1153" s="537">
        <v>18608061</v>
      </c>
      <c r="B1153" s="1005"/>
      <c r="C1153" s="1060" t="s">
        <v>1813</v>
      </c>
      <c r="D1153" s="1007">
        <v>0</v>
      </c>
      <c r="E1153" s="1007">
        <v>0</v>
      </c>
      <c r="F1153" s="1007">
        <v>0</v>
      </c>
      <c r="G1153" s="1007">
        <v>0</v>
      </c>
      <c r="H1153" s="1007">
        <v>0</v>
      </c>
      <c r="I1153" s="1007">
        <v>0</v>
      </c>
      <c r="J1153" s="1008">
        <v>0</v>
      </c>
      <c r="K1153" s="1008">
        <v>0</v>
      </c>
      <c r="L1153" s="1009">
        <v>0</v>
      </c>
      <c r="M1153" s="1009">
        <v>0</v>
      </c>
      <c r="N1153" s="1009">
        <v>0</v>
      </c>
      <c r="O1153" s="1009">
        <v>0</v>
      </c>
      <c r="P1153" s="1009">
        <v>0</v>
      </c>
      <c r="Q1153" s="1009">
        <f t="shared" si="274"/>
        <v>0</v>
      </c>
      <c r="R1153" s="1010"/>
      <c r="S1153" s="1017"/>
      <c r="T1153" s="1017"/>
      <c r="U1153" s="1011"/>
      <c r="V1153" s="1012">
        <v>0</v>
      </c>
      <c r="W1153" s="1013">
        <v>0</v>
      </c>
      <c r="X1153" s="1014">
        <v>0</v>
      </c>
      <c r="Y1153" s="1012"/>
      <c r="Z1153" s="1013"/>
      <c r="AA1153" s="1014"/>
      <c r="AB1153" s="1012"/>
      <c r="AC1153" s="1013"/>
      <c r="AD1153" s="1014">
        <f t="shared" si="273"/>
        <v>0</v>
      </c>
      <c r="AE1153" s="1012"/>
      <c r="AF1153" s="1013"/>
      <c r="AG1153" s="1014"/>
      <c r="AH1153" s="1015">
        <f>Q1153</f>
        <v>0</v>
      </c>
      <c r="AI1153" s="1016"/>
      <c r="AJ1153" s="1012">
        <f t="shared" si="255"/>
        <v>0</v>
      </c>
    </row>
    <row r="1154" spans="1:36" s="532" customFormat="1" ht="11.25" customHeight="1">
      <c r="A1154" s="537">
        <v>18608062</v>
      </c>
      <c r="B1154" s="1005"/>
      <c r="C1154" s="1006" t="s">
        <v>947</v>
      </c>
      <c r="D1154" s="1007">
        <v>-50267724.640000001</v>
      </c>
      <c r="E1154" s="1007">
        <v>-50267724.640000001</v>
      </c>
      <c r="F1154" s="1007">
        <v>-50267724.640000001</v>
      </c>
      <c r="G1154" s="1007">
        <v>-50267724.640000001</v>
      </c>
      <c r="H1154" s="1007">
        <v>-50267724.640000001</v>
      </c>
      <c r="I1154" s="1007">
        <v>-50267724.640000001</v>
      </c>
      <c r="J1154" s="1008">
        <v>-50267724.640000001</v>
      </c>
      <c r="K1154" s="1008">
        <v>-50267724.640000001</v>
      </c>
      <c r="L1154" s="1009">
        <v>-50267724.640000001</v>
      </c>
      <c r="M1154" s="1009">
        <v>-50267724.640000001</v>
      </c>
      <c r="N1154" s="1009">
        <v>-50267724.640000001</v>
      </c>
      <c r="O1154" s="1009">
        <v>-50267724.640000001</v>
      </c>
      <c r="P1154" s="1009">
        <v>-50267724.640000001</v>
      </c>
      <c r="Q1154" s="1009">
        <f t="shared" si="274"/>
        <v>-50267724.639999993</v>
      </c>
      <c r="R1154" s="1010"/>
      <c r="S1154" s="1017"/>
      <c r="T1154" s="1017" t="s">
        <v>1254</v>
      </c>
      <c r="U1154" s="1011"/>
      <c r="V1154" s="1012">
        <v>0</v>
      </c>
      <c r="W1154" s="1013">
        <v>0</v>
      </c>
      <c r="X1154" s="1014">
        <v>0</v>
      </c>
      <c r="Y1154" s="1012"/>
      <c r="Z1154" s="1013"/>
      <c r="AA1154" s="1014"/>
      <c r="AB1154" s="1012"/>
      <c r="AC1154" s="1013"/>
      <c r="AD1154" s="1014">
        <f t="shared" si="273"/>
        <v>0</v>
      </c>
      <c r="AE1154" s="1012">
        <f>$Q1154</f>
        <v>-50267724.639999993</v>
      </c>
      <c r="AF1154" s="1013">
        <f>$Q1154</f>
        <v>-50267724.639999993</v>
      </c>
      <c r="AG1154" s="1014">
        <f>$Q1154</f>
        <v>-50267724.639999993</v>
      </c>
      <c r="AH1154" s="1018"/>
      <c r="AI1154" s="1016"/>
      <c r="AJ1154" s="1012">
        <f t="shared" si="255"/>
        <v>0</v>
      </c>
    </row>
    <row r="1155" spans="1:36" s="532" customFormat="1" ht="11.25" customHeight="1">
      <c r="A1155" s="537">
        <v>18608071</v>
      </c>
      <c r="B1155" s="1005"/>
      <c r="C1155" s="1060" t="s">
        <v>1377</v>
      </c>
      <c r="D1155" s="1007">
        <v>0</v>
      </c>
      <c r="E1155" s="1007">
        <v>0</v>
      </c>
      <c r="F1155" s="1007">
        <v>0</v>
      </c>
      <c r="G1155" s="1007">
        <v>0</v>
      </c>
      <c r="H1155" s="1007">
        <v>0</v>
      </c>
      <c r="I1155" s="1007">
        <v>0</v>
      </c>
      <c r="J1155" s="1008">
        <v>0</v>
      </c>
      <c r="K1155" s="1008">
        <v>0</v>
      </c>
      <c r="L1155" s="1009">
        <v>0</v>
      </c>
      <c r="M1155" s="1009">
        <v>0</v>
      </c>
      <c r="N1155" s="1009">
        <v>0</v>
      </c>
      <c r="O1155" s="1009">
        <v>0</v>
      </c>
      <c r="P1155" s="1009">
        <v>0</v>
      </c>
      <c r="Q1155" s="1009">
        <f t="shared" si="274"/>
        <v>0</v>
      </c>
      <c r="R1155" s="1010"/>
      <c r="S1155" s="1017"/>
      <c r="T1155" s="1017"/>
      <c r="U1155" s="1011"/>
      <c r="V1155" s="1012">
        <v>0</v>
      </c>
      <c r="W1155" s="1013">
        <v>0</v>
      </c>
      <c r="X1155" s="1014">
        <v>0</v>
      </c>
      <c r="Y1155" s="1012"/>
      <c r="Z1155" s="1013"/>
      <c r="AA1155" s="1014"/>
      <c r="AB1155" s="1012"/>
      <c r="AC1155" s="1013"/>
      <c r="AD1155" s="1014">
        <f t="shared" si="273"/>
        <v>0</v>
      </c>
      <c r="AE1155" s="1012"/>
      <c r="AF1155" s="1013"/>
      <c r="AG1155" s="1014"/>
      <c r="AH1155" s="1015">
        <f>Q1155</f>
        <v>0</v>
      </c>
      <c r="AI1155" s="1016"/>
      <c r="AJ1155" s="1012">
        <f t="shared" si="255"/>
        <v>0</v>
      </c>
    </row>
    <row r="1156" spans="1:36" s="532" customFormat="1" ht="11.25" customHeight="1">
      <c r="A1156" s="537">
        <v>18608081</v>
      </c>
      <c r="B1156" s="1005"/>
      <c r="C1156" s="1060" t="s">
        <v>1795</v>
      </c>
      <c r="D1156" s="1007">
        <v>659654.59</v>
      </c>
      <c r="E1156" s="1007">
        <v>659654.59</v>
      </c>
      <c r="F1156" s="1007">
        <v>659654.59</v>
      </c>
      <c r="G1156" s="1007">
        <v>659654.59</v>
      </c>
      <c r="H1156" s="1007">
        <v>659654.59</v>
      </c>
      <c r="I1156" s="1007">
        <v>659654.59</v>
      </c>
      <c r="J1156" s="1008">
        <v>659654.59</v>
      </c>
      <c r="K1156" s="1008">
        <v>659654.59</v>
      </c>
      <c r="L1156" s="1009">
        <v>659654.59</v>
      </c>
      <c r="M1156" s="1009">
        <v>659654.59</v>
      </c>
      <c r="N1156" s="1009">
        <v>659654.59</v>
      </c>
      <c r="O1156" s="1009">
        <v>659654.59</v>
      </c>
      <c r="P1156" s="1009">
        <v>659654.59</v>
      </c>
      <c r="Q1156" s="1009">
        <f t="shared" si="274"/>
        <v>659654.59</v>
      </c>
      <c r="R1156" s="1010"/>
      <c r="S1156" s="1017"/>
      <c r="T1156" s="1017"/>
      <c r="U1156" s="1011"/>
      <c r="V1156" s="1012">
        <v>0</v>
      </c>
      <c r="W1156" s="1013">
        <v>0</v>
      </c>
      <c r="X1156" s="1014">
        <v>0</v>
      </c>
      <c r="Y1156" s="1012"/>
      <c r="Z1156" s="1013"/>
      <c r="AA1156" s="1014"/>
      <c r="AB1156" s="1012"/>
      <c r="AC1156" s="1013"/>
      <c r="AD1156" s="1014">
        <f t="shared" si="273"/>
        <v>0</v>
      </c>
      <c r="AE1156" s="1012"/>
      <c r="AF1156" s="1013"/>
      <c r="AG1156" s="1014"/>
      <c r="AH1156" s="1015">
        <f>Q1156</f>
        <v>659654.59</v>
      </c>
      <c r="AI1156" s="1016"/>
      <c r="AJ1156" s="1012">
        <f t="shared" si="255"/>
        <v>0</v>
      </c>
    </row>
    <row r="1157" spans="1:36" s="532" customFormat="1" ht="11.25" customHeight="1">
      <c r="A1157" s="537">
        <v>18608091</v>
      </c>
      <c r="B1157" s="1005"/>
      <c r="C1157" s="1060" t="s">
        <v>1378</v>
      </c>
      <c r="D1157" s="1007">
        <v>0</v>
      </c>
      <c r="E1157" s="1007">
        <v>0</v>
      </c>
      <c r="F1157" s="1007">
        <v>0</v>
      </c>
      <c r="G1157" s="1007">
        <v>0</v>
      </c>
      <c r="H1157" s="1007">
        <v>0</v>
      </c>
      <c r="I1157" s="1007">
        <v>0</v>
      </c>
      <c r="J1157" s="1008">
        <v>0</v>
      </c>
      <c r="K1157" s="1008">
        <v>0</v>
      </c>
      <c r="L1157" s="1009">
        <v>0</v>
      </c>
      <c r="M1157" s="1009">
        <v>0</v>
      </c>
      <c r="N1157" s="1009">
        <v>0</v>
      </c>
      <c r="O1157" s="1009">
        <v>0</v>
      </c>
      <c r="P1157" s="1009">
        <v>0</v>
      </c>
      <c r="Q1157" s="1009">
        <f t="shared" si="274"/>
        <v>0</v>
      </c>
      <c r="R1157" s="1010"/>
      <c r="S1157" s="1017"/>
      <c r="T1157" s="1017"/>
      <c r="U1157" s="1011"/>
      <c r="V1157" s="1012">
        <v>0</v>
      </c>
      <c r="W1157" s="1013">
        <v>0</v>
      </c>
      <c r="X1157" s="1014">
        <v>0</v>
      </c>
      <c r="Y1157" s="1012"/>
      <c r="Z1157" s="1013"/>
      <c r="AA1157" s="1014"/>
      <c r="AB1157" s="1012"/>
      <c r="AC1157" s="1013"/>
      <c r="AD1157" s="1014">
        <f t="shared" si="273"/>
        <v>0</v>
      </c>
      <c r="AE1157" s="1012"/>
      <c r="AF1157" s="1013"/>
      <c r="AG1157" s="1014"/>
      <c r="AH1157" s="1015">
        <f>Q1157</f>
        <v>0</v>
      </c>
      <c r="AI1157" s="1016"/>
      <c r="AJ1157" s="1012">
        <f t="shared" si="255"/>
        <v>0</v>
      </c>
    </row>
    <row r="1158" spans="1:36" s="532" customFormat="1" ht="11.25" customHeight="1">
      <c r="A1158" s="537">
        <v>18608101</v>
      </c>
      <c r="B1158" s="1005"/>
      <c r="C1158" s="1060" t="s">
        <v>1381</v>
      </c>
      <c r="D1158" s="1007">
        <v>0</v>
      </c>
      <c r="E1158" s="1007">
        <v>0</v>
      </c>
      <c r="F1158" s="1007">
        <v>0</v>
      </c>
      <c r="G1158" s="1007">
        <v>0</v>
      </c>
      <c r="H1158" s="1007">
        <v>0</v>
      </c>
      <c r="I1158" s="1007">
        <v>0</v>
      </c>
      <c r="J1158" s="1008">
        <v>0</v>
      </c>
      <c r="K1158" s="1008">
        <v>0</v>
      </c>
      <c r="L1158" s="1009">
        <v>0</v>
      </c>
      <c r="M1158" s="1009">
        <v>0</v>
      </c>
      <c r="N1158" s="1009">
        <v>0</v>
      </c>
      <c r="O1158" s="1009">
        <v>0</v>
      </c>
      <c r="P1158" s="1009">
        <v>0</v>
      </c>
      <c r="Q1158" s="1009">
        <f t="shared" si="274"/>
        <v>0</v>
      </c>
      <c r="R1158" s="1010"/>
      <c r="S1158" s="1017"/>
      <c r="T1158" s="1017"/>
      <c r="U1158" s="1011"/>
      <c r="V1158" s="1012">
        <v>0</v>
      </c>
      <c r="W1158" s="1013">
        <v>0</v>
      </c>
      <c r="X1158" s="1014">
        <v>0</v>
      </c>
      <c r="Y1158" s="1012"/>
      <c r="Z1158" s="1013"/>
      <c r="AA1158" s="1014"/>
      <c r="AB1158" s="1012"/>
      <c r="AC1158" s="1013"/>
      <c r="AD1158" s="1014">
        <f t="shared" si="273"/>
        <v>0</v>
      </c>
      <c r="AE1158" s="1012"/>
      <c r="AF1158" s="1013"/>
      <c r="AG1158" s="1014"/>
      <c r="AH1158" s="1015">
        <f>Q1158</f>
        <v>0</v>
      </c>
      <c r="AI1158" s="1016"/>
      <c r="AJ1158" s="1012">
        <f t="shared" si="255"/>
        <v>0</v>
      </c>
    </row>
    <row r="1159" spans="1:36" s="532" customFormat="1" ht="11.25" customHeight="1">
      <c r="A1159" s="537">
        <v>18608112</v>
      </c>
      <c r="B1159" s="1005"/>
      <c r="C1159" s="1006" t="s">
        <v>47</v>
      </c>
      <c r="D1159" s="1007">
        <v>38864324.350000001</v>
      </c>
      <c r="E1159" s="1007">
        <v>38883359.140000001</v>
      </c>
      <c r="F1159" s="1007">
        <v>38903734</v>
      </c>
      <c r="G1159" s="1007">
        <v>38921021.770000003</v>
      </c>
      <c r="H1159" s="1007">
        <v>38924792.020000003</v>
      </c>
      <c r="I1159" s="1007">
        <v>38935265.43</v>
      </c>
      <c r="J1159" s="1008">
        <v>38947027.159999996</v>
      </c>
      <c r="K1159" s="1008">
        <v>38968968.009999998</v>
      </c>
      <c r="L1159" s="1009">
        <v>38981906.920000002</v>
      </c>
      <c r="M1159" s="1009">
        <v>38996906.280000001</v>
      </c>
      <c r="N1159" s="1009">
        <v>39013153.460000001</v>
      </c>
      <c r="O1159" s="1009">
        <v>39021973.25</v>
      </c>
      <c r="P1159" s="1009">
        <v>39029531.229999997</v>
      </c>
      <c r="Q1159" s="1009">
        <f t="shared" si="274"/>
        <v>38953752.935833335</v>
      </c>
      <c r="R1159" s="1010"/>
      <c r="S1159" s="1017"/>
      <c r="T1159" s="1017" t="s">
        <v>1254</v>
      </c>
      <c r="U1159" s="1011"/>
      <c r="V1159" s="1012">
        <v>0</v>
      </c>
      <c r="W1159" s="1013">
        <v>0</v>
      </c>
      <c r="X1159" s="1014">
        <v>0</v>
      </c>
      <c r="Y1159" s="1012"/>
      <c r="Z1159" s="1013"/>
      <c r="AA1159" s="1014"/>
      <c r="AB1159" s="1012"/>
      <c r="AC1159" s="1013"/>
      <c r="AD1159" s="1014">
        <f t="shared" ref="AD1159:AD1211" si="278">SUM(AB1159:AC1159)</f>
        <v>0</v>
      </c>
      <c r="AE1159" s="1012">
        <f t="shared" ref="AE1159:AG1160" si="279">$Q1159</f>
        <v>38953752.935833335</v>
      </c>
      <c r="AF1159" s="1013">
        <f t="shared" si="279"/>
        <v>38953752.935833335</v>
      </c>
      <c r="AG1159" s="1014">
        <f t="shared" si="279"/>
        <v>38953752.935833335</v>
      </c>
      <c r="AH1159" s="1018"/>
      <c r="AI1159" s="1016"/>
      <c r="AJ1159" s="1012">
        <f t="shared" si="255"/>
        <v>0</v>
      </c>
    </row>
    <row r="1160" spans="1:36" s="532" customFormat="1" ht="11.25" customHeight="1">
      <c r="A1160" s="537">
        <v>18608111</v>
      </c>
      <c r="B1160" s="1005"/>
      <c r="C1160" s="1060" t="s">
        <v>3506</v>
      </c>
      <c r="D1160" s="1007">
        <v>250000</v>
      </c>
      <c r="E1160" s="1007">
        <v>250000</v>
      </c>
      <c r="F1160" s="1007">
        <v>250000</v>
      </c>
      <c r="G1160" s="1007">
        <v>250000</v>
      </c>
      <c r="H1160" s="1007">
        <v>250000</v>
      </c>
      <c r="I1160" s="1007">
        <v>250000</v>
      </c>
      <c r="J1160" s="1008">
        <v>250000</v>
      </c>
      <c r="K1160" s="1008">
        <v>250000</v>
      </c>
      <c r="L1160" s="1009">
        <v>250000</v>
      </c>
      <c r="M1160" s="1009">
        <v>250000</v>
      </c>
      <c r="N1160" s="1009">
        <v>250000</v>
      </c>
      <c r="O1160" s="1009">
        <v>250000</v>
      </c>
      <c r="P1160" s="1009">
        <v>250000</v>
      </c>
      <c r="Q1160" s="1009">
        <f t="shared" si="274"/>
        <v>250000</v>
      </c>
      <c r="R1160" s="1010"/>
      <c r="S1160" s="1017"/>
      <c r="T1160" s="1017" t="s">
        <v>1254</v>
      </c>
      <c r="U1160" s="1011"/>
      <c r="V1160" s="1012">
        <v>0</v>
      </c>
      <c r="W1160" s="1013">
        <v>0</v>
      </c>
      <c r="X1160" s="1014">
        <v>0</v>
      </c>
      <c r="Y1160" s="1012"/>
      <c r="Z1160" s="1013"/>
      <c r="AA1160" s="1014"/>
      <c r="AB1160" s="1012"/>
      <c r="AC1160" s="1013"/>
      <c r="AD1160" s="1014">
        <f>SUM(AB1160:AC1160)</f>
        <v>0</v>
      </c>
      <c r="AE1160" s="1012">
        <f t="shared" si="279"/>
        <v>250000</v>
      </c>
      <c r="AF1160" s="1013">
        <f t="shared" si="279"/>
        <v>250000</v>
      </c>
      <c r="AG1160" s="1014">
        <f t="shared" si="279"/>
        <v>250000</v>
      </c>
      <c r="AH1160" s="1018"/>
      <c r="AI1160" s="1016"/>
      <c r="AJ1160" s="1012">
        <f t="shared" si="255"/>
        <v>0</v>
      </c>
    </row>
    <row r="1161" spans="1:36" s="532" customFormat="1" ht="11.25" customHeight="1">
      <c r="A1161" s="537">
        <v>18608121</v>
      </c>
      <c r="B1161" s="1005"/>
      <c r="C1161" s="1060" t="s">
        <v>1796</v>
      </c>
      <c r="D1161" s="1007">
        <v>0</v>
      </c>
      <c r="E1161" s="1007">
        <v>0</v>
      </c>
      <c r="F1161" s="1007">
        <v>0</v>
      </c>
      <c r="G1161" s="1007">
        <v>0</v>
      </c>
      <c r="H1161" s="1007">
        <v>0</v>
      </c>
      <c r="I1161" s="1007">
        <v>0</v>
      </c>
      <c r="J1161" s="1008">
        <v>0</v>
      </c>
      <c r="K1161" s="1008">
        <v>0</v>
      </c>
      <c r="L1161" s="1009">
        <v>0</v>
      </c>
      <c r="M1161" s="1009">
        <v>0</v>
      </c>
      <c r="N1161" s="1009">
        <v>0</v>
      </c>
      <c r="O1161" s="1009">
        <v>0</v>
      </c>
      <c r="P1161" s="1009">
        <v>0</v>
      </c>
      <c r="Q1161" s="1009">
        <f t="shared" si="274"/>
        <v>0</v>
      </c>
      <c r="R1161" s="1010"/>
      <c r="S1161" s="1017"/>
      <c r="T1161" s="1017"/>
      <c r="U1161" s="1011"/>
      <c r="V1161" s="1012">
        <v>0</v>
      </c>
      <c r="W1161" s="1013">
        <v>0</v>
      </c>
      <c r="X1161" s="1014">
        <v>0</v>
      </c>
      <c r="Y1161" s="1012"/>
      <c r="Z1161" s="1013"/>
      <c r="AA1161" s="1014"/>
      <c r="AB1161" s="1012"/>
      <c r="AC1161" s="1013"/>
      <c r="AD1161" s="1014">
        <f t="shared" si="278"/>
        <v>0</v>
      </c>
      <c r="AE1161" s="1012"/>
      <c r="AF1161" s="1013"/>
      <c r="AG1161" s="1014"/>
      <c r="AH1161" s="1015">
        <f>Q1161</f>
        <v>0</v>
      </c>
      <c r="AI1161" s="1016"/>
      <c r="AJ1161" s="1012">
        <f t="shared" si="255"/>
        <v>0</v>
      </c>
    </row>
    <row r="1162" spans="1:36" s="532" customFormat="1" ht="11.25" customHeight="1">
      <c r="A1162" s="537">
        <v>18608131</v>
      </c>
      <c r="B1162" s="1005"/>
      <c r="C1162" s="1060" t="s">
        <v>1578</v>
      </c>
      <c r="D1162" s="1007">
        <v>0</v>
      </c>
      <c r="E1162" s="1007">
        <v>0</v>
      </c>
      <c r="F1162" s="1007">
        <v>0</v>
      </c>
      <c r="G1162" s="1007">
        <v>0</v>
      </c>
      <c r="H1162" s="1007">
        <v>0</v>
      </c>
      <c r="I1162" s="1007">
        <v>0</v>
      </c>
      <c r="J1162" s="1008">
        <v>0</v>
      </c>
      <c r="K1162" s="1008">
        <v>0</v>
      </c>
      <c r="L1162" s="1009">
        <v>0</v>
      </c>
      <c r="M1162" s="1009">
        <v>0</v>
      </c>
      <c r="N1162" s="1009">
        <v>0</v>
      </c>
      <c r="O1162" s="1009">
        <v>0</v>
      </c>
      <c r="P1162" s="1009">
        <v>0</v>
      </c>
      <c r="Q1162" s="1009">
        <f t="shared" si="274"/>
        <v>0</v>
      </c>
      <c r="R1162" s="1010"/>
      <c r="S1162" s="1017"/>
      <c r="T1162" s="1017"/>
      <c r="U1162" s="1011"/>
      <c r="V1162" s="1012">
        <v>0</v>
      </c>
      <c r="W1162" s="1013">
        <v>0</v>
      </c>
      <c r="X1162" s="1014">
        <v>0</v>
      </c>
      <c r="Y1162" s="1012"/>
      <c r="Z1162" s="1013"/>
      <c r="AA1162" s="1014"/>
      <c r="AB1162" s="1012"/>
      <c r="AC1162" s="1013"/>
      <c r="AD1162" s="1014">
        <f t="shared" si="278"/>
        <v>0</v>
      </c>
      <c r="AE1162" s="1012"/>
      <c r="AF1162" s="1013"/>
      <c r="AG1162" s="1014"/>
      <c r="AH1162" s="1015">
        <f>Q1162</f>
        <v>0</v>
      </c>
      <c r="AI1162" s="1016"/>
      <c r="AJ1162" s="1012">
        <f t="shared" si="255"/>
        <v>0</v>
      </c>
    </row>
    <row r="1163" spans="1:36" s="532" customFormat="1" ht="11.25" customHeight="1">
      <c r="A1163" s="537">
        <v>18608141</v>
      </c>
      <c r="B1163" s="1005"/>
      <c r="C1163" s="1060" t="s">
        <v>1585</v>
      </c>
      <c r="D1163" s="1007">
        <v>224879.76</v>
      </c>
      <c r="E1163" s="1007">
        <v>224879.76</v>
      </c>
      <c r="F1163" s="1007">
        <v>224879.76</v>
      </c>
      <c r="G1163" s="1007">
        <v>224879.76</v>
      </c>
      <c r="H1163" s="1007">
        <v>224879.76</v>
      </c>
      <c r="I1163" s="1007">
        <v>224879.76</v>
      </c>
      <c r="J1163" s="1008">
        <v>224879.76</v>
      </c>
      <c r="K1163" s="1008">
        <v>224879.76</v>
      </c>
      <c r="L1163" s="1009">
        <v>224879.76</v>
      </c>
      <c r="M1163" s="1009">
        <v>224879.76</v>
      </c>
      <c r="N1163" s="1009">
        <v>224879.76</v>
      </c>
      <c r="O1163" s="1009">
        <v>224879.76</v>
      </c>
      <c r="P1163" s="1009">
        <v>224879.76</v>
      </c>
      <c r="Q1163" s="1009">
        <f t="shared" si="274"/>
        <v>224879.76</v>
      </c>
      <c r="R1163" s="1010"/>
      <c r="S1163" s="1017"/>
      <c r="T1163" s="1017"/>
      <c r="U1163" s="1011"/>
      <c r="V1163" s="1012">
        <v>0</v>
      </c>
      <c r="W1163" s="1013">
        <v>0</v>
      </c>
      <c r="X1163" s="1014">
        <v>0</v>
      </c>
      <c r="Y1163" s="1012"/>
      <c r="Z1163" s="1013"/>
      <c r="AA1163" s="1014"/>
      <c r="AB1163" s="1012"/>
      <c r="AC1163" s="1013"/>
      <c r="AD1163" s="1014">
        <f>SUM(AB1163:AC1163)</f>
        <v>0</v>
      </c>
      <c r="AE1163" s="1012"/>
      <c r="AF1163" s="1013"/>
      <c r="AG1163" s="1014"/>
      <c r="AH1163" s="1015">
        <f>Q1163</f>
        <v>224879.76</v>
      </c>
      <c r="AI1163" s="1016"/>
      <c r="AJ1163" s="1012">
        <f t="shared" si="255"/>
        <v>0</v>
      </c>
    </row>
    <row r="1164" spans="1:36" s="532" customFormat="1" ht="11.25" customHeight="1">
      <c r="A1164" s="537">
        <v>18608142</v>
      </c>
      <c r="B1164" s="1005"/>
      <c r="C1164" s="1006" t="s">
        <v>826</v>
      </c>
      <c r="D1164" s="1007">
        <v>0</v>
      </c>
      <c r="E1164" s="1007">
        <v>0</v>
      </c>
      <c r="F1164" s="1007">
        <v>0</v>
      </c>
      <c r="G1164" s="1007">
        <v>0</v>
      </c>
      <c r="H1164" s="1007">
        <v>0</v>
      </c>
      <c r="I1164" s="1007">
        <v>0</v>
      </c>
      <c r="J1164" s="1008">
        <v>0</v>
      </c>
      <c r="K1164" s="1008">
        <v>0</v>
      </c>
      <c r="L1164" s="1009">
        <v>0</v>
      </c>
      <c r="M1164" s="1009">
        <v>0</v>
      </c>
      <c r="N1164" s="1009">
        <v>0</v>
      </c>
      <c r="O1164" s="1009">
        <v>0</v>
      </c>
      <c r="P1164" s="1009">
        <v>0</v>
      </c>
      <c r="Q1164" s="1009">
        <f t="shared" si="274"/>
        <v>0</v>
      </c>
      <c r="R1164" s="1010"/>
      <c r="S1164" s="1017"/>
      <c r="T1164" s="1017" t="s">
        <v>1254</v>
      </c>
      <c r="U1164" s="1011"/>
      <c r="V1164" s="1012">
        <v>0</v>
      </c>
      <c r="W1164" s="1013">
        <v>0</v>
      </c>
      <c r="X1164" s="1014">
        <v>0</v>
      </c>
      <c r="Y1164" s="1012"/>
      <c r="Z1164" s="1013"/>
      <c r="AA1164" s="1014"/>
      <c r="AB1164" s="1012"/>
      <c r="AC1164" s="1013"/>
      <c r="AD1164" s="1014">
        <f t="shared" si="278"/>
        <v>0</v>
      </c>
      <c r="AE1164" s="1012">
        <f t="shared" ref="AE1164:AG1167" si="280">$Q1164</f>
        <v>0</v>
      </c>
      <c r="AF1164" s="1013">
        <f t="shared" si="280"/>
        <v>0</v>
      </c>
      <c r="AG1164" s="1014">
        <f t="shared" si="280"/>
        <v>0</v>
      </c>
      <c r="AH1164" s="1018"/>
      <c r="AI1164" s="1016"/>
      <c r="AJ1164" s="1012">
        <f t="shared" si="255"/>
        <v>0</v>
      </c>
    </row>
    <row r="1165" spans="1:36" s="532" customFormat="1" ht="11.25" customHeight="1">
      <c r="A1165" s="537">
        <v>18608151</v>
      </c>
      <c r="B1165" s="1005"/>
      <c r="C1165" s="1006" t="s">
        <v>1602</v>
      </c>
      <c r="D1165" s="1007">
        <v>75000</v>
      </c>
      <c r="E1165" s="1007">
        <v>75000</v>
      </c>
      <c r="F1165" s="1007">
        <v>75000</v>
      </c>
      <c r="G1165" s="1007">
        <v>75000</v>
      </c>
      <c r="H1165" s="1007">
        <v>75000</v>
      </c>
      <c r="I1165" s="1007">
        <v>75000</v>
      </c>
      <c r="J1165" s="1008">
        <v>75000</v>
      </c>
      <c r="K1165" s="1008">
        <v>75000</v>
      </c>
      <c r="L1165" s="1009">
        <v>75000</v>
      </c>
      <c r="M1165" s="1009">
        <v>75000</v>
      </c>
      <c r="N1165" s="1009">
        <v>75000</v>
      </c>
      <c r="O1165" s="1009">
        <v>75000</v>
      </c>
      <c r="P1165" s="1009">
        <v>75000</v>
      </c>
      <c r="Q1165" s="1009">
        <f t="shared" si="274"/>
        <v>75000</v>
      </c>
      <c r="R1165" s="1010"/>
      <c r="S1165" s="1017"/>
      <c r="T1165" s="1017" t="s">
        <v>1254</v>
      </c>
      <c r="U1165" s="1011"/>
      <c r="V1165" s="1012">
        <v>0</v>
      </c>
      <c r="W1165" s="1013">
        <v>0</v>
      </c>
      <c r="X1165" s="1014">
        <v>0</v>
      </c>
      <c r="Y1165" s="1012"/>
      <c r="Z1165" s="1013"/>
      <c r="AA1165" s="1014"/>
      <c r="AB1165" s="1012"/>
      <c r="AC1165" s="1013"/>
      <c r="AD1165" s="1014">
        <f>SUM(AB1165:AC1165)</f>
        <v>0</v>
      </c>
      <c r="AE1165" s="1012">
        <f t="shared" si="280"/>
        <v>75000</v>
      </c>
      <c r="AF1165" s="1013">
        <f t="shared" si="280"/>
        <v>75000</v>
      </c>
      <c r="AG1165" s="1014">
        <f t="shared" si="280"/>
        <v>75000</v>
      </c>
      <c r="AH1165" s="1018"/>
      <c r="AI1165" s="1016"/>
      <c r="AJ1165" s="1012">
        <f t="shared" si="255"/>
        <v>0</v>
      </c>
    </row>
    <row r="1166" spans="1:36" s="532" customFormat="1" ht="11.25" customHeight="1">
      <c r="A1166" s="537">
        <v>18608152</v>
      </c>
      <c r="B1166" s="1005"/>
      <c r="C1166" s="1006" t="s">
        <v>827</v>
      </c>
      <c r="D1166" s="1007">
        <v>0</v>
      </c>
      <c r="E1166" s="1007">
        <v>0</v>
      </c>
      <c r="F1166" s="1007">
        <v>0</v>
      </c>
      <c r="G1166" s="1007">
        <v>0</v>
      </c>
      <c r="H1166" s="1007">
        <v>0</v>
      </c>
      <c r="I1166" s="1007">
        <v>0</v>
      </c>
      <c r="J1166" s="1008">
        <v>0</v>
      </c>
      <c r="K1166" s="1008">
        <v>0</v>
      </c>
      <c r="L1166" s="1009">
        <v>0</v>
      </c>
      <c r="M1166" s="1009">
        <v>0</v>
      </c>
      <c r="N1166" s="1009">
        <v>0</v>
      </c>
      <c r="O1166" s="1009">
        <v>0</v>
      </c>
      <c r="P1166" s="1009">
        <v>0</v>
      </c>
      <c r="Q1166" s="1009">
        <f t="shared" si="274"/>
        <v>0</v>
      </c>
      <c r="R1166" s="1010"/>
      <c r="S1166" s="1017"/>
      <c r="T1166" s="1017" t="s">
        <v>1254</v>
      </c>
      <c r="U1166" s="1011"/>
      <c r="V1166" s="1012">
        <v>0</v>
      </c>
      <c r="W1166" s="1013">
        <v>0</v>
      </c>
      <c r="X1166" s="1014">
        <v>0</v>
      </c>
      <c r="Y1166" s="1012"/>
      <c r="Z1166" s="1013"/>
      <c r="AA1166" s="1014"/>
      <c r="AB1166" s="1012"/>
      <c r="AC1166" s="1013"/>
      <c r="AD1166" s="1014">
        <f t="shared" si="278"/>
        <v>0</v>
      </c>
      <c r="AE1166" s="1012">
        <f t="shared" si="280"/>
        <v>0</v>
      </c>
      <c r="AF1166" s="1013">
        <f t="shared" si="280"/>
        <v>0</v>
      </c>
      <c r="AG1166" s="1014">
        <f t="shared" si="280"/>
        <v>0</v>
      </c>
      <c r="AH1166" s="1018"/>
      <c r="AI1166" s="1016"/>
      <c r="AJ1166" s="1012">
        <f t="shared" si="255"/>
        <v>0</v>
      </c>
    </row>
    <row r="1167" spans="1:36" s="532" customFormat="1" ht="11.25" customHeight="1">
      <c r="A1167" s="537">
        <v>18608161</v>
      </c>
      <c r="B1167" s="1005"/>
      <c r="C1167" s="1006" t="s">
        <v>2296</v>
      </c>
      <c r="D1167" s="1007">
        <v>0</v>
      </c>
      <c r="E1167" s="1007">
        <v>0</v>
      </c>
      <c r="F1167" s="1007">
        <v>0</v>
      </c>
      <c r="G1167" s="1007">
        <v>0</v>
      </c>
      <c r="H1167" s="1007">
        <v>0</v>
      </c>
      <c r="I1167" s="1007">
        <v>0</v>
      </c>
      <c r="J1167" s="1008">
        <v>0</v>
      </c>
      <c r="K1167" s="1008">
        <v>0</v>
      </c>
      <c r="L1167" s="1009">
        <v>0</v>
      </c>
      <c r="M1167" s="1009">
        <v>0</v>
      </c>
      <c r="N1167" s="1009">
        <v>0</v>
      </c>
      <c r="O1167" s="1009">
        <v>0</v>
      </c>
      <c r="P1167" s="1009">
        <v>0</v>
      </c>
      <c r="Q1167" s="1009">
        <f t="shared" si="274"/>
        <v>0</v>
      </c>
      <c r="R1167" s="1010"/>
      <c r="S1167" s="1017"/>
      <c r="T1167" s="1017" t="s">
        <v>1254</v>
      </c>
      <c r="U1167" s="1011"/>
      <c r="V1167" s="1012">
        <v>0</v>
      </c>
      <c r="W1167" s="1013">
        <v>0</v>
      </c>
      <c r="X1167" s="1014">
        <v>0</v>
      </c>
      <c r="Y1167" s="1012"/>
      <c r="Z1167" s="1013"/>
      <c r="AA1167" s="1014"/>
      <c r="AB1167" s="1012"/>
      <c r="AC1167" s="1013"/>
      <c r="AD1167" s="1014">
        <f t="shared" ref="AD1167:AD1172" si="281">SUM(AB1167:AC1167)</f>
        <v>0</v>
      </c>
      <c r="AE1167" s="1012">
        <f t="shared" si="280"/>
        <v>0</v>
      </c>
      <c r="AF1167" s="1013">
        <f t="shared" si="280"/>
        <v>0</v>
      </c>
      <c r="AG1167" s="1014">
        <f t="shared" si="280"/>
        <v>0</v>
      </c>
      <c r="AH1167" s="1018"/>
      <c r="AI1167" s="1016"/>
      <c r="AJ1167" s="1012">
        <f t="shared" ref="AJ1167:AJ1230" si="282">Q1167-X1167-AA1167-AD1167-AG1167-AH1167</f>
        <v>0</v>
      </c>
    </row>
    <row r="1168" spans="1:36" s="532" customFormat="1" ht="11.25" customHeight="1">
      <c r="A1168" s="537">
        <v>18608171</v>
      </c>
      <c r="B1168" s="1005"/>
      <c r="C1168" s="1006" t="s">
        <v>2349</v>
      </c>
      <c r="D1168" s="1007">
        <v>212588.68</v>
      </c>
      <c r="E1168" s="1007">
        <v>212588.68</v>
      </c>
      <c r="F1168" s="1007">
        <v>212588.68</v>
      </c>
      <c r="G1168" s="1007">
        <v>212588.68</v>
      </c>
      <c r="H1168" s="1007">
        <v>212588.68</v>
      </c>
      <c r="I1168" s="1007">
        <v>212588.68</v>
      </c>
      <c r="J1168" s="1008">
        <v>212588.68</v>
      </c>
      <c r="K1168" s="1008">
        <v>212588.68</v>
      </c>
      <c r="L1168" s="1009">
        <v>212588.68</v>
      </c>
      <c r="M1168" s="1009">
        <v>212588.68</v>
      </c>
      <c r="N1168" s="1009">
        <v>212588.68</v>
      </c>
      <c r="O1168" s="1009">
        <v>212588.68</v>
      </c>
      <c r="P1168" s="1009">
        <v>212588.68</v>
      </c>
      <c r="Q1168" s="1009">
        <f t="shared" si="274"/>
        <v>212588.68000000002</v>
      </c>
      <c r="R1168" s="1010"/>
      <c r="S1168" s="1017"/>
      <c r="T1168" s="1017"/>
      <c r="U1168" s="1011"/>
      <c r="V1168" s="1012">
        <v>0</v>
      </c>
      <c r="W1168" s="1013">
        <v>0</v>
      </c>
      <c r="X1168" s="1014">
        <v>0</v>
      </c>
      <c r="Y1168" s="1012"/>
      <c r="Z1168" s="1013"/>
      <c r="AA1168" s="1014"/>
      <c r="AB1168" s="1012"/>
      <c r="AC1168" s="1013"/>
      <c r="AD1168" s="1014">
        <f t="shared" si="281"/>
        <v>0</v>
      </c>
      <c r="AE1168" s="1012"/>
      <c r="AF1168" s="1013"/>
      <c r="AG1168" s="1014"/>
      <c r="AH1168" s="1015">
        <f>Q1168</f>
        <v>212588.68000000002</v>
      </c>
      <c r="AI1168" s="1016"/>
      <c r="AJ1168" s="1012">
        <f t="shared" si="282"/>
        <v>0</v>
      </c>
    </row>
    <row r="1169" spans="1:36" s="532" customFormat="1" ht="11.25" customHeight="1">
      <c r="A1169" s="537">
        <v>18608181</v>
      </c>
      <c r="B1169" s="1005"/>
      <c r="C1169" s="1006" t="s">
        <v>2304</v>
      </c>
      <c r="D1169" s="1007">
        <v>50000</v>
      </c>
      <c r="E1169" s="1007">
        <v>50000</v>
      </c>
      <c r="F1169" s="1007">
        <v>50000</v>
      </c>
      <c r="G1169" s="1007">
        <v>50000</v>
      </c>
      <c r="H1169" s="1007">
        <v>50000</v>
      </c>
      <c r="I1169" s="1007">
        <v>50000</v>
      </c>
      <c r="J1169" s="1008">
        <v>50000</v>
      </c>
      <c r="K1169" s="1008">
        <v>50000</v>
      </c>
      <c r="L1169" s="1009">
        <v>50000</v>
      </c>
      <c r="M1169" s="1009">
        <v>50000</v>
      </c>
      <c r="N1169" s="1009">
        <v>50000</v>
      </c>
      <c r="O1169" s="1009">
        <v>50000</v>
      </c>
      <c r="P1169" s="1009">
        <v>50000</v>
      </c>
      <c r="Q1169" s="1009">
        <f t="shared" si="274"/>
        <v>50000</v>
      </c>
      <c r="R1169" s="1010"/>
      <c r="S1169" s="1017"/>
      <c r="T1169" s="1017" t="s">
        <v>1254</v>
      </c>
      <c r="U1169" s="1011"/>
      <c r="V1169" s="1012">
        <v>0</v>
      </c>
      <c r="W1169" s="1013">
        <v>0</v>
      </c>
      <c r="X1169" s="1014">
        <v>0</v>
      </c>
      <c r="Y1169" s="1012"/>
      <c r="Z1169" s="1013"/>
      <c r="AA1169" s="1014"/>
      <c r="AB1169" s="1012"/>
      <c r="AC1169" s="1013"/>
      <c r="AD1169" s="1014">
        <f t="shared" si="281"/>
        <v>0</v>
      </c>
      <c r="AE1169" s="1012">
        <f>$Q1169</f>
        <v>50000</v>
      </c>
      <c r="AF1169" s="1013">
        <f>$Q1169</f>
        <v>50000</v>
      </c>
      <c r="AG1169" s="1014">
        <f>$Q1169</f>
        <v>50000</v>
      </c>
      <c r="AH1169" s="1018"/>
      <c r="AI1169" s="1016"/>
      <c r="AJ1169" s="1012">
        <f t="shared" si="282"/>
        <v>0</v>
      </c>
    </row>
    <row r="1170" spans="1:36" s="532" customFormat="1" ht="11.25" customHeight="1">
      <c r="A1170" s="537">
        <v>18608191</v>
      </c>
      <c r="B1170" s="1005"/>
      <c r="C1170" s="1006" t="s">
        <v>2309</v>
      </c>
      <c r="D1170" s="1007">
        <v>400495.47</v>
      </c>
      <c r="E1170" s="1007">
        <v>400495.47</v>
      </c>
      <c r="F1170" s="1007">
        <v>400495.47</v>
      </c>
      <c r="G1170" s="1007">
        <v>400495.47</v>
      </c>
      <c r="H1170" s="1007">
        <v>400495.47</v>
      </c>
      <c r="I1170" s="1007">
        <v>400495.47</v>
      </c>
      <c r="J1170" s="1008">
        <v>400495.47</v>
      </c>
      <c r="K1170" s="1008">
        <v>400495.47</v>
      </c>
      <c r="L1170" s="1009">
        <v>400495.47</v>
      </c>
      <c r="M1170" s="1009">
        <v>400495.47</v>
      </c>
      <c r="N1170" s="1009">
        <v>400495.47</v>
      </c>
      <c r="O1170" s="1009">
        <v>400495.47</v>
      </c>
      <c r="P1170" s="1009">
        <v>400495.47</v>
      </c>
      <c r="Q1170" s="1009">
        <f t="shared" si="274"/>
        <v>400495.46999999991</v>
      </c>
      <c r="R1170" s="1010"/>
      <c r="S1170" s="1017"/>
      <c r="T1170" s="1017"/>
      <c r="U1170" s="1011"/>
      <c r="V1170" s="1012">
        <v>0</v>
      </c>
      <c r="W1170" s="1013">
        <v>0</v>
      </c>
      <c r="X1170" s="1014">
        <v>0</v>
      </c>
      <c r="Y1170" s="1012"/>
      <c r="Z1170" s="1013"/>
      <c r="AA1170" s="1014"/>
      <c r="AB1170" s="1012"/>
      <c r="AC1170" s="1013"/>
      <c r="AD1170" s="1014">
        <f t="shared" si="281"/>
        <v>0</v>
      </c>
      <c r="AE1170" s="1012"/>
      <c r="AF1170" s="1013"/>
      <c r="AG1170" s="1014"/>
      <c r="AH1170" s="1015">
        <f>Q1170</f>
        <v>400495.46999999991</v>
      </c>
      <c r="AI1170" s="1016"/>
      <c r="AJ1170" s="1012">
        <f t="shared" si="282"/>
        <v>0</v>
      </c>
    </row>
    <row r="1171" spans="1:36" s="532" customFormat="1" ht="11.25" customHeight="1">
      <c r="A1171" s="537">
        <v>18608201</v>
      </c>
      <c r="B1171" s="1005"/>
      <c r="C1171" s="1006" t="s">
        <v>2347</v>
      </c>
      <c r="D1171" s="1007">
        <v>0</v>
      </c>
      <c r="E1171" s="1007">
        <v>0</v>
      </c>
      <c r="F1171" s="1007">
        <v>0</v>
      </c>
      <c r="G1171" s="1007">
        <v>0</v>
      </c>
      <c r="H1171" s="1007">
        <v>0</v>
      </c>
      <c r="I1171" s="1007">
        <v>0</v>
      </c>
      <c r="J1171" s="1008">
        <v>0</v>
      </c>
      <c r="K1171" s="1008">
        <v>0</v>
      </c>
      <c r="L1171" s="1009">
        <v>0</v>
      </c>
      <c r="M1171" s="1009">
        <v>0</v>
      </c>
      <c r="N1171" s="1009">
        <v>0</v>
      </c>
      <c r="O1171" s="1009">
        <v>0</v>
      </c>
      <c r="P1171" s="1009">
        <v>0</v>
      </c>
      <c r="Q1171" s="1009">
        <f t="shared" si="274"/>
        <v>0</v>
      </c>
      <c r="R1171" s="1010"/>
      <c r="S1171" s="1017"/>
      <c r="T1171" s="1017" t="s">
        <v>1254</v>
      </c>
      <c r="U1171" s="1011"/>
      <c r="V1171" s="1012">
        <v>0</v>
      </c>
      <c r="W1171" s="1013">
        <v>0</v>
      </c>
      <c r="X1171" s="1014">
        <v>0</v>
      </c>
      <c r="Y1171" s="1012"/>
      <c r="Z1171" s="1013"/>
      <c r="AA1171" s="1014"/>
      <c r="AB1171" s="1012"/>
      <c r="AC1171" s="1013"/>
      <c r="AD1171" s="1014">
        <f t="shared" si="281"/>
        <v>0</v>
      </c>
      <c r="AE1171" s="1012">
        <f>$Q1171</f>
        <v>0</v>
      </c>
      <c r="AF1171" s="1013">
        <f>$Q1171</f>
        <v>0</v>
      </c>
      <c r="AG1171" s="1014">
        <f>$Q1171</f>
        <v>0</v>
      </c>
      <c r="AH1171" s="1018"/>
      <c r="AI1171" s="1016"/>
      <c r="AJ1171" s="1012">
        <f t="shared" si="282"/>
        <v>0</v>
      </c>
    </row>
    <row r="1172" spans="1:36" s="532" customFormat="1" ht="11.25" customHeight="1">
      <c r="A1172" s="537">
        <v>18608211</v>
      </c>
      <c r="B1172" s="1005"/>
      <c r="C1172" s="1006" t="s">
        <v>2381</v>
      </c>
      <c r="D1172" s="1007">
        <v>111880.23</v>
      </c>
      <c r="E1172" s="1007">
        <v>111880.23</v>
      </c>
      <c r="F1172" s="1007">
        <v>111880.23</v>
      </c>
      <c r="G1172" s="1007">
        <v>111880.23</v>
      </c>
      <c r="H1172" s="1007">
        <v>111880.23</v>
      </c>
      <c r="I1172" s="1007">
        <v>111880.23</v>
      </c>
      <c r="J1172" s="1008">
        <v>111880.23</v>
      </c>
      <c r="K1172" s="1008">
        <v>111880.23</v>
      </c>
      <c r="L1172" s="1009">
        <v>111880.23</v>
      </c>
      <c r="M1172" s="1009">
        <v>111880.23</v>
      </c>
      <c r="N1172" s="1009">
        <v>111880.23</v>
      </c>
      <c r="O1172" s="1009">
        <v>111880.23</v>
      </c>
      <c r="P1172" s="1009">
        <v>111880.23</v>
      </c>
      <c r="Q1172" s="1009">
        <f t="shared" si="274"/>
        <v>111880.23</v>
      </c>
      <c r="R1172" s="1010"/>
      <c r="S1172" s="1017"/>
      <c r="T1172" s="1017"/>
      <c r="U1172" s="1011"/>
      <c r="V1172" s="1012">
        <v>0</v>
      </c>
      <c r="W1172" s="1013">
        <v>0</v>
      </c>
      <c r="X1172" s="1014">
        <v>0</v>
      </c>
      <c r="Y1172" s="1012"/>
      <c r="Z1172" s="1013"/>
      <c r="AA1172" s="1014"/>
      <c r="AB1172" s="1012"/>
      <c r="AC1172" s="1013"/>
      <c r="AD1172" s="1014">
        <f t="shared" si="281"/>
        <v>0</v>
      </c>
      <c r="AE1172" s="1012"/>
      <c r="AF1172" s="1013"/>
      <c r="AG1172" s="1014"/>
      <c r="AH1172" s="1015">
        <f>Q1172</f>
        <v>111880.23</v>
      </c>
      <c r="AI1172" s="1016"/>
      <c r="AJ1172" s="1012">
        <f t="shared" si="282"/>
        <v>0</v>
      </c>
    </row>
    <row r="1173" spans="1:36" s="532" customFormat="1" ht="11.25" customHeight="1">
      <c r="A1173" s="537">
        <v>18608212</v>
      </c>
      <c r="B1173" s="1005"/>
      <c r="C1173" s="1006" t="s">
        <v>1695</v>
      </c>
      <c r="D1173" s="1007">
        <v>1462095.9</v>
      </c>
      <c r="E1173" s="1007">
        <v>1466613.5</v>
      </c>
      <c r="F1173" s="1007">
        <v>1466613.5</v>
      </c>
      <c r="G1173" s="1007">
        <v>1468902.75</v>
      </c>
      <c r="H1173" s="1007">
        <v>1468902.75</v>
      </c>
      <c r="I1173" s="1007">
        <v>1468902.75</v>
      </c>
      <c r="J1173" s="1008">
        <v>1466508.01</v>
      </c>
      <c r="K1173" s="1008">
        <v>1466508.01</v>
      </c>
      <c r="L1173" s="1009">
        <v>1466508.01</v>
      </c>
      <c r="M1173" s="1009">
        <v>1466508.01</v>
      </c>
      <c r="N1173" s="1009">
        <v>1466508.01</v>
      </c>
      <c r="O1173" s="1009">
        <v>1468005.57</v>
      </c>
      <c r="P1173" s="1009">
        <v>1470852.25</v>
      </c>
      <c r="Q1173" s="1009">
        <f t="shared" si="274"/>
        <v>1467246.2454166666</v>
      </c>
      <c r="R1173" s="1010"/>
      <c r="S1173" s="1017"/>
      <c r="T1173" s="1017" t="s">
        <v>1254</v>
      </c>
      <c r="U1173" s="1011"/>
      <c r="V1173" s="1012">
        <v>0</v>
      </c>
      <c r="W1173" s="1013">
        <v>0</v>
      </c>
      <c r="X1173" s="1014">
        <v>0</v>
      </c>
      <c r="Y1173" s="1012"/>
      <c r="Z1173" s="1013"/>
      <c r="AA1173" s="1014"/>
      <c r="AB1173" s="1012"/>
      <c r="AC1173" s="1013"/>
      <c r="AD1173" s="1014">
        <f t="shared" si="278"/>
        <v>0</v>
      </c>
      <c r="AE1173" s="1012">
        <f t="shared" ref="AE1173:AG1174" si="283">$Q1173</f>
        <v>1467246.2454166666</v>
      </c>
      <c r="AF1173" s="1013">
        <f t="shared" si="283"/>
        <v>1467246.2454166666</v>
      </c>
      <c r="AG1173" s="1014">
        <f t="shared" si="283"/>
        <v>1467246.2454166666</v>
      </c>
      <c r="AH1173" s="1018"/>
      <c r="AI1173" s="1016"/>
      <c r="AJ1173" s="1012">
        <f t="shared" si="282"/>
        <v>0</v>
      </c>
    </row>
    <row r="1174" spans="1:36" s="532" customFormat="1" ht="11.25" customHeight="1">
      <c r="A1174" s="537">
        <v>18608221</v>
      </c>
      <c r="B1174" s="1005"/>
      <c r="C1174" s="1006" t="s">
        <v>2468</v>
      </c>
      <c r="D1174" s="1007">
        <v>124919.19</v>
      </c>
      <c r="E1174" s="1007">
        <v>124919.19</v>
      </c>
      <c r="F1174" s="1007">
        <v>124919.19</v>
      </c>
      <c r="G1174" s="1007">
        <v>125000</v>
      </c>
      <c r="H1174" s="1007">
        <v>125000</v>
      </c>
      <c r="I1174" s="1007">
        <v>125000</v>
      </c>
      <c r="J1174" s="1008">
        <v>103859</v>
      </c>
      <c r="K1174" s="1008">
        <v>103859</v>
      </c>
      <c r="L1174" s="1009">
        <v>103859</v>
      </c>
      <c r="M1174" s="1009">
        <v>89566.8</v>
      </c>
      <c r="N1174" s="1009">
        <v>89566.8</v>
      </c>
      <c r="O1174" s="1009">
        <v>89566.8</v>
      </c>
      <c r="P1174" s="1009">
        <v>182506.68</v>
      </c>
      <c r="Q1174" s="1009">
        <f t="shared" si="274"/>
        <v>113235.72625000001</v>
      </c>
      <c r="R1174" s="1010"/>
      <c r="S1174" s="1017"/>
      <c r="T1174" s="1017" t="s">
        <v>1254</v>
      </c>
      <c r="U1174" s="1011"/>
      <c r="V1174" s="1012">
        <v>0</v>
      </c>
      <c r="W1174" s="1013">
        <v>0</v>
      </c>
      <c r="X1174" s="1014">
        <v>0</v>
      </c>
      <c r="Y1174" s="1012"/>
      <c r="Z1174" s="1013"/>
      <c r="AA1174" s="1014"/>
      <c r="AB1174" s="1012"/>
      <c r="AC1174" s="1013"/>
      <c r="AD1174" s="1014">
        <f>SUM(AB1174:AC1174)</f>
        <v>0</v>
      </c>
      <c r="AE1174" s="1012">
        <f t="shared" si="283"/>
        <v>113235.72625000001</v>
      </c>
      <c r="AF1174" s="1013">
        <f t="shared" si="283"/>
        <v>113235.72625000001</v>
      </c>
      <c r="AG1174" s="1014">
        <f t="shared" si="283"/>
        <v>113235.72625000001</v>
      </c>
      <c r="AH1174" s="1018"/>
      <c r="AI1174" s="1016"/>
      <c r="AJ1174" s="1012">
        <f t="shared" si="282"/>
        <v>0</v>
      </c>
    </row>
    <row r="1175" spans="1:36" s="532" customFormat="1" ht="11.25" customHeight="1">
      <c r="A1175" s="537">
        <v>18608231</v>
      </c>
      <c r="B1175" s="1005"/>
      <c r="C1175" s="1006" t="s">
        <v>2571</v>
      </c>
      <c r="D1175" s="1007">
        <v>247508.67</v>
      </c>
      <c r="E1175" s="1007">
        <v>248109.92</v>
      </c>
      <c r="F1175" s="1007">
        <v>278092.42</v>
      </c>
      <c r="G1175" s="1007">
        <v>289204.92</v>
      </c>
      <c r="H1175" s="1007">
        <v>289204.92</v>
      </c>
      <c r="I1175" s="1007">
        <v>303608.42</v>
      </c>
      <c r="J1175" s="1008">
        <v>310345.92</v>
      </c>
      <c r="K1175" s="1008">
        <v>320383.42</v>
      </c>
      <c r="L1175" s="1009">
        <v>314555.62</v>
      </c>
      <c r="M1175" s="1009">
        <v>324638.12</v>
      </c>
      <c r="N1175" s="1009">
        <v>229750.74</v>
      </c>
      <c r="O1175" s="1009">
        <v>231698.24</v>
      </c>
      <c r="P1175" s="1009">
        <v>231698.24</v>
      </c>
      <c r="Q1175" s="1009">
        <f t="shared" si="274"/>
        <v>281599.67625000002</v>
      </c>
      <c r="R1175" s="1010"/>
      <c r="S1175" s="1017"/>
      <c r="T1175" s="1017"/>
      <c r="U1175" s="1011"/>
      <c r="V1175" s="1012">
        <v>0</v>
      </c>
      <c r="W1175" s="1013">
        <v>0</v>
      </c>
      <c r="X1175" s="1014">
        <v>0</v>
      </c>
      <c r="Y1175" s="1012"/>
      <c r="Z1175" s="1013"/>
      <c r="AA1175" s="1014"/>
      <c r="AB1175" s="1012"/>
      <c r="AC1175" s="1013"/>
      <c r="AD1175" s="1014">
        <f>SUM(AB1175:AC1175)</f>
        <v>0</v>
      </c>
      <c r="AE1175" s="1012"/>
      <c r="AF1175" s="1013"/>
      <c r="AG1175" s="1014"/>
      <c r="AH1175" s="1015">
        <f>Q1175</f>
        <v>281599.67625000002</v>
      </c>
      <c r="AI1175" s="1016"/>
      <c r="AJ1175" s="1012">
        <f t="shared" si="282"/>
        <v>0</v>
      </c>
    </row>
    <row r="1176" spans="1:36" s="532" customFormat="1" ht="11.25" customHeight="1">
      <c r="A1176" s="537">
        <v>18608241</v>
      </c>
      <c r="B1176" s="1005"/>
      <c r="C1176" s="1006" t="s">
        <v>2469</v>
      </c>
      <c r="D1176" s="1007">
        <v>95304.25</v>
      </c>
      <c r="E1176" s="1007">
        <v>95304.25</v>
      </c>
      <c r="F1176" s="1007">
        <v>95304.25</v>
      </c>
      <c r="G1176" s="1007">
        <v>96000</v>
      </c>
      <c r="H1176" s="1007">
        <v>96000</v>
      </c>
      <c r="I1176" s="1007">
        <v>96000</v>
      </c>
      <c r="J1176" s="1008">
        <v>96000</v>
      </c>
      <c r="K1176" s="1008">
        <v>96000</v>
      </c>
      <c r="L1176" s="1009">
        <v>96000</v>
      </c>
      <c r="M1176" s="1009">
        <v>96000</v>
      </c>
      <c r="N1176" s="1009">
        <v>96000</v>
      </c>
      <c r="O1176" s="1009">
        <v>96000</v>
      </c>
      <c r="P1176" s="1009">
        <v>96000</v>
      </c>
      <c r="Q1176" s="1009">
        <f t="shared" si="274"/>
        <v>95855.052083333328</v>
      </c>
      <c r="R1176" s="1010"/>
      <c r="S1176" s="1017"/>
      <c r="T1176" s="1017" t="s">
        <v>1254</v>
      </c>
      <c r="U1176" s="1011"/>
      <c r="V1176" s="1012">
        <v>0</v>
      </c>
      <c r="W1176" s="1013">
        <v>0</v>
      </c>
      <c r="X1176" s="1014">
        <v>0</v>
      </c>
      <c r="Y1176" s="1012"/>
      <c r="Z1176" s="1013"/>
      <c r="AA1176" s="1014"/>
      <c r="AB1176" s="1012"/>
      <c r="AC1176" s="1013"/>
      <c r="AD1176" s="1014">
        <f>SUM(AB1176:AC1176)</f>
        <v>0</v>
      </c>
      <c r="AE1176" s="1012">
        <f t="shared" ref="AE1176:AG1177" si="284">$Q1176</f>
        <v>95855.052083333328</v>
      </c>
      <c r="AF1176" s="1013">
        <f t="shared" si="284"/>
        <v>95855.052083333328</v>
      </c>
      <c r="AG1176" s="1014">
        <f t="shared" si="284"/>
        <v>95855.052083333328</v>
      </c>
      <c r="AH1176" s="1018"/>
      <c r="AI1176" s="1016"/>
      <c r="AJ1176" s="1012">
        <f t="shared" si="282"/>
        <v>0</v>
      </c>
    </row>
    <row r="1177" spans="1:36" s="532" customFormat="1" ht="11.25" customHeight="1">
      <c r="A1177" s="537">
        <v>18608242</v>
      </c>
      <c r="B1177" s="1005"/>
      <c r="C1177" s="1006" t="s">
        <v>588</v>
      </c>
      <c r="D1177" s="1007">
        <v>0</v>
      </c>
      <c r="E1177" s="1007">
        <v>0</v>
      </c>
      <c r="F1177" s="1007">
        <v>0</v>
      </c>
      <c r="G1177" s="1007">
        <v>0</v>
      </c>
      <c r="H1177" s="1007">
        <v>0</v>
      </c>
      <c r="I1177" s="1007">
        <v>0</v>
      </c>
      <c r="J1177" s="1008">
        <v>0</v>
      </c>
      <c r="K1177" s="1008">
        <v>0</v>
      </c>
      <c r="L1177" s="1009">
        <v>0</v>
      </c>
      <c r="M1177" s="1009">
        <v>0</v>
      </c>
      <c r="N1177" s="1009">
        <v>0</v>
      </c>
      <c r="O1177" s="1009">
        <v>0</v>
      </c>
      <c r="P1177" s="1009">
        <v>0</v>
      </c>
      <c r="Q1177" s="1009">
        <f t="shared" si="274"/>
        <v>0</v>
      </c>
      <c r="R1177" s="1010"/>
      <c r="S1177" s="1017"/>
      <c r="T1177" s="1017" t="s">
        <v>1254</v>
      </c>
      <c r="U1177" s="1011"/>
      <c r="V1177" s="1012">
        <v>0</v>
      </c>
      <c r="W1177" s="1013">
        <v>0</v>
      </c>
      <c r="X1177" s="1014">
        <v>0</v>
      </c>
      <c r="Y1177" s="1012"/>
      <c r="Z1177" s="1013"/>
      <c r="AA1177" s="1014"/>
      <c r="AB1177" s="1012"/>
      <c r="AC1177" s="1013"/>
      <c r="AD1177" s="1014">
        <f t="shared" si="278"/>
        <v>0</v>
      </c>
      <c r="AE1177" s="1012">
        <f t="shared" si="284"/>
        <v>0</v>
      </c>
      <c r="AF1177" s="1013">
        <f t="shared" si="284"/>
        <v>0</v>
      </c>
      <c r="AG1177" s="1014">
        <f t="shared" si="284"/>
        <v>0</v>
      </c>
      <c r="AH1177" s="1018"/>
      <c r="AI1177" s="1016"/>
      <c r="AJ1177" s="1012">
        <f t="shared" si="282"/>
        <v>0</v>
      </c>
    </row>
    <row r="1178" spans="1:36" s="532" customFormat="1" ht="11.25" customHeight="1">
      <c r="A1178" s="537">
        <v>18608251</v>
      </c>
      <c r="B1178" s="1005"/>
      <c r="C1178" s="1006" t="s">
        <v>3297</v>
      </c>
      <c r="D1178" s="1007">
        <v>695.75</v>
      </c>
      <c r="E1178" s="1007">
        <v>695.75</v>
      </c>
      <c r="F1178" s="1007">
        <v>695.75</v>
      </c>
      <c r="G1178" s="1007">
        <v>695.75</v>
      </c>
      <c r="H1178" s="1007">
        <v>695.75</v>
      </c>
      <c r="I1178" s="1007">
        <v>695.75</v>
      </c>
      <c r="J1178" s="1008">
        <v>695.75</v>
      </c>
      <c r="K1178" s="1008">
        <v>695.75</v>
      </c>
      <c r="L1178" s="1009">
        <v>695.75</v>
      </c>
      <c r="M1178" s="1009">
        <v>695.75</v>
      </c>
      <c r="N1178" s="1009">
        <v>695.75</v>
      </c>
      <c r="O1178" s="1009">
        <v>695.75</v>
      </c>
      <c r="P1178" s="1009">
        <v>695.75</v>
      </c>
      <c r="Q1178" s="1009">
        <f t="shared" si="274"/>
        <v>695.75</v>
      </c>
      <c r="R1178" s="1010"/>
      <c r="S1178" s="1017"/>
      <c r="T1178" s="1017"/>
      <c r="U1178" s="1011"/>
      <c r="V1178" s="1012"/>
      <c r="W1178" s="1013"/>
      <c r="X1178" s="1014"/>
      <c r="Y1178" s="1012"/>
      <c r="Z1178" s="1013"/>
      <c r="AA1178" s="1014"/>
      <c r="AB1178" s="1012"/>
      <c r="AC1178" s="1013"/>
      <c r="AD1178" s="1014"/>
      <c r="AE1178" s="1012"/>
      <c r="AF1178" s="1013"/>
      <c r="AG1178" s="1014"/>
      <c r="AH1178" s="1015">
        <f>Q1178</f>
        <v>695.75</v>
      </c>
      <c r="AI1178" s="1016"/>
      <c r="AJ1178" s="1012">
        <f t="shared" si="282"/>
        <v>0</v>
      </c>
    </row>
    <row r="1179" spans="1:36" s="532" customFormat="1" ht="11.25" customHeight="1">
      <c r="A1179" s="537">
        <v>18608312</v>
      </c>
      <c r="B1179" s="1005"/>
      <c r="C1179" s="1006" t="s">
        <v>744</v>
      </c>
      <c r="D1179" s="1007">
        <v>3956574.68</v>
      </c>
      <c r="E1179" s="1007">
        <v>3956574.68</v>
      </c>
      <c r="F1179" s="1007">
        <v>3956574.68</v>
      </c>
      <c r="G1179" s="1007">
        <v>3957998.74</v>
      </c>
      <c r="H1179" s="1007">
        <v>3957998.74</v>
      </c>
      <c r="I1179" s="1007">
        <v>3957998.74</v>
      </c>
      <c r="J1179" s="1008">
        <v>3960605.37</v>
      </c>
      <c r="K1179" s="1008">
        <v>3960605.37</v>
      </c>
      <c r="L1179" s="1009">
        <v>3961262</v>
      </c>
      <c r="M1179" s="1009">
        <v>3961262</v>
      </c>
      <c r="N1179" s="1009">
        <v>3961262</v>
      </c>
      <c r="O1179" s="1009">
        <v>3961262</v>
      </c>
      <c r="P1179" s="1009">
        <v>3961262</v>
      </c>
      <c r="Q1179" s="1009">
        <f t="shared" si="274"/>
        <v>3959360.2216666676</v>
      </c>
      <c r="R1179" s="1010"/>
      <c r="S1179" s="1017"/>
      <c r="T1179" s="1017" t="s">
        <v>1254</v>
      </c>
      <c r="U1179" s="1011"/>
      <c r="V1179" s="1012">
        <v>0</v>
      </c>
      <c r="W1179" s="1013">
        <v>0</v>
      </c>
      <c r="X1179" s="1014">
        <v>0</v>
      </c>
      <c r="Y1179" s="1012"/>
      <c r="Z1179" s="1013"/>
      <c r="AA1179" s="1014"/>
      <c r="AB1179" s="1012"/>
      <c r="AC1179" s="1013"/>
      <c r="AD1179" s="1014">
        <f t="shared" si="278"/>
        <v>0</v>
      </c>
      <c r="AE1179" s="1012">
        <f t="shared" ref="AE1179:AG1189" si="285">$Q1179</f>
        <v>3959360.2216666676</v>
      </c>
      <c r="AF1179" s="1013">
        <f t="shared" si="285"/>
        <v>3959360.2216666676</v>
      </c>
      <c r="AG1179" s="1014">
        <f t="shared" si="285"/>
        <v>3959360.2216666676</v>
      </c>
      <c r="AH1179" s="1018"/>
      <c r="AI1179" s="1016"/>
      <c r="AJ1179" s="1012">
        <f t="shared" si="282"/>
        <v>0</v>
      </c>
    </row>
    <row r="1180" spans="1:36" s="532" customFormat="1" ht="11.25" customHeight="1">
      <c r="A1180" s="537">
        <v>18608412</v>
      </c>
      <c r="B1180" s="1005"/>
      <c r="C1180" s="1006" t="s">
        <v>226</v>
      </c>
      <c r="D1180" s="1007">
        <v>2651381.7400000002</v>
      </c>
      <c r="E1180" s="1007">
        <v>2651381.7400000002</v>
      </c>
      <c r="F1180" s="1007">
        <v>2651381.7400000002</v>
      </c>
      <c r="G1180" s="1007">
        <v>2651381.7400000002</v>
      </c>
      <c r="H1180" s="1007">
        <v>2651381.7400000002</v>
      </c>
      <c r="I1180" s="1007">
        <v>2651381.7400000002</v>
      </c>
      <c r="J1180" s="1008">
        <v>2651381.7400000002</v>
      </c>
      <c r="K1180" s="1008">
        <v>2651381.7400000002</v>
      </c>
      <c r="L1180" s="1009">
        <v>2651381.7400000002</v>
      </c>
      <c r="M1180" s="1009">
        <v>2651381.7400000002</v>
      </c>
      <c r="N1180" s="1009">
        <v>2651381.7400000002</v>
      </c>
      <c r="O1180" s="1009">
        <v>2651381.7400000002</v>
      </c>
      <c r="P1180" s="1009">
        <v>2651381.7400000002</v>
      </c>
      <c r="Q1180" s="1009">
        <f t="shared" si="274"/>
        <v>2651381.7400000007</v>
      </c>
      <c r="R1180" s="1010"/>
      <c r="S1180" s="1017"/>
      <c r="T1180" s="1017" t="s">
        <v>1254</v>
      </c>
      <c r="U1180" s="1011"/>
      <c r="V1180" s="1012">
        <v>0</v>
      </c>
      <c r="W1180" s="1013">
        <v>0</v>
      </c>
      <c r="X1180" s="1014">
        <v>0</v>
      </c>
      <c r="Y1180" s="1012"/>
      <c r="Z1180" s="1013"/>
      <c r="AA1180" s="1014"/>
      <c r="AB1180" s="1012"/>
      <c r="AC1180" s="1013"/>
      <c r="AD1180" s="1014">
        <f t="shared" si="278"/>
        <v>0</v>
      </c>
      <c r="AE1180" s="1012">
        <f t="shared" si="285"/>
        <v>2651381.7400000007</v>
      </c>
      <c r="AF1180" s="1013">
        <f t="shared" si="285"/>
        <v>2651381.7400000007</v>
      </c>
      <c r="AG1180" s="1014">
        <f t="shared" si="285"/>
        <v>2651381.7400000007</v>
      </c>
      <c r="AH1180" s="1018"/>
      <c r="AI1180" s="1016"/>
      <c r="AJ1180" s="1012">
        <f t="shared" si="282"/>
        <v>0</v>
      </c>
    </row>
    <row r="1181" spans="1:36" s="532" customFormat="1" ht="11.25" customHeight="1">
      <c r="A1181" s="537">
        <v>18608442</v>
      </c>
      <c r="B1181" s="1005"/>
      <c r="C1181" s="1006" t="s">
        <v>374</v>
      </c>
      <c r="D1181" s="1007">
        <v>0</v>
      </c>
      <c r="E1181" s="1007">
        <v>0</v>
      </c>
      <c r="F1181" s="1007">
        <v>0</v>
      </c>
      <c r="G1181" s="1007">
        <v>0</v>
      </c>
      <c r="H1181" s="1007">
        <v>0</v>
      </c>
      <c r="I1181" s="1007">
        <v>0</v>
      </c>
      <c r="J1181" s="1008">
        <v>0</v>
      </c>
      <c r="K1181" s="1008">
        <v>0</v>
      </c>
      <c r="L1181" s="1009">
        <v>0</v>
      </c>
      <c r="M1181" s="1009">
        <v>0</v>
      </c>
      <c r="N1181" s="1009">
        <v>0</v>
      </c>
      <c r="O1181" s="1009">
        <v>0</v>
      </c>
      <c r="P1181" s="1009">
        <v>0</v>
      </c>
      <c r="Q1181" s="1009">
        <f t="shared" si="274"/>
        <v>0</v>
      </c>
      <c r="R1181" s="1010"/>
      <c r="S1181" s="1017"/>
      <c r="T1181" s="1017" t="s">
        <v>1254</v>
      </c>
      <c r="U1181" s="1011"/>
      <c r="V1181" s="1012">
        <v>0</v>
      </c>
      <c r="W1181" s="1013">
        <v>0</v>
      </c>
      <c r="X1181" s="1014">
        <v>0</v>
      </c>
      <c r="Y1181" s="1012"/>
      <c r="Z1181" s="1013"/>
      <c r="AA1181" s="1014"/>
      <c r="AB1181" s="1012"/>
      <c r="AC1181" s="1013"/>
      <c r="AD1181" s="1014">
        <f t="shared" si="278"/>
        <v>0</v>
      </c>
      <c r="AE1181" s="1012">
        <f t="shared" si="285"/>
        <v>0</v>
      </c>
      <c r="AF1181" s="1013">
        <f t="shared" si="285"/>
        <v>0</v>
      </c>
      <c r="AG1181" s="1014">
        <f t="shared" si="285"/>
        <v>0</v>
      </c>
      <c r="AH1181" s="1018"/>
      <c r="AI1181" s="1016"/>
      <c r="AJ1181" s="1012">
        <f t="shared" si="282"/>
        <v>0</v>
      </c>
    </row>
    <row r="1182" spans="1:36" s="532" customFormat="1" ht="11.25" customHeight="1">
      <c r="A1182" s="537">
        <v>18608452</v>
      </c>
      <c r="B1182" s="1005"/>
      <c r="C1182" s="1006" t="s">
        <v>135</v>
      </c>
      <c r="D1182" s="1007">
        <v>0</v>
      </c>
      <c r="E1182" s="1007">
        <v>0</v>
      </c>
      <c r="F1182" s="1007">
        <v>0</v>
      </c>
      <c r="G1182" s="1007">
        <v>0</v>
      </c>
      <c r="H1182" s="1007">
        <v>0</v>
      </c>
      <c r="I1182" s="1007">
        <v>0</v>
      </c>
      <c r="J1182" s="1008">
        <v>0</v>
      </c>
      <c r="K1182" s="1008">
        <v>0</v>
      </c>
      <c r="L1182" s="1009">
        <v>0</v>
      </c>
      <c r="M1182" s="1009">
        <v>0</v>
      </c>
      <c r="N1182" s="1009">
        <v>0</v>
      </c>
      <c r="O1182" s="1009">
        <v>0</v>
      </c>
      <c r="P1182" s="1009">
        <v>0</v>
      </c>
      <c r="Q1182" s="1009">
        <f t="shared" si="274"/>
        <v>0</v>
      </c>
      <c r="R1182" s="1010"/>
      <c r="S1182" s="1017"/>
      <c r="T1182" s="1017" t="s">
        <v>1254</v>
      </c>
      <c r="U1182" s="1011"/>
      <c r="V1182" s="1012">
        <v>0</v>
      </c>
      <c r="W1182" s="1013">
        <v>0</v>
      </c>
      <c r="X1182" s="1014">
        <v>0</v>
      </c>
      <c r="Y1182" s="1012"/>
      <c r="Z1182" s="1013"/>
      <c r="AA1182" s="1014"/>
      <c r="AB1182" s="1012"/>
      <c r="AC1182" s="1013"/>
      <c r="AD1182" s="1014">
        <f t="shared" si="278"/>
        <v>0</v>
      </c>
      <c r="AE1182" s="1012">
        <f t="shared" si="285"/>
        <v>0</v>
      </c>
      <c r="AF1182" s="1013">
        <f t="shared" si="285"/>
        <v>0</v>
      </c>
      <c r="AG1182" s="1014">
        <f t="shared" si="285"/>
        <v>0</v>
      </c>
      <c r="AH1182" s="1018"/>
      <c r="AI1182" s="1016"/>
      <c r="AJ1182" s="1012">
        <f t="shared" si="282"/>
        <v>0</v>
      </c>
    </row>
    <row r="1183" spans="1:36" s="532" customFormat="1" ht="11.25" customHeight="1">
      <c r="A1183" s="537">
        <v>18608512</v>
      </c>
      <c r="B1183" s="1005"/>
      <c r="C1183" s="1006" t="s">
        <v>1825</v>
      </c>
      <c r="D1183" s="1007">
        <v>0</v>
      </c>
      <c r="E1183" s="1007">
        <v>0</v>
      </c>
      <c r="F1183" s="1007">
        <v>0</v>
      </c>
      <c r="G1183" s="1007">
        <v>0</v>
      </c>
      <c r="H1183" s="1007">
        <v>0</v>
      </c>
      <c r="I1183" s="1007">
        <v>0</v>
      </c>
      <c r="J1183" s="1008">
        <v>0</v>
      </c>
      <c r="K1183" s="1008">
        <v>0</v>
      </c>
      <c r="L1183" s="1009">
        <v>0</v>
      </c>
      <c r="M1183" s="1009">
        <v>0</v>
      </c>
      <c r="N1183" s="1009">
        <v>0</v>
      </c>
      <c r="O1183" s="1009">
        <v>0</v>
      </c>
      <c r="P1183" s="1009">
        <v>0</v>
      </c>
      <c r="Q1183" s="1009">
        <f t="shared" si="274"/>
        <v>0</v>
      </c>
      <c r="R1183" s="1010"/>
      <c r="S1183" s="1017"/>
      <c r="T1183" s="1017" t="s">
        <v>1254</v>
      </c>
      <c r="U1183" s="1011"/>
      <c r="V1183" s="1012">
        <v>0</v>
      </c>
      <c r="W1183" s="1013">
        <v>0</v>
      </c>
      <c r="X1183" s="1014">
        <v>0</v>
      </c>
      <c r="Y1183" s="1012"/>
      <c r="Z1183" s="1013"/>
      <c r="AA1183" s="1014"/>
      <c r="AB1183" s="1012"/>
      <c r="AC1183" s="1013"/>
      <c r="AD1183" s="1014">
        <f t="shared" si="278"/>
        <v>0</v>
      </c>
      <c r="AE1183" s="1012">
        <f t="shared" si="285"/>
        <v>0</v>
      </c>
      <c r="AF1183" s="1013">
        <f t="shared" si="285"/>
        <v>0</v>
      </c>
      <c r="AG1183" s="1014">
        <f t="shared" si="285"/>
        <v>0</v>
      </c>
      <c r="AH1183" s="1018"/>
      <c r="AI1183" s="1016"/>
      <c r="AJ1183" s="1012">
        <f t="shared" si="282"/>
        <v>0</v>
      </c>
    </row>
    <row r="1184" spans="1:36" s="532" customFormat="1" ht="11.25" customHeight="1">
      <c r="A1184" s="537">
        <v>18608542</v>
      </c>
      <c r="B1184" s="1005"/>
      <c r="C1184" s="1006" t="s">
        <v>535</v>
      </c>
      <c r="D1184" s="1007">
        <v>0</v>
      </c>
      <c r="E1184" s="1007">
        <v>0</v>
      </c>
      <c r="F1184" s="1007">
        <v>0</v>
      </c>
      <c r="G1184" s="1007">
        <v>0</v>
      </c>
      <c r="H1184" s="1007">
        <v>0</v>
      </c>
      <c r="I1184" s="1007">
        <v>0</v>
      </c>
      <c r="J1184" s="1008">
        <v>0</v>
      </c>
      <c r="K1184" s="1008">
        <v>0</v>
      </c>
      <c r="L1184" s="1009">
        <v>0</v>
      </c>
      <c r="M1184" s="1009">
        <v>0</v>
      </c>
      <c r="N1184" s="1009">
        <v>0</v>
      </c>
      <c r="O1184" s="1009">
        <v>0</v>
      </c>
      <c r="P1184" s="1009">
        <v>0</v>
      </c>
      <c r="Q1184" s="1009">
        <f t="shared" si="274"/>
        <v>0</v>
      </c>
      <c r="R1184" s="1010"/>
      <c r="S1184" s="1017"/>
      <c r="T1184" s="1017" t="s">
        <v>1254</v>
      </c>
      <c r="U1184" s="1011"/>
      <c r="V1184" s="1012">
        <v>0</v>
      </c>
      <c r="W1184" s="1013">
        <v>0</v>
      </c>
      <c r="X1184" s="1014">
        <v>0</v>
      </c>
      <c r="Y1184" s="1012"/>
      <c r="Z1184" s="1013"/>
      <c r="AA1184" s="1014"/>
      <c r="AB1184" s="1012"/>
      <c r="AC1184" s="1013"/>
      <c r="AD1184" s="1014">
        <f t="shared" si="278"/>
        <v>0</v>
      </c>
      <c r="AE1184" s="1012">
        <f t="shared" si="285"/>
        <v>0</v>
      </c>
      <c r="AF1184" s="1013">
        <f t="shared" si="285"/>
        <v>0</v>
      </c>
      <c r="AG1184" s="1014">
        <f t="shared" si="285"/>
        <v>0</v>
      </c>
      <c r="AH1184" s="1018"/>
      <c r="AI1184" s="1016"/>
      <c r="AJ1184" s="1012">
        <f t="shared" si="282"/>
        <v>0</v>
      </c>
    </row>
    <row r="1185" spans="1:36" s="532" customFormat="1" ht="11.25" customHeight="1">
      <c r="A1185" s="537">
        <v>18608612</v>
      </c>
      <c r="B1185" s="1005"/>
      <c r="C1185" s="1006" t="s">
        <v>536</v>
      </c>
      <c r="D1185" s="1007">
        <v>776531.8</v>
      </c>
      <c r="E1185" s="1007">
        <v>776531.8</v>
      </c>
      <c r="F1185" s="1007">
        <v>776531.8</v>
      </c>
      <c r="G1185" s="1007">
        <v>776531.8</v>
      </c>
      <c r="H1185" s="1007">
        <v>776531.8</v>
      </c>
      <c r="I1185" s="1007">
        <v>780308.23</v>
      </c>
      <c r="J1185" s="1008">
        <v>780308.23</v>
      </c>
      <c r="K1185" s="1008">
        <v>781021.98</v>
      </c>
      <c r="L1185" s="1009">
        <v>781921.98</v>
      </c>
      <c r="M1185" s="1009">
        <v>782101.95</v>
      </c>
      <c r="N1185" s="1009">
        <v>782101.95</v>
      </c>
      <c r="O1185" s="1009">
        <v>784856.57</v>
      </c>
      <c r="P1185" s="1009">
        <v>785957.33</v>
      </c>
      <c r="Q1185" s="1009">
        <f t="shared" si="274"/>
        <v>779999.3879166668</v>
      </c>
      <c r="R1185" s="1010"/>
      <c r="S1185" s="1017"/>
      <c r="T1185" s="1017" t="s">
        <v>1254</v>
      </c>
      <c r="U1185" s="1011"/>
      <c r="V1185" s="1012">
        <v>0</v>
      </c>
      <c r="W1185" s="1013">
        <v>0</v>
      </c>
      <c r="X1185" s="1014">
        <v>0</v>
      </c>
      <c r="Y1185" s="1012"/>
      <c r="Z1185" s="1013"/>
      <c r="AA1185" s="1014"/>
      <c r="AB1185" s="1012"/>
      <c r="AC1185" s="1013"/>
      <c r="AD1185" s="1014">
        <f t="shared" si="278"/>
        <v>0</v>
      </c>
      <c r="AE1185" s="1012">
        <f t="shared" si="285"/>
        <v>779999.3879166668</v>
      </c>
      <c r="AF1185" s="1013">
        <f t="shared" si="285"/>
        <v>779999.3879166668</v>
      </c>
      <c r="AG1185" s="1014">
        <f t="shared" si="285"/>
        <v>779999.3879166668</v>
      </c>
      <c r="AH1185" s="1018"/>
      <c r="AI1185" s="1016"/>
      <c r="AJ1185" s="1012">
        <f t="shared" si="282"/>
        <v>0</v>
      </c>
    </row>
    <row r="1186" spans="1:36" s="532" customFormat="1" ht="11.25" customHeight="1">
      <c r="A1186" s="537">
        <v>18608642</v>
      </c>
      <c r="B1186" s="1005"/>
      <c r="C1186" s="1006" t="s">
        <v>535</v>
      </c>
      <c r="D1186" s="1007">
        <v>0</v>
      </c>
      <c r="E1186" s="1007">
        <v>0</v>
      </c>
      <c r="F1186" s="1007">
        <v>0</v>
      </c>
      <c r="G1186" s="1007">
        <v>0</v>
      </c>
      <c r="H1186" s="1007">
        <v>0</v>
      </c>
      <c r="I1186" s="1007">
        <v>0</v>
      </c>
      <c r="J1186" s="1008">
        <v>0</v>
      </c>
      <c r="K1186" s="1008">
        <v>0</v>
      </c>
      <c r="L1186" s="1009">
        <v>0</v>
      </c>
      <c r="M1186" s="1009">
        <v>0</v>
      </c>
      <c r="N1186" s="1009">
        <v>0</v>
      </c>
      <c r="O1186" s="1009">
        <v>0</v>
      </c>
      <c r="P1186" s="1009">
        <v>0</v>
      </c>
      <c r="Q1186" s="1009">
        <f t="shared" si="274"/>
        <v>0</v>
      </c>
      <c r="R1186" s="1010"/>
      <c r="S1186" s="1017"/>
      <c r="T1186" s="1017" t="s">
        <v>1254</v>
      </c>
      <c r="U1186" s="1011"/>
      <c r="V1186" s="1012">
        <v>0</v>
      </c>
      <c r="W1186" s="1013">
        <v>0</v>
      </c>
      <c r="X1186" s="1014">
        <v>0</v>
      </c>
      <c r="Y1186" s="1012"/>
      <c r="Z1186" s="1013"/>
      <c r="AA1186" s="1014"/>
      <c r="AB1186" s="1012"/>
      <c r="AC1186" s="1013"/>
      <c r="AD1186" s="1014">
        <f t="shared" si="278"/>
        <v>0</v>
      </c>
      <c r="AE1186" s="1012">
        <f t="shared" si="285"/>
        <v>0</v>
      </c>
      <c r="AF1186" s="1013">
        <f t="shared" si="285"/>
        <v>0</v>
      </c>
      <c r="AG1186" s="1014">
        <f t="shared" si="285"/>
        <v>0</v>
      </c>
      <c r="AH1186" s="1018"/>
      <c r="AI1186" s="1016"/>
      <c r="AJ1186" s="1012">
        <f t="shared" si="282"/>
        <v>0</v>
      </c>
    </row>
    <row r="1187" spans="1:36" s="532" customFormat="1" ht="11.25" customHeight="1">
      <c r="A1187" s="537">
        <v>18608712</v>
      </c>
      <c r="B1187" s="1005"/>
      <c r="C1187" s="1006" t="s">
        <v>537</v>
      </c>
      <c r="D1187" s="1007">
        <v>5358200.1500000004</v>
      </c>
      <c r="E1187" s="1007">
        <v>5358200.1500000004</v>
      </c>
      <c r="F1187" s="1007">
        <v>5358200.1500000004</v>
      </c>
      <c r="G1187" s="1007">
        <v>5358200.1500000004</v>
      </c>
      <c r="H1187" s="1007">
        <v>5358200.1500000004</v>
      </c>
      <c r="I1187" s="1007">
        <v>5358200.1500000004</v>
      </c>
      <c r="J1187" s="1008">
        <v>5357771.72</v>
      </c>
      <c r="K1187" s="1008">
        <v>5358249.62</v>
      </c>
      <c r="L1187" s="1009">
        <v>5357529.62</v>
      </c>
      <c r="M1187" s="1009">
        <v>5357529.62</v>
      </c>
      <c r="N1187" s="1009">
        <v>5361017.12</v>
      </c>
      <c r="O1187" s="1009">
        <v>5361208.37</v>
      </c>
      <c r="P1187" s="1009">
        <v>5361208.37</v>
      </c>
      <c r="Q1187" s="1009">
        <f t="shared" si="274"/>
        <v>5358667.5899999989</v>
      </c>
      <c r="R1187" s="1010"/>
      <c r="S1187" s="1017"/>
      <c r="T1187" s="1017" t="s">
        <v>1254</v>
      </c>
      <c r="U1187" s="1011"/>
      <c r="V1187" s="1012">
        <v>0</v>
      </c>
      <c r="W1187" s="1013">
        <v>0</v>
      </c>
      <c r="X1187" s="1014">
        <v>0</v>
      </c>
      <c r="Y1187" s="1012"/>
      <c r="Z1187" s="1013"/>
      <c r="AA1187" s="1014"/>
      <c r="AB1187" s="1012"/>
      <c r="AC1187" s="1013"/>
      <c r="AD1187" s="1014">
        <f t="shared" si="278"/>
        <v>0</v>
      </c>
      <c r="AE1187" s="1012">
        <f t="shared" si="285"/>
        <v>5358667.5899999989</v>
      </c>
      <c r="AF1187" s="1013">
        <f t="shared" si="285"/>
        <v>5358667.5899999989</v>
      </c>
      <c r="AG1187" s="1014">
        <f t="shared" si="285"/>
        <v>5358667.5899999989</v>
      </c>
      <c r="AH1187" s="1018"/>
      <c r="AI1187" s="1016"/>
      <c r="AJ1187" s="1012">
        <f t="shared" si="282"/>
        <v>0</v>
      </c>
    </row>
    <row r="1188" spans="1:36" ht="11.25" customHeight="1">
      <c r="A1188" s="219" t="s">
        <v>3380</v>
      </c>
      <c r="B1188" s="220"/>
      <c r="C1188" s="287" t="s">
        <v>3377</v>
      </c>
      <c r="D1188" s="222"/>
      <c r="E1188" s="222">
        <v>7087.5</v>
      </c>
      <c r="F1188" s="222">
        <v>7656.25</v>
      </c>
      <c r="G1188" s="222">
        <v>7656.25</v>
      </c>
      <c r="H1188" s="222">
        <v>7656.25</v>
      </c>
      <c r="I1188" s="222">
        <v>7656.25</v>
      </c>
      <c r="J1188" s="498">
        <v>7656.25</v>
      </c>
      <c r="K1188" s="498">
        <v>7656.25</v>
      </c>
      <c r="L1188" s="223">
        <v>8781.25</v>
      </c>
      <c r="M1188" s="223">
        <v>8781.25</v>
      </c>
      <c r="N1188" s="223">
        <v>8781.25</v>
      </c>
      <c r="O1188" s="223">
        <v>8781.25</v>
      </c>
      <c r="P1188" s="223">
        <v>8781.25</v>
      </c>
      <c r="Q1188" s="223">
        <f t="shared" si="274"/>
        <v>7711.71875</v>
      </c>
      <c r="R1188" s="351"/>
      <c r="S1188" s="309"/>
      <c r="T1188" s="309" t="s">
        <v>1254</v>
      </c>
      <c r="U1188" s="895"/>
      <c r="V1188" s="16"/>
      <c r="W1188" s="11"/>
      <c r="X1188" s="17"/>
      <c r="Y1188" s="16"/>
      <c r="Z1188" s="11"/>
      <c r="AA1188" s="17"/>
      <c r="AB1188" s="16"/>
      <c r="AC1188" s="11"/>
      <c r="AD1188" s="17"/>
      <c r="AE1188" s="16">
        <f t="shared" si="285"/>
        <v>7711.71875</v>
      </c>
      <c r="AF1188" s="11">
        <f t="shared" si="285"/>
        <v>7711.71875</v>
      </c>
      <c r="AG1188" s="17">
        <f t="shared" si="285"/>
        <v>7711.71875</v>
      </c>
      <c r="AH1188" s="225"/>
      <c r="AI1188" s="527"/>
      <c r="AJ1188" s="16">
        <f t="shared" si="282"/>
        <v>0</v>
      </c>
    </row>
    <row r="1189" spans="1:36" s="532" customFormat="1" ht="11.25" customHeight="1">
      <c r="A1189" s="537">
        <v>18608742</v>
      </c>
      <c r="B1189" s="1005"/>
      <c r="C1189" s="1006" t="s">
        <v>538</v>
      </c>
      <c r="D1189" s="1007">
        <v>0</v>
      </c>
      <c r="E1189" s="1007">
        <v>0</v>
      </c>
      <c r="F1189" s="1007">
        <v>0</v>
      </c>
      <c r="G1189" s="1007">
        <v>0</v>
      </c>
      <c r="H1189" s="1007">
        <v>0</v>
      </c>
      <c r="I1189" s="1007">
        <v>0</v>
      </c>
      <c r="J1189" s="1008">
        <v>0</v>
      </c>
      <c r="K1189" s="1008">
        <v>0</v>
      </c>
      <c r="L1189" s="1009">
        <v>0</v>
      </c>
      <c r="M1189" s="1009">
        <v>0</v>
      </c>
      <c r="N1189" s="1009">
        <v>0</v>
      </c>
      <c r="O1189" s="1009">
        <v>0</v>
      </c>
      <c r="P1189" s="1009">
        <v>0</v>
      </c>
      <c r="Q1189" s="1009">
        <f t="shared" si="274"/>
        <v>0</v>
      </c>
      <c r="R1189" s="1010"/>
      <c r="S1189" s="1017"/>
      <c r="T1189" s="1017" t="s">
        <v>1254</v>
      </c>
      <c r="U1189" s="1011"/>
      <c r="V1189" s="1012">
        <v>0</v>
      </c>
      <c r="W1189" s="1013">
        <v>0</v>
      </c>
      <c r="X1189" s="1014">
        <v>0</v>
      </c>
      <c r="Y1189" s="1012"/>
      <c r="Z1189" s="1013"/>
      <c r="AA1189" s="1014"/>
      <c r="AB1189" s="1012"/>
      <c r="AC1189" s="1013"/>
      <c r="AD1189" s="1014">
        <f t="shared" si="278"/>
        <v>0</v>
      </c>
      <c r="AE1189" s="1012">
        <f t="shared" si="285"/>
        <v>0</v>
      </c>
      <c r="AF1189" s="1013">
        <f t="shared" si="285"/>
        <v>0</v>
      </c>
      <c r="AG1189" s="1014">
        <f t="shared" si="285"/>
        <v>0</v>
      </c>
      <c r="AH1189" s="1018"/>
      <c r="AI1189" s="1016"/>
      <c r="AJ1189" s="1012">
        <f t="shared" si="282"/>
        <v>0</v>
      </c>
    </row>
    <row r="1190" spans="1:36" s="532" customFormat="1" ht="11.25" customHeight="1">
      <c r="A1190" s="1061">
        <v>18608752</v>
      </c>
      <c r="B1190" s="1062"/>
      <c r="C1190" s="1063" t="s">
        <v>2006</v>
      </c>
      <c r="D1190" s="1007">
        <v>935530</v>
      </c>
      <c r="E1190" s="1007">
        <v>935530</v>
      </c>
      <c r="F1190" s="1007">
        <v>935530</v>
      </c>
      <c r="G1190" s="1007">
        <v>935530</v>
      </c>
      <c r="H1190" s="1007">
        <v>935530</v>
      </c>
      <c r="I1190" s="1007">
        <v>935530</v>
      </c>
      <c r="J1190" s="1008">
        <v>935530</v>
      </c>
      <c r="K1190" s="1008">
        <v>935530</v>
      </c>
      <c r="L1190" s="1009">
        <v>935530</v>
      </c>
      <c r="M1190" s="1009">
        <v>935530</v>
      </c>
      <c r="N1190" s="1009">
        <v>935530</v>
      </c>
      <c r="O1190" s="1009">
        <v>935530</v>
      </c>
      <c r="P1190" s="1009">
        <v>935530</v>
      </c>
      <c r="Q1190" s="1009">
        <f t="shared" si="274"/>
        <v>935530</v>
      </c>
      <c r="R1190" s="1010"/>
      <c r="S1190" s="1017"/>
      <c r="T1190" s="1017"/>
      <c r="U1190" s="1011"/>
      <c r="V1190" s="1012">
        <v>0</v>
      </c>
      <c r="W1190" s="1013">
        <v>0</v>
      </c>
      <c r="X1190" s="1014">
        <v>0</v>
      </c>
      <c r="Y1190" s="1012"/>
      <c r="Z1190" s="1013"/>
      <c r="AA1190" s="1014"/>
      <c r="AB1190" s="1012"/>
      <c r="AC1190" s="1013"/>
      <c r="AD1190" s="1014">
        <f>SUM(AB1190:AC1190)</f>
        <v>0</v>
      </c>
      <c r="AE1190" s="1012"/>
      <c r="AF1190" s="1013"/>
      <c r="AG1190" s="1014"/>
      <c r="AH1190" s="1015">
        <f>Q1190</f>
        <v>935530</v>
      </c>
      <c r="AI1190" s="1016"/>
      <c r="AJ1190" s="1012">
        <f t="shared" si="282"/>
        <v>0</v>
      </c>
    </row>
    <row r="1191" spans="1:36" s="532" customFormat="1" ht="11.25" customHeight="1">
      <c r="A1191" s="1061">
        <v>18608762</v>
      </c>
      <c r="B1191" s="1062"/>
      <c r="C1191" s="1063" t="s">
        <v>2007</v>
      </c>
      <c r="D1191" s="1007">
        <v>0</v>
      </c>
      <c r="E1191" s="1007">
        <v>0</v>
      </c>
      <c r="F1191" s="1007">
        <v>0</v>
      </c>
      <c r="G1191" s="1007">
        <v>0</v>
      </c>
      <c r="H1191" s="1007">
        <v>0</v>
      </c>
      <c r="I1191" s="1007">
        <v>0</v>
      </c>
      <c r="J1191" s="1008">
        <v>0</v>
      </c>
      <c r="K1191" s="1008">
        <v>0</v>
      </c>
      <c r="L1191" s="1009">
        <v>0</v>
      </c>
      <c r="M1191" s="1009">
        <v>0</v>
      </c>
      <c r="N1191" s="1009">
        <v>0</v>
      </c>
      <c r="O1191" s="1009">
        <v>0</v>
      </c>
      <c r="P1191" s="1009">
        <v>0</v>
      </c>
      <c r="Q1191" s="1009">
        <f t="shared" si="274"/>
        <v>0</v>
      </c>
      <c r="R1191" s="1010"/>
      <c r="S1191" s="1017"/>
      <c r="T1191" s="1017"/>
      <c r="U1191" s="1011"/>
      <c r="V1191" s="1012">
        <v>0</v>
      </c>
      <c r="W1191" s="1013">
        <v>0</v>
      </c>
      <c r="X1191" s="1014">
        <v>0</v>
      </c>
      <c r="Y1191" s="1012"/>
      <c r="Z1191" s="1013"/>
      <c r="AA1191" s="1014"/>
      <c r="AB1191" s="1012"/>
      <c r="AC1191" s="1013"/>
      <c r="AD1191" s="1014">
        <f>SUM(AB1191:AC1191)</f>
        <v>0</v>
      </c>
      <c r="AE1191" s="1012"/>
      <c r="AF1191" s="1013"/>
      <c r="AG1191" s="1014"/>
      <c r="AH1191" s="1015">
        <f>Q1191</f>
        <v>0</v>
      </c>
      <c r="AI1191" s="1016"/>
      <c r="AJ1191" s="1012">
        <f t="shared" si="282"/>
        <v>0</v>
      </c>
    </row>
    <row r="1192" spans="1:36" ht="11.25" customHeight="1">
      <c r="A1192" s="219">
        <v>18608772</v>
      </c>
      <c r="B1192" s="220"/>
      <c r="C1192" s="287" t="s">
        <v>2941</v>
      </c>
      <c r="D1192" s="222">
        <v>-3488999.1</v>
      </c>
      <c r="E1192" s="222">
        <v>-3488999.1</v>
      </c>
      <c r="F1192" s="222">
        <v>-3488999.1</v>
      </c>
      <c r="G1192" s="222">
        <v>-3488999.1</v>
      </c>
      <c r="H1192" s="222">
        <v>-3488999.1</v>
      </c>
      <c r="I1192" s="222">
        <v>-3488999.1</v>
      </c>
      <c r="J1192" s="498">
        <v>-3488999.1</v>
      </c>
      <c r="K1192" s="498">
        <v>-3488999.1</v>
      </c>
      <c r="L1192" s="223">
        <v>-3488999.1</v>
      </c>
      <c r="M1192" s="223">
        <v>-3488999.1</v>
      </c>
      <c r="N1192" s="223">
        <v>-3488999.1</v>
      </c>
      <c r="O1192" s="223">
        <v>-3488999.1</v>
      </c>
      <c r="P1192" s="223">
        <v>-3488999.1</v>
      </c>
      <c r="Q1192" s="223">
        <f t="shared" si="274"/>
        <v>-3488999.100000001</v>
      </c>
      <c r="R1192" s="351"/>
      <c r="S1192" s="309"/>
      <c r="T1192" s="309" t="s">
        <v>1254</v>
      </c>
      <c r="U1192" s="895"/>
      <c r="V1192" s="16">
        <v>0</v>
      </c>
      <c r="W1192" s="11">
        <v>0</v>
      </c>
      <c r="X1192" s="17">
        <v>0</v>
      </c>
      <c r="Y1192" s="16"/>
      <c r="Z1192" s="11"/>
      <c r="AA1192" s="17"/>
      <c r="AB1192" s="16"/>
      <c r="AC1192" s="11"/>
      <c r="AD1192" s="17">
        <f t="shared" ref="AD1192:AD1194" si="286">SUM(AB1192:AC1192)</f>
        <v>0</v>
      </c>
      <c r="AE1192" s="16">
        <f t="shared" ref="AE1192:AG1211" si="287">$Q1192</f>
        <v>-3488999.100000001</v>
      </c>
      <c r="AF1192" s="11">
        <f t="shared" si="287"/>
        <v>-3488999.100000001</v>
      </c>
      <c r="AG1192" s="17">
        <f t="shared" si="287"/>
        <v>-3488999.100000001</v>
      </c>
      <c r="AH1192" s="225"/>
      <c r="AI1192" s="527"/>
      <c r="AJ1192" s="16">
        <f t="shared" si="282"/>
        <v>0</v>
      </c>
    </row>
    <row r="1193" spans="1:36" ht="11.25" customHeight="1">
      <c r="A1193" s="219">
        <v>18608782</v>
      </c>
      <c r="B1193" s="220"/>
      <c r="C1193" s="287" t="s">
        <v>2942</v>
      </c>
      <c r="D1193" s="222">
        <v>-801550.75</v>
      </c>
      <c r="E1193" s="222">
        <v>-801550.75</v>
      </c>
      <c r="F1193" s="222">
        <v>-801550.75</v>
      </c>
      <c r="G1193" s="222">
        <v>-801550.75</v>
      </c>
      <c r="H1193" s="222">
        <v>-801550.75</v>
      </c>
      <c r="I1193" s="222">
        <v>-801550.75</v>
      </c>
      <c r="J1193" s="498">
        <v>-801550.75</v>
      </c>
      <c r="K1193" s="498">
        <v>-801550.75</v>
      </c>
      <c r="L1193" s="223">
        <v>-801550.75</v>
      </c>
      <c r="M1193" s="223">
        <v>-801550.75</v>
      </c>
      <c r="N1193" s="223">
        <v>-801550.75</v>
      </c>
      <c r="O1193" s="223">
        <v>-801550.75</v>
      </c>
      <c r="P1193" s="223">
        <v>-801550.75</v>
      </c>
      <c r="Q1193" s="223">
        <f t="shared" si="274"/>
        <v>-801550.75</v>
      </c>
      <c r="R1193" s="351"/>
      <c r="S1193" s="309"/>
      <c r="T1193" s="309" t="s">
        <v>1254</v>
      </c>
      <c r="U1193" s="895"/>
      <c r="V1193" s="16">
        <v>0</v>
      </c>
      <c r="W1193" s="11">
        <v>0</v>
      </c>
      <c r="X1193" s="17">
        <v>0</v>
      </c>
      <c r="Y1193" s="16"/>
      <c r="Z1193" s="11"/>
      <c r="AA1193" s="17"/>
      <c r="AB1193" s="16"/>
      <c r="AC1193" s="11"/>
      <c r="AD1193" s="17">
        <f t="shared" si="286"/>
        <v>0</v>
      </c>
      <c r="AE1193" s="16">
        <f t="shared" si="287"/>
        <v>-801550.75</v>
      </c>
      <c r="AF1193" s="11">
        <f t="shared" si="287"/>
        <v>-801550.75</v>
      </c>
      <c r="AG1193" s="17">
        <f t="shared" si="287"/>
        <v>-801550.75</v>
      </c>
      <c r="AH1193" s="225"/>
      <c r="AI1193" s="527"/>
      <c r="AJ1193" s="16">
        <f t="shared" si="282"/>
        <v>0</v>
      </c>
    </row>
    <row r="1194" spans="1:36" ht="11.25" customHeight="1">
      <c r="A1194" s="219">
        <v>18608792</v>
      </c>
      <c r="B1194" s="220"/>
      <c r="C1194" s="287" t="s">
        <v>2943</v>
      </c>
      <c r="D1194" s="222">
        <v>-160310.15</v>
      </c>
      <c r="E1194" s="222">
        <v>-160310.15</v>
      </c>
      <c r="F1194" s="222">
        <v>-160310.15</v>
      </c>
      <c r="G1194" s="222">
        <v>-160310.15</v>
      </c>
      <c r="H1194" s="222">
        <v>-160310.15</v>
      </c>
      <c r="I1194" s="222">
        <v>-160310.15</v>
      </c>
      <c r="J1194" s="498">
        <v>-160310.15</v>
      </c>
      <c r="K1194" s="498">
        <v>-160310.15</v>
      </c>
      <c r="L1194" s="223">
        <v>-160310.15</v>
      </c>
      <c r="M1194" s="223">
        <v>-160310.15</v>
      </c>
      <c r="N1194" s="223">
        <v>-160310.15</v>
      </c>
      <c r="O1194" s="223">
        <v>-160310.15</v>
      </c>
      <c r="P1194" s="223">
        <v>-160310.15</v>
      </c>
      <c r="Q1194" s="223">
        <f t="shared" si="274"/>
        <v>-160310.14999999997</v>
      </c>
      <c r="R1194" s="351"/>
      <c r="S1194" s="309"/>
      <c r="T1194" s="309" t="s">
        <v>1254</v>
      </c>
      <c r="U1194" s="895"/>
      <c r="V1194" s="16">
        <v>0</v>
      </c>
      <c r="W1194" s="11">
        <v>0</v>
      </c>
      <c r="X1194" s="17">
        <v>0</v>
      </c>
      <c r="Y1194" s="16"/>
      <c r="Z1194" s="11"/>
      <c r="AA1194" s="17"/>
      <c r="AB1194" s="16"/>
      <c r="AC1194" s="11"/>
      <c r="AD1194" s="17">
        <f t="shared" si="286"/>
        <v>0</v>
      </c>
      <c r="AE1194" s="16">
        <f t="shared" si="287"/>
        <v>-160310.14999999997</v>
      </c>
      <c r="AF1194" s="11">
        <f t="shared" si="287"/>
        <v>-160310.14999999997</v>
      </c>
      <c r="AG1194" s="17">
        <f t="shared" si="287"/>
        <v>-160310.14999999997</v>
      </c>
      <c r="AH1194" s="225"/>
      <c r="AI1194" s="527"/>
      <c r="AJ1194" s="16">
        <f t="shared" si="282"/>
        <v>0</v>
      </c>
    </row>
    <row r="1195" spans="1:36" s="532" customFormat="1" ht="11.25" customHeight="1">
      <c r="A1195" s="537">
        <v>18608812</v>
      </c>
      <c r="B1195" s="1005"/>
      <c r="C1195" s="1006" t="s">
        <v>1181</v>
      </c>
      <c r="D1195" s="1007">
        <v>0</v>
      </c>
      <c r="E1195" s="1007">
        <v>0</v>
      </c>
      <c r="F1195" s="1007">
        <v>0</v>
      </c>
      <c r="G1195" s="1007">
        <v>0</v>
      </c>
      <c r="H1195" s="1007">
        <v>0</v>
      </c>
      <c r="I1195" s="1007">
        <v>0</v>
      </c>
      <c r="J1195" s="1008">
        <v>0</v>
      </c>
      <c r="K1195" s="1008">
        <v>0</v>
      </c>
      <c r="L1195" s="1009">
        <v>0</v>
      </c>
      <c r="M1195" s="1009">
        <v>0</v>
      </c>
      <c r="N1195" s="1009">
        <v>0</v>
      </c>
      <c r="O1195" s="1009">
        <v>0</v>
      </c>
      <c r="P1195" s="1009">
        <v>0</v>
      </c>
      <c r="Q1195" s="1009">
        <f t="shared" si="274"/>
        <v>0</v>
      </c>
      <c r="R1195" s="1010"/>
      <c r="S1195" s="1017"/>
      <c r="T1195" s="1017" t="s">
        <v>1254</v>
      </c>
      <c r="U1195" s="1011"/>
      <c r="V1195" s="1012">
        <v>0</v>
      </c>
      <c r="W1195" s="1013">
        <v>0</v>
      </c>
      <c r="X1195" s="1014">
        <v>0</v>
      </c>
      <c r="Y1195" s="1012"/>
      <c r="Z1195" s="1013"/>
      <c r="AA1195" s="1014"/>
      <c r="AB1195" s="1012"/>
      <c r="AC1195" s="1013"/>
      <c r="AD1195" s="1014">
        <f t="shared" si="278"/>
        <v>0</v>
      </c>
      <c r="AE1195" s="1012">
        <f t="shared" si="287"/>
        <v>0</v>
      </c>
      <c r="AF1195" s="1013">
        <f t="shared" si="287"/>
        <v>0</v>
      </c>
      <c r="AG1195" s="1014">
        <f t="shared" si="287"/>
        <v>0</v>
      </c>
      <c r="AH1195" s="1018"/>
      <c r="AI1195" s="1016"/>
      <c r="AJ1195" s="1012">
        <f t="shared" si="282"/>
        <v>0</v>
      </c>
    </row>
    <row r="1196" spans="1:36" s="532" customFormat="1" ht="11.25" customHeight="1">
      <c r="A1196" s="537">
        <v>18608912</v>
      </c>
      <c r="B1196" s="1005"/>
      <c r="C1196" s="1006" t="s">
        <v>688</v>
      </c>
      <c r="D1196" s="1007">
        <v>0</v>
      </c>
      <c r="E1196" s="1007">
        <v>0</v>
      </c>
      <c r="F1196" s="1007">
        <v>0</v>
      </c>
      <c r="G1196" s="1007">
        <v>0</v>
      </c>
      <c r="H1196" s="1007">
        <v>0</v>
      </c>
      <c r="I1196" s="1007">
        <v>0</v>
      </c>
      <c r="J1196" s="1008">
        <v>0</v>
      </c>
      <c r="K1196" s="1008">
        <v>0</v>
      </c>
      <c r="L1196" s="1009">
        <v>0</v>
      </c>
      <c r="M1196" s="1009">
        <v>0</v>
      </c>
      <c r="N1196" s="1009">
        <v>0</v>
      </c>
      <c r="O1196" s="1009">
        <v>0</v>
      </c>
      <c r="P1196" s="1009">
        <v>0</v>
      </c>
      <c r="Q1196" s="1009">
        <f t="shared" si="274"/>
        <v>0</v>
      </c>
      <c r="R1196" s="1010"/>
      <c r="S1196" s="1017"/>
      <c r="T1196" s="1017" t="s">
        <v>1254</v>
      </c>
      <c r="U1196" s="1011"/>
      <c r="V1196" s="1012">
        <v>0</v>
      </c>
      <c r="W1196" s="1013">
        <v>0</v>
      </c>
      <c r="X1196" s="1014">
        <v>0</v>
      </c>
      <c r="Y1196" s="1012"/>
      <c r="Z1196" s="1013"/>
      <c r="AA1196" s="1014"/>
      <c r="AB1196" s="1012"/>
      <c r="AC1196" s="1013"/>
      <c r="AD1196" s="1014">
        <f t="shared" si="278"/>
        <v>0</v>
      </c>
      <c r="AE1196" s="1012">
        <f t="shared" si="287"/>
        <v>0</v>
      </c>
      <c r="AF1196" s="1013">
        <f t="shared" si="287"/>
        <v>0</v>
      </c>
      <c r="AG1196" s="1014">
        <f t="shared" si="287"/>
        <v>0</v>
      </c>
      <c r="AH1196" s="1018"/>
      <c r="AI1196" s="1016"/>
      <c r="AJ1196" s="1012">
        <f t="shared" si="282"/>
        <v>0</v>
      </c>
    </row>
    <row r="1197" spans="1:36" s="532" customFormat="1" ht="11.25" customHeight="1">
      <c r="A1197" s="537">
        <v>18608941</v>
      </c>
      <c r="B1197" s="1005"/>
      <c r="C1197" s="1006" t="s">
        <v>1182</v>
      </c>
      <c r="D1197" s="1007">
        <v>0</v>
      </c>
      <c r="E1197" s="1007">
        <v>0</v>
      </c>
      <c r="F1197" s="1007">
        <v>0</v>
      </c>
      <c r="G1197" s="1007">
        <v>0</v>
      </c>
      <c r="H1197" s="1007">
        <v>0</v>
      </c>
      <c r="I1197" s="1007">
        <v>0</v>
      </c>
      <c r="J1197" s="1008">
        <v>0</v>
      </c>
      <c r="K1197" s="1008">
        <v>0</v>
      </c>
      <c r="L1197" s="1009">
        <v>0</v>
      </c>
      <c r="M1197" s="1009">
        <v>0</v>
      </c>
      <c r="N1197" s="1009">
        <v>0</v>
      </c>
      <c r="O1197" s="1009">
        <v>0</v>
      </c>
      <c r="P1197" s="1009">
        <v>0</v>
      </c>
      <c r="Q1197" s="1009">
        <f t="shared" si="274"/>
        <v>0</v>
      </c>
      <c r="R1197" s="1010"/>
      <c r="S1197" s="1017"/>
      <c r="T1197" s="1017" t="s">
        <v>1254</v>
      </c>
      <c r="U1197" s="1011"/>
      <c r="V1197" s="1012">
        <v>0</v>
      </c>
      <c r="W1197" s="1013">
        <v>0</v>
      </c>
      <c r="X1197" s="1014">
        <v>0</v>
      </c>
      <c r="Y1197" s="1012"/>
      <c r="Z1197" s="1013"/>
      <c r="AA1197" s="1014"/>
      <c r="AB1197" s="1012"/>
      <c r="AC1197" s="1013"/>
      <c r="AD1197" s="1014">
        <f t="shared" si="278"/>
        <v>0</v>
      </c>
      <c r="AE1197" s="1012">
        <f t="shared" si="287"/>
        <v>0</v>
      </c>
      <c r="AF1197" s="1013">
        <f t="shared" si="287"/>
        <v>0</v>
      </c>
      <c r="AG1197" s="1014">
        <f t="shared" si="287"/>
        <v>0</v>
      </c>
      <c r="AH1197" s="1018"/>
      <c r="AI1197" s="1016"/>
      <c r="AJ1197" s="1012">
        <f t="shared" si="282"/>
        <v>0</v>
      </c>
    </row>
    <row r="1198" spans="1:36" s="532" customFormat="1" ht="11.25" customHeight="1">
      <c r="A1198" s="537">
        <v>18608942</v>
      </c>
      <c r="B1198" s="1005"/>
      <c r="C1198" s="1006" t="s">
        <v>1182</v>
      </c>
      <c r="D1198" s="1007">
        <v>0</v>
      </c>
      <c r="E1198" s="1007">
        <v>0</v>
      </c>
      <c r="F1198" s="1007">
        <v>0</v>
      </c>
      <c r="G1198" s="1007">
        <v>0</v>
      </c>
      <c r="H1198" s="1007">
        <v>0</v>
      </c>
      <c r="I1198" s="1007">
        <v>0</v>
      </c>
      <c r="J1198" s="1008">
        <v>0</v>
      </c>
      <c r="K1198" s="1008">
        <v>0</v>
      </c>
      <c r="L1198" s="1009">
        <v>0</v>
      </c>
      <c r="M1198" s="1009">
        <v>0</v>
      </c>
      <c r="N1198" s="1009">
        <v>0</v>
      </c>
      <c r="O1198" s="1009">
        <v>0</v>
      </c>
      <c r="P1198" s="1009">
        <v>0</v>
      </c>
      <c r="Q1198" s="1009">
        <f t="shared" si="274"/>
        <v>0</v>
      </c>
      <c r="R1198" s="1010"/>
      <c r="S1198" s="1017"/>
      <c r="T1198" s="1017" t="s">
        <v>1254</v>
      </c>
      <c r="U1198" s="1011"/>
      <c r="V1198" s="1012">
        <v>0</v>
      </c>
      <c r="W1198" s="1013">
        <v>0</v>
      </c>
      <c r="X1198" s="1014">
        <v>0</v>
      </c>
      <c r="Y1198" s="1012"/>
      <c r="Z1198" s="1013"/>
      <c r="AA1198" s="1014"/>
      <c r="AB1198" s="1012"/>
      <c r="AC1198" s="1013"/>
      <c r="AD1198" s="1014">
        <f t="shared" si="278"/>
        <v>0</v>
      </c>
      <c r="AE1198" s="1012">
        <f t="shared" si="287"/>
        <v>0</v>
      </c>
      <c r="AF1198" s="1013">
        <f t="shared" si="287"/>
        <v>0</v>
      </c>
      <c r="AG1198" s="1014">
        <f t="shared" si="287"/>
        <v>0</v>
      </c>
      <c r="AH1198" s="1018"/>
      <c r="AI1198" s="1016"/>
      <c r="AJ1198" s="1012">
        <f t="shared" si="282"/>
        <v>0</v>
      </c>
    </row>
    <row r="1199" spans="1:36" ht="11.25" customHeight="1">
      <c r="A1199" s="219">
        <v>18608951</v>
      </c>
      <c r="B1199" s="220"/>
      <c r="C1199" s="287" t="s">
        <v>2657</v>
      </c>
      <c r="D1199" s="222">
        <v>0</v>
      </c>
      <c r="E1199" s="222">
        <v>0</v>
      </c>
      <c r="F1199" s="222">
        <v>0</v>
      </c>
      <c r="G1199" s="222">
        <v>0</v>
      </c>
      <c r="H1199" s="222">
        <v>0</v>
      </c>
      <c r="I1199" s="222">
        <v>0</v>
      </c>
      <c r="J1199" s="498">
        <v>0</v>
      </c>
      <c r="K1199" s="498">
        <v>0</v>
      </c>
      <c r="L1199" s="223">
        <v>0</v>
      </c>
      <c r="M1199" s="223">
        <v>0</v>
      </c>
      <c r="N1199" s="223">
        <v>0</v>
      </c>
      <c r="O1199" s="223">
        <v>0</v>
      </c>
      <c r="P1199" s="223">
        <v>0</v>
      </c>
      <c r="Q1199" s="223">
        <f t="shared" si="274"/>
        <v>0</v>
      </c>
      <c r="R1199" s="351"/>
      <c r="S1199" s="309"/>
      <c r="T1199" s="309" t="s">
        <v>1254</v>
      </c>
      <c r="U1199" s="895"/>
      <c r="V1199" s="16">
        <v>0</v>
      </c>
      <c r="W1199" s="11">
        <v>0</v>
      </c>
      <c r="X1199" s="17">
        <v>0</v>
      </c>
      <c r="Y1199" s="16"/>
      <c r="Z1199" s="11"/>
      <c r="AA1199" s="17"/>
      <c r="AB1199" s="16"/>
      <c r="AC1199" s="11"/>
      <c r="AD1199" s="17">
        <f t="shared" ref="AD1199" si="288">SUM(AB1199:AC1199)</f>
        <v>0</v>
      </c>
      <c r="AE1199" s="16">
        <f t="shared" si="287"/>
        <v>0</v>
      </c>
      <c r="AF1199" s="11">
        <f t="shared" si="287"/>
        <v>0</v>
      </c>
      <c r="AG1199" s="17">
        <f t="shared" si="287"/>
        <v>0</v>
      </c>
      <c r="AH1199" s="225"/>
      <c r="AI1199" s="527"/>
      <c r="AJ1199" s="16">
        <f t="shared" si="282"/>
        <v>0</v>
      </c>
    </row>
    <row r="1200" spans="1:36" s="532" customFormat="1" ht="11.25" customHeight="1">
      <c r="A1200" s="537">
        <v>18609112</v>
      </c>
      <c r="B1200" s="1005"/>
      <c r="C1200" s="1006" t="s">
        <v>790</v>
      </c>
      <c r="D1200" s="1007">
        <v>0</v>
      </c>
      <c r="E1200" s="1007">
        <v>0</v>
      </c>
      <c r="F1200" s="1007">
        <v>0</v>
      </c>
      <c r="G1200" s="1007">
        <v>0</v>
      </c>
      <c r="H1200" s="1007">
        <v>0</v>
      </c>
      <c r="I1200" s="1007">
        <v>0</v>
      </c>
      <c r="J1200" s="1008">
        <v>0</v>
      </c>
      <c r="K1200" s="1008">
        <v>0</v>
      </c>
      <c r="L1200" s="1009">
        <v>0</v>
      </c>
      <c r="M1200" s="1009">
        <v>0</v>
      </c>
      <c r="N1200" s="1009">
        <v>0</v>
      </c>
      <c r="O1200" s="1009">
        <v>0</v>
      </c>
      <c r="P1200" s="1009">
        <v>0</v>
      </c>
      <c r="Q1200" s="1009">
        <f t="shared" si="274"/>
        <v>0</v>
      </c>
      <c r="R1200" s="1010"/>
      <c r="S1200" s="1017"/>
      <c r="T1200" s="1017" t="s">
        <v>1254</v>
      </c>
      <c r="U1200" s="1011"/>
      <c r="V1200" s="1012">
        <v>0</v>
      </c>
      <c r="W1200" s="1013">
        <v>0</v>
      </c>
      <c r="X1200" s="1014">
        <v>0</v>
      </c>
      <c r="Y1200" s="1012"/>
      <c r="Z1200" s="1013"/>
      <c r="AA1200" s="1014"/>
      <c r="AB1200" s="1012"/>
      <c r="AC1200" s="1013"/>
      <c r="AD1200" s="1014">
        <f t="shared" si="278"/>
        <v>0</v>
      </c>
      <c r="AE1200" s="1012">
        <f t="shared" si="287"/>
        <v>0</v>
      </c>
      <c r="AF1200" s="1013">
        <f t="shared" si="287"/>
        <v>0</v>
      </c>
      <c r="AG1200" s="1014">
        <f t="shared" si="287"/>
        <v>0</v>
      </c>
      <c r="AH1200" s="1018"/>
      <c r="AI1200" s="1016"/>
      <c r="AJ1200" s="1012">
        <f t="shared" si="282"/>
        <v>0</v>
      </c>
    </row>
    <row r="1201" spans="1:36" s="532" customFormat="1" ht="11.25" customHeight="1">
      <c r="A1201" s="537">
        <v>18609122</v>
      </c>
      <c r="B1201" s="1005"/>
      <c r="C1201" s="1006" t="s">
        <v>585</v>
      </c>
      <c r="D1201" s="1007">
        <v>0</v>
      </c>
      <c r="E1201" s="1007">
        <v>0</v>
      </c>
      <c r="F1201" s="1007">
        <v>0</v>
      </c>
      <c r="G1201" s="1007">
        <v>0</v>
      </c>
      <c r="H1201" s="1007">
        <v>0</v>
      </c>
      <c r="I1201" s="1007">
        <v>0</v>
      </c>
      <c r="J1201" s="1008">
        <v>0</v>
      </c>
      <c r="K1201" s="1008">
        <v>0</v>
      </c>
      <c r="L1201" s="1009">
        <v>0</v>
      </c>
      <c r="M1201" s="1009">
        <v>0</v>
      </c>
      <c r="N1201" s="1009">
        <v>0</v>
      </c>
      <c r="O1201" s="1009">
        <v>0</v>
      </c>
      <c r="P1201" s="1009">
        <v>0</v>
      </c>
      <c r="Q1201" s="1009">
        <f t="shared" si="274"/>
        <v>0</v>
      </c>
      <c r="R1201" s="1010"/>
      <c r="S1201" s="1017"/>
      <c r="T1201" s="1017" t="s">
        <v>1254</v>
      </c>
      <c r="U1201" s="1011"/>
      <c r="V1201" s="1012">
        <v>0</v>
      </c>
      <c r="W1201" s="1013">
        <v>0</v>
      </c>
      <c r="X1201" s="1014">
        <v>0</v>
      </c>
      <c r="Y1201" s="1012"/>
      <c r="Z1201" s="1013"/>
      <c r="AA1201" s="1014"/>
      <c r="AB1201" s="1012"/>
      <c r="AC1201" s="1013"/>
      <c r="AD1201" s="1014">
        <f t="shared" si="278"/>
        <v>0</v>
      </c>
      <c r="AE1201" s="1012">
        <f t="shared" si="287"/>
        <v>0</v>
      </c>
      <c r="AF1201" s="1013">
        <f t="shared" si="287"/>
        <v>0</v>
      </c>
      <c r="AG1201" s="1014">
        <f t="shared" si="287"/>
        <v>0</v>
      </c>
      <c r="AH1201" s="1018"/>
      <c r="AI1201" s="1016"/>
      <c r="AJ1201" s="1012">
        <f t="shared" si="282"/>
        <v>0</v>
      </c>
    </row>
    <row r="1202" spans="1:36" ht="11.25" customHeight="1">
      <c r="A1202" s="219">
        <v>18609132</v>
      </c>
      <c r="B1202" s="220"/>
      <c r="C1202" s="287" t="s">
        <v>1964</v>
      </c>
      <c r="D1202" s="222">
        <v>0</v>
      </c>
      <c r="E1202" s="222">
        <v>0</v>
      </c>
      <c r="F1202" s="222">
        <v>0</v>
      </c>
      <c r="G1202" s="222">
        <v>0</v>
      </c>
      <c r="H1202" s="222">
        <v>0</v>
      </c>
      <c r="I1202" s="222">
        <v>0</v>
      </c>
      <c r="J1202" s="498">
        <v>0</v>
      </c>
      <c r="K1202" s="498">
        <v>0</v>
      </c>
      <c r="L1202" s="223">
        <v>0</v>
      </c>
      <c r="M1202" s="223">
        <v>0</v>
      </c>
      <c r="N1202" s="223">
        <v>0</v>
      </c>
      <c r="O1202" s="223">
        <v>0</v>
      </c>
      <c r="P1202" s="223">
        <v>0</v>
      </c>
      <c r="Q1202" s="223">
        <f t="shared" si="274"/>
        <v>0</v>
      </c>
      <c r="R1202" s="351"/>
      <c r="S1202" s="309"/>
      <c r="T1202" s="309" t="s">
        <v>1254</v>
      </c>
      <c r="U1202" s="895"/>
      <c r="V1202" s="16">
        <v>0</v>
      </c>
      <c r="W1202" s="11">
        <v>0</v>
      </c>
      <c r="X1202" s="17">
        <v>0</v>
      </c>
      <c r="Y1202" s="16"/>
      <c r="Z1202" s="11"/>
      <c r="AA1202" s="17"/>
      <c r="AB1202" s="16"/>
      <c r="AC1202" s="11"/>
      <c r="AD1202" s="17">
        <f t="shared" si="278"/>
        <v>0</v>
      </c>
      <c r="AE1202" s="16">
        <f t="shared" si="287"/>
        <v>0</v>
      </c>
      <c r="AF1202" s="11">
        <f t="shared" si="287"/>
        <v>0</v>
      </c>
      <c r="AG1202" s="17">
        <f t="shared" si="287"/>
        <v>0</v>
      </c>
      <c r="AH1202" s="225"/>
      <c r="AI1202" s="527"/>
      <c r="AJ1202" s="16">
        <f t="shared" si="282"/>
        <v>0</v>
      </c>
    </row>
    <row r="1203" spans="1:36" ht="11.25" customHeight="1">
      <c r="A1203" s="219">
        <v>18609142</v>
      </c>
      <c r="B1203" s="220"/>
      <c r="C1203" s="287" t="s">
        <v>161</v>
      </c>
      <c r="D1203" s="222">
        <v>0</v>
      </c>
      <c r="E1203" s="222">
        <v>0</v>
      </c>
      <c r="F1203" s="222">
        <v>0</v>
      </c>
      <c r="G1203" s="222">
        <v>0</v>
      </c>
      <c r="H1203" s="222">
        <v>0</v>
      </c>
      <c r="I1203" s="222">
        <v>0</v>
      </c>
      <c r="J1203" s="498">
        <v>0</v>
      </c>
      <c r="K1203" s="498">
        <v>0</v>
      </c>
      <c r="L1203" s="223">
        <v>0</v>
      </c>
      <c r="M1203" s="223">
        <v>0</v>
      </c>
      <c r="N1203" s="223">
        <v>0</v>
      </c>
      <c r="O1203" s="223">
        <v>0</v>
      </c>
      <c r="P1203" s="223">
        <v>0</v>
      </c>
      <c r="Q1203" s="223">
        <f t="shared" si="274"/>
        <v>0</v>
      </c>
      <c r="R1203" s="351"/>
      <c r="S1203" s="309"/>
      <c r="T1203" s="309" t="s">
        <v>1254</v>
      </c>
      <c r="U1203" s="895"/>
      <c r="V1203" s="16">
        <v>0</v>
      </c>
      <c r="W1203" s="11">
        <v>0</v>
      </c>
      <c r="X1203" s="17">
        <v>0</v>
      </c>
      <c r="Y1203" s="16"/>
      <c r="Z1203" s="11"/>
      <c r="AA1203" s="17"/>
      <c r="AB1203" s="16"/>
      <c r="AC1203" s="11"/>
      <c r="AD1203" s="17">
        <f t="shared" si="278"/>
        <v>0</v>
      </c>
      <c r="AE1203" s="16">
        <f t="shared" si="287"/>
        <v>0</v>
      </c>
      <c r="AF1203" s="11">
        <f t="shared" si="287"/>
        <v>0</v>
      </c>
      <c r="AG1203" s="17">
        <f t="shared" si="287"/>
        <v>0</v>
      </c>
      <c r="AH1203" s="225"/>
      <c r="AI1203" s="527"/>
      <c r="AJ1203" s="16">
        <f t="shared" si="282"/>
        <v>0</v>
      </c>
    </row>
    <row r="1204" spans="1:36" s="532" customFormat="1" ht="11.25" customHeight="1">
      <c r="A1204" s="537">
        <v>18609212</v>
      </c>
      <c r="B1204" s="1005"/>
      <c r="C1204" s="1006" t="s">
        <v>791</v>
      </c>
      <c r="D1204" s="1007">
        <v>0</v>
      </c>
      <c r="E1204" s="1007">
        <v>0</v>
      </c>
      <c r="F1204" s="1007">
        <v>0</v>
      </c>
      <c r="G1204" s="1007">
        <v>0</v>
      </c>
      <c r="H1204" s="1007">
        <v>0</v>
      </c>
      <c r="I1204" s="1007">
        <v>0</v>
      </c>
      <c r="J1204" s="1008">
        <v>0</v>
      </c>
      <c r="K1204" s="1008">
        <v>0</v>
      </c>
      <c r="L1204" s="1009">
        <v>0</v>
      </c>
      <c r="M1204" s="1009">
        <v>0</v>
      </c>
      <c r="N1204" s="1009">
        <v>0</v>
      </c>
      <c r="O1204" s="1009">
        <v>0</v>
      </c>
      <c r="P1204" s="1009">
        <v>0</v>
      </c>
      <c r="Q1204" s="1009">
        <f t="shared" si="274"/>
        <v>0</v>
      </c>
      <c r="R1204" s="1010"/>
      <c r="S1204" s="1017"/>
      <c r="T1204" s="1017" t="s">
        <v>1254</v>
      </c>
      <c r="U1204" s="1011"/>
      <c r="V1204" s="1012">
        <v>0</v>
      </c>
      <c r="W1204" s="1013">
        <v>0</v>
      </c>
      <c r="X1204" s="1014">
        <v>0</v>
      </c>
      <c r="Y1204" s="1012"/>
      <c r="Z1204" s="1013"/>
      <c r="AA1204" s="1014"/>
      <c r="AB1204" s="1012"/>
      <c r="AC1204" s="1013"/>
      <c r="AD1204" s="1014">
        <f t="shared" si="278"/>
        <v>0</v>
      </c>
      <c r="AE1204" s="1012">
        <f t="shared" si="287"/>
        <v>0</v>
      </c>
      <c r="AF1204" s="1013">
        <f t="shared" si="287"/>
        <v>0</v>
      </c>
      <c r="AG1204" s="1014">
        <f t="shared" si="287"/>
        <v>0</v>
      </c>
      <c r="AH1204" s="1018"/>
      <c r="AI1204" s="1016"/>
      <c r="AJ1204" s="1012">
        <f t="shared" si="282"/>
        <v>0</v>
      </c>
    </row>
    <row r="1205" spans="1:36" s="532" customFormat="1" ht="11.25" customHeight="1">
      <c r="A1205" s="537">
        <v>18609312</v>
      </c>
      <c r="B1205" s="1005"/>
      <c r="C1205" s="1006" t="s">
        <v>542</v>
      </c>
      <c r="D1205" s="1007">
        <v>12405154.710000001</v>
      </c>
      <c r="E1205" s="1007">
        <v>12405154.710000001</v>
      </c>
      <c r="F1205" s="1007">
        <v>12405154.710000001</v>
      </c>
      <c r="G1205" s="1007">
        <v>12405154.710000001</v>
      </c>
      <c r="H1205" s="1007">
        <v>12405154.710000001</v>
      </c>
      <c r="I1205" s="1007">
        <v>12405154.710000001</v>
      </c>
      <c r="J1205" s="1008">
        <v>12405154.710000001</v>
      </c>
      <c r="K1205" s="1008">
        <v>12405154.710000001</v>
      </c>
      <c r="L1205" s="1009">
        <v>12405154.710000001</v>
      </c>
      <c r="M1205" s="1009">
        <v>12405154.710000001</v>
      </c>
      <c r="N1205" s="1009">
        <v>12405154.710000001</v>
      </c>
      <c r="O1205" s="1009">
        <v>12405154.710000001</v>
      </c>
      <c r="P1205" s="1009">
        <v>12405154.710000001</v>
      </c>
      <c r="Q1205" s="1009">
        <f t="shared" si="274"/>
        <v>12405154.710000003</v>
      </c>
      <c r="R1205" s="1010"/>
      <c r="S1205" s="1017"/>
      <c r="T1205" s="1017" t="s">
        <v>1254</v>
      </c>
      <c r="U1205" s="1011"/>
      <c r="V1205" s="1012">
        <v>0</v>
      </c>
      <c r="W1205" s="1013">
        <v>0</v>
      </c>
      <c r="X1205" s="1014">
        <v>0</v>
      </c>
      <c r="Y1205" s="1012"/>
      <c r="Z1205" s="1013"/>
      <c r="AA1205" s="1014"/>
      <c r="AB1205" s="1012"/>
      <c r="AC1205" s="1013"/>
      <c r="AD1205" s="1014">
        <f t="shared" si="278"/>
        <v>0</v>
      </c>
      <c r="AE1205" s="1012">
        <f t="shared" si="287"/>
        <v>12405154.710000003</v>
      </c>
      <c r="AF1205" s="1013">
        <f t="shared" si="287"/>
        <v>12405154.710000003</v>
      </c>
      <c r="AG1205" s="1014">
        <f t="shared" si="287"/>
        <v>12405154.710000003</v>
      </c>
      <c r="AH1205" s="1018"/>
      <c r="AI1205" s="1016"/>
      <c r="AJ1205" s="1012">
        <f t="shared" si="282"/>
        <v>0</v>
      </c>
    </row>
    <row r="1206" spans="1:36" s="532" customFormat="1" ht="11.25" customHeight="1">
      <c r="A1206" s="537">
        <v>18609422</v>
      </c>
      <c r="B1206" s="1005"/>
      <c r="C1206" s="1006" t="s">
        <v>2723</v>
      </c>
      <c r="D1206" s="1007">
        <v>21308626.59</v>
      </c>
      <c r="E1206" s="1007">
        <v>21308626.59</v>
      </c>
      <c r="F1206" s="1007">
        <v>21308626.59</v>
      </c>
      <c r="G1206" s="1007">
        <v>21000000</v>
      </c>
      <c r="H1206" s="1007">
        <v>21000000</v>
      </c>
      <c r="I1206" s="1007">
        <v>21000000</v>
      </c>
      <c r="J1206" s="1008">
        <v>22000000</v>
      </c>
      <c r="K1206" s="1008">
        <v>22000000</v>
      </c>
      <c r="L1206" s="1009">
        <v>22000000</v>
      </c>
      <c r="M1206" s="1009">
        <v>21861913.539999999</v>
      </c>
      <c r="N1206" s="1009">
        <v>21861913.539999999</v>
      </c>
      <c r="O1206" s="1009">
        <v>21861913.539999999</v>
      </c>
      <c r="P1206" s="1009">
        <v>27500000</v>
      </c>
      <c r="Q1206" s="1009">
        <f t="shared" si="274"/>
        <v>21800608.924583331</v>
      </c>
      <c r="R1206" s="1010"/>
      <c r="S1206" s="1017"/>
      <c r="T1206" s="1017" t="s">
        <v>1254</v>
      </c>
      <c r="U1206" s="1011"/>
      <c r="V1206" s="1012">
        <v>0</v>
      </c>
      <c r="W1206" s="1013">
        <v>0</v>
      </c>
      <c r="X1206" s="1014">
        <v>0</v>
      </c>
      <c r="Y1206" s="1012"/>
      <c r="Z1206" s="1013"/>
      <c r="AA1206" s="1014"/>
      <c r="AB1206" s="1012"/>
      <c r="AC1206" s="1013"/>
      <c r="AD1206" s="1014">
        <f t="shared" ref="AD1206" si="289">SUM(AB1206:AC1206)</f>
        <v>0</v>
      </c>
      <c r="AE1206" s="1012">
        <f t="shared" si="287"/>
        <v>21800608.924583331</v>
      </c>
      <c r="AF1206" s="1013">
        <f t="shared" si="287"/>
        <v>21800608.924583331</v>
      </c>
      <c r="AG1206" s="1014">
        <f t="shared" si="287"/>
        <v>21800608.924583331</v>
      </c>
      <c r="AH1206" s="1018"/>
      <c r="AI1206" s="1016"/>
      <c r="AJ1206" s="1012">
        <f t="shared" si="282"/>
        <v>0</v>
      </c>
    </row>
    <row r="1207" spans="1:36" s="532" customFormat="1" ht="11.25" customHeight="1">
      <c r="A1207" s="537">
        <v>18609432</v>
      </c>
      <c r="B1207" s="1005"/>
      <c r="C1207" s="1006" t="s">
        <v>2725</v>
      </c>
      <c r="D1207" s="1007">
        <v>5634836.96</v>
      </c>
      <c r="E1207" s="1007">
        <v>5726977.7199999997</v>
      </c>
      <c r="F1207" s="1007">
        <v>5871140.1699999999</v>
      </c>
      <c r="G1207" s="1007">
        <v>5839272.6200000001</v>
      </c>
      <c r="H1207" s="1007">
        <v>6057030.2000000002</v>
      </c>
      <c r="I1207" s="1007">
        <v>6237630.2000000002</v>
      </c>
      <c r="J1207" s="1008">
        <v>6374950.4500000002</v>
      </c>
      <c r="K1207" s="1008">
        <v>6457864.5300000003</v>
      </c>
      <c r="L1207" s="1009">
        <v>6426658.46</v>
      </c>
      <c r="M1207" s="1009">
        <v>6513036.9100000001</v>
      </c>
      <c r="N1207" s="1009">
        <v>6558238.9299999997</v>
      </c>
      <c r="O1207" s="1009">
        <v>6710935.7999999998</v>
      </c>
      <c r="P1207" s="1009">
        <v>6872373.6200000001</v>
      </c>
      <c r="Q1207" s="1009">
        <f t="shared" si="274"/>
        <v>6252278.4400000013</v>
      </c>
      <c r="R1207" s="1010"/>
      <c r="S1207" s="1017"/>
      <c r="T1207" s="1017" t="s">
        <v>1254</v>
      </c>
      <c r="U1207" s="1011"/>
      <c r="V1207" s="1012">
        <v>0</v>
      </c>
      <c r="W1207" s="1013">
        <v>0</v>
      </c>
      <c r="X1207" s="1014">
        <v>0</v>
      </c>
      <c r="Y1207" s="1012"/>
      <c r="Z1207" s="1013"/>
      <c r="AA1207" s="1014"/>
      <c r="AB1207" s="1012"/>
      <c r="AC1207" s="1013"/>
      <c r="AD1207" s="1014">
        <f t="shared" ref="AD1207" si="290">SUM(AB1207:AC1207)</f>
        <v>0</v>
      </c>
      <c r="AE1207" s="1012">
        <f t="shared" si="287"/>
        <v>6252278.4400000013</v>
      </c>
      <c r="AF1207" s="1013">
        <f t="shared" si="287"/>
        <v>6252278.4400000013</v>
      </c>
      <c r="AG1207" s="1014">
        <f t="shared" si="287"/>
        <v>6252278.4400000013</v>
      </c>
      <c r="AH1207" s="1018"/>
      <c r="AI1207" s="1016"/>
      <c r="AJ1207" s="1012">
        <f t="shared" si="282"/>
        <v>0</v>
      </c>
    </row>
    <row r="1208" spans="1:36" s="532" customFormat="1" ht="11.25" customHeight="1">
      <c r="A1208" s="537">
        <v>18609512</v>
      </c>
      <c r="B1208" s="1005"/>
      <c r="C1208" s="1006" t="s">
        <v>3253</v>
      </c>
      <c r="D1208" s="1007">
        <v>30093.55</v>
      </c>
      <c r="E1208" s="1007">
        <v>30093.55</v>
      </c>
      <c r="F1208" s="1007">
        <v>30093.55</v>
      </c>
      <c r="G1208" s="1007">
        <v>37413</v>
      </c>
      <c r="H1208" s="1007">
        <v>38264.879999999997</v>
      </c>
      <c r="I1208" s="1007">
        <v>38264.879999999997</v>
      </c>
      <c r="J1208" s="1008">
        <v>43589.13</v>
      </c>
      <c r="K1208" s="1008">
        <v>43589.13</v>
      </c>
      <c r="L1208" s="1009">
        <v>49298.32</v>
      </c>
      <c r="M1208" s="1009">
        <v>54328.86</v>
      </c>
      <c r="N1208" s="1009">
        <v>227819.36</v>
      </c>
      <c r="O1208" s="1009">
        <v>227819.36</v>
      </c>
      <c r="P1208" s="1009">
        <v>227819.36</v>
      </c>
      <c r="Q1208" s="1009">
        <f t="shared" ref="Q1208:Q1271" si="291">(D1208+P1208+SUM(E1208:O1208)*2)/24</f>
        <v>79127.539583333317</v>
      </c>
      <c r="R1208" s="1010"/>
      <c r="S1208" s="1017"/>
      <c r="T1208" s="1017" t="s">
        <v>1254</v>
      </c>
      <c r="U1208" s="1011"/>
      <c r="V1208" s="1012"/>
      <c r="W1208" s="1013"/>
      <c r="X1208" s="1014"/>
      <c r="Y1208" s="1012"/>
      <c r="Z1208" s="1013"/>
      <c r="AA1208" s="1014"/>
      <c r="AB1208" s="1012"/>
      <c r="AC1208" s="1013"/>
      <c r="AD1208" s="1014"/>
      <c r="AE1208" s="1012">
        <f t="shared" si="287"/>
        <v>79127.539583333317</v>
      </c>
      <c r="AF1208" s="1013">
        <f t="shared" si="287"/>
        <v>79127.539583333317</v>
      </c>
      <c r="AG1208" s="1014">
        <f t="shared" si="287"/>
        <v>79127.539583333317</v>
      </c>
      <c r="AH1208" s="1018"/>
      <c r="AI1208" s="1016"/>
      <c r="AJ1208" s="1012">
        <f t="shared" si="282"/>
        <v>0</v>
      </c>
    </row>
    <row r="1209" spans="1:36" s="532" customFormat="1" ht="11.25" customHeight="1">
      <c r="A1209" s="537">
        <v>18609522</v>
      </c>
      <c r="B1209" s="1005"/>
      <c r="C1209" s="1006" t="s">
        <v>804</v>
      </c>
      <c r="D1209" s="1007">
        <v>0</v>
      </c>
      <c r="E1209" s="1007">
        <v>0</v>
      </c>
      <c r="F1209" s="1007">
        <v>0</v>
      </c>
      <c r="G1209" s="1007">
        <v>0</v>
      </c>
      <c r="H1209" s="1007">
        <v>0</v>
      </c>
      <c r="I1209" s="1007">
        <v>0</v>
      </c>
      <c r="J1209" s="1008">
        <v>0</v>
      </c>
      <c r="K1209" s="1008">
        <v>0</v>
      </c>
      <c r="L1209" s="1009">
        <v>0</v>
      </c>
      <c r="M1209" s="1009">
        <v>0</v>
      </c>
      <c r="N1209" s="1009">
        <v>0</v>
      </c>
      <c r="O1209" s="1009">
        <v>0</v>
      </c>
      <c r="P1209" s="1009">
        <v>0</v>
      </c>
      <c r="Q1209" s="1009">
        <f t="shared" si="291"/>
        <v>0</v>
      </c>
      <c r="R1209" s="1010"/>
      <c r="S1209" s="1017"/>
      <c r="T1209" s="1017" t="s">
        <v>1254</v>
      </c>
      <c r="U1209" s="1011"/>
      <c r="V1209" s="1012">
        <v>0</v>
      </c>
      <c r="W1209" s="1013">
        <v>0</v>
      </c>
      <c r="X1209" s="1014">
        <v>0</v>
      </c>
      <c r="Y1209" s="1012"/>
      <c r="Z1209" s="1013"/>
      <c r="AA1209" s="1014"/>
      <c r="AB1209" s="1012"/>
      <c r="AC1209" s="1013"/>
      <c r="AD1209" s="1014">
        <f t="shared" si="278"/>
        <v>0</v>
      </c>
      <c r="AE1209" s="1012">
        <f t="shared" si="287"/>
        <v>0</v>
      </c>
      <c r="AF1209" s="1013">
        <f t="shared" si="287"/>
        <v>0</v>
      </c>
      <c r="AG1209" s="1014">
        <f t="shared" si="287"/>
        <v>0</v>
      </c>
      <c r="AH1209" s="1018"/>
      <c r="AI1209" s="1016"/>
      <c r="AJ1209" s="1012">
        <f t="shared" si="282"/>
        <v>0</v>
      </c>
    </row>
    <row r="1210" spans="1:36" s="532" customFormat="1" ht="11.25" customHeight="1">
      <c r="A1210" s="537">
        <v>18609532</v>
      </c>
      <c r="B1210" s="1005"/>
      <c r="C1210" s="1006" t="s">
        <v>22</v>
      </c>
      <c r="D1210" s="1007">
        <v>231369.84</v>
      </c>
      <c r="E1210" s="1007">
        <v>231369.84</v>
      </c>
      <c r="F1210" s="1007">
        <v>231369.84</v>
      </c>
      <c r="G1210" s="1007">
        <v>231369.84</v>
      </c>
      <c r="H1210" s="1007">
        <v>231369.84</v>
      </c>
      <c r="I1210" s="1007">
        <v>231369.84</v>
      </c>
      <c r="J1210" s="1008">
        <v>231369.84</v>
      </c>
      <c r="K1210" s="1008">
        <v>231369.84</v>
      </c>
      <c r="L1210" s="1009">
        <v>231369.84</v>
      </c>
      <c r="M1210" s="1009">
        <v>232919.84</v>
      </c>
      <c r="N1210" s="1009">
        <v>240483.58</v>
      </c>
      <c r="O1210" s="1009">
        <v>242928.58</v>
      </c>
      <c r="P1210" s="1009">
        <v>436858.74</v>
      </c>
      <c r="Q1210" s="1009">
        <f t="shared" si="291"/>
        <v>241783.75083333335</v>
      </c>
      <c r="R1210" s="1010"/>
      <c r="S1210" s="1017"/>
      <c r="T1210" s="1017" t="s">
        <v>1254</v>
      </c>
      <c r="U1210" s="1011"/>
      <c r="V1210" s="1012">
        <v>0</v>
      </c>
      <c r="W1210" s="1013">
        <v>0</v>
      </c>
      <c r="X1210" s="1014">
        <v>0</v>
      </c>
      <c r="Y1210" s="1012"/>
      <c r="Z1210" s="1013"/>
      <c r="AA1210" s="1014"/>
      <c r="AB1210" s="1012"/>
      <c r="AC1210" s="1013"/>
      <c r="AD1210" s="1014">
        <f t="shared" si="278"/>
        <v>0</v>
      </c>
      <c r="AE1210" s="1012">
        <f t="shared" si="287"/>
        <v>241783.75083333335</v>
      </c>
      <c r="AF1210" s="1013">
        <f t="shared" si="287"/>
        <v>241783.75083333335</v>
      </c>
      <c r="AG1210" s="1014">
        <f t="shared" si="287"/>
        <v>241783.75083333335</v>
      </c>
      <c r="AH1210" s="1018"/>
      <c r="AI1210" s="1016"/>
      <c r="AJ1210" s="1012">
        <f t="shared" si="282"/>
        <v>0</v>
      </c>
    </row>
    <row r="1211" spans="1:36" s="532" customFormat="1" ht="11.25" customHeight="1">
      <c r="A1211" s="537">
        <v>18609542</v>
      </c>
      <c r="B1211" s="1005"/>
      <c r="C1211" s="1006" t="s">
        <v>1324</v>
      </c>
      <c r="D1211" s="1007">
        <v>1252253.1299999999</v>
      </c>
      <c r="E1211" s="1007">
        <v>1255957.1299999999</v>
      </c>
      <c r="F1211" s="1007">
        <v>1258790.6299999999</v>
      </c>
      <c r="G1211" s="1007">
        <v>1271214.6299999999</v>
      </c>
      <c r="H1211" s="1007">
        <v>1271214.6299999999</v>
      </c>
      <c r="I1211" s="1007">
        <v>1257936.1299999999</v>
      </c>
      <c r="J1211" s="1008">
        <v>1255840.19</v>
      </c>
      <c r="K1211" s="1008">
        <v>1255840.19</v>
      </c>
      <c r="L1211" s="1009">
        <v>1255840.19</v>
      </c>
      <c r="M1211" s="1009">
        <v>1255840.19</v>
      </c>
      <c r="N1211" s="1009">
        <v>1256078.69</v>
      </c>
      <c r="O1211" s="1009">
        <v>1256873.69</v>
      </c>
      <c r="P1211" s="1009">
        <v>1263973.54</v>
      </c>
      <c r="Q1211" s="1009">
        <f t="shared" si="291"/>
        <v>1259128.302083333</v>
      </c>
      <c r="R1211" s="1010"/>
      <c r="S1211" s="1017"/>
      <c r="T1211" s="1017" t="s">
        <v>1254</v>
      </c>
      <c r="U1211" s="1011"/>
      <c r="V1211" s="1012">
        <v>0</v>
      </c>
      <c r="W1211" s="1013">
        <v>0</v>
      </c>
      <c r="X1211" s="1014">
        <v>0</v>
      </c>
      <c r="Y1211" s="1012"/>
      <c r="Z1211" s="1013"/>
      <c r="AA1211" s="1014"/>
      <c r="AB1211" s="1012"/>
      <c r="AC1211" s="1013"/>
      <c r="AD1211" s="1014">
        <f t="shared" si="278"/>
        <v>0</v>
      </c>
      <c r="AE1211" s="1012">
        <f t="shared" si="287"/>
        <v>1259128.302083333</v>
      </c>
      <c r="AF1211" s="1013">
        <f t="shared" si="287"/>
        <v>1259128.302083333</v>
      </c>
      <c r="AG1211" s="1014">
        <f t="shared" si="287"/>
        <v>1259128.302083333</v>
      </c>
      <c r="AH1211" s="1018"/>
      <c r="AI1211" s="1016"/>
      <c r="AJ1211" s="1012">
        <f t="shared" si="282"/>
        <v>0</v>
      </c>
    </row>
    <row r="1212" spans="1:36" s="532" customFormat="1" ht="11.25" customHeight="1">
      <c r="A1212" s="537">
        <v>18609552</v>
      </c>
      <c r="B1212" s="1005"/>
      <c r="C1212" s="1006" t="s">
        <v>1107</v>
      </c>
      <c r="D1212" s="1007">
        <v>0</v>
      </c>
      <c r="E1212" s="1007">
        <v>0</v>
      </c>
      <c r="F1212" s="1007">
        <v>0</v>
      </c>
      <c r="G1212" s="1007">
        <v>0</v>
      </c>
      <c r="H1212" s="1007">
        <v>0</v>
      </c>
      <c r="I1212" s="1007">
        <v>0</v>
      </c>
      <c r="J1212" s="1008">
        <v>0</v>
      </c>
      <c r="K1212" s="1008">
        <v>0</v>
      </c>
      <c r="L1212" s="1009">
        <v>0</v>
      </c>
      <c r="M1212" s="1009">
        <v>0</v>
      </c>
      <c r="N1212" s="1009">
        <v>0</v>
      </c>
      <c r="O1212" s="1009">
        <v>0</v>
      </c>
      <c r="P1212" s="1009">
        <v>0</v>
      </c>
      <c r="Q1212" s="1009">
        <f t="shared" si="291"/>
        <v>0</v>
      </c>
      <c r="R1212" s="1010"/>
      <c r="S1212" s="1017"/>
      <c r="T1212" s="1017" t="s">
        <v>1254</v>
      </c>
      <c r="U1212" s="1011"/>
      <c r="V1212" s="1012">
        <v>0</v>
      </c>
      <c r="W1212" s="1013">
        <v>0</v>
      </c>
      <c r="X1212" s="1014">
        <v>0</v>
      </c>
      <c r="Y1212" s="1012"/>
      <c r="Z1212" s="1013"/>
      <c r="AA1212" s="1014"/>
      <c r="AB1212" s="1012"/>
      <c r="AC1212" s="1013"/>
      <c r="AD1212" s="1014"/>
      <c r="AE1212" s="1012">
        <f t="shared" ref="AE1212:AG1226" si="292">$Q1212</f>
        <v>0</v>
      </c>
      <c r="AF1212" s="1013">
        <f t="shared" si="292"/>
        <v>0</v>
      </c>
      <c r="AG1212" s="1014">
        <f t="shared" si="292"/>
        <v>0</v>
      </c>
      <c r="AH1212" s="1018"/>
      <c r="AI1212" s="1016"/>
      <c r="AJ1212" s="1012">
        <f t="shared" si="282"/>
        <v>0</v>
      </c>
    </row>
    <row r="1213" spans="1:36" s="532" customFormat="1" ht="11.25" customHeight="1">
      <c r="A1213" s="537">
        <v>18609562</v>
      </c>
      <c r="B1213" s="1005"/>
      <c r="C1213" s="1006" t="s">
        <v>929</v>
      </c>
      <c r="D1213" s="1007">
        <v>0</v>
      </c>
      <c r="E1213" s="1007">
        <v>0</v>
      </c>
      <c r="F1213" s="1007">
        <v>0</v>
      </c>
      <c r="G1213" s="1007">
        <v>0</v>
      </c>
      <c r="H1213" s="1007">
        <v>0</v>
      </c>
      <c r="I1213" s="1007">
        <v>0</v>
      </c>
      <c r="J1213" s="1008">
        <v>0</v>
      </c>
      <c r="K1213" s="1008">
        <v>0</v>
      </c>
      <c r="L1213" s="1009">
        <v>0</v>
      </c>
      <c r="M1213" s="1009">
        <v>0</v>
      </c>
      <c r="N1213" s="1009">
        <v>0</v>
      </c>
      <c r="O1213" s="1009">
        <v>0</v>
      </c>
      <c r="P1213" s="1009">
        <v>0</v>
      </c>
      <c r="Q1213" s="1009">
        <f t="shared" si="291"/>
        <v>0</v>
      </c>
      <c r="R1213" s="1010"/>
      <c r="S1213" s="1017"/>
      <c r="T1213" s="1017" t="s">
        <v>1254</v>
      </c>
      <c r="U1213" s="1011"/>
      <c r="V1213" s="1012">
        <v>0</v>
      </c>
      <c r="W1213" s="1013">
        <v>0</v>
      </c>
      <c r="X1213" s="1014">
        <v>0</v>
      </c>
      <c r="Y1213" s="1012"/>
      <c r="Z1213" s="1013"/>
      <c r="AA1213" s="1014"/>
      <c r="AB1213" s="1012"/>
      <c r="AC1213" s="1013"/>
      <c r="AD1213" s="1014"/>
      <c r="AE1213" s="1012">
        <f t="shared" si="292"/>
        <v>0</v>
      </c>
      <c r="AF1213" s="1013">
        <f t="shared" si="292"/>
        <v>0</v>
      </c>
      <c r="AG1213" s="1014">
        <f t="shared" si="292"/>
        <v>0</v>
      </c>
      <c r="AH1213" s="1018"/>
      <c r="AI1213" s="1016"/>
      <c r="AJ1213" s="1012">
        <f t="shared" si="282"/>
        <v>0</v>
      </c>
    </row>
    <row r="1214" spans="1:36" s="532" customFormat="1" ht="11.25" customHeight="1">
      <c r="A1214" s="537">
        <v>18609572</v>
      </c>
      <c r="B1214" s="1005"/>
      <c r="C1214" s="1006" t="s">
        <v>2476</v>
      </c>
      <c r="D1214" s="1007">
        <v>609250</v>
      </c>
      <c r="E1214" s="1007">
        <v>609250</v>
      </c>
      <c r="F1214" s="1007">
        <v>609250</v>
      </c>
      <c r="G1214" s="1007">
        <v>635000</v>
      </c>
      <c r="H1214" s="1007">
        <v>635000</v>
      </c>
      <c r="I1214" s="1007">
        <v>635000</v>
      </c>
      <c r="J1214" s="1008">
        <v>631223.56999999995</v>
      </c>
      <c r="K1214" s="1008">
        <v>631223.56999999995</v>
      </c>
      <c r="L1214" s="1009">
        <v>631223.56999999995</v>
      </c>
      <c r="M1214" s="1009">
        <v>629429.85</v>
      </c>
      <c r="N1214" s="1009">
        <v>629429.85</v>
      </c>
      <c r="O1214" s="1009">
        <v>629429.85</v>
      </c>
      <c r="P1214" s="1009">
        <v>625574.47</v>
      </c>
      <c r="Q1214" s="1009">
        <f t="shared" si="291"/>
        <v>626906.04124999989</v>
      </c>
      <c r="R1214" s="1010"/>
      <c r="S1214" s="1017"/>
      <c r="T1214" s="1017" t="s">
        <v>1254</v>
      </c>
      <c r="U1214" s="1011"/>
      <c r="V1214" s="1012">
        <v>0</v>
      </c>
      <c r="W1214" s="1013">
        <v>0</v>
      </c>
      <c r="X1214" s="1014">
        <v>0</v>
      </c>
      <c r="Y1214" s="1012"/>
      <c r="Z1214" s="1013"/>
      <c r="AA1214" s="1014"/>
      <c r="AB1214" s="1012"/>
      <c r="AC1214" s="1013"/>
      <c r="AD1214" s="1014"/>
      <c r="AE1214" s="1012">
        <f t="shared" si="292"/>
        <v>626906.04124999989</v>
      </c>
      <c r="AF1214" s="1013">
        <f t="shared" si="292"/>
        <v>626906.04124999989</v>
      </c>
      <c r="AG1214" s="1014">
        <f t="shared" si="292"/>
        <v>626906.04124999989</v>
      </c>
      <c r="AH1214" s="1018"/>
      <c r="AI1214" s="1016"/>
      <c r="AJ1214" s="1012">
        <f t="shared" si="282"/>
        <v>0</v>
      </c>
    </row>
    <row r="1215" spans="1:36" s="532" customFormat="1" ht="11.25" customHeight="1">
      <c r="A1215" s="537">
        <v>18609582</v>
      </c>
      <c r="B1215" s="1005"/>
      <c r="C1215" s="1006" t="s">
        <v>2477</v>
      </c>
      <c r="D1215" s="1007">
        <v>628040.44999999995</v>
      </c>
      <c r="E1215" s="1007">
        <v>628040.44999999995</v>
      </c>
      <c r="F1215" s="1007">
        <v>628040.44999999995</v>
      </c>
      <c r="G1215" s="1007">
        <v>530000</v>
      </c>
      <c r="H1215" s="1007">
        <v>530000</v>
      </c>
      <c r="I1215" s="1007">
        <v>530000</v>
      </c>
      <c r="J1215" s="1008">
        <v>530428.43000000005</v>
      </c>
      <c r="K1215" s="1008">
        <v>530428.43000000005</v>
      </c>
      <c r="L1215" s="1009">
        <v>530428.43000000005</v>
      </c>
      <c r="M1215" s="1009">
        <v>529545.53</v>
      </c>
      <c r="N1215" s="1009">
        <v>556000</v>
      </c>
      <c r="O1215" s="1009">
        <v>556000</v>
      </c>
      <c r="P1215" s="1009">
        <v>552321.25</v>
      </c>
      <c r="Q1215" s="1009">
        <f t="shared" si="291"/>
        <v>555757.71416666673</v>
      </c>
      <c r="R1215" s="1010"/>
      <c r="S1215" s="1017"/>
      <c r="T1215" s="1017" t="s">
        <v>1254</v>
      </c>
      <c r="U1215" s="1011"/>
      <c r="V1215" s="1012">
        <v>0</v>
      </c>
      <c r="W1215" s="1013">
        <v>0</v>
      </c>
      <c r="X1215" s="1014">
        <v>0</v>
      </c>
      <c r="Y1215" s="1012"/>
      <c r="Z1215" s="1013"/>
      <c r="AA1215" s="1014"/>
      <c r="AB1215" s="1012"/>
      <c r="AC1215" s="1013"/>
      <c r="AD1215" s="1014"/>
      <c r="AE1215" s="1012">
        <f t="shared" si="292"/>
        <v>555757.71416666673</v>
      </c>
      <c r="AF1215" s="1013">
        <f t="shared" si="292"/>
        <v>555757.71416666673</v>
      </c>
      <c r="AG1215" s="1014">
        <f t="shared" si="292"/>
        <v>555757.71416666673</v>
      </c>
      <c r="AH1215" s="1018"/>
      <c r="AI1215" s="1016"/>
      <c r="AJ1215" s="1012">
        <f t="shared" si="282"/>
        <v>0</v>
      </c>
    </row>
    <row r="1216" spans="1:36" s="532" customFormat="1" ht="11.25" customHeight="1">
      <c r="A1216" s="537">
        <v>18609592</v>
      </c>
      <c r="B1216" s="1005"/>
      <c r="C1216" s="1006" t="s">
        <v>2478</v>
      </c>
      <c r="D1216" s="1007">
        <v>3298077.33</v>
      </c>
      <c r="E1216" s="1007">
        <v>3298077.33</v>
      </c>
      <c r="F1216" s="1007">
        <v>3298077.33</v>
      </c>
      <c r="G1216" s="1007">
        <v>3300000</v>
      </c>
      <c r="H1216" s="1007">
        <v>3300000</v>
      </c>
      <c r="I1216" s="1007">
        <v>3300000</v>
      </c>
      <c r="J1216" s="1008">
        <v>3302394.74</v>
      </c>
      <c r="K1216" s="1008">
        <v>3302394.74</v>
      </c>
      <c r="L1216" s="1009">
        <v>3302394.74</v>
      </c>
      <c r="M1216" s="1009">
        <v>3302394.74</v>
      </c>
      <c r="N1216" s="1009">
        <v>3302394.74</v>
      </c>
      <c r="O1216" s="1009">
        <v>3302394.74</v>
      </c>
      <c r="P1216" s="1009">
        <v>3298050.5</v>
      </c>
      <c r="Q1216" s="1009">
        <f t="shared" si="291"/>
        <v>3300715.5845833342</v>
      </c>
      <c r="R1216" s="1010"/>
      <c r="S1216" s="1017"/>
      <c r="T1216" s="1017" t="s">
        <v>1254</v>
      </c>
      <c r="U1216" s="1011"/>
      <c r="V1216" s="1012">
        <v>0</v>
      </c>
      <c r="W1216" s="1013">
        <v>0</v>
      </c>
      <c r="X1216" s="1014">
        <v>0</v>
      </c>
      <c r="Y1216" s="1012"/>
      <c r="Z1216" s="1013"/>
      <c r="AA1216" s="1014"/>
      <c r="AB1216" s="1012"/>
      <c r="AC1216" s="1013"/>
      <c r="AD1216" s="1014"/>
      <c r="AE1216" s="1012">
        <f t="shared" si="292"/>
        <v>3300715.5845833342</v>
      </c>
      <c r="AF1216" s="1013">
        <f t="shared" si="292"/>
        <v>3300715.5845833342</v>
      </c>
      <c r="AG1216" s="1014">
        <f t="shared" si="292"/>
        <v>3300715.5845833342</v>
      </c>
      <c r="AH1216" s="1018"/>
      <c r="AI1216" s="1016"/>
      <c r="AJ1216" s="1012">
        <f t="shared" si="282"/>
        <v>0</v>
      </c>
    </row>
    <row r="1217" spans="1:36" s="532" customFormat="1" ht="11.25" customHeight="1">
      <c r="A1217" s="537">
        <v>18609602</v>
      </c>
      <c r="B1217" s="1005"/>
      <c r="C1217" s="1006" t="s">
        <v>2479</v>
      </c>
      <c r="D1217" s="1007">
        <v>229267.22</v>
      </c>
      <c r="E1217" s="1007">
        <v>229267.22</v>
      </c>
      <c r="F1217" s="1007">
        <v>229267.22</v>
      </c>
      <c r="G1217" s="1007">
        <v>239000</v>
      </c>
      <c r="H1217" s="1007">
        <v>239000</v>
      </c>
      <c r="I1217" s="1007">
        <v>239000</v>
      </c>
      <c r="J1217" s="1008">
        <v>236393.37</v>
      </c>
      <c r="K1217" s="1008">
        <v>236393.37</v>
      </c>
      <c r="L1217" s="1009">
        <v>236393.37</v>
      </c>
      <c r="M1217" s="1009">
        <v>235736.74</v>
      </c>
      <c r="N1217" s="1009">
        <v>235736.74</v>
      </c>
      <c r="O1217" s="1009">
        <v>235736.74</v>
      </c>
      <c r="P1217" s="1009">
        <v>235736.74</v>
      </c>
      <c r="Q1217" s="1009">
        <f t="shared" si="291"/>
        <v>235368.89583333337</v>
      </c>
      <c r="R1217" s="1010"/>
      <c r="S1217" s="1017"/>
      <c r="T1217" s="1017" t="s">
        <v>1254</v>
      </c>
      <c r="U1217" s="1011"/>
      <c r="V1217" s="1012">
        <v>0</v>
      </c>
      <c r="W1217" s="1013">
        <v>0</v>
      </c>
      <c r="X1217" s="1014">
        <v>0</v>
      </c>
      <c r="Y1217" s="1012"/>
      <c r="Z1217" s="1013"/>
      <c r="AA1217" s="1014"/>
      <c r="AB1217" s="1012"/>
      <c r="AC1217" s="1013"/>
      <c r="AD1217" s="1014"/>
      <c r="AE1217" s="1012">
        <f t="shared" si="292"/>
        <v>235368.89583333337</v>
      </c>
      <c r="AF1217" s="1013">
        <f t="shared" si="292"/>
        <v>235368.89583333337</v>
      </c>
      <c r="AG1217" s="1014">
        <f t="shared" si="292"/>
        <v>235368.89583333337</v>
      </c>
      <c r="AH1217" s="1018"/>
      <c r="AI1217" s="1016"/>
      <c r="AJ1217" s="1012">
        <f t="shared" si="282"/>
        <v>0</v>
      </c>
    </row>
    <row r="1218" spans="1:36" s="532" customFormat="1" ht="11.25" customHeight="1">
      <c r="A1218" s="537">
        <v>18609612</v>
      </c>
      <c r="B1218" s="1005"/>
      <c r="C1218" s="1006" t="s">
        <v>2480</v>
      </c>
      <c r="D1218" s="1007">
        <v>0</v>
      </c>
      <c r="E1218" s="1007">
        <v>0</v>
      </c>
      <c r="F1218" s="1007">
        <v>0</v>
      </c>
      <c r="G1218" s="1007">
        <v>0</v>
      </c>
      <c r="H1218" s="1007">
        <v>0</v>
      </c>
      <c r="I1218" s="1007">
        <v>0</v>
      </c>
      <c r="J1218" s="1008">
        <v>0</v>
      </c>
      <c r="K1218" s="1008">
        <v>0</v>
      </c>
      <c r="L1218" s="1009">
        <v>0</v>
      </c>
      <c r="M1218" s="1009">
        <v>0</v>
      </c>
      <c r="N1218" s="1009">
        <v>0</v>
      </c>
      <c r="O1218" s="1009">
        <v>0</v>
      </c>
      <c r="P1218" s="1009">
        <v>0</v>
      </c>
      <c r="Q1218" s="1009">
        <f t="shared" si="291"/>
        <v>0</v>
      </c>
      <c r="R1218" s="1010"/>
      <c r="S1218" s="1017"/>
      <c r="T1218" s="1017" t="s">
        <v>1254</v>
      </c>
      <c r="U1218" s="1011"/>
      <c r="V1218" s="1012">
        <v>0</v>
      </c>
      <c r="W1218" s="1013">
        <v>0</v>
      </c>
      <c r="X1218" s="1014">
        <v>0</v>
      </c>
      <c r="Y1218" s="1012"/>
      <c r="Z1218" s="1013"/>
      <c r="AA1218" s="1014"/>
      <c r="AB1218" s="1012"/>
      <c r="AC1218" s="1013"/>
      <c r="AD1218" s="1014"/>
      <c r="AE1218" s="1012">
        <f t="shared" si="292"/>
        <v>0</v>
      </c>
      <c r="AF1218" s="1013">
        <f t="shared" si="292"/>
        <v>0</v>
      </c>
      <c r="AG1218" s="1014">
        <f t="shared" si="292"/>
        <v>0</v>
      </c>
      <c r="AH1218" s="1018"/>
      <c r="AI1218" s="1016"/>
      <c r="AJ1218" s="1012">
        <f t="shared" si="282"/>
        <v>0</v>
      </c>
    </row>
    <row r="1219" spans="1:36" s="532" customFormat="1" ht="11.25" customHeight="1">
      <c r="A1219" s="537">
        <v>18609622</v>
      </c>
      <c r="B1219" s="1005"/>
      <c r="C1219" s="1006" t="s">
        <v>2481</v>
      </c>
      <c r="D1219" s="1007">
        <v>1269906.45</v>
      </c>
      <c r="E1219" s="1007">
        <v>1269906.45</v>
      </c>
      <c r="F1219" s="1007">
        <v>1269906.45</v>
      </c>
      <c r="G1219" s="1007">
        <v>1300000</v>
      </c>
      <c r="H1219" s="1007">
        <v>1300000</v>
      </c>
      <c r="I1219" s="1007">
        <v>1300000</v>
      </c>
      <c r="J1219" s="1008">
        <v>1293823.8700000001</v>
      </c>
      <c r="K1219" s="1008">
        <v>1293823.8700000001</v>
      </c>
      <c r="L1219" s="1009">
        <v>1293823.8700000001</v>
      </c>
      <c r="M1219" s="1009">
        <v>1283084.1399999999</v>
      </c>
      <c r="N1219" s="1009">
        <v>1283084.1399999999</v>
      </c>
      <c r="O1219" s="1009">
        <v>1283084.1399999999</v>
      </c>
      <c r="P1219" s="1009">
        <v>1109593.6399999999</v>
      </c>
      <c r="Q1219" s="1009">
        <f t="shared" si="291"/>
        <v>1280023.9145833335</v>
      </c>
      <c r="R1219" s="1010"/>
      <c r="S1219" s="1017"/>
      <c r="T1219" s="1017" t="s">
        <v>1254</v>
      </c>
      <c r="U1219" s="1011"/>
      <c r="V1219" s="1012">
        <v>0</v>
      </c>
      <c r="W1219" s="1013">
        <v>0</v>
      </c>
      <c r="X1219" s="1014">
        <v>0</v>
      </c>
      <c r="Y1219" s="1012"/>
      <c r="Z1219" s="1013"/>
      <c r="AA1219" s="1014"/>
      <c r="AB1219" s="1012"/>
      <c r="AC1219" s="1013"/>
      <c r="AD1219" s="1014"/>
      <c r="AE1219" s="1012">
        <f t="shared" si="292"/>
        <v>1280023.9145833335</v>
      </c>
      <c r="AF1219" s="1013">
        <f t="shared" si="292"/>
        <v>1280023.9145833335</v>
      </c>
      <c r="AG1219" s="1014">
        <f t="shared" si="292"/>
        <v>1280023.9145833335</v>
      </c>
      <c r="AH1219" s="1018"/>
      <c r="AI1219" s="1016"/>
      <c r="AJ1219" s="1012">
        <f t="shared" si="282"/>
        <v>0</v>
      </c>
    </row>
    <row r="1220" spans="1:36" s="532" customFormat="1" ht="11.25" customHeight="1">
      <c r="A1220" s="537">
        <v>18609632</v>
      </c>
      <c r="B1220" s="1005"/>
      <c r="C1220" s="1006" t="s">
        <v>2482</v>
      </c>
      <c r="D1220" s="1007">
        <v>0</v>
      </c>
      <c r="E1220" s="1007">
        <v>0</v>
      </c>
      <c r="F1220" s="1007">
        <v>0</v>
      </c>
      <c r="G1220" s="1007">
        <v>0</v>
      </c>
      <c r="H1220" s="1007">
        <v>0</v>
      </c>
      <c r="I1220" s="1007">
        <v>0</v>
      </c>
      <c r="J1220" s="1008">
        <v>0</v>
      </c>
      <c r="K1220" s="1008">
        <v>0</v>
      </c>
      <c r="L1220" s="1009">
        <v>0</v>
      </c>
      <c r="M1220" s="1009">
        <v>0</v>
      </c>
      <c r="N1220" s="1009">
        <v>0</v>
      </c>
      <c r="O1220" s="1009">
        <v>0</v>
      </c>
      <c r="P1220" s="1009">
        <v>0</v>
      </c>
      <c r="Q1220" s="1009">
        <f t="shared" si="291"/>
        <v>0</v>
      </c>
      <c r="R1220" s="1010"/>
      <c r="S1220" s="1017"/>
      <c r="T1220" s="1017" t="s">
        <v>1254</v>
      </c>
      <c r="U1220" s="1011"/>
      <c r="V1220" s="1012">
        <v>0</v>
      </c>
      <c r="W1220" s="1013">
        <v>0</v>
      </c>
      <c r="X1220" s="1014">
        <v>0</v>
      </c>
      <c r="Y1220" s="1012"/>
      <c r="Z1220" s="1013"/>
      <c r="AA1220" s="1014"/>
      <c r="AB1220" s="1012"/>
      <c r="AC1220" s="1013"/>
      <c r="AD1220" s="1014"/>
      <c r="AE1220" s="1012">
        <f t="shared" si="292"/>
        <v>0</v>
      </c>
      <c r="AF1220" s="1013">
        <f t="shared" si="292"/>
        <v>0</v>
      </c>
      <c r="AG1220" s="1014">
        <f t="shared" si="292"/>
        <v>0</v>
      </c>
      <c r="AH1220" s="1018"/>
      <c r="AI1220" s="1016"/>
      <c r="AJ1220" s="1012">
        <f t="shared" si="282"/>
        <v>0</v>
      </c>
    </row>
    <row r="1221" spans="1:36" s="532" customFormat="1" ht="11.25" customHeight="1">
      <c r="A1221" s="537">
        <v>18609642</v>
      </c>
      <c r="B1221" s="1005"/>
      <c r="C1221" s="1006" t="s">
        <v>2483</v>
      </c>
      <c r="D1221" s="1007">
        <v>2359079.77</v>
      </c>
      <c r="E1221" s="1007">
        <v>2359079.77</v>
      </c>
      <c r="F1221" s="1007">
        <v>2359079.77</v>
      </c>
      <c r="G1221" s="1007">
        <v>2500000</v>
      </c>
      <c r="H1221" s="1007">
        <v>2500000</v>
      </c>
      <c r="I1221" s="1007">
        <v>2500000</v>
      </c>
      <c r="J1221" s="1008">
        <v>2473994.61</v>
      </c>
      <c r="K1221" s="1008">
        <v>2473994.61</v>
      </c>
      <c r="L1221" s="1009">
        <v>2473994.61</v>
      </c>
      <c r="M1221" s="1009">
        <v>7450000</v>
      </c>
      <c r="N1221" s="1009">
        <v>7450000</v>
      </c>
      <c r="O1221" s="1009">
        <v>7450000</v>
      </c>
      <c r="P1221" s="1009">
        <v>7417375.0499999998</v>
      </c>
      <c r="Q1221" s="1009">
        <f t="shared" si="291"/>
        <v>3906530.8983333334</v>
      </c>
      <c r="R1221" s="1010"/>
      <c r="S1221" s="1017"/>
      <c r="T1221" s="1017" t="s">
        <v>1254</v>
      </c>
      <c r="U1221" s="1011"/>
      <c r="V1221" s="1012">
        <v>0</v>
      </c>
      <c r="W1221" s="1013">
        <v>0</v>
      </c>
      <c r="X1221" s="1014">
        <v>0</v>
      </c>
      <c r="Y1221" s="1012"/>
      <c r="Z1221" s="1013"/>
      <c r="AA1221" s="1014"/>
      <c r="AB1221" s="1012"/>
      <c r="AC1221" s="1013"/>
      <c r="AD1221" s="1014"/>
      <c r="AE1221" s="1012">
        <f t="shared" si="292"/>
        <v>3906530.8983333334</v>
      </c>
      <c r="AF1221" s="1013">
        <f t="shared" si="292"/>
        <v>3906530.8983333334</v>
      </c>
      <c r="AG1221" s="1014">
        <f t="shared" si="292"/>
        <v>3906530.8983333334</v>
      </c>
      <c r="AH1221" s="1018"/>
      <c r="AI1221" s="1016"/>
      <c r="AJ1221" s="1012">
        <f t="shared" si="282"/>
        <v>0</v>
      </c>
    </row>
    <row r="1222" spans="1:36" s="532" customFormat="1" ht="11.25" customHeight="1">
      <c r="A1222" s="537">
        <v>18609652</v>
      </c>
      <c r="B1222" s="1005"/>
      <c r="C1222" s="1006" t="s">
        <v>2484</v>
      </c>
      <c r="D1222" s="1007">
        <v>2050000</v>
      </c>
      <c r="E1222" s="1007">
        <v>2050000</v>
      </c>
      <c r="F1222" s="1007">
        <v>2050000</v>
      </c>
      <c r="G1222" s="1007">
        <v>2050000</v>
      </c>
      <c r="H1222" s="1007">
        <v>2050000</v>
      </c>
      <c r="I1222" s="1007">
        <v>2050000</v>
      </c>
      <c r="J1222" s="1008">
        <v>2050000</v>
      </c>
      <c r="K1222" s="1008">
        <v>2050000</v>
      </c>
      <c r="L1222" s="1009">
        <v>2050000</v>
      </c>
      <c r="M1222" s="1009">
        <v>2048450</v>
      </c>
      <c r="N1222" s="1009">
        <v>2048450</v>
      </c>
      <c r="O1222" s="1009">
        <v>2048450</v>
      </c>
      <c r="P1222" s="1009">
        <v>1844511.1</v>
      </c>
      <c r="Q1222" s="1009">
        <f t="shared" si="291"/>
        <v>2041050.4625000001</v>
      </c>
      <c r="R1222" s="1010"/>
      <c r="S1222" s="1017"/>
      <c r="T1222" s="1017" t="s">
        <v>1254</v>
      </c>
      <c r="U1222" s="1011"/>
      <c r="V1222" s="1012">
        <v>0</v>
      </c>
      <c r="W1222" s="1013">
        <v>0</v>
      </c>
      <c r="X1222" s="1014">
        <v>0</v>
      </c>
      <c r="Y1222" s="1012"/>
      <c r="Z1222" s="1013"/>
      <c r="AA1222" s="1014"/>
      <c r="AB1222" s="1012"/>
      <c r="AC1222" s="1013"/>
      <c r="AD1222" s="1014"/>
      <c r="AE1222" s="1012">
        <f t="shared" si="292"/>
        <v>2041050.4625000001</v>
      </c>
      <c r="AF1222" s="1013">
        <f t="shared" si="292"/>
        <v>2041050.4625000001</v>
      </c>
      <c r="AG1222" s="1014">
        <f t="shared" si="292"/>
        <v>2041050.4625000001</v>
      </c>
      <c r="AH1222" s="1018"/>
      <c r="AI1222" s="1016"/>
      <c r="AJ1222" s="1012">
        <f t="shared" si="282"/>
        <v>0</v>
      </c>
    </row>
    <row r="1223" spans="1:36" s="532" customFormat="1" ht="11.25" customHeight="1">
      <c r="A1223" s="537">
        <v>18609662</v>
      </c>
      <c r="B1223" s="1005"/>
      <c r="C1223" s="1006" t="s">
        <v>2485</v>
      </c>
      <c r="D1223" s="1007">
        <v>509729.84</v>
      </c>
      <c r="E1223" s="1007">
        <v>509729.84</v>
      </c>
      <c r="F1223" s="1007">
        <v>509729.84</v>
      </c>
      <c r="G1223" s="1007">
        <v>484500</v>
      </c>
      <c r="H1223" s="1007">
        <v>484500</v>
      </c>
      <c r="I1223" s="1007">
        <v>484500</v>
      </c>
      <c r="J1223" s="1008">
        <v>499874.44</v>
      </c>
      <c r="K1223" s="1008">
        <v>499874.44</v>
      </c>
      <c r="L1223" s="1009">
        <v>499874.44</v>
      </c>
      <c r="M1223" s="1009">
        <v>499874.44</v>
      </c>
      <c r="N1223" s="1009">
        <v>499874.44</v>
      </c>
      <c r="O1223" s="1009">
        <v>499874.44</v>
      </c>
      <c r="P1223" s="1009">
        <v>491741.09</v>
      </c>
      <c r="Q1223" s="1009">
        <f t="shared" si="291"/>
        <v>497745.14875000011</v>
      </c>
      <c r="R1223" s="1010"/>
      <c r="S1223" s="1017"/>
      <c r="T1223" s="1017" t="s">
        <v>1254</v>
      </c>
      <c r="U1223" s="1011"/>
      <c r="V1223" s="1012">
        <v>0</v>
      </c>
      <c r="W1223" s="1013">
        <v>0</v>
      </c>
      <c r="X1223" s="1014">
        <v>0</v>
      </c>
      <c r="Y1223" s="1012"/>
      <c r="Z1223" s="1013"/>
      <c r="AA1223" s="1014"/>
      <c r="AB1223" s="1012"/>
      <c r="AC1223" s="1013"/>
      <c r="AD1223" s="1014"/>
      <c r="AE1223" s="1012">
        <f t="shared" si="292"/>
        <v>497745.14875000011</v>
      </c>
      <c r="AF1223" s="1013">
        <f t="shared" si="292"/>
        <v>497745.14875000011</v>
      </c>
      <c r="AG1223" s="1014">
        <f t="shared" si="292"/>
        <v>497745.14875000011</v>
      </c>
      <c r="AH1223" s="1018"/>
      <c r="AI1223" s="1016"/>
      <c r="AJ1223" s="1012">
        <f t="shared" si="282"/>
        <v>0</v>
      </c>
    </row>
    <row r="1224" spans="1:36" s="532" customFormat="1" ht="11.25" customHeight="1">
      <c r="A1224" s="537">
        <v>18609672</v>
      </c>
      <c r="B1224" s="1005"/>
      <c r="C1224" s="1006" t="s">
        <v>2486</v>
      </c>
      <c r="D1224" s="1007">
        <v>200000</v>
      </c>
      <c r="E1224" s="1007">
        <v>200000</v>
      </c>
      <c r="F1224" s="1007">
        <v>200000</v>
      </c>
      <c r="G1224" s="1007">
        <v>200000</v>
      </c>
      <c r="H1224" s="1007">
        <v>200000</v>
      </c>
      <c r="I1224" s="1007">
        <v>200000</v>
      </c>
      <c r="J1224" s="1008">
        <v>200000</v>
      </c>
      <c r="K1224" s="1008">
        <v>200000</v>
      </c>
      <c r="L1224" s="1009">
        <v>200000</v>
      </c>
      <c r="M1224" s="1009">
        <v>200000</v>
      </c>
      <c r="N1224" s="1009">
        <v>200000</v>
      </c>
      <c r="O1224" s="1009">
        <v>200000</v>
      </c>
      <c r="P1224" s="1009">
        <v>200000</v>
      </c>
      <c r="Q1224" s="1009">
        <f t="shared" si="291"/>
        <v>200000</v>
      </c>
      <c r="R1224" s="1010"/>
      <c r="S1224" s="1017"/>
      <c r="T1224" s="1017" t="s">
        <v>1254</v>
      </c>
      <c r="U1224" s="1011"/>
      <c r="V1224" s="1012">
        <v>0</v>
      </c>
      <c r="W1224" s="1013">
        <v>0</v>
      </c>
      <c r="X1224" s="1014">
        <v>0</v>
      </c>
      <c r="Y1224" s="1012"/>
      <c r="Z1224" s="1013"/>
      <c r="AA1224" s="1014"/>
      <c r="AB1224" s="1012"/>
      <c r="AC1224" s="1013"/>
      <c r="AD1224" s="1014"/>
      <c r="AE1224" s="1012">
        <f t="shared" si="292"/>
        <v>200000</v>
      </c>
      <c r="AF1224" s="1013">
        <f t="shared" si="292"/>
        <v>200000</v>
      </c>
      <c r="AG1224" s="1014">
        <f t="shared" si="292"/>
        <v>200000</v>
      </c>
      <c r="AH1224" s="1018"/>
      <c r="AI1224" s="1016"/>
      <c r="AJ1224" s="1012">
        <f t="shared" si="282"/>
        <v>0</v>
      </c>
    </row>
    <row r="1225" spans="1:36" s="532" customFormat="1" ht="11.25" customHeight="1">
      <c r="A1225" s="537">
        <v>18609682</v>
      </c>
      <c r="B1225" s="1005"/>
      <c r="C1225" s="1006" t="s">
        <v>2504</v>
      </c>
      <c r="D1225" s="1007">
        <v>140000</v>
      </c>
      <c r="E1225" s="1007">
        <v>140000</v>
      </c>
      <c r="F1225" s="1007">
        <v>140000</v>
      </c>
      <c r="G1225" s="1007">
        <v>140000</v>
      </c>
      <c r="H1225" s="1007">
        <v>140000</v>
      </c>
      <c r="I1225" s="1007">
        <v>140000</v>
      </c>
      <c r="J1225" s="1008">
        <v>140000</v>
      </c>
      <c r="K1225" s="1008">
        <v>140000</v>
      </c>
      <c r="L1225" s="1009">
        <v>140000</v>
      </c>
      <c r="M1225" s="1009">
        <v>140000</v>
      </c>
      <c r="N1225" s="1009">
        <v>140000</v>
      </c>
      <c r="O1225" s="1009">
        <v>140000</v>
      </c>
      <c r="P1225" s="1009">
        <v>130200.01</v>
      </c>
      <c r="Q1225" s="1009">
        <f t="shared" si="291"/>
        <v>139591.66708333333</v>
      </c>
      <c r="R1225" s="1010"/>
      <c r="S1225" s="1017"/>
      <c r="T1225" s="1017" t="s">
        <v>1254</v>
      </c>
      <c r="U1225" s="1011"/>
      <c r="V1225" s="1012">
        <v>0</v>
      </c>
      <c r="W1225" s="1013">
        <v>0</v>
      </c>
      <c r="X1225" s="1014">
        <v>0</v>
      </c>
      <c r="Y1225" s="1012"/>
      <c r="Z1225" s="1013"/>
      <c r="AA1225" s="1014"/>
      <c r="AB1225" s="1012"/>
      <c r="AC1225" s="1013"/>
      <c r="AD1225" s="1014"/>
      <c r="AE1225" s="1012">
        <f t="shared" si="292"/>
        <v>139591.66708333333</v>
      </c>
      <c r="AF1225" s="1013">
        <f t="shared" si="292"/>
        <v>139591.66708333333</v>
      </c>
      <c r="AG1225" s="1014">
        <f t="shared" si="292"/>
        <v>139591.66708333333</v>
      </c>
      <c r="AH1225" s="1018"/>
      <c r="AI1225" s="1016"/>
      <c r="AJ1225" s="1012">
        <f t="shared" si="282"/>
        <v>0</v>
      </c>
    </row>
    <row r="1226" spans="1:36" s="532" customFormat="1" ht="11.25" customHeight="1">
      <c r="A1226" s="537">
        <v>18609692</v>
      </c>
      <c r="B1226" s="1005"/>
      <c r="C1226" s="1006" t="s">
        <v>2505</v>
      </c>
      <c r="D1226" s="1007">
        <v>100000</v>
      </c>
      <c r="E1226" s="1007">
        <v>100000</v>
      </c>
      <c r="F1226" s="1007">
        <v>100000</v>
      </c>
      <c r="G1226" s="1007">
        <v>100000</v>
      </c>
      <c r="H1226" s="1007">
        <v>100000</v>
      </c>
      <c r="I1226" s="1007">
        <v>100000</v>
      </c>
      <c r="J1226" s="1008">
        <v>100000</v>
      </c>
      <c r="K1226" s="1008">
        <v>100000</v>
      </c>
      <c r="L1226" s="1009">
        <v>100000</v>
      </c>
      <c r="M1226" s="1009">
        <v>100000</v>
      </c>
      <c r="N1226" s="1009">
        <v>100000</v>
      </c>
      <c r="O1226" s="1009">
        <v>100000</v>
      </c>
      <c r="P1226" s="1009">
        <v>100000</v>
      </c>
      <c r="Q1226" s="1009">
        <f t="shared" si="291"/>
        <v>100000</v>
      </c>
      <c r="R1226" s="1010"/>
      <c r="S1226" s="1017"/>
      <c r="T1226" s="1017" t="s">
        <v>1254</v>
      </c>
      <c r="U1226" s="1011"/>
      <c r="V1226" s="1012">
        <v>0</v>
      </c>
      <c r="W1226" s="1013">
        <v>0</v>
      </c>
      <c r="X1226" s="1014">
        <v>0</v>
      </c>
      <c r="Y1226" s="1012"/>
      <c r="Z1226" s="1013"/>
      <c r="AA1226" s="1014"/>
      <c r="AB1226" s="1012"/>
      <c r="AC1226" s="1013"/>
      <c r="AD1226" s="1014"/>
      <c r="AE1226" s="1012">
        <f t="shared" si="292"/>
        <v>100000</v>
      </c>
      <c r="AF1226" s="1013">
        <f t="shared" si="292"/>
        <v>100000</v>
      </c>
      <c r="AG1226" s="1014">
        <f t="shared" si="292"/>
        <v>100000</v>
      </c>
      <c r="AH1226" s="1018"/>
      <c r="AI1226" s="1016"/>
      <c r="AJ1226" s="1012">
        <f t="shared" si="282"/>
        <v>0</v>
      </c>
    </row>
    <row r="1227" spans="1:36" ht="11.25" customHeight="1">
      <c r="A1227" s="219">
        <v>18609801</v>
      </c>
      <c r="B1227" s="220"/>
      <c r="C1227" s="287" t="s">
        <v>1512</v>
      </c>
      <c r="D1227" s="222">
        <v>163563</v>
      </c>
      <c r="E1227" s="222">
        <v>163595.71</v>
      </c>
      <c r="F1227" s="222">
        <v>163595.71</v>
      </c>
      <c r="G1227" s="222">
        <v>163595.71</v>
      </c>
      <c r="H1227" s="222">
        <v>163595.71</v>
      </c>
      <c r="I1227" s="222">
        <v>163595.71</v>
      </c>
      <c r="J1227" s="498">
        <v>163595.71</v>
      </c>
      <c r="K1227" s="498">
        <v>163595.71</v>
      </c>
      <c r="L1227" s="223">
        <v>163595.71</v>
      </c>
      <c r="M1227" s="223">
        <v>163595.71</v>
      </c>
      <c r="N1227" s="223">
        <v>163595.71</v>
      </c>
      <c r="O1227" s="223">
        <v>163595.71</v>
      </c>
      <c r="P1227" s="223">
        <v>163595.71</v>
      </c>
      <c r="Q1227" s="223">
        <f t="shared" si="291"/>
        <v>163594.34708333333</v>
      </c>
      <c r="R1227" s="351"/>
      <c r="S1227" s="309"/>
      <c r="T1227" s="309" t="s">
        <v>354</v>
      </c>
      <c r="U1227" s="895"/>
      <c r="V1227" s="16">
        <v>0</v>
      </c>
      <c r="W1227" s="11">
        <v>0</v>
      </c>
      <c r="X1227" s="17">
        <v>0</v>
      </c>
      <c r="Y1227" s="16"/>
      <c r="Z1227" s="11"/>
      <c r="AA1227" s="17"/>
      <c r="AB1227" s="16"/>
      <c r="AC1227" s="11"/>
      <c r="AD1227" s="17">
        <f>SUM(AB1227:AC1227)</f>
        <v>0</v>
      </c>
      <c r="AE1227" s="16"/>
      <c r="AF1227" s="11"/>
      <c r="AG1227" s="17"/>
      <c r="AH1227" s="229">
        <f>Q1227</f>
        <v>163594.34708333333</v>
      </c>
      <c r="AI1227" s="527"/>
      <c r="AJ1227" s="16">
        <f t="shared" si="282"/>
        <v>0</v>
      </c>
    </row>
    <row r="1228" spans="1:36" ht="11.25" customHeight="1">
      <c r="A1228" s="219">
        <v>18609821</v>
      </c>
      <c r="B1228" s="220"/>
      <c r="C1228" s="287" t="s">
        <v>1511</v>
      </c>
      <c r="D1228" s="222">
        <v>816792.84</v>
      </c>
      <c r="E1228" s="222">
        <v>817225.65</v>
      </c>
      <c r="F1228" s="222">
        <v>817225.65</v>
      </c>
      <c r="G1228" s="222">
        <v>817108.2</v>
      </c>
      <c r="H1228" s="222">
        <v>817108.2</v>
      </c>
      <c r="I1228" s="222">
        <v>817108.2</v>
      </c>
      <c r="J1228" s="498">
        <v>817108.2</v>
      </c>
      <c r="K1228" s="498">
        <v>817108.2</v>
      </c>
      <c r="L1228" s="223">
        <v>817108.2</v>
      </c>
      <c r="M1228" s="223">
        <v>817108.2</v>
      </c>
      <c r="N1228" s="223">
        <v>817108.2</v>
      </c>
      <c r="O1228" s="223">
        <v>817108.2</v>
      </c>
      <c r="P1228" s="223">
        <v>817108.2</v>
      </c>
      <c r="Q1228" s="223">
        <f t="shared" si="291"/>
        <v>817114.63500000013</v>
      </c>
      <c r="R1228" s="351"/>
      <c r="S1228" s="309"/>
      <c r="T1228" s="309" t="s">
        <v>354</v>
      </c>
      <c r="U1228" s="895"/>
      <c r="V1228" s="16">
        <v>0</v>
      </c>
      <c r="W1228" s="11">
        <v>0</v>
      </c>
      <c r="X1228" s="17">
        <v>0</v>
      </c>
      <c r="Y1228" s="16"/>
      <c r="Z1228" s="11"/>
      <c r="AA1228" s="17"/>
      <c r="AB1228" s="16"/>
      <c r="AC1228" s="11"/>
      <c r="AD1228" s="17">
        <f>SUM(AB1228:AC1228)</f>
        <v>0</v>
      </c>
      <c r="AE1228" s="16"/>
      <c r="AF1228" s="11"/>
      <c r="AG1228" s="17"/>
      <c r="AH1228" s="229">
        <f>Q1228</f>
        <v>817114.63500000013</v>
      </c>
      <c r="AI1228" s="527"/>
      <c r="AJ1228" s="16">
        <f t="shared" si="282"/>
        <v>0</v>
      </c>
    </row>
    <row r="1229" spans="1:36" ht="11.25" customHeight="1">
      <c r="A1229" s="219">
        <v>18609841</v>
      </c>
      <c r="B1229" s="220"/>
      <c r="C1229" s="287" t="s">
        <v>1513</v>
      </c>
      <c r="D1229" s="222">
        <v>1449786</v>
      </c>
      <c r="E1229" s="222">
        <v>1449799.6</v>
      </c>
      <c r="F1229" s="222">
        <v>1449799.6</v>
      </c>
      <c r="G1229" s="222">
        <v>1449799.6</v>
      </c>
      <c r="H1229" s="222">
        <v>1449799.6</v>
      </c>
      <c r="I1229" s="222">
        <v>1449799.6</v>
      </c>
      <c r="J1229" s="498">
        <v>1449799.6</v>
      </c>
      <c r="K1229" s="498">
        <v>1449799.6</v>
      </c>
      <c r="L1229" s="223">
        <v>1449799.6</v>
      </c>
      <c r="M1229" s="223">
        <v>1449799.6</v>
      </c>
      <c r="N1229" s="223">
        <v>1449799.6</v>
      </c>
      <c r="O1229" s="223">
        <v>1449799.6</v>
      </c>
      <c r="P1229" s="223">
        <v>1449799.6</v>
      </c>
      <c r="Q1229" s="223">
        <f t="shared" si="291"/>
        <v>1449799.0333333332</v>
      </c>
      <c r="R1229" s="351"/>
      <c r="S1229" s="309"/>
      <c r="T1229" s="309" t="s">
        <v>354</v>
      </c>
      <c r="U1229" s="895"/>
      <c r="V1229" s="16">
        <v>0</v>
      </c>
      <c r="W1229" s="11">
        <v>0</v>
      </c>
      <c r="X1229" s="17">
        <v>0</v>
      </c>
      <c r="Y1229" s="16"/>
      <c r="Z1229" s="11"/>
      <c r="AA1229" s="17"/>
      <c r="AB1229" s="16"/>
      <c r="AC1229" s="11"/>
      <c r="AD1229" s="17">
        <f>SUM(AB1229:AC1229)</f>
        <v>0</v>
      </c>
      <c r="AE1229" s="16"/>
      <c r="AF1229" s="11"/>
      <c r="AG1229" s="17"/>
      <c r="AH1229" s="229">
        <f>Q1229</f>
        <v>1449799.0333333332</v>
      </c>
      <c r="AI1229" s="527"/>
      <c r="AJ1229" s="16">
        <f t="shared" si="282"/>
        <v>0</v>
      </c>
    </row>
    <row r="1230" spans="1:36" ht="11.25" customHeight="1">
      <c r="A1230" s="219">
        <v>18609861</v>
      </c>
      <c r="B1230" s="220"/>
      <c r="C1230" s="287" t="s">
        <v>1514</v>
      </c>
      <c r="D1230" s="222">
        <v>1351294.85</v>
      </c>
      <c r="E1230" s="222">
        <v>1351558.6</v>
      </c>
      <c r="F1230" s="222">
        <v>1351558.6</v>
      </c>
      <c r="G1230" s="222">
        <v>1289169.29</v>
      </c>
      <c r="H1230" s="222">
        <v>1289169.29</v>
      </c>
      <c r="I1230" s="222">
        <v>1289169.29</v>
      </c>
      <c r="J1230" s="498">
        <v>1257125.7</v>
      </c>
      <c r="K1230" s="498">
        <v>1257125.7</v>
      </c>
      <c r="L1230" s="223">
        <v>1257125.7</v>
      </c>
      <c r="M1230" s="223">
        <v>1283684.77</v>
      </c>
      <c r="N1230" s="223">
        <v>1283684.77</v>
      </c>
      <c r="O1230" s="223">
        <v>1283684.77</v>
      </c>
      <c r="P1230" s="223">
        <v>3458805.07</v>
      </c>
      <c r="Q1230" s="223">
        <f t="shared" si="291"/>
        <v>1383175.5366666664</v>
      </c>
      <c r="R1230" s="351"/>
      <c r="S1230" s="309"/>
      <c r="T1230" s="309" t="s">
        <v>354</v>
      </c>
      <c r="U1230" s="895"/>
      <c r="V1230" s="16">
        <v>0</v>
      </c>
      <c r="W1230" s="11">
        <v>0</v>
      </c>
      <c r="X1230" s="17">
        <v>0</v>
      </c>
      <c r="Y1230" s="16"/>
      <c r="Z1230" s="11"/>
      <c r="AA1230" s="17"/>
      <c r="AB1230" s="16"/>
      <c r="AC1230" s="11"/>
      <c r="AD1230" s="17">
        <f>SUM(AB1230:AC1230)</f>
        <v>0</v>
      </c>
      <c r="AE1230" s="16"/>
      <c r="AF1230" s="11"/>
      <c r="AG1230" s="17"/>
      <c r="AH1230" s="229">
        <f>Q1230</f>
        <v>1383175.5366666664</v>
      </c>
      <c r="AI1230" s="527"/>
      <c r="AJ1230" s="16">
        <f t="shared" si="282"/>
        <v>0</v>
      </c>
    </row>
    <row r="1231" spans="1:36" ht="11.25" customHeight="1">
      <c r="A1231" s="219">
        <v>18609881</v>
      </c>
      <c r="B1231" s="220"/>
      <c r="C1231" s="287" t="s">
        <v>1089</v>
      </c>
      <c r="D1231" s="222">
        <v>0</v>
      </c>
      <c r="E1231" s="222">
        <v>0</v>
      </c>
      <c r="F1231" s="222">
        <v>0</v>
      </c>
      <c r="G1231" s="222">
        <v>0</v>
      </c>
      <c r="H1231" s="222">
        <v>0</v>
      </c>
      <c r="I1231" s="222">
        <v>0</v>
      </c>
      <c r="J1231" s="498">
        <v>0</v>
      </c>
      <c r="K1231" s="498">
        <v>0</v>
      </c>
      <c r="L1231" s="223">
        <v>0</v>
      </c>
      <c r="M1231" s="223">
        <v>0</v>
      </c>
      <c r="N1231" s="223">
        <v>0</v>
      </c>
      <c r="O1231" s="223">
        <v>0</v>
      </c>
      <c r="P1231" s="223">
        <v>0</v>
      </c>
      <c r="Q1231" s="223">
        <f t="shared" si="291"/>
        <v>0</v>
      </c>
      <c r="R1231" s="351"/>
      <c r="S1231" s="309"/>
      <c r="T1231" s="309"/>
      <c r="U1231" s="895"/>
      <c r="V1231" s="16">
        <v>0</v>
      </c>
      <c r="W1231" s="11">
        <v>0</v>
      </c>
      <c r="X1231" s="17">
        <v>0</v>
      </c>
      <c r="Y1231" s="16"/>
      <c r="Z1231" s="11"/>
      <c r="AA1231" s="17"/>
      <c r="AB1231" s="16"/>
      <c r="AC1231" s="11"/>
      <c r="AD1231" s="17">
        <f>SUM(AB1231:AC1231)</f>
        <v>0</v>
      </c>
      <c r="AE1231" s="16"/>
      <c r="AF1231" s="11"/>
      <c r="AG1231" s="17"/>
      <c r="AH1231" s="229">
        <f>Q1231</f>
        <v>0</v>
      </c>
      <c r="AI1231" s="527"/>
      <c r="AJ1231" s="16">
        <f t="shared" ref="AJ1231:AJ1294" si="293">Q1231-X1231-AA1231-AD1231-AG1231-AH1231</f>
        <v>0</v>
      </c>
    </row>
    <row r="1232" spans="1:36" ht="11.25" customHeight="1">
      <c r="A1232" s="219">
        <v>18630031</v>
      </c>
      <c r="B1232" s="220"/>
      <c r="C1232" s="436" t="s">
        <v>1944</v>
      </c>
      <c r="D1232" s="222">
        <v>290890.03999999998</v>
      </c>
      <c r="E1232" s="222">
        <v>432368.52</v>
      </c>
      <c r="F1232" s="222">
        <v>578853.15</v>
      </c>
      <c r="G1232" s="222">
        <v>0</v>
      </c>
      <c r="H1232" s="222">
        <v>241166.82</v>
      </c>
      <c r="I1232" s="222">
        <v>220585.85</v>
      </c>
      <c r="J1232" s="498">
        <v>204929.84</v>
      </c>
      <c r="K1232" s="498">
        <v>196688.05</v>
      </c>
      <c r="L1232" s="223">
        <v>155510.24</v>
      </c>
      <c r="M1232" s="223">
        <v>139842.70000000001</v>
      </c>
      <c r="N1232" s="223">
        <v>93887</v>
      </c>
      <c r="O1232" s="223">
        <v>28087.84</v>
      </c>
      <c r="P1232" s="223">
        <v>238666.58</v>
      </c>
      <c r="Q1232" s="223">
        <f t="shared" si="291"/>
        <v>213058.19333333336</v>
      </c>
      <c r="R1232" s="351"/>
      <c r="S1232" s="309"/>
      <c r="T1232" s="309" t="s">
        <v>1254</v>
      </c>
      <c r="U1232" s="895"/>
      <c r="V1232" s="16"/>
      <c r="W1232" s="11"/>
      <c r="X1232" s="17"/>
      <c r="Y1232" s="16"/>
      <c r="Z1232" s="11"/>
      <c r="AA1232" s="17"/>
      <c r="AB1232" s="16"/>
      <c r="AC1232" s="11"/>
      <c r="AD1232" s="17">
        <f t="shared" ref="AD1232:AD1271" si="294">SUM(AB1232:AC1232)</f>
        <v>0</v>
      </c>
      <c r="AE1232" s="16">
        <f>$Q1232</f>
        <v>213058.19333333336</v>
      </c>
      <c r="AF1232" s="11">
        <f>$Q1232</f>
        <v>213058.19333333336</v>
      </c>
      <c r="AG1232" s="17">
        <f>$Q1232</f>
        <v>213058.19333333336</v>
      </c>
      <c r="AH1232" s="225"/>
      <c r="AI1232" s="527"/>
      <c r="AJ1232" s="16">
        <f t="shared" si="293"/>
        <v>0</v>
      </c>
    </row>
    <row r="1233" spans="1:36" ht="11.25" customHeight="1">
      <c r="A1233" s="219">
        <v>18700001</v>
      </c>
      <c r="B1233" s="220"/>
      <c r="C1233" s="287" t="s">
        <v>792</v>
      </c>
      <c r="D1233" s="222">
        <v>0</v>
      </c>
      <c r="E1233" s="222">
        <v>0</v>
      </c>
      <c r="F1233" s="222">
        <v>0</v>
      </c>
      <c r="G1233" s="222">
        <v>0</v>
      </c>
      <c r="H1233" s="222">
        <v>0</v>
      </c>
      <c r="I1233" s="222">
        <v>0</v>
      </c>
      <c r="J1233" s="498">
        <v>0</v>
      </c>
      <c r="K1233" s="498">
        <v>0</v>
      </c>
      <c r="L1233" s="223">
        <v>0</v>
      </c>
      <c r="M1233" s="223">
        <v>0</v>
      </c>
      <c r="N1233" s="223">
        <v>0</v>
      </c>
      <c r="O1233" s="223">
        <v>0</v>
      </c>
      <c r="P1233" s="223">
        <v>0</v>
      </c>
      <c r="Q1233" s="223">
        <f t="shared" si="291"/>
        <v>0</v>
      </c>
      <c r="R1233" s="351"/>
      <c r="S1233" s="309"/>
      <c r="T1233" s="309"/>
      <c r="U1233" s="895"/>
      <c r="V1233" s="16">
        <v>0</v>
      </c>
      <c r="W1233" s="11">
        <v>0</v>
      </c>
      <c r="X1233" s="17">
        <v>0</v>
      </c>
      <c r="Y1233" s="16"/>
      <c r="Z1233" s="11"/>
      <c r="AA1233" s="17"/>
      <c r="AB1233" s="16"/>
      <c r="AC1233" s="11"/>
      <c r="AD1233" s="17">
        <f t="shared" si="294"/>
        <v>0</v>
      </c>
      <c r="AE1233" s="16"/>
      <c r="AF1233" s="11"/>
      <c r="AG1233" s="17"/>
      <c r="AH1233" s="229">
        <f t="shared" ref="AH1233:AH1247" si="295">Q1233</f>
        <v>0</v>
      </c>
      <c r="AI1233" s="527"/>
      <c r="AJ1233" s="16">
        <f t="shared" si="293"/>
        <v>0</v>
      </c>
    </row>
    <row r="1234" spans="1:36" ht="11.25" customHeight="1">
      <c r="A1234" s="219">
        <v>18700002</v>
      </c>
      <c r="B1234" s="220"/>
      <c r="C1234" s="287" t="s">
        <v>875</v>
      </c>
      <c r="D1234" s="222">
        <v>0</v>
      </c>
      <c r="E1234" s="222">
        <v>0</v>
      </c>
      <c r="F1234" s="222">
        <v>0</v>
      </c>
      <c r="G1234" s="222">
        <v>0</v>
      </c>
      <c r="H1234" s="222">
        <v>0</v>
      </c>
      <c r="I1234" s="222">
        <v>0</v>
      </c>
      <c r="J1234" s="498">
        <v>0</v>
      </c>
      <c r="K1234" s="498">
        <v>0</v>
      </c>
      <c r="L1234" s="223">
        <v>0</v>
      </c>
      <c r="M1234" s="223">
        <v>0</v>
      </c>
      <c r="N1234" s="223">
        <v>0</v>
      </c>
      <c r="O1234" s="223">
        <v>0</v>
      </c>
      <c r="P1234" s="223">
        <v>0</v>
      </c>
      <c r="Q1234" s="223">
        <f t="shared" si="291"/>
        <v>0</v>
      </c>
      <c r="R1234" s="351"/>
      <c r="S1234" s="309"/>
      <c r="T1234" s="309"/>
      <c r="U1234" s="895"/>
      <c r="V1234" s="16">
        <v>0</v>
      </c>
      <c r="W1234" s="11">
        <v>0</v>
      </c>
      <c r="X1234" s="17">
        <v>0</v>
      </c>
      <c r="Y1234" s="16"/>
      <c r="Z1234" s="11"/>
      <c r="AA1234" s="17"/>
      <c r="AB1234" s="16"/>
      <c r="AC1234" s="11"/>
      <c r="AD1234" s="17">
        <f t="shared" si="294"/>
        <v>0</v>
      </c>
      <c r="AE1234" s="16"/>
      <c r="AF1234" s="11"/>
      <c r="AG1234" s="17"/>
      <c r="AH1234" s="229">
        <f t="shared" si="295"/>
        <v>0</v>
      </c>
      <c r="AI1234" s="527"/>
      <c r="AJ1234" s="16">
        <f t="shared" si="293"/>
        <v>0</v>
      </c>
    </row>
    <row r="1235" spans="1:36" ht="11.25" customHeight="1">
      <c r="A1235" s="219">
        <v>18700003</v>
      </c>
      <c r="B1235" s="207"/>
      <c r="C1235" s="435" t="s">
        <v>875</v>
      </c>
      <c r="D1235" s="222">
        <v>0</v>
      </c>
      <c r="E1235" s="222">
        <v>0</v>
      </c>
      <c r="F1235" s="222">
        <v>0</v>
      </c>
      <c r="G1235" s="222">
        <v>0</v>
      </c>
      <c r="H1235" s="222">
        <v>0</v>
      </c>
      <c r="I1235" s="222">
        <v>0</v>
      </c>
      <c r="J1235" s="498">
        <v>0</v>
      </c>
      <c r="K1235" s="498">
        <v>0</v>
      </c>
      <c r="L1235" s="223">
        <v>0</v>
      </c>
      <c r="M1235" s="223">
        <v>0</v>
      </c>
      <c r="N1235" s="223">
        <v>0</v>
      </c>
      <c r="O1235" s="223">
        <v>481168.02</v>
      </c>
      <c r="P1235" s="223">
        <v>0</v>
      </c>
      <c r="Q1235" s="223">
        <f t="shared" si="291"/>
        <v>40097.334999999999</v>
      </c>
      <c r="R1235" s="351"/>
      <c r="S1235" s="309"/>
      <c r="T1235" s="309"/>
      <c r="U1235" s="895"/>
      <c r="V1235" s="16">
        <v>0</v>
      </c>
      <c r="W1235" s="11">
        <v>0</v>
      </c>
      <c r="X1235" s="17">
        <v>0</v>
      </c>
      <c r="Y1235" s="16"/>
      <c r="Z1235" s="11"/>
      <c r="AA1235" s="17"/>
      <c r="AB1235" s="16"/>
      <c r="AC1235" s="11"/>
      <c r="AD1235" s="17">
        <f t="shared" si="294"/>
        <v>0</v>
      </c>
      <c r="AE1235" s="16"/>
      <c r="AF1235" s="11"/>
      <c r="AG1235" s="17"/>
      <c r="AH1235" s="229">
        <f t="shared" si="295"/>
        <v>40097.334999999999</v>
      </c>
      <c r="AI1235" s="527"/>
      <c r="AJ1235" s="16">
        <f t="shared" si="293"/>
        <v>0</v>
      </c>
    </row>
    <row r="1236" spans="1:36" ht="11.25" customHeight="1">
      <c r="A1236" s="219">
        <v>18700011</v>
      </c>
      <c r="B1236" s="207"/>
      <c r="C1236" s="435" t="s">
        <v>805</v>
      </c>
      <c r="D1236" s="222">
        <v>0</v>
      </c>
      <c r="E1236" s="222">
        <v>0</v>
      </c>
      <c r="F1236" s="222">
        <v>0</v>
      </c>
      <c r="G1236" s="222">
        <v>0</v>
      </c>
      <c r="H1236" s="222">
        <v>0</v>
      </c>
      <c r="I1236" s="222">
        <v>0</v>
      </c>
      <c r="J1236" s="498">
        <v>0</v>
      </c>
      <c r="K1236" s="498">
        <v>0</v>
      </c>
      <c r="L1236" s="223">
        <v>0</v>
      </c>
      <c r="M1236" s="223">
        <v>0</v>
      </c>
      <c r="N1236" s="223">
        <v>0</v>
      </c>
      <c r="O1236" s="223">
        <v>0</v>
      </c>
      <c r="P1236" s="223">
        <v>0</v>
      </c>
      <c r="Q1236" s="223">
        <f t="shared" si="291"/>
        <v>0</v>
      </c>
      <c r="R1236" s="351"/>
      <c r="S1236" s="309"/>
      <c r="T1236" s="309"/>
      <c r="U1236" s="895"/>
      <c r="V1236" s="16">
        <v>0</v>
      </c>
      <c r="W1236" s="11">
        <v>0</v>
      </c>
      <c r="X1236" s="17">
        <v>0</v>
      </c>
      <c r="Y1236" s="16"/>
      <c r="Z1236" s="11"/>
      <c r="AA1236" s="17"/>
      <c r="AB1236" s="16"/>
      <c r="AC1236" s="11"/>
      <c r="AD1236" s="17">
        <f t="shared" si="294"/>
        <v>0</v>
      </c>
      <c r="AE1236" s="16"/>
      <c r="AF1236" s="11"/>
      <c r="AG1236" s="17"/>
      <c r="AH1236" s="229">
        <f t="shared" si="295"/>
        <v>0</v>
      </c>
      <c r="AI1236" s="527"/>
      <c r="AJ1236" s="16">
        <f t="shared" si="293"/>
        <v>0</v>
      </c>
    </row>
    <row r="1237" spans="1:36" ht="11.25" customHeight="1">
      <c r="A1237" s="219">
        <v>18700012</v>
      </c>
      <c r="B1237" s="207"/>
      <c r="C1237" s="435" t="s">
        <v>806</v>
      </c>
      <c r="D1237" s="222">
        <v>0</v>
      </c>
      <c r="E1237" s="222">
        <v>0</v>
      </c>
      <c r="F1237" s="222">
        <v>0</v>
      </c>
      <c r="G1237" s="222">
        <v>0</v>
      </c>
      <c r="H1237" s="222">
        <v>0</v>
      </c>
      <c r="I1237" s="222">
        <v>0</v>
      </c>
      <c r="J1237" s="498">
        <v>0</v>
      </c>
      <c r="K1237" s="498">
        <v>0</v>
      </c>
      <c r="L1237" s="223">
        <v>0</v>
      </c>
      <c r="M1237" s="223">
        <v>0</v>
      </c>
      <c r="N1237" s="223">
        <v>0</v>
      </c>
      <c r="O1237" s="223">
        <v>0</v>
      </c>
      <c r="P1237" s="223">
        <v>0</v>
      </c>
      <c r="Q1237" s="223">
        <f t="shared" si="291"/>
        <v>0</v>
      </c>
      <c r="R1237" s="351"/>
      <c r="S1237" s="309"/>
      <c r="T1237" s="309"/>
      <c r="U1237" s="895"/>
      <c r="V1237" s="16">
        <v>0</v>
      </c>
      <c r="W1237" s="11">
        <v>0</v>
      </c>
      <c r="X1237" s="17">
        <v>0</v>
      </c>
      <c r="Y1237" s="16"/>
      <c r="Z1237" s="11"/>
      <c r="AA1237" s="17"/>
      <c r="AB1237" s="16"/>
      <c r="AC1237" s="11"/>
      <c r="AD1237" s="17">
        <f t="shared" si="294"/>
        <v>0</v>
      </c>
      <c r="AE1237" s="16"/>
      <c r="AF1237" s="11"/>
      <c r="AG1237" s="17"/>
      <c r="AH1237" s="229">
        <f t="shared" si="295"/>
        <v>0</v>
      </c>
      <c r="AI1237" s="527"/>
      <c r="AJ1237" s="16">
        <f t="shared" si="293"/>
        <v>0</v>
      </c>
    </row>
    <row r="1238" spans="1:36" ht="11.25" customHeight="1">
      <c r="A1238" s="219">
        <v>18700021</v>
      </c>
      <c r="B1238" s="207"/>
      <c r="C1238" s="435" t="s">
        <v>807</v>
      </c>
      <c r="D1238" s="222">
        <v>0</v>
      </c>
      <c r="E1238" s="222">
        <v>0</v>
      </c>
      <c r="F1238" s="222">
        <v>0</v>
      </c>
      <c r="G1238" s="222">
        <v>0</v>
      </c>
      <c r="H1238" s="222">
        <v>0</v>
      </c>
      <c r="I1238" s="222">
        <v>0</v>
      </c>
      <c r="J1238" s="498">
        <v>0</v>
      </c>
      <c r="K1238" s="498">
        <v>0</v>
      </c>
      <c r="L1238" s="223">
        <v>0</v>
      </c>
      <c r="M1238" s="223">
        <v>0</v>
      </c>
      <c r="N1238" s="223">
        <v>0</v>
      </c>
      <c r="O1238" s="223">
        <v>0</v>
      </c>
      <c r="P1238" s="223">
        <v>0</v>
      </c>
      <c r="Q1238" s="223">
        <f t="shared" si="291"/>
        <v>0</v>
      </c>
      <c r="R1238" s="351"/>
      <c r="S1238" s="309"/>
      <c r="T1238" s="309"/>
      <c r="U1238" s="895"/>
      <c r="V1238" s="16">
        <v>0</v>
      </c>
      <c r="W1238" s="11">
        <v>0</v>
      </c>
      <c r="X1238" s="17">
        <v>0</v>
      </c>
      <c r="Y1238" s="16"/>
      <c r="Z1238" s="11"/>
      <c r="AA1238" s="17"/>
      <c r="AB1238" s="16"/>
      <c r="AC1238" s="11"/>
      <c r="AD1238" s="17">
        <f t="shared" si="294"/>
        <v>0</v>
      </c>
      <c r="AE1238" s="16"/>
      <c r="AF1238" s="11"/>
      <c r="AG1238" s="17"/>
      <c r="AH1238" s="229">
        <f t="shared" si="295"/>
        <v>0</v>
      </c>
      <c r="AI1238" s="527"/>
      <c r="AJ1238" s="16">
        <f t="shared" si="293"/>
        <v>0</v>
      </c>
    </row>
    <row r="1239" spans="1:36" ht="11.25" customHeight="1">
      <c r="A1239" s="219">
        <v>18700022</v>
      </c>
      <c r="B1239" s="207"/>
      <c r="C1239" s="435" t="s">
        <v>807</v>
      </c>
      <c r="D1239" s="222">
        <v>0</v>
      </c>
      <c r="E1239" s="222">
        <v>0</v>
      </c>
      <c r="F1239" s="222">
        <v>0</v>
      </c>
      <c r="G1239" s="222">
        <v>0</v>
      </c>
      <c r="H1239" s="222">
        <v>0</v>
      </c>
      <c r="I1239" s="222">
        <v>0</v>
      </c>
      <c r="J1239" s="498">
        <v>0</v>
      </c>
      <c r="K1239" s="498">
        <v>0</v>
      </c>
      <c r="L1239" s="223">
        <v>0</v>
      </c>
      <c r="M1239" s="223">
        <v>0</v>
      </c>
      <c r="N1239" s="223">
        <v>0</v>
      </c>
      <c r="O1239" s="223">
        <v>0</v>
      </c>
      <c r="P1239" s="223">
        <v>0</v>
      </c>
      <c r="Q1239" s="223">
        <f t="shared" si="291"/>
        <v>0</v>
      </c>
      <c r="R1239" s="351"/>
      <c r="S1239" s="309"/>
      <c r="T1239" s="309"/>
      <c r="U1239" s="895"/>
      <c r="V1239" s="16">
        <v>0</v>
      </c>
      <c r="W1239" s="11">
        <v>0</v>
      </c>
      <c r="X1239" s="17">
        <v>0</v>
      </c>
      <c r="Y1239" s="16"/>
      <c r="Z1239" s="11"/>
      <c r="AA1239" s="17"/>
      <c r="AB1239" s="16"/>
      <c r="AC1239" s="11"/>
      <c r="AD1239" s="17">
        <f t="shared" si="294"/>
        <v>0</v>
      </c>
      <c r="AE1239" s="16"/>
      <c r="AF1239" s="11"/>
      <c r="AG1239" s="17"/>
      <c r="AH1239" s="229">
        <f t="shared" si="295"/>
        <v>0</v>
      </c>
      <c r="AI1239" s="527"/>
      <c r="AJ1239" s="16">
        <f t="shared" si="293"/>
        <v>0</v>
      </c>
    </row>
    <row r="1240" spans="1:36" ht="11.25" customHeight="1">
      <c r="A1240" s="219">
        <v>18700031</v>
      </c>
      <c r="B1240" s="207"/>
      <c r="C1240" s="435" t="s">
        <v>1583</v>
      </c>
      <c r="D1240" s="222">
        <v>0</v>
      </c>
      <c r="E1240" s="222">
        <v>0</v>
      </c>
      <c r="F1240" s="222">
        <v>0</v>
      </c>
      <c r="G1240" s="222">
        <v>0</v>
      </c>
      <c r="H1240" s="222">
        <v>0</v>
      </c>
      <c r="I1240" s="222">
        <v>0</v>
      </c>
      <c r="J1240" s="498">
        <v>0</v>
      </c>
      <c r="K1240" s="498">
        <v>0</v>
      </c>
      <c r="L1240" s="223">
        <v>0</v>
      </c>
      <c r="M1240" s="223">
        <v>0</v>
      </c>
      <c r="N1240" s="223">
        <v>0</v>
      </c>
      <c r="O1240" s="223">
        <v>0</v>
      </c>
      <c r="P1240" s="223">
        <v>0</v>
      </c>
      <c r="Q1240" s="223">
        <f t="shared" si="291"/>
        <v>0</v>
      </c>
      <c r="R1240" s="351"/>
      <c r="S1240" s="309"/>
      <c r="T1240" s="309"/>
      <c r="U1240" s="895"/>
      <c r="V1240" s="16">
        <v>0</v>
      </c>
      <c r="W1240" s="11">
        <v>0</v>
      </c>
      <c r="X1240" s="17">
        <v>0</v>
      </c>
      <c r="Y1240" s="16"/>
      <c r="Z1240" s="11"/>
      <c r="AA1240" s="17"/>
      <c r="AB1240" s="16"/>
      <c r="AC1240" s="11"/>
      <c r="AD1240" s="17">
        <f t="shared" ref="AD1240:AD1247" si="296">SUM(AB1240:AC1240)</f>
        <v>0</v>
      </c>
      <c r="AE1240" s="16"/>
      <c r="AF1240" s="11"/>
      <c r="AG1240" s="17"/>
      <c r="AH1240" s="229">
        <f t="shared" si="295"/>
        <v>0</v>
      </c>
      <c r="AI1240" s="527"/>
      <c r="AJ1240" s="16">
        <f t="shared" si="293"/>
        <v>0</v>
      </c>
    </row>
    <row r="1241" spans="1:36" ht="11.25" customHeight="1">
      <c r="A1241" s="219">
        <v>18700032</v>
      </c>
      <c r="B1241" s="207"/>
      <c r="C1241" s="435" t="s">
        <v>854</v>
      </c>
      <c r="D1241" s="222">
        <v>316253.37</v>
      </c>
      <c r="E1241" s="222">
        <v>316253.37</v>
      </c>
      <c r="F1241" s="222">
        <v>316253.37</v>
      </c>
      <c r="G1241" s="222">
        <v>316253.37</v>
      </c>
      <c r="H1241" s="222">
        <v>316253.37</v>
      </c>
      <c r="I1241" s="222">
        <v>316253.37</v>
      </c>
      <c r="J1241" s="498">
        <v>316253.37</v>
      </c>
      <c r="K1241" s="498">
        <v>316253.37</v>
      </c>
      <c r="L1241" s="223">
        <v>316253.37</v>
      </c>
      <c r="M1241" s="223">
        <v>316253.37</v>
      </c>
      <c r="N1241" s="223">
        <v>316253.37</v>
      </c>
      <c r="O1241" s="223">
        <v>316253.37</v>
      </c>
      <c r="P1241" s="223">
        <v>316253.37</v>
      </c>
      <c r="Q1241" s="223">
        <f t="shared" si="291"/>
        <v>316253.37000000005</v>
      </c>
      <c r="R1241" s="351"/>
      <c r="S1241" s="309"/>
      <c r="T1241" s="309"/>
      <c r="U1241" s="895"/>
      <c r="V1241" s="16">
        <v>0</v>
      </c>
      <c r="W1241" s="11">
        <v>0</v>
      </c>
      <c r="X1241" s="17">
        <v>0</v>
      </c>
      <c r="Y1241" s="16"/>
      <c r="Z1241" s="11"/>
      <c r="AA1241" s="17"/>
      <c r="AB1241" s="16"/>
      <c r="AC1241" s="11"/>
      <c r="AD1241" s="17">
        <f t="shared" si="296"/>
        <v>0</v>
      </c>
      <c r="AE1241" s="16"/>
      <c r="AF1241" s="11"/>
      <c r="AG1241" s="17"/>
      <c r="AH1241" s="229">
        <f t="shared" si="295"/>
        <v>316253.37000000005</v>
      </c>
      <c r="AI1241" s="527"/>
      <c r="AJ1241" s="16">
        <f t="shared" si="293"/>
        <v>0</v>
      </c>
    </row>
    <row r="1242" spans="1:36" ht="11.25" customHeight="1">
      <c r="A1242" s="219">
        <v>18700041</v>
      </c>
      <c r="B1242" s="207"/>
      <c r="C1242" s="435" t="s">
        <v>2069</v>
      </c>
      <c r="D1242" s="222">
        <v>275032.92</v>
      </c>
      <c r="E1242" s="222">
        <v>322270.33</v>
      </c>
      <c r="F1242" s="222">
        <v>322270.33</v>
      </c>
      <c r="G1242" s="222">
        <v>327977.06</v>
      </c>
      <c r="H1242" s="222">
        <v>328083</v>
      </c>
      <c r="I1242" s="222">
        <v>328215.28000000003</v>
      </c>
      <c r="J1242" s="498">
        <v>328215.28000000003</v>
      </c>
      <c r="K1242" s="498">
        <v>328215.28000000003</v>
      </c>
      <c r="L1242" s="223">
        <v>328215.28000000003</v>
      </c>
      <c r="M1242" s="223">
        <v>328215.28000000003</v>
      </c>
      <c r="N1242" s="223">
        <v>328215.28000000003</v>
      </c>
      <c r="O1242" s="223">
        <v>328215.28000000003</v>
      </c>
      <c r="P1242" s="223">
        <v>328215.28000000003</v>
      </c>
      <c r="Q1242" s="223">
        <f t="shared" si="291"/>
        <v>324977.64833333337</v>
      </c>
      <c r="R1242" s="351"/>
      <c r="S1242" s="309"/>
      <c r="T1242" s="309"/>
      <c r="U1242" s="895"/>
      <c r="V1242" s="16">
        <v>0</v>
      </c>
      <c r="W1242" s="11">
        <v>0</v>
      </c>
      <c r="X1242" s="17">
        <v>0</v>
      </c>
      <c r="Y1242" s="16"/>
      <c r="Z1242" s="11"/>
      <c r="AA1242" s="17"/>
      <c r="AB1242" s="16"/>
      <c r="AC1242" s="11"/>
      <c r="AD1242" s="17">
        <f t="shared" si="296"/>
        <v>0</v>
      </c>
      <c r="AE1242" s="16"/>
      <c r="AF1242" s="11"/>
      <c r="AG1242" s="17"/>
      <c r="AH1242" s="229">
        <f t="shared" si="295"/>
        <v>324977.64833333337</v>
      </c>
      <c r="AI1242" s="527"/>
      <c r="AJ1242" s="16">
        <f t="shared" si="293"/>
        <v>0</v>
      </c>
    </row>
    <row r="1243" spans="1:36" ht="11.25" customHeight="1">
      <c r="A1243" s="219">
        <v>18700052</v>
      </c>
      <c r="B1243" s="207"/>
      <c r="C1243" s="435" t="s">
        <v>2079</v>
      </c>
      <c r="D1243" s="222">
        <v>0</v>
      </c>
      <c r="E1243" s="222">
        <v>0</v>
      </c>
      <c r="F1243" s="222">
        <v>0</v>
      </c>
      <c r="G1243" s="222">
        <v>0</v>
      </c>
      <c r="H1243" s="222">
        <v>0</v>
      </c>
      <c r="I1243" s="222">
        <v>0</v>
      </c>
      <c r="J1243" s="498">
        <v>0</v>
      </c>
      <c r="K1243" s="498">
        <v>0</v>
      </c>
      <c r="L1243" s="223">
        <v>0</v>
      </c>
      <c r="M1243" s="223">
        <v>0</v>
      </c>
      <c r="N1243" s="223">
        <v>0</v>
      </c>
      <c r="O1243" s="223">
        <v>0</v>
      </c>
      <c r="P1243" s="223">
        <v>0</v>
      </c>
      <c r="Q1243" s="223">
        <f t="shared" si="291"/>
        <v>0</v>
      </c>
      <c r="R1243" s="351"/>
      <c r="S1243" s="309"/>
      <c r="T1243" s="309"/>
      <c r="U1243" s="895"/>
      <c r="V1243" s="16">
        <v>0</v>
      </c>
      <c r="W1243" s="11">
        <v>0</v>
      </c>
      <c r="X1243" s="17">
        <v>0</v>
      </c>
      <c r="Y1243" s="16"/>
      <c r="Z1243" s="11"/>
      <c r="AA1243" s="17"/>
      <c r="AB1243" s="16"/>
      <c r="AC1243" s="11"/>
      <c r="AD1243" s="17">
        <f t="shared" si="296"/>
        <v>0</v>
      </c>
      <c r="AE1243" s="16"/>
      <c r="AF1243" s="11"/>
      <c r="AG1243" s="17"/>
      <c r="AH1243" s="229">
        <f t="shared" si="295"/>
        <v>0</v>
      </c>
      <c r="AI1243" s="527"/>
      <c r="AJ1243" s="16">
        <f t="shared" si="293"/>
        <v>0</v>
      </c>
    </row>
    <row r="1244" spans="1:36" ht="11.25" customHeight="1">
      <c r="A1244" s="219">
        <v>18700061</v>
      </c>
      <c r="B1244" s="207"/>
      <c r="C1244" s="435" t="s">
        <v>2082</v>
      </c>
      <c r="D1244" s="222">
        <v>0</v>
      </c>
      <c r="E1244" s="222">
        <v>0</v>
      </c>
      <c r="F1244" s="222">
        <v>0</v>
      </c>
      <c r="G1244" s="222">
        <v>0</v>
      </c>
      <c r="H1244" s="222">
        <v>0</v>
      </c>
      <c r="I1244" s="222">
        <v>0</v>
      </c>
      <c r="J1244" s="498">
        <v>0</v>
      </c>
      <c r="K1244" s="498">
        <v>0</v>
      </c>
      <c r="L1244" s="223">
        <v>0</v>
      </c>
      <c r="M1244" s="223">
        <v>0</v>
      </c>
      <c r="N1244" s="223">
        <v>0</v>
      </c>
      <c r="O1244" s="223">
        <v>0</v>
      </c>
      <c r="P1244" s="223">
        <v>0</v>
      </c>
      <c r="Q1244" s="223">
        <f t="shared" si="291"/>
        <v>0</v>
      </c>
      <c r="R1244" s="351"/>
      <c r="S1244" s="309"/>
      <c r="T1244" s="309"/>
      <c r="U1244" s="895"/>
      <c r="V1244" s="16">
        <v>0</v>
      </c>
      <c r="W1244" s="11">
        <v>0</v>
      </c>
      <c r="X1244" s="17">
        <v>0</v>
      </c>
      <c r="Y1244" s="16"/>
      <c r="Z1244" s="11"/>
      <c r="AA1244" s="17"/>
      <c r="AB1244" s="16"/>
      <c r="AC1244" s="11"/>
      <c r="AD1244" s="17">
        <f t="shared" si="296"/>
        <v>0</v>
      </c>
      <c r="AE1244" s="16"/>
      <c r="AF1244" s="11"/>
      <c r="AG1244" s="17"/>
      <c r="AH1244" s="229">
        <f t="shared" si="295"/>
        <v>0</v>
      </c>
      <c r="AI1244" s="527"/>
      <c r="AJ1244" s="16">
        <f t="shared" si="293"/>
        <v>0</v>
      </c>
    </row>
    <row r="1245" spans="1:36" ht="11.25" customHeight="1">
      <c r="A1245" s="219">
        <v>18700062</v>
      </c>
      <c r="B1245" s="207"/>
      <c r="C1245" s="435" t="s">
        <v>2527</v>
      </c>
      <c r="D1245" s="222">
        <v>-8211.69</v>
      </c>
      <c r="E1245" s="222">
        <v>-9584.93</v>
      </c>
      <c r="F1245" s="222">
        <v>-10958.17</v>
      </c>
      <c r="G1245" s="222">
        <v>-12331.41</v>
      </c>
      <c r="H1245" s="222">
        <v>-13704.65</v>
      </c>
      <c r="I1245" s="222">
        <v>-15077.89</v>
      </c>
      <c r="J1245" s="498">
        <v>-16451.13</v>
      </c>
      <c r="K1245" s="498">
        <v>-17824.37</v>
      </c>
      <c r="L1245" s="223">
        <v>-19197.61</v>
      </c>
      <c r="M1245" s="223">
        <v>-20570.849999999999</v>
      </c>
      <c r="N1245" s="223">
        <v>-21944.09</v>
      </c>
      <c r="O1245" s="223">
        <v>-23317.33</v>
      </c>
      <c r="P1245" s="223">
        <v>-24690.57</v>
      </c>
      <c r="Q1245" s="223">
        <f t="shared" si="291"/>
        <v>-16451.13</v>
      </c>
      <c r="R1245" s="351"/>
      <c r="S1245" s="309"/>
      <c r="T1245" s="309"/>
      <c r="U1245" s="895"/>
      <c r="V1245" s="16">
        <v>0</v>
      </c>
      <c r="W1245" s="11">
        <v>0</v>
      </c>
      <c r="X1245" s="17">
        <v>0</v>
      </c>
      <c r="Y1245" s="16"/>
      <c r="Z1245" s="11"/>
      <c r="AA1245" s="17"/>
      <c r="AB1245" s="16"/>
      <c r="AC1245" s="11"/>
      <c r="AD1245" s="17">
        <f>SUM(AB1245:AC1245)</f>
        <v>0</v>
      </c>
      <c r="AE1245" s="16"/>
      <c r="AF1245" s="11"/>
      <c r="AG1245" s="17"/>
      <c r="AH1245" s="229">
        <f t="shared" si="295"/>
        <v>-16451.13</v>
      </c>
      <c r="AI1245" s="527"/>
      <c r="AJ1245" s="16">
        <f t="shared" si="293"/>
        <v>0</v>
      </c>
    </row>
    <row r="1246" spans="1:36" ht="11.25" customHeight="1">
      <c r="A1246" s="219">
        <v>18700071</v>
      </c>
      <c r="B1246" s="207"/>
      <c r="C1246" s="435" t="s">
        <v>2528</v>
      </c>
      <c r="D1246" s="222">
        <v>-54819.15</v>
      </c>
      <c r="E1246" s="222">
        <v>-65873.2</v>
      </c>
      <c r="F1246" s="222">
        <v>-76927.25</v>
      </c>
      <c r="G1246" s="222">
        <v>-87981.3</v>
      </c>
      <c r="H1246" s="222">
        <v>-99035.35</v>
      </c>
      <c r="I1246" s="222">
        <v>-110089.4</v>
      </c>
      <c r="J1246" s="498">
        <v>-121143.45</v>
      </c>
      <c r="K1246" s="498">
        <v>-132197.5</v>
      </c>
      <c r="L1246" s="223">
        <v>-143251.54999999999</v>
      </c>
      <c r="M1246" s="223">
        <v>-154305.60000000001</v>
      </c>
      <c r="N1246" s="223">
        <v>-165359.65</v>
      </c>
      <c r="O1246" s="223">
        <v>-176413.7</v>
      </c>
      <c r="P1246" s="223">
        <v>-187467.75</v>
      </c>
      <c r="Q1246" s="223">
        <f t="shared" si="291"/>
        <v>-121143.45</v>
      </c>
      <c r="R1246" s="351"/>
      <c r="S1246" s="309"/>
      <c r="T1246" s="309"/>
      <c r="U1246" s="895"/>
      <c r="V1246" s="16">
        <v>0</v>
      </c>
      <c r="W1246" s="11">
        <v>0</v>
      </c>
      <c r="X1246" s="17">
        <v>0</v>
      </c>
      <c r="Y1246" s="16"/>
      <c r="Z1246" s="11"/>
      <c r="AA1246" s="17"/>
      <c r="AB1246" s="16"/>
      <c r="AC1246" s="11"/>
      <c r="AD1246" s="17">
        <f>SUM(AB1246:AC1246)</f>
        <v>0</v>
      </c>
      <c r="AE1246" s="16"/>
      <c r="AF1246" s="11"/>
      <c r="AG1246" s="17"/>
      <c r="AH1246" s="229">
        <f t="shared" si="295"/>
        <v>-121143.45</v>
      </c>
      <c r="AI1246" s="527"/>
      <c r="AJ1246" s="16">
        <f t="shared" si="293"/>
        <v>0</v>
      </c>
    </row>
    <row r="1247" spans="1:36" ht="11.25" customHeight="1">
      <c r="A1247" s="282">
        <v>18800031</v>
      </c>
      <c r="B1247" s="283"/>
      <c r="C1247" s="433" t="s">
        <v>2008</v>
      </c>
      <c r="D1247" s="222">
        <v>0</v>
      </c>
      <c r="E1247" s="222">
        <v>0</v>
      </c>
      <c r="F1247" s="222">
        <v>0</v>
      </c>
      <c r="G1247" s="222">
        <v>0</v>
      </c>
      <c r="H1247" s="222">
        <v>0</v>
      </c>
      <c r="I1247" s="222">
        <v>0</v>
      </c>
      <c r="J1247" s="498">
        <v>0</v>
      </c>
      <c r="K1247" s="498">
        <v>0</v>
      </c>
      <c r="L1247" s="223">
        <v>0</v>
      </c>
      <c r="M1247" s="223">
        <v>0</v>
      </c>
      <c r="N1247" s="223">
        <v>0</v>
      </c>
      <c r="O1247" s="223">
        <v>0</v>
      </c>
      <c r="P1247" s="223">
        <v>0</v>
      </c>
      <c r="Q1247" s="223">
        <f t="shared" si="291"/>
        <v>0</v>
      </c>
      <c r="R1247" s="351"/>
      <c r="S1247" s="309"/>
      <c r="T1247" s="309" t="s">
        <v>354</v>
      </c>
      <c r="U1247" s="895"/>
      <c r="V1247" s="16">
        <v>0</v>
      </c>
      <c r="W1247" s="11">
        <v>0</v>
      </c>
      <c r="X1247" s="17">
        <v>0</v>
      </c>
      <c r="Y1247" s="16"/>
      <c r="Z1247" s="11"/>
      <c r="AA1247" s="17"/>
      <c r="AB1247" s="16"/>
      <c r="AC1247" s="11"/>
      <c r="AD1247" s="17">
        <f t="shared" si="296"/>
        <v>0</v>
      </c>
      <c r="AE1247" s="16"/>
      <c r="AF1247" s="11"/>
      <c r="AG1247" s="17"/>
      <c r="AH1247" s="229">
        <f t="shared" si="295"/>
        <v>0</v>
      </c>
      <c r="AI1247" s="527"/>
      <c r="AJ1247" s="16">
        <f t="shared" si="293"/>
        <v>0</v>
      </c>
    </row>
    <row r="1248" spans="1:36" ht="11.25" customHeight="1">
      <c r="A1248" s="219">
        <v>18900013</v>
      </c>
      <c r="B1248" s="220"/>
      <c r="C1248" s="287" t="s">
        <v>670</v>
      </c>
      <c r="D1248" s="222">
        <v>20654</v>
      </c>
      <c r="E1248" s="222">
        <v>19126</v>
      </c>
      <c r="F1248" s="222">
        <v>17598</v>
      </c>
      <c r="G1248" s="222">
        <v>16070</v>
      </c>
      <c r="H1248" s="222">
        <v>14542</v>
      </c>
      <c r="I1248" s="222">
        <v>13014</v>
      </c>
      <c r="J1248" s="498">
        <v>11486</v>
      </c>
      <c r="K1248" s="498">
        <v>9958</v>
      </c>
      <c r="L1248" s="223">
        <v>8430</v>
      </c>
      <c r="M1248" s="223">
        <v>6902</v>
      </c>
      <c r="N1248" s="223">
        <v>5374</v>
      </c>
      <c r="O1248" s="223">
        <v>3846</v>
      </c>
      <c r="P1248" s="223">
        <v>2318</v>
      </c>
      <c r="Q1248" s="223">
        <f t="shared" si="291"/>
        <v>11486</v>
      </c>
      <c r="R1248" s="351"/>
      <c r="S1248" s="309"/>
      <c r="T1248" s="309">
        <v>12</v>
      </c>
      <c r="U1248" s="895"/>
      <c r="V1248" s="16">
        <f t="shared" ref="V1248:V1281" si="297">Q1248</f>
        <v>11486</v>
      </c>
      <c r="W1248" s="11">
        <f t="shared" ref="W1248:W1281" si="298">Q1248</f>
        <v>11486</v>
      </c>
      <c r="X1248" s="17">
        <f t="shared" ref="X1248:X1281" si="299">Q1248</f>
        <v>11486</v>
      </c>
      <c r="Y1248" s="16"/>
      <c r="Z1248" s="11"/>
      <c r="AA1248" s="17"/>
      <c r="AB1248" s="16"/>
      <c r="AC1248" s="11"/>
      <c r="AD1248" s="17">
        <f t="shared" si="294"/>
        <v>0</v>
      </c>
      <c r="AE1248" s="16"/>
      <c r="AF1248" s="11"/>
      <c r="AG1248" s="17"/>
      <c r="AH1248" s="225"/>
      <c r="AI1248" s="527"/>
      <c r="AJ1248" s="16">
        <f t="shared" si="293"/>
        <v>0</v>
      </c>
    </row>
    <row r="1249" spans="1:36" ht="11.25" customHeight="1">
      <c r="A1249" s="219">
        <v>18900083</v>
      </c>
      <c r="B1249" s="220"/>
      <c r="C1249" s="287" t="s">
        <v>214</v>
      </c>
      <c r="D1249" s="222">
        <v>0</v>
      </c>
      <c r="E1249" s="222">
        <v>0</v>
      </c>
      <c r="F1249" s="222">
        <v>0</v>
      </c>
      <c r="G1249" s="222">
        <v>0</v>
      </c>
      <c r="H1249" s="222">
        <v>0</v>
      </c>
      <c r="I1249" s="222">
        <v>0</v>
      </c>
      <c r="J1249" s="498">
        <v>0</v>
      </c>
      <c r="K1249" s="498">
        <v>0</v>
      </c>
      <c r="L1249" s="223">
        <v>0</v>
      </c>
      <c r="M1249" s="223">
        <v>0</v>
      </c>
      <c r="N1249" s="223">
        <v>0</v>
      </c>
      <c r="O1249" s="223">
        <v>0</v>
      </c>
      <c r="P1249" s="223">
        <v>0</v>
      </c>
      <c r="Q1249" s="223">
        <f t="shared" si="291"/>
        <v>0</v>
      </c>
      <c r="R1249" s="351"/>
      <c r="S1249" s="309"/>
      <c r="T1249" s="309">
        <v>12</v>
      </c>
      <c r="U1249" s="895"/>
      <c r="V1249" s="16">
        <f t="shared" si="297"/>
        <v>0</v>
      </c>
      <c r="W1249" s="11">
        <f t="shared" si="298"/>
        <v>0</v>
      </c>
      <c r="X1249" s="17">
        <f t="shared" si="299"/>
        <v>0</v>
      </c>
      <c r="Y1249" s="16"/>
      <c r="Z1249" s="11"/>
      <c r="AA1249" s="17"/>
      <c r="AB1249" s="16"/>
      <c r="AC1249" s="11"/>
      <c r="AD1249" s="17">
        <f t="shared" si="294"/>
        <v>0</v>
      </c>
      <c r="AE1249" s="16"/>
      <c r="AF1249" s="11"/>
      <c r="AG1249" s="17"/>
      <c r="AH1249" s="225"/>
      <c r="AI1249" s="527"/>
      <c r="AJ1249" s="16">
        <f t="shared" si="293"/>
        <v>0</v>
      </c>
    </row>
    <row r="1250" spans="1:36" ht="11.25" customHeight="1">
      <c r="A1250" s="219">
        <v>18900153</v>
      </c>
      <c r="B1250" s="220"/>
      <c r="C1250" s="287" t="s">
        <v>1011</v>
      </c>
      <c r="D1250" s="222">
        <v>0</v>
      </c>
      <c r="E1250" s="222">
        <v>0</v>
      </c>
      <c r="F1250" s="222">
        <v>0</v>
      </c>
      <c r="G1250" s="222">
        <v>0</v>
      </c>
      <c r="H1250" s="222">
        <v>0</v>
      </c>
      <c r="I1250" s="222">
        <v>0</v>
      </c>
      <c r="J1250" s="498">
        <v>0</v>
      </c>
      <c r="K1250" s="498">
        <v>0</v>
      </c>
      <c r="L1250" s="223">
        <v>0</v>
      </c>
      <c r="M1250" s="223">
        <v>0</v>
      </c>
      <c r="N1250" s="223">
        <v>0</v>
      </c>
      <c r="O1250" s="223">
        <v>0</v>
      </c>
      <c r="P1250" s="223">
        <v>0</v>
      </c>
      <c r="Q1250" s="223">
        <f t="shared" si="291"/>
        <v>0</v>
      </c>
      <c r="R1250" s="351"/>
      <c r="S1250" s="309"/>
      <c r="T1250" s="309">
        <v>12</v>
      </c>
      <c r="U1250" s="895"/>
      <c r="V1250" s="16">
        <f t="shared" si="297"/>
        <v>0</v>
      </c>
      <c r="W1250" s="11">
        <f t="shared" si="298"/>
        <v>0</v>
      </c>
      <c r="X1250" s="17">
        <f t="shared" si="299"/>
        <v>0</v>
      </c>
      <c r="Y1250" s="16"/>
      <c r="Z1250" s="11"/>
      <c r="AA1250" s="17"/>
      <c r="AB1250" s="16"/>
      <c r="AC1250" s="11"/>
      <c r="AD1250" s="17">
        <f t="shared" si="294"/>
        <v>0</v>
      </c>
      <c r="AE1250" s="16"/>
      <c r="AF1250" s="11"/>
      <c r="AG1250" s="17"/>
      <c r="AH1250" s="225"/>
      <c r="AI1250" s="527"/>
      <c r="AJ1250" s="16">
        <f t="shared" si="293"/>
        <v>0</v>
      </c>
    </row>
    <row r="1251" spans="1:36" ht="11.25" customHeight="1">
      <c r="A1251" s="219">
        <v>18900173</v>
      </c>
      <c r="B1251" s="220"/>
      <c r="C1251" s="287" t="s">
        <v>1012</v>
      </c>
      <c r="D1251" s="222">
        <v>1407334.66</v>
      </c>
      <c r="E1251" s="222">
        <v>1393261.32</v>
      </c>
      <c r="F1251" s="222">
        <v>1379187.98</v>
      </c>
      <c r="G1251" s="222">
        <v>1365114.64</v>
      </c>
      <c r="H1251" s="222">
        <v>1351041.3</v>
      </c>
      <c r="I1251" s="222">
        <v>1336967.96</v>
      </c>
      <c r="J1251" s="498">
        <v>1322894.6200000001</v>
      </c>
      <c r="K1251" s="498">
        <v>1308821.28</v>
      </c>
      <c r="L1251" s="223">
        <v>1294747.94</v>
      </c>
      <c r="M1251" s="223">
        <v>1280674.6000000001</v>
      </c>
      <c r="N1251" s="223">
        <v>1266601.26</v>
      </c>
      <c r="O1251" s="223">
        <v>1252527.92</v>
      </c>
      <c r="P1251" s="223">
        <v>1238454.58</v>
      </c>
      <c r="Q1251" s="223">
        <f t="shared" si="291"/>
        <v>1322894.6199999999</v>
      </c>
      <c r="R1251" s="351"/>
      <c r="S1251" s="309"/>
      <c r="T1251" s="309">
        <v>12</v>
      </c>
      <c r="U1251" s="895"/>
      <c r="V1251" s="16">
        <f t="shared" si="297"/>
        <v>1322894.6199999999</v>
      </c>
      <c r="W1251" s="11">
        <f t="shared" si="298"/>
        <v>1322894.6199999999</v>
      </c>
      <c r="X1251" s="17">
        <f t="shared" si="299"/>
        <v>1322894.6199999999</v>
      </c>
      <c r="Y1251" s="16"/>
      <c r="Z1251" s="11"/>
      <c r="AA1251" s="17"/>
      <c r="AB1251" s="16"/>
      <c r="AC1251" s="11"/>
      <c r="AD1251" s="17">
        <f t="shared" si="294"/>
        <v>0</v>
      </c>
      <c r="AE1251" s="16"/>
      <c r="AF1251" s="11"/>
      <c r="AG1251" s="17"/>
      <c r="AH1251" s="225"/>
      <c r="AI1251" s="527"/>
      <c r="AJ1251" s="16">
        <f t="shared" si="293"/>
        <v>0</v>
      </c>
    </row>
    <row r="1252" spans="1:36" ht="11.25" customHeight="1">
      <c r="A1252" s="219">
        <v>18900183</v>
      </c>
      <c r="B1252" s="220"/>
      <c r="C1252" s="287" t="s">
        <v>367</v>
      </c>
      <c r="D1252" s="222">
        <v>336035.13</v>
      </c>
      <c r="E1252" s="222">
        <v>334611.25</v>
      </c>
      <c r="F1252" s="222">
        <v>333187.37</v>
      </c>
      <c r="G1252" s="222">
        <v>331763.49</v>
      </c>
      <c r="H1252" s="222">
        <v>330339.61</v>
      </c>
      <c r="I1252" s="222">
        <v>328915.73</v>
      </c>
      <c r="J1252" s="498">
        <v>327491.84999999998</v>
      </c>
      <c r="K1252" s="498">
        <v>326067.96999999997</v>
      </c>
      <c r="L1252" s="223">
        <v>324644.09000000003</v>
      </c>
      <c r="M1252" s="223">
        <v>323220.21000000002</v>
      </c>
      <c r="N1252" s="223">
        <v>321796.33</v>
      </c>
      <c r="O1252" s="223">
        <v>320372.45</v>
      </c>
      <c r="P1252" s="223">
        <v>318948.57</v>
      </c>
      <c r="Q1252" s="223">
        <f t="shared" si="291"/>
        <v>327491.84999999998</v>
      </c>
      <c r="R1252" s="351"/>
      <c r="S1252" s="309"/>
      <c r="T1252" s="309">
        <v>12</v>
      </c>
      <c r="U1252" s="895"/>
      <c r="V1252" s="16">
        <f t="shared" si="297"/>
        <v>327491.84999999998</v>
      </c>
      <c r="W1252" s="11">
        <f t="shared" si="298"/>
        <v>327491.84999999998</v>
      </c>
      <c r="X1252" s="17">
        <f t="shared" si="299"/>
        <v>327491.84999999998</v>
      </c>
      <c r="Y1252" s="16"/>
      <c r="Z1252" s="11"/>
      <c r="AA1252" s="17"/>
      <c r="AB1252" s="16"/>
      <c r="AC1252" s="11"/>
      <c r="AD1252" s="17">
        <f t="shared" si="294"/>
        <v>0</v>
      </c>
      <c r="AE1252" s="16"/>
      <c r="AF1252" s="11"/>
      <c r="AG1252" s="17"/>
      <c r="AH1252" s="225"/>
      <c r="AI1252" s="527"/>
      <c r="AJ1252" s="16">
        <f t="shared" si="293"/>
        <v>0</v>
      </c>
    </row>
    <row r="1253" spans="1:36" ht="11.25" customHeight="1">
      <c r="A1253" s="219">
        <v>18900193</v>
      </c>
      <c r="B1253" s="207"/>
      <c r="C1253" s="435" t="s">
        <v>534</v>
      </c>
      <c r="D1253" s="222">
        <v>2681048.2599999998</v>
      </c>
      <c r="E1253" s="222">
        <v>2661897.91</v>
      </c>
      <c r="F1253" s="222">
        <v>2642747.56</v>
      </c>
      <c r="G1253" s="222">
        <v>2623597.21</v>
      </c>
      <c r="H1253" s="222">
        <v>2604446.86</v>
      </c>
      <c r="I1253" s="222">
        <v>2585296.5099999998</v>
      </c>
      <c r="J1253" s="498">
        <v>2566146.16</v>
      </c>
      <c r="K1253" s="498">
        <v>2546995.81</v>
      </c>
      <c r="L1253" s="223">
        <v>2527845.46</v>
      </c>
      <c r="M1253" s="223">
        <v>2508695.11</v>
      </c>
      <c r="N1253" s="223">
        <v>2489544.7599999998</v>
      </c>
      <c r="O1253" s="223">
        <v>2470394.41</v>
      </c>
      <c r="P1253" s="223">
        <v>2451244.06</v>
      </c>
      <c r="Q1253" s="223">
        <f t="shared" si="291"/>
        <v>2566146.16</v>
      </c>
      <c r="R1253" s="351"/>
      <c r="S1253" s="309"/>
      <c r="T1253" s="309">
        <v>12</v>
      </c>
      <c r="U1253" s="895"/>
      <c r="V1253" s="16">
        <f t="shared" si="297"/>
        <v>2566146.16</v>
      </c>
      <c r="W1253" s="11">
        <f t="shared" si="298"/>
        <v>2566146.16</v>
      </c>
      <c r="X1253" s="17">
        <f t="shared" si="299"/>
        <v>2566146.16</v>
      </c>
      <c r="Y1253" s="16"/>
      <c r="Z1253" s="11"/>
      <c r="AA1253" s="17"/>
      <c r="AB1253" s="16"/>
      <c r="AC1253" s="11"/>
      <c r="AD1253" s="17">
        <f t="shared" si="294"/>
        <v>0</v>
      </c>
      <c r="AE1253" s="16"/>
      <c r="AF1253" s="11"/>
      <c r="AG1253" s="17"/>
      <c r="AH1253" s="225"/>
      <c r="AI1253" s="527"/>
      <c r="AJ1253" s="16">
        <f t="shared" si="293"/>
        <v>0</v>
      </c>
    </row>
    <row r="1254" spans="1:36" ht="11.25" customHeight="1">
      <c r="A1254" s="219">
        <v>18900203</v>
      </c>
      <c r="B1254" s="207"/>
      <c r="C1254" s="435" t="s">
        <v>3298</v>
      </c>
      <c r="D1254" s="222">
        <v>2436186.2999999998</v>
      </c>
      <c r="E1254" s="222">
        <v>2429327.7599999998</v>
      </c>
      <c r="F1254" s="222">
        <v>2422469.2200000002</v>
      </c>
      <c r="G1254" s="222">
        <v>2415610.6800000002</v>
      </c>
      <c r="H1254" s="222">
        <v>2408752.14</v>
      </c>
      <c r="I1254" s="222">
        <v>2401893.6</v>
      </c>
      <c r="J1254" s="498">
        <v>2395035.06</v>
      </c>
      <c r="K1254" s="498">
        <v>2388176.52</v>
      </c>
      <c r="L1254" s="223">
        <v>2381317.98</v>
      </c>
      <c r="M1254" s="223">
        <v>2374459.44</v>
      </c>
      <c r="N1254" s="223">
        <v>2367600.9</v>
      </c>
      <c r="O1254" s="223">
        <v>2360742.36</v>
      </c>
      <c r="P1254" s="223">
        <v>2353883.8199999998</v>
      </c>
      <c r="Q1254" s="223">
        <f t="shared" si="291"/>
        <v>2395035.06</v>
      </c>
      <c r="R1254" s="351"/>
      <c r="S1254" s="309"/>
      <c r="T1254" s="309" t="s">
        <v>457</v>
      </c>
      <c r="U1254" s="895"/>
      <c r="V1254" s="16">
        <f t="shared" si="297"/>
        <v>2395035.06</v>
      </c>
      <c r="W1254" s="11">
        <f t="shared" si="298"/>
        <v>2395035.06</v>
      </c>
      <c r="X1254" s="17">
        <f t="shared" si="299"/>
        <v>2395035.06</v>
      </c>
      <c r="Y1254" s="16"/>
      <c r="Z1254" s="11"/>
      <c r="AA1254" s="17"/>
      <c r="AB1254" s="16"/>
      <c r="AC1254" s="11"/>
      <c r="AD1254" s="17"/>
      <c r="AE1254" s="16"/>
      <c r="AF1254" s="11"/>
      <c r="AG1254" s="17"/>
      <c r="AH1254" s="225"/>
      <c r="AI1254" s="527"/>
      <c r="AJ1254" s="16">
        <f t="shared" si="293"/>
        <v>0</v>
      </c>
    </row>
    <row r="1255" spans="1:36" ht="11.25" customHeight="1">
      <c r="A1255" s="219">
        <v>18900213</v>
      </c>
      <c r="B1255" s="207"/>
      <c r="C1255" s="435" t="s">
        <v>3299</v>
      </c>
      <c r="D1255" s="222">
        <v>9371565.5399999991</v>
      </c>
      <c r="E1255" s="222">
        <v>9345178.0600000005</v>
      </c>
      <c r="F1255" s="222">
        <v>9318790.5800000001</v>
      </c>
      <c r="G1255" s="222">
        <v>9292403.0999999996</v>
      </c>
      <c r="H1255" s="222">
        <v>9266015.6199999992</v>
      </c>
      <c r="I1255" s="222">
        <v>9239628.1400000006</v>
      </c>
      <c r="J1255" s="498">
        <v>9213240.6600000001</v>
      </c>
      <c r="K1255" s="498">
        <v>9186853.1799999997</v>
      </c>
      <c r="L1255" s="223">
        <v>9160465.6999999993</v>
      </c>
      <c r="M1255" s="223">
        <v>9134078.2200000007</v>
      </c>
      <c r="N1255" s="223">
        <v>9107690.7400000002</v>
      </c>
      <c r="O1255" s="223">
        <v>9081303.2599999998</v>
      </c>
      <c r="P1255" s="223">
        <v>9054915.7799999993</v>
      </c>
      <c r="Q1255" s="223">
        <f t="shared" si="291"/>
        <v>9213240.6599999983</v>
      </c>
      <c r="R1255" s="351"/>
      <c r="S1255" s="309"/>
      <c r="T1255" s="309" t="s">
        <v>457</v>
      </c>
      <c r="U1255" s="895"/>
      <c r="V1255" s="16">
        <f t="shared" si="297"/>
        <v>9213240.6599999983</v>
      </c>
      <c r="W1255" s="11">
        <f t="shared" si="298"/>
        <v>9213240.6599999983</v>
      </c>
      <c r="X1255" s="17">
        <f t="shared" si="299"/>
        <v>9213240.6599999983</v>
      </c>
      <c r="Y1255" s="16"/>
      <c r="Z1255" s="11"/>
      <c r="AA1255" s="17"/>
      <c r="AB1255" s="16"/>
      <c r="AC1255" s="11"/>
      <c r="AD1255" s="17"/>
      <c r="AE1255" s="16"/>
      <c r="AF1255" s="11"/>
      <c r="AG1255" s="17"/>
      <c r="AH1255" s="225"/>
      <c r="AI1255" s="527"/>
      <c r="AJ1255" s="16">
        <f t="shared" si="293"/>
        <v>0</v>
      </c>
    </row>
    <row r="1256" spans="1:36" ht="11.25" customHeight="1">
      <c r="A1256" s="219">
        <v>18900223</v>
      </c>
      <c r="B1256" s="220"/>
      <c r="C1256" s="287" t="s">
        <v>695</v>
      </c>
      <c r="D1256" s="222">
        <v>0</v>
      </c>
      <c r="E1256" s="222">
        <v>0</v>
      </c>
      <c r="F1256" s="222">
        <v>0</v>
      </c>
      <c r="G1256" s="222">
        <v>0</v>
      </c>
      <c r="H1256" s="222">
        <v>0</v>
      </c>
      <c r="I1256" s="222">
        <v>0</v>
      </c>
      <c r="J1256" s="498">
        <v>0</v>
      </c>
      <c r="K1256" s="498">
        <v>0</v>
      </c>
      <c r="L1256" s="223">
        <v>0</v>
      </c>
      <c r="M1256" s="223">
        <v>0</v>
      </c>
      <c r="N1256" s="223">
        <v>0</v>
      </c>
      <c r="O1256" s="223">
        <v>0</v>
      </c>
      <c r="P1256" s="223">
        <v>0</v>
      </c>
      <c r="Q1256" s="223">
        <f t="shared" si="291"/>
        <v>0</v>
      </c>
      <c r="R1256" s="351"/>
      <c r="S1256" s="309"/>
      <c r="T1256" s="309">
        <v>12</v>
      </c>
      <c r="U1256" s="895"/>
      <c r="V1256" s="16">
        <f t="shared" si="297"/>
        <v>0</v>
      </c>
      <c r="W1256" s="11">
        <f t="shared" si="298"/>
        <v>0</v>
      </c>
      <c r="X1256" s="17">
        <f t="shared" si="299"/>
        <v>0</v>
      </c>
      <c r="Y1256" s="16"/>
      <c r="Z1256" s="11"/>
      <c r="AA1256" s="17"/>
      <c r="AB1256" s="16"/>
      <c r="AC1256" s="11"/>
      <c r="AD1256" s="17">
        <f t="shared" si="294"/>
        <v>0</v>
      </c>
      <c r="AE1256" s="16"/>
      <c r="AF1256" s="11"/>
      <c r="AG1256" s="17"/>
      <c r="AH1256" s="225"/>
      <c r="AI1256" s="527"/>
      <c r="AJ1256" s="16">
        <f t="shared" si="293"/>
        <v>0</v>
      </c>
    </row>
    <row r="1257" spans="1:36" ht="11.25" customHeight="1">
      <c r="A1257" s="219">
        <v>18900243</v>
      </c>
      <c r="B1257" s="220"/>
      <c r="C1257" s="287" t="s">
        <v>1336</v>
      </c>
      <c r="D1257" s="222">
        <v>9621.3799999999992</v>
      </c>
      <c r="E1257" s="222">
        <v>9329.81</v>
      </c>
      <c r="F1257" s="222">
        <v>9038.24</v>
      </c>
      <c r="G1257" s="222">
        <v>8746.67</v>
      </c>
      <c r="H1257" s="222">
        <v>8455.1</v>
      </c>
      <c r="I1257" s="222">
        <v>8163.53</v>
      </c>
      <c r="J1257" s="498">
        <v>7871.96</v>
      </c>
      <c r="K1257" s="498">
        <v>7580.39</v>
      </c>
      <c r="L1257" s="223">
        <v>7288.82</v>
      </c>
      <c r="M1257" s="223">
        <v>6997.25</v>
      </c>
      <c r="N1257" s="223">
        <v>6705.68</v>
      </c>
      <c r="O1257" s="223">
        <v>6414.11</v>
      </c>
      <c r="P1257" s="223">
        <v>6122.54</v>
      </c>
      <c r="Q1257" s="223">
        <f t="shared" si="291"/>
        <v>7871.9599999999991</v>
      </c>
      <c r="R1257" s="351"/>
      <c r="S1257" s="309"/>
      <c r="T1257" s="309">
        <v>12</v>
      </c>
      <c r="U1257" s="895"/>
      <c r="V1257" s="16">
        <f t="shared" si="297"/>
        <v>7871.9599999999991</v>
      </c>
      <c r="W1257" s="11">
        <f t="shared" si="298"/>
        <v>7871.9599999999991</v>
      </c>
      <c r="X1257" s="17">
        <f t="shared" si="299"/>
        <v>7871.9599999999991</v>
      </c>
      <c r="Y1257" s="16"/>
      <c r="Z1257" s="11"/>
      <c r="AA1257" s="17"/>
      <c r="AB1257" s="16"/>
      <c r="AC1257" s="11"/>
      <c r="AD1257" s="17">
        <f t="shared" si="294"/>
        <v>0</v>
      </c>
      <c r="AE1257" s="16"/>
      <c r="AF1257" s="11"/>
      <c r="AG1257" s="17"/>
      <c r="AH1257" s="225"/>
      <c r="AI1257" s="527"/>
      <c r="AJ1257" s="16">
        <f t="shared" si="293"/>
        <v>0</v>
      </c>
    </row>
    <row r="1258" spans="1:36" ht="11.25" customHeight="1">
      <c r="A1258" s="219">
        <v>18900253</v>
      </c>
      <c r="B1258" s="220"/>
      <c r="C1258" s="287" t="s">
        <v>1881</v>
      </c>
      <c r="D1258" s="222">
        <v>701156.83</v>
      </c>
      <c r="E1258" s="222">
        <v>697366.79</v>
      </c>
      <c r="F1258" s="222">
        <v>693576.75</v>
      </c>
      <c r="G1258" s="222">
        <v>689786.71</v>
      </c>
      <c r="H1258" s="222">
        <v>685996.67</v>
      </c>
      <c r="I1258" s="222">
        <v>682206.63</v>
      </c>
      <c r="J1258" s="498">
        <v>678416.59</v>
      </c>
      <c r="K1258" s="498">
        <v>674626.55</v>
      </c>
      <c r="L1258" s="223">
        <v>670836.51</v>
      </c>
      <c r="M1258" s="223">
        <v>667046.47</v>
      </c>
      <c r="N1258" s="223">
        <v>663256.43000000005</v>
      </c>
      <c r="O1258" s="223">
        <v>659466.39</v>
      </c>
      <c r="P1258" s="223">
        <v>655676.35</v>
      </c>
      <c r="Q1258" s="223">
        <f t="shared" si="291"/>
        <v>678416.58999999985</v>
      </c>
      <c r="R1258" s="351"/>
      <c r="S1258" s="309"/>
      <c r="T1258" s="309">
        <v>12</v>
      </c>
      <c r="U1258" s="895"/>
      <c r="V1258" s="16">
        <f t="shared" si="297"/>
        <v>678416.58999999985</v>
      </c>
      <c r="W1258" s="11">
        <f t="shared" si="298"/>
        <v>678416.58999999985</v>
      </c>
      <c r="X1258" s="17">
        <f t="shared" si="299"/>
        <v>678416.58999999985</v>
      </c>
      <c r="Y1258" s="16"/>
      <c r="Z1258" s="11"/>
      <c r="AA1258" s="17"/>
      <c r="AB1258" s="16"/>
      <c r="AC1258" s="11"/>
      <c r="AD1258" s="17">
        <f t="shared" si="294"/>
        <v>0</v>
      </c>
      <c r="AE1258" s="16"/>
      <c r="AF1258" s="11"/>
      <c r="AG1258" s="17"/>
      <c r="AH1258" s="225"/>
      <c r="AI1258" s="527"/>
      <c r="AJ1258" s="16">
        <f t="shared" si="293"/>
        <v>0</v>
      </c>
    </row>
    <row r="1259" spans="1:36" ht="11.25" customHeight="1">
      <c r="A1259" s="219">
        <v>18900263</v>
      </c>
      <c r="B1259" s="220"/>
      <c r="C1259" s="287" t="s">
        <v>1882</v>
      </c>
      <c r="D1259" s="222">
        <v>532821.30000000005</v>
      </c>
      <c r="E1259" s="222">
        <v>529941.18000000005</v>
      </c>
      <c r="F1259" s="222">
        <v>527061.06000000006</v>
      </c>
      <c r="G1259" s="222">
        <v>524180.94</v>
      </c>
      <c r="H1259" s="222">
        <v>521300.82</v>
      </c>
      <c r="I1259" s="222">
        <v>518420.7</v>
      </c>
      <c r="J1259" s="498">
        <v>515540.58</v>
      </c>
      <c r="K1259" s="498">
        <v>512660.46</v>
      </c>
      <c r="L1259" s="223">
        <v>509780.34</v>
      </c>
      <c r="M1259" s="223">
        <v>506900.22</v>
      </c>
      <c r="N1259" s="223">
        <v>504020.1</v>
      </c>
      <c r="O1259" s="223">
        <v>501139.98</v>
      </c>
      <c r="P1259" s="223">
        <v>498259.86</v>
      </c>
      <c r="Q1259" s="223">
        <f t="shared" si="291"/>
        <v>515540.5799999999</v>
      </c>
      <c r="R1259" s="351"/>
      <c r="S1259" s="309"/>
      <c r="T1259" s="309">
        <v>12</v>
      </c>
      <c r="U1259" s="895"/>
      <c r="V1259" s="16">
        <f t="shared" si="297"/>
        <v>515540.5799999999</v>
      </c>
      <c r="W1259" s="11">
        <f t="shared" si="298"/>
        <v>515540.5799999999</v>
      </c>
      <c r="X1259" s="17">
        <f t="shared" si="299"/>
        <v>515540.5799999999</v>
      </c>
      <c r="Y1259" s="16"/>
      <c r="Z1259" s="11"/>
      <c r="AA1259" s="17"/>
      <c r="AB1259" s="16"/>
      <c r="AC1259" s="11"/>
      <c r="AD1259" s="17">
        <f t="shared" si="294"/>
        <v>0</v>
      </c>
      <c r="AE1259" s="16"/>
      <c r="AF1259" s="11"/>
      <c r="AG1259" s="17"/>
      <c r="AH1259" s="225"/>
      <c r="AI1259" s="527"/>
      <c r="AJ1259" s="16">
        <f t="shared" si="293"/>
        <v>0</v>
      </c>
    </row>
    <row r="1260" spans="1:36" ht="11.25" customHeight="1">
      <c r="A1260" s="219">
        <v>18900273</v>
      </c>
      <c r="B1260" s="220"/>
      <c r="C1260" s="287" t="s">
        <v>802</v>
      </c>
      <c r="D1260" s="222">
        <v>1631475.1</v>
      </c>
      <c r="E1260" s="222">
        <v>1622656.31</v>
      </c>
      <c r="F1260" s="222">
        <v>1613837.52</v>
      </c>
      <c r="G1260" s="222">
        <v>1605018.73</v>
      </c>
      <c r="H1260" s="222">
        <v>1596199.94</v>
      </c>
      <c r="I1260" s="222">
        <v>1587381.15</v>
      </c>
      <c r="J1260" s="498">
        <v>1578562.36</v>
      </c>
      <c r="K1260" s="498">
        <v>1569743.57</v>
      </c>
      <c r="L1260" s="223">
        <v>1560924.78</v>
      </c>
      <c r="M1260" s="223">
        <v>1552105.99</v>
      </c>
      <c r="N1260" s="223">
        <v>1543287.2</v>
      </c>
      <c r="O1260" s="223">
        <v>1534468.41</v>
      </c>
      <c r="P1260" s="223">
        <v>1525649.62</v>
      </c>
      <c r="Q1260" s="223">
        <f t="shared" si="291"/>
        <v>1578562.3599999996</v>
      </c>
      <c r="R1260" s="351"/>
      <c r="S1260" s="309"/>
      <c r="T1260" s="309">
        <v>12</v>
      </c>
      <c r="U1260" s="895"/>
      <c r="V1260" s="16">
        <f t="shared" si="297"/>
        <v>1578562.3599999996</v>
      </c>
      <c r="W1260" s="11">
        <f t="shared" si="298"/>
        <v>1578562.3599999996</v>
      </c>
      <c r="X1260" s="17">
        <f t="shared" si="299"/>
        <v>1578562.3599999996</v>
      </c>
      <c r="Y1260" s="16"/>
      <c r="Z1260" s="11"/>
      <c r="AA1260" s="17"/>
      <c r="AB1260" s="16"/>
      <c r="AC1260" s="11"/>
      <c r="AD1260" s="17">
        <f t="shared" si="294"/>
        <v>0</v>
      </c>
      <c r="AE1260" s="16"/>
      <c r="AF1260" s="11"/>
      <c r="AG1260" s="17"/>
      <c r="AH1260" s="225"/>
      <c r="AI1260" s="527"/>
      <c r="AJ1260" s="16">
        <f t="shared" si="293"/>
        <v>0</v>
      </c>
    </row>
    <row r="1261" spans="1:36" ht="11.25" customHeight="1">
      <c r="A1261" s="219">
        <v>18900283</v>
      </c>
      <c r="B1261" s="220"/>
      <c r="C1261" s="287" t="s">
        <v>555</v>
      </c>
      <c r="D1261" s="222">
        <v>497925.03</v>
      </c>
      <c r="E1261" s="222">
        <v>495233.55</v>
      </c>
      <c r="F1261" s="222">
        <v>492542.07</v>
      </c>
      <c r="G1261" s="222">
        <v>489850.59</v>
      </c>
      <c r="H1261" s="222">
        <v>487159.11</v>
      </c>
      <c r="I1261" s="222">
        <v>484467.63</v>
      </c>
      <c r="J1261" s="498">
        <v>481776.15</v>
      </c>
      <c r="K1261" s="498">
        <v>479084.67</v>
      </c>
      <c r="L1261" s="223">
        <v>476393.19</v>
      </c>
      <c r="M1261" s="223">
        <v>473701.71</v>
      </c>
      <c r="N1261" s="223">
        <v>471010.23</v>
      </c>
      <c r="O1261" s="223">
        <v>468318.75</v>
      </c>
      <c r="P1261" s="223">
        <v>465627.27</v>
      </c>
      <c r="Q1261" s="223">
        <f t="shared" si="291"/>
        <v>481776.15000000008</v>
      </c>
      <c r="R1261" s="351"/>
      <c r="S1261" s="309"/>
      <c r="T1261" s="309">
        <v>12</v>
      </c>
      <c r="U1261" s="895"/>
      <c r="V1261" s="16">
        <f t="shared" si="297"/>
        <v>481776.15000000008</v>
      </c>
      <c r="W1261" s="11">
        <f t="shared" si="298"/>
        <v>481776.15000000008</v>
      </c>
      <c r="X1261" s="17">
        <f t="shared" si="299"/>
        <v>481776.15000000008</v>
      </c>
      <c r="Y1261" s="16"/>
      <c r="Z1261" s="11"/>
      <c r="AA1261" s="17"/>
      <c r="AB1261" s="16"/>
      <c r="AC1261" s="11"/>
      <c r="AD1261" s="17">
        <f t="shared" si="294"/>
        <v>0</v>
      </c>
      <c r="AE1261" s="16"/>
      <c r="AF1261" s="11"/>
      <c r="AG1261" s="17"/>
      <c r="AH1261" s="225"/>
      <c r="AI1261" s="527"/>
      <c r="AJ1261" s="16">
        <f t="shared" si="293"/>
        <v>0</v>
      </c>
    </row>
    <row r="1262" spans="1:36" ht="11.25" customHeight="1">
      <c r="A1262" s="219">
        <v>18900293</v>
      </c>
      <c r="B1262" s="220"/>
      <c r="C1262" s="287" t="s">
        <v>403</v>
      </c>
      <c r="D1262" s="222">
        <v>7131.93</v>
      </c>
      <c r="E1262" s="222">
        <v>7036.84</v>
      </c>
      <c r="F1262" s="222">
        <v>6941.75</v>
      </c>
      <c r="G1262" s="222">
        <v>6846.66</v>
      </c>
      <c r="H1262" s="222">
        <v>6751.57</v>
      </c>
      <c r="I1262" s="222">
        <v>6656.48</v>
      </c>
      <c r="J1262" s="498">
        <v>6561.39</v>
      </c>
      <c r="K1262" s="498">
        <v>6466.3</v>
      </c>
      <c r="L1262" s="223">
        <v>6371.21</v>
      </c>
      <c r="M1262" s="223">
        <v>6276.12</v>
      </c>
      <c r="N1262" s="223">
        <v>6181.03</v>
      </c>
      <c r="O1262" s="223">
        <v>6085.94</v>
      </c>
      <c r="P1262" s="223">
        <v>5990.85</v>
      </c>
      <c r="Q1262" s="223">
        <f t="shared" si="291"/>
        <v>6561.39</v>
      </c>
      <c r="R1262" s="351"/>
      <c r="S1262" s="309"/>
      <c r="T1262" s="309">
        <v>12</v>
      </c>
      <c r="U1262" s="895"/>
      <c r="V1262" s="16">
        <f t="shared" si="297"/>
        <v>6561.39</v>
      </c>
      <c r="W1262" s="11">
        <f t="shared" si="298"/>
        <v>6561.39</v>
      </c>
      <c r="X1262" s="17">
        <f t="shared" si="299"/>
        <v>6561.39</v>
      </c>
      <c r="Y1262" s="16"/>
      <c r="Z1262" s="11"/>
      <c r="AA1262" s="17"/>
      <c r="AB1262" s="16"/>
      <c r="AC1262" s="11"/>
      <c r="AD1262" s="17">
        <f t="shared" si="294"/>
        <v>0</v>
      </c>
      <c r="AE1262" s="16"/>
      <c r="AF1262" s="11"/>
      <c r="AG1262" s="17"/>
      <c r="AH1262" s="225"/>
      <c r="AI1262" s="527"/>
      <c r="AJ1262" s="16">
        <f t="shared" si="293"/>
        <v>0</v>
      </c>
    </row>
    <row r="1263" spans="1:36" ht="11.25" customHeight="1">
      <c r="A1263" s="219">
        <v>18900303</v>
      </c>
      <c r="B1263" s="220"/>
      <c r="C1263" s="287" t="s">
        <v>812</v>
      </c>
      <c r="D1263" s="222">
        <v>16640.13</v>
      </c>
      <c r="E1263" s="222">
        <v>16418.25</v>
      </c>
      <c r="F1263" s="222">
        <v>16196.37</v>
      </c>
      <c r="G1263" s="222">
        <v>15974.49</v>
      </c>
      <c r="H1263" s="222">
        <v>15752.61</v>
      </c>
      <c r="I1263" s="222">
        <v>15530.73</v>
      </c>
      <c r="J1263" s="498">
        <v>15308.85</v>
      </c>
      <c r="K1263" s="498">
        <v>15086.97</v>
      </c>
      <c r="L1263" s="223">
        <v>14865.09</v>
      </c>
      <c r="M1263" s="223">
        <v>14643.21</v>
      </c>
      <c r="N1263" s="223">
        <v>14421.33</v>
      </c>
      <c r="O1263" s="223">
        <v>14199.45</v>
      </c>
      <c r="P1263" s="223">
        <v>13977.57</v>
      </c>
      <c r="Q1263" s="223">
        <f t="shared" si="291"/>
        <v>15308.85</v>
      </c>
      <c r="R1263" s="351"/>
      <c r="S1263" s="309"/>
      <c r="T1263" s="309">
        <v>12</v>
      </c>
      <c r="U1263" s="895"/>
      <c r="V1263" s="16">
        <f t="shared" si="297"/>
        <v>15308.85</v>
      </c>
      <c r="W1263" s="11">
        <f t="shared" si="298"/>
        <v>15308.85</v>
      </c>
      <c r="X1263" s="17">
        <f t="shared" si="299"/>
        <v>15308.85</v>
      </c>
      <c r="Y1263" s="16"/>
      <c r="Z1263" s="11"/>
      <c r="AA1263" s="17"/>
      <c r="AB1263" s="16"/>
      <c r="AC1263" s="11"/>
      <c r="AD1263" s="17">
        <f t="shared" si="294"/>
        <v>0</v>
      </c>
      <c r="AE1263" s="16"/>
      <c r="AF1263" s="11"/>
      <c r="AG1263" s="17"/>
      <c r="AH1263" s="225"/>
      <c r="AI1263" s="527"/>
      <c r="AJ1263" s="16">
        <f t="shared" si="293"/>
        <v>0</v>
      </c>
    </row>
    <row r="1264" spans="1:36" ht="11.25" customHeight="1">
      <c r="A1264" s="219">
        <v>18900313</v>
      </c>
      <c r="B1264" s="220"/>
      <c r="C1264" s="287" t="s">
        <v>1657</v>
      </c>
      <c r="D1264" s="222">
        <v>0</v>
      </c>
      <c r="E1264" s="222">
        <v>0</v>
      </c>
      <c r="F1264" s="222">
        <v>0</v>
      </c>
      <c r="G1264" s="222">
        <v>0</v>
      </c>
      <c r="H1264" s="222">
        <v>0</v>
      </c>
      <c r="I1264" s="222">
        <v>0</v>
      </c>
      <c r="J1264" s="498">
        <v>0</v>
      </c>
      <c r="K1264" s="498">
        <v>0</v>
      </c>
      <c r="L1264" s="223">
        <v>0</v>
      </c>
      <c r="M1264" s="223">
        <v>0</v>
      </c>
      <c r="N1264" s="223">
        <v>0</v>
      </c>
      <c r="O1264" s="223">
        <v>0</v>
      </c>
      <c r="P1264" s="223">
        <v>0</v>
      </c>
      <c r="Q1264" s="223">
        <f t="shared" si="291"/>
        <v>0</v>
      </c>
      <c r="R1264" s="351"/>
      <c r="S1264" s="309"/>
      <c r="T1264" s="309">
        <v>12</v>
      </c>
      <c r="U1264" s="895"/>
      <c r="V1264" s="16">
        <f t="shared" si="297"/>
        <v>0</v>
      </c>
      <c r="W1264" s="11">
        <f t="shared" si="298"/>
        <v>0</v>
      </c>
      <c r="X1264" s="17">
        <f t="shared" si="299"/>
        <v>0</v>
      </c>
      <c r="Y1264" s="16"/>
      <c r="Z1264" s="11"/>
      <c r="AA1264" s="17"/>
      <c r="AB1264" s="16"/>
      <c r="AC1264" s="11"/>
      <c r="AD1264" s="17">
        <f t="shared" si="294"/>
        <v>0</v>
      </c>
      <c r="AE1264" s="16"/>
      <c r="AF1264" s="11"/>
      <c r="AG1264" s="17"/>
      <c r="AH1264" s="225"/>
      <c r="AI1264" s="527"/>
      <c r="AJ1264" s="16">
        <f t="shared" si="293"/>
        <v>0</v>
      </c>
    </row>
    <row r="1265" spans="1:36" ht="11.25" customHeight="1">
      <c r="A1265" s="219">
        <v>18900323</v>
      </c>
      <c r="B1265" s="220"/>
      <c r="C1265" s="287" t="s">
        <v>667</v>
      </c>
      <c r="D1265" s="222">
        <v>432192.98</v>
      </c>
      <c r="E1265" s="222">
        <v>426985.84</v>
      </c>
      <c r="F1265" s="222">
        <v>421778.7</v>
      </c>
      <c r="G1265" s="222">
        <v>416571.56</v>
      </c>
      <c r="H1265" s="222">
        <v>411364.42</v>
      </c>
      <c r="I1265" s="222">
        <v>406157.28</v>
      </c>
      <c r="J1265" s="498">
        <v>400950.14</v>
      </c>
      <c r="K1265" s="498">
        <v>395743</v>
      </c>
      <c r="L1265" s="223">
        <v>390535.86</v>
      </c>
      <c r="M1265" s="223">
        <v>385328.72</v>
      </c>
      <c r="N1265" s="223">
        <v>380121.58</v>
      </c>
      <c r="O1265" s="223">
        <v>374914.44</v>
      </c>
      <c r="P1265" s="223">
        <v>369707.3</v>
      </c>
      <c r="Q1265" s="223">
        <f t="shared" si="291"/>
        <v>400950.13999999996</v>
      </c>
      <c r="R1265" s="351"/>
      <c r="S1265" s="309"/>
      <c r="T1265" s="309">
        <v>12</v>
      </c>
      <c r="U1265" s="895"/>
      <c r="V1265" s="16">
        <f t="shared" si="297"/>
        <v>400950.13999999996</v>
      </c>
      <c r="W1265" s="11">
        <f t="shared" si="298"/>
        <v>400950.13999999996</v>
      </c>
      <c r="X1265" s="17">
        <f t="shared" si="299"/>
        <v>400950.13999999996</v>
      </c>
      <c r="Y1265" s="16"/>
      <c r="Z1265" s="11"/>
      <c r="AA1265" s="17"/>
      <c r="AB1265" s="16"/>
      <c r="AC1265" s="11"/>
      <c r="AD1265" s="17">
        <f t="shared" si="294"/>
        <v>0</v>
      </c>
      <c r="AE1265" s="16"/>
      <c r="AF1265" s="11"/>
      <c r="AG1265" s="17"/>
      <c r="AH1265" s="225"/>
      <c r="AI1265" s="527"/>
      <c r="AJ1265" s="16">
        <f t="shared" si="293"/>
        <v>0</v>
      </c>
    </row>
    <row r="1266" spans="1:36" ht="11.25" customHeight="1">
      <c r="A1266" s="219">
        <v>18900333</v>
      </c>
      <c r="B1266" s="220"/>
      <c r="C1266" s="287" t="s">
        <v>668</v>
      </c>
      <c r="D1266" s="222">
        <v>0</v>
      </c>
      <c r="E1266" s="222">
        <v>0</v>
      </c>
      <c r="F1266" s="222">
        <v>0</v>
      </c>
      <c r="G1266" s="222">
        <v>0</v>
      </c>
      <c r="H1266" s="222">
        <v>0</v>
      </c>
      <c r="I1266" s="222">
        <v>0</v>
      </c>
      <c r="J1266" s="498">
        <v>0</v>
      </c>
      <c r="K1266" s="498">
        <v>0</v>
      </c>
      <c r="L1266" s="223">
        <v>0</v>
      </c>
      <c r="M1266" s="223">
        <v>0</v>
      </c>
      <c r="N1266" s="223">
        <v>0</v>
      </c>
      <c r="O1266" s="223">
        <v>0</v>
      </c>
      <c r="P1266" s="223">
        <v>0</v>
      </c>
      <c r="Q1266" s="223">
        <f t="shared" si="291"/>
        <v>0</v>
      </c>
      <c r="R1266" s="351"/>
      <c r="S1266" s="309"/>
      <c r="T1266" s="309">
        <v>12</v>
      </c>
      <c r="U1266" s="895"/>
      <c r="V1266" s="16">
        <f t="shared" si="297"/>
        <v>0</v>
      </c>
      <c r="W1266" s="11">
        <f t="shared" si="298"/>
        <v>0</v>
      </c>
      <c r="X1266" s="17">
        <f t="shared" si="299"/>
        <v>0</v>
      </c>
      <c r="Y1266" s="16"/>
      <c r="Z1266" s="11"/>
      <c r="AA1266" s="17"/>
      <c r="AB1266" s="16"/>
      <c r="AC1266" s="11"/>
      <c r="AD1266" s="17">
        <f t="shared" si="294"/>
        <v>0</v>
      </c>
      <c r="AE1266" s="16"/>
      <c r="AF1266" s="11"/>
      <c r="AG1266" s="17"/>
      <c r="AH1266" s="225"/>
      <c r="AI1266" s="527"/>
      <c r="AJ1266" s="16">
        <f t="shared" si="293"/>
        <v>0</v>
      </c>
    </row>
    <row r="1267" spans="1:36" ht="11.25" customHeight="1">
      <c r="A1267" s="219">
        <v>18900343</v>
      </c>
      <c r="B1267" s="220"/>
      <c r="C1267" s="287" t="s">
        <v>740</v>
      </c>
      <c r="D1267" s="222">
        <v>0</v>
      </c>
      <c r="E1267" s="222">
        <v>0</v>
      </c>
      <c r="F1267" s="222">
        <v>0</v>
      </c>
      <c r="G1267" s="222">
        <v>0</v>
      </c>
      <c r="H1267" s="222">
        <v>0</v>
      </c>
      <c r="I1267" s="222">
        <v>0</v>
      </c>
      <c r="J1267" s="498">
        <v>0</v>
      </c>
      <c r="K1267" s="498">
        <v>0</v>
      </c>
      <c r="L1267" s="223">
        <v>0</v>
      </c>
      <c r="M1267" s="223">
        <v>0</v>
      </c>
      <c r="N1267" s="223">
        <v>0</v>
      </c>
      <c r="O1267" s="223">
        <v>0</v>
      </c>
      <c r="P1267" s="223">
        <v>0</v>
      </c>
      <c r="Q1267" s="223">
        <f t="shared" si="291"/>
        <v>0</v>
      </c>
      <c r="R1267" s="351"/>
      <c r="S1267" s="309"/>
      <c r="T1267" s="309">
        <v>12</v>
      </c>
      <c r="U1267" s="895"/>
      <c r="V1267" s="16">
        <f t="shared" si="297"/>
        <v>0</v>
      </c>
      <c r="W1267" s="11">
        <f t="shared" si="298"/>
        <v>0</v>
      </c>
      <c r="X1267" s="17">
        <f t="shared" si="299"/>
        <v>0</v>
      </c>
      <c r="Y1267" s="16"/>
      <c r="Z1267" s="11"/>
      <c r="AA1267" s="17"/>
      <c r="AB1267" s="16"/>
      <c r="AC1267" s="11"/>
      <c r="AD1267" s="17">
        <f t="shared" si="294"/>
        <v>0</v>
      </c>
      <c r="AE1267" s="16"/>
      <c r="AF1267" s="11"/>
      <c r="AG1267" s="17"/>
      <c r="AH1267" s="225"/>
      <c r="AI1267" s="527"/>
      <c r="AJ1267" s="16">
        <f t="shared" si="293"/>
        <v>0</v>
      </c>
    </row>
    <row r="1268" spans="1:36" ht="11.25" customHeight="1">
      <c r="A1268" s="219">
        <v>18900353</v>
      </c>
      <c r="B1268" s="220"/>
      <c r="C1268" s="287" t="s">
        <v>1040</v>
      </c>
      <c r="D1268" s="222">
        <v>83473.11</v>
      </c>
      <c r="E1268" s="222">
        <v>82585.119999999995</v>
      </c>
      <c r="F1268" s="222">
        <v>81697.13</v>
      </c>
      <c r="G1268" s="222">
        <v>80809.14</v>
      </c>
      <c r="H1268" s="222">
        <v>79921.149999999994</v>
      </c>
      <c r="I1268" s="222">
        <v>79033.16</v>
      </c>
      <c r="J1268" s="498">
        <v>78145.17</v>
      </c>
      <c r="K1268" s="498">
        <v>77257.179999999993</v>
      </c>
      <c r="L1268" s="223">
        <v>76369.19</v>
      </c>
      <c r="M1268" s="223">
        <v>75481.2</v>
      </c>
      <c r="N1268" s="223">
        <v>74593.210000000006</v>
      </c>
      <c r="O1268" s="223">
        <v>73705.22</v>
      </c>
      <c r="P1268" s="223">
        <v>72817.23</v>
      </c>
      <c r="Q1268" s="223">
        <f t="shared" si="291"/>
        <v>78145.17</v>
      </c>
      <c r="R1268" s="351"/>
      <c r="S1268" s="309"/>
      <c r="T1268" s="309">
        <v>12</v>
      </c>
      <c r="U1268" s="895"/>
      <c r="V1268" s="16">
        <f t="shared" si="297"/>
        <v>78145.17</v>
      </c>
      <c r="W1268" s="11">
        <f t="shared" si="298"/>
        <v>78145.17</v>
      </c>
      <c r="X1268" s="17">
        <f t="shared" si="299"/>
        <v>78145.17</v>
      </c>
      <c r="Y1268" s="16"/>
      <c r="Z1268" s="11"/>
      <c r="AA1268" s="17"/>
      <c r="AB1268" s="16"/>
      <c r="AC1268" s="11"/>
      <c r="AD1268" s="17">
        <f t="shared" si="294"/>
        <v>0</v>
      </c>
      <c r="AE1268" s="16"/>
      <c r="AF1268" s="11"/>
      <c r="AG1268" s="17"/>
      <c r="AH1268" s="225"/>
      <c r="AI1268" s="527"/>
      <c r="AJ1268" s="16">
        <f t="shared" si="293"/>
        <v>0</v>
      </c>
    </row>
    <row r="1269" spans="1:36" ht="11.25" customHeight="1">
      <c r="A1269" s="219">
        <v>18900363</v>
      </c>
      <c r="B1269" s="220"/>
      <c r="C1269" s="287" t="s">
        <v>334</v>
      </c>
      <c r="D1269" s="222">
        <v>0</v>
      </c>
      <c r="E1269" s="222">
        <v>0</v>
      </c>
      <c r="F1269" s="222">
        <v>0</v>
      </c>
      <c r="G1269" s="222">
        <v>0</v>
      </c>
      <c r="H1269" s="222">
        <v>0</v>
      </c>
      <c r="I1269" s="222">
        <v>0</v>
      </c>
      <c r="J1269" s="498">
        <v>0</v>
      </c>
      <c r="K1269" s="498">
        <v>0</v>
      </c>
      <c r="L1269" s="223">
        <v>0</v>
      </c>
      <c r="M1269" s="223">
        <v>0</v>
      </c>
      <c r="N1269" s="223">
        <v>0</v>
      </c>
      <c r="O1269" s="223">
        <v>0</v>
      </c>
      <c r="P1269" s="223">
        <v>0</v>
      </c>
      <c r="Q1269" s="223">
        <f t="shared" si="291"/>
        <v>0</v>
      </c>
      <c r="R1269" s="351"/>
      <c r="S1269" s="309"/>
      <c r="T1269" s="309">
        <v>12</v>
      </c>
      <c r="U1269" s="895"/>
      <c r="V1269" s="16">
        <f t="shared" si="297"/>
        <v>0</v>
      </c>
      <c r="W1269" s="11">
        <f t="shared" si="298"/>
        <v>0</v>
      </c>
      <c r="X1269" s="17">
        <f t="shared" si="299"/>
        <v>0</v>
      </c>
      <c r="Y1269" s="16"/>
      <c r="Z1269" s="11"/>
      <c r="AA1269" s="17"/>
      <c r="AB1269" s="16"/>
      <c r="AC1269" s="11"/>
      <c r="AD1269" s="17">
        <f t="shared" si="294"/>
        <v>0</v>
      </c>
      <c r="AE1269" s="16"/>
      <c r="AF1269" s="11"/>
      <c r="AG1269" s="17"/>
      <c r="AH1269" s="225"/>
      <c r="AI1269" s="527"/>
      <c r="AJ1269" s="16">
        <f t="shared" si="293"/>
        <v>0</v>
      </c>
    </row>
    <row r="1270" spans="1:36" ht="11.25" customHeight="1">
      <c r="A1270" s="239">
        <v>18900373</v>
      </c>
      <c r="B1270" s="233"/>
      <c r="C1270" s="430" t="s">
        <v>309</v>
      </c>
      <c r="D1270" s="222">
        <v>4088193.31</v>
      </c>
      <c r="E1270" s="222">
        <v>4071774.86</v>
      </c>
      <c r="F1270" s="222">
        <v>4055356.41</v>
      </c>
      <c r="G1270" s="222">
        <v>4038937.96</v>
      </c>
      <c r="H1270" s="222">
        <v>4022519.51</v>
      </c>
      <c r="I1270" s="222">
        <v>4006101.06</v>
      </c>
      <c r="J1270" s="498">
        <v>3989682.61</v>
      </c>
      <c r="K1270" s="498">
        <v>3973264.16</v>
      </c>
      <c r="L1270" s="223">
        <v>3956845.71</v>
      </c>
      <c r="M1270" s="223">
        <v>3940427.26</v>
      </c>
      <c r="N1270" s="223">
        <v>3924008.81</v>
      </c>
      <c r="O1270" s="223">
        <v>3907590.36</v>
      </c>
      <c r="P1270" s="223">
        <v>3891171.91</v>
      </c>
      <c r="Q1270" s="223">
        <f t="shared" si="291"/>
        <v>3989682.61</v>
      </c>
      <c r="R1270" s="351"/>
      <c r="S1270" s="309"/>
      <c r="T1270" s="309" t="s">
        <v>457</v>
      </c>
      <c r="U1270" s="895"/>
      <c r="V1270" s="16">
        <f t="shared" si="297"/>
        <v>3989682.61</v>
      </c>
      <c r="W1270" s="11">
        <f t="shared" si="298"/>
        <v>3989682.61</v>
      </c>
      <c r="X1270" s="17">
        <f t="shared" si="299"/>
        <v>3989682.61</v>
      </c>
      <c r="Y1270" s="16"/>
      <c r="Z1270" s="11"/>
      <c r="AA1270" s="17"/>
      <c r="AB1270" s="16"/>
      <c r="AC1270" s="11"/>
      <c r="AD1270" s="17">
        <f t="shared" si="294"/>
        <v>0</v>
      </c>
      <c r="AE1270" s="16"/>
      <c r="AF1270" s="11"/>
      <c r="AG1270" s="17"/>
      <c r="AH1270" s="225"/>
      <c r="AI1270" s="527"/>
      <c r="AJ1270" s="16">
        <f t="shared" si="293"/>
        <v>0</v>
      </c>
    </row>
    <row r="1271" spans="1:36" ht="11.25" customHeight="1">
      <c r="A1271" s="239">
        <v>18900383</v>
      </c>
      <c r="B1271" s="233"/>
      <c r="C1271" s="430" t="s">
        <v>1325</v>
      </c>
      <c r="D1271" s="222">
        <v>318258.09000000003</v>
      </c>
      <c r="E1271" s="222">
        <v>302345.19</v>
      </c>
      <c r="F1271" s="222">
        <v>286432.28999999998</v>
      </c>
      <c r="G1271" s="222">
        <v>270519.39</v>
      </c>
      <c r="H1271" s="222">
        <v>254606.49</v>
      </c>
      <c r="I1271" s="222">
        <v>238693.59</v>
      </c>
      <c r="J1271" s="498">
        <v>222780.69</v>
      </c>
      <c r="K1271" s="498">
        <v>206867.79</v>
      </c>
      <c r="L1271" s="223">
        <v>190954.89</v>
      </c>
      <c r="M1271" s="223">
        <v>175041.99</v>
      </c>
      <c r="N1271" s="223">
        <v>159129.09</v>
      </c>
      <c r="O1271" s="223">
        <v>143216.19</v>
      </c>
      <c r="P1271" s="223">
        <v>127303.29</v>
      </c>
      <c r="Q1271" s="223">
        <f t="shared" si="291"/>
        <v>222780.68999999994</v>
      </c>
      <c r="R1271" s="351"/>
      <c r="S1271" s="309"/>
      <c r="T1271" s="309" t="s">
        <v>457</v>
      </c>
      <c r="U1271" s="895"/>
      <c r="V1271" s="16">
        <f t="shared" si="297"/>
        <v>222780.68999999994</v>
      </c>
      <c r="W1271" s="11">
        <f t="shared" si="298"/>
        <v>222780.68999999994</v>
      </c>
      <c r="X1271" s="17">
        <f t="shared" si="299"/>
        <v>222780.68999999994</v>
      </c>
      <c r="Y1271" s="16"/>
      <c r="Z1271" s="11"/>
      <c r="AA1271" s="17"/>
      <c r="AB1271" s="16"/>
      <c r="AC1271" s="11"/>
      <c r="AD1271" s="17">
        <f t="shared" si="294"/>
        <v>0</v>
      </c>
      <c r="AE1271" s="16"/>
      <c r="AF1271" s="11"/>
      <c r="AG1271" s="17"/>
      <c r="AH1271" s="225"/>
      <c r="AI1271" s="527"/>
      <c r="AJ1271" s="16">
        <f t="shared" si="293"/>
        <v>0</v>
      </c>
    </row>
    <row r="1272" spans="1:36" ht="11.25" customHeight="1">
      <c r="A1272" s="239">
        <v>18900393</v>
      </c>
      <c r="B1272" s="233"/>
      <c r="C1272" s="430" t="s">
        <v>2415</v>
      </c>
      <c r="D1272" s="222">
        <v>14452055.529999999</v>
      </c>
      <c r="E1272" s="222">
        <v>14418678.960000001</v>
      </c>
      <c r="F1272" s="222">
        <v>14385302.390000001</v>
      </c>
      <c r="G1272" s="222">
        <v>14351925.82</v>
      </c>
      <c r="H1272" s="222">
        <v>14318549.25</v>
      </c>
      <c r="I1272" s="222">
        <v>14285172.68</v>
      </c>
      <c r="J1272" s="498">
        <v>14251796.109999999</v>
      </c>
      <c r="K1272" s="498">
        <v>14218419.539999999</v>
      </c>
      <c r="L1272" s="223">
        <v>14185042.970000001</v>
      </c>
      <c r="M1272" s="223">
        <v>14151666.4</v>
      </c>
      <c r="N1272" s="223">
        <v>14118289.83</v>
      </c>
      <c r="O1272" s="223">
        <v>14084913.26</v>
      </c>
      <c r="P1272" s="223">
        <v>14051536.689999999</v>
      </c>
      <c r="Q1272" s="223">
        <f t="shared" ref="Q1272:Q1335" si="300">(D1272+P1272+SUM(E1272:O1272)*2)/24</f>
        <v>14251796.109999999</v>
      </c>
      <c r="R1272" s="351"/>
      <c r="S1272" s="309"/>
      <c r="T1272" s="309" t="s">
        <v>457</v>
      </c>
      <c r="U1272" s="895"/>
      <c r="V1272" s="16">
        <f t="shared" si="297"/>
        <v>14251796.109999999</v>
      </c>
      <c r="W1272" s="11">
        <f t="shared" si="298"/>
        <v>14251796.109999999</v>
      </c>
      <c r="X1272" s="17">
        <f t="shared" si="299"/>
        <v>14251796.109999999</v>
      </c>
      <c r="Y1272" s="16"/>
      <c r="Z1272" s="11"/>
      <c r="AA1272" s="17"/>
      <c r="AB1272" s="16"/>
      <c r="AC1272" s="11"/>
      <c r="AD1272" s="17">
        <f>SUM(AB1272:AC1272)</f>
        <v>0</v>
      </c>
      <c r="AE1272" s="16"/>
      <c r="AF1272" s="11"/>
      <c r="AG1272" s="17"/>
      <c r="AH1272" s="225"/>
      <c r="AI1272" s="527"/>
      <c r="AJ1272" s="16">
        <f t="shared" si="293"/>
        <v>0</v>
      </c>
    </row>
    <row r="1273" spans="1:36" ht="11.25" customHeight="1">
      <c r="A1273" s="239">
        <v>18900403</v>
      </c>
      <c r="B1273" s="233"/>
      <c r="C1273" s="430" t="s">
        <v>2720</v>
      </c>
      <c r="D1273" s="222">
        <v>147704.71</v>
      </c>
      <c r="E1273" s="222">
        <v>142429.54999999999</v>
      </c>
      <c r="F1273" s="222">
        <v>137154.39000000001</v>
      </c>
      <c r="G1273" s="222">
        <v>131879.23000000001</v>
      </c>
      <c r="H1273" s="222">
        <v>126604.07</v>
      </c>
      <c r="I1273" s="222">
        <v>121328.91</v>
      </c>
      <c r="J1273" s="498">
        <v>116053.75</v>
      </c>
      <c r="K1273" s="498">
        <v>110778.59</v>
      </c>
      <c r="L1273" s="223">
        <v>105503.43</v>
      </c>
      <c r="M1273" s="223">
        <v>100228.27</v>
      </c>
      <c r="N1273" s="223">
        <v>94953.11</v>
      </c>
      <c r="O1273" s="223">
        <v>89677.95</v>
      </c>
      <c r="P1273" s="223">
        <v>84402.79</v>
      </c>
      <c r="Q1273" s="223">
        <f t="shared" si="300"/>
        <v>116053.75</v>
      </c>
      <c r="R1273" s="351"/>
      <c r="S1273" s="309"/>
      <c r="T1273" s="309" t="s">
        <v>457</v>
      </c>
      <c r="U1273" s="895"/>
      <c r="V1273" s="16">
        <f t="shared" si="297"/>
        <v>116053.75</v>
      </c>
      <c r="W1273" s="11">
        <f t="shared" si="298"/>
        <v>116053.75</v>
      </c>
      <c r="X1273" s="17">
        <f t="shared" si="299"/>
        <v>116053.75</v>
      </c>
      <c r="Y1273" s="16"/>
      <c r="Z1273" s="11"/>
      <c r="AA1273" s="17"/>
      <c r="AB1273" s="16"/>
      <c r="AC1273" s="11"/>
      <c r="AD1273" s="17">
        <f t="shared" ref="AD1273:AD1275" si="301">SUM(AB1273:AC1273)</f>
        <v>0</v>
      </c>
      <c r="AE1273" s="16"/>
      <c r="AF1273" s="11"/>
      <c r="AG1273" s="17"/>
      <c r="AH1273" s="225"/>
      <c r="AI1273" s="527"/>
      <c r="AJ1273" s="16">
        <f t="shared" si="293"/>
        <v>0</v>
      </c>
    </row>
    <row r="1274" spans="1:36" ht="11.25" customHeight="1">
      <c r="A1274" s="239">
        <v>18900413</v>
      </c>
      <c r="B1274" s="233"/>
      <c r="C1274" s="430" t="s">
        <v>2724</v>
      </c>
      <c r="D1274" s="222">
        <v>194015.84</v>
      </c>
      <c r="E1274" s="222">
        <v>187086.7</v>
      </c>
      <c r="F1274" s="222">
        <v>180157.56</v>
      </c>
      <c r="G1274" s="222">
        <v>173228.42</v>
      </c>
      <c r="H1274" s="222">
        <v>166299.28</v>
      </c>
      <c r="I1274" s="222">
        <v>159370.14000000001</v>
      </c>
      <c r="J1274" s="498">
        <v>152441</v>
      </c>
      <c r="K1274" s="498">
        <v>145511.85999999999</v>
      </c>
      <c r="L1274" s="223">
        <v>138582.72</v>
      </c>
      <c r="M1274" s="223">
        <v>131653.57999999999</v>
      </c>
      <c r="N1274" s="223">
        <v>124724.44</v>
      </c>
      <c r="O1274" s="223">
        <v>117795.3</v>
      </c>
      <c r="P1274" s="223">
        <v>110866.16</v>
      </c>
      <c r="Q1274" s="223">
        <f t="shared" si="300"/>
        <v>152441</v>
      </c>
      <c r="R1274" s="351"/>
      <c r="S1274" s="309"/>
      <c r="T1274" s="309" t="s">
        <v>457</v>
      </c>
      <c r="U1274" s="895"/>
      <c r="V1274" s="16">
        <f t="shared" si="297"/>
        <v>152441</v>
      </c>
      <c r="W1274" s="11">
        <f t="shared" si="298"/>
        <v>152441</v>
      </c>
      <c r="X1274" s="17">
        <f t="shared" si="299"/>
        <v>152441</v>
      </c>
      <c r="Y1274" s="16"/>
      <c r="Z1274" s="11"/>
      <c r="AA1274" s="17"/>
      <c r="AB1274" s="16"/>
      <c r="AC1274" s="11"/>
      <c r="AD1274" s="17">
        <f t="shared" ref="AD1274" si="302">SUM(AB1274:AC1274)</f>
        <v>0</v>
      </c>
      <c r="AE1274" s="16"/>
      <c r="AF1274" s="11"/>
      <c r="AG1274" s="17"/>
      <c r="AH1274" s="225"/>
      <c r="AI1274" s="527"/>
      <c r="AJ1274" s="16">
        <f t="shared" si="293"/>
        <v>0</v>
      </c>
    </row>
    <row r="1275" spans="1:36" ht="11.25" customHeight="1">
      <c r="A1275" s="239">
        <v>18900423</v>
      </c>
      <c r="B1275" s="233"/>
      <c r="C1275" s="430" t="s">
        <v>2721</v>
      </c>
      <c r="D1275" s="222">
        <v>773338.05</v>
      </c>
      <c r="E1275" s="222">
        <v>745718.83</v>
      </c>
      <c r="F1275" s="222">
        <v>718099.61</v>
      </c>
      <c r="G1275" s="222">
        <v>690480.39</v>
      </c>
      <c r="H1275" s="222">
        <v>662861.17000000004</v>
      </c>
      <c r="I1275" s="222">
        <v>635241.94999999995</v>
      </c>
      <c r="J1275" s="498">
        <v>607622.73</v>
      </c>
      <c r="K1275" s="498">
        <v>580003.51</v>
      </c>
      <c r="L1275" s="223">
        <v>552384.29</v>
      </c>
      <c r="M1275" s="223">
        <v>524765.06999999995</v>
      </c>
      <c r="N1275" s="223">
        <v>497145.85</v>
      </c>
      <c r="O1275" s="223">
        <v>469526.63</v>
      </c>
      <c r="P1275" s="223">
        <v>441907.41</v>
      </c>
      <c r="Q1275" s="223">
        <f t="shared" si="300"/>
        <v>607622.73</v>
      </c>
      <c r="R1275" s="351"/>
      <c r="S1275" s="309"/>
      <c r="T1275" s="309" t="s">
        <v>457</v>
      </c>
      <c r="U1275" s="895"/>
      <c r="V1275" s="16">
        <f t="shared" si="297"/>
        <v>607622.73</v>
      </c>
      <c r="W1275" s="11">
        <f t="shared" si="298"/>
        <v>607622.73</v>
      </c>
      <c r="X1275" s="17">
        <f t="shared" si="299"/>
        <v>607622.73</v>
      </c>
      <c r="Y1275" s="16"/>
      <c r="Z1275" s="11"/>
      <c r="AA1275" s="17"/>
      <c r="AB1275" s="16"/>
      <c r="AC1275" s="11"/>
      <c r="AD1275" s="17">
        <f t="shared" si="301"/>
        <v>0</v>
      </c>
      <c r="AE1275" s="16"/>
      <c r="AF1275" s="11"/>
      <c r="AG1275" s="17"/>
      <c r="AH1275" s="225"/>
      <c r="AI1275" s="527"/>
      <c r="AJ1275" s="16">
        <f t="shared" si="293"/>
        <v>0</v>
      </c>
    </row>
    <row r="1276" spans="1:36" ht="11.25" customHeight="1">
      <c r="A1276" s="591">
        <v>18900433</v>
      </c>
      <c r="B1276" s="233"/>
      <c r="C1276" s="430" t="s">
        <v>2833</v>
      </c>
      <c r="D1276" s="222">
        <v>4611568.6900000004</v>
      </c>
      <c r="E1276" s="222">
        <v>4586641.3</v>
      </c>
      <c r="F1276" s="222">
        <v>4561713.91</v>
      </c>
      <c r="G1276" s="222">
        <v>4536786.5199999996</v>
      </c>
      <c r="H1276" s="222">
        <v>4511859.13</v>
      </c>
      <c r="I1276" s="222">
        <v>4486931.74</v>
      </c>
      <c r="J1276" s="498">
        <v>4462004.3499999996</v>
      </c>
      <c r="K1276" s="498">
        <v>4437076.96</v>
      </c>
      <c r="L1276" s="223">
        <v>4412149.57</v>
      </c>
      <c r="M1276" s="223">
        <v>4387222.18</v>
      </c>
      <c r="N1276" s="223">
        <v>4362294.79</v>
      </c>
      <c r="O1276" s="223">
        <v>4337367.4000000004</v>
      </c>
      <c r="P1276" s="223">
        <v>4312440.01</v>
      </c>
      <c r="Q1276" s="223">
        <f t="shared" si="300"/>
        <v>4462004.3500000006</v>
      </c>
      <c r="R1276" s="351"/>
      <c r="S1276" s="309"/>
      <c r="T1276" s="309" t="s">
        <v>457</v>
      </c>
      <c r="U1276" s="895"/>
      <c r="V1276" s="16">
        <f t="shared" si="297"/>
        <v>4462004.3500000006</v>
      </c>
      <c r="W1276" s="11">
        <f t="shared" si="298"/>
        <v>4462004.3500000006</v>
      </c>
      <c r="X1276" s="17">
        <f t="shared" si="299"/>
        <v>4462004.3500000006</v>
      </c>
      <c r="Y1276" s="16"/>
      <c r="Z1276" s="11"/>
      <c r="AA1276" s="17"/>
      <c r="AB1276" s="16"/>
      <c r="AC1276" s="11"/>
      <c r="AD1276" s="17">
        <f t="shared" ref="AD1276:AD1281" si="303">SUM(AB1276:AC1276)</f>
        <v>0</v>
      </c>
      <c r="AE1276" s="16"/>
      <c r="AF1276" s="11"/>
      <c r="AG1276" s="17"/>
      <c r="AH1276" s="225"/>
      <c r="AI1276" s="527"/>
      <c r="AJ1276" s="16">
        <f t="shared" si="293"/>
        <v>0</v>
      </c>
    </row>
    <row r="1277" spans="1:36" ht="11.25" customHeight="1">
      <c r="A1277" s="591">
        <v>18900443</v>
      </c>
      <c r="B1277" s="233"/>
      <c r="C1277" s="430" t="s">
        <v>3056</v>
      </c>
      <c r="D1277" s="222">
        <v>98259.17</v>
      </c>
      <c r="E1277" s="222">
        <v>95974.07</v>
      </c>
      <c r="F1277" s="222">
        <v>93688.97</v>
      </c>
      <c r="G1277" s="222">
        <v>91403.87</v>
      </c>
      <c r="H1277" s="222">
        <v>89118.77</v>
      </c>
      <c r="I1277" s="222">
        <v>86833.67</v>
      </c>
      <c r="J1277" s="498">
        <v>84548.57</v>
      </c>
      <c r="K1277" s="498">
        <v>82263.47</v>
      </c>
      <c r="L1277" s="223">
        <v>79978.37</v>
      </c>
      <c r="M1277" s="223">
        <v>77693.27</v>
      </c>
      <c r="N1277" s="223">
        <v>75408.17</v>
      </c>
      <c r="O1277" s="223">
        <v>73123.070000000007</v>
      </c>
      <c r="P1277" s="223">
        <v>70837.97</v>
      </c>
      <c r="Q1277" s="223">
        <f t="shared" si="300"/>
        <v>84548.57</v>
      </c>
      <c r="R1277" s="351"/>
      <c r="S1277" s="309"/>
      <c r="T1277" s="309" t="s">
        <v>457</v>
      </c>
      <c r="U1277" s="895"/>
      <c r="V1277" s="16">
        <f t="shared" si="297"/>
        <v>84548.57</v>
      </c>
      <c r="W1277" s="11">
        <f t="shared" si="298"/>
        <v>84548.57</v>
      </c>
      <c r="X1277" s="17">
        <f t="shared" si="299"/>
        <v>84548.57</v>
      </c>
      <c r="Y1277" s="16"/>
      <c r="Z1277" s="11"/>
      <c r="AA1277" s="17"/>
      <c r="AB1277" s="16"/>
      <c r="AC1277" s="11"/>
      <c r="AD1277" s="17">
        <f t="shared" ref="AD1277:AD1280" si="304">SUM(AB1277:AC1277)</f>
        <v>0</v>
      </c>
      <c r="AE1277" s="16"/>
      <c r="AF1277" s="11"/>
      <c r="AG1277" s="17"/>
      <c r="AH1277" s="225"/>
      <c r="AI1277" s="527"/>
      <c r="AJ1277" s="16">
        <f t="shared" si="293"/>
        <v>0</v>
      </c>
    </row>
    <row r="1278" spans="1:36" ht="11.25" customHeight="1">
      <c r="A1278" s="591">
        <v>18900451</v>
      </c>
      <c r="B1278" s="233"/>
      <c r="C1278" s="430" t="s">
        <v>3114</v>
      </c>
      <c r="D1278" s="222">
        <v>33324.129999999997</v>
      </c>
      <c r="E1278" s="222">
        <v>32549.15</v>
      </c>
      <c r="F1278" s="222">
        <v>31774.17</v>
      </c>
      <c r="G1278" s="222">
        <v>30999.19</v>
      </c>
      <c r="H1278" s="222">
        <v>30224.21</v>
      </c>
      <c r="I1278" s="222">
        <v>29449.23</v>
      </c>
      <c r="J1278" s="498">
        <v>28674.25</v>
      </c>
      <c r="K1278" s="498">
        <v>27899.27</v>
      </c>
      <c r="L1278" s="223">
        <v>27124.29</v>
      </c>
      <c r="M1278" s="223">
        <v>26349.31</v>
      </c>
      <c r="N1278" s="223">
        <v>25574.33</v>
      </c>
      <c r="O1278" s="223">
        <v>24799.35</v>
      </c>
      <c r="P1278" s="223">
        <v>24024.37</v>
      </c>
      <c r="Q1278" s="223">
        <f t="shared" si="300"/>
        <v>28674.25</v>
      </c>
      <c r="R1278" s="351"/>
      <c r="S1278" s="309"/>
      <c r="T1278" s="309" t="s">
        <v>457</v>
      </c>
      <c r="U1278" s="895"/>
      <c r="V1278" s="16">
        <f t="shared" si="297"/>
        <v>28674.25</v>
      </c>
      <c r="W1278" s="11">
        <f t="shared" si="298"/>
        <v>28674.25</v>
      </c>
      <c r="X1278" s="17">
        <f t="shared" si="299"/>
        <v>28674.25</v>
      </c>
      <c r="Y1278" s="16"/>
      <c r="Z1278" s="11"/>
      <c r="AA1278" s="17"/>
      <c r="AB1278" s="16"/>
      <c r="AC1278" s="11"/>
      <c r="AD1278" s="17">
        <f t="shared" ref="AD1278:AD1279" si="305">SUM(AB1278:AC1278)</f>
        <v>0</v>
      </c>
      <c r="AE1278" s="16"/>
      <c r="AF1278" s="11"/>
      <c r="AG1278" s="17"/>
      <c r="AH1278" s="225"/>
      <c r="AI1278" s="527"/>
      <c r="AJ1278" s="16">
        <f t="shared" si="293"/>
        <v>0</v>
      </c>
    </row>
    <row r="1279" spans="1:36" ht="11.25" customHeight="1">
      <c r="A1279" s="591">
        <v>18900452</v>
      </c>
      <c r="B1279" s="233"/>
      <c r="C1279" s="430" t="s">
        <v>3115</v>
      </c>
      <c r="D1279" s="222">
        <v>20424.439999999999</v>
      </c>
      <c r="E1279" s="222">
        <v>19949.45</v>
      </c>
      <c r="F1279" s="222">
        <v>19474.46</v>
      </c>
      <c r="G1279" s="222">
        <v>18999.47</v>
      </c>
      <c r="H1279" s="222">
        <v>18524.48</v>
      </c>
      <c r="I1279" s="222">
        <v>18049.490000000002</v>
      </c>
      <c r="J1279" s="498">
        <v>17574.5</v>
      </c>
      <c r="K1279" s="498">
        <v>17099.509999999998</v>
      </c>
      <c r="L1279" s="223">
        <v>16624.52</v>
      </c>
      <c r="M1279" s="223">
        <v>16149.53</v>
      </c>
      <c r="N1279" s="223">
        <v>15674.54</v>
      </c>
      <c r="O1279" s="223">
        <v>15199.55</v>
      </c>
      <c r="P1279" s="223">
        <v>14724.56</v>
      </c>
      <c r="Q1279" s="223">
        <f t="shared" si="300"/>
        <v>17574.5</v>
      </c>
      <c r="R1279" s="351"/>
      <c r="S1279" s="309"/>
      <c r="T1279" s="309" t="s">
        <v>457</v>
      </c>
      <c r="U1279" s="895"/>
      <c r="V1279" s="16">
        <f t="shared" si="297"/>
        <v>17574.5</v>
      </c>
      <c r="W1279" s="11">
        <f t="shared" si="298"/>
        <v>17574.5</v>
      </c>
      <c r="X1279" s="17">
        <f t="shared" si="299"/>
        <v>17574.5</v>
      </c>
      <c r="Y1279" s="16"/>
      <c r="Z1279" s="11"/>
      <c r="AA1279" s="17"/>
      <c r="AB1279" s="16"/>
      <c r="AC1279" s="11"/>
      <c r="AD1279" s="17">
        <f t="shared" si="305"/>
        <v>0</v>
      </c>
      <c r="AE1279" s="16"/>
      <c r="AF1279" s="11"/>
      <c r="AG1279" s="17"/>
      <c r="AH1279" s="225"/>
      <c r="AI1279" s="527"/>
      <c r="AJ1279" s="16">
        <f t="shared" si="293"/>
        <v>0</v>
      </c>
    </row>
    <row r="1280" spans="1:36" ht="11.25" customHeight="1">
      <c r="A1280" s="591">
        <v>18900453</v>
      </c>
      <c r="B1280" s="233"/>
      <c r="C1280" s="430" t="s">
        <v>3057</v>
      </c>
      <c r="D1280" s="222">
        <v>0</v>
      </c>
      <c r="E1280" s="222">
        <v>0</v>
      </c>
      <c r="F1280" s="222">
        <v>0</v>
      </c>
      <c r="G1280" s="222">
        <v>0</v>
      </c>
      <c r="H1280" s="222">
        <v>0</v>
      </c>
      <c r="I1280" s="222">
        <v>0</v>
      </c>
      <c r="J1280" s="498">
        <v>0</v>
      </c>
      <c r="K1280" s="498">
        <v>0</v>
      </c>
      <c r="L1280" s="223">
        <v>0</v>
      </c>
      <c r="M1280" s="223">
        <v>0</v>
      </c>
      <c r="N1280" s="223">
        <v>0</v>
      </c>
      <c r="O1280" s="223">
        <v>0</v>
      </c>
      <c r="P1280" s="223">
        <v>0</v>
      </c>
      <c r="Q1280" s="223">
        <f t="shared" si="300"/>
        <v>0</v>
      </c>
      <c r="R1280" s="351"/>
      <c r="S1280" s="309"/>
      <c r="T1280" s="309" t="s">
        <v>457</v>
      </c>
      <c r="U1280" s="895"/>
      <c r="V1280" s="16">
        <f t="shared" si="297"/>
        <v>0</v>
      </c>
      <c r="W1280" s="11">
        <f t="shared" si="298"/>
        <v>0</v>
      </c>
      <c r="X1280" s="17">
        <f t="shared" si="299"/>
        <v>0</v>
      </c>
      <c r="Y1280" s="16"/>
      <c r="Z1280" s="11"/>
      <c r="AA1280" s="17"/>
      <c r="AB1280" s="16"/>
      <c r="AC1280" s="11"/>
      <c r="AD1280" s="17">
        <f t="shared" si="304"/>
        <v>0</v>
      </c>
      <c r="AE1280" s="16"/>
      <c r="AF1280" s="11"/>
      <c r="AG1280" s="17"/>
      <c r="AH1280" s="225"/>
      <c r="AI1280" s="527"/>
      <c r="AJ1280" s="16">
        <f t="shared" si="293"/>
        <v>0</v>
      </c>
    </row>
    <row r="1281" spans="1:36" ht="11.25" customHeight="1">
      <c r="A1281" s="591">
        <v>18900533</v>
      </c>
      <c r="B1281" s="233"/>
      <c r="C1281" s="430" t="s">
        <v>2834</v>
      </c>
      <c r="D1281" s="222">
        <v>779363.99</v>
      </c>
      <c r="E1281" s="222">
        <v>775151.22</v>
      </c>
      <c r="F1281" s="222">
        <v>770938.45</v>
      </c>
      <c r="G1281" s="222">
        <v>766725.68</v>
      </c>
      <c r="H1281" s="222">
        <v>762512.91</v>
      </c>
      <c r="I1281" s="222">
        <v>758300.14</v>
      </c>
      <c r="J1281" s="498">
        <v>754087.37</v>
      </c>
      <c r="K1281" s="498">
        <v>749874.6</v>
      </c>
      <c r="L1281" s="223">
        <v>745661.83</v>
      </c>
      <c r="M1281" s="223">
        <v>741449.06</v>
      </c>
      <c r="N1281" s="223">
        <v>737236.29</v>
      </c>
      <c r="O1281" s="223">
        <v>733023.52</v>
      </c>
      <c r="P1281" s="223">
        <v>728810.75</v>
      </c>
      <c r="Q1281" s="223">
        <f t="shared" si="300"/>
        <v>754087.37</v>
      </c>
      <c r="R1281" s="351"/>
      <c r="S1281" s="309"/>
      <c r="T1281" s="309" t="s">
        <v>457</v>
      </c>
      <c r="U1281" s="895"/>
      <c r="V1281" s="16">
        <f t="shared" si="297"/>
        <v>754087.37</v>
      </c>
      <c r="W1281" s="11">
        <f t="shared" si="298"/>
        <v>754087.37</v>
      </c>
      <c r="X1281" s="17">
        <f t="shared" si="299"/>
        <v>754087.37</v>
      </c>
      <c r="Y1281" s="16"/>
      <c r="Z1281" s="11"/>
      <c r="AA1281" s="17"/>
      <c r="AB1281" s="16"/>
      <c r="AC1281" s="11"/>
      <c r="AD1281" s="17">
        <f t="shared" si="303"/>
        <v>0</v>
      </c>
      <c r="AE1281" s="16"/>
      <c r="AF1281" s="11"/>
      <c r="AG1281" s="17"/>
      <c r="AH1281" s="225"/>
      <c r="AI1281" s="527"/>
      <c r="AJ1281" s="16">
        <f t="shared" si="293"/>
        <v>0</v>
      </c>
    </row>
    <row r="1282" spans="1:36" ht="11.25" customHeight="1">
      <c r="A1282" s="219">
        <v>19000003</v>
      </c>
      <c r="C1282" s="287" t="s">
        <v>129</v>
      </c>
      <c r="D1282" s="222">
        <v>3140859.39</v>
      </c>
      <c r="E1282" s="222">
        <v>3092763.35</v>
      </c>
      <c r="F1282" s="222">
        <v>3019854.39</v>
      </c>
      <c r="G1282" s="222">
        <v>3077344.57</v>
      </c>
      <c r="H1282" s="222">
        <v>3026305.31</v>
      </c>
      <c r="I1282" s="222">
        <v>2979586.36</v>
      </c>
      <c r="J1282" s="498">
        <v>3045453.46</v>
      </c>
      <c r="K1282" s="498">
        <v>3009447.99</v>
      </c>
      <c r="L1282" s="223">
        <v>2956824.02</v>
      </c>
      <c r="M1282" s="223">
        <v>2954949.76</v>
      </c>
      <c r="N1282" s="223">
        <v>2915672.56</v>
      </c>
      <c r="O1282" s="223">
        <v>2873474.86</v>
      </c>
      <c r="P1282" s="223">
        <v>2891189.3</v>
      </c>
      <c r="Q1282" s="223">
        <f t="shared" si="300"/>
        <v>2997308.4145833333</v>
      </c>
      <c r="R1282" s="351"/>
      <c r="S1282" s="309"/>
      <c r="T1282" s="309"/>
      <c r="U1282" s="895"/>
      <c r="V1282" s="16">
        <v>0</v>
      </c>
      <c r="W1282" s="11">
        <v>0</v>
      </c>
      <c r="X1282" s="17">
        <v>0</v>
      </c>
      <c r="Y1282" s="16"/>
      <c r="Z1282" s="11"/>
      <c r="AA1282" s="17"/>
      <c r="AB1282" s="207">
        <v>0</v>
      </c>
      <c r="AC1282" s="207"/>
      <c r="AD1282" s="221">
        <f t="shared" ref="AD1282:AD1316" si="306">SUM(AB1282:AC1282)</f>
        <v>0</v>
      </c>
      <c r="AE1282" s="16"/>
      <c r="AF1282" s="11"/>
      <c r="AG1282" s="17"/>
      <c r="AH1282" s="229">
        <f>Q1282</f>
        <v>2997308.4145833333</v>
      </c>
      <c r="AI1282" s="527"/>
      <c r="AJ1282" s="16">
        <f t="shared" si="293"/>
        <v>0</v>
      </c>
    </row>
    <row r="1283" spans="1:36" ht="11.25" customHeight="1">
      <c r="A1283" s="219">
        <v>19000011</v>
      </c>
      <c r="B1283" s="207"/>
      <c r="C1283" s="287" t="s">
        <v>162</v>
      </c>
      <c r="D1283" s="222">
        <v>0</v>
      </c>
      <c r="E1283" s="222">
        <v>0</v>
      </c>
      <c r="F1283" s="222">
        <v>0</v>
      </c>
      <c r="G1283" s="222">
        <v>0</v>
      </c>
      <c r="H1283" s="222">
        <v>0</v>
      </c>
      <c r="I1283" s="222">
        <v>0</v>
      </c>
      <c r="J1283" s="498">
        <v>0</v>
      </c>
      <c r="K1283" s="498">
        <v>0</v>
      </c>
      <c r="L1283" s="223">
        <v>0</v>
      </c>
      <c r="M1283" s="223">
        <v>0</v>
      </c>
      <c r="N1283" s="223">
        <v>0</v>
      </c>
      <c r="O1283" s="223">
        <v>0</v>
      </c>
      <c r="P1283" s="223">
        <v>0</v>
      </c>
      <c r="Q1283" s="223">
        <f t="shared" si="300"/>
        <v>0</v>
      </c>
      <c r="R1283" s="351"/>
      <c r="S1283" s="309"/>
      <c r="T1283" s="309" t="s">
        <v>1896</v>
      </c>
      <c r="U1283" s="895"/>
      <c r="V1283" s="16">
        <v>0</v>
      </c>
      <c r="W1283" s="11">
        <v>0</v>
      </c>
      <c r="X1283" s="17">
        <v>0</v>
      </c>
      <c r="Y1283" s="16"/>
      <c r="Z1283" s="11"/>
      <c r="AA1283" s="17"/>
      <c r="AB1283" s="16"/>
      <c r="AC1283" s="11"/>
      <c r="AD1283" s="17">
        <f t="shared" si="306"/>
        <v>0</v>
      </c>
      <c r="AE1283" s="16">
        <f>$Q1283</f>
        <v>0</v>
      </c>
      <c r="AF1283" s="11">
        <f>$Q1283</f>
        <v>0</v>
      </c>
      <c r="AG1283" s="17">
        <f>$Q1283</f>
        <v>0</v>
      </c>
      <c r="AH1283" s="225"/>
      <c r="AI1283" s="527"/>
      <c r="AJ1283" s="16">
        <f t="shared" si="293"/>
        <v>0</v>
      </c>
    </row>
    <row r="1284" spans="1:36" ht="11.25" customHeight="1">
      <c r="A1284" s="219">
        <v>19000012</v>
      </c>
      <c r="C1284" s="287" t="s">
        <v>3264</v>
      </c>
      <c r="D1284" s="222">
        <v>0</v>
      </c>
      <c r="E1284" s="222">
        <v>0</v>
      </c>
      <c r="F1284" s="222">
        <v>0</v>
      </c>
      <c r="G1284" s="222">
        <v>0</v>
      </c>
      <c r="H1284" s="222">
        <v>0</v>
      </c>
      <c r="I1284" s="222">
        <v>0</v>
      </c>
      <c r="J1284" s="498">
        <v>0</v>
      </c>
      <c r="K1284" s="498">
        <v>0</v>
      </c>
      <c r="L1284" s="223">
        <v>0</v>
      </c>
      <c r="M1284" s="223">
        <v>0</v>
      </c>
      <c r="N1284" s="223">
        <v>0</v>
      </c>
      <c r="O1284" s="223">
        <v>0</v>
      </c>
      <c r="P1284" s="223">
        <v>0</v>
      </c>
      <c r="Q1284" s="223">
        <f t="shared" si="300"/>
        <v>0</v>
      </c>
      <c r="R1284" s="351"/>
      <c r="S1284" s="351">
        <v>10</v>
      </c>
      <c r="T1284" s="309" t="s">
        <v>1371</v>
      </c>
      <c r="U1284" s="895"/>
      <c r="V1284" s="16">
        <v>0</v>
      </c>
      <c r="W1284" s="11">
        <v>0</v>
      </c>
      <c r="X1284" s="17">
        <v>0</v>
      </c>
      <c r="Y1284" s="16"/>
      <c r="Z1284" s="11">
        <f>Q1284</f>
        <v>0</v>
      </c>
      <c r="AA1284" s="17">
        <f>Q1284</f>
        <v>0</v>
      </c>
      <c r="AB1284" s="16">
        <v>0</v>
      </c>
      <c r="AC1284" s="11">
        <f>$Q1284</f>
        <v>0</v>
      </c>
      <c r="AD1284" s="17">
        <f t="shared" si="306"/>
        <v>0</v>
      </c>
      <c r="AE1284" s="16"/>
      <c r="AF1284" s="11"/>
      <c r="AG1284" s="17"/>
      <c r="AH1284" s="225"/>
      <c r="AI1284" s="527"/>
      <c r="AJ1284" s="16">
        <f t="shared" si="293"/>
        <v>0</v>
      </c>
    </row>
    <row r="1285" spans="1:36" ht="11.25" customHeight="1">
      <c r="A1285" s="219">
        <v>19000013</v>
      </c>
      <c r="C1285" s="287" t="s">
        <v>762</v>
      </c>
      <c r="D1285" s="222">
        <v>2911169.58</v>
      </c>
      <c r="E1285" s="222">
        <v>2920272.89</v>
      </c>
      <c r="F1285" s="222">
        <v>2903458.35</v>
      </c>
      <c r="G1285" s="222">
        <v>2886829.77</v>
      </c>
      <c r="H1285" s="222">
        <v>2874276.17</v>
      </c>
      <c r="I1285" s="222">
        <v>2843532.61</v>
      </c>
      <c r="J1285" s="498">
        <v>2797911.97</v>
      </c>
      <c r="K1285" s="498">
        <v>2786061.86</v>
      </c>
      <c r="L1285" s="223">
        <v>2761463.64</v>
      </c>
      <c r="M1285" s="223">
        <v>2722738.83</v>
      </c>
      <c r="N1285" s="223">
        <v>2683854.36</v>
      </c>
      <c r="O1285" s="223">
        <v>2645561.7200000002</v>
      </c>
      <c r="P1285" s="223">
        <v>2795919.66</v>
      </c>
      <c r="Q1285" s="223">
        <f t="shared" si="300"/>
        <v>2806625.5658333325</v>
      </c>
      <c r="R1285" s="351"/>
      <c r="S1285" s="309"/>
      <c r="T1285" s="309" t="s">
        <v>1896</v>
      </c>
      <c r="U1285" s="896"/>
      <c r="V1285" s="16">
        <v>0</v>
      </c>
      <c r="W1285" s="11">
        <v>0</v>
      </c>
      <c r="X1285" s="17">
        <v>0</v>
      </c>
      <c r="Y1285" s="16"/>
      <c r="Z1285" s="11"/>
      <c r="AA1285" s="17"/>
      <c r="AB1285" s="16">
        <v>0</v>
      </c>
      <c r="AC1285" s="11"/>
      <c r="AD1285" s="17">
        <f t="shared" ref="AD1285" si="307">SUM(AB1285:AC1285)</f>
        <v>0</v>
      </c>
      <c r="AE1285" s="16">
        <f>$Q1285</f>
        <v>2806625.5658333325</v>
      </c>
      <c r="AF1285" s="11">
        <f>$Q1285</f>
        <v>2806625.5658333325</v>
      </c>
      <c r="AG1285" s="17">
        <f>$Q1285</f>
        <v>2806625.5658333325</v>
      </c>
      <c r="AH1285" s="225"/>
      <c r="AI1285" s="527"/>
      <c r="AJ1285" s="16">
        <f t="shared" si="293"/>
        <v>0</v>
      </c>
    </row>
    <row r="1286" spans="1:36" s="1213" customFormat="1" ht="11.25" customHeight="1">
      <c r="A1286" s="736">
        <v>19000021</v>
      </c>
      <c r="C1286" s="1201" t="s">
        <v>163</v>
      </c>
      <c r="D1286" s="1202">
        <v>0</v>
      </c>
      <c r="E1286" s="1202">
        <v>0</v>
      </c>
      <c r="F1286" s="1202">
        <v>0</v>
      </c>
      <c r="G1286" s="1202">
        <v>0</v>
      </c>
      <c r="H1286" s="1202">
        <v>0</v>
      </c>
      <c r="I1286" s="1202">
        <v>0</v>
      </c>
      <c r="J1286" s="1203">
        <v>0</v>
      </c>
      <c r="K1286" s="1203">
        <v>0</v>
      </c>
      <c r="L1286" s="1204">
        <v>0</v>
      </c>
      <c r="M1286" s="1204">
        <v>0</v>
      </c>
      <c r="N1286" s="1204">
        <v>0</v>
      </c>
      <c r="O1286" s="1204">
        <v>0</v>
      </c>
      <c r="P1286" s="1204">
        <v>0</v>
      </c>
      <c r="Q1286" s="1204">
        <f t="shared" si="300"/>
        <v>0</v>
      </c>
      <c r="R1286" s="1214" t="s">
        <v>847</v>
      </c>
      <c r="S1286" s="1206"/>
      <c r="T1286" s="1206" t="s">
        <v>624</v>
      </c>
      <c r="U1286" s="1207"/>
      <c r="V1286" s="1208">
        <v>0</v>
      </c>
      <c r="W1286" s="1209">
        <v>0</v>
      </c>
      <c r="X1286" s="1210">
        <v>0</v>
      </c>
      <c r="Y1286" s="1208">
        <f>Q1286</f>
        <v>0</v>
      </c>
      <c r="Z1286" s="1209"/>
      <c r="AA1286" s="1210">
        <f>Q1286</f>
        <v>0</v>
      </c>
      <c r="AB1286" s="1208"/>
      <c r="AC1286" s="1209">
        <v>0</v>
      </c>
      <c r="AD1286" s="1210">
        <f>SUM(AB1286:AC1286)</f>
        <v>0</v>
      </c>
      <c r="AE1286" s="1208"/>
      <c r="AF1286" s="1209"/>
      <c r="AG1286" s="1210"/>
      <c r="AH1286" s="1211"/>
      <c r="AI1286" s="1212"/>
      <c r="AJ1286" s="1208">
        <f t="shared" si="293"/>
        <v>0</v>
      </c>
    </row>
    <row r="1287" spans="1:36" ht="11.25" customHeight="1">
      <c r="A1287" s="219">
        <v>19000022</v>
      </c>
      <c r="C1287" s="287" t="s">
        <v>3265</v>
      </c>
      <c r="D1287" s="222">
        <v>0</v>
      </c>
      <c r="E1287" s="222">
        <v>0</v>
      </c>
      <c r="F1287" s="222">
        <v>0</v>
      </c>
      <c r="G1287" s="222">
        <v>0</v>
      </c>
      <c r="H1287" s="222">
        <v>0</v>
      </c>
      <c r="I1287" s="222">
        <v>0</v>
      </c>
      <c r="J1287" s="498">
        <v>0</v>
      </c>
      <c r="K1287" s="498">
        <v>0</v>
      </c>
      <c r="L1287" s="223">
        <v>0</v>
      </c>
      <c r="M1287" s="223">
        <v>0</v>
      </c>
      <c r="N1287" s="223">
        <v>0</v>
      </c>
      <c r="O1287" s="223">
        <v>0</v>
      </c>
      <c r="P1287" s="223">
        <v>0</v>
      </c>
      <c r="Q1287" s="223">
        <f t="shared" si="300"/>
        <v>0</v>
      </c>
      <c r="R1287" s="351"/>
      <c r="S1287" s="309"/>
      <c r="T1287" s="309" t="s">
        <v>1896</v>
      </c>
      <c r="U1287" s="895"/>
      <c r="V1287" s="16">
        <v>0</v>
      </c>
      <c r="W1287" s="11">
        <v>0</v>
      </c>
      <c r="X1287" s="17">
        <v>0</v>
      </c>
      <c r="Y1287" s="16"/>
      <c r="Z1287" s="11"/>
      <c r="AA1287" s="17"/>
      <c r="AB1287" s="16">
        <v>0</v>
      </c>
      <c r="AC1287" s="11"/>
      <c r="AD1287" s="17">
        <f t="shared" si="306"/>
        <v>0</v>
      </c>
      <c r="AE1287" s="16">
        <f>$Q1287</f>
        <v>0</v>
      </c>
      <c r="AF1287" s="11">
        <f>$Q1287</f>
        <v>0</v>
      </c>
      <c r="AG1287" s="17">
        <f>$Q1287</f>
        <v>0</v>
      </c>
      <c r="AH1287" s="225"/>
      <c r="AI1287" s="527"/>
      <c r="AJ1287" s="16">
        <f t="shared" si="293"/>
        <v>0</v>
      </c>
    </row>
    <row r="1288" spans="1:36" ht="11.25" customHeight="1">
      <c r="A1288" s="219">
        <v>19000023</v>
      </c>
      <c r="C1288" s="437" t="s">
        <v>3266</v>
      </c>
      <c r="D1288" s="222">
        <v>0</v>
      </c>
      <c r="E1288" s="222">
        <v>0</v>
      </c>
      <c r="F1288" s="222">
        <v>0</v>
      </c>
      <c r="G1288" s="222">
        <v>0</v>
      </c>
      <c r="H1288" s="222">
        <v>0</v>
      </c>
      <c r="I1288" s="222">
        <v>0</v>
      </c>
      <c r="J1288" s="498">
        <v>0</v>
      </c>
      <c r="K1288" s="498">
        <v>0</v>
      </c>
      <c r="L1288" s="223">
        <v>0</v>
      </c>
      <c r="M1288" s="223">
        <v>0</v>
      </c>
      <c r="N1288" s="223">
        <v>0</v>
      </c>
      <c r="O1288" s="223">
        <v>0</v>
      </c>
      <c r="P1288" s="223">
        <v>0</v>
      </c>
      <c r="Q1288" s="223">
        <f t="shared" si="300"/>
        <v>0</v>
      </c>
      <c r="R1288" s="351"/>
      <c r="S1288" s="309"/>
      <c r="T1288" s="309"/>
      <c r="U1288" s="895"/>
      <c r="V1288" s="16">
        <v>0</v>
      </c>
      <c r="W1288" s="11">
        <v>0</v>
      </c>
      <c r="X1288" s="17">
        <v>0</v>
      </c>
      <c r="Y1288" s="16"/>
      <c r="Z1288" s="11"/>
      <c r="AA1288" s="17"/>
      <c r="AB1288" s="16"/>
      <c r="AC1288" s="11"/>
      <c r="AD1288" s="17">
        <f t="shared" si="306"/>
        <v>0</v>
      </c>
      <c r="AE1288" s="16"/>
      <c r="AF1288" s="11"/>
      <c r="AG1288" s="17"/>
      <c r="AH1288" s="229">
        <f>Q1288</f>
        <v>0</v>
      </c>
      <c r="AI1288" s="527"/>
      <c r="AJ1288" s="16">
        <f t="shared" si="293"/>
        <v>0</v>
      </c>
    </row>
    <row r="1289" spans="1:36" ht="11.25" customHeight="1">
      <c r="A1289" s="219">
        <v>19000032</v>
      </c>
      <c r="B1289" s="220"/>
      <c r="C1289" s="287" t="s">
        <v>1826</v>
      </c>
      <c r="D1289" s="222">
        <v>18299545.449999999</v>
      </c>
      <c r="E1289" s="222">
        <v>20388986.109999999</v>
      </c>
      <c r="F1289" s="222">
        <v>20505364.32</v>
      </c>
      <c r="G1289" s="222">
        <v>17488402.68</v>
      </c>
      <c r="H1289" s="222">
        <v>16949105.440000001</v>
      </c>
      <c r="I1289" s="222">
        <v>21129035.879999999</v>
      </c>
      <c r="J1289" s="498">
        <v>15485616.99</v>
      </c>
      <c r="K1289" s="498">
        <v>12135484.83</v>
      </c>
      <c r="L1289" s="223">
        <v>10223802.039999999</v>
      </c>
      <c r="M1289" s="223">
        <v>7078029.9100000001</v>
      </c>
      <c r="N1289" s="223">
        <v>6632558.2400000002</v>
      </c>
      <c r="O1289" s="223">
        <v>6501168.3700000001</v>
      </c>
      <c r="P1289" s="223">
        <v>6344458.8700000001</v>
      </c>
      <c r="Q1289" s="223">
        <f t="shared" si="300"/>
        <v>13903296.414166667</v>
      </c>
      <c r="R1289" s="351"/>
      <c r="S1289" s="309"/>
      <c r="T1289" s="309" t="s">
        <v>1896</v>
      </c>
      <c r="U1289" s="895"/>
      <c r="V1289" s="16">
        <v>0</v>
      </c>
      <c r="W1289" s="11">
        <v>0</v>
      </c>
      <c r="X1289" s="17">
        <v>0</v>
      </c>
      <c r="Y1289" s="16"/>
      <c r="Z1289" s="11"/>
      <c r="AA1289" s="17"/>
      <c r="AB1289" s="16"/>
      <c r="AC1289" s="11"/>
      <c r="AD1289" s="17">
        <f t="shared" si="306"/>
        <v>0</v>
      </c>
      <c r="AE1289" s="16">
        <f>$Q1289</f>
        <v>13903296.414166667</v>
      </c>
      <c r="AF1289" s="11">
        <f>$Q1289</f>
        <v>13903296.414166667</v>
      </c>
      <c r="AG1289" s="17">
        <f>$Q1289</f>
        <v>13903296.414166667</v>
      </c>
      <c r="AH1289" s="225"/>
      <c r="AI1289" s="527"/>
      <c r="AJ1289" s="16">
        <f t="shared" si="293"/>
        <v>0</v>
      </c>
    </row>
    <row r="1290" spans="1:36" ht="11.25" customHeight="1">
      <c r="A1290" s="219">
        <v>19000033</v>
      </c>
      <c r="B1290" s="220"/>
      <c r="C1290" s="287" t="s">
        <v>850</v>
      </c>
      <c r="D1290" s="222">
        <v>0</v>
      </c>
      <c r="E1290" s="222">
        <v>0</v>
      </c>
      <c r="F1290" s="222">
        <v>0</v>
      </c>
      <c r="G1290" s="222">
        <v>0</v>
      </c>
      <c r="H1290" s="222">
        <v>0</v>
      </c>
      <c r="I1290" s="222">
        <v>0</v>
      </c>
      <c r="J1290" s="498">
        <v>0</v>
      </c>
      <c r="K1290" s="498">
        <v>0</v>
      </c>
      <c r="L1290" s="223">
        <v>0</v>
      </c>
      <c r="M1290" s="223">
        <v>0</v>
      </c>
      <c r="N1290" s="223">
        <v>0</v>
      </c>
      <c r="O1290" s="223">
        <v>0</v>
      </c>
      <c r="P1290" s="223">
        <v>0</v>
      </c>
      <c r="Q1290" s="223">
        <f t="shared" si="300"/>
        <v>0</v>
      </c>
      <c r="R1290" s="351"/>
      <c r="S1290" s="309"/>
      <c r="T1290" s="309" t="s">
        <v>1972</v>
      </c>
      <c r="U1290" s="895"/>
      <c r="V1290" s="16">
        <f>Q1290</f>
        <v>0</v>
      </c>
      <c r="W1290" s="11">
        <f>Q1290</f>
        <v>0</v>
      </c>
      <c r="X1290" s="17">
        <f>Q1290</f>
        <v>0</v>
      </c>
      <c r="Y1290" s="16"/>
      <c r="Z1290" s="11"/>
      <c r="AA1290" s="17"/>
      <c r="AB1290" s="16"/>
      <c r="AC1290" s="11"/>
      <c r="AD1290" s="17">
        <f t="shared" si="306"/>
        <v>0</v>
      </c>
      <c r="AE1290" s="16">
        <v>0</v>
      </c>
      <c r="AF1290" s="11">
        <v>0</v>
      </c>
      <c r="AG1290" s="17">
        <v>0</v>
      </c>
      <c r="AH1290" s="225"/>
      <c r="AI1290" s="527"/>
      <c r="AJ1290" s="16">
        <f t="shared" si="293"/>
        <v>0</v>
      </c>
    </row>
    <row r="1291" spans="1:36" ht="11.25" customHeight="1">
      <c r="A1291" s="219">
        <v>19000041</v>
      </c>
      <c r="C1291" s="287" t="s">
        <v>3267</v>
      </c>
      <c r="D1291" s="222">
        <v>0</v>
      </c>
      <c r="E1291" s="222">
        <v>0</v>
      </c>
      <c r="F1291" s="222">
        <v>0</v>
      </c>
      <c r="G1291" s="222">
        <v>0</v>
      </c>
      <c r="H1291" s="222">
        <v>0</v>
      </c>
      <c r="I1291" s="222">
        <v>0</v>
      </c>
      <c r="J1291" s="498">
        <v>0</v>
      </c>
      <c r="K1291" s="498">
        <v>0</v>
      </c>
      <c r="L1291" s="223">
        <v>0</v>
      </c>
      <c r="M1291" s="223">
        <v>0</v>
      </c>
      <c r="N1291" s="223">
        <v>0</v>
      </c>
      <c r="O1291" s="223">
        <v>0</v>
      </c>
      <c r="P1291" s="223">
        <v>0</v>
      </c>
      <c r="Q1291" s="223">
        <f t="shared" si="300"/>
        <v>0</v>
      </c>
      <c r="R1291" s="351">
        <v>23</v>
      </c>
      <c r="S1291" s="309"/>
      <c r="T1291" s="309">
        <v>22</v>
      </c>
      <c r="U1291" s="895"/>
      <c r="V1291" s="16">
        <v>0</v>
      </c>
      <c r="W1291" s="11">
        <v>0</v>
      </c>
      <c r="X1291" s="17">
        <v>0</v>
      </c>
      <c r="Y1291" s="16">
        <f>Q1291</f>
        <v>0</v>
      </c>
      <c r="Z1291" s="11"/>
      <c r="AA1291" s="17">
        <f>Q1291</f>
        <v>0</v>
      </c>
      <c r="AB1291" s="16"/>
      <c r="AC1291" s="11">
        <v>0</v>
      </c>
      <c r="AD1291" s="17">
        <f t="shared" si="306"/>
        <v>0</v>
      </c>
      <c r="AE1291" s="16"/>
      <c r="AF1291" s="11"/>
      <c r="AG1291" s="17"/>
      <c r="AH1291" s="225"/>
      <c r="AI1291" s="527"/>
      <c r="AJ1291" s="16">
        <f t="shared" si="293"/>
        <v>0</v>
      </c>
    </row>
    <row r="1292" spans="1:36" ht="11.25" customHeight="1">
      <c r="A1292" s="219">
        <v>19000042</v>
      </c>
      <c r="C1292" s="287" t="s">
        <v>1863</v>
      </c>
      <c r="D1292" s="222">
        <v>6049371.71</v>
      </c>
      <c r="E1292" s="222">
        <v>6590364.71</v>
      </c>
      <c r="F1292" s="222">
        <v>6514099.7800000003</v>
      </c>
      <c r="G1292" s="222">
        <v>5993152.2800000003</v>
      </c>
      <c r="H1292" s="222">
        <v>5627363.6600000001</v>
      </c>
      <c r="I1292" s="222">
        <v>6011937.8899999997</v>
      </c>
      <c r="J1292" s="498">
        <v>3933563.07</v>
      </c>
      <c r="K1292" s="498">
        <v>3214888.79</v>
      </c>
      <c r="L1292" s="223">
        <v>2864001.71</v>
      </c>
      <c r="M1292" s="223">
        <v>2484081.23</v>
      </c>
      <c r="N1292" s="223">
        <v>2161763.08</v>
      </c>
      <c r="O1292" s="223">
        <v>2330455.12</v>
      </c>
      <c r="P1292" s="223">
        <v>2570283.5</v>
      </c>
      <c r="Q1292" s="223">
        <f t="shared" si="300"/>
        <v>4336291.5770833334</v>
      </c>
      <c r="R1292" s="351"/>
      <c r="S1292" s="309"/>
      <c r="T1292" s="309" t="s">
        <v>1896</v>
      </c>
      <c r="U1292" s="895"/>
      <c r="V1292" s="16">
        <v>0</v>
      </c>
      <c r="W1292" s="11">
        <v>0</v>
      </c>
      <c r="X1292" s="17">
        <v>0</v>
      </c>
      <c r="Y1292" s="16"/>
      <c r="Z1292" s="11"/>
      <c r="AA1292" s="17"/>
      <c r="AB1292" s="16"/>
      <c r="AC1292" s="11"/>
      <c r="AD1292" s="17">
        <f t="shared" si="306"/>
        <v>0</v>
      </c>
      <c r="AE1292" s="16">
        <f>$Q1292</f>
        <v>4336291.5770833334</v>
      </c>
      <c r="AF1292" s="11">
        <f>$Q1292</f>
        <v>4336291.5770833334</v>
      </c>
      <c r="AG1292" s="17">
        <f>$Q1292</f>
        <v>4336291.5770833334</v>
      </c>
      <c r="AH1292" s="225"/>
      <c r="AI1292" s="527"/>
      <c r="AJ1292" s="16">
        <f t="shared" si="293"/>
        <v>0</v>
      </c>
    </row>
    <row r="1293" spans="1:36" ht="11.25" customHeight="1">
      <c r="A1293" s="219">
        <v>19000043</v>
      </c>
      <c r="B1293" s="220"/>
      <c r="C1293" s="287" t="s">
        <v>8</v>
      </c>
      <c r="D1293" s="222">
        <v>8101749.6399999997</v>
      </c>
      <c r="E1293" s="222">
        <v>8067420.2400000002</v>
      </c>
      <c r="F1293" s="222">
        <v>8033090.8399999999</v>
      </c>
      <c r="G1293" s="222">
        <v>7998761.4400000004</v>
      </c>
      <c r="H1293" s="222">
        <v>7964432.04</v>
      </c>
      <c r="I1293" s="222">
        <v>7930102.6399999997</v>
      </c>
      <c r="J1293" s="498">
        <v>7895773.2400000002</v>
      </c>
      <c r="K1293" s="498">
        <v>7861443.8399999999</v>
      </c>
      <c r="L1293" s="223">
        <v>7827114.4400000004</v>
      </c>
      <c r="M1293" s="223">
        <v>7792785.04</v>
      </c>
      <c r="N1293" s="223">
        <v>7758455.6399999997</v>
      </c>
      <c r="O1293" s="223">
        <v>7724126.2400000002</v>
      </c>
      <c r="P1293" s="223">
        <v>7689796.8399999999</v>
      </c>
      <c r="Q1293" s="223">
        <f t="shared" si="300"/>
        <v>7895773.2399999993</v>
      </c>
      <c r="R1293" s="351"/>
      <c r="S1293" s="309"/>
      <c r="T1293" s="309" t="s">
        <v>1972</v>
      </c>
      <c r="U1293" s="895"/>
      <c r="V1293" s="16">
        <f>Q1293</f>
        <v>7895773.2399999993</v>
      </c>
      <c r="W1293" s="11">
        <f>Q1293</f>
        <v>7895773.2399999993</v>
      </c>
      <c r="X1293" s="17">
        <f>Q1293</f>
        <v>7895773.2399999993</v>
      </c>
      <c r="Y1293" s="16"/>
      <c r="Z1293" s="11"/>
      <c r="AA1293" s="17"/>
      <c r="AB1293" s="16"/>
      <c r="AC1293" s="11"/>
      <c r="AD1293" s="17">
        <f t="shared" si="306"/>
        <v>0</v>
      </c>
      <c r="AE1293" s="16">
        <v>0</v>
      </c>
      <c r="AF1293" s="11">
        <v>0</v>
      </c>
      <c r="AG1293" s="17">
        <v>0</v>
      </c>
      <c r="AH1293" s="225"/>
      <c r="AI1293" s="527"/>
      <c r="AJ1293" s="16">
        <f t="shared" si="293"/>
        <v>0</v>
      </c>
    </row>
    <row r="1294" spans="1:36" ht="11.25" customHeight="1">
      <c r="A1294" s="219">
        <v>19000051</v>
      </c>
      <c r="C1294" s="287" t="s">
        <v>3268</v>
      </c>
      <c r="D1294" s="222">
        <v>0</v>
      </c>
      <c r="E1294" s="222">
        <v>0</v>
      </c>
      <c r="F1294" s="222">
        <v>0</v>
      </c>
      <c r="G1294" s="222">
        <v>0</v>
      </c>
      <c r="H1294" s="222">
        <v>0</v>
      </c>
      <c r="I1294" s="222">
        <v>0</v>
      </c>
      <c r="J1294" s="498">
        <v>0</v>
      </c>
      <c r="K1294" s="498">
        <v>0</v>
      </c>
      <c r="L1294" s="223">
        <v>0</v>
      </c>
      <c r="M1294" s="223">
        <v>0</v>
      </c>
      <c r="N1294" s="223">
        <v>0</v>
      </c>
      <c r="O1294" s="223">
        <v>0</v>
      </c>
      <c r="P1294" s="223">
        <v>0</v>
      </c>
      <c r="Q1294" s="223">
        <f t="shared" si="300"/>
        <v>0</v>
      </c>
      <c r="R1294" s="351">
        <v>24</v>
      </c>
      <c r="S1294" s="309"/>
      <c r="T1294" s="309">
        <v>22</v>
      </c>
      <c r="U1294" s="895"/>
      <c r="V1294" s="16">
        <v>0</v>
      </c>
      <c r="W1294" s="11">
        <v>0</v>
      </c>
      <c r="X1294" s="17">
        <v>0</v>
      </c>
      <c r="Y1294" s="16">
        <f>Q1294</f>
        <v>0</v>
      </c>
      <c r="Z1294" s="11"/>
      <c r="AA1294" s="17">
        <f>Q1294</f>
        <v>0</v>
      </c>
      <c r="AB1294" s="16"/>
      <c r="AC1294" s="11">
        <v>0</v>
      </c>
      <c r="AD1294" s="17">
        <f t="shared" si="306"/>
        <v>0</v>
      </c>
      <c r="AE1294" s="16"/>
      <c r="AF1294" s="11"/>
      <c r="AG1294" s="17"/>
      <c r="AH1294" s="225"/>
      <c r="AI1294" s="527"/>
      <c r="AJ1294" s="16">
        <f t="shared" si="293"/>
        <v>0</v>
      </c>
    </row>
    <row r="1295" spans="1:36" ht="11.25" customHeight="1">
      <c r="A1295" s="219">
        <v>19000052</v>
      </c>
      <c r="B1295" s="220"/>
      <c r="C1295" s="287" t="s">
        <v>851</v>
      </c>
      <c r="D1295" s="222">
        <v>0</v>
      </c>
      <c r="E1295" s="222">
        <v>0</v>
      </c>
      <c r="F1295" s="222">
        <v>0</v>
      </c>
      <c r="G1295" s="222">
        <v>0</v>
      </c>
      <c r="H1295" s="222">
        <v>0</v>
      </c>
      <c r="I1295" s="222">
        <v>0</v>
      </c>
      <c r="J1295" s="498">
        <v>0</v>
      </c>
      <c r="K1295" s="498">
        <v>0</v>
      </c>
      <c r="L1295" s="223">
        <v>0</v>
      </c>
      <c r="M1295" s="223">
        <v>0</v>
      </c>
      <c r="N1295" s="223">
        <v>0</v>
      </c>
      <c r="O1295" s="223">
        <v>0</v>
      </c>
      <c r="P1295" s="223">
        <v>0</v>
      </c>
      <c r="Q1295" s="223">
        <f t="shared" si="300"/>
        <v>0</v>
      </c>
      <c r="R1295" s="351"/>
      <c r="S1295" s="309"/>
      <c r="T1295" s="309" t="s">
        <v>1896</v>
      </c>
      <c r="U1295" s="895"/>
      <c r="V1295" s="16">
        <v>0</v>
      </c>
      <c r="W1295" s="11">
        <v>0</v>
      </c>
      <c r="X1295" s="17">
        <v>0</v>
      </c>
      <c r="Y1295" s="16"/>
      <c r="Z1295" s="11"/>
      <c r="AA1295" s="17"/>
      <c r="AB1295" s="16"/>
      <c r="AC1295" s="11"/>
      <c r="AD1295" s="17">
        <f t="shared" si="306"/>
        <v>0</v>
      </c>
      <c r="AE1295" s="16">
        <f t="shared" ref="AE1295:AG1296" si="308">$Q1295</f>
        <v>0</v>
      </c>
      <c r="AF1295" s="11">
        <f t="shared" si="308"/>
        <v>0</v>
      </c>
      <c r="AG1295" s="17">
        <f t="shared" si="308"/>
        <v>0</v>
      </c>
      <c r="AH1295" s="225"/>
      <c r="AI1295" s="527"/>
      <c r="AJ1295" s="16">
        <f t="shared" ref="AJ1295:AJ1358" si="309">Q1295-X1295-AA1295-AD1295-AG1295-AH1295</f>
        <v>0</v>
      </c>
    </row>
    <row r="1296" spans="1:36" ht="11.25" customHeight="1">
      <c r="A1296" s="219">
        <v>19000053</v>
      </c>
      <c r="B1296" s="207"/>
      <c r="C1296" s="435" t="s">
        <v>355</v>
      </c>
      <c r="D1296" s="222">
        <v>0</v>
      </c>
      <c r="E1296" s="222">
        <v>0</v>
      </c>
      <c r="F1296" s="222">
        <v>0</v>
      </c>
      <c r="G1296" s="222">
        <v>0</v>
      </c>
      <c r="H1296" s="222">
        <v>0</v>
      </c>
      <c r="I1296" s="222">
        <v>0</v>
      </c>
      <c r="J1296" s="498">
        <v>0</v>
      </c>
      <c r="K1296" s="498">
        <v>0</v>
      </c>
      <c r="L1296" s="223">
        <v>0</v>
      </c>
      <c r="M1296" s="223">
        <v>0</v>
      </c>
      <c r="N1296" s="223">
        <v>0</v>
      </c>
      <c r="O1296" s="223">
        <v>0</v>
      </c>
      <c r="P1296" s="223">
        <v>0</v>
      </c>
      <c r="Q1296" s="223">
        <f t="shared" si="300"/>
        <v>0</v>
      </c>
      <c r="R1296" s="351"/>
      <c r="S1296" s="309"/>
      <c r="T1296" s="309" t="s">
        <v>1120</v>
      </c>
      <c r="U1296" s="895"/>
      <c r="V1296" s="16">
        <v>0</v>
      </c>
      <c r="W1296" s="11">
        <v>0</v>
      </c>
      <c r="X1296" s="17">
        <v>0</v>
      </c>
      <c r="Y1296" s="16"/>
      <c r="Z1296" s="11"/>
      <c r="AA1296" s="17"/>
      <c r="AB1296" s="16"/>
      <c r="AC1296" s="11"/>
      <c r="AD1296" s="17">
        <f t="shared" si="306"/>
        <v>0</v>
      </c>
      <c r="AE1296" s="16">
        <f t="shared" si="308"/>
        <v>0</v>
      </c>
      <c r="AF1296" s="11">
        <f t="shared" si="308"/>
        <v>0</v>
      </c>
      <c r="AG1296" s="17">
        <f t="shared" si="308"/>
        <v>0</v>
      </c>
      <c r="AH1296" s="225"/>
      <c r="AI1296" s="527"/>
      <c r="AJ1296" s="16">
        <f t="shared" si="309"/>
        <v>0</v>
      </c>
    </row>
    <row r="1297" spans="1:36" ht="11.25" customHeight="1">
      <c r="A1297" s="219">
        <v>19000061</v>
      </c>
      <c r="C1297" s="287" t="s">
        <v>3269</v>
      </c>
      <c r="D1297" s="222">
        <v>0</v>
      </c>
      <c r="E1297" s="222">
        <v>0</v>
      </c>
      <c r="F1297" s="222">
        <v>0</v>
      </c>
      <c r="G1297" s="222">
        <v>0</v>
      </c>
      <c r="H1297" s="222">
        <v>0</v>
      </c>
      <c r="I1297" s="222">
        <v>0</v>
      </c>
      <c r="J1297" s="498">
        <v>0</v>
      </c>
      <c r="K1297" s="498">
        <v>0</v>
      </c>
      <c r="L1297" s="223">
        <v>0</v>
      </c>
      <c r="M1297" s="223">
        <v>0</v>
      </c>
      <c r="N1297" s="223">
        <v>0</v>
      </c>
      <c r="O1297" s="223">
        <v>0</v>
      </c>
      <c r="P1297" s="223">
        <v>0</v>
      </c>
      <c r="Q1297" s="223">
        <f t="shared" si="300"/>
        <v>0</v>
      </c>
      <c r="R1297" s="351">
        <v>25</v>
      </c>
      <c r="S1297" s="309"/>
      <c r="T1297" s="309">
        <v>22</v>
      </c>
      <c r="U1297" s="895"/>
      <c r="V1297" s="16">
        <v>0</v>
      </c>
      <c r="W1297" s="11">
        <v>0</v>
      </c>
      <c r="X1297" s="17">
        <v>0</v>
      </c>
      <c r="Y1297" s="16">
        <f>Q1297</f>
        <v>0</v>
      </c>
      <c r="Z1297" s="11"/>
      <c r="AA1297" s="17">
        <f>Q1297</f>
        <v>0</v>
      </c>
      <c r="AB1297" s="16"/>
      <c r="AC1297" s="11">
        <v>0</v>
      </c>
      <c r="AD1297" s="17">
        <f t="shared" si="306"/>
        <v>0</v>
      </c>
      <c r="AE1297" s="16"/>
      <c r="AF1297" s="11"/>
      <c r="AG1297" s="17"/>
      <c r="AH1297" s="225"/>
      <c r="AI1297" s="527"/>
      <c r="AJ1297" s="16">
        <f t="shared" si="309"/>
        <v>0</v>
      </c>
    </row>
    <row r="1298" spans="1:36" ht="11.25" customHeight="1">
      <c r="A1298" s="219">
        <v>19000062</v>
      </c>
      <c r="C1298" s="287" t="s">
        <v>352</v>
      </c>
      <c r="D1298" s="222">
        <v>0</v>
      </c>
      <c r="E1298" s="222">
        <v>0</v>
      </c>
      <c r="F1298" s="222">
        <v>0</v>
      </c>
      <c r="G1298" s="222">
        <v>0</v>
      </c>
      <c r="H1298" s="222">
        <v>0</v>
      </c>
      <c r="I1298" s="222">
        <v>0</v>
      </c>
      <c r="J1298" s="498">
        <v>0</v>
      </c>
      <c r="K1298" s="498">
        <v>0</v>
      </c>
      <c r="L1298" s="223">
        <v>0</v>
      </c>
      <c r="M1298" s="223">
        <v>0</v>
      </c>
      <c r="N1298" s="223">
        <v>0</v>
      </c>
      <c r="O1298" s="223">
        <v>0</v>
      </c>
      <c r="P1298" s="223">
        <v>0</v>
      </c>
      <c r="Q1298" s="223">
        <f t="shared" si="300"/>
        <v>0</v>
      </c>
      <c r="R1298" s="351"/>
      <c r="S1298" s="309"/>
      <c r="T1298" s="309"/>
      <c r="U1298" s="895"/>
      <c r="V1298" s="16">
        <v>0</v>
      </c>
      <c r="W1298" s="11">
        <v>0</v>
      </c>
      <c r="X1298" s="17">
        <v>0</v>
      </c>
      <c r="Y1298" s="16"/>
      <c r="Z1298" s="11"/>
      <c r="AA1298" s="17"/>
      <c r="AB1298" s="16"/>
      <c r="AC1298" s="11"/>
      <c r="AD1298" s="17">
        <f t="shared" si="306"/>
        <v>0</v>
      </c>
      <c r="AE1298" s="16"/>
      <c r="AF1298" s="11"/>
      <c r="AG1298" s="17"/>
      <c r="AH1298" s="229">
        <f>Q1298</f>
        <v>0</v>
      </c>
      <c r="AI1298" s="527"/>
      <c r="AJ1298" s="16">
        <f t="shared" si="309"/>
        <v>0</v>
      </c>
    </row>
    <row r="1299" spans="1:36" ht="11.25" customHeight="1">
      <c r="A1299" s="234">
        <v>19000072</v>
      </c>
      <c r="B1299" s="207"/>
      <c r="C1299" s="287" t="s">
        <v>1213</v>
      </c>
      <c r="D1299" s="222">
        <v>0</v>
      </c>
      <c r="E1299" s="222">
        <v>0</v>
      </c>
      <c r="F1299" s="222">
        <v>0</v>
      </c>
      <c r="G1299" s="222">
        <v>0</v>
      </c>
      <c r="H1299" s="222">
        <v>0</v>
      </c>
      <c r="I1299" s="222">
        <v>0</v>
      </c>
      <c r="J1299" s="498">
        <v>0</v>
      </c>
      <c r="K1299" s="498">
        <v>0</v>
      </c>
      <c r="L1299" s="223">
        <v>0</v>
      </c>
      <c r="M1299" s="223">
        <v>0</v>
      </c>
      <c r="N1299" s="223">
        <v>0</v>
      </c>
      <c r="O1299" s="223">
        <v>0</v>
      </c>
      <c r="P1299" s="223">
        <v>0</v>
      </c>
      <c r="Q1299" s="223">
        <f t="shared" si="300"/>
        <v>0</v>
      </c>
      <c r="R1299" s="351"/>
      <c r="S1299" s="309"/>
      <c r="T1299" s="309" t="s">
        <v>1896</v>
      </c>
      <c r="U1299" s="895"/>
      <c r="V1299" s="16"/>
      <c r="W1299" s="11"/>
      <c r="X1299" s="17"/>
      <c r="Y1299" s="16"/>
      <c r="Z1299" s="11"/>
      <c r="AA1299" s="17"/>
      <c r="AB1299" s="16"/>
      <c r="AC1299" s="11"/>
      <c r="AD1299" s="17">
        <f t="shared" si="306"/>
        <v>0</v>
      </c>
      <c r="AE1299" s="16">
        <f>$Q1299</f>
        <v>0</v>
      </c>
      <c r="AF1299" s="11">
        <f>$Q1299</f>
        <v>0</v>
      </c>
      <c r="AG1299" s="17">
        <f>$Q1299</f>
        <v>0</v>
      </c>
      <c r="AH1299" s="225"/>
      <c r="AI1299" s="527"/>
      <c r="AJ1299" s="16">
        <f t="shared" si="309"/>
        <v>0</v>
      </c>
    </row>
    <row r="1300" spans="1:36" ht="11.25" customHeight="1">
      <c r="A1300" s="219">
        <v>19000073</v>
      </c>
      <c r="C1300" s="287" t="s">
        <v>1179</v>
      </c>
      <c r="D1300" s="222">
        <v>0</v>
      </c>
      <c r="E1300" s="222">
        <v>0</v>
      </c>
      <c r="F1300" s="222">
        <v>0</v>
      </c>
      <c r="G1300" s="222">
        <v>0</v>
      </c>
      <c r="H1300" s="222">
        <v>0</v>
      </c>
      <c r="I1300" s="222">
        <v>0</v>
      </c>
      <c r="J1300" s="498">
        <v>0</v>
      </c>
      <c r="K1300" s="498">
        <v>0</v>
      </c>
      <c r="L1300" s="223">
        <v>0</v>
      </c>
      <c r="M1300" s="223">
        <v>0</v>
      </c>
      <c r="N1300" s="223">
        <v>0</v>
      </c>
      <c r="O1300" s="223">
        <v>0</v>
      </c>
      <c r="P1300" s="223">
        <v>0</v>
      </c>
      <c r="Q1300" s="223">
        <f t="shared" si="300"/>
        <v>0</v>
      </c>
      <c r="R1300" s="351"/>
      <c r="S1300" s="309"/>
      <c r="T1300" s="309"/>
      <c r="U1300" s="895"/>
      <c r="V1300" s="16">
        <v>0</v>
      </c>
      <c r="W1300" s="11">
        <v>0</v>
      </c>
      <c r="X1300" s="17">
        <v>0</v>
      </c>
      <c r="Y1300" s="16"/>
      <c r="Z1300" s="11"/>
      <c r="AA1300" s="17"/>
      <c r="AB1300" s="16"/>
      <c r="AC1300" s="11"/>
      <c r="AD1300" s="17">
        <f t="shared" si="306"/>
        <v>0</v>
      </c>
      <c r="AE1300" s="16"/>
      <c r="AF1300" s="11"/>
      <c r="AG1300" s="17"/>
      <c r="AH1300" s="229">
        <f>Q1300</f>
        <v>0</v>
      </c>
      <c r="AI1300" s="527"/>
      <c r="AJ1300" s="16">
        <f t="shared" si="309"/>
        <v>0</v>
      </c>
    </row>
    <row r="1301" spans="1:36" ht="11.25" customHeight="1">
      <c r="A1301" s="219">
        <v>19000081</v>
      </c>
      <c r="B1301" s="220"/>
      <c r="C1301" s="287" t="s">
        <v>1746</v>
      </c>
      <c r="D1301" s="222">
        <v>26177575.629999999</v>
      </c>
      <c r="E1301" s="222">
        <v>28551487.920000002</v>
      </c>
      <c r="F1301" s="222">
        <v>31036938.050000001</v>
      </c>
      <c r="G1301" s="222">
        <v>28508707.25</v>
      </c>
      <c r="H1301" s="222">
        <v>30387474.449999999</v>
      </c>
      <c r="I1301" s="222">
        <v>41846256.75</v>
      </c>
      <c r="J1301" s="498">
        <v>32544940.219999999</v>
      </c>
      <c r="K1301" s="498">
        <v>23647306.02</v>
      </c>
      <c r="L1301" s="223">
        <v>20972859.370000001</v>
      </c>
      <c r="M1301" s="223">
        <v>15404467.880000001</v>
      </c>
      <c r="N1301" s="223">
        <v>13537894.99</v>
      </c>
      <c r="O1301" s="223">
        <v>12557351.4</v>
      </c>
      <c r="P1301" s="223">
        <v>11143717.800000001</v>
      </c>
      <c r="Q1301" s="223">
        <f t="shared" si="300"/>
        <v>24804694.251249999</v>
      </c>
      <c r="R1301" s="351"/>
      <c r="S1301" s="309"/>
      <c r="T1301" s="309" t="s">
        <v>1896</v>
      </c>
      <c r="U1301" s="895"/>
      <c r="V1301" s="16">
        <v>0</v>
      </c>
      <c r="W1301" s="11">
        <v>0</v>
      </c>
      <c r="X1301" s="17">
        <v>0</v>
      </c>
      <c r="Y1301" s="16"/>
      <c r="Z1301" s="11"/>
      <c r="AA1301" s="17"/>
      <c r="AB1301" s="16"/>
      <c r="AC1301" s="11"/>
      <c r="AD1301" s="17">
        <f t="shared" si="306"/>
        <v>0</v>
      </c>
      <c r="AE1301" s="16">
        <f t="shared" ref="AE1301:AG1305" si="310">$Q1301</f>
        <v>24804694.251249999</v>
      </c>
      <c r="AF1301" s="11">
        <f t="shared" si="310"/>
        <v>24804694.251249999</v>
      </c>
      <c r="AG1301" s="17">
        <f t="shared" si="310"/>
        <v>24804694.251249999</v>
      </c>
      <c r="AH1301" s="225"/>
      <c r="AI1301" s="527"/>
      <c r="AJ1301" s="16">
        <f t="shared" si="309"/>
        <v>0</v>
      </c>
    </row>
    <row r="1302" spans="1:36" ht="11.25" customHeight="1">
      <c r="A1302" s="234">
        <v>19000082</v>
      </c>
      <c r="B1302" s="207"/>
      <c r="C1302" s="287" t="s">
        <v>1214</v>
      </c>
      <c r="D1302" s="222">
        <v>0</v>
      </c>
      <c r="E1302" s="222">
        <v>0</v>
      </c>
      <c r="F1302" s="222">
        <v>0</v>
      </c>
      <c r="G1302" s="222">
        <v>0</v>
      </c>
      <c r="H1302" s="222">
        <v>0</v>
      </c>
      <c r="I1302" s="222">
        <v>0</v>
      </c>
      <c r="J1302" s="498">
        <v>0</v>
      </c>
      <c r="K1302" s="498">
        <v>0</v>
      </c>
      <c r="L1302" s="223">
        <v>0</v>
      </c>
      <c r="M1302" s="223">
        <v>0</v>
      </c>
      <c r="N1302" s="223">
        <v>0</v>
      </c>
      <c r="O1302" s="223">
        <v>0</v>
      </c>
      <c r="P1302" s="223">
        <v>0</v>
      </c>
      <c r="Q1302" s="223">
        <f t="shared" si="300"/>
        <v>0</v>
      </c>
      <c r="R1302" s="351"/>
      <c r="S1302" s="309"/>
      <c r="T1302" s="309" t="s">
        <v>1896</v>
      </c>
      <c r="U1302" s="895"/>
      <c r="V1302" s="16"/>
      <c r="W1302" s="11"/>
      <c r="X1302" s="17"/>
      <c r="Y1302" s="16"/>
      <c r="Z1302" s="11"/>
      <c r="AA1302" s="17"/>
      <c r="AB1302" s="16"/>
      <c r="AC1302" s="11"/>
      <c r="AD1302" s="17">
        <f t="shared" si="306"/>
        <v>0</v>
      </c>
      <c r="AE1302" s="16">
        <f t="shared" si="310"/>
        <v>0</v>
      </c>
      <c r="AF1302" s="11">
        <f t="shared" si="310"/>
        <v>0</v>
      </c>
      <c r="AG1302" s="17">
        <f t="shared" si="310"/>
        <v>0</v>
      </c>
      <c r="AH1302" s="225"/>
      <c r="AI1302" s="527"/>
      <c r="AJ1302" s="16">
        <f t="shared" si="309"/>
        <v>0</v>
      </c>
    </row>
    <row r="1303" spans="1:36" ht="11.25" customHeight="1">
      <c r="A1303" s="219">
        <v>19000083</v>
      </c>
      <c r="C1303" s="287" t="s">
        <v>3270</v>
      </c>
      <c r="D1303" s="222">
        <v>0</v>
      </c>
      <c r="E1303" s="222">
        <v>0</v>
      </c>
      <c r="F1303" s="222">
        <v>0</v>
      </c>
      <c r="G1303" s="222">
        <v>0</v>
      </c>
      <c r="H1303" s="222">
        <v>0</v>
      </c>
      <c r="I1303" s="222">
        <v>0</v>
      </c>
      <c r="J1303" s="498">
        <v>0</v>
      </c>
      <c r="K1303" s="498">
        <v>0</v>
      </c>
      <c r="L1303" s="223">
        <v>0</v>
      </c>
      <c r="M1303" s="223">
        <v>0</v>
      </c>
      <c r="N1303" s="223">
        <v>0</v>
      </c>
      <c r="O1303" s="223">
        <v>0</v>
      </c>
      <c r="P1303" s="223">
        <v>0</v>
      </c>
      <c r="Q1303" s="223">
        <f t="shared" si="300"/>
        <v>0</v>
      </c>
      <c r="R1303" s="351"/>
      <c r="S1303" s="309"/>
      <c r="T1303" s="309" t="s">
        <v>1896</v>
      </c>
      <c r="U1303" s="895"/>
      <c r="V1303" s="16">
        <v>0</v>
      </c>
      <c r="W1303" s="11">
        <v>0</v>
      </c>
      <c r="X1303" s="17">
        <v>0</v>
      </c>
      <c r="Y1303" s="16"/>
      <c r="Z1303" s="11"/>
      <c r="AA1303" s="17"/>
      <c r="AB1303" s="16"/>
      <c r="AC1303" s="11"/>
      <c r="AD1303" s="17">
        <f t="shared" si="306"/>
        <v>0</v>
      </c>
      <c r="AE1303" s="16">
        <f t="shared" si="310"/>
        <v>0</v>
      </c>
      <c r="AF1303" s="11">
        <f t="shared" si="310"/>
        <v>0</v>
      </c>
      <c r="AG1303" s="17">
        <f t="shared" si="310"/>
        <v>0</v>
      </c>
      <c r="AH1303" s="225"/>
      <c r="AI1303" s="527"/>
      <c r="AJ1303" s="16">
        <f t="shared" si="309"/>
        <v>0</v>
      </c>
    </row>
    <row r="1304" spans="1:36" ht="11.25" customHeight="1">
      <c r="A1304" s="219">
        <v>19000091</v>
      </c>
      <c r="B1304" s="207"/>
      <c r="C1304" s="287" t="s">
        <v>702</v>
      </c>
      <c r="D1304" s="222">
        <v>12837761.390000001</v>
      </c>
      <c r="E1304" s="222">
        <v>11646780.6</v>
      </c>
      <c r="F1304" s="222">
        <v>11969208.49</v>
      </c>
      <c r="G1304" s="222">
        <v>10728328.199999999</v>
      </c>
      <c r="H1304" s="222">
        <v>9797008.0800000001</v>
      </c>
      <c r="I1304" s="222">
        <v>10889691.23</v>
      </c>
      <c r="J1304" s="498">
        <v>6644351.9900000002</v>
      </c>
      <c r="K1304" s="498">
        <v>4896414.92</v>
      </c>
      <c r="L1304" s="223">
        <v>4549017.51</v>
      </c>
      <c r="M1304" s="223">
        <v>4466568.24</v>
      </c>
      <c r="N1304" s="223">
        <v>3909905.97</v>
      </c>
      <c r="O1304" s="223">
        <v>4102882.74</v>
      </c>
      <c r="P1304" s="223">
        <v>4575808.84</v>
      </c>
      <c r="Q1304" s="223">
        <f t="shared" si="300"/>
        <v>7692245.2570833312</v>
      </c>
      <c r="R1304" s="351"/>
      <c r="S1304" s="309"/>
      <c r="T1304" s="309" t="s">
        <v>1896</v>
      </c>
      <c r="U1304" s="895"/>
      <c r="V1304" s="16">
        <v>0</v>
      </c>
      <c r="W1304" s="11">
        <v>0</v>
      </c>
      <c r="X1304" s="17">
        <v>0</v>
      </c>
      <c r="Y1304" s="16"/>
      <c r="Z1304" s="11"/>
      <c r="AA1304" s="17"/>
      <c r="AB1304" s="16"/>
      <c r="AC1304" s="11"/>
      <c r="AD1304" s="17">
        <f t="shared" si="306"/>
        <v>0</v>
      </c>
      <c r="AE1304" s="16">
        <f t="shared" si="310"/>
        <v>7692245.2570833312</v>
      </c>
      <c r="AF1304" s="11">
        <f t="shared" si="310"/>
        <v>7692245.2570833312</v>
      </c>
      <c r="AG1304" s="17">
        <f t="shared" si="310"/>
        <v>7692245.2570833312</v>
      </c>
      <c r="AH1304" s="225"/>
      <c r="AI1304" s="527"/>
      <c r="AJ1304" s="16">
        <f t="shared" si="309"/>
        <v>0</v>
      </c>
    </row>
    <row r="1305" spans="1:36" ht="11.25" customHeight="1">
      <c r="A1305" s="234">
        <v>19000092</v>
      </c>
      <c r="B1305" s="207"/>
      <c r="C1305" s="287" t="s">
        <v>1215</v>
      </c>
      <c r="D1305" s="222">
        <v>0</v>
      </c>
      <c r="E1305" s="222">
        <v>0</v>
      </c>
      <c r="F1305" s="222">
        <v>0</v>
      </c>
      <c r="G1305" s="222">
        <v>0</v>
      </c>
      <c r="H1305" s="222">
        <v>0</v>
      </c>
      <c r="I1305" s="222">
        <v>0</v>
      </c>
      <c r="J1305" s="498">
        <v>0</v>
      </c>
      <c r="K1305" s="498">
        <v>0</v>
      </c>
      <c r="L1305" s="223">
        <v>0</v>
      </c>
      <c r="M1305" s="223">
        <v>0</v>
      </c>
      <c r="N1305" s="223">
        <v>0</v>
      </c>
      <c r="O1305" s="223">
        <v>0</v>
      </c>
      <c r="P1305" s="223">
        <v>0</v>
      </c>
      <c r="Q1305" s="223">
        <f t="shared" si="300"/>
        <v>0</v>
      </c>
      <c r="R1305" s="351"/>
      <c r="S1305" s="309"/>
      <c r="T1305" s="309" t="s">
        <v>1896</v>
      </c>
      <c r="U1305" s="895"/>
      <c r="V1305" s="16"/>
      <c r="W1305" s="11"/>
      <c r="X1305" s="17"/>
      <c r="Y1305" s="16"/>
      <c r="Z1305" s="11"/>
      <c r="AA1305" s="17"/>
      <c r="AB1305" s="16"/>
      <c r="AC1305" s="11"/>
      <c r="AD1305" s="17">
        <f t="shared" si="306"/>
        <v>0</v>
      </c>
      <c r="AE1305" s="16">
        <f t="shared" si="310"/>
        <v>0</v>
      </c>
      <c r="AF1305" s="11">
        <f t="shared" si="310"/>
        <v>0</v>
      </c>
      <c r="AG1305" s="17">
        <f t="shared" si="310"/>
        <v>0</v>
      </c>
      <c r="AH1305" s="225"/>
      <c r="AI1305" s="527"/>
      <c r="AJ1305" s="16">
        <f t="shared" si="309"/>
        <v>0</v>
      </c>
    </row>
    <row r="1306" spans="1:36" ht="11.25" customHeight="1">
      <c r="A1306" s="219">
        <v>19000093</v>
      </c>
      <c r="B1306" s="220"/>
      <c r="C1306" s="287" t="s">
        <v>3271</v>
      </c>
      <c r="D1306" s="222">
        <v>4623721.51</v>
      </c>
      <c r="E1306" s="222">
        <v>4666853.4400000004</v>
      </c>
      <c r="F1306" s="222">
        <v>4719955.21</v>
      </c>
      <c r="G1306" s="222">
        <v>4471223.37</v>
      </c>
      <c r="H1306" s="222">
        <v>4777147.99</v>
      </c>
      <c r="I1306" s="222">
        <v>4977426.09</v>
      </c>
      <c r="J1306" s="498">
        <v>5190307.91</v>
      </c>
      <c r="K1306" s="498">
        <v>5146081.46</v>
      </c>
      <c r="L1306" s="223">
        <v>5250116.87</v>
      </c>
      <c r="M1306" s="223">
        <v>5181895.82</v>
      </c>
      <c r="N1306" s="223">
        <v>4956209.66</v>
      </c>
      <c r="O1306" s="223">
        <v>4978072.24</v>
      </c>
      <c r="P1306" s="223">
        <v>4874667.9400000004</v>
      </c>
      <c r="Q1306" s="223">
        <f t="shared" si="300"/>
        <v>4922040.3987499997</v>
      </c>
      <c r="R1306" s="351"/>
      <c r="S1306" s="309"/>
      <c r="T1306" s="309"/>
      <c r="U1306" s="895"/>
      <c r="V1306" s="16">
        <v>0</v>
      </c>
      <c r="W1306" s="11">
        <v>0</v>
      </c>
      <c r="X1306" s="17">
        <v>0</v>
      </c>
      <c r="Y1306" s="16"/>
      <c r="Z1306" s="11"/>
      <c r="AA1306" s="17"/>
      <c r="AB1306" s="16"/>
      <c r="AC1306" s="11">
        <v>0</v>
      </c>
      <c r="AD1306" s="17">
        <f t="shared" si="306"/>
        <v>0</v>
      </c>
      <c r="AE1306" s="16"/>
      <c r="AF1306" s="11"/>
      <c r="AG1306" s="17"/>
      <c r="AH1306" s="229">
        <f>Q1306</f>
        <v>4922040.3987499997</v>
      </c>
      <c r="AI1306" s="527"/>
      <c r="AJ1306" s="16">
        <f t="shared" si="309"/>
        <v>0</v>
      </c>
    </row>
    <row r="1307" spans="1:36" ht="11.25" customHeight="1">
      <c r="A1307" s="219">
        <v>19000103</v>
      </c>
      <c r="B1307" s="220"/>
      <c r="C1307" s="287" t="s">
        <v>2502</v>
      </c>
      <c r="D1307" s="222">
        <v>1117918.3700000001</v>
      </c>
      <c r="E1307" s="222">
        <v>1242205.42</v>
      </c>
      <c r="F1307" s="222">
        <v>1280529.28</v>
      </c>
      <c r="G1307" s="222">
        <v>1154563.8999999999</v>
      </c>
      <c r="H1307" s="222">
        <v>1524242.05</v>
      </c>
      <c r="I1307" s="222">
        <v>1520700.46</v>
      </c>
      <c r="J1307" s="498">
        <v>872450.95</v>
      </c>
      <c r="K1307" s="498">
        <v>847687.98</v>
      </c>
      <c r="L1307" s="223">
        <v>872450.95</v>
      </c>
      <c r="M1307" s="223">
        <v>888275.15</v>
      </c>
      <c r="N1307" s="223">
        <v>940380.71</v>
      </c>
      <c r="O1307" s="223">
        <v>829008.13</v>
      </c>
      <c r="P1307" s="223">
        <v>949273.5</v>
      </c>
      <c r="Q1307" s="223">
        <f t="shared" si="300"/>
        <v>1083840.9095833336</v>
      </c>
      <c r="R1307" s="351"/>
      <c r="S1307" s="309"/>
      <c r="T1307" s="309"/>
      <c r="U1307" s="895"/>
      <c r="V1307" s="16">
        <v>0</v>
      </c>
      <c r="W1307" s="11">
        <v>0</v>
      </c>
      <c r="X1307" s="17">
        <v>0</v>
      </c>
      <c r="Y1307" s="16"/>
      <c r="Z1307" s="11"/>
      <c r="AA1307" s="17"/>
      <c r="AB1307" s="16"/>
      <c r="AC1307" s="11">
        <v>0</v>
      </c>
      <c r="AD1307" s="17">
        <f>SUM(AB1307:AC1307)</f>
        <v>0</v>
      </c>
      <c r="AE1307" s="16"/>
      <c r="AF1307" s="11"/>
      <c r="AG1307" s="17"/>
      <c r="AH1307" s="229">
        <f>Q1307</f>
        <v>1083840.9095833336</v>
      </c>
      <c r="AI1307" s="527"/>
      <c r="AJ1307" s="16">
        <f t="shared" si="309"/>
        <v>0</v>
      </c>
    </row>
    <row r="1308" spans="1:36" ht="11.25" customHeight="1">
      <c r="A1308" s="219">
        <v>19000111</v>
      </c>
      <c r="C1308" s="287" t="s">
        <v>3272</v>
      </c>
      <c r="D1308" s="222">
        <v>1120183.3799999999</v>
      </c>
      <c r="E1308" s="222">
        <v>1089037.58</v>
      </c>
      <c r="F1308" s="222">
        <v>1104925.98</v>
      </c>
      <c r="G1308" s="222">
        <v>1100533.3999999999</v>
      </c>
      <c r="H1308" s="222">
        <v>1105399.02</v>
      </c>
      <c r="I1308" s="222">
        <v>1091678.8899999999</v>
      </c>
      <c r="J1308" s="498">
        <v>1077085.08</v>
      </c>
      <c r="K1308" s="498">
        <v>1085173.6000000001</v>
      </c>
      <c r="L1308" s="223">
        <v>1077418.1299999999</v>
      </c>
      <c r="M1308" s="223">
        <v>1062824.33</v>
      </c>
      <c r="N1308" s="223">
        <v>1048230.52</v>
      </c>
      <c r="O1308" s="223">
        <v>1035431.42</v>
      </c>
      <c r="P1308" s="223">
        <v>1020837.62</v>
      </c>
      <c r="Q1308" s="223">
        <f t="shared" si="300"/>
        <v>1079020.7041666666</v>
      </c>
      <c r="R1308" s="351"/>
      <c r="S1308" s="309"/>
      <c r="T1308" s="309"/>
      <c r="U1308" s="895"/>
      <c r="V1308" s="16">
        <v>0</v>
      </c>
      <c r="W1308" s="11">
        <v>0</v>
      </c>
      <c r="X1308" s="17">
        <v>0</v>
      </c>
      <c r="Y1308" s="16"/>
      <c r="Z1308" s="11"/>
      <c r="AA1308" s="17"/>
      <c r="AB1308" s="16"/>
      <c r="AC1308" s="11"/>
      <c r="AD1308" s="17">
        <f t="shared" si="306"/>
        <v>0</v>
      </c>
      <c r="AE1308" s="16"/>
      <c r="AF1308" s="11"/>
      <c r="AG1308" s="17"/>
      <c r="AH1308" s="229">
        <f>Q1308</f>
        <v>1079020.7041666666</v>
      </c>
      <c r="AI1308" s="527"/>
      <c r="AJ1308" s="16">
        <f t="shared" si="309"/>
        <v>0</v>
      </c>
    </row>
    <row r="1309" spans="1:36" ht="11.25" customHeight="1">
      <c r="A1309" s="219">
        <v>19000112</v>
      </c>
      <c r="B1309" s="220"/>
      <c r="C1309" s="287" t="s">
        <v>2052</v>
      </c>
      <c r="D1309" s="222">
        <v>37783.699999999997</v>
      </c>
      <c r="E1309" s="222">
        <v>36734.160000000003</v>
      </c>
      <c r="F1309" s="222">
        <v>35684.61</v>
      </c>
      <c r="G1309" s="222">
        <v>34635.07</v>
      </c>
      <c r="H1309" s="222">
        <v>33585.519999999997</v>
      </c>
      <c r="I1309" s="222">
        <v>32535.98</v>
      </c>
      <c r="J1309" s="498">
        <v>31486.43</v>
      </c>
      <c r="K1309" s="498">
        <v>30436.89</v>
      </c>
      <c r="L1309" s="223">
        <v>29387.34</v>
      </c>
      <c r="M1309" s="223">
        <v>28337.8</v>
      </c>
      <c r="N1309" s="223">
        <v>27288.25</v>
      </c>
      <c r="O1309" s="223">
        <v>26238.71</v>
      </c>
      <c r="P1309" s="223">
        <v>25189.16</v>
      </c>
      <c r="Q1309" s="223">
        <f t="shared" si="300"/>
        <v>31486.432499999999</v>
      </c>
      <c r="R1309" s="351"/>
      <c r="S1309" s="309" t="s">
        <v>2030</v>
      </c>
      <c r="T1309" s="309" t="s">
        <v>1371</v>
      </c>
      <c r="U1309" s="895"/>
      <c r="V1309" s="16">
        <v>0</v>
      </c>
      <c r="W1309" s="11">
        <v>0</v>
      </c>
      <c r="X1309" s="17">
        <v>0</v>
      </c>
      <c r="Y1309" s="16"/>
      <c r="Z1309" s="11">
        <f>Q1309</f>
        <v>31486.432499999999</v>
      </c>
      <c r="AA1309" s="17">
        <f>Y1309+Z1309</f>
        <v>31486.432499999999</v>
      </c>
      <c r="AB1309" s="16"/>
      <c r="AC1309" s="11"/>
      <c r="AD1309" s="17">
        <f t="shared" si="306"/>
        <v>0</v>
      </c>
      <c r="AE1309" s="16"/>
      <c r="AF1309" s="11"/>
      <c r="AG1309" s="17"/>
      <c r="AH1309" s="225"/>
      <c r="AI1309" s="527"/>
      <c r="AJ1309" s="16">
        <f t="shared" si="309"/>
        <v>0</v>
      </c>
    </row>
    <row r="1310" spans="1:36" ht="11.25" customHeight="1">
      <c r="A1310" s="219">
        <v>19000121</v>
      </c>
      <c r="C1310" s="287" t="s">
        <v>3273</v>
      </c>
      <c r="D1310" s="222">
        <v>0</v>
      </c>
      <c r="E1310" s="222">
        <v>0</v>
      </c>
      <c r="F1310" s="222">
        <v>0</v>
      </c>
      <c r="G1310" s="222">
        <v>0</v>
      </c>
      <c r="H1310" s="222">
        <v>0</v>
      </c>
      <c r="I1310" s="222">
        <v>0</v>
      </c>
      <c r="J1310" s="498">
        <v>0</v>
      </c>
      <c r="K1310" s="498">
        <v>0</v>
      </c>
      <c r="L1310" s="223">
        <v>0</v>
      </c>
      <c r="M1310" s="223">
        <v>0</v>
      </c>
      <c r="N1310" s="223">
        <v>0</v>
      </c>
      <c r="O1310" s="223">
        <v>0</v>
      </c>
      <c r="P1310" s="223">
        <v>0</v>
      </c>
      <c r="Q1310" s="223">
        <f t="shared" si="300"/>
        <v>0</v>
      </c>
      <c r="R1310" s="351" t="s">
        <v>255</v>
      </c>
      <c r="S1310" s="309"/>
      <c r="T1310" s="309">
        <v>22</v>
      </c>
      <c r="U1310" s="895"/>
      <c r="V1310" s="16">
        <v>0</v>
      </c>
      <c r="W1310" s="11">
        <v>0</v>
      </c>
      <c r="X1310" s="17">
        <v>0</v>
      </c>
      <c r="Y1310" s="16">
        <f>Q1310</f>
        <v>0</v>
      </c>
      <c r="Z1310" s="11"/>
      <c r="AA1310" s="17">
        <f>Q1310</f>
        <v>0</v>
      </c>
      <c r="AB1310" s="16"/>
      <c r="AC1310" s="11">
        <v>0</v>
      </c>
      <c r="AD1310" s="17">
        <f t="shared" si="306"/>
        <v>0</v>
      </c>
      <c r="AE1310" s="16"/>
      <c r="AF1310" s="11"/>
      <c r="AG1310" s="17"/>
      <c r="AH1310" s="225"/>
      <c r="AI1310" s="527"/>
      <c r="AJ1310" s="16">
        <f t="shared" si="309"/>
        <v>0</v>
      </c>
    </row>
    <row r="1311" spans="1:36" ht="11.25" customHeight="1">
      <c r="A1311" s="219">
        <v>19000121</v>
      </c>
      <c r="C1311" s="287" t="s">
        <v>2129</v>
      </c>
      <c r="D1311" s="222">
        <v>0</v>
      </c>
      <c r="E1311" s="222">
        <v>0</v>
      </c>
      <c r="F1311" s="222">
        <v>0</v>
      </c>
      <c r="G1311" s="222">
        <v>0</v>
      </c>
      <c r="H1311" s="222">
        <v>0</v>
      </c>
      <c r="I1311" s="222">
        <v>0</v>
      </c>
      <c r="J1311" s="498">
        <v>0</v>
      </c>
      <c r="K1311" s="498">
        <v>0</v>
      </c>
      <c r="L1311" s="223">
        <v>0</v>
      </c>
      <c r="M1311" s="223">
        <v>0</v>
      </c>
      <c r="N1311" s="223">
        <v>0</v>
      </c>
      <c r="O1311" s="223">
        <v>0</v>
      </c>
      <c r="P1311" s="223">
        <v>0</v>
      </c>
      <c r="Q1311" s="223">
        <f t="shared" si="300"/>
        <v>0</v>
      </c>
      <c r="R1311" s="351"/>
      <c r="S1311" s="309"/>
      <c r="T1311" s="309"/>
      <c r="U1311" s="895"/>
      <c r="V1311" s="16">
        <v>0</v>
      </c>
      <c r="W1311" s="11">
        <v>0</v>
      </c>
      <c r="X1311" s="17">
        <v>0</v>
      </c>
      <c r="Y1311" s="16"/>
      <c r="Z1311" s="11"/>
      <c r="AA1311" s="17"/>
      <c r="AB1311" s="16"/>
      <c r="AC1311" s="11"/>
      <c r="AD1311" s="17">
        <f>SUM(AB1311:AC1311)</f>
        <v>0</v>
      </c>
      <c r="AE1311" s="16"/>
      <c r="AF1311" s="11"/>
      <c r="AG1311" s="17"/>
      <c r="AH1311" s="229">
        <f>Q1311</f>
        <v>0</v>
      </c>
      <c r="AI1311" s="527"/>
      <c r="AJ1311" s="16">
        <f t="shared" si="309"/>
        <v>0</v>
      </c>
    </row>
    <row r="1312" spans="1:36" ht="11.25" customHeight="1">
      <c r="A1312" s="219">
        <v>19000122</v>
      </c>
      <c r="C1312" s="287" t="s">
        <v>2221</v>
      </c>
      <c r="D1312" s="222">
        <v>-95579.13</v>
      </c>
      <c r="E1312" s="222">
        <v>-96902.43</v>
      </c>
      <c r="F1312" s="222">
        <v>-98225.72</v>
      </c>
      <c r="G1312" s="222">
        <v>-93652.09</v>
      </c>
      <c r="H1312" s="222">
        <v>-94975.39</v>
      </c>
      <c r="I1312" s="222">
        <v>-96298.69</v>
      </c>
      <c r="J1312" s="498">
        <v>-97621.98</v>
      </c>
      <c r="K1312" s="498">
        <v>-98945.279999999999</v>
      </c>
      <c r="L1312" s="223">
        <v>-100268.57</v>
      </c>
      <c r="M1312" s="223">
        <v>-101591.87</v>
      </c>
      <c r="N1312" s="223">
        <v>-102915.17</v>
      </c>
      <c r="O1312" s="223">
        <v>-100949.01</v>
      </c>
      <c r="P1312" s="223">
        <v>-102272.31</v>
      </c>
      <c r="Q1312" s="223">
        <f t="shared" si="300"/>
        <v>-98439.326666666675</v>
      </c>
      <c r="R1312" s="351"/>
      <c r="S1312" s="309"/>
      <c r="T1312" s="309"/>
      <c r="U1312" s="895"/>
      <c r="V1312" s="16">
        <v>0</v>
      </c>
      <c r="W1312" s="11">
        <v>0</v>
      </c>
      <c r="X1312" s="17">
        <v>0</v>
      </c>
      <c r="Y1312" s="16"/>
      <c r="Z1312" s="11"/>
      <c r="AA1312" s="17"/>
      <c r="AB1312" s="16"/>
      <c r="AC1312" s="11"/>
      <c r="AD1312" s="17">
        <f>SUM(AB1312:AC1312)</f>
        <v>0</v>
      </c>
      <c r="AE1312" s="16"/>
      <c r="AF1312" s="11"/>
      <c r="AG1312" s="17"/>
      <c r="AH1312" s="229">
        <f>Q1312</f>
        <v>-98439.326666666675</v>
      </c>
      <c r="AI1312" s="527"/>
      <c r="AJ1312" s="16">
        <f t="shared" si="309"/>
        <v>0</v>
      </c>
    </row>
    <row r="1313" spans="1:36" ht="11.25" customHeight="1">
      <c r="A1313" s="219">
        <v>19000123</v>
      </c>
      <c r="C1313" s="287" t="s">
        <v>3274</v>
      </c>
      <c r="D1313" s="222">
        <v>0</v>
      </c>
      <c r="E1313" s="222">
        <v>0</v>
      </c>
      <c r="F1313" s="222">
        <v>0</v>
      </c>
      <c r="G1313" s="222">
        <v>0</v>
      </c>
      <c r="H1313" s="222">
        <v>0</v>
      </c>
      <c r="I1313" s="222">
        <v>0</v>
      </c>
      <c r="J1313" s="498">
        <v>0</v>
      </c>
      <c r="K1313" s="498">
        <v>0</v>
      </c>
      <c r="L1313" s="223">
        <v>0</v>
      </c>
      <c r="M1313" s="223">
        <v>0</v>
      </c>
      <c r="N1313" s="223">
        <v>0</v>
      </c>
      <c r="O1313" s="223">
        <v>0</v>
      </c>
      <c r="P1313" s="223">
        <v>0</v>
      </c>
      <c r="Q1313" s="223">
        <f t="shared" si="300"/>
        <v>0</v>
      </c>
      <c r="R1313" s="351"/>
      <c r="S1313" s="309"/>
      <c r="T1313" s="309"/>
      <c r="U1313" s="895"/>
      <c r="V1313" s="16">
        <v>0</v>
      </c>
      <c r="W1313" s="11">
        <v>0</v>
      </c>
      <c r="X1313" s="17">
        <v>0</v>
      </c>
      <c r="Y1313" s="16"/>
      <c r="Z1313" s="11"/>
      <c r="AA1313" s="17"/>
      <c r="AB1313" s="16"/>
      <c r="AC1313" s="11"/>
      <c r="AD1313" s="17">
        <f t="shared" si="306"/>
        <v>0</v>
      </c>
      <c r="AE1313" s="16"/>
      <c r="AF1313" s="11"/>
      <c r="AG1313" s="17"/>
      <c r="AH1313" s="229">
        <f>Q1313</f>
        <v>0</v>
      </c>
      <c r="AI1313" s="527"/>
      <c r="AJ1313" s="16">
        <f t="shared" si="309"/>
        <v>0</v>
      </c>
    </row>
    <row r="1314" spans="1:36" ht="11.25" customHeight="1">
      <c r="A1314" s="219">
        <v>19000131</v>
      </c>
      <c r="B1314" s="220"/>
      <c r="C1314" s="287" t="s">
        <v>1747</v>
      </c>
      <c r="D1314" s="222">
        <v>0</v>
      </c>
      <c r="E1314" s="222">
        <v>0</v>
      </c>
      <c r="F1314" s="222">
        <v>0</v>
      </c>
      <c r="G1314" s="222">
        <v>0</v>
      </c>
      <c r="H1314" s="222">
        <v>0</v>
      </c>
      <c r="I1314" s="222">
        <v>0</v>
      </c>
      <c r="J1314" s="498">
        <v>0</v>
      </c>
      <c r="K1314" s="498">
        <v>0</v>
      </c>
      <c r="L1314" s="223">
        <v>0</v>
      </c>
      <c r="M1314" s="223">
        <v>0</v>
      </c>
      <c r="N1314" s="223">
        <v>0</v>
      </c>
      <c r="O1314" s="223">
        <v>0</v>
      </c>
      <c r="P1314" s="223">
        <v>0</v>
      </c>
      <c r="Q1314" s="223">
        <f t="shared" si="300"/>
        <v>0</v>
      </c>
      <c r="R1314" s="351"/>
      <c r="S1314" s="309"/>
      <c r="T1314" s="309" t="s">
        <v>1896</v>
      </c>
      <c r="U1314" s="895"/>
      <c r="V1314" s="16">
        <v>0</v>
      </c>
      <c r="W1314" s="11">
        <v>0</v>
      </c>
      <c r="X1314" s="17">
        <v>0</v>
      </c>
      <c r="Y1314" s="16"/>
      <c r="Z1314" s="11"/>
      <c r="AA1314" s="17"/>
      <c r="AB1314" s="16"/>
      <c r="AC1314" s="11"/>
      <c r="AD1314" s="17">
        <f t="shared" si="306"/>
        <v>0</v>
      </c>
      <c r="AE1314" s="16">
        <f t="shared" ref="AE1314:AG1315" si="311">$Q1314</f>
        <v>0</v>
      </c>
      <c r="AF1314" s="11">
        <f t="shared" si="311"/>
        <v>0</v>
      </c>
      <c r="AG1314" s="17">
        <f t="shared" si="311"/>
        <v>0</v>
      </c>
      <c r="AH1314" s="225"/>
      <c r="AI1314" s="527"/>
      <c r="AJ1314" s="16">
        <f t="shared" si="309"/>
        <v>0</v>
      </c>
    </row>
    <row r="1315" spans="1:36" ht="11.25" customHeight="1">
      <c r="A1315" s="219">
        <v>19000133</v>
      </c>
      <c r="C1315" s="287" t="s">
        <v>3275</v>
      </c>
      <c r="D1315" s="222">
        <v>13718637.85</v>
      </c>
      <c r="E1315" s="222">
        <v>13826956.57</v>
      </c>
      <c r="F1315" s="222">
        <v>13934006.82</v>
      </c>
      <c r="G1315" s="222">
        <v>14052102.789999999</v>
      </c>
      <c r="H1315" s="222">
        <v>14121459.35</v>
      </c>
      <c r="I1315" s="222">
        <v>14204588.17</v>
      </c>
      <c r="J1315" s="498">
        <v>14079961.390000001</v>
      </c>
      <c r="K1315" s="498">
        <v>13978173</v>
      </c>
      <c r="L1315" s="223">
        <v>14061092.529999999</v>
      </c>
      <c r="M1315" s="223">
        <v>14144048.23</v>
      </c>
      <c r="N1315" s="223">
        <v>14227004.289999999</v>
      </c>
      <c r="O1315" s="223">
        <v>14310592.91</v>
      </c>
      <c r="P1315" s="223">
        <v>14393031.859999999</v>
      </c>
      <c r="Q1315" s="223">
        <f t="shared" si="300"/>
        <v>14082985.075416667</v>
      </c>
      <c r="R1315" s="351"/>
      <c r="S1315" s="309"/>
      <c r="T1315" s="309" t="s">
        <v>1896</v>
      </c>
      <c r="U1315" s="896"/>
      <c r="V1315" s="16">
        <v>0</v>
      </c>
      <c r="W1315" s="11">
        <v>0</v>
      </c>
      <c r="X1315" s="17">
        <v>0</v>
      </c>
      <c r="Y1315" s="16"/>
      <c r="Z1315" s="11"/>
      <c r="AA1315" s="17"/>
      <c r="AB1315" s="16"/>
      <c r="AC1315" s="11"/>
      <c r="AD1315" s="17">
        <f t="shared" ref="AD1315" si="312">SUM(AB1315:AC1315)</f>
        <v>0</v>
      </c>
      <c r="AE1315" s="16">
        <f t="shared" si="311"/>
        <v>14082985.075416667</v>
      </c>
      <c r="AF1315" s="11">
        <f t="shared" si="311"/>
        <v>14082985.075416667</v>
      </c>
      <c r="AG1315" s="17">
        <f t="shared" si="311"/>
        <v>14082985.075416667</v>
      </c>
      <c r="AH1315" s="225"/>
      <c r="AI1315" s="527"/>
      <c r="AJ1315" s="16">
        <f t="shared" si="309"/>
        <v>0</v>
      </c>
    </row>
    <row r="1316" spans="1:36" ht="11.25" customHeight="1">
      <c r="A1316" s="219">
        <v>19000141</v>
      </c>
      <c r="C1316" s="287" t="s">
        <v>610</v>
      </c>
      <c r="D1316" s="222">
        <v>0</v>
      </c>
      <c r="E1316" s="222">
        <v>0</v>
      </c>
      <c r="F1316" s="222">
        <v>0</v>
      </c>
      <c r="G1316" s="222">
        <v>0</v>
      </c>
      <c r="H1316" s="222">
        <v>0</v>
      </c>
      <c r="I1316" s="222">
        <v>0</v>
      </c>
      <c r="J1316" s="498">
        <v>0</v>
      </c>
      <c r="K1316" s="498">
        <v>0</v>
      </c>
      <c r="L1316" s="223">
        <v>0</v>
      </c>
      <c r="M1316" s="223">
        <v>0</v>
      </c>
      <c r="N1316" s="223">
        <v>0</v>
      </c>
      <c r="O1316" s="223">
        <v>0</v>
      </c>
      <c r="P1316" s="223">
        <v>0</v>
      </c>
      <c r="Q1316" s="223">
        <f t="shared" si="300"/>
        <v>0</v>
      </c>
      <c r="R1316" s="351"/>
      <c r="S1316" s="309"/>
      <c r="T1316" s="309"/>
      <c r="U1316" s="895"/>
      <c r="V1316" s="16">
        <v>0</v>
      </c>
      <c r="W1316" s="11">
        <v>0</v>
      </c>
      <c r="X1316" s="17">
        <v>0</v>
      </c>
      <c r="Y1316" s="16"/>
      <c r="Z1316" s="11"/>
      <c r="AA1316" s="17"/>
      <c r="AB1316" s="16"/>
      <c r="AC1316" s="11"/>
      <c r="AD1316" s="17">
        <f t="shared" si="306"/>
        <v>0</v>
      </c>
      <c r="AE1316" s="16"/>
      <c r="AF1316" s="11"/>
      <c r="AG1316" s="17"/>
      <c r="AH1316" s="229">
        <f>Q1316</f>
        <v>0</v>
      </c>
      <c r="AI1316" s="527"/>
      <c r="AJ1316" s="16">
        <f t="shared" si="309"/>
        <v>0</v>
      </c>
    </row>
    <row r="1317" spans="1:36" ht="11.25" customHeight="1">
      <c r="A1317" s="234">
        <v>19000151</v>
      </c>
      <c r="B1317" s="220"/>
      <c r="C1317" s="287" t="s">
        <v>1422</v>
      </c>
      <c r="D1317" s="222">
        <v>423216.47</v>
      </c>
      <c r="E1317" s="222">
        <v>411778.18</v>
      </c>
      <c r="F1317" s="222">
        <v>400339.9</v>
      </c>
      <c r="G1317" s="222">
        <v>388901.62</v>
      </c>
      <c r="H1317" s="222">
        <v>377463.34</v>
      </c>
      <c r="I1317" s="222">
        <v>366025.05</v>
      </c>
      <c r="J1317" s="498">
        <v>354586.77</v>
      </c>
      <c r="K1317" s="498">
        <v>343148.49</v>
      </c>
      <c r="L1317" s="223">
        <v>331710.2</v>
      </c>
      <c r="M1317" s="223">
        <v>320271.92</v>
      </c>
      <c r="N1317" s="223">
        <v>308833.64</v>
      </c>
      <c r="O1317" s="223">
        <v>297395.34999999998</v>
      </c>
      <c r="P1317" s="223">
        <v>285957.07</v>
      </c>
      <c r="Q1317" s="223">
        <f t="shared" si="300"/>
        <v>354586.76916666672</v>
      </c>
      <c r="R1317" s="351" t="s">
        <v>174</v>
      </c>
      <c r="S1317" s="309"/>
      <c r="T1317" s="309" t="s">
        <v>624</v>
      </c>
      <c r="U1317" s="895"/>
      <c r="V1317" s="16"/>
      <c r="W1317" s="11"/>
      <c r="X1317" s="17"/>
      <c r="Y1317" s="16">
        <f>Q1317</f>
        <v>354586.76916666672</v>
      </c>
      <c r="Z1317" s="11"/>
      <c r="AA1317" s="17">
        <f>Y1317</f>
        <v>354586.76916666672</v>
      </c>
      <c r="AB1317" s="16"/>
      <c r="AC1317" s="11"/>
      <c r="AD1317" s="17"/>
      <c r="AE1317" s="16"/>
      <c r="AF1317" s="11"/>
      <c r="AG1317" s="17"/>
      <c r="AH1317" s="229"/>
      <c r="AI1317" s="527"/>
      <c r="AJ1317" s="16">
        <f t="shared" si="309"/>
        <v>0</v>
      </c>
    </row>
    <row r="1318" spans="1:36" ht="11.25" customHeight="1">
      <c r="A1318" s="219">
        <v>19000153</v>
      </c>
      <c r="C1318" s="287" t="s">
        <v>3276</v>
      </c>
      <c r="D1318" s="222">
        <v>0</v>
      </c>
      <c r="E1318" s="222">
        <v>0</v>
      </c>
      <c r="F1318" s="222">
        <v>0</v>
      </c>
      <c r="G1318" s="222">
        <v>0</v>
      </c>
      <c r="H1318" s="222">
        <v>0</v>
      </c>
      <c r="I1318" s="222">
        <v>0</v>
      </c>
      <c r="J1318" s="498">
        <v>0</v>
      </c>
      <c r="K1318" s="498">
        <v>0</v>
      </c>
      <c r="L1318" s="223">
        <v>0</v>
      </c>
      <c r="M1318" s="223">
        <v>0</v>
      </c>
      <c r="N1318" s="223">
        <v>0</v>
      </c>
      <c r="O1318" s="223">
        <v>0</v>
      </c>
      <c r="P1318" s="223">
        <v>0</v>
      </c>
      <c r="Q1318" s="223">
        <f t="shared" si="300"/>
        <v>0</v>
      </c>
      <c r="R1318" s="351"/>
      <c r="S1318" s="309"/>
      <c r="T1318" s="309" t="s">
        <v>1896</v>
      </c>
      <c r="U1318" s="895"/>
      <c r="V1318" s="16">
        <v>0</v>
      </c>
      <c r="W1318" s="11">
        <v>0</v>
      </c>
      <c r="X1318" s="17">
        <v>0</v>
      </c>
      <c r="Y1318" s="16"/>
      <c r="Z1318" s="11"/>
      <c r="AA1318" s="17"/>
      <c r="AB1318" s="16"/>
      <c r="AC1318" s="11"/>
      <c r="AD1318" s="17">
        <f t="shared" ref="AD1318:AD1350" si="313">SUM(AB1318:AC1318)</f>
        <v>0</v>
      </c>
      <c r="AE1318" s="16">
        <f>$Q1318</f>
        <v>0</v>
      </c>
      <c r="AF1318" s="11">
        <f>$Q1318</f>
        <v>0</v>
      </c>
      <c r="AG1318" s="17">
        <f>$Q1318</f>
        <v>0</v>
      </c>
      <c r="AH1318" s="225"/>
      <c r="AI1318" s="527"/>
      <c r="AJ1318" s="16">
        <f t="shared" si="309"/>
        <v>0</v>
      </c>
    </row>
    <row r="1319" spans="1:36" s="532" customFormat="1" ht="11.25" customHeight="1">
      <c r="A1319" s="537">
        <v>19000161</v>
      </c>
      <c r="B1319" s="538"/>
      <c r="C1319" s="1006" t="s">
        <v>3277</v>
      </c>
      <c r="D1319" s="1007">
        <v>0</v>
      </c>
      <c r="E1319" s="1007">
        <v>0</v>
      </c>
      <c r="F1319" s="1007">
        <v>0</v>
      </c>
      <c r="G1319" s="1007">
        <v>0</v>
      </c>
      <c r="H1319" s="1007">
        <v>0</v>
      </c>
      <c r="I1319" s="1007">
        <v>0</v>
      </c>
      <c r="J1319" s="1008">
        <v>0</v>
      </c>
      <c r="K1319" s="1008">
        <v>0</v>
      </c>
      <c r="L1319" s="1009">
        <v>0</v>
      </c>
      <c r="M1319" s="1009">
        <v>0</v>
      </c>
      <c r="N1319" s="1009">
        <v>0</v>
      </c>
      <c r="O1319" s="1009">
        <v>0</v>
      </c>
      <c r="P1319" s="1009">
        <v>0</v>
      </c>
      <c r="Q1319" s="1009">
        <f t="shared" si="300"/>
        <v>0</v>
      </c>
      <c r="R1319" s="1010"/>
      <c r="S1319" s="1017"/>
      <c r="T1319" s="1017"/>
      <c r="U1319" s="1011"/>
      <c r="V1319" s="1012">
        <v>0</v>
      </c>
      <c r="W1319" s="1013">
        <v>0</v>
      </c>
      <c r="X1319" s="1014">
        <v>0</v>
      </c>
      <c r="Y1319" s="1012"/>
      <c r="Z1319" s="1013"/>
      <c r="AA1319" s="1014"/>
      <c r="AB1319" s="1012"/>
      <c r="AC1319" s="1013"/>
      <c r="AD1319" s="1014">
        <f t="shared" si="313"/>
        <v>0</v>
      </c>
      <c r="AE1319" s="1012"/>
      <c r="AF1319" s="1013"/>
      <c r="AG1319" s="1014"/>
      <c r="AH1319" s="1015">
        <f>Q1319</f>
        <v>0</v>
      </c>
      <c r="AI1319" s="1016"/>
      <c r="AJ1319" s="1012">
        <f t="shared" si="309"/>
        <v>0</v>
      </c>
    </row>
    <row r="1320" spans="1:36" ht="11.25" customHeight="1">
      <c r="A1320" s="219">
        <v>19000163</v>
      </c>
      <c r="C1320" s="287" t="s">
        <v>23</v>
      </c>
      <c r="D1320" s="222">
        <v>0</v>
      </c>
      <c r="E1320" s="222">
        <v>0</v>
      </c>
      <c r="F1320" s="222">
        <v>0</v>
      </c>
      <c r="G1320" s="222">
        <v>0</v>
      </c>
      <c r="H1320" s="222">
        <v>0</v>
      </c>
      <c r="I1320" s="222">
        <v>0</v>
      </c>
      <c r="J1320" s="498">
        <v>0</v>
      </c>
      <c r="K1320" s="498">
        <v>0</v>
      </c>
      <c r="L1320" s="223">
        <v>0</v>
      </c>
      <c r="M1320" s="223">
        <v>0</v>
      </c>
      <c r="N1320" s="223">
        <v>0</v>
      </c>
      <c r="O1320" s="223">
        <v>0</v>
      </c>
      <c r="P1320" s="223">
        <v>0</v>
      </c>
      <c r="Q1320" s="223">
        <f t="shared" si="300"/>
        <v>0</v>
      </c>
      <c r="R1320" s="351"/>
      <c r="S1320" s="309"/>
      <c r="T1320" s="309" t="s">
        <v>1896</v>
      </c>
      <c r="U1320" s="895"/>
      <c r="V1320" s="16">
        <v>0</v>
      </c>
      <c r="W1320" s="11">
        <v>0</v>
      </c>
      <c r="X1320" s="17">
        <v>0</v>
      </c>
      <c r="Y1320" s="16"/>
      <c r="Z1320" s="11"/>
      <c r="AA1320" s="17"/>
      <c r="AB1320" s="16"/>
      <c r="AC1320" s="11"/>
      <c r="AD1320" s="17">
        <f t="shared" si="313"/>
        <v>0</v>
      </c>
      <c r="AE1320" s="16">
        <f t="shared" ref="AE1320:AG1321" si="314">$Q1320</f>
        <v>0</v>
      </c>
      <c r="AF1320" s="11">
        <f t="shared" si="314"/>
        <v>0</v>
      </c>
      <c r="AG1320" s="17">
        <f t="shared" si="314"/>
        <v>0</v>
      </c>
      <c r="AH1320" s="225"/>
      <c r="AI1320" s="527"/>
      <c r="AJ1320" s="16">
        <f t="shared" si="309"/>
        <v>0</v>
      </c>
    </row>
    <row r="1321" spans="1:36" ht="11.25" customHeight="1">
      <c r="A1321" s="219">
        <v>19000173</v>
      </c>
      <c r="C1321" s="287" t="s">
        <v>24</v>
      </c>
      <c r="D1321" s="222">
        <v>0</v>
      </c>
      <c r="E1321" s="222">
        <v>0</v>
      </c>
      <c r="F1321" s="222">
        <v>0</v>
      </c>
      <c r="G1321" s="222">
        <v>0</v>
      </c>
      <c r="H1321" s="222">
        <v>0</v>
      </c>
      <c r="I1321" s="222">
        <v>0</v>
      </c>
      <c r="J1321" s="498">
        <v>0</v>
      </c>
      <c r="K1321" s="498">
        <v>0</v>
      </c>
      <c r="L1321" s="223">
        <v>0</v>
      </c>
      <c r="M1321" s="223">
        <v>0</v>
      </c>
      <c r="N1321" s="223">
        <v>0</v>
      </c>
      <c r="O1321" s="223">
        <v>0</v>
      </c>
      <c r="P1321" s="223">
        <v>0</v>
      </c>
      <c r="Q1321" s="223">
        <f t="shared" si="300"/>
        <v>0</v>
      </c>
      <c r="R1321" s="351"/>
      <c r="S1321" s="309"/>
      <c r="T1321" s="309" t="s">
        <v>1896</v>
      </c>
      <c r="U1321" s="895"/>
      <c r="V1321" s="16">
        <v>0</v>
      </c>
      <c r="W1321" s="11">
        <v>0</v>
      </c>
      <c r="X1321" s="17">
        <v>0</v>
      </c>
      <c r="Y1321" s="16"/>
      <c r="Z1321" s="11"/>
      <c r="AA1321" s="17"/>
      <c r="AB1321" s="16"/>
      <c r="AC1321" s="11"/>
      <c r="AD1321" s="17">
        <f t="shared" si="313"/>
        <v>0</v>
      </c>
      <c r="AE1321" s="16">
        <f t="shared" si="314"/>
        <v>0</v>
      </c>
      <c r="AF1321" s="11">
        <f t="shared" si="314"/>
        <v>0</v>
      </c>
      <c r="AG1321" s="17">
        <f t="shared" si="314"/>
        <v>0</v>
      </c>
      <c r="AH1321" s="225"/>
      <c r="AI1321" s="527"/>
      <c r="AJ1321" s="16">
        <f t="shared" si="309"/>
        <v>0</v>
      </c>
    </row>
    <row r="1322" spans="1:36" s="532" customFormat="1" ht="11.25" customHeight="1">
      <c r="A1322" s="537">
        <v>19000181</v>
      </c>
      <c r="B1322" s="538"/>
      <c r="C1322" s="1006" t="s">
        <v>3278</v>
      </c>
      <c r="D1322" s="1007">
        <v>-1148162.1499999999</v>
      </c>
      <c r="E1322" s="1007">
        <v>-1169854.73</v>
      </c>
      <c r="F1322" s="1007">
        <v>-1193012.23</v>
      </c>
      <c r="G1322" s="1007">
        <v>-1142919.3400000001</v>
      </c>
      <c r="H1322" s="1007">
        <v>-1162426.3700000001</v>
      </c>
      <c r="I1322" s="1007">
        <v>-1153814.57</v>
      </c>
      <c r="J1322" s="1008">
        <v>-1165539.96</v>
      </c>
      <c r="K1322" s="1008">
        <v>-1185574.51</v>
      </c>
      <c r="L1322" s="1009">
        <v>-1031089.63</v>
      </c>
      <c r="M1322" s="1009">
        <v>-1050732.8</v>
      </c>
      <c r="N1322" s="1009">
        <v>-1007442.59</v>
      </c>
      <c r="O1322" s="1009">
        <v>-1019376.96</v>
      </c>
      <c r="P1322" s="1009">
        <v>-1031617.27</v>
      </c>
      <c r="Q1322" s="1009">
        <f t="shared" si="300"/>
        <v>-1114306.1166666669</v>
      </c>
      <c r="R1322" s="1010"/>
      <c r="S1322" s="1017"/>
      <c r="T1322" s="1017"/>
      <c r="U1322" s="1011"/>
      <c r="V1322" s="1012">
        <v>0</v>
      </c>
      <c r="W1322" s="1013">
        <v>0</v>
      </c>
      <c r="X1322" s="1014">
        <v>0</v>
      </c>
      <c r="Y1322" s="1012"/>
      <c r="Z1322" s="1013"/>
      <c r="AA1322" s="1014"/>
      <c r="AB1322" s="1012"/>
      <c r="AC1322" s="1013"/>
      <c r="AD1322" s="1014">
        <f t="shared" si="313"/>
        <v>0</v>
      </c>
      <c r="AE1322" s="1012"/>
      <c r="AF1322" s="1013"/>
      <c r="AG1322" s="1014"/>
      <c r="AH1322" s="1015">
        <f>Q1322</f>
        <v>-1114306.1166666669</v>
      </c>
      <c r="AI1322" s="1016"/>
      <c r="AJ1322" s="1012">
        <f t="shared" si="309"/>
        <v>0</v>
      </c>
    </row>
    <row r="1323" spans="1:36" ht="11.25" customHeight="1">
      <c r="A1323" s="219">
        <v>19000183</v>
      </c>
      <c r="C1323" s="287" t="s">
        <v>2022</v>
      </c>
      <c r="D1323" s="222">
        <v>0</v>
      </c>
      <c r="E1323" s="222">
        <v>0</v>
      </c>
      <c r="F1323" s="222">
        <v>0</v>
      </c>
      <c r="G1323" s="222">
        <v>0</v>
      </c>
      <c r="H1323" s="222">
        <v>0</v>
      </c>
      <c r="I1323" s="222">
        <v>0</v>
      </c>
      <c r="J1323" s="498">
        <v>0</v>
      </c>
      <c r="K1323" s="498">
        <v>0</v>
      </c>
      <c r="L1323" s="223">
        <v>0</v>
      </c>
      <c r="M1323" s="223">
        <v>0</v>
      </c>
      <c r="N1323" s="223">
        <v>0</v>
      </c>
      <c r="O1323" s="223">
        <v>0</v>
      </c>
      <c r="P1323" s="223">
        <v>0</v>
      </c>
      <c r="Q1323" s="223">
        <f t="shared" si="300"/>
        <v>0</v>
      </c>
      <c r="R1323" s="351"/>
      <c r="S1323" s="309"/>
      <c r="T1323" s="309" t="s">
        <v>1896</v>
      </c>
      <c r="U1323" s="895"/>
      <c r="V1323" s="16">
        <v>0</v>
      </c>
      <c r="W1323" s="11">
        <v>0</v>
      </c>
      <c r="X1323" s="17">
        <v>0</v>
      </c>
      <c r="Y1323" s="16"/>
      <c r="Z1323" s="11"/>
      <c r="AA1323" s="17"/>
      <c r="AB1323" s="16"/>
      <c r="AC1323" s="11"/>
      <c r="AD1323" s="17">
        <f t="shared" si="313"/>
        <v>0</v>
      </c>
      <c r="AE1323" s="16">
        <f>$Q1323</f>
        <v>0</v>
      </c>
      <c r="AF1323" s="11">
        <f>$Q1323</f>
        <v>0</v>
      </c>
      <c r="AG1323" s="17">
        <f>Q1323</f>
        <v>0</v>
      </c>
      <c r="AH1323" s="229"/>
      <c r="AI1323" s="527"/>
      <c r="AJ1323" s="16">
        <f t="shared" si="309"/>
        <v>0</v>
      </c>
    </row>
    <row r="1324" spans="1:36" ht="11.25" customHeight="1">
      <c r="A1324" s="219">
        <v>19000193</v>
      </c>
      <c r="C1324" s="287" t="s">
        <v>1639</v>
      </c>
      <c r="D1324" s="222">
        <v>17207.97</v>
      </c>
      <c r="E1324" s="222">
        <v>17207.97</v>
      </c>
      <c r="F1324" s="222">
        <v>17207.97</v>
      </c>
      <c r="G1324" s="222">
        <v>176679.87</v>
      </c>
      <c r="H1324" s="222">
        <v>176679.87</v>
      </c>
      <c r="I1324" s="222">
        <v>176679.87</v>
      </c>
      <c r="J1324" s="498">
        <v>176679.87</v>
      </c>
      <c r="K1324" s="498">
        <v>176679.87</v>
      </c>
      <c r="L1324" s="223">
        <v>176679.87</v>
      </c>
      <c r="M1324" s="223">
        <v>176679.87</v>
      </c>
      <c r="N1324" s="223">
        <v>176679.87</v>
      </c>
      <c r="O1324" s="223">
        <v>176679.87</v>
      </c>
      <c r="P1324" s="223">
        <v>176679.87</v>
      </c>
      <c r="Q1324" s="223">
        <f t="shared" si="300"/>
        <v>143456.55750000002</v>
      </c>
      <c r="R1324" s="351"/>
      <c r="S1324" s="309"/>
      <c r="T1324" s="309"/>
      <c r="U1324" s="895"/>
      <c r="V1324" s="16">
        <v>0</v>
      </c>
      <c r="W1324" s="11">
        <v>0</v>
      </c>
      <c r="X1324" s="17">
        <v>0</v>
      </c>
      <c r="Y1324" s="16"/>
      <c r="Z1324" s="11"/>
      <c r="AA1324" s="17"/>
      <c r="AB1324" s="16"/>
      <c r="AC1324" s="11"/>
      <c r="AD1324" s="17">
        <f t="shared" si="313"/>
        <v>0</v>
      </c>
      <c r="AE1324" s="16"/>
      <c r="AF1324" s="11"/>
      <c r="AG1324" s="17"/>
      <c r="AH1324" s="229">
        <f>Q1324</f>
        <v>143456.55750000002</v>
      </c>
      <c r="AI1324" s="527"/>
      <c r="AJ1324" s="16">
        <f t="shared" si="309"/>
        <v>0</v>
      </c>
    </row>
    <row r="1325" spans="1:36" ht="11.25" customHeight="1">
      <c r="A1325" s="219">
        <v>19000221</v>
      </c>
      <c r="C1325" s="287" t="s">
        <v>3279</v>
      </c>
      <c r="D1325" s="222">
        <v>0</v>
      </c>
      <c r="E1325" s="222">
        <v>0</v>
      </c>
      <c r="F1325" s="222">
        <v>0</v>
      </c>
      <c r="G1325" s="222">
        <v>0</v>
      </c>
      <c r="H1325" s="222">
        <v>0</v>
      </c>
      <c r="I1325" s="222">
        <v>0</v>
      </c>
      <c r="J1325" s="498">
        <v>0</v>
      </c>
      <c r="K1325" s="498">
        <v>0</v>
      </c>
      <c r="L1325" s="223">
        <v>0</v>
      </c>
      <c r="M1325" s="223">
        <v>0</v>
      </c>
      <c r="N1325" s="223">
        <v>0</v>
      </c>
      <c r="O1325" s="223">
        <v>0</v>
      </c>
      <c r="P1325" s="223">
        <v>0</v>
      </c>
      <c r="Q1325" s="223">
        <f t="shared" si="300"/>
        <v>0</v>
      </c>
      <c r="R1325" s="351"/>
      <c r="S1325" s="309"/>
      <c r="T1325" s="309"/>
      <c r="U1325" s="895"/>
      <c r="V1325" s="16">
        <v>0</v>
      </c>
      <c r="W1325" s="11">
        <v>0</v>
      </c>
      <c r="X1325" s="17">
        <v>0</v>
      </c>
      <c r="Y1325" s="16"/>
      <c r="Z1325" s="11"/>
      <c r="AA1325" s="17"/>
      <c r="AB1325" s="16"/>
      <c r="AC1325" s="11"/>
      <c r="AD1325" s="17">
        <f t="shared" si="313"/>
        <v>0</v>
      </c>
      <c r="AE1325" s="16"/>
      <c r="AF1325" s="11"/>
      <c r="AG1325" s="17"/>
      <c r="AH1325" s="229">
        <f>Q1325</f>
        <v>0</v>
      </c>
      <c r="AI1325" s="527"/>
      <c r="AJ1325" s="16">
        <f t="shared" si="309"/>
        <v>0</v>
      </c>
    </row>
    <row r="1326" spans="1:36" ht="11.25" customHeight="1">
      <c r="A1326" s="234">
        <v>19000231</v>
      </c>
      <c r="B1326" s="220"/>
      <c r="C1326" s="287" t="s">
        <v>1216</v>
      </c>
      <c r="D1326" s="222">
        <v>0</v>
      </c>
      <c r="E1326" s="222">
        <v>0</v>
      </c>
      <c r="F1326" s="222">
        <v>0</v>
      </c>
      <c r="G1326" s="222">
        <v>0</v>
      </c>
      <c r="H1326" s="222">
        <v>0</v>
      </c>
      <c r="I1326" s="222">
        <v>0</v>
      </c>
      <c r="J1326" s="498">
        <v>0</v>
      </c>
      <c r="K1326" s="498">
        <v>0</v>
      </c>
      <c r="L1326" s="223">
        <v>0</v>
      </c>
      <c r="M1326" s="223">
        <v>0</v>
      </c>
      <c r="N1326" s="223">
        <v>0</v>
      </c>
      <c r="O1326" s="223">
        <v>0</v>
      </c>
      <c r="P1326" s="223">
        <v>0</v>
      </c>
      <c r="Q1326" s="223">
        <f t="shared" si="300"/>
        <v>0</v>
      </c>
      <c r="R1326" s="351"/>
      <c r="S1326" s="309"/>
      <c r="T1326" s="309" t="s">
        <v>1896</v>
      </c>
      <c r="U1326" s="895"/>
      <c r="V1326" s="16"/>
      <c r="W1326" s="11"/>
      <c r="X1326" s="17"/>
      <c r="Y1326" s="16"/>
      <c r="Z1326" s="11"/>
      <c r="AA1326" s="17"/>
      <c r="AB1326" s="16"/>
      <c r="AC1326" s="11"/>
      <c r="AD1326" s="17">
        <f t="shared" si="313"/>
        <v>0</v>
      </c>
      <c r="AE1326" s="16">
        <f>$Q1326</f>
        <v>0</v>
      </c>
      <c r="AF1326" s="11">
        <f>$Q1326</f>
        <v>0</v>
      </c>
      <c r="AG1326" s="17">
        <f>$Q1326</f>
        <v>0</v>
      </c>
      <c r="AH1326" s="229"/>
      <c r="AI1326" s="527"/>
      <c r="AJ1326" s="16">
        <f t="shared" si="309"/>
        <v>0</v>
      </c>
    </row>
    <row r="1327" spans="1:36" ht="11.25" customHeight="1">
      <c r="A1327" s="219">
        <v>19000233</v>
      </c>
      <c r="C1327" s="287" t="s">
        <v>3280</v>
      </c>
      <c r="D1327" s="222">
        <v>0</v>
      </c>
      <c r="E1327" s="222">
        <v>0</v>
      </c>
      <c r="F1327" s="222">
        <v>0</v>
      </c>
      <c r="G1327" s="222">
        <v>0</v>
      </c>
      <c r="H1327" s="222">
        <v>0</v>
      </c>
      <c r="I1327" s="222">
        <v>0</v>
      </c>
      <c r="J1327" s="498">
        <v>0</v>
      </c>
      <c r="K1327" s="498">
        <v>0</v>
      </c>
      <c r="L1327" s="223">
        <v>0</v>
      </c>
      <c r="M1327" s="223">
        <v>0</v>
      </c>
      <c r="N1327" s="223">
        <v>0</v>
      </c>
      <c r="O1327" s="223">
        <v>0</v>
      </c>
      <c r="P1327" s="223">
        <v>0</v>
      </c>
      <c r="Q1327" s="223">
        <f t="shared" si="300"/>
        <v>0</v>
      </c>
      <c r="R1327" s="351"/>
      <c r="S1327" s="309"/>
      <c r="T1327" s="309"/>
      <c r="U1327" s="895"/>
      <c r="V1327" s="16">
        <v>0</v>
      </c>
      <c r="W1327" s="11">
        <v>0</v>
      </c>
      <c r="X1327" s="17">
        <v>0</v>
      </c>
      <c r="Y1327" s="16"/>
      <c r="Z1327" s="11"/>
      <c r="AA1327" s="17"/>
      <c r="AB1327" s="16"/>
      <c r="AC1327" s="11"/>
      <c r="AD1327" s="17">
        <f t="shared" si="313"/>
        <v>0</v>
      </c>
      <c r="AE1327" s="16"/>
      <c r="AF1327" s="11"/>
      <c r="AG1327" s="17"/>
      <c r="AH1327" s="229">
        <f>Q1327</f>
        <v>0</v>
      </c>
      <c r="AI1327" s="527"/>
      <c r="AJ1327" s="16">
        <f t="shared" si="309"/>
        <v>0</v>
      </c>
    </row>
    <row r="1328" spans="1:36" ht="11.25" customHeight="1">
      <c r="A1328" s="234">
        <v>19000241</v>
      </c>
      <c r="B1328" s="220"/>
      <c r="C1328" s="287" t="s">
        <v>1217</v>
      </c>
      <c r="D1328" s="222">
        <v>0</v>
      </c>
      <c r="E1328" s="222">
        <v>0</v>
      </c>
      <c r="F1328" s="222">
        <v>0</v>
      </c>
      <c r="G1328" s="222">
        <v>0</v>
      </c>
      <c r="H1328" s="222">
        <v>0</v>
      </c>
      <c r="I1328" s="222">
        <v>0</v>
      </c>
      <c r="J1328" s="498">
        <v>0</v>
      </c>
      <c r="K1328" s="498">
        <v>0</v>
      </c>
      <c r="L1328" s="223">
        <v>0</v>
      </c>
      <c r="M1328" s="223">
        <v>0</v>
      </c>
      <c r="N1328" s="223">
        <v>0</v>
      </c>
      <c r="O1328" s="223">
        <v>0</v>
      </c>
      <c r="P1328" s="223">
        <v>0</v>
      </c>
      <c r="Q1328" s="223">
        <f t="shared" si="300"/>
        <v>0</v>
      </c>
      <c r="R1328" s="351"/>
      <c r="S1328" s="309"/>
      <c r="T1328" s="309" t="s">
        <v>1896</v>
      </c>
      <c r="U1328" s="895"/>
      <c r="V1328" s="16"/>
      <c r="W1328" s="11"/>
      <c r="X1328" s="17"/>
      <c r="Y1328" s="16"/>
      <c r="Z1328" s="11"/>
      <c r="AA1328" s="17"/>
      <c r="AB1328" s="16"/>
      <c r="AC1328" s="11"/>
      <c r="AD1328" s="17">
        <f t="shared" si="313"/>
        <v>0</v>
      </c>
      <c r="AE1328" s="16">
        <f>$Q1328</f>
        <v>0</v>
      </c>
      <c r="AF1328" s="11">
        <f>$Q1328</f>
        <v>0</v>
      </c>
      <c r="AG1328" s="17">
        <f>$Q1328</f>
        <v>0</v>
      </c>
      <c r="AH1328" s="229"/>
      <c r="AI1328" s="527"/>
      <c r="AJ1328" s="16">
        <f t="shared" si="309"/>
        <v>0</v>
      </c>
    </row>
    <row r="1329" spans="1:36" ht="11.25" customHeight="1">
      <c r="A1329" s="219">
        <v>19000243</v>
      </c>
      <c r="C1329" s="287" t="s">
        <v>3281</v>
      </c>
      <c r="D1329" s="222">
        <v>0</v>
      </c>
      <c r="E1329" s="222">
        <v>0</v>
      </c>
      <c r="F1329" s="222">
        <v>0</v>
      </c>
      <c r="G1329" s="222">
        <v>0</v>
      </c>
      <c r="H1329" s="222">
        <v>0</v>
      </c>
      <c r="I1329" s="222">
        <v>0</v>
      </c>
      <c r="J1329" s="498">
        <v>0</v>
      </c>
      <c r="K1329" s="498">
        <v>0</v>
      </c>
      <c r="L1329" s="223">
        <v>0</v>
      </c>
      <c r="M1329" s="223">
        <v>0</v>
      </c>
      <c r="N1329" s="223">
        <v>0</v>
      </c>
      <c r="O1329" s="223">
        <v>0</v>
      </c>
      <c r="P1329" s="223">
        <v>0</v>
      </c>
      <c r="Q1329" s="223">
        <f t="shared" si="300"/>
        <v>0</v>
      </c>
      <c r="R1329" s="351"/>
      <c r="S1329" s="309"/>
      <c r="T1329" s="309"/>
      <c r="U1329" s="895"/>
      <c r="V1329" s="16">
        <v>0</v>
      </c>
      <c r="W1329" s="11">
        <v>0</v>
      </c>
      <c r="X1329" s="17">
        <v>0</v>
      </c>
      <c r="Y1329" s="16"/>
      <c r="Z1329" s="11"/>
      <c r="AA1329" s="17"/>
      <c r="AB1329" s="16"/>
      <c r="AC1329" s="11"/>
      <c r="AD1329" s="17">
        <f t="shared" si="313"/>
        <v>0</v>
      </c>
      <c r="AE1329" s="16"/>
      <c r="AF1329" s="11"/>
      <c r="AG1329" s="17"/>
      <c r="AH1329" s="229">
        <f>Q1329</f>
        <v>0</v>
      </c>
      <c r="AI1329" s="527"/>
      <c r="AJ1329" s="16">
        <f t="shared" si="309"/>
        <v>0</v>
      </c>
    </row>
    <row r="1330" spans="1:36" ht="11.25" customHeight="1">
      <c r="A1330" s="219">
        <v>19000251</v>
      </c>
      <c r="C1330" s="287" t="s">
        <v>2335</v>
      </c>
      <c r="D1330" s="222">
        <v>17226.759999999998</v>
      </c>
      <c r="E1330" s="222">
        <v>16299.1</v>
      </c>
      <c r="F1330" s="222">
        <v>15371.45</v>
      </c>
      <c r="G1330" s="222">
        <v>14407.36</v>
      </c>
      <c r="H1330" s="222">
        <v>13479.7</v>
      </c>
      <c r="I1330" s="222">
        <v>12552.04</v>
      </c>
      <c r="J1330" s="498">
        <v>11624.39</v>
      </c>
      <c r="K1330" s="498">
        <v>10696.73</v>
      </c>
      <c r="L1330" s="223">
        <v>9769.42</v>
      </c>
      <c r="M1330" s="223">
        <v>9281.94</v>
      </c>
      <c r="N1330" s="223">
        <v>8794.4599999999991</v>
      </c>
      <c r="O1330" s="223">
        <v>8306.98</v>
      </c>
      <c r="P1330" s="223">
        <v>7819.5</v>
      </c>
      <c r="Q1330" s="223">
        <f t="shared" si="300"/>
        <v>11925.558333333332</v>
      </c>
      <c r="R1330" s="351"/>
      <c r="S1330" s="309"/>
      <c r="T1330" s="309" t="s">
        <v>624</v>
      </c>
      <c r="U1330" s="895"/>
      <c r="V1330" s="16">
        <v>0</v>
      </c>
      <c r="W1330" s="11">
        <v>0</v>
      </c>
      <c r="X1330" s="17">
        <v>0</v>
      </c>
      <c r="Y1330" s="16"/>
      <c r="Z1330" s="11"/>
      <c r="AA1330" s="17"/>
      <c r="AB1330" s="16">
        <f>$Q1330</f>
        <v>11925.558333333332</v>
      </c>
      <c r="AC1330" s="11">
        <v>0</v>
      </c>
      <c r="AD1330" s="17">
        <f>SUM(AB1330:AC1330)</f>
        <v>11925.558333333332</v>
      </c>
      <c r="AE1330" s="16"/>
      <c r="AF1330" s="11"/>
      <c r="AG1330" s="17"/>
      <c r="AH1330" s="225"/>
      <c r="AI1330" s="527"/>
      <c r="AJ1330" s="16">
        <f t="shared" si="309"/>
        <v>0</v>
      </c>
    </row>
    <row r="1331" spans="1:36" ht="11.25" customHeight="1">
      <c r="A1331" s="219">
        <v>19000261</v>
      </c>
      <c r="C1331" s="287" t="s">
        <v>3282</v>
      </c>
      <c r="D1331" s="222">
        <v>0</v>
      </c>
      <c r="E1331" s="222">
        <v>0</v>
      </c>
      <c r="F1331" s="222">
        <v>0</v>
      </c>
      <c r="G1331" s="222">
        <v>0</v>
      </c>
      <c r="H1331" s="222">
        <v>0</v>
      </c>
      <c r="I1331" s="222">
        <v>0</v>
      </c>
      <c r="J1331" s="498">
        <v>0</v>
      </c>
      <c r="K1331" s="498">
        <v>0</v>
      </c>
      <c r="L1331" s="223">
        <v>0</v>
      </c>
      <c r="M1331" s="223">
        <v>0</v>
      </c>
      <c r="N1331" s="223">
        <v>0</v>
      </c>
      <c r="O1331" s="223">
        <v>0</v>
      </c>
      <c r="P1331" s="223">
        <v>0</v>
      </c>
      <c r="Q1331" s="223">
        <f t="shared" si="300"/>
        <v>0</v>
      </c>
      <c r="R1331" s="351"/>
      <c r="S1331" s="309"/>
      <c r="T1331" s="309"/>
      <c r="U1331" s="895"/>
      <c r="V1331" s="16">
        <v>0</v>
      </c>
      <c r="W1331" s="11">
        <v>0</v>
      </c>
      <c r="X1331" s="17">
        <v>0</v>
      </c>
      <c r="Y1331" s="16"/>
      <c r="Z1331" s="11"/>
      <c r="AA1331" s="17"/>
      <c r="AB1331" s="16"/>
      <c r="AC1331" s="11"/>
      <c r="AD1331" s="17">
        <f t="shared" si="313"/>
        <v>0</v>
      </c>
      <c r="AE1331" s="16"/>
      <c r="AF1331" s="11"/>
      <c r="AG1331" s="17"/>
      <c r="AH1331" s="229">
        <f>Q1331</f>
        <v>0</v>
      </c>
      <c r="AI1331" s="527"/>
      <c r="AJ1331" s="16">
        <f t="shared" si="309"/>
        <v>0</v>
      </c>
    </row>
    <row r="1332" spans="1:36" ht="11.25" customHeight="1">
      <c r="A1332" s="219">
        <v>19000281</v>
      </c>
      <c r="C1332" s="287" t="s">
        <v>1145</v>
      </c>
      <c r="D1332" s="222">
        <v>0</v>
      </c>
      <c r="E1332" s="222">
        <v>0</v>
      </c>
      <c r="F1332" s="222">
        <v>0</v>
      </c>
      <c r="G1332" s="222">
        <v>0</v>
      </c>
      <c r="H1332" s="222">
        <v>0</v>
      </c>
      <c r="I1332" s="222">
        <v>0</v>
      </c>
      <c r="J1332" s="498">
        <v>0</v>
      </c>
      <c r="K1332" s="498">
        <v>0</v>
      </c>
      <c r="L1332" s="223">
        <v>0</v>
      </c>
      <c r="M1332" s="223">
        <v>0</v>
      </c>
      <c r="N1332" s="223">
        <v>0</v>
      </c>
      <c r="O1332" s="223">
        <v>0</v>
      </c>
      <c r="P1332" s="223">
        <v>0</v>
      </c>
      <c r="Q1332" s="223">
        <f t="shared" si="300"/>
        <v>0</v>
      </c>
      <c r="R1332" s="351"/>
      <c r="S1332" s="309"/>
      <c r="T1332" s="309"/>
      <c r="U1332" s="895"/>
      <c r="V1332" s="16">
        <v>0</v>
      </c>
      <c r="W1332" s="11">
        <v>0</v>
      </c>
      <c r="X1332" s="17">
        <v>0</v>
      </c>
      <c r="Y1332" s="16"/>
      <c r="Z1332" s="11"/>
      <c r="AA1332" s="17"/>
      <c r="AB1332" s="16"/>
      <c r="AC1332" s="11"/>
      <c r="AD1332" s="17">
        <f t="shared" si="313"/>
        <v>0</v>
      </c>
      <c r="AE1332" s="16"/>
      <c r="AF1332" s="11"/>
      <c r="AG1332" s="17"/>
      <c r="AH1332" s="229">
        <f>Q1332</f>
        <v>0</v>
      </c>
      <c r="AI1332" s="527"/>
      <c r="AJ1332" s="16">
        <f t="shared" si="309"/>
        <v>0</v>
      </c>
    </row>
    <row r="1333" spans="1:36" ht="11.25" customHeight="1">
      <c r="A1333" s="219">
        <v>19000282</v>
      </c>
      <c r="C1333" s="287" t="s">
        <v>1145</v>
      </c>
      <c r="D1333" s="222">
        <v>0</v>
      </c>
      <c r="E1333" s="222">
        <v>0</v>
      </c>
      <c r="F1333" s="222">
        <v>0</v>
      </c>
      <c r="G1333" s="222">
        <v>0</v>
      </c>
      <c r="H1333" s="222">
        <v>0</v>
      </c>
      <c r="I1333" s="222">
        <v>0</v>
      </c>
      <c r="J1333" s="498">
        <v>0</v>
      </c>
      <c r="K1333" s="498">
        <v>0</v>
      </c>
      <c r="L1333" s="223">
        <v>0</v>
      </c>
      <c r="M1333" s="223">
        <v>0</v>
      </c>
      <c r="N1333" s="223">
        <v>0</v>
      </c>
      <c r="O1333" s="223">
        <v>0</v>
      </c>
      <c r="P1333" s="223">
        <v>0</v>
      </c>
      <c r="Q1333" s="223">
        <f t="shared" si="300"/>
        <v>0</v>
      </c>
      <c r="R1333" s="351"/>
      <c r="S1333" s="309"/>
      <c r="T1333" s="309" t="s">
        <v>1371</v>
      </c>
      <c r="U1333" s="895"/>
      <c r="V1333" s="16">
        <v>0</v>
      </c>
      <c r="W1333" s="11">
        <v>0</v>
      </c>
      <c r="X1333" s="17">
        <v>0</v>
      </c>
      <c r="Y1333" s="16"/>
      <c r="Z1333" s="11"/>
      <c r="AA1333" s="17"/>
      <c r="AB1333" s="16">
        <v>0</v>
      </c>
      <c r="AC1333" s="11">
        <f>$Q1333</f>
        <v>0</v>
      </c>
      <c r="AD1333" s="17">
        <f t="shared" si="313"/>
        <v>0</v>
      </c>
      <c r="AE1333" s="16"/>
      <c r="AF1333" s="11"/>
      <c r="AG1333" s="17"/>
      <c r="AH1333" s="225"/>
      <c r="AI1333" s="527"/>
      <c r="AJ1333" s="16">
        <f t="shared" si="309"/>
        <v>0</v>
      </c>
    </row>
    <row r="1334" spans="1:36" ht="11.25" customHeight="1">
      <c r="A1334" s="219">
        <v>19000283</v>
      </c>
      <c r="C1334" s="287" t="s">
        <v>3283</v>
      </c>
      <c r="D1334" s="222">
        <v>2425588.63</v>
      </c>
      <c r="E1334" s="222">
        <v>2542566.33</v>
      </c>
      <c r="F1334" s="222">
        <v>2659544.0299999998</v>
      </c>
      <c r="G1334" s="222">
        <v>2988057.18</v>
      </c>
      <c r="H1334" s="222">
        <v>3107407.18</v>
      </c>
      <c r="I1334" s="222">
        <v>3226757.18</v>
      </c>
      <c r="J1334" s="498">
        <v>2019918.79</v>
      </c>
      <c r="K1334" s="498">
        <v>2146618.79</v>
      </c>
      <c r="L1334" s="223">
        <v>2273318.79</v>
      </c>
      <c r="M1334" s="223">
        <v>2361442.84</v>
      </c>
      <c r="N1334" s="223">
        <v>2493392.84</v>
      </c>
      <c r="O1334" s="223">
        <v>2625342.84</v>
      </c>
      <c r="P1334" s="223">
        <v>2633065.94</v>
      </c>
      <c r="Q1334" s="223">
        <f t="shared" si="300"/>
        <v>2581141.1729166661</v>
      </c>
      <c r="R1334" s="351"/>
      <c r="S1334" s="309"/>
      <c r="T1334" s="309" t="s">
        <v>1896</v>
      </c>
      <c r="U1334" s="895"/>
      <c r="V1334" s="16">
        <v>0</v>
      </c>
      <c r="W1334" s="11">
        <v>0</v>
      </c>
      <c r="X1334" s="17">
        <v>0</v>
      </c>
      <c r="Y1334" s="16"/>
      <c r="Z1334" s="11"/>
      <c r="AA1334" s="17"/>
      <c r="AB1334" s="16"/>
      <c r="AC1334" s="11"/>
      <c r="AD1334" s="17">
        <f t="shared" si="313"/>
        <v>0</v>
      </c>
      <c r="AE1334" s="16">
        <f>$Q1334</f>
        <v>2581141.1729166661</v>
      </c>
      <c r="AF1334" s="11">
        <f>$Q1334</f>
        <v>2581141.1729166661</v>
      </c>
      <c r="AG1334" s="17">
        <f>$Q1334</f>
        <v>2581141.1729166661</v>
      </c>
      <c r="AH1334" s="225"/>
      <c r="AI1334" s="527"/>
      <c r="AJ1334" s="16">
        <f t="shared" si="309"/>
        <v>0</v>
      </c>
    </row>
    <row r="1335" spans="1:36" ht="11.25" customHeight="1">
      <c r="A1335" s="219">
        <v>19000293</v>
      </c>
      <c r="C1335" s="287" t="s">
        <v>3284</v>
      </c>
      <c r="D1335" s="222">
        <v>0</v>
      </c>
      <c r="E1335" s="222">
        <v>0</v>
      </c>
      <c r="F1335" s="222">
        <v>0</v>
      </c>
      <c r="G1335" s="222">
        <v>0</v>
      </c>
      <c r="H1335" s="222">
        <v>0</v>
      </c>
      <c r="I1335" s="222">
        <v>0</v>
      </c>
      <c r="J1335" s="498">
        <v>0</v>
      </c>
      <c r="K1335" s="498">
        <v>0</v>
      </c>
      <c r="L1335" s="223">
        <v>0</v>
      </c>
      <c r="M1335" s="223">
        <v>0</v>
      </c>
      <c r="N1335" s="223">
        <v>0</v>
      </c>
      <c r="O1335" s="223">
        <v>0</v>
      </c>
      <c r="P1335" s="223">
        <v>0</v>
      </c>
      <c r="Q1335" s="223">
        <f t="shared" si="300"/>
        <v>0</v>
      </c>
      <c r="R1335" s="351"/>
      <c r="S1335" s="309"/>
      <c r="T1335" s="309"/>
      <c r="U1335" s="895"/>
      <c r="V1335" s="16">
        <v>0</v>
      </c>
      <c r="W1335" s="11">
        <v>0</v>
      </c>
      <c r="X1335" s="17">
        <v>0</v>
      </c>
      <c r="Y1335" s="16"/>
      <c r="Z1335" s="11"/>
      <c r="AA1335" s="17"/>
      <c r="AB1335" s="16"/>
      <c r="AC1335" s="11"/>
      <c r="AD1335" s="17">
        <f t="shared" si="313"/>
        <v>0</v>
      </c>
      <c r="AE1335" s="16"/>
      <c r="AF1335" s="11"/>
      <c r="AG1335" s="17"/>
      <c r="AH1335" s="229">
        <f>Q1335</f>
        <v>0</v>
      </c>
      <c r="AI1335" s="527"/>
      <c r="AJ1335" s="16">
        <f t="shared" si="309"/>
        <v>0</v>
      </c>
    </row>
    <row r="1336" spans="1:36" ht="11.25" customHeight="1">
      <c r="A1336" s="219">
        <v>19000301</v>
      </c>
      <c r="C1336" s="287" t="s">
        <v>3285</v>
      </c>
      <c r="D1336" s="222">
        <v>0</v>
      </c>
      <c r="E1336" s="222">
        <v>0</v>
      </c>
      <c r="F1336" s="222">
        <v>0</v>
      </c>
      <c r="G1336" s="222">
        <v>0</v>
      </c>
      <c r="H1336" s="222">
        <v>0</v>
      </c>
      <c r="I1336" s="222">
        <v>0</v>
      </c>
      <c r="J1336" s="498">
        <v>0</v>
      </c>
      <c r="K1336" s="498">
        <v>0</v>
      </c>
      <c r="L1336" s="223">
        <v>0</v>
      </c>
      <c r="M1336" s="223">
        <v>0</v>
      </c>
      <c r="N1336" s="223">
        <v>0</v>
      </c>
      <c r="O1336" s="223">
        <v>0</v>
      </c>
      <c r="P1336" s="223">
        <v>0</v>
      </c>
      <c r="Q1336" s="223">
        <f t="shared" ref="Q1336:Q1353" si="315">(D1336+P1336+SUM(E1336:O1336)*2)/24</f>
        <v>0</v>
      </c>
      <c r="R1336" s="351"/>
      <c r="S1336" s="309"/>
      <c r="T1336" s="309" t="s">
        <v>1896</v>
      </c>
      <c r="U1336" s="895"/>
      <c r="V1336" s="16">
        <v>0</v>
      </c>
      <c r="W1336" s="11">
        <v>0</v>
      </c>
      <c r="X1336" s="17">
        <v>0</v>
      </c>
      <c r="Y1336" s="16"/>
      <c r="Z1336" s="11"/>
      <c r="AA1336" s="17"/>
      <c r="AB1336" s="16"/>
      <c r="AC1336" s="11"/>
      <c r="AD1336" s="17">
        <f t="shared" si="313"/>
        <v>0</v>
      </c>
      <c r="AE1336" s="16">
        <f t="shared" ref="AE1336:AG1340" si="316">$Q1336</f>
        <v>0</v>
      </c>
      <c r="AF1336" s="11">
        <f t="shared" si="316"/>
        <v>0</v>
      </c>
      <c r="AG1336" s="17">
        <f t="shared" si="316"/>
        <v>0</v>
      </c>
      <c r="AH1336" s="225"/>
      <c r="AI1336" s="527"/>
      <c r="AJ1336" s="16">
        <f t="shared" si="309"/>
        <v>0</v>
      </c>
    </row>
    <row r="1337" spans="1:36" ht="11.25" customHeight="1">
      <c r="A1337" s="219">
        <v>19000303</v>
      </c>
      <c r="C1337" s="287" t="s">
        <v>1739</v>
      </c>
      <c r="D1337" s="222">
        <v>0</v>
      </c>
      <c r="E1337" s="222">
        <v>0</v>
      </c>
      <c r="F1337" s="222">
        <v>0</v>
      </c>
      <c r="G1337" s="222">
        <v>0</v>
      </c>
      <c r="H1337" s="222">
        <v>0</v>
      </c>
      <c r="I1337" s="222">
        <v>0</v>
      </c>
      <c r="J1337" s="498">
        <v>0</v>
      </c>
      <c r="K1337" s="498">
        <v>0</v>
      </c>
      <c r="L1337" s="223">
        <v>0</v>
      </c>
      <c r="M1337" s="223">
        <v>0</v>
      </c>
      <c r="N1337" s="223">
        <v>0</v>
      </c>
      <c r="O1337" s="223">
        <v>0</v>
      </c>
      <c r="P1337" s="223">
        <v>0</v>
      </c>
      <c r="Q1337" s="223">
        <f t="shared" si="315"/>
        <v>0</v>
      </c>
      <c r="R1337" s="351"/>
      <c r="S1337" s="309"/>
      <c r="T1337" s="309" t="s">
        <v>1896</v>
      </c>
      <c r="U1337" s="895"/>
      <c r="V1337" s="16">
        <v>0</v>
      </c>
      <c r="W1337" s="11">
        <v>0</v>
      </c>
      <c r="X1337" s="17">
        <v>0</v>
      </c>
      <c r="Y1337" s="16"/>
      <c r="Z1337" s="11"/>
      <c r="AA1337" s="17"/>
      <c r="AB1337" s="16"/>
      <c r="AC1337" s="11"/>
      <c r="AD1337" s="17">
        <f t="shared" si="313"/>
        <v>0</v>
      </c>
      <c r="AE1337" s="16">
        <f t="shared" si="316"/>
        <v>0</v>
      </c>
      <c r="AF1337" s="11">
        <f t="shared" si="316"/>
        <v>0</v>
      </c>
      <c r="AG1337" s="17">
        <f t="shared" si="316"/>
        <v>0</v>
      </c>
      <c r="AH1337" s="225"/>
      <c r="AI1337" s="527"/>
      <c r="AJ1337" s="16">
        <f t="shared" si="309"/>
        <v>0</v>
      </c>
    </row>
    <row r="1338" spans="1:36" ht="11.25" customHeight="1">
      <c r="A1338" s="219">
        <v>19000313</v>
      </c>
      <c r="C1338" s="287" t="s">
        <v>1740</v>
      </c>
      <c r="D1338" s="222">
        <v>0</v>
      </c>
      <c r="E1338" s="222">
        <v>0</v>
      </c>
      <c r="F1338" s="222">
        <v>0</v>
      </c>
      <c r="G1338" s="222">
        <v>0</v>
      </c>
      <c r="H1338" s="222">
        <v>0</v>
      </c>
      <c r="I1338" s="222">
        <v>0</v>
      </c>
      <c r="J1338" s="498">
        <v>0</v>
      </c>
      <c r="K1338" s="498">
        <v>0</v>
      </c>
      <c r="L1338" s="223">
        <v>0</v>
      </c>
      <c r="M1338" s="223">
        <v>0</v>
      </c>
      <c r="N1338" s="223">
        <v>0</v>
      </c>
      <c r="O1338" s="223">
        <v>0</v>
      </c>
      <c r="P1338" s="223">
        <v>0</v>
      </c>
      <c r="Q1338" s="223">
        <f t="shared" si="315"/>
        <v>0</v>
      </c>
      <c r="R1338" s="351"/>
      <c r="S1338" s="309"/>
      <c r="T1338" s="309" t="s">
        <v>1896</v>
      </c>
      <c r="U1338" s="895"/>
      <c r="V1338" s="16">
        <v>0</v>
      </c>
      <c r="W1338" s="11">
        <v>0</v>
      </c>
      <c r="X1338" s="17">
        <v>0</v>
      </c>
      <c r="Y1338" s="16"/>
      <c r="Z1338" s="11"/>
      <c r="AA1338" s="17"/>
      <c r="AB1338" s="16"/>
      <c r="AC1338" s="11"/>
      <c r="AD1338" s="17">
        <f t="shared" si="313"/>
        <v>0</v>
      </c>
      <c r="AE1338" s="16">
        <f t="shared" si="316"/>
        <v>0</v>
      </c>
      <c r="AF1338" s="11">
        <f t="shared" si="316"/>
        <v>0</v>
      </c>
      <c r="AG1338" s="17">
        <f t="shared" si="316"/>
        <v>0</v>
      </c>
      <c r="AH1338" s="225"/>
      <c r="AI1338" s="527"/>
      <c r="AJ1338" s="16">
        <f t="shared" si="309"/>
        <v>0</v>
      </c>
    </row>
    <row r="1339" spans="1:36" ht="11.25" customHeight="1">
      <c r="A1339" s="219">
        <v>19000321</v>
      </c>
      <c r="C1339" s="287" t="s">
        <v>3286</v>
      </c>
      <c r="D1339" s="222">
        <v>0</v>
      </c>
      <c r="E1339" s="222">
        <v>0</v>
      </c>
      <c r="F1339" s="222">
        <v>0</v>
      </c>
      <c r="G1339" s="222">
        <v>0</v>
      </c>
      <c r="H1339" s="222">
        <v>0</v>
      </c>
      <c r="I1339" s="222">
        <v>0</v>
      </c>
      <c r="J1339" s="498">
        <v>0</v>
      </c>
      <c r="K1339" s="498">
        <v>0</v>
      </c>
      <c r="L1339" s="223">
        <v>0</v>
      </c>
      <c r="M1339" s="223">
        <v>0</v>
      </c>
      <c r="N1339" s="223">
        <v>0</v>
      </c>
      <c r="O1339" s="223">
        <v>0</v>
      </c>
      <c r="P1339" s="223">
        <v>0</v>
      </c>
      <c r="Q1339" s="223">
        <f t="shared" si="315"/>
        <v>0</v>
      </c>
      <c r="R1339" s="351"/>
      <c r="S1339" s="309"/>
      <c r="T1339" s="309"/>
      <c r="U1339" s="895"/>
      <c r="V1339" s="16">
        <v>0</v>
      </c>
      <c r="W1339" s="11">
        <v>0</v>
      </c>
      <c r="X1339" s="17">
        <v>0</v>
      </c>
      <c r="Y1339" s="16"/>
      <c r="Z1339" s="11"/>
      <c r="AA1339" s="17"/>
      <c r="AB1339" s="16"/>
      <c r="AC1339" s="11"/>
      <c r="AD1339" s="17">
        <f t="shared" si="313"/>
        <v>0</v>
      </c>
      <c r="AE1339" s="16">
        <f t="shared" si="316"/>
        <v>0</v>
      </c>
      <c r="AF1339" s="11">
        <f t="shared" si="316"/>
        <v>0</v>
      </c>
      <c r="AG1339" s="17">
        <f t="shared" si="316"/>
        <v>0</v>
      </c>
      <c r="AH1339" s="229">
        <f t="shared" ref="AH1339:AH1344" si="317">Q1339</f>
        <v>0</v>
      </c>
      <c r="AI1339" s="527"/>
      <c r="AJ1339" s="16">
        <f t="shared" si="309"/>
        <v>0</v>
      </c>
    </row>
    <row r="1340" spans="1:36" ht="11.25" customHeight="1">
      <c r="A1340" s="219">
        <v>19000341</v>
      </c>
      <c r="C1340" s="287" t="s">
        <v>3287</v>
      </c>
      <c r="D1340" s="222">
        <v>0</v>
      </c>
      <c r="E1340" s="222">
        <v>0</v>
      </c>
      <c r="F1340" s="222">
        <v>0</v>
      </c>
      <c r="G1340" s="222">
        <v>0</v>
      </c>
      <c r="H1340" s="222">
        <v>0</v>
      </c>
      <c r="I1340" s="222">
        <v>0</v>
      </c>
      <c r="J1340" s="498">
        <v>0</v>
      </c>
      <c r="K1340" s="498">
        <v>0</v>
      </c>
      <c r="L1340" s="223">
        <v>0</v>
      </c>
      <c r="M1340" s="223">
        <v>0</v>
      </c>
      <c r="N1340" s="223">
        <v>0</v>
      </c>
      <c r="O1340" s="223">
        <v>0</v>
      </c>
      <c r="P1340" s="223">
        <v>0</v>
      </c>
      <c r="Q1340" s="223">
        <f t="shared" si="315"/>
        <v>0</v>
      </c>
      <c r="R1340" s="351"/>
      <c r="S1340" s="309"/>
      <c r="T1340" s="309"/>
      <c r="U1340" s="895"/>
      <c r="V1340" s="16">
        <v>0</v>
      </c>
      <c r="W1340" s="11">
        <v>0</v>
      </c>
      <c r="X1340" s="17">
        <v>0</v>
      </c>
      <c r="Y1340" s="16"/>
      <c r="Z1340" s="11"/>
      <c r="AA1340" s="17"/>
      <c r="AB1340" s="16"/>
      <c r="AC1340" s="11"/>
      <c r="AD1340" s="17">
        <f t="shared" si="313"/>
        <v>0</v>
      </c>
      <c r="AE1340" s="16">
        <f t="shared" si="316"/>
        <v>0</v>
      </c>
      <c r="AF1340" s="11">
        <f t="shared" si="316"/>
        <v>0</v>
      </c>
      <c r="AG1340" s="17">
        <f t="shared" si="316"/>
        <v>0</v>
      </c>
      <c r="AH1340" s="229">
        <f t="shared" si="317"/>
        <v>0</v>
      </c>
      <c r="AI1340" s="527"/>
      <c r="AJ1340" s="16">
        <f t="shared" si="309"/>
        <v>0</v>
      </c>
    </row>
    <row r="1341" spans="1:36" ht="11.25" customHeight="1">
      <c r="A1341" s="219">
        <v>19000361</v>
      </c>
      <c r="C1341" s="287" t="s">
        <v>1121</v>
      </c>
      <c r="D1341" s="222">
        <v>159437</v>
      </c>
      <c r="E1341" s="222">
        <v>159437</v>
      </c>
      <c r="F1341" s="222">
        <v>159437</v>
      </c>
      <c r="G1341" s="222">
        <v>159437</v>
      </c>
      <c r="H1341" s="222">
        <v>159437</v>
      </c>
      <c r="I1341" s="222">
        <v>159437</v>
      </c>
      <c r="J1341" s="498">
        <v>159437</v>
      </c>
      <c r="K1341" s="498">
        <v>159437</v>
      </c>
      <c r="L1341" s="223">
        <v>159437</v>
      </c>
      <c r="M1341" s="223">
        <v>159437</v>
      </c>
      <c r="N1341" s="223">
        <v>159437</v>
      </c>
      <c r="O1341" s="223">
        <v>159437</v>
      </c>
      <c r="P1341" s="223">
        <v>159437</v>
      </c>
      <c r="Q1341" s="223">
        <f t="shared" si="315"/>
        <v>159437</v>
      </c>
      <c r="R1341" s="351"/>
      <c r="S1341" s="309"/>
      <c r="T1341" s="309"/>
      <c r="U1341" s="895"/>
      <c r="V1341" s="16">
        <v>0</v>
      </c>
      <c r="W1341" s="11">
        <v>0</v>
      </c>
      <c r="X1341" s="17">
        <v>0</v>
      </c>
      <c r="Y1341" s="16"/>
      <c r="Z1341" s="11"/>
      <c r="AA1341" s="17"/>
      <c r="AB1341" s="16"/>
      <c r="AC1341" s="11"/>
      <c r="AD1341" s="17">
        <f t="shared" si="313"/>
        <v>0</v>
      </c>
      <c r="AE1341" s="16"/>
      <c r="AF1341" s="11"/>
      <c r="AG1341" s="17"/>
      <c r="AH1341" s="225">
        <f t="shared" si="317"/>
        <v>159437</v>
      </c>
      <c r="AI1341" s="527"/>
      <c r="AJ1341" s="16">
        <f t="shared" si="309"/>
        <v>0</v>
      </c>
    </row>
    <row r="1342" spans="1:36" ht="11.25" customHeight="1">
      <c r="A1342" s="219">
        <v>19000371</v>
      </c>
      <c r="C1342" s="287" t="s">
        <v>1122</v>
      </c>
      <c r="D1342" s="222">
        <v>39010.93</v>
      </c>
      <c r="E1342" s="222">
        <v>40958.379999999997</v>
      </c>
      <c r="F1342" s="222">
        <v>36753.85</v>
      </c>
      <c r="G1342" s="222">
        <v>37654.480000000003</v>
      </c>
      <c r="H1342" s="222">
        <v>35031.72</v>
      </c>
      <c r="I1342" s="222">
        <v>36636.9</v>
      </c>
      <c r="J1342" s="498">
        <v>23305.23</v>
      </c>
      <c r="K1342" s="498">
        <v>13855.16</v>
      </c>
      <c r="L1342" s="223">
        <v>1046077.73</v>
      </c>
      <c r="M1342" s="223">
        <v>0</v>
      </c>
      <c r="N1342" s="223">
        <v>-27032.51</v>
      </c>
      <c r="O1342" s="223">
        <v>24818.68</v>
      </c>
      <c r="P1342" s="223">
        <v>24026.14</v>
      </c>
      <c r="Q1342" s="223">
        <f t="shared" si="315"/>
        <v>108298.17958333332</v>
      </c>
      <c r="R1342" s="351"/>
      <c r="S1342" s="309"/>
      <c r="T1342" s="309"/>
      <c r="U1342" s="895"/>
      <c r="V1342" s="16">
        <v>0</v>
      </c>
      <c r="W1342" s="11">
        <v>0</v>
      </c>
      <c r="X1342" s="17">
        <v>0</v>
      </c>
      <c r="Y1342" s="16"/>
      <c r="Z1342" s="11"/>
      <c r="AA1342" s="17"/>
      <c r="AB1342" s="16"/>
      <c r="AC1342" s="11"/>
      <c r="AD1342" s="17">
        <f t="shared" si="313"/>
        <v>0</v>
      </c>
      <c r="AE1342" s="16"/>
      <c r="AF1342" s="11"/>
      <c r="AG1342" s="17"/>
      <c r="AH1342" s="229">
        <f t="shared" si="317"/>
        <v>108298.17958333332</v>
      </c>
      <c r="AI1342" s="527"/>
      <c r="AJ1342" s="16">
        <f t="shared" si="309"/>
        <v>0</v>
      </c>
    </row>
    <row r="1343" spans="1:36" ht="11.25" customHeight="1">
      <c r="A1343" s="219">
        <v>19000381</v>
      </c>
      <c r="C1343" s="287" t="s">
        <v>1123</v>
      </c>
      <c r="D1343" s="222">
        <v>0</v>
      </c>
      <c r="E1343" s="222">
        <v>0</v>
      </c>
      <c r="F1343" s="222">
        <v>0</v>
      </c>
      <c r="G1343" s="222">
        <v>0</v>
      </c>
      <c r="H1343" s="222">
        <v>0</v>
      </c>
      <c r="I1343" s="222">
        <v>0</v>
      </c>
      <c r="J1343" s="498">
        <v>0</v>
      </c>
      <c r="K1343" s="498">
        <v>0</v>
      </c>
      <c r="L1343" s="223">
        <v>0</v>
      </c>
      <c r="M1343" s="223">
        <v>0</v>
      </c>
      <c r="N1343" s="223">
        <v>0</v>
      </c>
      <c r="O1343" s="223">
        <v>0</v>
      </c>
      <c r="P1343" s="223">
        <v>0</v>
      </c>
      <c r="Q1343" s="223">
        <f t="shared" si="315"/>
        <v>0</v>
      </c>
      <c r="R1343" s="351"/>
      <c r="S1343" s="309"/>
      <c r="T1343" s="309"/>
      <c r="U1343" s="895"/>
      <c r="V1343" s="16">
        <v>0</v>
      </c>
      <c r="W1343" s="11">
        <v>0</v>
      </c>
      <c r="X1343" s="17">
        <v>0</v>
      </c>
      <c r="Y1343" s="16"/>
      <c r="Z1343" s="11"/>
      <c r="AA1343" s="17"/>
      <c r="AB1343" s="16"/>
      <c r="AC1343" s="11"/>
      <c r="AD1343" s="17">
        <f t="shared" si="313"/>
        <v>0</v>
      </c>
      <c r="AE1343" s="16"/>
      <c r="AF1343" s="11"/>
      <c r="AG1343" s="17"/>
      <c r="AH1343" s="229">
        <f t="shared" si="317"/>
        <v>0</v>
      </c>
      <c r="AI1343" s="527"/>
      <c r="AJ1343" s="16">
        <f t="shared" si="309"/>
        <v>0</v>
      </c>
    </row>
    <row r="1344" spans="1:36" ht="11.25" customHeight="1">
      <c r="A1344" s="219">
        <v>19000383</v>
      </c>
      <c r="B1344" s="220"/>
      <c r="C1344" s="287" t="s">
        <v>2161</v>
      </c>
      <c r="D1344" s="222">
        <v>0</v>
      </c>
      <c r="E1344" s="222">
        <v>0</v>
      </c>
      <c r="F1344" s="222">
        <v>0</v>
      </c>
      <c r="G1344" s="222">
        <v>0</v>
      </c>
      <c r="H1344" s="222">
        <v>0</v>
      </c>
      <c r="I1344" s="222">
        <v>0</v>
      </c>
      <c r="J1344" s="498">
        <v>0</v>
      </c>
      <c r="K1344" s="498">
        <v>0</v>
      </c>
      <c r="L1344" s="223">
        <v>0</v>
      </c>
      <c r="M1344" s="223">
        <v>0</v>
      </c>
      <c r="N1344" s="223">
        <v>0</v>
      </c>
      <c r="O1344" s="223">
        <v>0</v>
      </c>
      <c r="P1344" s="223">
        <v>0</v>
      </c>
      <c r="Q1344" s="223">
        <f t="shared" si="315"/>
        <v>0</v>
      </c>
      <c r="R1344" s="351"/>
      <c r="S1344" s="309"/>
      <c r="T1344" s="309"/>
      <c r="U1344" s="895"/>
      <c r="V1344" s="16">
        <v>0</v>
      </c>
      <c r="W1344" s="11">
        <v>0</v>
      </c>
      <c r="X1344" s="17">
        <v>0</v>
      </c>
      <c r="Y1344" s="16"/>
      <c r="Z1344" s="11"/>
      <c r="AA1344" s="17"/>
      <c r="AB1344" s="16"/>
      <c r="AC1344" s="11"/>
      <c r="AD1344" s="17">
        <f t="shared" si="313"/>
        <v>0</v>
      </c>
      <c r="AE1344" s="16"/>
      <c r="AF1344" s="11"/>
      <c r="AG1344" s="17"/>
      <c r="AH1344" s="229">
        <f t="shared" si="317"/>
        <v>0</v>
      </c>
      <c r="AI1344" s="527"/>
      <c r="AJ1344" s="16">
        <f t="shared" si="309"/>
        <v>0</v>
      </c>
    </row>
    <row r="1345" spans="1:36" ht="11.25" customHeight="1">
      <c r="A1345" s="219">
        <v>19000393</v>
      </c>
      <c r="C1345" s="287" t="s">
        <v>522</v>
      </c>
      <c r="D1345" s="222">
        <v>0</v>
      </c>
      <c r="E1345" s="222">
        <v>0</v>
      </c>
      <c r="F1345" s="222">
        <v>0</v>
      </c>
      <c r="G1345" s="222">
        <v>0</v>
      </c>
      <c r="H1345" s="222">
        <v>0</v>
      </c>
      <c r="I1345" s="222">
        <v>0</v>
      </c>
      <c r="J1345" s="498">
        <v>0</v>
      </c>
      <c r="K1345" s="498">
        <v>0</v>
      </c>
      <c r="L1345" s="223">
        <v>0</v>
      </c>
      <c r="M1345" s="223">
        <v>0</v>
      </c>
      <c r="N1345" s="223">
        <v>0</v>
      </c>
      <c r="O1345" s="223">
        <v>0</v>
      </c>
      <c r="P1345" s="223">
        <v>0</v>
      </c>
      <c r="Q1345" s="223">
        <f t="shared" si="315"/>
        <v>0</v>
      </c>
      <c r="R1345" s="351"/>
      <c r="S1345" s="309"/>
      <c r="T1345" s="309" t="s">
        <v>1972</v>
      </c>
      <c r="U1345" s="895"/>
      <c r="V1345" s="16">
        <f>Q1345</f>
        <v>0</v>
      </c>
      <c r="W1345" s="11">
        <f>Q1345</f>
        <v>0</v>
      </c>
      <c r="X1345" s="17">
        <f>Q1345</f>
        <v>0</v>
      </c>
      <c r="Y1345" s="16"/>
      <c r="Z1345" s="11"/>
      <c r="AA1345" s="17"/>
      <c r="AB1345" s="16"/>
      <c r="AC1345" s="11"/>
      <c r="AD1345" s="17">
        <f>SUM(AB1345:AC1345)</f>
        <v>0</v>
      </c>
      <c r="AE1345" s="16">
        <v>0</v>
      </c>
      <c r="AF1345" s="11">
        <v>0</v>
      </c>
      <c r="AG1345" s="17">
        <v>0</v>
      </c>
      <c r="AH1345" s="225"/>
      <c r="AI1345" s="527"/>
      <c r="AJ1345" s="16">
        <f t="shared" si="309"/>
        <v>0</v>
      </c>
    </row>
    <row r="1346" spans="1:36" ht="11.25" customHeight="1">
      <c r="A1346" s="219">
        <v>19000401</v>
      </c>
      <c r="C1346" s="287" t="s">
        <v>871</v>
      </c>
      <c r="D1346" s="222">
        <v>0</v>
      </c>
      <c r="E1346" s="222">
        <v>0</v>
      </c>
      <c r="F1346" s="222">
        <v>0</v>
      </c>
      <c r="G1346" s="222">
        <v>0</v>
      </c>
      <c r="H1346" s="222">
        <v>0</v>
      </c>
      <c r="I1346" s="222">
        <v>0</v>
      </c>
      <c r="J1346" s="498">
        <v>0</v>
      </c>
      <c r="K1346" s="498">
        <v>0</v>
      </c>
      <c r="L1346" s="223">
        <v>0</v>
      </c>
      <c r="M1346" s="223">
        <v>0</v>
      </c>
      <c r="N1346" s="223">
        <v>0</v>
      </c>
      <c r="O1346" s="223">
        <v>0</v>
      </c>
      <c r="P1346" s="223">
        <v>0</v>
      </c>
      <c r="Q1346" s="223">
        <f t="shared" si="315"/>
        <v>0</v>
      </c>
      <c r="R1346" s="351"/>
      <c r="S1346" s="309"/>
      <c r="T1346" s="309" t="s">
        <v>1896</v>
      </c>
      <c r="U1346" s="895"/>
      <c r="V1346" s="16">
        <v>0</v>
      </c>
      <c r="W1346" s="11">
        <v>0</v>
      </c>
      <c r="X1346" s="17">
        <v>0</v>
      </c>
      <c r="Y1346" s="16"/>
      <c r="Z1346" s="11"/>
      <c r="AA1346" s="17"/>
      <c r="AB1346" s="16"/>
      <c r="AC1346" s="11"/>
      <c r="AD1346" s="17">
        <f t="shared" si="313"/>
        <v>0</v>
      </c>
      <c r="AE1346" s="16">
        <f>$Q1346</f>
        <v>0</v>
      </c>
      <c r="AF1346" s="11">
        <f>$Q1346</f>
        <v>0</v>
      </c>
      <c r="AG1346" s="17">
        <f>$Q1346</f>
        <v>0</v>
      </c>
      <c r="AH1346" s="225"/>
      <c r="AI1346" s="527"/>
      <c r="AJ1346" s="16">
        <f t="shared" si="309"/>
        <v>0</v>
      </c>
    </row>
    <row r="1347" spans="1:36" ht="11.25" customHeight="1">
      <c r="A1347" s="219">
        <v>19000403</v>
      </c>
      <c r="C1347" s="287" t="s">
        <v>1755</v>
      </c>
      <c r="D1347" s="222">
        <v>156778.54999999999</v>
      </c>
      <c r="E1347" s="222">
        <v>156156.6</v>
      </c>
      <c r="F1347" s="222">
        <v>155534.65</v>
      </c>
      <c r="G1347" s="222">
        <v>154912.70000000001</v>
      </c>
      <c r="H1347" s="222">
        <v>154290.75</v>
      </c>
      <c r="I1347" s="222">
        <v>153668.79999999999</v>
      </c>
      <c r="J1347" s="498">
        <v>153046.85</v>
      </c>
      <c r="K1347" s="498">
        <v>152424.9</v>
      </c>
      <c r="L1347" s="223">
        <v>151802.95000000001</v>
      </c>
      <c r="M1347" s="223">
        <v>151181</v>
      </c>
      <c r="N1347" s="223">
        <v>150559.04999999999</v>
      </c>
      <c r="O1347" s="223">
        <v>149937.1</v>
      </c>
      <c r="P1347" s="223">
        <v>149315.15</v>
      </c>
      <c r="Q1347" s="223">
        <f t="shared" si="315"/>
        <v>153046.85</v>
      </c>
      <c r="R1347" s="351"/>
      <c r="S1347" s="309"/>
      <c r="T1347" s="309" t="s">
        <v>1972</v>
      </c>
      <c r="U1347" s="895"/>
      <c r="V1347" s="16">
        <f>Q1347</f>
        <v>153046.85</v>
      </c>
      <c r="W1347" s="11">
        <f>Q1347</f>
        <v>153046.85</v>
      </c>
      <c r="X1347" s="17">
        <f>Q1347</f>
        <v>153046.85</v>
      </c>
      <c r="Y1347" s="16"/>
      <c r="Z1347" s="11"/>
      <c r="AA1347" s="17"/>
      <c r="AB1347" s="16"/>
      <c r="AC1347" s="11"/>
      <c r="AD1347" s="17">
        <f>SUM(AB1347:AC1347)</f>
        <v>0</v>
      </c>
      <c r="AE1347" s="16">
        <v>0</v>
      </c>
      <c r="AF1347" s="11">
        <v>0</v>
      </c>
      <c r="AG1347" s="17">
        <v>0</v>
      </c>
      <c r="AH1347" s="225"/>
      <c r="AI1347" s="527"/>
      <c r="AJ1347" s="16">
        <f t="shared" si="309"/>
        <v>0</v>
      </c>
    </row>
    <row r="1348" spans="1:36" ht="11.25" customHeight="1">
      <c r="A1348" s="219">
        <v>19000411</v>
      </c>
      <c r="C1348" s="287" t="s">
        <v>872</v>
      </c>
      <c r="D1348" s="222">
        <v>0</v>
      </c>
      <c r="E1348" s="222">
        <v>0</v>
      </c>
      <c r="F1348" s="222">
        <v>0</v>
      </c>
      <c r="G1348" s="222">
        <v>0</v>
      </c>
      <c r="H1348" s="222">
        <v>0</v>
      </c>
      <c r="I1348" s="222">
        <v>0</v>
      </c>
      <c r="J1348" s="498">
        <v>0</v>
      </c>
      <c r="K1348" s="498">
        <v>0</v>
      </c>
      <c r="L1348" s="223">
        <v>0</v>
      </c>
      <c r="M1348" s="223">
        <v>0</v>
      </c>
      <c r="N1348" s="223">
        <v>0</v>
      </c>
      <c r="O1348" s="223">
        <v>0</v>
      </c>
      <c r="P1348" s="223">
        <v>0</v>
      </c>
      <c r="Q1348" s="223">
        <f t="shared" si="315"/>
        <v>0</v>
      </c>
      <c r="R1348" s="351"/>
      <c r="S1348" s="309"/>
      <c r="T1348" s="309"/>
      <c r="U1348" s="895"/>
      <c r="V1348" s="16">
        <v>0</v>
      </c>
      <c r="W1348" s="11">
        <v>0</v>
      </c>
      <c r="X1348" s="17">
        <v>0</v>
      </c>
      <c r="Y1348" s="16"/>
      <c r="Z1348" s="11"/>
      <c r="AA1348" s="17"/>
      <c r="AB1348" s="16"/>
      <c r="AC1348" s="11"/>
      <c r="AD1348" s="17">
        <f t="shared" si="313"/>
        <v>0</v>
      </c>
      <c r="AE1348" s="16">
        <f t="shared" ref="AE1348:AG1349" si="318">$Q1348</f>
        <v>0</v>
      </c>
      <c r="AF1348" s="11">
        <f t="shared" si="318"/>
        <v>0</v>
      </c>
      <c r="AG1348" s="17">
        <f t="shared" si="318"/>
        <v>0</v>
      </c>
      <c r="AH1348" s="229">
        <f>Q1348</f>
        <v>0</v>
      </c>
      <c r="AI1348" s="527"/>
      <c r="AJ1348" s="16">
        <f t="shared" si="309"/>
        <v>0</v>
      </c>
    </row>
    <row r="1349" spans="1:36" ht="11.25" customHeight="1">
      <c r="A1349" s="219">
        <v>19000413</v>
      </c>
      <c r="C1349" s="287" t="s">
        <v>993</v>
      </c>
      <c r="D1349" s="222">
        <v>0</v>
      </c>
      <c r="E1349" s="222">
        <v>0</v>
      </c>
      <c r="F1349" s="222">
        <v>0</v>
      </c>
      <c r="G1349" s="222">
        <v>0</v>
      </c>
      <c r="H1349" s="222">
        <v>0</v>
      </c>
      <c r="I1349" s="222">
        <v>0</v>
      </c>
      <c r="J1349" s="498">
        <v>0</v>
      </c>
      <c r="K1349" s="498">
        <v>0</v>
      </c>
      <c r="L1349" s="223">
        <v>0</v>
      </c>
      <c r="M1349" s="223">
        <v>0</v>
      </c>
      <c r="N1349" s="223">
        <v>0</v>
      </c>
      <c r="O1349" s="223">
        <v>0</v>
      </c>
      <c r="P1349" s="223">
        <v>0</v>
      </c>
      <c r="Q1349" s="223">
        <f t="shared" si="315"/>
        <v>0</v>
      </c>
      <c r="R1349" s="351"/>
      <c r="S1349" s="309"/>
      <c r="T1349" s="309" t="s">
        <v>1896</v>
      </c>
      <c r="U1349" s="895"/>
      <c r="V1349" s="16">
        <v>0</v>
      </c>
      <c r="W1349" s="11">
        <v>0</v>
      </c>
      <c r="X1349" s="17">
        <v>0</v>
      </c>
      <c r="Y1349" s="16"/>
      <c r="Z1349" s="11"/>
      <c r="AA1349" s="17"/>
      <c r="AB1349" s="16"/>
      <c r="AC1349" s="11"/>
      <c r="AD1349" s="17">
        <f>SUM(AB1349:AC1349)</f>
        <v>0</v>
      </c>
      <c r="AE1349" s="16">
        <f t="shared" si="318"/>
        <v>0</v>
      </c>
      <c r="AF1349" s="11">
        <f t="shared" si="318"/>
        <v>0</v>
      </c>
      <c r="AG1349" s="17">
        <f t="shared" si="318"/>
        <v>0</v>
      </c>
      <c r="AH1349" s="225"/>
      <c r="AI1349" s="527"/>
      <c r="AJ1349" s="16">
        <f t="shared" si="309"/>
        <v>0</v>
      </c>
    </row>
    <row r="1350" spans="1:36" ht="11.25" customHeight="1">
      <c r="A1350" s="219">
        <v>19000431</v>
      </c>
      <c r="C1350" s="287" t="s">
        <v>936</v>
      </c>
      <c r="D1350" s="222">
        <v>0</v>
      </c>
      <c r="E1350" s="222">
        <v>0</v>
      </c>
      <c r="F1350" s="222">
        <v>0</v>
      </c>
      <c r="G1350" s="222">
        <v>0</v>
      </c>
      <c r="H1350" s="222">
        <v>0</v>
      </c>
      <c r="I1350" s="222">
        <v>0</v>
      </c>
      <c r="J1350" s="498">
        <v>0</v>
      </c>
      <c r="K1350" s="498">
        <v>0</v>
      </c>
      <c r="L1350" s="223">
        <v>0</v>
      </c>
      <c r="M1350" s="223">
        <v>0</v>
      </c>
      <c r="N1350" s="223">
        <v>0</v>
      </c>
      <c r="O1350" s="223">
        <v>0</v>
      </c>
      <c r="P1350" s="223">
        <v>0</v>
      </c>
      <c r="Q1350" s="223">
        <f t="shared" si="315"/>
        <v>0</v>
      </c>
      <c r="R1350" s="351"/>
      <c r="S1350" s="309"/>
      <c r="T1350" s="309"/>
      <c r="U1350" s="895"/>
      <c r="V1350" s="16">
        <v>0</v>
      </c>
      <c r="W1350" s="11">
        <v>0</v>
      </c>
      <c r="X1350" s="17">
        <v>0</v>
      </c>
      <c r="Y1350" s="16"/>
      <c r="Z1350" s="11"/>
      <c r="AA1350" s="17"/>
      <c r="AB1350" s="16"/>
      <c r="AC1350" s="11"/>
      <c r="AD1350" s="17">
        <f t="shared" si="313"/>
        <v>0</v>
      </c>
      <c r="AE1350" s="16"/>
      <c r="AF1350" s="11"/>
      <c r="AG1350" s="17"/>
      <c r="AH1350" s="229">
        <f>Q1350</f>
        <v>0</v>
      </c>
      <c r="AI1350" s="527"/>
      <c r="AJ1350" s="16">
        <f t="shared" si="309"/>
        <v>0</v>
      </c>
    </row>
    <row r="1351" spans="1:36" ht="11.25" customHeight="1">
      <c r="A1351" s="319">
        <v>19000433</v>
      </c>
      <c r="B1351" s="400"/>
      <c r="C1351" s="287" t="s">
        <v>3096</v>
      </c>
      <c r="D1351" s="222">
        <v>0</v>
      </c>
      <c r="E1351" s="222">
        <v>0</v>
      </c>
      <c r="F1351" s="222">
        <v>0</v>
      </c>
      <c r="G1351" s="222">
        <v>0</v>
      </c>
      <c r="H1351" s="222">
        <v>0</v>
      </c>
      <c r="I1351" s="222">
        <v>0</v>
      </c>
      <c r="J1351" s="498">
        <v>0</v>
      </c>
      <c r="K1351" s="498">
        <v>0</v>
      </c>
      <c r="L1351" s="293">
        <v>0</v>
      </c>
      <c r="M1351" s="293">
        <v>0</v>
      </c>
      <c r="N1351" s="293">
        <v>0</v>
      </c>
      <c r="O1351" s="293">
        <v>0</v>
      </c>
      <c r="P1351" s="293">
        <v>0</v>
      </c>
      <c r="Q1351" s="223">
        <f t="shared" si="315"/>
        <v>0</v>
      </c>
      <c r="R1351" s="351" t="s">
        <v>2275</v>
      </c>
      <c r="S1351" s="309" t="s">
        <v>1558</v>
      </c>
      <c r="T1351" s="309" t="s">
        <v>2277</v>
      </c>
      <c r="U1351" s="895"/>
      <c r="V1351" s="16">
        <v>0</v>
      </c>
      <c r="W1351" s="11">
        <v>0</v>
      </c>
      <c r="X1351" s="17">
        <v>0</v>
      </c>
      <c r="Y1351" s="16">
        <v>0</v>
      </c>
      <c r="Z1351" s="16">
        <v>0</v>
      </c>
      <c r="AA1351" s="17">
        <f>Q1351</f>
        <v>0</v>
      </c>
      <c r="AB1351" s="16"/>
      <c r="AC1351" s="11"/>
      <c r="AD1351" s="17">
        <f t="shared" ref="AD1351:AD1368" si="319">SUM(AB1351:AC1351)</f>
        <v>0</v>
      </c>
      <c r="AE1351" s="16"/>
      <c r="AF1351" s="11"/>
      <c r="AG1351" s="17"/>
      <c r="AH1351" s="225"/>
      <c r="AI1351" s="527"/>
      <c r="AJ1351" s="16">
        <f t="shared" si="309"/>
        <v>0</v>
      </c>
    </row>
    <row r="1352" spans="1:36" ht="11.25" customHeight="1">
      <c r="A1352" s="219">
        <v>19000441</v>
      </c>
      <c r="C1352" s="287" t="s">
        <v>339</v>
      </c>
      <c r="D1352" s="222">
        <v>5222601.24</v>
      </c>
      <c r="E1352" s="222">
        <v>5357222.68</v>
      </c>
      <c r="F1352" s="222">
        <v>5492078.25</v>
      </c>
      <c r="G1352" s="222">
        <v>5629937.3899999997</v>
      </c>
      <c r="H1352" s="222">
        <v>5762617.5199999996</v>
      </c>
      <c r="I1352" s="222">
        <v>5888026.8799999999</v>
      </c>
      <c r="J1352" s="498">
        <v>6035050.2999999998</v>
      </c>
      <c r="K1352" s="498">
        <v>6218972.0700000003</v>
      </c>
      <c r="L1352" s="223">
        <v>6403123.9199999999</v>
      </c>
      <c r="M1352" s="223">
        <v>6587506.4000000004</v>
      </c>
      <c r="N1352" s="223">
        <v>6772120.3399999999</v>
      </c>
      <c r="O1352" s="223">
        <v>6951620.0599999996</v>
      </c>
      <c r="P1352" s="223">
        <v>7131037.4299999997</v>
      </c>
      <c r="Q1352" s="223">
        <f t="shared" si="315"/>
        <v>6106257.92875</v>
      </c>
      <c r="R1352" s="351" t="s">
        <v>619</v>
      </c>
      <c r="S1352" s="309"/>
      <c r="T1352" s="309" t="s">
        <v>624</v>
      </c>
      <c r="U1352" s="895"/>
      <c r="V1352" s="16">
        <v>0</v>
      </c>
      <c r="W1352" s="11">
        <v>0</v>
      </c>
      <c r="X1352" s="17">
        <v>0</v>
      </c>
      <c r="Y1352" s="16">
        <f>Q1352</f>
        <v>6106257.92875</v>
      </c>
      <c r="Z1352" s="11"/>
      <c r="AA1352" s="17">
        <f>SUM(Y1352:Z1352)</f>
        <v>6106257.92875</v>
      </c>
      <c r="AB1352" s="16"/>
      <c r="AC1352" s="11"/>
      <c r="AD1352" s="17">
        <f t="shared" si="319"/>
        <v>0</v>
      </c>
      <c r="AE1352" s="16"/>
      <c r="AF1352" s="11"/>
      <c r="AG1352" s="17"/>
      <c r="AH1352" s="229"/>
      <c r="AI1352" s="527"/>
      <c r="AJ1352" s="16">
        <f t="shared" si="309"/>
        <v>0</v>
      </c>
    </row>
    <row r="1353" spans="1:36" ht="11.25" customHeight="1">
      <c r="A1353" s="219">
        <v>19000443</v>
      </c>
      <c r="C1353" s="438" t="s">
        <v>524</v>
      </c>
      <c r="D1353" s="222">
        <v>77544034.310000002</v>
      </c>
      <c r="E1353" s="222">
        <v>76990378.670000002</v>
      </c>
      <c r="F1353" s="222">
        <v>76436723.040000007</v>
      </c>
      <c r="G1353" s="222">
        <v>74089796.549999997</v>
      </c>
      <c r="H1353" s="222">
        <v>73699342.379999995</v>
      </c>
      <c r="I1353" s="222">
        <v>73308888.219999999</v>
      </c>
      <c r="J1353" s="498">
        <v>72918434.049999997</v>
      </c>
      <c r="K1353" s="498">
        <v>72527979.890000001</v>
      </c>
      <c r="L1353" s="223">
        <v>72137525.719999999</v>
      </c>
      <c r="M1353" s="223">
        <v>71747071.560000002</v>
      </c>
      <c r="N1353" s="223">
        <v>71356617.390000001</v>
      </c>
      <c r="O1353" s="223">
        <v>70966163.230000004</v>
      </c>
      <c r="P1353" s="223">
        <v>71044066.609999999</v>
      </c>
      <c r="Q1353" s="223">
        <f t="shared" si="315"/>
        <v>73372747.596666664</v>
      </c>
      <c r="R1353" s="351"/>
      <c r="S1353" s="309"/>
      <c r="T1353" s="309" t="s">
        <v>1896</v>
      </c>
      <c r="U1353" s="895"/>
      <c r="V1353" s="16">
        <v>0</v>
      </c>
      <c r="W1353" s="11">
        <v>0</v>
      </c>
      <c r="X1353" s="17">
        <v>0</v>
      </c>
      <c r="Y1353" s="16"/>
      <c r="Z1353" s="11"/>
      <c r="AA1353" s="17"/>
      <c r="AB1353" s="16"/>
      <c r="AC1353" s="11"/>
      <c r="AD1353" s="17">
        <f t="shared" si="319"/>
        <v>0</v>
      </c>
      <c r="AE1353" s="16">
        <f>$Q1353</f>
        <v>73372747.596666664</v>
      </c>
      <c r="AF1353" s="11">
        <f>$Q1353</f>
        <v>73372747.596666664</v>
      </c>
      <c r="AG1353" s="17">
        <f>$Q1353</f>
        <v>73372747.596666664</v>
      </c>
      <c r="AH1353" s="225"/>
      <c r="AI1353" s="527"/>
      <c r="AJ1353" s="16">
        <f t="shared" si="309"/>
        <v>0</v>
      </c>
    </row>
    <row r="1354" spans="1:36" ht="11.25" customHeight="1">
      <c r="A1354" s="219">
        <v>19000451</v>
      </c>
      <c r="C1354" s="287" t="s">
        <v>1947</v>
      </c>
      <c r="D1354" s="222">
        <v>0</v>
      </c>
      <c r="E1354" s="222">
        <v>0</v>
      </c>
      <c r="F1354" s="222">
        <v>0</v>
      </c>
      <c r="G1354" s="222">
        <v>0</v>
      </c>
      <c r="H1354" s="222">
        <v>0</v>
      </c>
      <c r="I1354" s="222">
        <v>0</v>
      </c>
      <c r="J1354" s="498">
        <v>0</v>
      </c>
      <c r="K1354" s="498">
        <v>0</v>
      </c>
      <c r="L1354" s="223">
        <v>0</v>
      </c>
      <c r="M1354" s="223">
        <v>0</v>
      </c>
      <c r="N1354" s="223">
        <v>0</v>
      </c>
      <c r="O1354" s="223">
        <v>0</v>
      </c>
      <c r="P1354" s="223">
        <v>0</v>
      </c>
      <c r="Q1354" s="293">
        <f>((D1354+P1354+SUM(E1354:O1354)*2)/24)</f>
        <v>0</v>
      </c>
      <c r="R1354" s="351" t="s">
        <v>645</v>
      </c>
      <c r="S1354" s="309"/>
      <c r="T1354" s="309">
        <v>22</v>
      </c>
      <c r="U1354" s="895"/>
      <c r="V1354" s="16">
        <v>0</v>
      </c>
      <c r="W1354" s="11">
        <v>0</v>
      </c>
      <c r="X1354" s="17">
        <v>0</v>
      </c>
      <c r="Y1354" s="16">
        <v>0</v>
      </c>
      <c r="Z1354" s="11"/>
      <c r="AA1354" s="17">
        <v>0</v>
      </c>
      <c r="AB1354" s="16"/>
      <c r="AC1354" s="11">
        <v>0</v>
      </c>
      <c r="AD1354" s="17">
        <f t="shared" si="319"/>
        <v>0</v>
      </c>
      <c r="AE1354" s="16"/>
      <c r="AF1354" s="11"/>
      <c r="AG1354" s="17"/>
      <c r="AH1354" s="225"/>
      <c r="AI1354" s="527"/>
      <c r="AJ1354" s="16">
        <f t="shared" si="309"/>
        <v>0</v>
      </c>
    </row>
    <row r="1355" spans="1:36" ht="11.25" customHeight="1">
      <c r="A1355" s="219">
        <v>19000453</v>
      </c>
      <c r="C1355" s="438" t="s">
        <v>525</v>
      </c>
      <c r="D1355" s="222">
        <v>6201740.9000000004</v>
      </c>
      <c r="E1355" s="222">
        <v>6141251.0999999996</v>
      </c>
      <c r="F1355" s="222">
        <v>6080761.2999999998</v>
      </c>
      <c r="G1355" s="222">
        <v>4416333.1500000004</v>
      </c>
      <c r="H1355" s="222">
        <v>4379207.34</v>
      </c>
      <c r="I1355" s="222">
        <v>4342081.5199999996</v>
      </c>
      <c r="J1355" s="498">
        <v>4304955.71</v>
      </c>
      <c r="K1355" s="498">
        <v>4267829.9000000004</v>
      </c>
      <c r="L1355" s="223">
        <v>4230704.09</v>
      </c>
      <c r="M1355" s="223">
        <v>4193578.27</v>
      </c>
      <c r="N1355" s="223">
        <v>4156452.46</v>
      </c>
      <c r="O1355" s="223">
        <v>4119326.65</v>
      </c>
      <c r="P1355" s="223">
        <v>4082200.84</v>
      </c>
      <c r="Q1355" s="223">
        <f t="shared" ref="Q1355:Q1418" si="320">(D1355+P1355+SUM(E1355:O1355)*2)/24</f>
        <v>4647871.03</v>
      </c>
      <c r="R1355" s="351"/>
      <c r="S1355" s="309"/>
      <c r="T1355" s="309" t="s">
        <v>1896</v>
      </c>
      <c r="U1355" s="895"/>
      <c r="V1355" s="16">
        <v>0</v>
      </c>
      <c r="W1355" s="11">
        <v>0</v>
      </c>
      <c r="X1355" s="17">
        <v>0</v>
      </c>
      <c r="Y1355" s="16"/>
      <c r="Z1355" s="11"/>
      <c r="AA1355" s="17"/>
      <c r="AB1355" s="16"/>
      <c r="AC1355" s="11"/>
      <c r="AD1355" s="17">
        <f t="shared" si="319"/>
        <v>0</v>
      </c>
      <c r="AE1355" s="16">
        <f>$Q1355</f>
        <v>4647871.03</v>
      </c>
      <c r="AF1355" s="11">
        <f>$Q1355</f>
        <v>4647871.03</v>
      </c>
      <c r="AG1355" s="17">
        <f>$Q1355</f>
        <v>4647871.03</v>
      </c>
      <c r="AH1355" s="225"/>
      <c r="AI1355" s="527"/>
      <c r="AJ1355" s="16">
        <f t="shared" si="309"/>
        <v>0</v>
      </c>
    </row>
    <row r="1356" spans="1:36" ht="11.25" customHeight="1">
      <c r="A1356" s="219">
        <v>19000461</v>
      </c>
      <c r="B1356" s="207"/>
      <c r="C1356" s="287" t="s">
        <v>703</v>
      </c>
      <c r="D1356" s="222">
        <v>0</v>
      </c>
      <c r="E1356" s="222">
        <v>0</v>
      </c>
      <c r="F1356" s="222">
        <v>0</v>
      </c>
      <c r="G1356" s="222">
        <v>0</v>
      </c>
      <c r="H1356" s="222">
        <v>0</v>
      </c>
      <c r="I1356" s="222">
        <v>0</v>
      </c>
      <c r="J1356" s="498">
        <v>0</v>
      </c>
      <c r="K1356" s="498">
        <v>0</v>
      </c>
      <c r="L1356" s="223">
        <v>0</v>
      </c>
      <c r="M1356" s="223">
        <v>0</v>
      </c>
      <c r="N1356" s="223">
        <v>0</v>
      </c>
      <c r="O1356" s="223">
        <v>0</v>
      </c>
      <c r="P1356" s="223">
        <v>0</v>
      </c>
      <c r="Q1356" s="223">
        <f t="shared" si="320"/>
        <v>0</v>
      </c>
      <c r="R1356" s="351"/>
      <c r="S1356" s="309"/>
      <c r="T1356" s="309"/>
      <c r="U1356" s="895"/>
      <c r="V1356" s="16">
        <v>0</v>
      </c>
      <c r="W1356" s="11">
        <v>0</v>
      </c>
      <c r="X1356" s="17">
        <v>0</v>
      </c>
      <c r="Y1356" s="16"/>
      <c r="Z1356" s="11"/>
      <c r="AA1356" s="17"/>
      <c r="AB1356" s="16"/>
      <c r="AC1356" s="11"/>
      <c r="AD1356" s="17">
        <f t="shared" si="319"/>
        <v>0</v>
      </c>
      <c r="AE1356" s="16"/>
      <c r="AF1356" s="11"/>
      <c r="AG1356" s="17"/>
      <c r="AH1356" s="229">
        <f>Q1356</f>
        <v>0</v>
      </c>
      <c r="AI1356" s="527"/>
      <c r="AJ1356" s="16">
        <f t="shared" si="309"/>
        <v>0</v>
      </c>
    </row>
    <row r="1357" spans="1:36" ht="11.25" customHeight="1">
      <c r="A1357" s="219">
        <v>19000463</v>
      </c>
      <c r="B1357" s="207"/>
      <c r="C1357" s="438" t="s">
        <v>526</v>
      </c>
      <c r="D1357" s="222">
        <v>-1126475.46</v>
      </c>
      <c r="E1357" s="222">
        <v>-1117317.1200000001</v>
      </c>
      <c r="F1357" s="222">
        <v>-1108158.79</v>
      </c>
      <c r="G1357" s="222">
        <v>-1034250.46</v>
      </c>
      <c r="H1357" s="222">
        <v>-1026696.29</v>
      </c>
      <c r="I1357" s="222">
        <v>-1019142.13</v>
      </c>
      <c r="J1357" s="498">
        <v>-1011587.96</v>
      </c>
      <c r="K1357" s="498">
        <v>-1004033.8</v>
      </c>
      <c r="L1357" s="223">
        <v>-996479.63</v>
      </c>
      <c r="M1357" s="223">
        <v>-988925.47</v>
      </c>
      <c r="N1357" s="223">
        <v>-981371.3</v>
      </c>
      <c r="O1357" s="223">
        <v>-973817.14</v>
      </c>
      <c r="P1357" s="223">
        <v>-1596642.73</v>
      </c>
      <c r="Q1357" s="223">
        <f t="shared" si="320"/>
        <v>-1051944.9320833336</v>
      </c>
      <c r="R1357" s="351"/>
      <c r="S1357" s="309"/>
      <c r="T1357" s="309" t="s">
        <v>1896</v>
      </c>
      <c r="U1357" s="895"/>
      <c r="V1357" s="16">
        <v>0</v>
      </c>
      <c r="W1357" s="11">
        <v>0</v>
      </c>
      <c r="X1357" s="17">
        <v>0</v>
      </c>
      <c r="Y1357" s="16"/>
      <c r="Z1357" s="11"/>
      <c r="AA1357" s="17"/>
      <c r="AB1357" s="16"/>
      <c r="AC1357" s="11"/>
      <c r="AD1357" s="17">
        <f t="shared" si="319"/>
        <v>0</v>
      </c>
      <c r="AE1357" s="16">
        <f>$Q1357</f>
        <v>-1051944.9320833336</v>
      </c>
      <c r="AF1357" s="11">
        <f>$Q1357</f>
        <v>-1051944.9320833336</v>
      </c>
      <c r="AG1357" s="17">
        <f>$Q1357</f>
        <v>-1051944.9320833336</v>
      </c>
      <c r="AH1357" s="225"/>
      <c r="AI1357" s="527"/>
      <c r="AJ1357" s="16">
        <f t="shared" si="309"/>
        <v>0</v>
      </c>
    </row>
    <row r="1358" spans="1:36" ht="11.25" customHeight="1">
      <c r="A1358" s="219">
        <v>19000471</v>
      </c>
      <c r="B1358" s="207"/>
      <c r="C1358" s="287" t="s">
        <v>808</v>
      </c>
      <c r="D1358" s="222">
        <v>3657633.9</v>
      </c>
      <c r="E1358" s="222">
        <v>3664712.76</v>
      </c>
      <c r="F1358" s="222">
        <v>3676187.53</v>
      </c>
      <c r="G1358" s="222">
        <v>3680992.71</v>
      </c>
      <c r="H1358" s="222">
        <v>3696891.36</v>
      </c>
      <c r="I1358" s="222">
        <v>3728369.59</v>
      </c>
      <c r="J1358" s="498">
        <v>3783624.4</v>
      </c>
      <c r="K1358" s="498">
        <v>3808756.15</v>
      </c>
      <c r="L1358" s="223">
        <v>3851209.65</v>
      </c>
      <c r="M1358" s="223">
        <v>3889286.88</v>
      </c>
      <c r="N1358" s="223">
        <v>3909413.37</v>
      </c>
      <c r="O1358" s="223">
        <v>3932854.18</v>
      </c>
      <c r="P1358" s="223">
        <v>3963422.08</v>
      </c>
      <c r="Q1358" s="223">
        <f t="shared" si="320"/>
        <v>3786068.8808333329</v>
      </c>
      <c r="R1358" s="351"/>
      <c r="S1358" s="309"/>
      <c r="T1358" s="309"/>
      <c r="U1358" s="895"/>
      <c r="V1358" s="16">
        <v>0</v>
      </c>
      <c r="W1358" s="11">
        <v>0</v>
      </c>
      <c r="X1358" s="17">
        <v>0</v>
      </c>
      <c r="Y1358" s="16"/>
      <c r="Z1358" s="11"/>
      <c r="AA1358" s="17"/>
      <c r="AB1358" s="16"/>
      <c r="AC1358" s="11"/>
      <c r="AD1358" s="17">
        <f t="shared" si="319"/>
        <v>0</v>
      </c>
      <c r="AE1358" s="16"/>
      <c r="AF1358" s="11"/>
      <c r="AG1358" s="17"/>
      <c r="AH1358" s="229">
        <f>Q1358</f>
        <v>3786068.8808333329</v>
      </c>
      <c r="AI1358" s="527"/>
      <c r="AJ1358" s="16">
        <f t="shared" si="309"/>
        <v>0</v>
      </c>
    </row>
    <row r="1359" spans="1:36" ht="11.25" customHeight="1">
      <c r="A1359" s="219">
        <v>19000473</v>
      </c>
      <c r="B1359" s="207"/>
      <c r="C1359" s="287" t="s">
        <v>2163</v>
      </c>
      <c r="D1359" s="222">
        <v>2562568</v>
      </c>
      <c r="E1359" s="222">
        <v>2562568</v>
      </c>
      <c r="F1359" s="222">
        <v>2562568</v>
      </c>
      <c r="G1359" s="222">
        <v>2562568</v>
      </c>
      <c r="H1359" s="222">
        <v>2562568</v>
      </c>
      <c r="I1359" s="222">
        <v>2562568</v>
      </c>
      <c r="J1359" s="498">
        <v>2562568</v>
      </c>
      <c r="K1359" s="498">
        <v>2562568</v>
      </c>
      <c r="L1359" s="223">
        <v>2562568</v>
      </c>
      <c r="M1359" s="223">
        <v>2562568</v>
      </c>
      <c r="N1359" s="223">
        <v>2562568</v>
      </c>
      <c r="O1359" s="223">
        <v>2562568</v>
      </c>
      <c r="P1359" s="223">
        <v>2562568</v>
      </c>
      <c r="Q1359" s="223">
        <f t="shared" si="320"/>
        <v>2562568</v>
      </c>
      <c r="R1359" s="351"/>
      <c r="S1359" s="309"/>
      <c r="T1359" s="309"/>
      <c r="U1359" s="895"/>
      <c r="V1359" s="16">
        <v>0</v>
      </c>
      <c r="W1359" s="11">
        <v>0</v>
      </c>
      <c r="X1359" s="17">
        <v>0</v>
      </c>
      <c r="Y1359" s="16"/>
      <c r="Z1359" s="11"/>
      <c r="AA1359" s="17"/>
      <c r="AB1359" s="16"/>
      <c r="AC1359" s="11"/>
      <c r="AD1359" s="17">
        <f t="shared" si="319"/>
        <v>0</v>
      </c>
      <c r="AE1359" s="16"/>
      <c r="AF1359" s="11"/>
      <c r="AG1359" s="17"/>
      <c r="AH1359" s="229">
        <f>Q1359</f>
        <v>2562568</v>
      </c>
      <c r="AI1359" s="527"/>
      <c r="AJ1359" s="16">
        <f t="shared" ref="AJ1359:AJ1407" si="321">Q1359-X1359-AA1359-AD1359-AG1359-AH1359</f>
        <v>0</v>
      </c>
    </row>
    <row r="1360" spans="1:36" ht="11.25" customHeight="1">
      <c r="A1360" s="219">
        <v>19000481</v>
      </c>
      <c r="C1360" s="287" t="s">
        <v>293</v>
      </c>
      <c r="D1360" s="222">
        <v>0</v>
      </c>
      <c r="E1360" s="222">
        <v>0</v>
      </c>
      <c r="F1360" s="222">
        <v>0</v>
      </c>
      <c r="G1360" s="222">
        <v>0</v>
      </c>
      <c r="H1360" s="222">
        <v>0</v>
      </c>
      <c r="I1360" s="222">
        <v>0</v>
      </c>
      <c r="J1360" s="498">
        <v>0</v>
      </c>
      <c r="K1360" s="498">
        <v>0</v>
      </c>
      <c r="L1360" s="223">
        <v>0</v>
      </c>
      <c r="M1360" s="223">
        <v>0</v>
      </c>
      <c r="N1360" s="223">
        <v>0</v>
      </c>
      <c r="O1360" s="223">
        <v>0</v>
      </c>
      <c r="P1360" s="223">
        <v>0</v>
      </c>
      <c r="Q1360" s="223">
        <f t="shared" si="320"/>
        <v>0</v>
      </c>
      <c r="R1360" s="593"/>
      <c r="S1360" s="426"/>
      <c r="T1360" s="309" t="s">
        <v>1896</v>
      </c>
      <c r="U1360" s="895"/>
      <c r="V1360" s="16"/>
      <c r="W1360" s="11"/>
      <c r="X1360" s="17"/>
      <c r="Y1360" s="16"/>
      <c r="Z1360" s="11"/>
      <c r="AA1360" s="17"/>
      <c r="AB1360" s="16"/>
      <c r="AC1360" s="11"/>
      <c r="AD1360" s="17">
        <f t="shared" si="319"/>
        <v>0</v>
      </c>
      <c r="AE1360" s="16">
        <f>$Q1360</f>
        <v>0</v>
      </c>
      <c r="AF1360" s="11">
        <f>$Q1360</f>
        <v>0</v>
      </c>
      <c r="AG1360" s="17">
        <f>$Q1360</f>
        <v>0</v>
      </c>
      <c r="AH1360" s="225"/>
      <c r="AI1360" s="527"/>
      <c r="AJ1360" s="16">
        <f t="shared" si="321"/>
        <v>0</v>
      </c>
    </row>
    <row r="1361" spans="1:36" ht="11.25" customHeight="1">
      <c r="A1361" s="319">
        <v>19000483</v>
      </c>
      <c r="B1361" s="400"/>
      <c r="C1361" s="287" t="s">
        <v>2280</v>
      </c>
      <c r="D1361" s="222">
        <v>0</v>
      </c>
      <c r="E1361" s="222">
        <v>0</v>
      </c>
      <c r="F1361" s="222">
        <v>0</v>
      </c>
      <c r="G1361" s="222">
        <v>0</v>
      </c>
      <c r="H1361" s="222">
        <v>0</v>
      </c>
      <c r="I1361" s="222">
        <v>0</v>
      </c>
      <c r="J1361" s="498">
        <v>0</v>
      </c>
      <c r="K1361" s="498">
        <v>0</v>
      </c>
      <c r="L1361" s="293">
        <v>0</v>
      </c>
      <c r="M1361" s="293">
        <v>0</v>
      </c>
      <c r="N1361" s="293">
        <v>0</v>
      </c>
      <c r="O1361" s="293">
        <v>0</v>
      </c>
      <c r="P1361" s="293">
        <v>0</v>
      </c>
      <c r="Q1361" s="223">
        <f t="shared" si="320"/>
        <v>0</v>
      </c>
      <c r="R1361" s="351" t="s">
        <v>2275</v>
      </c>
      <c r="S1361" s="309" t="s">
        <v>1558</v>
      </c>
      <c r="T1361" s="309" t="s">
        <v>2277</v>
      </c>
      <c r="U1361" s="895"/>
      <c r="V1361" s="16">
        <v>0</v>
      </c>
      <c r="W1361" s="11">
        <v>0</v>
      </c>
      <c r="X1361" s="17">
        <v>0</v>
      </c>
      <c r="Y1361" s="16">
        <v>0</v>
      </c>
      <c r="Z1361" s="16">
        <v>0</v>
      </c>
      <c r="AA1361" s="17">
        <f>Q1361</f>
        <v>0</v>
      </c>
      <c r="AB1361" s="16"/>
      <c r="AC1361" s="11"/>
      <c r="AD1361" s="17">
        <f>SUM(AB1361:AC1361)</f>
        <v>0</v>
      </c>
      <c r="AE1361" s="16"/>
      <c r="AF1361" s="11"/>
      <c r="AG1361" s="17"/>
      <c r="AH1361" s="225"/>
      <c r="AI1361" s="527"/>
      <c r="AJ1361" s="16">
        <f t="shared" si="321"/>
        <v>0</v>
      </c>
    </row>
    <row r="1362" spans="1:36" s="398" customFormat="1" ht="11.25" customHeight="1">
      <c r="A1362" s="319">
        <v>19000491</v>
      </c>
      <c r="B1362" s="400"/>
      <c r="C1362" s="287" t="s">
        <v>2551</v>
      </c>
      <c r="D1362" s="222">
        <v>2090026.75</v>
      </c>
      <c r="E1362" s="222">
        <v>2081957.15</v>
      </c>
      <c r="F1362" s="222">
        <v>2073887.55</v>
      </c>
      <c r="G1362" s="222">
        <v>2065817.95</v>
      </c>
      <c r="H1362" s="222">
        <v>2057748.35</v>
      </c>
      <c r="I1362" s="222">
        <v>2049678.75</v>
      </c>
      <c r="J1362" s="498">
        <v>2041609.15</v>
      </c>
      <c r="K1362" s="498">
        <v>2033539.55</v>
      </c>
      <c r="L1362" s="293">
        <v>2025469.95</v>
      </c>
      <c r="M1362" s="293">
        <v>2017400.35</v>
      </c>
      <c r="N1362" s="293">
        <v>2009330.75</v>
      </c>
      <c r="O1362" s="293">
        <v>2001261.15</v>
      </c>
      <c r="P1362" s="293">
        <v>1993191.55</v>
      </c>
      <c r="Q1362" s="223">
        <f t="shared" si="320"/>
        <v>2041609.1499999997</v>
      </c>
      <c r="R1362" s="459"/>
      <c r="S1362" s="459"/>
      <c r="T1362" s="455" t="s">
        <v>1896</v>
      </c>
      <c r="U1362" s="896"/>
      <c r="V1362" s="16"/>
      <c r="W1362" s="11"/>
      <c r="X1362" s="17"/>
      <c r="Y1362" s="16"/>
      <c r="Z1362" s="11"/>
      <c r="AA1362" s="17"/>
      <c r="AB1362" s="16"/>
      <c r="AC1362" s="11"/>
      <c r="AD1362" s="17">
        <f t="shared" ref="AD1362" si="322">SUM(AB1362:AC1362)</f>
        <v>0</v>
      </c>
      <c r="AE1362" s="16">
        <f>$Q1362</f>
        <v>2041609.1499999997</v>
      </c>
      <c r="AF1362" s="11">
        <f>$Q1362</f>
        <v>2041609.1499999997</v>
      </c>
      <c r="AG1362" s="17">
        <f>$Q1362</f>
        <v>2041609.1499999997</v>
      </c>
      <c r="AH1362" s="225"/>
      <c r="AI1362" s="527"/>
      <c r="AJ1362" s="16">
        <f t="shared" si="321"/>
        <v>0</v>
      </c>
    </row>
    <row r="1363" spans="1:36" ht="11.25" customHeight="1">
      <c r="A1363" s="219">
        <v>19000493</v>
      </c>
      <c r="C1363" s="287" t="s">
        <v>2182</v>
      </c>
      <c r="D1363" s="222">
        <v>0</v>
      </c>
      <c r="E1363" s="222">
        <v>0</v>
      </c>
      <c r="F1363" s="222">
        <v>0</v>
      </c>
      <c r="G1363" s="222">
        <v>0</v>
      </c>
      <c r="H1363" s="222">
        <v>0</v>
      </c>
      <c r="I1363" s="222">
        <v>0</v>
      </c>
      <c r="J1363" s="498">
        <v>0</v>
      </c>
      <c r="K1363" s="498">
        <v>0</v>
      </c>
      <c r="L1363" s="223">
        <v>0</v>
      </c>
      <c r="M1363" s="223">
        <v>0</v>
      </c>
      <c r="N1363" s="223">
        <v>0</v>
      </c>
      <c r="O1363" s="223">
        <v>0</v>
      </c>
      <c r="P1363" s="223">
        <v>0</v>
      </c>
      <c r="Q1363" s="223">
        <f t="shared" si="320"/>
        <v>0</v>
      </c>
      <c r="R1363" s="872"/>
      <c r="S1363" s="427"/>
      <c r="T1363" s="427"/>
      <c r="U1363" s="895"/>
      <c r="V1363" s="16">
        <v>0</v>
      </c>
      <c r="W1363" s="11">
        <v>0</v>
      </c>
      <c r="X1363" s="17">
        <v>0</v>
      </c>
      <c r="Y1363" s="16"/>
      <c r="Z1363" s="11"/>
      <c r="AA1363" s="17"/>
      <c r="AB1363" s="16"/>
      <c r="AC1363" s="11"/>
      <c r="AD1363" s="17">
        <f t="shared" si="319"/>
        <v>0</v>
      </c>
      <c r="AE1363" s="16"/>
      <c r="AF1363" s="11"/>
      <c r="AG1363" s="17"/>
      <c r="AH1363" s="229">
        <f>Q1363</f>
        <v>0</v>
      </c>
      <c r="AI1363" s="527"/>
      <c r="AJ1363" s="16">
        <f t="shared" si="321"/>
        <v>0</v>
      </c>
    </row>
    <row r="1364" spans="1:36" ht="11.25" customHeight="1">
      <c r="A1364" s="240">
        <v>19000521</v>
      </c>
      <c r="C1364" s="287" t="s">
        <v>737</v>
      </c>
      <c r="D1364" s="222">
        <v>0</v>
      </c>
      <c r="E1364" s="222">
        <v>0</v>
      </c>
      <c r="F1364" s="222">
        <v>0</v>
      </c>
      <c r="G1364" s="222">
        <v>0</v>
      </c>
      <c r="H1364" s="222">
        <v>0</v>
      </c>
      <c r="I1364" s="222">
        <v>0</v>
      </c>
      <c r="J1364" s="498">
        <v>0</v>
      </c>
      <c r="K1364" s="498">
        <v>0</v>
      </c>
      <c r="L1364" s="223">
        <v>0</v>
      </c>
      <c r="M1364" s="223">
        <v>0</v>
      </c>
      <c r="N1364" s="223">
        <v>0</v>
      </c>
      <c r="O1364" s="223">
        <v>0</v>
      </c>
      <c r="P1364" s="223">
        <v>0</v>
      </c>
      <c r="Q1364" s="293">
        <f t="shared" si="320"/>
        <v>0</v>
      </c>
      <c r="R1364" s="351" t="s">
        <v>1998</v>
      </c>
      <c r="S1364" s="309"/>
      <c r="T1364" s="309" t="s">
        <v>624</v>
      </c>
      <c r="U1364" s="895"/>
      <c r="V1364" s="16">
        <v>0</v>
      </c>
      <c r="W1364" s="11">
        <v>0</v>
      </c>
      <c r="X1364" s="17">
        <v>0</v>
      </c>
      <c r="Y1364" s="16">
        <f>Q1364</f>
        <v>0</v>
      </c>
      <c r="Z1364" s="11"/>
      <c r="AA1364" s="17">
        <f>Y1364</f>
        <v>0</v>
      </c>
      <c r="AB1364" s="16"/>
      <c r="AC1364" s="11"/>
      <c r="AD1364" s="17">
        <f t="shared" si="319"/>
        <v>0</v>
      </c>
      <c r="AE1364" s="16"/>
      <c r="AF1364" s="11"/>
      <c r="AG1364" s="17"/>
      <c r="AH1364" s="229"/>
      <c r="AI1364" s="527"/>
      <c r="AJ1364" s="16">
        <f t="shared" si="321"/>
        <v>0</v>
      </c>
    </row>
    <row r="1365" spans="1:36" ht="11.25" customHeight="1">
      <c r="A1365" s="240">
        <v>19000531</v>
      </c>
      <c r="C1365" s="287" t="s">
        <v>1111</v>
      </c>
      <c r="D1365" s="222">
        <v>0</v>
      </c>
      <c r="E1365" s="222">
        <v>0</v>
      </c>
      <c r="F1365" s="222">
        <v>0</v>
      </c>
      <c r="G1365" s="222">
        <v>0</v>
      </c>
      <c r="H1365" s="222">
        <v>0</v>
      </c>
      <c r="I1365" s="222">
        <v>0</v>
      </c>
      <c r="J1365" s="498">
        <v>0</v>
      </c>
      <c r="K1365" s="498">
        <v>0</v>
      </c>
      <c r="L1365" s="223">
        <v>0</v>
      </c>
      <c r="M1365" s="223">
        <v>0</v>
      </c>
      <c r="N1365" s="223">
        <v>0</v>
      </c>
      <c r="O1365" s="223">
        <v>0</v>
      </c>
      <c r="P1365" s="223">
        <v>0</v>
      </c>
      <c r="Q1365" s="293">
        <f t="shared" si="320"/>
        <v>0</v>
      </c>
      <c r="R1365" s="351"/>
      <c r="S1365" s="309"/>
      <c r="T1365" s="309"/>
      <c r="U1365" s="895"/>
      <c r="V1365" s="16">
        <v>0</v>
      </c>
      <c r="W1365" s="11">
        <v>0</v>
      </c>
      <c r="X1365" s="17">
        <v>0</v>
      </c>
      <c r="Y1365" s="16"/>
      <c r="Z1365" s="11"/>
      <c r="AA1365" s="17"/>
      <c r="AB1365" s="16"/>
      <c r="AC1365" s="11"/>
      <c r="AD1365" s="17">
        <f t="shared" si="319"/>
        <v>0</v>
      </c>
      <c r="AE1365" s="16"/>
      <c r="AF1365" s="11"/>
      <c r="AG1365" s="17"/>
      <c r="AH1365" s="229">
        <f>Q1365</f>
        <v>0</v>
      </c>
      <c r="AI1365" s="527"/>
      <c r="AJ1365" s="16">
        <f t="shared" si="321"/>
        <v>0</v>
      </c>
    </row>
    <row r="1366" spans="1:36" ht="11.25" customHeight="1">
      <c r="A1366" s="240">
        <v>19000541</v>
      </c>
      <c r="C1366" s="287" t="s">
        <v>1112</v>
      </c>
      <c r="D1366" s="222">
        <v>0</v>
      </c>
      <c r="E1366" s="222">
        <v>0</v>
      </c>
      <c r="F1366" s="222">
        <v>0</v>
      </c>
      <c r="G1366" s="222">
        <v>0</v>
      </c>
      <c r="H1366" s="222">
        <v>0</v>
      </c>
      <c r="I1366" s="222">
        <v>0</v>
      </c>
      <c r="J1366" s="498">
        <v>0</v>
      </c>
      <c r="K1366" s="498">
        <v>0</v>
      </c>
      <c r="L1366" s="223">
        <v>0</v>
      </c>
      <c r="M1366" s="223">
        <v>0</v>
      </c>
      <c r="N1366" s="223">
        <v>0</v>
      </c>
      <c r="O1366" s="223">
        <v>0</v>
      </c>
      <c r="P1366" s="223">
        <v>0</v>
      </c>
      <c r="Q1366" s="223">
        <f t="shared" si="320"/>
        <v>0</v>
      </c>
      <c r="R1366" s="351"/>
      <c r="S1366" s="309"/>
      <c r="T1366" s="309"/>
      <c r="U1366" s="895"/>
      <c r="V1366" s="16">
        <v>0</v>
      </c>
      <c r="W1366" s="11">
        <v>0</v>
      </c>
      <c r="X1366" s="17">
        <v>0</v>
      </c>
      <c r="Y1366" s="16"/>
      <c r="Z1366" s="11"/>
      <c r="AA1366" s="17"/>
      <c r="AB1366" s="16"/>
      <c r="AC1366" s="11"/>
      <c r="AD1366" s="17">
        <f t="shared" si="319"/>
        <v>0</v>
      </c>
      <c r="AE1366" s="16"/>
      <c r="AF1366" s="11"/>
      <c r="AG1366" s="17"/>
      <c r="AH1366" s="229">
        <f>Q1366</f>
        <v>0</v>
      </c>
      <c r="AI1366" s="527"/>
      <c r="AJ1366" s="16">
        <f t="shared" si="321"/>
        <v>0</v>
      </c>
    </row>
    <row r="1367" spans="1:36" ht="11.25" customHeight="1">
      <c r="A1367" s="240">
        <v>19000543</v>
      </c>
      <c r="C1367" s="287" t="s">
        <v>865</v>
      </c>
      <c r="D1367" s="222">
        <v>0</v>
      </c>
      <c r="E1367" s="222">
        <v>0</v>
      </c>
      <c r="F1367" s="222">
        <v>0</v>
      </c>
      <c r="G1367" s="222">
        <v>0</v>
      </c>
      <c r="H1367" s="222">
        <v>0</v>
      </c>
      <c r="I1367" s="222">
        <v>0</v>
      </c>
      <c r="J1367" s="498">
        <v>0</v>
      </c>
      <c r="K1367" s="498">
        <v>0</v>
      </c>
      <c r="L1367" s="223">
        <v>0</v>
      </c>
      <c r="M1367" s="223">
        <v>0</v>
      </c>
      <c r="N1367" s="223">
        <v>0</v>
      </c>
      <c r="O1367" s="223">
        <v>0</v>
      </c>
      <c r="P1367" s="223">
        <v>0</v>
      </c>
      <c r="Q1367" s="223">
        <f t="shared" si="320"/>
        <v>0</v>
      </c>
      <c r="R1367" s="351"/>
      <c r="S1367" s="309"/>
      <c r="T1367" s="309"/>
      <c r="U1367" s="895"/>
      <c r="V1367" s="16">
        <v>0</v>
      </c>
      <c r="W1367" s="11">
        <v>0</v>
      </c>
      <c r="X1367" s="17">
        <v>0</v>
      </c>
      <c r="Y1367" s="16"/>
      <c r="Z1367" s="11"/>
      <c r="AA1367" s="17"/>
      <c r="AB1367" s="16"/>
      <c r="AC1367" s="11"/>
      <c r="AD1367" s="17">
        <f t="shared" si="319"/>
        <v>0</v>
      </c>
      <c r="AE1367" s="16"/>
      <c r="AF1367" s="11"/>
      <c r="AG1367" s="17"/>
      <c r="AH1367" s="229">
        <f>Q1367</f>
        <v>0</v>
      </c>
      <c r="AI1367" s="527"/>
      <c r="AJ1367" s="16">
        <f t="shared" si="321"/>
        <v>0</v>
      </c>
    </row>
    <row r="1368" spans="1:36" s="1054" customFormat="1" ht="11.25" customHeight="1">
      <c r="A1368" s="1041">
        <v>19000551</v>
      </c>
      <c r="B1368" s="1065"/>
      <c r="C1368" s="1043" t="s">
        <v>2130</v>
      </c>
      <c r="D1368" s="1044">
        <v>1965399</v>
      </c>
      <c r="E1368" s="1044">
        <v>1965399</v>
      </c>
      <c r="F1368" s="1044">
        <v>1965399</v>
      </c>
      <c r="G1368" s="1044">
        <v>1965399</v>
      </c>
      <c r="H1368" s="1044">
        <v>1965399</v>
      </c>
      <c r="I1368" s="1044">
        <v>0</v>
      </c>
      <c r="J1368" s="1045">
        <v>1965399</v>
      </c>
      <c r="K1368" s="1045">
        <v>1965399</v>
      </c>
      <c r="L1368" s="1046">
        <v>1965399</v>
      </c>
      <c r="M1368" s="1046">
        <v>1965399</v>
      </c>
      <c r="N1368" s="1046">
        <v>1965399</v>
      </c>
      <c r="O1368" s="1046">
        <v>1965399</v>
      </c>
      <c r="P1368" s="1046">
        <v>1965399</v>
      </c>
      <c r="Q1368" s="1046">
        <f t="shared" si="320"/>
        <v>1801615.75</v>
      </c>
      <c r="R1368" s="1047"/>
      <c r="S1368" s="1066"/>
      <c r="T1368" s="1066">
        <v>22</v>
      </c>
      <c r="U1368" s="1048"/>
      <c r="V1368" s="1049">
        <v>0</v>
      </c>
      <c r="W1368" s="1050">
        <v>0</v>
      </c>
      <c r="X1368" s="1051">
        <v>0</v>
      </c>
      <c r="Y1368" s="1049"/>
      <c r="Z1368" s="1050"/>
      <c r="AA1368" s="1051"/>
      <c r="AB1368" s="1049">
        <f>$Q1368</f>
        <v>1801615.75</v>
      </c>
      <c r="AC1368" s="1050">
        <v>0</v>
      </c>
      <c r="AD1368" s="1051">
        <f t="shared" si="319"/>
        <v>1801615.75</v>
      </c>
      <c r="AE1368" s="1049"/>
      <c r="AF1368" s="1050"/>
      <c r="AG1368" s="1051"/>
      <c r="AH1368" s="1068"/>
      <c r="AI1368" s="1053"/>
      <c r="AJ1368" s="1049">
        <f t="shared" si="321"/>
        <v>0</v>
      </c>
    </row>
    <row r="1369" spans="1:36" ht="11.25" customHeight="1">
      <c r="A1369" s="219">
        <v>19000552</v>
      </c>
      <c r="B1369" s="220"/>
      <c r="C1369" s="287" t="s">
        <v>2547</v>
      </c>
      <c r="D1369" s="222">
        <v>765140.24</v>
      </c>
      <c r="E1369" s="222">
        <v>656301.91</v>
      </c>
      <c r="F1369" s="222">
        <v>677096.72</v>
      </c>
      <c r="G1369" s="222">
        <v>562917.92000000004</v>
      </c>
      <c r="H1369" s="222">
        <v>638465.18000000005</v>
      </c>
      <c r="I1369" s="222">
        <v>561248.64</v>
      </c>
      <c r="J1369" s="498">
        <v>437513</v>
      </c>
      <c r="K1369" s="498">
        <v>482606.52</v>
      </c>
      <c r="L1369" s="223">
        <v>554634.88</v>
      </c>
      <c r="M1369" s="223">
        <v>527215.46</v>
      </c>
      <c r="N1369" s="223">
        <v>490289.15</v>
      </c>
      <c r="O1369" s="223">
        <v>557552.04</v>
      </c>
      <c r="P1369" s="223">
        <v>539129.1</v>
      </c>
      <c r="Q1369" s="223">
        <f t="shared" si="320"/>
        <v>566498.00750000007</v>
      </c>
      <c r="R1369" s="351"/>
      <c r="S1369" s="309"/>
      <c r="T1369" s="309"/>
      <c r="U1369" s="895"/>
      <c r="V1369" s="16">
        <v>0</v>
      </c>
      <c r="W1369" s="11">
        <v>0</v>
      </c>
      <c r="X1369" s="17">
        <v>0</v>
      </c>
      <c r="Y1369" s="16"/>
      <c r="Z1369" s="11"/>
      <c r="AA1369" s="17"/>
      <c r="AB1369" s="16"/>
      <c r="AC1369" s="11"/>
      <c r="AD1369" s="17"/>
      <c r="AE1369" s="16"/>
      <c r="AF1369" s="11"/>
      <c r="AG1369" s="17"/>
      <c r="AH1369" s="225">
        <f>Q1369</f>
        <v>566498.00750000007</v>
      </c>
      <c r="AI1369" s="527"/>
      <c r="AJ1369" s="16">
        <f t="shared" si="321"/>
        <v>0</v>
      </c>
    </row>
    <row r="1370" spans="1:36" ht="11.25" customHeight="1">
      <c r="A1370" s="213">
        <v>19000553</v>
      </c>
      <c r="B1370" s="213"/>
      <c r="C1370" s="432" t="s">
        <v>101</v>
      </c>
      <c r="D1370" s="222">
        <v>241142.82</v>
      </c>
      <c r="E1370" s="222">
        <v>234050.39</v>
      </c>
      <c r="F1370" s="222">
        <v>226957.95</v>
      </c>
      <c r="G1370" s="222">
        <v>219865.52</v>
      </c>
      <c r="H1370" s="222">
        <v>212773.09</v>
      </c>
      <c r="I1370" s="222">
        <v>205680.65</v>
      </c>
      <c r="J1370" s="498">
        <v>198588.22</v>
      </c>
      <c r="K1370" s="498">
        <v>191495.78</v>
      </c>
      <c r="L1370" s="223">
        <v>184403.35</v>
      </c>
      <c r="M1370" s="223">
        <v>177310.91</v>
      </c>
      <c r="N1370" s="223">
        <v>170218.47</v>
      </c>
      <c r="O1370" s="223">
        <v>163126.04</v>
      </c>
      <c r="P1370" s="223">
        <v>156033.60999999999</v>
      </c>
      <c r="Q1370" s="223">
        <f t="shared" si="320"/>
        <v>198588.21541666662</v>
      </c>
      <c r="R1370" s="593" t="s">
        <v>576</v>
      </c>
      <c r="S1370" s="351" t="s">
        <v>295</v>
      </c>
      <c r="T1370" s="351" t="s">
        <v>1897</v>
      </c>
      <c r="U1370" s="895"/>
      <c r="V1370" s="16">
        <v>0</v>
      </c>
      <c r="W1370" s="11">
        <v>0</v>
      </c>
      <c r="X1370" s="17">
        <v>0</v>
      </c>
      <c r="Y1370" s="16">
        <f>Q1370*AE2</f>
        <v>133411.56311691663</v>
      </c>
      <c r="Z1370" s="11">
        <f>Q1370*Z5</f>
        <v>65176.652299749978</v>
      </c>
      <c r="AA1370" s="17">
        <f>Q1370</f>
        <v>198588.21541666662</v>
      </c>
      <c r="AB1370" s="16"/>
      <c r="AC1370" s="11"/>
      <c r="AD1370" s="17">
        <f>SUM(AB1370:AC1370)</f>
        <v>0</v>
      </c>
      <c r="AE1370" s="16"/>
      <c r="AF1370" s="11"/>
      <c r="AG1370" s="17"/>
      <c r="AH1370" s="225"/>
      <c r="AI1370" s="527"/>
      <c r="AJ1370" s="16">
        <f t="shared" si="321"/>
        <v>0</v>
      </c>
    </row>
    <row r="1371" spans="1:36" ht="11.25" customHeight="1">
      <c r="A1371" s="213">
        <v>19000561</v>
      </c>
      <c r="B1371" s="213"/>
      <c r="C1371" s="432" t="s">
        <v>306</v>
      </c>
      <c r="D1371" s="222">
        <v>0</v>
      </c>
      <c r="E1371" s="222">
        <v>0</v>
      </c>
      <c r="F1371" s="222">
        <v>0</v>
      </c>
      <c r="G1371" s="222">
        <v>0</v>
      </c>
      <c r="H1371" s="222">
        <v>0</v>
      </c>
      <c r="I1371" s="222">
        <v>0</v>
      </c>
      <c r="J1371" s="498">
        <v>0</v>
      </c>
      <c r="K1371" s="498">
        <v>0</v>
      </c>
      <c r="L1371" s="223">
        <v>0</v>
      </c>
      <c r="M1371" s="223">
        <v>0</v>
      </c>
      <c r="N1371" s="223">
        <v>0</v>
      </c>
      <c r="O1371" s="223">
        <v>0</v>
      </c>
      <c r="P1371" s="223">
        <v>0</v>
      </c>
      <c r="Q1371" s="223">
        <f t="shared" si="320"/>
        <v>0</v>
      </c>
      <c r="R1371" s="593" t="s">
        <v>307</v>
      </c>
      <c r="S1371" s="351"/>
      <c r="T1371" s="351" t="s">
        <v>624</v>
      </c>
      <c r="U1371" s="895"/>
      <c r="V1371" s="16">
        <v>0</v>
      </c>
      <c r="W1371" s="11">
        <v>0</v>
      </c>
      <c r="X1371" s="17">
        <v>0</v>
      </c>
      <c r="Y1371" s="16">
        <f>Q1371</f>
        <v>0</v>
      </c>
      <c r="Z1371" s="11"/>
      <c r="AA1371" s="17">
        <f>Q1371</f>
        <v>0</v>
      </c>
      <c r="AB1371" s="16"/>
      <c r="AC1371" s="11"/>
      <c r="AD1371" s="17">
        <f>SUM(AB1371:AC1371)</f>
        <v>0</v>
      </c>
      <c r="AE1371" s="16"/>
      <c r="AF1371" s="11"/>
      <c r="AG1371" s="17"/>
      <c r="AH1371" s="225"/>
      <c r="AI1371" s="527"/>
      <c r="AJ1371" s="16">
        <f t="shared" si="321"/>
        <v>0</v>
      </c>
    </row>
    <row r="1372" spans="1:36" ht="11.25" customHeight="1">
      <c r="A1372" s="219">
        <v>19000562</v>
      </c>
      <c r="B1372" s="220"/>
      <c r="C1372" s="287" t="s">
        <v>763</v>
      </c>
      <c r="D1372" s="222">
        <v>1602040.3</v>
      </c>
      <c r="E1372" s="222">
        <v>1605794.75</v>
      </c>
      <c r="F1372" s="222">
        <v>1609549.2</v>
      </c>
      <c r="G1372" s="222">
        <v>1613302.95</v>
      </c>
      <c r="H1372" s="222">
        <v>1617057.34</v>
      </c>
      <c r="I1372" s="222">
        <v>1620811.74</v>
      </c>
      <c r="J1372" s="498">
        <v>1551030.42</v>
      </c>
      <c r="K1372" s="498">
        <v>1530272.91</v>
      </c>
      <c r="L1372" s="223">
        <v>1509515.4</v>
      </c>
      <c r="M1372" s="223">
        <v>1488757.89</v>
      </c>
      <c r="N1372" s="223">
        <v>1468000.38</v>
      </c>
      <c r="O1372" s="223">
        <v>1153100.07</v>
      </c>
      <c r="P1372" s="223">
        <v>1132342.56</v>
      </c>
      <c r="Q1372" s="223">
        <f t="shared" si="320"/>
        <v>1511198.7066666668</v>
      </c>
      <c r="R1372" s="351"/>
      <c r="S1372" s="309"/>
      <c r="T1372" s="309"/>
      <c r="U1372" s="895"/>
      <c r="V1372" s="16">
        <v>0</v>
      </c>
      <c r="W1372" s="11">
        <v>0</v>
      </c>
      <c r="X1372" s="17">
        <v>0</v>
      </c>
      <c r="Y1372" s="16"/>
      <c r="Z1372" s="11"/>
      <c r="AA1372" s="17"/>
      <c r="AB1372" s="16">
        <v>0</v>
      </c>
      <c r="AC1372" s="11"/>
      <c r="AD1372" s="17">
        <f>SUM(AB1372:AC1372)</f>
        <v>0</v>
      </c>
      <c r="AE1372" s="16"/>
      <c r="AF1372" s="11"/>
      <c r="AG1372" s="17"/>
      <c r="AH1372" s="229">
        <f>Q1372</f>
        <v>1511198.7066666668</v>
      </c>
      <c r="AI1372" s="527"/>
      <c r="AJ1372" s="16">
        <f t="shared" si="321"/>
        <v>0</v>
      </c>
    </row>
    <row r="1373" spans="1:36" ht="11.25" customHeight="1">
      <c r="A1373" s="213">
        <v>19000563</v>
      </c>
      <c r="B1373" s="213"/>
      <c r="C1373" s="432" t="s">
        <v>2180</v>
      </c>
      <c r="D1373" s="222">
        <v>0.02</v>
      </c>
      <c r="E1373" s="222">
        <v>0.02</v>
      </c>
      <c r="F1373" s="222">
        <v>0.02</v>
      </c>
      <c r="G1373" s="222">
        <v>0</v>
      </c>
      <c r="H1373" s="222">
        <v>0</v>
      </c>
      <c r="I1373" s="222">
        <v>0</v>
      </c>
      <c r="J1373" s="498">
        <v>0</v>
      </c>
      <c r="K1373" s="498">
        <v>0</v>
      </c>
      <c r="L1373" s="223">
        <v>0</v>
      </c>
      <c r="M1373" s="223">
        <v>0</v>
      </c>
      <c r="N1373" s="223">
        <v>0</v>
      </c>
      <c r="O1373" s="223">
        <v>0</v>
      </c>
      <c r="P1373" s="223">
        <v>0</v>
      </c>
      <c r="Q1373" s="223">
        <f t="shared" si="320"/>
        <v>4.1666666666666666E-3</v>
      </c>
      <c r="R1373" s="593"/>
      <c r="S1373" s="351"/>
      <c r="T1373" s="351"/>
      <c r="U1373" s="895"/>
      <c r="V1373" s="16">
        <v>0</v>
      </c>
      <c r="W1373" s="11">
        <v>0</v>
      </c>
      <c r="X1373" s="17">
        <v>0</v>
      </c>
      <c r="Y1373" s="16"/>
      <c r="Z1373" s="11"/>
      <c r="AA1373" s="17"/>
      <c r="AB1373" s="16"/>
      <c r="AC1373" s="11"/>
      <c r="AD1373" s="17">
        <f>SUM(AB1373:AC1373)</f>
        <v>0</v>
      </c>
      <c r="AE1373" s="16"/>
      <c r="AF1373" s="11"/>
      <c r="AG1373" s="17"/>
      <c r="AH1373" s="229">
        <f>Q1373</f>
        <v>4.1666666666666666E-3</v>
      </c>
      <c r="AI1373" s="527"/>
      <c r="AJ1373" s="16">
        <f t="shared" si="321"/>
        <v>0</v>
      </c>
    </row>
    <row r="1374" spans="1:36" ht="11.25" customHeight="1">
      <c r="A1374" s="213">
        <v>19000571</v>
      </c>
      <c r="B1374" s="213"/>
      <c r="C1374" s="432" t="s">
        <v>171</v>
      </c>
      <c r="D1374" s="222">
        <v>0</v>
      </c>
      <c r="E1374" s="222">
        <v>0</v>
      </c>
      <c r="F1374" s="222">
        <v>0</v>
      </c>
      <c r="G1374" s="222">
        <v>0</v>
      </c>
      <c r="H1374" s="222">
        <v>0</v>
      </c>
      <c r="I1374" s="222">
        <v>0</v>
      </c>
      <c r="J1374" s="498">
        <v>0</v>
      </c>
      <c r="K1374" s="498">
        <v>0</v>
      </c>
      <c r="L1374" s="223">
        <v>0</v>
      </c>
      <c r="M1374" s="223">
        <v>0</v>
      </c>
      <c r="N1374" s="223">
        <v>0</v>
      </c>
      <c r="O1374" s="223">
        <v>0</v>
      </c>
      <c r="P1374" s="223">
        <v>0</v>
      </c>
      <c r="Q1374" s="223">
        <f t="shared" si="320"/>
        <v>0</v>
      </c>
      <c r="R1374" s="593"/>
      <c r="S1374" s="351"/>
      <c r="T1374" s="351"/>
      <c r="U1374" s="895"/>
      <c r="V1374" s="16"/>
      <c r="W1374" s="11"/>
      <c r="X1374" s="17"/>
      <c r="Y1374" s="16"/>
      <c r="Z1374" s="11"/>
      <c r="AA1374" s="17"/>
      <c r="AB1374" s="16"/>
      <c r="AC1374" s="11"/>
      <c r="AD1374" s="17"/>
      <c r="AE1374" s="16"/>
      <c r="AF1374" s="11"/>
      <c r="AG1374" s="17"/>
      <c r="AH1374" s="229">
        <f>Q1374</f>
        <v>0</v>
      </c>
      <c r="AI1374" s="527"/>
      <c r="AJ1374" s="16">
        <f t="shared" si="321"/>
        <v>0</v>
      </c>
    </row>
    <row r="1375" spans="1:36" ht="11.25" customHeight="1">
      <c r="A1375" s="219">
        <v>19000572</v>
      </c>
      <c r="B1375" s="220"/>
      <c r="C1375" s="287" t="s">
        <v>764</v>
      </c>
      <c r="D1375" s="222">
        <v>268142.34999999998</v>
      </c>
      <c r="E1375" s="222">
        <v>266718.90000000002</v>
      </c>
      <c r="F1375" s="222">
        <v>265295.45</v>
      </c>
      <c r="G1375" s="222">
        <v>263872</v>
      </c>
      <c r="H1375" s="222">
        <v>262448.55</v>
      </c>
      <c r="I1375" s="222">
        <v>261025.1</v>
      </c>
      <c r="J1375" s="498">
        <v>259601.65</v>
      </c>
      <c r="K1375" s="498">
        <v>255010.94</v>
      </c>
      <c r="L1375" s="223">
        <v>252795.67</v>
      </c>
      <c r="M1375" s="223">
        <v>250580.41</v>
      </c>
      <c r="N1375" s="223">
        <v>248365.14</v>
      </c>
      <c r="O1375" s="223">
        <v>236648.08</v>
      </c>
      <c r="P1375" s="223">
        <v>234432.81</v>
      </c>
      <c r="Q1375" s="223">
        <f t="shared" si="320"/>
        <v>256137.45583333334</v>
      </c>
      <c r="R1375" s="351"/>
      <c r="S1375" s="309"/>
      <c r="T1375" s="309"/>
      <c r="U1375" s="895"/>
      <c r="V1375" s="16">
        <v>0</v>
      </c>
      <c r="W1375" s="11">
        <v>0</v>
      </c>
      <c r="X1375" s="17">
        <v>0</v>
      </c>
      <c r="Y1375" s="16"/>
      <c r="Z1375" s="11"/>
      <c r="AA1375" s="17"/>
      <c r="AB1375" s="16">
        <v>0</v>
      </c>
      <c r="AC1375" s="11"/>
      <c r="AD1375" s="17">
        <f>SUM(AB1375:AC1375)</f>
        <v>0</v>
      </c>
      <c r="AE1375" s="16"/>
      <c r="AF1375" s="11"/>
      <c r="AG1375" s="17"/>
      <c r="AH1375" s="229">
        <f>Q1375</f>
        <v>256137.45583333334</v>
      </c>
      <c r="AI1375" s="527"/>
      <c r="AJ1375" s="16">
        <f t="shared" si="321"/>
        <v>0</v>
      </c>
    </row>
    <row r="1376" spans="1:36" ht="11.25" customHeight="1">
      <c r="A1376" s="219">
        <v>19000573</v>
      </c>
      <c r="B1376" s="220"/>
      <c r="C1376" s="287" t="s">
        <v>2249</v>
      </c>
      <c r="D1376" s="222">
        <v>277193.31</v>
      </c>
      <c r="E1376" s="222">
        <v>273176.02</v>
      </c>
      <c r="F1376" s="222">
        <v>269158.73</v>
      </c>
      <c r="G1376" s="222">
        <v>265141.43</v>
      </c>
      <c r="H1376" s="222">
        <v>261124.14</v>
      </c>
      <c r="I1376" s="222">
        <v>257106.84</v>
      </c>
      <c r="J1376" s="498">
        <v>253089.55</v>
      </c>
      <c r="K1376" s="498">
        <v>249072.26</v>
      </c>
      <c r="L1376" s="223">
        <v>245054.97</v>
      </c>
      <c r="M1376" s="223">
        <v>241037.67</v>
      </c>
      <c r="N1376" s="223">
        <v>237020.38</v>
      </c>
      <c r="O1376" s="223">
        <v>233003.09</v>
      </c>
      <c r="P1376" s="223">
        <v>228985.8</v>
      </c>
      <c r="Q1376" s="223">
        <f t="shared" si="320"/>
        <v>253089.55291666664</v>
      </c>
      <c r="R1376" s="351" t="s">
        <v>756</v>
      </c>
      <c r="S1376" s="309" t="s">
        <v>295</v>
      </c>
      <c r="T1376" s="309" t="s">
        <v>1897</v>
      </c>
      <c r="U1376" s="895"/>
      <c r="V1376" s="16">
        <v>0</v>
      </c>
      <c r="W1376" s="11">
        <v>0</v>
      </c>
      <c r="X1376" s="17">
        <v>0</v>
      </c>
      <c r="Y1376" s="16">
        <f>Q1376*$Y$5</f>
        <v>170025.56164941663</v>
      </c>
      <c r="Z1376" s="11">
        <f>Q1376* Z5</f>
        <v>83063.991267249992</v>
      </c>
      <c r="AA1376" s="17">
        <f>Q1376</f>
        <v>253089.55291666664</v>
      </c>
      <c r="AB1376" s="16"/>
      <c r="AC1376" s="11"/>
      <c r="AD1376" s="17">
        <f>SUM(AB1376:AC1376)</f>
        <v>0</v>
      </c>
      <c r="AE1376" s="16"/>
      <c r="AF1376" s="11"/>
      <c r="AG1376" s="17"/>
      <c r="AH1376" s="225"/>
      <c r="AI1376" s="527"/>
      <c r="AJ1376" s="16">
        <f t="shared" si="321"/>
        <v>0</v>
      </c>
    </row>
    <row r="1377" spans="1:36" ht="11.25" customHeight="1">
      <c r="A1377" s="213">
        <v>19000581</v>
      </c>
      <c r="B1377" s="213"/>
      <c r="C1377" s="432" t="s">
        <v>195</v>
      </c>
      <c r="D1377" s="222">
        <v>2947727.69</v>
      </c>
      <c r="E1377" s="222">
        <v>2921923.25</v>
      </c>
      <c r="F1377" s="222">
        <v>2896118.81</v>
      </c>
      <c r="G1377" s="222">
        <v>2870314.38</v>
      </c>
      <c r="H1377" s="222">
        <v>2844509.94</v>
      </c>
      <c r="I1377" s="222">
        <v>2818705.51</v>
      </c>
      <c r="J1377" s="498">
        <v>2792901.07</v>
      </c>
      <c r="K1377" s="498">
        <v>2767096.64</v>
      </c>
      <c r="L1377" s="223">
        <v>2741292.2</v>
      </c>
      <c r="M1377" s="223">
        <v>2715487.76</v>
      </c>
      <c r="N1377" s="223">
        <v>2689683.33</v>
      </c>
      <c r="O1377" s="223">
        <v>2663878.89</v>
      </c>
      <c r="P1377" s="223">
        <v>2638074.46</v>
      </c>
      <c r="Q1377" s="223">
        <f t="shared" si="320"/>
        <v>2792901.07125</v>
      </c>
      <c r="R1377" s="351"/>
      <c r="S1377" s="309"/>
      <c r="T1377" s="309" t="s">
        <v>1896</v>
      </c>
      <c r="U1377" s="895"/>
      <c r="V1377" s="16">
        <v>0</v>
      </c>
      <c r="W1377" s="11">
        <v>0</v>
      </c>
      <c r="X1377" s="17">
        <v>0</v>
      </c>
      <c r="Y1377" s="16"/>
      <c r="Z1377" s="11"/>
      <c r="AA1377" s="17"/>
      <c r="AB1377" s="16"/>
      <c r="AC1377" s="11"/>
      <c r="AD1377" s="17">
        <f>SUM(AB1377:AC1377)</f>
        <v>0</v>
      </c>
      <c r="AE1377" s="16">
        <f>$Q1377</f>
        <v>2792901.07125</v>
      </c>
      <c r="AF1377" s="11">
        <f>$Q1377</f>
        <v>2792901.07125</v>
      </c>
      <c r="AG1377" s="17">
        <f>$Q1377</f>
        <v>2792901.07125</v>
      </c>
      <c r="AH1377" s="225"/>
      <c r="AI1377" s="527"/>
      <c r="AJ1377" s="16">
        <f t="shared" si="321"/>
        <v>0</v>
      </c>
    </row>
    <row r="1378" spans="1:36" ht="11.25" customHeight="1">
      <c r="A1378" s="219">
        <v>19000582</v>
      </c>
      <c r="C1378" s="287" t="s">
        <v>648</v>
      </c>
      <c r="D1378" s="222">
        <v>0</v>
      </c>
      <c r="E1378" s="222">
        <v>0</v>
      </c>
      <c r="F1378" s="222">
        <v>0</v>
      </c>
      <c r="G1378" s="222">
        <v>0</v>
      </c>
      <c r="H1378" s="222">
        <v>0</v>
      </c>
      <c r="I1378" s="222">
        <v>0</v>
      </c>
      <c r="J1378" s="498">
        <v>0</v>
      </c>
      <c r="K1378" s="498">
        <v>0</v>
      </c>
      <c r="L1378" s="223">
        <v>0</v>
      </c>
      <c r="M1378" s="223">
        <v>0</v>
      </c>
      <c r="N1378" s="223">
        <v>0</v>
      </c>
      <c r="O1378" s="223">
        <v>0</v>
      </c>
      <c r="P1378" s="223">
        <v>0</v>
      </c>
      <c r="Q1378" s="223">
        <f t="shared" si="320"/>
        <v>0</v>
      </c>
      <c r="R1378" s="351"/>
      <c r="S1378" s="351"/>
      <c r="T1378" s="351"/>
      <c r="U1378" s="895"/>
      <c r="V1378" s="16">
        <v>0</v>
      </c>
      <c r="W1378" s="11">
        <v>0</v>
      </c>
      <c r="X1378" s="17">
        <v>0</v>
      </c>
      <c r="Y1378" s="16"/>
      <c r="Z1378" s="11"/>
      <c r="AA1378" s="17"/>
      <c r="AB1378" s="16"/>
      <c r="AC1378" s="11"/>
      <c r="AD1378" s="17">
        <f>SUM(AB1378:AC1378)</f>
        <v>0</v>
      </c>
      <c r="AE1378" s="16"/>
      <c r="AF1378" s="11"/>
      <c r="AG1378" s="17"/>
      <c r="AH1378" s="229">
        <f>Q1378</f>
        <v>0</v>
      </c>
      <c r="AI1378" s="527"/>
      <c r="AJ1378" s="16">
        <f t="shared" si="321"/>
        <v>0</v>
      </c>
    </row>
    <row r="1379" spans="1:36" ht="11.25" customHeight="1">
      <c r="A1379" s="219">
        <v>19000592</v>
      </c>
      <c r="B1379" s="207"/>
      <c r="C1379" s="287" t="s">
        <v>584</v>
      </c>
      <c r="D1379" s="222">
        <v>3796776.06</v>
      </c>
      <c r="E1379" s="222">
        <v>3802058.64</v>
      </c>
      <c r="F1379" s="222">
        <v>3807341.53</v>
      </c>
      <c r="G1379" s="222">
        <v>3813311.58</v>
      </c>
      <c r="H1379" s="222">
        <v>3819535.98</v>
      </c>
      <c r="I1379" s="222">
        <v>3825784.37</v>
      </c>
      <c r="J1379" s="498">
        <v>3832033.19</v>
      </c>
      <c r="K1379" s="498">
        <v>3838282.51</v>
      </c>
      <c r="L1379" s="223">
        <v>3844532.25</v>
      </c>
      <c r="M1379" s="223">
        <v>3850782.49</v>
      </c>
      <c r="N1379" s="223">
        <v>3857033.2</v>
      </c>
      <c r="O1379" s="223">
        <v>3863284.38</v>
      </c>
      <c r="P1379" s="223">
        <v>3869390.44</v>
      </c>
      <c r="Q1379" s="223">
        <f t="shared" si="320"/>
        <v>3832255.2808333342</v>
      </c>
      <c r="R1379" s="593" t="s">
        <v>354</v>
      </c>
      <c r="S1379" s="351" t="s">
        <v>2030</v>
      </c>
      <c r="T1379" s="351" t="s">
        <v>1371</v>
      </c>
      <c r="U1379" s="895"/>
      <c r="V1379" s="16">
        <v>0</v>
      </c>
      <c r="W1379" s="11">
        <v>0</v>
      </c>
      <c r="X1379" s="17">
        <v>0</v>
      </c>
      <c r="Z1379" s="16">
        <f>Q1379</f>
        <v>3832255.2808333342</v>
      </c>
      <c r="AA1379" s="17">
        <f>Q1379</f>
        <v>3832255.2808333342</v>
      </c>
      <c r="AB1379" s="16"/>
      <c r="AC1379" s="11"/>
      <c r="AD1379" s="17">
        <f>SUM(AB1379:AC1379)</f>
        <v>0</v>
      </c>
      <c r="AE1379" s="16"/>
      <c r="AF1379" s="11"/>
      <c r="AG1379" s="17"/>
      <c r="AH1379" s="225"/>
      <c r="AI1379" s="527"/>
      <c r="AJ1379" s="16">
        <f t="shared" si="321"/>
        <v>0</v>
      </c>
    </row>
    <row r="1380" spans="1:36" ht="11.25" customHeight="1">
      <c r="A1380" s="219">
        <v>19000591</v>
      </c>
      <c r="C1380" s="287" t="s">
        <v>1499</v>
      </c>
      <c r="D1380" s="222">
        <v>0</v>
      </c>
      <c r="E1380" s="222">
        <v>0</v>
      </c>
      <c r="F1380" s="222">
        <v>0</v>
      </c>
      <c r="G1380" s="222">
        <v>0</v>
      </c>
      <c r="H1380" s="222">
        <v>0</v>
      </c>
      <c r="I1380" s="222">
        <v>0</v>
      </c>
      <c r="J1380" s="498">
        <v>0</v>
      </c>
      <c r="K1380" s="498">
        <v>0</v>
      </c>
      <c r="L1380" s="223">
        <v>0</v>
      </c>
      <c r="M1380" s="223">
        <v>0</v>
      </c>
      <c r="N1380" s="223">
        <v>0</v>
      </c>
      <c r="O1380" s="223">
        <v>0</v>
      </c>
      <c r="P1380" s="223">
        <v>0</v>
      </c>
      <c r="Q1380" s="223">
        <f t="shared" si="320"/>
        <v>0</v>
      </c>
      <c r="R1380" s="351"/>
      <c r="S1380" s="309"/>
      <c r="T1380" s="309" t="s">
        <v>1896</v>
      </c>
      <c r="U1380" s="895"/>
      <c r="V1380" s="16">
        <v>0</v>
      </c>
      <c r="W1380" s="11">
        <v>0</v>
      </c>
      <c r="X1380" s="17">
        <v>0</v>
      </c>
      <c r="Y1380" s="16"/>
      <c r="Z1380" s="11"/>
      <c r="AA1380" s="17"/>
      <c r="AB1380" s="16">
        <v>0</v>
      </c>
      <c r="AC1380" s="11"/>
      <c r="AD1380" s="17"/>
      <c r="AE1380" s="16">
        <f>Q1380</f>
        <v>0</v>
      </c>
      <c r="AF1380" s="11">
        <f>Q1380</f>
        <v>0</v>
      </c>
      <c r="AG1380" s="17">
        <f>Q1380</f>
        <v>0</v>
      </c>
      <c r="AH1380" s="225"/>
      <c r="AI1380" s="527"/>
      <c r="AJ1380" s="16">
        <f t="shared" si="321"/>
        <v>0</v>
      </c>
    </row>
    <row r="1381" spans="1:36" s="1054" customFormat="1" ht="11.25" customHeight="1">
      <c r="A1381" s="1041">
        <v>19000601</v>
      </c>
      <c r="B1381" s="1065"/>
      <c r="C1381" s="1043" t="s">
        <v>2131</v>
      </c>
      <c r="D1381" s="1044">
        <v>171479219</v>
      </c>
      <c r="E1381" s="1044">
        <v>173220747</v>
      </c>
      <c r="F1381" s="1044">
        <v>175119761</v>
      </c>
      <c r="G1381" s="1044">
        <v>176109121</v>
      </c>
      <c r="H1381" s="1044">
        <v>176109121</v>
      </c>
      <c r="I1381" s="1044">
        <v>179928213</v>
      </c>
      <c r="J1381" s="1045">
        <v>179461110</v>
      </c>
      <c r="K1381" s="1045">
        <v>180450613</v>
      </c>
      <c r="L1381" s="1046">
        <v>181858852</v>
      </c>
      <c r="M1381" s="1046">
        <v>183142222</v>
      </c>
      <c r="N1381" s="1046">
        <v>184277388</v>
      </c>
      <c r="O1381" s="1046">
        <v>184282655</v>
      </c>
      <c r="P1381" s="1046">
        <v>186363985</v>
      </c>
      <c r="Q1381" s="1046">
        <f t="shared" si="320"/>
        <v>179406783.75</v>
      </c>
      <c r="R1381" s="1073"/>
      <c r="S1381" s="1066"/>
      <c r="T1381" s="1066" t="s">
        <v>624</v>
      </c>
      <c r="U1381" s="1048"/>
      <c r="V1381" s="1049">
        <v>0</v>
      </c>
      <c r="W1381" s="1050">
        <v>0</v>
      </c>
      <c r="X1381" s="1051">
        <v>0</v>
      </c>
      <c r="Y1381" s="1049"/>
      <c r="Z1381" s="1050"/>
      <c r="AA1381" s="1051"/>
      <c r="AB1381" s="1049">
        <f>$Q1381</f>
        <v>179406783.75</v>
      </c>
      <c r="AC1381" s="1050">
        <v>0</v>
      </c>
      <c r="AD1381" s="1051">
        <f t="shared" ref="AD1381:AD1390" si="323">SUM(AB1381:AC1381)</f>
        <v>179406783.75</v>
      </c>
      <c r="AE1381" s="1049"/>
      <c r="AF1381" s="1050"/>
      <c r="AG1381" s="1051"/>
      <c r="AH1381" s="1068"/>
      <c r="AI1381" s="1053"/>
      <c r="AJ1381" s="1049">
        <f t="shared" si="321"/>
        <v>0</v>
      </c>
    </row>
    <row r="1382" spans="1:36" s="1054" customFormat="1" ht="11.25" customHeight="1">
      <c r="A1382" s="1070">
        <v>19000603</v>
      </c>
      <c r="B1382" s="1071"/>
      <c r="C1382" s="1043" t="s">
        <v>2429</v>
      </c>
      <c r="D1382" s="1044">
        <v>0</v>
      </c>
      <c r="E1382" s="1044">
        <v>0</v>
      </c>
      <c r="F1382" s="1044">
        <v>0</v>
      </c>
      <c r="G1382" s="1044">
        <v>0</v>
      </c>
      <c r="H1382" s="1044">
        <v>0</v>
      </c>
      <c r="I1382" s="1044">
        <v>0</v>
      </c>
      <c r="J1382" s="1045">
        <v>0</v>
      </c>
      <c r="K1382" s="1045">
        <v>0</v>
      </c>
      <c r="L1382" s="1072">
        <v>0</v>
      </c>
      <c r="M1382" s="1072">
        <v>0</v>
      </c>
      <c r="N1382" s="1072">
        <v>0</v>
      </c>
      <c r="O1382" s="1072">
        <v>0</v>
      </c>
      <c r="P1382" s="1072">
        <v>0</v>
      </c>
      <c r="Q1382" s="1046">
        <f t="shared" si="320"/>
        <v>0</v>
      </c>
      <c r="R1382" s="1073" t="s">
        <v>354</v>
      </c>
      <c r="S1382" s="1066" t="s">
        <v>354</v>
      </c>
      <c r="T1382" s="1066" t="s">
        <v>1896</v>
      </c>
      <c r="U1382" s="1048"/>
      <c r="V1382" s="1049">
        <v>0</v>
      </c>
      <c r="W1382" s="1050">
        <v>0</v>
      </c>
      <c r="X1382" s="1051">
        <v>0</v>
      </c>
      <c r="Y1382" s="1049"/>
      <c r="Z1382" s="1050"/>
      <c r="AA1382" s="1051"/>
      <c r="AB1382" s="1049">
        <v>0</v>
      </c>
      <c r="AC1382" s="1050"/>
      <c r="AD1382" s="1051"/>
      <c r="AE1382" s="1049">
        <f>Q1382</f>
        <v>0</v>
      </c>
      <c r="AF1382" s="1050">
        <f>Q1382</f>
        <v>0</v>
      </c>
      <c r="AG1382" s="1051">
        <f>Q1382</f>
        <v>0</v>
      </c>
      <c r="AH1382" s="1068"/>
      <c r="AI1382" s="1053"/>
      <c r="AJ1382" s="1049">
        <f t="shared" si="321"/>
        <v>0</v>
      </c>
    </row>
    <row r="1383" spans="1:36" ht="11.25" customHeight="1">
      <c r="A1383" s="219">
        <v>19000602</v>
      </c>
      <c r="C1383" s="287" t="s">
        <v>1833</v>
      </c>
      <c r="D1383" s="222">
        <v>0</v>
      </c>
      <c r="E1383" s="222">
        <v>0</v>
      </c>
      <c r="F1383" s="222">
        <v>0</v>
      </c>
      <c r="G1383" s="222">
        <v>0</v>
      </c>
      <c r="H1383" s="222">
        <v>0</v>
      </c>
      <c r="I1383" s="222">
        <v>0</v>
      </c>
      <c r="J1383" s="498">
        <v>0</v>
      </c>
      <c r="K1383" s="498">
        <v>0</v>
      </c>
      <c r="L1383" s="223">
        <v>0</v>
      </c>
      <c r="M1383" s="223">
        <v>0</v>
      </c>
      <c r="N1383" s="223">
        <v>0</v>
      </c>
      <c r="O1383" s="223">
        <v>0</v>
      </c>
      <c r="P1383" s="223">
        <v>0</v>
      </c>
      <c r="Q1383" s="223">
        <f t="shared" si="320"/>
        <v>0</v>
      </c>
      <c r="R1383" s="351"/>
      <c r="S1383" s="309"/>
      <c r="T1383" s="309"/>
      <c r="U1383" s="895"/>
      <c r="V1383" s="16">
        <v>0</v>
      </c>
      <c r="W1383" s="11">
        <v>0</v>
      </c>
      <c r="X1383" s="17">
        <v>0</v>
      </c>
      <c r="Y1383" s="16"/>
      <c r="Z1383" s="11"/>
      <c r="AA1383" s="17"/>
      <c r="AB1383" s="16">
        <v>0</v>
      </c>
      <c r="AC1383" s="11">
        <f>$Q1383</f>
        <v>0</v>
      </c>
      <c r="AD1383" s="17">
        <f t="shared" si="323"/>
        <v>0</v>
      </c>
      <c r="AE1383" s="16"/>
      <c r="AF1383" s="11"/>
      <c r="AG1383" s="17"/>
      <c r="AH1383" s="229">
        <f>Q1383</f>
        <v>0</v>
      </c>
      <c r="AI1383" s="527"/>
      <c r="AJ1383" s="16">
        <f t="shared" si="321"/>
        <v>0</v>
      </c>
    </row>
    <row r="1384" spans="1:36" s="1054" customFormat="1" ht="12" customHeight="1">
      <c r="A1384" s="1070">
        <v>19000611</v>
      </c>
      <c r="B1384" s="1074"/>
      <c r="C1384" s="1043" t="s">
        <v>2387</v>
      </c>
      <c r="D1384" s="1044">
        <v>0</v>
      </c>
      <c r="E1384" s="1044">
        <v>0</v>
      </c>
      <c r="F1384" s="1044">
        <v>0</v>
      </c>
      <c r="G1384" s="1044">
        <v>0</v>
      </c>
      <c r="H1384" s="1044">
        <v>0</v>
      </c>
      <c r="I1384" s="1044">
        <v>0</v>
      </c>
      <c r="J1384" s="1045">
        <v>0</v>
      </c>
      <c r="K1384" s="1045">
        <v>0</v>
      </c>
      <c r="L1384" s="1072">
        <v>0</v>
      </c>
      <c r="M1384" s="1072">
        <v>0</v>
      </c>
      <c r="N1384" s="1072">
        <v>0</v>
      </c>
      <c r="O1384" s="1072">
        <v>0</v>
      </c>
      <c r="P1384" s="1072">
        <v>0</v>
      </c>
      <c r="Q1384" s="1046">
        <f t="shared" si="320"/>
        <v>0</v>
      </c>
      <c r="R1384" s="1047"/>
      <c r="S1384" s="1066"/>
      <c r="T1384" s="1066" t="s">
        <v>1896</v>
      </c>
      <c r="U1384" s="1075"/>
      <c r="V1384" s="1049">
        <v>0</v>
      </c>
      <c r="W1384" s="1050">
        <v>0</v>
      </c>
      <c r="X1384" s="1051">
        <v>0</v>
      </c>
      <c r="Y1384" s="1049"/>
      <c r="Z1384" s="1050"/>
      <c r="AA1384" s="1051"/>
      <c r="AB1384" s="1049">
        <v>0</v>
      </c>
      <c r="AC1384" s="1050"/>
      <c r="AD1384" s="1051"/>
      <c r="AE1384" s="1049">
        <f>Q1384</f>
        <v>0</v>
      </c>
      <c r="AF1384" s="1050">
        <f>Q1384</f>
        <v>0</v>
      </c>
      <c r="AG1384" s="1051">
        <f>Q1384</f>
        <v>0</v>
      </c>
      <c r="AH1384" s="1068"/>
      <c r="AI1384" s="1053"/>
      <c r="AJ1384" s="1049">
        <f t="shared" si="321"/>
        <v>0</v>
      </c>
    </row>
    <row r="1385" spans="1:36" ht="11.25" customHeight="1">
      <c r="A1385" s="219">
        <v>19000612</v>
      </c>
      <c r="C1385" s="287" t="s">
        <v>492</v>
      </c>
      <c r="D1385" s="222">
        <v>0</v>
      </c>
      <c r="E1385" s="222">
        <v>0</v>
      </c>
      <c r="F1385" s="222">
        <v>0</v>
      </c>
      <c r="G1385" s="222">
        <v>0</v>
      </c>
      <c r="H1385" s="222">
        <v>0</v>
      </c>
      <c r="I1385" s="222">
        <v>0</v>
      </c>
      <c r="J1385" s="498">
        <v>0</v>
      </c>
      <c r="K1385" s="498">
        <v>0</v>
      </c>
      <c r="L1385" s="223">
        <v>0</v>
      </c>
      <c r="M1385" s="223">
        <v>0</v>
      </c>
      <c r="N1385" s="223">
        <v>0</v>
      </c>
      <c r="O1385" s="223">
        <v>0</v>
      </c>
      <c r="P1385" s="223">
        <v>0</v>
      </c>
      <c r="Q1385" s="293">
        <f t="shared" si="320"/>
        <v>0</v>
      </c>
      <c r="R1385" s="351"/>
      <c r="S1385" s="309"/>
      <c r="T1385" s="309" t="s">
        <v>1371</v>
      </c>
      <c r="U1385" s="895"/>
      <c r="V1385" s="16">
        <v>0</v>
      </c>
      <c r="W1385" s="11">
        <v>0</v>
      </c>
      <c r="X1385" s="17">
        <v>0</v>
      </c>
      <c r="Y1385" s="16"/>
      <c r="Z1385" s="11"/>
      <c r="AA1385" s="17"/>
      <c r="AB1385" s="16">
        <v>0</v>
      </c>
      <c r="AC1385" s="11">
        <f>$Q1385</f>
        <v>0</v>
      </c>
      <c r="AD1385" s="17">
        <f t="shared" si="323"/>
        <v>0</v>
      </c>
      <c r="AE1385" s="16"/>
      <c r="AF1385" s="11"/>
      <c r="AG1385" s="17"/>
      <c r="AH1385" s="225"/>
      <c r="AI1385" s="527"/>
      <c r="AJ1385" s="16">
        <f t="shared" si="321"/>
        <v>0</v>
      </c>
    </row>
    <row r="1386" spans="1:36" s="1054" customFormat="1" ht="11.25" customHeight="1">
      <c r="A1386" s="1070">
        <v>19000621</v>
      </c>
      <c r="B1386" s="1074"/>
      <c r="C1386" s="1043" t="s">
        <v>2192</v>
      </c>
      <c r="D1386" s="1044">
        <v>59569421.100000001</v>
      </c>
      <c r="E1386" s="1044">
        <v>60507167</v>
      </c>
      <c r="F1386" s="1044">
        <v>61529713</v>
      </c>
      <c r="G1386" s="1044">
        <v>62062445.200000003</v>
      </c>
      <c r="H1386" s="1044">
        <v>62488298.950000003</v>
      </c>
      <c r="I1386" s="1044">
        <v>63060587.799999997</v>
      </c>
      <c r="J1386" s="1045">
        <v>63867362.299999997</v>
      </c>
      <c r="K1386" s="1045">
        <v>64400171.5</v>
      </c>
      <c r="L1386" s="1072">
        <v>65158454.200000003</v>
      </c>
      <c r="M1386" s="1072">
        <v>65849499.450000003</v>
      </c>
      <c r="N1386" s="1072">
        <v>66460742.950000003</v>
      </c>
      <c r="O1386" s="1072">
        <v>66936152.149999999</v>
      </c>
      <c r="P1386" s="1072">
        <v>67584295.099999994</v>
      </c>
      <c r="Q1386" s="1046">
        <f t="shared" si="320"/>
        <v>63824787.716666669</v>
      </c>
      <c r="R1386" s="1047"/>
      <c r="S1386" s="1066"/>
      <c r="T1386" s="1066" t="s">
        <v>624</v>
      </c>
      <c r="U1386" s="1048"/>
      <c r="V1386" s="1049">
        <v>0</v>
      </c>
      <c r="W1386" s="1050">
        <v>0</v>
      </c>
      <c r="X1386" s="1051">
        <v>0</v>
      </c>
      <c r="Y1386" s="1049"/>
      <c r="Z1386" s="1050"/>
      <c r="AA1386" s="1051"/>
      <c r="AB1386" s="1049">
        <f>$Q1386</f>
        <v>63824787.716666669</v>
      </c>
      <c r="AC1386" s="1050">
        <v>0</v>
      </c>
      <c r="AD1386" s="1051">
        <f t="shared" si="323"/>
        <v>63824787.716666669</v>
      </c>
      <c r="AE1386" s="1049"/>
      <c r="AF1386" s="1050"/>
      <c r="AG1386" s="1051"/>
      <c r="AH1386" s="1068"/>
      <c r="AI1386" s="1053"/>
      <c r="AJ1386" s="1049">
        <f t="shared" si="321"/>
        <v>0</v>
      </c>
    </row>
    <row r="1387" spans="1:36" ht="11.25" customHeight="1">
      <c r="A1387" s="319">
        <v>19000622</v>
      </c>
      <c r="B1387" s="400"/>
      <c r="C1387" s="287" t="s">
        <v>649</v>
      </c>
      <c r="D1387" s="222">
        <v>0</v>
      </c>
      <c r="E1387" s="222">
        <v>0</v>
      </c>
      <c r="F1387" s="222">
        <v>0</v>
      </c>
      <c r="G1387" s="222">
        <v>0</v>
      </c>
      <c r="H1387" s="222">
        <v>0</v>
      </c>
      <c r="I1387" s="222">
        <v>0</v>
      </c>
      <c r="J1387" s="498">
        <v>0</v>
      </c>
      <c r="K1387" s="498">
        <v>0</v>
      </c>
      <c r="L1387" s="223">
        <v>0</v>
      </c>
      <c r="M1387" s="223">
        <v>0</v>
      </c>
      <c r="N1387" s="223">
        <v>0</v>
      </c>
      <c r="O1387" s="223">
        <v>0</v>
      </c>
      <c r="P1387" s="223">
        <v>0</v>
      </c>
      <c r="Q1387" s="293">
        <f t="shared" si="320"/>
        <v>0</v>
      </c>
      <c r="R1387" s="351"/>
      <c r="S1387" s="309">
        <v>9</v>
      </c>
      <c r="T1387" s="309" t="s">
        <v>1371</v>
      </c>
      <c r="U1387" s="895"/>
      <c r="V1387" s="16">
        <v>0</v>
      </c>
      <c r="W1387" s="11">
        <v>0</v>
      </c>
      <c r="X1387" s="17">
        <v>0</v>
      </c>
      <c r="Y1387" s="16"/>
      <c r="Z1387" s="11">
        <f>Q1387</f>
        <v>0</v>
      </c>
      <c r="AA1387" s="17">
        <f>Q1387</f>
        <v>0</v>
      </c>
      <c r="AB1387" s="16">
        <v>0</v>
      </c>
      <c r="AC1387" s="11"/>
      <c r="AD1387" s="17">
        <f t="shared" si="323"/>
        <v>0</v>
      </c>
      <c r="AE1387" s="16"/>
      <c r="AF1387" s="11"/>
      <c r="AG1387" s="17"/>
      <c r="AH1387" s="225"/>
      <c r="AI1387" s="527"/>
      <c r="AJ1387" s="16">
        <f t="shared" si="321"/>
        <v>0</v>
      </c>
    </row>
    <row r="1388" spans="1:36" ht="11.25" customHeight="1">
      <c r="A1388" s="319">
        <v>19000631</v>
      </c>
      <c r="B1388" s="400"/>
      <c r="C1388" s="287" t="s">
        <v>2193</v>
      </c>
      <c r="D1388" s="222">
        <v>0</v>
      </c>
      <c r="E1388" s="222">
        <v>0</v>
      </c>
      <c r="F1388" s="222">
        <v>0</v>
      </c>
      <c r="G1388" s="222">
        <v>0</v>
      </c>
      <c r="H1388" s="222">
        <v>0</v>
      </c>
      <c r="I1388" s="222">
        <v>0</v>
      </c>
      <c r="J1388" s="498">
        <v>0</v>
      </c>
      <c r="K1388" s="498">
        <v>0</v>
      </c>
      <c r="L1388" s="293">
        <v>0</v>
      </c>
      <c r="M1388" s="293">
        <v>0</v>
      </c>
      <c r="N1388" s="293">
        <v>0</v>
      </c>
      <c r="O1388" s="293">
        <v>0</v>
      </c>
      <c r="P1388" s="293">
        <v>0</v>
      </c>
      <c r="Q1388" s="223">
        <f t="shared" si="320"/>
        <v>0</v>
      </c>
      <c r="R1388" s="351"/>
      <c r="S1388" s="309"/>
      <c r="T1388" s="309" t="s">
        <v>624</v>
      </c>
      <c r="U1388" s="895"/>
      <c r="V1388" s="16">
        <v>0</v>
      </c>
      <c r="W1388" s="11">
        <v>0</v>
      </c>
      <c r="X1388" s="17">
        <v>0</v>
      </c>
      <c r="Y1388" s="16"/>
      <c r="Z1388" s="11"/>
      <c r="AA1388" s="17"/>
      <c r="AB1388" s="16">
        <f>$Q1388</f>
        <v>0</v>
      </c>
      <c r="AC1388" s="11">
        <v>0</v>
      </c>
      <c r="AD1388" s="17">
        <f t="shared" si="323"/>
        <v>0</v>
      </c>
      <c r="AE1388" s="16"/>
      <c r="AF1388" s="11"/>
      <c r="AG1388" s="17"/>
      <c r="AH1388" s="225"/>
      <c r="AI1388" s="527"/>
      <c r="AJ1388" s="16">
        <f t="shared" si="321"/>
        <v>0</v>
      </c>
    </row>
    <row r="1389" spans="1:36" ht="11.25" customHeight="1">
      <c r="A1389" s="319">
        <v>19000632</v>
      </c>
      <c r="B1389" s="400"/>
      <c r="C1389" s="287" t="s">
        <v>650</v>
      </c>
      <c r="D1389" s="222">
        <v>0</v>
      </c>
      <c r="E1389" s="222">
        <v>0</v>
      </c>
      <c r="F1389" s="222">
        <v>0</v>
      </c>
      <c r="G1389" s="222">
        <v>0</v>
      </c>
      <c r="H1389" s="222">
        <v>0</v>
      </c>
      <c r="I1389" s="222">
        <v>0</v>
      </c>
      <c r="J1389" s="498">
        <v>0</v>
      </c>
      <c r="K1389" s="498">
        <v>0</v>
      </c>
      <c r="L1389" s="223">
        <v>0</v>
      </c>
      <c r="M1389" s="223">
        <v>0</v>
      </c>
      <c r="N1389" s="223">
        <v>0</v>
      </c>
      <c r="O1389" s="223">
        <v>0</v>
      </c>
      <c r="P1389" s="223">
        <v>0</v>
      </c>
      <c r="Q1389" s="293">
        <f t="shared" si="320"/>
        <v>0</v>
      </c>
      <c r="R1389" s="351"/>
      <c r="S1389" s="309"/>
      <c r="T1389" s="309" t="s">
        <v>1371</v>
      </c>
      <c r="U1389" s="895"/>
      <c r="V1389" s="16">
        <v>0</v>
      </c>
      <c r="W1389" s="11">
        <v>0</v>
      </c>
      <c r="X1389" s="17">
        <v>0</v>
      </c>
      <c r="Y1389" s="16"/>
      <c r="Z1389" s="11"/>
      <c r="AA1389" s="17"/>
      <c r="AB1389" s="16">
        <v>0</v>
      </c>
      <c r="AC1389" s="11">
        <f>$Q1389</f>
        <v>0</v>
      </c>
      <c r="AD1389" s="17">
        <f t="shared" si="323"/>
        <v>0</v>
      </c>
      <c r="AE1389" s="16"/>
      <c r="AF1389" s="11"/>
      <c r="AG1389" s="17"/>
      <c r="AH1389" s="225"/>
      <c r="AI1389" s="527"/>
      <c r="AJ1389" s="16">
        <f t="shared" si="321"/>
        <v>0</v>
      </c>
    </row>
    <row r="1390" spans="1:36" ht="11.25" customHeight="1">
      <c r="A1390" s="319">
        <v>19000641</v>
      </c>
      <c r="B1390" s="400"/>
      <c r="C1390" s="287" t="s">
        <v>2194</v>
      </c>
      <c r="D1390" s="222">
        <v>270086.25</v>
      </c>
      <c r="E1390" s="222">
        <v>268811.64</v>
      </c>
      <c r="F1390" s="222">
        <v>268498.15000000002</v>
      </c>
      <c r="G1390" s="222">
        <v>280385.23</v>
      </c>
      <c r="H1390" s="222">
        <v>20337.03</v>
      </c>
      <c r="I1390" s="222">
        <v>19761.849999999999</v>
      </c>
      <c r="J1390" s="498">
        <v>25848.44</v>
      </c>
      <c r="K1390" s="498">
        <v>24947.63</v>
      </c>
      <c r="L1390" s="293">
        <v>24039.05</v>
      </c>
      <c r="M1390" s="293">
        <v>19524.03</v>
      </c>
      <c r="N1390" s="293">
        <v>19141.150000000001</v>
      </c>
      <c r="O1390" s="293">
        <v>18864.37</v>
      </c>
      <c r="P1390" s="293">
        <v>18537.849999999999</v>
      </c>
      <c r="Q1390" s="223">
        <f t="shared" si="320"/>
        <v>94539.218333333338</v>
      </c>
      <c r="R1390" s="351"/>
      <c r="S1390" s="309"/>
      <c r="T1390" s="309" t="s">
        <v>624</v>
      </c>
      <c r="U1390" s="895"/>
      <c r="V1390" s="16">
        <v>0</v>
      </c>
      <c r="W1390" s="11">
        <v>0</v>
      </c>
      <c r="X1390" s="17">
        <v>0</v>
      </c>
      <c r="Y1390" s="16"/>
      <c r="Z1390" s="11"/>
      <c r="AA1390" s="17"/>
      <c r="AB1390" s="16">
        <f>$Q1390</f>
        <v>94539.218333333338</v>
      </c>
      <c r="AC1390" s="11">
        <v>0</v>
      </c>
      <c r="AD1390" s="17">
        <f t="shared" si="323"/>
        <v>94539.218333333338</v>
      </c>
      <c r="AE1390" s="16"/>
      <c r="AF1390" s="11"/>
      <c r="AG1390" s="17"/>
      <c r="AH1390" s="225"/>
      <c r="AI1390" s="527"/>
      <c r="AJ1390" s="16">
        <f t="shared" si="321"/>
        <v>0</v>
      </c>
    </row>
    <row r="1391" spans="1:36" s="532" customFormat="1" ht="11.25" customHeight="1">
      <c r="A1391" s="1019">
        <v>19000642</v>
      </c>
      <c r="B1391" s="1021"/>
      <c r="C1391" s="1006" t="s">
        <v>493</v>
      </c>
      <c r="D1391" s="1007">
        <v>0</v>
      </c>
      <c r="E1391" s="1007">
        <v>0</v>
      </c>
      <c r="F1391" s="1007">
        <v>0</v>
      </c>
      <c r="G1391" s="1007">
        <v>0</v>
      </c>
      <c r="H1391" s="1007">
        <v>0</v>
      </c>
      <c r="I1391" s="1007">
        <v>0</v>
      </c>
      <c r="J1391" s="1008">
        <v>0</v>
      </c>
      <c r="K1391" s="1008">
        <v>0</v>
      </c>
      <c r="L1391" s="1009">
        <v>0</v>
      </c>
      <c r="M1391" s="1009">
        <v>0</v>
      </c>
      <c r="N1391" s="1009">
        <v>0</v>
      </c>
      <c r="O1391" s="1009">
        <v>0</v>
      </c>
      <c r="P1391" s="1009">
        <v>0</v>
      </c>
      <c r="Q1391" s="1023">
        <f t="shared" si="320"/>
        <v>0</v>
      </c>
      <c r="R1391" s="1010"/>
      <c r="S1391" s="1017"/>
      <c r="T1391" s="1017" t="s">
        <v>1896</v>
      </c>
      <c r="U1391" s="1011"/>
      <c r="V1391" s="1012">
        <v>0</v>
      </c>
      <c r="W1391" s="1013">
        <v>0</v>
      </c>
      <c r="X1391" s="1014">
        <v>0</v>
      </c>
      <c r="Y1391" s="1012"/>
      <c r="Z1391" s="1013"/>
      <c r="AA1391" s="1014"/>
      <c r="AB1391" s="1012"/>
      <c r="AC1391" s="1013"/>
      <c r="AD1391" s="1014"/>
      <c r="AE1391" s="1012">
        <f>Q1391</f>
        <v>0</v>
      </c>
      <c r="AF1391" s="1013">
        <f>Q1391</f>
        <v>0</v>
      </c>
      <c r="AG1391" s="1014">
        <f>Q1391</f>
        <v>0</v>
      </c>
      <c r="AH1391" s="1018"/>
      <c r="AI1391" s="1016"/>
      <c r="AJ1391" s="1012">
        <f t="shared" si="321"/>
        <v>0</v>
      </c>
    </row>
    <row r="1392" spans="1:36" ht="11.25" customHeight="1">
      <c r="A1392" s="319">
        <v>19000651</v>
      </c>
      <c r="B1392" s="400"/>
      <c r="C1392" s="287" t="s">
        <v>2195</v>
      </c>
      <c r="D1392" s="222">
        <v>0</v>
      </c>
      <c r="E1392" s="222">
        <v>0</v>
      </c>
      <c r="F1392" s="222">
        <v>0</v>
      </c>
      <c r="G1392" s="222">
        <v>0</v>
      </c>
      <c r="H1392" s="222">
        <v>0</v>
      </c>
      <c r="I1392" s="222">
        <v>0</v>
      </c>
      <c r="J1392" s="498">
        <v>0</v>
      </c>
      <c r="K1392" s="498">
        <v>0</v>
      </c>
      <c r="L1392" s="293">
        <v>0</v>
      </c>
      <c r="M1392" s="293">
        <v>0</v>
      </c>
      <c r="N1392" s="293">
        <v>0</v>
      </c>
      <c r="O1392" s="293">
        <v>0</v>
      </c>
      <c r="P1392" s="293">
        <v>0</v>
      </c>
      <c r="Q1392" s="223">
        <f t="shared" si="320"/>
        <v>0</v>
      </c>
      <c r="R1392" s="351"/>
      <c r="S1392" s="309"/>
      <c r="T1392" s="309" t="s">
        <v>624</v>
      </c>
      <c r="U1392" s="895"/>
      <c r="V1392" s="16">
        <v>0</v>
      </c>
      <c r="W1392" s="11">
        <v>0</v>
      </c>
      <c r="X1392" s="17">
        <v>0</v>
      </c>
      <c r="Y1392" s="16"/>
      <c r="Z1392" s="11"/>
      <c r="AA1392" s="17"/>
      <c r="AB1392" s="16">
        <f>$Q1392</f>
        <v>0</v>
      </c>
      <c r="AC1392" s="11">
        <v>0</v>
      </c>
      <c r="AD1392" s="17">
        <f>SUM(AB1392:AC1392)</f>
        <v>0</v>
      </c>
      <c r="AE1392" s="16"/>
      <c r="AF1392" s="11"/>
      <c r="AG1392" s="17"/>
      <c r="AH1392" s="225"/>
      <c r="AI1392" s="527"/>
      <c r="AJ1392" s="16">
        <f t="shared" si="321"/>
        <v>0</v>
      </c>
    </row>
    <row r="1393" spans="1:36" ht="11.25" customHeight="1">
      <c r="A1393" s="319">
        <v>19000652</v>
      </c>
      <c r="B1393" s="435"/>
      <c r="C1393" s="287" t="s">
        <v>499</v>
      </c>
      <c r="D1393" s="222">
        <v>0</v>
      </c>
      <c r="E1393" s="222">
        <v>0</v>
      </c>
      <c r="F1393" s="222">
        <v>0</v>
      </c>
      <c r="G1393" s="222">
        <v>0</v>
      </c>
      <c r="H1393" s="222">
        <v>0</v>
      </c>
      <c r="I1393" s="222">
        <v>0</v>
      </c>
      <c r="J1393" s="498">
        <v>0</v>
      </c>
      <c r="K1393" s="498">
        <v>0</v>
      </c>
      <c r="L1393" s="223">
        <v>0</v>
      </c>
      <c r="M1393" s="223">
        <v>0</v>
      </c>
      <c r="N1393" s="223">
        <v>0</v>
      </c>
      <c r="O1393" s="223">
        <v>0</v>
      </c>
      <c r="P1393" s="223">
        <v>0</v>
      </c>
      <c r="Q1393" s="293">
        <f t="shared" si="320"/>
        <v>0</v>
      </c>
      <c r="R1393" s="351"/>
      <c r="S1393" s="309"/>
      <c r="T1393" s="309" t="s">
        <v>1896</v>
      </c>
      <c r="U1393" s="895"/>
      <c r="V1393" s="16">
        <v>0</v>
      </c>
      <c r="W1393" s="11">
        <v>0</v>
      </c>
      <c r="X1393" s="17">
        <v>0</v>
      </c>
      <c r="Y1393" s="16"/>
      <c r="Z1393" s="11"/>
      <c r="AA1393" s="17"/>
      <c r="AB1393" s="16">
        <v>0</v>
      </c>
      <c r="AC1393" s="11"/>
      <c r="AD1393" s="17">
        <f>SUM(AB1393:AC1393)</f>
        <v>0</v>
      </c>
      <c r="AE1393" s="16">
        <f>Q1393</f>
        <v>0</v>
      </c>
      <c r="AF1393" s="11">
        <f>Q1393</f>
        <v>0</v>
      </c>
      <c r="AG1393" s="17">
        <f>Q1393</f>
        <v>0</v>
      </c>
      <c r="AH1393" s="225"/>
      <c r="AI1393" s="527"/>
      <c r="AJ1393" s="16">
        <f t="shared" si="321"/>
        <v>0</v>
      </c>
    </row>
    <row r="1394" spans="1:36" ht="11.25" customHeight="1">
      <c r="A1394" s="319">
        <v>19000661</v>
      </c>
      <c r="B1394" s="400"/>
      <c r="C1394" s="287" t="s">
        <v>2196</v>
      </c>
      <c r="D1394" s="222">
        <v>0</v>
      </c>
      <c r="E1394" s="222">
        <v>0</v>
      </c>
      <c r="F1394" s="222">
        <v>0</v>
      </c>
      <c r="G1394" s="222">
        <v>0</v>
      </c>
      <c r="H1394" s="222">
        <v>0</v>
      </c>
      <c r="I1394" s="222">
        <v>0</v>
      </c>
      <c r="J1394" s="498">
        <v>0</v>
      </c>
      <c r="K1394" s="498">
        <v>0</v>
      </c>
      <c r="L1394" s="223">
        <v>0</v>
      </c>
      <c r="M1394" s="223">
        <v>0</v>
      </c>
      <c r="N1394" s="223">
        <v>0</v>
      </c>
      <c r="O1394" s="223">
        <v>0</v>
      </c>
      <c r="P1394" s="223">
        <v>0</v>
      </c>
      <c r="Q1394" s="223">
        <f t="shared" si="320"/>
        <v>0</v>
      </c>
      <c r="R1394" s="351"/>
      <c r="S1394" s="309"/>
      <c r="T1394" s="309" t="s">
        <v>1896</v>
      </c>
      <c r="U1394" s="895"/>
      <c r="V1394" s="16">
        <v>0</v>
      </c>
      <c r="W1394" s="11">
        <v>0</v>
      </c>
      <c r="X1394" s="17">
        <v>0</v>
      </c>
      <c r="Y1394" s="16"/>
      <c r="Z1394" s="11"/>
      <c r="AA1394" s="17"/>
      <c r="AB1394" s="16"/>
      <c r="AC1394" s="11"/>
      <c r="AD1394" s="17"/>
      <c r="AE1394" s="16">
        <f>Q1394</f>
        <v>0</v>
      </c>
      <c r="AF1394" s="11">
        <f>Q1394</f>
        <v>0</v>
      </c>
      <c r="AG1394" s="17">
        <f>Q1394</f>
        <v>0</v>
      </c>
      <c r="AH1394" s="225"/>
      <c r="AI1394" s="527"/>
      <c r="AJ1394" s="16">
        <f t="shared" si="321"/>
        <v>0</v>
      </c>
    </row>
    <row r="1395" spans="1:36" ht="11.25" customHeight="1">
      <c r="A1395" s="219">
        <v>19000662</v>
      </c>
      <c r="C1395" s="287" t="s">
        <v>500</v>
      </c>
      <c r="D1395" s="222">
        <v>0</v>
      </c>
      <c r="E1395" s="222">
        <v>0</v>
      </c>
      <c r="F1395" s="222">
        <v>0</v>
      </c>
      <c r="G1395" s="222">
        <v>0</v>
      </c>
      <c r="H1395" s="222">
        <v>0</v>
      </c>
      <c r="I1395" s="222">
        <v>0</v>
      </c>
      <c r="J1395" s="498">
        <v>0</v>
      </c>
      <c r="K1395" s="498">
        <v>0</v>
      </c>
      <c r="L1395" s="223">
        <v>0</v>
      </c>
      <c r="M1395" s="223">
        <v>0</v>
      </c>
      <c r="N1395" s="223">
        <v>0</v>
      </c>
      <c r="O1395" s="223">
        <v>0</v>
      </c>
      <c r="P1395" s="223">
        <v>0</v>
      </c>
      <c r="Q1395" s="293">
        <f t="shared" si="320"/>
        <v>0</v>
      </c>
      <c r="R1395" s="351"/>
      <c r="S1395" s="309" t="s">
        <v>2030</v>
      </c>
      <c r="T1395" s="309" t="s">
        <v>1371</v>
      </c>
      <c r="U1395" s="895"/>
      <c r="V1395" s="16">
        <v>0</v>
      </c>
      <c r="W1395" s="11">
        <v>0</v>
      </c>
      <c r="X1395" s="17">
        <v>0</v>
      </c>
      <c r="Y1395" s="16"/>
      <c r="Z1395" s="11">
        <f>Q1395</f>
        <v>0</v>
      </c>
      <c r="AA1395" s="17">
        <f>Y1395+Z1395</f>
        <v>0</v>
      </c>
      <c r="AB1395" s="16"/>
      <c r="AC1395" s="11"/>
      <c r="AD1395" s="17"/>
      <c r="AE1395" s="16"/>
      <c r="AF1395" s="11"/>
      <c r="AG1395" s="17"/>
      <c r="AH1395" s="225"/>
      <c r="AI1395" s="527"/>
      <c r="AJ1395" s="16">
        <f t="shared" si="321"/>
        <v>0</v>
      </c>
    </row>
    <row r="1396" spans="1:36" s="1054" customFormat="1" ht="11.25" customHeight="1">
      <c r="A1396" s="1041">
        <v>19000671</v>
      </c>
      <c r="B1396" s="1042"/>
      <c r="C1396" s="1043" t="s">
        <v>2214</v>
      </c>
      <c r="D1396" s="1044">
        <v>32765538.120000001</v>
      </c>
      <c r="E1396" s="1044">
        <v>32765538.120000001</v>
      </c>
      <c r="F1396" s="1044">
        <v>32765538.120000001</v>
      </c>
      <c r="G1396" s="1044">
        <v>32765538.120000001</v>
      </c>
      <c r="H1396" s="1044">
        <v>32765538.120000001</v>
      </c>
      <c r="I1396" s="1044">
        <v>32765538.120000001</v>
      </c>
      <c r="J1396" s="1045">
        <v>32765538.120000001</v>
      </c>
      <c r="K1396" s="1045">
        <v>32765538.120000001</v>
      </c>
      <c r="L1396" s="1046">
        <v>32765538.120000001</v>
      </c>
      <c r="M1396" s="1046">
        <v>32765538.120000001</v>
      </c>
      <c r="N1396" s="1046">
        <v>32765538.120000001</v>
      </c>
      <c r="O1396" s="1046">
        <v>32765538.120000001</v>
      </c>
      <c r="P1396" s="1046">
        <v>32765538.120000001</v>
      </c>
      <c r="Q1396" s="1046">
        <f t="shared" si="320"/>
        <v>32765538.120000001</v>
      </c>
      <c r="R1396" s="1047"/>
      <c r="S1396" s="1066"/>
      <c r="T1396" s="1066" t="s">
        <v>624</v>
      </c>
      <c r="U1396" s="1048"/>
      <c r="V1396" s="1049">
        <v>0</v>
      </c>
      <c r="W1396" s="1050">
        <v>0</v>
      </c>
      <c r="X1396" s="1051">
        <v>0</v>
      </c>
      <c r="Y1396" s="1049"/>
      <c r="Z1396" s="1050"/>
      <c r="AA1396" s="1051"/>
      <c r="AB1396" s="1049">
        <f>$Q1396</f>
        <v>32765538.120000001</v>
      </c>
      <c r="AC1396" s="1050">
        <v>0</v>
      </c>
      <c r="AD1396" s="1051">
        <f>SUM(AB1396:AC1396)</f>
        <v>32765538.120000001</v>
      </c>
      <c r="AE1396" s="1049"/>
      <c r="AF1396" s="1050"/>
      <c r="AG1396" s="1051"/>
      <c r="AH1396" s="1068"/>
      <c r="AI1396" s="1053"/>
      <c r="AJ1396" s="1049">
        <f t="shared" si="321"/>
        <v>0</v>
      </c>
    </row>
    <row r="1397" spans="1:36" ht="11.25" customHeight="1">
      <c r="A1397" s="219">
        <v>19000672</v>
      </c>
      <c r="C1397" s="287" t="s">
        <v>501</v>
      </c>
      <c r="D1397" s="222">
        <v>0</v>
      </c>
      <c r="E1397" s="222">
        <v>0</v>
      </c>
      <c r="F1397" s="222">
        <v>0</v>
      </c>
      <c r="G1397" s="222">
        <v>0</v>
      </c>
      <c r="H1397" s="222">
        <v>0</v>
      </c>
      <c r="I1397" s="222">
        <v>0</v>
      </c>
      <c r="J1397" s="498">
        <v>0</v>
      </c>
      <c r="K1397" s="498">
        <v>0</v>
      </c>
      <c r="L1397" s="223">
        <v>0</v>
      </c>
      <c r="M1397" s="223">
        <v>0</v>
      </c>
      <c r="N1397" s="223">
        <v>0</v>
      </c>
      <c r="O1397" s="223">
        <v>0</v>
      </c>
      <c r="P1397" s="223">
        <v>0</v>
      </c>
      <c r="Q1397" s="223">
        <f t="shared" si="320"/>
        <v>0</v>
      </c>
      <c r="R1397" s="351"/>
      <c r="S1397" s="309"/>
      <c r="T1397" s="309" t="s">
        <v>1896</v>
      </c>
      <c r="U1397" s="895"/>
      <c r="V1397" s="16">
        <v>0</v>
      </c>
      <c r="W1397" s="11">
        <v>0</v>
      </c>
      <c r="X1397" s="17">
        <v>0</v>
      </c>
      <c r="Y1397" s="16"/>
      <c r="Z1397" s="11"/>
      <c r="AA1397" s="17"/>
      <c r="AB1397" s="16">
        <v>0</v>
      </c>
      <c r="AC1397" s="11"/>
      <c r="AD1397" s="17"/>
      <c r="AE1397" s="16">
        <f>Q1397</f>
        <v>0</v>
      </c>
      <c r="AF1397" s="11">
        <f>Q1397</f>
        <v>0</v>
      </c>
      <c r="AG1397" s="17">
        <f>Q1397</f>
        <v>0</v>
      </c>
      <c r="AH1397" s="225"/>
      <c r="AI1397" s="527"/>
      <c r="AJ1397" s="16">
        <f t="shared" si="321"/>
        <v>0</v>
      </c>
    </row>
    <row r="1398" spans="1:36" ht="11.25" customHeight="1">
      <c r="A1398" s="219">
        <v>19000682</v>
      </c>
      <c r="C1398" s="287" t="s">
        <v>502</v>
      </c>
      <c r="D1398" s="222">
        <v>0</v>
      </c>
      <c r="E1398" s="222">
        <v>0</v>
      </c>
      <c r="F1398" s="222">
        <v>0</v>
      </c>
      <c r="G1398" s="222">
        <v>0</v>
      </c>
      <c r="H1398" s="222">
        <v>0</v>
      </c>
      <c r="I1398" s="222">
        <v>0</v>
      </c>
      <c r="J1398" s="498">
        <v>0</v>
      </c>
      <c r="K1398" s="498">
        <v>0</v>
      </c>
      <c r="L1398" s="223">
        <v>0</v>
      </c>
      <c r="M1398" s="223">
        <v>0</v>
      </c>
      <c r="N1398" s="223">
        <v>0</v>
      </c>
      <c r="O1398" s="223">
        <v>0</v>
      </c>
      <c r="P1398" s="223">
        <v>0</v>
      </c>
      <c r="Q1398" s="223">
        <f t="shared" si="320"/>
        <v>0</v>
      </c>
      <c r="R1398" s="351"/>
      <c r="S1398" s="309"/>
      <c r="T1398" s="309" t="s">
        <v>1371</v>
      </c>
      <c r="U1398" s="895"/>
      <c r="V1398" s="16">
        <v>0</v>
      </c>
      <c r="W1398" s="11">
        <v>0</v>
      </c>
      <c r="X1398" s="17">
        <v>0</v>
      </c>
      <c r="Y1398" s="16"/>
      <c r="Z1398" s="11"/>
      <c r="AA1398" s="17"/>
      <c r="AB1398" s="16">
        <v>0</v>
      </c>
      <c r="AC1398" s="11">
        <f>$Q1398</f>
        <v>0</v>
      </c>
      <c r="AD1398" s="17">
        <f>SUM(AB1398:AC1398)</f>
        <v>0</v>
      </c>
      <c r="AE1398" s="16"/>
      <c r="AF1398" s="11"/>
      <c r="AG1398" s="17"/>
      <c r="AH1398" s="225"/>
      <c r="AI1398" s="527"/>
      <c r="AJ1398" s="16">
        <f t="shared" si="321"/>
        <v>0</v>
      </c>
    </row>
    <row r="1399" spans="1:36" ht="11.25" customHeight="1">
      <c r="A1399" s="219">
        <v>19000691</v>
      </c>
      <c r="C1399" s="287" t="s">
        <v>2549</v>
      </c>
      <c r="D1399" s="222">
        <v>48125</v>
      </c>
      <c r="E1399" s="222">
        <v>48125</v>
      </c>
      <c r="F1399" s="222">
        <v>48125</v>
      </c>
      <c r="G1399" s="222">
        <v>48125</v>
      </c>
      <c r="H1399" s="222">
        <v>48125</v>
      </c>
      <c r="I1399" s="222">
        <v>48125</v>
      </c>
      <c r="J1399" s="498">
        <v>116375</v>
      </c>
      <c r="K1399" s="498">
        <v>116375</v>
      </c>
      <c r="L1399" s="223">
        <v>116375</v>
      </c>
      <c r="M1399" s="223">
        <v>107625</v>
      </c>
      <c r="N1399" s="223">
        <v>107625</v>
      </c>
      <c r="O1399" s="223">
        <v>107625</v>
      </c>
      <c r="P1399" s="223">
        <v>105000</v>
      </c>
      <c r="Q1399" s="223">
        <f t="shared" si="320"/>
        <v>82432.291666666672</v>
      </c>
      <c r="R1399" s="351"/>
      <c r="S1399" s="309"/>
      <c r="T1399" s="309"/>
      <c r="U1399" s="895"/>
      <c r="V1399" s="16">
        <v>0</v>
      </c>
      <c r="W1399" s="11">
        <v>0</v>
      </c>
      <c r="X1399" s="17">
        <v>0</v>
      </c>
      <c r="Y1399" s="16"/>
      <c r="Z1399" s="11"/>
      <c r="AA1399" s="17"/>
      <c r="AB1399" s="16"/>
      <c r="AC1399" s="11"/>
      <c r="AD1399" s="17">
        <f>SUM(AB1399:AC1399)</f>
        <v>0</v>
      </c>
      <c r="AE1399" s="16"/>
      <c r="AF1399" s="11"/>
      <c r="AG1399" s="17"/>
      <c r="AH1399" s="229">
        <f>Q1399</f>
        <v>82432.291666666672</v>
      </c>
      <c r="AI1399" s="527"/>
      <c r="AJ1399" s="16">
        <f t="shared" si="321"/>
        <v>0</v>
      </c>
    </row>
    <row r="1400" spans="1:36" ht="11.25" customHeight="1">
      <c r="A1400" s="219">
        <v>19000692</v>
      </c>
      <c r="B1400" s="220"/>
      <c r="C1400" s="287" t="s">
        <v>2548</v>
      </c>
      <c r="D1400" s="222">
        <v>26775</v>
      </c>
      <c r="E1400" s="222">
        <v>13125</v>
      </c>
      <c r="F1400" s="222">
        <v>13125</v>
      </c>
      <c r="G1400" s="222">
        <v>13125</v>
      </c>
      <c r="H1400" s="222">
        <v>13125</v>
      </c>
      <c r="I1400" s="222">
        <v>13125</v>
      </c>
      <c r="J1400" s="498">
        <v>16625</v>
      </c>
      <c r="K1400" s="498">
        <v>16625</v>
      </c>
      <c r="L1400" s="223">
        <v>16625</v>
      </c>
      <c r="M1400" s="223">
        <v>13125</v>
      </c>
      <c r="N1400" s="223">
        <v>13125</v>
      </c>
      <c r="O1400" s="223">
        <v>13125</v>
      </c>
      <c r="P1400" s="223">
        <v>79800</v>
      </c>
      <c r="Q1400" s="223">
        <f t="shared" si="320"/>
        <v>17346.875</v>
      </c>
      <c r="R1400" s="351"/>
      <c r="S1400" s="309"/>
      <c r="T1400" s="309"/>
      <c r="U1400" s="895"/>
      <c r="V1400" s="16">
        <v>0</v>
      </c>
      <c r="W1400" s="11">
        <v>0</v>
      </c>
      <c r="X1400" s="17">
        <v>0</v>
      </c>
      <c r="Y1400" s="16"/>
      <c r="Z1400" s="11"/>
      <c r="AA1400" s="17"/>
      <c r="AB1400" s="16"/>
      <c r="AC1400" s="11"/>
      <c r="AD1400" s="17">
        <f>SUM(AB1400:AC1400)</f>
        <v>0</v>
      </c>
      <c r="AE1400" s="16"/>
      <c r="AF1400" s="11"/>
      <c r="AG1400" s="17"/>
      <c r="AH1400" s="229">
        <f>Q1400</f>
        <v>17346.875</v>
      </c>
      <c r="AI1400" s="527"/>
      <c r="AJ1400" s="16">
        <f t="shared" si="321"/>
        <v>0</v>
      </c>
    </row>
    <row r="1401" spans="1:36" ht="11.25" customHeight="1">
      <c r="A1401" s="219">
        <v>19000701</v>
      </c>
      <c r="B1401" s="220"/>
      <c r="C1401" s="287" t="s">
        <v>707</v>
      </c>
      <c r="D1401" s="222">
        <v>0</v>
      </c>
      <c r="E1401" s="222">
        <v>0</v>
      </c>
      <c r="F1401" s="222">
        <v>0</v>
      </c>
      <c r="G1401" s="222">
        <v>0</v>
      </c>
      <c r="H1401" s="222">
        <v>0</v>
      </c>
      <c r="I1401" s="222">
        <v>0</v>
      </c>
      <c r="J1401" s="498">
        <v>0</v>
      </c>
      <c r="K1401" s="498">
        <v>0</v>
      </c>
      <c r="L1401" s="223">
        <v>0</v>
      </c>
      <c r="M1401" s="223">
        <v>0</v>
      </c>
      <c r="N1401" s="223">
        <v>0</v>
      </c>
      <c r="O1401" s="223">
        <v>0</v>
      </c>
      <c r="P1401" s="223">
        <v>0</v>
      </c>
      <c r="Q1401" s="223">
        <f t="shared" si="320"/>
        <v>0</v>
      </c>
      <c r="R1401" s="351" t="s">
        <v>354</v>
      </c>
      <c r="S1401" s="309"/>
      <c r="T1401" s="309" t="s">
        <v>1896</v>
      </c>
      <c r="U1401" s="895"/>
      <c r="V1401" s="16">
        <v>0</v>
      </c>
      <c r="W1401" s="11">
        <v>0</v>
      </c>
      <c r="X1401" s="17">
        <v>0</v>
      </c>
      <c r="Y1401" s="16"/>
      <c r="Z1401" s="11"/>
      <c r="AA1401" s="17"/>
      <c r="AB1401" s="16">
        <v>0</v>
      </c>
      <c r="AC1401" s="11"/>
      <c r="AD1401" s="17">
        <f>SUM(AB1401:AC1401)</f>
        <v>0</v>
      </c>
      <c r="AE1401" s="16">
        <f>Q1401</f>
        <v>0</v>
      </c>
      <c r="AF1401" s="11">
        <f>Q1401</f>
        <v>0</v>
      </c>
      <c r="AG1401" s="17">
        <f>Q1401</f>
        <v>0</v>
      </c>
      <c r="AH1401" s="225"/>
      <c r="AI1401" s="527"/>
      <c r="AJ1401" s="16">
        <f t="shared" si="321"/>
        <v>0</v>
      </c>
    </row>
    <row r="1402" spans="1:36" ht="11.25" customHeight="1">
      <c r="A1402" s="219">
        <v>19000702</v>
      </c>
      <c r="B1402" s="220"/>
      <c r="C1402" s="287" t="s">
        <v>708</v>
      </c>
      <c r="D1402" s="222">
        <v>0</v>
      </c>
      <c r="E1402" s="222">
        <v>0</v>
      </c>
      <c r="F1402" s="222">
        <v>0</v>
      </c>
      <c r="G1402" s="222">
        <v>0</v>
      </c>
      <c r="H1402" s="222">
        <v>0</v>
      </c>
      <c r="I1402" s="222">
        <v>0</v>
      </c>
      <c r="J1402" s="498">
        <v>0</v>
      </c>
      <c r="K1402" s="498">
        <v>0</v>
      </c>
      <c r="L1402" s="223">
        <v>0</v>
      </c>
      <c r="M1402" s="223">
        <v>0</v>
      </c>
      <c r="N1402" s="223">
        <v>0</v>
      </c>
      <c r="O1402" s="223">
        <v>0</v>
      </c>
      <c r="P1402" s="223">
        <v>0</v>
      </c>
      <c r="Q1402" s="223">
        <f t="shared" si="320"/>
        <v>0</v>
      </c>
      <c r="R1402" s="351"/>
      <c r="S1402" s="309" t="s">
        <v>354</v>
      </c>
      <c r="T1402" s="309" t="s">
        <v>1896</v>
      </c>
      <c r="U1402" s="895"/>
      <c r="V1402" s="16">
        <v>0</v>
      </c>
      <c r="W1402" s="11">
        <v>0</v>
      </c>
      <c r="X1402" s="17">
        <v>0</v>
      </c>
      <c r="Y1402" s="16"/>
      <c r="Z1402" s="11"/>
      <c r="AA1402" s="17"/>
      <c r="AB1402" s="16">
        <v>0</v>
      </c>
      <c r="AC1402" s="11"/>
      <c r="AD1402" s="17">
        <f>SUM(AB1402:AC1402)</f>
        <v>0</v>
      </c>
      <c r="AE1402" s="16">
        <f>Q1402</f>
        <v>0</v>
      </c>
      <c r="AF1402" s="11">
        <f>Q1402</f>
        <v>0</v>
      </c>
      <c r="AG1402" s="17">
        <f>Q1402</f>
        <v>0</v>
      </c>
      <c r="AH1402" s="225"/>
      <c r="AI1402" s="527"/>
      <c r="AJ1402" s="16">
        <f t="shared" si="321"/>
        <v>0</v>
      </c>
    </row>
    <row r="1403" spans="1:36" ht="11.25" customHeight="1">
      <c r="A1403" s="219">
        <v>19000711</v>
      </c>
      <c r="B1403" s="220"/>
      <c r="C1403" s="287" t="s">
        <v>2045</v>
      </c>
      <c r="D1403" s="222">
        <v>580188.30000000005</v>
      </c>
      <c r="E1403" s="222">
        <v>564507.54</v>
      </c>
      <c r="F1403" s="222">
        <v>548826.78</v>
      </c>
      <c r="G1403" s="222">
        <v>533146.01</v>
      </c>
      <c r="H1403" s="222">
        <v>517465.25</v>
      </c>
      <c r="I1403" s="222">
        <v>501784.48</v>
      </c>
      <c r="J1403" s="498">
        <v>486103.72</v>
      </c>
      <c r="K1403" s="498">
        <v>470422.96</v>
      </c>
      <c r="L1403" s="223">
        <v>454742.19</v>
      </c>
      <c r="M1403" s="223">
        <v>439061.43</v>
      </c>
      <c r="N1403" s="223">
        <v>423380.67</v>
      </c>
      <c r="O1403" s="223">
        <v>407699.91</v>
      </c>
      <c r="P1403" s="223">
        <v>392019.14</v>
      </c>
      <c r="Q1403" s="223">
        <f t="shared" si="320"/>
        <v>486103.72166666668</v>
      </c>
      <c r="R1403" s="351" t="s">
        <v>2046</v>
      </c>
      <c r="S1403" s="309"/>
      <c r="T1403" s="309" t="s">
        <v>624</v>
      </c>
      <c r="U1403" s="895"/>
      <c r="V1403" s="16"/>
      <c r="W1403" s="11"/>
      <c r="X1403" s="17"/>
      <c r="Y1403" s="16">
        <f>Q1403</f>
        <v>486103.72166666668</v>
      </c>
      <c r="Z1403" s="11"/>
      <c r="AA1403" s="17">
        <f>Y1403</f>
        <v>486103.72166666668</v>
      </c>
      <c r="AB1403" s="16"/>
      <c r="AC1403" s="11"/>
      <c r="AD1403" s="17"/>
      <c r="AE1403" s="16"/>
      <c r="AF1403" s="11"/>
      <c r="AG1403" s="17"/>
      <c r="AH1403" s="229"/>
      <c r="AI1403" s="527"/>
      <c r="AJ1403" s="16">
        <f t="shared" si="321"/>
        <v>0</v>
      </c>
    </row>
    <row r="1404" spans="1:36" ht="11.25" customHeight="1">
      <c r="A1404" s="219">
        <v>19000721</v>
      </c>
      <c r="B1404" s="220"/>
      <c r="C1404" s="287" t="s">
        <v>2222</v>
      </c>
      <c r="D1404" s="222">
        <v>10869.86</v>
      </c>
      <c r="E1404" s="222">
        <v>10869.86</v>
      </c>
      <c r="F1404" s="222">
        <v>10869.86</v>
      </c>
      <c r="G1404" s="222">
        <v>10869.86</v>
      </c>
      <c r="H1404" s="222">
        <v>10869.86</v>
      </c>
      <c r="I1404" s="222">
        <v>10869.86</v>
      </c>
      <c r="J1404" s="498">
        <v>10869.86</v>
      </c>
      <c r="K1404" s="498">
        <v>10869.86</v>
      </c>
      <c r="L1404" s="223">
        <v>10869.86</v>
      </c>
      <c r="M1404" s="223">
        <v>10869.86</v>
      </c>
      <c r="N1404" s="223">
        <v>10869.86</v>
      </c>
      <c r="O1404" s="223">
        <v>10869.86</v>
      </c>
      <c r="P1404" s="223">
        <v>10869.86</v>
      </c>
      <c r="Q1404" s="223">
        <f t="shared" si="320"/>
        <v>10869.86</v>
      </c>
      <c r="R1404" s="351"/>
      <c r="S1404" s="309"/>
      <c r="T1404" s="309"/>
      <c r="U1404" s="895"/>
      <c r="V1404" s="16">
        <v>0</v>
      </c>
      <c r="W1404" s="11">
        <v>0</v>
      </c>
      <c r="X1404" s="17">
        <v>0</v>
      </c>
      <c r="Y1404" s="16"/>
      <c r="Z1404" s="11"/>
      <c r="AA1404" s="17"/>
      <c r="AB1404" s="16">
        <v>0</v>
      </c>
      <c r="AC1404" s="11"/>
      <c r="AD1404" s="17">
        <f t="shared" ref="AD1404:AD1461" si="324">SUM(AB1404:AC1404)</f>
        <v>0</v>
      </c>
      <c r="AE1404" s="16"/>
      <c r="AF1404" s="11"/>
      <c r="AG1404" s="17"/>
      <c r="AH1404" s="229">
        <f>Q1404</f>
        <v>10869.86</v>
      </c>
      <c r="AI1404" s="527"/>
      <c r="AJ1404" s="16">
        <f t="shared" si="321"/>
        <v>0</v>
      </c>
    </row>
    <row r="1405" spans="1:36" ht="11.25" customHeight="1">
      <c r="A1405" s="219">
        <v>19000731</v>
      </c>
      <c r="B1405" s="220"/>
      <c r="C1405" s="287" t="s">
        <v>2316</v>
      </c>
      <c r="D1405" s="222">
        <v>142220.45000000001</v>
      </c>
      <c r="E1405" s="222">
        <v>117432.65</v>
      </c>
      <c r="F1405" s="222">
        <v>92644.85</v>
      </c>
      <c r="G1405" s="222">
        <v>67857.05</v>
      </c>
      <c r="H1405" s="222">
        <v>48217.1</v>
      </c>
      <c r="I1405" s="222">
        <v>28577.15</v>
      </c>
      <c r="J1405" s="498">
        <v>7.0000000000000007E-2</v>
      </c>
      <c r="K1405" s="498">
        <v>7.0000000000000007E-2</v>
      </c>
      <c r="L1405" s="223">
        <v>7.0000000000000007E-2</v>
      </c>
      <c r="M1405" s="223">
        <v>0</v>
      </c>
      <c r="N1405" s="223">
        <v>0</v>
      </c>
      <c r="O1405" s="223">
        <v>0</v>
      </c>
      <c r="P1405" s="223">
        <v>0</v>
      </c>
      <c r="Q1405" s="223">
        <f t="shared" si="320"/>
        <v>35486.602916666663</v>
      </c>
      <c r="R1405" s="351"/>
      <c r="S1405" s="309"/>
      <c r="T1405" s="309" t="s">
        <v>1896</v>
      </c>
      <c r="U1405" s="895"/>
      <c r="V1405" s="16">
        <v>0</v>
      </c>
      <c r="W1405" s="11">
        <v>0</v>
      </c>
      <c r="X1405" s="17">
        <v>0</v>
      </c>
      <c r="Y1405" s="16"/>
      <c r="Z1405" s="11"/>
      <c r="AA1405" s="17"/>
      <c r="AB1405" s="16">
        <v>0</v>
      </c>
      <c r="AC1405" s="11"/>
      <c r="AD1405" s="17">
        <f t="shared" ref="AD1405:AD1411" si="325">SUM(AB1405:AC1405)</f>
        <v>0</v>
      </c>
      <c r="AE1405" s="16">
        <f>Q1405</f>
        <v>35486.602916666663</v>
      </c>
      <c r="AF1405" s="11">
        <f>Q1405</f>
        <v>35486.602916666663</v>
      </c>
      <c r="AG1405" s="17">
        <f>Q1405</f>
        <v>35486.602916666663</v>
      </c>
      <c r="AH1405" s="225"/>
      <c r="AI1405" s="527"/>
      <c r="AJ1405" s="16">
        <f t="shared" si="321"/>
        <v>0</v>
      </c>
    </row>
    <row r="1406" spans="1:36" ht="11.25" customHeight="1">
      <c r="A1406" s="219">
        <v>19000732</v>
      </c>
      <c r="B1406" s="220"/>
      <c r="C1406" s="287" t="s">
        <v>2314</v>
      </c>
      <c r="D1406" s="222">
        <v>86592.17</v>
      </c>
      <c r="E1406" s="222">
        <v>68825.81</v>
      </c>
      <c r="F1406" s="222">
        <v>51059.44</v>
      </c>
      <c r="G1406" s="222">
        <v>33293.08</v>
      </c>
      <c r="H1406" s="222">
        <v>19216.38</v>
      </c>
      <c r="I1406" s="222">
        <v>5139.68</v>
      </c>
      <c r="J1406" s="498">
        <v>0.06</v>
      </c>
      <c r="K1406" s="498">
        <v>0.06</v>
      </c>
      <c r="L1406" s="223">
        <v>0.06</v>
      </c>
      <c r="M1406" s="223">
        <v>0</v>
      </c>
      <c r="N1406" s="223">
        <v>0</v>
      </c>
      <c r="O1406" s="223">
        <v>0</v>
      </c>
      <c r="P1406" s="223">
        <v>0</v>
      </c>
      <c r="Q1406" s="223">
        <f t="shared" si="320"/>
        <v>18402.554583333334</v>
      </c>
      <c r="R1406" s="351"/>
      <c r="S1406" s="309"/>
      <c r="T1406" s="309" t="s">
        <v>2315</v>
      </c>
      <c r="U1406" s="895"/>
      <c r="V1406" s="16">
        <v>0</v>
      </c>
      <c r="W1406" s="11">
        <v>0</v>
      </c>
      <c r="X1406" s="17">
        <v>0</v>
      </c>
      <c r="Y1406" s="16"/>
      <c r="Z1406" s="11"/>
      <c r="AA1406" s="17"/>
      <c r="AB1406" s="16">
        <v>0</v>
      </c>
      <c r="AC1406" s="11"/>
      <c r="AD1406" s="17">
        <f t="shared" si="325"/>
        <v>0</v>
      </c>
      <c r="AE1406" s="16">
        <f>Q1406</f>
        <v>18402.554583333334</v>
      </c>
      <c r="AF1406" s="11">
        <f>Q1406</f>
        <v>18402.554583333334</v>
      </c>
      <c r="AG1406" s="17">
        <f>Q1406</f>
        <v>18402.554583333334</v>
      </c>
      <c r="AH1406" s="225"/>
      <c r="AI1406" s="527"/>
      <c r="AJ1406" s="16">
        <f t="shared" si="321"/>
        <v>0</v>
      </c>
    </row>
    <row r="1407" spans="1:36" ht="11.25" customHeight="1">
      <c r="A1407" s="219">
        <v>19000741</v>
      </c>
      <c r="B1407" s="220"/>
      <c r="C1407" s="287" t="s">
        <v>2383</v>
      </c>
      <c r="D1407" s="222">
        <v>288445.53999999998</v>
      </c>
      <c r="E1407" s="222">
        <v>254867.8</v>
      </c>
      <c r="F1407" s="222">
        <v>212522.49</v>
      </c>
      <c r="G1407" s="222">
        <v>165881.88</v>
      </c>
      <c r="H1407" s="222">
        <v>143842.26</v>
      </c>
      <c r="I1407" s="222">
        <v>124745.18</v>
      </c>
      <c r="J1407" s="498">
        <v>123676.49</v>
      </c>
      <c r="K1407" s="498">
        <v>111643.77</v>
      </c>
      <c r="L1407" s="223">
        <v>99589.02</v>
      </c>
      <c r="M1407" s="223">
        <v>87773.47</v>
      </c>
      <c r="N1407" s="223">
        <v>75071.070000000007</v>
      </c>
      <c r="O1407" s="223">
        <v>62232.2</v>
      </c>
      <c r="P1407" s="223">
        <v>50232.26</v>
      </c>
      <c r="Q1407" s="223">
        <f t="shared" si="320"/>
        <v>135932.04416666666</v>
      </c>
      <c r="R1407" s="351"/>
      <c r="S1407" s="309"/>
      <c r="T1407" s="309" t="s">
        <v>624</v>
      </c>
      <c r="U1407" s="896"/>
      <c r="V1407" s="16">
        <v>0</v>
      </c>
      <c r="W1407" s="11">
        <v>0</v>
      </c>
      <c r="X1407" s="17">
        <v>0</v>
      </c>
      <c r="Y1407" s="16"/>
      <c r="Z1407" s="11"/>
      <c r="AA1407" s="17"/>
      <c r="AB1407" s="16">
        <f>$Q1407</f>
        <v>135932.04416666666</v>
      </c>
      <c r="AC1407" s="11">
        <v>0</v>
      </c>
      <c r="AD1407" s="17">
        <f t="shared" ref="AD1407" si="326">SUM(AB1407:AC1407)</f>
        <v>135932.04416666666</v>
      </c>
      <c r="AE1407" s="16"/>
      <c r="AF1407" s="11"/>
      <c r="AG1407" s="17"/>
      <c r="AH1407" s="225"/>
      <c r="AI1407" s="527"/>
      <c r="AJ1407" s="16">
        <f t="shared" si="321"/>
        <v>0</v>
      </c>
    </row>
    <row r="1408" spans="1:36" ht="11.25" customHeight="1">
      <c r="A1408" s="219">
        <v>19000751</v>
      </c>
      <c r="B1408" s="220"/>
      <c r="C1408" s="287" t="s">
        <v>2408</v>
      </c>
      <c r="D1408" s="222">
        <v>1825636.05</v>
      </c>
      <c r="E1408" s="222">
        <v>1795707.9</v>
      </c>
      <c r="F1408" s="222">
        <v>1765779.75</v>
      </c>
      <c r="G1408" s="222">
        <v>1735851.6</v>
      </c>
      <c r="H1408" s="222">
        <v>1705923.45</v>
      </c>
      <c r="I1408" s="222">
        <v>1675995.3</v>
      </c>
      <c r="J1408" s="498">
        <v>1646067.15</v>
      </c>
      <c r="K1408" s="498">
        <v>1616139</v>
      </c>
      <c r="L1408" s="223">
        <v>1586210.85</v>
      </c>
      <c r="M1408" s="223">
        <v>1556282.7</v>
      </c>
      <c r="N1408" s="223">
        <v>1526354.55</v>
      </c>
      <c r="O1408" s="223">
        <v>1496426.4</v>
      </c>
      <c r="P1408" s="223">
        <v>1466498.25</v>
      </c>
      <c r="Q1408" s="223">
        <f t="shared" si="320"/>
        <v>1646067.1499999997</v>
      </c>
      <c r="R1408" s="351"/>
      <c r="S1408" s="309"/>
      <c r="T1408" s="309"/>
      <c r="U1408" s="895"/>
      <c r="V1408" s="16">
        <v>0</v>
      </c>
      <c r="W1408" s="11">
        <v>0</v>
      </c>
      <c r="X1408" s="17">
        <v>0</v>
      </c>
      <c r="Y1408" s="16"/>
      <c r="Z1408" s="11"/>
      <c r="AA1408" s="17"/>
      <c r="AB1408" s="16">
        <v>0</v>
      </c>
      <c r="AC1408" s="11"/>
      <c r="AD1408" s="17">
        <f t="shared" si="325"/>
        <v>0</v>
      </c>
      <c r="AE1408" s="16"/>
      <c r="AF1408" s="11"/>
      <c r="AG1408" s="17"/>
      <c r="AH1408" s="229">
        <f>Q1408</f>
        <v>1646067.1499999997</v>
      </c>
      <c r="AI1408" s="527"/>
      <c r="AJ1408" s="16"/>
    </row>
    <row r="1409" spans="1:36" ht="11.25" customHeight="1">
      <c r="A1409" s="219">
        <v>19000752</v>
      </c>
      <c r="B1409" s="220"/>
      <c r="C1409" s="287" t="s">
        <v>2414</v>
      </c>
      <c r="D1409" s="222">
        <v>976551.45</v>
      </c>
      <c r="E1409" s="222">
        <v>960542.1</v>
      </c>
      <c r="F1409" s="222">
        <v>944532.75</v>
      </c>
      <c r="G1409" s="222">
        <v>928523.4</v>
      </c>
      <c r="H1409" s="222">
        <v>912514.05</v>
      </c>
      <c r="I1409" s="222">
        <v>896504.7</v>
      </c>
      <c r="J1409" s="498">
        <v>880495.35</v>
      </c>
      <c r="K1409" s="498">
        <v>864486</v>
      </c>
      <c r="L1409" s="223">
        <v>848476.65</v>
      </c>
      <c r="M1409" s="223">
        <v>832467.3</v>
      </c>
      <c r="N1409" s="223">
        <v>816457.95</v>
      </c>
      <c r="O1409" s="223">
        <v>800448.6</v>
      </c>
      <c r="P1409" s="223">
        <v>784439.25</v>
      </c>
      <c r="Q1409" s="223">
        <f t="shared" si="320"/>
        <v>880495.35</v>
      </c>
      <c r="R1409" s="351"/>
      <c r="S1409" s="309"/>
      <c r="T1409" s="309"/>
      <c r="U1409" s="895"/>
      <c r="V1409" s="16">
        <v>0</v>
      </c>
      <c r="W1409" s="11">
        <v>0</v>
      </c>
      <c r="X1409" s="17">
        <v>0</v>
      </c>
      <c r="Y1409" s="16"/>
      <c r="Z1409" s="11"/>
      <c r="AA1409" s="17"/>
      <c r="AB1409" s="16">
        <v>0</v>
      </c>
      <c r="AC1409" s="11"/>
      <c r="AD1409" s="17">
        <f t="shared" si="325"/>
        <v>0</v>
      </c>
      <c r="AE1409" s="16"/>
      <c r="AF1409" s="11"/>
      <c r="AG1409" s="17"/>
      <c r="AH1409" s="229">
        <f>Q1409</f>
        <v>880495.35</v>
      </c>
      <c r="AI1409" s="527"/>
      <c r="AJ1409" s="16"/>
    </row>
    <row r="1410" spans="1:36" ht="11.25" customHeight="1">
      <c r="A1410" s="219">
        <v>19000761</v>
      </c>
      <c r="B1410" s="220"/>
      <c r="C1410" s="287" t="s">
        <v>2431</v>
      </c>
      <c r="D1410" s="222">
        <v>0</v>
      </c>
      <c r="E1410" s="222">
        <v>0</v>
      </c>
      <c r="F1410" s="222">
        <v>0</v>
      </c>
      <c r="G1410" s="222">
        <v>0</v>
      </c>
      <c r="H1410" s="222">
        <v>0</v>
      </c>
      <c r="I1410" s="222">
        <v>0</v>
      </c>
      <c r="J1410" s="498">
        <v>0</v>
      </c>
      <c r="K1410" s="498">
        <v>0</v>
      </c>
      <c r="L1410" s="223">
        <v>0</v>
      </c>
      <c r="M1410" s="223">
        <v>0</v>
      </c>
      <c r="N1410" s="223">
        <v>0</v>
      </c>
      <c r="O1410" s="223">
        <v>0</v>
      </c>
      <c r="P1410" s="223">
        <v>0</v>
      </c>
      <c r="Q1410" s="223">
        <f t="shared" si="320"/>
        <v>0</v>
      </c>
      <c r="R1410" s="351"/>
      <c r="S1410" s="309"/>
      <c r="T1410" s="309" t="s">
        <v>1896</v>
      </c>
      <c r="U1410" s="895"/>
      <c r="V1410" s="16">
        <v>0</v>
      </c>
      <c r="W1410" s="11">
        <v>0</v>
      </c>
      <c r="X1410" s="17">
        <v>0</v>
      </c>
      <c r="Y1410" s="16"/>
      <c r="Z1410" s="11"/>
      <c r="AA1410" s="17"/>
      <c r="AB1410" s="16">
        <v>0</v>
      </c>
      <c r="AC1410" s="11"/>
      <c r="AD1410" s="17">
        <f t="shared" si="325"/>
        <v>0</v>
      </c>
      <c r="AE1410" s="16">
        <f>Q1410</f>
        <v>0</v>
      </c>
      <c r="AF1410" s="11">
        <f>Q1410</f>
        <v>0</v>
      </c>
      <c r="AG1410" s="17">
        <f>Q1410</f>
        <v>0</v>
      </c>
      <c r="AH1410" s="225"/>
      <c r="AI1410" s="527"/>
      <c r="AJ1410" s="16">
        <f t="shared" ref="AJ1410:AJ1473" si="327">Q1410-X1410-AA1410-AD1410-AG1410-AH1410</f>
        <v>0</v>
      </c>
    </row>
    <row r="1411" spans="1:36" ht="11.25" customHeight="1">
      <c r="A1411" s="219">
        <v>19000771</v>
      </c>
      <c r="B1411" s="220"/>
      <c r="C1411" s="287" t="s">
        <v>2430</v>
      </c>
      <c r="D1411" s="222">
        <v>0</v>
      </c>
      <c r="E1411" s="222">
        <v>0</v>
      </c>
      <c r="F1411" s="222">
        <v>0</v>
      </c>
      <c r="G1411" s="222">
        <v>0</v>
      </c>
      <c r="H1411" s="222">
        <v>0</v>
      </c>
      <c r="I1411" s="222">
        <v>0</v>
      </c>
      <c r="J1411" s="498">
        <v>0</v>
      </c>
      <c r="K1411" s="498">
        <v>0</v>
      </c>
      <c r="L1411" s="223">
        <v>0</v>
      </c>
      <c r="M1411" s="223">
        <v>0</v>
      </c>
      <c r="N1411" s="223">
        <v>0</v>
      </c>
      <c r="O1411" s="223">
        <v>0</v>
      </c>
      <c r="P1411" s="223">
        <v>0</v>
      </c>
      <c r="Q1411" s="223">
        <f t="shared" si="320"/>
        <v>0</v>
      </c>
      <c r="R1411" s="351"/>
      <c r="S1411" s="309"/>
      <c r="T1411" s="309" t="s">
        <v>1896</v>
      </c>
      <c r="U1411" s="895"/>
      <c r="V1411" s="16">
        <v>0</v>
      </c>
      <c r="W1411" s="11">
        <v>0</v>
      </c>
      <c r="X1411" s="17">
        <v>0</v>
      </c>
      <c r="Y1411" s="16"/>
      <c r="Z1411" s="11"/>
      <c r="AA1411" s="17"/>
      <c r="AB1411" s="16">
        <v>0</v>
      </c>
      <c r="AC1411" s="11"/>
      <c r="AD1411" s="17">
        <f t="shared" si="325"/>
        <v>0</v>
      </c>
      <c r="AE1411" s="16">
        <f>Q1411</f>
        <v>0</v>
      </c>
      <c r="AF1411" s="11">
        <f>Q1411</f>
        <v>0</v>
      </c>
      <c r="AG1411" s="17">
        <f>Q1411</f>
        <v>0</v>
      </c>
      <c r="AH1411" s="225"/>
      <c r="AI1411" s="527"/>
      <c r="AJ1411" s="16">
        <f t="shared" si="327"/>
        <v>0</v>
      </c>
    </row>
    <row r="1412" spans="1:36" ht="11.25" customHeight="1">
      <c r="A1412" s="219">
        <v>19000781</v>
      </c>
      <c r="B1412" s="220"/>
      <c r="C1412" s="287" t="s">
        <v>2550</v>
      </c>
      <c r="D1412" s="222">
        <v>3255646.88</v>
      </c>
      <c r="E1412" s="222">
        <v>3734867.86</v>
      </c>
      <c r="F1412" s="222">
        <v>3753412.85</v>
      </c>
      <c r="G1412" s="222">
        <v>2851662.05</v>
      </c>
      <c r="H1412" s="222">
        <v>3107468.28</v>
      </c>
      <c r="I1412" s="222">
        <v>2833009.85</v>
      </c>
      <c r="J1412" s="498">
        <v>2459094.4300000002</v>
      </c>
      <c r="K1412" s="498">
        <v>2646056.96</v>
      </c>
      <c r="L1412" s="223">
        <v>2811571.11</v>
      </c>
      <c r="M1412" s="223">
        <v>2848092.94</v>
      </c>
      <c r="N1412" s="223">
        <v>2822791.69</v>
      </c>
      <c r="O1412" s="223">
        <v>2806448.14</v>
      </c>
      <c r="P1412" s="223">
        <v>2810798.7</v>
      </c>
      <c r="Q1412" s="223">
        <f t="shared" si="320"/>
        <v>2975641.5791666671</v>
      </c>
      <c r="R1412" s="351"/>
      <c r="S1412" s="309"/>
      <c r="T1412" s="309" t="s">
        <v>354</v>
      </c>
      <c r="U1412" s="895"/>
      <c r="V1412" s="16">
        <v>0</v>
      </c>
      <c r="W1412" s="11">
        <v>0</v>
      </c>
      <c r="X1412" s="17">
        <v>0</v>
      </c>
      <c r="Y1412" s="16"/>
      <c r="Z1412" s="11"/>
      <c r="AA1412" s="17"/>
      <c r="AB1412" s="16"/>
      <c r="AC1412" s="11"/>
      <c r="AD1412" s="17">
        <f t="shared" ref="AD1412:AD1416" si="328">SUM(AB1412:AC1412)</f>
        <v>0</v>
      </c>
      <c r="AE1412" s="16"/>
      <c r="AF1412" s="11"/>
      <c r="AG1412" s="17"/>
      <c r="AH1412" s="229">
        <f>Q1412</f>
        <v>2975641.5791666671</v>
      </c>
      <c r="AI1412" s="527"/>
      <c r="AJ1412" s="16">
        <f t="shared" si="327"/>
        <v>0</v>
      </c>
    </row>
    <row r="1413" spans="1:36" ht="11.25" customHeight="1">
      <c r="A1413" s="219">
        <v>19000791</v>
      </c>
      <c r="B1413" s="220"/>
      <c r="C1413" s="287" t="s">
        <v>2543</v>
      </c>
      <c r="D1413" s="222">
        <v>230506.46</v>
      </c>
      <c r="E1413" s="222">
        <v>180329.44</v>
      </c>
      <c r="F1413" s="222">
        <v>117789.81</v>
      </c>
      <c r="G1413" s="222">
        <v>49324.7</v>
      </c>
      <c r="H1413" s="222">
        <v>293052.12</v>
      </c>
      <c r="I1413" s="222">
        <v>263127.94</v>
      </c>
      <c r="J1413" s="498">
        <v>234832.86</v>
      </c>
      <c r="K1413" s="498">
        <v>211532.56</v>
      </c>
      <c r="L1413" s="223">
        <v>188336.25</v>
      </c>
      <c r="M1413" s="223">
        <v>165720.19</v>
      </c>
      <c r="N1413" s="223">
        <v>141623.47</v>
      </c>
      <c r="O1413" s="223">
        <v>117426.08</v>
      </c>
      <c r="P1413" s="223">
        <v>94910.86</v>
      </c>
      <c r="Q1413" s="223">
        <f t="shared" si="320"/>
        <v>177150.34</v>
      </c>
      <c r="R1413" s="351"/>
      <c r="S1413" s="309"/>
      <c r="T1413" s="309" t="s">
        <v>624</v>
      </c>
      <c r="U1413" s="895"/>
      <c r="V1413" s="16">
        <v>0</v>
      </c>
      <c r="W1413" s="11">
        <v>0</v>
      </c>
      <c r="X1413" s="17">
        <v>0</v>
      </c>
      <c r="Y1413" s="16"/>
      <c r="Z1413" s="11"/>
      <c r="AA1413" s="17"/>
      <c r="AB1413" s="16">
        <f>$Q1413</f>
        <v>177150.34</v>
      </c>
      <c r="AC1413" s="11">
        <v>0</v>
      </c>
      <c r="AD1413" s="17">
        <f t="shared" si="328"/>
        <v>177150.34</v>
      </c>
      <c r="AE1413" s="16"/>
      <c r="AF1413" s="11"/>
      <c r="AG1413" s="17"/>
      <c r="AH1413" s="225"/>
      <c r="AI1413" s="527"/>
      <c r="AJ1413" s="16">
        <f t="shared" si="327"/>
        <v>0</v>
      </c>
    </row>
    <row r="1414" spans="1:36" ht="11.25" customHeight="1">
      <c r="A1414" s="219">
        <v>19000801</v>
      </c>
      <c r="B1414" s="220"/>
      <c r="C1414" s="287" t="s">
        <v>2544</v>
      </c>
      <c r="D1414" s="222">
        <v>6795.34</v>
      </c>
      <c r="E1414" s="222">
        <v>3452.71</v>
      </c>
      <c r="F1414" s="222">
        <v>-1287.6300000000001</v>
      </c>
      <c r="G1414" s="222">
        <v>-6912.48</v>
      </c>
      <c r="H1414" s="222">
        <v>8811.89</v>
      </c>
      <c r="I1414" s="222">
        <v>8410.1299999999992</v>
      </c>
      <c r="J1414" s="498">
        <v>8076.28</v>
      </c>
      <c r="K1414" s="498">
        <v>7780.57</v>
      </c>
      <c r="L1414" s="223">
        <v>7361.73</v>
      </c>
      <c r="M1414" s="223">
        <v>6851.29</v>
      </c>
      <c r="N1414" s="223">
        <v>6118.51</v>
      </c>
      <c r="O1414" s="223">
        <v>5244.84</v>
      </c>
      <c r="P1414" s="223">
        <v>4345.6400000000003</v>
      </c>
      <c r="Q1414" s="223">
        <f t="shared" si="320"/>
        <v>4956.5274999999992</v>
      </c>
      <c r="R1414" s="351"/>
      <c r="S1414" s="309"/>
      <c r="T1414" s="309" t="s">
        <v>624</v>
      </c>
      <c r="U1414" s="895"/>
      <c r="V1414" s="16">
        <v>0</v>
      </c>
      <c r="W1414" s="11">
        <v>0</v>
      </c>
      <c r="X1414" s="17">
        <v>0</v>
      </c>
      <c r="Y1414" s="16"/>
      <c r="Z1414" s="11"/>
      <c r="AA1414" s="17"/>
      <c r="AB1414" s="16">
        <f>$Q1414</f>
        <v>4956.5274999999992</v>
      </c>
      <c r="AC1414" s="11">
        <v>0</v>
      </c>
      <c r="AD1414" s="17">
        <f t="shared" si="328"/>
        <v>4956.5274999999992</v>
      </c>
      <c r="AE1414" s="16"/>
      <c r="AF1414" s="11"/>
      <c r="AG1414" s="17"/>
      <c r="AH1414" s="225"/>
      <c r="AI1414" s="527"/>
      <c r="AJ1414" s="16">
        <f t="shared" si="327"/>
        <v>0</v>
      </c>
    </row>
    <row r="1415" spans="1:36" ht="11.25" customHeight="1">
      <c r="A1415" s="219">
        <v>19000811</v>
      </c>
      <c r="B1415" s="220"/>
      <c r="C1415" s="287" t="s">
        <v>2545</v>
      </c>
      <c r="D1415" s="222">
        <v>10481.450000000001</v>
      </c>
      <c r="E1415" s="222">
        <v>11983.62</v>
      </c>
      <c r="F1415" s="222">
        <v>13481.38</v>
      </c>
      <c r="G1415" s="222">
        <v>15011.39</v>
      </c>
      <c r="H1415" s="222">
        <v>838.27</v>
      </c>
      <c r="I1415" s="222">
        <v>952.26</v>
      </c>
      <c r="J1415" s="498">
        <v>1081.6099999999999</v>
      </c>
      <c r="K1415" s="498">
        <v>1223.21</v>
      </c>
      <c r="L1415" s="223">
        <v>1359.76</v>
      </c>
      <c r="M1415" s="223">
        <v>1481.19</v>
      </c>
      <c r="N1415" s="223">
        <v>1588.97</v>
      </c>
      <c r="O1415" s="223">
        <v>1694.91</v>
      </c>
      <c r="P1415" s="223">
        <v>1799.17</v>
      </c>
      <c r="Q1415" s="223">
        <f t="shared" si="320"/>
        <v>4736.4066666666668</v>
      </c>
      <c r="R1415" s="351"/>
      <c r="S1415" s="309"/>
      <c r="T1415" s="309" t="s">
        <v>624</v>
      </c>
      <c r="U1415" s="895"/>
      <c r="V1415" s="16">
        <v>0</v>
      </c>
      <c r="W1415" s="11">
        <v>0</v>
      </c>
      <c r="X1415" s="17">
        <v>0</v>
      </c>
      <c r="Y1415" s="16"/>
      <c r="Z1415" s="11"/>
      <c r="AA1415" s="17"/>
      <c r="AB1415" s="16">
        <f>$Q1415</f>
        <v>4736.4066666666668</v>
      </c>
      <c r="AC1415" s="11">
        <v>0</v>
      </c>
      <c r="AD1415" s="17">
        <f t="shared" si="328"/>
        <v>4736.4066666666668</v>
      </c>
      <c r="AE1415" s="16"/>
      <c r="AF1415" s="11"/>
      <c r="AG1415" s="17"/>
      <c r="AH1415" s="225"/>
      <c r="AI1415" s="527"/>
      <c r="AJ1415" s="16">
        <f t="shared" si="327"/>
        <v>0</v>
      </c>
    </row>
    <row r="1416" spans="1:36" ht="11.25" customHeight="1">
      <c r="A1416" s="219">
        <v>19000821</v>
      </c>
      <c r="B1416" s="220"/>
      <c r="C1416" s="287" t="s">
        <v>2584</v>
      </c>
      <c r="D1416" s="222">
        <v>314076.46000000002</v>
      </c>
      <c r="E1416" s="222">
        <v>271744.42</v>
      </c>
      <c r="F1416" s="222">
        <v>229412.37</v>
      </c>
      <c r="G1416" s="222">
        <v>187080.33</v>
      </c>
      <c r="H1416" s="222">
        <v>144748.28</v>
      </c>
      <c r="I1416" s="222">
        <v>102416.24</v>
      </c>
      <c r="J1416" s="498">
        <v>60084.19</v>
      </c>
      <c r="K1416" s="498">
        <v>0</v>
      </c>
      <c r="L1416" s="223">
        <v>0</v>
      </c>
      <c r="M1416" s="223">
        <v>0</v>
      </c>
      <c r="N1416" s="223">
        <v>0</v>
      </c>
      <c r="O1416" s="223">
        <v>0</v>
      </c>
      <c r="P1416" s="223">
        <v>0</v>
      </c>
      <c r="Q1416" s="223">
        <f t="shared" si="320"/>
        <v>96043.671666666676</v>
      </c>
      <c r="R1416" s="351"/>
      <c r="S1416" s="309"/>
      <c r="T1416" s="309" t="s">
        <v>1896</v>
      </c>
      <c r="U1416" s="895"/>
      <c r="V1416" s="16">
        <v>0</v>
      </c>
      <c r="W1416" s="11">
        <v>0</v>
      </c>
      <c r="X1416" s="17">
        <v>0</v>
      </c>
      <c r="Y1416" s="16"/>
      <c r="Z1416" s="11"/>
      <c r="AA1416" s="17"/>
      <c r="AB1416" s="16">
        <v>0</v>
      </c>
      <c r="AC1416" s="11"/>
      <c r="AD1416" s="17">
        <f t="shared" si="328"/>
        <v>0</v>
      </c>
      <c r="AE1416" s="16">
        <f>Q1416</f>
        <v>96043.671666666676</v>
      </c>
      <c r="AF1416" s="11">
        <f>Q1416</f>
        <v>96043.671666666676</v>
      </c>
      <c r="AG1416" s="17">
        <f t="shared" ref="AG1416:AG1421" si="329">Q1416</f>
        <v>96043.671666666676</v>
      </c>
      <c r="AH1416" s="225"/>
      <c r="AI1416" s="527"/>
      <c r="AJ1416" s="16">
        <f t="shared" si="327"/>
        <v>0</v>
      </c>
    </row>
    <row r="1417" spans="1:36" ht="11.25" customHeight="1">
      <c r="A1417" s="219">
        <v>19000831</v>
      </c>
      <c r="B1417" s="220"/>
      <c r="C1417" s="287" t="s">
        <v>2638</v>
      </c>
      <c r="D1417" s="222">
        <v>773612.89</v>
      </c>
      <c r="E1417" s="222">
        <v>757824.86</v>
      </c>
      <c r="F1417" s="222">
        <v>742036.84</v>
      </c>
      <c r="G1417" s="222">
        <v>726248.82</v>
      </c>
      <c r="H1417" s="222">
        <v>710460.8</v>
      </c>
      <c r="I1417" s="222">
        <v>694672.78</v>
      </c>
      <c r="J1417" s="498">
        <v>678884.76</v>
      </c>
      <c r="K1417" s="498">
        <v>663096.74</v>
      </c>
      <c r="L1417" s="223">
        <v>647308.72</v>
      </c>
      <c r="M1417" s="223">
        <v>631520.69999999995</v>
      </c>
      <c r="N1417" s="223">
        <v>615732.68000000005</v>
      </c>
      <c r="O1417" s="223">
        <v>599944.66</v>
      </c>
      <c r="P1417" s="223">
        <v>584156.64</v>
      </c>
      <c r="Q1417" s="223">
        <f t="shared" si="320"/>
        <v>678884.76041666663</v>
      </c>
      <c r="R1417" s="351" t="s">
        <v>354</v>
      </c>
      <c r="S1417" s="309"/>
      <c r="T1417" s="309" t="s">
        <v>1896</v>
      </c>
      <c r="U1417" s="895"/>
      <c r="V1417" s="16">
        <v>0</v>
      </c>
      <c r="W1417" s="11">
        <v>0</v>
      </c>
      <c r="X1417" s="17">
        <v>0</v>
      </c>
      <c r="Y1417" s="16"/>
      <c r="Z1417" s="11"/>
      <c r="AA1417" s="17"/>
      <c r="AB1417" s="16">
        <v>0</v>
      </c>
      <c r="AC1417" s="11"/>
      <c r="AD1417" s="17">
        <f t="shared" ref="AD1417" si="330">SUM(AB1417:AC1417)</f>
        <v>0</v>
      </c>
      <c r="AE1417" s="16">
        <f>Q1417</f>
        <v>678884.76041666663</v>
      </c>
      <c r="AF1417" s="11">
        <f>Q1417</f>
        <v>678884.76041666663</v>
      </c>
      <c r="AG1417" s="17">
        <f t="shared" si="329"/>
        <v>678884.76041666663</v>
      </c>
      <c r="AH1417" s="225"/>
      <c r="AI1417" s="527"/>
      <c r="AJ1417" s="16">
        <f t="shared" si="327"/>
        <v>0</v>
      </c>
    </row>
    <row r="1418" spans="1:36" s="951" customFormat="1" ht="11.25" customHeight="1">
      <c r="A1418" s="937">
        <v>19000841</v>
      </c>
      <c r="B1418" s="938"/>
      <c r="C1418" s="939" t="s">
        <v>2671</v>
      </c>
      <c r="D1418" s="940">
        <v>-720327.87</v>
      </c>
      <c r="E1418" s="940">
        <v>-768937.84</v>
      </c>
      <c r="F1418" s="940">
        <v>-714133.16</v>
      </c>
      <c r="G1418" s="940">
        <v>-604967.23</v>
      </c>
      <c r="H1418" s="940">
        <v>-502687.17</v>
      </c>
      <c r="I1418" s="940">
        <v>-451623.53</v>
      </c>
      <c r="J1418" s="941">
        <v>-403764.25</v>
      </c>
      <c r="K1418" s="941">
        <v>-435108.92</v>
      </c>
      <c r="L1418" s="942">
        <v>-461828.27</v>
      </c>
      <c r="M1418" s="942">
        <v>-493431.68</v>
      </c>
      <c r="N1418" s="942">
        <v>-495502.82</v>
      </c>
      <c r="O1418" s="942">
        <v>-489905.57</v>
      </c>
      <c r="P1418" s="942">
        <v>-508813.01</v>
      </c>
      <c r="Q1418" s="942">
        <f t="shared" si="320"/>
        <v>-536371.73999999987</v>
      </c>
      <c r="R1418" s="943"/>
      <c r="S1418" s="944"/>
      <c r="T1418" s="944" t="s">
        <v>1120</v>
      </c>
      <c r="U1418" s="945"/>
      <c r="V1418" s="946">
        <v>0</v>
      </c>
      <c r="W1418" s="947">
        <v>0</v>
      </c>
      <c r="X1418" s="948">
        <v>0</v>
      </c>
      <c r="Y1418" s="946"/>
      <c r="Z1418" s="947"/>
      <c r="AA1418" s="948"/>
      <c r="AB1418" s="946"/>
      <c r="AC1418" s="947"/>
      <c r="AD1418" s="948">
        <f t="shared" ref="AD1418" si="331">SUM(AB1418:AC1418)</f>
        <v>0</v>
      </c>
      <c r="AE1418" s="946">
        <f>$Q$1418</f>
        <v>-536371.73999999987</v>
      </c>
      <c r="AF1418" s="946">
        <f>$Q$1418</f>
        <v>-536371.73999999987</v>
      </c>
      <c r="AG1418" s="948">
        <f t="shared" si="329"/>
        <v>-536371.73999999987</v>
      </c>
      <c r="AH1418" s="952"/>
      <c r="AI1418" s="950"/>
      <c r="AJ1418" s="946">
        <f t="shared" si="327"/>
        <v>0</v>
      </c>
    </row>
    <row r="1419" spans="1:36" ht="11.25" customHeight="1">
      <c r="A1419" s="219">
        <v>19000851</v>
      </c>
      <c r="B1419" s="220"/>
      <c r="C1419" s="287" t="s">
        <v>2804</v>
      </c>
      <c r="D1419" s="222">
        <v>939777</v>
      </c>
      <c r="E1419" s="222">
        <v>914377.62</v>
      </c>
      <c r="F1419" s="222">
        <v>888978.25</v>
      </c>
      <c r="G1419" s="222">
        <v>863578.87</v>
      </c>
      <c r="H1419" s="222">
        <v>838179.49</v>
      </c>
      <c r="I1419" s="222">
        <v>812780.11</v>
      </c>
      <c r="J1419" s="498">
        <v>787380.74</v>
      </c>
      <c r="K1419" s="498">
        <v>761981.36</v>
      </c>
      <c r="L1419" s="223">
        <v>736581.98</v>
      </c>
      <c r="M1419" s="223">
        <v>711182.6</v>
      </c>
      <c r="N1419" s="223">
        <v>685783.23</v>
      </c>
      <c r="O1419" s="223">
        <v>660383.85</v>
      </c>
      <c r="P1419" s="223">
        <v>634984.47</v>
      </c>
      <c r="Q1419" s="223">
        <f t="shared" ref="Q1419:Q1482" si="332">(D1419+P1419+SUM(E1419:O1419)*2)/24</f>
        <v>787380.73625000007</v>
      </c>
      <c r="R1419" s="351"/>
      <c r="S1419" s="309"/>
      <c r="T1419" s="309" t="s">
        <v>1896</v>
      </c>
      <c r="U1419" s="895"/>
      <c r="V1419" s="16">
        <v>0</v>
      </c>
      <c r="W1419" s="11">
        <v>0</v>
      </c>
      <c r="X1419" s="17">
        <v>0</v>
      </c>
      <c r="Y1419" s="16"/>
      <c r="Z1419" s="11"/>
      <c r="AA1419" s="17"/>
      <c r="AB1419" s="16">
        <v>0</v>
      </c>
      <c r="AC1419" s="11"/>
      <c r="AD1419" s="17">
        <f t="shared" ref="AD1419" si="333">SUM(AB1419:AC1419)</f>
        <v>0</v>
      </c>
      <c r="AE1419" s="16">
        <f>Q1419</f>
        <v>787380.73625000007</v>
      </c>
      <c r="AF1419" s="11">
        <f>Q1419</f>
        <v>787380.73625000007</v>
      </c>
      <c r="AG1419" s="17">
        <f t="shared" si="329"/>
        <v>787380.73625000007</v>
      </c>
      <c r="AH1419" s="225"/>
      <c r="AI1419" s="527"/>
      <c r="AJ1419" s="16">
        <f t="shared" si="327"/>
        <v>0</v>
      </c>
    </row>
    <row r="1420" spans="1:36" ht="11.25" customHeight="1">
      <c r="A1420" s="319">
        <v>19000861</v>
      </c>
      <c r="B1420" s="220"/>
      <c r="C1420" s="287" t="s">
        <v>2863</v>
      </c>
      <c r="D1420" s="222">
        <v>236300.08</v>
      </c>
      <c r="E1420" s="222">
        <v>229913.59</v>
      </c>
      <c r="F1420" s="222">
        <v>223527.11</v>
      </c>
      <c r="G1420" s="222">
        <v>217140.62</v>
      </c>
      <c r="H1420" s="222">
        <v>210754.13</v>
      </c>
      <c r="I1420" s="222">
        <v>204367.64</v>
      </c>
      <c r="J1420" s="498">
        <v>197981.15</v>
      </c>
      <c r="K1420" s="498">
        <v>191594.67</v>
      </c>
      <c r="L1420" s="223">
        <v>185208.18</v>
      </c>
      <c r="M1420" s="223">
        <v>178821.69</v>
      </c>
      <c r="N1420" s="223">
        <v>172435.20000000001</v>
      </c>
      <c r="O1420" s="223">
        <v>166048.71</v>
      </c>
      <c r="P1420" s="223">
        <v>159662.22</v>
      </c>
      <c r="Q1420" s="223">
        <f t="shared" si="332"/>
        <v>197981.15333333329</v>
      </c>
      <c r="R1420" s="351"/>
      <c r="S1420" s="309"/>
      <c r="T1420" s="309" t="s">
        <v>1896</v>
      </c>
      <c r="U1420" s="895"/>
      <c r="V1420" s="16">
        <v>0</v>
      </c>
      <c r="W1420" s="11">
        <v>0</v>
      </c>
      <c r="X1420" s="17">
        <v>0</v>
      </c>
      <c r="Y1420" s="16"/>
      <c r="Z1420" s="11"/>
      <c r="AA1420" s="17"/>
      <c r="AB1420" s="16">
        <v>0</v>
      </c>
      <c r="AC1420" s="11"/>
      <c r="AD1420" s="17">
        <f t="shared" ref="AD1420" si="334">SUM(AB1420:AC1420)</f>
        <v>0</v>
      </c>
      <c r="AE1420" s="16">
        <f>Q1420</f>
        <v>197981.15333333329</v>
      </c>
      <c r="AF1420" s="11">
        <f>Q1420</f>
        <v>197981.15333333329</v>
      </c>
      <c r="AG1420" s="17">
        <f t="shared" si="329"/>
        <v>197981.15333333329</v>
      </c>
      <c r="AH1420" s="225"/>
      <c r="AI1420" s="527"/>
      <c r="AJ1420" s="16">
        <f t="shared" si="327"/>
        <v>0</v>
      </c>
    </row>
    <row r="1421" spans="1:36" ht="12" customHeight="1">
      <c r="A1421" s="435">
        <v>19000871</v>
      </c>
      <c r="B1421" s="220"/>
      <c r="C1421" s="287" t="s">
        <v>3236</v>
      </c>
      <c r="D1421" s="222">
        <v>1890939.75</v>
      </c>
      <c r="E1421" s="222">
        <v>1886948.7</v>
      </c>
      <c r="F1421" s="222">
        <v>2129786.75</v>
      </c>
      <c r="G1421" s="222">
        <v>2381262.4500000002</v>
      </c>
      <c r="H1421" s="222">
        <v>2596126.0499999998</v>
      </c>
      <c r="I1421" s="222">
        <v>2626048.9500000002</v>
      </c>
      <c r="J1421" s="498">
        <v>2653817.6</v>
      </c>
      <c r="K1421" s="498">
        <v>2674841.4</v>
      </c>
      <c r="L1421" s="223">
        <v>2674841.4</v>
      </c>
      <c r="M1421" s="223">
        <v>2704389.1</v>
      </c>
      <c r="N1421" s="223">
        <v>2704389.1</v>
      </c>
      <c r="O1421" s="223">
        <v>2704389.1</v>
      </c>
      <c r="P1421" s="223">
        <v>2720382.7</v>
      </c>
      <c r="Q1421" s="223">
        <f t="shared" si="332"/>
        <v>2503541.8187500001</v>
      </c>
      <c r="R1421" s="351"/>
      <c r="S1421" s="309"/>
      <c r="T1421" s="309" t="s">
        <v>1896</v>
      </c>
      <c r="U1421" s="895"/>
      <c r="V1421" s="16"/>
      <c r="W1421" s="11"/>
      <c r="X1421" s="17"/>
      <c r="Y1421" s="16"/>
      <c r="Z1421" s="11"/>
      <c r="AA1421" s="17"/>
      <c r="AB1421" s="16"/>
      <c r="AC1421" s="11"/>
      <c r="AD1421" s="17"/>
      <c r="AE1421" s="16">
        <f>Q1421</f>
        <v>2503541.8187500001</v>
      </c>
      <c r="AF1421" s="11">
        <f>Q1421</f>
        <v>2503541.8187500001</v>
      </c>
      <c r="AG1421" s="17">
        <f t="shared" si="329"/>
        <v>2503541.8187500001</v>
      </c>
      <c r="AH1421" s="225"/>
      <c r="AI1421" s="527"/>
      <c r="AJ1421" s="16">
        <f t="shared" si="327"/>
        <v>0</v>
      </c>
    </row>
    <row r="1422" spans="1:36" ht="22.5" customHeight="1">
      <c r="A1422" s="319">
        <v>19002003</v>
      </c>
      <c r="B1422" s="220"/>
      <c r="C1422" s="287" t="s">
        <v>2988</v>
      </c>
      <c r="D1422" s="222">
        <v>117980225.48999999</v>
      </c>
      <c r="E1422" s="222">
        <v>108489651.48999999</v>
      </c>
      <c r="F1422" s="222">
        <v>90514942.719999999</v>
      </c>
      <c r="G1422" s="222">
        <v>110063449.92</v>
      </c>
      <c r="H1422" s="222">
        <v>84191979.689999998</v>
      </c>
      <c r="I1422" s="222">
        <v>72241554.409999996</v>
      </c>
      <c r="J1422" s="498">
        <v>70651459.560000002</v>
      </c>
      <c r="K1422" s="498">
        <v>73295807.200000003</v>
      </c>
      <c r="L1422" s="223">
        <v>72382155.349999994</v>
      </c>
      <c r="M1422" s="223">
        <v>80898007.719999999</v>
      </c>
      <c r="N1422" s="223">
        <v>83099388.739999995</v>
      </c>
      <c r="O1422" s="223">
        <v>86365764.299999997</v>
      </c>
      <c r="P1422" s="223">
        <v>95845243.400000006</v>
      </c>
      <c r="Q1422" s="223">
        <f t="shared" si="332"/>
        <v>86592241.295416668</v>
      </c>
      <c r="R1422" s="351" t="s">
        <v>2275</v>
      </c>
      <c r="S1422" s="309" t="s">
        <v>1558</v>
      </c>
      <c r="T1422" s="309" t="s">
        <v>2277</v>
      </c>
      <c r="U1422" s="895"/>
      <c r="V1422" s="16">
        <v>0</v>
      </c>
      <c r="W1422" s="11">
        <v>0</v>
      </c>
      <c r="X1422" s="17">
        <v>0</v>
      </c>
      <c r="Y1422" s="16">
        <f>'NOL Spread'!N52</f>
        <v>73969464.239325345</v>
      </c>
      <c r="Z1422" s="16">
        <f>'NOL Spread'!N53</f>
        <v>12622777.056091333</v>
      </c>
      <c r="AA1422" s="17">
        <f>Q1422</f>
        <v>86592241.295416668</v>
      </c>
      <c r="AB1422" s="16"/>
      <c r="AC1422" s="11"/>
      <c r="AD1422" s="17">
        <f>SUM(AB1422:AC1422)</f>
        <v>0</v>
      </c>
      <c r="AE1422" s="16"/>
      <c r="AF1422" s="11"/>
      <c r="AG1422" s="17"/>
      <c r="AH1422" s="225"/>
      <c r="AI1422" s="527"/>
      <c r="AJ1422" s="16">
        <f t="shared" si="327"/>
        <v>0</v>
      </c>
    </row>
    <row r="1423" spans="1:36" ht="11.25" customHeight="1">
      <c r="A1423" s="319">
        <v>19003001</v>
      </c>
      <c r="B1423" s="220"/>
      <c r="C1423" s="287" t="s">
        <v>2989</v>
      </c>
      <c r="D1423" s="222">
        <v>0</v>
      </c>
      <c r="E1423" s="222">
        <v>0</v>
      </c>
      <c r="F1423" s="222">
        <v>0</v>
      </c>
      <c r="G1423" s="222">
        <v>0</v>
      </c>
      <c r="H1423" s="222">
        <v>0</v>
      </c>
      <c r="I1423" s="222">
        <v>0</v>
      </c>
      <c r="J1423" s="498">
        <v>0</v>
      </c>
      <c r="K1423" s="498">
        <v>0</v>
      </c>
      <c r="L1423" s="223">
        <v>0</v>
      </c>
      <c r="M1423" s="223">
        <v>0</v>
      </c>
      <c r="N1423" s="223">
        <v>0</v>
      </c>
      <c r="O1423" s="223">
        <v>0</v>
      </c>
      <c r="P1423" s="223">
        <v>0</v>
      </c>
      <c r="Q1423" s="223">
        <f t="shared" si="332"/>
        <v>0</v>
      </c>
      <c r="R1423" s="351"/>
      <c r="S1423" s="309"/>
      <c r="T1423" s="309" t="s">
        <v>624</v>
      </c>
      <c r="U1423" s="895"/>
      <c r="V1423" s="16">
        <v>0</v>
      </c>
      <c r="W1423" s="11">
        <v>0</v>
      </c>
      <c r="X1423" s="17">
        <v>0</v>
      </c>
      <c r="Y1423" s="16"/>
      <c r="Z1423" s="11"/>
      <c r="AA1423" s="17"/>
      <c r="AB1423" s="16">
        <f>$Q1423</f>
        <v>0</v>
      </c>
      <c r="AC1423" s="11">
        <v>0</v>
      </c>
      <c r="AD1423" s="17">
        <f t="shared" ref="AD1423" si="335">SUM(AB1423:AC1423)</f>
        <v>0</v>
      </c>
      <c r="AE1423" s="16"/>
      <c r="AF1423" s="11"/>
      <c r="AG1423" s="17"/>
      <c r="AH1423" s="225"/>
      <c r="AI1423" s="527"/>
      <c r="AJ1423" s="16">
        <f t="shared" si="327"/>
        <v>0</v>
      </c>
    </row>
    <row r="1424" spans="1:36" s="951" customFormat="1" ht="11.25" customHeight="1">
      <c r="A1424" s="953">
        <v>19003011</v>
      </c>
      <c r="B1424" s="938"/>
      <c r="C1424" s="939" t="s">
        <v>3062</v>
      </c>
      <c r="D1424" s="940">
        <v>1789497.85</v>
      </c>
      <c r="E1424" s="940">
        <v>1741133.1</v>
      </c>
      <c r="F1424" s="940">
        <v>1692768.35</v>
      </c>
      <c r="G1424" s="940">
        <v>1644403.6</v>
      </c>
      <c r="H1424" s="940">
        <v>1596038.85</v>
      </c>
      <c r="I1424" s="940">
        <v>1547674.1</v>
      </c>
      <c r="J1424" s="941">
        <v>1499309.35</v>
      </c>
      <c r="K1424" s="941">
        <v>1450944.6</v>
      </c>
      <c r="L1424" s="942">
        <v>1402579.85</v>
      </c>
      <c r="M1424" s="942">
        <v>1354215.1</v>
      </c>
      <c r="N1424" s="942">
        <v>1305850.3500000001</v>
      </c>
      <c r="O1424" s="942">
        <v>1257485.6000000001</v>
      </c>
      <c r="P1424" s="942">
        <v>1209120.8500000001</v>
      </c>
      <c r="Q1424" s="942">
        <f t="shared" si="332"/>
        <v>1499309.3499999999</v>
      </c>
      <c r="R1424" s="943" t="s">
        <v>624</v>
      </c>
      <c r="S1424" s="944"/>
      <c r="T1424" s="944" t="s">
        <v>1806</v>
      </c>
      <c r="U1424" s="954"/>
      <c r="V1424" s="946">
        <v>0</v>
      </c>
      <c r="W1424" s="947">
        <v>0</v>
      </c>
      <c r="X1424" s="948">
        <v>0</v>
      </c>
      <c r="Y1424" s="946">
        <f>Q1424</f>
        <v>1499309.3499999999</v>
      </c>
      <c r="Z1424" s="947"/>
      <c r="AA1424" s="948">
        <f>Q1424</f>
        <v>1499309.3499999999</v>
      </c>
      <c r="AB1424" s="946"/>
      <c r="AC1424" s="947"/>
      <c r="AD1424" s="948">
        <f t="shared" ref="AD1424:AD1425" si="336">SUM(AB1424:AC1424)</f>
        <v>0</v>
      </c>
      <c r="AE1424" s="946"/>
      <c r="AF1424" s="947"/>
      <c r="AG1424" s="948"/>
      <c r="AH1424" s="952"/>
      <c r="AI1424" s="950"/>
      <c r="AJ1424" s="946">
        <f t="shared" si="327"/>
        <v>0</v>
      </c>
    </row>
    <row r="1425" spans="1:36" s="951" customFormat="1" ht="11.25" customHeight="1">
      <c r="A1425" s="953">
        <v>19003021</v>
      </c>
      <c r="B1425" s="938"/>
      <c r="C1425" s="939" t="s">
        <v>3079</v>
      </c>
      <c r="D1425" s="940">
        <v>518029.05</v>
      </c>
      <c r="E1425" s="940">
        <v>504028.35</v>
      </c>
      <c r="F1425" s="940">
        <v>490027.65</v>
      </c>
      <c r="G1425" s="940">
        <v>476026.95</v>
      </c>
      <c r="H1425" s="940">
        <v>462026.25</v>
      </c>
      <c r="I1425" s="940">
        <v>448025.55</v>
      </c>
      <c r="J1425" s="941">
        <v>434024.85</v>
      </c>
      <c r="K1425" s="941">
        <v>420024.15</v>
      </c>
      <c r="L1425" s="942">
        <v>406023.45</v>
      </c>
      <c r="M1425" s="942">
        <v>392022.75</v>
      </c>
      <c r="N1425" s="942">
        <v>378022.05</v>
      </c>
      <c r="O1425" s="942">
        <v>364021.35</v>
      </c>
      <c r="P1425" s="942">
        <v>350020.65</v>
      </c>
      <c r="Q1425" s="942">
        <f t="shared" si="332"/>
        <v>434024.84999999992</v>
      </c>
      <c r="R1425" s="943" t="s">
        <v>624</v>
      </c>
      <c r="S1425" s="944"/>
      <c r="T1425" s="944" t="s">
        <v>1806</v>
      </c>
      <c r="U1425" s="954"/>
      <c r="V1425" s="946">
        <v>0</v>
      </c>
      <c r="W1425" s="947">
        <v>0</v>
      </c>
      <c r="X1425" s="948">
        <v>0</v>
      </c>
      <c r="Y1425" s="946">
        <f>Q1425</f>
        <v>434024.84999999992</v>
      </c>
      <c r="Z1425" s="947"/>
      <c r="AA1425" s="948">
        <f>Q1425</f>
        <v>434024.84999999992</v>
      </c>
      <c r="AB1425" s="946"/>
      <c r="AC1425" s="947"/>
      <c r="AD1425" s="948">
        <f t="shared" si="336"/>
        <v>0</v>
      </c>
      <c r="AE1425" s="946"/>
      <c r="AF1425" s="947"/>
      <c r="AG1425" s="948"/>
      <c r="AH1425" s="952"/>
      <c r="AI1425" s="950"/>
      <c r="AJ1425" s="946">
        <f t="shared" si="327"/>
        <v>0</v>
      </c>
    </row>
    <row r="1426" spans="1:36" ht="12" customHeight="1">
      <c r="A1426" s="435">
        <v>19003031</v>
      </c>
      <c r="B1426" s="220"/>
      <c r="C1426" s="287" t="s">
        <v>3243</v>
      </c>
      <c r="D1426" s="222">
        <v>0</v>
      </c>
      <c r="E1426" s="222">
        <v>0</v>
      </c>
      <c r="F1426" s="222">
        <v>0</v>
      </c>
      <c r="G1426" s="222">
        <v>0</v>
      </c>
      <c r="H1426" s="222">
        <v>0</v>
      </c>
      <c r="I1426" s="222">
        <v>0</v>
      </c>
      <c r="J1426" s="498">
        <v>0</v>
      </c>
      <c r="K1426" s="498">
        <v>0</v>
      </c>
      <c r="L1426" s="223">
        <v>0</v>
      </c>
      <c r="M1426" s="223">
        <v>263054.75</v>
      </c>
      <c r="N1426" s="223">
        <v>287594.21000000002</v>
      </c>
      <c r="O1426" s="223">
        <v>340256.7</v>
      </c>
      <c r="P1426" s="223">
        <v>129082.1</v>
      </c>
      <c r="Q1426" s="223">
        <f t="shared" si="332"/>
        <v>79620.559166666659</v>
      </c>
      <c r="R1426" s="351"/>
      <c r="S1426" s="309"/>
      <c r="T1426" s="309" t="s">
        <v>1896</v>
      </c>
      <c r="U1426" s="900"/>
      <c r="V1426" s="16"/>
      <c r="W1426" s="11"/>
      <c r="X1426" s="17"/>
      <c r="Y1426" s="16"/>
      <c r="Z1426" s="11"/>
      <c r="AA1426" s="17"/>
      <c r="AB1426" s="16"/>
      <c r="AC1426" s="11"/>
      <c r="AD1426" s="17"/>
      <c r="AE1426" s="16">
        <f>Q1426</f>
        <v>79620.559166666659</v>
      </c>
      <c r="AF1426" s="11">
        <f>Q1426</f>
        <v>79620.559166666659</v>
      </c>
      <c r="AG1426" s="17">
        <f>Q1426</f>
        <v>79620.559166666659</v>
      </c>
      <c r="AH1426" s="225"/>
      <c r="AI1426" s="527"/>
      <c r="AJ1426" s="16">
        <f t="shared" si="327"/>
        <v>0</v>
      </c>
    </row>
    <row r="1427" spans="1:36" ht="12" customHeight="1">
      <c r="A1427" s="435">
        <v>19003032</v>
      </c>
      <c r="B1427" s="220"/>
      <c r="C1427" s="287" t="s">
        <v>3244</v>
      </c>
      <c r="D1427" s="222">
        <v>1734987.32</v>
      </c>
      <c r="E1427" s="222">
        <v>3425989.69</v>
      </c>
      <c r="F1427" s="222">
        <v>2820455.4</v>
      </c>
      <c r="G1427" s="222">
        <v>3492939.8</v>
      </c>
      <c r="H1427" s="222">
        <v>3492939.8</v>
      </c>
      <c r="I1427" s="222">
        <v>3492939.8</v>
      </c>
      <c r="J1427" s="498">
        <v>3492939.8</v>
      </c>
      <c r="K1427" s="498">
        <v>3492939.8</v>
      </c>
      <c r="L1427" s="223">
        <v>3173859.5</v>
      </c>
      <c r="M1427" s="223">
        <v>3697015.49</v>
      </c>
      <c r="N1427" s="223">
        <v>3915055.15</v>
      </c>
      <c r="O1427" s="223">
        <v>4180089.9</v>
      </c>
      <c r="P1427" s="223">
        <v>4641309.75</v>
      </c>
      <c r="Q1427" s="223">
        <f t="shared" si="332"/>
        <v>3488776.0554166674</v>
      </c>
      <c r="R1427" s="351"/>
      <c r="S1427" s="309"/>
      <c r="T1427" s="309" t="s">
        <v>1896</v>
      </c>
      <c r="U1427" s="900"/>
      <c r="V1427" s="16"/>
      <c r="W1427" s="11"/>
      <c r="X1427" s="17"/>
      <c r="Y1427" s="16"/>
      <c r="Z1427" s="11"/>
      <c r="AA1427" s="17"/>
      <c r="AB1427" s="16"/>
      <c r="AC1427" s="11"/>
      <c r="AD1427" s="17"/>
      <c r="AE1427" s="16">
        <f>Q1427</f>
        <v>3488776.0554166674</v>
      </c>
      <c r="AF1427" s="11">
        <f>Q1427</f>
        <v>3488776.0554166674</v>
      </c>
      <c r="AG1427" s="17">
        <f>Q1427</f>
        <v>3488776.0554166674</v>
      </c>
      <c r="AH1427" s="225"/>
      <c r="AI1427" s="527"/>
      <c r="AJ1427" s="16">
        <f t="shared" si="327"/>
        <v>0</v>
      </c>
    </row>
    <row r="1428" spans="1:36" ht="12" customHeight="1">
      <c r="A1428" s="746">
        <v>19003041</v>
      </c>
      <c r="B1428" s="220"/>
      <c r="C1428" s="747" t="s">
        <v>3371</v>
      </c>
      <c r="D1428" s="222">
        <v>3041500</v>
      </c>
      <c r="E1428" s="222">
        <v>3041500</v>
      </c>
      <c r="F1428" s="222">
        <v>3041500</v>
      </c>
      <c r="G1428" s="222">
        <v>5690719.6500000004</v>
      </c>
      <c r="H1428" s="222">
        <v>5690719.6500000004</v>
      </c>
      <c r="I1428" s="222">
        <v>5690719.6500000004</v>
      </c>
      <c r="J1428" s="498">
        <v>6845719.6500000004</v>
      </c>
      <c r="K1428" s="498">
        <v>6845719.6500000004</v>
      </c>
      <c r="L1428" s="223">
        <v>2879137.44</v>
      </c>
      <c r="M1428" s="223">
        <v>0</v>
      </c>
      <c r="N1428" s="223">
        <v>0</v>
      </c>
      <c r="O1428" s="223">
        <v>0</v>
      </c>
      <c r="P1428" s="223">
        <v>3255000</v>
      </c>
      <c r="Q1428" s="223">
        <f t="shared" si="332"/>
        <v>3572832.1408333331</v>
      </c>
      <c r="R1428" s="351"/>
      <c r="S1428" s="309"/>
      <c r="T1428" s="309" t="s">
        <v>877</v>
      </c>
      <c r="U1428" s="900"/>
      <c r="V1428" s="16"/>
      <c r="W1428" s="11"/>
      <c r="X1428" s="17"/>
      <c r="Y1428" s="16"/>
      <c r="Z1428" s="11"/>
      <c r="AA1428" s="17"/>
      <c r="AB1428" s="16">
        <f>$Q1428</f>
        <v>3572832.1408333331</v>
      </c>
      <c r="AC1428" s="11">
        <v>0</v>
      </c>
      <c r="AD1428" s="17">
        <f t="shared" ref="AD1428" si="337">SUM(AB1428:AC1428)</f>
        <v>3572832.1408333331</v>
      </c>
      <c r="AE1428" s="16"/>
      <c r="AF1428" s="11"/>
      <c r="AG1428" s="17"/>
      <c r="AH1428" s="225"/>
      <c r="AI1428" s="527"/>
      <c r="AJ1428" s="16">
        <f t="shared" si="327"/>
        <v>0</v>
      </c>
    </row>
    <row r="1429" spans="1:36" ht="11.25" customHeight="1">
      <c r="A1429" s="319">
        <v>19003042</v>
      </c>
      <c r="B1429" s="220"/>
      <c r="C1429" s="287" t="s">
        <v>3300</v>
      </c>
      <c r="D1429" s="222">
        <v>3139500</v>
      </c>
      <c r="E1429" s="222">
        <v>3139500</v>
      </c>
      <c r="F1429" s="222">
        <v>3139500</v>
      </c>
      <c r="G1429" s="222">
        <v>3228622.6</v>
      </c>
      <c r="H1429" s="222">
        <v>3228622.6</v>
      </c>
      <c r="I1429" s="222">
        <v>3228622.6</v>
      </c>
      <c r="J1429" s="498">
        <v>4873622.5999999996</v>
      </c>
      <c r="K1429" s="498">
        <v>4873622.5999999996</v>
      </c>
      <c r="L1429" s="223">
        <v>3031730.53</v>
      </c>
      <c r="M1429" s="223">
        <v>1820000</v>
      </c>
      <c r="N1429" s="223">
        <v>1820000</v>
      </c>
      <c r="O1429" s="223">
        <v>1820000</v>
      </c>
      <c r="P1429" s="223">
        <v>1295000</v>
      </c>
      <c r="Q1429" s="223">
        <f t="shared" si="332"/>
        <v>3035091.1274999999</v>
      </c>
      <c r="R1429" s="351"/>
      <c r="S1429" s="309"/>
      <c r="T1429" s="309" t="s">
        <v>1802</v>
      </c>
      <c r="U1429" s="900"/>
      <c r="V1429" s="16"/>
      <c r="W1429" s="11"/>
      <c r="X1429" s="17"/>
      <c r="Y1429" s="16"/>
      <c r="Z1429" s="11"/>
      <c r="AA1429" s="17"/>
      <c r="AB1429" s="16"/>
      <c r="AC1429" s="11">
        <f t="shared" ref="AC1429:AC1437" si="338">$Q1429</f>
        <v>3035091.1274999999</v>
      </c>
      <c r="AD1429" s="17">
        <f t="shared" ref="AD1429" si="339">SUM(AB1429:AC1429)</f>
        <v>3035091.1274999999</v>
      </c>
      <c r="AE1429" s="16"/>
      <c r="AF1429" s="11"/>
      <c r="AG1429" s="17"/>
      <c r="AH1429" s="225"/>
      <c r="AI1429" s="527"/>
      <c r="AJ1429" s="16">
        <f t="shared" si="327"/>
        <v>0</v>
      </c>
    </row>
    <row r="1430" spans="1:36" ht="11.25" customHeight="1">
      <c r="A1430" s="219">
        <v>19100012</v>
      </c>
      <c r="B1430" s="220"/>
      <c r="C1430" s="287" t="s">
        <v>691</v>
      </c>
      <c r="D1430" s="222">
        <v>23824579.530000001</v>
      </c>
      <c r="E1430" s="222">
        <v>27234431.710000001</v>
      </c>
      <c r="F1430" s="222">
        <v>15794015.01</v>
      </c>
      <c r="G1430" s="222">
        <v>10034409.93</v>
      </c>
      <c r="H1430" s="222">
        <v>4238992.45</v>
      </c>
      <c r="I1430" s="222">
        <v>2541998</v>
      </c>
      <c r="J1430" s="498">
        <v>1324879.3799999999</v>
      </c>
      <c r="K1430" s="498">
        <v>3706753.43</v>
      </c>
      <c r="L1430" s="223">
        <v>7960029.9400000004</v>
      </c>
      <c r="M1430" s="223">
        <v>13218821.789999999</v>
      </c>
      <c r="N1430" s="223">
        <v>19058582.629999999</v>
      </c>
      <c r="O1430" s="223">
        <v>25541747.66</v>
      </c>
      <c r="P1430" s="223">
        <v>30439276.719999999</v>
      </c>
      <c r="Q1430" s="223">
        <f t="shared" si="332"/>
        <v>13148882.504583335</v>
      </c>
      <c r="R1430" s="351"/>
      <c r="S1430" s="309"/>
      <c r="T1430" s="309" t="s">
        <v>848</v>
      </c>
      <c r="U1430" s="895"/>
      <c r="V1430" s="16">
        <v>0</v>
      </c>
      <c r="W1430" s="11">
        <v>0</v>
      </c>
      <c r="X1430" s="17">
        <v>0</v>
      </c>
      <c r="Y1430" s="16"/>
      <c r="Z1430" s="11"/>
      <c r="AA1430" s="17"/>
      <c r="AB1430" s="16"/>
      <c r="AC1430" s="11">
        <f t="shared" si="338"/>
        <v>13148882.504583335</v>
      </c>
      <c r="AD1430" s="17">
        <f t="shared" si="324"/>
        <v>13148882.504583335</v>
      </c>
      <c r="AE1430" s="16"/>
      <c r="AF1430" s="11"/>
      <c r="AG1430" s="17"/>
      <c r="AH1430" s="225"/>
      <c r="AI1430" s="527"/>
      <c r="AJ1430" s="16">
        <f t="shared" si="327"/>
        <v>0</v>
      </c>
    </row>
    <row r="1431" spans="1:36" ht="11.25" customHeight="1">
      <c r="A1431" s="219">
        <v>19100022</v>
      </c>
      <c r="B1431" s="220"/>
      <c r="C1431" s="287" t="s">
        <v>780</v>
      </c>
      <c r="D1431" s="222">
        <v>-38745661.350000001</v>
      </c>
      <c r="E1431" s="222">
        <v>-42956000.399999999</v>
      </c>
      <c r="F1431" s="222">
        <v>5452408.3600000003</v>
      </c>
      <c r="G1431" s="222">
        <v>3736783.61</v>
      </c>
      <c r="H1431" s="222">
        <v>3830852.21</v>
      </c>
      <c r="I1431" s="222">
        <v>3537841.59</v>
      </c>
      <c r="J1431" s="498">
        <v>-765496.98</v>
      </c>
      <c r="K1431" s="498">
        <v>-5724405.3899999997</v>
      </c>
      <c r="L1431" s="223">
        <v>-10482039.289999999</v>
      </c>
      <c r="M1431" s="223">
        <v>-14152610.039999999</v>
      </c>
      <c r="N1431" s="223">
        <v>-18251745.199999999</v>
      </c>
      <c r="O1431" s="223">
        <v>-21701055.149999999</v>
      </c>
      <c r="P1431" s="223">
        <v>-24811444.210000001</v>
      </c>
      <c r="Q1431" s="223">
        <f t="shared" si="332"/>
        <v>-10771168.288333334</v>
      </c>
      <c r="R1431" s="351"/>
      <c r="S1431" s="309"/>
      <c r="T1431" s="309" t="s">
        <v>848</v>
      </c>
      <c r="U1431" s="895"/>
      <c r="V1431" s="16">
        <v>0</v>
      </c>
      <c r="W1431" s="11">
        <v>0</v>
      </c>
      <c r="X1431" s="17">
        <v>0</v>
      </c>
      <c r="Y1431" s="16"/>
      <c r="Z1431" s="11"/>
      <c r="AA1431" s="17"/>
      <c r="AB1431" s="16"/>
      <c r="AC1431" s="11">
        <f t="shared" si="338"/>
        <v>-10771168.288333334</v>
      </c>
      <c r="AD1431" s="17">
        <f t="shared" si="324"/>
        <v>-10771168.288333334</v>
      </c>
      <c r="AE1431" s="16"/>
      <c r="AF1431" s="11"/>
      <c r="AG1431" s="17"/>
      <c r="AH1431" s="225"/>
      <c r="AI1431" s="527"/>
      <c r="AJ1431" s="16">
        <f t="shared" si="327"/>
        <v>0</v>
      </c>
    </row>
    <row r="1432" spans="1:36" ht="11.25" customHeight="1">
      <c r="A1432" s="219">
        <v>19100132</v>
      </c>
      <c r="B1432" s="220"/>
      <c r="C1432" s="287" t="s">
        <v>683</v>
      </c>
      <c r="D1432" s="222">
        <v>-485079.03999999998</v>
      </c>
      <c r="E1432" s="222">
        <v>-592402.56999999995</v>
      </c>
      <c r="F1432" s="222">
        <v>29482.14</v>
      </c>
      <c r="G1432" s="222">
        <v>44379.519999999997</v>
      </c>
      <c r="H1432" s="222">
        <v>54702.44</v>
      </c>
      <c r="I1432" s="222">
        <v>64568.35</v>
      </c>
      <c r="J1432" s="498">
        <v>73950.59</v>
      </c>
      <c r="K1432" s="498">
        <v>71303.570000000007</v>
      </c>
      <c r="L1432" s="223">
        <v>54030.66</v>
      </c>
      <c r="M1432" s="223">
        <v>23873.51</v>
      </c>
      <c r="N1432" s="223">
        <v>-18589.650000000001</v>
      </c>
      <c r="O1432" s="223">
        <v>-73175.59</v>
      </c>
      <c r="P1432" s="223">
        <v>-135901.54</v>
      </c>
      <c r="Q1432" s="223">
        <f t="shared" si="332"/>
        <v>-48197.27666666665</v>
      </c>
      <c r="R1432" s="351"/>
      <c r="S1432" s="309"/>
      <c r="T1432" s="309" t="s">
        <v>848</v>
      </c>
      <c r="U1432" s="895"/>
      <c r="V1432" s="16">
        <v>0</v>
      </c>
      <c r="W1432" s="11">
        <v>0</v>
      </c>
      <c r="X1432" s="17">
        <v>0</v>
      </c>
      <c r="Y1432" s="16"/>
      <c r="Z1432" s="11"/>
      <c r="AA1432" s="17"/>
      <c r="AB1432" s="16"/>
      <c r="AC1432" s="11">
        <f t="shared" si="338"/>
        <v>-48197.27666666665</v>
      </c>
      <c r="AD1432" s="17">
        <f t="shared" si="324"/>
        <v>-48197.27666666665</v>
      </c>
      <c r="AE1432" s="16"/>
      <c r="AF1432" s="11"/>
      <c r="AG1432" s="17"/>
      <c r="AH1432" s="225"/>
      <c r="AI1432" s="527"/>
      <c r="AJ1432" s="16">
        <f t="shared" si="327"/>
        <v>0</v>
      </c>
    </row>
    <row r="1433" spans="1:36" ht="11.25" customHeight="1">
      <c r="A1433" s="219">
        <v>19100142</v>
      </c>
      <c r="B1433" s="220"/>
      <c r="C1433" s="287" t="s">
        <v>684</v>
      </c>
      <c r="D1433" s="222">
        <v>-679744.04</v>
      </c>
      <c r="E1433" s="222">
        <v>-613678.06000000006</v>
      </c>
      <c r="F1433" s="222">
        <v>-337739.08</v>
      </c>
      <c r="G1433" s="222">
        <v>-294656.11</v>
      </c>
      <c r="H1433" s="222">
        <v>-267474.42</v>
      </c>
      <c r="I1433" s="222">
        <v>-256679.63</v>
      </c>
      <c r="J1433" s="498">
        <v>-249771.39</v>
      </c>
      <c r="K1433" s="498">
        <v>-245777.86</v>
      </c>
      <c r="L1433" s="223">
        <v>-234481.9</v>
      </c>
      <c r="M1433" s="223">
        <v>-211346.38</v>
      </c>
      <c r="N1433" s="223">
        <v>-171492.1</v>
      </c>
      <c r="O1433" s="223">
        <v>-114216.83</v>
      </c>
      <c r="P1433" s="223">
        <v>-40270.94</v>
      </c>
      <c r="Q1433" s="223">
        <f t="shared" si="332"/>
        <v>-279776.77083333331</v>
      </c>
      <c r="R1433" s="351"/>
      <c r="S1433" s="309"/>
      <c r="T1433" s="309" t="s">
        <v>848</v>
      </c>
      <c r="U1433" s="895"/>
      <c r="V1433" s="16">
        <v>0</v>
      </c>
      <c r="W1433" s="11">
        <v>0</v>
      </c>
      <c r="X1433" s="17">
        <v>0</v>
      </c>
      <c r="Y1433" s="16"/>
      <c r="Z1433" s="11"/>
      <c r="AA1433" s="17"/>
      <c r="AB1433" s="16"/>
      <c r="AC1433" s="11">
        <f t="shared" si="338"/>
        <v>-279776.77083333331</v>
      </c>
      <c r="AD1433" s="17">
        <f t="shared" si="324"/>
        <v>-279776.77083333331</v>
      </c>
      <c r="AE1433" s="16"/>
      <c r="AF1433" s="11"/>
      <c r="AG1433" s="17"/>
      <c r="AH1433" s="225"/>
      <c r="AI1433" s="527"/>
      <c r="AJ1433" s="16">
        <f t="shared" si="327"/>
        <v>0</v>
      </c>
    </row>
    <row r="1434" spans="1:36" ht="11.25" customHeight="1">
      <c r="A1434" s="219">
        <v>19100152</v>
      </c>
      <c r="B1434" s="220"/>
      <c r="C1434" s="287" t="s">
        <v>1138</v>
      </c>
      <c r="D1434" s="222">
        <v>-56758.77</v>
      </c>
      <c r="E1434" s="222">
        <v>-58842.26</v>
      </c>
      <c r="F1434" s="222">
        <v>7572209.1500000004</v>
      </c>
      <c r="G1434" s="222">
        <v>6401173.9299999997</v>
      </c>
      <c r="H1434" s="222">
        <v>5277667.3499999996</v>
      </c>
      <c r="I1434" s="222">
        <v>4422056.1900000004</v>
      </c>
      <c r="J1434" s="498">
        <v>3589558.9</v>
      </c>
      <c r="K1434" s="498">
        <v>3137839.16</v>
      </c>
      <c r="L1434" s="223">
        <v>2798546.81</v>
      </c>
      <c r="M1434" s="223">
        <v>2532361.7000000002</v>
      </c>
      <c r="N1434" s="223">
        <v>2282882.7799999998</v>
      </c>
      <c r="O1434" s="223">
        <v>2079047.13</v>
      </c>
      <c r="P1434" s="223">
        <v>1802660.23</v>
      </c>
      <c r="Q1434" s="223">
        <f t="shared" si="332"/>
        <v>3408954.2974999999</v>
      </c>
      <c r="R1434" s="351"/>
      <c r="S1434" s="309"/>
      <c r="T1434" s="309" t="s">
        <v>848</v>
      </c>
      <c r="U1434" s="895"/>
      <c r="V1434" s="16">
        <v>0</v>
      </c>
      <c r="W1434" s="11">
        <v>0</v>
      </c>
      <c r="X1434" s="17">
        <v>0</v>
      </c>
      <c r="Y1434" s="16"/>
      <c r="Z1434" s="11"/>
      <c r="AA1434" s="17"/>
      <c r="AB1434" s="16"/>
      <c r="AC1434" s="11">
        <f t="shared" si="338"/>
        <v>3408954.2974999999</v>
      </c>
      <c r="AD1434" s="17">
        <f t="shared" si="324"/>
        <v>3408954.2974999999</v>
      </c>
      <c r="AE1434" s="16"/>
      <c r="AF1434" s="11"/>
      <c r="AG1434" s="17"/>
      <c r="AH1434" s="225"/>
      <c r="AI1434" s="527"/>
      <c r="AJ1434" s="16">
        <f t="shared" si="327"/>
        <v>0</v>
      </c>
    </row>
    <row r="1435" spans="1:36" ht="11.25" customHeight="1">
      <c r="A1435" s="219">
        <v>19100162</v>
      </c>
      <c r="B1435" s="220"/>
      <c r="C1435" s="287" t="s">
        <v>907</v>
      </c>
      <c r="D1435" s="222">
        <v>7795804.6799999997</v>
      </c>
      <c r="E1435" s="222">
        <v>6280465.0899999999</v>
      </c>
      <c r="F1435" s="222">
        <v>-38373492.859999999</v>
      </c>
      <c r="G1435" s="222">
        <v>-32511530.629999999</v>
      </c>
      <c r="H1435" s="222">
        <v>-26941550.859999999</v>
      </c>
      <c r="I1435" s="222">
        <v>-22636969.670000002</v>
      </c>
      <c r="J1435" s="498">
        <v>-18451832.789999999</v>
      </c>
      <c r="K1435" s="498">
        <v>-16152699.619999999</v>
      </c>
      <c r="L1435" s="223">
        <v>-14367480.49</v>
      </c>
      <c r="M1435" s="223">
        <v>-12972705.98</v>
      </c>
      <c r="N1435" s="223">
        <v>-11644787.529999999</v>
      </c>
      <c r="O1435" s="223">
        <v>-10547809.779999999</v>
      </c>
      <c r="P1435" s="223">
        <v>-9100784.6600000001</v>
      </c>
      <c r="Q1435" s="223">
        <f t="shared" si="332"/>
        <v>-16581073.759166667</v>
      </c>
      <c r="R1435" s="351"/>
      <c r="S1435" s="309"/>
      <c r="T1435" s="309" t="s">
        <v>848</v>
      </c>
      <c r="U1435" s="895"/>
      <c r="V1435" s="16">
        <v>0</v>
      </c>
      <c r="W1435" s="11">
        <v>0</v>
      </c>
      <c r="X1435" s="17">
        <v>0</v>
      </c>
      <c r="Y1435" s="16"/>
      <c r="Z1435" s="11"/>
      <c r="AA1435" s="17"/>
      <c r="AB1435" s="16"/>
      <c r="AC1435" s="11">
        <f t="shared" si="338"/>
        <v>-16581073.759166667</v>
      </c>
      <c r="AD1435" s="17">
        <f t="shared" si="324"/>
        <v>-16581073.759166667</v>
      </c>
      <c r="AE1435" s="16"/>
      <c r="AF1435" s="11"/>
      <c r="AG1435" s="17"/>
      <c r="AH1435" s="225"/>
      <c r="AI1435" s="527"/>
      <c r="AJ1435" s="16">
        <f t="shared" si="327"/>
        <v>0</v>
      </c>
    </row>
    <row r="1436" spans="1:36" ht="11.25" customHeight="1">
      <c r="A1436" s="219">
        <v>19100172</v>
      </c>
      <c r="B1436" s="220"/>
      <c r="C1436" s="287" t="s">
        <v>1581</v>
      </c>
      <c r="D1436" s="222">
        <v>0</v>
      </c>
      <c r="E1436" s="222">
        <v>0</v>
      </c>
      <c r="F1436" s="222">
        <v>0</v>
      </c>
      <c r="G1436" s="222">
        <v>0</v>
      </c>
      <c r="H1436" s="222">
        <v>0</v>
      </c>
      <c r="I1436" s="222">
        <v>0</v>
      </c>
      <c r="J1436" s="498">
        <v>0</v>
      </c>
      <c r="K1436" s="498">
        <v>0</v>
      </c>
      <c r="L1436" s="223">
        <v>0</v>
      </c>
      <c r="M1436" s="223">
        <v>0</v>
      </c>
      <c r="N1436" s="223">
        <v>0</v>
      </c>
      <c r="O1436" s="223">
        <v>0</v>
      </c>
      <c r="P1436" s="223">
        <v>0</v>
      </c>
      <c r="Q1436" s="223">
        <f t="shared" si="332"/>
        <v>0</v>
      </c>
      <c r="R1436" s="351"/>
      <c r="S1436" s="309"/>
      <c r="T1436" s="309" t="s">
        <v>848</v>
      </c>
      <c r="U1436" s="895"/>
      <c r="V1436" s="16">
        <v>0</v>
      </c>
      <c r="W1436" s="11">
        <v>0</v>
      </c>
      <c r="X1436" s="17">
        <v>0</v>
      </c>
      <c r="Y1436" s="16"/>
      <c r="Z1436" s="11"/>
      <c r="AA1436" s="17"/>
      <c r="AB1436" s="16"/>
      <c r="AC1436" s="11">
        <f t="shared" si="338"/>
        <v>0</v>
      </c>
      <c r="AD1436" s="17">
        <f t="shared" si="324"/>
        <v>0</v>
      </c>
      <c r="AE1436" s="16"/>
      <c r="AF1436" s="11"/>
      <c r="AG1436" s="17"/>
      <c r="AH1436" s="225"/>
      <c r="AI1436" s="527"/>
      <c r="AJ1436" s="16">
        <f t="shared" si="327"/>
        <v>0</v>
      </c>
    </row>
    <row r="1437" spans="1:36" ht="11.25" customHeight="1">
      <c r="A1437" s="219">
        <v>19100182</v>
      </c>
      <c r="B1437" s="220"/>
      <c r="C1437" s="287" t="s">
        <v>2569</v>
      </c>
      <c r="D1437" s="222">
        <v>0</v>
      </c>
      <c r="E1437" s="222">
        <v>0</v>
      </c>
      <c r="F1437" s="222">
        <v>0</v>
      </c>
      <c r="G1437" s="222">
        <v>0</v>
      </c>
      <c r="H1437" s="222">
        <v>0</v>
      </c>
      <c r="I1437" s="222">
        <v>0</v>
      </c>
      <c r="J1437" s="498">
        <v>0</v>
      </c>
      <c r="K1437" s="498">
        <v>0</v>
      </c>
      <c r="L1437" s="223">
        <v>0</v>
      </c>
      <c r="M1437" s="223">
        <v>0</v>
      </c>
      <c r="N1437" s="223">
        <v>0</v>
      </c>
      <c r="O1437" s="223">
        <v>0</v>
      </c>
      <c r="P1437" s="223">
        <v>0</v>
      </c>
      <c r="Q1437" s="223">
        <f t="shared" si="332"/>
        <v>0</v>
      </c>
      <c r="R1437" s="593"/>
      <c r="S1437" s="426"/>
      <c r="T1437" s="426" t="s">
        <v>848</v>
      </c>
      <c r="U1437" s="895"/>
      <c r="V1437" s="16">
        <v>0</v>
      </c>
      <c r="W1437" s="11">
        <v>0</v>
      </c>
      <c r="X1437" s="17">
        <v>0</v>
      </c>
      <c r="Y1437" s="16"/>
      <c r="Z1437" s="11"/>
      <c r="AA1437" s="17"/>
      <c r="AB1437" s="16"/>
      <c r="AC1437" s="11">
        <f t="shared" si="338"/>
        <v>0</v>
      </c>
      <c r="AD1437" s="17">
        <f>SUM(AB1437:AC1437)</f>
        <v>0</v>
      </c>
      <c r="AE1437" s="16"/>
      <c r="AF1437" s="11"/>
      <c r="AG1437" s="17"/>
      <c r="AH1437" s="225"/>
      <c r="AI1437" s="527"/>
      <c r="AJ1437" s="16">
        <f t="shared" si="327"/>
        <v>0</v>
      </c>
    </row>
    <row r="1438" spans="1:36" s="711" customFormat="1" ht="12" customHeight="1" thickBot="1">
      <c r="A1438" s="702" t="s">
        <v>1250</v>
      </c>
      <c r="B1438" s="703"/>
      <c r="C1438" s="704"/>
      <c r="D1438" s="705">
        <v>10959549411.559999</v>
      </c>
      <c r="E1438" s="705">
        <v>10991954315.550016</v>
      </c>
      <c r="F1438" s="705">
        <v>11084131179.299994</v>
      </c>
      <c r="G1438" s="705">
        <v>11196859012.379999</v>
      </c>
      <c r="H1438" s="705">
        <v>11184525477.869999</v>
      </c>
      <c r="I1438" s="705">
        <v>11217464807.839985</v>
      </c>
      <c r="J1438" s="828">
        <v>11175121559.570009</v>
      </c>
      <c r="K1438" s="828">
        <v>11086137573.029991</v>
      </c>
      <c r="L1438" s="705">
        <v>11068928781.270008</v>
      </c>
      <c r="M1438" s="705">
        <v>11068951924.29002</v>
      </c>
      <c r="N1438" s="705">
        <v>11099872884.919996</v>
      </c>
      <c r="O1438" s="705">
        <v>11188440927.440006</v>
      </c>
      <c r="P1438" s="705">
        <v>11215491565.460005</v>
      </c>
      <c r="Q1438" s="223">
        <f t="shared" si="332"/>
        <v>11120825744.330833</v>
      </c>
      <c r="R1438" s="873"/>
      <c r="S1438" s="873"/>
      <c r="T1438" s="873" t="s">
        <v>606</v>
      </c>
      <c r="U1438" s="902"/>
      <c r="V1438" s="706">
        <v>0</v>
      </c>
      <c r="W1438" s="707">
        <v>0</v>
      </c>
      <c r="X1438" s="708">
        <v>0</v>
      </c>
      <c r="Y1438" s="706"/>
      <c r="Z1438" s="707"/>
      <c r="AA1438" s="708"/>
      <c r="AB1438" s="706"/>
      <c r="AC1438" s="707"/>
      <c r="AD1438" s="708">
        <f t="shared" si="324"/>
        <v>0</v>
      </c>
      <c r="AE1438" s="706"/>
      <c r="AF1438" s="707"/>
      <c r="AG1438" s="708"/>
      <c r="AH1438" s="709"/>
      <c r="AI1438" s="710"/>
      <c r="AJ1438" s="706">
        <f t="shared" si="327"/>
        <v>11120825744.330833</v>
      </c>
    </row>
    <row r="1439" spans="1:36" ht="11.25" customHeight="1">
      <c r="A1439" s="219">
        <v>20100013</v>
      </c>
      <c r="C1439" s="287" t="s">
        <v>1722</v>
      </c>
      <c r="D1439" s="222">
        <v>0</v>
      </c>
      <c r="E1439" s="222">
        <v>0</v>
      </c>
      <c r="F1439" s="222">
        <v>0</v>
      </c>
      <c r="G1439" s="222">
        <v>0</v>
      </c>
      <c r="H1439" s="222">
        <v>0</v>
      </c>
      <c r="I1439" s="222">
        <v>0</v>
      </c>
      <c r="J1439" s="498">
        <v>0</v>
      </c>
      <c r="K1439" s="498">
        <v>0</v>
      </c>
      <c r="L1439" s="223">
        <v>0</v>
      </c>
      <c r="M1439" s="223">
        <v>0</v>
      </c>
      <c r="N1439" s="223">
        <v>0</v>
      </c>
      <c r="O1439" s="223">
        <v>0</v>
      </c>
      <c r="P1439" s="223">
        <v>0</v>
      </c>
      <c r="Q1439" s="223">
        <f t="shared" si="332"/>
        <v>0</v>
      </c>
      <c r="R1439" s="872"/>
      <c r="S1439" s="427"/>
      <c r="T1439" s="427">
        <v>2</v>
      </c>
      <c r="U1439" s="895"/>
      <c r="V1439" s="16">
        <f>Q1439</f>
        <v>0</v>
      </c>
      <c r="W1439" s="11">
        <f>Q1439</f>
        <v>0</v>
      </c>
      <c r="X1439" s="17">
        <f>Q1439</f>
        <v>0</v>
      </c>
      <c r="Y1439" s="16"/>
      <c r="Z1439" s="11"/>
      <c r="AA1439" s="17"/>
      <c r="AB1439" s="16"/>
      <c r="AC1439" s="11"/>
      <c r="AD1439" s="17">
        <f t="shared" si="324"/>
        <v>0</v>
      </c>
      <c r="AE1439" s="16"/>
      <c r="AF1439" s="11"/>
      <c r="AG1439" s="17"/>
      <c r="AH1439" s="225"/>
      <c r="AI1439" s="527"/>
      <c r="AJ1439" s="16">
        <f t="shared" si="327"/>
        <v>0</v>
      </c>
    </row>
    <row r="1440" spans="1:36" ht="11.25" customHeight="1">
      <c r="A1440" s="219">
        <v>20100023</v>
      </c>
      <c r="C1440" s="287" t="s">
        <v>1984</v>
      </c>
      <c r="D1440" s="222">
        <v>-859037.91</v>
      </c>
      <c r="E1440" s="222">
        <v>-859037.91</v>
      </c>
      <c r="F1440" s="222">
        <v>-859037.91</v>
      </c>
      <c r="G1440" s="222">
        <v>-859037.91</v>
      </c>
      <c r="H1440" s="222">
        <v>-859037.91</v>
      </c>
      <c r="I1440" s="222">
        <v>-859037.91</v>
      </c>
      <c r="J1440" s="498">
        <v>-859037.91</v>
      </c>
      <c r="K1440" s="498">
        <v>-859037.91</v>
      </c>
      <c r="L1440" s="223">
        <v>-859037.91</v>
      </c>
      <c r="M1440" s="223">
        <v>-859037.91</v>
      </c>
      <c r="N1440" s="223">
        <v>-859037.91</v>
      </c>
      <c r="O1440" s="223">
        <v>-859037.91</v>
      </c>
      <c r="P1440" s="223">
        <v>-859037.91</v>
      </c>
      <c r="Q1440" s="223">
        <f t="shared" si="332"/>
        <v>-859037.91</v>
      </c>
      <c r="R1440" s="351"/>
      <c r="S1440" s="309"/>
      <c r="T1440" s="309">
        <v>2</v>
      </c>
      <c r="U1440" s="895"/>
      <c r="V1440" s="16">
        <f>Q1440</f>
        <v>-859037.91</v>
      </c>
      <c r="W1440" s="11">
        <f>Q1440</f>
        <v>-859037.91</v>
      </c>
      <c r="X1440" s="17">
        <f>Q1440</f>
        <v>-859037.91</v>
      </c>
      <c r="Y1440" s="16"/>
      <c r="Z1440" s="11"/>
      <c r="AA1440" s="17"/>
      <c r="AB1440" s="16"/>
      <c r="AC1440" s="11"/>
      <c r="AD1440" s="17">
        <f t="shared" si="324"/>
        <v>0</v>
      </c>
      <c r="AE1440" s="16"/>
      <c r="AF1440" s="11"/>
      <c r="AG1440" s="17"/>
      <c r="AH1440" s="225"/>
      <c r="AI1440" s="527"/>
      <c r="AJ1440" s="16">
        <f t="shared" si="327"/>
        <v>0</v>
      </c>
    </row>
    <row r="1441" spans="1:36" ht="11.25" customHeight="1">
      <c r="A1441" s="219">
        <v>20100150</v>
      </c>
      <c r="C1441" s="287" t="s">
        <v>1654</v>
      </c>
      <c r="D1441" s="222">
        <v>0</v>
      </c>
      <c r="E1441" s="222">
        <v>0</v>
      </c>
      <c r="F1441" s="222">
        <v>0</v>
      </c>
      <c r="G1441" s="222">
        <v>0</v>
      </c>
      <c r="H1441" s="222">
        <v>0</v>
      </c>
      <c r="I1441" s="222">
        <v>0</v>
      </c>
      <c r="J1441" s="498">
        <v>0</v>
      </c>
      <c r="K1441" s="498">
        <v>0</v>
      </c>
      <c r="L1441" s="223">
        <v>0</v>
      </c>
      <c r="M1441" s="223">
        <v>0</v>
      </c>
      <c r="N1441" s="223">
        <v>0</v>
      </c>
      <c r="O1441" s="223">
        <v>0</v>
      </c>
      <c r="P1441" s="223">
        <v>0</v>
      </c>
      <c r="Q1441" s="223">
        <f t="shared" si="332"/>
        <v>0</v>
      </c>
      <c r="R1441" s="351"/>
      <c r="S1441" s="309"/>
      <c r="T1441" s="309" t="s">
        <v>1809</v>
      </c>
      <c r="U1441" s="895"/>
      <c r="V1441" s="16">
        <v>0</v>
      </c>
      <c r="W1441" s="11">
        <v>0</v>
      </c>
      <c r="X1441" s="17">
        <v>0</v>
      </c>
      <c r="Y1441" s="16"/>
      <c r="Z1441" s="11"/>
      <c r="AA1441" s="17"/>
      <c r="AB1441" s="16"/>
      <c r="AC1441" s="11"/>
      <c r="AD1441" s="17">
        <f t="shared" si="324"/>
        <v>0</v>
      </c>
      <c r="AE1441" s="16">
        <f>$Q1441</f>
        <v>0</v>
      </c>
      <c r="AF1441" s="11">
        <f>$Q1441</f>
        <v>0</v>
      </c>
      <c r="AG1441" s="17">
        <f>$Q1441</f>
        <v>0</v>
      </c>
      <c r="AH1441" s="225"/>
      <c r="AI1441" s="527"/>
      <c r="AJ1441" s="16">
        <f t="shared" si="327"/>
        <v>0</v>
      </c>
    </row>
    <row r="1442" spans="1:36" ht="11.25" customHeight="1">
      <c r="A1442" s="219">
        <v>20700003</v>
      </c>
      <c r="C1442" s="287" t="s">
        <v>1296</v>
      </c>
      <c r="D1442" s="222">
        <v>-122847945.22</v>
      </c>
      <c r="E1442" s="222">
        <v>-122847945.22</v>
      </c>
      <c r="F1442" s="222">
        <v>-122847945.22</v>
      </c>
      <c r="G1442" s="222">
        <v>-122847945.22</v>
      </c>
      <c r="H1442" s="222">
        <v>-122847945.22</v>
      </c>
      <c r="I1442" s="222">
        <v>-122847945.22</v>
      </c>
      <c r="J1442" s="498">
        <v>-122847945.22</v>
      </c>
      <c r="K1442" s="498">
        <v>-122847945.22</v>
      </c>
      <c r="L1442" s="223">
        <v>-122847945.22</v>
      </c>
      <c r="M1442" s="223">
        <v>-122847945.22</v>
      </c>
      <c r="N1442" s="223">
        <v>-122847945.22</v>
      </c>
      <c r="O1442" s="223">
        <v>-122847945.22</v>
      </c>
      <c r="P1442" s="223">
        <v>-122847945.22</v>
      </c>
      <c r="Q1442" s="223">
        <f t="shared" si="332"/>
        <v>-122847945.22000001</v>
      </c>
      <c r="R1442" s="351"/>
      <c r="S1442" s="309"/>
      <c r="T1442" s="309">
        <v>4</v>
      </c>
      <c r="U1442" s="895"/>
      <c r="V1442" s="16">
        <f>Q1442</f>
        <v>-122847945.22000001</v>
      </c>
      <c r="W1442" s="11">
        <f>Q1442</f>
        <v>-122847945.22000001</v>
      </c>
      <c r="X1442" s="17">
        <f>Q1442</f>
        <v>-122847945.22000001</v>
      </c>
      <c r="Y1442" s="16"/>
      <c r="Z1442" s="11"/>
      <c r="AA1442" s="17"/>
      <c r="AB1442" s="16"/>
      <c r="AC1442" s="11"/>
      <c r="AD1442" s="17">
        <f t="shared" si="324"/>
        <v>0</v>
      </c>
      <c r="AE1442" s="16"/>
      <c r="AF1442" s="11"/>
      <c r="AG1442" s="17"/>
      <c r="AH1442" s="225"/>
      <c r="AI1442" s="527"/>
      <c r="AJ1442" s="16">
        <f t="shared" si="327"/>
        <v>0</v>
      </c>
    </row>
    <row r="1443" spans="1:36" ht="11.25" customHeight="1">
      <c r="A1443" s="219">
        <v>20700013</v>
      </c>
      <c r="C1443" s="287" t="s">
        <v>996</v>
      </c>
      <c r="D1443" s="222">
        <v>-338395484.31</v>
      </c>
      <c r="E1443" s="222">
        <v>-338395484.31</v>
      </c>
      <c r="F1443" s="222">
        <v>-338395484.31</v>
      </c>
      <c r="G1443" s="222">
        <v>-338395484.31</v>
      </c>
      <c r="H1443" s="222">
        <v>-338395484.31</v>
      </c>
      <c r="I1443" s="222">
        <v>-338395484.31</v>
      </c>
      <c r="J1443" s="498">
        <v>-338395484.31</v>
      </c>
      <c r="K1443" s="498">
        <v>-338395484.31</v>
      </c>
      <c r="L1443" s="223">
        <v>-338395484.31</v>
      </c>
      <c r="M1443" s="223">
        <v>-338395484.31</v>
      </c>
      <c r="N1443" s="223">
        <v>-338395484.31</v>
      </c>
      <c r="O1443" s="223">
        <v>-338395484.31</v>
      </c>
      <c r="P1443" s="223">
        <v>-338395484.31</v>
      </c>
      <c r="Q1443" s="223">
        <f t="shared" si="332"/>
        <v>-338395484.31</v>
      </c>
      <c r="R1443" s="351"/>
      <c r="S1443" s="309"/>
      <c r="T1443" s="309">
        <v>4</v>
      </c>
      <c r="U1443" s="895"/>
      <c r="V1443" s="16">
        <f>Q1443</f>
        <v>-338395484.31</v>
      </c>
      <c r="W1443" s="11">
        <f>Q1443</f>
        <v>-338395484.31</v>
      </c>
      <c r="X1443" s="17">
        <f>Q1443</f>
        <v>-338395484.31</v>
      </c>
      <c r="Y1443" s="16"/>
      <c r="Z1443" s="11"/>
      <c r="AA1443" s="17"/>
      <c r="AB1443" s="16"/>
      <c r="AC1443" s="11"/>
      <c r="AD1443" s="17">
        <f t="shared" si="324"/>
        <v>0</v>
      </c>
      <c r="AE1443" s="16"/>
      <c r="AF1443" s="11"/>
      <c r="AG1443" s="17"/>
      <c r="AH1443" s="225"/>
      <c r="AI1443" s="527"/>
      <c r="AJ1443" s="16">
        <f t="shared" si="327"/>
        <v>0</v>
      </c>
    </row>
    <row r="1444" spans="1:36" ht="11.25" customHeight="1">
      <c r="A1444" s="219">
        <v>20700023</v>
      </c>
      <c r="C1444" s="287" t="s">
        <v>1345</v>
      </c>
      <c r="D1444" s="222">
        <v>-16901820.34</v>
      </c>
      <c r="E1444" s="222">
        <v>-16901820.34</v>
      </c>
      <c r="F1444" s="222">
        <v>-16901820.34</v>
      </c>
      <c r="G1444" s="222">
        <v>-16901820.34</v>
      </c>
      <c r="H1444" s="222">
        <v>-16901820.34</v>
      </c>
      <c r="I1444" s="222">
        <v>-16901820.34</v>
      </c>
      <c r="J1444" s="498">
        <v>-16901820.34</v>
      </c>
      <c r="K1444" s="498">
        <v>-16901820.34</v>
      </c>
      <c r="L1444" s="223">
        <v>-16901820.34</v>
      </c>
      <c r="M1444" s="223">
        <v>-16901820.34</v>
      </c>
      <c r="N1444" s="223">
        <v>-16901820.34</v>
      </c>
      <c r="O1444" s="223">
        <v>-16901820.34</v>
      </c>
      <c r="P1444" s="223">
        <v>-16901820.34</v>
      </c>
      <c r="Q1444" s="223">
        <f t="shared" si="332"/>
        <v>-16901820.34</v>
      </c>
      <c r="R1444" s="351"/>
      <c r="S1444" s="309"/>
      <c r="T1444" s="309">
        <v>4</v>
      </c>
      <c r="U1444" s="895"/>
      <c r="V1444" s="16">
        <f>Q1444</f>
        <v>-16901820.34</v>
      </c>
      <c r="W1444" s="11">
        <f>Q1444</f>
        <v>-16901820.34</v>
      </c>
      <c r="X1444" s="17">
        <f>Q1444</f>
        <v>-16901820.34</v>
      </c>
      <c r="Y1444" s="16"/>
      <c r="Z1444" s="11"/>
      <c r="AA1444" s="17"/>
      <c r="AB1444" s="16"/>
      <c r="AC1444" s="11"/>
      <c r="AD1444" s="17">
        <f t="shared" si="324"/>
        <v>0</v>
      </c>
      <c r="AE1444" s="16"/>
      <c r="AF1444" s="11"/>
      <c r="AG1444" s="17"/>
      <c r="AH1444" s="225"/>
      <c r="AI1444" s="527"/>
      <c r="AJ1444" s="16">
        <f t="shared" si="327"/>
        <v>0</v>
      </c>
    </row>
    <row r="1445" spans="1:36" ht="11.25" customHeight="1">
      <c r="A1445" s="219">
        <v>21000033</v>
      </c>
      <c r="C1445" s="287" t="s">
        <v>510</v>
      </c>
      <c r="D1445" s="222">
        <v>0</v>
      </c>
      <c r="E1445" s="222">
        <v>0</v>
      </c>
      <c r="F1445" s="222">
        <v>0</v>
      </c>
      <c r="G1445" s="222">
        <v>0</v>
      </c>
      <c r="H1445" s="222">
        <v>0</v>
      </c>
      <c r="I1445" s="222">
        <v>0</v>
      </c>
      <c r="J1445" s="498">
        <v>0</v>
      </c>
      <c r="K1445" s="498">
        <v>0</v>
      </c>
      <c r="L1445" s="223">
        <v>0</v>
      </c>
      <c r="M1445" s="223">
        <v>0</v>
      </c>
      <c r="N1445" s="223">
        <v>0</v>
      </c>
      <c r="O1445" s="223">
        <v>0</v>
      </c>
      <c r="P1445" s="223">
        <v>0</v>
      </c>
      <c r="Q1445" s="223">
        <f t="shared" si="332"/>
        <v>0</v>
      </c>
      <c r="R1445" s="351"/>
      <c r="S1445" s="309"/>
      <c r="T1445" s="309">
        <v>4</v>
      </c>
      <c r="U1445" s="895"/>
      <c r="V1445" s="16">
        <f>Q1445</f>
        <v>0</v>
      </c>
      <c r="W1445" s="11">
        <f>Q1445</f>
        <v>0</v>
      </c>
      <c r="X1445" s="17">
        <f>Q1445</f>
        <v>0</v>
      </c>
      <c r="Y1445" s="16"/>
      <c r="Z1445" s="11"/>
      <c r="AA1445" s="17"/>
      <c r="AB1445" s="16"/>
      <c r="AC1445" s="11"/>
      <c r="AD1445" s="17">
        <f t="shared" si="324"/>
        <v>0</v>
      </c>
      <c r="AE1445" s="16"/>
      <c r="AF1445" s="11"/>
      <c r="AG1445" s="17"/>
      <c r="AH1445" s="225"/>
      <c r="AI1445" s="527"/>
      <c r="AJ1445" s="16">
        <f t="shared" si="327"/>
        <v>0</v>
      </c>
    </row>
    <row r="1446" spans="1:36" ht="11.25" customHeight="1">
      <c r="A1446" s="219">
        <v>21100003</v>
      </c>
      <c r="C1446" s="287" t="s">
        <v>1186</v>
      </c>
      <c r="D1446" s="222">
        <v>-2803605116.4699998</v>
      </c>
      <c r="E1446" s="222">
        <v>-2803605116.4699998</v>
      </c>
      <c r="F1446" s="222">
        <v>-2803605116.4699998</v>
      </c>
      <c r="G1446" s="222">
        <v>-2803605116.4699998</v>
      </c>
      <c r="H1446" s="222">
        <v>-2803605116.4699998</v>
      </c>
      <c r="I1446" s="222">
        <v>-2803605116.4699998</v>
      </c>
      <c r="J1446" s="498">
        <v>-2803605116.4699998</v>
      </c>
      <c r="K1446" s="498">
        <v>-2803605116.4699998</v>
      </c>
      <c r="L1446" s="223">
        <v>-2803605116.4699998</v>
      </c>
      <c r="M1446" s="223">
        <v>-2803605116.4699998</v>
      </c>
      <c r="N1446" s="223">
        <v>-2803605116.4699998</v>
      </c>
      <c r="O1446" s="223">
        <v>-2803605116.4699998</v>
      </c>
      <c r="P1446" s="223">
        <v>-2803605116.4699998</v>
      </c>
      <c r="Q1446" s="223">
        <f t="shared" si="332"/>
        <v>-2803605116.4700003</v>
      </c>
      <c r="R1446" s="351"/>
      <c r="S1446" s="309"/>
      <c r="T1446" s="309">
        <v>4</v>
      </c>
      <c r="U1446" s="895"/>
      <c r="V1446" s="16">
        <f>Q1446</f>
        <v>-2803605116.4700003</v>
      </c>
      <c r="W1446" s="11">
        <f>Q1446</f>
        <v>-2803605116.4700003</v>
      </c>
      <c r="X1446" s="17">
        <f>Q1446</f>
        <v>-2803605116.4700003</v>
      </c>
      <c r="Y1446" s="16"/>
      <c r="Z1446" s="11"/>
      <c r="AA1446" s="17"/>
      <c r="AB1446" s="16"/>
      <c r="AC1446" s="11"/>
      <c r="AD1446" s="17">
        <f t="shared" si="324"/>
        <v>0</v>
      </c>
      <c r="AE1446" s="16"/>
      <c r="AF1446" s="11"/>
      <c r="AG1446" s="17"/>
      <c r="AH1446" s="225"/>
      <c r="AI1446" s="527"/>
      <c r="AJ1446" s="16">
        <f t="shared" si="327"/>
        <v>0</v>
      </c>
    </row>
    <row r="1447" spans="1:36" ht="11.25" customHeight="1">
      <c r="A1447" s="219">
        <v>21100363</v>
      </c>
      <c r="C1447" s="436" t="s">
        <v>51</v>
      </c>
      <c r="D1447" s="222">
        <v>0</v>
      </c>
      <c r="E1447" s="222">
        <v>0</v>
      </c>
      <c r="F1447" s="222">
        <v>0</v>
      </c>
      <c r="G1447" s="222">
        <v>0</v>
      </c>
      <c r="H1447" s="222">
        <v>0</v>
      </c>
      <c r="I1447" s="222">
        <v>0</v>
      </c>
      <c r="J1447" s="498">
        <v>0</v>
      </c>
      <c r="K1447" s="498">
        <v>0</v>
      </c>
      <c r="L1447" s="223">
        <v>0</v>
      </c>
      <c r="M1447" s="223">
        <v>0</v>
      </c>
      <c r="N1447" s="223">
        <v>0</v>
      </c>
      <c r="O1447" s="223">
        <v>0</v>
      </c>
      <c r="P1447" s="223">
        <v>0</v>
      </c>
      <c r="Q1447" s="223">
        <f t="shared" si="332"/>
        <v>0</v>
      </c>
      <c r="R1447" s="351"/>
      <c r="S1447" s="309"/>
      <c r="T1447" s="309" t="s">
        <v>1254</v>
      </c>
      <c r="U1447" s="895"/>
      <c r="V1447" s="16">
        <v>0</v>
      </c>
      <c r="W1447" s="11">
        <v>0</v>
      </c>
      <c r="X1447" s="17">
        <v>0</v>
      </c>
      <c r="Y1447" s="16"/>
      <c r="Z1447" s="11"/>
      <c r="AA1447" s="17"/>
      <c r="AB1447" s="16"/>
      <c r="AC1447" s="11"/>
      <c r="AD1447" s="17">
        <f t="shared" si="324"/>
        <v>0</v>
      </c>
      <c r="AE1447" s="16">
        <f t="shared" ref="AE1447:AG1451" si="340">$Q1447</f>
        <v>0</v>
      </c>
      <c r="AF1447" s="11">
        <f t="shared" si="340"/>
        <v>0</v>
      </c>
      <c r="AG1447" s="17">
        <f t="shared" si="340"/>
        <v>0</v>
      </c>
      <c r="AH1447" s="225"/>
      <c r="AI1447" s="527"/>
      <c r="AJ1447" s="16">
        <f t="shared" si="327"/>
        <v>0</v>
      </c>
    </row>
    <row r="1448" spans="1:36" ht="11.25" customHeight="1">
      <c r="A1448" s="219">
        <v>21100373</v>
      </c>
      <c r="C1448" s="436" t="s">
        <v>52</v>
      </c>
      <c r="D1448" s="222">
        <v>0</v>
      </c>
      <c r="E1448" s="222">
        <v>0</v>
      </c>
      <c r="F1448" s="222">
        <v>0</v>
      </c>
      <c r="G1448" s="222">
        <v>0</v>
      </c>
      <c r="H1448" s="222">
        <v>0</v>
      </c>
      <c r="I1448" s="222">
        <v>0</v>
      </c>
      <c r="J1448" s="498">
        <v>0</v>
      </c>
      <c r="K1448" s="498">
        <v>0</v>
      </c>
      <c r="L1448" s="223">
        <v>0</v>
      </c>
      <c r="M1448" s="223">
        <v>0</v>
      </c>
      <c r="N1448" s="223">
        <v>0</v>
      </c>
      <c r="O1448" s="223">
        <v>0</v>
      </c>
      <c r="P1448" s="223">
        <v>0</v>
      </c>
      <c r="Q1448" s="223">
        <f t="shared" si="332"/>
        <v>0</v>
      </c>
      <c r="R1448" s="351"/>
      <c r="S1448" s="309"/>
      <c r="T1448" s="309" t="s">
        <v>1254</v>
      </c>
      <c r="U1448" s="895"/>
      <c r="V1448" s="16">
        <v>0</v>
      </c>
      <c r="W1448" s="11">
        <v>0</v>
      </c>
      <c r="X1448" s="17">
        <v>0</v>
      </c>
      <c r="Y1448" s="16"/>
      <c r="Z1448" s="11"/>
      <c r="AA1448" s="17"/>
      <c r="AB1448" s="16"/>
      <c r="AC1448" s="11"/>
      <c r="AD1448" s="17">
        <f t="shared" si="324"/>
        <v>0</v>
      </c>
      <c r="AE1448" s="16">
        <f t="shared" si="340"/>
        <v>0</v>
      </c>
      <c r="AF1448" s="11">
        <f t="shared" si="340"/>
        <v>0</v>
      </c>
      <c r="AG1448" s="17">
        <f t="shared" si="340"/>
        <v>0</v>
      </c>
      <c r="AH1448" s="225"/>
      <c r="AI1448" s="527"/>
      <c r="AJ1448" s="16">
        <f t="shared" si="327"/>
        <v>0</v>
      </c>
    </row>
    <row r="1449" spans="1:36" ht="11.25" customHeight="1">
      <c r="A1449" s="219">
        <v>21100383</v>
      </c>
      <c r="C1449" s="436" t="s">
        <v>25</v>
      </c>
      <c r="D1449" s="222">
        <v>-491575</v>
      </c>
      <c r="E1449" s="222">
        <v>-491575</v>
      </c>
      <c r="F1449" s="222">
        <v>-491575</v>
      </c>
      <c r="G1449" s="222">
        <v>-491575</v>
      </c>
      <c r="H1449" s="222">
        <v>-491575</v>
      </c>
      <c r="I1449" s="222">
        <v>-491575</v>
      </c>
      <c r="J1449" s="498">
        <v>-491575</v>
      </c>
      <c r="K1449" s="498">
        <v>-491575</v>
      </c>
      <c r="L1449" s="223">
        <v>-491575</v>
      </c>
      <c r="M1449" s="223">
        <v>-491575</v>
      </c>
      <c r="N1449" s="223">
        <v>-491575</v>
      </c>
      <c r="O1449" s="223">
        <v>-491575</v>
      </c>
      <c r="P1449" s="223">
        <v>-491575</v>
      </c>
      <c r="Q1449" s="223">
        <f t="shared" si="332"/>
        <v>-491575</v>
      </c>
      <c r="R1449" s="351"/>
      <c r="S1449" s="309"/>
      <c r="T1449" s="309" t="s">
        <v>1254</v>
      </c>
      <c r="U1449" s="895"/>
      <c r="V1449" s="16">
        <v>0</v>
      </c>
      <c r="W1449" s="11">
        <v>0</v>
      </c>
      <c r="X1449" s="17">
        <v>0</v>
      </c>
      <c r="Y1449" s="16"/>
      <c r="Z1449" s="11"/>
      <c r="AA1449" s="17"/>
      <c r="AB1449" s="16"/>
      <c r="AC1449" s="11"/>
      <c r="AD1449" s="17">
        <f t="shared" si="324"/>
        <v>0</v>
      </c>
      <c r="AE1449" s="16">
        <f t="shared" si="340"/>
        <v>-491575</v>
      </c>
      <c r="AF1449" s="11">
        <f t="shared" si="340"/>
        <v>-491575</v>
      </c>
      <c r="AG1449" s="17">
        <f t="shared" si="340"/>
        <v>-491575</v>
      </c>
      <c r="AH1449" s="225"/>
      <c r="AI1449" s="527"/>
      <c r="AJ1449" s="16">
        <f t="shared" si="327"/>
        <v>0</v>
      </c>
    </row>
    <row r="1450" spans="1:36" ht="11.25" customHeight="1">
      <c r="A1450" s="219">
        <v>21100393</v>
      </c>
      <c r="C1450" s="436" t="s">
        <v>709</v>
      </c>
      <c r="D1450" s="222">
        <v>0</v>
      </c>
      <c r="E1450" s="222">
        <v>0</v>
      </c>
      <c r="F1450" s="222">
        <v>0</v>
      </c>
      <c r="G1450" s="222">
        <v>0</v>
      </c>
      <c r="H1450" s="222">
        <v>0</v>
      </c>
      <c r="I1450" s="222">
        <v>0</v>
      </c>
      <c r="J1450" s="498">
        <v>0</v>
      </c>
      <c r="K1450" s="498">
        <v>0</v>
      </c>
      <c r="L1450" s="223">
        <v>0</v>
      </c>
      <c r="M1450" s="223">
        <v>0</v>
      </c>
      <c r="N1450" s="223">
        <v>0</v>
      </c>
      <c r="O1450" s="223">
        <v>0</v>
      </c>
      <c r="P1450" s="223">
        <v>0</v>
      </c>
      <c r="Q1450" s="223">
        <f t="shared" si="332"/>
        <v>0</v>
      </c>
      <c r="R1450" s="351"/>
      <c r="S1450" s="309"/>
      <c r="T1450" s="309" t="s">
        <v>1254</v>
      </c>
      <c r="U1450" s="895"/>
      <c r="V1450" s="16">
        <v>0</v>
      </c>
      <c r="W1450" s="11">
        <v>0</v>
      </c>
      <c r="X1450" s="17">
        <v>0</v>
      </c>
      <c r="Y1450" s="16"/>
      <c r="Z1450" s="11"/>
      <c r="AA1450" s="17"/>
      <c r="AB1450" s="16"/>
      <c r="AC1450" s="11"/>
      <c r="AD1450" s="17">
        <f t="shared" si="324"/>
        <v>0</v>
      </c>
      <c r="AE1450" s="16">
        <f t="shared" si="340"/>
        <v>0</v>
      </c>
      <c r="AF1450" s="11">
        <f t="shared" si="340"/>
        <v>0</v>
      </c>
      <c r="AG1450" s="17">
        <f t="shared" si="340"/>
        <v>0</v>
      </c>
      <c r="AH1450" s="225"/>
      <c r="AI1450" s="527"/>
      <c r="AJ1450" s="16">
        <f t="shared" si="327"/>
        <v>0</v>
      </c>
    </row>
    <row r="1451" spans="1:36" ht="11.25" customHeight="1">
      <c r="A1451" s="219">
        <v>21100210</v>
      </c>
      <c r="C1451" s="287" t="s">
        <v>1177</v>
      </c>
      <c r="D1451" s="222">
        <v>0</v>
      </c>
      <c r="E1451" s="222">
        <v>0</v>
      </c>
      <c r="F1451" s="222">
        <v>0</v>
      </c>
      <c r="G1451" s="222">
        <v>0</v>
      </c>
      <c r="H1451" s="222">
        <v>0</v>
      </c>
      <c r="I1451" s="222">
        <v>0</v>
      </c>
      <c r="J1451" s="498">
        <v>0</v>
      </c>
      <c r="K1451" s="498">
        <v>0</v>
      </c>
      <c r="L1451" s="223">
        <v>0</v>
      </c>
      <c r="M1451" s="223">
        <v>0</v>
      </c>
      <c r="N1451" s="223">
        <v>0</v>
      </c>
      <c r="O1451" s="223">
        <v>0</v>
      </c>
      <c r="P1451" s="223">
        <v>0</v>
      </c>
      <c r="Q1451" s="223">
        <f t="shared" si="332"/>
        <v>0</v>
      </c>
      <c r="R1451" s="351"/>
      <c r="S1451" s="309"/>
      <c r="T1451" s="309" t="s">
        <v>1809</v>
      </c>
      <c r="U1451" s="895"/>
      <c r="V1451" s="16">
        <v>0</v>
      </c>
      <c r="W1451" s="11">
        <v>0</v>
      </c>
      <c r="X1451" s="17">
        <v>0</v>
      </c>
      <c r="Y1451" s="16"/>
      <c r="Z1451" s="11"/>
      <c r="AA1451" s="17"/>
      <c r="AB1451" s="16"/>
      <c r="AC1451" s="11"/>
      <c r="AD1451" s="17">
        <f t="shared" si="324"/>
        <v>0</v>
      </c>
      <c r="AE1451" s="16">
        <f t="shared" si="340"/>
        <v>0</v>
      </c>
      <c r="AF1451" s="11">
        <f t="shared" si="340"/>
        <v>0</v>
      </c>
      <c r="AG1451" s="17">
        <f t="shared" si="340"/>
        <v>0</v>
      </c>
      <c r="AH1451" s="225"/>
      <c r="AI1451" s="527"/>
      <c r="AJ1451" s="16">
        <f t="shared" si="327"/>
        <v>0</v>
      </c>
    </row>
    <row r="1452" spans="1:36" ht="11.25" customHeight="1">
      <c r="A1452" s="219">
        <v>21400013</v>
      </c>
      <c r="C1452" s="287" t="s">
        <v>1053</v>
      </c>
      <c r="D1452" s="222">
        <v>2148854.7200000002</v>
      </c>
      <c r="E1452" s="222">
        <v>2148854.7200000002</v>
      </c>
      <c r="F1452" s="222">
        <v>2148854.7200000002</v>
      </c>
      <c r="G1452" s="222">
        <v>2148854.7200000002</v>
      </c>
      <c r="H1452" s="222">
        <v>2148854.7200000002</v>
      </c>
      <c r="I1452" s="222">
        <v>2148854.7200000002</v>
      </c>
      <c r="J1452" s="498">
        <v>2148854.7200000002</v>
      </c>
      <c r="K1452" s="498">
        <v>2148854.7200000002</v>
      </c>
      <c r="L1452" s="223">
        <v>2148854.7200000002</v>
      </c>
      <c r="M1452" s="223">
        <v>2148854.7200000002</v>
      </c>
      <c r="N1452" s="223">
        <v>2148854.7200000002</v>
      </c>
      <c r="O1452" s="223">
        <v>2148854.7200000002</v>
      </c>
      <c r="P1452" s="223">
        <v>2148854.7200000002</v>
      </c>
      <c r="Q1452" s="223">
        <f t="shared" si="332"/>
        <v>2148854.7199999997</v>
      </c>
      <c r="R1452" s="351"/>
      <c r="S1452" s="309"/>
      <c r="T1452" s="309">
        <v>4</v>
      </c>
      <c r="U1452" s="895"/>
      <c r="V1452" s="16">
        <f t="shared" ref="V1452:V1461" si="341">Q1452</f>
        <v>2148854.7199999997</v>
      </c>
      <c r="W1452" s="11">
        <f t="shared" ref="W1452:W1461" si="342">Q1452</f>
        <v>2148854.7199999997</v>
      </c>
      <c r="X1452" s="17">
        <f t="shared" ref="X1452:X1461" si="343">Q1452</f>
        <v>2148854.7199999997</v>
      </c>
      <c r="Y1452" s="16"/>
      <c r="Z1452" s="11"/>
      <c r="AA1452" s="17"/>
      <c r="AB1452" s="16"/>
      <c r="AC1452" s="11"/>
      <c r="AD1452" s="17">
        <f t="shared" si="324"/>
        <v>0</v>
      </c>
      <c r="AE1452" s="16"/>
      <c r="AF1452" s="11"/>
      <c r="AG1452" s="17"/>
      <c r="AH1452" s="225"/>
      <c r="AI1452" s="527"/>
      <c r="AJ1452" s="16">
        <f t="shared" si="327"/>
        <v>0</v>
      </c>
    </row>
    <row r="1453" spans="1:36" ht="11.25" customHeight="1">
      <c r="A1453" s="219">
        <v>21400023</v>
      </c>
      <c r="C1453" s="287" t="s">
        <v>1054</v>
      </c>
      <c r="D1453" s="222">
        <v>0</v>
      </c>
      <c r="E1453" s="222">
        <v>0</v>
      </c>
      <c r="F1453" s="222">
        <v>0</v>
      </c>
      <c r="G1453" s="222">
        <v>0</v>
      </c>
      <c r="H1453" s="222">
        <v>0</v>
      </c>
      <c r="I1453" s="222">
        <v>0</v>
      </c>
      <c r="J1453" s="498">
        <v>0</v>
      </c>
      <c r="K1453" s="498">
        <v>0</v>
      </c>
      <c r="L1453" s="223">
        <v>0</v>
      </c>
      <c r="M1453" s="223">
        <v>0</v>
      </c>
      <c r="N1453" s="223">
        <v>0</v>
      </c>
      <c r="O1453" s="223">
        <v>0</v>
      </c>
      <c r="P1453" s="223">
        <v>0</v>
      </c>
      <c r="Q1453" s="223">
        <f t="shared" si="332"/>
        <v>0</v>
      </c>
      <c r="R1453" s="351"/>
      <c r="S1453" s="309"/>
      <c r="T1453" s="309">
        <v>4</v>
      </c>
      <c r="U1453" s="895"/>
      <c r="V1453" s="16">
        <f t="shared" si="341"/>
        <v>0</v>
      </c>
      <c r="W1453" s="11">
        <f t="shared" si="342"/>
        <v>0</v>
      </c>
      <c r="X1453" s="17">
        <f t="shared" si="343"/>
        <v>0</v>
      </c>
      <c r="Y1453" s="16"/>
      <c r="Z1453" s="11"/>
      <c r="AA1453" s="17"/>
      <c r="AB1453" s="16"/>
      <c r="AC1453" s="11"/>
      <c r="AD1453" s="17">
        <f t="shared" si="324"/>
        <v>0</v>
      </c>
      <c r="AE1453" s="16"/>
      <c r="AF1453" s="11"/>
      <c r="AG1453" s="17"/>
      <c r="AH1453" s="225"/>
      <c r="AI1453" s="527"/>
      <c r="AJ1453" s="16">
        <f t="shared" si="327"/>
        <v>0</v>
      </c>
    </row>
    <row r="1454" spans="1:36" ht="11.25" customHeight="1">
      <c r="A1454" s="219">
        <v>21400033</v>
      </c>
      <c r="C1454" s="287" t="s">
        <v>1055</v>
      </c>
      <c r="D1454" s="222">
        <v>4985024.68</v>
      </c>
      <c r="E1454" s="222">
        <v>4985024.68</v>
      </c>
      <c r="F1454" s="222">
        <v>4985024.68</v>
      </c>
      <c r="G1454" s="222">
        <v>4985024.68</v>
      </c>
      <c r="H1454" s="222">
        <v>4985024.68</v>
      </c>
      <c r="I1454" s="222">
        <v>4985024.68</v>
      </c>
      <c r="J1454" s="498">
        <v>4985024.68</v>
      </c>
      <c r="K1454" s="498">
        <v>4985024.68</v>
      </c>
      <c r="L1454" s="223">
        <v>4985024.68</v>
      </c>
      <c r="M1454" s="223">
        <v>4985024.68</v>
      </c>
      <c r="N1454" s="223">
        <v>4985024.68</v>
      </c>
      <c r="O1454" s="223">
        <v>4985024.68</v>
      </c>
      <c r="P1454" s="223">
        <v>4985024.68</v>
      </c>
      <c r="Q1454" s="223">
        <f t="shared" si="332"/>
        <v>4985024.68</v>
      </c>
      <c r="R1454" s="351"/>
      <c r="S1454" s="309"/>
      <c r="T1454" s="309">
        <v>4</v>
      </c>
      <c r="U1454" s="895"/>
      <c r="V1454" s="16">
        <f t="shared" si="341"/>
        <v>4985024.68</v>
      </c>
      <c r="W1454" s="11">
        <f t="shared" si="342"/>
        <v>4985024.68</v>
      </c>
      <c r="X1454" s="17">
        <f t="shared" si="343"/>
        <v>4985024.68</v>
      </c>
      <c r="Y1454" s="16"/>
      <c r="Z1454" s="11"/>
      <c r="AA1454" s="17"/>
      <c r="AB1454" s="16"/>
      <c r="AC1454" s="11"/>
      <c r="AD1454" s="17">
        <f t="shared" si="324"/>
        <v>0</v>
      </c>
      <c r="AE1454" s="16"/>
      <c r="AF1454" s="11"/>
      <c r="AG1454" s="17"/>
      <c r="AH1454" s="225"/>
      <c r="AI1454" s="527"/>
      <c r="AJ1454" s="16">
        <f t="shared" si="327"/>
        <v>0</v>
      </c>
    </row>
    <row r="1455" spans="1:36" ht="11.25" customHeight="1">
      <c r="A1455" s="219">
        <v>21400043</v>
      </c>
      <c r="C1455" s="287" t="s">
        <v>1239</v>
      </c>
      <c r="D1455" s="222">
        <v>0</v>
      </c>
      <c r="E1455" s="222">
        <v>0</v>
      </c>
      <c r="F1455" s="222">
        <v>0</v>
      </c>
      <c r="G1455" s="222">
        <v>0</v>
      </c>
      <c r="H1455" s="222">
        <v>0</v>
      </c>
      <c r="I1455" s="222">
        <v>0</v>
      </c>
      <c r="J1455" s="498">
        <v>0</v>
      </c>
      <c r="K1455" s="498">
        <v>0</v>
      </c>
      <c r="L1455" s="223">
        <v>0</v>
      </c>
      <c r="M1455" s="223">
        <v>0</v>
      </c>
      <c r="N1455" s="223">
        <v>0</v>
      </c>
      <c r="O1455" s="223">
        <v>0</v>
      </c>
      <c r="P1455" s="223">
        <v>0</v>
      </c>
      <c r="Q1455" s="223">
        <f t="shared" si="332"/>
        <v>0</v>
      </c>
      <c r="R1455" s="351"/>
      <c r="S1455" s="309"/>
      <c r="T1455" s="309">
        <v>4</v>
      </c>
      <c r="U1455" s="895"/>
      <c r="V1455" s="16">
        <f t="shared" si="341"/>
        <v>0</v>
      </c>
      <c r="W1455" s="11">
        <f t="shared" si="342"/>
        <v>0</v>
      </c>
      <c r="X1455" s="17">
        <f t="shared" si="343"/>
        <v>0</v>
      </c>
      <c r="Y1455" s="16"/>
      <c r="Z1455" s="11"/>
      <c r="AA1455" s="17"/>
      <c r="AB1455" s="16"/>
      <c r="AC1455" s="11"/>
      <c r="AD1455" s="17">
        <f t="shared" si="324"/>
        <v>0</v>
      </c>
      <c r="AE1455" s="16"/>
      <c r="AF1455" s="11"/>
      <c r="AG1455" s="17"/>
      <c r="AH1455" s="225"/>
      <c r="AI1455" s="527"/>
      <c r="AJ1455" s="16">
        <f t="shared" si="327"/>
        <v>0</v>
      </c>
    </row>
    <row r="1456" spans="1:36" ht="11.25" customHeight="1">
      <c r="A1456" s="219">
        <v>21500023</v>
      </c>
      <c r="C1456" s="287" t="s">
        <v>1346</v>
      </c>
      <c r="D1456" s="222">
        <v>-10766141</v>
      </c>
      <c r="E1456" s="222">
        <v>-10766141</v>
      </c>
      <c r="F1456" s="222">
        <v>-10766141</v>
      </c>
      <c r="G1456" s="222">
        <v>-10766141</v>
      </c>
      <c r="H1456" s="222">
        <v>-10766141</v>
      </c>
      <c r="I1456" s="222">
        <v>-10766141</v>
      </c>
      <c r="J1456" s="498">
        <v>-10766141</v>
      </c>
      <c r="K1456" s="498">
        <v>-11821264</v>
      </c>
      <c r="L1456" s="223">
        <v>-11821264</v>
      </c>
      <c r="M1456" s="223">
        <v>-11821264</v>
      </c>
      <c r="N1456" s="223">
        <v>-11821264</v>
      </c>
      <c r="O1456" s="223">
        <v>-13324625</v>
      </c>
      <c r="P1456" s="223">
        <v>-13324625</v>
      </c>
      <c r="Q1456" s="223">
        <f t="shared" si="332"/>
        <v>-11437659.166666666</v>
      </c>
      <c r="R1456" s="351"/>
      <c r="S1456" s="309"/>
      <c r="T1456" s="309">
        <v>6</v>
      </c>
      <c r="U1456" s="895"/>
      <c r="V1456" s="16">
        <f t="shared" si="341"/>
        <v>-11437659.166666666</v>
      </c>
      <c r="W1456" s="11">
        <f t="shared" si="342"/>
        <v>-11437659.166666666</v>
      </c>
      <c r="X1456" s="17">
        <f t="shared" si="343"/>
        <v>-11437659.166666666</v>
      </c>
      <c r="Y1456" s="16"/>
      <c r="Z1456" s="11"/>
      <c r="AA1456" s="17"/>
      <c r="AB1456" s="16"/>
      <c r="AC1456" s="11"/>
      <c r="AD1456" s="17">
        <f t="shared" si="324"/>
        <v>0</v>
      </c>
      <c r="AE1456" s="16"/>
      <c r="AF1456" s="11"/>
      <c r="AG1456" s="17"/>
      <c r="AH1456" s="225"/>
      <c r="AI1456" s="527"/>
      <c r="AJ1456" s="16">
        <f t="shared" si="327"/>
        <v>0</v>
      </c>
    </row>
    <row r="1457" spans="1:36" ht="11.25" customHeight="1">
      <c r="A1457" s="219">
        <v>21500033</v>
      </c>
      <c r="C1457" s="287" t="s">
        <v>715</v>
      </c>
      <c r="D1457" s="222">
        <v>-3281918</v>
      </c>
      <c r="E1457" s="222">
        <v>-3281918</v>
      </c>
      <c r="F1457" s="222">
        <v>-3281918</v>
      </c>
      <c r="G1457" s="222">
        <v>-3281918</v>
      </c>
      <c r="H1457" s="222">
        <v>-3281918</v>
      </c>
      <c r="I1457" s="222">
        <v>-3281918</v>
      </c>
      <c r="J1457" s="498">
        <v>-3281918</v>
      </c>
      <c r="K1457" s="498">
        <v>-5270932</v>
      </c>
      <c r="L1457" s="223">
        <v>-5270932</v>
      </c>
      <c r="M1457" s="223">
        <v>-5270932</v>
      </c>
      <c r="N1457" s="223">
        <v>-5270932</v>
      </c>
      <c r="O1457" s="223">
        <v>-6914541</v>
      </c>
      <c r="P1457" s="223">
        <v>-6914541</v>
      </c>
      <c r="Q1457" s="223">
        <f t="shared" si="332"/>
        <v>-4399000.541666667</v>
      </c>
      <c r="R1457" s="351"/>
      <c r="S1457" s="309"/>
      <c r="T1457" s="309">
        <v>6</v>
      </c>
      <c r="U1457" s="895"/>
      <c r="V1457" s="16">
        <f t="shared" si="341"/>
        <v>-4399000.541666667</v>
      </c>
      <c r="W1457" s="11">
        <f t="shared" si="342"/>
        <v>-4399000.541666667</v>
      </c>
      <c r="X1457" s="17">
        <f t="shared" si="343"/>
        <v>-4399000.541666667</v>
      </c>
      <c r="Y1457" s="16"/>
      <c r="Z1457" s="11"/>
      <c r="AA1457" s="17"/>
      <c r="AB1457" s="16"/>
      <c r="AC1457" s="11"/>
      <c r="AD1457" s="17">
        <f t="shared" si="324"/>
        <v>0</v>
      </c>
      <c r="AE1457" s="16"/>
      <c r="AF1457" s="11"/>
      <c r="AG1457" s="17"/>
      <c r="AH1457" s="225"/>
      <c r="AI1457" s="527"/>
      <c r="AJ1457" s="16">
        <f t="shared" si="327"/>
        <v>0</v>
      </c>
    </row>
    <row r="1458" spans="1:36" ht="11.25" customHeight="1">
      <c r="A1458" s="219">
        <v>21600000</v>
      </c>
      <c r="C1458" s="287" t="s">
        <v>669</v>
      </c>
      <c r="D1458" s="222">
        <v>0</v>
      </c>
      <c r="E1458" s="222">
        <v>0</v>
      </c>
      <c r="F1458" s="222">
        <v>0</v>
      </c>
      <c r="G1458" s="222">
        <v>0</v>
      </c>
      <c r="H1458" s="222">
        <v>0</v>
      </c>
      <c r="I1458" s="222">
        <v>0</v>
      </c>
      <c r="J1458" s="498">
        <v>0</v>
      </c>
      <c r="K1458" s="498">
        <v>0</v>
      </c>
      <c r="L1458" s="223">
        <v>0</v>
      </c>
      <c r="M1458" s="223">
        <v>0</v>
      </c>
      <c r="N1458" s="223">
        <v>0</v>
      </c>
      <c r="O1458" s="223">
        <v>0</v>
      </c>
      <c r="P1458" s="223">
        <v>0</v>
      </c>
      <c r="Q1458" s="223">
        <f t="shared" si="332"/>
        <v>0</v>
      </c>
      <c r="R1458" s="351"/>
      <c r="S1458" s="309"/>
      <c r="T1458" s="309" t="s">
        <v>1252</v>
      </c>
      <c r="U1458" s="895"/>
      <c r="V1458" s="16">
        <f t="shared" si="341"/>
        <v>0</v>
      </c>
      <c r="W1458" s="11">
        <f t="shared" si="342"/>
        <v>0</v>
      </c>
      <c r="X1458" s="17">
        <f t="shared" si="343"/>
        <v>0</v>
      </c>
      <c r="Y1458" s="16"/>
      <c r="Z1458" s="11"/>
      <c r="AA1458" s="17"/>
      <c r="AB1458" s="16"/>
      <c r="AC1458" s="11"/>
      <c r="AD1458" s="17">
        <f t="shared" si="324"/>
        <v>0</v>
      </c>
      <c r="AE1458" s="16"/>
      <c r="AF1458" s="11"/>
      <c r="AG1458" s="17"/>
      <c r="AH1458" s="225"/>
      <c r="AI1458" s="527"/>
      <c r="AJ1458" s="16">
        <f t="shared" si="327"/>
        <v>0</v>
      </c>
    </row>
    <row r="1459" spans="1:36" ht="11.25" customHeight="1">
      <c r="A1459" s="219" t="s">
        <v>3214</v>
      </c>
      <c r="B1459" s="230" t="s">
        <v>3215</v>
      </c>
      <c r="C1459" s="287" t="s">
        <v>1178</v>
      </c>
      <c r="D1459" s="222">
        <v>0</v>
      </c>
      <c r="E1459" s="222">
        <v>0</v>
      </c>
      <c r="F1459" s="222">
        <v>0</v>
      </c>
      <c r="G1459" s="222">
        <v>0</v>
      </c>
      <c r="H1459" s="222">
        <v>0</v>
      </c>
      <c r="I1459" s="222">
        <v>0</v>
      </c>
      <c r="J1459" s="498">
        <v>0</v>
      </c>
      <c r="K1459" s="498">
        <v>0</v>
      </c>
      <c r="L1459" s="223">
        <v>0</v>
      </c>
      <c r="M1459" s="223">
        <v>0</v>
      </c>
      <c r="N1459" s="223">
        <v>0</v>
      </c>
      <c r="O1459" s="223">
        <v>0</v>
      </c>
      <c r="P1459" s="223">
        <v>0</v>
      </c>
      <c r="Q1459" s="223">
        <f t="shared" si="332"/>
        <v>0</v>
      </c>
      <c r="R1459" s="351"/>
      <c r="S1459" s="309"/>
      <c r="T1459" s="309">
        <v>6</v>
      </c>
      <c r="U1459" s="895"/>
      <c r="V1459" s="16">
        <f t="shared" si="341"/>
        <v>0</v>
      </c>
      <c r="W1459" s="11">
        <f t="shared" si="342"/>
        <v>0</v>
      </c>
      <c r="X1459" s="17">
        <f t="shared" si="343"/>
        <v>0</v>
      </c>
      <c r="Y1459" s="16"/>
      <c r="Z1459" s="11"/>
      <c r="AA1459" s="17"/>
      <c r="AB1459" s="16"/>
      <c r="AC1459" s="11"/>
      <c r="AD1459" s="17">
        <f t="shared" si="324"/>
        <v>0</v>
      </c>
      <c r="AE1459" s="16"/>
      <c r="AF1459" s="11"/>
      <c r="AG1459" s="17"/>
      <c r="AH1459" s="225"/>
      <c r="AI1459" s="527"/>
      <c r="AJ1459" s="16">
        <f t="shared" si="327"/>
        <v>0</v>
      </c>
    </row>
    <row r="1460" spans="1:36" ht="11.25" customHeight="1">
      <c r="A1460" s="219">
        <v>21600003</v>
      </c>
      <c r="C1460" s="287" t="s">
        <v>419</v>
      </c>
      <c r="D1460" s="222">
        <v>-362732983.13999999</v>
      </c>
      <c r="E1460" s="222">
        <v>-364699858.00999999</v>
      </c>
      <c r="F1460" s="222">
        <v>-366655346.13</v>
      </c>
      <c r="G1460" s="222">
        <v>-357949044.44999999</v>
      </c>
      <c r="H1460" s="222">
        <v>-390121020.16000003</v>
      </c>
      <c r="I1460" s="222">
        <v>-399805645.56</v>
      </c>
      <c r="J1460" s="498">
        <v>-381127218</v>
      </c>
      <c r="K1460" s="498">
        <v>-365260325.07999998</v>
      </c>
      <c r="L1460" s="223">
        <v>-360786106.38</v>
      </c>
      <c r="M1460" s="223">
        <v>-347720603.32999998</v>
      </c>
      <c r="N1460" s="223">
        <v>-346973431.70999998</v>
      </c>
      <c r="O1460" s="223">
        <v>-346953512.86000001</v>
      </c>
      <c r="P1460" s="223">
        <v>-348774765.13999999</v>
      </c>
      <c r="Q1460" s="223">
        <f t="shared" si="332"/>
        <v>-365317165.48416668</v>
      </c>
      <c r="R1460" s="351"/>
      <c r="S1460" s="309"/>
      <c r="T1460" s="309">
        <v>6</v>
      </c>
      <c r="U1460" s="895"/>
      <c r="V1460" s="16">
        <f t="shared" si="341"/>
        <v>-365317165.48416668</v>
      </c>
      <c r="W1460" s="11">
        <f t="shared" si="342"/>
        <v>-365317165.48416668</v>
      </c>
      <c r="X1460" s="17">
        <f t="shared" si="343"/>
        <v>-365317165.48416668</v>
      </c>
      <c r="Y1460" s="16"/>
      <c r="Z1460" s="11"/>
      <c r="AA1460" s="17"/>
      <c r="AB1460" s="16"/>
      <c r="AC1460" s="11"/>
      <c r="AD1460" s="17">
        <f t="shared" si="324"/>
        <v>0</v>
      </c>
      <c r="AE1460" s="16"/>
      <c r="AF1460" s="11"/>
      <c r="AG1460" s="17"/>
      <c r="AH1460" s="225"/>
      <c r="AI1460" s="527"/>
      <c r="AJ1460" s="16">
        <f t="shared" si="327"/>
        <v>0</v>
      </c>
    </row>
    <row r="1461" spans="1:36" ht="12.75" customHeight="1">
      <c r="A1461" s="13" t="s">
        <v>418</v>
      </c>
      <c r="B1461" s="230" t="s">
        <v>3215</v>
      </c>
      <c r="D1461" s="222">
        <v>-181675103.93000001</v>
      </c>
      <c r="E1461" s="222">
        <v>-197498920.88999999</v>
      </c>
      <c r="F1461" s="222">
        <v>-242775874.74000001</v>
      </c>
      <c r="G1461" s="222">
        <v>-304188835.74000001</v>
      </c>
      <c r="H1461" s="222">
        <v>-66624567.289999999</v>
      </c>
      <c r="I1461" s="222">
        <v>-101810450.39</v>
      </c>
      <c r="J1461" s="498">
        <v>-156505243.09999999</v>
      </c>
      <c r="K1461" s="498">
        <v>-191793150.21000001</v>
      </c>
      <c r="L1461" s="223">
        <v>-210735083.5</v>
      </c>
      <c r="M1461" s="223">
        <v>-237405623.47</v>
      </c>
      <c r="N1461" s="223">
        <v>-252156950.40000001</v>
      </c>
      <c r="O1461" s="223">
        <v>-257864373.75</v>
      </c>
      <c r="P1461" s="223">
        <v>-256382151.69999999</v>
      </c>
      <c r="Q1461" s="223">
        <f t="shared" si="332"/>
        <v>-203198975.10791668</v>
      </c>
      <c r="R1461" s="351"/>
      <c r="S1461" s="351"/>
      <c r="T1461" s="351">
        <v>6</v>
      </c>
      <c r="U1461" s="895"/>
      <c r="V1461" s="16">
        <f t="shared" si="341"/>
        <v>-203198975.10791668</v>
      </c>
      <c r="W1461" s="11">
        <f t="shared" si="342"/>
        <v>-203198975.10791668</v>
      </c>
      <c r="X1461" s="17">
        <f t="shared" si="343"/>
        <v>-203198975.10791668</v>
      </c>
      <c r="Y1461" s="16"/>
      <c r="Z1461" s="11"/>
      <c r="AA1461" s="17"/>
      <c r="AB1461" s="16"/>
      <c r="AC1461" s="11"/>
      <c r="AD1461" s="17">
        <f t="shared" si="324"/>
        <v>0</v>
      </c>
      <c r="AE1461" s="16"/>
      <c r="AF1461" s="11"/>
      <c r="AG1461" s="17"/>
      <c r="AH1461" s="225"/>
      <c r="AI1461" s="527"/>
      <c r="AJ1461" s="16">
        <f t="shared" si="327"/>
        <v>0</v>
      </c>
    </row>
    <row r="1462" spans="1:36" ht="11.25" customHeight="1">
      <c r="A1462" s="219">
        <v>43700003</v>
      </c>
      <c r="C1462" s="287" t="s">
        <v>197</v>
      </c>
      <c r="D1462" s="222">
        <v>0</v>
      </c>
      <c r="E1462" s="222">
        <v>0</v>
      </c>
      <c r="F1462" s="222">
        <v>0</v>
      </c>
      <c r="G1462" s="222">
        <v>0</v>
      </c>
      <c r="H1462" s="222">
        <v>0</v>
      </c>
      <c r="I1462" s="222">
        <v>0</v>
      </c>
      <c r="J1462" s="498">
        <v>0</v>
      </c>
      <c r="K1462" s="498">
        <v>0</v>
      </c>
      <c r="L1462" s="223">
        <v>0</v>
      </c>
      <c r="M1462" s="223">
        <v>0</v>
      </c>
      <c r="N1462" s="223">
        <v>0</v>
      </c>
      <c r="O1462" s="223">
        <v>0</v>
      </c>
      <c r="P1462" s="223">
        <v>0</v>
      </c>
      <c r="Q1462" s="223">
        <f t="shared" si="332"/>
        <v>0</v>
      </c>
      <c r="R1462" s="351"/>
      <c r="S1462" s="351"/>
      <c r="T1462" s="351">
        <v>6</v>
      </c>
      <c r="U1462" s="895"/>
      <c r="V1462" s="16">
        <v>0</v>
      </c>
      <c r="W1462" s="11">
        <v>0</v>
      </c>
      <c r="X1462" s="17">
        <v>0</v>
      </c>
      <c r="Y1462" s="16"/>
      <c r="Z1462" s="11"/>
      <c r="AA1462" s="17"/>
      <c r="AB1462" s="16"/>
      <c r="AC1462" s="11"/>
      <c r="AD1462" s="17">
        <f t="shared" ref="AD1462:AD1493" si="344">SUM(AB1462:AC1462)</f>
        <v>0</v>
      </c>
      <c r="AE1462" s="16"/>
      <c r="AF1462" s="11"/>
      <c r="AG1462" s="17"/>
      <c r="AH1462" s="225"/>
      <c r="AI1462" s="527"/>
      <c r="AJ1462" s="16">
        <f t="shared" si="327"/>
        <v>0</v>
      </c>
    </row>
    <row r="1463" spans="1:36" ht="11.25" customHeight="1">
      <c r="A1463" s="219">
        <v>43700013</v>
      </c>
      <c r="C1463" s="287" t="s">
        <v>198</v>
      </c>
      <c r="D1463" s="222">
        <v>0</v>
      </c>
      <c r="E1463" s="222">
        <v>0</v>
      </c>
      <c r="F1463" s="222">
        <v>0</v>
      </c>
      <c r="G1463" s="222">
        <v>0</v>
      </c>
      <c r="H1463" s="222">
        <v>0</v>
      </c>
      <c r="I1463" s="222">
        <v>0</v>
      </c>
      <c r="J1463" s="498">
        <v>0</v>
      </c>
      <c r="K1463" s="498">
        <v>0</v>
      </c>
      <c r="L1463" s="223">
        <v>0</v>
      </c>
      <c r="M1463" s="223">
        <v>0</v>
      </c>
      <c r="N1463" s="223">
        <v>0</v>
      </c>
      <c r="O1463" s="223">
        <v>0</v>
      </c>
      <c r="P1463" s="223">
        <v>0</v>
      </c>
      <c r="Q1463" s="223">
        <f t="shared" si="332"/>
        <v>0</v>
      </c>
      <c r="R1463" s="351"/>
      <c r="S1463" s="351"/>
      <c r="T1463" s="351">
        <v>6</v>
      </c>
      <c r="U1463" s="895"/>
      <c r="V1463" s="16">
        <f>Q1463</f>
        <v>0</v>
      </c>
      <c r="W1463" s="11">
        <f>Q1463</f>
        <v>0</v>
      </c>
      <c r="X1463" s="17">
        <f>Q1463</f>
        <v>0</v>
      </c>
      <c r="Y1463" s="16"/>
      <c r="Z1463" s="11"/>
      <c r="AA1463" s="17"/>
      <c r="AB1463" s="16"/>
      <c r="AC1463" s="11"/>
      <c r="AD1463" s="17">
        <f t="shared" si="344"/>
        <v>0</v>
      </c>
      <c r="AE1463" s="16"/>
      <c r="AF1463" s="11"/>
      <c r="AG1463" s="17"/>
      <c r="AH1463" s="225"/>
      <c r="AI1463" s="527"/>
      <c r="AJ1463" s="16">
        <f t="shared" si="327"/>
        <v>0</v>
      </c>
    </row>
    <row r="1464" spans="1:36" ht="11.25" customHeight="1">
      <c r="A1464" s="219">
        <v>43700023</v>
      </c>
      <c r="C1464" s="287" t="s">
        <v>257</v>
      </c>
      <c r="D1464" s="222">
        <v>0</v>
      </c>
      <c r="E1464" s="222">
        <v>0</v>
      </c>
      <c r="F1464" s="222">
        <v>0</v>
      </c>
      <c r="G1464" s="222">
        <v>0</v>
      </c>
      <c r="H1464" s="222">
        <v>0</v>
      </c>
      <c r="I1464" s="222">
        <v>0</v>
      </c>
      <c r="J1464" s="498">
        <v>0</v>
      </c>
      <c r="K1464" s="498">
        <v>0</v>
      </c>
      <c r="L1464" s="223">
        <v>0</v>
      </c>
      <c r="M1464" s="223">
        <v>0</v>
      </c>
      <c r="N1464" s="223">
        <v>0</v>
      </c>
      <c r="O1464" s="223">
        <v>0</v>
      </c>
      <c r="P1464" s="223">
        <v>0</v>
      </c>
      <c r="Q1464" s="223">
        <f t="shared" si="332"/>
        <v>0</v>
      </c>
      <c r="R1464" s="351"/>
      <c r="S1464" s="351"/>
      <c r="T1464" s="351">
        <v>6</v>
      </c>
      <c r="U1464" s="895"/>
      <c r="V1464" s="16">
        <f>Q1464</f>
        <v>0</v>
      </c>
      <c r="W1464" s="11">
        <f>Q1464</f>
        <v>0</v>
      </c>
      <c r="X1464" s="17">
        <f>Q1464</f>
        <v>0</v>
      </c>
      <c r="Y1464" s="16"/>
      <c r="Z1464" s="11"/>
      <c r="AA1464" s="17"/>
      <c r="AB1464" s="16">
        <v>0</v>
      </c>
      <c r="AC1464" s="11"/>
      <c r="AD1464" s="17">
        <f t="shared" si="344"/>
        <v>0</v>
      </c>
      <c r="AE1464" s="16"/>
      <c r="AF1464" s="11"/>
      <c r="AG1464" s="17"/>
      <c r="AH1464" s="225"/>
      <c r="AI1464" s="527"/>
      <c r="AJ1464" s="16">
        <f t="shared" si="327"/>
        <v>0</v>
      </c>
    </row>
    <row r="1465" spans="1:36" ht="11.25" customHeight="1">
      <c r="A1465" s="219">
        <v>43700043</v>
      </c>
      <c r="C1465" s="287" t="s">
        <v>1310</v>
      </c>
      <c r="D1465" s="222">
        <v>0</v>
      </c>
      <c r="E1465" s="222">
        <v>0</v>
      </c>
      <c r="F1465" s="222">
        <v>0</v>
      </c>
      <c r="G1465" s="222">
        <v>0</v>
      </c>
      <c r="H1465" s="222">
        <v>0</v>
      </c>
      <c r="I1465" s="222">
        <v>0</v>
      </c>
      <c r="J1465" s="498">
        <v>0</v>
      </c>
      <c r="K1465" s="498">
        <v>0</v>
      </c>
      <c r="L1465" s="223">
        <v>0</v>
      </c>
      <c r="M1465" s="223">
        <v>0</v>
      </c>
      <c r="N1465" s="223">
        <v>0</v>
      </c>
      <c r="O1465" s="223">
        <v>0</v>
      </c>
      <c r="P1465" s="223">
        <v>0</v>
      </c>
      <c r="Q1465" s="223">
        <f t="shared" si="332"/>
        <v>0</v>
      </c>
      <c r="R1465" s="351"/>
      <c r="S1465" s="351"/>
      <c r="T1465" s="351">
        <v>6</v>
      </c>
      <c r="U1465" s="895"/>
      <c r="V1465" s="16">
        <f>Q1465</f>
        <v>0</v>
      </c>
      <c r="W1465" s="11">
        <f>Q1465</f>
        <v>0</v>
      </c>
      <c r="X1465" s="17">
        <f>Q1465</f>
        <v>0</v>
      </c>
      <c r="Y1465" s="16"/>
      <c r="Z1465" s="11"/>
      <c r="AA1465" s="17"/>
      <c r="AB1465" s="16"/>
      <c r="AC1465" s="11"/>
      <c r="AD1465" s="17">
        <f t="shared" si="344"/>
        <v>0</v>
      </c>
      <c r="AE1465" s="16"/>
      <c r="AF1465" s="11"/>
      <c r="AG1465" s="17"/>
      <c r="AH1465" s="225"/>
      <c r="AI1465" s="527"/>
      <c r="AJ1465" s="16">
        <f t="shared" si="327"/>
        <v>0</v>
      </c>
    </row>
    <row r="1466" spans="1:36" ht="11.25" customHeight="1">
      <c r="A1466" s="219">
        <v>43800003</v>
      </c>
      <c r="C1466" s="287" t="s">
        <v>1773</v>
      </c>
      <c r="D1466" s="222">
        <v>175279053.78</v>
      </c>
      <c r="E1466" s="222">
        <v>175871053.78</v>
      </c>
      <c r="F1466" s="222">
        <v>183906719.78</v>
      </c>
      <c r="G1466" s="222">
        <v>270233278.77999997</v>
      </c>
      <c r="H1466" s="222">
        <v>13272800</v>
      </c>
      <c r="I1466" s="222">
        <v>13765135</v>
      </c>
      <c r="J1466" s="498">
        <v>67347052</v>
      </c>
      <c r="K1466" s="498">
        <v>67900283</v>
      </c>
      <c r="L1466" s="223">
        <v>75671108</v>
      </c>
      <c r="M1466" s="223">
        <v>128673648</v>
      </c>
      <c r="N1466" s="223">
        <v>141864244</v>
      </c>
      <c r="O1466" s="223">
        <v>142338164</v>
      </c>
      <c r="P1466" s="223">
        <v>195864996</v>
      </c>
      <c r="Q1466" s="223">
        <f t="shared" si="332"/>
        <v>122201292.60250001</v>
      </c>
      <c r="R1466" s="351"/>
      <c r="S1466" s="351"/>
      <c r="T1466" s="351">
        <v>6</v>
      </c>
      <c r="U1466" s="895"/>
      <c r="V1466" s="16">
        <f>Q1466</f>
        <v>122201292.60250001</v>
      </c>
      <c r="W1466" s="11">
        <f>Q1466</f>
        <v>122201292.60250001</v>
      </c>
      <c r="X1466" s="17">
        <f>Q1466</f>
        <v>122201292.60250001</v>
      </c>
      <c r="Y1466" s="16"/>
      <c r="Z1466" s="11"/>
      <c r="AA1466" s="17"/>
      <c r="AB1466" s="16"/>
      <c r="AC1466" s="11"/>
      <c r="AD1466" s="17">
        <f t="shared" si="344"/>
        <v>0</v>
      </c>
      <c r="AE1466" s="16"/>
      <c r="AF1466" s="11"/>
      <c r="AG1466" s="17"/>
      <c r="AH1466" s="225"/>
      <c r="AI1466" s="527"/>
      <c r="AJ1466" s="16">
        <f t="shared" si="327"/>
        <v>0</v>
      </c>
    </row>
    <row r="1467" spans="1:36" ht="11.25" customHeight="1">
      <c r="A1467" s="234">
        <v>43900003</v>
      </c>
      <c r="C1467" s="287" t="s">
        <v>1319</v>
      </c>
      <c r="D1467" s="222">
        <v>5848610</v>
      </c>
      <c r="E1467" s="222">
        <v>5848610</v>
      </c>
      <c r="F1467" s="222">
        <v>5848610</v>
      </c>
      <c r="G1467" s="222">
        <v>5848610</v>
      </c>
      <c r="H1467" s="222">
        <v>5848610</v>
      </c>
      <c r="I1467" s="222">
        <v>5848610</v>
      </c>
      <c r="J1467" s="498">
        <v>5848610</v>
      </c>
      <c r="K1467" s="498">
        <v>5848610</v>
      </c>
      <c r="L1467" s="223">
        <v>5848610</v>
      </c>
      <c r="M1467" s="223">
        <v>5848610</v>
      </c>
      <c r="N1467" s="223">
        <v>5848610</v>
      </c>
      <c r="O1467" s="223">
        <v>5848610</v>
      </c>
      <c r="P1467" s="223">
        <v>5848610</v>
      </c>
      <c r="Q1467" s="223">
        <f t="shared" si="332"/>
        <v>5848610</v>
      </c>
      <c r="R1467" s="351"/>
      <c r="S1467" s="309"/>
      <c r="T1467" s="309" t="s">
        <v>1120</v>
      </c>
      <c r="U1467" s="896"/>
      <c r="V1467" s="16">
        <v>0</v>
      </c>
      <c r="W1467" s="11">
        <v>0</v>
      </c>
      <c r="X1467" s="17">
        <v>0</v>
      </c>
      <c r="Y1467" s="16"/>
      <c r="Z1467" s="11"/>
      <c r="AA1467" s="17"/>
      <c r="AB1467" s="16"/>
      <c r="AC1467" s="11"/>
      <c r="AD1467" s="17">
        <f t="shared" ref="AD1467" si="345">SUM(AB1467:AC1467)</f>
        <v>0</v>
      </c>
      <c r="AE1467" s="16">
        <f t="shared" ref="AE1467:AG1468" si="346">$Q1467</f>
        <v>5848610</v>
      </c>
      <c r="AF1467" s="11">
        <f t="shared" si="346"/>
        <v>5848610</v>
      </c>
      <c r="AG1467" s="17">
        <f t="shared" si="346"/>
        <v>5848610</v>
      </c>
      <c r="AH1467" s="225"/>
      <c r="AI1467" s="527"/>
      <c r="AJ1467" s="16">
        <f t="shared" si="327"/>
        <v>0</v>
      </c>
    </row>
    <row r="1468" spans="1:36" ht="11.25" customHeight="1">
      <c r="A1468" s="219">
        <v>21600011</v>
      </c>
      <c r="C1468" s="287" t="s">
        <v>2098</v>
      </c>
      <c r="D1468" s="222">
        <v>56263051.25</v>
      </c>
      <c r="E1468" s="222">
        <v>58229926.119999997</v>
      </c>
      <c r="F1468" s="222">
        <v>60185414.240000002</v>
      </c>
      <c r="G1468" s="222">
        <v>51782215.560000002</v>
      </c>
      <c r="H1468" s="222">
        <v>49998634.310000002</v>
      </c>
      <c r="I1468" s="222">
        <v>59683259.710000001</v>
      </c>
      <c r="J1468" s="498">
        <v>40848002.149999999</v>
      </c>
      <c r="K1468" s="498">
        <v>28025246.23</v>
      </c>
      <c r="L1468" s="223">
        <v>23551027.530000001</v>
      </c>
      <c r="M1468" s="223">
        <v>10477639.48</v>
      </c>
      <c r="N1468" s="223">
        <v>9730467.8599999994</v>
      </c>
      <c r="O1468" s="223">
        <v>12857519.01</v>
      </c>
      <c r="P1468" s="223">
        <v>14590467.289999999</v>
      </c>
      <c r="Q1468" s="223">
        <f t="shared" si="332"/>
        <v>36733009.289166667</v>
      </c>
      <c r="R1468" s="351"/>
      <c r="S1468" s="309"/>
      <c r="T1468" s="309" t="s">
        <v>1120</v>
      </c>
      <c r="U1468" s="896"/>
      <c r="V1468" s="16">
        <v>0</v>
      </c>
      <c r="W1468" s="11">
        <v>0</v>
      </c>
      <c r="X1468" s="17">
        <v>0</v>
      </c>
      <c r="Y1468" s="16"/>
      <c r="Z1468" s="11"/>
      <c r="AA1468" s="17"/>
      <c r="AB1468" s="16"/>
      <c r="AC1468" s="11"/>
      <c r="AD1468" s="17">
        <f t="shared" ref="AD1468" si="347">SUM(AB1468:AC1468)</f>
        <v>0</v>
      </c>
      <c r="AE1468" s="16">
        <f t="shared" si="346"/>
        <v>36733009.289166667</v>
      </c>
      <c r="AF1468" s="11">
        <f t="shared" si="346"/>
        <v>36733009.289166667</v>
      </c>
      <c r="AG1468" s="17">
        <f t="shared" si="346"/>
        <v>36733009.289166667</v>
      </c>
      <c r="AH1468" s="225"/>
      <c r="AI1468" s="527"/>
      <c r="AJ1468" s="16">
        <f t="shared" si="327"/>
        <v>0</v>
      </c>
    </row>
    <row r="1469" spans="1:36" ht="11.25" customHeight="1">
      <c r="A1469" s="219">
        <v>21600013</v>
      </c>
      <c r="C1469" s="287" t="s">
        <v>672</v>
      </c>
      <c r="D1469" s="222">
        <v>77562549.519999996</v>
      </c>
      <c r="E1469" s="222">
        <v>77562549.519999996</v>
      </c>
      <c r="F1469" s="222">
        <v>77562549.519999996</v>
      </c>
      <c r="G1469" s="222">
        <v>77562549.519999996</v>
      </c>
      <c r="H1469" s="222">
        <v>77562549.519999996</v>
      </c>
      <c r="I1469" s="222">
        <v>77562549.519999996</v>
      </c>
      <c r="J1469" s="498">
        <v>77562549.519999996</v>
      </c>
      <c r="K1469" s="498">
        <v>77562549.519999996</v>
      </c>
      <c r="L1469" s="223">
        <v>77562549.519999996</v>
      </c>
      <c r="M1469" s="223">
        <v>77562549.519999996</v>
      </c>
      <c r="N1469" s="223">
        <v>77562549.519999996</v>
      </c>
      <c r="O1469" s="223">
        <v>77562549.519999996</v>
      </c>
      <c r="P1469" s="223">
        <v>77562549.519999996</v>
      </c>
      <c r="Q1469" s="223">
        <f t="shared" si="332"/>
        <v>77562549.519999996</v>
      </c>
      <c r="R1469" s="351"/>
      <c r="S1469" s="309"/>
      <c r="T1469" s="309">
        <v>6</v>
      </c>
      <c r="U1469" s="895"/>
      <c r="V1469" s="16">
        <f t="shared" ref="V1469:V1475" si="348">Q1469</f>
        <v>77562549.519999996</v>
      </c>
      <c r="W1469" s="11">
        <f t="shared" ref="W1469:W1475" si="349">Q1469</f>
        <v>77562549.519999996</v>
      </c>
      <c r="X1469" s="17">
        <f t="shared" ref="X1469:X1475" si="350">Q1469</f>
        <v>77562549.519999996</v>
      </c>
      <c r="Y1469" s="16"/>
      <c r="Z1469" s="11"/>
      <c r="AA1469" s="17"/>
      <c r="AB1469" s="16"/>
      <c r="AC1469" s="11"/>
      <c r="AD1469" s="17">
        <f t="shared" si="344"/>
        <v>0</v>
      </c>
      <c r="AE1469" s="16"/>
      <c r="AF1469" s="11"/>
      <c r="AG1469" s="17"/>
      <c r="AH1469" s="225"/>
      <c r="AI1469" s="527"/>
      <c r="AJ1469" s="16">
        <f t="shared" si="327"/>
        <v>0</v>
      </c>
    </row>
    <row r="1470" spans="1:36" ht="11.25" customHeight="1">
      <c r="A1470" s="219">
        <v>21600023</v>
      </c>
      <c r="C1470" s="287" t="s">
        <v>673</v>
      </c>
      <c r="D1470" s="222">
        <v>1755001.25</v>
      </c>
      <c r="E1470" s="222">
        <v>1755001.25</v>
      </c>
      <c r="F1470" s="222">
        <v>1755001.25</v>
      </c>
      <c r="G1470" s="222">
        <v>1755001.25</v>
      </c>
      <c r="H1470" s="222">
        <v>1755001.25</v>
      </c>
      <c r="I1470" s="222">
        <v>1755001.25</v>
      </c>
      <c r="J1470" s="498">
        <v>1755001.25</v>
      </c>
      <c r="K1470" s="498">
        <v>1755001.25</v>
      </c>
      <c r="L1470" s="223">
        <v>1755001.25</v>
      </c>
      <c r="M1470" s="223">
        <v>1755001.25</v>
      </c>
      <c r="N1470" s="223">
        <v>1755001.25</v>
      </c>
      <c r="O1470" s="223">
        <v>1755001.25</v>
      </c>
      <c r="P1470" s="223">
        <v>1755001.25</v>
      </c>
      <c r="Q1470" s="223">
        <f t="shared" si="332"/>
        <v>1755001.25</v>
      </c>
      <c r="R1470" s="351"/>
      <c r="S1470" s="309"/>
      <c r="T1470" s="309">
        <v>6</v>
      </c>
      <c r="U1470" s="895"/>
      <c r="V1470" s="16">
        <f t="shared" si="348"/>
        <v>1755001.25</v>
      </c>
      <c r="W1470" s="11">
        <f t="shared" si="349"/>
        <v>1755001.25</v>
      </c>
      <c r="X1470" s="17">
        <f t="shared" si="350"/>
        <v>1755001.25</v>
      </c>
      <c r="Y1470" s="16"/>
      <c r="Z1470" s="11"/>
      <c r="AA1470" s="17"/>
      <c r="AB1470" s="16"/>
      <c r="AC1470" s="11"/>
      <c r="AD1470" s="17">
        <f t="shared" si="344"/>
        <v>0</v>
      </c>
      <c r="AE1470" s="16"/>
      <c r="AF1470" s="11"/>
      <c r="AG1470" s="17"/>
      <c r="AH1470" s="225"/>
      <c r="AI1470" s="527"/>
      <c r="AJ1470" s="16">
        <f t="shared" si="327"/>
        <v>0</v>
      </c>
    </row>
    <row r="1471" spans="1:36" ht="11.25" customHeight="1">
      <c r="A1471" s="219">
        <v>21600033</v>
      </c>
      <c r="C1471" s="287" t="s">
        <v>1196</v>
      </c>
      <c r="D1471" s="222">
        <v>1471103.62</v>
      </c>
      <c r="E1471" s="222">
        <v>1471103.62</v>
      </c>
      <c r="F1471" s="222">
        <v>1471103.62</v>
      </c>
      <c r="G1471" s="222">
        <v>1471103.62</v>
      </c>
      <c r="H1471" s="222">
        <v>1471103.62</v>
      </c>
      <c r="I1471" s="222">
        <v>1471103.62</v>
      </c>
      <c r="J1471" s="498">
        <v>1471103.62</v>
      </c>
      <c r="K1471" s="498">
        <v>1471103.62</v>
      </c>
      <c r="L1471" s="223">
        <v>1471103.62</v>
      </c>
      <c r="M1471" s="223">
        <v>1471103.62</v>
      </c>
      <c r="N1471" s="223">
        <v>1471103.62</v>
      </c>
      <c r="O1471" s="223">
        <v>1471103.62</v>
      </c>
      <c r="P1471" s="223">
        <v>1471103.62</v>
      </c>
      <c r="Q1471" s="223">
        <f t="shared" si="332"/>
        <v>1471103.6200000003</v>
      </c>
      <c r="R1471" s="351"/>
      <c r="S1471" s="309"/>
      <c r="T1471" s="309">
        <v>6</v>
      </c>
      <c r="U1471" s="895"/>
      <c r="V1471" s="16">
        <f t="shared" si="348"/>
        <v>1471103.6200000003</v>
      </c>
      <c r="W1471" s="11">
        <f t="shared" si="349"/>
        <v>1471103.6200000003</v>
      </c>
      <c r="X1471" s="17">
        <f t="shared" si="350"/>
        <v>1471103.6200000003</v>
      </c>
      <c r="Y1471" s="16"/>
      <c r="Z1471" s="11"/>
      <c r="AA1471" s="17"/>
      <c r="AB1471" s="16"/>
      <c r="AC1471" s="11"/>
      <c r="AD1471" s="17">
        <f t="shared" si="344"/>
        <v>0</v>
      </c>
      <c r="AE1471" s="16"/>
      <c r="AF1471" s="11"/>
      <c r="AG1471" s="17"/>
      <c r="AH1471" s="225"/>
      <c r="AI1471" s="527"/>
      <c r="AJ1471" s="16">
        <f t="shared" si="327"/>
        <v>0</v>
      </c>
    </row>
    <row r="1472" spans="1:36" ht="11.25" customHeight="1">
      <c r="A1472" s="219">
        <v>21600053</v>
      </c>
      <c r="C1472" s="287" t="s">
        <v>1197</v>
      </c>
      <c r="D1472" s="222">
        <v>16359946.109999999</v>
      </c>
      <c r="E1472" s="222">
        <v>16359946.109999999</v>
      </c>
      <c r="F1472" s="222">
        <v>16359946.109999999</v>
      </c>
      <c r="G1472" s="222">
        <v>16359946.109999999</v>
      </c>
      <c r="H1472" s="222">
        <v>16359946.109999999</v>
      </c>
      <c r="I1472" s="222">
        <v>16359946.109999999</v>
      </c>
      <c r="J1472" s="498">
        <v>16359946.109999999</v>
      </c>
      <c r="K1472" s="498">
        <v>16359946.109999999</v>
      </c>
      <c r="L1472" s="223">
        <v>16359946.109999999</v>
      </c>
      <c r="M1472" s="223">
        <v>16359946.109999999</v>
      </c>
      <c r="N1472" s="223">
        <v>16359946.109999999</v>
      </c>
      <c r="O1472" s="223">
        <v>16359946.109999999</v>
      </c>
      <c r="P1472" s="223">
        <v>16359946.109999999</v>
      </c>
      <c r="Q1472" s="223">
        <f t="shared" si="332"/>
        <v>16359946.110000005</v>
      </c>
      <c r="R1472" s="351"/>
      <c r="S1472" s="309"/>
      <c r="T1472" s="309">
        <v>6</v>
      </c>
      <c r="U1472" s="895"/>
      <c r="V1472" s="16">
        <f t="shared" si="348"/>
        <v>16359946.110000005</v>
      </c>
      <c r="W1472" s="11">
        <f t="shared" si="349"/>
        <v>16359946.110000005</v>
      </c>
      <c r="X1472" s="17">
        <f t="shared" si="350"/>
        <v>16359946.110000005</v>
      </c>
      <c r="Y1472" s="16"/>
      <c r="Z1472" s="11"/>
      <c r="AA1472" s="17"/>
      <c r="AB1472" s="16"/>
      <c r="AC1472" s="11"/>
      <c r="AD1472" s="17">
        <f t="shared" si="344"/>
        <v>0</v>
      </c>
      <c r="AE1472" s="16"/>
      <c r="AF1472" s="11"/>
      <c r="AG1472" s="17"/>
      <c r="AH1472" s="225"/>
      <c r="AI1472" s="527"/>
      <c r="AJ1472" s="16">
        <f t="shared" si="327"/>
        <v>0</v>
      </c>
    </row>
    <row r="1473" spans="1:36" ht="11.25" customHeight="1">
      <c r="A1473" s="219">
        <v>21600073</v>
      </c>
      <c r="B1473" s="207"/>
      <c r="C1473" s="287" t="s">
        <v>1960</v>
      </c>
      <c r="D1473" s="222">
        <v>0</v>
      </c>
      <c r="E1473" s="222">
        <v>0</v>
      </c>
      <c r="F1473" s="222">
        <v>0</v>
      </c>
      <c r="G1473" s="222">
        <v>0</v>
      </c>
      <c r="H1473" s="222">
        <v>0</v>
      </c>
      <c r="I1473" s="222">
        <v>0</v>
      </c>
      <c r="J1473" s="498">
        <v>0</v>
      </c>
      <c r="K1473" s="498">
        <v>0</v>
      </c>
      <c r="L1473" s="223">
        <v>0</v>
      </c>
      <c r="M1473" s="223">
        <v>0</v>
      </c>
      <c r="N1473" s="223">
        <v>0</v>
      </c>
      <c r="O1473" s="223">
        <v>0</v>
      </c>
      <c r="P1473" s="223">
        <v>0</v>
      </c>
      <c r="Q1473" s="223">
        <f t="shared" si="332"/>
        <v>0</v>
      </c>
      <c r="R1473" s="351"/>
      <c r="S1473" s="309"/>
      <c r="T1473" s="309">
        <v>6</v>
      </c>
      <c r="U1473" s="895"/>
      <c r="V1473" s="16">
        <f t="shared" si="348"/>
        <v>0</v>
      </c>
      <c r="W1473" s="11">
        <f t="shared" si="349"/>
        <v>0</v>
      </c>
      <c r="X1473" s="17">
        <f t="shared" si="350"/>
        <v>0</v>
      </c>
      <c r="Y1473" s="16"/>
      <c r="Z1473" s="11"/>
      <c r="AA1473" s="17"/>
      <c r="AB1473" s="16"/>
      <c r="AC1473" s="11"/>
      <c r="AD1473" s="17">
        <f t="shared" si="344"/>
        <v>0</v>
      </c>
      <c r="AE1473" s="16"/>
      <c r="AF1473" s="11"/>
      <c r="AG1473" s="17"/>
      <c r="AH1473" s="225"/>
      <c r="AI1473" s="527"/>
      <c r="AJ1473" s="16">
        <f t="shared" si="327"/>
        <v>0</v>
      </c>
    </row>
    <row r="1474" spans="1:36" ht="11.25" customHeight="1">
      <c r="A1474" s="219">
        <v>21610013</v>
      </c>
      <c r="C1474" s="287" t="s">
        <v>342</v>
      </c>
      <c r="D1474" s="222">
        <v>14902924</v>
      </c>
      <c r="E1474" s="222">
        <v>14902924</v>
      </c>
      <c r="F1474" s="222">
        <v>14902924</v>
      </c>
      <c r="G1474" s="222">
        <v>14599821</v>
      </c>
      <c r="H1474" s="222">
        <v>14599821</v>
      </c>
      <c r="I1474" s="222">
        <v>14599821</v>
      </c>
      <c r="J1474" s="498">
        <v>14756651</v>
      </c>
      <c r="K1474" s="498">
        <v>14756651</v>
      </c>
      <c r="L1474" s="223">
        <v>14756651</v>
      </c>
      <c r="M1474" s="223">
        <v>14764536</v>
      </c>
      <c r="N1474" s="223">
        <v>14764536</v>
      </c>
      <c r="O1474" s="223">
        <v>14764536</v>
      </c>
      <c r="P1474" s="223">
        <v>14852840</v>
      </c>
      <c r="Q1474" s="223">
        <f t="shared" si="332"/>
        <v>14753896.166666666</v>
      </c>
      <c r="R1474" s="351"/>
      <c r="S1474" s="309"/>
      <c r="T1474" s="309">
        <v>6</v>
      </c>
      <c r="U1474" s="895"/>
      <c r="V1474" s="16">
        <f t="shared" si="348"/>
        <v>14753896.166666666</v>
      </c>
      <c r="W1474" s="11">
        <f t="shared" si="349"/>
        <v>14753896.166666666</v>
      </c>
      <c r="X1474" s="17">
        <f t="shared" si="350"/>
        <v>14753896.166666666</v>
      </c>
      <c r="Y1474" s="16"/>
      <c r="Z1474" s="11"/>
      <c r="AA1474" s="17"/>
      <c r="AB1474" s="16"/>
      <c r="AC1474" s="11"/>
      <c r="AD1474" s="17">
        <f t="shared" si="344"/>
        <v>0</v>
      </c>
      <c r="AE1474" s="16"/>
      <c r="AF1474" s="11"/>
      <c r="AG1474" s="17"/>
      <c r="AH1474" s="225"/>
      <c r="AI1474" s="527"/>
      <c r="AJ1474" s="16">
        <f t="shared" ref="AJ1474:AJ1537" si="351">Q1474-X1474-AA1474-AD1474-AG1474-AH1474</f>
        <v>0</v>
      </c>
    </row>
    <row r="1475" spans="1:36" ht="11.25" customHeight="1">
      <c r="A1475" s="219">
        <v>21610033</v>
      </c>
      <c r="C1475" s="287" t="s">
        <v>663</v>
      </c>
      <c r="D1475" s="222">
        <v>0</v>
      </c>
      <c r="E1475" s="222">
        <v>0</v>
      </c>
      <c r="F1475" s="222">
        <v>0</v>
      </c>
      <c r="G1475" s="222">
        <v>0</v>
      </c>
      <c r="H1475" s="222">
        <v>0</v>
      </c>
      <c r="I1475" s="222">
        <v>0</v>
      </c>
      <c r="J1475" s="498">
        <v>0</v>
      </c>
      <c r="K1475" s="498">
        <v>0</v>
      </c>
      <c r="L1475" s="223">
        <v>0</v>
      </c>
      <c r="M1475" s="223">
        <v>0</v>
      </c>
      <c r="N1475" s="223">
        <v>0</v>
      </c>
      <c r="O1475" s="223">
        <v>0</v>
      </c>
      <c r="P1475" s="223">
        <v>0</v>
      </c>
      <c r="Q1475" s="223">
        <f t="shared" si="332"/>
        <v>0</v>
      </c>
      <c r="R1475" s="351"/>
      <c r="S1475" s="309"/>
      <c r="T1475" s="309">
        <v>6</v>
      </c>
      <c r="U1475" s="895"/>
      <c r="V1475" s="16">
        <f t="shared" si="348"/>
        <v>0</v>
      </c>
      <c r="W1475" s="11">
        <f t="shared" si="349"/>
        <v>0</v>
      </c>
      <c r="X1475" s="17">
        <f t="shared" si="350"/>
        <v>0</v>
      </c>
      <c r="Y1475" s="16"/>
      <c r="Z1475" s="11"/>
      <c r="AA1475" s="17"/>
      <c r="AB1475" s="16"/>
      <c r="AC1475" s="11"/>
      <c r="AD1475" s="17">
        <f t="shared" si="344"/>
        <v>0</v>
      </c>
      <c r="AE1475" s="16"/>
      <c r="AF1475" s="11"/>
      <c r="AG1475" s="17"/>
      <c r="AH1475" s="225"/>
      <c r="AI1475" s="527"/>
      <c r="AJ1475" s="16">
        <f t="shared" si="351"/>
        <v>0</v>
      </c>
    </row>
    <row r="1476" spans="1:36" ht="11.25" customHeight="1">
      <c r="A1476" s="219">
        <v>21900003</v>
      </c>
      <c r="C1476" s="287" t="s">
        <v>393</v>
      </c>
      <c r="D1476" s="222">
        <v>0</v>
      </c>
      <c r="E1476" s="222">
        <v>0</v>
      </c>
      <c r="F1476" s="222">
        <v>0</v>
      </c>
      <c r="G1476" s="222">
        <v>0</v>
      </c>
      <c r="H1476" s="222">
        <v>0</v>
      </c>
      <c r="I1476" s="222">
        <v>0</v>
      </c>
      <c r="J1476" s="498">
        <v>0</v>
      </c>
      <c r="K1476" s="498">
        <v>0</v>
      </c>
      <c r="L1476" s="223">
        <v>0</v>
      </c>
      <c r="M1476" s="223">
        <v>0</v>
      </c>
      <c r="N1476" s="223">
        <v>0</v>
      </c>
      <c r="O1476" s="223">
        <v>0</v>
      </c>
      <c r="P1476" s="223">
        <v>0</v>
      </c>
      <c r="Q1476" s="223">
        <f t="shared" si="332"/>
        <v>0</v>
      </c>
      <c r="R1476" s="351"/>
      <c r="S1476" s="309"/>
      <c r="T1476" s="309" t="s">
        <v>1120</v>
      </c>
      <c r="U1476" s="895"/>
      <c r="V1476" s="16">
        <v>0</v>
      </c>
      <c r="W1476" s="11">
        <v>0</v>
      </c>
      <c r="X1476" s="17">
        <v>0</v>
      </c>
      <c r="Y1476" s="16"/>
      <c r="Z1476" s="11"/>
      <c r="AA1476" s="17"/>
      <c r="AB1476" s="16"/>
      <c r="AC1476" s="11"/>
      <c r="AD1476" s="17">
        <f t="shared" si="344"/>
        <v>0</v>
      </c>
      <c r="AE1476" s="16">
        <f t="shared" ref="AE1476:AG1482" si="352">$Q1476</f>
        <v>0</v>
      </c>
      <c r="AF1476" s="11">
        <f t="shared" si="352"/>
        <v>0</v>
      </c>
      <c r="AG1476" s="17">
        <f t="shared" si="352"/>
        <v>0</v>
      </c>
      <c r="AH1476" s="225"/>
      <c r="AI1476" s="527"/>
      <c r="AJ1476" s="16">
        <f t="shared" si="351"/>
        <v>0</v>
      </c>
    </row>
    <row r="1477" spans="1:36" ht="11.25" customHeight="1">
      <c r="A1477" s="219">
        <v>21900013</v>
      </c>
      <c r="C1477" s="287" t="s">
        <v>383</v>
      </c>
      <c r="D1477" s="222">
        <v>0</v>
      </c>
      <c r="E1477" s="222">
        <v>0</v>
      </c>
      <c r="F1477" s="222">
        <v>0</v>
      </c>
      <c r="G1477" s="222">
        <v>0</v>
      </c>
      <c r="H1477" s="222">
        <v>0</v>
      </c>
      <c r="I1477" s="222">
        <v>0</v>
      </c>
      <c r="J1477" s="498">
        <v>0</v>
      </c>
      <c r="K1477" s="498">
        <v>0</v>
      </c>
      <c r="L1477" s="223">
        <v>0</v>
      </c>
      <c r="M1477" s="223">
        <v>0</v>
      </c>
      <c r="N1477" s="223">
        <v>0</v>
      </c>
      <c r="O1477" s="223">
        <v>0</v>
      </c>
      <c r="P1477" s="223">
        <v>0</v>
      </c>
      <c r="Q1477" s="223">
        <f t="shared" si="332"/>
        <v>0</v>
      </c>
      <c r="R1477" s="351"/>
      <c r="S1477" s="309"/>
      <c r="T1477" s="309" t="s">
        <v>1120</v>
      </c>
      <c r="U1477" s="895"/>
      <c r="V1477" s="16">
        <v>0</v>
      </c>
      <c r="W1477" s="11">
        <v>0</v>
      </c>
      <c r="X1477" s="17">
        <v>0</v>
      </c>
      <c r="Y1477" s="16"/>
      <c r="Z1477" s="11"/>
      <c r="AA1477" s="17"/>
      <c r="AB1477" s="16"/>
      <c r="AC1477" s="11"/>
      <c r="AD1477" s="17">
        <f t="shared" si="344"/>
        <v>0</v>
      </c>
      <c r="AE1477" s="16">
        <f t="shared" si="352"/>
        <v>0</v>
      </c>
      <c r="AF1477" s="11">
        <f t="shared" si="352"/>
        <v>0</v>
      </c>
      <c r="AG1477" s="17">
        <f t="shared" si="352"/>
        <v>0</v>
      </c>
      <c r="AH1477" s="225"/>
      <c r="AI1477" s="527"/>
      <c r="AJ1477" s="16">
        <f t="shared" si="351"/>
        <v>0</v>
      </c>
    </row>
    <row r="1478" spans="1:36" ht="11.25" customHeight="1">
      <c r="A1478" s="219">
        <v>21900023</v>
      </c>
      <c r="C1478" s="287" t="s">
        <v>2590</v>
      </c>
      <c r="D1478" s="222">
        <v>0</v>
      </c>
      <c r="E1478" s="222">
        <v>0</v>
      </c>
      <c r="F1478" s="222">
        <v>0</v>
      </c>
      <c r="G1478" s="222">
        <v>0</v>
      </c>
      <c r="H1478" s="222">
        <v>0</v>
      </c>
      <c r="I1478" s="222">
        <v>0</v>
      </c>
      <c r="J1478" s="498">
        <v>0</v>
      </c>
      <c r="K1478" s="498">
        <v>0</v>
      </c>
      <c r="L1478" s="223">
        <v>0</v>
      </c>
      <c r="M1478" s="223">
        <v>0</v>
      </c>
      <c r="N1478" s="223">
        <v>0</v>
      </c>
      <c r="O1478" s="223">
        <v>0</v>
      </c>
      <c r="P1478" s="223">
        <v>0</v>
      </c>
      <c r="Q1478" s="223">
        <f t="shared" si="332"/>
        <v>0</v>
      </c>
      <c r="R1478" s="351"/>
      <c r="S1478" s="309"/>
      <c r="T1478" s="309" t="s">
        <v>1120</v>
      </c>
      <c r="U1478" s="895"/>
      <c r="V1478" s="16">
        <v>0</v>
      </c>
      <c r="W1478" s="11">
        <v>0</v>
      </c>
      <c r="X1478" s="17">
        <v>0</v>
      </c>
      <c r="Y1478" s="16"/>
      <c r="Z1478" s="11"/>
      <c r="AA1478" s="17"/>
      <c r="AB1478" s="16"/>
      <c r="AC1478" s="11"/>
      <c r="AD1478" s="17">
        <f t="shared" si="344"/>
        <v>0</v>
      </c>
      <c r="AE1478" s="16">
        <f t="shared" si="352"/>
        <v>0</v>
      </c>
      <c r="AF1478" s="11">
        <f t="shared" si="352"/>
        <v>0</v>
      </c>
      <c r="AG1478" s="17">
        <f t="shared" si="352"/>
        <v>0</v>
      </c>
      <c r="AH1478" s="225"/>
      <c r="AI1478" s="527"/>
      <c r="AJ1478" s="16">
        <f t="shared" si="351"/>
        <v>0</v>
      </c>
    </row>
    <row r="1479" spans="1:36" ht="11.25" customHeight="1">
      <c r="A1479" s="219">
        <v>21900033</v>
      </c>
      <c r="C1479" s="287" t="s">
        <v>2591</v>
      </c>
      <c r="D1479" s="222">
        <v>0</v>
      </c>
      <c r="E1479" s="222">
        <v>0</v>
      </c>
      <c r="F1479" s="222">
        <v>0</v>
      </c>
      <c r="G1479" s="222">
        <v>0</v>
      </c>
      <c r="H1479" s="222">
        <v>0</v>
      </c>
      <c r="I1479" s="222">
        <v>0</v>
      </c>
      <c r="J1479" s="498">
        <v>0</v>
      </c>
      <c r="K1479" s="498">
        <v>0</v>
      </c>
      <c r="L1479" s="223">
        <v>0</v>
      </c>
      <c r="M1479" s="223">
        <v>0</v>
      </c>
      <c r="N1479" s="223">
        <v>0</v>
      </c>
      <c r="O1479" s="223">
        <v>0</v>
      </c>
      <c r="P1479" s="223">
        <v>0</v>
      </c>
      <c r="Q1479" s="223">
        <f t="shared" si="332"/>
        <v>0</v>
      </c>
      <c r="R1479" s="351"/>
      <c r="S1479" s="309"/>
      <c r="T1479" s="309" t="s">
        <v>1120</v>
      </c>
      <c r="U1479" s="895"/>
      <c r="V1479" s="16">
        <v>0</v>
      </c>
      <c r="W1479" s="11">
        <v>0</v>
      </c>
      <c r="X1479" s="17">
        <v>0</v>
      </c>
      <c r="Y1479" s="16"/>
      <c r="Z1479" s="11"/>
      <c r="AA1479" s="17"/>
      <c r="AB1479" s="16"/>
      <c r="AC1479" s="11"/>
      <c r="AD1479" s="17">
        <f t="shared" si="344"/>
        <v>0</v>
      </c>
      <c r="AE1479" s="16">
        <f t="shared" si="352"/>
        <v>0</v>
      </c>
      <c r="AF1479" s="11">
        <f t="shared" si="352"/>
        <v>0</v>
      </c>
      <c r="AG1479" s="17">
        <f t="shared" si="352"/>
        <v>0</v>
      </c>
      <c r="AH1479" s="225"/>
      <c r="AI1479" s="527"/>
      <c r="AJ1479" s="16">
        <f t="shared" si="351"/>
        <v>0</v>
      </c>
    </row>
    <row r="1480" spans="1:36" ht="11.25" customHeight="1">
      <c r="A1480" s="219">
        <v>21900053</v>
      </c>
      <c r="C1480" s="287" t="s">
        <v>654</v>
      </c>
      <c r="D1480" s="222">
        <v>0</v>
      </c>
      <c r="E1480" s="222">
        <v>0</v>
      </c>
      <c r="F1480" s="222">
        <v>0</v>
      </c>
      <c r="G1480" s="222">
        <v>0</v>
      </c>
      <c r="H1480" s="222">
        <v>0</v>
      </c>
      <c r="I1480" s="222">
        <v>0</v>
      </c>
      <c r="J1480" s="498">
        <v>0</v>
      </c>
      <c r="K1480" s="498">
        <v>0</v>
      </c>
      <c r="L1480" s="223">
        <v>0</v>
      </c>
      <c r="M1480" s="223">
        <v>0</v>
      </c>
      <c r="N1480" s="223">
        <v>0</v>
      </c>
      <c r="O1480" s="223">
        <v>0</v>
      </c>
      <c r="P1480" s="223">
        <v>0</v>
      </c>
      <c r="Q1480" s="223">
        <f t="shared" si="332"/>
        <v>0</v>
      </c>
      <c r="R1480" s="351"/>
      <c r="S1480" s="309"/>
      <c r="T1480" s="309" t="s">
        <v>1120</v>
      </c>
      <c r="U1480" s="895"/>
      <c r="V1480" s="16">
        <v>0</v>
      </c>
      <c r="W1480" s="11">
        <v>0</v>
      </c>
      <c r="X1480" s="17">
        <v>0</v>
      </c>
      <c r="Y1480" s="16"/>
      <c r="Z1480" s="11"/>
      <c r="AA1480" s="17"/>
      <c r="AB1480" s="16"/>
      <c r="AC1480" s="11"/>
      <c r="AD1480" s="17">
        <f t="shared" si="344"/>
        <v>0</v>
      </c>
      <c r="AE1480" s="16">
        <f t="shared" si="352"/>
        <v>0</v>
      </c>
      <c r="AF1480" s="11">
        <f t="shared" si="352"/>
        <v>0</v>
      </c>
      <c r="AG1480" s="17">
        <f t="shared" si="352"/>
        <v>0</v>
      </c>
      <c r="AH1480" s="225"/>
      <c r="AI1480" s="527"/>
      <c r="AJ1480" s="16">
        <f t="shared" si="351"/>
        <v>0</v>
      </c>
    </row>
    <row r="1481" spans="1:36" ht="11.25" customHeight="1">
      <c r="A1481" s="219">
        <v>21900063</v>
      </c>
      <c r="B1481" s="207"/>
      <c r="C1481" s="287" t="s">
        <v>494</v>
      </c>
      <c r="D1481" s="222">
        <v>0</v>
      </c>
      <c r="E1481" s="222">
        <v>0</v>
      </c>
      <c r="F1481" s="222">
        <v>0</v>
      </c>
      <c r="G1481" s="222">
        <v>0</v>
      </c>
      <c r="H1481" s="222">
        <v>0</v>
      </c>
      <c r="I1481" s="222">
        <v>0</v>
      </c>
      <c r="J1481" s="498">
        <v>0</v>
      </c>
      <c r="K1481" s="498">
        <v>0</v>
      </c>
      <c r="L1481" s="223">
        <v>0</v>
      </c>
      <c r="M1481" s="223">
        <v>0</v>
      </c>
      <c r="N1481" s="223">
        <v>0</v>
      </c>
      <c r="O1481" s="223">
        <v>0</v>
      </c>
      <c r="P1481" s="223">
        <v>0</v>
      </c>
      <c r="Q1481" s="223">
        <f t="shared" si="332"/>
        <v>0</v>
      </c>
      <c r="R1481" s="351"/>
      <c r="S1481" s="309"/>
      <c r="T1481" s="309" t="s">
        <v>1120</v>
      </c>
      <c r="U1481" s="895"/>
      <c r="V1481" s="16">
        <v>0</v>
      </c>
      <c r="W1481" s="11">
        <v>0</v>
      </c>
      <c r="X1481" s="17">
        <v>0</v>
      </c>
      <c r="Y1481" s="16"/>
      <c r="Z1481" s="11"/>
      <c r="AA1481" s="17"/>
      <c r="AB1481" s="16"/>
      <c r="AC1481" s="11"/>
      <c r="AD1481" s="17">
        <f t="shared" si="344"/>
        <v>0</v>
      </c>
      <c r="AE1481" s="16">
        <f t="shared" si="352"/>
        <v>0</v>
      </c>
      <c r="AF1481" s="11">
        <f t="shared" si="352"/>
        <v>0</v>
      </c>
      <c r="AG1481" s="17">
        <f t="shared" si="352"/>
        <v>0</v>
      </c>
      <c r="AH1481" s="225"/>
      <c r="AI1481" s="527"/>
      <c r="AJ1481" s="16">
        <f t="shared" si="351"/>
        <v>0</v>
      </c>
    </row>
    <row r="1482" spans="1:36" ht="11.25" customHeight="1">
      <c r="A1482" s="219">
        <v>21900073</v>
      </c>
      <c r="B1482" s="207"/>
      <c r="C1482" s="287" t="s">
        <v>285</v>
      </c>
      <c r="D1482" s="222">
        <v>0</v>
      </c>
      <c r="E1482" s="222">
        <v>0</v>
      </c>
      <c r="F1482" s="222">
        <v>0</v>
      </c>
      <c r="G1482" s="222">
        <v>0</v>
      </c>
      <c r="H1482" s="222">
        <v>0</v>
      </c>
      <c r="I1482" s="222">
        <v>0</v>
      </c>
      <c r="J1482" s="498">
        <v>0</v>
      </c>
      <c r="K1482" s="498">
        <v>0</v>
      </c>
      <c r="L1482" s="223">
        <v>0</v>
      </c>
      <c r="M1482" s="223">
        <v>0</v>
      </c>
      <c r="N1482" s="223">
        <v>0</v>
      </c>
      <c r="O1482" s="223">
        <v>0</v>
      </c>
      <c r="P1482" s="223">
        <v>0</v>
      </c>
      <c r="Q1482" s="223">
        <f t="shared" si="332"/>
        <v>0</v>
      </c>
      <c r="R1482" s="351"/>
      <c r="S1482" s="309"/>
      <c r="T1482" s="309" t="s">
        <v>1120</v>
      </c>
      <c r="U1482" s="895"/>
      <c r="V1482" s="16">
        <v>0</v>
      </c>
      <c r="W1482" s="11">
        <v>0</v>
      </c>
      <c r="X1482" s="17">
        <v>0</v>
      </c>
      <c r="Y1482" s="16"/>
      <c r="Z1482" s="11"/>
      <c r="AA1482" s="17"/>
      <c r="AB1482" s="16"/>
      <c r="AC1482" s="11"/>
      <c r="AD1482" s="17">
        <f t="shared" si="344"/>
        <v>0</v>
      </c>
      <c r="AE1482" s="16">
        <f t="shared" si="352"/>
        <v>0</v>
      </c>
      <c r="AF1482" s="11">
        <f t="shared" si="352"/>
        <v>0</v>
      </c>
      <c r="AG1482" s="17">
        <f t="shared" si="352"/>
        <v>0</v>
      </c>
      <c r="AH1482" s="225"/>
      <c r="AI1482" s="527"/>
      <c r="AJ1482" s="16">
        <f t="shared" si="351"/>
        <v>0</v>
      </c>
    </row>
    <row r="1483" spans="1:36" ht="11.25" customHeight="1">
      <c r="A1483" s="219">
        <v>21900093</v>
      </c>
      <c r="B1483" s="207"/>
      <c r="C1483" s="287" t="s">
        <v>746</v>
      </c>
      <c r="D1483" s="222">
        <v>0</v>
      </c>
      <c r="E1483" s="222">
        <v>0</v>
      </c>
      <c r="F1483" s="222">
        <v>0</v>
      </c>
      <c r="G1483" s="222">
        <v>0</v>
      </c>
      <c r="H1483" s="222">
        <v>0</v>
      </c>
      <c r="I1483" s="222">
        <v>0</v>
      </c>
      <c r="J1483" s="498">
        <v>0</v>
      </c>
      <c r="K1483" s="498">
        <v>0</v>
      </c>
      <c r="L1483" s="223">
        <v>0</v>
      </c>
      <c r="M1483" s="223">
        <v>0</v>
      </c>
      <c r="N1483" s="223">
        <v>0</v>
      </c>
      <c r="O1483" s="223">
        <v>0</v>
      </c>
      <c r="P1483" s="223">
        <v>0</v>
      </c>
      <c r="Q1483" s="223">
        <f t="shared" ref="Q1483:Q1546" si="353">(D1483+P1483+SUM(E1483:O1483)*2)/24</f>
        <v>0</v>
      </c>
      <c r="R1483" s="351"/>
      <c r="S1483" s="309"/>
      <c r="T1483" s="309" t="s">
        <v>1972</v>
      </c>
      <c r="U1483" s="895"/>
      <c r="V1483" s="16">
        <f>Q1483</f>
        <v>0</v>
      </c>
      <c r="W1483" s="11">
        <f>Q1483</f>
        <v>0</v>
      </c>
      <c r="X1483" s="17">
        <f>Q1483</f>
        <v>0</v>
      </c>
      <c r="Y1483" s="16"/>
      <c r="Z1483" s="11"/>
      <c r="AA1483" s="17"/>
      <c r="AB1483" s="16"/>
      <c r="AC1483" s="11"/>
      <c r="AD1483" s="17">
        <f t="shared" si="344"/>
        <v>0</v>
      </c>
      <c r="AE1483" s="16">
        <v>0</v>
      </c>
      <c r="AF1483" s="11">
        <v>0</v>
      </c>
      <c r="AG1483" s="17">
        <v>0</v>
      </c>
      <c r="AH1483" s="225"/>
      <c r="AI1483" s="527"/>
      <c r="AJ1483" s="16">
        <f t="shared" si="351"/>
        <v>0</v>
      </c>
    </row>
    <row r="1484" spans="1:36" ht="11.25" customHeight="1">
      <c r="A1484" s="219">
        <v>21900103</v>
      </c>
      <c r="B1484" s="207"/>
      <c r="C1484" s="287" t="s">
        <v>3161</v>
      </c>
      <c r="D1484" s="222">
        <v>-14746759.1</v>
      </c>
      <c r="E1484" s="222">
        <v>-14687535.1</v>
      </c>
      <c r="F1484" s="222">
        <v>-14628311.1</v>
      </c>
      <c r="G1484" s="222">
        <v>-14569087.1</v>
      </c>
      <c r="H1484" s="222">
        <v>-14509863.1</v>
      </c>
      <c r="I1484" s="222">
        <v>-14450639.1</v>
      </c>
      <c r="J1484" s="498">
        <v>-14391415.1</v>
      </c>
      <c r="K1484" s="498">
        <v>-14332191.1</v>
      </c>
      <c r="L1484" s="223">
        <v>-14272967.1</v>
      </c>
      <c r="M1484" s="223">
        <v>-14213743.1</v>
      </c>
      <c r="N1484" s="223">
        <v>-14154519.1</v>
      </c>
      <c r="O1484" s="223">
        <v>-14095295.1</v>
      </c>
      <c r="P1484" s="223">
        <v>-14036071.1</v>
      </c>
      <c r="Q1484" s="223">
        <f t="shared" si="353"/>
        <v>-14391415.099999996</v>
      </c>
      <c r="R1484" s="351"/>
      <c r="S1484" s="309"/>
      <c r="T1484" s="309" t="s">
        <v>1972</v>
      </c>
      <c r="U1484" s="895"/>
      <c r="V1484" s="16">
        <f>Q1484</f>
        <v>-14391415.099999996</v>
      </c>
      <c r="W1484" s="11">
        <f>Q1484</f>
        <v>-14391415.099999996</v>
      </c>
      <c r="X1484" s="17">
        <f>Q1484</f>
        <v>-14391415.099999996</v>
      </c>
      <c r="Y1484" s="16"/>
      <c r="Z1484" s="11"/>
      <c r="AA1484" s="17"/>
      <c r="AB1484" s="16"/>
      <c r="AC1484" s="11"/>
      <c r="AD1484" s="17">
        <f t="shared" si="344"/>
        <v>0</v>
      </c>
      <c r="AE1484" s="16">
        <v>0</v>
      </c>
      <c r="AF1484" s="11">
        <v>0</v>
      </c>
      <c r="AG1484" s="17">
        <v>0</v>
      </c>
      <c r="AH1484" s="225"/>
      <c r="AI1484" s="527"/>
      <c r="AJ1484" s="16">
        <f t="shared" si="351"/>
        <v>0</v>
      </c>
    </row>
    <row r="1485" spans="1:36" ht="11.25" customHeight="1">
      <c r="A1485" s="219">
        <v>21900113</v>
      </c>
      <c r="B1485" s="207"/>
      <c r="C1485" s="287" t="s">
        <v>3162</v>
      </c>
      <c r="D1485" s="222">
        <v>23147856.399999999</v>
      </c>
      <c r="E1485" s="222">
        <v>23049772.399999999</v>
      </c>
      <c r="F1485" s="222">
        <v>22951688.399999999</v>
      </c>
      <c r="G1485" s="222">
        <v>22853604.399999999</v>
      </c>
      <c r="H1485" s="222">
        <v>22755520.399999999</v>
      </c>
      <c r="I1485" s="222">
        <v>22657436.399999999</v>
      </c>
      <c r="J1485" s="498">
        <v>22559352.399999999</v>
      </c>
      <c r="K1485" s="498">
        <v>22461268.399999999</v>
      </c>
      <c r="L1485" s="223">
        <v>22363184.399999999</v>
      </c>
      <c r="M1485" s="223">
        <v>22265100.399999999</v>
      </c>
      <c r="N1485" s="223">
        <v>22167016.399999999</v>
      </c>
      <c r="O1485" s="223">
        <v>22068932.399999999</v>
      </c>
      <c r="P1485" s="223">
        <v>21970848.399999999</v>
      </c>
      <c r="Q1485" s="223">
        <f t="shared" si="353"/>
        <v>22559352.400000002</v>
      </c>
      <c r="R1485" s="351"/>
      <c r="S1485" s="309"/>
      <c r="T1485" s="309" t="s">
        <v>1972</v>
      </c>
      <c r="U1485" s="895"/>
      <c r="V1485" s="16">
        <f>Q1485</f>
        <v>22559352.400000002</v>
      </c>
      <c r="W1485" s="11">
        <f>Q1485</f>
        <v>22559352.400000002</v>
      </c>
      <c r="X1485" s="17">
        <f>Q1485</f>
        <v>22559352.400000002</v>
      </c>
      <c r="Y1485" s="16"/>
      <c r="Z1485" s="11"/>
      <c r="AA1485" s="17"/>
      <c r="AB1485" s="16"/>
      <c r="AC1485" s="11"/>
      <c r="AD1485" s="17">
        <f t="shared" si="344"/>
        <v>0</v>
      </c>
      <c r="AE1485" s="16">
        <v>0</v>
      </c>
      <c r="AF1485" s="11">
        <v>0</v>
      </c>
      <c r="AG1485" s="17">
        <v>0</v>
      </c>
      <c r="AH1485" s="225"/>
      <c r="AI1485" s="527"/>
      <c r="AJ1485" s="16">
        <f t="shared" si="351"/>
        <v>0</v>
      </c>
    </row>
    <row r="1486" spans="1:36" ht="11.25" customHeight="1">
      <c r="A1486" s="219">
        <v>21900123</v>
      </c>
      <c r="B1486" s="207"/>
      <c r="C1486" s="287" t="s">
        <v>3163</v>
      </c>
      <c r="D1486" s="222">
        <v>0</v>
      </c>
      <c r="E1486" s="222">
        <v>0</v>
      </c>
      <c r="F1486" s="222">
        <v>0</v>
      </c>
      <c r="G1486" s="222">
        <v>0</v>
      </c>
      <c r="H1486" s="222">
        <v>0</v>
      </c>
      <c r="I1486" s="222">
        <v>0</v>
      </c>
      <c r="J1486" s="498">
        <v>0</v>
      </c>
      <c r="K1486" s="498">
        <v>0</v>
      </c>
      <c r="L1486" s="223">
        <v>0</v>
      </c>
      <c r="M1486" s="223">
        <v>0</v>
      </c>
      <c r="N1486" s="223">
        <v>0</v>
      </c>
      <c r="O1486" s="223">
        <v>0</v>
      </c>
      <c r="P1486" s="223">
        <v>0</v>
      </c>
      <c r="Q1486" s="223">
        <f t="shared" si="353"/>
        <v>0</v>
      </c>
      <c r="R1486" s="351"/>
      <c r="S1486" s="309"/>
      <c r="T1486" s="309" t="s">
        <v>1972</v>
      </c>
      <c r="U1486" s="895"/>
      <c r="V1486" s="16">
        <f>Q1486</f>
        <v>0</v>
      </c>
      <c r="W1486" s="11">
        <f>Q1486</f>
        <v>0</v>
      </c>
      <c r="X1486" s="17">
        <f>Q1486</f>
        <v>0</v>
      </c>
      <c r="Y1486" s="16"/>
      <c r="Z1486" s="11"/>
      <c r="AA1486" s="17"/>
      <c r="AB1486" s="16"/>
      <c r="AC1486" s="11"/>
      <c r="AD1486" s="17">
        <f t="shared" si="344"/>
        <v>0</v>
      </c>
      <c r="AE1486" s="16">
        <v>0</v>
      </c>
      <c r="AF1486" s="11">
        <v>0</v>
      </c>
      <c r="AG1486" s="17">
        <v>0</v>
      </c>
      <c r="AH1486" s="225"/>
      <c r="AI1486" s="527"/>
      <c r="AJ1486" s="16">
        <f t="shared" si="351"/>
        <v>0</v>
      </c>
    </row>
    <row r="1487" spans="1:36" ht="11.25" customHeight="1">
      <c r="A1487" s="219">
        <v>21900133</v>
      </c>
      <c r="B1487" s="207"/>
      <c r="C1487" s="287" t="s">
        <v>1757</v>
      </c>
      <c r="D1487" s="222">
        <v>447938.7</v>
      </c>
      <c r="E1487" s="222">
        <v>446161.7</v>
      </c>
      <c r="F1487" s="222">
        <v>444384.7</v>
      </c>
      <c r="G1487" s="222">
        <v>442607.7</v>
      </c>
      <c r="H1487" s="222">
        <v>440830.7</v>
      </c>
      <c r="I1487" s="222">
        <v>439053.7</v>
      </c>
      <c r="J1487" s="498">
        <v>437276.7</v>
      </c>
      <c r="K1487" s="498">
        <v>435499.7</v>
      </c>
      <c r="L1487" s="223">
        <v>433722.7</v>
      </c>
      <c r="M1487" s="223">
        <v>431945.7</v>
      </c>
      <c r="N1487" s="223">
        <v>430168.7</v>
      </c>
      <c r="O1487" s="223">
        <v>428391.7</v>
      </c>
      <c r="P1487" s="223">
        <v>426614.7</v>
      </c>
      <c r="Q1487" s="223">
        <f t="shared" si="353"/>
        <v>437276.70000000013</v>
      </c>
      <c r="R1487" s="351"/>
      <c r="S1487" s="309"/>
      <c r="T1487" s="309" t="s">
        <v>1972</v>
      </c>
      <c r="U1487" s="895"/>
      <c r="V1487" s="16">
        <f>Q1487</f>
        <v>437276.70000000013</v>
      </c>
      <c r="W1487" s="11">
        <f>Q1487</f>
        <v>437276.70000000013</v>
      </c>
      <c r="X1487" s="17">
        <f>Q1487</f>
        <v>437276.70000000013</v>
      </c>
      <c r="Y1487" s="16"/>
      <c r="Z1487" s="11"/>
      <c r="AA1487" s="17"/>
      <c r="AB1487" s="16"/>
      <c r="AC1487" s="11"/>
      <c r="AD1487" s="17">
        <f t="shared" si="344"/>
        <v>0</v>
      </c>
      <c r="AE1487" s="16">
        <v>0</v>
      </c>
      <c r="AF1487" s="11">
        <v>0</v>
      </c>
      <c r="AG1487" s="17">
        <v>0</v>
      </c>
      <c r="AH1487" s="225"/>
      <c r="AI1487" s="527"/>
      <c r="AJ1487" s="16">
        <f t="shared" si="351"/>
        <v>0</v>
      </c>
    </row>
    <row r="1488" spans="1:36" ht="11.25" customHeight="1">
      <c r="A1488" s="219">
        <v>21900143</v>
      </c>
      <c r="B1488" s="207"/>
      <c r="C1488" s="438" t="s">
        <v>3151</v>
      </c>
      <c r="D1488" s="222">
        <v>221554383.75</v>
      </c>
      <c r="E1488" s="222">
        <v>219972510.5</v>
      </c>
      <c r="F1488" s="222">
        <v>218390637.25</v>
      </c>
      <c r="G1488" s="222">
        <v>211685133</v>
      </c>
      <c r="H1488" s="222">
        <v>210569549.66999999</v>
      </c>
      <c r="I1488" s="222">
        <v>209453966.34</v>
      </c>
      <c r="J1488" s="498">
        <v>208338383.00999999</v>
      </c>
      <c r="K1488" s="498">
        <v>207222799.68000001</v>
      </c>
      <c r="L1488" s="223">
        <v>206107216.34999999</v>
      </c>
      <c r="M1488" s="223">
        <v>204991633.02000001</v>
      </c>
      <c r="N1488" s="223">
        <v>203876049.69</v>
      </c>
      <c r="O1488" s="223">
        <v>202760466.36000001</v>
      </c>
      <c r="P1488" s="223">
        <v>202983047.47</v>
      </c>
      <c r="Q1488" s="223">
        <f t="shared" si="353"/>
        <v>209636421.70666668</v>
      </c>
      <c r="R1488" s="351"/>
      <c r="S1488" s="309"/>
      <c r="T1488" s="309" t="s">
        <v>1254</v>
      </c>
      <c r="U1488" s="895"/>
      <c r="V1488" s="16">
        <v>0</v>
      </c>
      <c r="W1488" s="11">
        <v>0</v>
      </c>
      <c r="X1488" s="17">
        <v>0</v>
      </c>
      <c r="Y1488" s="16"/>
      <c r="Z1488" s="11"/>
      <c r="AA1488" s="17"/>
      <c r="AB1488" s="16"/>
      <c r="AC1488" s="11"/>
      <c r="AD1488" s="17">
        <f t="shared" si="344"/>
        <v>0</v>
      </c>
      <c r="AE1488" s="16">
        <f t="shared" ref="AE1488:AG1495" si="354">$Q1488</f>
        <v>209636421.70666668</v>
      </c>
      <c r="AF1488" s="11">
        <f t="shared" si="354"/>
        <v>209636421.70666668</v>
      </c>
      <c r="AG1488" s="17">
        <f t="shared" si="354"/>
        <v>209636421.70666668</v>
      </c>
      <c r="AH1488" s="225"/>
      <c r="AI1488" s="527"/>
      <c r="AJ1488" s="16">
        <f t="shared" si="351"/>
        <v>0</v>
      </c>
    </row>
    <row r="1489" spans="1:36" ht="11.25" customHeight="1">
      <c r="A1489" s="219">
        <v>21900153</v>
      </c>
      <c r="B1489" s="207"/>
      <c r="C1489" s="438" t="s">
        <v>3152</v>
      </c>
      <c r="D1489" s="222">
        <v>-77544034.310000002</v>
      </c>
      <c r="E1489" s="222">
        <v>-76990378.670000002</v>
      </c>
      <c r="F1489" s="222">
        <v>-76436723.040000007</v>
      </c>
      <c r="G1489" s="222">
        <v>-74089796.549999997</v>
      </c>
      <c r="H1489" s="222">
        <v>-73699342.379999995</v>
      </c>
      <c r="I1489" s="222">
        <v>-73308888.219999999</v>
      </c>
      <c r="J1489" s="498">
        <v>-72918434.049999997</v>
      </c>
      <c r="K1489" s="498">
        <v>-72527979.890000001</v>
      </c>
      <c r="L1489" s="223">
        <v>-72137525.719999999</v>
      </c>
      <c r="M1489" s="223">
        <v>-71747071.560000002</v>
      </c>
      <c r="N1489" s="223">
        <v>-71356617.390000001</v>
      </c>
      <c r="O1489" s="223">
        <v>-70966163.230000004</v>
      </c>
      <c r="P1489" s="223">
        <v>-71044066.609999999</v>
      </c>
      <c r="Q1489" s="223">
        <f t="shared" si="353"/>
        <v>-73372747.596666664</v>
      </c>
      <c r="R1489" s="351"/>
      <c r="S1489" s="309"/>
      <c r="T1489" s="309" t="s">
        <v>1254</v>
      </c>
      <c r="U1489" s="895"/>
      <c r="V1489" s="16">
        <v>0</v>
      </c>
      <c r="W1489" s="11">
        <v>0</v>
      </c>
      <c r="X1489" s="17">
        <v>0</v>
      </c>
      <c r="Y1489" s="16"/>
      <c r="Z1489" s="11"/>
      <c r="AA1489" s="17"/>
      <c r="AB1489" s="16"/>
      <c r="AC1489" s="11"/>
      <c r="AD1489" s="17">
        <f t="shared" si="344"/>
        <v>0</v>
      </c>
      <c r="AE1489" s="16">
        <f t="shared" si="354"/>
        <v>-73372747.596666664</v>
      </c>
      <c r="AF1489" s="11">
        <f t="shared" si="354"/>
        <v>-73372747.596666664</v>
      </c>
      <c r="AG1489" s="17">
        <f t="shared" si="354"/>
        <v>-73372747.596666664</v>
      </c>
      <c r="AH1489" s="225"/>
      <c r="AI1489" s="527"/>
      <c r="AJ1489" s="16">
        <f t="shared" si="351"/>
        <v>0</v>
      </c>
    </row>
    <row r="1490" spans="1:36" ht="11.25" customHeight="1">
      <c r="A1490" s="219">
        <v>21900163</v>
      </c>
      <c r="B1490" s="207"/>
      <c r="C1490" s="438" t="s">
        <v>3153</v>
      </c>
      <c r="D1490" s="222">
        <v>17719260</v>
      </c>
      <c r="E1490" s="222">
        <v>17546432</v>
      </c>
      <c r="F1490" s="222">
        <v>17373604</v>
      </c>
      <c r="G1490" s="222">
        <v>12618095</v>
      </c>
      <c r="H1490" s="222">
        <v>12512021.25</v>
      </c>
      <c r="I1490" s="222">
        <v>12405947.5</v>
      </c>
      <c r="J1490" s="498">
        <v>12299873.75</v>
      </c>
      <c r="K1490" s="498">
        <v>12193800</v>
      </c>
      <c r="L1490" s="223">
        <v>12087726.25</v>
      </c>
      <c r="M1490" s="223">
        <v>11981652.5</v>
      </c>
      <c r="N1490" s="223">
        <v>11875578.75</v>
      </c>
      <c r="O1490" s="223">
        <v>11769505</v>
      </c>
      <c r="P1490" s="223">
        <v>11663431.25</v>
      </c>
      <c r="Q1490" s="223">
        <f t="shared" si="353"/>
        <v>13279631.802083334</v>
      </c>
      <c r="R1490" s="351"/>
      <c r="S1490" s="309"/>
      <c r="T1490" s="309" t="s">
        <v>1254</v>
      </c>
      <c r="U1490" s="895"/>
      <c r="V1490" s="16">
        <v>0</v>
      </c>
      <c r="W1490" s="11">
        <v>0</v>
      </c>
      <c r="X1490" s="17">
        <v>0</v>
      </c>
      <c r="Y1490" s="16"/>
      <c r="Z1490" s="11"/>
      <c r="AA1490" s="17"/>
      <c r="AB1490" s="16"/>
      <c r="AC1490" s="11"/>
      <c r="AD1490" s="17">
        <f t="shared" si="344"/>
        <v>0</v>
      </c>
      <c r="AE1490" s="16">
        <f t="shared" si="354"/>
        <v>13279631.802083334</v>
      </c>
      <c r="AF1490" s="11">
        <f t="shared" si="354"/>
        <v>13279631.802083334</v>
      </c>
      <c r="AG1490" s="17">
        <f t="shared" si="354"/>
        <v>13279631.802083334</v>
      </c>
      <c r="AH1490" s="225"/>
      <c r="AI1490" s="527"/>
      <c r="AJ1490" s="16">
        <f t="shared" si="351"/>
        <v>0</v>
      </c>
    </row>
    <row r="1491" spans="1:36" ht="11.25" customHeight="1">
      <c r="A1491" s="219">
        <v>21900173</v>
      </c>
      <c r="B1491" s="207"/>
      <c r="C1491" s="438" t="s">
        <v>3154</v>
      </c>
      <c r="D1491" s="222">
        <v>-6201740.96</v>
      </c>
      <c r="E1491" s="222">
        <v>-6141251.1600000001</v>
      </c>
      <c r="F1491" s="222">
        <v>-6080761.3600000003</v>
      </c>
      <c r="G1491" s="222">
        <v>-4416333.21</v>
      </c>
      <c r="H1491" s="222">
        <v>-4379207.4000000004</v>
      </c>
      <c r="I1491" s="222">
        <v>-4342081.58</v>
      </c>
      <c r="J1491" s="498">
        <v>-4304955.7699999996</v>
      </c>
      <c r="K1491" s="498">
        <v>-4267829.96</v>
      </c>
      <c r="L1491" s="223">
        <v>-4230704.1500000004</v>
      </c>
      <c r="M1491" s="223">
        <v>-4193578.33</v>
      </c>
      <c r="N1491" s="223">
        <v>-4156452.52</v>
      </c>
      <c r="O1491" s="223">
        <v>-4119326.71</v>
      </c>
      <c r="P1491" s="223">
        <v>-4082200.9</v>
      </c>
      <c r="Q1491" s="223">
        <f t="shared" si="353"/>
        <v>-4647871.09</v>
      </c>
      <c r="R1491" s="351"/>
      <c r="S1491" s="309"/>
      <c r="T1491" s="309" t="s">
        <v>1254</v>
      </c>
      <c r="U1491" s="895"/>
      <c r="V1491" s="16">
        <v>0</v>
      </c>
      <c r="W1491" s="11">
        <v>0</v>
      </c>
      <c r="X1491" s="17">
        <v>0</v>
      </c>
      <c r="Y1491" s="16"/>
      <c r="Z1491" s="11"/>
      <c r="AA1491" s="17"/>
      <c r="AB1491" s="16"/>
      <c r="AC1491" s="11"/>
      <c r="AD1491" s="17">
        <f t="shared" si="344"/>
        <v>0</v>
      </c>
      <c r="AE1491" s="16">
        <f t="shared" si="354"/>
        <v>-4647871.09</v>
      </c>
      <c r="AF1491" s="11">
        <f t="shared" si="354"/>
        <v>-4647871.09</v>
      </c>
      <c r="AG1491" s="17">
        <f t="shared" si="354"/>
        <v>-4647871.09</v>
      </c>
      <c r="AH1491" s="225"/>
      <c r="AI1491" s="527"/>
      <c r="AJ1491" s="16">
        <f t="shared" si="351"/>
        <v>0</v>
      </c>
    </row>
    <row r="1492" spans="1:36" ht="11.25" customHeight="1">
      <c r="A1492" s="219">
        <v>21900183</v>
      </c>
      <c r="B1492" s="207"/>
      <c r="C1492" s="438" t="s">
        <v>3155</v>
      </c>
      <c r="D1492" s="222">
        <v>-3218499.99</v>
      </c>
      <c r="E1492" s="222">
        <v>-3192333.32</v>
      </c>
      <c r="F1492" s="222">
        <v>-3166166.65</v>
      </c>
      <c r="G1492" s="222">
        <v>-2955000</v>
      </c>
      <c r="H1492" s="222">
        <v>-2933416.67</v>
      </c>
      <c r="I1492" s="222">
        <v>-2911833.34</v>
      </c>
      <c r="J1492" s="498">
        <v>-2890250.01</v>
      </c>
      <c r="K1492" s="498">
        <v>-2868666.68</v>
      </c>
      <c r="L1492" s="223">
        <v>-2847083.35</v>
      </c>
      <c r="M1492" s="223">
        <v>-2825500.02</v>
      </c>
      <c r="N1492" s="223">
        <v>-2803916.69</v>
      </c>
      <c r="O1492" s="223">
        <v>-2782333.36</v>
      </c>
      <c r="P1492" s="223">
        <v>-4561835.0599999996</v>
      </c>
      <c r="Q1492" s="223">
        <f t="shared" si="353"/>
        <v>-3005555.6345833335</v>
      </c>
      <c r="R1492" s="351"/>
      <c r="S1492" s="309"/>
      <c r="T1492" s="309" t="s">
        <v>1254</v>
      </c>
      <c r="U1492" s="895"/>
      <c r="V1492" s="16">
        <v>0</v>
      </c>
      <c r="W1492" s="11">
        <v>0</v>
      </c>
      <c r="X1492" s="17">
        <v>0</v>
      </c>
      <c r="Y1492" s="16"/>
      <c r="Z1492" s="11"/>
      <c r="AA1492" s="17"/>
      <c r="AB1492" s="16"/>
      <c r="AC1492" s="11"/>
      <c r="AD1492" s="17">
        <f t="shared" si="344"/>
        <v>0</v>
      </c>
      <c r="AE1492" s="16">
        <f t="shared" si="354"/>
        <v>-3005555.6345833335</v>
      </c>
      <c r="AF1492" s="11">
        <f t="shared" si="354"/>
        <v>-3005555.6345833335</v>
      </c>
      <c r="AG1492" s="17">
        <f t="shared" si="354"/>
        <v>-3005555.6345833335</v>
      </c>
      <c r="AH1492" s="225"/>
      <c r="AI1492" s="527"/>
      <c r="AJ1492" s="16">
        <f t="shared" si="351"/>
        <v>0</v>
      </c>
    </row>
    <row r="1493" spans="1:36" ht="11.25" customHeight="1">
      <c r="A1493" s="219">
        <v>21900193</v>
      </c>
      <c r="B1493" s="207"/>
      <c r="C1493" s="438" t="s">
        <v>3156</v>
      </c>
      <c r="D1493" s="222">
        <v>1126474.9099999999</v>
      </c>
      <c r="E1493" s="222">
        <v>1117316.57</v>
      </c>
      <c r="F1493" s="222">
        <v>1108158.24</v>
      </c>
      <c r="G1493" s="222">
        <v>1034249.91</v>
      </c>
      <c r="H1493" s="222">
        <v>1026695.74</v>
      </c>
      <c r="I1493" s="222">
        <v>1019141.58</v>
      </c>
      <c r="J1493" s="498">
        <v>1011587.41</v>
      </c>
      <c r="K1493" s="498">
        <v>1004033.25</v>
      </c>
      <c r="L1493" s="223">
        <v>996479.08</v>
      </c>
      <c r="M1493" s="223">
        <v>988924.92</v>
      </c>
      <c r="N1493" s="223">
        <v>981370.75</v>
      </c>
      <c r="O1493" s="223">
        <v>973816.59</v>
      </c>
      <c r="P1493" s="223">
        <v>1596642.18</v>
      </c>
      <c r="Q1493" s="223">
        <f t="shared" si="353"/>
        <v>1051944.3820833333</v>
      </c>
      <c r="R1493" s="351"/>
      <c r="S1493" s="309"/>
      <c r="T1493" s="309" t="s">
        <v>1254</v>
      </c>
      <c r="U1493" s="895"/>
      <c r="V1493" s="16">
        <v>0</v>
      </c>
      <c r="W1493" s="11">
        <v>0</v>
      </c>
      <c r="X1493" s="17">
        <v>0</v>
      </c>
      <c r="Y1493" s="16"/>
      <c r="Z1493" s="11"/>
      <c r="AA1493" s="17"/>
      <c r="AB1493" s="16"/>
      <c r="AC1493" s="11"/>
      <c r="AD1493" s="17">
        <f t="shared" si="344"/>
        <v>0</v>
      </c>
      <c r="AE1493" s="16">
        <f t="shared" si="354"/>
        <v>1051944.3820833333</v>
      </c>
      <c r="AF1493" s="11">
        <f t="shared" si="354"/>
        <v>1051944.3820833333</v>
      </c>
      <c r="AG1493" s="17">
        <f t="shared" si="354"/>
        <v>1051944.3820833333</v>
      </c>
      <c r="AH1493" s="225"/>
      <c r="AI1493" s="527"/>
      <c r="AJ1493" s="16">
        <f t="shared" si="351"/>
        <v>0</v>
      </c>
    </row>
    <row r="1494" spans="1:36" ht="11.25" customHeight="1">
      <c r="A1494" s="234">
        <v>21900203</v>
      </c>
      <c r="B1494" s="207"/>
      <c r="C1494" s="287" t="s">
        <v>1219</v>
      </c>
      <c r="D1494" s="222">
        <v>0</v>
      </c>
      <c r="E1494" s="222">
        <v>0</v>
      </c>
      <c r="F1494" s="222">
        <v>0</v>
      </c>
      <c r="G1494" s="222">
        <v>0</v>
      </c>
      <c r="H1494" s="222">
        <v>0</v>
      </c>
      <c r="I1494" s="222">
        <v>0</v>
      </c>
      <c r="J1494" s="498">
        <v>0</v>
      </c>
      <c r="K1494" s="498">
        <v>0</v>
      </c>
      <c r="L1494" s="223">
        <v>0</v>
      </c>
      <c r="M1494" s="223">
        <v>0</v>
      </c>
      <c r="N1494" s="223">
        <v>0</v>
      </c>
      <c r="O1494" s="223">
        <v>0</v>
      </c>
      <c r="P1494" s="223">
        <v>0</v>
      </c>
      <c r="Q1494" s="223">
        <f t="shared" si="353"/>
        <v>0</v>
      </c>
      <c r="R1494" s="351"/>
      <c r="S1494" s="309"/>
      <c r="T1494" s="309" t="s">
        <v>1120</v>
      </c>
      <c r="U1494" s="895"/>
      <c r="V1494" s="16"/>
      <c r="W1494" s="11"/>
      <c r="X1494" s="17"/>
      <c r="Y1494" s="16"/>
      <c r="Z1494" s="11"/>
      <c r="AA1494" s="17"/>
      <c r="AB1494" s="16"/>
      <c r="AC1494" s="11"/>
      <c r="AD1494" s="17">
        <f t="shared" ref="AD1494:AD1528" si="355">SUM(AB1494:AC1494)</f>
        <v>0</v>
      </c>
      <c r="AE1494" s="16">
        <f t="shared" si="354"/>
        <v>0</v>
      </c>
      <c r="AF1494" s="11">
        <f t="shared" si="354"/>
        <v>0</v>
      </c>
      <c r="AG1494" s="17">
        <f t="shared" si="354"/>
        <v>0</v>
      </c>
      <c r="AH1494" s="225"/>
      <c r="AI1494" s="527"/>
      <c r="AJ1494" s="16">
        <f t="shared" si="351"/>
        <v>0</v>
      </c>
    </row>
    <row r="1495" spans="1:36" ht="11.25" customHeight="1">
      <c r="A1495" s="234">
        <v>21900213</v>
      </c>
      <c r="B1495" s="207"/>
      <c r="C1495" s="287" t="s">
        <v>1481</v>
      </c>
      <c r="D1495" s="222">
        <v>0</v>
      </c>
      <c r="E1495" s="222">
        <v>0</v>
      </c>
      <c r="F1495" s="222">
        <v>0</v>
      </c>
      <c r="G1495" s="222">
        <v>0</v>
      </c>
      <c r="H1495" s="222">
        <v>0</v>
      </c>
      <c r="I1495" s="222">
        <v>0</v>
      </c>
      <c r="J1495" s="498">
        <v>0</v>
      </c>
      <c r="K1495" s="498">
        <v>0</v>
      </c>
      <c r="L1495" s="223">
        <v>0</v>
      </c>
      <c r="M1495" s="223">
        <v>0</v>
      </c>
      <c r="N1495" s="223">
        <v>0</v>
      </c>
      <c r="O1495" s="223">
        <v>0</v>
      </c>
      <c r="P1495" s="223">
        <v>0</v>
      </c>
      <c r="Q1495" s="223">
        <f t="shared" si="353"/>
        <v>0</v>
      </c>
      <c r="R1495" s="351"/>
      <c r="S1495" s="309"/>
      <c r="T1495" s="309" t="s">
        <v>1120</v>
      </c>
      <c r="U1495" s="895"/>
      <c r="V1495" s="16">
        <v>0</v>
      </c>
      <c r="W1495" s="11">
        <v>0</v>
      </c>
      <c r="X1495" s="17">
        <v>0</v>
      </c>
      <c r="Y1495" s="16"/>
      <c r="Z1495" s="11"/>
      <c r="AA1495" s="17"/>
      <c r="AB1495" s="16"/>
      <c r="AC1495" s="11"/>
      <c r="AD1495" s="17">
        <f t="shared" si="355"/>
        <v>0</v>
      </c>
      <c r="AE1495" s="16">
        <f t="shared" si="354"/>
        <v>0</v>
      </c>
      <c r="AF1495" s="11">
        <f t="shared" si="354"/>
        <v>0</v>
      </c>
      <c r="AG1495" s="17">
        <f t="shared" si="354"/>
        <v>0</v>
      </c>
      <c r="AH1495" s="225"/>
      <c r="AI1495" s="527"/>
      <c r="AJ1495" s="16">
        <f t="shared" si="351"/>
        <v>0</v>
      </c>
    </row>
    <row r="1496" spans="1:36" ht="11.25" customHeight="1">
      <c r="A1496" s="234">
        <v>21900223</v>
      </c>
      <c r="B1496" s="207"/>
      <c r="C1496" s="287" t="s">
        <v>3108</v>
      </c>
      <c r="D1496" s="222">
        <v>-156778.54999999999</v>
      </c>
      <c r="E1496" s="222">
        <v>-156156.6</v>
      </c>
      <c r="F1496" s="222">
        <v>-155534.65</v>
      </c>
      <c r="G1496" s="222">
        <v>-154912.70000000001</v>
      </c>
      <c r="H1496" s="222">
        <v>-154290.75</v>
      </c>
      <c r="I1496" s="222">
        <v>-153668.79999999999</v>
      </c>
      <c r="J1496" s="498">
        <v>-153046.85</v>
      </c>
      <c r="K1496" s="498">
        <v>-152424.9</v>
      </c>
      <c r="L1496" s="223">
        <v>-151802.95000000001</v>
      </c>
      <c r="M1496" s="223">
        <v>-151181</v>
      </c>
      <c r="N1496" s="223">
        <v>-150559.04999999999</v>
      </c>
      <c r="O1496" s="223">
        <v>-149937.1</v>
      </c>
      <c r="P1496" s="223">
        <v>-149315.15</v>
      </c>
      <c r="Q1496" s="223">
        <f t="shared" si="353"/>
        <v>-153046.85</v>
      </c>
      <c r="R1496" s="351"/>
      <c r="S1496" s="309"/>
      <c r="T1496" s="309" t="s">
        <v>1972</v>
      </c>
      <c r="U1496" s="895"/>
      <c r="V1496" s="16">
        <f t="shared" ref="V1496:V1527" si="356">Q1496</f>
        <v>-153046.85</v>
      </c>
      <c r="W1496" s="11">
        <f t="shared" ref="W1496:W1523" si="357">Q1496</f>
        <v>-153046.85</v>
      </c>
      <c r="X1496" s="17">
        <f t="shared" ref="X1496:X1523" si="358">Q1496</f>
        <v>-153046.85</v>
      </c>
      <c r="Y1496" s="16"/>
      <c r="Z1496" s="11"/>
      <c r="AA1496" s="17"/>
      <c r="AB1496" s="16"/>
      <c r="AC1496" s="11"/>
      <c r="AD1496" s="17">
        <f t="shared" ref="AD1496:AD1497" si="359">SUM(AB1496:AC1496)</f>
        <v>0</v>
      </c>
      <c r="AE1496" s="16">
        <v>0</v>
      </c>
      <c r="AF1496" s="11">
        <v>0</v>
      </c>
      <c r="AG1496" s="17">
        <v>0</v>
      </c>
      <c r="AH1496" s="225"/>
      <c r="AI1496" s="527"/>
      <c r="AJ1496" s="16">
        <f t="shared" si="351"/>
        <v>0</v>
      </c>
    </row>
    <row r="1497" spans="1:36" ht="11.25" customHeight="1">
      <c r="A1497" s="234">
        <v>21900233</v>
      </c>
      <c r="B1497" s="207"/>
      <c r="C1497" s="287" t="s">
        <v>3111</v>
      </c>
      <c r="D1497" s="222">
        <v>5161365.6900000004</v>
      </c>
      <c r="E1497" s="222">
        <v>5140637.29</v>
      </c>
      <c r="F1497" s="222">
        <v>5119908.8899999997</v>
      </c>
      <c r="G1497" s="222">
        <v>5099180.49</v>
      </c>
      <c r="H1497" s="222">
        <v>5078452.09</v>
      </c>
      <c r="I1497" s="222">
        <v>5057723.6900000004</v>
      </c>
      <c r="J1497" s="498">
        <v>5036995.29</v>
      </c>
      <c r="K1497" s="498">
        <v>5016266.8899999997</v>
      </c>
      <c r="L1497" s="223">
        <v>4995538.49</v>
      </c>
      <c r="M1497" s="223">
        <v>4974810.09</v>
      </c>
      <c r="N1497" s="223">
        <v>4954081.6900000004</v>
      </c>
      <c r="O1497" s="223">
        <v>4933353.29</v>
      </c>
      <c r="P1497" s="223">
        <v>4912624.8899999997</v>
      </c>
      <c r="Q1497" s="223">
        <f t="shared" si="353"/>
        <v>5036995.2899999991</v>
      </c>
      <c r="R1497" s="351"/>
      <c r="S1497" s="309"/>
      <c r="T1497" s="309" t="s">
        <v>1972</v>
      </c>
      <c r="U1497" s="895"/>
      <c r="V1497" s="16">
        <f t="shared" si="356"/>
        <v>5036995.2899999991</v>
      </c>
      <c r="W1497" s="11">
        <f t="shared" si="357"/>
        <v>5036995.2899999991</v>
      </c>
      <c r="X1497" s="17">
        <f t="shared" si="358"/>
        <v>5036995.2899999991</v>
      </c>
      <c r="Y1497" s="16"/>
      <c r="Z1497" s="11"/>
      <c r="AA1497" s="17"/>
      <c r="AB1497" s="16"/>
      <c r="AC1497" s="11"/>
      <c r="AD1497" s="17">
        <f t="shared" si="359"/>
        <v>0</v>
      </c>
      <c r="AE1497" s="16">
        <v>0</v>
      </c>
      <c r="AF1497" s="11">
        <v>0</v>
      </c>
      <c r="AG1497" s="17">
        <v>0</v>
      </c>
      <c r="AH1497" s="225"/>
      <c r="AI1497" s="527"/>
      <c r="AJ1497" s="16">
        <f t="shared" si="351"/>
        <v>0</v>
      </c>
    </row>
    <row r="1498" spans="1:36" ht="11.25" customHeight="1">
      <c r="A1498" s="234">
        <v>21900243</v>
      </c>
      <c r="B1498" s="207"/>
      <c r="C1498" s="287" t="s">
        <v>3112</v>
      </c>
      <c r="D1498" s="222">
        <v>-8101749.7400000002</v>
      </c>
      <c r="E1498" s="222">
        <v>-8067420.3399999999</v>
      </c>
      <c r="F1498" s="222">
        <v>-8033090.9400000004</v>
      </c>
      <c r="G1498" s="222">
        <v>-7998761.54</v>
      </c>
      <c r="H1498" s="222">
        <v>-7964432.1399999997</v>
      </c>
      <c r="I1498" s="222">
        <v>-7930102.7400000002</v>
      </c>
      <c r="J1498" s="498">
        <v>-7895773.3399999999</v>
      </c>
      <c r="K1498" s="498">
        <v>-7861443.9400000004</v>
      </c>
      <c r="L1498" s="223">
        <v>-7827114.54</v>
      </c>
      <c r="M1498" s="223">
        <v>-7792785.1399999997</v>
      </c>
      <c r="N1498" s="223">
        <v>-7758455.7400000002</v>
      </c>
      <c r="O1498" s="223">
        <v>-7724126.3399999999</v>
      </c>
      <c r="P1498" s="223">
        <v>-7689796.9400000004</v>
      </c>
      <c r="Q1498" s="223">
        <f t="shared" si="353"/>
        <v>-7895773.3399999999</v>
      </c>
      <c r="R1498" s="351"/>
      <c r="S1498" s="309"/>
      <c r="T1498" s="309" t="s">
        <v>1972</v>
      </c>
      <c r="U1498" s="895"/>
      <c r="V1498" s="16">
        <f t="shared" si="356"/>
        <v>-7895773.3399999999</v>
      </c>
      <c r="W1498" s="11">
        <f t="shared" si="357"/>
        <v>-7895773.3399999999</v>
      </c>
      <c r="X1498" s="17">
        <f t="shared" si="358"/>
        <v>-7895773.3399999999</v>
      </c>
      <c r="Y1498" s="16"/>
      <c r="Z1498" s="11"/>
      <c r="AA1498" s="17"/>
      <c r="AB1498" s="16"/>
      <c r="AC1498" s="11"/>
      <c r="AD1498" s="17">
        <f t="shared" ref="AD1498" si="360">SUM(AB1498:AC1498)</f>
        <v>0</v>
      </c>
      <c r="AE1498" s="16">
        <v>0</v>
      </c>
      <c r="AF1498" s="11">
        <v>0</v>
      </c>
      <c r="AG1498" s="17">
        <v>0</v>
      </c>
      <c r="AH1498" s="225"/>
      <c r="AI1498" s="527"/>
      <c r="AJ1498" s="16">
        <f t="shared" si="351"/>
        <v>0</v>
      </c>
    </row>
    <row r="1499" spans="1:36" ht="11.25" customHeight="1">
      <c r="A1499" s="219">
        <v>22100043</v>
      </c>
      <c r="B1499" s="207"/>
      <c r="C1499" s="287" t="s">
        <v>208</v>
      </c>
      <c r="D1499" s="222">
        <v>0</v>
      </c>
      <c r="E1499" s="222">
        <v>0</v>
      </c>
      <c r="F1499" s="222">
        <v>0</v>
      </c>
      <c r="G1499" s="222">
        <v>0</v>
      </c>
      <c r="H1499" s="222">
        <v>0</v>
      </c>
      <c r="I1499" s="222">
        <v>0</v>
      </c>
      <c r="J1499" s="498">
        <v>0</v>
      </c>
      <c r="K1499" s="498">
        <v>0</v>
      </c>
      <c r="L1499" s="223">
        <v>0</v>
      </c>
      <c r="M1499" s="223">
        <v>0</v>
      </c>
      <c r="N1499" s="223">
        <v>0</v>
      </c>
      <c r="O1499" s="223">
        <v>0</v>
      </c>
      <c r="P1499" s="223">
        <v>0</v>
      </c>
      <c r="Q1499" s="223">
        <f t="shared" si="353"/>
        <v>0</v>
      </c>
      <c r="R1499" s="351"/>
      <c r="S1499" s="309"/>
      <c r="T1499" s="309">
        <v>8</v>
      </c>
      <c r="U1499" s="895"/>
      <c r="V1499" s="16">
        <f t="shared" si="356"/>
        <v>0</v>
      </c>
      <c r="W1499" s="11">
        <f t="shared" si="357"/>
        <v>0</v>
      </c>
      <c r="X1499" s="17">
        <f t="shared" si="358"/>
        <v>0</v>
      </c>
      <c r="Y1499" s="16"/>
      <c r="Z1499" s="11"/>
      <c r="AA1499" s="17"/>
      <c r="AB1499" s="16"/>
      <c r="AC1499" s="11"/>
      <c r="AD1499" s="17">
        <f t="shared" si="355"/>
        <v>0</v>
      </c>
      <c r="AE1499" s="16"/>
      <c r="AF1499" s="11"/>
      <c r="AG1499" s="17"/>
      <c r="AH1499" s="225"/>
      <c r="AI1499" s="527"/>
      <c r="AJ1499" s="16">
        <f t="shared" si="351"/>
        <v>0</v>
      </c>
    </row>
    <row r="1500" spans="1:36" ht="11.25" customHeight="1">
      <c r="A1500" s="219">
        <v>22100063</v>
      </c>
      <c r="C1500" s="287" t="s">
        <v>7</v>
      </c>
      <c r="D1500" s="222">
        <v>0</v>
      </c>
      <c r="E1500" s="222">
        <v>0</v>
      </c>
      <c r="F1500" s="222">
        <v>0</v>
      </c>
      <c r="G1500" s="222">
        <v>0</v>
      </c>
      <c r="H1500" s="222">
        <v>0</v>
      </c>
      <c r="I1500" s="222">
        <v>0</v>
      </c>
      <c r="J1500" s="498">
        <v>0</v>
      </c>
      <c r="K1500" s="498">
        <v>0</v>
      </c>
      <c r="L1500" s="223">
        <v>0</v>
      </c>
      <c r="M1500" s="223">
        <v>0</v>
      </c>
      <c r="N1500" s="223">
        <v>0</v>
      </c>
      <c r="O1500" s="223">
        <v>0</v>
      </c>
      <c r="P1500" s="223">
        <v>0</v>
      </c>
      <c r="Q1500" s="223">
        <f t="shared" si="353"/>
        <v>0</v>
      </c>
      <c r="R1500" s="351"/>
      <c r="S1500" s="309"/>
      <c r="T1500" s="309">
        <v>8</v>
      </c>
      <c r="U1500" s="895"/>
      <c r="V1500" s="16">
        <f t="shared" si="356"/>
        <v>0</v>
      </c>
      <c r="W1500" s="11">
        <f t="shared" si="357"/>
        <v>0</v>
      </c>
      <c r="X1500" s="17">
        <f t="shared" si="358"/>
        <v>0</v>
      </c>
      <c r="Y1500" s="16"/>
      <c r="Z1500" s="11"/>
      <c r="AA1500" s="17"/>
      <c r="AB1500" s="16"/>
      <c r="AC1500" s="11"/>
      <c r="AD1500" s="17">
        <f t="shared" si="355"/>
        <v>0</v>
      </c>
      <c r="AE1500" s="16"/>
      <c r="AF1500" s="11"/>
      <c r="AG1500" s="17"/>
      <c r="AH1500" s="225"/>
      <c r="AI1500" s="527"/>
      <c r="AJ1500" s="16">
        <f t="shared" si="351"/>
        <v>0</v>
      </c>
    </row>
    <row r="1501" spans="1:36" ht="11.25" customHeight="1">
      <c r="A1501" s="219">
        <v>22100193</v>
      </c>
      <c r="C1501" s="287" t="s">
        <v>268</v>
      </c>
      <c r="D1501" s="222">
        <v>0</v>
      </c>
      <c r="E1501" s="222">
        <v>0</v>
      </c>
      <c r="F1501" s="222">
        <v>0</v>
      </c>
      <c r="G1501" s="222">
        <v>0</v>
      </c>
      <c r="H1501" s="222">
        <v>0</v>
      </c>
      <c r="I1501" s="222">
        <v>0</v>
      </c>
      <c r="J1501" s="498">
        <v>0</v>
      </c>
      <c r="K1501" s="498">
        <v>0</v>
      </c>
      <c r="L1501" s="223">
        <v>0</v>
      </c>
      <c r="M1501" s="223">
        <v>0</v>
      </c>
      <c r="N1501" s="223">
        <v>0</v>
      </c>
      <c r="O1501" s="223">
        <v>0</v>
      </c>
      <c r="P1501" s="223">
        <v>0</v>
      </c>
      <c r="Q1501" s="223">
        <f t="shared" si="353"/>
        <v>0</v>
      </c>
      <c r="R1501" s="351"/>
      <c r="S1501" s="309"/>
      <c r="T1501" s="309">
        <v>8</v>
      </c>
      <c r="U1501" s="895"/>
      <c r="V1501" s="16">
        <f t="shared" si="356"/>
        <v>0</v>
      </c>
      <c r="W1501" s="11">
        <f t="shared" si="357"/>
        <v>0</v>
      </c>
      <c r="X1501" s="17">
        <f t="shared" si="358"/>
        <v>0</v>
      </c>
      <c r="Y1501" s="16"/>
      <c r="Z1501" s="11"/>
      <c r="AA1501" s="17"/>
      <c r="AB1501" s="16"/>
      <c r="AC1501" s="11"/>
      <c r="AD1501" s="17">
        <f t="shared" si="355"/>
        <v>0</v>
      </c>
      <c r="AE1501" s="16"/>
      <c r="AF1501" s="11"/>
      <c r="AG1501" s="17"/>
      <c r="AH1501" s="225"/>
      <c r="AI1501" s="527"/>
      <c r="AJ1501" s="16">
        <f t="shared" si="351"/>
        <v>0</v>
      </c>
    </row>
    <row r="1502" spans="1:36" ht="11.25" customHeight="1">
      <c r="A1502" s="219">
        <v>22100223</v>
      </c>
      <c r="C1502" s="287" t="s">
        <v>1274</v>
      </c>
      <c r="D1502" s="222">
        <v>0</v>
      </c>
      <c r="E1502" s="222">
        <v>0</v>
      </c>
      <c r="F1502" s="222">
        <v>0</v>
      </c>
      <c r="G1502" s="222">
        <v>0</v>
      </c>
      <c r="H1502" s="222">
        <v>0</v>
      </c>
      <c r="I1502" s="222">
        <v>0</v>
      </c>
      <c r="J1502" s="498">
        <v>0</v>
      </c>
      <c r="K1502" s="498">
        <v>0</v>
      </c>
      <c r="L1502" s="223">
        <v>0</v>
      </c>
      <c r="M1502" s="223">
        <v>0</v>
      </c>
      <c r="N1502" s="223">
        <v>0</v>
      </c>
      <c r="O1502" s="223">
        <v>0</v>
      </c>
      <c r="P1502" s="223">
        <v>0</v>
      </c>
      <c r="Q1502" s="223">
        <f t="shared" si="353"/>
        <v>0</v>
      </c>
      <c r="R1502" s="351"/>
      <c r="S1502" s="309"/>
      <c r="T1502" s="309">
        <v>8</v>
      </c>
      <c r="U1502" s="895"/>
      <c r="V1502" s="16">
        <f t="shared" si="356"/>
        <v>0</v>
      </c>
      <c r="W1502" s="11">
        <f t="shared" si="357"/>
        <v>0</v>
      </c>
      <c r="X1502" s="17">
        <f t="shared" si="358"/>
        <v>0</v>
      </c>
      <c r="Y1502" s="16"/>
      <c r="Z1502" s="11"/>
      <c r="AA1502" s="17"/>
      <c r="AB1502" s="16"/>
      <c r="AC1502" s="11"/>
      <c r="AD1502" s="17">
        <f t="shared" si="355"/>
        <v>0</v>
      </c>
      <c r="AE1502" s="16"/>
      <c r="AF1502" s="11"/>
      <c r="AG1502" s="17"/>
      <c r="AH1502" s="225"/>
      <c r="AI1502" s="527"/>
      <c r="AJ1502" s="16">
        <f t="shared" si="351"/>
        <v>0</v>
      </c>
    </row>
    <row r="1503" spans="1:36" ht="11.25" customHeight="1">
      <c r="A1503" s="219">
        <v>22100243</v>
      </c>
      <c r="C1503" s="287" t="s">
        <v>779</v>
      </c>
      <c r="D1503" s="222">
        <v>0</v>
      </c>
      <c r="E1503" s="222">
        <v>0</v>
      </c>
      <c r="F1503" s="222">
        <v>0</v>
      </c>
      <c r="G1503" s="222">
        <v>0</v>
      </c>
      <c r="H1503" s="222">
        <v>0</v>
      </c>
      <c r="I1503" s="222">
        <v>0</v>
      </c>
      <c r="J1503" s="498">
        <v>0</v>
      </c>
      <c r="K1503" s="498">
        <v>0</v>
      </c>
      <c r="L1503" s="223">
        <v>0</v>
      </c>
      <c r="M1503" s="223">
        <v>0</v>
      </c>
      <c r="N1503" s="223">
        <v>0</v>
      </c>
      <c r="O1503" s="223">
        <v>0</v>
      </c>
      <c r="P1503" s="223">
        <v>0</v>
      </c>
      <c r="Q1503" s="223">
        <f t="shared" si="353"/>
        <v>0</v>
      </c>
      <c r="R1503" s="351"/>
      <c r="S1503" s="309"/>
      <c r="T1503" s="309">
        <v>8</v>
      </c>
      <c r="U1503" s="895"/>
      <c r="V1503" s="16">
        <f t="shared" si="356"/>
        <v>0</v>
      </c>
      <c r="W1503" s="11">
        <f t="shared" si="357"/>
        <v>0</v>
      </c>
      <c r="X1503" s="17">
        <f t="shared" si="358"/>
        <v>0</v>
      </c>
      <c r="Y1503" s="16"/>
      <c r="Z1503" s="11"/>
      <c r="AA1503" s="17"/>
      <c r="AB1503" s="16"/>
      <c r="AC1503" s="11"/>
      <c r="AD1503" s="17">
        <f t="shared" si="355"/>
        <v>0</v>
      </c>
      <c r="AE1503" s="16"/>
      <c r="AF1503" s="11"/>
      <c r="AG1503" s="17"/>
      <c r="AH1503" s="225"/>
      <c r="AI1503" s="527"/>
      <c r="AJ1503" s="16">
        <f t="shared" si="351"/>
        <v>0</v>
      </c>
    </row>
    <row r="1504" spans="1:36" ht="11.25" customHeight="1">
      <c r="A1504" s="219">
        <v>22100263</v>
      </c>
      <c r="C1504" s="287" t="s">
        <v>661</v>
      </c>
      <c r="D1504" s="222">
        <v>0</v>
      </c>
      <c r="E1504" s="222">
        <v>0</v>
      </c>
      <c r="F1504" s="222">
        <v>0</v>
      </c>
      <c r="G1504" s="222">
        <v>0</v>
      </c>
      <c r="H1504" s="222">
        <v>0</v>
      </c>
      <c r="I1504" s="222">
        <v>0</v>
      </c>
      <c r="J1504" s="498">
        <v>0</v>
      </c>
      <c r="K1504" s="498">
        <v>0</v>
      </c>
      <c r="L1504" s="223">
        <v>0</v>
      </c>
      <c r="M1504" s="223">
        <v>0</v>
      </c>
      <c r="N1504" s="223">
        <v>0</v>
      </c>
      <c r="O1504" s="223">
        <v>0</v>
      </c>
      <c r="P1504" s="223">
        <v>0</v>
      </c>
      <c r="Q1504" s="223">
        <f t="shared" si="353"/>
        <v>0</v>
      </c>
      <c r="R1504" s="351"/>
      <c r="S1504" s="309"/>
      <c r="T1504" s="309">
        <v>8</v>
      </c>
      <c r="U1504" s="895"/>
      <c r="V1504" s="16">
        <f t="shared" si="356"/>
        <v>0</v>
      </c>
      <c r="W1504" s="11">
        <f t="shared" si="357"/>
        <v>0</v>
      </c>
      <c r="X1504" s="17">
        <f t="shared" si="358"/>
        <v>0</v>
      </c>
      <c r="Y1504" s="16"/>
      <c r="Z1504" s="11"/>
      <c r="AA1504" s="17"/>
      <c r="AB1504" s="16"/>
      <c r="AC1504" s="11"/>
      <c r="AD1504" s="17">
        <f t="shared" si="355"/>
        <v>0</v>
      </c>
      <c r="AE1504" s="16"/>
      <c r="AF1504" s="11"/>
      <c r="AG1504" s="17"/>
      <c r="AH1504" s="225"/>
      <c r="AI1504" s="527"/>
      <c r="AJ1504" s="16">
        <f t="shared" si="351"/>
        <v>0</v>
      </c>
    </row>
    <row r="1505" spans="1:36" ht="11.25" customHeight="1">
      <c r="A1505" s="219">
        <v>22100273</v>
      </c>
      <c r="C1505" s="287" t="s">
        <v>662</v>
      </c>
      <c r="D1505" s="222">
        <v>0</v>
      </c>
      <c r="E1505" s="222">
        <v>0</v>
      </c>
      <c r="F1505" s="222">
        <v>0</v>
      </c>
      <c r="G1505" s="222">
        <v>0</v>
      </c>
      <c r="H1505" s="222">
        <v>0</v>
      </c>
      <c r="I1505" s="222">
        <v>0</v>
      </c>
      <c r="J1505" s="498">
        <v>0</v>
      </c>
      <c r="K1505" s="498">
        <v>0</v>
      </c>
      <c r="L1505" s="223">
        <v>0</v>
      </c>
      <c r="M1505" s="223">
        <v>0</v>
      </c>
      <c r="N1505" s="223">
        <v>0</v>
      </c>
      <c r="O1505" s="223">
        <v>0</v>
      </c>
      <c r="P1505" s="223">
        <v>0</v>
      </c>
      <c r="Q1505" s="223">
        <f t="shared" si="353"/>
        <v>0</v>
      </c>
      <c r="R1505" s="351"/>
      <c r="S1505" s="309"/>
      <c r="T1505" s="309">
        <v>8</v>
      </c>
      <c r="U1505" s="895"/>
      <c r="V1505" s="16">
        <f t="shared" si="356"/>
        <v>0</v>
      </c>
      <c r="W1505" s="11">
        <f t="shared" si="357"/>
        <v>0</v>
      </c>
      <c r="X1505" s="17">
        <f t="shared" si="358"/>
        <v>0</v>
      </c>
      <c r="Y1505" s="16"/>
      <c r="Z1505" s="11"/>
      <c r="AA1505" s="17"/>
      <c r="AB1505" s="16"/>
      <c r="AC1505" s="11"/>
      <c r="AD1505" s="17">
        <f t="shared" si="355"/>
        <v>0</v>
      </c>
      <c r="AE1505" s="16"/>
      <c r="AF1505" s="11"/>
      <c r="AG1505" s="17"/>
      <c r="AH1505" s="225"/>
      <c r="AI1505" s="527"/>
      <c r="AJ1505" s="16">
        <f t="shared" si="351"/>
        <v>0</v>
      </c>
    </row>
    <row r="1506" spans="1:36" ht="11.25" customHeight="1">
      <c r="A1506" s="219">
        <v>22100283</v>
      </c>
      <c r="C1506" s="287" t="s">
        <v>164</v>
      </c>
      <c r="D1506" s="222">
        <v>0</v>
      </c>
      <c r="E1506" s="222">
        <v>0</v>
      </c>
      <c r="F1506" s="222">
        <v>0</v>
      </c>
      <c r="G1506" s="222">
        <v>0</v>
      </c>
      <c r="H1506" s="222">
        <v>0</v>
      </c>
      <c r="I1506" s="222">
        <v>0</v>
      </c>
      <c r="J1506" s="498">
        <v>0</v>
      </c>
      <c r="K1506" s="498">
        <v>0</v>
      </c>
      <c r="L1506" s="223">
        <v>0</v>
      </c>
      <c r="M1506" s="223">
        <v>0</v>
      </c>
      <c r="N1506" s="223">
        <v>0</v>
      </c>
      <c r="O1506" s="223">
        <v>0</v>
      </c>
      <c r="P1506" s="223">
        <v>0</v>
      </c>
      <c r="Q1506" s="223">
        <f t="shared" si="353"/>
        <v>0</v>
      </c>
      <c r="R1506" s="351"/>
      <c r="S1506" s="309"/>
      <c r="T1506" s="309">
        <v>8</v>
      </c>
      <c r="U1506" s="895"/>
      <c r="V1506" s="16">
        <f t="shared" si="356"/>
        <v>0</v>
      </c>
      <c r="W1506" s="11">
        <f t="shared" si="357"/>
        <v>0</v>
      </c>
      <c r="X1506" s="17">
        <f t="shared" si="358"/>
        <v>0</v>
      </c>
      <c r="Y1506" s="16"/>
      <c r="Z1506" s="11"/>
      <c r="AA1506" s="17"/>
      <c r="AB1506" s="16"/>
      <c r="AC1506" s="11"/>
      <c r="AD1506" s="17">
        <f t="shared" si="355"/>
        <v>0</v>
      </c>
      <c r="AE1506" s="16"/>
      <c r="AF1506" s="11"/>
      <c r="AG1506" s="17"/>
      <c r="AH1506" s="225"/>
      <c r="AI1506" s="527"/>
      <c r="AJ1506" s="16">
        <f t="shared" si="351"/>
        <v>0</v>
      </c>
    </row>
    <row r="1507" spans="1:36" ht="11.25" customHeight="1">
      <c r="A1507" s="219">
        <v>22100293</v>
      </c>
      <c r="C1507" s="287" t="s">
        <v>651</v>
      </c>
      <c r="D1507" s="222">
        <v>0</v>
      </c>
      <c r="E1507" s="222">
        <v>0</v>
      </c>
      <c r="F1507" s="222">
        <v>0</v>
      </c>
      <c r="G1507" s="222">
        <v>0</v>
      </c>
      <c r="H1507" s="222">
        <v>0</v>
      </c>
      <c r="I1507" s="222">
        <v>0</v>
      </c>
      <c r="J1507" s="498">
        <v>0</v>
      </c>
      <c r="K1507" s="498">
        <v>0</v>
      </c>
      <c r="L1507" s="223">
        <v>0</v>
      </c>
      <c r="M1507" s="223">
        <v>0</v>
      </c>
      <c r="N1507" s="223">
        <v>0</v>
      </c>
      <c r="O1507" s="223">
        <v>0</v>
      </c>
      <c r="P1507" s="223">
        <v>0</v>
      </c>
      <c r="Q1507" s="223">
        <f t="shared" si="353"/>
        <v>0</v>
      </c>
      <c r="R1507" s="351"/>
      <c r="S1507" s="309"/>
      <c r="T1507" s="309">
        <v>8</v>
      </c>
      <c r="U1507" s="895"/>
      <c r="V1507" s="16">
        <f t="shared" si="356"/>
        <v>0</v>
      </c>
      <c r="W1507" s="11">
        <f t="shared" si="357"/>
        <v>0</v>
      </c>
      <c r="X1507" s="17">
        <f t="shared" si="358"/>
        <v>0</v>
      </c>
      <c r="Y1507" s="16"/>
      <c r="Z1507" s="11"/>
      <c r="AA1507" s="17"/>
      <c r="AB1507" s="16"/>
      <c r="AC1507" s="11"/>
      <c r="AD1507" s="17">
        <f t="shared" si="355"/>
        <v>0</v>
      </c>
      <c r="AE1507" s="16"/>
      <c r="AF1507" s="11"/>
      <c r="AG1507" s="17"/>
      <c r="AH1507" s="225"/>
      <c r="AI1507" s="527"/>
      <c r="AJ1507" s="16">
        <f t="shared" si="351"/>
        <v>0</v>
      </c>
    </row>
    <row r="1508" spans="1:36" ht="11.25" customHeight="1">
      <c r="A1508" s="219">
        <v>22100303</v>
      </c>
      <c r="C1508" s="287" t="s">
        <v>651</v>
      </c>
      <c r="D1508" s="222">
        <v>0</v>
      </c>
      <c r="E1508" s="222">
        <v>0</v>
      </c>
      <c r="F1508" s="222">
        <v>0</v>
      </c>
      <c r="G1508" s="222">
        <v>0</v>
      </c>
      <c r="H1508" s="222">
        <v>0</v>
      </c>
      <c r="I1508" s="222">
        <v>0</v>
      </c>
      <c r="J1508" s="498">
        <v>0</v>
      </c>
      <c r="K1508" s="498">
        <v>0</v>
      </c>
      <c r="L1508" s="223">
        <v>0</v>
      </c>
      <c r="M1508" s="223">
        <v>0</v>
      </c>
      <c r="N1508" s="223">
        <v>0</v>
      </c>
      <c r="O1508" s="223">
        <v>0</v>
      </c>
      <c r="P1508" s="223">
        <v>0</v>
      </c>
      <c r="Q1508" s="223">
        <f t="shared" si="353"/>
        <v>0</v>
      </c>
      <c r="R1508" s="351"/>
      <c r="S1508" s="309"/>
      <c r="T1508" s="309">
        <v>8</v>
      </c>
      <c r="U1508" s="895"/>
      <c r="V1508" s="16">
        <f t="shared" si="356"/>
        <v>0</v>
      </c>
      <c r="W1508" s="11">
        <f t="shared" si="357"/>
        <v>0</v>
      </c>
      <c r="X1508" s="17">
        <f t="shared" si="358"/>
        <v>0</v>
      </c>
      <c r="Y1508" s="16"/>
      <c r="Z1508" s="11"/>
      <c r="AA1508" s="17"/>
      <c r="AB1508" s="16"/>
      <c r="AC1508" s="11"/>
      <c r="AD1508" s="17">
        <f t="shared" si="355"/>
        <v>0</v>
      </c>
      <c r="AE1508" s="16"/>
      <c r="AF1508" s="11"/>
      <c r="AG1508" s="17"/>
      <c r="AH1508" s="225"/>
      <c r="AI1508" s="527"/>
      <c r="AJ1508" s="16">
        <f t="shared" si="351"/>
        <v>0</v>
      </c>
    </row>
    <row r="1509" spans="1:36" ht="11.25" customHeight="1">
      <c r="A1509" s="219">
        <v>22100313</v>
      </c>
      <c r="C1509" s="287" t="s">
        <v>998</v>
      </c>
      <c r="D1509" s="222">
        <v>0</v>
      </c>
      <c r="E1509" s="222">
        <v>0</v>
      </c>
      <c r="F1509" s="222">
        <v>0</v>
      </c>
      <c r="G1509" s="222">
        <v>0</v>
      </c>
      <c r="H1509" s="222">
        <v>0</v>
      </c>
      <c r="I1509" s="222">
        <v>0</v>
      </c>
      <c r="J1509" s="498">
        <v>0</v>
      </c>
      <c r="K1509" s="498">
        <v>0</v>
      </c>
      <c r="L1509" s="223">
        <v>0</v>
      </c>
      <c r="M1509" s="223">
        <v>0</v>
      </c>
      <c r="N1509" s="223">
        <v>0</v>
      </c>
      <c r="O1509" s="223">
        <v>0</v>
      </c>
      <c r="P1509" s="223">
        <v>0</v>
      </c>
      <c r="Q1509" s="223">
        <f t="shared" si="353"/>
        <v>0</v>
      </c>
      <c r="R1509" s="351"/>
      <c r="S1509" s="309"/>
      <c r="T1509" s="309">
        <v>8</v>
      </c>
      <c r="U1509" s="895"/>
      <c r="V1509" s="16">
        <f t="shared" si="356"/>
        <v>0</v>
      </c>
      <c r="W1509" s="11">
        <f t="shared" si="357"/>
        <v>0</v>
      </c>
      <c r="X1509" s="17">
        <f t="shared" si="358"/>
        <v>0</v>
      </c>
      <c r="Y1509" s="16"/>
      <c r="Z1509" s="11"/>
      <c r="AA1509" s="17"/>
      <c r="AB1509" s="16"/>
      <c r="AC1509" s="11"/>
      <c r="AD1509" s="17">
        <f t="shared" si="355"/>
        <v>0</v>
      </c>
      <c r="AE1509" s="16"/>
      <c r="AF1509" s="11"/>
      <c r="AG1509" s="17"/>
      <c r="AH1509" s="225"/>
      <c r="AI1509" s="527"/>
      <c r="AJ1509" s="16">
        <f t="shared" si="351"/>
        <v>0</v>
      </c>
    </row>
    <row r="1510" spans="1:36" ht="11.25" customHeight="1">
      <c r="A1510" s="219">
        <v>22100323</v>
      </c>
      <c r="C1510" s="287" t="s">
        <v>351</v>
      </c>
      <c r="D1510" s="222">
        <v>0</v>
      </c>
      <c r="E1510" s="222">
        <v>0</v>
      </c>
      <c r="F1510" s="222">
        <v>0</v>
      </c>
      <c r="G1510" s="222">
        <v>0</v>
      </c>
      <c r="H1510" s="222">
        <v>0</v>
      </c>
      <c r="I1510" s="222">
        <v>0</v>
      </c>
      <c r="J1510" s="498">
        <v>0</v>
      </c>
      <c r="K1510" s="498">
        <v>0</v>
      </c>
      <c r="L1510" s="223">
        <v>0</v>
      </c>
      <c r="M1510" s="223">
        <v>0</v>
      </c>
      <c r="N1510" s="223">
        <v>0</v>
      </c>
      <c r="O1510" s="223">
        <v>0</v>
      </c>
      <c r="P1510" s="223">
        <v>0</v>
      </c>
      <c r="Q1510" s="223">
        <f t="shared" si="353"/>
        <v>0</v>
      </c>
      <c r="R1510" s="351"/>
      <c r="S1510" s="309"/>
      <c r="T1510" s="309">
        <v>8</v>
      </c>
      <c r="U1510" s="895"/>
      <c r="V1510" s="16">
        <f t="shared" si="356"/>
        <v>0</v>
      </c>
      <c r="W1510" s="11">
        <f t="shared" si="357"/>
        <v>0</v>
      </c>
      <c r="X1510" s="17">
        <f t="shared" si="358"/>
        <v>0</v>
      </c>
      <c r="Y1510" s="16"/>
      <c r="Z1510" s="11"/>
      <c r="AA1510" s="17"/>
      <c r="AB1510" s="16"/>
      <c r="AC1510" s="11"/>
      <c r="AD1510" s="17">
        <f t="shared" si="355"/>
        <v>0</v>
      </c>
      <c r="AE1510" s="16"/>
      <c r="AF1510" s="11"/>
      <c r="AG1510" s="17"/>
      <c r="AH1510" s="225"/>
      <c r="AI1510" s="527"/>
      <c r="AJ1510" s="16">
        <f t="shared" si="351"/>
        <v>0</v>
      </c>
    </row>
    <row r="1511" spans="1:36" ht="11.25" customHeight="1">
      <c r="A1511" s="219">
        <v>22100333</v>
      </c>
      <c r="C1511" s="287" t="s">
        <v>1556</v>
      </c>
      <c r="D1511" s="222">
        <v>0</v>
      </c>
      <c r="E1511" s="222">
        <v>0</v>
      </c>
      <c r="F1511" s="222">
        <v>0</v>
      </c>
      <c r="G1511" s="222">
        <v>0</v>
      </c>
      <c r="H1511" s="222">
        <v>0</v>
      </c>
      <c r="I1511" s="222">
        <v>0</v>
      </c>
      <c r="J1511" s="498">
        <v>0</v>
      </c>
      <c r="K1511" s="498">
        <v>0</v>
      </c>
      <c r="L1511" s="223">
        <v>0</v>
      </c>
      <c r="M1511" s="223">
        <v>0</v>
      </c>
      <c r="N1511" s="223">
        <v>0</v>
      </c>
      <c r="O1511" s="223">
        <v>0</v>
      </c>
      <c r="P1511" s="223">
        <v>0</v>
      </c>
      <c r="Q1511" s="223">
        <f t="shared" si="353"/>
        <v>0</v>
      </c>
      <c r="R1511" s="351"/>
      <c r="S1511" s="309"/>
      <c r="T1511" s="309">
        <v>8</v>
      </c>
      <c r="U1511" s="895"/>
      <c r="V1511" s="16">
        <f t="shared" si="356"/>
        <v>0</v>
      </c>
      <c r="W1511" s="11">
        <f t="shared" si="357"/>
        <v>0</v>
      </c>
      <c r="X1511" s="17">
        <f t="shared" si="358"/>
        <v>0</v>
      </c>
      <c r="Y1511" s="16"/>
      <c r="Z1511" s="11"/>
      <c r="AA1511" s="17"/>
      <c r="AB1511" s="16"/>
      <c r="AC1511" s="11"/>
      <c r="AD1511" s="17">
        <f t="shared" si="355"/>
        <v>0</v>
      </c>
      <c r="AE1511" s="16"/>
      <c r="AF1511" s="11"/>
      <c r="AG1511" s="17"/>
      <c r="AH1511" s="225"/>
      <c r="AI1511" s="527"/>
      <c r="AJ1511" s="16">
        <f t="shared" si="351"/>
        <v>0</v>
      </c>
    </row>
    <row r="1512" spans="1:36" ht="11.25" customHeight="1">
      <c r="A1512" s="219">
        <v>22100343</v>
      </c>
      <c r="C1512" s="287" t="s">
        <v>1958</v>
      </c>
      <c r="D1512" s="222">
        <v>0</v>
      </c>
      <c r="E1512" s="222">
        <v>0</v>
      </c>
      <c r="F1512" s="222">
        <v>0</v>
      </c>
      <c r="G1512" s="222">
        <v>0</v>
      </c>
      <c r="H1512" s="222">
        <v>0</v>
      </c>
      <c r="I1512" s="222">
        <v>0</v>
      </c>
      <c r="J1512" s="498">
        <v>0</v>
      </c>
      <c r="K1512" s="498">
        <v>0</v>
      </c>
      <c r="L1512" s="223">
        <v>0</v>
      </c>
      <c r="M1512" s="223">
        <v>0</v>
      </c>
      <c r="N1512" s="223">
        <v>0</v>
      </c>
      <c r="O1512" s="223">
        <v>0</v>
      </c>
      <c r="P1512" s="223">
        <v>0</v>
      </c>
      <c r="Q1512" s="223">
        <f t="shared" si="353"/>
        <v>0</v>
      </c>
      <c r="R1512" s="351"/>
      <c r="S1512" s="309"/>
      <c r="T1512" s="309">
        <v>8</v>
      </c>
      <c r="U1512" s="895"/>
      <c r="V1512" s="16">
        <f t="shared" si="356"/>
        <v>0</v>
      </c>
      <c r="W1512" s="11">
        <f t="shared" si="357"/>
        <v>0</v>
      </c>
      <c r="X1512" s="17">
        <f t="shared" si="358"/>
        <v>0</v>
      </c>
      <c r="Y1512" s="16"/>
      <c r="Z1512" s="11"/>
      <c r="AA1512" s="17"/>
      <c r="AB1512" s="16"/>
      <c r="AC1512" s="11"/>
      <c r="AD1512" s="17">
        <f t="shared" si="355"/>
        <v>0</v>
      </c>
      <c r="AE1512" s="16"/>
      <c r="AF1512" s="11"/>
      <c r="AG1512" s="17"/>
      <c r="AH1512" s="225"/>
      <c r="AI1512" s="527"/>
      <c r="AJ1512" s="16">
        <f t="shared" si="351"/>
        <v>0</v>
      </c>
    </row>
    <row r="1513" spans="1:36" ht="11.25" customHeight="1">
      <c r="A1513" s="219">
        <v>22100353</v>
      </c>
      <c r="C1513" s="287" t="s">
        <v>1959</v>
      </c>
      <c r="D1513" s="222">
        <v>0</v>
      </c>
      <c r="E1513" s="222">
        <v>0</v>
      </c>
      <c r="F1513" s="222">
        <v>0</v>
      </c>
      <c r="G1513" s="222">
        <v>0</v>
      </c>
      <c r="H1513" s="222">
        <v>0</v>
      </c>
      <c r="I1513" s="222">
        <v>0</v>
      </c>
      <c r="J1513" s="498">
        <v>0</v>
      </c>
      <c r="K1513" s="498">
        <v>0</v>
      </c>
      <c r="L1513" s="223">
        <v>0</v>
      </c>
      <c r="M1513" s="223">
        <v>0</v>
      </c>
      <c r="N1513" s="223">
        <v>0</v>
      </c>
      <c r="O1513" s="223">
        <v>0</v>
      </c>
      <c r="P1513" s="223">
        <v>0</v>
      </c>
      <c r="Q1513" s="223">
        <f t="shared" si="353"/>
        <v>0</v>
      </c>
      <c r="R1513" s="351"/>
      <c r="S1513" s="309"/>
      <c r="T1513" s="309">
        <v>8</v>
      </c>
      <c r="U1513" s="895"/>
      <c r="V1513" s="16">
        <f t="shared" si="356"/>
        <v>0</v>
      </c>
      <c r="W1513" s="11">
        <f t="shared" si="357"/>
        <v>0</v>
      </c>
      <c r="X1513" s="17">
        <f t="shared" si="358"/>
        <v>0</v>
      </c>
      <c r="Y1513" s="16"/>
      <c r="Z1513" s="11"/>
      <c r="AA1513" s="17"/>
      <c r="AB1513" s="16"/>
      <c r="AC1513" s="11"/>
      <c r="AD1513" s="17">
        <f t="shared" si="355"/>
        <v>0</v>
      </c>
      <c r="AE1513" s="16"/>
      <c r="AF1513" s="11"/>
      <c r="AG1513" s="17"/>
      <c r="AH1513" s="225"/>
      <c r="AI1513" s="527"/>
      <c r="AJ1513" s="16">
        <f t="shared" si="351"/>
        <v>0</v>
      </c>
    </row>
    <row r="1514" spans="1:36" ht="11.25" customHeight="1">
      <c r="A1514" s="219">
        <v>22100363</v>
      </c>
      <c r="C1514" s="287" t="s">
        <v>471</v>
      </c>
      <c r="D1514" s="222">
        <v>0</v>
      </c>
      <c r="E1514" s="222">
        <v>0</v>
      </c>
      <c r="F1514" s="222">
        <v>0</v>
      </c>
      <c r="G1514" s="222">
        <v>0</v>
      </c>
      <c r="H1514" s="222">
        <v>0</v>
      </c>
      <c r="I1514" s="222">
        <v>0</v>
      </c>
      <c r="J1514" s="498">
        <v>0</v>
      </c>
      <c r="K1514" s="498">
        <v>0</v>
      </c>
      <c r="L1514" s="223">
        <v>0</v>
      </c>
      <c r="M1514" s="223">
        <v>0</v>
      </c>
      <c r="N1514" s="223">
        <v>0</v>
      </c>
      <c r="O1514" s="223">
        <v>0</v>
      </c>
      <c r="P1514" s="223">
        <v>0</v>
      </c>
      <c r="Q1514" s="223">
        <f t="shared" si="353"/>
        <v>0</v>
      </c>
      <c r="R1514" s="351"/>
      <c r="S1514" s="309"/>
      <c r="T1514" s="309">
        <v>8</v>
      </c>
      <c r="U1514" s="895"/>
      <c r="V1514" s="16">
        <f t="shared" si="356"/>
        <v>0</v>
      </c>
      <c r="W1514" s="11">
        <f t="shared" si="357"/>
        <v>0</v>
      </c>
      <c r="X1514" s="17">
        <f t="shared" si="358"/>
        <v>0</v>
      </c>
      <c r="Y1514" s="16"/>
      <c r="Z1514" s="11"/>
      <c r="AA1514" s="17"/>
      <c r="AB1514" s="16"/>
      <c r="AC1514" s="11"/>
      <c r="AD1514" s="17">
        <f t="shared" si="355"/>
        <v>0</v>
      </c>
      <c r="AE1514" s="16"/>
      <c r="AF1514" s="11"/>
      <c r="AG1514" s="17"/>
      <c r="AH1514" s="225"/>
      <c r="AI1514" s="527"/>
      <c r="AJ1514" s="16">
        <f t="shared" si="351"/>
        <v>0</v>
      </c>
    </row>
    <row r="1515" spans="1:36" ht="11.25" customHeight="1">
      <c r="A1515" s="219">
        <v>22100373</v>
      </c>
      <c r="C1515" s="287" t="s">
        <v>472</v>
      </c>
      <c r="D1515" s="222">
        <v>0</v>
      </c>
      <c r="E1515" s="222">
        <v>0</v>
      </c>
      <c r="F1515" s="222">
        <v>0</v>
      </c>
      <c r="G1515" s="222">
        <v>0</v>
      </c>
      <c r="H1515" s="222">
        <v>0</v>
      </c>
      <c r="I1515" s="222">
        <v>0</v>
      </c>
      <c r="J1515" s="498">
        <v>0</v>
      </c>
      <c r="K1515" s="498">
        <v>0</v>
      </c>
      <c r="L1515" s="223">
        <v>0</v>
      </c>
      <c r="M1515" s="223">
        <v>0</v>
      </c>
      <c r="N1515" s="223">
        <v>0</v>
      </c>
      <c r="O1515" s="223">
        <v>0</v>
      </c>
      <c r="P1515" s="223">
        <v>0</v>
      </c>
      <c r="Q1515" s="223">
        <f t="shared" si="353"/>
        <v>0</v>
      </c>
      <c r="R1515" s="351"/>
      <c r="S1515" s="309"/>
      <c r="T1515" s="309">
        <v>8</v>
      </c>
      <c r="U1515" s="895"/>
      <c r="V1515" s="16">
        <f t="shared" si="356"/>
        <v>0</v>
      </c>
      <c r="W1515" s="11">
        <f t="shared" si="357"/>
        <v>0</v>
      </c>
      <c r="X1515" s="17">
        <f t="shared" si="358"/>
        <v>0</v>
      </c>
      <c r="Y1515" s="16"/>
      <c r="Z1515" s="11"/>
      <c r="AA1515" s="17"/>
      <c r="AB1515" s="16"/>
      <c r="AC1515" s="11"/>
      <c r="AD1515" s="17">
        <f t="shared" si="355"/>
        <v>0</v>
      </c>
      <c r="AE1515" s="16"/>
      <c r="AF1515" s="11"/>
      <c r="AG1515" s="17"/>
      <c r="AH1515" s="225"/>
      <c r="AI1515" s="527"/>
      <c r="AJ1515" s="16">
        <f t="shared" si="351"/>
        <v>0</v>
      </c>
    </row>
    <row r="1516" spans="1:36" ht="11.25" customHeight="1">
      <c r="A1516" s="219">
        <v>22100383</v>
      </c>
      <c r="C1516" s="287" t="s">
        <v>473</v>
      </c>
      <c r="D1516" s="222">
        <v>0</v>
      </c>
      <c r="E1516" s="222">
        <v>0</v>
      </c>
      <c r="F1516" s="222">
        <v>0</v>
      </c>
      <c r="G1516" s="222">
        <v>0</v>
      </c>
      <c r="H1516" s="222">
        <v>0</v>
      </c>
      <c r="I1516" s="222">
        <v>0</v>
      </c>
      <c r="J1516" s="498">
        <v>0</v>
      </c>
      <c r="K1516" s="498">
        <v>0</v>
      </c>
      <c r="L1516" s="223">
        <v>0</v>
      </c>
      <c r="M1516" s="223">
        <v>0</v>
      </c>
      <c r="N1516" s="223">
        <v>0</v>
      </c>
      <c r="O1516" s="223">
        <v>0</v>
      </c>
      <c r="P1516" s="223">
        <v>0</v>
      </c>
      <c r="Q1516" s="223">
        <f t="shared" si="353"/>
        <v>0</v>
      </c>
      <c r="R1516" s="351"/>
      <c r="S1516" s="309"/>
      <c r="T1516" s="309">
        <v>8</v>
      </c>
      <c r="U1516" s="895"/>
      <c r="V1516" s="16">
        <f t="shared" si="356"/>
        <v>0</v>
      </c>
      <c r="W1516" s="11">
        <f t="shared" si="357"/>
        <v>0</v>
      </c>
      <c r="X1516" s="17">
        <f t="shared" si="358"/>
        <v>0</v>
      </c>
      <c r="Y1516" s="16"/>
      <c r="Z1516" s="11"/>
      <c r="AA1516" s="17"/>
      <c r="AB1516" s="16"/>
      <c r="AC1516" s="11"/>
      <c r="AD1516" s="17">
        <f t="shared" si="355"/>
        <v>0</v>
      </c>
      <c r="AE1516" s="16"/>
      <c r="AF1516" s="11"/>
      <c r="AG1516" s="17"/>
      <c r="AH1516" s="225"/>
      <c r="AI1516" s="527"/>
      <c r="AJ1516" s="16">
        <f t="shared" si="351"/>
        <v>0</v>
      </c>
    </row>
    <row r="1517" spans="1:36" ht="11.25" customHeight="1">
      <c r="A1517" s="219">
        <v>22100393</v>
      </c>
      <c r="C1517" s="287" t="s">
        <v>474</v>
      </c>
      <c r="D1517" s="222">
        <v>-15000000</v>
      </c>
      <c r="E1517" s="222">
        <v>-15000000</v>
      </c>
      <c r="F1517" s="222">
        <v>-15000000</v>
      </c>
      <c r="G1517" s="222">
        <v>-15000000</v>
      </c>
      <c r="H1517" s="222">
        <v>-15000000</v>
      </c>
      <c r="I1517" s="222">
        <v>-15000000</v>
      </c>
      <c r="J1517" s="498">
        <v>-15000000</v>
      </c>
      <c r="K1517" s="498">
        <v>-15000000</v>
      </c>
      <c r="L1517" s="223">
        <v>-15000000</v>
      </c>
      <c r="M1517" s="223">
        <v>-15000000</v>
      </c>
      <c r="N1517" s="223">
        <v>-15000000</v>
      </c>
      <c r="O1517" s="223">
        <v>-15000000</v>
      </c>
      <c r="P1517" s="223">
        <v>-15000000</v>
      </c>
      <c r="Q1517" s="223">
        <f t="shared" si="353"/>
        <v>-15000000</v>
      </c>
      <c r="R1517" s="351"/>
      <c r="S1517" s="309"/>
      <c r="T1517" s="309">
        <v>8</v>
      </c>
      <c r="U1517" s="895"/>
      <c r="V1517" s="16">
        <f t="shared" si="356"/>
        <v>-15000000</v>
      </c>
      <c r="W1517" s="11">
        <f t="shared" si="357"/>
        <v>-15000000</v>
      </c>
      <c r="X1517" s="17">
        <f t="shared" si="358"/>
        <v>-15000000</v>
      </c>
      <c r="Y1517" s="16"/>
      <c r="Z1517" s="11"/>
      <c r="AA1517" s="17"/>
      <c r="AB1517" s="16"/>
      <c r="AC1517" s="11"/>
      <c r="AD1517" s="17">
        <f t="shared" si="355"/>
        <v>0</v>
      </c>
      <c r="AE1517" s="16"/>
      <c r="AF1517" s="11"/>
      <c r="AG1517" s="17"/>
      <c r="AH1517" s="225"/>
      <c r="AI1517" s="527"/>
      <c r="AJ1517" s="16">
        <f t="shared" si="351"/>
        <v>0</v>
      </c>
    </row>
    <row r="1518" spans="1:36" ht="11.25" customHeight="1">
      <c r="A1518" s="219">
        <v>22100403</v>
      </c>
      <c r="C1518" s="287" t="s">
        <v>140</v>
      </c>
      <c r="D1518" s="222">
        <v>0</v>
      </c>
      <c r="E1518" s="222">
        <v>0</v>
      </c>
      <c r="F1518" s="222">
        <v>0</v>
      </c>
      <c r="G1518" s="222">
        <v>0</v>
      </c>
      <c r="H1518" s="222">
        <v>0</v>
      </c>
      <c r="I1518" s="222">
        <v>0</v>
      </c>
      <c r="J1518" s="498">
        <v>0</v>
      </c>
      <c r="K1518" s="498">
        <v>0</v>
      </c>
      <c r="L1518" s="223">
        <v>0</v>
      </c>
      <c r="M1518" s="223">
        <v>0</v>
      </c>
      <c r="N1518" s="223">
        <v>0</v>
      </c>
      <c r="O1518" s="223">
        <v>0</v>
      </c>
      <c r="P1518" s="223">
        <v>0</v>
      </c>
      <c r="Q1518" s="223">
        <f t="shared" si="353"/>
        <v>0</v>
      </c>
      <c r="R1518" s="351"/>
      <c r="S1518" s="309"/>
      <c r="T1518" s="309">
        <v>8</v>
      </c>
      <c r="U1518" s="895"/>
      <c r="V1518" s="16">
        <f t="shared" si="356"/>
        <v>0</v>
      </c>
      <c r="W1518" s="11">
        <f t="shared" si="357"/>
        <v>0</v>
      </c>
      <c r="X1518" s="17">
        <f t="shared" si="358"/>
        <v>0</v>
      </c>
      <c r="Y1518" s="16"/>
      <c r="Z1518" s="11"/>
      <c r="AA1518" s="17"/>
      <c r="AB1518" s="16"/>
      <c r="AC1518" s="11"/>
      <c r="AD1518" s="17">
        <f t="shared" si="355"/>
        <v>0</v>
      </c>
      <c r="AE1518" s="16"/>
      <c r="AF1518" s="11"/>
      <c r="AG1518" s="17"/>
      <c r="AH1518" s="225"/>
      <c r="AI1518" s="527"/>
      <c r="AJ1518" s="16">
        <f t="shared" si="351"/>
        <v>0</v>
      </c>
    </row>
    <row r="1519" spans="1:36" ht="11.25" customHeight="1">
      <c r="A1519" s="219">
        <v>22100413</v>
      </c>
      <c r="C1519" s="287" t="s">
        <v>141</v>
      </c>
      <c r="D1519" s="222">
        <v>-2000000</v>
      </c>
      <c r="E1519" s="222">
        <v>-2000000</v>
      </c>
      <c r="F1519" s="222">
        <v>-2000000</v>
      </c>
      <c r="G1519" s="222">
        <v>-2000000</v>
      </c>
      <c r="H1519" s="222">
        <v>-2000000</v>
      </c>
      <c r="I1519" s="222">
        <v>-2000000</v>
      </c>
      <c r="J1519" s="498">
        <v>-2000000</v>
      </c>
      <c r="K1519" s="498">
        <v>-2000000</v>
      </c>
      <c r="L1519" s="223">
        <v>-2000000</v>
      </c>
      <c r="M1519" s="223">
        <v>-2000000</v>
      </c>
      <c r="N1519" s="223">
        <v>-2000000</v>
      </c>
      <c r="O1519" s="223">
        <v>-2000000</v>
      </c>
      <c r="P1519" s="223">
        <v>-2000000</v>
      </c>
      <c r="Q1519" s="223">
        <f t="shared" si="353"/>
        <v>-2000000</v>
      </c>
      <c r="R1519" s="351"/>
      <c r="S1519" s="309"/>
      <c r="T1519" s="309">
        <v>8</v>
      </c>
      <c r="U1519" s="895"/>
      <c r="V1519" s="16">
        <f t="shared" si="356"/>
        <v>-2000000</v>
      </c>
      <c r="W1519" s="11">
        <f t="shared" si="357"/>
        <v>-2000000</v>
      </c>
      <c r="X1519" s="17">
        <f t="shared" si="358"/>
        <v>-2000000</v>
      </c>
      <c r="Y1519" s="16"/>
      <c r="Z1519" s="11"/>
      <c r="AA1519" s="17"/>
      <c r="AB1519" s="16"/>
      <c r="AC1519" s="11"/>
      <c r="AD1519" s="17">
        <f t="shared" si="355"/>
        <v>0</v>
      </c>
      <c r="AE1519" s="16"/>
      <c r="AF1519" s="11"/>
      <c r="AG1519" s="17"/>
      <c r="AH1519" s="225"/>
      <c r="AI1519" s="527"/>
      <c r="AJ1519" s="16">
        <f t="shared" si="351"/>
        <v>0</v>
      </c>
    </row>
    <row r="1520" spans="1:36" ht="11.25" customHeight="1">
      <c r="A1520" s="219">
        <v>22100473</v>
      </c>
      <c r="C1520" s="287" t="s">
        <v>404</v>
      </c>
      <c r="D1520" s="222">
        <v>0</v>
      </c>
      <c r="E1520" s="222">
        <v>0</v>
      </c>
      <c r="F1520" s="222">
        <v>0</v>
      </c>
      <c r="G1520" s="222">
        <v>0</v>
      </c>
      <c r="H1520" s="222">
        <v>0</v>
      </c>
      <c r="I1520" s="222">
        <v>0</v>
      </c>
      <c r="J1520" s="498">
        <v>0</v>
      </c>
      <c r="K1520" s="498">
        <v>0</v>
      </c>
      <c r="L1520" s="223">
        <v>0</v>
      </c>
      <c r="M1520" s="223">
        <v>0</v>
      </c>
      <c r="N1520" s="223">
        <v>0</v>
      </c>
      <c r="O1520" s="223">
        <v>0</v>
      </c>
      <c r="P1520" s="223">
        <v>0</v>
      </c>
      <c r="Q1520" s="223">
        <f t="shared" si="353"/>
        <v>0</v>
      </c>
      <c r="R1520" s="351"/>
      <c r="S1520" s="309"/>
      <c r="T1520" s="309">
        <v>8</v>
      </c>
      <c r="U1520" s="895"/>
      <c r="V1520" s="16">
        <f t="shared" si="356"/>
        <v>0</v>
      </c>
      <c r="W1520" s="11">
        <f t="shared" si="357"/>
        <v>0</v>
      </c>
      <c r="X1520" s="17">
        <f t="shared" si="358"/>
        <v>0</v>
      </c>
      <c r="Y1520" s="16"/>
      <c r="Z1520" s="11"/>
      <c r="AA1520" s="17"/>
      <c r="AB1520" s="16"/>
      <c r="AC1520" s="11"/>
      <c r="AD1520" s="17">
        <f t="shared" si="355"/>
        <v>0</v>
      </c>
      <c r="AE1520" s="16"/>
      <c r="AF1520" s="11"/>
      <c r="AG1520" s="17"/>
      <c r="AH1520" s="225"/>
      <c r="AI1520" s="527"/>
      <c r="AJ1520" s="16">
        <f t="shared" si="351"/>
        <v>0</v>
      </c>
    </row>
    <row r="1521" spans="1:36" ht="11.25" customHeight="1">
      <c r="A1521" s="219">
        <v>22100483</v>
      </c>
      <c r="C1521" s="287" t="s">
        <v>1078</v>
      </c>
      <c r="D1521" s="222">
        <v>0</v>
      </c>
      <c r="E1521" s="222">
        <v>0</v>
      </c>
      <c r="F1521" s="222">
        <v>0</v>
      </c>
      <c r="G1521" s="222">
        <v>0</v>
      </c>
      <c r="H1521" s="222">
        <v>0</v>
      </c>
      <c r="I1521" s="222">
        <v>0</v>
      </c>
      <c r="J1521" s="498">
        <v>0</v>
      </c>
      <c r="K1521" s="498">
        <v>0</v>
      </c>
      <c r="L1521" s="223">
        <v>0</v>
      </c>
      <c r="M1521" s="223">
        <v>0</v>
      </c>
      <c r="N1521" s="223">
        <v>0</v>
      </c>
      <c r="O1521" s="223">
        <v>0</v>
      </c>
      <c r="P1521" s="223">
        <v>0</v>
      </c>
      <c r="Q1521" s="223">
        <f t="shared" si="353"/>
        <v>0</v>
      </c>
      <c r="R1521" s="351"/>
      <c r="S1521" s="309"/>
      <c r="T1521" s="309">
        <v>8</v>
      </c>
      <c r="U1521" s="895"/>
      <c r="V1521" s="16">
        <f t="shared" si="356"/>
        <v>0</v>
      </c>
      <c r="W1521" s="11">
        <f t="shared" si="357"/>
        <v>0</v>
      </c>
      <c r="X1521" s="17">
        <f t="shared" si="358"/>
        <v>0</v>
      </c>
      <c r="Y1521" s="16"/>
      <c r="Z1521" s="11"/>
      <c r="AA1521" s="17"/>
      <c r="AB1521" s="16"/>
      <c r="AC1521" s="11"/>
      <c r="AD1521" s="17">
        <f t="shared" si="355"/>
        <v>0</v>
      </c>
      <c r="AE1521" s="16"/>
      <c r="AF1521" s="11"/>
      <c r="AG1521" s="17"/>
      <c r="AH1521" s="225"/>
      <c r="AI1521" s="527"/>
      <c r="AJ1521" s="16">
        <f t="shared" si="351"/>
        <v>0</v>
      </c>
    </row>
    <row r="1522" spans="1:36" ht="11.25" customHeight="1">
      <c r="A1522" s="219">
        <v>22100523</v>
      </c>
      <c r="C1522" s="287" t="s">
        <v>1302</v>
      </c>
      <c r="D1522" s="222">
        <v>0</v>
      </c>
      <c r="E1522" s="222">
        <v>0</v>
      </c>
      <c r="F1522" s="222">
        <v>0</v>
      </c>
      <c r="G1522" s="222">
        <v>0</v>
      </c>
      <c r="H1522" s="222">
        <v>0</v>
      </c>
      <c r="I1522" s="222">
        <v>0</v>
      </c>
      <c r="J1522" s="498">
        <v>0</v>
      </c>
      <c r="K1522" s="498">
        <v>0</v>
      </c>
      <c r="L1522" s="223">
        <v>0</v>
      </c>
      <c r="M1522" s="223">
        <v>0</v>
      </c>
      <c r="N1522" s="223">
        <v>0</v>
      </c>
      <c r="O1522" s="223">
        <v>0</v>
      </c>
      <c r="P1522" s="223">
        <v>0</v>
      </c>
      <c r="Q1522" s="223">
        <f t="shared" si="353"/>
        <v>0</v>
      </c>
      <c r="R1522" s="351"/>
      <c r="S1522" s="309"/>
      <c r="T1522" s="309">
        <v>8</v>
      </c>
      <c r="U1522" s="895"/>
      <c r="V1522" s="16">
        <f t="shared" si="356"/>
        <v>0</v>
      </c>
      <c r="W1522" s="11">
        <f t="shared" si="357"/>
        <v>0</v>
      </c>
      <c r="X1522" s="17">
        <f t="shared" si="358"/>
        <v>0</v>
      </c>
      <c r="Y1522" s="16"/>
      <c r="Z1522" s="11"/>
      <c r="AA1522" s="17"/>
      <c r="AB1522" s="16"/>
      <c r="AC1522" s="11"/>
      <c r="AD1522" s="17">
        <f t="shared" si="355"/>
        <v>0</v>
      </c>
      <c r="AE1522" s="16"/>
      <c r="AF1522" s="11"/>
      <c r="AG1522" s="17"/>
      <c r="AH1522" s="225"/>
      <c r="AI1522" s="527"/>
      <c r="AJ1522" s="16">
        <f t="shared" si="351"/>
        <v>0</v>
      </c>
    </row>
    <row r="1523" spans="1:36" ht="11.25" customHeight="1">
      <c r="A1523" s="219">
        <v>22100603</v>
      </c>
      <c r="C1523" s="287" t="s">
        <v>299</v>
      </c>
      <c r="D1523" s="222">
        <v>0</v>
      </c>
      <c r="E1523" s="222">
        <v>0</v>
      </c>
      <c r="F1523" s="222">
        <v>0</v>
      </c>
      <c r="G1523" s="222">
        <v>0</v>
      </c>
      <c r="H1523" s="222">
        <v>0</v>
      </c>
      <c r="I1523" s="222">
        <v>0</v>
      </c>
      <c r="J1523" s="498">
        <v>0</v>
      </c>
      <c r="K1523" s="498">
        <v>0</v>
      </c>
      <c r="L1523" s="223">
        <v>0</v>
      </c>
      <c r="M1523" s="223">
        <v>0</v>
      </c>
      <c r="N1523" s="223">
        <v>0</v>
      </c>
      <c r="O1523" s="223">
        <v>0</v>
      </c>
      <c r="P1523" s="223">
        <v>0</v>
      </c>
      <c r="Q1523" s="223">
        <f t="shared" si="353"/>
        <v>0</v>
      </c>
      <c r="R1523" s="351"/>
      <c r="S1523" s="309"/>
      <c r="T1523" s="309">
        <v>8</v>
      </c>
      <c r="U1523" s="895"/>
      <c r="V1523" s="16">
        <f t="shared" si="356"/>
        <v>0</v>
      </c>
      <c r="W1523" s="11">
        <f t="shared" si="357"/>
        <v>0</v>
      </c>
      <c r="X1523" s="17">
        <f t="shared" si="358"/>
        <v>0</v>
      </c>
      <c r="Y1523" s="16"/>
      <c r="Z1523" s="11"/>
      <c r="AA1523" s="17"/>
      <c r="AB1523" s="16"/>
      <c r="AC1523" s="11"/>
      <c r="AD1523" s="17">
        <f t="shared" si="355"/>
        <v>0</v>
      </c>
      <c r="AE1523" s="16"/>
      <c r="AF1523" s="11"/>
      <c r="AG1523" s="17"/>
      <c r="AH1523" s="225"/>
      <c r="AI1523" s="527"/>
      <c r="AJ1523" s="16">
        <f t="shared" si="351"/>
        <v>0</v>
      </c>
    </row>
    <row r="1524" spans="1:36" ht="11.25" customHeight="1">
      <c r="A1524" s="219">
        <v>22100691</v>
      </c>
      <c r="C1524" s="287" t="s">
        <v>1247</v>
      </c>
      <c r="D1524" s="222">
        <v>0</v>
      </c>
      <c r="E1524" s="222">
        <v>0</v>
      </c>
      <c r="F1524" s="222">
        <v>0</v>
      </c>
      <c r="G1524" s="222">
        <v>0</v>
      </c>
      <c r="H1524" s="222">
        <v>0</v>
      </c>
      <c r="I1524" s="222">
        <v>0</v>
      </c>
      <c r="J1524" s="498">
        <v>0</v>
      </c>
      <c r="K1524" s="498">
        <v>0</v>
      </c>
      <c r="L1524" s="223">
        <v>0</v>
      </c>
      <c r="M1524" s="223">
        <v>0</v>
      </c>
      <c r="N1524" s="223">
        <v>0</v>
      </c>
      <c r="O1524" s="223">
        <v>0</v>
      </c>
      <c r="P1524" s="223">
        <v>0</v>
      </c>
      <c r="Q1524" s="223">
        <f t="shared" si="353"/>
        <v>0</v>
      </c>
      <c r="R1524" s="351"/>
      <c r="S1524" s="309"/>
      <c r="T1524" s="309"/>
      <c r="U1524" s="895"/>
      <c r="V1524" s="16">
        <f t="shared" si="356"/>
        <v>0</v>
      </c>
      <c r="W1524" s="11"/>
      <c r="X1524" s="17"/>
      <c r="Y1524" s="16"/>
      <c r="Z1524" s="11"/>
      <c r="AA1524" s="17"/>
      <c r="AB1524" s="16"/>
      <c r="AC1524" s="11">
        <v>0</v>
      </c>
      <c r="AD1524" s="17">
        <f t="shared" si="355"/>
        <v>0</v>
      </c>
      <c r="AE1524" s="16"/>
      <c r="AF1524" s="11"/>
      <c r="AG1524" s="17"/>
      <c r="AH1524" s="229">
        <f>Q1524</f>
        <v>0</v>
      </c>
      <c r="AI1524" s="527"/>
      <c r="AJ1524" s="16">
        <f t="shared" si="351"/>
        <v>0</v>
      </c>
    </row>
    <row r="1525" spans="1:36" ht="11.25" customHeight="1">
      <c r="A1525" s="219">
        <v>22100693</v>
      </c>
      <c r="C1525" s="287" t="s">
        <v>1915</v>
      </c>
      <c r="D1525" s="222">
        <v>0</v>
      </c>
      <c r="E1525" s="222">
        <v>0</v>
      </c>
      <c r="F1525" s="222">
        <v>0</v>
      </c>
      <c r="G1525" s="222">
        <v>0</v>
      </c>
      <c r="H1525" s="222">
        <v>0</v>
      </c>
      <c r="I1525" s="222">
        <v>0</v>
      </c>
      <c r="J1525" s="498">
        <v>0</v>
      </c>
      <c r="K1525" s="498">
        <v>0</v>
      </c>
      <c r="L1525" s="223">
        <v>0</v>
      </c>
      <c r="M1525" s="223">
        <v>0</v>
      </c>
      <c r="N1525" s="223">
        <v>0</v>
      </c>
      <c r="O1525" s="223">
        <v>0</v>
      </c>
      <c r="P1525" s="223">
        <v>0</v>
      </c>
      <c r="Q1525" s="223">
        <f t="shared" si="353"/>
        <v>0</v>
      </c>
      <c r="R1525" s="351"/>
      <c r="S1525" s="309"/>
      <c r="T1525" s="309">
        <v>8</v>
      </c>
      <c r="U1525" s="895"/>
      <c r="V1525" s="16">
        <f t="shared" si="356"/>
        <v>0</v>
      </c>
      <c r="W1525" s="11">
        <f t="shared" ref="W1525:W1563" si="361">Q1525</f>
        <v>0</v>
      </c>
      <c r="X1525" s="17">
        <f t="shared" ref="X1525:X1563" si="362">Q1525</f>
        <v>0</v>
      </c>
      <c r="Y1525" s="16"/>
      <c r="Z1525" s="11"/>
      <c r="AA1525" s="17"/>
      <c r="AB1525" s="16"/>
      <c r="AC1525" s="11"/>
      <c r="AD1525" s="17">
        <f t="shared" si="355"/>
        <v>0</v>
      </c>
      <c r="AE1525" s="16"/>
      <c r="AF1525" s="11"/>
      <c r="AG1525" s="17"/>
      <c r="AH1525" s="225"/>
      <c r="AI1525" s="527"/>
      <c r="AJ1525" s="16">
        <f t="shared" si="351"/>
        <v>0</v>
      </c>
    </row>
    <row r="1526" spans="1:36" ht="11.25" customHeight="1">
      <c r="A1526" s="219">
        <v>22100703</v>
      </c>
      <c r="C1526" s="287" t="s">
        <v>512</v>
      </c>
      <c r="D1526" s="222">
        <v>0</v>
      </c>
      <c r="E1526" s="222">
        <v>0</v>
      </c>
      <c r="F1526" s="222">
        <v>0</v>
      </c>
      <c r="G1526" s="222">
        <v>0</v>
      </c>
      <c r="H1526" s="222">
        <v>0</v>
      </c>
      <c r="I1526" s="222">
        <v>0</v>
      </c>
      <c r="J1526" s="498">
        <v>0</v>
      </c>
      <c r="K1526" s="498">
        <v>0</v>
      </c>
      <c r="L1526" s="223">
        <v>0</v>
      </c>
      <c r="M1526" s="223">
        <v>0</v>
      </c>
      <c r="N1526" s="223">
        <v>0</v>
      </c>
      <c r="O1526" s="223">
        <v>0</v>
      </c>
      <c r="P1526" s="223">
        <v>0</v>
      </c>
      <c r="Q1526" s="223">
        <f t="shared" si="353"/>
        <v>0</v>
      </c>
      <c r="R1526" s="351"/>
      <c r="S1526" s="309"/>
      <c r="T1526" s="309">
        <v>8</v>
      </c>
      <c r="U1526" s="895"/>
      <c r="V1526" s="16">
        <f t="shared" si="356"/>
        <v>0</v>
      </c>
      <c r="W1526" s="11">
        <f t="shared" si="361"/>
        <v>0</v>
      </c>
      <c r="X1526" s="17">
        <f t="shared" si="362"/>
        <v>0</v>
      </c>
      <c r="Y1526" s="16"/>
      <c r="Z1526" s="11"/>
      <c r="AA1526" s="17"/>
      <c r="AB1526" s="16"/>
      <c r="AC1526" s="11"/>
      <c r="AD1526" s="17">
        <f t="shared" si="355"/>
        <v>0</v>
      </c>
      <c r="AE1526" s="16"/>
      <c r="AF1526" s="11"/>
      <c r="AG1526" s="17"/>
      <c r="AH1526" s="225"/>
      <c r="AI1526" s="527"/>
      <c r="AJ1526" s="16">
        <f t="shared" si="351"/>
        <v>0</v>
      </c>
    </row>
    <row r="1527" spans="1:36" ht="11.25" customHeight="1">
      <c r="A1527" s="219">
        <v>22100713</v>
      </c>
      <c r="C1527" s="287" t="s">
        <v>513</v>
      </c>
      <c r="D1527" s="222">
        <v>-300000000</v>
      </c>
      <c r="E1527" s="222">
        <v>-300000000</v>
      </c>
      <c r="F1527" s="222">
        <v>-300000000</v>
      </c>
      <c r="G1527" s="222">
        <v>-300000000</v>
      </c>
      <c r="H1527" s="222">
        <v>-300000000</v>
      </c>
      <c r="I1527" s="222">
        <v>-300000000</v>
      </c>
      <c r="J1527" s="498">
        <v>-300000000</v>
      </c>
      <c r="K1527" s="498">
        <v>-300000000</v>
      </c>
      <c r="L1527" s="223">
        <v>-300000000</v>
      </c>
      <c r="M1527" s="223">
        <v>-300000000</v>
      </c>
      <c r="N1527" s="223">
        <v>-300000000</v>
      </c>
      <c r="O1527" s="223">
        <v>-300000000</v>
      </c>
      <c r="P1527" s="223">
        <v>-300000000</v>
      </c>
      <c r="Q1527" s="223">
        <f t="shared" si="353"/>
        <v>-300000000</v>
      </c>
      <c r="R1527" s="351"/>
      <c r="S1527" s="309"/>
      <c r="T1527" s="309">
        <v>8</v>
      </c>
      <c r="U1527" s="895"/>
      <c r="V1527" s="16">
        <f t="shared" si="356"/>
        <v>-300000000</v>
      </c>
      <c r="W1527" s="11">
        <f t="shared" si="361"/>
        <v>-300000000</v>
      </c>
      <c r="X1527" s="17">
        <f t="shared" si="362"/>
        <v>-300000000</v>
      </c>
      <c r="Y1527" s="16"/>
      <c r="Z1527" s="11"/>
      <c r="AA1527" s="17"/>
      <c r="AB1527" s="16"/>
      <c r="AC1527" s="11"/>
      <c r="AD1527" s="17">
        <f t="shared" si="355"/>
        <v>0</v>
      </c>
      <c r="AE1527" s="16"/>
      <c r="AF1527" s="11"/>
      <c r="AG1527" s="17"/>
      <c r="AH1527" s="225"/>
      <c r="AI1527" s="527"/>
      <c r="AJ1527" s="16">
        <f t="shared" si="351"/>
        <v>0</v>
      </c>
    </row>
    <row r="1528" spans="1:36" ht="11.25" customHeight="1">
      <c r="A1528" s="219">
        <v>22100723</v>
      </c>
      <c r="C1528" s="287" t="s">
        <v>514</v>
      </c>
      <c r="D1528" s="222">
        <v>-200000000</v>
      </c>
      <c r="E1528" s="222">
        <v>-200000000</v>
      </c>
      <c r="F1528" s="222">
        <v>-200000000</v>
      </c>
      <c r="G1528" s="222">
        <v>-200000000</v>
      </c>
      <c r="H1528" s="222">
        <v>-200000000</v>
      </c>
      <c r="I1528" s="222">
        <v>-200000000</v>
      </c>
      <c r="J1528" s="498">
        <v>-200000000</v>
      </c>
      <c r="K1528" s="498">
        <v>-200000000</v>
      </c>
      <c r="L1528" s="223">
        <v>-200000000</v>
      </c>
      <c r="M1528" s="223">
        <v>-200000000</v>
      </c>
      <c r="N1528" s="223">
        <v>-200000000</v>
      </c>
      <c r="O1528" s="223">
        <v>-200000000</v>
      </c>
      <c r="P1528" s="223">
        <v>-200000000</v>
      </c>
      <c r="Q1528" s="223">
        <f t="shared" si="353"/>
        <v>-200000000</v>
      </c>
      <c r="R1528" s="351"/>
      <c r="S1528" s="309"/>
      <c r="T1528" s="309">
        <v>8</v>
      </c>
      <c r="U1528" s="895"/>
      <c r="V1528" s="16">
        <f t="shared" ref="V1528:V1563" si="363">Q1528</f>
        <v>-200000000</v>
      </c>
      <c r="W1528" s="11">
        <f t="shared" si="361"/>
        <v>-200000000</v>
      </c>
      <c r="X1528" s="17">
        <f t="shared" si="362"/>
        <v>-200000000</v>
      </c>
      <c r="Y1528" s="16"/>
      <c r="Z1528" s="11"/>
      <c r="AA1528" s="17"/>
      <c r="AB1528" s="16"/>
      <c r="AC1528" s="11"/>
      <c r="AD1528" s="17">
        <f t="shared" si="355"/>
        <v>0</v>
      </c>
      <c r="AE1528" s="16"/>
      <c r="AF1528" s="11"/>
      <c r="AG1528" s="17"/>
      <c r="AH1528" s="225"/>
      <c r="AI1528" s="527"/>
      <c r="AJ1528" s="16">
        <f t="shared" si="351"/>
        <v>0</v>
      </c>
    </row>
    <row r="1529" spans="1:36" ht="11.25" customHeight="1">
      <c r="A1529" s="219">
        <v>22100733</v>
      </c>
      <c r="C1529" s="287" t="s">
        <v>515</v>
      </c>
      <c r="D1529" s="222">
        <v>0</v>
      </c>
      <c r="E1529" s="222">
        <v>0</v>
      </c>
      <c r="F1529" s="222">
        <v>0</v>
      </c>
      <c r="G1529" s="222">
        <v>0</v>
      </c>
      <c r="H1529" s="222">
        <v>0</v>
      </c>
      <c r="I1529" s="222">
        <v>0</v>
      </c>
      <c r="J1529" s="498">
        <v>0</v>
      </c>
      <c r="K1529" s="498">
        <v>0</v>
      </c>
      <c r="L1529" s="223">
        <v>0</v>
      </c>
      <c r="M1529" s="223">
        <v>0</v>
      </c>
      <c r="N1529" s="223">
        <v>0</v>
      </c>
      <c r="O1529" s="223">
        <v>0</v>
      </c>
      <c r="P1529" s="223">
        <v>0</v>
      </c>
      <c r="Q1529" s="223">
        <f t="shared" si="353"/>
        <v>0</v>
      </c>
      <c r="R1529" s="351"/>
      <c r="S1529" s="309"/>
      <c r="T1529" s="309">
        <v>8</v>
      </c>
      <c r="U1529" s="895"/>
      <c r="V1529" s="16">
        <f t="shared" si="363"/>
        <v>0</v>
      </c>
      <c r="W1529" s="11">
        <f t="shared" si="361"/>
        <v>0</v>
      </c>
      <c r="X1529" s="17">
        <f t="shared" si="362"/>
        <v>0</v>
      </c>
      <c r="Y1529" s="16"/>
      <c r="Z1529" s="11"/>
      <c r="AA1529" s="17"/>
      <c r="AB1529" s="16"/>
      <c r="AC1529" s="11"/>
      <c r="AD1529" s="17">
        <f t="shared" ref="AD1529:AD1566" si="364">SUM(AB1529:AC1529)</f>
        <v>0</v>
      </c>
      <c r="AE1529" s="16"/>
      <c r="AF1529" s="11"/>
      <c r="AG1529" s="17"/>
      <c r="AH1529" s="225"/>
      <c r="AI1529" s="527"/>
      <c r="AJ1529" s="16">
        <f t="shared" si="351"/>
        <v>0</v>
      </c>
    </row>
    <row r="1530" spans="1:36" ht="11.25" customHeight="1">
      <c r="A1530" s="219">
        <v>22100743</v>
      </c>
      <c r="C1530" s="287" t="s">
        <v>699</v>
      </c>
      <c r="D1530" s="222">
        <v>-100000000</v>
      </c>
      <c r="E1530" s="222">
        <v>-100000000</v>
      </c>
      <c r="F1530" s="222">
        <v>-100000000</v>
      </c>
      <c r="G1530" s="222">
        <v>-100000000</v>
      </c>
      <c r="H1530" s="222">
        <v>-100000000</v>
      </c>
      <c r="I1530" s="222">
        <v>-100000000</v>
      </c>
      <c r="J1530" s="498">
        <v>-100000000</v>
      </c>
      <c r="K1530" s="498">
        <v>-100000000</v>
      </c>
      <c r="L1530" s="223">
        <v>-100000000</v>
      </c>
      <c r="M1530" s="223">
        <v>-100000000</v>
      </c>
      <c r="N1530" s="223">
        <v>-100000000</v>
      </c>
      <c r="O1530" s="223">
        <v>-100000000</v>
      </c>
      <c r="P1530" s="223">
        <v>-100000000</v>
      </c>
      <c r="Q1530" s="223">
        <f t="shared" si="353"/>
        <v>-100000000</v>
      </c>
      <c r="R1530" s="351"/>
      <c r="S1530" s="309"/>
      <c r="T1530" s="309">
        <v>8</v>
      </c>
      <c r="U1530" s="895"/>
      <c r="V1530" s="16">
        <f t="shared" si="363"/>
        <v>-100000000</v>
      </c>
      <c r="W1530" s="11">
        <f t="shared" si="361"/>
        <v>-100000000</v>
      </c>
      <c r="X1530" s="17">
        <f t="shared" si="362"/>
        <v>-100000000</v>
      </c>
      <c r="Y1530" s="16"/>
      <c r="Z1530" s="11"/>
      <c r="AA1530" s="17"/>
      <c r="AB1530" s="16"/>
      <c r="AC1530" s="11"/>
      <c r="AD1530" s="17">
        <f t="shared" si="364"/>
        <v>0</v>
      </c>
      <c r="AE1530" s="16"/>
      <c r="AF1530" s="11"/>
      <c r="AG1530" s="17"/>
      <c r="AH1530" s="225"/>
      <c r="AI1530" s="527"/>
      <c r="AJ1530" s="16">
        <f t="shared" si="351"/>
        <v>0</v>
      </c>
    </row>
    <row r="1531" spans="1:36" ht="11.25" customHeight="1">
      <c r="A1531" s="219">
        <v>22100753</v>
      </c>
      <c r="C1531" s="287" t="s">
        <v>700</v>
      </c>
      <c r="D1531" s="222">
        <v>0</v>
      </c>
      <c r="E1531" s="222">
        <v>0</v>
      </c>
      <c r="F1531" s="222">
        <v>0</v>
      </c>
      <c r="G1531" s="222">
        <v>0</v>
      </c>
      <c r="H1531" s="222">
        <v>0</v>
      </c>
      <c r="I1531" s="222">
        <v>0</v>
      </c>
      <c r="J1531" s="498">
        <v>0</v>
      </c>
      <c r="K1531" s="498">
        <v>0</v>
      </c>
      <c r="L1531" s="223">
        <v>0</v>
      </c>
      <c r="M1531" s="223">
        <v>0</v>
      </c>
      <c r="N1531" s="223">
        <v>0</v>
      </c>
      <c r="O1531" s="223">
        <v>0</v>
      </c>
      <c r="P1531" s="223">
        <v>0</v>
      </c>
      <c r="Q1531" s="223">
        <f t="shared" si="353"/>
        <v>0</v>
      </c>
      <c r="R1531" s="351"/>
      <c r="S1531" s="309"/>
      <c r="T1531" s="309">
        <v>8</v>
      </c>
      <c r="U1531" s="895"/>
      <c r="V1531" s="16">
        <f t="shared" si="363"/>
        <v>0</v>
      </c>
      <c r="W1531" s="11">
        <f t="shared" si="361"/>
        <v>0</v>
      </c>
      <c r="X1531" s="17">
        <f t="shared" si="362"/>
        <v>0</v>
      </c>
      <c r="Y1531" s="16"/>
      <c r="Z1531" s="11"/>
      <c r="AA1531" s="17"/>
      <c r="AB1531" s="16"/>
      <c r="AC1531" s="11"/>
      <c r="AD1531" s="17">
        <f t="shared" si="364"/>
        <v>0</v>
      </c>
      <c r="AE1531" s="16"/>
      <c r="AF1531" s="11"/>
      <c r="AG1531" s="17"/>
      <c r="AH1531" s="225"/>
      <c r="AI1531" s="527"/>
      <c r="AJ1531" s="16">
        <f t="shared" si="351"/>
        <v>0</v>
      </c>
    </row>
    <row r="1532" spans="1:36" ht="11.25" customHeight="1">
      <c r="A1532" s="219">
        <v>22100763</v>
      </c>
      <c r="C1532" s="287" t="s">
        <v>227</v>
      </c>
      <c r="D1532" s="222">
        <v>0</v>
      </c>
      <c r="E1532" s="222">
        <v>0</v>
      </c>
      <c r="F1532" s="222">
        <v>0</v>
      </c>
      <c r="G1532" s="222">
        <v>0</v>
      </c>
      <c r="H1532" s="222">
        <v>0</v>
      </c>
      <c r="I1532" s="222">
        <v>0</v>
      </c>
      <c r="J1532" s="498">
        <v>0</v>
      </c>
      <c r="K1532" s="498">
        <v>0</v>
      </c>
      <c r="L1532" s="223">
        <v>0</v>
      </c>
      <c r="M1532" s="223">
        <v>0</v>
      </c>
      <c r="N1532" s="223">
        <v>0</v>
      </c>
      <c r="O1532" s="223">
        <v>0</v>
      </c>
      <c r="P1532" s="223">
        <v>0</v>
      </c>
      <c r="Q1532" s="223">
        <f t="shared" si="353"/>
        <v>0</v>
      </c>
      <c r="R1532" s="351"/>
      <c r="S1532" s="309"/>
      <c r="T1532" s="309">
        <v>8</v>
      </c>
      <c r="U1532" s="895"/>
      <c r="V1532" s="16">
        <f t="shared" si="363"/>
        <v>0</v>
      </c>
      <c r="W1532" s="11">
        <f t="shared" si="361"/>
        <v>0</v>
      </c>
      <c r="X1532" s="17">
        <f t="shared" si="362"/>
        <v>0</v>
      </c>
      <c r="Y1532" s="16"/>
      <c r="Z1532" s="11"/>
      <c r="AA1532" s="17"/>
      <c r="AB1532" s="16"/>
      <c r="AC1532" s="11"/>
      <c r="AD1532" s="17">
        <f t="shared" si="364"/>
        <v>0</v>
      </c>
      <c r="AE1532" s="16"/>
      <c r="AF1532" s="11"/>
      <c r="AG1532" s="17"/>
      <c r="AH1532" s="225"/>
      <c r="AI1532" s="527"/>
      <c r="AJ1532" s="16">
        <f t="shared" si="351"/>
        <v>0</v>
      </c>
    </row>
    <row r="1533" spans="1:36" ht="11.25" customHeight="1">
      <c r="A1533" s="219">
        <v>22100773</v>
      </c>
      <c r="C1533" s="287" t="s">
        <v>870</v>
      </c>
      <c r="D1533" s="222">
        <v>0</v>
      </c>
      <c r="E1533" s="222">
        <v>0</v>
      </c>
      <c r="F1533" s="222">
        <v>0</v>
      </c>
      <c r="G1533" s="222">
        <v>0</v>
      </c>
      <c r="H1533" s="222">
        <v>0</v>
      </c>
      <c r="I1533" s="222">
        <v>0</v>
      </c>
      <c r="J1533" s="498">
        <v>0</v>
      </c>
      <c r="K1533" s="498">
        <v>0</v>
      </c>
      <c r="L1533" s="223">
        <v>0</v>
      </c>
      <c r="M1533" s="223">
        <v>0</v>
      </c>
      <c r="N1533" s="223">
        <v>0</v>
      </c>
      <c r="O1533" s="223">
        <v>0</v>
      </c>
      <c r="P1533" s="223">
        <v>0</v>
      </c>
      <c r="Q1533" s="223">
        <f t="shared" si="353"/>
        <v>0</v>
      </c>
      <c r="R1533" s="351"/>
      <c r="S1533" s="309"/>
      <c r="T1533" s="309">
        <v>8</v>
      </c>
      <c r="U1533" s="895"/>
      <c r="V1533" s="16">
        <f t="shared" si="363"/>
        <v>0</v>
      </c>
      <c r="W1533" s="11">
        <f t="shared" si="361"/>
        <v>0</v>
      </c>
      <c r="X1533" s="17">
        <f t="shared" si="362"/>
        <v>0</v>
      </c>
      <c r="Y1533" s="16"/>
      <c r="Z1533" s="11"/>
      <c r="AA1533" s="17"/>
      <c r="AB1533" s="16"/>
      <c r="AC1533" s="11"/>
      <c r="AD1533" s="17">
        <f t="shared" si="364"/>
        <v>0</v>
      </c>
      <c r="AE1533" s="16"/>
      <c r="AF1533" s="11"/>
      <c r="AG1533" s="17"/>
      <c r="AH1533" s="225"/>
      <c r="AI1533" s="527"/>
      <c r="AJ1533" s="16">
        <f t="shared" si="351"/>
        <v>0</v>
      </c>
    </row>
    <row r="1534" spans="1:36" ht="11.25" customHeight="1">
      <c r="A1534" s="219">
        <v>22100793</v>
      </c>
      <c r="C1534" s="287" t="s">
        <v>337</v>
      </c>
      <c r="D1534" s="222">
        <v>0</v>
      </c>
      <c r="E1534" s="222">
        <v>0</v>
      </c>
      <c r="F1534" s="222">
        <v>0</v>
      </c>
      <c r="G1534" s="222">
        <v>0</v>
      </c>
      <c r="H1534" s="222">
        <v>0</v>
      </c>
      <c r="I1534" s="222">
        <v>0</v>
      </c>
      <c r="J1534" s="498">
        <v>0</v>
      </c>
      <c r="K1534" s="498">
        <v>0</v>
      </c>
      <c r="L1534" s="223">
        <v>0</v>
      </c>
      <c r="M1534" s="223">
        <v>0</v>
      </c>
      <c r="N1534" s="223">
        <v>0</v>
      </c>
      <c r="O1534" s="223">
        <v>0</v>
      </c>
      <c r="P1534" s="223">
        <v>0</v>
      </c>
      <c r="Q1534" s="223">
        <f t="shared" si="353"/>
        <v>0</v>
      </c>
      <c r="R1534" s="351"/>
      <c r="S1534" s="309"/>
      <c r="T1534" s="309">
        <v>8</v>
      </c>
      <c r="U1534" s="895"/>
      <c r="V1534" s="16">
        <f t="shared" si="363"/>
        <v>0</v>
      </c>
      <c r="W1534" s="11">
        <f t="shared" si="361"/>
        <v>0</v>
      </c>
      <c r="X1534" s="17">
        <f t="shared" si="362"/>
        <v>0</v>
      </c>
      <c r="Y1534" s="16"/>
      <c r="Z1534" s="11"/>
      <c r="AA1534" s="17"/>
      <c r="AB1534" s="16"/>
      <c r="AC1534" s="11"/>
      <c r="AD1534" s="17">
        <f t="shared" si="364"/>
        <v>0</v>
      </c>
      <c r="AE1534" s="16"/>
      <c r="AF1534" s="11"/>
      <c r="AG1534" s="17"/>
      <c r="AH1534" s="225"/>
      <c r="AI1534" s="527"/>
      <c r="AJ1534" s="16">
        <f t="shared" si="351"/>
        <v>0</v>
      </c>
    </row>
    <row r="1535" spans="1:36" ht="11.25" customHeight="1">
      <c r="A1535" s="219">
        <v>22100803</v>
      </c>
      <c r="C1535" s="287" t="s">
        <v>338</v>
      </c>
      <c r="D1535" s="222">
        <v>0</v>
      </c>
      <c r="E1535" s="222">
        <v>0</v>
      </c>
      <c r="F1535" s="222">
        <v>0</v>
      </c>
      <c r="G1535" s="222">
        <v>0</v>
      </c>
      <c r="H1535" s="222">
        <v>0</v>
      </c>
      <c r="I1535" s="222">
        <v>0</v>
      </c>
      <c r="J1535" s="498">
        <v>0</v>
      </c>
      <c r="K1535" s="498">
        <v>0</v>
      </c>
      <c r="L1535" s="223">
        <v>0</v>
      </c>
      <c r="M1535" s="223">
        <v>0</v>
      </c>
      <c r="N1535" s="223">
        <v>0</v>
      </c>
      <c r="O1535" s="223">
        <v>0</v>
      </c>
      <c r="P1535" s="223">
        <v>0</v>
      </c>
      <c r="Q1535" s="223">
        <f t="shared" si="353"/>
        <v>0</v>
      </c>
      <c r="R1535" s="351"/>
      <c r="S1535" s="309"/>
      <c r="T1535" s="309">
        <v>8</v>
      </c>
      <c r="U1535" s="895"/>
      <c r="V1535" s="16">
        <f t="shared" si="363"/>
        <v>0</v>
      </c>
      <c r="W1535" s="11">
        <f t="shared" si="361"/>
        <v>0</v>
      </c>
      <c r="X1535" s="17">
        <f t="shared" si="362"/>
        <v>0</v>
      </c>
      <c r="Y1535" s="16"/>
      <c r="Z1535" s="11"/>
      <c r="AA1535" s="17"/>
      <c r="AB1535" s="16"/>
      <c r="AC1535" s="11"/>
      <c r="AD1535" s="17">
        <f t="shared" si="364"/>
        <v>0</v>
      </c>
      <c r="AE1535" s="16"/>
      <c r="AF1535" s="11"/>
      <c r="AG1535" s="17"/>
      <c r="AH1535" s="225"/>
      <c r="AI1535" s="527"/>
      <c r="AJ1535" s="16">
        <f t="shared" si="351"/>
        <v>0</v>
      </c>
    </row>
    <row r="1536" spans="1:36" ht="11.25" customHeight="1">
      <c r="A1536" s="219">
        <v>22100813</v>
      </c>
      <c r="C1536" s="287" t="s">
        <v>495</v>
      </c>
      <c r="D1536" s="222">
        <v>0</v>
      </c>
      <c r="E1536" s="222">
        <v>0</v>
      </c>
      <c r="F1536" s="222">
        <v>0</v>
      </c>
      <c r="G1536" s="222">
        <v>0</v>
      </c>
      <c r="H1536" s="222">
        <v>0</v>
      </c>
      <c r="I1536" s="222">
        <v>0</v>
      </c>
      <c r="J1536" s="498">
        <v>0</v>
      </c>
      <c r="K1536" s="498">
        <v>0</v>
      </c>
      <c r="L1536" s="223">
        <v>0</v>
      </c>
      <c r="M1536" s="223">
        <v>0</v>
      </c>
      <c r="N1536" s="223">
        <v>0</v>
      </c>
      <c r="O1536" s="223">
        <v>0</v>
      </c>
      <c r="P1536" s="223">
        <v>0</v>
      </c>
      <c r="Q1536" s="223">
        <f t="shared" si="353"/>
        <v>0</v>
      </c>
      <c r="R1536" s="351"/>
      <c r="S1536" s="309"/>
      <c r="T1536" s="309">
        <v>8</v>
      </c>
      <c r="U1536" s="895"/>
      <c r="V1536" s="16">
        <f t="shared" si="363"/>
        <v>0</v>
      </c>
      <c r="W1536" s="11">
        <f t="shared" si="361"/>
        <v>0</v>
      </c>
      <c r="X1536" s="17">
        <f t="shared" si="362"/>
        <v>0</v>
      </c>
      <c r="Y1536" s="16"/>
      <c r="Z1536" s="11"/>
      <c r="AA1536" s="17"/>
      <c r="AB1536" s="16"/>
      <c r="AC1536" s="11"/>
      <c r="AD1536" s="17">
        <f t="shared" si="364"/>
        <v>0</v>
      </c>
      <c r="AE1536" s="16"/>
      <c r="AF1536" s="11"/>
      <c r="AG1536" s="17"/>
      <c r="AH1536" s="225"/>
      <c r="AI1536" s="527"/>
      <c r="AJ1536" s="16">
        <f t="shared" si="351"/>
        <v>0</v>
      </c>
    </row>
    <row r="1537" spans="1:36" ht="11.25" customHeight="1">
      <c r="A1537" s="219">
        <v>22100823</v>
      </c>
      <c r="C1537" s="287" t="s">
        <v>803</v>
      </c>
      <c r="D1537" s="222">
        <v>-250000000</v>
      </c>
      <c r="E1537" s="222">
        <v>-250000000</v>
      </c>
      <c r="F1537" s="222">
        <v>-250000000</v>
      </c>
      <c r="G1537" s="222">
        <v>-250000000</v>
      </c>
      <c r="H1537" s="222">
        <v>-250000000</v>
      </c>
      <c r="I1537" s="222">
        <v>-250000000</v>
      </c>
      <c r="J1537" s="498">
        <v>-250000000</v>
      </c>
      <c r="K1537" s="498">
        <v>-250000000</v>
      </c>
      <c r="L1537" s="223">
        <v>-250000000</v>
      </c>
      <c r="M1537" s="223">
        <v>-250000000</v>
      </c>
      <c r="N1537" s="223">
        <v>-250000000</v>
      </c>
      <c r="O1537" s="223">
        <v>-250000000</v>
      </c>
      <c r="P1537" s="223">
        <v>-250000000</v>
      </c>
      <c r="Q1537" s="223">
        <f t="shared" si="353"/>
        <v>-250000000</v>
      </c>
      <c r="R1537" s="351"/>
      <c r="S1537" s="309"/>
      <c r="T1537" s="309">
        <v>8</v>
      </c>
      <c r="U1537" s="895"/>
      <c r="V1537" s="16">
        <f t="shared" si="363"/>
        <v>-250000000</v>
      </c>
      <c r="W1537" s="11">
        <f t="shared" si="361"/>
        <v>-250000000</v>
      </c>
      <c r="X1537" s="17">
        <f t="shared" si="362"/>
        <v>-250000000</v>
      </c>
      <c r="Y1537" s="16"/>
      <c r="Z1537" s="11"/>
      <c r="AA1537" s="17"/>
      <c r="AB1537" s="16"/>
      <c r="AC1537" s="11"/>
      <c r="AD1537" s="17">
        <f t="shared" si="364"/>
        <v>0</v>
      </c>
      <c r="AE1537" s="16"/>
      <c r="AF1537" s="11"/>
      <c r="AG1537" s="17"/>
      <c r="AH1537" s="225"/>
      <c r="AI1537" s="527"/>
      <c r="AJ1537" s="16">
        <f t="shared" si="351"/>
        <v>0</v>
      </c>
    </row>
    <row r="1538" spans="1:36" ht="11.25" customHeight="1">
      <c r="A1538" s="219">
        <v>22100833</v>
      </c>
      <c r="C1538" s="287" t="s">
        <v>2813</v>
      </c>
      <c r="D1538" s="222">
        <v>-138460000</v>
      </c>
      <c r="E1538" s="222">
        <v>-138460000</v>
      </c>
      <c r="F1538" s="222">
        <v>-138460000</v>
      </c>
      <c r="G1538" s="222">
        <v>-138460000</v>
      </c>
      <c r="H1538" s="222">
        <v>-138460000</v>
      </c>
      <c r="I1538" s="222">
        <v>-138460000</v>
      </c>
      <c r="J1538" s="498">
        <v>-138460000</v>
      </c>
      <c r="K1538" s="498">
        <v>-138460000</v>
      </c>
      <c r="L1538" s="223">
        <v>-138460000</v>
      </c>
      <c r="M1538" s="223">
        <v>-138460000</v>
      </c>
      <c r="N1538" s="223">
        <v>-138460000</v>
      </c>
      <c r="O1538" s="223">
        <v>-138460000</v>
      </c>
      <c r="P1538" s="223">
        <v>-138460000</v>
      </c>
      <c r="Q1538" s="223">
        <f t="shared" si="353"/>
        <v>-138460000</v>
      </c>
      <c r="R1538" s="351"/>
      <c r="S1538" s="309"/>
      <c r="T1538" s="309" t="s">
        <v>458</v>
      </c>
      <c r="U1538" s="895"/>
      <c r="V1538" s="16">
        <f t="shared" si="363"/>
        <v>-138460000</v>
      </c>
      <c r="W1538" s="11">
        <f t="shared" si="361"/>
        <v>-138460000</v>
      </c>
      <c r="X1538" s="17">
        <f t="shared" si="362"/>
        <v>-138460000</v>
      </c>
      <c r="Y1538" s="16"/>
      <c r="Z1538" s="11"/>
      <c r="AA1538" s="17"/>
      <c r="AB1538" s="16"/>
      <c r="AC1538" s="11"/>
      <c r="AD1538" s="17">
        <f t="shared" ref="AD1538:AD1540" si="365">SUM(AB1538:AC1538)</f>
        <v>0</v>
      </c>
      <c r="AE1538" s="16"/>
      <c r="AF1538" s="11"/>
      <c r="AG1538" s="17"/>
      <c r="AH1538" s="225"/>
      <c r="AI1538" s="527"/>
      <c r="AJ1538" s="16">
        <f t="shared" ref="AJ1538:AJ1601" si="366">Q1538-X1538-AA1538-AD1538-AG1538-AH1538</f>
        <v>0</v>
      </c>
    </row>
    <row r="1539" spans="1:36" ht="11.25" customHeight="1">
      <c r="A1539" s="219">
        <v>22100843</v>
      </c>
      <c r="C1539" s="287" t="s">
        <v>2814</v>
      </c>
      <c r="D1539" s="222">
        <v>-23400000</v>
      </c>
      <c r="E1539" s="222">
        <v>-23400000</v>
      </c>
      <c r="F1539" s="222">
        <v>-23400000</v>
      </c>
      <c r="G1539" s="222">
        <v>-23400000</v>
      </c>
      <c r="H1539" s="222">
        <v>-23400000</v>
      </c>
      <c r="I1539" s="222">
        <v>-23400000</v>
      </c>
      <c r="J1539" s="498">
        <v>-23400000</v>
      </c>
      <c r="K1539" s="498">
        <v>-23400000</v>
      </c>
      <c r="L1539" s="223">
        <v>-23400000</v>
      </c>
      <c r="M1539" s="223">
        <v>-23400000</v>
      </c>
      <c r="N1539" s="223">
        <v>-23400000</v>
      </c>
      <c r="O1539" s="223">
        <v>-23400000</v>
      </c>
      <c r="P1539" s="223">
        <v>-23400000</v>
      </c>
      <c r="Q1539" s="223">
        <f t="shared" si="353"/>
        <v>-23400000</v>
      </c>
      <c r="R1539" s="351"/>
      <c r="S1539" s="309"/>
      <c r="T1539" s="309" t="s">
        <v>458</v>
      </c>
      <c r="U1539" s="895"/>
      <c r="V1539" s="16">
        <f t="shared" si="363"/>
        <v>-23400000</v>
      </c>
      <c r="W1539" s="11">
        <f t="shared" si="361"/>
        <v>-23400000</v>
      </c>
      <c r="X1539" s="17">
        <f t="shared" si="362"/>
        <v>-23400000</v>
      </c>
      <c r="Y1539" s="16"/>
      <c r="Z1539" s="11"/>
      <c r="AA1539" s="17"/>
      <c r="AB1539" s="16"/>
      <c r="AC1539" s="11"/>
      <c r="AD1539" s="17">
        <f t="shared" si="365"/>
        <v>0</v>
      </c>
      <c r="AE1539" s="16"/>
      <c r="AF1539" s="11"/>
      <c r="AG1539" s="17"/>
      <c r="AH1539" s="225"/>
      <c r="AI1539" s="527"/>
      <c r="AJ1539" s="16">
        <f t="shared" si="366"/>
        <v>0</v>
      </c>
    </row>
    <row r="1540" spans="1:36" ht="11.25" customHeight="1">
      <c r="A1540" s="219">
        <v>22100853</v>
      </c>
      <c r="B1540" s="721"/>
      <c r="C1540" s="721" t="s">
        <v>3254</v>
      </c>
      <c r="D1540" s="222">
        <v>-425000000</v>
      </c>
      <c r="E1540" s="222">
        <v>-425000000</v>
      </c>
      <c r="F1540" s="222">
        <v>-425000000</v>
      </c>
      <c r="G1540" s="222">
        <v>-425000000</v>
      </c>
      <c r="H1540" s="222">
        <v>-425000000</v>
      </c>
      <c r="I1540" s="222">
        <v>-425000000</v>
      </c>
      <c r="J1540" s="498">
        <v>-425000000</v>
      </c>
      <c r="K1540" s="498">
        <v>-425000000</v>
      </c>
      <c r="L1540" s="223">
        <v>-425000000</v>
      </c>
      <c r="M1540" s="223">
        <v>-425000000</v>
      </c>
      <c r="N1540" s="223">
        <v>-425000000</v>
      </c>
      <c r="O1540" s="223">
        <v>-425000000</v>
      </c>
      <c r="P1540" s="223">
        <v>-425000000</v>
      </c>
      <c r="Q1540" s="223">
        <f t="shared" si="353"/>
        <v>-425000000</v>
      </c>
      <c r="R1540" s="351"/>
      <c r="S1540" s="309"/>
      <c r="T1540" s="309" t="s">
        <v>458</v>
      </c>
      <c r="U1540" s="895"/>
      <c r="V1540" s="16">
        <f t="shared" si="363"/>
        <v>-425000000</v>
      </c>
      <c r="W1540" s="11">
        <f t="shared" si="361"/>
        <v>-425000000</v>
      </c>
      <c r="X1540" s="17">
        <f t="shared" si="362"/>
        <v>-425000000</v>
      </c>
      <c r="Y1540" s="16"/>
      <c r="Z1540" s="11"/>
      <c r="AA1540" s="17"/>
      <c r="AB1540" s="16"/>
      <c r="AC1540" s="11"/>
      <c r="AD1540" s="17">
        <f t="shared" si="365"/>
        <v>0</v>
      </c>
      <c r="AE1540" s="16"/>
      <c r="AF1540" s="11"/>
      <c r="AG1540" s="17"/>
      <c r="AH1540" s="225"/>
      <c r="AI1540" s="527"/>
      <c r="AJ1540" s="16">
        <f t="shared" si="366"/>
        <v>0</v>
      </c>
    </row>
    <row r="1541" spans="1:36" ht="11.25" customHeight="1">
      <c r="A1541" s="219">
        <v>22100901</v>
      </c>
      <c r="B1541" s="220"/>
      <c r="C1541" s="287" t="s">
        <v>1413</v>
      </c>
      <c r="D1541" s="222">
        <v>0</v>
      </c>
      <c r="E1541" s="222">
        <v>0</v>
      </c>
      <c r="F1541" s="222">
        <v>0</v>
      </c>
      <c r="G1541" s="222">
        <v>0</v>
      </c>
      <c r="H1541" s="222">
        <v>0</v>
      </c>
      <c r="I1541" s="222">
        <v>0</v>
      </c>
      <c r="J1541" s="498">
        <v>0</v>
      </c>
      <c r="K1541" s="498">
        <v>0</v>
      </c>
      <c r="L1541" s="223">
        <v>0</v>
      </c>
      <c r="M1541" s="223">
        <v>0</v>
      </c>
      <c r="N1541" s="223">
        <v>0</v>
      </c>
      <c r="O1541" s="223">
        <v>0</v>
      </c>
      <c r="P1541" s="223">
        <v>0</v>
      </c>
      <c r="Q1541" s="223">
        <f t="shared" si="353"/>
        <v>0</v>
      </c>
      <c r="R1541" s="351"/>
      <c r="S1541" s="309"/>
      <c r="T1541" s="309">
        <v>8</v>
      </c>
      <c r="U1541" s="895"/>
      <c r="V1541" s="16">
        <f t="shared" si="363"/>
        <v>0</v>
      </c>
      <c r="W1541" s="11">
        <f t="shared" si="361"/>
        <v>0</v>
      </c>
      <c r="X1541" s="17">
        <f t="shared" si="362"/>
        <v>0</v>
      </c>
      <c r="Y1541" s="16"/>
      <c r="Z1541" s="11"/>
      <c r="AA1541" s="17"/>
      <c r="AB1541" s="16"/>
      <c r="AC1541" s="11"/>
      <c r="AD1541" s="17">
        <f t="shared" si="364"/>
        <v>0</v>
      </c>
      <c r="AE1541" s="16"/>
      <c r="AF1541" s="11"/>
      <c r="AG1541" s="17"/>
      <c r="AH1541" s="225"/>
      <c r="AI1541" s="527"/>
      <c r="AJ1541" s="16">
        <f t="shared" si="366"/>
        <v>0</v>
      </c>
    </row>
    <row r="1542" spans="1:36" ht="11.25" customHeight="1">
      <c r="A1542" s="219">
        <v>22100923</v>
      </c>
      <c r="B1542" s="220"/>
      <c r="C1542" s="287" t="s">
        <v>2404</v>
      </c>
      <c r="D1542" s="222">
        <v>-250000000</v>
      </c>
      <c r="E1542" s="222">
        <v>-250000000</v>
      </c>
      <c r="F1542" s="222">
        <v>-250000000</v>
      </c>
      <c r="G1542" s="222">
        <v>-250000000</v>
      </c>
      <c r="H1542" s="222">
        <v>-250000000</v>
      </c>
      <c r="I1542" s="222">
        <v>-250000000</v>
      </c>
      <c r="J1542" s="498">
        <v>-250000000</v>
      </c>
      <c r="K1542" s="498">
        <v>-250000000</v>
      </c>
      <c r="L1542" s="223">
        <v>-250000000</v>
      </c>
      <c r="M1542" s="223">
        <v>-250000000</v>
      </c>
      <c r="N1542" s="223">
        <v>-250000000</v>
      </c>
      <c r="O1542" s="223">
        <v>-250000000</v>
      </c>
      <c r="P1542" s="223">
        <v>-250000000</v>
      </c>
      <c r="Q1542" s="223">
        <f t="shared" si="353"/>
        <v>-250000000</v>
      </c>
      <c r="R1542" s="351"/>
      <c r="S1542" s="309"/>
      <c r="T1542" s="309" t="s">
        <v>458</v>
      </c>
      <c r="U1542" s="895"/>
      <c r="V1542" s="16">
        <f t="shared" si="363"/>
        <v>-250000000</v>
      </c>
      <c r="W1542" s="11">
        <f t="shared" si="361"/>
        <v>-250000000</v>
      </c>
      <c r="X1542" s="17">
        <f t="shared" si="362"/>
        <v>-250000000</v>
      </c>
      <c r="Y1542" s="16"/>
      <c r="Z1542" s="11"/>
      <c r="AA1542" s="17"/>
      <c r="AB1542" s="16"/>
      <c r="AC1542" s="11"/>
      <c r="AD1542" s="17">
        <f>SUM(AB1542:AC1542)</f>
        <v>0</v>
      </c>
      <c r="AE1542" s="16"/>
      <c r="AF1542" s="11"/>
      <c r="AG1542" s="17"/>
      <c r="AH1542" s="225"/>
      <c r="AI1542" s="527"/>
      <c r="AJ1542" s="16">
        <f t="shared" si="366"/>
        <v>0</v>
      </c>
    </row>
    <row r="1543" spans="1:36" ht="11.25" customHeight="1">
      <c r="A1543" s="219">
        <v>22100933</v>
      </c>
      <c r="B1543" s="220"/>
      <c r="C1543" s="287" t="s">
        <v>2405</v>
      </c>
      <c r="D1543" s="222">
        <v>-45000000</v>
      </c>
      <c r="E1543" s="222">
        <v>-45000000</v>
      </c>
      <c r="F1543" s="222">
        <v>-45000000</v>
      </c>
      <c r="G1543" s="222">
        <v>-45000000</v>
      </c>
      <c r="H1543" s="222">
        <v>-45000000</v>
      </c>
      <c r="I1543" s="222">
        <v>-45000000</v>
      </c>
      <c r="J1543" s="498">
        <v>-45000000</v>
      </c>
      <c r="K1543" s="498">
        <v>-45000000</v>
      </c>
      <c r="L1543" s="223">
        <v>-45000000</v>
      </c>
      <c r="M1543" s="223">
        <v>-45000000</v>
      </c>
      <c r="N1543" s="223">
        <v>-45000000</v>
      </c>
      <c r="O1543" s="223">
        <v>-45000000</v>
      </c>
      <c r="P1543" s="223">
        <v>-45000000</v>
      </c>
      <c r="Q1543" s="223">
        <f t="shared" si="353"/>
        <v>-45000000</v>
      </c>
      <c r="R1543" s="351"/>
      <c r="S1543" s="309"/>
      <c r="T1543" s="309" t="s">
        <v>458</v>
      </c>
      <c r="U1543" s="895"/>
      <c r="V1543" s="16">
        <f t="shared" si="363"/>
        <v>-45000000</v>
      </c>
      <c r="W1543" s="11">
        <f t="shared" si="361"/>
        <v>-45000000</v>
      </c>
      <c r="X1543" s="17">
        <f t="shared" si="362"/>
        <v>-45000000</v>
      </c>
      <c r="Y1543" s="16"/>
      <c r="Z1543" s="11"/>
      <c r="AA1543" s="17"/>
      <c r="AB1543" s="16"/>
      <c r="AC1543" s="11"/>
      <c r="AD1543" s="17">
        <f>SUM(AB1543:AC1543)</f>
        <v>0</v>
      </c>
      <c r="AE1543" s="16"/>
      <c r="AF1543" s="11"/>
      <c r="AG1543" s="17"/>
      <c r="AH1543" s="225"/>
      <c r="AI1543" s="527"/>
      <c r="AJ1543" s="16">
        <f t="shared" si="366"/>
        <v>0</v>
      </c>
    </row>
    <row r="1544" spans="1:36" ht="11.25" customHeight="1">
      <c r="A1544" s="219">
        <v>22100973</v>
      </c>
      <c r="B1544" s="220"/>
      <c r="C1544" s="287" t="s">
        <v>196</v>
      </c>
      <c r="D1544" s="222">
        <v>0</v>
      </c>
      <c r="E1544" s="222">
        <v>0</v>
      </c>
      <c r="F1544" s="222">
        <v>0</v>
      </c>
      <c r="G1544" s="222">
        <v>0</v>
      </c>
      <c r="H1544" s="222">
        <v>0</v>
      </c>
      <c r="I1544" s="222">
        <v>0</v>
      </c>
      <c r="J1544" s="498">
        <v>0</v>
      </c>
      <c r="K1544" s="498">
        <v>0</v>
      </c>
      <c r="L1544" s="223">
        <v>0</v>
      </c>
      <c r="M1544" s="223">
        <v>0</v>
      </c>
      <c r="N1544" s="223">
        <v>0</v>
      </c>
      <c r="O1544" s="223">
        <v>0</v>
      </c>
      <c r="P1544" s="223">
        <v>0</v>
      </c>
      <c r="Q1544" s="223">
        <f t="shared" si="353"/>
        <v>0</v>
      </c>
      <c r="R1544" s="351"/>
      <c r="S1544" s="309"/>
      <c r="T1544" s="309">
        <v>8</v>
      </c>
      <c r="U1544" s="895"/>
      <c r="V1544" s="16">
        <f t="shared" si="363"/>
        <v>0</v>
      </c>
      <c r="W1544" s="11">
        <f t="shared" si="361"/>
        <v>0</v>
      </c>
      <c r="X1544" s="17">
        <f t="shared" si="362"/>
        <v>0</v>
      </c>
      <c r="Y1544" s="16"/>
      <c r="Z1544" s="11"/>
      <c r="AA1544" s="17"/>
      <c r="AB1544" s="16"/>
      <c r="AC1544" s="11"/>
      <c r="AD1544" s="17">
        <f t="shared" si="364"/>
        <v>0</v>
      </c>
      <c r="AE1544" s="16"/>
      <c r="AF1544" s="11"/>
      <c r="AG1544" s="17"/>
      <c r="AH1544" s="225"/>
      <c r="AI1544" s="527"/>
      <c r="AJ1544" s="16">
        <f t="shared" si="366"/>
        <v>0</v>
      </c>
    </row>
    <row r="1545" spans="1:36" ht="11.25" customHeight="1">
      <c r="A1545" s="219">
        <v>22100993</v>
      </c>
      <c r="C1545" s="287" t="s">
        <v>1736</v>
      </c>
      <c r="D1545" s="222">
        <v>0</v>
      </c>
      <c r="E1545" s="222">
        <v>0</v>
      </c>
      <c r="F1545" s="222">
        <v>0</v>
      </c>
      <c r="G1545" s="222">
        <v>0</v>
      </c>
      <c r="H1545" s="222">
        <v>0</v>
      </c>
      <c r="I1545" s="222">
        <v>0</v>
      </c>
      <c r="J1545" s="498">
        <v>0</v>
      </c>
      <c r="K1545" s="498">
        <v>0</v>
      </c>
      <c r="L1545" s="223">
        <v>0</v>
      </c>
      <c r="M1545" s="223">
        <v>0</v>
      </c>
      <c r="N1545" s="223">
        <v>0</v>
      </c>
      <c r="O1545" s="223">
        <v>0</v>
      </c>
      <c r="P1545" s="223">
        <v>0</v>
      </c>
      <c r="Q1545" s="223">
        <f t="shared" si="353"/>
        <v>0</v>
      </c>
      <c r="R1545" s="351"/>
      <c r="S1545" s="309"/>
      <c r="T1545" s="309">
        <v>8</v>
      </c>
      <c r="U1545" s="895"/>
      <c r="V1545" s="16">
        <f t="shared" si="363"/>
        <v>0</v>
      </c>
      <c r="W1545" s="11">
        <f t="shared" si="361"/>
        <v>0</v>
      </c>
      <c r="X1545" s="17">
        <f t="shared" si="362"/>
        <v>0</v>
      </c>
      <c r="Y1545" s="16"/>
      <c r="Z1545" s="11"/>
      <c r="AA1545" s="17"/>
      <c r="AB1545" s="16"/>
      <c r="AC1545" s="11"/>
      <c r="AD1545" s="17">
        <f t="shared" si="364"/>
        <v>0</v>
      </c>
      <c r="AE1545" s="16"/>
      <c r="AF1545" s="11"/>
      <c r="AG1545" s="17"/>
      <c r="AH1545" s="225"/>
      <c r="AI1545" s="527"/>
      <c r="AJ1545" s="16">
        <f t="shared" si="366"/>
        <v>0</v>
      </c>
    </row>
    <row r="1546" spans="1:36" ht="11.25" customHeight="1">
      <c r="A1546" s="239">
        <v>22101023</v>
      </c>
      <c r="B1546" s="233"/>
      <c r="C1546" s="439" t="s">
        <v>1032</v>
      </c>
      <c r="D1546" s="222">
        <v>-250000000</v>
      </c>
      <c r="E1546" s="222">
        <v>-250000000</v>
      </c>
      <c r="F1546" s="222">
        <v>-250000000</v>
      </c>
      <c r="G1546" s="222">
        <v>-250000000</v>
      </c>
      <c r="H1546" s="222">
        <v>-250000000</v>
      </c>
      <c r="I1546" s="222">
        <v>-250000000</v>
      </c>
      <c r="J1546" s="498">
        <v>-250000000</v>
      </c>
      <c r="K1546" s="498">
        <v>-250000000</v>
      </c>
      <c r="L1546" s="223">
        <v>-250000000</v>
      </c>
      <c r="M1546" s="223">
        <v>-250000000</v>
      </c>
      <c r="N1546" s="223">
        <v>-250000000</v>
      </c>
      <c r="O1546" s="223">
        <v>-250000000</v>
      </c>
      <c r="P1546" s="223">
        <v>-250000000</v>
      </c>
      <c r="Q1546" s="223">
        <f t="shared" si="353"/>
        <v>-250000000</v>
      </c>
      <c r="R1546" s="351"/>
      <c r="S1546" s="309"/>
      <c r="T1546" s="309" t="s">
        <v>458</v>
      </c>
      <c r="U1546" s="895"/>
      <c r="V1546" s="16">
        <f t="shared" si="363"/>
        <v>-250000000</v>
      </c>
      <c r="W1546" s="11">
        <f t="shared" si="361"/>
        <v>-250000000</v>
      </c>
      <c r="X1546" s="17">
        <f t="shared" si="362"/>
        <v>-250000000</v>
      </c>
      <c r="Y1546" s="16"/>
      <c r="Z1546" s="11"/>
      <c r="AA1546" s="17"/>
      <c r="AB1546" s="16"/>
      <c r="AC1546" s="11"/>
      <c r="AD1546" s="17">
        <f t="shared" si="364"/>
        <v>0</v>
      </c>
      <c r="AE1546" s="16"/>
      <c r="AF1546" s="11"/>
      <c r="AG1546" s="17"/>
      <c r="AH1546" s="225"/>
      <c r="AI1546" s="527"/>
      <c r="AJ1546" s="16">
        <f t="shared" si="366"/>
        <v>0</v>
      </c>
    </row>
    <row r="1547" spans="1:36" ht="11.25" customHeight="1">
      <c r="A1547" s="239">
        <v>22101033</v>
      </c>
      <c r="B1547" s="233"/>
      <c r="C1547" s="439" t="s">
        <v>521</v>
      </c>
      <c r="D1547" s="222">
        <v>-300000000</v>
      </c>
      <c r="E1547" s="222">
        <v>-300000000</v>
      </c>
      <c r="F1547" s="222">
        <v>-300000000</v>
      </c>
      <c r="G1547" s="222">
        <v>-300000000</v>
      </c>
      <c r="H1547" s="222">
        <v>-300000000</v>
      </c>
      <c r="I1547" s="222">
        <v>-300000000</v>
      </c>
      <c r="J1547" s="498">
        <v>-300000000</v>
      </c>
      <c r="K1547" s="498">
        <v>-300000000</v>
      </c>
      <c r="L1547" s="223">
        <v>-300000000</v>
      </c>
      <c r="M1547" s="223">
        <v>-300000000</v>
      </c>
      <c r="N1547" s="223">
        <v>-300000000</v>
      </c>
      <c r="O1547" s="223">
        <v>-300000000</v>
      </c>
      <c r="P1547" s="223">
        <v>-300000000</v>
      </c>
      <c r="Q1547" s="223">
        <f t="shared" ref="Q1547:Q1610" si="367">(D1547+P1547+SUM(E1547:O1547)*2)/24</f>
        <v>-300000000</v>
      </c>
      <c r="R1547" s="351"/>
      <c r="S1547" s="309"/>
      <c r="T1547" s="309" t="s">
        <v>458</v>
      </c>
      <c r="U1547" s="895"/>
      <c r="V1547" s="16">
        <f t="shared" si="363"/>
        <v>-300000000</v>
      </c>
      <c r="W1547" s="11">
        <f t="shared" si="361"/>
        <v>-300000000</v>
      </c>
      <c r="X1547" s="17">
        <f t="shared" si="362"/>
        <v>-300000000</v>
      </c>
      <c r="Y1547" s="16"/>
      <c r="Z1547" s="11"/>
      <c r="AA1547" s="17"/>
      <c r="AB1547" s="16"/>
      <c r="AC1547" s="11"/>
      <c r="AD1547" s="17">
        <f t="shared" si="364"/>
        <v>0</v>
      </c>
      <c r="AE1547" s="16"/>
      <c r="AF1547" s="11"/>
      <c r="AG1547" s="17"/>
      <c r="AH1547" s="225"/>
      <c r="AI1547" s="527"/>
      <c r="AJ1547" s="16">
        <f t="shared" si="366"/>
        <v>0</v>
      </c>
    </row>
    <row r="1548" spans="1:36" ht="11.25" customHeight="1">
      <c r="A1548" s="239">
        <v>22101043</v>
      </c>
      <c r="B1548" s="233"/>
      <c r="C1548" s="430" t="s">
        <v>1326</v>
      </c>
      <c r="D1548" s="222">
        <v>0</v>
      </c>
      <c r="E1548" s="222">
        <v>0</v>
      </c>
      <c r="F1548" s="222">
        <v>0</v>
      </c>
      <c r="G1548" s="222">
        <v>0</v>
      </c>
      <c r="H1548" s="222">
        <v>0</v>
      </c>
      <c r="I1548" s="222">
        <v>0</v>
      </c>
      <c r="J1548" s="498">
        <v>0</v>
      </c>
      <c r="K1548" s="498">
        <v>0</v>
      </c>
      <c r="L1548" s="223">
        <v>0</v>
      </c>
      <c r="M1548" s="223">
        <v>0</v>
      </c>
      <c r="N1548" s="223">
        <v>0</v>
      </c>
      <c r="O1548" s="223">
        <v>0</v>
      </c>
      <c r="P1548" s="223">
        <v>0</v>
      </c>
      <c r="Q1548" s="223">
        <f t="shared" si="367"/>
        <v>0</v>
      </c>
      <c r="R1548" s="351"/>
      <c r="S1548" s="309"/>
      <c r="T1548" s="309" t="s">
        <v>458</v>
      </c>
      <c r="U1548" s="895"/>
      <c r="V1548" s="16">
        <f t="shared" si="363"/>
        <v>0</v>
      </c>
      <c r="W1548" s="11">
        <f t="shared" si="361"/>
        <v>0</v>
      </c>
      <c r="X1548" s="17">
        <f t="shared" si="362"/>
        <v>0</v>
      </c>
      <c r="Y1548" s="16"/>
      <c r="Z1548" s="11"/>
      <c r="AA1548" s="17"/>
      <c r="AB1548" s="16"/>
      <c r="AC1548" s="11"/>
      <c r="AD1548" s="17">
        <f t="shared" si="364"/>
        <v>0</v>
      </c>
      <c r="AE1548" s="16"/>
      <c r="AF1548" s="11"/>
      <c r="AG1548" s="17"/>
      <c r="AH1548" s="225"/>
      <c r="AI1548" s="527"/>
      <c r="AJ1548" s="16">
        <f t="shared" si="366"/>
        <v>0</v>
      </c>
    </row>
    <row r="1549" spans="1:36" ht="11.25" customHeight="1">
      <c r="A1549" s="219">
        <v>22101053</v>
      </c>
      <c r="B1549" s="233"/>
      <c r="C1549" s="231" t="s">
        <v>1943</v>
      </c>
      <c r="D1549" s="222">
        <v>-250000000</v>
      </c>
      <c r="E1549" s="222">
        <v>-250000000</v>
      </c>
      <c r="F1549" s="222">
        <v>-250000000</v>
      </c>
      <c r="G1549" s="222">
        <v>-250000000</v>
      </c>
      <c r="H1549" s="222">
        <v>-250000000</v>
      </c>
      <c r="I1549" s="222">
        <v>-250000000</v>
      </c>
      <c r="J1549" s="498">
        <v>-250000000</v>
      </c>
      <c r="K1549" s="498">
        <v>-250000000</v>
      </c>
      <c r="L1549" s="223">
        <v>-250000000</v>
      </c>
      <c r="M1549" s="223">
        <v>-250000000</v>
      </c>
      <c r="N1549" s="223">
        <v>-250000000</v>
      </c>
      <c r="O1549" s="223">
        <v>-250000000</v>
      </c>
      <c r="P1549" s="223">
        <v>-250000000</v>
      </c>
      <c r="Q1549" s="223">
        <f t="shared" si="367"/>
        <v>-250000000</v>
      </c>
      <c r="R1549" s="351"/>
      <c r="S1549" s="309"/>
      <c r="T1549" s="309" t="s">
        <v>458</v>
      </c>
      <c r="U1549" s="895"/>
      <c r="V1549" s="16">
        <f t="shared" si="363"/>
        <v>-250000000</v>
      </c>
      <c r="W1549" s="11">
        <f t="shared" si="361"/>
        <v>-250000000</v>
      </c>
      <c r="X1549" s="17">
        <f t="shared" si="362"/>
        <v>-250000000</v>
      </c>
      <c r="Y1549" s="16"/>
      <c r="Z1549" s="11"/>
      <c r="AA1549" s="17"/>
      <c r="AB1549" s="16"/>
      <c r="AC1549" s="11"/>
      <c r="AD1549" s="17">
        <f t="shared" si="364"/>
        <v>0</v>
      </c>
      <c r="AE1549" s="16"/>
      <c r="AF1549" s="11"/>
      <c r="AG1549" s="17"/>
      <c r="AH1549" s="225"/>
      <c r="AI1549" s="527"/>
      <c r="AJ1549" s="16">
        <f t="shared" si="366"/>
        <v>0</v>
      </c>
    </row>
    <row r="1550" spans="1:36" ht="11.25" customHeight="1">
      <c r="A1550" s="219">
        <v>22101113</v>
      </c>
      <c r="C1550" s="287" t="s">
        <v>1600</v>
      </c>
      <c r="D1550" s="222">
        <v>-350000000</v>
      </c>
      <c r="E1550" s="222">
        <v>-350000000</v>
      </c>
      <c r="F1550" s="222">
        <v>-350000000</v>
      </c>
      <c r="G1550" s="222">
        <v>-350000000</v>
      </c>
      <c r="H1550" s="222">
        <v>-350000000</v>
      </c>
      <c r="I1550" s="222">
        <v>-350000000</v>
      </c>
      <c r="J1550" s="498">
        <v>-350000000</v>
      </c>
      <c r="K1550" s="498">
        <v>-350000000</v>
      </c>
      <c r="L1550" s="223">
        <v>-350000000</v>
      </c>
      <c r="M1550" s="223">
        <v>-350000000</v>
      </c>
      <c r="N1550" s="223">
        <v>-350000000</v>
      </c>
      <c r="O1550" s="223">
        <v>-350000000</v>
      </c>
      <c r="P1550" s="223">
        <v>-350000000</v>
      </c>
      <c r="Q1550" s="223">
        <f t="shared" si="367"/>
        <v>-350000000</v>
      </c>
      <c r="R1550" s="351"/>
      <c r="S1550" s="309"/>
      <c r="T1550" s="309">
        <v>8</v>
      </c>
      <c r="U1550" s="895"/>
      <c r="V1550" s="16">
        <f t="shared" si="363"/>
        <v>-350000000</v>
      </c>
      <c r="W1550" s="11">
        <f t="shared" si="361"/>
        <v>-350000000</v>
      </c>
      <c r="X1550" s="17">
        <f t="shared" si="362"/>
        <v>-350000000</v>
      </c>
      <c r="Y1550" s="16"/>
      <c r="Z1550" s="11"/>
      <c r="AA1550" s="17"/>
      <c r="AB1550" s="16"/>
      <c r="AC1550" s="11"/>
      <c r="AD1550" s="17">
        <f t="shared" si="364"/>
        <v>0</v>
      </c>
      <c r="AE1550" s="16"/>
      <c r="AF1550" s="11"/>
      <c r="AG1550" s="17"/>
      <c r="AH1550" s="225"/>
      <c r="AI1550" s="527"/>
      <c r="AJ1550" s="16">
        <f t="shared" si="366"/>
        <v>0</v>
      </c>
    </row>
    <row r="1551" spans="1:36" ht="11.25" customHeight="1">
      <c r="A1551" s="219">
        <v>22101123</v>
      </c>
      <c r="C1551" s="287" t="s">
        <v>977</v>
      </c>
      <c r="D1551" s="222">
        <v>-325000000</v>
      </c>
      <c r="E1551" s="222">
        <v>-325000000</v>
      </c>
      <c r="F1551" s="222">
        <v>-325000000</v>
      </c>
      <c r="G1551" s="222">
        <v>-325000000</v>
      </c>
      <c r="H1551" s="222">
        <v>-325000000</v>
      </c>
      <c r="I1551" s="222">
        <v>-325000000</v>
      </c>
      <c r="J1551" s="498">
        <v>-325000000</v>
      </c>
      <c r="K1551" s="498">
        <v>-325000000</v>
      </c>
      <c r="L1551" s="223">
        <v>-325000000</v>
      </c>
      <c r="M1551" s="223">
        <v>-325000000</v>
      </c>
      <c r="N1551" s="223">
        <v>-325000000</v>
      </c>
      <c r="O1551" s="223">
        <v>-325000000</v>
      </c>
      <c r="P1551" s="223">
        <v>-325000000</v>
      </c>
      <c r="Q1551" s="223">
        <f t="shared" si="367"/>
        <v>-325000000</v>
      </c>
      <c r="R1551" s="351"/>
      <c r="S1551" s="309"/>
      <c r="T1551" s="309" t="s">
        <v>458</v>
      </c>
      <c r="U1551" s="895"/>
      <c r="V1551" s="16">
        <f t="shared" si="363"/>
        <v>-325000000</v>
      </c>
      <c r="W1551" s="11">
        <f t="shared" si="361"/>
        <v>-325000000</v>
      </c>
      <c r="X1551" s="17">
        <f t="shared" si="362"/>
        <v>-325000000</v>
      </c>
      <c r="Y1551" s="16"/>
      <c r="Z1551" s="11"/>
      <c r="AA1551" s="17"/>
      <c r="AB1551" s="16"/>
      <c r="AC1551" s="11"/>
      <c r="AD1551" s="17">
        <f t="shared" si="364"/>
        <v>0</v>
      </c>
      <c r="AE1551" s="16"/>
      <c r="AF1551" s="11"/>
      <c r="AG1551" s="17"/>
      <c r="AH1551" s="225"/>
      <c r="AI1551" s="527"/>
      <c r="AJ1551" s="16">
        <f t="shared" si="366"/>
        <v>0</v>
      </c>
    </row>
    <row r="1552" spans="1:36" ht="11.25" customHeight="1">
      <c r="A1552" s="219">
        <v>22101133</v>
      </c>
      <c r="C1552" s="287" t="s">
        <v>2132</v>
      </c>
      <c r="D1552" s="222">
        <v>-250000000</v>
      </c>
      <c r="E1552" s="222">
        <v>-250000000</v>
      </c>
      <c r="F1552" s="222">
        <v>-250000000</v>
      </c>
      <c r="G1552" s="222">
        <v>-250000000</v>
      </c>
      <c r="H1552" s="222">
        <v>-250000000</v>
      </c>
      <c r="I1552" s="222">
        <v>-250000000</v>
      </c>
      <c r="J1552" s="498">
        <v>-250000000</v>
      </c>
      <c r="K1552" s="498">
        <v>-250000000</v>
      </c>
      <c r="L1552" s="223">
        <v>-250000000</v>
      </c>
      <c r="M1552" s="223">
        <v>-250000000</v>
      </c>
      <c r="N1552" s="223">
        <v>-250000000</v>
      </c>
      <c r="O1552" s="223">
        <v>-250000000</v>
      </c>
      <c r="P1552" s="223">
        <v>-250000000</v>
      </c>
      <c r="Q1552" s="223">
        <f t="shared" si="367"/>
        <v>-250000000</v>
      </c>
      <c r="R1552" s="351"/>
      <c r="S1552" s="309"/>
      <c r="T1552" s="309" t="s">
        <v>458</v>
      </c>
      <c r="U1552" s="895"/>
      <c r="V1552" s="16">
        <f t="shared" si="363"/>
        <v>-250000000</v>
      </c>
      <c r="W1552" s="11">
        <f t="shared" si="361"/>
        <v>-250000000</v>
      </c>
      <c r="X1552" s="17">
        <f t="shared" si="362"/>
        <v>-250000000</v>
      </c>
      <c r="Y1552" s="16"/>
      <c r="Z1552" s="11"/>
      <c r="AA1552" s="17"/>
      <c r="AB1552" s="16"/>
      <c r="AC1552" s="11"/>
      <c r="AD1552" s="17">
        <f t="shared" si="364"/>
        <v>0</v>
      </c>
      <c r="AE1552" s="16"/>
      <c r="AF1552" s="11"/>
      <c r="AG1552" s="17"/>
      <c r="AH1552" s="225"/>
      <c r="AI1552" s="527"/>
      <c r="AJ1552" s="16">
        <f t="shared" si="366"/>
        <v>0</v>
      </c>
    </row>
    <row r="1553" spans="1:36" ht="11.25" customHeight="1">
      <c r="A1553" s="219">
        <v>22101143</v>
      </c>
      <c r="C1553" s="287" t="s">
        <v>2242</v>
      </c>
      <c r="D1553" s="222">
        <v>-300000000</v>
      </c>
      <c r="E1553" s="222">
        <v>-300000000</v>
      </c>
      <c r="F1553" s="222">
        <v>-300000000</v>
      </c>
      <c r="G1553" s="222">
        <v>-300000000</v>
      </c>
      <c r="H1553" s="222">
        <v>-300000000</v>
      </c>
      <c r="I1553" s="222">
        <v>-300000000</v>
      </c>
      <c r="J1553" s="498">
        <v>-300000000</v>
      </c>
      <c r="K1553" s="498">
        <v>-300000000</v>
      </c>
      <c r="L1553" s="223">
        <v>-300000000</v>
      </c>
      <c r="M1553" s="223">
        <v>-300000000</v>
      </c>
      <c r="N1553" s="223">
        <v>-300000000</v>
      </c>
      <c r="O1553" s="223">
        <v>-300000000</v>
      </c>
      <c r="P1553" s="223">
        <v>-300000000</v>
      </c>
      <c r="Q1553" s="223">
        <f t="shared" si="367"/>
        <v>-300000000</v>
      </c>
      <c r="R1553" s="351"/>
      <c r="S1553" s="309"/>
      <c r="T1553" s="309" t="s">
        <v>458</v>
      </c>
      <c r="U1553" s="895"/>
      <c r="V1553" s="16">
        <f t="shared" si="363"/>
        <v>-300000000</v>
      </c>
      <c r="W1553" s="11">
        <f t="shared" si="361"/>
        <v>-300000000</v>
      </c>
      <c r="X1553" s="17">
        <f t="shared" si="362"/>
        <v>-300000000</v>
      </c>
      <c r="Y1553" s="16"/>
      <c r="Z1553" s="11"/>
      <c r="AA1553" s="17"/>
      <c r="AB1553" s="16"/>
      <c r="AC1553" s="11"/>
      <c r="AD1553" s="17">
        <f t="shared" si="364"/>
        <v>0</v>
      </c>
      <c r="AE1553" s="16"/>
      <c r="AF1553" s="11"/>
      <c r="AG1553" s="17"/>
      <c r="AH1553" s="225"/>
      <c r="AI1553" s="527"/>
      <c r="AJ1553" s="16">
        <f t="shared" si="366"/>
        <v>0</v>
      </c>
    </row>
    <row r="1554" spans="1:36" ht="11.25" customHeight="1">
      <c r="A1554" s="219">
        <v>22300013</v>
      </c>
      <c r="C1554" s="287" t="s">
        <v>1823</v>
      </c>
      <c r="D1554" s="222">
        <v>0</v>
      </c>
      <c r="E1554" s="222">
        <v>0</v>
      </c>
      <c r="F1554" s="222">
        <v>0</v>
      </c>
      <c r="G1554" s="222">
        <v>0</v>
      </c>
      <c r="H1554" s="222">
        <v>0</v>
      </c>
      <c r="I1554" s="222">
        <v>0</v>
      </c>
      <c r="J1554" s="498">
        <v>0</v>
      </c>
      <c r="K1554" s="498">
        <v>0</v>
      </c>
      <c r="L1554" s="223">
        <v>0</v>
      </c>
      <c r="M1554" s="223">
        <v>0</v>
      </c>
      <c r="N1554" s="223">
        <v>0</v>
      </c>
      <c r="O1554" s="223">
        <v>0</v>
      </c>
      <c r="P1554" s="223">
        <v>0</v>
      </c>
      <c r="Q1554" s="223">
        <f t="shared" si="367"/>
        <v>0</v>
      </c>
      <c r="R1554" s="351"/>
      <c r="S1554" s="309"/>
      <c r="T1554" s="309">
        <v>8</v>
      </c>
      <c r="U1554" s="895"/>
      <c r="V1554" s="16">
        <f t="shared" si="363"/>
        <v>0</v>
      </c>
      <c r="W1554" s="11">
        <f t="shared" si="361"/>
        <v>0</v>
      </c>
      <c r="X1554" s="17">
        <f t="shared" si="362"/>
        <v>0</v>
      </c>
      <c r="Y1554" s="16"/>
      <c r="Z1554" s="11"/>
      <c r="AA1554" s="17"/>
      <c r="AB1554" s="16"/>
      <c r="AC1554" s="11"/>
      <c r="AD1554" s="17">
        <f t="shared" si="364"/>
        <v>0</v>
      </c>
      <c r="AE1554" s="16"/>
      <c r="AF1554" s="11"/>
      <c r="AG1554" s="17"/>
      <c r="AH1554" s="225"/>
      <c r="AI1554" s="527"/>
      <c r="AJ1554" s="16">
        <f t="shared" si="366"/>
        <v>0</v>
      </c>
    </row>
    <row r="1555" spans="1:36" ht="11.25" customHeight="1">
      <c r="A1555" s="219">
        <v>22300023</v>
      </c>
      <c r="C1555" s="287" t="s">
        <v>1824</v>
      </c>
      <c r="D1555" s="222">
        <v>0</v>
      </c>
      <c r="E1555" s="222">
        <v>0</v>
      </c>
      <c r="F1555" s="222">
        <v>0</v>
      </c>
      <c r="G1555" s="222">
        <v>0</v>
      </c>
      <c r="H1555" s="222">
        <v>0</v>
      </c>
      <c r="I1555" s="222">
        <v>0</v>
      </c>
      <c r="J1555" s="498">
        <v>0</v>
      </c>
      <c r="K1555" s="498">
        <v>0</v>
      </c>
      <c r="L1555" s="223">
        <v>0</v>
      </c>
      <c r="M1555" s="223">
        <v>0</v>
      </c>
      <c r="N1555" s="223">
        <v>0</v>
      </c>
      <c r="O1555" s="223">
        <v>0</v>
      </c>
      <c r="P1555" s="223">
        <v>0</v>
      </c>
      <c r="Q1555" s="223">
        <f t="shared" si="367"/>
        <v>0</v>
      </c>
      <c r="R1555" s="351"/>
      <c r="S1555" s="309"/>
      <c r="T1555" s="309">
        <v>8</v>
      </c>
      <c r="U1555" s="895"/>
      <c r="V1555" s="16">
        <f t="shared" si="363"/>
        <v>0</v>
      </c>
      <c r="W1555" s="11">
        <f t="shared" si="361"/>
        <v>0</v>
      </c>
      <c r="X1555" s="17">
        <f t="shared" si="362"/>
        <v>0</v>
      </c>
      <c r="Y1555" s="16"/>
      <c r="Z1555" s="11"/>
      <c r="AA1555" s="17"/>
      <c r="AB1555" s="16"/>
      <c r="AC1555" s="11"/>
      <c r="AD1555" s="17">
        <f t="shared" si="364"/>
        <v>0</v>
      </c>
      <c r="AE1555" s="16"/>
      <c r="AF1555" s="11"/>
      <c r="AG1555" s="17"/>
      <c r="AH1555" s="225"/>
      <c r="AI1555" s="527"/>
      <c r="AJ1555" s="16">
        <f t="shared" si="366"/>
        <v>0</v>
      </c>
    </row>
    <row r="1556" spans="1:36" ht="11.25" customHeight="1">
      <c r="A1556" s="219">
        <v>22400013</v>
      </c>
      <c r="C1556" s="287" t="s">
        <v>517</v>
      </c>
      <c r="D1556" s="222">
        <v>0</v>
      </c>
      <c r="E1556" s="222">
        <v>0</v>
      </c>
      <c r="F1556" s="222">
        <v>0</v>
      </c>
      <c r="G1556" s="222">
        <v>0</v>
      </c>
      <c r="H1556" s="222">
        <v>0</v>
      </c>
      <c r="I1556" s="222">
        <v>0</v>
      </c>
      <c r="J1556" s="498">
        <v>0</v>
      </c>
      <c r="K1556" s="498">
        <v>0</v>
      </c>
      <c r="L1556" s="223">
        <v>0</v>
      </c>
      <c r="M1556" s="223">
        <v>0</v>
      </c>
      <c r="N1556" s="223">
        <v>0</v>
      </c>
      <c r="O1556" s="223">
        <v>0</v>
      </c>
      <c r="P1556" s="223">
        <v>0</v>
      </c>
      <c r="Q1556" s="223">
        <f t="shared" si="367"/>
        <v>0</v>
      </c>
      <c r="R1556" s="351"/>
      <c r="S1556" s="309"/>
      <c r="T1556" s="309">
        <v>8</v>
      </c>
      <c r="U1556" s="895"/>
      <c r="V1556" s="16">
        <f t="shared" si="363"/>
        <v>0</v>
      </c>
      <c r="W1556" s="11">
        <f t="shared" si="361"/>
        <v>0</v>
      </c>
      <c r="X1556" s="17">
        <f t="shared" si="362"/>
        <v>0</v>
      </c>
      <c r="Y1556" s="16"/>
      <c r="Z1556" s="11"/>
      <c r="AA1556" s="17"/>
      <c r="AB1556" s="16"/>
      <c r="AC1556" s="11"/>
      <c r="AD1556" s="17">
        <f t="shared" si="364"/>
        <v>0</v>
      </c>
      <c r="AE1556" s="16"/>
      <c r="AF1556" s="11"/>
      <c r="AG1556" s="17"/>
      <c r="AH1556" s="225"/>
      <c r="AI1556" s="527"/>
      <c r="AJ1556" s="16">
        <f t="shared" si="366"/>
        <v>0</v>
      </c>
    </row>
    <row r="1557" spans="1:36" ht="11.25" customHeight="1">
      <c r="A1557" s="219">
        <v>22400023</v>
      </c>
      <c r="C1557" s="287" t="s">
        <v>539</v>
      </c>
      <c r="D1557" s="222">
        <v>0</v>
      </c>
      <c r="E1557" s="222">
        <v>0</v>
      </c>
      <c r="F1557" s="222">
        <v>0</v>
      </c>
      <c r="G1557" s="222">
        <v>0</v>
      </c>
      <c r="H1557" s="222">
        <v>0</v>
      </c>
      <c r="I1557" s="222">
        <v>0</v>
      </c>
      <c r="J1557" s="498">
        <v>0</v>
      </c>
      <c r="K1557" s="498">
        <v>0</v>
      </c>
      <c r="L1557" s="223">
        <v>0</v>
      </c>
      <c r="M1557" s="223">
        <v>0</v>
      </c>
      <c r="N1557" s="223">
        <v>0</v>
      </c>
      <c r="O1557" s="223">
        <v>0</v>
      </c>
      <c r="P1557" s="223">
        <v>0</v>
      </c>
      <c r="Q1557" s="223">
        <f t="shared" si="367"/>
        <v>0</v>
      </c>
      <c r="R1557" s="351"/>
      <c r="S1557" s="309"/>
      <c r="T1557" s="309">
        <v>8</v>
      </c>
      <c r="U1557" s="895"/>
      <c r="V1557" s="16">
        <f t="shared" si="363"/>
        <v>0</v>
      </c>
      <c r="W1557" s="11">
        <f t="shared" si="361"/>
        <v>0</v>
      </c>
      <c r="X1557" s="17">
        <f t="shared" si="362"/>
        <v>0</v>
      </c>
      <c r="Y1557" s="16"/>
      <c r="Z1557" s="11"/>
      <c r="AA1557" s="17"/>
      <c r="AB1557" s="16"/>
      <c r="AC1557" s="11"/>
      <c r="AD1557" s="17">
        <f t="shared" si="364"/>
        <v>0</v>
      </c>
      <c r="AE1557" s="16"/>
      <c r="AF1557" s="11"/>
      <c r="AG1557" s="17"/>
      <c r="AH1557" s="225"/>
      <c r="AI1557" s="527"/>
      <c r="AJ1557" s="16">
        <f t="shared" si="366"/>
        <v>0</v>
      </c>
    </row>
    <row r="1558" spans="1:36" ht="11.25" customHeight="1">
      <c r="A1558" s="219">
        <v>22600043</v>
      </c>
      <c r="C1558" s="287" t="s">
        <v>615</v>
      </c>
      <c r="D1558" s="222">
        <v>0</v>
      </c>
      <c r="E1558" s="222">
        <v>0</v>
      </c>
      <c r="F1558" s="222">
        <v>0</v>
      </c>
      <c r="G1558" s="222">
        <v>0</v>
      </c>
      <c r="H1558" s="222">
        <v>0</v>
      </c>
      <c r="I1558" s="222">
        <v>0</v>
      </c>
      <c r="J1558" s="498">
        <v>0</v>
      </c>
      <c r="K1558" s="498">
        <v>0</v>
      </c>
      <c r="L1558" s="223">
        <v>0</v>
      </c>
      <c r="M1558" s="223">
        <v>0</v>
      </c>
      <c r="N1558" s="223">
        <v>0</v>
      </c>
      <c r="O1558" s="223">
        <v>0</v>
      </c>
      <c r="P1558" s="223">
        <v>0</v>
      </c>
      <c r="Q1558" s="223">
        <f t="shared" si="367"/>
        <v>0</v>
      </c>
      <c r="R1558" s="351"/>
      <c r="S1558" s="309"/>
      <c r="T1558" s="309">
        <v>8</v>
      </c>
      <c r="U1558" s="895"/>
      <c r="V1558" s="16">
        <f t="shared" si="363"/>
        <v>0</v>
      </c>
      <c r="W1558" s="11">
        <f t="shared" si="361"/>
        <v>0</v>
      </c>
      <c r="X1558" s="17">
        <f t="shared" si="362"/>
        <v>0</v>
      </c>
      <c r="Y1558" s="16"/>
      <c r="Z1558" s="11"/>
      <c r="AA1558" s="17"/>
      <c r="AB1558" s="16"/>
      <c r="AC1558" s="11"/>
      <c r="AD1558" s="17">
        <f t="shared" si="364"/>
        <v>0</v>
      </c>
      <c r="AE1558" s="16"/>
      <c r="AF1558" s="11"/>
      <c r="AG1558" s="17"/>
      <c r="AH1558" s="225"/>
      <c r="AI1558" s="527"/>
      <c r="AJ1558" s="16">
        <f t="shared" si="366"/>
        <v>0</v>
      </c>
    </row>
    <row r="1559" spans="1:36" ht="11.25" customHeight="1">
      <c r="A1559" s="219">
        <v>22600053</v>
      </c>
      <c r="C1559" s="287" t="s">
        <v>858</v>
      </c>
      <c r="D1559" s="222">
        <v>0</v>
      </c>
      <c r="E1559" s="222">
        <v>0</v>
      </c>
      <c r="F1559" s="222">
        <v>0</v>
      </c>
      <c r="G1559" s="222">
        <v>0</v>
      </c>
      <c r="H1559" s="222">
        <v>0</v>
      </c>
      <c r="I1559" s="222">
        <v>0</v>
      </c>
      <c r="J1559" s="498">
        <v>0</v>
      </c>
      <c r="K1559" s="498">
        <v>0</v>
      </c>
      <c r="L1559" s="223">
        <v>0</v>
      </c>
      <c r="M1559" s="223">
        <v>0</v>
      </c>
      <c r="N1559" s="223">
        <v>0</v>
      </c>
      <c r="O1559" s="223">
        <v>0</v>
      </c>
      <c r="P1559" s="223">
        <v>0</v>
      </c>
      <c r="Q1559" s="223">
        <f t="shared" si="367"/>
        <v>0</v>
      </c>
      <c r="R1559" s="351"/>
      <c r="S1559" s="309"/>
      <c r="T1559" s="309">
        <v>8</v>
      </c>
      <c r="U1559" s="895"/>
      <c r="V1559" s="16">
        <f t="shared" si="363"/>
        <v>0</v>
      </c>
      <c r="W1559" s="11">
        <f t="shared" si="361"/>
        <v>0</v>
      </c>
      <c r="X1559" s="17">
        <f t="shared" si="362"/>
        <v>0</v>
      </c>
      <c r="Y1559" s="16"/>
      <c r="Z1559" s="11"/>
      <c r="AA1559" s="17"/>
      <c r="AB1559" s="16"/>
      <c r="AC1559" s="11"/>
      <c r="AD1559" s="17">
        <f t="shared" si="364"/>
        <v>0</v>
      </c>
      <c r="AE1559" s="16"/>
      <c r="AF1559" s="11"/>
      <c r="AG1559" s="17"/>
      <c r="AH1559" s="225"/>
      <c r="AI1559" s="527"/>
      <c r="AJ1559" s="16">
        <f t="shared" si="366"/>
        <v>0</v>
      </c>
    </row>
    <row r="1560" spans="1:36" ht="11.25" customHeight="1">
      <c r="A1560" s="219">
        <v>22600063</v>
      </c>
      <c r="C1560" s="287" t="s">
        <v>859</v>
      </c>
      <c r="D1560" s="222">
        <v>0</v>
      </c>
      <c r="E1560" s="222">
        <v>0</v>
      </c>
      <c r="F1560" s="222">
        <v>0</v>
      </c>
      <c r="G1560" s="222">
        <v>0</v>
      </c>
      <c r="H1560" s="222">
        <v>0</v>
      </c>
      <c r="I1560" s="222">
        <v>0</v>
      </c>
      <c r="J1560" s="498">
        <v>0</v>
      </c>
      <c r="K1560" s="498">
        <v>0</v>
      </c>
      <c r="L1560" s="223">
        <v>0</v>
      </c>
      <c r="M1560" s="223">
        <v>0</v>
      </c>
      <c r="N1560" s="223">
        <v>0</v>
      </c>
      <c r="O1560" s="223">
        <v>0</v>
      </c>
      <c r="P1560" s="223">
        <v>0</v>
      </c>
      <c r="Q1560" s="223">
        <f t="shared" si="367"/>
        <v>0</v>
      </c>
      <c r="R1560" s="351"/>
      <c r="S1560" s="309"/>
      <c r="T1560" s="309">
        <v>8</v>
      </c>
      <c r="U1560" s="895"/>
      <c r="V1560" s="16">
        <f t="shared" si="363"/>
        <v>0</v>
      </c>
      <c r="W1560" s="11">
        <f t="shared" si="361"/>
        <v>0</v>
      </c>
      <c r="X1560" s="17">
        <f t="shared" si="362"/>
        <v>0</v>
      </c>
      <c r="Y1560" s="16"/>
      <c r="Z1560" s="11"/>
      <c r="AA1560" s="17"/>
      <c r="AB1560" s="16"/>
      <c r="AC1560" s="11"/>
      <c r="AD1560" s="17">
        <f t="shared" si="364"/>
        <v>0</v>
      </c>
      <c r="AE1560" s="16"/>
      <c r="AF1560" s="11"/>
      <c r="AG1560" s="17"/>
      <c r="AH1560" s="225"/>
      <c r="AI1560" s="527"/>
      <c r="AJ1560" s="16">
        <f t="shared" si="366"/>
        <v>0</v>
      </c>
    </row>
    <row r="1561" spans="1:36" ht="11.25" customHeight="1">
      <c r="A1561" s="219">
        <v>22600073</v>
      </c>
      <c r="C1561" s="287" t="s">
        <v>860</v>
      </c>
      <c r="D1561" s="222">
        <v>0</v>
      </c>
      <c r="E1561" s="222">
        <v>0</v>
      </c>
      <c r="F1561" s="222">
        <v>0</v>
      </c>
      <c r="G1561" s="222">
        <v>0</v>
      </c>
      <c r="H1561" s="222">
        <v>0</v>
      </c>
      <c r="I1561" s="222">
        <v>0</v>
      </c>
      <c r="J1561" s="498">
        <v>0</v>
      </c>
      <c r="K1561" s="498">
        <v>0</v>
      </c>
      <c r="L1561" s="223">
        <v>0</v>
      </c>
      <c r="M1561" s="223">
        <v>0</v>
      </c>
      <c r="N1561" s="223">
        <v>0</v>
      </c>
      <c r="O1561" s="223">
        <v>0</v>
      </c>
      <c r="P1561" s="223">
        <v>0</v>
      </c>
      <c r="Q1561" s="223">
        <f t="shared" si="367"/>
        <v>0</v>
      </c>
      <c r="R1561" s="351"/>
      <c r="S1561" s="309"/>
      <c r="T1561" s="309">
        <v>8</v>
      </c>
      <c r="U1561" s="895"/>
      <c r="V1561" s="16">
        <f t="shared" si="363"/>
        <v>0</v>
      </c>
      <c r="W1561" s="11">
        <f t="shared" si="361"/>
        <v>0</v>
      </c>
      <c r="X1561" s="17">
        <f t="shared" si="362"/>
        <v>0</v>
      </c>
      <c r="Y1561" s="16"/>
      <c r="Z1561" s="11"/>
      <c r="AA1561" s="17"/>
      <c r="AB1561" s="16"/>
      <c r="AC1561" s="11"/>
      <c r="AD1561" s="17">
        <f t="shared" si="364"/>
        <v>0</v>
      </c>
      <c r="AE1561" s="16"/>
      <c r="AF1561" s="11"/>
      <c r="AG1561" s="17"/>
      <c r="AH1561" s="225"/>
      <c r="AI1561" s="527"/>
      <c r="AJ1561" s="16">
        <f t="shared" si="366"/>
        <v>0</v>
      </c>
    </row>
    <row r="1562" spans="1:36" ht="11.25" customHeight="1">
      <c r="A1562" s="219">
        <v>22600083</v>
      </c>
      <c r="C1562" s="287" t="s">
        <v>2244</v>
      </c>
      <c r="D1562" s="222">
        <v>12762.87</v>
      </c>
      <c r="E1562" s="222">
        <v>12721.02</v>
      </c>
      <c r="F1562" s="222">
        <v>12679.17</v>
      </c>
      <c r="G1562" s="222">
        <v>12637.32</v>
      </c>
      <c r="H1562" s="222">
        <v>12595.47</v>
      </c>
      <c r="I1562" s="222">
        <v>12553.62</v>
      </c>
      <c r="J1562" s="498">
        <v>12511.77</v>
      </c>
      <c r="K1562" s="498">
        <v>12469.92</v>
      </c>
      <c r="L1562" s="223">
        <v>12428.07</v>
      </c>
      <c r="M1562" s="223">
        <v>12386.22</v>
      </c>
      <c r="N1562" s="223">
        <v>12344.37</v>
      </c>
      <c r="O1562" s="223">
        <v>12302.52</v>
      </c>
      <c r="P1562" s="223">
        <v>12260.67</v>
      </c>
      <c r="Q1562" s="223">
        <f t="shared" si="367"/>
        <v>12511.769999999999</v>
      </c>
      <c r="R1562" s="351"/>
      <c r="S1562" s="309"/>
      <c r="T1562" s="309" t="s">
        <v>458</v>
      </c>
      <c r="U1562" s="895"/>
      <c r="V1562" s="16">
        <f t="shared" si="363"/>
        <v>12511.769999999999</v>
      </c>
      <c r="W1562" s="11">
        <f t="shared" si="361"/>
        <v>12511.769999999999</v>
      </c>
      <c r="X1562" s="17">
        <f t="shared" si="362"/>
        <v>12511.769999999999</v>
      </c>
      <c r="Y1562" s="16"/>
      <c r="Z1562" s="11"/>
      <c r="AA1562" s="17"/>
      <c r="AB1562" s="16"/>
      <c r="AC1562" s="11"/>
      <c r="AD1562" s="17">
        <f t="shared" si="364"/>
        <v>0</v>
      </c>
      <c r="AE1562" s="16"/>
      <c r="AF1562" s="11"/>
      <c r="AG1562" s="17"/>
      <c r="AH1562" s="225"/>
      <c r="AI1562" s="527"/>
      <c r="AJ1562" s="16">
        <f t="shared" si="366"/>
        <v>0</v>
      </c>
    </row>
    <row r="1563" spans="1:36" ht="11.25" customHeight="1">
      <c r="A1563" s="219">
        <v>22600093</v>
      </c>
      <c r="C1563" s="721" t="s">
        <v>3255</v>
      </c>
      <c r="D1563" s="222">
        <v>1890364.58</v>
      </c>
      <c r="E1563" s="222">
        <v>1885052.08</v>
      </c>
      <c r="F1563" s="222">
        <v>1879739.58</v>
      </c>
      <c r="G1563" s="222">
        <v>1874427.08</v>
      </c>
      <c r="H1563" s="222">
        <v>1869114.58</v>
      </c>
      <c r="I1563" s="222">
        <v>1863802.08</v>
      </c>
      <c r="J1563" s="498">
        <v>1858489.58</v>
      </c>
      <c r="K1563" s="498">
        <v>1853177.08</v>
      </c>
      <c r="L1563" s="223">
        <v>1847864.58</v>
      </c>
      <c r="M1563" s="223">
        <v>1842552.08</v>
      </c>
      <c r="N1563" s="223">
        <v>1837239.58</v>
      </c>
      <c r="O1563" s="223">
        <v>1831927.08</v>
      </c>
      <c r="P1563" s="223">
        <v>1826614.58</v>
      </c>
      <c r="Q1563" s="223">
        <f t="shared" si="367"/>
        <v>1858489.58</v>
      </c>
      <c r="R1563" s="351"/>
      <c r="S1563" s="309"/>
      <c r="T1563" s="309" t="s">
        <v>458</v>
      </c>
      <c r="U1563" s="895"/>
      <c r="V1563" s="16">
        <f t="shared" si="363"/>
        <v>1858489.58</v>
      </c>
      <c r="W1563" s="11">
        <f t="shared" si="361"/>
        <v>1858489.58</v>
      </c>
      <c r="X1563" s="17">
        <f t="shared" si="362"/>
        <v>1858489.58</v>
      </c>
      <c r="Y1563" s="16"/>
      <c r="Z1563" s="11"/>
      <c r="AA1563" s="17"/>
      <c r="AB1563" s="16"/>
      <c r="AC1563" s="11"/>
      <c r="AD1563" s="17"/>
      <c r="AE1563" s="16"/>
      <c r="AF1563" s="11"/>
      <c r="AG1563" s="17"/>
      <c r="AH1563" s="225"/>
      <c r="AI1563" s="527"/>
      <c r="AJ1563" s="16">
        <f t="shared" si="366"/>
        <v>0</v>
      </c>
    </row>
    <row r="1564" spans="1:36" ht="11.25" customHeight="1">
      <c r="A1564" s="219">
        <v>22700001</v>
      </c>
      <c r="C1564" s="287" t="s">
        <v>620</v>
      </c>
      <c r="D1564" s="222">
        <v>0</v>
      </c>
      <c r="E1564" s="222">
        <v>0</v>
      </c>
      <c r="F1564" s="222">
        <v>0</v>
      </c>
      <c r="G1564" s="222">
        <v>0</v>
      </c>
      <c r="H1564" s="222">
        <v>0</v>
      </c>
      <c r="I1564" s="222">
        <v>0</v>
      </c>
      <c r="J1564" s="498">
        <v>0</v>
      </c>
      <c r="K1564" s="498">
        <v>0</v>
      </c>
      <c r="L1564" s="223">
        <v>0</v>
      </c>
      <c r="M1564" s="223">
        <v>0</v>
      </c>
      <c r="N1564" s="223">
        <v>0</v>
      </c>
      <c r="O1564" s="223">
        <v>0</v>
      </c>
      <c r="P1564" s="223">
        <v>0</v>
      </c>
      <c r="Q1564" s="223">
        <f t="shared" si="367"/>
        <v>0</v>
      </c>
      <c r="R1564" s="351"/>
      <c r="S1564" s="309"/>
      <c r="T1564" s="309" t="s">
        <v>1809</v>
      </c>
      <c r="U1564" s="895"/>
      <c r="V1564" s="16">
        <v>0</v>
      </c>
      <c r="W1564" s="11">
        <v>0</v>
      </c>
      <c r="X1564" s="17">
        <v>0</v>
      </c>
      <c r="Y1564" s="16"/>
      <c r="Z1564" s="11"/>
      <c r="AA1564" s="17"/>
      <c r="AB1564" s="16"/>
      <c r="AC1564" s="11"/>
      <c r="AD1564" s="17">
        <f t="shared" si="364"/>
        <v>0</v>
      </c>
      <c r="AE1564" s="16">
        <f t="shared" ref="AE1564:AG1566" si="368">$Q1564</f>
        <v>0</v>
      </c>
      <c r="AF1564" s="11">
        <f t="shared" si="368"/>
        <v>0</v>
      </c>
      <c r="AG1564" s="17">
        <f t="shared" si="368"/>
        <v>0</v>
      </c>
      <c r="AH1564" s="225"/>
      <c r="AI1564" s="527"/>
      <c r="AJ1564" s="16">
        <f t="shared" si="366"/>
        <v>0</v>
      </c>
    </row>
    <row r="1565" spans="1:36" ht="11.25" customHeight="1">
      <c r="A1565" s="219">
        <v>22700003</v>
      </c>
      <c r="C1565" s="287" t="s">
        <v>2294</v>
      </c>
      <c r="D1565" s="222">
        <v>0</v>
      </c>
      <c r="E1565" s="222">
        <v>0</v>
      </c>
      <c r="F1565" s="222">
        <v>0</v>
      </c>
      <c r="G1565" s="222">
        <v>0</v>
      </c>
      <c r="H1565" s="222">
        <v>0</v>
      </c>
      <c r="I1565" s="222">
        <v>0</v>
      </c>
      <c r="J1565" s="498">
        <v>0</v>
      </c>
      <c r="K1565" s="498">
        <v>0</v>
      </c>
      <c r="L1565" s="223">
        <v>0</v>
      </c>
      <c r="M1565" s="223">
        <v>0</v>
      </c>
      <c r="N1565" s="223">
        <v>0</v>
      </c>
      <c r="O1565" s="223">
        <v>0</v>
      </c>
      <c r="P1565" s="223">
        <v>0</v>
      </c>
      <c r="Q1565" s="223">
        <f t="shared" si="367"/>
        <v>0</v>
      </c>
      <c r="R1565" s="351"/>
      <c r="S1565" s="309"/>
      <c r="T1565" s="309" t="s">
        <v>1809</v>
      </c>
      <c r="U1565" s="895"/>
      <c r="V1565" s="16">
        <v>0</v>
      </c>
      <c r="W1565" s="11">
        <v>0</v>
      </c>
      <c r="X1565" s="17">
        <v>0</v>
      </c>
      <c r="Y1565" s="16"/>
      <c r="Z1565" s="11"/>
      <c r="AA1565" s="17"/>
      <c r="AB1565" s="16"/>
      <c r="AC1565" s="11"/>
      <c r="AD1565" s="17">
        <f t="shared" si="364"/>
        <v>0</v>
      </c>
      <c r="AE1565" s="16">
        <f t="shared" si="368"/>
        <v>0</v>
      </c>
      <c r="AF1565" s="11">
        <f t="shared" si="368"/>
        <v>0</v>
      </c>
      <c r="AG1565" s="17">
        <f t="shared" si="368"/>
        <v>0</v>
      </c>
      <c r="AH1565" s="225"/>
      <c r="AI1565" s="527"/>
      <c r="AJ1565" s="16">
        <f t="shared" si="366"/>
        <v>0</v>
      </c>
    </row>
    <row r="1566" spans="1:36" ht="11.25" customHeight="1">
      <c r="A1566" s="219">
        <v>22700011</v>
      </c>
      <c r="C1566" s="287" t="s">
        <v>1391</v>
      </c>
      <c r="D1566" s="222">
        <v>0</v>
      </c>
      <c r="E1566" s="222">
        <v>0</v>
      </c>
      <c r="F1566" s="222">
        <v>0</v>
      </c>
      <c r="G1566" s="222">
        <v>0</v>
      </c>
      <c r="H1566" s="222">
        <v>0</v>
      </c>
      <c r="I1566" s="222">
        <v>0</v>
      </c>
      <c r="J1566" s="498">
        <v>0</v>
      </c>
      <c r="K1566" s="498">
        <v>0</v>
      </c>
      <c r="L1566" s="223">
        <v>0</v>
      </c>
      <c r="M1566" s="223">
        <v>0</v>
      </c>
      <c r="N1566" s="223">
        <v>0</v>
      </c>
      <c r="O1566" s="223">
        <v>0</v>
      </c>
      <c r="P1566" s="223">
        <v>0</v>
      </c>
      <c r="Q1566" s="223">
        <f t="shared" si="367"/>
        <v>0</v>
      </c>
      <c r="R1566" s="351"/>
      <c r="S1566" s="309"/>
      <c r="T1566" s="309" t="s">
        <v>1809</v>
      </c>
      <c r="U1566" s="895"/>
      <c r="V1566" s="16">
        <v>0</v>
      </c>
      <c r="W1566" s="11">
        <v>0</v>
      </c>
      <c r="X1566" s="17">
        <v>0</v>
      </c>
      <c r="Y1566" s="16"/>
      <c r="Z1566" s="11"/>
      <c r="AA1566" s="17"/>
      <c r="AB1566" s="16"/>
      <c r="AC1566" s="11"/>
      <c r="AD1566" s="17">
        <f t="shared" si="364"/>
        <v>0</v>
      </c>
      <c r="AE1566" s="16">
        <f t="shared" si="368"/>
        <v>0</v>
      </c>
      <c r="AF1566" s="11">
        <f t="shared" si="368"/>
        <v>0</v>
      </c>
      <c r="AG1566" s="17">
        <f t="shared" si="368"/>
        <v>0</v>
      </c>
      <c r="AH1566" s="225"/>
      <c r="AI1566" s="527"/>
      <c r="AJ1566" s="16">
        <f t="shared" si="366"/>
        <v>0</v>
      </c>
    </row>
    <row r="1567" spans="1:36" ht="11.25" customHeight="1">
      <c r="A1567" s="219">
        <v>22820011</v>
      </c>
      <c r="C1567" s="287" t="s">
        <v>616</v>
      </c>
      <c r="D1567" s="222">
        <v>-137500</v>
      </c>
      <c r="E1567" s="222">
        <v>-137500</v>
      </c>
      <c r="F1567" s="222">
        <v>-137500</v>
      </c>
      <c r="G1567" s="222">
        <v>-137500</v>
      </c>
      <c r="H1567" s="222">
        <v>-137500</v>
      </c>
      <c r="I1567" s="222">
        <v>-137500</v>
      </c>
      <c r="J1567" s="498">
        <v>-332500</v>
      </c>
      <c r="K1567" s="498">
        <v>-332500</v>
      </c>
      <c r="L1567" s="223">
        <v>-332500</v>
      </c>
      <c r="M1567" s="223">
        <v>-307500</v>
      </c>
      <c r="N1567" s="223">
        <v>-307500</v>
      </c>
      <c r="O1567" s="223">
        <v>-307500</v>
      </c>
      <c r="P1567" s="223">
        <v>-300000</v>
      </c>
      <c r="Q1567" s="223">
        <f t="shared" si="367"/>
        <v>-235520.83333333334</v>
      </c>
      <c r="R1567" s="351"/>
      <c r="S1567" s="309"/>
      <c r="T1567" s="309"/>
      <c r="U1567" s="895"/>
      <c r="V1567" s="16">
        <v>0</v>
      </c>
      <c r="W1567" s="11">
        <v>0</v>
      </c>
      <c r="X1567" s="17">
        <v>0</v>
      </c>
      <c r="Y1567" s="16"/>
      <c r="Z1567" s="11"/>
      <c r="AA1567" s="17"/>
      <c r="AB1567" s="16"/>
      <c r="AC1567" s="11"/>
      <c r="AD1567" s="17">
        <f t="shared" ref="AD1567:AD1617" si="369">SUM(AB1567:AC1567)</f>
        <v>0</v>
      </c>
      <c r="AE1567" s="16"/>
      <c r="AF1567" s="11"/>
      <c r="AG1567" s="17"/>
      <c r="AH1567" s="229">
        <f>Q1567</f>
        <v>-235520.83333333334</v>
      </c>
      <c r="AI1567" s="527"/>
      <c r="AJ1567" s="16">
        <f t="shared" si="366"/>
        <v>0</v>
      </c>
    </row>
    <row r="1568" spans="1:36" ht="11.25" customHeight="1">
      <c r="A1568" s="219">
        <v>22820012</v>
      </c>
      <c r="C1568" s="287" t="s">
        <v>1865</v>
      </c>
      <c r="D1568" s="222">
        <v>-76500</v>
      </c>
      <c r="E1568" s="222">
        <v>-37500</v>
      </c>
      <c r="F1568" s="222">
        <v>-37500</v>
      </c>
      <c r="G1568" s="222">
        <v>-37500</v>
      </c>
      <c r="H1568" s="222">
        <v>-37500</v>
      </c>
      <c r="I1568" s="222">
        <v>-37500</v>
      </c>
      <c r="J1568" s="498">
        <v>-47500</v>
      </c>
      <c r="K1568" s="498">
        <v>-47500</v>
      </c>
      <c r="L1568" s="223">
        <v>-47500</v>
      </c>
      <c r="M1568" s="223">
        <v>-37500</v>
      </c>
      <c r="N1568" s="223">
        <v>-37500</v>
      </c>
      <c r="O1568" s="223">
        <v>-37500</v>
      </c>
      <c r="P1568" s="223">
        <v>-228000</v>
      </c>
      <c r="Q1568" s="223">
        <f t="shared" si="367"/>
        <v>-49562.5</v>
      </c>
      <c r="R1568" s="351"/>
      <c r="S1568" s="309"/>
      <c r="T1568" s="309"/>
      <c r="U1568" s="895"/>
      <c r="V1568" s="16">
        <v>0</v>
      </c>
      <c r="W1568" s="11">
        <v>0</v>
      </c>
      <c r="X1568" s="17">
        <v>0</v>
      </c>
      <c r="Y1568" s="16"/>
      <c r="Z1568" s="11"/>
      <c r="AA1568" s="17"/>
      <c r="AB1568" s="16"/>
      <c r="AC1568" s="11"/>
      <c r="AD1568" s="17">
        <f t="shared" si="369"/>
        <v>0</v>
      </c>
      <c r="AE1568" s="16"/>
      <c r="AF1568" s="11"/>
      <c r="AG1568" s="17"/>
      <c r="AH1568" s="229">
        <f>Q1568</f>
        <v>-49562.5</v>
      </c>
      <c r="AI1568" s="527"/>
      <c r="AJ1568" s="16">
        <f t="shared" si="366"/>
        <v>0</v>
      </c>
    </row>
    <row r="1569" spans="1:36" ht="11.25" customHeight="1">
      <c r="A1569" s="219">
        <v>22830003</v>
      </c>
      <c r="C1569" s="287" t="s">
        <v>894</v>
      </c>
      <c r="D1569" s="222">
        <v>-56915367.119999997</v>
      </c>
      <c r="E1569" s="222">
        <v>-57052021.200000003</v>
      </c>
      <c r="F1569" s="222">
        <v>-57185051.039999999</v>
      </c>
      <c r="G1569" s="222">
        <v>-52766959.109999999</v>
      </c>
      <c r="H1569" s="222">
        <v>-52859046.960000001</v>
      </c>
      <c r="I1569" s="222">
        <v>-52990484.130000003</v>
      </c>
      <c r="J1569" s="498">
        <v>-52528333.850000001</v>
      </c>
      <c r="K1569" s="498">
        <v>-52131436.149999999</v>
      </c>
      <c r="L1569" s="223">
        <v>-52262274.340000004</v>
      </c>
      <c r="M1569" s="223">
        <v>-52393217.880000003</v>
      </c>
      <c r="N1569" s="223">
        <v>-52524161.420000002</v>
      </c>
      <c r="O1569" s="223">
        <v>-52655269.920000002</v>
      </c>
      <c r="P1569" s="223">
        <v>-52786378.420000002</v>
      </c>
      <c r="Q1569" s="223">
        <f t="shared" si="367"/>
        <v>-53516594.064166673</v>
      </c>
      <c r="R1569" s="351"/>
      <c r="S1569" s="351"/>
      <c r="T1569" s="351" t="s">
        <v>1254</v>
      </c>
      <c r="U1569" s="895"/>
      <c r="V1569" s="16">
        <v>0</v>
      </c>
      <c r="W1569" s="11">
        <v>0</v>
      </c>
      <c r="X1569" s="17">
        <v>0</v>
      </c>
      <c r="Y1569" s="16"/>
      <c r="Z1569" s="11"/>
      <c r="AA1569" s="17"/>
      <c r="AB1569" s="16"/>
      <c r="AC1569" s="11"/>
      <c r="AD1569" s="17">
        <f t="shared" si="369"/>
        <v>0</v>
      </c>
      <c r="AE1569" s="16">
        <f t="shared" ref="AE1569:AG1571" si="370">$Q1569</f>
        <v>-53516594.064166673</v>
      </c>
      <c r="AF1569" s="11">
        <f t="shared" si="370"/>
        <v>-53516594.064166673</v>
      </c>
      <c r="AG1569" s="17">
        <f t="shared" si="370"/>
        <v>-53516594.064166673</v>
      </c>
      <c r="AH1569" s="225"/>
      <c r="AI1569" s="527"/>
      <c r="AJ1569" s="16">
        <f t="shared" si="366"/>
        <v>0</v>
      </c>
    </row>
    <row r="1570" spans="1:36" ht="11.25" customHeight="1">
      <c r="A1570" s="219">
        <v>22830013</v>
      </c>
      <c r="C1570" s="287" t="s">
        <v>895</v>
      </c>
      <c r="D1570" s="222">
        <v>-5099127.37</v>
      </c>
      <c r="E1570" s="222">
        <v>-5151303.5</v>
      </c>
      <c r="F1570" s="222">
        <v>-5129428.63</v>
      </c>
      <c r="G1570" s="222">
        <v>-5293085.0599999996</v>
      </c>
      <c r="H1570" s="222">
        <v>-5278800.96</v>
      </c>
      <c r="I1570" s="222">
        <v>-5212545.54</v>
      </c>
      <c r="J1570" s="498">
        <v>-5103784.1900000004</v>
      </c>
      <c r="K1570" s="498">
        <v>-5091510.08</v>
      </c>
      <c r="L1570" s="223">
        <v>-5042812.78</v>
      </c>
      <c r="M1570" s="223">
        <v>-4953753.78</v>
      </c>
      <c r="N1570" s="223">
        <v>-4864238.6399999997</v>
      </c>
      <c r="O1570" s="223">
        <v>-4776414.41</v>
      </c>
      <c r="P1570" s="223">
        <v>-3426506.82</v>
      </c>
      <c r="Q1570" s="223">
        <f t="shared" si="367"/>
        <v>-5013374.5554166669</v>
      </c>
      <c r="R1570" s="351"/>
      <c r="S1570" s="351"/>
      <c r="T1570" s="351" t="s">
        <v>1254</v>
      </c>
      <c r="U1570" s="896"/>
      <c r="V1570" s="16">
        <v>0</v>
      </c>
      <c r="W1570" s="11">
        <v>0</v>
      </c>
      <c r="X1570" s="17">
        <v>0</v>
      </c>
      <c r="Y1570" s="16"/>
      <c r="Z1570" s="11"/>
      <c r="AA1570" s="17"/>
      <c r="AB1570" s="16"/>
      <c r="AC1570" s="11"/>
      <c r="AD1570" s="17">
        <f t="shared" ref="AD1570" si="371">SUM(AB1570:AC1570)</f>
        <v>0</v>
      </c>
      <c r="AE1570" s="16">
        <f t="shared" si="370"/>
        <v>-5013374.5554166669</v>
      </c>
      <c r="AF1570" s="11">
        <f t="shared" si="370"/>
        <v>-5013374.5554166669</v>
      </c>
      <c r="AG1570" s="17">
        <f t="shared" si="370"/>
        <v>-5013374.5554166669</v>
      </c>
      <c r="AH1570" s="225"/>
      <c r="AI1570" s="527"/>
      <c r="AJ1570" s="16">
        <f t="shared" si="366"/>
        <v>0</v>
      </c>
    </row>
    <row r="1571" spans="1:36" ht="11.25" customHeight="1">
      <c r="A1571" s="219">
        <v>22830023</v>
      </c>
      <c r="C1571" s="287" t="s">
        <v>1434</v>
      </c>
      <c r="D1571" s="222">
        <v>-52868323.75</v>
      </c>
      <c r="E1571" s="222">
        <v>-53194378.5</v>
      </c>
      <c r="F1571" s="222">
        <v>-53520433.25</v>
      </c>
      <c r="G1571" s="222">
        <v>-44222857</v>
      </c>
      <c r="H1571" s="222">
        <v>-44254190.340000004</v>
      </c>
      <c r="I1571" s="222">
        <v>-44285523.68</v>
      </c>
      <c r="J1571" s="498">
        <v>-39816857.020000003</v>
      </c>
      <c r="K1571" s="498">
        <v>-39848190.359999999</v>
      </c>
      <c r="L1571" s="223">
        <v>-39879523.700000003</v>
      </c>
      <c r="M1571" s="223">
        <v>-35410857.039999999</v>
      </c>
      <c r="N1571" s="223">
        <v>-30442190.379999999</v>
      </c>
      <c r="O1571" s="223">
        <v>-25473523.719999999</v>
      </c>
      <c r="P1571" s="223">
        <v>-22374580.219999999</v>
      </c>
      <c r="Q1571" s="223">
        <f t="shared" si="367"/>
        <v>-40664164.747916669</v>
      </c>
      <c r="R1571" s="351"/>
      <c r="S1571" s="309"/>
      <c r="T1571" s="309" t="s">
        <v>1254</v>
      </c>
      <c r="U1571" s="895"/>
      <c r="V1571" s="16"/>
      <c r="W1571" s="11"/>
      <c r="X1571" s="17"/>
      <c r="Y1571" s="16"/>
      <c r="Z1571" s="11"/>
      <c r="AA1571" s="17"/>
      <c r="AB1571" s="16"/>
      <c r="AC1571" s="11"/>
      <c r="AD1571" s="17">
        <f t="shared" si="369"/>
        <v>0</v>
      </c>
      <c r="AE1571" s="16">
        <f t="shared" si="370"/>
        <v>-40664164.747916669</v>
      </c>
      <c r="AF1571" s="11">
        <f t="shared" si="370"/>
        <v>-40664164.747916669</v>
      </c>
      <c r="AG1571" s="17">
        <f t="shared" si="370"/>
        <v>-40664164.747916669</v>
      </c>
      <c r="AH1571" s="229"/>
      <c r="AI1571" s="527"/>
      <c r="AJ1571" s="16">
        <f t="shared" si="366"/>
        <v>0</v>
      </c>
    </row>
    <row r="1572" spans="1:36" ht="11.25" customHeight="1">
      <c r="A1572" s="219">
        <v>22830033</v>
      </c>
      <c r="C1572" s="287" t="s">
        <v>2420</v>
      </c>
      <c r="D1572" s="222">
        <v>-1505500</v>
      </c>
      <c r="E1572" s="222">
        <v>-1698717.14</v>
      </c>
      <c r="F1572" s="222">
        <v>-1744677.74</v>
      </c>
      <c r="G1572" s="222">
        <v>-1572000</v>
      </c>
      <c r="H1572" s="222">
        <v>-1810364.32</v>
      </c>
      <c r="I1572" s="222">
        <v>-1723797.64</v>
      </c>
      <c r="J1572" s="498">
        <v>-807000</v>
      </c>
      <c r="K1572" s="498">
        <v>-548983.68999999994</v>
      </c>
      <c r="L1572" s="223">
        <v>-807000</v>
      </c>
      <c r="M1572" s="223">
        <v>-822000</v>
      </c>
      <c r="N1572" s="223">
        <v>-1010984.96</v>
      </c>
      <c r="O1572" s="223">
        <v>-765576.92</v>
      </c>
      <c r="P1572" s="223">
        <v>-1068928</v>
      </c>
      <c r="Q1572" s="223">
        <f t="shared" si="367"/>
        <v>-1216526.3674999999</v>
      </c>
      <c r="R1572" s="351"/>
      <c r="S1572" s="309"/>
      <c r="T1572" s="309"/>
      <c r="U1572" s="895"/>
      <c r="V1572" s="16"/>
      <c r="W1572" s="11"/>
      <c r="X1572" s="17"/>
      <c r="Y1572" s="16"/>
      <c r="Z1572" s="11"/>
      <c r="AA1572" s="17"/>
      <c r="AB1572" s="16"/>
      <c r="AC1572" s="11"/>
      <c r="AD1572" s="17">
        <f>SUM(AB1572:AC1572)</f>
        <v>0</v>
      </c>
      <c r="AE1572" s="16"/>
      <c r="AF1572" s="11"/>
      <c r="AG1572" s="17"/>
      <c r="AH1572" s="229">
        <f>Q1572</f>
        <v>-1216526.3674999999</v>
      </c>
      <c r="AI1572" s="527"/>
      <c r="AJ1572" s="16">
        <f t="shared" si="366"/>
        <v>0</v>
      </c>
    </row>
    <row r="1573" spans="1:36" ht="12" customHeight="1">
      <c r="A1573" s="319">
        <v>22830043</v>
      </c>
      <c r="C1573" s="287" t="s">
        <v>2837</v>
      </c>
      <c r="D1573" s="222">
        <v>-120904.63</v>
      </c>
      <c r="E1573" s="222">
        <v>-102061.2</v>
      </c>
      <c r="F1573" s="222">
        <v>-83481.06</v>
      </c>
      <c r="G1573" s="222">
        <v>-80423.039999999994</v>
      </c>
      <c r="H1573" s="222">
        <v>-261069.21</v>
      </c>
      <c r="I1573" s="222">
        <v>-195129.24</v>
      </c>
      <c r="J1573" s="498">
        <v>-195047.22</v>
      </c>
      <c r="K1573" s="498">
        <v>-195047.22</v>
      </c>
      <c r="L1573" s="223">
        <v>-164525.71</v>
      </c>
      <c r="M1573" s="223">
        <v>-164525.71</v>
      </c>
      <c r="N1573" s="223">
        <v>-109289.79</v>
      </c>
      <c r="O1573" s="223">
        <v>-93032.07</v>
      </c>
      <c r="P1573" s="223">
        <v>-91713.71</v>
      </c>
      <c r="Q1573" s="223">
        <f t="shared" si="367"/>
        <v>-145828.38666666666</v>
      </c>
      <c r="R1573" s="351"/>
      <c r="S1573" s="309"/>
      <c r="T1573" s="309"/>
      <c r="U1573" s="895"/>
      <c r="V1573" s="16"/>
      <c r="W1573" s="11"/>
      <c r="X1573" s="17"/>
      <c r="Y1573" s="16"/>
      <c r="Z1573" s="11"/>
      <c r="AA1573" s="17"/>
      <c r="AB1573" s="16"/>
      <c r="AC1573" s="11"/>
      <c r="AD1573" s="17">
        <f t="shared" ref="AD1573" si="372">SUM(AB1573:AC1573)</f>
        <v>0</v>
      </c>
      <c r="AE1573" s="16"/>
      <c r="AF1573" s="11"/>
      <c r="AG1573" s="17"/>
      <c r="AH1573" s="229">
        <f>Q1573</f>
        <v>-145828.38666666666</v>
      </c>
      <c r="AI1573" s="527"/>
      <c r="AJ1573" s="16">
        <f t="shared" si="366"/>
        <v>0</v>
      </c>
    </row>
    <row r="1574" spans="1:36" ht="11.25" customHeight="1">
      <c r="A1574" s="319">
        <v>22830053</v>
      </c>
      <c r="C1574" s="287" t="s">
        <v>2995</v>
      </c>
      <c r="D1574" s="222">
        <v>-1435000</v>
      </c>
      <c r="E1574" s="222">
        <v>-1596888.7</v>
      </c>
      <c r="F1574" s="222">
        <v>-1709407.34</v>
      </c>
      <c r="G1574" s="222">
        <v>-1454000</v>
      </c>
      <c r="H1574" s="222">
        <v>-2428113.96</v>
      </c>
      <c r="I1574" s="222">
        <v>-2504555.8199999998</v>
      </c>
      <c r="J1574" s="498">
        <v>-1537250</v>
      </c>
      <c r="K1574" s="498">
        <v>-1724514.95</v>
      </c>
      <c r="L1574" s="223">
        <v>-1537250</v>
      </c>
      <c r="M1574" s="223">
        <v>-1535500</v>
      </c>
      <c r="N1574" s="223">
        <v>-1495388.06</v>
      </c>
      <c r="O1574" s="223">
        <v>-1422588.73</v>
      </c>
      <c r="P1574" s="223">
        <v>-1430891</v>
      </c>
      <c r="Q1574" s="223">
        <f t="shared" si="367"/>
        <v>-1698200.2549999999</v>
      </c>
      <c r="R1574" s="351"/>
      <c r="S1574" s="309"/>
      <c r="T1574" s="309"/>
      <c r="U1574" s="895"/>
      <c r="V1574" s="16"/>
      <c r="W1574" s="11"/>
      <c r="X1574" s="17"/>
      <c r="Y1574" s="16"/>
      <c r="Z1574" s="11"/>
      <c r="AA1574" s="17"/>
      <c r="AB1574" s="16"/>
      <c r="AC1574" s="11"/>
      <c r="AD1574" s="17">
        <f t="shared" ref="AD1574" si="373">SUM(AB1574:AC1574)</f>
        <v>0</v>
      </c>
      <c r="AE1574" s="16"/>
      <c r="AF1574" s="11"/>
      <c r="AG1574" s="17"/>
      <c r="AH1574" s="229">
        <f>Q1574</f>
        <v>-1698200.2549999999</v>
      </c>
      <c r="AI1574" s="527"/>
      <c r="AJ1574" s="16">
        <f t="shared" si="366"/>
        <v>0</v>
      </c>
    </row>
    <row r="1575" spans="1:36" ht="11.25" customHeight="1">
      <c r="A1575" s="319">
        <v>22830063</v>
      </c>
      <c r="C1575" s="287" t="s">
        <v>3043</v>
      </c>
      <c r="D1575" s="222">
        <v>-89322</v>
      </c>
      <c r="E1575" s="222">
        <v>-89322</v>
      </c>
      <c r="F1575" s="222">
        <v>-70191</v>
      </c>
      <c r="G1575" s="222">
        <v>-93588</v>
      </c>
      <c r="H1575" s="222">
        <v>-39468</v>
      </c>
      <c r="I1575" s="222">
        <v>-39468</v>
      </c>
      <c r="J1575" s="498">
        <v>-50538</v>
      </c>
      <c r="K1575" s="498">
        <v>-50538</v>
      </c>
      <c r="L1575" s="223">
        <v>-50538</v>
      </c>
      <c r="M1575" s="223">
        <v>-61608</v>
      </c>
      <c r="N1575" s="223">
        <v>-61608</v>
      </c>
      <c r="O1575" s="223">
        <v>-61608</v>
      </c>
      <c r="P1575" s="223">
        <v>-72678</v>
      </c>
      <c r="Q1575" s="223">
        <f t="shared" si="367"/>
        <v>-62456.25</v>
      </c>
      <c r="R1575" s="351"/>
      <c r="S1575" s="309"/>
      <c r="T1575" s="309"/>
      <c r="U1575" s="895"/>
      <c r="V1575" s="16"/>
      <c r="W1575" s="11"/>
      <c r="X1575" s="17"/>
      <c r="Y1575" s="16"/>
      <c r="Z1575" s="11"/>
      <c r="AA1575" s="17"/>
      <c r="AB1575" s="16"/>
      <c r="AC1575" s="11"/>
      <c r="AD1575" s="17">
        <f t="shared" ref="AD1575:AD1576" si="374">SUM(AB1575:AC1575)</f>
        <v>0</v>
      </c>
      <c r="AE1575" s="16"/>
      <c r="AF1575" s="11"/>
      <c r="AG1575" s="17"/>
      <c r="AH1575" s="229">
        <f>Q1575</f>
        <v>-62456.25</v>
      </c>
      <c r="AI1575" s="527"/>
      <c r="AJ1575" s="16">
        <f t="shared" si="366"/>
        <v>0</v>
      </c>
    </row>
    <row r="1576" spans="1:36" ht="11.25" customHeight="1">
      <c r="A1576" s="319">
        <v>22830073</v>
      </c>
      <c r="C1576" s="287" t="s">
        <v>3044</v>
      </c>
      <c r="D1576" s="222">
        <v>-164230.5</v>
      </c>
      <c r="E1576" s="222">
        <v>-164230.5</v>
      </c>
      <c r="F1576" s="222">
        <v>-134379</v>
      </c>
      <c r="G1576" s="222">
        <v>-179172</v>
      </c>
      <c r="H1576" s="222">
        <v>-77037</v>
      </c>
      <c r="I1576" s="222">
        <v>-77037</v>
      </c>
      <c r="J1576" s="498">
        <v>-97929</v>
      </c>
      <c r="K1576" s="498">
        <v>-97929</v>
      </c>
      <c r="L1576" s="223">
        <v>-97929</v>
      </c>
      <c r="M1576" s="223">
        <v>-118821</v>
      </c>
      <c r="N1576" s="223">
        <v>-118821</v>
      </c>
      <c r="O1576" s="223">
        <v>-118821</v>
      </c>
      <c r="P1576" s="223">
        <v>-139713</v>
      </c>
      <c r="Q1576" s="223">
        <f t="shared" si="367"/>
        <v>-119506.4375</v>
      </c>
      <c r="R1576" s="351"/>
      <c r="S1576" s="309"/>
      <c r="T1576" s="309"/>
      <c r="U1576" s="895"/>
      <c r="V1576" s="16"/>
      <c r="W1576" s="11"/>
      <c r="X1576" s="17"/>
      <c r="Y1576" s="16"/>
      <c r="Z1576" s="11"/>
      <c r="AA1576" s="17"/>
      <c r="AB1576" s="16"/>
      <c r="AC1576" s="11"/>
      <c r="AD1576" s="17">
        <f t="shared" si="374"/>
        <v>0</v>
      </c>
      <c r="AE1576" s="16"/>
      <c r="AF1576" s="11"/>
      <c r="AG1576" s="17"/>
      <c r="AH1576" s="229">
        <f>Q1576</f>
        <v>-119506.4375</v>
      </c>
      <c r="AI1576" s="527"/>
      <c r="AJ1576" s="16">
        <f t="shared" si="366"/>
        <v>0</v>
      </c>
    </row>
    <row r="1577" spans="1:36" s="532" customFormat="1" ht="11.25" customHeight="1">
      <c r="A1577" s="537">
        <v>22840002</v>
      </c>
      <c r="B1577" s="538"/>
      <c r="C1577" s="1006" t="s">
        <v>3511</v>
      </c>
      <c r="D1577" s="1007">
        <v>0</v>
      </c>
      <c r="E1577" s="1007">
        <v>0</v>
      </c>
      <c r="F1577" s="1007">
        <v>0</v>
      </c>
      <c r="G1577" s="1007">
        <v>0</v>
      </c>
      <c r="H1577" s="1007">
        <v>0</v>
      </c>
      <c r="I1577" s="1007">
        <v>0</v>
      </c>
      <c r="J1577" s="1008">
        <v>0</v>
      </c>
      <c r="K1577" s="1008">
        <v>0</v>
      </c>
      <c r="L1577" s="1009">
        <v>0</v>
      </c>
      <c r="M1577" s="1009">
        <v>0</v>
      </c>
      <c r="N1577" s="1009">
        <v>0</v>
      </c>
      <c r="O1577" s="1009">
        <v>0</v>
      </c>
      <c r="P1577" s="1009">
        <v>0</v>
      </c>
      <c r="Q1577" s="1009">
        <f t="shared" si="367"/>
        <v>0</v>
      </c>
      <c r="R1577" s="1010"/>
      <c r="S1577" s="1017"/>
      <c r="T1577" s="1017" t="s">
        <v>1254</v>
      </c>
      <c r="U1577" s="1011"/>
      <c r="V1577" s="1012">
        <v>0</v>
      </c>
      <c r="W1577" s="1013">
        <v>0</v>
      </c>
      <c r="X1577" s="1014">
        <v>0</v>
      </c>
      <c r="Y1577" s="1012"/>
      <c r="Z1577" s="1013"/>
      <c r="AA1577" s="1014"/>
      <c r="AB1577" s="1012"/>
      <c r="AC1577" s="1013"/>
      <c r="AD1577" s="1014">
        <f t="shared" si="369"/>
        <v>0</v>
      </c>
      <c r="AE1577" s="1012">
        <f>$Q1577</f>
        <v>0</v>
      </c>
      <c r="AF1577" s="1013">
        <f>$Q1577</f>
        <v>0</v>
      </c>
      <c r="AG1577" s="1014">
        <f>$Q1577</f>
        <v>0</v>
      </c>
      <c r="AH1577" s="1018"/>
      <c r="AI1577" s="1016"/>
      <c r="AJ1577" s="1012">
        <f t="shared" si="366"/>
        <v>0</v>
      </c>
    </row>
    <row r="1578" spans="1:36" s="532" customFormat="1" ht="11.25" customHeight="1">
      <c r="A1578" s="537">
        <v>22840011</v>
      </c>
      <c r="B1578" s="538"/>
      <c r="C1578" s="1006" t="s">
        <v>3512</v>
      </c>
      <c r="D1578" s="1007">
        <v>0</v>
      </c>
      <c r="E1578" s="1007">
        <v>0</v>
      </c>
      <c r="F1578" s="1007">
        <v>0</v>
      </c>
      <c r="G1578" s="1007">
        <v>0</v>
      </c>
      <c r="H1578" s="1007">
        <v>0</v>
      </c>
      <c r="I1578" s="1007">
        <v>0</v>
      </c>
      <c r="J1578" s="1008">
        <v>0</v>
      </c>
      <c r="K1578" s="1008">
        <v>0</v>
      </c>
      <c r="L1578" s="1009">
        <v>0</v>
      </c>
      <c r="M1578" s="1009">
        <v>0</v>
      </c>
      <c r="N1578" s="1009">
        <v>0</v>
      </c>
      <c r="O1578" s="1009">
        <v>0</v>
      </c>
      <c r="P1578" s="1009">
        <v>0</v>
      </c>
      <c r="Q1578" s="1009">
        <f t="shared" si="367"/>
        <v>0</v>
      </c>
      <c r="R1578" s="1010"/>
      <c r="S1578" s="1017"/>
      <c r="T1578" s="1017"/>
      <c r="U1578" s="1011"/>
      <c r="V1578" s="1012">
        <v>0</v>
      </c>
      <c r="W1578" s="1013">
        <v>0</v>
      </c>
      <c r="X1578" s="1014">
        <v>0</v>
      </c>
      <c r="Y1578" s="1012"/>
      <c r="Z1578" s="1013"/>
      <c r="AA1578" s="1014"/>
      <c r="AB1578" s="1012"/>
      <c r="AC1578" s="1013"/>
      <c r="AD1578" s="1014">
        <f t="shared" si="369"/>
        <v>0</v>
      </c>
      <c r="AE1578" s="1012"/>
      <c r="AF1578" s="1013"/>
      <c r="AG1578" s="1014"/>
      <c r="AH1578" s="1015">
        <f>Q1578</f>
        <v>0</v>
      </c>
      <c r="AI1578" s="1016"/>
      <c r="AJ1578" s="1012">
        <f t="shared" si="366"/>
        <v>0</v>
      </c>
    </row>
    <row r="1579" spans="1:36" s="532" customFormat="1" ht="11.25" customHeight="1">
      <c r="A1579" s="537">
        <v>22840012</v>
      </c>
      <c r="B1579" s="1005"/>
      <c r="C1579" s="1006" t="s">
        <v>2476</v>
      </c>
      <c r="D1579" s="1007">
        <v>-609250</v>
      </c>
      <c r="E1579" s="1007">
        <v>-609250</v>
      </c>
      <c r="F1579" s="1007">
        <v>-609250</v>
      </c>
      <c r="G1579" s="1007">
        <v>-635000</v>
      </c>
      <c r="H1579" s="1007">
        <v>-635000</v>
      </c>
      <c r="I1579" s="1007">
        <v>-635000</v>
      </c>
      <c r="J1579" s="1008">
        <v>-631223.56999999995</v>
      </c>
      <c r="K1579" s="1008">
        <v>-631223.56999999995</v>
      </c>
      <c r="L1579" s="1009">
        <v>-631223.56999999995</v>
      </c>
      <c r="M1579" s="1009">
        <v>-629429.85</v>
      </c>
      <c r="N1579" s="1009">
        <v>-629429.85</v>
      </c>
      <c r="O1579" s="1009">
        <v>-629429.85</v>
      </c>
      <c r="P1579" s="1009">
        <v>-625574.47</v>
      </c>
      <c r="Q1579" s="1009">
        <f t="shared" si="367"/>
        <v>-626906.04124999989</v>
      </c>
      <c r="R1579" s="1010"/>
      <c r="S1579" s="1017"/>
      <c r="T1579" s="1017" t="s">
        <v>1254</v>
      </c>
      <c r="U1579" s="1011"/>
      <c r="V1579" s="1012">
        <v>0</v>
      </c>
      <c r="W1579" s="1013">
        <v>0</v>
      </c>
      <c r="X1579" s="1014">
        <v>0</v>
      </c>
      <c r="Y1579" s="1012"/>
      <c r="Z1579" s="1013"/>
      <c r="AA1579" s="1014"/>
      <c r="AB1579" s="1012"/>
      <c r="AC1579" s="1013"/>
      <c r="AD1579" s="1014">
        <f>SUM(AB1579:AC1579)</f>
        <v>0</v>
      </c>
      <c r="AE1579" s="1012">
        <f t="shared" ref="AE1579:AG1581" si="375">$Q1579</f>
        <v>-626906.04124999989</v>
      </c>
      <c r="AF1579" s="1013">
        <f t="shared" si="375"/>
        <v>-626906.04124999989</v>
      </c>
      <c r="AG1579" s="1014">
        <f t="shared" si="375"/>
        <v>-626906.04124999989</v>
      </c>
      <c r="AH1579" s="1018"/>
      <c r="AI1579" s="1016"/>
      <c r="AJ1579" s="1012">
        <f t="shared" si="366"/>
        <v>0</v>
      </c>
    </row>
    <row r="1580" spans="1:36" s="532" customFormat="1" ht="11.25" customHeight="1">
      <c r="A1580" s="537">
        <v>22840021</v>
      </c>
      <c r="B1580" s="1215"/>
      <c r="C1580" s="1006" t="s">
        <v>3513</v>
      </c>
      <c r="D1580" s="1007">
        <v>-198375.75</v>
      </c>
      <c r="E1580" s="1007">
        <v>-198375.75</v>
      </c>
      <c r="F1580" s="1007">
        <v>-198375.75</v>
      </c>
      <c r="G1580" s="1007">
        <v>-200000</v>
      </c>
      <c r="H1580" s="1007">
        <v>-200000</v>
      </c>
      <c r="I1580" s="1007">
        <v>-200000</v>
      </c>
      <c r="J1580" s="1008">
        <v>-199475.25</v>
      </c>
      <c r="K1580" s="1008">
        <v>-199475.25</v>
      </c>
      <c r="L1580" s="1009">
        <v>-199475.25</v>
      </c>
      <c r="M1580" s="1009">
        <v>-197293.25</v>
      </c>
      <c r="N1580" s="1009">
        <v>-197293.25</v>
      </c>
      <c r="O1580" s="1009">
        <v>-197293.25</v>
      </c>
      <c r="P1580" s="1009">
        <v>-196806.75</v>
      </c>
      <c r="Q1580" s="1009">
        <f t="shared" si="367"/>
        <v>-198720.6875</v>
      </c>
      <c r="R1580" s="1010"/>
      <c r="S1580" s="1017"/>
      <c r="T1580" s="1017" t="s">
        <v>1254</v>
      </c>
      <c r="U1580" s="1011"/>
      <c r="V1580" s="1012">
        <v>0</v>
      </c>
      <c r="W1580" s="1013">
        <v>0</v>
      </c>
      <c r="X1580" s="1014">
        <v>0</v>
      </c>
      <c r="Y1580" s="1012"/>
      <c r="Z1580" s="1013"/>
      <c r="AA1580" s="1014"/>
      <c r="AB1580" s="1012"/>
      <c r="AC1580" s="1013"/>
      <c r="AD1580" s="1014">
        <f t="shared" si="369"/>
        <v>0</v>
      </c>
      <c r="AE1580" s="1012">
        <f t="shared" si="375"/>
        <v>-198720.6875</v>
      </c>
      <c r="AF1580" s="1013">
        <f t="shared" si="375"/>
        <v>-198720.6875</v>
      </c>
      <c r="AG1580" s="1014">
        <f t="shared" si="375"/>
        <v>-198720.6875</v>
      </c>
      <c r="AH1580" s="1018"/>
      <c r="AI1580" s="1016"/>
      <c r="AJ1580" s="1012">
        <f t="shared" si="366"/>
        <v>0</v>
      </c>
    </row>
    <row r="1581" spans="1:36" s="532" customFormat="1" ht="11.25" customHeight="1">
      <c r="A1581" s="537">
        <v>22840022</v>
      </c>
      <c r="B1581" s="1005"/>
      <c r="C1581" s="1006" t="s">
        <v>2477</v>
      </c>
      <c r="D1581" s="1007">
        <v>-628040.44999999995</v>
      </c>
      <c r="E1581" s="1007">
        <v>-628040.44999999995</v>
      </c>
      <c r="F1581" s="1007">
        <v>-628040.44999999995</v>
      </c>
      <c r="G1581" s="1007">
        <v>-530000</v>
      </c>
      <c r="H1581" s="1007">
        <v>-530000</v>
      </c>
      <c r="I1581" s="1007">
        <v>-530000</v>
      </c>
      <c r="J1581" s="1008">
        <v>-530428.43000000005</v>
      </c>
      <c r="K1581" s="1008">
        <v>-530428.43000000005</v>
      </c>
      <c r="L1581" s="1009">
        <v>-530428.43000000005</v>
      </c>
      <c r="M1581" s="1009">
        <v>-529545.53</v>
      </c>
      <c r="N1581" s="1009">
        <v>-556000</v>
      </c>
      <c r="O1581" s="1009">
        <v>-556000</v>
      </c>
      <c r="P1581" s="1009">
        <v>-552321.25</v>
      </c>
      <c r="Q1581" s="1009">
        <f t="shared" si="367"/>
        <v>-555757.71416666673</v>
      </c>
      <c r="R1581" s="1010"/>
      <c r="S1581" s="1017"/>
      <c r="T1581" s="1017" t="s">
        <v>1254</v>
      </c>
      <c r="U1581" s="1011"/>
      <c r="V1581" s="1012">
        <v>0</v>
      </c>
      <c r="W1581" s="1013">
        <v>0</v>
      </c>
      <c r="X1581" s="1014">
        <v>0</v>
      </c>
      <c r="Y1581" s="1012"/>
      <c r="Z1581" s="1013"/>
      <c r="AA1581" s="1014"/>
      <c r="AB1581" s="1012"/>
      <c r="AC1581" s="1013"/>
      <c r="AD1581" s="1014">
        <f>SUM(AB1581:AC1581)</f>
        <v>0</v>
      </c>
      <c r="AE1581" s="1012">
        <f t="shared" si="375"/>
        <v>-555757.71416666673</v>
      </c>
      <c r="AF1581" s="1013">
        <f t="shared" si="375"/>
        <v>-555757.71416666673</v>
      </c>
      <c r="AG1581" s="1014">
        <f t="shared" si="375"/>
        <v>-555757.71416666673</v>
      </c>
      <c r="AH1581" s="1018"/>
      <c r="AI1581" s="1016"/>
      <c r="AJ1581" s="1012">
        <f t="shared" si="366"/>
        <v>0</v>
      </c>
    </row>
    <row r="1582" spans="1:36" s="532" customFormat="1" ht="11.25" customHeight="1">
      <c r="A1582" s="537">
        <v>22840031</v>
      </c>
      <c r="B1582" s="538"/>
      <c r="C1582" s="1006" t="s">
        <v>3514</v>
      </c>
      <c r="D1582" s="1007">
        <v>-258000</v>
      </c>
      <c r="E1582" s="1007">
        <v>-258000</v>
      </c>
      <c r="F1582" s="1007">
        <v>-258000</v>
      </c>
      <c r="G1582" s="1007">
        <v>-258000</v>
      </c>
      <c r="H1582" s="1007">
        <v>-258000</v>
      </c>
      <c r="I1582" s="1007">
        <v>-258000</v>
      </c>
      <c r="J1582" s="1008">
        <v>-258000</v>
      </c>
      <c r="K1582" s="1008">
        <v>-258000</v>
      </c>
      <c r="L1582" s="1009">
        <v>-258000</v>
      </c>
      <c r="M1582" s="1009">
        <v>-258000</v>
      </c>
      <c r="N1582" s="1009">
        <v>-258000</v>
      </c>
      <c r="O1582" s="1009">
        <v>-258000</v>
      </c>
      <c r="P1582" s="1009">
        <v>-258000</v>
      </c>
      <c r="Q1582" s="1009">
        <f t="shared" si="367"/>
        <v>-258000</v>
      </c>
      <c r="R1582" s="1010"/>
      <c r="S1582" s="1017"/>
      <c r="T1582" s="1017"/>
      <c r="U1582" s="1011"/>
      <c r="V1582" s="1012">
        <v>0</v>
      </c>
      <c r="W1582" s="1013">
        <v>0</v>
      </c>
      <c r="X1582" s="1014">
        <v>0</v>
      </c>
      <c r="Y1582" s="1012"/>
      <c r="Z1582" s="1013"/>
      <c r="AA1582" s="1014"/>
      <c r="AB1582" s="1012"/>
      <c r="AC1582" s="1013"/>
      <c r="AD1582" s="1014">
        <f t="shared" si="369"/>
        <v>0</v>
      </c>
      <c r="AE1582" s="1012"/>
      <c r="AF1582" s="1013"/>
      <c r="AG1582" s="1014"/>
      <c r="AH1582" s="1015">
        <f>Q1582</f>
        <v>-258000</v>
      </c>
      <c r="AI1582" s="1016"/>
      <c r="AJ1582" s="1012">
        <f t="shared" si="366"/>
        <v>0</v>
      </c>
    </row>
    <row r="1583" spans="1:36" s="532" customFormat="1" ht="11.25" customHeight="1">
      <c r="A1583" s="537">
        <v>22840032</v>
      </c>
      <c r="B1583" s="1005"/>
      <c r="C1583" s="1006" t="s">
        <v>2478</v>
      </c>
      <c r="D1583" s="1007">
        <v>-3298077.33</v>
      </c>
      <c r="E1583" s="1007">
        <v>-3298077.33</v>
      </c>
      <c r="F1583" s="1007">
        <v>-3298077.33</v>
      </c>
      <c r="G1583" s="1007">
        <v>-3300000</v>
      </c>
      <c r="H1583" s="1007">
        <v>-3300000</v>
      </c>
      <c r="I1583" s="1007">
        <v>-3300000</v>
      </c>
      <c r="J1583" s="1008">
        <v>-3302394.74</v>
      </c>
      <c r="K1583" s="1008">
        <v>-3302394.74</v>
      </c>
      <c r="L1583" s="1009">
        <v>-3302394.74</v>
      </c>
      <c r="M1583" s="1009">
        <v>-3302394.74</v>
      </c>
      <c r="N1583" s="1009">
        <v>-3302394.74</v>
      </c>
      <c r="O1583" s="1009">
        <v>-3302394.74</v>
      </c>
      <c r="P1583" s="1009">
        <v>-3298050.5</v>
      </c>
      <c r="Q1583" s="1009">
        <f t="shared" si="367"/>
        <v>-3300715.5845833342</v>
      </c>
      <c r="R1583" s="1010"/>
      <c r="S1583" s="1017"/>
      <c r="T1583" s="1017" t="s">
        <v>1254</v>
      </c>
      <c r="U1583" s="1011"/>
      <c r="V1583" s="1012">
        <v>0</v>
      </c>
      <c r="W1583" s="1013">
        <v>0</v>
      </c>
      <c r="X1583" s="1014">
        <v>0</v>
      </c>
      <c r="Y1583" s="1012"/>
      <c r="Z1583" s="1013"/>
      <c r="AA1583" s="1014"/>
      <c r="AB1583" s="1012"/>
      <c r="AC1583" s="1013"/>
      <c r="AD1583" s="1014">
        <f>SUM(AB1583:AC1583)</f>
        <v>0</v>
      </c>
      <c r="AE1583" s="1012">
        <f>$Q1583</f>
        <v>-3300715.5845833342</v>
      </c>
      <c r="AF1583" s="1013">
        <f>$Q1583</f>
        <v>-3300715.5845833342</v>
      </c>
      <c r="AG1583" s="1014">
        <f>$Q1583</f>
        <v>-3300715.5845833342</v>
      </c>
      <c r="AH1583" s="1018"/>
      <c r="AI1583" s="1016"/>
      <c r="AJ1583" s="1012">
        <f t="shared" si="366"/>
        <v>0</v>
      </c>
    </row>
    <row r="1584" spans="1:36" s="532" customFormat="1" ht="11.25" customHeight="1">
      <c r="A1584" s="537">
        <v>22840041</v>
      </c>
      <c r="B1584" s="538"/>
      <c r="C1584" s="1006" t="s">
        <v>3515</v>
      </c>
      <c r="D1584" s="1007">
        <v>0</v>
      </c>
      <c r="E1584" s="1007">
        <v>0</v>
      </c>
      <c r="F1584" s="1007">
        <v>0</v>
      </c>
      <c r="G1584" s="1007">
        <v>0</v>
      </c>
      <c r="H1584" s="1007">
        <v>0</v>
      </c>
      <c r="I1584" s="1007">
        <v>0</v>
      </c>
      <c r="J1584" s="1008">
        <v>0</v>
      </c>
      <c r="K1584" s="1008">
        <v>0</v>
      </c>
      <c r="L1584" s="1009">
        <v>0</v>
      </c>
      <c r="M1584" s="1009">
        <v>0</v>
      </c>
      <c r="N1584" s="1009">
        <v>0</v>
      </c>
      <c r="O1584" s="1009">
        <v>0</v>
      </c>
      <c r="P1584" s="1009">
        <v>0</v>
      </c>
      <c r="Q1584" s="1009">
        <f t="shared" si="367"/>
        <v>0</v>
      </c>
      <c r="R1584" s="1010"/>
      <c r="S1584" s="1017"/>
      <c r="T1584" s="1017"/>
      <c r="U1584" s="1011"/>
      <c r="V1584" s="1012">
        <v>0</v>
      </c>
      <c r="W1584" s="1013">
        <v>0</v>
      </c>
      <c r="X1584" s="1014">
        <v>0</v>
      </c>
      <c r="Y1584" s="1012"/>
      <c r="Z1584" s="1013"/>
      <c r="AA1584" s="1014"/>
      <c r="AB1584" s="1012"/>
      <c r="AC1584" s="1013"/>
      <c r="AD1584" s="1014">
        <f t="shared" si="369"/>
        <v>0</v>
      </c>
      <c r="AE1584" s="1012"/>
      <c r="AF1584" s="1013"/>
      <c r="AG1584" s="1014"/>
      <c r="AH1584" s="1015">
        <f>Q1584</f>
        <v>0</v>
      </c>
      <c r="AI1584" s="1016"/>
      <c r="AJ1584" s="1012">
        <f t="shared" si="366"/>
        <v>0</v>
      </c>
    </row>
    <row r="1585" spans="1:36" s="532" customFormat="1" ht="11.25" customHeight="1">
      <c r="A1585" s="537">
        <v>22840042</v>
      </c>
      <c r="B1585" s="1005"/>
      <c r="C1585" s="1006" t="s">
        <v>2479</v>
      </c>
      <c r="D1585" s="1007">
        <v>-229267.22</v>
      </c>
      <c r="E1585" s="1007">
        <v>-229267.22</v>
      </c>
      <c r="F1585" s="1007">
        <v>-229267.22</v>
      </c>
      <c r="G1585" s="1007">
        <v>-239000</v>
      </c>
      <c r="H1585" s="1007">
        <v>-239000</v>
      </c>
      <c r="I1585" s="1007">
        <v>-239000</v>
      </c>
      <c r="J1585" s="1008">
        <v>-236393.37</v>
      </c>
      <c r="K1585" s="1008">
        <v>-236393.37</v>
      </c>
      <c r="L1585" s="1009">
        <v>-236393.37</v>
      </c>
      <c r="M1585" s="1009">
        <v>-235736.74</v>
      </c>
      <c r="N1585" s="1009">
        <v>-235736.74</v>
      </c>
      <c r="O1585" s="1009">
        <v>-235736.74</v>
      </c>
      <c r="P1585" s="1009">
        <v>-235736.74</v>
      </c>
      <c r="Q1585" s="1009">
        <f t="shared" si="367"/>
        <v>-235368.89583333337</v>
      </c>
      <c r="R1585" s="1010"/>
      <c r="S1585" s="1017"/>
      <c r="T1585" s="1017" t="s">
        <v>1254</v>
      </c>
      <c r="U1585" s="1011"/>
      <c r="V1585" s="1012">
        <v>0</v>
      </c>
      <c r="W1585" s="1013">
        <v>0</v>
      </c>
      <c r="X1585" s="1014">
        <v>0</v>
      </c>
      <c r="Y1585" s="1012"/>
      <c r="Z1585" s="1013"/>
      <c r="AA1585" s="1014"/>
      <c r="AB1585" s="1012"/>
      <c r="AC1585" s="1013"/>
      <c r="AD1585" s="1014">
        <f>SUM(AB1585:AC1585)</f>
        <v>0</v>
      </c>
      <c r="AE1585" s="1012">
        <f t="shared" ref="AE1585:AG1589" si="376">$Q1585</f>
        <v>-235368.89583333337</v>
      </c>
      <c r="AF1585" s="1013">
        <f t="shared" si="376"/>
        <v>-235368.89583333337</v>
      </c>
      <c r="AG1585" s="1014">
        <f t="shared" si="376"/>
        <v>-235368.89583333337</v>
      </c>
      <c r="AH1585" s="1018"/>
      <c r="AI1585" s="1016"/>
      <c r="AJ1585" s="1012">
        <f t="shared" si="366"/>
        <v>0</v>
      </c>
    </row>
    <row r="1586" spans="1:36" s="532" customFormat="1" ht="11.25" customHeight="1">
      <c r="A1586" s="537">
        <v>22840051</v>
      </c>
      <c r="B1586" s="538"/>
      <c r="C1586" s="1006" t="s">
        <v>3516</v>
      </c>
      <c r="D1586" s="1007">
        <v>-30000</v>
      </c>
      <c r="E1586" s="1007">
        <v>-30000</v>
      </c>
      <c r="F1586" s="1007">
        <v>-30000</v>
      </c>
      <c r="G1586" s="1007">
        <v>-30000</v>
      </c>
      <c r="H1586" s="1007">
        <v>-30000</v>
      </c>
      <c r="I1586" s="1007">
        <v>-30000</v>
      </c>
      <c r="J1586" s="1008">
        <v>-30000</v>
      </c>
      <c r="K1586" s="1008">
        <v>-30000</v>
      </c>
      <c r="L1586" s="1009">
        <v>-30000</v>
      </c>
      <c r="M1586" s="1009">
        <v>-30000</v>
      </c>
      <c r="N1586" s="1009">
        <v>-30000</v>
      </c>
      <c r="O1586" s="1009">
        <v>-30000</v>
      </c>
      <c r="P1586" s="1009">
        <v>-30000</v>
      </c>
      <c r="Q1586" s="1009">
        <f t="shared" si="367"/>
        <v>-30000</v>
      </c>
      <c r="R1586" s="1010"/>
      <c r="S1586" s="1017"/>
      <c r="T1586" s="1017" t="s">
        <v>1254</v>
      </c>
      <c r="U1586" s="1011"/>
      <c r="V1586" s="1012">
        <v>0</v>
      </c>
      <c r="W1586" s="1013">
        <v>0</v>
      </c>
      <c r="X1586" s="1014">
        <v>0</v>
      </c>
      <c r="Y1586" s="1012"/>
      <c r="Z1586" s="1013"/>
      <c r="AA1586" s="1014"/>
      <c r="AB1586" s="1012"/>
      <c r="AC1586" s="1013"/>
      <c r="AD1586" s="1014">
        <f t="shared" si="369"/>
        <v>0</v>
      </c>
      <c r="AE1586" s="1012">
        <f t="shared" si="376"/>
        <v>-30000</v>
      </c>
      <c r="AF1586" s="1013">
        <f t="shared" si="376"/>
        <v>-30000</v>
      </c>
      <c r="AG1586" s="1014">
        <f t="shared" si="376"/>
        <v>-30000</v>
      </c>
      <c r="AH1586" s="1018"/>
      <c r="AI1586" s="1016"/>
      <c r="AJ1586" s="1012">
        <f t="shared" si="366"/>
        <v>0</v>
      </c>
    </row>
    <row r="1587" spans="1:36" s="532" customFormat="1" ht="11.25" customHeight="1">
      <c r="A1587" s="537">
        <v>22840052</v>
      </c>
      <c r="B1587" s="1005"/>
      <c r="C1587" s="1006" t="s">
        <v>2480</v>
      </c>
      <c r="D1587" s="1007">
        <v>0</v>
      </c>
      <c r="E1587" s="1007">
        <v>0</v>
      </c>
      <c r="F1587" s="1007">
        <v>0</v>
      </c>
      <c r="G1587" s="1007">
        <v>0</v>
      </c>
      <c r="H1587" s="1007">
        <v>0</v>
      </c>
      <c r="I1587" s="1007">
        <v>0</v>
      </c>
      <c r="J1587" s="1008">
        <v>0</v>
      </c>
      <c r="K1587" s="1008">
        <v>0</v>
      </c>
      <c r="L1587" s="1009">
        <v>0</v>
      </c>
      <c r="M1587" s="1009">
        <v>0</v>
      </c>
      <c r="N1587" s="1009">
        <v>0</v>
      </c>
      <c r="O1587" s="1009">
        <v>0</v>
      </c>
      <c r="P1587" s="1009">
        <v>0</v>
      </c>
      <c r="Q1587" s="1009">
        <f t="shared" si="367"/>
        <v>0</v>
      </c>
      <c r="R1587" s="1010"/>
      <c r="S1587" s="1017"/>
      <c r="T1587" s="1017" t="s">
        <v>1254</v>
      </c>
      <c r="U1587" s="1011"/>
      <c r="V1587" s="1012">
        <v>0</v>
      </c>
      <c r="W1587" s="1013">
        <v>0</v>
      </c>
      <c r="X1587" s="1014">
        <v>0</v>
      </c>
      <c r="Y1587" s="1012"/>
      <c r="Z1587" s="1013"/>
      <c r="AA1587" s="1014"/>
      <c r="AB1587" s="1012"/>
      <c r="AC1587" s="1013"/>
      <c r="AD1587" s="1014">
        <f>SUM(AB1587:AC1587)</f>
        <v>0</v>
      </c>
      <c r="AE1587" s="1012">
        <f t="shared" si="376"/>
        <v>0</v>
      </c>
      <c r="AF1587" s="1013">
        <f t="shared" si="376"/>
        <v>0</v>
      </c>
      <c r="AG1587" s="1014">
        <f t="shared" si="376"/>
        <v>0</v>
      </c>
      <c r="AH1587" s="1018"/>
      <c r="AI1587" s="1016"/>
      <c r="AJ1587" s="1012">
        <f t="shared" si="366"/>
        <v>0</v>
      </c>
    </row>
    <row r="1588" spans="1:36" s="532" customFormat="1" ht="11.25" customHeight="1">
      <c r="A1588" s="537">
        <v>22840061</v>
      </c>
      <c r="B1588" s="538"/>
      <c r="C1588" s="1006" t="s">
        <v>3517</v>
      </c>
      <c r="D1588" s="1007">
        <v>0</v>
      </c>
      <c r="E1588" s="1007">
        <v>0</v>
      </c>
      <c r="F1588" s="1007">
        <v>0</v>
      </c>
      <c r="G1588" s="1007">
        <v>0</v>
      </c>
      <c r="H1588" s="1007">
        <v>0</v>
      </c>
      <c r="I1588" s="1007">
        <v>0</v>
      </c>
      <c r="J1588" s="1008">
        <v>0</v>
      </c>
      <c r="K1588" s="1008">
        <v>0</v>
      </c>
      <c r="L1588" s="1009">
        <v>0</v>
      </c>
      <c r="M1588" s="1009">
        <v>0</v>
      </c>
      <c r="N1588" s="1009">
        <v>0</v>
      </c>
      <c r="O1588" s="1009">
        <v>0</v>
      </c>
      <c r="P1588" s="1009">
        <v>0</v>
      </c>
      <c r="Q1588" s="1009">
        <f t="shared" si="367"/>
        <v>0</v>
      </c>
      <c r="R1588" s="1010"/>
      <c r="S1588" s="1017"/>
      <c r="T1588" s="1017" t="s">
        <v>1254</v>
      </c>
      <c r="U1588" s="1011"/>
      <c r="V1588" s="1012">
        <v>0</v>
      </c>
      <c r="W1588" s="1013">
        <v>0</v>
      </c>
      <c r="X1588" s="1014">
        <v>0</v>
      </c>
      <c r="Y1588" s="1012"/>
      <c r="Z1588" s="1013"/>
      <c r="AA1588" s="1014"/>
      <c r="AB1588" s="1012"/>
      <c r="AC1588" s="1013"/>
      <c r="AD1588" s="1014">
        <f t="shared" si="369"/>
        <v>0</v>
      </c>
      <c r="AE1588" s="1012">
        <f t="shared" si="376"/>
        <v>0</v>
      </c>
      <c r="AF1588" s="1013">
        <f t="shared" si="376"/>
        <v>0</v>
      </c>
      <c r="AG1588" s="1014">
        <f t="shared" si="376"/>
        <v>0</v>
      </c>
      <c r="AH1588" s="1018"/>
      <c r="AI1588" s="1016"/>
      <c r="AJ1588" s="1012">
        <f t="shared" si="366"/>
        <v>0</v>
      </c>
    </row>
    <row r="1589" spans="1:36" s="532" customFormat="1" ht="11.25" customHeight="1">
      <c r="A1589" s="537">
        <v>22840062</v>
      </c>
      <c r="B1589" s="1005"/>
      <c r="C1589" s="1006" t="s">
        <v>2481</v>
      </c>
      <c r="D1589" s="1007">
        <v>-1269906.45</v>
      </c>
      <c r="E1589" s="1007">
        <v>-1269906.45</v>
      </c>
      <c r="F1589" s="1007">
        <v>-1269906.45</v>
      </c>
      <c r="G1589" s="1007">
        <v>-1300000</v>
      </c>
      <c r="H1589" s="1007">
        <v>-1300000</v>
      </c>
      <c r="I1589" s="1007">
        <v>-1300000</v>
      </c>
      <c r="J1589" s="1008">
        <v>-1293823.8700000001</v>
      </c>
      <c r="K1589" s="1008">
        <v>-1293823.8700000001</v>
      </c>
      <c r="L1589" s="1009">
        <v>-1293823.8700000001</v>
      </c>
      <c r="M1589" s="1009">
        <v>-1283084.1399999999</v>
      </c>
      <c r="N1589" s="1009">
        <v>-1283084.1399999999</v>
      </c>
      <c r="O1589" s="1009">
        <v>-1283084.1399999999</v>
      </c>
      <c r="P1589" s="1009">
        <v>-1109593.6399999999</v>
      </c>
      <c r="Q1589" s="1009">
        <f t="shared" si="367"/>
        <v>-1280023.9145833335</v>
      </c>
      <c r="R1589" s="1010"/>
      <c r="S1589" s="1017"/>
      <c r="T1589" s="1017" t="s">
        <v>1254</v>
      </c>
      <c r="U1589" s="1011"/>
      <c r="V1589" s="1012">
        <v>0</v>
      </c>
      <c r="W1589" s="1013">
        <v>0</v>
      </c>
      <c r="X1589" s="1014">
        <v>0</v>
      </c>
      <c r="Y1589" s="1012"/>
      <c r="Z1589" s="1013"/>
      <c r="AA1589" s="1014"/>
      <c r="AB1589" s="1012"/>
      <c r="AC1589" s="1013"/>
      <c r="AD1589" s="1014">
        <f>SUM(AB1589:AC1589)</f>
        <v>0</v>
      </c>
      <c r="AE1589" s="1012">
        <f t="shared" si="376"/>
        <v>-1280023.9145833335</v>
      </c>
      <c r="AF1589" s="1013">
        <f t="shared" si="376"/>
        <v>-1280023.9145833335</v>
      </c>
      <c r="AG1589" s="1014">
        <f t="shared" si="376"/>
        <v>-1280023.9145833335</v>
      </c>
      <c r="AH1589" s="1018"/>
      <c r="AI1589" s="1016"/>
      <c r="AJ1589" s="1012">
        <f t="shared" si="366"/>
        <v>0</v>
      </c>
    </row>
    <row r="1590" spans="1:36" s="532" customFormat="1" ht="11.25" customHeight="1">
      <c r="A1590" s="537">
        <v>22840071</v>
      </c>
      <c r="B1590" s="1215"/>
      <c r="C1590" s="1006" t="s">
        <v>3518</v>
      </c>
      <c r="D1590" s="1007">
        <v>0</v>
      </c>
      <c r="E1590" s="1007">
        <v>0</v>
      </c>
      <c r="F1590" s="1007">
        <v>0</v>
      </c>
      <c r="G1590" s="1007">
        <v>0</v>
      </c>
      <c r="H1590" s="1007">
        <v>0</v>
      </c>
      <c r="I1590" s="1007">
        <v>0</v>
      </c>
      <c r="J1590" s="1008">
        <v>0</v>
      </c>
      <c r="K1590" s="1008">
        <v>0</v>
      </c>
      <c r="L1590" s="1009">
        <v>0</v>
      </c>
      <c r="M1590" s="1009">
        <v>0</v>
      </c>
      <c r="N1590" s="1009">
        <v>0</v>
      </c>
      <c r="O1590" s="1009">
        <v>0</v>
      </c>
      <c r="P1590" s="1009">
        <v>0</v>
      </c>
      <c r="Q1590" s="1009">
        <f t="shared" si="367"/>
        <v>0</v>
      </c>
      <c r="R1590" s="1010"/>
      <c r="S1590" s="1017"/>
      <c r="T1590" s="1017"/>
      <c r="U1590" s="1011"/>
      <c r="V1590" s="1012">
        <v>0</v>
      </c>
      <c r="W1590" s="1013">
        <v>0</v>
      </c>
      <c r="X1590" s="1014">
        <v>0</v>
      </c>
      <c r="Y1590" s="1012"/>
      <c r="Z1590" s="1013"/>
      <c r="AA1590" s="1014"/>
      <c r="AB1590" s="1012"/>
      <c r="AC1590" s="1013"/>
      <c r="AD1590" s="1014">
        <f t="shared" si="369"/>
        <v>0</v>
      </c>
      <c r="AE1590" s="1012"/>
      <c r="AF1590" s="1013"/>
      <c r="AG1590" s="1014"/>
      <c r="AH1590" s="1015">
        <f>Q1590</f>
        <v>0</v>
      </c>
      <c r="AI1590" s="1016"/>
      <c r="AJ1590" s="1012">
        <f t="shared" si="366"/>
        <v>0</v>
      </c>
    </row>
    <row r="1591" spans="1:36" s="532" customFormat="1" ht="11.25" customHeight="1">
      <c r="A1591" s="537">
        <v>22840072</v>
      </c>
      <c r="B1591" s="1005"/>
      <c r="C1591" s="1006" t="s">
        <v>2482</v>
      </c>
      <c r="D1591" s="1007">
        <v>0</v>
      </c>
      <c r="E1591" s="1007">
        <v>0</v>
      </c>
      <c r="F1591" s="1007">
        <v>0</v>
      </c>
      <c r="G1591" s="1007">
        <v>0</v>
      </c>
      <c r="H1591" s="1007">
        <v>0</v>
      </c>
      <c r="I1591" s="1007">
        <v>0</v>
      </c>
      <c r="J1591" s="1008">
        <v>0</v>
      </c>
      <c r="K1591" s="1008">
        <v>0</v>
      </c>
      <c r="L1591" s="1009">
        <v>0</v>
      </c>
      <c r="M1591" s="1009">
        <v>0</v>
      </c>
      <c r="N1591" s="1009">
        <v>0</v>
      </c>
      <c r="O1591" s="1009">
        <v>0</v>
      </c>
      <c r="P1591" s="1009">
        <v>0</v>
      </c>
      <c r="Q1591" s="1009">
        <f t="shared" si="367"/>
        <v>0</v>
      </c>
      <c r="R1591" s="1010"/>
      <c r="S1591" s="1017"/>
      <c r="T1591" s="1017" t="s">
        <v>1254</v>
      </c>
      <c r="U1591" s="1011"/>
      <c r="V1591" s="1012">
        <v>0</v>
      </c>
      <c r="W1591" s="1013">
        <v>0</v>
      </c>
      <c r="X1591" s="1014">
        <v>0</v>
      </c>
      <c r="Y1591" s="1012"/>
      <c r="Z1591" s="1013"/>
      <c r="AA1591" s="1014"/>
      <c r="AB1591" s="1012"/>
      <c r="AC1591" s="1013"/>
      <c r="AD1591" s="1014">
        <f>SUM(AB1591:AC1591)</f>
        <v>0</v>
      </c>
      <c r="AE1591" s="1012">
        <f>$Q1591</f>
        <v>0</v>
      </c>
      <c r="AF1591" s="1013">
        <f>$Q1591</f>
        <v>0</v>
      </c>
      <c r="AG1591" s="1014">
        <f>$Q1591</f>
        <v>0</v>
      </c>
      <c r="AH1591" s="1018"/>
      <c r="AI1591" s="1016"/>
      <c r="AJ1591" s="1012">
        <f t="shared" si="366"/>
        <v>0</v>
      </c>
    </row>
    <row r="1592" spans="1:36" s="532" customFormat="1" ht="11.25" customHeight="1">
      <c r="A1592" s="537">
        <v>22840081</v>
      </c>
      <c r="B1592" s="538"/>
      <c r="C1592" s="1006" t="s">
        <v>3519</v>
      </c>
      <c r="D1592" s="1007">
        <v>-550000</v>
      </c>
      <c r="E1592" s="1007">
        <v>-550000</v>
      </c>
      <c r="F1592" s="1007">
        <v>-550000</v>
      </c>
      <c r="G1592" s="1007">
        <v>-550000</v>
      </c>
      <c r="H1592" s="1007">
        <v>-550000</v>
      </c>
      <c r="I1592" s="1007">
        <v>-550000</v>
      </c>
      <c r="J1592" s="1008">
        <v>-550000</v>
      </c>
      <c r="K1592" s="1008">
        <v>-550000</v>
      </c>
      <c r="L1592" s="1009">
        <v>-550000</v>
      </c>
      <c r="M1592" s="1009">
        <v>-550000</v>
      </c>
      <c r="N1592" s="1009">
        <v>-550000</v>
      </c>
      <c r="O1592" s="1009">
        <v>-550000</v>
      </c>
      <c r="P1592" s="1009">
        <v>-550000</v>
      </c>
      <c r="Q1592" s="1009">
        <f t="shared" si="367"/>
        <v>-550000</v>
      </c>
      <c r="R1592" s="1010"/>
      <c r="S1592" s="1017"/>
      <c r="T1592" s="1017"/>
      <c r="U1592" s="1011"/>
      <c r="V1592" s="1012">
        <v>0</v>
      </c>
      <c r="W1592" s="1013">
        <v>0</v>
      </c>
      <c r="X1592" s="1014">
        <v>0</v>
      </c>
      <c r="Y1592" s="1012"/>
      <c r="Z1592" s="1013"/>
      <c r="AA1592" s="1014"/>
      <c r="AB1592" s="1012"/>
      <c r="AC1592" s="1013"/>
      <c r="AD1592" s="1014">
        <f t="shared" si="369"/>
        <v>0</v>
      </c>
      <c r="AE1592" s="1012"/>
      <c r="AF1592" s="1013"/>
      <c r="AG1592" s="1014"/>
      <c r="AH1592" s="1015">
        <f>Q1592</f>
        <v>-550000</v>
      </c>
      <c r="AI1592" s="1016"/>
      <c r="AJ1592" s="1012">
        <f t="shared" si="366"/>
        <v>0</v>
      </c>
    </row>
    <row r="1593" spans="1:36" s="532" customFormat="1" ht="11.25" customHeight="1">
      <c r="A1593" s="537">
        <v>22840082</v>
      </c>
      <c r="B1593" s="1005"/>
      <c r="C1593" s="1006" t="s">
        <v>2483</v>
      </c>
      <c r="D1593" s="1007">
        <v>-2359079.77</v>
      </c>
      <c r="E1593" s="1007">
        <v>-2359079.77</v>
      </c>
      <c r="F1593" s="1007">
        <v>-2359079.77</v>
      </c>
      <c r="G1593" s="1007">
        <v>-2500000</v>
      </c>
      <c r="H1593" s="1007">
        <v>-2500000</v>
      </c>
      <c r="I1593" s="1007">
        <v>-2500000</v>
      </c>
      <c r="J1593" s="1008">
        <v>-2473994.61</v>
      </c>
      <c r="K1593" s="1008">
        <v>-2473994.61</v>
      </c>
      <c r="L1593" s="1009">
        <v>-2473994.61</v>
      </c>
      <c r="M1593" s="1009">
        <v>-7450000</v>
      </c>
      <c r="N1593" s="1009">
        <v>-7450000</v>
      </c>
      <c r="O1593" s="1009">
        <v>-7450000</v>
      </c>
      <c r="P1593" s="1009">
        <v>-7417375.0499999998</v>
      </c>
      <c r="Q1593" s="1009">
        <f t="shared" si="367"/>
        <v>-3906530.8983333334</v>
      </c>
      <c r="R1593" s="1010"/>
      <c r="S1593" s="1017"/>
      <c r="T1593" s="1017" t="s">
        <v>1254</v>
      </c>
      <c r="U1593" s="1011"/>
      <c r="V1593" s="1012">
        <v>0</v>
      </c>
      <c r="W1593" s="1013">
        <v>0</v>
      </c>
      <c r="X1593" s="1014">
        <v>0</v>
      </c>
      <c r="Y1593" s="1012"/>
      <c r="Z1593" s="1013"/>
      <c r="AA1593" s="1014"/>
      <c r="AB1593" s="1012"/>
      <c r="AC1593" s="1013"/>
      <c r="AD1593" s="1014">
        <f>SUM(AB1593:AC1593)</f>
        <v>0</v>
      </c>
      <c r="AE1593" s="1012">
        <f>$Q1593</f>
        <v>-3906530.8983333334</v>
      </c>
      <c r="AF1593" s="1013">
        <f>$Q1593</f>
        <v>-3906530.8983333334</v>
      </c>
      <c r="AG1593" s="1014">
        <f>$Q1593</f>
        <v>-3906530.8983333334</v>
      </c>
      <c r="AH1593" s="1018"/>
      <c r="AI1593" s="1016"/>
      <c r="AJ1593" s="1012">
        <f t="shared" si="366"/>
        <v>0</v>
      </c>
    </row>
    <row r="1594" spans="1:36" s="532" customFormat="1" ht="11.25" customHeight="1">
      <c r="A1594" s="537">
        <v>22840091</v>
      </c>
      <c r="B1594" s="538"/>
      <c r="C1594" s="1006" t="s">
        <v>3520</v>
      </c>
      <c r="D1594" s="1007">
        <v>0</v>
      </c>
      <c r="E1594" s="1007">
        <v>0</v>
      </c>
      <c r="F1594" s="1007">
        <v>0</v>
      </c>
      <c r="G1594" s="1007">
        <v>0</v>
      </c>
      <c r="H1594" s="1007">
        <v>0</v>
      </c>
      <c r="I1594" s="1007">
        <v>0</v>
      </c>
      <c r="J1594" s="1008">
        <v>0</v>
      </c>
      <c r="K1594" s="1008">
        <v>0</v>
      </c>
      <c r="L1594" s="1009">
        <v>0</v>
      </c>
      <c r="M1594" s="1009">
        <v>0</v>
      </c>
      <c r="N1594" s="1009">
        <v>0</v>
      </c>
      <c r="O1594" s="1009">
        <v>0</v>
      </c>
      <c r="P1594" s="1009">
        <v>0</v>
      </c>
      <c r="Q1594" s="1009">
        <f t="shared" si="367"/>
        <v>0</v>
      </c>
      <c r="R1594" s="1010"/>
      <c r="S1594" s="1017"/>
      <c r="T1594" s="1017"/>
      <c r="U1594" s="1011"/>
      <c r="V1594" s="1012">
        <v>0</v>
      </c>
      <c r="W1594" s="1013">
        <v>0</v>
      </c>
      <c r="X1594" s="1014">
        <v>0</v>
      </c>
      <c r="Y1594" s="1012"/>
      <c r="Z1594" s="1013"/>
      <c r="AA1594" s="1014"/>
      <c r="AB1594" s="1012"/>
      <c r="AC1594" s="1013"/>
      <c r="AD1594" s="1014">
        <f t="shared" si="369"/>
        <v>0</v>
      </c>
      <c r="AE1594" s="1012"/>
      <c r="AF1594" s="1013"/>
      <c r="AG1594" s="1014"/>
      <c r="AH1594" s="1015">
        <f>Q1594</f>
        <v>0</v>
      </c>
      <c r="AI1594" s="1016"/>
      <c r="AJ1594" s="1012">
        <f t="shared" si="366"/>
        <v>0</v>
      </c>
    </row>
    <row r="1595" spans="1:36" s="532" customFormat="1" ht="11.25" customHeight="1">
      <c r="A1595" s="537">
        <v>22840092</v>
      </c>
      <c r="B1595" s="1005"/>
      <c r="C1595" s="1006" t="s">
        <v>2484</v>
      </c>
      <c r="D1595" s="1007">
        <v>-2050000</v>
      </c>
      <c r="E1595" s="1007">
        <v>-2050000</v>
      </c>
      <c r="F1595" s="1007">
        <v>-2050000</v>
      </c>
      <c r="G1595" s="1007">
        <v>-2050000</v>
      </c>
      <c r="H1595" s="1007">
        <v>-2050000</v>
      </c>
      <c r="I1595" s="1007">
        <v>-2050000</v>
      </c>
      <c r="J1595" s="1008">
        <v>-2050000</v>
      </c>
      <c r="K1595" s="1008">
        <v>-2050000</v>
      </c>
      <c r="L1595" s="1009">
        <v>-2050000</v>
      </c>
      <c r="M1595" s="1009">
        <v>-2048450</v>
      </c>
      <c r="N1595" s="1009">
        <v>-2048450</v>
      </c>
      <c r="O1595" s="1009">
        <v>-2048450</v>
      </c>
      <c r="P1595" s="1009">
        <v>-1844511.1</v>
      </c>
      <c r="Q1595" s="1009">
        <f t="shared" si="367"/>
        <v>-2041050.4625000001</v>
      </c>
      <c r="R1595" s="1010"/>
      <c r="S1595" s="1017"/>
      <c r="T1595" s="1017" t="s">
        <v>1254</v>
      </c>
      <c r="U1595" s="1011"/>
      <c r="V1595" s="1012">
        <v>0</v>
      </c>
      <c r="W1595" s="1013">
        <v>0</v>
      </c>
      <c r="X1595" s="1014">
        <v>0</v>
      </c>
      <c r="Y1595" s="1012"/>
      <c r="Z1595" s="1013"/>
      <c r="AA1595" s="1014"/>
      <c r="AB1595" s="1012"/>
      <c r="AC1595" s="1013"/>
      <c r="AD1595" s="1014">
        <f>SUM(AB1595:AC1595)</f>
        <v>0</v>
      </c>
      <c r="AE1595" s="1012">
        <f>$Q1595</f>
        <v>-2041050.4625000001</v>
      </c>
      <c r="AF1595" s="1013">
        <f>$Q1595</f>
        <v>-2041050.4625000001</v>
      </c>
      <c r="AG1595" s="1014">
        <f>$Q1595</f>
        <v>-2041050.4625000001</v>
      </c>
      <c r="AH1595" s="1018"/>
      <c r="AI1595" s="1016"/>
      <c r="AJ1595" s="1012">
        <f t="shared" si="366"/>
        <v>0</v>
      </c>
    </row>
    <row r="1596" spans="1:36" s="532" customFormat="1" ht="11.25" customHeight="1">
      <c r="A1596" s="537">
        <v>22840101</v>
      </c>
      <c r="B1596" s="538"/>
      <c r="C1596" s="1006" t="s">
        <v>743</v>
      </c>
      <c r="D1596" s="1007">
        <v>0</v>
      </c>
      <c r="E1596" s="1007">
        <v>0</v>
      </c>
      <c r="F1596" s="1007">
        <v>0</v>
      </c>
      <c r="G1596" s="1007">
        <v>0</v>
      </c>
      <c r="H1596" s="1007">
        <v>0</v>
      </c>
      <c r="I1596" s="1007">
        <v>0</v>
      </c>
      <c r="J1596" s="1008">
        <v>0</v>
      </c>
      <c r="K1596" s="1008">
        <v>0</v>
      </c>
      <c r="L1596" s="1009">
        <v>0</v>
      </c>
      <c r="M1596" s="1009">
        <v>0</v>
      </c>
      <c r="N1596" s="1009">
        <v>0</v>
      </c>
      <c r="O1596" s="1009">
        <v>0</v>
      </c>
      <c r="P1596" s="1009">
        <v>0</v>
      </c>
      <c r="Q1596" s="1009">
        <f t="shared" si="367"/>
        <v>0</v>
      </c>
      <c r="R1596" s="1010"/>
      <c r="S1596" s="1017"/>
      <c r="T1596" s="1017"/>
      <c r="U1596" s="1011"/>
      <c r="V1596" s="1012">
        <v>0</v>
      </c>
      <c r="W1596" s="1013">
        <v>0</v>
      </c>
      <c r="X1596" s="1014">
        <v>0</v>
      </c>
      <c r="Y1596" s="1012"/>
      <c r="Z1596" s="1013"/>
      <c r="AA1596" s="1014"/>
      <c r="AB1596" s="1012"/>
      <c r="AC1596" s="1013"/>
      <c r="AD1596" s="1014">
        <f t="shared" si="369"/>
        <v>0</v>
      </c>
      <c r="AE1596" s="1012"/>
      <c r="AF1596" s="1013"/>
      <c r="AG1596" s="1014"/>
      <c r="AH1596" s="1015">
        <f>Q1596</f>
        <v>0</v>
      </c>
      <c r="AI1596" s="1016"/>
      <c r="AJ1596" s="1012">
        <f t="shared" si="366"/>
        <v>0</v>
      </c>
    </row>
    <row r="1597" spans="1:36" s="532" customFormat="1" ht="11.25" customHeight="1">
      <c r="A1597" s="537">
        <v>22840102</v>
      </c>
      <c r="B1597" s="1005"/>
      <c r="C1597" s="1006" t="s">
        <v>2485</v>
      </c>
      <c r="D1597" s="1007">
        <v>-509729.84</v>
      </c>
      <c r="E1597" s="1007">
        <v>-509729.84</v>
      </c>
      <c r="F1597" s="1007">
        <v>-509729.84</v>
      </c>
      <c r="G1597" s="1007">
        <v>-484500</v>
      </c>
      <c r="H1597" s="1007">
        <v>-484500</v>
      </c>
      <c r="I1597" s="1007">
        <v>-484500</v>
      </c>
      <c r="J1597" s="1008">
        <v>-499874.44</v>
      </c>
      <c r="K1597" s="1008">
        <v>-499874.44</v>
      </c>
      <c r="L1597" s="1009">
        <v>-499874.44</v>
      </c>
      <c r="M1597" s="1009">
        <v>-499874.44</v>
      </c>
      <c r="N1597" s="1009">
        <v>-499874.44</v>
      </c>
      <c r="O1597" s="1009">
        <v>-499874.44</v>
      </c>
      <c r="P1597" s="1009">
        <v>-491741.09</v>
      </c>
      <c r="Q1597" s="1009">
        <f t="shared" si="367"/>
        <v>-497745.14875000011</v>
      </c>
      <c r="R1597" s="1010"/>
      <c r="S1597" s="1017"/>
      <c r="T1597" s="1017" t="s">
        <v>1254</v>
      </c>
      <c r="U1597" s="1011"/>
      <c r="V1597" s="1012">
        <v>0</v>
      </c>
      <c r="W1597" s="1013">
        <v>0</v>
      </c>
      <c r="X1597" s="1014">
        <v>0</v>
      </c>
      <c r="Y1597" s="1012"/>
      <c r="Z1597" s="1013"/>
      <c r="AA1597" s="1014"/>
      <c r="AB1597" s="1012"/>
      <c r="AC1597" s="1013"/>
      <c r="AD1597" s="1014">
        <f>SUM(AB1597:AC1597)</f>
        <v>0</v>
      </c>
      <c r="AE1597" s="1012">
        <f>$Q1597</f>
        <v>-497745.14875000011</v>
      </c>
      <c r="AF1597" s="1013">
        <f>$Q1597</f>
        <v>-497745.14875000011</v>
      </c>
      <c r="AG1597" s="1014">
        <f>$Q1597</f>
        <v>-497745.14875000011</v>
      </c>
      <c r="AH1597" s="1018"/>
      <c r="AI1597" s="1016"/>
      <c r="AJ1597" s="1012">
        <f t="shared" si="366"/>
        <v>0</v>
      </c>
    </row>
    <row r="1598" spans="1:36" s="532" customFormat="1" ht="11.25" customHeight="1">
      <c r="A1598" s="537">
        <v>22840111</v>
      </c>
      <c r="B1598" s="538"/>
      <c r="C1598" s="1006" t="s">
        <v>3521</v>
      </c>
      <c r="D1598" s="1007">
        <v>-20000</v>
      </c>
      <c r="E1598" s="1007">
        <v>-20000</v>
      </c>
      <c r="F1598" s="1007">
        <v>-20000</v>
      </c>
      <c r="G1598" s="1007">
        <v>-20000</v>
      </c>
      <c r="H1598" s="1007">
        <v>-20000</v>
      </c>
      <c r="I1598" s="1007">
        <v>-20000</v>
      </c>
      <c r="J1598" s="1008">
        <v>-20000</v>
      </c>
      <c r="K1598" s="1008">
        <v>-20000</v>
      </c>
      <c r="L1598" s="1009">
        <v>-20000</v>
      </c>
      <c r="M1598" s="1009">
        <v>-20000</v>
      </c>
      <c r="N1598" s="1009">
        <v>-20000</v>
      </c>
      <c r="O1598" s="1009">
        <v>-20000</v>
      </c>
      <c r="P1598" s="1009">
        <v>-20000</v>
      </c>
      <c r="Q1598" s="1009">
        <f t="shared" si="367"/>
        <v>-20000</v>
      </c>
      <c r="R1598" s="1010"/>
      <c r="S1598" s="1017"/>
      <c r="T1598" s="1017"/>
      <c r="U1598" s="1011"/>
      <c r="V1598" s="1012">
        <v>0</v>
      </c>
      <c r="W1598" s="1013">
        <v>0</v>
      </c>
      <c r="X1598" s="1014">
        <v>0</v>
      </c>
      <c r="Y1598" s="1012"/>
      <c r="Z1598" s="1013"/>
      <c r="AA1598" s="1014"/>
      <c r="AB1598" s="1012"/>
      <c r="AC1598" s="1013"/>
      <c r="AD1598" s="1014">
        <f t="shared" si="369"/>
        <v>0</v>
      </c>
      <c r="AE1598" s="1012"/>
      <c r="AF1598" s="1013"/>
      <c r="AG1598" s="1014"/>
      <c r="AH1598" s="1015">
        <f>Q1598</f>
        <v>-20000</v>
      </c>
      <c r="AI1598" s="1016"/>
      <c r="AJ1598" s="1012">
        <f t="shared" si="366"/>
        <v>0</v>
      </c>
    </row>
    <row r="1599" spans="1:36" s="532" customFormat="1" ht="11.25" customHeight="1">
      <c r="A1599" s="537">
        <v>22840112</v>
      </c>
      <c r="B1599" s="1005"/>
      <c r="C1599" s="1006" t="s">
        <v>2486</v>
      </c>
      <c r="D1599" s="1007">
        <v>-200000</v>
      </c>
      <c r="E1599" s="1007">
        <v>-200000</v>
      </c>
      <c r="F1599" s="1007">
        <v>-200000</v>
      </c>
      <c r="G1599" s="1007">
        <v>-200000</v>
      </c>
      <c r="H1599" s="1007">
        <v>-200000</v>
      </c>
      <c r="I1599" s="1007">
        <v>-200000</v>
      </c>
      <c r="J1599" s="1008">
        <v>-200000</v>
      </c>
      <c r="K1599" s="1008">
        <v>-200000</v>
      </c>
      <c r="L1599" s="1009">
        <v>-200000</v>
      </c>
      <c r="M1599" s="1009">
        <v>-200000</v>
      </c>
      <c r="N1599" s="1009">
        <v>-200000</v>
      </c>
      <c r="O1599" s="1009">
        <v>-200000</v>
      </c>
      <c r="P1599" s="1009">
        <v>-200000</v>
      </c>
      <c r="Q1599" s="1009">
        <f t="shared" si="367"/>
        <v>-200000</v>
      </c>
      <c r="R1599" s="1010"/>
      <c r="S1599" s="1017"/>
      <c r="T1599" s="1017" t="s">
        <v>1254</v>
      </c>
      <c r="U1599" s="1011"/>
      <c r="V1599" s="1012">
        <v>0</v>
      </c>
      <c r="W1599" s="1013">
        <v>0</v>
      </c>
      <c r="X1599" s="1014">
        <v>0</v>
      </c>
      <c r="Y1599" s="1012"/>
      <c r="Z1599" s="1013"/>
      <c r="AA1599" s="1014"/>
      <c r="AB1599" s="1012"/>
      <c r="AC1599" s="1013"/>
      <c r="AD1599" s="1014">
        <f>SUM(AB1599:AC1599)</f>
        <v>0</v>
      </c>
      <c r="AE1599" s="1012">
        <f>$Q1599</f>
        <v>-200000</v>
      </c>
      <c r="AF1599" s="1013">
        <f>$Q1599</f>
        <v>-200000</v>
      </c>
      <c r="AG1599" s="1014">
        <f>$Q1599</f>
        <v>-200000</v>
      </c>
      <c r="AH1599" s="1018"/>
      <c r="AI1599" s="1016"/>
      <c r="AJ1599" s="1012">
        <f t="shared" si="366"/>
        <v>0</v>
      </c>
    </row>
    <row r="1600" spans="1:36" s="532" customFormat="1" ht="11.25" customHeight="1">
      <c r="A1600" s="537">
        <v>22840121</v>
      </c>
      <c r="C1600" s="1006" t="s">
        <v>3522</v>
      </c>
      <c r="D1600" s="1007">
        <v>0</v>
      </c>
      <c r="E1600" s="1007">
        <v>0</v>
      </c>
      <c r="F1600" s="1007">
        <v>0</v>
      </c>
      <c r="G1600" s="1007">
        <v>0</v>
      </c>
      <c r="H1600" s="1007">
        <v>0</v>
      </c>
      <c r="I1600" s="1007">
        <v>0</v>
      </c>
      <c r="J1600" s="1008">
        <v>0</v>
      </c>
      <c r="K1600" s="1008">
        <v>0</v>
      </c>
      <c r="L1600" s="1009">
        <v>0</v>
      </c>
      <c r="M1600" s="1009">
        <v>0</v>
      </c>
      <c r="N1600" s="1009">
        <v>0</v>
      </c>
      <c r="O1600" s="1009">
        <v>0</v>
      </c>
      <c r="P1600" s="1009">
        <v>0</v>
      </c>
      <c r="Q1600" s="1009">
        <f t="shared" si="367"/>
        <v>0</v>
      </c>
      <c r="R1600" s="1010"/>
      <c r="S1600" s="1017"/>
      <c r="T1600" s="1017"/>
      <c r="U1600" s="1011"/>
      <c r="V1600" s="1012">
        <v>0</v>
      </c>
      <c r="W1600" s="1013">
        <v>0</v>
      </c>
      <c r="X1600" s="1014">
        <v>0</v>
      </c>
      <c r="Y1600" s="1012"/>
      <c r="Z1600" s="1013"/>
      <c r="AA1600" s="1014"/>
      <c r="AB1600" s="1012"/>
      <c r="AC1600" s="1013"/>
      <c r="AD1600" s="1014">
        <f t="shared" si="369"/>
        <v>0</v>
      </c>
      <c r="AE1600" s="1012"/>
      <c r="AF1600" s="1013"/>
      <c r="AG1600" s="1014"/>
      <c r="AH1600" s="1015">
        <f>Q1600</f>
        <v>0</v>
      </c>
      <c r="AI1600" s="1016"/>
      <c r="AJ1600" s="1012">
        <f t="shared" si="366"/>
        <v>0</v>
      </c>
    </row>
    <row r="1601" spans="1:36" s="532" customFormat="1" ht="11.25" customHeight="1">
      <c r="A1601" s="537">
        <v>22840122</v>
      </c>
      <c r="B1601" s="1005"/>
      <c r="C1601" s="1006" t="s">
        <v>2504</v>
      </c>
      <c r="D1601" s="1007">
        <v>-140000</v>
      </c>
      <c r="E1601" s="1007">
        <v>-140000</v>
      </c>
      <c r="F1601" s="1007">
        <v>-140000</v>
      </c>
      <c r="G1601" s="1007">
        <v>-140000</v>
      </c>
      <c r="H1601" s="1007">
        <v>-140000</v>
      </c>
      <c r="I1601" s="1007">
        <v>-140000</v>
      </c>
      <c r="J1601" s="1008">
        <v>-140000</v>
      </c>
      <c r="K1601" s="1008">
        <v>-140000</v>
      </c>
      <c r="L1601" s="1009">
        <v>-140000</v>
      </c>
      <c r="M1601" s="1009">
        <v>-140000</v>
      </c>
      <c r="N1601" s="1009">
        <v>-140000</v>
      </c>
      <c r="O1601" s="1009">
        <v>-140000</v>
      </c>
      <c r="P1601" s="1009">
        <v>-130200.01</v>
      </c>
      <c r="Q1601" s="1009">
        <f t="shared" si="367"/>
        <v>-139591.66708333333</v>
      </c>
      <c r="R1601" s="1010"/>
      <c r="S1601" s="1017"/>
      <c r="T1601" s="1017" t="s">
        <v>1254</v>
      </c>
      <c r="U1601" s="1011"/>
      <c r="V1601" s="1012">
        <v>0</v>
      </c>
      <c r="W1601" s="1013">
        <v>0</v>
      </c>
      <c r="X1601" s="1014">
        <v>0</v>
      </c>
      <c r="Y1601" s="1012"/>
      <c r="Z1601" s="1013"/>
      <c r="AA1601" s="1014"/>
      <c r="AB1601" s="1012"/>
      <c r="AC1601" s="1013"/>
      <c r="AD1601" s="1014">
        <f>SUM(AB1601:AC1601)</f>
        <v>0</v>
      </c>
      <c r="AE1601" s="1012">
        <f t="shared" ref="AE1601:AG1603" si="377">$Q1601</f>
        <v>-139591.66708333333</v>
      </c>
      <c r="AF1601" s="1013">
        <f t="shared" si="377"/>
        <v>-139591.66708333333</v>
      </c>
      <c r="AG1601" s="1014">
        <f t="shared" si="377"/>
        <v>-139591.66708333333</v>
      </c>
      <c r="AH1601" s="1018"/>
      <c r="AI1601" s="1016"/>
      <c r="AJ1601" s="1012">
        <f t="shared" si="366"/>
        <v>0</v>
      </c>
    </row>
    <row r="1602" spans="1:36" s="532" customFormat="1" ht="11.25" customHeight="1">
      <c r="A1602" s="537">
        <v>22840131</v>
      </c>
      <c r="B1602" s="538"/>
      <c r="C1602" s="1006" t="s">
        <v>1232</v>
      </c>
      <c r="D1602" s="1007">
        <v>-500000</v>
      </c>
      <c r="E1602" s="1007">
        <v>-500000</v>
      </c>
      <c r="F1602" s="1007">
        <v>-496853.75</v>
      </c>
      <c r="G1602" s="1007">
        <v>-500000</v>
      </c>
      <c r="H1602" s="1007">
        <v>-499785.05</v>
      </c>
      <c r="I1602" s="1007">
        <v>-499785.05</v>
      </c>
      <c r="J1602" s="1008">
        <v>-500000</v>
      </c>
      <c r="K1602" s="1008">
        <v>-500000</v>
      </c>
      <c r="L1602" s="1009">
        <v>-497197.75</v>
      </c>
      <c r="M1602" s="1009">
        <v>-500000</v>
      </c>
      <c r="N1602" s="1009">
        <v>-500000</v>
      </c>
      <c r="O1602" s="1009">
        <v>-500000</v>
      </c>
      <c r="P1602" s="1009">
        <v>-496725</v>
      </c>
      <c r="Q1602" s="1009">
        <f t="shared" si="367"/>
        <v>-499332.0083333333</v>
      </c>
      <c r="R1602" s="1010"/>
      <c r="S1602" s="1017"/>
      <c r="T1602" s="1017" t="s">
        <v>1120</v>
      </c>
      <c r="U1602" s="1011"/>
      <c r="V1602" s="1012">
        <v>0</v>
      </c>
      <c r="W1602" s="1013">
        <v>0</v>
      </c>
      <c r="X1602" s="1014">
        <v>0</v>
      </c>
      <c r="Y1602" s="1012"/>
      <c r="Z1602" s="1013"/>
      <c r="AA1602" s="1014"/>
      <c r="AB1602" s="1012"/>
      <c r="AC1602" s="1013"/>
      <c r="AD1602" s="1014">
        <f t="shared" si="369"/>
        <v>0</v>
      </c>
      <c r="AE1602" s="1012">
        <f t="shared" si="377"/>
        <v>-499332.0083333333</v>
      </c>
      <c r="AF1602" s="1013">
        <f t="shared" si="377"/>
        <v>-499332.0083333333</v>
      </c>
      <c r="AG1602" s="1014">
        <f t="shared" si="377"/>
        <v>-499332.0083333333</v>
      </c>
      <c r="AH1602" s="1018"/>
      <c r="AI1602" s="1016"/>
      <c r="AJ1602" s="1012">
        <f t="shared" ref="AJ1602:AJ1665" si="378">Q1602-X1602-AA1602-AD1602-AG1602-AH1602</f>
        <v>0</v>
      </c>
    </row>
    <row r="1603" spans="1:36" s="532" customFormat="1" ht="11.25" customHeight="1">
      <c r="A1603" s="537">
        <v>22840132</v>
      </c>
      <c r="B1603" s="1005"/>
      <c r="C1603" s="1006" t="s">
        <v>2505</v>
      </c>
      <c r="D1603" s="1007">
        <v>-100000</v>
      </c>
      <c r="E1603" s="1007">
        <v>-100000</v>
      </c>
      <c r="F1603" s="1007">
        <v>-100000</v>
      </c>
      <c r="G1603" s="1007">
        <v>-100000</v>
      </c>
      <c r="H1603" s="1007">
        <v>-100000</v>
      </c>
      <c r="I1603" s="1007">
        <v>-100000</v>
      </c>
      <c r="J1603" s="1008">
        <v>-100000</v>
      </c>
      <c r="K1603" s="1008">
        <v>-100000</v>
      </c>
      <c r="L1603" s="1009">
        <v>-100000</v>
      </c>
      <c r="M1603" s="1009">
        <v>-100000</v>
      </c>
      <c r="N1603" s="1009">
        <v>-100000</v>
      </c>
      <c r="O1603" s="1009">
        <v>-100000</v>
      </c>
      <c r="P1603" s="1009">
        <v>-100000</v>
      </c>
      <c r="Q1603" s="1009">
        <f t="shared" si="367"/>
        <v>-100000</v>
      </c>
      <c r="R1603" s="1010"/>
      <c r="S1603" s="1017"/>
      <c r="T1603" s="1017" t="s">
        <v>1254</v>
      </c>
      <c r="U1603" s="1011"/>
      <c r="V1603" s="1012">
        <v>0</v>
      </c>
      <c r="W1603" s="1013">
        <v>0</v>
      </c>
      <c r="X1603" s="1014">
        <v>0</v>
      </c>
      <c r="Y1603" s="1012"/>
      <c r="Z1603" s="1013"/>
      <c r="AA1603" s="1014"/>
      <c r="AB1603" s="1012"/>
      <c r="AC1603" s="1013"/>
      <c r="AD1603" s="1014">
        <f>SUM(AB1603:AC1603)</f>
        <v>0</v>
      </c>
      <c r="AE1603" s="1012">
        <f t="shared" si="377"/>
        <v>-100000</v>
      </c>
      <c r="AF1603" s="1013">
        <f t="shared" si="377"/>
        <v>-100000</v>
      </c>
      <c r="AG1603" s="1014">
        <f t="shared" si="377"/>
        <v>-100000</v>
      </c>
      <c r="AH1603" s="1018"/>
      <c r="AI1603" s="1016"/>
      <c r="AJ1603" s="1012">
        <f t="shared" si="378"/>
        <v>0</v>
      </c>
    </row>
    <row r="1604" spans="1:36" s="532" customFormat="1" ht="11.25" customHeight="1">
      <c r="A1604" s="537">
        <v>22840141</v>
      </c>
      <c r="C1604" s="1006" t="s">
        <v>3523</v>
      </c>
      <c r="D1604" s="1007">
        <v>0</v>
      </c>
      <c r="E1604" s="1007">
        <v>0</v>
      </c>
      <c r="F1604" s="1007">
        <v>0</v>
      </c>
      <c r="G1604" s="1007">
        <v>0</v>
      </c>
      <c r="H1604" s="1007">
        <v>0</v>
      </c>
      <c r="I1604" s="1007">
        <v>0</v>
      </c>
      <c r="J1604" s="1008">
        <v>0</v>
      </c>
      <c r="K1604" s="1008">
        <v>0</v>
      </c>
      <c r="L1604" s="1009">
        <v>0</v>
      </c>
      <c r="M1604" s="1009">
        <v>0</v>
      </c>
      <c r="N1604" s="1009">
        <v>0</v>
      </c>
      <c r="O1604" s="1009">
        <v>0</v>
      </c>
      <c r="P1604" s="1009">
        <v>0</v>
      </c>
      <c r="Q1604" s="1009">
        <f t="shared" si="367"/>
        <v>0</v>
      </c>
      <c r="R1604" s="1010"/>
      <c r="S1604" s="1017"/>
      <c r="T1604" s="1017"/>
      <c r="U1604" s="1011"/>
      <c r="V1604" s="1012"/>
      <c r="W1604" s="1013"/>
      <c r="X1604" s="1014"/>
      <c r="Y1604" s="1012"/>
      <c r="Z1604" s="1013"/>
      <c r="AA1604" s="1014"/>
      <c r="AB1604" s="1012"/>
      <c r="AC1604" s="1013"/>
      <c r="AD1604" s="1014">
        <f t="shared" si="369"/>
        <v>0</v>
      </c>
      <c r="AE1604" s="1012"/>
      <c r="AF1604" s="1013"/>
      <c r="AG1604" s="1014"/>
      <c r="AH1604" s="1015">
        <f>Q1604</f>
        <v>0</v>
      </c>
      <c r="AI1604" s="1016"/>
      <c r="AJ1604" s="1012">
        <f t="shared" si="378"/>
        <v>0</v>
      </c>
    </row>
    <row r="1605" spans="1:36" ht="11.25" customHeight="1">
      <c r="A1605" s="219">
        <v>22840151</v>
      </c>
      <c r="C1605" s="287" t="s">
        <v>346</v>
      </c>
      <c r="D1605" s="222">
        <v>0</v>
      </c>
      <c r="E1605" s="222">
        <v>0</v>
      </c>
      <c r="F1605" s="222">
        <v>0</v>
      </c>
      <c r="G1605" s="222">
        <v>0</v>
      </c>
      <c r="H1605" s="222">
        <v>0</v>
      </c>
      <c r="I1605" s="222">
        <v>0</v>
      </c>
      <c r="J1605" s="498">
        <v>0</v>
      </c>
      <c r="K1605" s="498">
        <v>0</v>
      </c>
      <c r="L1605" s="223">
        <v>0</v>
      </c>
      <c r="M1605" s="223">
        <v>0</v>
      </c>
      <c r="N1605" s="223">
        <v>0</v>
      </c>
      <c r="O1605" s="223">
        <v>0</v>
      </c>
      <c r="P1605" s="223">
        <v>0</v>
      </c>
      <c r="Q1605" s="223">
        <f t="shared" si="367"/>
        <v>0</v>
      </c>
      <c r="R1605" s="351"/>
      <c r="S1605" s="309"/>
      <c r="T1605" s="309"/>
      <c r="U1605" s="895"/>
      <c r="V1605" s="16"/>
      <c r="W1605" s="11"/>
      <c r="X1605" s="17"/>
      <c r="Y1605" s="16"/>
      <c r="Z1605" s="11"/>
      <c r="AA1605" s="17"/>
      <c r="AB1605" s="16"/>
      <c r="AC1605" s="11"/>
      <c r="AD1605" s="17">
        <f t="shared" si="369"/>
        <v>0</v>
      </c>
      <c r="AE1605" s="16"/>
      <c r="AF1605" s="11"/>
      <c r="AG1605" s="17"/>
      <c r="AH1605" s="229">
        <f>Q1605</f>
        <v>0</v>
      </c>
      <c r="AI1605" s="527"/>
      <c r="AJ1605" s="16">
        <f t="shared" si="378"/>
        <v>0</v>
      </c>
    </row>
    <row r="1606" spans="1:36" s="532" customFormat="1" ht="11.25" customHeight="1">
      <c r="A1606" s="1005">
        <v>22840161</v>
      </c>
      <c r="B1606" s="1005"/>
      <c r="C1606" s="1006" t="s">
        <v>3524</v>
      </c>
      <c r="D1606" s="1007">
        <v>-340622.45</v>
      </c>
      <c r="E1606" s="1007">
        <v>-340622.45</v>
      </c>
      <c r="F1606" s="1007">
        <v>-340622.45</v>
      </c>
      <c r="G1606" s="1007">
        <v>-350000</v>
      </c>
      <c r="H1606" s="1007">
        <v>-350000</v>
      </c>
      <c r="I1606" s="1007">
        <v>-350000</v>
      </c>
      <c r="J1606" s="1008">
        <v>-347291</v>
      </c>
      <c r="K1606" s="1008">
        <v>-347291</v>
      </c>
      <c r="L1606" s="1009">
        <v>-347291</v>
      </c>
      <c r="M1606" s="1009">
        <v>-341105.8</v>
      </c>
      <c r="N1606" s="1009">
        <v>-341105.8</v>
      </c>
      <c r="O1606" s="1009">
        <v>-341105.8</v>
      </c>
      <c r="P1606" s="1009">
        <v>-325453.49</v>
      </c>
      <c r="Q1606" s="1009">
        <f t="shared" si="367"/>
        <v>-344122.77249999996</v>
      </c>
      <c r="R1606" s="1010"/>
      <c r="S1606" s="1017"/>
      <c r="T1606" s="1017" t="s">
        <v>1254</v>
      </c>
      <c r="U1606" s="1011"/>
      <c r="V1606" s="1012">
        <v>0</v>
      </c>
      <c r="W1606" s="1013">
        <v>0</v>
      </c>
      <c r="X1606" s="1014">
        <v>0</v>
      </c>
      <c r="Y1606" s="1012"/>
      <c r="Z1606" s="1013"/>
      <c r="AA1606" s="1014"/>
      <c r="AB1606" s="1012"/>
      <c r="AC1606" s="1013"/>
      <c r="AD1606" s="1014">
        <f t="shared" si="369"/>
        <v>0</v>
      </c>
      <c r="AE1606" s="1012">
        <f t="shared" ref="AE1606:AG1607" si="379">$Q1606</f>
        <v>-344122.77249999996</v>
      </c>
      <c r="AF1606" s="1013">
        <f t="shared" si="379"/>
        <v>-344122.77249999996</v>
      </c>
      <c r="AG1606" s="1014">
        <f t="shared" si="379"/>
        <v>-344122.77249999996</v>
      </c>
      <c r="AH1606" s="1018"/>
      <c r="AI1606" s="1016"/>
      <c r="AJ1606" s="1012">
        <f t="shared" si="378"/>
        <v>0</v>
      </c>
    </row>
    <row r="1607" spans="1:36" s="532" customFormat="1" ht="11.25" customHeight="1">
      <c r="A1607" s="1005">
        <v>22840162</v>
      </c>
      <c r="B1607" s="1005"/>
      <c r="C1607" s="1006" t="s">
        <v>3085</v>
      </c>
      <c r="D1607" s="1007">
        <v>-212895.87</v>
      </c>
      <c r="E1607" s="1007">
        <v>-212895.87</v>
      </c>
      <c r="F1607" s="1007">
        <v>-212895.87</v>
      </c>
      <c r="G1607" s="1007">
        <v>-100000</v>
      </c>
      <c r="H1607" s="1007">
        <v>-100000</v>
      </c>
      <c r="I1607" s="1007">
        <v>-100000</v>
      </c>
      <c r="J1607" s="1008">
        <v>-88616.68</v>
      </c>
      <c r="K1607" s="1008">
        <v>-88616.68</v>
      </c>
      <c r="L1607" s="1009">
        <v>-88616.68</v>
      </c>
      <c r="M1607" s="1009">
        <v>-87501.68</v>
      </c>
      <c r="N1607" s="1009">
        <v>-87501.68</v>
      </c>
      <c r="O1607" s="1009">
        <v>-87501.68</v>
      </c>
      <c r="P1607" s="1009">
        <v>-87093.43</v>
      </c>
      <c r="Q1607" s="1009">
        <f t="shared" si="367"/>
        <v>-117011.78916666663</v>
      </c>
      <c r="R1607" s="1010"/>
      <c r="S1607" s="1017"/>
      <c r="T1607" s="1017" t="s">
        <v>1254</v>
      </c>
      <c r="U1607" s="1011"/>
      <c r="V1607" s="1012">
        <v>0</v>
      </c>
      <c r="W1607" s="1013">
        <v>0</v>
      </c>
      <c r="X1607" s="1014">
        <v>0</v>
      </c>
      <c r="Y1607" s="1012"/>
      <c r="Z1607" s="1013"/>
      <c r="AA1607" s="1014"/>
      <c r="AB1607" s="1012"/>
      <c r="AC1607" s="1013"/>
      <c r="AD1607" s="1014">
        <f t="shared" ref="AD1607" si="380">SUM(AB1607:AC1607)</f>
        <v>0</v>
      </c>
      <c r="AE1607" s="1012">
        <f t="shared" si="379"/>
        <v>-117011.78916666663</v>
      </c>
      <c r="AF1607" s="1013">
        <f t="shared" si="379"/>
        <v>-117011.78916666663</v>
      </c>
      <c r="AG1607" s="1014">
        <f t="shared" si="379"/>
        <v>-117011.78916666663</v>
      </c>
      <c r="AH1607" s="1018"/>
      <c r="AI1607" s="1016"/>
      <c r="AJ1607" s="1012">
        <f t="shared" si="378"/>
        <v>0</v>
      </c>
    </row>
    <row r="1608" spans="1:36" s="532" customFormat="1" ht="11.25" customHeight="1">
      <c r="A1608" s="1005">
        <v>22840171</v>
      </c>
      <c r="B1608" s="1005"/>
      <c r="C1608" s="1006" t="s">
        <v>3525</v>
      </c>
      <c r="D1608" s="1007">
        <v>-50000</v>
      </c>
      <c r="E1608" s="1007">
        <v>-50000</v>
      </c>
      <c r="F1608" s="1007">
        <v>-50000</v>
      </c>
      <c r="G1608" s="1007">
        <v>-50000</v>
      </c>
      <c r="H1608" s="1007">
        <v>-50000</v>
      </c>
      <c r="I1608" s="1007">
        <v>-50000</v>
      </c>
      <c r="J1608" s="1008">
        <v>-50000</v>
      </c>
      <c r="K1608" s="1008">
        <v>-50000</v>
      </c>
      <c r="L1608" s="1009">
        <v>-50000</v>
      </c>
      <c r="M1608" s="1009">
        <v>-50000</v>
      </c>
      <c r="N1608" s="1009">
        <v>-50000</v>
      </c>
      <c r="O1608" s="1009">
        <v>-50000</v>
      </c>
      <c r="P1608" s="1009">
        <v>-50000</v>
      </c>
      <c r="Q1608" s="1009">
        <f t="shared" si="367"/>
        <v>-50000</v>
      </c>
      <c r="R1608" s="1010"/>
      <c r="S1608" s="1017"/>
      <c r="T1608" s="1017"/>
      <c r="U1608" s="1011"/>
      <c r="V1608" s="1012"/>
      <c r="W1608" s="1013"/>
      <c r="X1608" s="1014"/>
      <c r="Y1608" s="1012"/>
      <c r="Z1608" s="1013"/>
      <c r="AA1608" s="1014"/>
      <c r="AB1608" s="1012"/>
      <c r="AC1608" s="1013"/>
      <c r="AD1608" s="1014">
        <f t="shared" si="369"/>
        <v>0</v>
      </c>
      <c r="AE1608" s="1012"/>
      <c r="AF1608" s="1013"/>
      <c r="AG1608" s="1014"/>
      <c r="AH1608" s="1015">
        <f>Q1608</f>
        <v>-50000</v>
      </c>
      <c r="AI1608" s="1016"/>
      <c r="AJ1608" s="1012">
        <f t="shared" si="378"/>
        <v>0</v>
      </c>
    </row>
    <row r="1609" spans="1:36" s="532" customFormat="1" ht="11.25" customHeight="1">
      <c r="A1609" s="1005">
        <v>22840181</v>
      </c>
      <c r="B1609" s="1005"/>
      <c r="C1609" s="1006" t="s">
        <v>3526</v>
      </c>
      <c r="D1609" s="1007">
        <v>-2992681.55</v>
      </c>
      <c r="E1609" s="1007">
        <v>-2992681.55</v>
      </c>
      <c r="F1609" s="1007">
        <v>-2992681.55</v>
      </c>
      <c r="G1609" s="1007">
        <v>-2925000</v>
      </c>
      <c r="H1609" s="1007">
        <v>-2925000</v>
      </c>
      <c r="I1609" s="1007">
        <v>-2925000</v>
      </c>
      <c r="J1609" s="1008">
        <v>-2867992.26</v>
      </c>
      <c r="K1609" s="1008">
        <v>-2867992.26</v>
      </c>
      <c r="L1609" s="1009">
        <v>-2867992.26</v>
      </c>
      <c r="M1609" s="1009">
        <v>-2804475.3</v>
      </c>
      <c r="N1609" s="1009">
        <v>-2804475.3</v>
      </c>
      <c r="O1609" s="1009">
        <v>-2804475.3</v>
      </c>
      <c r="P1609" s="1009">
        <v>-2780916.19</v>
      </c>
      <c r="Q1609" s="1009">
        <f t="shared" si="367"/>
        <v>-2888713.7208333332</v>
      </c>
      <c r="R1609" s="1010"/>
      <c r="S1609" s="1017"/>
      <c r="T1609" s="1017" t="s">
        <v>1254</v>
      </c>
      <c r="U1609" s="1011"/>
      <c r="V1609" s="1012">
        <v>0</v>
      </c>
      <c r="W1609" s="1013">
        <v>0</v>
      </c>
      <c r="X1609" s="1014">
        <v>0</v>
      </c>
      <c r="Y1609" s="1012"/>
      <c r="Z1609" s="1013"/>
      <c r="AA1609" s="1014"/>
      <c r="AB1609" s="1012"/>
      <c r="AC1609" s="1013"/>
      <c r="AD1609" s="1014">
        <f t="shared" si="369"/>
        <v>0</v>
      </c>
      <c r="AE1609" s="1012">
        <f t="shared" ref="AE1609:AG1610" si="381">$Q1609</f>
        <v>-2888713.7208333332</v>
      </c>
      <c r="AF1609" s="1013">
        <f t="shared" si="381"/>
        <v>-2888713.7208333332</v>
      </c>
      <c r="AG1609" s="1014">
        <f t="shared" si="381"/>
        <v>-2888713.7208333332</v>
      </c>
      <c r="AH1609" s="1018"/>
      <c r="AI1609" s="1016"/>
      <c r="AJ1609" s="1012">
        <f t="shared" si="378"/>
        <v>0</v>
      </c>
    </row>
    <row r="1610" spans="1:36" s="532" customFormat="1" ht="11.25" customHeight="1">
      <c r="A1610" s="1005">
        <v>22840191</v>
      </c>
      <c r="B1610" s="1005"/>
      <c r="C1610" s="1006" t="s">
        <v>3527</v>
      </c>
      <c r="D1610" s="1007">
        <v>-250000</v>
      </c>
      <c r="E1610" s="1007">
        <v>-250000</v>
      </c>
      <c r="F1610" s="1007">
        <v>-250000</v>
      </c>
      <c r="G1610" s="1007">
        <v>-250000</v>
      </c>
      <c r="H1610" s="1007">
        <v>-250000</v>
      </c>
      <c r="I1610" s="1007">
        <v>-250000</v>
      </c>
      <c r="J1610" s="1008">
        <v>-250000</v>
      </c>
      <c r="K1610" s="1008">
        <v>-250000</v>
      </c>
      <c r="L1610" s="1009">
        <v>-250000</v>
      </c>
      <c r="M1610" s="1009">
        <v>-250000</v>
      </c>
      <c r="N1610" s="1009">
        <v>-250000</v>
      </c>
      <c r="O1610" s="1009">
        <v>-250000</v>
      </c>
      <c r="P1610" s="1009">
        <v>-250000</v>
      </c>
      <c r="Q1610" s="1009">
        <f t="shared" si="367"/>
        <v>-250000</v>
      </c>
      <c r="R1610" s="1010"/>
      <c r="S1610" s="1017"/>
      <c r="T1610" s="1017" t="s">
        <v>1254</v>
      </c>
      <c r="U1610" s="1011"/>
      <c r="V1610" s="1012">
        <v>0</v>
      </c>
      <c r="W1610" s="1013">
        <v>0</v>
      </c>
      <c r="X1610" s="1014">
        <v>0</v>
      </c>
      <c r="Y1610" s="1012"/>
      <c r="Z1610" s="1013"/>
      <c r="AA1610" s="1014"/>
      <c r="AB1610" s="1012"/>
      <c r="AC1610" s="1013"/>
      <c r="AD1610" s="1014">
        <f t="shared" si="369"/>
        <v>0</v>
      </c>
      <c r="AE1610" s="1012">
        <f t="shared" si="381"/>
        <v>-250000</v>
      </c>
      <c r="AF1610" s="1013">
        <f t="shared" si="381"/>
        <v>-250000</v>
      </c>
      <c r="AG1610" s="1014">
        <f t="shared" si="381"/>
        <v>-250000</v>
      </c>
      <c r="AH1610" s="1018"/>
      <c r="AI1610" s="1016"/>
      <c r="AJ1610" s="1012">
        <f t="shared" si="378"/>
        <v>0</v>
      </c>
    </row>
    <row r="1611" spans="1:36" s="532" customFormat="1" ht="11.25" customHeight="1">
      <c r="A1611" s="1005">
        <v>22840201</v>
      </c>
      <c r="B1611" s="1005"/>
      <c r="C1611" s="1006" t="s">
        <v>3528</v>
      </c>
      <c r="D1611" s="1007">
        <v>0</v>
      </c>
      <c r="E1611" s="1007">
        <v>0</v>
      </c>
      <c r="F1611" s="1007">
        <v>0</v>
      </c>
      <c r="G1611" s="1007">
        <v>0</v>
      </c>
      <c r="H1611" s="1007">
        <v>0</v>
      </c>
      <c r="I1611" s="1007">
        <v>0</v>
      </c>
      <c r="J1611" s="1008">
        <v>0</v>
      </c>
      <c r="K1611" s="1008">
        <v>0</v>
      </c>
      <c r="L1611" s="1009">
        <v>0</v>
      </c>
      <c r="M1611" s="1009">
        <v>0</v>
      </c>
      <c r="N1611" s="1009">
        <v>0</v>
      </c>
      <c r="O1611" s="1009">
        <v>0</v>
      </c>
      <c r="P1611" s="1009">
        <v>0</v>
      </c>
      <c r="Q1611" s="1009">
        <f t="shared" ref="Q1611:Q1674" si="382">(D1611+P1611+SUM(E1611:O1611)*2)/24</f>
        <v>0</v>
      </c>
      <c r="R1611" s="1010"/>
      <c r="S1611" s="1017"/>
      <c r="T1611" s="1017"/>
      <c r="U1611" s="1011"/>
      <c r="V1611" s="1012"/>
      <c r="W1611" s="1013"/>
      <c r="X1611" s="1014"/>
      <c r="Y1611" s="1012"/>
      <c r="Z1611" s="1013"/>
      <c r="AA1611" s="1014"/>
      <c r="AB1611" s="1012"/>
      <c r="AC1611" s="1013"/>
      <c r="AD1611" s="1014">
        <f t="shared" si="369"/>
        <v>0</v>
      </c>
      <c r="AE1611" s="1012"/>
      <c r="AF1611" s="1013"/>
      <c r="AG1611" s="1014"/>
      <c r="AH1611" s="1015">
        <f>Q1611</f>
        <v>0</v>
      </c>
      <c r="AI1611" s="1016"/>
      <c r="AJ1611" s="1012">
        <f t="shared" si="378"/>
        <v>0</v>
      </c>
    </row>
    <row r="1612" spans="1:36" s="532" customFormat="1" ht="11.25" customHeight="1">
      <c r="A1612" s="537">
        <v>22840211</v>
      </c>
      <c r="C1612" s="1006" t="s">
        <v>3529</v>
      </c>
      <c r="D1612" s="1007">
        <v>0</v>
      </c>
      <c r="E1612" s="1007">
        <v>0</v>
      </c>
      <c r="F1612" s="1007">
        <v>0</v>
      </c>
      <c r="G1612" s="1007">
        <v>0</v>
      </c>
      <c r="H1612" s="1007">
        <v>0</v>
      </c>
      <c r="I1612" s="1007">
        <v>0</v>
      </c>
      <c r="J1612" s="1008">
        <v>0</v>
      </c>
      <c r="K1612" s="1008">
        <v>0</v>
      </c>
      <c r="L1612" s="1009">
        <v>0</v>
      </c>
      <c r="M1612" s="1009">
        <v>0</v>
      </c>
      <c r="N1612" s="1009">
        <v>0</v>
      </c>
      <c r="O1612" s="1009">
        <v>0</v>
      </c>
      <c r="P1612" s="1009">
        <v>0</v>
      </c>
      <c r="Q1612" s="1009">
        <f t="shared" si="382"/>
        <v>0</v>
      </c>
      <c r="R1612" s="1010"/>
      <c r="S1612" s="1017"/>
      <c r="T1612" s="1017"/>
      <c r="U1612" s="1011"/>
      <c r="V1612" s="1012">
        <v>0</v>
      </c>
      <c r="W1612" s="1013">
        <v>0</v>
      </c>
      <c r="X1612" s="1014">
        <v>0</v>
      </c>
      <c r="Y1612" s="1012"/>
      <c r="Z1612" s="1013"/>
      <c r="AA1612" s="1014"/>
      <c r="AB1612" s="1012"/>
      <c r="AC1612" s="1013"/>
      <c r="AD1612" s="1014">
        <f t="shared" si="369"/>
        <v>0</v>
      </c>
      <c r="AE1612" s="1012"/>
      <c r="AF1612" s="1013"/>
      <c r="AG1612" s="1014"/>
      <c r="AH1612" s="1015">
        <f>Q1612</f>
        <v>0</v>
      </c>
      <c r="AI1612" s="1016"/>
      <c r="AJ1612" s="1012">
        <f t="shared" si="378"/>
        <v>0</v>
      </c>
    </row>
    <row r="1613" spans="1:36" s="532" customFormat="1" ht="11.25" customHeight="1">
      <c r="A1613" s="1005">
        <v>22840221</v>
      </c>
      <c r="B1613" s="1005"/>
      <c r="C1613" s="1006" t="s">
        <v>3530</v>
      </c>
      <c r="D1613" s="1007">
        <v>-102002.61</v>
      </c>
      <c r="E1613" s="1007">
        <v>-102002.61</v>
      </c>
      <c r="F1613" s="1007">
        <v>-102002.61</v>
      </c>
      <c r="G1613" s="1007">
        <v>-600000</v>
      </c>
      <c r="H1613" s="1007">
        <v>-600000</v>
      </c>
      <c r="I1613" s="1007">
        <v>-600000</v>
      </c>
      <c r="J1613" s="1008">
        <v>-545580.69999999995</v>
      </c>
      <c r="K1613" s="1008">
        <v>-545580.69999999995</v>
      </c>
      <c r="L1613" s="1009">
        <v>-545580.69999999995</v>
      </c>
      <c r="M1613" s="1009">
        <v>-483640.36</v>
      </c>
      <c r="N1613" s="1009">
        <v>-483640.36</v>
      </c>
      <c r="O1613" s="1009">
        <v>-483640.36</v>
      </c>
      <c r="P1613" s="1009">
        <v>-492962.47</v>
      </c>
      <c r="Q1613" s="1009">
        <f t="shared" si="382"/>
        <v>-449095.91166666668</v>
      </c>
      <c r="R1613" s="1010"/>
      <c r="S1613" s="1017"/>
      <c r="T1613" s="1017" t="s">
        <v>1254</v>
      </c>
      <c r="U1613" s="1011"/>
      <c r="V1613" s="1012">
        <v>0</v>
      </c>
      <c r="W1613" s="1013">
        <v>0</v>
      </c>
      <c r="X1613" s="1014">
        <v>0</v>
      </c>
      <c r="Y1613" s="1012"/>
      <c r="Z1613" s="1013"/>
      <c r="AA1613" s="1014"/>
      <c r="AB1613" s="1012"/>
      <c r="AC1613" s="1013"/>
      <c r="AD1613" s="1014">
        <f t="shared" si="369"/>
        <v>0</v>
      </c>
      <c r="AE1613" s="1012">
        <f t="shared" ref="AE1613:AG1621" si="383">$Q1613</f>
        <v>-449095.91166666668</v>
      </c>
      <c r="AF1613" s="1013">
        <f t="shared" si="383"/>
        <v>-449095.91166666668</v>
      </c>
      <c r="AG1613" s="1014">
        <f t="shared" si="383"/>
        <v>-449095.91166666668</v>
      </c>
      <c r="AH1613" s="1018"/>
      <c r="AI1613" s="1016"/>
      <c r="AJ1613" s="1012">
        <f t="shared" si="378"/>
        <v>0</v>
      </c>
    </row>
    <row r="1614" spans="1:36" s="532" customFormat="1" ht="11.25" customHeight="1">
      <c r="A1614" s="1005">
        <v>22840231</v>
      </c>
      <c r="B1614" s="1005"/>
      <c r="C1614" s="1006" t="s">
        <v>3531</v>
      </c>
      <c r="D1614" s="1007">
        <v>-75000</v>
      </c>
      <c r="E1614" s="1007">
        <v>-75000</v>
      </c>
      <c r="F1614" s="1007">
        <v>-75000</v>
      </c>
      <c r="G1614" s="1007">
        <v>-75000</v>
      </c>
      <c r="H1614" s="1007">
        <v>-75000</v>
      </c>
      <c r="I1614" s="1007">
        <v>-75000</v>
      </c>
      <c r="J1614" s="1008">
        <v>-75000</v>
      </c>
      <c r="K1614" s="1008">
        <v>-75000</v>
      </c>
      <c r="L1614" s="1009">
        <v>-75000</v>
      </c>
      <c r="M1614" s="1009">
        <v>-75000</v>
      </c>
      <c r="N1614" s="1009">
        <v>-75000</v>
      </c>
      <c r="O1614" s="1009">
        <v>-75000</v>
      </c>
      <c r="P1614" s="1009">
        <v>-75000</v>
      </c>
      <c r="Q1614" s="1009">
        <f t="shared" si="382"/>
        <v>-75000</v>
      </c>
      <c r="R1614" s="1010"/>
      <c r="S1614" s="1017"/>
      <c r="T1614" s="1017" t="s">
        <v>1254</v>
      </c>
      <c r="U1614" s="1011"/>
      <c r="V1614" s="1012">
        <v>0</v>
      </c>
      <c r="W1614" s="1013">
        <v>0</v>
      </c>
      <c r="X1614" s="1014">
        <v>0</v>
      </c>
      <c r="Y1614" s="1012"/>
      <c r="Z1614" s="1013"/>
      <c r="AA1614" s="1014"/>
      <c r="AB1614" s="1012"/>
      <c r="AC1614" s="1013"/>
      <c r="AD1614" s="1014">
        <f t="shared" si="369"/>
        <v>0</v>
      </c>
      <c r="AE1614" s="1012">
        <f t="shared" si="383"/>
        <v>-75000</v>
      </c>
      <c r="AF1614" s="1013">
        <f t="shared" si="383"/>
        <v>-75000</v>
      </c>
      <c r="AG1614" s="1014">
        <f t="shared" si="383"/>
        <v>-75000</v>
      </c>
      <c r="AH1614" s="1018"/>
      <c r="AI1614" s="1016"/>
      <c r="AJ1614" s="1012">
        <f t="shared" si="378"/>
        <v>0</v>
      </c>
    </row>
    <row r="1615" spans="1:36" s="532" customFormat="1" ht="11.25" customHeight="1">
      <c r="A1615" s="1005">
        <v>22840241</v>
      </c>
      <c r="B1615" s="1005"/>
      <c r="C1615" s="1006" t="s">
        <v>3532</v>
      </c>
      <c r="D1615" s="1007">
        <v>0</v>
      </c>
      <c r="E1615" s="1007">
        <v>0</v>
      </c>
      <c r="F1615" s="1007">
        <v>0</v>
      </c>
      <c r="G1615" s="1007">
        <v>0</v>
      </c>
      <c r="H1615" s="1007">
        <v>0</v>
      </c>
      <c r="I1615" s="1007">
        <v>0</v>
      </c>
      <c r="J1615" s="1008">
        <v>0</v>
      </c>
      <c r="K1615" s="1008">
        <v>0</v>
      </c>
      <c r="L1615" s="1009">
        <v>0</v>
      </c>
      <c r="M1615" s="1009">
        <v>0</v>
      </c>
      <c r="N1615" s="1009">
        <v>0</v>
      </c>
      <c r="O1615" s="1009">
        <v>0</v>
      </c>
      <c r="P1615" s="1009">
        <v>0</v>
      </c>
      <c r="Q1615" s="1009">
        <f t="shared" si="382"/>
        <v>0</v>
      </c>
      <c r="R1615" s="1010"/>
      <c r="S1615" s="1017"/>
      <c r="T1615" s="1017" t="s">
        <v>1254</v>
      </c>
      <c r="U1615" s="1011"/>
      <c r="V1615" s="1012"/>
      <c r="W1615" s="1013"/>
      <c r="X1615" s="1014"/>
      <c r="Y1615" s="1012"/>
      <c r="Z1615" s="1013"/>
      <c r="AA1615" s="1014"/>
      <c r="AB1615" s="1012"/>
      <c r="AC1615" s="1013"/>
      <c r="AD1615" s="1014">
        <f t="shared" si="369"/>
        <v>0</v>
      </c>
      <c r="AE1615" s="1012">
        <f t="shared" si="383"/>
        <v>0</v>
      </c>
      <c r="AF1615" s="1013">
        <f t="shared" si="383"/>
        <v>0</v>
      </c>
      <c r="AG1615" s="1014">
        <f t="shared" si="383"/>
        <v>0</v>
      </c>
      <c r="AH1615" s="1015"/>
      <c r="AI1615" s="1016"/>
      <c r="AJ1615" s="1012">
        <f t="shared" si="378"/>
        <v>0</v>
      </c>
    </row>
    <row r="1616" spans="1:36" s="951" customFormat="1" ht="11.25" customHeight="1">
      <c r="A1616" s="953">
        <v>22840251</v>
      </c>
      <c r="C1616" s="939" t="s">
        <v>983</v>
      </c>
      <c r="D1616" s="940">
        <v>-11708823</v>
      </c>
      <c r="E1616" s="940">
        <v>-11708823</v>
      </c>
      <c r="F1616" s="940">
        <v>-11708823</v>
      </c>
      <c r="G1616" s="940">
        <v>-11708823</v>
      </c>
      <c r="H1616" s="940">
        <v>-8841357</v>
      </c>
      <c r="I1616" s="940">
        <v>-8841357</v>
      </c>
      <c r="J1616" s="941">
        <v>-8841357</v>
      </c>
      <c r="K1616" s="941">
        <v>-8841357</v>
      </c>
      <c r="L1616" s="942">
        <v>-8841357</v>
      </c>
      <c r="M1616" s="942">
        <v>-8841357</v>
      </c>
      <c r="N1616" s="942">
        <v>-8841357</v>
      </c>
      <c r="O1616" s="942">
        <v>-8841357</v>
      </c>
      <c r="P1616" s="942">
        <v>-8841357</v>
      </c>
      <c r="Q1616" s="942">
        <f t="shared" si="382"/>
        <v>-9677701.25</v>
      </c>
      <c r="R1616" s="943"/>
      <c r="S1616" s="944"/>
      <c r="T1616" s="944" t="s">
        <v>1120</v>
      </c>
      <c r="U1616" s="945"/>
      <c r="V1616" s="946">
        <v>0</v>
      </c>
      <c r="W1616" s="947">
        <v>0</v>
      </c>
      <c r="X1616" s="948">
        <v>0</v>
      </c>
      <c r="Y1616" s="946"/>
      <c r="Z1616" s="947"/>
      <c r="AA1616" s="948"/>
      <c r="AB1616" s="946"/>
      <c r="AC1616" s="947"/>
      <c r="AD1616" s="948">
        <f t="shared" si="369"/>
        <v>0</v>
      </c>
      <c r="AE1616" s="946">
        <f t="shared" si="383"/>
        <v>-9677701.25</v>
      </c>
      <c r="AF1616" s="947">
        <f t="shared" si="383"/>
        <v>-9677701.25</v>
      </c>
      <c r="AG1616" s="948">
        <f t="shared" si="383"/>
        <v>-9677701.25</v>
      </c>
      <c r="AH1616" s="952"/>
      <c r="AI1616" s="950"/>
      <c r="AJ1616" s="946">
        <f t="shared" si="378"/>
        <v>0</v>
      </c>
    </row>
    <row r="1617" spans="1:36" s="532" customFormat="1" ht="11.25" customHeight="1">
      <c r="A1617" s="1019">
        <v>22840261</v>
      </c>
      <c r="C1617" s="1006" t="s">
        <v>3533</v>
      </c>
      <c r="D1617" s="1007">
        <v>0</v>
      </c>
      <c r="E1617" s="1007">
        <v>0</v>
      </c>
      <c r="F1617" s="1007">
        <v>0</v>
      </c>
      <c r="G1617" s="1007">
        <v>0</v>
      </c>
      <c r="H1617" s="1007">
        <v>0</v>
      </c>
      <c r="I1617" s="1007">
        <v>0</v>
      </c>
      <c r="J1617" s="1008">
        <v>0</v>
      </c>
      <c r="K1617" s="1008">
        <v>0</v>
      </c>
      <c r="L1617" s="1009">
        <v>0</v>
      </c>
      <c r="M1617" s="1009">
        <v>0</v>
      </c>
      <c r="N1617" s="1009">
        <v>0</v>
      </c>
      <c r="O1617" s="1009">
        <v>0</v>
      </c>
      <c r="P1617" s="1009">
        <v>0</v>
      </c>
      <c r="Q1617" s="1009">
        <f t="shared" si="382"/>
        <v>0</v>
      </c>
      <c r="R1617" s="1010"/>
      <c r="S1617" s="1017"/>
      <c r="T1617" s="1017" t="s">
        <v>1254</v>
      </c>
      <c r="U1617" s="1011"/>
      <c r="V1617" s="1012">
        <v>0</v>
      </c>
      <c r="W1617" s="1013">
        <v>0</v>
      </c>
      <c r="X1617" s="1014">
        <v>0</v>
      </c>
      <c r="Y1617" s="1012"/>
      <c r="Z1617" s="1013"/>
      <c r="AA1617" s="1014"/>
      <c r="AB1617" s="1012"/>
      <c r="AC1617" s="1013"/>
      <c r="AD1617" s="1014">
        <f t="shared" si="369"/>
        <v>0</v>
      </c>
      <c r="AE1617" s="1012">
        <f t="shared" si="383"/>
        <v>0</v>
      </c>
      <c r="AF1617" s="1013">
        <f t="shared" si="383"/>
        <v>0</v>
      </c>
      <c r="AG1617" s="1014">
        <f t="shared" si="383"/>
        <v>0</v>
      </c>
      <c r="AH1617" s="1018"/>
      <c r="AI1617" s="1016"/>
      <c r="AJ1617" s="1012">
        <f t="shared" si="378"/>
        <v>0</v>
      </c>
    </row>
    <row r="1618" spans="1:36" s="532" customFormat="1" ht="11.25" customHeight="1">
      <c r="A1618" s="1019">
        <v>22840281</v>
      </c>
      <c r="C1618" s="1006" t="s">
        <v>3534</v>
      </c>
      <c r="D1618" s="1007">
        <v>-50000</v>
      </c>
      <c r="E1618" s="1007">
        <v>-50000</v>
      </c>
      <c r="F1618" s="1007">
        <v>-50000</v>
      </c>
      <c r="G1618" s="1007">
        <v>-50000</v>
      </c>
      <c r="H1618" s="1007">
        <v>-50000</v>
      </c>
      <c r="I1618" s="1007">
        <v>-50000</v>
      </c>
      <c r="J1618" s="1008">
        <v>-50000</v>
      </c>
      <c r="K1618" s="1008">
        <v>-50000</v>
      </c>
      <c r="L1618" s="1009">
        <v>-50000</v>
      </c>
      <c r="M1618" s="1009">
        <v>-50000</v>
      </c>
      <c r="N1618" s="1009">
        <v>-50000</v>
      </c>
      <c r="O1618" s="1009">
        <v>-50000</v>
      </c>
      <c r="P1618" s="1009">
        <v>-50000</v>
      </c>
      <c r="Q1618" s="1009">
        <f t="shared" si="382"/>
        <v>-50000</v>
      </c>
      <c r="R1618" s="1010"/>
      <c r="S1618" s="1017"/>
      <c r="T1618" s="1017" t="s">
        <v>1254</v>
      </c>
      <c r="U1618" s="1011"/>
      <c r="V1618" s="1012">
        <v>0</v>
      </c>
      <c r="W1618" s="1013">
        <v>0</v>
      </c>
      <c r="X1618" s="1014">
        <v>0</v>
      </c>
      <c r="Y1618" s="1012"/>
      <c r="Z1618" s="1013"/>
      <c r="AA1618" s="1014"/>
      <c r="AB1618" s="1012"/>
      <c r="AC1618" s="1013"/>
      <c r="AD1618" s="1014">
        <f t="shared" ref="AD1618:AD1631" si="384">SUM(AB1618:AC1618)</f>
        <v>0</v>
      </c>
      <c r="AE1618" s="1012">
        <f t="shared" si="383"/>
        <v>-50000</v>
      </c>
      <c r="AF1618" s="1013">
        <f t="shared" si="383"/>
        <v>-50000</v>
      </c>
      <c r="AG1618" s="1014">
        <f t="shared" si="383"/>
        <v>-50000</v>
      </c>
      <c r="AH1618" s="1018"/>
      <c r="AI1618" s="1016"/>
      <c r="AJ1618" s="1012">
        <f t="shared" si="378"/>
        <v>0</v>
      </c>
    </row>
    <row r="1619" spans="1:36" s="532" customFormat="1" ht="11.25" customHeight="1">
      <c r="A1619" s="1019">
        <v>22840291</v>
      </c>
      <c r="C1619" s="1006" t="s">
        <v>2348</v>
      </c>
      <c r="D1619" s="1007">
        <v>0</v>
      </c>
      <c r="E1619" s="1007">
        <v>0</v>
      </c>
      <c r="F1619" s="1007">
        <v>0</v>
      </c>
      <c r="G1619" s="1007">
        <v>0</v>
      </c>
      <c r="H1619" s="1007">
        <v>0</v>
      </c>
      <c r="I1619" s="1007">
        <v>0</v>
      </c>
      <c r="J1619" s="1008">
        <v>0</v>
      </c>
      <c r="K1619" s="1008">
        <v>0</v>
      </c>
      <c r="L1619" s="1009">
        <v>0</v>
      </c>
      <c r="M1619" s="1009">
        <v>0</v>
      </c>
      <c r="N1619" s="1009">
        <v>0</v>
      </c>
      <c r="O1619" s="1009">
        <v>0</v>
      </c>
      <c r="P1619" s="1009">
        <v>0</v>
      </c>
      <c r="Q1619" s="1009">
        <f t="shared" si="382"/>
        <v>0</v>
      </c>
      <c r="R1619" s="1010"/>
      <c r="S1619" s="1017"/>
      <c r="T1619" s="1017" t="s">
        <v>1254</v>
      </c>
      <c r="U1619" s="1011"/>
      <c r="V1619" s="1012">
        <v>0</v>
      </c>
      <c r="W1619" s="1013">
        <v>0</v>
      </c>
      <c r="X1619" s="1014">
        <v>0</v>
      </c>
      <c r="Y1619" s="1012"/>
      <c r="Z1619" s="1013"/>
      <c r="AA1619" s="1014"/>
      <c r="AB1619" s="1012"/>
      <c r="AC1619" s="1013"/>
      <c r="AD1619" s="1014">
        <f t="shared" si="384"/>
        <v>0</v>
      </c>
      <c r="AE1619" s="1012">
        <f t="shared" si="383"/>
        <v>0</v>
      </c>
      <c r="AF1619" s="1013">
        <f t="shared" si="383"/>
        <v>0</v>
      </c>
      <c r="AG1619" s="1014">
        <f t="shared" si="383"/>
        <v>0</v>
      </c>
      <c r="AH1619" s="1018"/>
      <c r="AI1619" s="1016"/>
      <c r="AJ1619" s="1012">
        <f t="shared" si="378"/>
        <v>0</v>
      </c>
    </row>
    <row r="1620" spans="1:36" s="532" customFormat="1" ht="11.25" customHeight="1">
      <c r="A1620" s="1019">
        <v>22840301</v>
      </c>
      <c r="C1620" s="1006" t="s">
        <v>2470</v>
      </c>
      <c r="D1620" s="1007">
        <v>-124919.19</v>
      </c>
      <c r="E1620" s="1007">
        <v>-124919.19</v>
      </c>
      <c r="F1620" s="1007">
        <v>-124919.19</v>
      </c>
      <c r="G1620" s="1007">
        <v>-125000</v>
      </c>
      <c r="H1620" s="1007">
        <v>-125000</v>
      </c>
      <c r="I1620" s="1007">
        <v>-125000</v>
      </c>
      <c r="J1620" s="1008">
        <v>-103859</v>
      </c>
      <c r="K1620" s="1008">
        <v>-103859</v>
      </c>
      <c r="L1620" s="1009">
        <v>-103859</v>
      </c>
      <c r="M1620" s="1009">
        <v>-89566.8</v>
      </c>
      <c r="N1620" s="1009">
        <v>-89566.8</v>
      </c>
      <c r="O1620" s="1009">
        <v>-89566.8</v>
      </c>
      <c r="P1620" s="1009">
        <v>-182506.68</v>
      </c>
      <c r="Q1620" s="1009">
        <f t="shared" si="382"/>
        <v>-113235.72625000001</v>
      </c>
      <c r="R1620" s="1010"/>
      <c r="S1620" s="1017"/>
      <c r="T1620" s="1017" t="s">
        <v>1254</v>
      </c>
      <c r="U1620" s="1011"/>
      <c r="V1620" s="1012">
        <v>0</v>
      </c>
      <c r="W1620" s="1013">
        <v>0</v>
      </c>
      <c r="X1620" s="1014">
        <v>0</v>
      </c>
      <c r="Y1620" s="1012"/>
      <c r="Z1620" s="1013"/>
      <c r="AA1620" s="1014"/>
      <c r="AB1620" s="1012"/>
      <c r="AC1620" s="1013"/>
      <c r="AD1620" s="1014">
        <f>SUM(AB1620:AC1620)</f>
        <v>0</v>
      </c>
      <c r="AE1620" s="1012">
        <f t="shared" si="383"/>
        <v>-113235.72625000001</v>
      </c>
      <c r="AF1620" s="1013">
        <f t="shared" si="383"/>
        <v>-113235.72625000001</v>
      </c>
      <c r="AG1620" s="1014">
        <f t="shared" si="383"/>
        <v>-113235.72625000001</v>
      </c>
      <c r="AH1620" s="1018"/>
      <c r="AI1620" s="1016"/>
      <c r="AJ1620" s="1012">
        <f t="shared" si="378"/>
        <v>0</v>
      </c>
    </row>
    <row r="1621" spans="1:36" s="532" customFormat="1" ht="11.25" customHeight="1">
      <c r="A1621" s="1019">
        <v>22840311</v>
      </c>
      <c r="C1621" s="1006" t="s">
        <v>2471</v>
      </c>
      <c r="D1621" s="1007">
        <v>-95304.25</v>
      </c>
      <c r="E1621" s="1007">
        <v>-95304.25</v>
      </c>
      <c r="F1621" s="1007">
        <v>-95304.25</v>
      </c>
      <c r="G1621" s="1007">
        <v>-96000</v>
      </c>
      <c r="H1621" s="1007">
        <v>-96000</v>
      </c>
      <c r="I1621" s="1007">
        <v>-96000</v>
      </c>
      <c r="J1621" s="1008">
        <v>-96000</v>
      </c>
      <c r="K1621" s="1008">
        <v>-96000</v>
      </c>
      <c r="L1621" s="1009">
        <v>-96000</v>
      </c>
      <c r="M1621" s="1009">
        <v>-96000</v>
      </c>
      <c r="N1621" s="1009">
        <v>-96000</v>
      </c>
      <c r="O1621" s="1009">
        <v>-96000</v>
      </c>
      <c r="P1621" s="1009">
        <v>-96000</v>
      </c>
      <c r="Q1621" s="1009">
        <f t="shared" si="382"/>
        <v>-95855.052083333328</v>
      </c>
      <c r="R1621" s="1010"/>
      <c r="S1621" s="1017"/>
      <c r="T1621" s="1017" t="s">
        <v>1254</v>
      </c>
      <c r="U1621" s="1011"/>
      <c r="V1621" s="1012">
        <v>0</v>
      </c>
      <c r="W1621" s="1013">
        <v>0</v>
      </c>
      <c r="X1621" s="1014">
        <v>0</v>
      </c>
      <c r="Y1621" s="1012"/>
      <c r="Z1621" s="1013"/>
      <c r="AA1621" s="1014"/>
      <c r="AB1621" s="1012"/>
      <c r="AC1621" s="1013"/>
      <c r="AD1621" s="1014">
        <f>SUM(AB1621:AC1621)</f>
        <v>0</v>
      </c>
      <c r="AE1621" s="1012">
        <f t="shared" si="383"/>
        <v>-95855.052083333328</v>
      </c>
      <c r="AF1621" s="1013">
        <f t="shared" si="383"/>
        <v>-95855.052083333328</v>
      </c>
      <c r="AG1621" s="1014">
        <f t="shared" si="383"/>
        <v>-95855.052083333328</v>
      </c>
      <c r="AH1621" s="1018"/>
      <c r="AI1621" s="1016"/>
      <c r="AJ1621" s="1012">
        <f t="shared" si="378"/>
        <v>0</v>
      </c>
    </row>
    <row r="1622" spans="1:36" s="951" customFormat="1" ht="11.25" customHeight="1">
      <c r="A1622" s="953">
        <v>22840321</v>
      </c>
      <c r="C1622" s="939" t="s">
        <v>2647</v>
      </c>
      <c r="D1622" s="940">
        <v>-145393439</v>
      </c>
      <c r="E1622" s="940">
        <v>-145393439</v>
      </c>
      <c r="F1622" s="940">
        <v>-145393439</v>
      </c>
      <c r="G1622" s="940">
        <v>-145393439</v>
      </c>
      <c r="H1622" s="940">
        <v>-124867306</v>
      </c>
      <c r="I1622" s="940">
        <v>-124867306</v>
      </c>
      <c r="J1622" s="941">
        <v>-124867306</v>
      </c>
      <c r="K1622" s="941">
        <v>-124867306</v>
      </c>
      <c r="L1622" s="942">
        <v>-124867306</v>
      </c>
      <c r="M1622" s="942">
        <v>-124867306</v>
      </c>
      <c r="N1622" s="942">
        <v>-124867306</v>
      </c>
      <c r="O1622" s="942">
        <v>-124867306</v>
      </c>
      <c r="P1622" s="942">
        <v>-124867306</v>
      </c>
      <c r="Q1622" s="942">
        <f t="shared" si="382"/>
        <v>-130854094.79166667</v>
      </c>
      <c r="R1622" s="943"/>
      <c r="S1622" s="944"/>
      <c r="T1622" s="944" t="s">
        <v>1120</v>
      </c>
      <c r="U1622" s="945"/>
      <c r="V1622" s="946">
        <v>0</v>
      </c>
      <c r="W1622" s="947">
        <v>0</v>
      </c>
      <c r="X1622" s="948">
        <v>0</v>
      </c>
      <c r="Y1622" s="946"/>
      <c r="Z1622" s="947"/>
      <c r="AA1622" s="948"/>
      <c r="AB1622" s="946"/>
      <c r="AC1622" s="947"/>
      <c r="AD1622" s="948">
        <f t="shared" ref="AD1622" si="385">SUM(AB1622:AC1622)</f>
        <v>0</v>
      </c>
      <c r="AE1622" s="946">
        <f>$Q$1622</f>
        <v>-130854094.79166667</v>
      </c>
      <c r="AF1622" s="947">
        <f>$Q1622</f>
        <v>-130854094.79166667</v>
      </c>
      <c r="AG1622" s="948">
        <f>$Q1622</f>
        <v>-130854094.79166667</v>
      </c>
      <c r="AH1622" s="952"/>
      <c r="AI1622" s="950"/>
      <c r="AJ1622" s="946">
        <f t="shared" si="378"/>
        <v>0</v>
      </c>
    </row>
    <row r="1623" spans="1:36" s="951" customFormat="1" ht="11.25" customHeight="1">
      <c r="A1623" s="953">
        <v>22840331</v>
      </c>
      <c r="C1623" s="939" t="s">
        <v>3089</v>
      </c>
      <c r="D1623" s="940">
        <v>-76421592</v>
      </c>
      <c r="E1623" s="940">
        <v>-76199930</v>
      </c>
      <c r="F1623" s="940">
        <v>-75978268</v>
      </c>
      <c r="G1623" s="940">
        <v>-75756606</v>
      </c>
      <c r="H1623" s="940">
        <v>-75534944</v>
      </c>
      <c r="I1623" s="940">
        <v>-75313282</v>
      </c>
      <c r="J1623" s="941">
        <v>-75091620</v>
      </c>
      <c r="K1623" s="941">
        <v>-74869958</v>
      </c>
      <c r="L1623" s="942">
        <v>-74648296</v>
      </c>
      <c r="M1623" s="942">
        <v>-74426634</v>
      </c>
      <c r="N1623" s="942">
        <v>-74204972</v>
      </c>
      <c r="O1623" s="942">
        <v>-73983310</v>
      </c>
      <c r="P1623" s="942">
        <v>-73761648</v>
      </c>
      <c r="Q1623" s="942">
        <f t="shared" si="382"/>
        <v>-75091620</v>
      </c>
      <c r="R1623" s="943" t="s">
        <v>624</v>
      </c>
      <c r="S1623" s="944"/>
      <c r="T1623" s="944" t="s">
        <v>1806</v>
      </c>
      <c r="U1623" s="945"/>
      <c r="V1623" s="946">
        <v>0</v>
      </c>
      <c r="W1623" s="947">
        <v>0</v>
      </c>
      <c r="X1623" s="948">
        <v>0</v>
      </c>
      <c r="Y1623" s="946">
        <f>Q1623</f>
        <v>-75091620</v>
      </c>
      <c r="Z1623" s="947"/>
      <c r="AA1623" s="948">
        <f>Q1623</f>
        <v>-75091620</v>
      </c>
      <c r="AB1623" s="946"/>
      <c r="AC1623" s="947"/>
      <c r="AD1623" s="948">
        <f t="shared" ref="AD1623" si="386">SUM(AB1623:AC1623)</f>
        <v>0</v>
      </c>
      <c r="AE1623" s="946"/>
      <c r="AF1623" s="947"/>
      <c r="AG1623" s="948"/>
      <c r="AH1623" s="952"/>
      <c r="AI1623" s="950"/>
      <c r="AJ1623" s="946">
        <f t="shared" si="378"/>
        <v>0</v>
      </c>
    </row>
    <row r="1624" spans="1:36" s="532" customFormat="1" ht="22.5" customHeight="1">
      <c r="A1624" s="1019">
        <v>22840332</v>
      </c>
      <c r="C1624" s="1006" t="s">
        <v>2512</v>
      </c>
      <c r="D1624" s="1007">
        <v>-21308626.59</v>
      </c>
      <c r="E1624" s="1007">
        <v>-21308626.59</v>
      </c>
      <c r="F1624" s="1007">
        <v>-21308626.59</v>
      </c>
      <c r="G1624" s="1007">
        <v>-21000000</v>
      </c>
      <c r="H1624" s="1007">
        <v>-21000000</v>
      </c>
      <c r="I1624" s="1007">
        <v>-21000000</v>
      </c>
      <c r="J1624" s="1008">
        <v>-22000000</v>
      </c>
      <c r="K1624" s="1008">
        <v>-22000000</v>
      </c>
      <c r="L1624" s="1009">
        <v>-22000000</v>
      </c>
      <c r="M1624" s="1009">
        <v>-21861913.539999999</v>
      </c>
      <c r="N1624" s="1009">
        <v>-21861913.539999999</v>
      </c>
      <c r="O1624" s="1009">
        <v>-21861913.539999999</v>
      </c>
      <c r="P1624" s="1009">
        <v>-27500000</v>
      </c>
      <c r="Q1624" s="1009">
        <f t="shared" si="382"/>
        <v>-21800608.924583331</v>
      </c>
      <c r="R1624" s="1010"/>
      <c r="S1624" s="1017"/>
      <c r="T1624" s="1017" t="s">
        <v>1254</v>
      </c>
      <c r="U1624" s="1011"/>
      <c r="V1624" s="1012">
        <v>0</v>
      </c>
      <c r="W1624" s="1013">
        <v>0</v>
      </c>
      <c r="X1624" s="1014">
        <v>0</v>
      </c>
      <c r="Y1624" s="1012"/>
      <c r="Z1624" s="1013"/>
      <c r="AA1624" s="1014"/>
      <c r="AB1624" s="1012"/>
      <c r="AC1624" s="1013"/>
      <c r="AD1624" s="1014">
        <f>SUM(AB1624:AC1624)</f>
        <v>0</v>
      </c>
      <c r="AE1624" s="1012">
        <f>$Q1624</f>
        <v>-21800608.924583331</v>
      </c>
      <c r="AF1624" s="1013">
        <f>$Q1624</f>
        <v>-21800608.924583331</v>
      </c>
      <c r="AG1624" s="1014">
        <f>$Q1624</f>
        <v>-21800608.924583331</v>
      </c>
      <c r="AH1624" s="1018"/>
      <c r="AI1624" s="1016"/>
      <c r="AJ1624" s="1012">
        <f t="shared" si="378"/>
        <v>0</v>
      </c>
    </row>
    <row r="1625" spans="1:36" s="951" customFormat="1" ht="11.25" customHeight="1">
      <c r="A1625" s="953">
        <v>22840341</v>
      </c>
      <c r="C1625" s="939" t="s">
        <v>3053</v>
      </c>
      <c r="D1625" s="940">
        <v>-26777797</v>
      </c>
      <c r="E1625" s="940">
        <v>-26726144</v>
      </c>
      <c r="F1625" s="940">
        <v>-26674491</v>
      </c>
      <c r="G1625" s="940">
        <v>-26622838</v>
      </c>
      <c r="H1625" s="940">
        <v>-26571185</v>
      </c>
      <c r="I1625" s="940">
        <v>-26519532</v>
      </c>
      <c r="J1625" s="941">
        <v>-26467879</v>
      </c>
      <c r="K1625" s="941">
        <v>-26416226</v>
      </c>
      <c r="L1625" s="942">
        <v>-26364573</v>
      </c>
      <c r="M1625" s="942">
        <v>-26312920</v>
      </c>
      <c r="N1625" s="942">
        <v>-26261267</v>
      </c>
      <c r="O1625" s="942">
        <v>-26209614</v>
      </c>
      <c r="P1625" s="942">
        <v>-26157961</v>
      </c>
      <c r="Q1625" s="942">
        <f t="shared" si="382"/>
        <v>-26467879</v>
      </c>
      <c r="R1625" s="943" t="s">
        <v>624</v>
      </c>
      <c r="S1625" s="944"/>
      <c r="T1625" s="944" t="s">
        <v>1806</v>
      </c>
      <c r="U1625" s="945"/>
      <c r="V1625" s="946">
        <v>0</v>
      </c>
      <c r="W1625" s="947">
        <v>0</v>
      </c>
      <c r="X1625" s="948">
        <v>0</v>
      </c>
      <c r="Y1625" s="946">
        <f>Q1625</f>
        <v>-26467879</v>
      </c>
      <c r="Z1625" s="947"/>
      <c r="AA1625" s="948">
        <f>Q1625</f>
        <v>-26467879</v>
      </c>
      <c r="AB1625" s="946"/>
      <c r="AC1625" s="947"/>
      <c r="AD1625" s="948">
        <f t="shared" ref="AD1625" si="387">SUM(AB1625:AC1625)</f>
        <v>0</v>
      </c>
      <c r="AE1625" s="946"/>
      <c r="AF1625" s="947"/>
      <c r="AG1625" s="948"/>
      <c r="AH1625" s="952"/>
      <c r="AI1625" s="950"/>
      <c r="AJ1625" s="946">
        <f t="shared" si="378"/>
        <v>0</v>
      </c>
    </row>
    <row r="1626" spans="1:36" s="532" customFormat="1" ht="11.25" customHeight="1">
      <c r="A1626" s="1019">
        <v>22840351</v>
      </c>
      <c r="B1626" s="1064"/>
      <c r="C1626" s="1006" t="s">
        <v>3497</v>
      </c>
      <c r="D1626" s="1007"/>
      <c r="E1626" s="1007"/>
      <c r="F1626" s="1007"/>
      <c r="G1626" s="1007"/>
      <c r="H1626" s="1007"/>
      <c r="I1626" s="1007"/>
      <c r="J1626" s="1008">
        <v>-465000</v>
      </c>
      <c r="K1626" s="1008">
        <v>-465000</v>
      </c>
      <c r="L1626" s="1009">
        <v>-465000</v>
      </c>
      <c r="M1626" s="1009">
        <v>-463071.25</v>
      </c>
      <c r="N1626" s="1009">
        <v>-463071.25</v>
      </c>
      <c r="O1626" s="1009">
        <v>-463071.25</v>
      </c>
      <c r="P1626" s="1009">
        <v>-459093.75</v>
      </c>
      <c r="Q1626" s="1009">
        <f t="shared" si="382"/>
        <v>-251146.71875</v>
      </c>
      <c r="R1626" s="1010"/>
      <c r="S1626" s="1017"/>
      <c r="T1626" s="1017" t="s">
        <v>1254</v>
      </c>
      <c r="U1626" s="1011"/>
      <c r="V1626" s="1012"/>
      <c r="W1626" s="1013"/>
      <c r="X1626" s="1014"/>
      <c r="Y1626" s="1012"/>
      <c r="Z1626" s="1013"/>
      <c r="AA1626" s="1014"/>
      <c r="AB1626" s="1012"/>
      <c r="AC1626" s="1013"/>
      <c r="AD1626" s="1014"/>
      <c r="AE1626" s="1012">
        <f>$Q1626</f>
        <v>-251146.71875</v>
      </c>
      <c r="AF1626" s="1013">
        <f>$Q1626</f>
        <v>-251146.71875</v>
      </c>
      <c r="AG1626" s="1014">
        <f>$Q1626</f>
        <v>-251146.71875</v>
      </c>
      <c r="AH1626" s="1018"/>
      <c r="AI1626" s="1016"/>
      <c r="AJ1626" s="1012">
        <f t="shared" si="378"/>
        <v>0</v>
      </c>
    </row>
    <row r="1627" spans="1:36" s="1213" customFormat="1" ht="11.25" customHeight="1">
      <c r="A1627" s="1216">
        <v>22840411</v>
      </c>
      <c r="B1627" s="1217"/>
      <c r="C1627" s="1218" t="s">
        <v>310</v>
      </c>
      <c r="D1627" s="1202">
        <v>0</v>
      </c>
      <c r="E1627" s="1202">
        <v>0</v>
      </c>
      <c r="F1627" s="1202">
        <v>0</v>
      </c>
      <c r="G1627" s="1202">
        <v>0</v>
      </c>
      <c r="H1627" s="1202">
        <v>0</v>
      </c>
      <c r="I1627" s="1202">
        <v>0</v>
      </c>
      <c r="J1627" s="1203">
        <v>0</v>
      </c>
      <c r="K1627" s="1203">
        <v>0</v>
      </c>
      <c r="L1627" s="1204">
        <v>0</v>
      </c>
      <c r="M1627" s="1204">
        <v>0</v>
      </c>
      <c r="N1627" s="1204">
        <v>0</v>
      </c>
      <c r="O1627" s="1204">
        <v>0</v>
      </c>
      <c r="P1627" s="1204">
        <v>0</v>
      </c>
      <c r="Q1627" s="1204">
        <f t="shared" si="382"/>
        <v>0</v>
      </c>
      <c r="R1627" s="1205"/>
      <c r="S1627" s="1206"/>
      <c r="T1627" s="1206"/>
      <c r="U1627" s="1207"/>
      <c r="V1627" s="1208">
        <v>0</v>
      </c>
      <c r="W1627" s="1209">
        <v>0</v>
      </c>
      <c r="X1627" s="1210">
        <v>0</v>
      </c>
      <c r="Y1627" s="1208"/>
      <c r="Z1627" s="1209"/>
      <c r="AA1627" s="1210"/>
      <c r="AB1627" s="1208"/>
      <c r="AC1627" s="1209"/>
      <c r="AD1627" s="1210">
        <f t="shared" si="384"/>
        <v>0</v>
      </c>
      <c r="AE1627" s="1208"/>
      <c r="AF1627" s="1209"/>
      <c r="AG1627" s="1210"/>
      <c r="AH1627" s="1219">
        <f>Q1627</f>
        <v>0</v>
      </c>
      <c r="AI1627" s="1212"/>
      <c r="AJ1627" s="1208">
        <f t="shared" si="378"/>
        <v>0</v>
      </c>
    </row>
    <row r="1628" spans="1:36" ht="11.25" customHeight="1">
      <c r="A1628" s="219">
        <v>22841001</v>
      </c>
      <c r="C1628" s="287" t="s">
        <v>1877</v>
      </c>
      <c r="D1628" s="222">
        <v>-4610484.08</v>
      </c>
      <c r="E1628" s="222">
        <v>-4610484.08</v>
      </c>
      <c r="F1628" s="222">
        <v>-4610484.08</v>
      </c>
      <c r="G1628" s="222">
        <v>-4610484.08</v>
      </c>
      <c r="H1628" s="222">
        <v>-4610484.08</v>
      </c>
      <c r="I1628" s="222">
        <v>-4610484.08</v>
      </c>
      <c r="J1628" s="498">
        <v>-4610484.08</v>
      </c>
      <c r="K1628" s="498">
        <v>-4610484.08</v>
      </c>
      <c r="L1628" s="223">
        <v>-4610484.08</v>
      </c>
      <c r="M1628" s="223">
        <v>-4610484.08</v>
      </c>
      <c r="N1628" s="223">
        <v>-4610484.08</v>
      </c>
      <c r="O1628" s="223">
        <v>-4610484.08</v>
      </c>
      <c r="P1628" s="223">
        <v>-4610484.08</v>
      </c>
      <c r="Q1628" s="223">
        <f t="shared" si="382"/>
        <v>-4610484.0799999991</v>
      </c>
      <c r="R1628" s="351"/>
      <c r="S1628" s="309"/>
      <c r="T1628" s="309"/>
      <c r="U1628" s="895"/>
      <c r="V1628" s="16">
        <v>0</v>
      </c>
      <c r="W1628" s="11">
        <v>0</v>
      </c>
      <c r="X1628" s="17">
        <v>0</v>
      </c>
      <c r="Y1628" s="16"/>
      <c r="Z1628" s="11"/>
      <c r="AA1628" s="17"/>
      <c r="AB1628" s="16"/>
      <c r="AC1628" s="11"/>
      <c r="AD1628" s="17">
        <f t="shared" si="384"/>
        <v>0</v>
      </c>
      <c r="AE1628" s="16"/>
      <c r="AF1628" s="11"/>
      <c r="AG1628" s="17"/>
      <c r="AH1628" s="229">
        <f>Q1628</f>
        <v>-4610484.0799999991</v>
      </c>
      <c r="AI1628" s="527"/>
      <c r="AJ1628" s="16">
        <f t="shared" si="378"/>
        <v>0</v>
      </c>
    </row>
    <row r="1629" spans="1:36" ht="11.25" customHeight="1">
      <c r="A1629" s="219">
        <v>22900001</v>
      </c>
      <c r="C1629" s="287" t="s">
        <v>2574</v>
      </c>
      <c r="D1629" s="222">
        <v>0</v>
      </c>
      <c r="E1629" s="222">
        <v>0</v>
      </c>
      <c r="F1629" s="222">
        <v>0</v>
      </c>
      <c r="G1629" s="222">
        <v>0</v>
      </c>
      <c r="H1629" s="222">
        <v>0</v>
      </c>
      <c r="I1629" s="222">
        <v>0</v>
      </c>
      <c r="J1629" s="498">
        <v>0</v>
      </c>
      <c r="K1629" s="498">
        <v>0</v>
      </c>
      <c r="L1629" s="223">
        <v>0</v>
      </c>
      <c r="M1629" s="223">
        <v>0</v>
      </c>
      <c r="N1629" s="223">
        <v>0</v>
      </c>
      <c r="O1629" s="223">
        <v>0</v>
      </c>
      <c r="P1629" s="223">
        <v>0</v>
      </c>
      <c r="Q1629" s="223">
        <f t="shared" si="382"/>
        <v>0</v>
      </c>
      <c r="R1629" s="351"/>
      <c r="S1629" s="309"/>
      <c r="T1629" s="309"/>
      <c r="U1629" s="895"/>
      <c r="V1629" s="16">
        <v>0</v>
      </c>
      <c r="W1629" s="11">
        <v>0</v>
      </c>
      <c r="X1629" s="17">
        <v>0</v>
      </c>
      <c r="Y1629" s="16"/>
      <c r="Z1629" s="11"/>
      <c r="AA1629" s="17"/>
      <c r="AB1629" s="16"/>
      <c r="AC1629" s="11"/>
      <c r="AD1629" s="17">
        <f>SUM(AB1629:AC1629)</f>
        <v>0</v>
      </c>
      <c r="AE1629" s="16"/>
      <c r="AF1629" s="11"/>
      <c r="AG1629" s="17"/>
      <c r="AH1629" s="229">
        <f>Q1629</f>
        <v>0</v>
      </c>
      <c r="AI1629" s="527"/>
      <c r="AJ1629" s="16">
        <f t="shared" si="378"/>
        <v>0</v>
      </c>
    </row>
    <row r="1630" spans="1:36" ht="11.25" customHeight="1">
      <c r="A1630" s="219">
        <v>23001001</v>
      </c>
      <c r="C1630" s="287" t="s">
        <v>628</v>
      </c>
      <c r="D1630" s="222">
        <v>0</v>
      </c>
      <c r="E1630" s="222">
        <v>0</v>
      </c>
      <c r="F1630" s="222">
        <v>0</v>
      </c>
      <c r="G1630" s="222">
        <v>0</v>
      </c>
      <c r="H1630" s="222">
        <v>0</v>
      </c>
      <c r="I1630" s="222">
        <v>0</v>
      </c>
      <c r="J1630" s="498">
        <v>0</v>
      </c>
      <c r="K1630" s="498">
        <v>0</v>
      </c>
      <c r="L1630" s="223">
        <v>0</v>
      </c>
      <c r="M1630" s="223">
        <v>0</v>
      </c>
      <c r="N1630" s="223">
        <v>0</v>
      </c>
      <c r="O1630" s="223">
        <v>0</v>
      </c>
      <c r="P1630" s="223">
        <v>0</v>
      </c>
      <c r="Q1630" s="223">
        <f t="shared" si="382"/>
        <v>0</v>
      </c>
      <c r="R1630" s="874">
        <v>4</v>
      </c>
      <c r="S1630" s="874"/>
      <c r="T1630" s="874">
        <v>18</v>
      </c>
      <c r="U1630" s="903"/>
      <c r="V1630" s="16">
        <v>0</v>
      </c>
      <c r="W1630" s="11">
        <v>0</v>
      </c>
      <c r="X1630" s="17">
        <v>0</v>
      </c>
      <c r="Y1630" s="16">
        <f>Q1630</f>
        <v>0</v>
      </c>
      <c r="Z1630" s="11"/>
      <c r="AA1630" s="17">
        <f>Q1630</f>
        <v>0</v>
      </c>
      <c r="AB1630" s="16"/>
      <c r="AC1630" s="11"/>
      <c r="AD1630" s="17">
        <f t="shared" si="384"/>
        <v>0</v>
      </c>
      <c r="AE1630" s="16"/>
      <c r="AF1630" s="11"/>
      <c r="AG1630" s="17"/>
      <c r="AH1630" s="225"/>
      <c r="AI1630" s="527"/>
      <c r="AJ1630" s="16">
        <f t="shared" si="378"/>
        <v>0</v>
      </c>
    </row>
    <row r="1631" spans="1:36" ht="11.25" customHeight="1">
      <c r="A1631" s="219">
        <v>23001011</v>
      </c>
      <c r="C1631" s="287" t="s">
        <v>835</v>
      </c>
      <c r="D1631" s="222">
        <v>0</v>
      </c>
      <c r="E1631" s="222">
        <v>0</v>
      </c>
      <c r="F1631" s="222">
        <v>0</v>
      </c>
      <c r="G1631" s="222">
        <v>0</v>
      </c>
      <c r="H1631" s="222">
        <v>0</v>
      </c>
      <c r="I1631" s="222">
        <v>0</v>
      </c>
      <c r="J1631" s="498">
        <v>0</v>
      </c>
      <c r="K1631" s="498">
        <v>0</v>
      </c>
      <c r="L1631" s="223">
        <v>0</v>
      </c>
      <c r="M1631" s="223">
        <v>0</v>
      </c>
      <c r="N1631" s="223">
        <v>0</v>
      </c>
      <c r="O1631" s="223">
        <v>0</v>
      </c>
      <c r="P1631" s="223">
        <v>0</v>
      </c>
      <c r="Q1631" s="223">
        <f t="shared" si="382"/>
        <v>0</v>
      </c>
      <c r="R1631" s="874"/>
      <c r="S1631" s="874"/>
      <c r="T1631" s="874">
        <v>18</v>
      </c>
      <c r="U1631" s="903"/>
      <c r="V1631" s="16">
        <v>0</v>
      </c>
      <c r="W1631" s="11">
        <v>0</v>
      </c>
      <c r="X1631" s="17">
        <v>0</v>
      </c>
      <c r="Y1631" s="16"/>
      <c r="Z1631" s="11"/>
      <c r="AA1631" s="17"/>
      <c r="AB1631" s="16">
        <f>$Q1631</f>
        <v>0</v>
      </c>
      <c r="AC1631" s="11">
        <v>0</v>
      </c>
      <c r="AD1631" s="17">
        <f t="shared" si="384"/>
        <v>0</v>
      </c>
      <c r="AE1631" s="16"/>
      <c r="AF1631" s="11"/>
      <c r="AG1631" s="17"/>
      <c r="AH1631" s="225"/>
      <c r="AI1631" s="527"/>
      <c r="AJ1631" s="16">
        <f t="shared" si="378"/>
        <v>0</v>
      </c>
    </row>
    <row r="1632" spans="1:36" ht="11.25" customHeight="1">
      <c r="A1632" s="219">
        <v>23001013</v>
      </c>
      <c r="C1632" s="287" t="s">
        <v>1821</v>
      </c>
      <c r="D1632" s="222">
        <v>0</v>
      </c>
      <c r="E1632" s="222">
        <v>0</v>
      </c>
      <c r="F1632" s="222">
        <v>0</v>
      </c>
      <c r="G1632" s="222">
        <v>0</v>
      </c>
      <c r="H1632" s="222">
        <v>0</v>
      </c>
      <c r="I1632" s="222">
        <v>0</v>
      </c>
      <c r="J1632" s="498">
        <v>0</v>
      </c>
      <c r="K1632" s="498">
        <v>0</v>
      </c>
      <c r="L1632" s="223">
        <v>0</v>
      </c>
      <c r="M1632" s="223">
        <v>0</v>
      </c>
      <c r="N1632" s="223">
        <v>0</v>
      </c>
      <c r="O1632" s="223">
        <v>0</v>
      </c>
      <c r="P1632" s="223">
        <v>0</v>
      </c>
      <c r="Q1632" s="223">
        <f t="shared" si="382"/>
        <v>0</v>
      </c>
      <c r="R1632" s="351" t="s">
        <v>1972</v>
      </c>
      <c r="S1632" s="309" t="s">
        <v>1781</v>
      </c>
      <c r="T1632" s="309" t="s">
        <v>1800</v>
      </c>
      <c r="U1632" s="895"/>
      <c r="V1632" s="16">
        <v>0</v>
      </c>
      <c r="W1632" s="11">
        <v>0</v>
      </c>
      <c r="X1632" s="17">
        <v>0</v>
      </c>
      <c r="Y1632" s="16">
        <f>Q1632*$Y$5</f>
        <v>0</v>
      </c>
      <c r="Z1632" s="11">
        <f>$Q1632*Z5</f>
        <v>0</v>
      </c>
      <c r="AA1632" s="17">
        <f>SUM(Y1632:Z1632)</f>
        <v>0</v>
      </c>
      <c r="AE1632" s="16"/>
      <c r="AF1632" s="11"/>
      <c r="AG1632" s="17"/>
      <c r="AH1632" s="225"/>
      <c r="AI1632" s="527"/>
      <c r="AJ1632" s="16">
        <f t="shared" si="378"/>
        <v>0</v>
      </c>
    </row>
    <row r="1633" spans="1:36" ht="11.25" customHeight="1">
      <c r="A1633" s="219" t="s">
        <v>1783</v>
      </c>
      <c r="C1633" s="287" t="s">
        <v>1821</v>
      </c>
      <c r="D1633" s="222">
        <v>0</v>
      </c>
      <c r="E1633" s="222">
        <v>0</v>
      </c>
      <c r="F1633" s="222">
        <v>0</v>
      </c>
      <c r="G1633" s="222">
        <v>0</v>
      </c>
      <c r="H1633" s="222">
        <v>0</v>
      </c>
      <c r="I1633" s="222">
        <v>0</v>
      </c>
      <c r="J1633" s="498">
        <v>0</v>
      </c>
      <c r="K1633" s="498">
        <v>0</v>
      </c>
      <c r="L1633" s="223">
        <v>0</v>
      </c>
      <c r="M1633" s="223">
        <v>0</v>
      </c>
      <c r="N1633" s="223">
        <v>0</v>
      </c>
      <c r="O1633" s="223">
        <v>0</v>
      </c>
      <c r="P1633" s="223">
        <v>0</v>
      </c>
      <c r="Q1633" s="223">
        <f t="shared" si="382"/>
        <v>0</v>
      </c>
      <c r="R1633" s="351"/>
      <c r="S1633" s="309"/>
      <c r="T1633" s="309" t="s">
        <v>1800</v>
      </c>
      <c r="U1633" s="895"/>
      <c r="V1633" s="16">
        <v>0</v>
      </c>
      <c r="W1633" s="11">
        <v>0</v>
      </c>
      <c r="X1633" s="17">
        <v>0</v>
      </c>
      <c r="Y1633" s="16"/>
      <c r="Z1633" s="11"/>
      <c r="AA1633" s="17"/>
      <c r="AB1633" s="16">
        <f>$Q1633*$AE$2</f>
        <v>0</v>
      </c>
      <c r="AC1633" s="11">
        <f>$Q1633*$AE$3</f>
        <v>0</v>
      </c>
      <c r="AD1633" s="17">
        <f>SUM(AB1633:AC1633)</f>
        <v>0</v>
      </c>
      <c r="AE1633" s="16">
        <v>0</v>
      </c>
      <c r="AF1633" s="11">
        <v>0</v>
      </c>
      <c r="AG1633" s="17">
        <v>0</v>
      </c>
      <c r="AH1633" s="225"/>
      <c r="AI1633" s="527"/>
      <c r="AJ1633" s="16">
        <f t="shared" si="378"/>
        <v>0</v>
      </c>
    </row>
    <row r="1634" spans="1:36" s="1036" customFormat="1" ht="11.25" customHeight="1">
      <c r="A1634" s="687">
        <v>23001021</v>
      </c>
      <c r="B1634" s="1024"/>
      <c r="C1634" s="1025" t="s">
        <v>29</v>
      </c>
      <c r="D1634" s="1026">
        <v>-18930910.329999998</v>
      </c>
      <c r="E1634" s="1026">
        <v>-18980446.219999999</v>
      </c>
      <c r="F1634" s="1026">
        <v>-19030111.719999999</v>
      </c>
      <c r="G1634" s="1026">
        <v>-19079907.170000002</v>
      </c>
      <c r="H1634" s="1026">
        <v>-18930489.489999998</v>
      </c>
      <c r="I1634" s="1026">
        <v>-18981128.550000001</v>
      </c>
      <c r="J1634" s="1027">
        <v>-19031903.059999999</v>
      </c>
      <c r="K1634" s="1027">
        <v>-19082813.390000001</v>
      </c>
      <c r="L1634" s="1028">
        <v>-19133859.93</v>
      </c>
      <c r="M1634" s="1028">
        <v>-19185043.02</v>
      </c>
      <c r="N1634" s="1028">
        <v>-19236363.010000002</v>
      </c>
      <c r="O1634" s="1028">
        <v>-19287820.280000001</v>
      </c>
      <c r="P1634" s="1028">
        <v>-19339415.199999999</v>
      </c>
      <c r="Q1634" s="1028">
        <f t="shared" si="382"/>
        <v>-19091254.050416667</v>
      </c>
      <c r="R1634" s="1029">
        <v>4</v>
      </c>
      <c r="S1634" s="1029"/>
      <c r="T1634" s="1029">
        <v>18</v>
      </c>
      <c r="U1634" s="1030"/>
      <c r="V1634" s="1031">
        <v>0</v>
      </c>
      <c r="W1634" s="1032">
        <v>0</v>
      </c>
      <c r="X1634" s="1033">
        <v>0</v>
      </c>
      <c r="Y1634" s="1031">
        <f>Q1634</f>
        <v>-19091254.050416667</v>
      </c>
      <c r="Z1634" s="1032"/>
      <c r="AA1634" s="1033">
        <f>Q1634</f>
        <v>-19091254.050416667</v>
      </c>
      <c r="AB1634" s="1031"/>
      <c r="AC1634" s="1032"/>
      <c r="AD1634" s="1033">
        <f>SUM(AB1634:AC1634)</f>
        <v>0</v>
      </c>
      <c r="AE1634" s="1031"/>
      <c r="AF1634" s="1032"/>
      <c r="AG1634" s="1033"/>
      <c r="AH1634" s="1034"/>
      <c r="AI1634" s="1035"/>
      <c r="AJ1634" s="1031">
        <f t="shared" si="378"/>
        <v>0</v>
      </c>
    </row>
    <row r="1635" spans="1:36" ht="11.25" customHeight="1">
      <c r="A1635" s="219">
        <v>23001023</v>
      </c>
      <c r="C1635" s="287" t="s">
        <v>1008</v>
      </c>
      <c r="D1635" s="222">
        <v>0</v>
      </c>
      <c r="E1635" s="222">
        <v>0</v>
      </c>
      <c r="F1635" s="222">
        <v>0</v>
      </c>
      <c r="G1635" s="222">
        <v>0</v>
      </c>
      <c r="H1635" s="222">
        <v>0</v>
      </c>
      <c r="I1635" s="222">
        <v>0</v>
      </c>
      <c r="J1635" s="498">
        <v>0</v>
      </c>
      <c r="K1635" s="498">
        <v>0</v>
      </c>
      <c r="L1635" s="223">
        <v>0</v>
      </c>
      <c r="M1635" s="223">
        <v>0</v>
      </c>
      <c r="N1635" s="223">
        <v>0</v>
      </c>
      <c r="O1635" s="223">
        <v>0</v>
      </c>
      <c r="P1635" s="223">
        <v>0</v>
      </c>
      <c r="Q1635" s="223">
        <f t="shared" si="382"/>
        <v>0</v>
      </c>
      <c r="R1635" s="351"/>
      <c r="S1635" s="309"/>
      <c r="T1635" s="309" t="s">
        <v>1800</v>
      </c>
      <c r="U1635" s="903"/>
      <c r="V1635" s="16">
        <v>0</v>
      </c>
      <c r="W1635" s="11">
        <v>0</v>
      </c>
      <c r="X1635" s="17">
        <v>0</v>
      </c>
      <c r="AB1635" s="16">
        <f>$Q1635*$AE$2</f>
        <v>0</v>
      </c>
      <c r="AC1635" s="11">
        <f>$Q1635*$AE$3</f>
        <v>0</v>
      </c>
      <c r="AD1635" s="17">
        <f>SUM(AB1635:AC1635)</f>
        <v>0</v>
      </c>
      <c r="AE1635" s="16"/>
      <c r="AF1635" s="11"/>
      <c r="AG1635" s="17"/>
      <c r="AH1635" s="225"/>
      <c r="AI1635" s="527"/>
      <c r="AJ1635" s="16">
        <f t="shared" si="378"/>
        <v>0</v>
      </c>
    </row>
    <row r="1636" spans="1:36" s="1036" customFormat="1" ht="11.25" customHeight="1">
      <c r="A1636" s="687">
        <v>23001031</v>
      </c>
      <c r="B1636" s="1024"/>
      <c r="C1636" s="1025" t="s">
        <v>1167</v>
      </c>
      <c r="D1636" s="1026">
        <v>-19317817.600000001</v>
      </c>
      <c r="E1636" s="1026">
        <v>-19368365.890000001</v>
      </c>
      <c r="F1636" s="1026">
        <v>-19419046.43</v>
      </c>
      <c r="G1636" s="1026">
        <v>-19469859.59</v>
      </c>
      <c r="H1636" s="1026">
        <v>-19309590.73</v>
      </c>
      <c r="I1636" s="1026">
        <v>-19361243.890000001</v>
      </c>
      <c r="J1636" s="1027">
        <v>-19413035.210000001</v>
      </c>
      <c r="K1636" s="1027">
        <v>-19464965.07</v>
      </c>
      <c r="L1636" s="1028">
        <v>-19517033.84</v>
      </c>
      <c r="M1636" s="1028">
        <v>-19569241.91</v>
      </c>
      <c r="N1636" s="1028">
        <v>-19621589.629999999</v>
      </c>
      <c r="O1636" s="1028">
        <v>-19674077.399999999</v>
      </c>
      <c r="P1636" s="1028">
        <v>-19726705.57</v>
      </c>
      <c r="Q1636" s="1028">
        <f t="shared" si="382"/>
        <v>-19475859.264583334</v>
      </c>
      <c r="R1636" s="1029">
        <v>4</v>
      </c>
      <c r="S1636" s="1029"/>
      <c r="T1636" s="1029">
        <v>18</v>
      </c>
      <c r="U1636" s="1030"/>
      <c r="V1636" s="1031">
        <v>0</v>
      </c>
      <c r="W1636" s="1032">
        <v>0</v>
      </c>
      <c r="X1636" s="1033">
        <v>0</v>
      </c>
      <c r="Y1636" s="1031">
        <f>Q1636</f>
        <v>-19475859.264583334</v>
      </c>
      <c r="Z1636" s="1032"/>
      <c r="AA1636" s="1033">
        <f>Q1636</f>
        <v>-19475859.264583334</v>
      </c>
      <c r="AB1636" s="1031"/>
      <c r="AC1636" s="1032">
        <v>0</v>
      </c>
      <c r="AD1636" s="1033">
        <f>SUM(AB1636:AC1636)</f>
        <v>0</v>
      </c>
      <c r="AE1636" s="1031"/>
      <c r="AF1636" s="1032"/>
      <c r="AG1636" s="1033"/>
      <c r="AH1636" s="1034"/>
      <c r="AI1636" s="1035"/>
      <c r="AJ1636" s="1031">
        <f t="shared" si="378"/>
        <v>0</v>
      </c>
    </row>
    <row r="1637" spans="1:36" ht="11.25" customHeight="1">
      <c r="A1637" s="219">
        <v>23001041</v>
      </c>
      <c r="C1637" s="287" t="s">
        <v>385</v>
      </c>
      <c r="D1637" s="222">
        <v>-1331524.02</v>
      </c>
      <c r="E1637" s="222">
        <v>-1338035.43</v>
      </c>
      <c r="F1637" s="222">
        <v>-1344578.81</v>
      </c>
      <c r="G1637" s="222">
        <v>-3563992.06</v>
      </c>
      <c r="H1637" s="222">
        <v>-3576317.53</v>
      </c>
      <c r="I1637" s="222">
        <v>-3588685.63</v>
      </c>
      <c r="J1637" s="498">
        <v>-12192278.07</v>
      </c>
      <c r="K1637" s="498">
        <v>-12227026.060000001</v>
      </c>
      <c r="L1637" s="223">
        <v>-12261873.08</v>
      </c>
      <c r="M1637" s="223">
        <v>-12296819.42</v>
      </c>
      <c r="N1637" s="223">
        <v>-12331865.35</v>
      </c>
      <c r="O1637" s="223">
        <v>-12367011.17</v>
      </c>
      <c r="P1637" s="223">
        <v>-12402257.15</v>
      </c>
      <c r="Q1637" s="223">
        <f t="shared" si="382"/>
        <v>-7829614.4329166664</v>
      </c>
      <c r="R1637" s="874">
        <v>4</v>
      </c>
      <c r="S1637" s="874"/>
      <c r="T1637" s="874">
        <v>18</v>
      </c>
      <c r="U1637" s="903"/>
      <c r="V1637" s="16">
        <v>0</v>
      </c>
      <c r="W1637" s="11">
        <v>0</v>
      </c>
      <c r="X1637" s="17">
        <v>0</v>
      </c>
      <c r="Y1637" s="16">
        <f>$Q1637</f>
        <v>-7829614.4329166664</v>
      </c>
      <c r="Z1637" s="11">
        <v>0</v>
      </c>
      <c r="AA1637" s="17">
        <f>SUM(Y1637:Z1637)</f>
        <v>-7829614.4329166664</v>
      </c>
      <c r="AB1637" s="207"/>
      <c r="AC1637" s="207"/>
      <c r="AE1637" s="16"/>
      <c r="AF1637" s="11"/>
      <c r="AG1637" s="17"/>
      <c r="AH1637" s="225"/>
      <c r="AI1637" s="527"/>
      <c r="AJ1637" s="16">
        <f t="shared" si="378"/>
        <v>0</v>
      </c>
    </row>
    <row r="1638" spans="1:36" ht="11.25" customHeight="1">
      <c r="A1638" s="219" t="s">
        <v>1785</v>
      </c>
      <c r="C1638" s="287" t="s">
        <v>385</v>
      </c>
      <c r="D1638" s="222">
        <v>0</v>
      </c>
      <c r="E1638" s="222">
        <v>0</v>
      </c>
      <c r="F1638" s="222">
        <v>0</v>
      </c>
      <c r="G1638" s="222">
        <v>0</v>
      </c>
      <c r="H1638" s="222">
        <v>0</v>
      </c>
      <c r="I1638" s="222">
        <v>0</v>
      </c>
      <c r="J1638" s="498">
        <v>0</v>
      </c>
      <c r="K1638" s="498">
        <v>0</v>
      </c>
      <c r="L1638" s="223">
        <v>0</v>
      </c>
      <c r="M1638" s="223">
        <v>0</v>
      </c>
      <c r="N1638" s="223">
        <v>0</v>
      </c>
      <c r="O1638" s="223">
        <v>0</v>
      </c>
      <c r="P1638" s="223">
        <v>0</v>
      </c>
      <c r="Q1638" s="223">
        <f t="shared" si="382"/>
        <v>0</v>
      </c>
      <c r="R1638" s="874"/>
      <c r="S1638" s="874"/>
      <c r="T1638" s="874">
        <v>18</v>
      </c>
      <c r="U1638" s="903"/>
      <c r="V1638" s="16">
        <v>0</v>
      </c>
      <c r="W1638" s="11">
        <v>0</v>
      </c>
      <c r="X1638" s="17">
        <v>0</v>
      </c>
      <c r="Y1638" s="16"/>
      <c r="Z1638" s="11"/>
      <c r="AA1638" s="17"/>
      <c r="AB1638" s="16">
        <f>$Q1638</f>
        <v>0</v>
      </c>
      <c r="AC1638" s="11">
        <v>0</v>
      </c>
      <c r="AD1638" s="17">
        <f>SUM(AB1638:AC1638)</f>
        <v>0</v>
      </c>
      <c r="AE1638" s="16"/>
      <c r="AF1638" s="11"/>
      <c r="AG1638" s="17"/>
      <c r="AH1638" s="225"/>
      <c r="AI1638" s="527"/>
      <c r="AJ1638" s="16">
        <f t="shared" si="378"/>
        <v>0</v>
      </c>
    </row>
    <row r="1639" spans="1:36" ht="11.25" customHeight="1">
      <c r="A1639" s="219">
        <v>23001043</v>
      </c>
      <c r="C1639" s="287" t="s">
        <v>2663</v>
      </c>
      <c r="D1639" s="222">
        <v>-912872.4</v>
      </c>
      <c r="E1639" s="222">
        <v>-913956.08</v>
      </c>
      <c r="F1639" s="222">
        <v>-915041.15</v>
      </c>
      <c r="G1639" s="222">
        <v>-917408.89</v>
      </c>
      <c r="H1639" s="222">
        <v>-918497.13</v>
      </c>
      <c r="I1639" s="222">
        <v>-919800.04</v>
      </c>
      <c r="J1639" s="498">
        <v>-921104.87</v>
      </c>
      <c r="K1639" s="498">
        <v>-922411.62</v>
      </c>
      <c r="L1639" s="223">
        <v>-923720.31</v>
      </c>
      <c r="M1639" s="223">
        <v>-925030.93</v>
      </c>
      <c r="N1639" s="223">
        <v>-926343.5</v>
      </c>
      <c r="O1639" s="223">
        <v>0</v>
      </c>
      <c r="P1639" s="223">
        <v>0</v>
      </c>
      <c r="Q1639" s="223">
        <f t="shared" si="382"/>
        <v>-804979.22666666657</v>
      </c>
      <c r="R1639" s="874">
        <v>5</v>
      </c>
      <c r="S1639" s="874" t="s">
        <v>1307</v>
      </c>
      <c r="T1639" s="874">
        <v>26</v>
      </c>
      <c r="U1639" s="903"/>
      <c r="V1639" s="16">
        <v>0</v>
      </c>
      <c r="W1639" s="11">
        <v>0</v>
      </c>
      <c r="X1639" s="17">
        <v>0</v>
      </c>
      <c r="Y1639" s="16">
        <f>Q1639*$Y$5</f>
        <v>-540785.04447466659</v>
      </c>
      <c r="Z1639" s="11">
        <f>$Q1639*Z5</f>
        <v>-264194.18219199998</v>
      </c>
      <c r="AA1639" s="17">
        <f>SUM(Y1639:Z1639)</f>
        <v>-804979.22666666657</v>
      </c>
      <c r="AE1639" s="16"/>
      <c r="AF1639" s="11"/>
      <c r="AG1639" s="17"/>
      <c r="AH1639" s="225"/>
      <c r="AI1639" s="527"/>
      <c r="AJ1639" s="16">
        <f t="shared" si="378"/>
        <v>0</v>
      </c>
    </row>
    <row r="1640" spans="1:36" ht="11.25" customHeight="1">
      <c r="A1640" s="219">
        <v>23001061</v>
      </c>
      <c r="C1640" s="287" t="s">
        <v>1059</v>
      </c>
      <c r="D1640" s="222">
        <v>-7913336.7599999998</v>
      </c>
      <c r="E1640" s="222">
        <v>-7952301.46</v>
      </c>
      <c r="F1640" s="222">
        <v>-7991492.7800000003</v>
      </c>
      <c r="G1640" s="222">
        <v>-8173334.2800000003</v>
      </c>
      <c r="H1640" s="222">
        <v>-5387661.8399999999</v>
      </c>
      <c r="I1640" s="222">
        <v>-5389592.4000000004</v>
      </c>
      <c r="J1640" s="498">
        <v>-5391523.6399999997</v>
      </c>
      <c r="K1640" s="498">
        <v>-5393455.6200000001</v>
      </c>
      <c r="L1640" s="223">
        <v>-5395388.29</v>
      </c>
      <c r="M1640" s="223">
        <v>-5397321.5899999999</v>
      </c>
      <c r="N1640" s="223">
        <v>-5399255.5800000001</v>
      </c>
      <c r="O1640" s="223">
        <v>-5401190.2699999996</v>
      </c>
      <c r="P1640" s="223">
        <v>-5403125.6699999999</v>
      </c>
      <c r="Q1640" s="223">
        <f t="shared" si="382"/>
        <v>-6160895.7470833324</v>
      </c>
      <c r="R1640" s="874">
        <v>4</v>
      </c>
      <c r="S1640" s="874"/>
      <c r="T1640" s="874">
        <v>18</v>
      </c>
      <c r="U1640" s="903"/>
      <c r="V1640" s="16">
        <v>0</v>
      </c>
      <c r="W1640" s="11">
        <v>0</v>
      </c>
      <c r="X1640" s="17">
        <v>0</v>
      </c>
      <c r="Y1640" s="16">
        <f>Q1640</f>
        <v>-6160895.7470833324</v>
      </c>
      <c r="Z1640" s="11"/>
      <c r="AA1640" s="17">
        <f>Q1640</f>
        <v>-6160895.7470833324</v>
      </c>
      <c r="AB1640" s="16"/>
      <c r="AC1640" s="11">
        <v>0</v>
      </c>
      <c r="AD1640" s="17">
        <f>SUM(AB1640:AC1640)</f>
        <v>0</v>
      </c>
      <c r="AE1640" s="16"/>
      <c r="AF1640" s="11"/>
      <c r="AG1640" s="17"/>
      <c r="AH1640" s="225"/>
      <c r="AI1640" s="527"/>
      <c r="AJ1640" s="16">
        <f t="shared" si="378"/>
        <v>0</v>
      </c>
    </row>
    <row r="1641" spans="1:36" ht="11.25" customHeight="1">
      <c r="A1641" s="219">
        <v>23001071</v>
      </c>
      <c r="C1641" s="287" t="s">
        <v>876</v>
      </c>
      <c r="D1641" s="222">
        <v>-8924015.6199999992</v>
      </c>
      <c r="E1641" s="222">
        <v>-8926362.2400000002</v>
      </c>
      <c r="F1641" s="222">
        <v>-8928709.5700000003</v>
      </c>
      <c r="G1641" s="222">
        <v>-9112409.3100000005</v>
      </c>
      <c r="H1641" s="222">
        <v>-9114855.6400000006</v>
      </c>
      <c r="I1641" s="222">
        <v>-9117302.6799999997</v>
      </c>
      <c r="J1641" s="498">
        <v>-9119750.3399999999</v>
      </c>
      <c r="K1641" s="498">
        <v>-9122198.75</v>
      </c>
      <c r="L1641" s="223">
        <v>-9124647.7799999993</v>
      </c>
      <c r="M1641" s="223">
        <v>-9127097.5399999991</v>
      </c>
      <c r="N1641" s="223">
        <v>-9129547.9700000007</v>
      </c>
      <c r="O1641" s="223">
        <v>-9131999.0600000005</v>
      </c>
      <c r="P1641" s="223">
        <v>-9134450.8499999996</v>
      </c>
      <c r="Q1641" s="223">
        <f t="shared" si="382"/>
        <v>-9082009.5095833335</v>
      </c>
      <c r="R1641" s="874">
        <v>4</v>
      </c>
      <c r="S1641" s="874"/>
      <c r="T1641" s="874">
        <v>18</v>
      </c>
      <c r="U1641" s="903"/>
      <c r="V1641" s="16">
        <v>0</v>
      </c>
      <c r="W1641" s="11">
        <v>0</v>
      </c>
      <c r="X1641" s="17">
        <v>0</v>
      </c>
      <c r="Y1641" s="16">
        <f>Q1641</f>
        <v>-9082009.5095833335</v>
      </c>
      <c r="Z1641" s="11"/>
      <c r="AA1641" s="17">
        <f>Q1641</f>
        <v>-9082009.5095833335</v>
      </c>
      <c r="AB1641" s="16"/>
      <c r="AC1641" s="11">
        <v>0</v>
      </c>
      <c r="AD1641" s="17">
        <f>SUM(AB1641:AC1641)</f>
        <v>0</v>
      </c>
      <c r="AE1641" s="16"/>
      <c r="AF1641" s="11"/>
      <c r="AG1641" s="17"/>
      <c r="AH1641" s="225"/>
      <c r="AI1641" s="527"/>
      <c r="AJ1641" s="16">
        <f t="shared" si="378"/>
        <v>0</v>
      </c>
    </row>
    <row r="1642" spans="1:36" ht="11.25" customHeight="1">
      <c r="A1642" s="219">
        <v>23001081</v>
      </c>
      <c r="C1642" s="287" t="s">
        <v>1822</v>
      </c>
      <c r="D1642" s="222">
        <v>0</v>
      </c>
      <c r="E1642" s="222">
        <v>0</v>
      </c>
      <c r="F1642" s="222">
        <v>0</v>
      </c>
      <c r="G1642" s="222">
        <v>0</v>
      </c>
      <c r="H1642" s="222">
        <v>0</v>
      </c>
      <c r="I1642" s="222">
        <v>0</v>
      </c>
      <c r="J1642" s="498">
        <v>0</v>
      </c>
      <c r="K1642" s="498">
        <v>0</v>
      </c>
      <c r="L1642" s="223">
        <v>0</v>
      </c>
      <c r="M1642" s="223">
        <v>0</v>
      </c>
      <c r="N1642" s="223">
        <v>0</v>
      </c>
      <c r="O1642" s="223">
        <v>0</v>
      </c>
      <c r="P1642" s="223">
        <v>0</v>
      </c>
      <c r="Q1642" s="223">
        <f t="shared" si="382"/>
        <v>0</v>
      </c>
      <c r="R1642" s="874">
        <v>4</v>
      </c>
      <c r="S1642" s="874"/>
      <c r="T1642" s="874">
        <v>18</v>
      </c>
      <c r="U1642" s="903"/>
      <c r="V1642" s="16">
        <v>0</v>
      </c>
      <c r="W1642" s="11">
        <v>0</v>
      </c>
      <c r="X1642" s="17">
        <v>0</v>
      </c>
      <c r="Y1642" s="16">
        <f>Q1642</f>
        <v>0</v>
      </c>
      <c r="Z1642" s="11"/>
      <c r="AA1642" s="17">
        <f>Q1642</f>
        <v>0</v>
      </c>
      <c r="AB1642" s="16"/>
      <c r="AC1642" s="11">
        <v>0</v>
      </c>
      <c r="AD1642" s="17">
        <f>SUM(AB1642:AC1642)</f>
        <v>0</v>
      </c>
      <c r="AE1642" s="16"/>
      <c r="AF1642" s="11"/>
      <c r="AG1642" s="17"/>
      <c r="AH1642" s="225"/>
      <c r="AI1642" s="527"/>
      <c r="AJ1642" s="16">
        <f t="shared" si="378"/>
        <v>0</v>
      </c>
    </row>
    <row r="1643" spans="1:36" ht="11.25" customHeight="1">
      <c r="A1643" s="219">
        <v>23001091</v>
      </c>
      <c r="C1643" s="287" t="s">
        <v>1114</v>
      </c>
      <c r="D1643" s="222">
        <v>0</v>
      </c>
      <c r="E1643" s="222">
        <v>0</v>
      </c>
      <c r="F1643" s="222">
        <v>0</v>
      </c>
      <c r="G1643" s="222">
        <v>0</v>
      </c>
      <c r="H1643" s="222">
        <v>0</v>
      </c>
      <c r="I1643" s="222">
        <v>0</v>
      </c>
      <c r="J1643" s="498">
        <v>0</v>
      </c>
      <c r="K1643" s="498">
        <v>0</v>
      </c>
      <c r="L1643" s="223">
        <v>0</v>
      </c>
      <c r="M1643" s="223">
        <v>0</v>
      </c>
      <c r="N1643" s="223">
        <v>0</v>
      </c>
      <c r="O1643" s="223">
        <v>0</v>
      </c>
      <c r="P1643" s="223">
        <v>0</v>
      </c>
      <c r="Q1643" s="223">
        <f t="shared" si="382"/>
        <v>0</v>
      </c>
      <c r="R1643" s="874">
        <v>4</v>
      </c>
      <c r="S1643" s="874"/>
      <c r="T1643" s="874">
        <v>18</v>
      </c>
      <c r="U1643" s="903"/>
      <c r="V1643" s="16">
        <v>0</v>
      </c>
      <c r="W1643" s="11">
        <v>0</v>
      </c>
      <c r="X1643" s="17">
        <v>0</v>
      </c>
      <c r="Y1643" s="16">
        <f>Q1643</f>
        <v>0</v>
      </c>
      <c r="Z1643" s="11"/>
      <c r="AA1643" s="17">
        <f>Q1643</f>
        <v>0</v>
      </c>
      <c r="AB1643" s="16"/>
      <c r="AC1643" s="11"/>
      <c r="AD1643" s="17"/>
      <c r="AE1643" s="16"/>
      <c r="AF1643" s="11"/>
      <c r="AG1643" s="17"/>
      <c r="AH1643" s="225"/>
      <c r="AI1643" s="527"/>
      <c r="AJ1643" s="16">
        <f t="shared" si="378"/>
        <v>0</v>
      </c>
    </row>
    <row r="1644" spans="1:36" ht="11.25" customHeight="1">
      <c r="A1644" s="219" t="s">
        <v>1782</v>
      </c>
      <c r="C1644" s="287" t="s">
        <v>1114</v>
      </c>
      <c r="D1644" s="222">
        <v>0</v>
      </c>
      <c r="E1644" s="222">
        <v>0</v>
      </c>
      <c r="F1644" s="222">
        <v>0</v>
      </c>
      <c r="G1644" s="222">
        <v>0</v>
      </c>
      <c r="H1644" s="222">
        <v>0</v>
      </c>
      <c r="I1644" s="222">
        <v>0</v>
      </c>
      <c r="J1644" s="498">
        <v>0</v>
      </c>
      <c r="K1644" s="498">
        <v>0</v>
      </c>
      <c r="L1644" s="223">
        <v>0</v>
      </c>
      <c r="M1644" s="223">
        <v>0</v>
      </c>
      <c r="N1644" s="223">
        <v>0</v>
      </c>
      <c r="O1644" s="223">
        <v>0</v>
      </c>
      <c r="P1644" s="223">
        <v>0</v>
      </c>
      <c r="Q1644" s="223">
        <f t="shared" si="382"/>
        <v>0</v>
      </c>
      <c r="R1644" s="874"/>
      <c r="S1644" s="874"/>
      <c r="T1644" s="874">
        <v>18</v>
      </c>
      <c r="U1644" s="903"/>
      <c r="V1644" s="16">
        <v>0</v>
      </c>
      <c r="W1644" s="11">
        <v>0</v>
      </c>
      <c r="X1644" s="17">
        <v>0</v>
      </c>
      <c r="Y1644" s="16"/>
      <c r="Z1644" s="11"/>
      <c r="AA1644" s="17"/>
      <c r="AB1644" s="16">
        <f>$Q1644</f>
        <v>0</v>
      </c>
      <c r="AC1644" s="11">
        <v>0</v>
      </c>
      <c r="AD1644" s="17">
        <f>SUM(AB1644:AC1644)</f>
        <v>0</v>
      </c>
      <c r="AE1644" s="16"/>
      <c r="AF1644" s="11"/>
      <c r="AG1644" s="17"/>
      <c r="AH1644" s="225"/>
      <c r="AI1644" s="527"/>
      <c r="AJ1644" s="16">
        <f t="shared" si="378"/>
        <v>0</v>
      </c>
    </row>
    <row r="1645" spans="1:36" ht="11.25" customHeight="1">
      <c r="A1645" s="219">
        <v>23001092</v>
      </c>
      <c r="C1645" s="287" t="s">
        <v>545</v>
      </c>
      <c r="D1645" s="222">
        <v>-7376866.1200000001</v>
      </c>
      <c r="E1645" s="222">
        <v>-7378844.7800000003</v>
      </c>
      <c r="F1645" s="222">
        <v>-7380823.9199999999</v>
      </c>
      <c r="G1645" s="222">
        <v>-9140224.7599999998</v>
      </c>
      <c r="H1645" s="222">
        <v>-9142763.2899999991</v>
      </c>
      <c r="I1645" s="222">
        <v>-9145302.5999999996</v>
      </c>
      <c r="J1645" s="498">
        <v>-9147842.5099999998</v>
      </c>
      <c r="K1645" s="498">
        <v>-9150383.2699999996</v>
      </c>
      <c r="L1645" s="223">
        <v>-9152924.6500000004</v>
      </c>
      <c r="M1645" s="223">
        <v>-9155466.8200000003</v>
      </c>
      <c r="N1645" s="223">
        <v>-9158009.6999999993</v>
      </c>
      <c r="O1645" s="223">
        <v>-9160553.3200000003</v>
      </c>
      <c r="P1645" s="223">
        <v>-9163097.5500000007</v>
      </c>
      <c r="Q1645" s="223">
        <f t="shared" si="382"/>
        <v>-8781926.7879166678</v>
      </c>
      <c r="R1645" s="874"/>
      <c r="S1645" s="874">
        <v>1</v>
      </c>
      <c r="T1645" s="351" t="s">
        <v>1799</v>
      </c>
      <c r="U1645" s="903"/>
      <c r="V1645" s="16">
        <v>0</v>
      </c>
      <c r="W1645" s="11">
        <v>0</v>
      </c>
      <c r="X1645" s="17">
        <v>0</v>
      </c>
      <c r="Y1645" s="16"/>
      <c r="Z1645" s="11">
        <f>Q1645</f>
        <v>-8781926.7879166678</v>
      </c>
      <c r="AA1645" s="17">
        <f t="shared" ref="AA1645:AA1655" si="388">Q1645</f>
        <v>-8781926.7879166678</v>
      </c>
      <c r="AB1645" s="16"/>
      <c r="AC1645" s="11"/>
      <c r="AD1645" s="17">
        <f>SUM(AB1645:AC1645)</f>
        <v>0</v>
      </c>
      <c r="AE1645" s="16"/>
      <c r="AF1645" s="11"/>
      <c r="AG1645" s="17"/>
      <c r="AH1645" s="225"/>
      <c r="AI1645" s="527"/>
      <c r="AJ1645" s="16">
        <f t="shared" si="378"/>
        <v>0</v>
      </c>
    </row>
    <row r="1646" spans="1:36" ht="11.25" customHeight="1">
      <c r="A1646" s="219">
        <v>23001101</v>
      </c>
      <c r="C1646" s="287" t="s">
        <v>1985</v>
      </c>
      <c r="D1646" s="222">
        <v>0</v>
      </c>
      <c r="E1646" s="222">
        <v>0</v>
      </c>
      <c r="F1646" s="222">
        <v>0</v>
      </c>
      <c r="G1646" s="222">
        <v>0</v>
      </c>
      <c r="H1646" s="222">
        <v>0</v>
      </c>
      <c r="I1646" s="222">
        <v>0</v>
      </c>
      <c r="J1646" s="498">
        <v>0</v>
      </c>
      <c r="K1646" s="498">
        <v>0</v>
      </c>
      <c r="L1646" s="223">
        <v>0</v>
      </c>
      <c r="M1646" s="223">
        <v>0</v>
      </c>
      <c r="N1646" s="223">
        <v>0</v>
      </c>
      <c r="O1646" s="223">
        <v>0</v>
      </c>
      <c r="P1646" s="223">
        <v>0</v>
      </c>
      <c r="Q1646" s="223">
        <f t="shared" si="382"/>
        <v>0</v>
      </c>
      <c r="R1646" s="874">
        <v>4</v>
      </c>
      <c r="S1646" s="874"/>
      <c r="T1646" s="874">
        <v>18</v>
      </c>
      <c r="U1646" s="903"/>
      <c r="V1646" s="16">
        <v>0</v>
      </c>
      <c r="W1646" s="11">
        <v>0</v>
      </c>
      <c r="X1646" s="17">
        <v>0</v>
      </c>
      <c r="Y1646" s="16">
        <f t="shared" ref="Y1646:Y1654" si="389">Q1646</f>
        <v>0</v>
      </c>
      <c r="Z1646" s="11"/>
      <c r="AA1646" s="17">
        <f t="shared" si="388"/>
        <v>0</v>
      </c>
      <c r="AB1646" s="16"/>
      <c r="AC1646" s="11"/>
      <c r="AD1646" s="17"/>
      <c r="AE1646" s="16"/>
      <c r="AF1646" s="11"/>
      <c r="AG1646" s="17"/>
      <c r="AH1646" s="225"/>
      <c r="AI1646" s="527"/>
      <c r="AJ1646" s="16">
        <f t="shared" si="378"/>
        <v>0</v>
      </c>
    </row>
    <row r="1647" spans="1:36" ht="11.25" customHeight="1">
      <c r="A1647" s="219">
        <v>23001121</v>
      </c>
      <c r="C1647" s="287" t="s">
        <v>2421</v>
      </c>
      <c r="D1647" s="222">
        <v>0</v>
      </c>
      <c r="E1647" s="222">
        <v>0</v>
      </c>
      <c r="F1647" s="222">
        <v>0</v>
      </c>
      <c r="G1647" s="222">
        <v>0</v>
      </c>
      <c r="H1647" s="222">
        <v>0</v>
      </c>
      <c r="I1647" s="222">
        <v>0</v>
      </c>
      <c r="J1647" s="498">
        <v>0</v>
      </c>
      <c r="K1647" s="498">
        <v>0</v>
      </c>
      <c r="L1647" s="223">
        <v>0</v>
      </c>
      <c r="M1647" s="223">
        <v>0</v>
      </c>
      <c r="N1647" s="223">
        <v>0</v>
      </c>
      <c r="O1647" s="223">
        <v>0</v>
      </c>
      <c r="P1647" s="223">
        <v>0</v>
      </c>
      <c r="Q1647" s="223">
        <f t="shared" si="382"/>
        <v>0</v>
      </c>
      <c r="R1647" s="874">
        <v>4</v>
      </c>
      <c r="S1647" s="874"/>
      <c r="T1647" s="874">
        <v>18</v>
      </c>
      <c r="U1647" s="903"/>
      <c r="V1647" s="16">
        <v>0</v>
      </c>
      <c r="W1647" s="11">
        <v>0</v>
      </c>
      <c r="X1647" s="17">
        <v>0</v>
      </c>
      <c r="Y1647" s="16">
        <f t="shared" si="389"/>
        <v>0</v>
      </c>
      <c r="Z1647" s="11"/>
      <c r="AA1647" s="17">
        <f t="shared" si="388"/>
        <v>0</v>
      </c>
      <c r="AB1647" s="16"/>
      <c r="AC1647" s="11"/>
      <c r="AD1647" s="17"/>
      <c r="AE1647" s="16"/>
      <c r="AF1647" s="11"/>
      <c r="AG1647" s="17"/>
      <c r="AH1647" s="225"/>
      <c r="AI1647" s="527"/>
      <c r="AJ1647" s="16">
        <f t="shared" si="378"/>
        <v>0</v>
      </c>
    </row>
    <row r="1648" spans="1:36" ht="11.25" customHeight="1">
      <c r="A1648" s="219">
        <v>23001131</v>
      </c>
      <c r="C1648" s="287" t="s">
        <v>2451</v>
      </c>
      <c r="D1648" s="222">
        <v>-6850316.0099999998</v>
      </c>
      <c r="E1648" s="222">
        <v>-6875992.8700000001</v>
      </c>
      <c r="F1648" s="222">
        <v>-6901769.54</v>
      </c>
      <c r="G1648" s="222">
        <v>-5754381.4400000004</v>
      </c>
      <c r="H1648" s="222">
        <v>-5773946.3399999999</v>
      </c>
      <c r="I1648" s="222">
        <v>-5793577.7599999998</v>
      </c>
      <c r="J1648" s="498">
        <v>-16901715.960000001</v>
      </c>
      <c r="K1648" s="498">
        <v>-16957350.780000001</v>
      </c>
      <c r="L1648" s="223">
        <v>-17013168.73</v>
      </c>
      <c r="M1648" s="223">
        <v>-17069170.41</v>
      </c>
      <c r="N1648" s="223">
        <v>-17125356.43</v>
      </c>
      <c r="O1648" s="223">
        <v>-17181727.399999999</v>
      </c>
      <c r="P1648" s="223">
        <v>-17238283.920000002</v>
      </c>
      <c r="Q1648" s="223">
        <f t="shared" si="382"/>
        <v>-12116038.135416666</v>
      </c>
      <c r="R1648" s="874">
        <v>4</v>
      </c>
      <c r="S1648" s="874"/>
      <c r="T1648" s="874">
        <v>18</v>
      </c>
      <c r="U1648" s="903"/>
      <c r="V1648" s="16">
        <v>0</v>
      </c>
      <c r="W1648" s="11">
        <v>0</v>
      </c>
      <c r="X1648" s="17">
        <v>0</v>
      </c>
      <c r="Y1648" s="16">
        <f t="shared" si="389"/>
        <v>-12116038.135416666</v>
      </c>
      <c r="Z1648" s="11"/>
      <c r="AA1648" s="17">
        <f t="shared" si="388"/>
        <v>-12116038.135416666</v>
      </c>
      <c r="AB1648" s="16"/>
      <c r="AC1648" s="11"/>
      <c r="AD1648" s="17"/>
      <c r="AE1648" s="16"/>
      <c r="AF1648" s="11"/>
      <c r="AG1648" s="17"/>
      <c r="AH1648" s="225"/>
      <c r="AI1648" s="527"/>
      <c r="AJ1648" s="16">
        <f t="shared" si="378"/>
        <v>0</v>
      </c>
    </row>
    <row r="1649" spans="1:36" ht="11.25" customHeight="1">
      <c r="A1649" s="219">
        <v>23001141</v>
      </c>
      <c r="C1649" s="287" t="s">
        <v>2658</v>
      </c>
      <c r="D1649" s="222">
        <v>-550252.68999999994</v>
      </c>
      <c r="E1649" s="222">
        <v>-551155.56000000006</v>
      </c>
      <c r="F1649" s="222">
        <v>-552059.91</v>
      </c>
      <c r="G1649" s="222">
        <v>-555152.48</v>
      </c>
      <c r="H1649" s="222">
        <v>-556063.39</v>
      </c>
      <c r="I1649" s="222">
        <v>-556975.80000000005</v>
      </c>
      <c r="J1649" s="498">
        <v>-557889.69999999995</v>
      </c>
      <c r="K1649" s="498">
        <v>-558805.1</v>
      </c>
      <c r="L1649" s="223">
        <v>-559722.01</v>
      </c>
      <c r="M1649" s="223">
        <v>-560640.42000000004</v>
      </c>
      <c r="N1649" s="223">
        <v>-561560.34</v>
      </c>
      <c r="O1649" s="223">
        <v>-562481.77</v>
      </c>
      <c r="P1649" s="223">
        <v>-563404.71</v>
      </c>
      <c r="Q1649" s="223">
        <f t="shared" si="382"/>
        <v>-557444.59833333339</v>
      </c>
      <c r="R1649" s="874">
        <v>4</v>
      </c>
      <c r="S1649" s="874"/>
      <c r="T1649" s="874">
        <v>18</v>
      </c>
      <c r="U1649" s="903"/>
      <c r="V1649" s="16">
        <v>0</v>
      </c>
      <c r="W1649" s="11">
        <v>0</v>
      </c>
      <c r="X1649" s="17">
        <v>0</v>
      </c>
      <c r="Y1649" s="16">
        <f t="shared" si="389"/>
        <v>-557444.59833333339</v>
      </c>
      <c r="Z1649" s="11"/>
      <c r="AA1649" s="17">
        <f t="shared" si="388"/>
        <v>-557444.59833333339</v>
      </c>
      <c r="AB1649" s="16"/>
      <c r="AC1649" s="11"/>
      <c r="AD1649" s="17"/>
      <c r="AE1649" s="16"/>
      <c r="AF1649" s="11"/>
      <c r="AG1649" s="17"/>
      <c r="AH1649" s="225"/>
      <c r="AI1649" s="527"/>
      <c r="AJ1649" s="16">
        <f t="shared" si="378"/>
        <v>0</v>
      </c>
    </row>
    <row r="1650" spans="1:36" ht="11.25" customHeight="1">
      <c r="A1650" s="219">
        <v>23001151</v>
      </c>
      <c r="C1650" s="287" t="s">
        <v>2770</v>
      </c>
      <c r="D1650" s="222">
        <v>-282805.89</v>
      </c>
      <c r="E1650" s="222">
        <v>-283257.67</v>
      </c>
      <c r="F1650" s="222">
        <v>-283710.17</v>
      </c>
      <c r="G1650" s="222">
        <v>-117182.54</v>
      </c>
      <c r="H1650" s="222">
        <v>-117369.74</v>
      </c>
      <c r="I1650" s="222">
        <v>-117557.24</v>
      </c>
      <c r="J1650" s="498">
        <v>-117745.04</v>
      </c>
      <c r="K1650" s="498">
        <v>-117933.14</v>
      </c>
      <c r="L1650" s="223">
        <v>-118121.54</v>
      </c>
      <c r="M1650" s="223">
        <v>-118310.24</v>
      </c>
      <c r="N1650" s="223">
        <v>-118499.24</v>
      </c>
      <c r="O1650" s="223">
        <v>-118688.54</v>
      </c>
      <c r="P1650" s="223">
        <v>-118878.14</v>
      </c>
      <c r="Q1650" s="223">
        <f t="shared" si="382"/>
        <v>-152434.75958333336</v>
      </c>
      <c r="R1650" s="874">
        <v>4</v>
      </c>
      <c r="S1650" s="874"/>
      <c r="T1650" s="874">
        <v>18</v>
      </c>
      <c r="U1650" s="903"/>
      <c r="V1650" s="16">
        <v>0</v>
      </c>
      <c r="W1650" s="11">
        <v>0</v>
      </c>
      <c r="X1650" s="17">
        <v>0</v>
      </c>
      <c r="Y1650" s="16">
        <f t="shared" si="389"/>
        <v>-152434.75958333336</v>
      </c>
      <c r="Z1650" s="11"/>
      <c r="AA1650" s="17">
        <f t="shared" si="388"/>
        <v>-152434.75958333336</v>
      </c>
      <c r="AB1650" s="16"/>
      <c r="AC1650" s="11"/>
      <c r="AD1650" s="17"/>
      <c r="AE1650" s="16"/>
      <c r="AF1650" s="11"/>
      <c r="AG1650" s="17"/>
      <c r="AH1650" s="225"/>
      <c r="AI1650" s="527"/>
      <c r="AJ1650" s="16">
        <f t="shared" si="378"/>
        <v>0</v>
      </c>
    </row>
    <row r="1651" spans="1:36" s="1036" customFormat="1" ht="11.25" customHeight="1">
      <c r="A1651" s="687">
        <v>23001211</v>
      </c>
      <c r="B1651" s="1024"/>
      <c r="C1651" s="1025" t="s">
        <v>2627</v>
      </c>
      <c r="D1651" s="1026">
        <v>0</v>
      </c>
      <c r="E1651" s="1026">
        <v>0</v>
      </c>
      <c r="F1651" s="1026">
        <v>0</v>
      </c>
      <c r="G1651" s="1026">
        <v>0</v>
      </c>
      <c r="H1651" s="1026">
        <v>0</v>
      </c>
      <c r="I1651" s="1026">
        <v>0</v>
      </c>
      <c r="J1651" s="1027">
        <v>0</v>
      </c>
      <c r="K1651" s="1027">
        <v>0</v>
      </c>
      <c r="L1651" s="1028">
        <v>0</v>
      </c>
      <c r="M1651" s="1028">
        <v>0</v>
      </c>
      <c r="N1651" s="1028">
        <v>0</v>
      </c>
      <c r="O1651" s="1028">
        <v>0</v>
      </c>
      <c r="P1651" s="1028">
        <v>0</v>
      </c>
      <c r="Q1651" s="1028">
        <f t="shared" si="382"/>
        <v>0</v>
      </c>
      <c r="R1651" s="1029">
        <v>4</v>
      </c>
      <c r="S1651" s="1029"/>
      <c r="T1651" s="1029">
        <v>18</v>
      </c>
      <c r="U1651" s="1030"/>
      <c r="V1651" s="1031">
        <v>0</v>
      </c>
      <c r="W1651" s="1032">
        <v>0</v>
      </c>
      <c r="X1651" s="1033">
        <v>0</v>
      </c>
      <c r="Y1651" s="1031">
        <f t="shared" si="389"/>
        <v>0</v>
      </c>
      <c r="Z1651" s="1032"/>
      <c r="AA1651" s="1033">
        <f t="shared" si="388"/>
        <v>0</v>
      </c>
      <c r="AB1651" s="1031"/>
      <c r="AC1651" s="1032"/>
      <c r="AD1651" s="1033"/>
      <c r="AE1651" s="1031"/>
      <c r="AF1651" s="1032"/>
      <c r="AG1651" s="1033"/>
      <c r="AH1651" s="1034"/>
      <c r="AI1651" s="1035"/>
      <c r="AJ1651" s="1031">
        <f t="shared" si="378"/>
        <v>0</v>
      </c>
    </row>
    <row r="1652" spans="1:36" s="1036" customFormat="1" ht="11.25" customHeight="1">
      <c r="A1652" s="687">
        <v>23001221</v>
      </c>
      <c r="B1652" s="1024"/>
      <c r="C1652" s="1025" t="s">
        <v>2631</v>
      </c>
      <c r="D1652" s="1026">
        <v>0</v>
      </c>
      <c r="E1652" s="1026">
        <v>0</v>
      </c>
      <c r="F1652" s="1026">
        <v>0</v>
      </c>
      <c r="G1652" s="1026">
        <v>0</v>
      </c>
      <c r="H1652" s="1026">
        <v>0</v>
      </c>
      <c r="I1652" s="1026">
        <v>0</v>
      </c>
      <c r="J1652" s="1027">
        <v>0</v>
      </c>
      <c r="K1652" s="1027">
        <v>0</v>
      </c>
      <c r="L1652" s="1028">
        <v>0</v>
      </c>
      <c r="M1652" s="1028">
        <v>0</v>
      </c>
      <c r="N1652" s="1028">
        <v>0</v>
      </c>
      <c r="O1652" s="1028">
        <v>0</v>
      </c>
      <c r="P1652" s="1028">
        <v>0</v>
      </c>
      <c r="Q1652" s="1028">
        <f t="shared" si="382"/>
        <v>0</v>
      </c>
      <c r="R1652" s="1029">
        <v>4</v>
      </c>
      <c r="S1652" s="1029"/>
      <c r="T1652" s="1029">
        <v>18</v>
      </c>
      <c r="U1652" s="1030"/>
      <c r="V1652" s="1031">
        <v>0</v>
      </c>
      <c r="W1652" s="1032">
        <v>0</v>
      </c>
      <c r="X1652" s="1033">
        <v>0</v>
      </c>
      <c r="Y1652" s="1031">
        <f t="shared" si="389"/>
        <v>0</v>
      </c>
      <c r="Z1652" s="1032"/>
      <c r="AA1652" s="1033">
        <f t="shared" si="388"/>
        <v>0</v>
      </c>
      <c r="AB1652" s="1031"/>
      <c r="AC1652" s="1032"/>
      <c r="AD1652" s="1033"/>
      <c r="AE1652" s="1031"/>
      <c r="AF1652" s="1032"/>
      <c r="AG1652" s="1033"/>
      <c r="AH1652" s="1034"/>
      <c r="AI1652" s="1035"/>
      <c r="AJ1652" s="1031">
        <f t="shared" si="378"/>
        <v>0</v>
      </c>
    </row>
    <row r="1653" spans="1:36" ht="11.25" customHeight="1">
      <c r="A1653" s="219">
        <v>23001231</v>
      </c>
      <c r="C1653" s="287" t="s">
        <v>2628</v>
      </c>
      <c r="D1653" s="222">
        <v>-1141022.3600000001</v>
      </c>
      <c r="E1653" s="222">
        <v>-1142902.19</v>
      </c>
      <c r="F1653" s="222">
        <v>-1144785.1200000001</v>
      </c>
      <c r="G1653" s="222">
        <v>-1157351.18</v>
      </c>
      <c r="H1653" s="222">
        <v>-1159257.92</v>
      </c>
      <c r="I1653" s="222">
        <v>-1162967.55</v>
      </c>
      <c r="J1653" s="498">
        <v>-1166689.05</v>
      </c>
      <c r="K1653" s="498">
        <v>-1170422.45</v>
      </c>
      <c r="L1653" s="223">
        <v>-1174167.8</v>
      </c>
      <c r="M1653" s="223">
        <v>-1177925.1399999999</v>
      </c>
      <c r="N1653" s="223">
        <v>-1181694.5</v>
      </c>
      <c r="O1653" s="223">
        <v>-1185475.92</v>
      </c>
      <c r="P1653" s="223">
        <v>-1189269.44</v>
      </c>
      <c r="Q1653" s="223">
        <f t="shared" si="382"/>
        <v>-1165732.06</v>
      </c>
      <c r="R1653" s="874">
        <v>4</v>
      </c>
      <c r="S1653" s="874"/>
      <c r="T1653" s="874">
        <v>18</v>
      </c>
      <c r="U1653" s="903"/>
      <c r="V1653" s="16">
        <v>0</v>
      </c>
      <c r="W1653" s="11">
        <v>0</v>
      </c>
      <c r="X1653" s="17">
        <v>0</v>
      </c>
      <c r="Y1653" s="16">
        <f t="shared" si="389"/>
        <v>-1165732.06</v>
      </c>
      <c r="Z1653" s="11"/>
      <c r="AA1653" s="17">
        <f t="shared" si="388"/>
        <v>-1165732.06</v>
      </c>
      <c r="AB1653" s="16"/>
      <c r="AC1653" s="11"/>
      <c r="AD1653" s="17"/>
      <c r="AE1653" s="16"/>
      <c r="AF1653" s="11"/>
      <c r="AG1653" s="17"/>
      <c r="AH1653" s="225"/>
      <c r="AI1653" s="527"/>
      <c r="AJ1653" s="16">
        <f t="shared" si="378"/>
        <v>0</v>
      </c>
    </row>
    <row r="1654" spans="1:36" ht="11.25" customHeight="1">
      <c r="A1654" s="219">
        <v>23002001</v>
      </c>
      <c r="C1654" s="287" t="s">
        <v>813</v>
      </c>
      <c r="D1654" s="222">
        <v>0</v>
      </c>
      <c r="E1654" s="222">
        <v>0</v>
      </c>
      <c r="F1654" s="222">
        <v>0</v>
      </c>
      <c r="G1654" s="222">
        <v>0</v>
      </c>
      <c r="H1654" s="222">
        <v>0</v>
      </c>
      <c r="I1654" s="222">
        <v>0</v>
      </c>
      <c r="J1654" s="498">
        <v>0</v>
      </c>
      <c r="K1654" s="498">
        <v>0</v>
      </c>
      <c r="L1654" s="223">
        <v>0</v>
      </c>
      <c r="M1654" s="223">
        <v>0</v>
      </c>
      <c r="N1654" s="223">
        <v>0</v>
      </c>
      <c r="O1654" s="223">
        <v>0</v>
      </c>
      <c r="P1654" s="223">
        <v>0</v>
      </c>
      <c r="Q1654" s="223">
        <f t="shared" si="382"/>
        <v>0</v>
      </c>
      <c r="R1654" s="874">
        <v>4</v>
      </c>
      <c r="S1654" s="874"/>
      <c r="T1654" s="874">
        <v>18</v>
      </c>
      <c r="U1654" s="903"/>
      <c r="V1654" s="16">
        <v>0</v>
      </c>
      <c r="W1654" s="11">
        <v>0</v>
      </c>
      <c r="X1654" s="17">
        <v>0</v>
      </c>
      <c r="Y1654" s="16">
        <f t="shared" si="389"/>
        <v>0</v>
      </c>
      <c r="Z1654" s="11"/>
      <c r="AA1654" s="17">
        <f t="shared" si="388"/>
        <v>0</v>
      </c>
      <c r="AB1654" s="16"/>
      <c r="AC1654" s="11"/>
      <c r="AD1654" s="17">
        <f>SUM(AB1654:AC1654)</f>
        <v>0</v>
      </c>
      <c r="AE1654" s="16"/>
      <c r="AF1654" s="11"/>
      <c r="AG1654" s="17"/>
      <c r="AH1654" s="225"/>
      <c r="AI1654" s="527"/>
      <c r="AJ1654" s="16">
        <f t="shared" si="378"/>
        <v>0</v>
      </c>
    </row>
    <row r="1655" spans="1:36" ht="11.25" customHeight="1">
      <c r="A1655" s="219">
        <v>23002002</v>
      </c>
      <c r="C1655" s="287" t="s">
        <v>1168</v>
      </c>
      <c r="D1655" s="222">
        <v>0</v>
      </c>
      <c r="E1655" s="222">
        <v>0</v>
      </c>
      <c r="F1655" s="222">
        <v>0</v>
      </c>
      <c r="G1655" s="222">
        <v>0</v>
      </c>
      <c r="H1655" s="222">
        <v>0</v>
      </c>
      <c r="I1655" s="222">
        <v>0</v>
      </c>
      <c r="J1655" s="498">
        <v>0</v>
      </c>
      <c r="K1655" s="498">
        <v>0</v>
      </c>
      <c r="L1655" s="223">
        <v>0</v>
      </c>
      <c r="M1655" s="223">
        <v>0</v>
      </c>
      <c r="N1655" s="223">
        <v>0</v>
      </c>
      <c r="O1655" s="223">
        <v>0</v>
      </c>
      <c r="P1655" s="223">
        <v>0</v>
      </c>
      <c r="Q1655" s="223">
        <f t="shared" si="382"/>
        <v>0</v>
      </c>
      <c r="R1655" s="874"/>
      <c r="S1655" s="874">
        <v>1</v>
      </c>
      <c r="T1655" s="351" t="s">
        <v>1799</v>
      </c>
      <c r="U1655" s="903"/>
      <c r="V1655" s="16">
        <v>0</v>
      </c>
      <c r="W1655" s="11">
        <v>0</v>
      </c>
      <c r="X1655" s="17">
        <v>0</v>
      </c>
      <c r="Y1655" s="16"/>
      <c r="Z1655" s="11">
        <f>Q1655</f>
        <v>0</v>
      </c>
      <c r="AA1655" s="17">
        <f t="shared" si="388"/>
        <v>0</v>
      </c>
      <c r="AB1655" s="16"/>
      <c r="AC1655" s="11"/>
      <c r="AD1655" s="17">
        <f>SUM(AB1655:AC1655)</f>
        <v>0</v>
      </c>
      <c r="AE1655" s="16"/>
      <c r="AF1655" s="11"/>
      <c r="AG1655" s="17"/>
      <c r="AH1655" s="225"/>
      <c r="AI1655" s="527"/>
      <c r="AJ1655" s="16">
        <f t="shared" si="378"/>
        <v>0</v>
      </c>
    </row>
    <row r="1656" spans="1:36" ht="11.25" customHeight="1">
      <c r="A1656" s="219">
        <v>23002011</v>
      </c>
      <c r="C1656" s="287" t="s">
        <v>1870</v>
      </c>
      <c r="D1656" s="222">
        <v>-881983.76</v>
      </c>
      <c r="E1656" s="222">
        <v>-886464.87</v>
      </c>
      <c r="F1656" s="222">
        <v>-890968.75</v>
      </c>
      <c r="G1656" s="222">
        <v>-895495.51</v>
      </c>
      <c r="H1656" s="222">
        <v>-900045.26</v>
      </c>
      <c r="I1656" s="222">
        <v>-904618.13</v>
      </c>
      <c r="J1656" s="498">
        <v>-909214.23</v>
      </c>
      <c r="K1656" s="498">
        <v>-913833.71</v>
      </c>
      <c r="L1656" s="223">
        <v>-918476.65</v>
      </c>
      <c r="M1656" s="223">
        <v>-923143.18</v>
      </c>
      <c r="N1656" s="223">
        <v>-927833.42</v>
      </c>
      <c r="O1656" s="223">
        <v>-932547.49</v>
      </c>
      <c r="P1656" s="223">
        <v>-937285.51</v>
      </c>
      <c r="Q1656" s="223">
        <f t="shared" si="382"/>
        <v>-909356.31958333345</v>
      </c>
      <c r="R1656" s="874">
        <v>4</v>
      </c>
      <c r="S1656" s="874"/>
      <c r="T1656" s="874">
        <v>18</v>
      </c>
      <c r="U1656" s="903"/>
      <c r="V1656" s="16">
        <v>0</v>
      </c>
      <c r="W1656" s="11">
        <v>0</v>
      </c>
      <c r="X1656" s="17">
        <v>0</v>
      </c>
      <c r="Y1656" s="16">
        <f>Q1656</f>
        <v>-909356.31958333345</v>
      </c>
      <c r="Z1656" s="11"/>
      <c r="AA1656" s="17">
        <f>SUM(Y1656:Z1656)</f>
        <v>-909356.31958333345</v>
      </c>
      <c r="AB1656" s="207"/>
      <c r="AC1656" s="207"/>
      <c r="AE1656" s="16"/>
      <c r="AF1656" s="11"/>
      <c r="AG1656" s="17"/>
      <c r="AH1656" s="225"/>
      <c r="AI1656" s="527"/>
      <c r="AJ1656" s="16">
        <f t="shared" si="378"/>
        <v>0</v>
      </c>
    </row>
    <row r="1657" spans="1:36" ht="11.25" customHeight="1">
      <c r="A1657" s="219" t="s">
        <v>1784</v>
      </c>
      <c r="C1657" s="287" t="s">
        <v>1870</v>
      </c>
      <c r="D1657" s="222">
        <v>0</v>
      </c>
      <c r="E1657" s="222">
        <v>0</v>
      </c>
      <c r="F1657" s="222">
        <v>0</v>
      </c>
      <c r="G1657" s="222">
        <v>0</v>
      </c>
      <c r="H1657" s="222">
        <v>0</v>
      </c>
      <c r="I1657" s="222">
        <v>0</v>
      </c>
      <c r="J1657" s="498">
        <v>0</v>
      </c>
      <c r="K1657" s="498">
        <v>0</v>
      </c>
      <c r="L1657" s="223">
        <v>0</v>
      </c>
      <c r="M1657" s="223">
        <v>0</v>
      </c>
      <c r="N1657" s="223">
        <v>0</v>
      </c>
      <c r="O1657" s="223">
        <v>0</v>
      </c>
      <c r="P1657" s="223">
        <v>0</v>
      </c>
      <c r="Q1657" s="223">
        <f t="shared" si="382"/>
        <v>0</v>
      </c>
      <c r="R1657" s="874"/>
      <c r="S1657" s="874"/>
      <c r="T1657" s="874">
        <v>18</v>
      </c>
      <c r="U1657" s="903"/>
      <c r="V1657" s="16">
        <v>0</v>
      </c>
      <c r="W1657" s="11">
        <v>0</v>
      </c>
      <c r="X1657" s="17">
        <v>0</v>
      </c>
      <c r="Y1657" s="16"/>
      <c r="Z1657" s="11"/>
      <c r="AA1657" s="17"/>
      <c r="AB1657" s="16">
        <f>Q1657</f>
        <v>0</v>
      </c>
      <c r="AC1657" s="11"/>
      <c r="AD1657" s="17">
        <f>SUM(AB1657:AC1657)</f>
        <v>0</v>
      </c>
      <c r="AE1657" s="16"/>
      <c r="AF1657" s="11"/>
      <c r="AG1657" s="17"/>
      <c r="AH1657" s="225"/>
      <c r="AI1657" s="527"/>
      <c r="AJ1657" s="16">
        <f t="shared" si="378"/>
        <v>0</v>
      </c>
    </row>
    <row r="1658" spans="1:36" ht="11.25" customHeight="1">
      <c r="A1658" s="219">
        <v>23002012</v>
      </c>
      <c r="B1658" s="220"/>
      <c r="C1658" s="287" t="s">
        <v>1748</v>
      </c>
      <c r="D1658" s="222">
        <v>0</v>
      </c>
      <c r="E1658" s="222">
        <v>0</v>
      </c>
      <c r="F1658" s="222">
        <v>0</v>
      </c>
      <c r="G1658" s="222">
        <v>0</v>
      </c>
      <c r="H1658" s="222">
        <v>0</v>
      </c>
      <c r="I1658" s="222">
        <v>0</v>
      </c>
      <c r="J1658" s="498">
        <v>0</v>
      </c>
      <c r="K1658" s="498">
        <v>0</v>
      </c>
      <c r="L1658" s="223">
        <v>0</v>
      </c>
      <c r="M1658" s="223">
        <v>0</v>
      </c>
      <c r="N1658" s="223">
        <v>0</v>
      </c>
      <c r="O1658" s="223">
        <v>0</v>
      </c>
      <c r="P1658" s="223">
        <v>0</v>
      </c>
      <c r="Q1658" s="223">
        <f t="shared" si="382"/>
        <v>0</v>
      </c>
      <c r="R1658" s="874"/>
      <c r="S1658" s="874">
        <v>1</v>
      </c>
      <c r="T1658" s="351" t="s">
        <v>1799</v>
      </c>
      <c r="U1658" s="903"/>
      <c r="V1658" s="16">
        <v>0</v>
      </c>
      <c r="W1658" s="11">
        <v>0</v>
      </c>
      <c r="X1658" s="17">
        <v>0</v>
      </c>
      <c r="Y1658" s="16"/>
      <c r="Z1658" s="11">
        <f>Q1658</f>
        <v>0</v>
      </c>
      <c r="AA1658" s="17">
        <f>Q1658</f>
        <v>0</v>
      </c>
      <c r="AB1658" s="16"/>
      <c r="AC1658" s="11"/>
      <c r="AD1658" s="17">
        <f>SUM(AB1658:AC1658)</f>
        <v>0</v>
      </c>
      <c r="AE1658" s="16"/>
      <c r="AF1658" s="11"/>
      <c r="AG1658" s="17"/>
      <c r="AH1658" s="225"/>
      <c r="AI1658" s="527"/>
      <c r="AJ1658" s="16">
        <f t="shared" si="378"/>
        <v>0</v>
      </c>
    </row>
    <row r="1659" spans="1:36" ht="11.25" customHeight="1">
      <c r="A1659" s="219">
        <v>23002022</v>
      </c>
      <c r="B1659" s="220"/>
      <c r="C1659" s="287" t="s">
        <v>814</v>
      </c>
      <c r="D1659" s="222">
        <v>0</v>
      </c>
      <c r="E1659" s="222">
        <v>0</v>
      </c>
      <c r="F1659" s="222">
        <v>0</v>
      </c>
      <c r="G1659" s="222">
        <v>0</v>
      </c>
      <c r="H1659" s="222">
        <v>0</v>
      </c>
      <c r="I1659" s="222">
        <v>0</v>
      </c>
      <c r="J1659" s="498">
        <v>0</v>
      </c>
      <c r="K1659" s="498">
        <v>0</v>
      </c>
      <c r="L1659" s="223">
        <v>0</v>
      </c>
      <c r="M1659" s="223">
        <v>0</v>
      </c>
      <c r="N1659" s="223">
        <v>0</v>
      </c>
      <c r="O1659" s="223">
        <v>0</v>
      </c>
      <c r="P1659" s="223">
        <v>0</v>
      </c>
      <c r="Q1659" s="223">
        <f t="shared" si="382"/>
        <v>0</v>
      </c>
      <c r="R1659" s="874"/>
      <c r="S1659" s="875">
        <v>1</v>
      </c>
      <c r="T1659" s="351" t="s">
        <v>1799</v>
      </c>
      <c r="U1659" s="903"/>
      <c r="V1659" s="16">
        <v>0</v>
      </c>
      <c r="W1659" s="11">
        <v>0</v>
      </c>
      <c r="X1659" s="17">
        <v>0</v>
      </c>
      <c r="Y1659" s="16"/>
      <c r="Z1659" s="11">
        <f>Q1659</f>
        <v>0</v>
      </c>
      <c r="AA1659" s="17">
        <f>Q1659</f>
        <v>0</v>
      </c>
      <c r="AB1659" s="16">
        <v>0</v>
      </c>
      <c r="AC1659" s="11"/>
      <c r="AD1659" s="17">
        <f>SUM(AB1659:AC1659)</f>
        <v>0</v>
      </c>
      <c r="AE1659" s="16"/>
      <c r="AF1659" s="11"/>
      <c r="AG1659" s="17"/>
      <c r="AH1659" s="225"/>
      <c r="AI1659" s="527"/>
      <c r="AJ1659" s="16">
        <f t="shared" si="378"/>
        <v>0</v>
      </c>
    </row>
    <row r="1660" spans="1:36" ht="11.25" customHeight="1">
      <c r="A1660" s="219">
        <v>23002032</v>
      </c>
      <c r="B1660" s="220"/>
      <c r="C1660" s="287" t="s">
        <v>566</v>
      </c>
      <c r="D1660" s="222">
        <v>0</v>
      </c>
      <c r="E1660" s="222">
        <v>0</v>
      </c>
      <c r="F1660" s="222">
        <v>0</v>
      </c>
      <c r="G1660" s="222">
        <v>0</v>
      </c>
      <c r="H1660" s="222">
        <v>0</v>
      </c>
      <c r="I1660" s="222">
        <v>0</v>
      </c>
      <c r="J1660" s="498">
        <v>0</v>
      </c>
      <c r="K1660" s="498">
        <v>0</v>
      </c>
      <c r="L1660" s="223">
        <v>0</v>
      </c>
      <c r="M1660" s="223">
        <v>0</v>
      </c>
      <c r="N1660" s="223">
        <v>0</v>
      </c>
      <c r="O1660" s="223">
        <v>0</v>
      </c>
      <c r="P1660" s="223">
        <v>0</v>
      </c>
      <c r="Q1660" s="223">
        <f t="shared" si="382"/>
        <v>0</v>
      </c>
      <c r="R1660" s="874"/>
      <c r="S1660" s="875">
        <v>1</v>
      </c>
      <c r="T1660" s="351" t="s">
        <v>1799</v>
      </c>
      <c r="U1660" s="903"/>
      <c r="V1660" s="16">
        <v>0</v>
      </c>
      <c r="W1660" s="11">
        <v>0</v>
      </c>
      <c r="X1660" s="17">
        <v>0</v>
      </c>
      <c r="Y1660" s="16"/>
      <c r="Z1660" s="11">
        <f>Q1660</f>
        <v>0</v>
      </c>
      <c r="AA1660" s="17">
        <f>Q1660</f>
        <v>0</v>
      </c>
      <c r="AB1660" s="16">
        <v>0</v>
      </c>
      <c r="AC1660" s="11"/>
      <c r="AD1660" s="17">
        <f>SUM(AB1660:AC1660)</f>
        <v>0</v>
      </c>
      <c r="AE1660" s="16"/>
      <c r="AF1660" s="11"/>
      <c r="AG1660" s="17"/>
      <c r="AH1660" s="225"/>
      <c r="AI1660" s="527"/>
      <c r="AJ1660" s="16">
        <f t="shared" si="378"/>
        <v>0</v>
      </c>
    </row>
    <row r="1661" spans="1:36" ht="11.25" customHeight="1">
      <c r="A1661" s="234">
        <v>23002041</v>
      </c>
      <c r="B1661" s="220"/>
      <c r="C1661" s="287" t="s">
        <v>1220</v>
      </c>
      <c r="D1661" s="222">
        <v>-7003001.4000000004</v>
      </c>
      <c r="E1661" s="222">
        <v>-7014521.3399999999</v>
      </c>
      <c r="F1661" s="222">
        <v>-7026060.2300000004</v>
      </c>
      <c r="G1661" s="222">
        <v>-7090808.6200000001</v>
      </c>
      <c r="H1661" s="222">
        <v>-7102473</v>
      </c>
      <c r="I1661" s="222">
        <v>-7123070.1699999999</v>
      </c>
      <c r="J1661" s="498">
        <v>-7143727.0700000003</v>
      </c>
      <c r="K1661" s="498">
        <v>-7164443.8799999999</v>
      </c>
      <c r="L1661" s="223">
        <v>-7185220.7699999996</v>
      </c>
      <c r="M1661" s="223">
        <v>-7206057.9100000001</v>
      </c>
      <c r="N1661" s="223">
        <v>-7226955.4800000004</v>
      </c>
      <c r="O1661" s="223">
        <v>-7247913.6500000004</v>
      </c>
      <c r="P1661" s="223">
        <v>-7268932.5999999996</v>
      </c>
      <c r="Q1661" s="223">
        <f t="shared" si="382"/>
        <v>-7138934.9266666668</v>
      </c>
      <c r="R1661" s="874">
        <v>4</v>
      </c>
      <c r="S1661" s="874"/>
      <c r="T1661" s="874">
        <v>18</v>
      </c>
      <c r="U1661" s="903"/>
      <c r="V1661" s="16"/>
      <c r="W1661" s="11"/>
      <c r="X1661" s="17"/>
      <c r="Y1661" s="16">
        <f>$Q1661</f>
        <v>-7138934.9266666668</v>
      </c>
      <c r="Z1661" s="11">
        <v>0</v>
      </c>
      <c r="AA1661" s="17">
        <f>SUM(Y1661:Z1661)</f>
        <v>-7138934.9266666668</v>
      </c>
      <c r="AB1661" s="207"/>
      <c r="AC1661" s="207"/>
      <c r="AE1661" s="16"/>
      <c r="AF1661" s="11"/>
      <c r="AG1661" s="17"/>
      <c r="AH1661" s="225"/>
      <c r="AI1661" s="527"/>
      <c r="AJ1661" s="16">
        <f t="shared" si="378"/>
        <v>0</v>
      </c>
    </row>
    <row r="1662" spans="1:36" ht="11.25" customHeight="1">
      <c r="A1662" s="234" t="s">
        <v>1786</v>
      </c>
      <c r="B1662" s="220"/>
      <c r="C1662" s="287" t="s">
        <v>1220</v>
      </c>
      <c r="D1662" s="222">
        <v>0</v>
      </c>
      <c r="E1662" s="222">
        <v>0</v>
      </c>
      <c r="F1662" s="222">
        <v>0</v>
      </c>
      <c r="G1662" s="222">
        <v>0</v>
      </c>
      <c r="H1662" s="222">
        <v>0</v>
      </c>
      <c r="I1662" s="222">
        <v>0</v>
      </c>
      <c r="J1662" s="498">
        <v>0</v>
      </c>
      <c r="K1662" s="498">
        <v>0</v>
      </c>
      <c r="L1662" s="223">
        <v>0</v>
      </c>
      <c r="M1662" s="223">
        <v>0</v>
      </c>
      <c r="N1662" s="223">
        <v>0</v>
      </c>
      <c r="O1662" s="223">
        <v>0</v>
      </c>
      <c r="P1662" s="223">
        <v>0</v>
      </c>
      <c r="Q1662" s="223">
        <f t="shared" si="382"/>
        <v>0</v>
      </c>
      <c r="R1662" s="874"/>
      <c r="S1662" s="874"/>
      <c r="T1662" s="874">
        <v>18</v>
      </c>
      <c r="U1662" s="903"/>
      <c r="V1662" s="16"/>
      <c r="W1662" s="11"/>
      <c r="X1662" s="17"/>
      <c r="Y1662" s="16"/>
      <c r="Z1662" s="11"/>
      <c r="AA1662" s="17"/>
      <c r="AB1662" s="16">
        <f>$Q1662</f>
        <v>0</v>
      </c>
      <c r="AC1662" s="11">
        <v>0</v>
      </c>
      <c r="AD1662" s="17">
        <f t="shared" ref="AD1662:AD1672" si="390">SUM(AB1662:AC1662)</f>
        <v>0</v>
      </c>
      <c r="AE1662" s="16"/>
      <c r="AF1662" s="11"/>
      <c r="AG1662" s="17"/>
      <c r="AH1662" s="225"/>
      <c r="AI1662" s="527"/>
      <c r="AJ1662" s="16">
        <f t="shared" si="378"/>
        <v>0</v>
      </c>
    </row>
    <row r="1663" spans="1:36" ht="11.25" customHeight="1">
      <c r="A1663" s="219">
        <v>23002061</v>
      </c>
      <c r="B1663" s="220"/>
      <c r="C1663" s="287" t="s">
        <v>567</v>
      </c>
      <c r="D1663" s="222">
        <v>114248</v>
      </c>
      <c r="E1663" s="222">
        <v>114248</v>
      </c>
      <c r="F1663" s="222">
        <v>114248</v>
      </c>
      <c r="G1663" s="222">
        <v>82298</v>
      </c>
      <c r="H1663" s="222">
        <v>82298</v>
      </c>
      <c r="I1663" s="222">
        <v>82298</v>
      </c>
      <c r="J1663" s="498">
        <v>82298</v>
      </c>
      <c r="K1663" s="498">
        <v>82298</v>
      </c>
      <c r="L1663" s="223">
        <v>82298</v>
      </c>
      <c r="M1663" s="223">
        <v>82298</v>
      </c>
      <c r="N1663" s="223">
        <v>82298</v>
      </c>
      <c r="O1663" s="223">
        <v>82298</v>
      </c>
      <c r="P1663" s="223">
        <v>82298</v>
      </c>
      <c r="Q1663" s="223">
        <f t="shared" si="382"/>
        <v>88954.25</v>
      </c>
      <c r="R1663" s="874">
        <v>4</v>
      </c>
      <c r="S1663" s="875"/>
      <c r="T1663" s="875">
        <v>18</v>
      </c>
      <c r="U1663" s="903"/>
      <c r="V1663" s="16">
        <v>0</v>
      </c>
      <c r="W1663" s="11">
        <v>0</v>
      </c>
      <c r="X1663" s="17">
        <v>0</v>
      </c>
      <c r="Y1663" s="16">
        <f>Q1663</f>
        <v>88954.25</v>
      </c>
      <c r="Z1663" s="11"/>
      <c r="AA1663" s="17">
        <f t="shared" ref="AA1663:AA1669" si="391">Q1663</f>
        <v>88954.25</v>
      </c>
      <c r="AB1663" s="16"/>
      <c r="AC1663" s="11"/>
      <c r="AD1663" s="17">
        <f t="shared" si="390"/>
        <v>0</v>
      </c>
      <c r="AE1663" s="16"/>
      <c r="AF1663" s="11"/>
      <c r="AG1663" s="17"/>
      <c r="AH1663" s="225"/>
      <c r="AI1663" s="527"/>
      <c r="AJ1663" s="16">
        <f t="shared" si="378"/>
        <v>0</v>
      </c>
    </row>
    <row r="1664" spans="1:36" ht="11.25" customHeight="1">
      <c r="A1664" s="219">
        <v>23002052</v>
      </c>
      <c r="B1664" s="220"/>
      <c r="C1664" s="287" t="s">
        <v>1069</v>
      </c>
      <c r="D1664" s="222">
        <v>0</v>
      </c>
      <c r="E1664" s="222">
        <v>0</v>
      </c>
      <c r="F1664" s="222">
        <v>0</v>
      </c>
      <c r="G1664" s="222">
        <v>0</v>
      </c>
      <c r="H1664" s="222">
        <v>0</v>
      </c>
      <c r="I1664" s="222">
        <v>0</v>
      </c>
      <c r="J1664" s="498">
        <v>0</v>
      </c>
      <c r="K1664" s="498">
        <v>0</v>
      </c>
      <c r="L1664" s="223">
        <v>0</v>
      </c>
      <c r="M1664" s="223">
        <v>0</v>
      </c>
      <c r="N1664" s="223">
        <v>0</v>
      </c>
      <c r="O1664" s="223">
        <v>0</v>
      </c>
      <c r="P1664" s="223">
        <v>0</v>
      </c>
      <c r="Q1664" s="223">
        <f t="shared" si="382"/>
        <v>0</v>
      </c>
      <c r="R1664" s="874"/>
      <c r="S1664" s="875">
        <v>1</v>
      </c>
      <c r="T1664" s="351" t="s">
        <v>1799</v>
      </c>
      <c r="U1664" s="903"/>
      <c r="V1664" s="16">
        <v>0</v>
      </c>
      <c r="W1664" s="11">
        <v>0</v>
      </c>
      <c r="X1664" s="17">
        <v>0</v>
      </c>
      <c r="Y1664" s="16"/>
      <c r="Z1664" s="11">
        <f>Q1664</f>
        <v>0</v>
      </c>
      <c r="AA1664" s="17">
        <f t="shared" si="391"/>
        <v>0</v>
      </c>
      <c r="AB1664" s="16">
        <v>0</v>
      </c>
      <c r="AC1664" s="11"/>
      <c r="AD1664" s="17">
        <f t="shared" si="390"/>
        <v>0</v>
      </c>
      <c r="AE1664" s="16"/>
      <c r="AF1664" s="11"/>
      <c r="AG1664" s="17"/>
      <c r="AH1664" s="225"/>
      <c r="AI1664" s="527"/>
      <c r="AJ1664" s="16">
        <f t="shared" si="378"/>
        <v>0</v>
      </c>
    </row>
    <row r="1665" spans="1:36" ht="11.25" customHeight="1">
      <c r="A1665" s="282">
        <v>23002062</v>
      </c>
      <c r="B1665" s="283"/>
      <c r="C1665" s="433" t="s">
        <v>2009</v>
      </c>
      <c r="D1665" s="222">
        <v>0</v>
      </c>
      <c r="E1665" s="222">
        <v>0</v>
      </c>
      <c r="F1665" s="222">
        <v>0</v>
      </c>
      <c r="G1665" s="222">
        <v>0</v>
      </c>
      <c r="H1665" s="222">
        <v>0</v>
      </c>
      <c r="I1665" s="222">
        <v>0</v>
      </c>
      <c r="J1665" s="498">
        <v>0</v>
      </c>
      <c r="K1665" s="498">
        <v>0</v>
      </c>
      <c r="L1665" s="223">
        <v>0</v>
      </c>
      <c r="M1665" s="223">
        <v>0</v>
      </c>
      <c r="N1665" s="223">
        <v>0</v>
      </c>
      <c r="O1665" s="223">
        <v>0</v>
      </c>
      <c r="P1665" s="223">
        <v>0</v>
      </c>
      <c r="Q1665" s="223">
        <f t="shared" si="382"/>
        <v>0</v>
      </c>
      <c r="R1665" s="874"/>
      <c r="S1665" s="875">
        <v>1</v>
      </c>
      <c r="T1665" s="875">
        <v>34</v>
      </c>
      <c r="U1665" s="903"/>
      <c r="V1665" s="16">
        <v>0</v>
      </c>
      <c r="W1665" s="11">
        <v>0</v>
      </c>
      <c r="X1665" s="17">
        <v>0</v>
      </c>
      <c r="Y1665" s="16"/>
      <c r="Z1665" s="11">
        <f>Q1665</f>
        <v>0</v>
      </c>
      <c r="AA1665" s="17">
        <f t="shared" si="391"/>
        <v>0</v>
      </c>
      <c r="AB1665" s="16">
        <v>0</v>
      </c>
      <c r="AC1665" s="11"/>
      <c r="AD1665" s="17">
        <f t="shared" si="390"/>
        <v>0</v>
      </c>
      <c r="AE1665" s="16"/>
      <c r="AF1665" s="11"/>
      <c r="AG1665" s="17"/>
      <c r="AH1665" s="225"/>
      <c r="AI1665" s="527"/>
      <c r="AJ1665" s="16">
        <f t="shared" si="378"/>
        <v>0</v>
      </c>
    </row>
    <row r="1666" spans="1:36" ht="11.25" customHeight="1">
      <c r="A1666" s="219">
        <v>23002071</v>
      </c>
      <c r="B1666" s="220"/>
      <c r="C1666" s="287" t="s">
        <v>568</v>
      </c>
      <c r="D1666" s="222">
        <v>266857.81</v>
      </c>
      <c r="E1666" s="222">
        <v>266857.81</v>
      </c>
      <c r="F1666" s="222">
        <v>266857.81</v>
      </c>
      <c r="G1666" s="222">
        <v>251781.44</v>
      </c>
      <c r="H1666" s="222">
        <v>251781.44</v>
      </c>
      <c r="I1666" s="222">
        <v>251781.44</v>
      </c>
      <c r="J1666" s="498">
        <v>251781.44</v>
      </c>
      <c r="K1666" s="498">
        <v>251781.44</v>
      </c>
      <c r="L1666" s="223">
        <v>251781.44</v>
      </c>
      <c r="M1666" s="223">
        <v>251781.44</v>
      </c>
      <c r="N1666" s="223">
        <v>251781.44</v>
      </c>
      <c r="O1666" s="223">
        <v>251781.44</v>
      </c>
      <c r="P1666" s="223">
        <v>251781.44</v>
      </c>
      <c r="Q1666" s="223">
        <f t="shared" si="382"/>
        <v>254922.35041666662</v>
      </c>
      <c r="R1666" s="874">
        <v>4</v>
      </c>
      <c r="S1666" s="875"/>
      <c r="T1666" s="875">
        <v>18</v>
      </c>
      <c r="U1666" s="903"/>
      <c r="V1666" s="16">
        <v>0</v>
      </c>
      <c r="W1666" s="11">
        <v>0</v>
      </c>
      <c r="X1666" s="17">
        <v>0</v>
      </c>
      <c r="Y1666" s="16">
        <f>Q1666</f>
        <v>254922.35041666662</v>
      </c>
      <c r="Z1666" s="11"/>
      <c r="AA1666" s="17">
        <f t="shared" si="391"/>
        <v>254922.35041666662</v>
      </c>
      <c r="AB1666" s="16"/>
      <c r="AC1666" s="11">
        <v>0</v>
      </c>
      <c r="AD1666" s="17">
        <f t="shared" si="390"/>
        <v>0</v>
      </c>
      <c r="AE1666" s="16"/>
      <c r="AF1666" s="11"/>
      <c r="AG1666" s="17"/>
      <c r="AH1666" s="225"/>
      <c r="AI1666" s="527"/>
      <c r="AJ1666" s="16">
        <f t="shared" ref="AJ1666:AJ1729" si="392">Q1666-X1666-AA1666-AD1666-AG1666-AH1666</f>
        <v>0</v>
      </c>
    </row>
    <row r="1667" spans="1:36" ht="11.25" customHeight="1">
      <c r="A1667" s="219">
        <v>23002072</v>
      </c>
      <c r="B1667" s="220"/>
      <c r="C1667" s="287" t="s">
        <v>2668</v>
      </c>
      <c r="D1667" s="222">
        <v>1804646.16</v>
      </c>
      <c r="E1667" s="222">
        <v>1804646.16</v>
      </c>
      <c r="F1667" s="222">
        <v>1804646.16</v>
      </c>
      <c r="G1667" s="222">
        <v>18711.25</v>
      </c>
      <c r="H1667" s="222">
        <v>18711.25</v>
      </c>
      <c r="I1667" s="222">
        <v>18711.25</v>
      </c>
      <c r="J1667" s="498">
        <v>18711.25</v>
      </c>
      <c r="K1667" s="498">
        <v>18711.25</v>
      </c>
      <c r="L1667" s="223">
        <v>18711.25</v>
      </c>
      <c r="M1667" s="223">
        <v>18711.25</v>
      </c>
      <c r="N1667" s="223">
        <v>18711.25</v>
      </c>
      <c r="O1667" s="223">
        <v>18711.25</v>
      </c>
      <c r="P1667" s="223">
        <v>18711.25</v>
      </c>
      <c r="Q1667" s="223">
        <f t="shared" si="382"/>
        <v>390781.02291666664</v>
      </c>
      <c r="R1667" s="874" t="s">
        <v>354</v>
      </c>
      <c r="S1667" s="875">
        <v>1</v>
      </c>
      <c r="T1667" s="875">
        <v>34</v>
      </c>
      <c r="U1667" s="903"/>
      <c r="V1667" s="16">
        <v>0</v>
      </c>
      <c r="W1667" s="11">
        <v>0</v>
      </c>
      <c r="X1667" s="17">
        <v>0</v>
      </c>
      <c r="Y1667" s="16"/>
      <c r="Z1667" s="11">
        <f>Q1667</f>
        <v>390781.02291666664</v>
      </c>
      <c r="AA1667" s="17">
        <f t="shared" si="391"/>
        <v>390781.02291666664</v>
      </c>
      <c r="AB1667" s="16"/>
      <c r="AC1667" s="11"/>
      <c r="AD1667" s="17">
        <f t="shared" ref="AD1667" si="393">SUM(AB1667:AC1667)</f>
        <v>0</v>
      </c>
      <c r="AE1667" s="16"/>
      <c r="AF1667" s="11"/>
      <c r="AG1667" s="17"/>
      <c r="AH1667" s="225"/>
      <c r="AI1667" s="527"/>
      <c r="AJ1667" s="16">
        <f t="shared" si="392"/>
        <v>0</v>
      </c>
    </row>
    <row r="1668" spans="1:36" ht="11.25" customHeight="1">
      <c r="A1668" s="219">
        <v>23002081</v>
      </c>
      <c r="B1668" s="220"/>
      <c r="C1668" s="287" t="s">
        <v>569</v>
      </c>
      <c r="D1668" s="222">
        <v>0</v>
      </c>
      <c r="E1668" s="222">
        <v>0</v>
      </c>
      <c r="F1668" s="222">
        <v>0</v>
      </c>
      <c r="G1668" s="222">
        <v>0</v>
      </c>
      <c r="H1668" s="222">
        <v>0</v>
      </c>
      <c r="I1668" s="222">
        <v>0</v>
      </c>
      <c r="J1668" s="498">
        <v>0</v>
      </c>
      <c r="K1668" s="498">
        <v>0</v>
      </c>
      <c r="L1668" s="223">
        <v>0</v>
      </c>
      <c r="M1668" s="223">
        <v>0</v>
      </c>
      <c r="N1668" s="223">
        <v>0</v>
      </c>
      <c r="O1668" s="223">
        <v>0</v>
      </c>
      <c r="P1668" s="223">
        <v>0</v>
      </c>
      <c r="Q1668" s="223">
        <f t="shared" si="382"/>
        <v>0</v>
      </c>
      <c r="R1668" s="874">
        <v>4</v>
      </c>
      <c r="S1668" s="875"/>
      <c r="T1668" s="875">
        <v>18</v>
      </c>
      <c r="U1668" s="903"/>
      <c r="V1668" s="16">
        <v>0</v>
      </c>
      <c r="W1668" s="11">
        <v>0</v>
      </c>
      <c r="X1668" s="17">
        <v>0</v>
      </c>
      <c r="Y1668" s="16">
        <f>Q1668</f>
        <v>0</v>
      </c>
      <c r="Z1668" s="11"/>
      <c r="AA1668" s="17">
        <f t="shared" si="391"/>
        <v>0</v>
      </c>
      <c r="AB1668" s="16"/>
      <c r="AC1668" s="11">
        <v>0</v>
      </c>
      <c r="AD1668" s="17">
        <f t="shared" si="390"/>
        <v>0</v>
      </c>
      <c r="AE1668" s="16"/>
      <c r="AF1668" s="11"/>
      <c r="AG1668" s="17"/>
      <c r="AH1668" s="225"/>
      <c r="AI1668" s="527"/>
      <c r="AJ1668" s="16">
        <f t="shared" si="392"/>
        <v>0</v>
      </c>
    </row>
    <row r="1669" spans="1:36" ht="11.25" customHeight="1">
      <c r="A1669" s="219">
        <v>23002091</v>
      </c>
      <c r="B1669" s="220"/>
      <c r="C1669" s="287" t="s">
        <v>570</v>
      </c>
      <c r="D1669" s="222">
        <v>-381105.81</v>
      </c>
      <c r="E1669" s="222">
        <v>-381105.81</v>
      </c>
      <c r="F1669" s="222">
        <v>-381105.81</v>
      </c>
      <c r="G1669" s="222">
        <v>-334079.44</v>
      </c>
      <c r="H1669" s="222">
        <v>-334079.44</v>
      </c>
      <c r="I1669" s="222">
        <v>-334079.44</v>
      </c>
      <c r="J1669" s="498">
        <v>-334079.44</v>
      </c>
      <c r="K1669" s="498">
        <v>-334079.44</v>
      </c>
      <c r="L1669" s="223">
        <v>-334079.44</v>
      </c>
      <c r="M1669" s="223">
        <v>-334079.44</v>
      </c>
      <c r="N1669" s="223">
        <v>-334079.44</v>
      </c>
      <c r="O1669" s="223">
        <v>-334079.44</v>
      </c>
      <c r="P1669" s="223">
        <v>-334079.44</v>
      </c>
      <c r="Q1669" s="223">
        <f t="shared" si="382"/>
        <v>-343876.60041666665</v>
      </c>
      <c r="R1669" s="874">
        <v>4</v>
      </c>
      <c r="S1669" s="875"/>
      <c r="T1669" s="875">
        <v>18</v>
      </c>
      <c r="U1669" s="903"/>
      <c r="V1669" s="16">
        <v>0</v>
      </c>
      <c r="W1669" s="11">
        <v>0</v>
      </c>
      <c r="X1669" s="17">
        <v>0</v>
      </c>
      <c r="Y1669" s="16">
        <f>Q1669</f>
        <v>-343876.60041666665</v>
      </c>
      <c r="Z1669" s="11"/>
      <c r="AA1669" s="17">
        <f t="shared" si="391"/>
        <v>-343876.60041666665</v>
      </c>
      <c r="AB1669" s="16"/>
      <c r="AC1669" s="11">
        <v>0</v>
      </c>
      <c r="AD1669" s="17">
        <f t="shared" si="390"/>
        <v>0</v>
      </c>
      <c r="AE1669" s="16"/>
      <c r="AF1669" s="11"/>
      <c r="AG1669" s="17"/>
      <c r="AH1669" s="225"/>
      <c r="AI1669" s="527"/>
      <c r="AJ1669" s="16">
        <f t="shared" si="392"/>
        <v>0</v>
      </c>
    </row>
    <row r="1670" spans="1:36" ht="11.25" customHeight="1">
      <c r="A1670" s="219" t="s">
        <v>1369</v>
      </c>
      <c r="B1670" s="220"/>
      <c r="C1670" s="287" t="s">
        <v>1370</v>
      </c>
      <c r="D1670" s="222">
        <v>0</v>
      </c>
      <c r="E1670" s="222">
        <v>0</v>
      </c>
      <c r="F1670" s="222">
        <v>0</v>
      </c>
      <c r="G1670" s="222">
        <v>0</v>
      </c>
      <c r="H1670" s="222">
        <v>0</v>
      </c>
      <c r="I1670" s="222">
        <v>0</v>
      </c>
      <c r="J1670" s="498">
        <v>0</v>
      </c>
      <c r="K1670" s="498">
        <v>0</v>
      </c>
      <c r="L1670" s="223">
        <v>0</v>
      </c>
      <c r="M1670" s="223">
        <v>0</v>
      </c>
      <c r="N1670" s="223">
        <v>0</v>
      </c>
      <c r="O1670" s="223">
        <v>0</v>
      </c>
      <c r="P1670" s="223">
        <v>0</v>
      </c>
      <c r="Q1670" s="223">
        <f t="shared" si="382"/>
        <v>0</v>
      </c>
      <c r="R1670" s="874"/>
      <c r="S1670" s="874"/>
      <c r="T1670" s="874">
        <v>18</v>
      </c>
      <c r="U1670" s="903"/>
      <c r="V1670" s="16">
        <v>0</v>
      </c>
      <c r="W1670" s="11">
        <v>0</v>
      </c>
      <c r="X1670" s="17">
        <v>0</v>
      </c>
      <c r="Y1670" s="16"/>
      <c r="Z1670" s="11"/>
      <c r="AA1670" s="17"/>
      <c r="AB1670" s="16">
        <f>$Q1670</f>
        <v>0</v>
      </c>
      <c r="AC1670" s="11">
        <v>0</v>
      </c>
      <c r="AD1670" s="17">
        <f t="shared" si="390"/>
        <v>0</v>
      </c>
      <c r="AE1670" s="16"/>
      <c r="AF1670" s="11"/>
      <c r="AG1670" s="17"/>
      <c r="AH1670" s="225"/>
      <c r="AI1670" s="527"/>
      <c r="AJ1670" s="16">
        <f t="shared" si="392"/>
        <v>0</v>
      </c>
    </row>
    <row r="1671" spans="1:36" ht="11.25" customHeight="1">
      <c r="A1671" s="219">
        <v>23002092</v>
      </c>
      <c r="B1671" s="220"/>
      <c r="C1671" s="287" t="s">
        <v>571</v>
      </c>
      <c r="D1671" s="222">
        <v>-1804646.16</v>
      </c>
      <c r="E1671" s="222">
        <v>-1804646.16</v>
      </c>
      <c r="F1671" s="222">
        <v>-1804646.16</v>
      </c>
      <c r="G1671" s="222">
        <v>-18711.25</v>
      </c>
      <c r="H1671" s="222">
        <v>-18711.25</v>
      </c>
      <c r="I1671" s="222">
        <v>-18711.25</v>
      </c>
      <c r="J1671" s="498">
        <v>-18711.25</v>
      </c>
      <c r="K1671" s="498">
        <v>-18711.25</v>
      </c>
      <c r="L1671" s="223">
        <v>-18711.25</v>
      </c>
      <c r="M1671" s="223">
        <v>-18711.25</v>
      </c>
      <c r="N1671" s="223">
        <v>-18711.25</v>
      </c>
      <c r="O1671" s="223">
        <v>-18711.25</v>
      </c>
      <c r="P1671" s="223">
        <v>-18711.25</v>
      </c>
      <c r="Q1671" s="223">
        <f t="shared" si="382"/>
        <v>-390781.02291666664</v>
      </c>
      <c r="R1671" s="874"/>
      <c r="S1671" s="875">
        <v>1</v>
      </c>
      <c r="T1671" s="351" t="s">
        <v>1799</v>
      </c>
      <c r="U1671" s="903"/>
      <c r="V1671" s="16">
        <v>0</v>
      </c>
      <c r="W1671" s="11">
        <v>0</v>
      </c>
      <c r="X1671" s="17">
        <v>0</v>
      </c>
      <c r="Y1671" s="16"/>
      <c r="Z1671" s="11">
        <f>Q1671</f>
        <v>-390781.02291666664</v>
      </c>
      <c r="AA1671" s="17">
        <f>Q1671</f>
        <v>-390781.02291666664</v>
      </c>
      <c r="AB1671" s="16"/>
      <c r="AC1671" s="11"/>
      <c r="AD1671" s="17">
        <f t="shared" si="390"/>
        <v>0</v>
      </c>
      <c r="AE1671" s="16"/>
      <c r="AF1671" s="11"/>
      <c r="AG1671" s="17"/>
      <c r="AH1671" s="225"/>
      <c r="AI1671" s="527"/>
      <c r="AJ1671" s="16">
        <f t="shared" si="392"/>
        <v>0</v>
      </c>
    </row>
    <row r="1672" spans="1:36" ht="11.25" customHeight="1">
      <c r="A1672" s="219">
        <v>23003003</v>
      </c>
      <c r="B1672" s="220"/>
      <c r="C1672" s="287" t="s">
        <v>1871</v>
      </c>
      <c r="D1672" s="222">
        <v>0</v>
      </c>
      <c r="E1672" s="222">
        <v>0</v>
      </c>
      <c r="F1672" s="222">
        <v>0</v>
      </c>
      <c r="G1672" s="222">
        <v>0</v>
      </c>
      <c r="H1672" s="222">
        <v>0</v>
      </c>
      <c r="I1672" s="222">
        <v>0</v>
      </c>
      <c r="J1672" s="498">
        <v>0</v>
      </c>
      <c r="K1672" s="498">
        <v>0</v>
      </c>
      <c r="L1672" s="223">
        <v>0</v>
      </c>
      <c r="M1672" s="223">
        <v>0</v>
      </c>
      <c r="N1672" s="223">
        <v>0</v>
      </c>
      <c r="O1672" s="223">
        <v>0</v>
      </c>
      <c r="P1672" s="223">
        <v>0</v>
      </c>
      <c r="Q1672" s="223">
        <f t="shared" si="382"/>
        <v>0</v>
      </c>
      <c r="R1672" s="351"/>
      <c r="S1672" s="309"/>
      <c r="T1672" s="309" t="s">
        <v>1800</v>
      </c>
      <c r="U1672" s="895"/>
      <c r="V1672" s="16">
        <v>0</v>
      </c>
      <c r="W1672" s="11">
        <v>0</v>
      </c>
      <c r="X1672" s="17">
        <v>0</v>
      </c>
      <c r="AB1672" s="16">
        <f>$Q1672*$AE$2</f>
        <v>0</v>
      </c>
      <c r="AC1672" s="11">
        <f>$Q1672*$AE$3</f>
        <v>0</v>
      </c>
      <c r="AD1672" s="17">
        <f t="shared" si="390"/>
        <v>0</v>
      </c>
      <c r="AE1672" s="16"/>
      <c r="AF1672" s="11"/>
      <c r="AG1672" s="17"/>
      <c r="AH1672" s="225"/>
      <c r="AI1672" s="527"/>
      <c r="AJ1672" s="16">
        <f t="shared" si="392"/>
        <v>0</v>
      </c>
    </row>
    <row r="1673" spans="1:36" ht="11.25" customHeight="1">
      <c r="A1673" s="219">
        <v>23003011</v>
      </c>
      <c r="B1673" s="220"/>
      <c r="C1673" s="287" t="s">
        <v>1872</v>
      </c>
      <c r="D1673" s="222">
        <v>0</v>
      </c>
      <c r="E1673" s="222">
        <v>0</v>
      </c>
      <c r="F1673" s="222">
        <v>0</v>
      </c>
      <c r="G1673" s="222">
        <v>0</v>
      </c>
      <c r="H1673" s="222">
        <v>0</v>
      </c>
      <c r="I1673" s="222">
        <v>0</v>
      </c>
      <c r="J1673" s="498">
        <v>0</v>
      </c>
      <c r="K1673" s="498">
        <v>0</v>
      </c>
      <c r="L1673" s="223">
        <v>0</v>
      </c>
      <c r="M1673" s="223">
        <v>0</v>
      </c>
      <c r="N1673" s="223">
        <v>0</v>
      </c>
      <c r="O1673" s="223">
        <v>0</v>
      </c>
      <c r="P1673" s="223">
        <v>0</v>
      </c>
      <c r="Q1673" s="223">
        <f t="shared" si="382"/>
        <v>0</v>
      </c>
      <c r="R1673" s="874">
        <v>4</v>
      </c>
      <c r="S1673" s="874"/>
      <c r="T1673" s="874">
        <v>18</v>
      </c>
      <c r="U1673" s="903"/>
      <c r="V1673" s="16">
        <v>0</v>
      </c>
      <c r="W1673" s="11">
        <v>0</v>
      </c>
      <c r="X1673" s="17">
        <v>0</v>
      </c>
      <c r="Y1673" s="16">
        <f>Q1673</f>
        <v>0</v>
      </c>
      <c r="Z1673" s="11"/>
      <c r="AA1673" s="17">
        <f>SUM(Y1673:Z1673)</f>
        <v>0</v>
      </c>
      <c r="AE1673" s="16"/>
      <c r="AF1673" s="11"/>
      <c r="AG1673" s="17"/>
      <c r="AH1673" s="225"/>
      <c r="AI1673" s="527"/>
      <c r="AJ1673" s="16">
        <f t="shared" si="392"/>
        <v>0</v>
      </c>
    </row>
    <row r="1674" spans="1:36" ht="11.25" customHeight="1">
      <c r="A1674" s="219">
        <v>23003013</v>
      </c>
      <c r="B1674" s="220"/>
      <c r="C1674" s="287" t="s">
        <v>1873</v>
      </c>
      <c r="D1674" s="222">
        <v>0</v>
      </c>
      <c r="E1674" s="222">
        <v>0</v>
      </c>
      <c r="F1674" s="222">
        <v>0</v>
      </c>
      <c r="G1674" s="222">
        <v>0</v>
      </c>
      <c r="H1674" s="222">
        <v>0</v>
      </c>
      <c r="I1674" s="222">
        <v>0</v>
      </c>
      <c r="J1674" s="498">
        <v>0</v>
      </c>
      <c r="K1674" s="498">
        <v>0</v>
      </c>
      <c r="L1674" s="223">
        <v>0</v>
      </c>
      <c r="M1674" s="223">
        <v>0</v>
      </c>
      <c r="N1674" s="223">
        <v>0</v>
      </c>
      <c r="O1674" s="223">
        <v>0</v>
      </c>
      <c r="P1674" s="223">
        <v>0</v>
      </c>
      <c r="Q1674" s="223">
        <f t="shared" si="382"/>
        <v>0</v>
      </c>
      <c r="R1674" s="351"/>
      <c r="S1674" s="309"/>
      <c r="T1674" s="309" t="s">
        <v>1800</v>
      </c>
      <c r="U1674" s="895"/>
      <c r="V1674" s="16">
        <v>0</v>
      </c>
      <c r="W1674" s="11">
        <v>0</v>
      </c>
      <c r="X1674" s="17">
        <v>0</v>
      </c>
      <c r="Y1674" s="16"/>
      <c r="Z1674" s="11"/>
      <c r="AA1674" s="17"/>
      <c r="AB1674" s="16">
        <f>$Q1674*$AE$2</f>
        <v>0</v>
      </c>
      <c r="AC1674" s="11">
        <f>$Q1674*$AE$3</f>
        <v>0</v>
      </c>
      <c r="AD1674" s="17">
        <f t="shared" ref="AD1674:AD1705" si="394">SUM(AB1674:AC1674)</f>
        <v>0</v>
      </c>
      <c r="AE1674" s="16"/>
      <c r="AF1674" s="11"/>
      <c r="AG1674" s="17"/>
      <c r="AH1674" s="225"/>
      <c r="AI1674" s="527"/>
      <c r="AJ1674" s="16">
        <f t="shared" si="392"/>
        <v>0</v>
      </c>
    </row>
    <row r="1675" spans="1:36" ht="11.25" customHeight="1">
      <c r="A1675" s="239">
        <v>23100011</v>
      </c>
      <c r="B1675" s="233"/>
      <c r="C1675" s="439" t="s">
        <v>1033</v>
      </c>
      <c r="D1675" s="222">
        <v>0</v>
      </c>
      <c r="E1675" s="222">
        <v>0</v>
      </c>
      <c r="F1675" s="222">
        <v>0</v>
      </c>
      <c r="G1675" s="222">
        <v>0</v>
      </c>
      <c r="H1675" s="222">
        <v>0</v>
      </c>
      <c r="I1675" s="222">
        <v>0</v>
      </c>
      <c r="J1675" s="498">
        <v>0</v>
      </c>
      <c r="K1675" s="498">
        <v>0</v>
      </c>
      <c r="L1675" s="223">
        <v>0</v>
      </c>
      <c r="M1675" s="223">
        <v>0</v>
      </c>
      <c r="N1675" s="223">
        <v>0</v>
      </c>
      <c r="O1675" s="223">
        <v>0</v>
      </c>
      <c r="P1675" s="223">
        <v>0</v>
      </c>
      <c r="Q1675" s="223">
        <f t="shared" ref="Q1675:Q1738" si="395">(D1675+P1675+SUM(E1675:O1675)*2)/24</f>
        <v>0</v>
      </c>
      <c r="R1675" s="874"/>
      <c r="S1675" s="875"/>
      <c r="T1675" s="875">
        <v>9</v>
      </c>
      <c r="U1675" s="903"/>
      <c r="V1675" s="16">
        <f>$Q$1675</f>
        <v>0</v>
      </c>
      <c r="W1675" s="11">
        <f>$Q$1675</f>
        <v>0</v>
      </c>
      <c r="X1675" s="17">
        <f>$Q$1675</f>
        <v>0</v>
      </c>
      <c r="Y1675" s="16"/>
      <c r="Z1675" s="11"/>
      <c r="AA1675" s="17"/>
      <c r="AB1675" s="16"/>
      <c r="AC1675" s="11"/>
      <c r="AD1675" s="17">
        <f t="shared" si="394"/>
        <v>0</v>
      </c>
      <c r="AE1675" s="16"/>
      <c r="AF1675" s="11"/>
      <c r="AG1675" s="17"/>
      <c r="AH1675" s="225"/>
      <c r="AI1675" s="527"/>
      <c r="AJ1675" s="16">
        <f t="shared" si="392"/>
        <v>0</v>
      </c>
    </row>
    <row r="1676" spans="1:36" ht="11.25" customHeight="1">
      <c r="A1676" s="239">
        <v>23100093</v>
      </c>
      <c r="B1676" s="233"/>
      <c r="C1676" s="439" t="s">
        <v>773</v>
      </c>
      <c r="D1676" s="222">
        <v>0</v>
      </c>
      <c r="E1676" s="222">
        <v>0</v>
      </c>
      <c r="F1676" s="222">
        <v>0</v>
      </c>
      <c r="G1676" s="222">
        <v>0</v>
      </c>
      <c r="H1676" s="222">
        <v>0</v>
      </c>
      <c r="I1676" s="222">
        <v>0</v>
      </c>
      <c r="J1676" s="498">
        <v>0</v>
      </c>
      <c r="K1676" s="498">
        <v>0</v>
      </c>
      <c r="L1676" s="223">
        <v>0</v>
      </c>
      <c r="M1676" s="223">
        <v>0</v>
      </c>
      <c r="N1676" s="223">
        <v>0</v>
      </c>
      <c r="O1676" s="223">
        <v>0</v>
      </c>
      <c r="P1676" s="223">
        <v>0</v>
      </c>
      <c r="Q1676" s="223">
        <f t="shared" si="395"/>
        <v>0</v>
      </c>
      <c r="R1676" s="874"/>
      <c r="S1676" s="875"/>
      <c r="T1676" s="875">
        <v>9</v>
      </c>
      <c r="U1676" s="903"/>
      <c r="V1676" s="16">
        <f t="shared" ref="V1676:V1688" si="396">Q1676</f>
        <v>0</v>
      </c>
      <c r="W1676" s="11">
        <f t="shared" ref="W1676:W1688" si="397">Q1676</f>
        <v>0</v>
      </c>
      <c r="X1676" s="17">
        <f t="shared" ref="X1676:X1688" si="398">Q1676</f>
        <v>0</v>
      </c>
      <c r="Y1676" s="16"/>
      <c r="Z1676" s="11"/>
      <c r="AA1676" s="17"/>
      <c r="AB1676" s="16"/>
      <c r="AC1676" s="11"/>
      <c r="AD1676" s="17">
        <f t="shared" si="394"/>
        <v>0</v>
      </c>
      <c r="AE1676" s="16"/>
      <c r="AF1676" s="11"/>
      <c r="AG1676" s="17"/>
      <c r="AH1676" s="225"/>
      <c r="AI1676" s="527"/>
      <c r="AJ1676" s="16">
        <f t="shared" si="392"/>
        <v>0</v>
      </c>
    </row>
    <row r="1677" spans="1:36" ht="11.25" customHeight="1">
      <c r="A1677" s="219">
        <v>23100103</v>
      </c>
      <c r="B1677" s="207"/>
      <c r="C1677" s="287" t="s">
        <v>930</v>
      </c>
      <c r="D1677" s="222">
        <v>0</v>
      </c>
      <c r="E1677" s="222">
        <v>0</v>
      </c>
      <c r="F1677" s="222">
        <v>0</v>
      </c>
      <c r="G1677" s="222">
        <v>0</v>
      </c>
      <c r="H1677" s="222">
        <v>0</v>
      </c>
      <c r="I1677" s="222">
        <v>0</v>
      </c>
      <c r="J1677" s="498">
        <v>0</v>
      </c>
      <c r="K1677" s="498">
        <v>0</v>
      </c>
      <c r="L1677" s="223">
        <v>0</v>
      </c>
      <c r="M1677" s="223">
        <v>0</v>
      </c>
      <c r="N1677" s="223">
        <v>0</v>
      </c>
      <c r="O1677" s="223">
        <v>0</v>
      </c>
      <c r="P1677" s="223">
        <v>0</v>
      </c>
      <c r="Q1677" s="223">
        <f t="shared" si="395"/>
        <v>0</v>
      </c>
      <c r="R1677" s="351"/>
      <c r="S1677" s="309"/>
      <c r="T1677" s="309">
        <v>9</v>
      </c>
      <c r="U1677" s="895"/>
      <c r="V1677" s="16">
        <f t="shared" si="396"/>
        <v>0</v>
      </c>
      <c r="W1677" s="11">
        <f t="shared" si="397"/>
        <v>0</v>
      </c>
      <c r="X1677" s="17">
        <f t="shared" si="398"/>
        <v>0</v>
      </c>
      <c r="Y1677" s="16"/>
      <c r="Z1677" s="11"/>
      <c r="AA1677" s="17"/>
      <c r="AB1677" s="16"/>
      <c r="AC1677" s="11"/>
      <c r="AD1677" s="17">
        <f t="shared" si="394"/>
        <v>0</v>
      </c>
      <c r="AE1677" s="16"/>
      <c r="AF1677" s="11"/>
      <c r="AG1677" s="17"/>
      <c r="AH1677" s="225"/>
      <c r="AI1677" s="527"/>
      <c r="AJ1677" s="16">
        <f t="shared" si="392"/>
        <v>0</v>
      </c>
    </row>
    <row r="1678" spans="1:36" ht="11.25" customHeight="1">
      <c r="A1678" s="219">
        <v>23100400</v>
      </c>
      <c r="C1678" s="287" t="s">
        <v>1343</v>
      </c>
      <c r="D1678" s="222">
        <v>0</v>
      </c>
      <c r="E1678" s="222">
        <v>0</v>
      </c>
      <c r="F1678" s="222">
        <v>0</v>
      </c>
      <c r="G1678" s="222">
        <v>0</v>
      </c>
      <c r="H1678" s="222">
        <v>0</v>
      </c>
      <c r="I1678" s="222">
        <v>0</v>
      </c>
      <c r="J1678" s="498">
        <v>0</v>
      </c>
      <c r="K1678" s="498">
        <v>0</v>
      </c>
      <c r="L1678" s="223">
        <v>0</v>
      </c>
      <c r="M1678" s="223">
        <v>0</v>
      </c>
      <c r="N1678" s="223">
        <v>0</v>
      </c>
      <c r="O1678" s="223">
        <v>0</v>
      </c>
      <c r="P1678" s="223">
        <v>0</v>
      </c>
      <c r="Q1678" s="223">
        <f t="shared" si="395"/>
        <v>0</v>
      </c>
      <c r="R1678" s="351"/>
      <c r="S1678" s="309"/>
      <c r="T1678" s="309">
        <v>9</v>
      </c>
      <c r="U1678" s="895"/>
      <c r="V1678" s="16">
        <f t="shared" si="396"/>
        <v>0</v>
      </c>
      <c r="W1678" s="11">
        <f t="shared" si="397"/>
        <v>0</v>
      </c>
      <c r="X1678" s="17">
        <f t="shared" si="398"/>
        <v>0</v>
      </c>
      <c r="Y1678" s="16"/>
      <c r="Z1678" s="11"/>
      <c r="AA1678" s="17"/>
      <c r="AB1678" s="16"/>
      <c r="AC1678" s="11"/>
      <c r="AD1678" s="17">
        <f t="shared" si="394"/>
        <v>0</v>
      </c>
      <c r="AE1678" s="16"/>
      <c r="AF1678" s="11"/>
      <c r="AG1678" s="17"/>
      <c r="AH1678" s="225"/>
      <c r="AI1678" s="527"/>
      <c r="AJ1678" s="16">
        <f t="shared" si="392"/>
        <v>0</v>
      </c>
    </row>
    <row r="1679" spans="1:36" ht="11.25" customHeight="1">
      <c r="A1679" s="219">
        <v>23100410</v>
      </c>
      <c r="C1679" s="287" t="s">
        <v>1344</v>
      </c>
      <c r="D1679" s="222">
        <v>0</v>
      </c>
      <c r="E1679" s="222">
        <v>0</v>
      </c>
      <c r="F1679" s="222">
        <v>0</v>
      </c>
      <c r="G1679" s="222">
        <v>0</v>
      </c>
      <c r="H1679" s="222">
        <v>0</v>
      </c>
      <c r="I1679" s="222">
        <v>0</v>
      </c>
      <c r="J1679" s="498">
        <v>0</v>
      </c>
      <c r="K1679" s="498">
        <v>0</v>
      </c>
      <c r="L1679" s="223">
        <v>0</v>
      </c>
      <c r="M1679" s="223">
        <v>0</v>
      </c>
      <c r="N1679" s="223">
        <v>0</v>
      </c>
      <c r="O1679" s="223">
        <v>0</v>
      </c>
      <c r="P1679" s="223">
        <v>0</v>
      </c>
      <c r="Q1679" s="223">
        <f t="shared" si="395"/>
        <v>0</v>
      </c>
      <c r="R1679" s="351"/>
      <c r="S1679" s="309"/>
      <c r="T1679" s="309">
        <v>9</v>
      </c>
      <c r="U1679" s="895"/>
      <c r="V1679" s="16">
        <f t="shared" si="396"/>
        <v>0</v>
      </c>
      <c r="W1679" s="11">
        <f t="shared" si="397"/>
        <v>0</v>
      </c>
      <c r="X1679" s="17">
        <f t="shared" si="398"/>
        <v>0</v>
      </c>
      <c r="Y1679" s="16"/>
      <c r="Z1679" s="11"/>
      <c r="AA1679" s="17"/>
      <c r="AB1679" s="16"/>
      <c r="AC1679" s="11"/>
      <c r="AD1679" s="17">
        <f t="shared" si="394"/>
        <v>0</v>
      </c>
      <c r="AE1679" s="16"/>
      <c r="AF1679" s="11"/>
      <c r="AG1679" s="17"/>
      <c r="AH1679" s="225"/>
      <c r="AI1679" s="527"/>
      <c r="AJ1679" s="16">
        <f t="shared" si="392"/>
        <v>0</v>
      </c>
    </row>
    <row r="1680" spans="1:36" ht="11.25" customHeight="1">
      <c r="A1680" s="219">
        <v>23108313</v>
      </c>
      <c r="C1680" s="287" t="s">
        <v>952</v>
      </c>
      <c r="D1680" s="222">
        <v>0</v>
      </c>
      <c r="E1680" s="222">
        <v>0</v>
      </c>
      <c r="F1680" s="222">
        <v>0</v>
      </c>
      <c r="G1680" s="222">
        <v>0</v>
      </c>
      <c r="H1680" s="222">
        <v>0</v>
      </c>
      <c r="I1680" s="222">
        <v>0</v>
      </c>
      <c r="J1680" s="498">
        <v>0</v>
      </c>
      <c r="K1680" s="498">
        <v>0</v>
      </c>
      <c r="L1680" s="223">
        <v>0</v>
      </c>
      <c r="M1680" s="223">
        <v>0</v>
      </c>
      <c r="N1680" s="223">
        <v>0</v>
      </c>
      <c r="O1680" s="223">
        <v>0</v>
      </c>
      <c r="P1680" s="223">
        <v>0</v>
      </c>
      <c r="Q1680" s="223">
        <f t="shared" si="395"/>
        <v>0</v>
      </c>
      <c r="R1680" s="351"/>
      <c r="S1680" s="309"/>
      <c r="T1680" s="309">
        <v>9</v>
      </c>
      <c r="U1680" s="895"/>
      <c r="V1680" s="16">
        <f t="shared" si="396"/>
        <v>0</v>
      </c>
      <c r="W1680" s="11">
        <f t="shared" si="397"/>
        <v>0</v>
      </c>
      <c r="X1680" s="17">
        <f t="shared" si="398"/>
        <v>0</v>
      </c>
      <c r="Y1680" s="16"/>
      <c r="Z1680" s="11"/>
      <c r="AA1680" s="17"/>
      <c r="AB1680" s="16"/>
      <c r="AC1680" s="11"/>
      <c r="AD1680" s="17">
        <f t="shared" si="394"/>
        <v>0</v>
      </c>
      <c r="AE1680" s="16"/>
      <c r="AF1680" s="11"/>
      <c r="AG1680" s="17"/>
      <c r="AH1680" s="225"/>
      <c r="AI1680" s="527"/>
      <c r="AJ1680" s="16">
        <f t="shared" si="392"/>
        <v>0</v>
      </c>
    </row>
    <row r="1681" spans="1:36" ht="11.25" customHeight="1">
      <c r="A1681" s="219">
        <v>23108323</v>
      </c>
      <c r="C1681" s="287" t="s">
        <v>145</v>
      </c>
      <c r="D1681" s="222">
        <v>-39000000</v>
      </c>
      <c r="E1681" s="222">
        <v>-35000000</v>
      </c>
      <c r="F1681" s="222">
        <v>-37000000</v>
      </c>
      <c r="G1681" s="222">
        <v>-67000000</v>
      </c>
      <c r="H1681" s="222">
        <v>-45000000</v>
      </c>
      <c r="I1681" s="222">
        <v>0</v>
      </c>
      <c r="J1681" s="498">
        <v>0</v>
      </c>
      <c r="K1681" s="498">
        <v>0</v>
      </c>
      <c r="L1681" s="223">
        <v>0</v>
      </c>
      <c r="M1681" s="223">
        <v>-17000000</v>
      </c>
      <c r="N1681" s="223">
        <v>-17000000</v>
      </c>
      <c r="O1681" s="223">
        <v>-28000000</v>
      </c>
      <c r="P1681" s="223">
        <v>-54000000</v>
      </c>
      <c r="Q1681" s="223">
        <f t="shared" si="395"/>
        <v>-24375000</v>
      </c>
      <c r="R1681" s="351"/>
      <c r="S1681" s="309"/>
      <c r="T1681" s="309">
        <v>9</v>
      </c>
      <c r="U1681" s="895"/>
      <c r="V1681" s="16">
        <f t="shared" si="396"/>
        <v>-24375000</v>
      </c>
      <c r="W1681" s="11">
        <f t="shared" si="397"/>
        <v>-24375000</v>
      </c>
      <c r="X1681" s="17">
        <f t="shared" si="398"/>
        <v>-24375000</v>
      </c>
      <c r="Y1681" s="16"/>
      <c r="Z1681" s="11"/>
      <c r="AA1681" s="17"/>
      <c r="AB1681" s="16"/>
      <c r="AC1681" s="11"/>
      <c r="AD1681" s="17">
        <f t="shared" si="394"/>
        <v>0</v>
      </c>
      <c r="AE1681" s="16"/>
      <c r="AF1681" s="11"/>
      <c r="AG1681" s="17"/>
      <c r="AH1681" s="225"/>
      <c r="AI1681" s="527"/>
      <c r="AJ1681" s="16">
        <f t="shared" si="392"/>
        <v>0</v>
      </c>
    </row>
    <row r="1682" spans="1:36" ht="11.25" customHeight="1">
      <c r="A1682" s="219">
        <v>23108363</v>
      </c>
      <c r="B1682" s="207"/>
      <c r="C1682" s="287" t="s">
        <v>1242</v>
      </c>
      <c r="D1682" s="222">
        <v>0</v>
      </c>
      <c r="E1682" s="222">
        <v>0</v>
      </c>
      <c r="F1682" s="222">
        <v>-30000000</v>
      </c>
      <c r="G1682" s="222">
        <v>-31000000</v>
      </c>
      <c r="H1682" s="222">
        <v>-20000000</v>
      </c>
      <c r="I1682" s="222">
        <v>0</v>
      </c>
      <c r="J1682" s="498">
        <v>0</v>
      </c>
      <c r="K1682" s="498">
        <v>0</v>
      </c>
      <c r="L1682" s="223">
        <v>0</v>
      </c>
      <c r="M1682" s="223">
        <v>0</v>
      </c>
      <c r="N1682" s="223">
        <v>0</v>
      </c>
      <c r="O1682" s="223">
        <v>-10000000</v>
      </c>
      <c r="P1682" s="223">
        <v>-52000000</v>
      </c>
      <c r="Q1682" s="223">
        <f t="shared" si="395"/>
        <v>-9750000</v>
      </c>
      <c r="R1682" s="351"/>
      <c r="S1682" s="309"/>
      <c r="T1682" s="309">
        <v>9</v>
      </c>
      <c r="U1682" s="895"/>
      <c r="V1682" s="16">
        <f t="shared" si="396"/>
        <v>-9750000</v>
      </c>
      <c r="W1682" s="11">
        <f t="shared" si="397"/>
        <v>-9750000</v>
      </c>
      <c r="X1682" s="17">
        <f t="shared" si="398"/>
        <v>-9750000</v>
      </c>
      <c r="Y1682" s="16"/>
      <c r="Z1682" s="11"/>
      <c r="AA1682" s="17"/>
      <c r="AB1682" s="16"/>
      <c r="AC1682" s="11"/>
      <c r="AD1682" s="17">
        <f t="shared" si="394"/>
        <v>0</v>
      </c>
      <c r="AE1682" s="16"/>
      <c r="AF1682" s="11"/>
      <c r="AG1682" s="17"/>
      <c r="AH1682" s="225"/>
      <c r="AI1682" s="527"/>
      <c r="AJ1682" s="16">
        <f t="shared" si="392"/>
        <v>0</v>
      </c>
    </row>
    <row r="1683" spans="1:36" ht="11.25" customHeight="1">
      <c r="A1683" s="219">
        <v>23108383</v>
      </c>
      <c r="B1683" s="207"/>
      <c r="C1683" s="287" t="s">
        <v>1009</v>
      </c>
      <c r="D1683" s="222">
        <v>-40500000</v>
      </c>
      <c r="E1683" s="222">
        <v>-42000000</v>
      </c>
      <c r="F1683" s="222">
        <v>-43000000</v>
      </c>
      <c r="G1683" s="222">
        <v>-61004000</v>
      </c>
      <c r="H1683" s="222">
        <v>-28000000</v>
      </c>
      <c r="I1683" s="222">
        <v>0</v>
      </c>
      <c r="J1683" s="498">
        <v>0</v>
      </c>
      <c r="K1683" s="498">
        <v>0</v>
      </c>
      <c r="L1683" s="223">
        <v>0</v>
      </c>
      <c r="M1683" s="223">
        <v>-19000000</v>
      </c>
      <c r="N1683" s="223">
        <v>-16000000</v>
      </c>
      <c r="O1683" s="223">
        <v>-28000000</v>
      </c>
      <c r="P1683" s="223">
        <v>-66000000</v>
      </c>
      <c r="Q1683" s="223">
        <f t="shared" si="395"/>
        <v>-24187833.333333332</v>
      </c>
      <c r="R1683" s="351"/>
      <c r="S1683" s="309"/>
      <c r="T1683" s="309">
        <v>9</v>
      </c>
      <c r="U1683" s="895"/>
      <c r="V1683" s="16">
        <f t="shared" si="396"/>
        <v>-24187833.333333332</v>
      </c>
      <c r="W1683" s="11">
        <f t="shared" si="397"/>
        <v>-24187833.333333332</v>
      </c>
      <c r="X1683" s="17">
        <f t="shared" si="398"/>
        <v>-24187833.333333332</v>
      </c>
      <c r="Y1683" s="16"/>
      <c r="Z1683" s="11"/>
      <c r="AA1683" s="17"/>
      <c r="AB1683" s="16"/>
      <c r="AC1683" s="11"/>
      <c r="AD1683" s="17">
        <f t="shared" si="394"/>
        <v>0</v>
      </c>
      <c r="AE1683" s="16"/>
      <c r="AF1683" s="11"/>
      <c r="AG1683" s="17"/>
      <c r="AH1683" s="225"/>
      <c r="AI1683" s="527"/>
      <c r="AJ1683" s="16">
        <f t="shared" si="392"/>
        <v>0</v>
      </c>
    </row>
    <row r="1684" spans="1:36" ht="11.25" customHeight="1">
      <c r="A1684" s="219">
        <v>23108623</v>
      </c>
      <c r="C1684" s="287" t="s">
        <v>1202</v>
      </c>
      <c r="D1684" s="222">
        <v>0</v>
      </c>
      <c r="E1684" s="222">
        <v>0</v>
      </c>
      <c r="F1684" s="222">
        <v>0</v>
      </c>
      <c r="G1684" s="222">
        <v>0</v>
      </c>
      <c r="H1684" s="222">
        <v>0</v>
      </c>
      <c r="I1684" s="222">
        <v>0</v>
      </c>
      <c r="J1684" s="498">
        <v>0</v>
      </c>
      <c r="K1684" s="498">
        <v>0</v>
      </c>
      <c r="L1684" s="223">
        <v>0</v>
      </c>
      <c r="M1684" s="223">
        <v>0</v>
      </c>
      <c r="N1684" s="223">
        <v>0</v>
      </c>
      <c r="O1684" s="223">
        <v>0</v>
      </c>
      <c r="P1684" s="223">
        <v>0</v>
      </c>
      <c r="Q1684" s="223">
        <f t="shared" si="395"/>
        <v>0</v>
      </c>
      <c r="R1684" s="351"/>
      <c r="S1684" s="309"/>
      <c r="T1684" s="309">
        <v>9</v>
      </c>
      <c r="U1684" s="895"/>
      <c r="V1684" s="16">
        <f t="shared" si="396"/>
        <v>0</v>
      </c>
      <c r="W1684" s="11">
        <f t="shared" si="397"/>
        <v>0</v>
      </c>
      <c r="X1684" s="17">
        <f t="shared" si="398"/>
        <v>0</v>
      </c>
      <c r="Y1684" s="16"/>
      <c r="Z1684" s="11"/>
      <c r="AA1684" s="17"/>
      <c r="AB1684" s="16"/>
      <c r="AC1684" s="11"/>
      <c r="AD1684" s="17">
        <f t="shared" si="394"/>
        <v>0</v>
      </c>
      <c r="AE1684" s="16"/>
      <c r="AF1684" s="11"/>
      <c r="AG1684" s="17"/>
      <c r="AH1684" s="225"/>
      <c r="AI1684" s="527"/>
      <c r="AJ1684" s="16">
        <f t="shared" si="392"/>
        <v>0</v>
      </c>
    </row>
    <row r="1685" spans="1:36" ht="11.25" customHeight="1">
      <c r="A1685" s="219">
        <v>23108373</v>
      </c>
      <c r="C1685" s="440" t="s">
        <v>506</v>
      </c>
      <c r="D1685" s="222">
        <v>0</v>
      </c>
      <c r="E1685" s="222">
        <v>0</v>
      </c>
      <c r="F1685" s="222">
        <v>0</v>
      </c>
      <c r="G1685" s="222">
        <v>0</v>
      </c>
      <c r="H1685" s="222">
        <v>0</v>
      </c>
      <c r="I1685" s="222">
        <v>0</v>
      </c>
      <c r="J1685" s="498">
        <v>0</v>
      </c>
      <c r="K1685" s="498">
        <v>0</v>
      </c>
      <c r="L1685" s="223">
        <v>0</v>
      </c>
      <c r="M1685" s="223">
        <v>0</v>
      </c>
      <c r="N1685" s="223">
        <v>0</v>
      </c>
      <c r="O1685" s="223">
        <v>0</v>
      </c>
      <c r="P1685" s="223">
        <v>0</v>
      </c>
      <c r="Q1685" s="223">
        <f t="shared" si="395"/>
        <v>0</v>
      </c>
      <c r="R1685" s="351"/>
      <c r="S1685" s="309"/>
      <c r="T1685" s="309" t="s">
        <v>459</v>
      </c>
      <c r="U1685" s="895"/>
      <c r="V1685" s="16">
        <f t="shared" si="396"/>
        <v>0</v>
      </c>
      <c r="W1685" s="11">
        <f t="shared" si="397"/>
        <v>0</v>
      </c>
      <c r="X1685" s="17">
        <f t="shared" si="398"/>
        <v>0</v>
      </c>
      <c r="Y1685" s="16"/>
      <c r="Z1685" s="11"/>
      <c r="AA1685" s="17"/>
      <c r="AB1685" s="16"/>
      <c r="AC1685" s="11"/>
      <c r="AD1685" s="17">
        <f t="shared" si="394"/>
        <v>0</v>
      </c>
      <c r="AE1685" s="16"/>
      <c r="AF1685" s="11"/>
      <c r="AG1685" s="17"/>
      <c r="AH1685" s="225"/>
      <c r="AI1685" s="527"/>
      <c r="AJ1685" s="16">
        <f t="shared" si="392"/>
        <v>0</v>
      </c>
    </row>
    <row r="1686" spans="1:36" ht="11.25" customHeight="1">
      <c r="A1686" s="219">
        <v>23108633</v>
      </c>
      <c r="C1686" s="287" t="s">
        <v>1986</v>
      </c>
      <c r="D1686" s="222">
        <v>0</v>
      </c>
      <c r="E1686" s="222">
        <v>0</v>
      </c>
      <c r="F1686" s="222">
        <v>0</v>
      </c>
      <c r="G1686" s="222">
        <v>0</v>
      </c>
      <c r="H1686" s="222">
        <v>0</v>
      </c>
      <c r="I1686" s="222">
        <v>0</v>
      </c>
      <c r="J1686" s="498">
        <v>0</v>
      </c>
      <c r="K1686" s="498">
        <v>0</v>
      </c>
      <c r="L1686" s="223">
        <v>0</v>
      </c>
      <c r="M1686" s="223">
        <v>0</v>
      </c>
      <c r="N1686" s="223">
        <v>0</v>
      </c>
      <c r="O1686" s="223">
        <v>0</v>
      </c>
      <c r="P1686" s="223">
        <v>0</v>
      </c>
      <c r="Q1686" s="223">
        <f t="shared" si="395"/>
        <v>0</v>
      </c>
      <c r="R1686" s="351"/>
      <c r="S1686" s="309"/>
      <c r="T1686" s="309" t="s">
        <v>459</v>
      </c>
      <c r="U1686" s="895"/>
      <c r="V1686" s="16">
        <f t="shared" si="396"/>
        <v>0</v>
      </c>
      <c r="W1686" s="11">
        <f t="shared" si="397"/>
        <v>0</v>
      </c>
      <c r="X1686" s="17">
        <f t="shared" si="398"/>
        <v>0</v>
      </c>
      <c r="Y1686" s="16"/>
      <c r="Z1686" s="11"/>
      <c r="AA1686" s="17"/>
      <c r="AB1686" s="16"/>
      <c r="AC1686" s="11"/>
      <c r="AD1686" s="17">
        <f t="shared" si="394"/>
        <v>0</v>
      </c>
      <c r="AE1686" s="16"/>
      <c r="AF1686" s="11"/>
      <c r="AG1686" s="17"/>
      <c r="AH1686" s="225"/>
      <c r="AI1686" s="527"/>
      <c r="AJ1686" s="16">
        <f t="shared" si="392"/>
        <v>0</v>
      </c>
    </row>
    <row r="1687" spans="1:36" ht="11.25" customHeight="1">
      <c r="A1687" s="219">
        <v>23108643</v>
      </c>
      <c r="C1687" s="287" t="s">
        <v>1589</v>
      </c>
      <c r="D1687" s="222">
        <v>0</v>
      </c>
      <c r="E1687" s="222">
        <v>0</v>
      </c>
      <c r="F1687" s="222">
        <v>0</v>
      </c>
      <c r="G1687" s="222">
        <v>0</v>
      </c>
      <c r="H1687" s="222">
        <v>0</v>
      </c>
      <c r="I1687" s="222">
        <v>0</v>
      </c>
      <c r="J1687" s="498">
        <v>0</v>
      </c>
      <c r="K1687" s="498">
        <v>0</v>
      </c>
      <c r="L1687" s="223">
        <v>0</v>
      </c>
      <c r="M1687" s="223">
        <v>0</v>
      </c>
      <c r="N1687" s="223">
        <v>0</v>
      </c>
      <c r="O1687" s="223">
        <v>0</v>
      </c>
      <c r="P1687" s="223">
        <v>0</v>
      </c>
      <c r="Q1687" s="223">
        <f t="shared" si="395"/>
        <v>0</v>
      </c>
      <c r="R1687" s="351"/>
      <c r="S1687" s="309"/>
      <c r="T1687" s="309" t="s">
        <v>459</v>
      </c>
      <c r="U1687" s="895"/>
      <c r="V1687" s="16">
        <f t="shared" si="396"/>
        <v>0</v>
      </c>
      <c r="W1687" s="11">
        <f t="shared" si="397"/>
        <v>0</v>
      </c>
      <c r="X1687" s="17">
        <f t="shared" si="398"/>
        <v>0</v>
      </c>
      <c r="Y1687" s="16"/>
      <c r="Z1687" s="11"/>
      <c r="AA1687" s="17"/>
      <c r="AB1687" s="16"/>
      <c r="AC1687" s="11"/>
      <c r="AD1687" s="17">
        <f t="shared" si="394"/>
        <v>0</v>
      </c>
      <c r="AE1687" s="16"/>
      <c r="AF1687" s="11"/>
      <c r="AG1687" s="17"/>
      <c r="AH1687" s="225"/>
      <c r="AI1687" s="527"/>
      <c r="AJ1687" s="16">
        <f t="shared" si="392"/>
        <v>0</v>
      </c>
    </row>
    <row r="1688" spans="1:36" ht="11.25" customHeight="1">
      <c r="A1688" s="219">
        <v>23108653</v>
      </c>
      <c r="C1688" s="287" t="s">
        <v>1986</v>
      </c>
      <c r="D1688" s="222">
        <v>0</v>
      </c>
      <c r="E1688" s="222">
        <v>0</v>
      </c>
      <c r="F1688" s="222">
        <v>0</v>
      </c>
      <c r="G1688" s="222">
        <v>0</v>
      </c>
      <c r="H1688" s="222">
        <v>0</v>
      </c>
      <c r="I1688" s="222">
        <v>0</v>
      </c>
      <c r="J1688" s="498">
        <v>0</v>
      </c>
      <c r="K1688" s="498">
        <v>0</v>
      </c>
      <c r="L1688" s="223">
        <v>0</v>
      </c>
      <c r="M1688" s="223">
        <v>0</v>
      </c>
      <c r="N1688" s="223">
        <v>0</v>
      </c>
      <c r="O1688" s="223">
        <v>0</v>
      </c>
      <c r="P1688" s="223">
        <v>0</v>
      </c>
      <c r="Q1688" s="223">
        <f t="shared" si="395"/>
        <v>0</v>
      </c>
      <c r="R1688" s="351"/>
      <c r="S1688" s="309"/>
      <c r="T1688" s="309" t="s">
        <v>459</v>
      </c>
      <c r="U1688" s="895"/>
      <c r="V1688" s="16">
        <f t="shared" si="396"/>
        <v>0</v>
      </c>
      <c r="W1688" s="11">
        <f t="shared" si="397"/>
        <v>0</v>
      </c>
      <c r="X1688" s="17">
        <f t="shared" si="398"/>
        <v>0</v>
      </c>
      <c r="Y1688" s="16"/>
      <c r="Z1688" s="11"/>
      <c r="AA1688" s="17"/>
      <c r="AB1688" s="16"/>
      <c r="AC1688" s="11"/>
      <c r="AD1688" s="17">
        <f t="shared" si="394"/>
        <v>0</v>
      </c>
      <c r="AE1688" s="16"/>
      <c r="AF1688" s="11"/>
      <c r="AG1688" s="17"/>
      <c r="AH1688" s="225"/>
      <c r="AI1688" s="527"/>
      <c r="AJ1688" s="16">
        <f t="shared" si="392"/>
        <v>0</v>
      </c>
    </row>
    <row r="1689" spans="1:36" ht="11.25" customHeight="1">
      <c r="A1689" s="219">
        <v>23200011</v>
      </c>
      <c r="C1689" s="287" t="s">
        <v>1779</v>
      </c>
      <c r="D1689" s="222">
        <v>-7914794.1299999999</v>
      </c>
      <c r="E1689" s="222">
        <v>-5620095.2800000003</v>
      </c>
      <c r="F1689" s="222">
        <v>-6914029.0599999996</v>
      </c>
      <c r="G1689" s="222">
        <v>-8339124.7599999998</v>
      </c>
      <c r="H1689" s="222">
        <v>-5749772.5599999996</v>
      </c>
      <c r="I1689" s="222">
        <v>-6527712.5999999996</v>
      </c>
      <c r="J1689" s="498">
        <v>-7165673.2800000003</v>
      </c>
      <c r="K1689" s="498">
        <v>-3424310.68</v>
      </c>
      <c r="L1689" s="223">
        <v>-4020704.44</v>
      </c>
      <c r="M1689" s="223">
        <v>-8772736.7300000004</v>
      </c>
      <c r="N1689" s="223">
        <v>-9241264.8699999992</v>
      </c>
      <c r="O1689" s="223">
        <v>-8488892.3000000007</v>
      </c>
      <c r="P1689" s="223">
        <v>-9184984.0899999999</v>
      </c>
      <c r="Q1689" s="223">
        <f t="shared" si="395"/>
        <v>-6901183.8058333332</v>
      </c>
      <c r="R1689" s="351"/>
      <c r="S1689" s="309"/>
      <c r="T1689" s="309"/>
      <c r="U1689" s="895"/>
      <c r="V1689" s="16"/>
      <c r="W1689" s="11"/>
      <c r="X1689" s="17"/>
      <c r="Y1689" s="16"/>
      <c r="Z1689" s="11"/>
      <c r="AA1689" s="17"/>
      <c r="AB1689" s="16"/>
      <c r="AC1689" s="11"/>
      <c r="AD1689" s="17">
        <f t="shared" si="394"/>
        <v>0</v>
      </c>
      <c r="AE1689" s="16"/>
      <c r="AF1689" s="11"/>
      <c r="AG1689" s="17"/>
      <c r="AH1689" s="229">
        <f t="shared" ref="AH1689:AH1705" si="399">Q1689</f>
        <v>-6901183.8058333332</v>
      </c>
      <c r="AI1689" s="527"/>
      <c r="AJ1689" s="16">
        <f t="shared" si="392"/>
        <v>0</v>
      </c>
    </row>
    <row r="1690" spans="1:36" ht="11.25" customHeight="1">
      <c r="A1690" s="219">
        <v>23200031</v>
      </c>
      <c r="C1690" s="287" t="s">
        <v>430</v>
      </c>
      <c r="D1690" s="222">
        <v>-29625544.02</v>
      </c>
      <c r="E1690" s="222">
        <v>-26663292.129999999</v>
      </c>
      <c r="F1690" s="222">
        <v>-20640090.16</v>
      </c>
      <c r="G1690" s="222">
        <v>-25060118.140000001</v>
      </c>
      <c r="H1690" s="222">
        <v>-23107317.079999998</v>
      </c>
      <c r="I1690" s="222">
        <v>-20644391</v>
      </c>
      <c r="J1690" s="498">
        <v>-16782958.489999998</v>
      </c>
      <c r="K1690" s="498">
        <v>-14637607.84</v>
      </c>
      <c r="L1690" s="223">
        <v>-17777864</v>
      </c>
      <c r="M1690" s="223">
        <v>-22775477.739999998</v>
      </c>
      <c r="N1690" s="223">
        <v>-24155839.609999999</v>
      </c>
      <c r="O1690" s="223">
        <v>-25164975.420000002</v>
      </c>
      <c r="P1690" s="223">
        <v>-25623557.07</v>
      </c>
      <c r="Q1690" s="223">
        <f t="shared" si="395"/>
        <v>-22086206.846250001</v>
      </c>
      <c r="R1690" s="351"/>
      <c r="S1690" s="309"/>
      <c r="T1690" s="309"/>
      <c r="U1690" s="895"/>
      <c r="V1690" s="16">
        <v>0</v>
      </c>
      <c r="W1690" s="11">
        <v>0</v>
      </c>
      <c r="X1690" s="17">
        <v>0</v>
      </c>
      <c r="Y1690" s="16"/>
      <c r="Z1690" s="11"/>
      <c r="AA1690" s="17"/>
      <c r="AB1690" s="16"/>
      <c r="AC1690" s="11"/>
      <c r="AD1690" s="17">
        <f t="shared" si="394"/>
        <v>0</v>
      </c>
      <c r="AE1690" s="16"/>
      <c r="AF1690" s="11"/>
      <c r="AG1690" s="17"/>
      <c r="AH1690" s="229">
        <f t="shared" si="399"/>
        <v>-22086206.846250001</v>
      </c>
      <c r="AI1690" s="527"/>
      <c r="AJ1690" s="16">
        <f t="shared" si="392"/>
        <v>0</v>
      </c>
    </row>
    <row r="1691" spans="1:36" ht="11.25" customHeight="1">
      <c r="A1691" s="219">
        <v>23200033</v>
      </c>
      <c r="C1691" s="287" t="s">
        <v>2374</v>
      </c>
      <c r="D1691" s="222">
        <v>-615933.84</v>
      </c>
      <c r="E1691" s="222">
        <v>-660828.22</v>
      </c>
      <c r="F1691" s="222">
        <v>-634430.38</v>
      </c>
      <c r="G1691" s="222">
        <v>-988819</v>
      </c>
      <c r="H1691" s="222">
        <v>-317849.65999999997</v>
      </c>
      <c r="I1691" s="222">
        <v>-275062.5</v>
      </c>
      <c r="J1691" s="498">
        <v>-290062.5</v>
      </c>
      <c r="K1691" s="498">
        <v>-409746.27</v>
      </c>
      <c r="L1691" s="223">
        <v>-175062.5</v>
      </c>
      <c r="M1691" s="223">
        <v>-175062.5</v>
      </c>
      <c r="N1691" s="223">
        <v>-277853.21000000002</v>
      </c>
      <c r="O1691" s="223">
        <v>-175062.5</v>
      </c>
      <c r="P1691" s="223">
        <v>-175062.5</v>
      </c>
      <c r="Q1691" s="223">
        <f t="shared" si="395"/>
        <v>-397944.78416666668</v>
      </c>
      <c r="R1691" s="351"/>
      <c r="S1691" s="309"/>
      <c r="T1691" s="309"/>
      <c r="U1691" s="895"/>
      <c r="V1691" s="16">
        <v>0</v>
      </c>
      <c r="W1691" s="11">
        <v>0</v>
      </c>
      <c r="X1691" s="17">
        <v>0</v>
      </c>
      <c r="Y1691" s="16"/>
      <c r="Z1691" s="11"/>
      <c r="AA1691" s="17"/>
      <c r="AB1691" s="16"/>
      <c r="AC1691" s="11"/>
      <c r="AD1691" s="17">
        <f t="shared" si="394"/>
        <v>0</v>
      </c>
      <c r="AE1691" s="16"/>
      <c r="AF1691" s="11"/>
      <c r="AG1691" s="17"/>
      <c r="AH1691" s="229">
        <f t="shared" si="399"/>
        <v>-397944.78416666668</v>
      </c>
      <c r="AI1691" s="527"/>
      <c r="AJ1691" s="16">
        <f t="shared" si="392"/>
        <v>0</v>
      </c>
    </row>
    <row r="1692" spans="1:36" ht="11.25" customHeight="1">
      <c r="A1692" s="219">
        <v>23200041</v>
      </c>
      <c r="B1692" s="207"/>
      <c r="C1692" s="287" t="s">
        <v>818</v>
      </c>
      <c r="D1692" s="222">
        <v>-8698973</v>
      </c>
      <c r="E1692" s="222">
        <v>-9740982</v>
      </c>
      <c r="F1692" s="222">
        <v>-8442341</v>
      </c>
      <c r="G1692" s="222">
        <v>-8319532</v>
      </c>
      <c r="H1692" s="222">
        <v>-8903429</v>
      </c>
      <c r="I1692" s="222">
        <v>-8997315</v>
      </c>
      <c r="J1692" s="498">
        <v>-8974112</v>
      </c>
      <c r="K1692" s="498">
        <v>-9211987</v>
      </c>
      <c r="L1692" s="223">
        <v>-9218953</v>
      </c>
      <c r="M1692" s="223">
        <v>-8903164</v>
      </c>
      <c r="N1692" s="223">
        <v>-8985468</v>
      </c>
      <c r="O1692" s="223">
        <v>-9061783</v>
      </c>
      <c r="P1692" s="223">
        <v>-8990499</v>
      </c>
      <c r="Q1692" s="223">
        <f t="shared" si="395"/>
        <v>-8966983.5</v>
      </c>
      <c r="R1692" s="351"/>
      <c r="S1692" s="351"/>
      <c r="T1692" s="351"/>
      <c r="U1692" s="895"/>
      <c r="V1692" s="16">
        <v>0</v>
      </c>
      <c r="W1692" s="11">
        <v>0</v>
      </c>
      <c r="X1692" s="17">
        <v>0</v>
      </c>
      <c r="Y1692" s="16"/>
      <c r="Z1692" s="11"/>
      <c r="AA1692" s="17"/>
      <c r="AB1692" s="16"/>
      <c r="AC1692" s="11"/>
      <c r="AD1692" s="17">
        <f t="shared" si="394"/>
        <v>0</v>
      </c>
      <c r="AE1692" s="16"/>
      <c r="AF1692" s="11"/>
      <c r="AG1692" s="17"/>
      <c r="AH1692" s="229">
        <f t="shared" si="399"/>
        <v>-8966983.5</v>
      </c>
      <c r="AI1692" s="527"/>
      <c r="AJ1692" s="16">
        <f t="shared" si="392"/>
        <v>0</v>
      </c>
    </row>
    <row r="1693" spans="1:36" ht="11.25" customHeight="1">
      <c r="A1693" s="219">
        <v>23200051</v>
      </c>
      <c r="B1693" s="207"/>
      <c r="C1693" s="287" t="s">
        <v>819</v>
      </c>
      <c r="D1693" s="222">
        <v>-6924629.1600000001</v>
      </c>
      <c r="E1693" s="222">
        <v>-7044053.9100000001</v>
      </c>
      <c r="F1693" s="222">
        <v>-7409645.9000000004</v>
      </c>
      <c r="G1693" s="222">
        <v>-11313744.26</v>
      </c>
      <c r="H1693" s="222">
        <v>-11351518.609999999</v>
      </c>
      <c r="I1693" s="222">
        <v>-10656118.25</v>
      </c>
      <c r="J1693" s="498">
        <v>-11022462.109999999</v>
      </c>
      <c r="K1693" s="498">
        <v>-11067498.119999999</v>
      </c>
      <c r="L1693" s="223">
        <v>-11289426.32</v>
      </c>
      <c r="M1693" s="223">
        <v>-10904831.32</v>
      </c>
      <c r="N1693" s="223">
        <v>-11416298.220000001</v>
      </c>
      <c r="O1693" s="223">
        <v>-11094848.609999999</v>
      </c>
      <c r="P1693" s="223">
        <v>-10706757.33</v>
      </c>
      <c r="Q1693" s="223">
        <f t="shared" si="395"/>
        <v>-10282178.239583332</v>
      </c>
      <c r="R1693" s="351"/>
      <c r="S1693" s="351"/>
      <c r="T1693" s="351"/>
      <c r="U1693" s="895"/>
      <c r="V1693" s="16">
        <v>0</v>
      </c>
      <c r="W1693" s="11">
        <v>0</v>
      </c>
      <c r="X1693" s="17">
        <v>0</v>
      </c>
      <c r="Y1693" s="16"/>
      <c r="Z1693" s="11"/>
      <c r="AA1693" s="17"/>
      <c r="AB1693" s="16"/>
      <c r="AC1693" s="11"/>
      <c r="AD1693" s="17">
        <f t="shared" si="394"/>
        <v>0</v>
      </c>
      <c r="AE1693" s="16"/>
      <c r="AF1693" s="11"/>
      <c r="AG1693" s="17"/>
      <c r="AH1693" s="229">
        <f t="shared" si="399"/>
        <v>-10282178.239583332</v>
      </c>
      <c r="AI1693" s="527"/>
      <c r="AJ1693" s="16">
        <f t="shared" si="392"/>
        <v>0</v>
      </c>
    </row>
    <row r="1694" spans="1:36" ht="11.25" customHeight="1">
      <c r="A1694" s="219">
        <v>23200061</v>
      </c>
      <c r="B1694" s="207"/>
      <c r="C1694" s="287" t="s">
        <v>375</v>
      </c>
      <c r="D1694" s="222">
        <v>-15775185.039999999</v>
      </c>
      <c r="E1694" s="222">
        <v>-10890603.939999999</v>
      </c>
      <c r="F1694" s="222">
        <v>-12395087.18</v>
      </c>
      <c r="G1694" s="222">
        <v>-15957547.33</v>
      </c>
      <c r="H1694" s="222">
        <v>-19624604.390000001</v>
      </c>
      <c r="I1694" s="222">
        <v>-13949463.609999999</v>
      </c>
      <c r="J1694" s="498">
        <v>-17283436.09</v>
      </c>
      <c r="K1694" s="498">
        <v>-11023173.029999999</v>
      </c>
      <c r="L1694" s="223">
        <v>-9014408.1400000006</v>
      </c>
      <c r="M1694" s="223">
        <v>-8422777.9199999999</v>
      </c>
      <c r="N1694" s="223">
        <v>-8616670.9700000007</v>
      </c>
      <c r="O1694" s="223">
        <v>-12665076.310000001</v>
      </c>
      <c r="P1694" s="223">
        <v>-11542164.65</v>
      </c>
      <c r="Q1694" s="223">
        <f t="shared" si="395"/>
        <v>-12791793.64625</v>
      </c>
      <c r="R1694" s="351"/>
      <c r="S1694" s="351"/>
      <c r="T1694" s="351"/>
      <c r="U1694" s="895"/>
      <c r="V1694" s="16">
        <v>0</v>
      </c>
      <c r="W1694" s="11">
        <v>0</v>
      </c>
      <c r="X1694" s="17">
        <v>0</v>
      </c>
      <c r="Y1694" s="16"/>
      <c r="Z1694" s="11"/>
      <c r="AA1694" s="17"/>
      <c r="AB1694" s="16"/>
      <c r="AC1694" s="11"/>
      <c r="AD1694" s="17">
        <f t="shared" si="394"/>
        <v>0</v>
      </c>
      <c r="AE1694" s="16"/>
      <c r="AF1694" s="11"/>
      <c r="AG1694" s="17"/>
      <c r="AH1694" s="229">
        <f t="shared" si="399"/>
        <v>-12791793.64625</v>
      </c>
      <c r="AI1694" s="527"/>
      <c r="AJ1694" s="16">
        <f t="shared" si="392"/>
        <v>0</v>
      </c>
    </row>
    <row r="1695" spans="1:36" ht="11.25" customHeight="1">
      <c r="A1695" s="219">
        <v>23200063</v>
      </c>
      <c r="C1695" s="287" t="s">
        <v>2375</v>
      </c>
      <c r="D1695" s="222">
        <v>-2986601.86</v>
      </c>
      <c r="E1695" s="222">
        <v>0</v>
      </c>
      <c r="F1695" s="222">
        <v>-490.66</v>
      </c>
      <c r="G1695" s="222">
        <v>0</v>
      </c>
      <c r="H1695" s="222">
        <v>0</v>
      </c>
      <c r="I1695" s="222">
        <v>-2837916.34</v>
      </c>
      <c r="J1695" s="498">
        <v>-3014780.23</v>
      </c>
      <c r="K1695" s="498">
        <v>0</v>
      </c>
      <c r="L1695" s="223">
        <v>0</v>
      </c>
      <c r="M1695" s="223">
        <v>0</v>
      </c>
      <c r="N1695" s="223">
        <v>0</v>
      </c>
      <c r="O1695" s="223">
        <v>-2885135.74</v>
      </c>
      <c r="P1695" s="223">
        <v>-131961</v>
      </c>
      <c r="Q1695" s="223">
        <f t="shared" si="395"/>
        <v>-858133.70000000007</v>
      </c>
      <c r="R1695" s="351"/>
      <c r="S1695" s="309"/>
      <c r="T1695" s="309"/>
      <c r="U1695" s="895"/>
      <c r="V1695" s="16">
        <v>0</v>
      </c>
      <c r="W1695" s="11">
        <v>0</v>
      </c>
      <c r="X1695" s="17">
        <v>0</v>
      </c>
      <c r="Y1695" s="16"/>
      <c r="Z1695" s="11"/>
      <c r="AA1695" s="17"/>
      <c r="AB1695" s="16"/>
      <c r="AC1695" s="11"/>
      <c r="AD1695" s="17">
        <f t="shared" si="394"/>
        <v>0</v>
      </c>
      <c r="AE1695" s="16"/>
      <c r="AF1695" s="11"/>
      <c r="AG1695" s="17"/>
      <c r="AH1695" s="229">
        <f t="shared" si="399"/>
        <v>-858133.70000000007</v>
      </c>
      <c r="AI1695" s="527"/>
      <c r="AJ1695" s="16">
        <f t="shared" si="392"/>
        <v>0</v>
      </c>
    </row>
    <row r="1696" spans="1:36" ht="11.25" customHeight="1">
      <c r="A1696" s="219">
        <v>23200071</v>
      </c>
      <c r="B1696" s="207"/>
      <c r="C1696" s="287" t="s">
        <v>1899</v>
      </c>
      <c r="D1696" s="222">
        <v>-594071.09</v>
      </c>
      <c r="E1696" s="222">
        <v>-566976.47</v>
      </c>
      <c r="F1696" s="222">
        <v>-1774725.69</v>
      </c>
      <c r="G1696" s="222">
        <v>-2193211</v>
      </c>
      <c r="H1696" s="222">
        <v>-2082245.87</v>
      </c>
      <c r="I1696" s="222">
        <v>-2671983.27</v>
      </c>
      <c r="J1696" s="498">
        <v>-2698491.22</v>
      </c>
      <c r="K1696" s="498">
        <v>-2929155.65</v>
      </c>
      <c r="L1696" s="223">
        <v>-2841595.92</v>
      </c>
      <c r="M1696" s="223">
        <v>-2257142.4900000002</v>
      </c>
      <c r="N1696" s="223">
        <v>-1632602.62</v>
      </c>
      <c r="O1696" s="223">
        <v>-1314311.3400000001</v>
      </c>
      <c r="P1696" s="223">
        <v>-1133636.53</v>
      </c>
      <c r="Q1696" s="223">
        <f t="shared" si="395"/>
        <v>-1985524.6125000005</v>
      </c>
      <c r="R1696" s="351"/>
      <c r="S1696" s="351"/>
      <c r="T1696" s="351"/>
      <c r="U1696" s="895"/>
      <c r="V1696" s="16">
        <v>0</v>
      </c>
      <c r="W1696" s="11">
        <v>0</v>
      </c>
      <c r="X1696" s="17">
        <v>0</v>
      </c>
      <c r="Y1696" s="16"/>
      <c r="Z1696" s="11"/>
      <c r="AA1696" s="17"/>
      <c r="AB1696" s="16"/>
      <c r="AC1696" s="11"/>
      <c r="AD1696" s="17">
        <f t="shared" si="394"/>
        <v>0</v>
      </c>
      <c r="AE1696" s="16"/>
      <c r="AF1696" s="11"/>
      <c r="AG1696" s="17"/>
      <c r="AH1696" s="229">
        <f t="shared" si="399"/>
        <v>-1985524.6125000005</v>
      </c>
      <c r="AI1696" s="527"/>
      <c r="AJ1696" s="16">
        <f t="shared" si="392"/>
        <v>0</v>
      </c>
    </row>
    <row r="1697" spans="1:36" ht="11.25" customHeight="1">
      <c r="A1697" s="219">
        <v>23200081</v>
      </c>
      <c r="B1697" s="207"/>
      <c r="C1697" s="287" t="s">
        <v>1900</v>
      </c>
      <c r="D1697" s="222">
        <v>-3609433.12</v>
      </c>
      <c r="E1697" s="222">
        <v>-3671335.32</v>
      </c>
      <c r="F1697" s="222">
        <v>-4345901.05</v>
      </c>
      <c r="G1697" s="222">
        <v>-4805719.95</v>
      </c>
      <c r="H1697" s="222">
        <v>-4519782.45</v>
      </c>
      <c r="I1697" s="222">
        <v>-4467394.74</v>
      </c>
      <c r="J1697" s="498">
        <v>-4383578.47</v>
      </c>
      <c r="K1697" s="498">
        <v>-3935846.78</v>
      </c>
      <c r="L1697" s="223">
        <v>-3901450.25</v>
      </c>
      <c r="M1697" s="223">
        <v>-3818760.19</v>
      </c>
      <c r="N1697" s="223">
        <v>-4207049.38</v>
      </c>
      <c r="O1697" s="223">
        <v>-4503863.4800000004</v>
      </c>
      <c r="P1697" s="223">
        <v>-3108482.88</v>
      </c>
      <c r="Q1697" s="223">
        <f t="shared" si="395"/>
        <v>-4159970.0050000004</v>
      </c>
      <c r="R1697" s="351"/>
      <c r="S1697" s="351"/>
      <c r="T1697" s="351"/>
      <c r="U1697" s="895"/>
      <c r="V1697" s="16">
        <v>0</v>
      </c>
      <c r="W1697" s="11">
        <v>0</v>
      </c>
      <c r="X1697" s="17">
        <v>0</v>
      </c>
      <c r="Y1697" s="16"/>
      <c r="Z1697" s="11"/>
      <c r="AA1697" s="17"/>
      <c r="AB1697" s="16"/>
      <c r="AC1697" s="11"/>
      <c r="AD1697" s="17">
        <f t="shared" si="394"/>
        <v>0</v>
      </c>
      <c r="AE1697" s="16"/>
      <c r="AF1697" s="11"/>
      <c r="AG1697" s="17"/>
      <c r="AH1697" s="229">
        <f t="shared" si="399"/>
        <v>-4159970.0050000004</v>
      </c>
      <c r="AI1697" s="527"/>
      <c r="AJ1697" s="16">
        <f t="shared" si="392"/>
        <v>0</v>
      </c>
    </row>
    <row r="1698" spans="1:36" ht="11.25" customHeight="1">
      <c r="A1698" s="219">
        <v>23200083</v>
      </c>
      <c r="B1698" s="207"/>
      <c r="C1698" s="287" t="s">
        <v>3535</v>
      </c>
      <c r="D1698" s="222">
        <v>0</v>
      </c>
      <c r="E1698" s="222">
        <v>0</v>
      </c>
      <c r="F1698" s="222">
        <v>0</v>
      </c>
      <c r="G1698" s="222">
        <v>0</v>
      </c>
      <c r="H1698" s="222">
        <v>0</v>
      </c>
      <c r="I1698" s="222">
        <v>0</v>
      </c>
      <c r="J1698" s="498">
        <v>0</v>
      </c>
      <c r="K1698" s="498">
        <v>0</v>
      </c>
      <c r="L1698" s="223">
        <v>0</v>
      </c>
      <c r="M1698" s="223">
        <v>0</v>
      </c>
      <c r="N1698" s="223">
        <v>0</v>
      </c>
      <c r="O1698" s="223">
        <v>0</v>
      </c>
      <c r="P1698" s="223">
        <v>0</v>
      </c>
      <c r="Q1698" s="223">
        <f t="shared" si="395"/>
        <v>0</v>
      </c>
      <c r="R1698" s="351"/>
      <c r="S1698" s="309"/>
      <c r="T1698" s="309"/>
      <c r="U1698" s="895"/>
      <c r="V1698" s="16">
        <v>0</v>
      </c>
      <c r="W1698" s="11">
        <v>0</v>
      </c>
      <c r="X1698" s="17">
        <v>0</v>
      </c>
      <c r="Y1698" s="16"/>
      <c r="Z1698" s="11"/>
      <c r="AA1698" s="17"/>
      <c r="AB1698" s="16"/>
      <c r="AC1698" s="11"/>
      <c r="AD1698" s="17">
        <f t="shared" si="394"/>
        <v>0</v>
      </c>
      <c r="AE1698" s="16"/>
      <c r="AF1698" s="11"/>
      <c r="AG1698" s="17"/>
      <c r="AH1698" s="229">
        <f t="shared" si="399"/>
        <v>0</v>
      </c>
      <c r="AI1698" s="527"/>
      <c r="AJ1698" s="16">
        <f t="shared" si="392"/>
        <v>0</v>
      </c>
    </row>
    <row r="1699" spans="1:36" ht="11.25" customHeight="1">
      <c r="A1699" s="219">
        <v>23200091</v>
      </c>
      <c r="C1699" s="287" t="s">
        <v>121</v>
      </c>
      <c r="D1699" s="222">
        <v>0</v>
      </c>
      <c r="E1699" s="222">
        <v>0</v>
      </c>
      <c r="F1699" s="222">
        <v>0</v>
      </c>
      <c r="G1699" s="222">
        <v>0</v>
      </c>
      <c r="H1699" s="222">
        <v>0</v>
      </c>
      <c r="I1699" s="222">
        <v>0</v>
      </c>
      <c r="J1699" s="498">
        <v>0</v>
      </c>
      <c r="K1699" s="498">
        <v>0</v>
      </c>
      <c r="L1699" s="223">
        <v>0</v>
      </c>
      <c r="M1699" s="223">
        <v>0</v>
      </c>
      <c r="N1699" s="223">
        <v>0</v>
      </c>
      <c r="O1699" s="223">
        <v>0</v>
      </c>
      <c r="P1699" s="223">
        <v>0</v>
      </c>
      <c r="Q1699" s="223">
        <f t="shared" si="395"/>
        <v>0</v>
      </c>
      <c r="R1699" s="351"/>
      <c r="S1699" s="309"/>
      <c r="T1699" s="309"/>
      <c r="U1699" s="895"/>
      <c r="V1699" s="16">
        <v>0</v>
      </c>
      <c r="W1699" s="11">
        <v>0</v>
      </c>
      <c r="X1699" s="17">
        <v>0</v>
      </c>
      <c r="Y1699" s="16"/>
      <c r="Z1699" s="11"/>
      <c r="AA1699" s="17"/>
      <c r="AB1699" s="16"/>
      <c r="AC1699" s="11"/>
      <c r="AD1699" s="17">
        <f t="shared" si="394"/>
        <v>0</v>
      </c>
      <c r="AE1699" s="16"/>
      <c r="AF1699" s="11"/>
      <c r="AG1699" s="17"/>
      <c r="AH1699" s="229">
        <f t="shared" si="399"/>
        <v>0</v>
      </c>
      <c r="AI1699" s="527"/>
      <c r="AJ1699" s="16">
        <f t="shared" si="392"/>
        <v>0</v>
      </c>
    </row>
    <row r="1700" spans="1:36" ht="11.25" customHeight="1">
      <c r="A1700" s="219">
        <v>23200101</v>
      </c>
      <c r="C1700" s="287" t="s">
        <v>809</v>
      </c>
      <c r="D1700" s="222">
        <v>-1.92</v>
      </c>
      <c r="E1700" s="222">
        <v>-694808</v>
      </c>
      <c r="F1700" s="222">
        <v>-330930.21000000002</v>
      </c>
      <c r="G1700" s="222">
        <v>-487703.02</v>
      </c>
      <c r="H1700" s="222">
        <v>-298043.86</v>
      </c>
      <c r="I1700" s="222">
        <v>-98960.24</v>
      </c>
      <c r="J1700" s="498">
        <v>-568927.19999999995</v>
      </c>
      <c r="K1700" s="498">
        <v>-1160970.23</v>
      </c>
      <c r="L1700" s="223">
        <v>-508512.28</v>
      </c>
      <c r="M1700" s="223">
        <v>0.88</v>
      </c>
      <c r="N1700" s="223">
        <v>-146218</v>
      </c>
      <c r="O1700" s="223">
        <v>-546498</v>
      </c>
      <c r="P1700" s="223">
        <v>-99192</v>
      </c>
      <c r="Q1700" s="223">
        <f t="shared" si="395"/>
        <v>-407597.26</v>
      </c>
      <c r="R1700" s="351"/>
      <c r="S1700" s="309"/>
      <c r="T1700" s="309"/>
      <c r="U1700" s="895"/>
      <c r="V1700" s="16">
        <v>0</v>
      </c>
      <c r="W1700" s="11">
        <v>0</v>
      </c>
      <c r="X1700" s="17">
        <v>0</v>
      </c>
      <c r="Y1700" s="16"/>
      <c r="Z1700" s="11"/>
      <c r="AA1700" s="17"/>
      <c r="AB1700" s="16"/>
      <c r="AC1700" s="11"/>
      <c r="AD1700" s="17">
        <f t="shared" si="394"/>
        <v>0</v>
      </c>
      <c r="AE1700" s="16"/>
      <c r="AF1700" s="11"/>
      <c r="AG1700" s="17"/>
      <c r="AH1700" s="229">
        <f t="shared" si="399"/>
        <v>-407597.26</v>
      </c>
      <c r="AI1700" s="527"/>
      <c r="AJ1700" s="16">
        <f t="shared" si="392"/>
        <v>0</v>
      </c>
    </row>
    <row r="1701" spans="1:36" ht="11.25" customHeight="1">
      <c r="A1701" s="219">
        <v>23200103</v>
      </c>
      <c r="C1701" s="287" t="s">
        <v>136</v>
      </c>
      <c r="D1701" s="222">
        <v>-64137.51</v>
      </c>
      <c r="E1701" s="222">
        <v>-67897.990000000005</v>
      </c>
      <c r="F1701" s="222">
        <v>-75545.399999999994</v>
      </c>
      <c r="G1701" s="222">
        <v>-98238.98</v>
      </c>
      <c r="H1701" s="222">
        <v>-61237.04</v>
      </c>
      <c r="I1701" s="222">
        <v>-59846.28</v>
      </c>
      <c r="J1701" s="498">
        <v>-60638.26</v>
      </c>
      <c r="K1701" s="498">
        <v>-45545.08</v>
      </c>
      <c r="L1701" s="223">
        <v>-54748.59</v>
      </c>
      <c r="M1701" s="223">
        <v>-54463.74</v>
      </c>
      <c r="N1701" s="223">
        <v>-53125.96</v>
      </c>
      <c r="O1701" s="223">
        <v>-57751.51</v>
      </c>
      <c r="P1701" s="223">
        <v>-62676.92</v>
      </c>
      <c r="Q1701" s="223">
        <f t="shared" si="395"/>
        <v>-62703.837083333325</v>
      </c>
      <c r="R1701" s="351"/>
      <c r="S1701" s="309"/>
      <c r="T1701" s="309"/>
      <c r="U1701" s="895"/>
      <c r="V1701" s="16">
        <v>0</v>
      </c>
      <c r="W1701" s="11">
        <v>0</v>
      </c>
      <c r="X1701" s="17">
        <v>0</v>
      </c>
      <c r="Y1701" s="16"/>
      <c r="Z1701" s="11"/>
      <c r="AA1701" s="17"/>
      <c r="AB1701" s="16"/>
      <c r="AC1701" s="11"/>
      <c r="AD1701" s="17">
        <f t="shared" si="394"/>
        <v>0</v>
      </c>
      <c r="AE1701" s="16"/>
      <c r="AF1701" s="11"/>
      <c r="AG1701" s="17"/>
      <c r="AH1701" s="229">
        <f t="shared" si="399"/>
        <v>-62703.837083333325</v>
      </c>
      <c r="AI1701" s="527"/>
      <c r="AJ1701" s="16">
        <f t="shared" si="392"/>
        <v>0</v>
      </c>
    </row>
    <row r="1702" spans="1:36" ht="11.25" customHeight="1">
      <c r="A1702" s="219">
        <v>23200111</v>
      </c>
      <c r="C1702" s="287" t="s">
        <v>1901</v>
      </c>
      <c r="D1702" s="222">
        <v>-288762.51</v>
      </c>
      <c r="E1702" s="222">
        <v>-275546.38</v>
      </c>
      <c r="F1702" s="222">
        <v>-476252.47</v>
      </c>
      <c r="G1702" s="222">
        <v>-473439.49</v>
      </c>
      <c r="H1702" s="222">
        <v>-466020.15</v>
      </c>
      <c r="I1702" s="222">
        <v>-281328.40000000002</v>
      </c>
      <c r="J1702" s="498">
        <v>-230747.31</v>
      </c>
      <c r="K1702" s="498">
        <v>-242511</v>
      </c>
      <c r="L1702" s="223">
        <v>-233984.9</v>
      </c>
      <c r="M1702" s="223">
        <v>-134828.13</v>
      </c>
      <c r="N1702" s="223">
        <v>-337734.73</v>
      </c>
      <c r="O1702" s="223">
        <v>-297791.26</v>
      </c>
      <c r="P1702" s="223">
        <v>-671270.15</v>
      </c>
      <c r="Q1702" s="223">
        <f t="shared" si="395"/>
        <v>-327516.71249999997</v>
      </c>
      <c r="R1702" s="351"/>
      <c r="S1702" s="351"/>
      <c r="T1702" s="351"/>
      <c r="U1702" s="895"/>
      <c r="V1702" s="16">
        <v>0</v>
      </c>
      <c r="W1702" s="11">
        <v>0</v>
      </c>
      <c r="X1702" s="17">
        <v>0</v>
      </c>
      <c r="Y1702" s="16"/>
      <c r="Z1702" s="11"/>
      <c r="AA1702" s="17"/>
      <c r="AB1702" s="16"/>
      <c r="AC1702" s="11"/>
      <c r="AD1702" s="17">
        <f t="shared" si="394"/>
        <v>0</v>
      </c>
      <c r="AE1702" s="16"/>
      <c r="AF1702" s="11"/>
      <c r="AG1702" s="17"/>
      <c r="AH1702" s="229">
        <f t="shared" si="399"/>
        <v>-327516.71249999997</v>
      </c>
      <c r="AI1702" s="527"/>
      <c r="AJ1702" s="16">
        <f t="shared" si="392"/>
        <v>0</v>
      </c>
    </row>
    <row r="1703" spans="1:36" ht="11.25" customHeight="1">
      <c r="A1703" s="219">
        <v>23200113</v>
      </c>
      <c r="C1703" s="287" t="s">
        <v>137</v>
      </c>
      <c r="D1703" s="222">
        <v>0</v>
      </c>
      <c r="E1703" s="222">
        <v>0</v>
      </c>
      <c r="F1703" s="222">
        <v>0</v>
      </c>
      <c r="G1703" s="222">
        <v>0</v>
      </c>
      <c r="H1703" s="222">
        <v>0</v>
      </c>
      <c r="I1703" s="222">
        <v>0</v>
      </c>
      <c r="J1703" s="498">
        <v>0</v>
      </c>
      <c r="K1703" s="498">
        <v>0</v>
      </c>
      <c r="L1703" s="223">
        <v>0</v>
      </c>
      <c r="M1703" s="223">
        <v>0</v>
      </c>
      <c r="N1703" s="223">
        <v>0</v>
      </c>
      <c r="O1703" s="223">
        <v>0</v>
      </c>
      <c r="P1703" s="223">
        <v>0</v>
      </c>
      <c r="Q1703" s="223">
        <f t="shared" si="395"/>
        <v>0</v>
      </c>
      <c r="R1703" s="351"/>
      <c r="S1703" s="309"/>
      <c r="T1703" s="309"/>
      <c r="U1703" s="895"/>
      <c r="V1703" s="16">
        <v>0</v>
      </c>
      <c r="W1703" s="11">
        <v>0</v>
      </c>
      <c r="X1703" s="17">
        <v>0</v>
      </c>
      <c r="Y1703" s="16"/>
      <c r="Z1703" s="11"/>
      <c r="AA1703" s="17"/>
      <c r="AB1703" s="16"/>
      <c r="AC1703" s="11"/>
      <c r="AD1703" s="17">
        <f t="shared" si="394"/>
        <v>0</v>
      </c>
      <c r="AE1703" s="16"/>
      <c r="AF1703" s="11"/>
      <c r="AG1703" s="17"/>
      <c r="AH1703" s="229">
        <f t="shared" si="399"/>
        <v>0</v>
      </c>
      <c r="AI1703" s="527"/>
      <c r="AJ1703" s="16">
        <f t="shared" si="392"/>
        <v>0</v>
      </c>
    </row>
    <row r="1704" spans="1:36" ht="11.25" customHeight="1">
      <c r="A1704" s="219">
        <v>23200121</v>
      </c>
      <c r="B1704" s="207"/>
      <c r="C1704" s="287" t="s">
        <v>1647</v>
      </c>
      <c r="D1704" s="222">
        <v>-225742.34</v>
      </c>
      <c r="E1704" s="222">
        <v>-344939.24</v>
      </c>
      <c r="F1704" s="222">
        <v>-251317.35</v>
      </c>
      <c r="G1704" s="222">
        <v>-283486.94</v>
      </c>
      <c r="H1704" s="222">
        <v>-495944</v>
      </c>
      <c r="I1704" s="222">
        <v>-246239.97</v>
      </c>
      <c r="J1704" s="498">
        <v>-59161.05</v>
      </c>
      <c r="K1704" s="498">
        <v>-115350.52</v>
      </c>
      <c r="L1704" s="223">
        <v>-216795.38</v>
      </c>
      <c r="M1704" s="223">
        <v>-115350.52</v>
      </c>
      <c r="N1704" s="223">
        <v>-244849.02</v>
      </c>
      <c r="O1704" s="223">
        <v>-59161.05</v>
      </c>
      <c r="P1704" s="223">
        <v>-115350.52</v>
      </c>
      <c r="Q1704" s="223">
        <f t="shared" si="395"/>
        <v>-216928.45583333334</v>
      </c>
      <c r="R1704" s="351"/>
      <c r="S1704" s="351"/>
      <c r="T1704" s="351"/>
      <c r="U1704" s="895"/>
      <c r="V1704" s="16">
        <v>0</v>
      </c>
      <c r="W1704" s="11">
        <v>0</v>
      </c>
      <c r="X1704" s="17">
        <v>0</v>
      </c>
      <c r="Y1704" s="16"/>
      <c r="Z1704" s="11"/>
      <c r="AA1704" s="17"/>
      <c r="AB1704" s="16"/>
      <c r="AC1704" s="11"/>
      <c r="AD1704" s="17">
        <f t="shared" si="394"/>
        <v>0</v>
      </c>
      <c r="AE1704" s="16"/>
      <c r="AF1704" s="11"/>
      <c r="AG1704" s="17"/>
      <c r="AH1704" s="229">
        <f t="shared" si="399"/>
        <v>-216928.45583333334</v>
      </c>
      <c r="AI1704" s="527"/>
      <c r="AJ1704" s="16">
        <f t="shared" si="392"/>
        <v>0</v>
      </c>
    </row>
    <row r="1705" spans="1:36" ht="11.25" customHeight="1">
      <c r="A1705" s="219">
        <v>23200131</v>
      </c>
      <c r="B1705" s="207"/>
      <c r="C1705" s="287" t="s">
        <v>572</v>
      </c>
      <c r="D1705" s="222">
        <v>0</v>
      </c>
      <c r="E1705" s="222">
        <v>0</v>
      </c>
      <c r="F1705" s="222">
        <v>0</v>
      </c>
      <c r="G1705" s="222">
        <v>0</v>
      </c>
      <c r="H1705" s="222">
        <v>0</v>
      </c>
      <c r="I1705" s="222">
        <v>0</v>
      </c>
      <c r="J1705" s="498">
        <v>0</v>
      </c>
      <c r="K1705" s="498">
        <v>0</v>
      </c>
      <c r="L1705" s="223">
        <v>0</v>
      </c>
      <c r="M1705" s="223">
        <v>0</v>
      </c>
      <c r="N1705" s="223">
        <v>0</v>
      </c>
      <c r="O1705" s="223">
        <v>0</v>
      </c>
      <c r="P1705" s="223">
        <v>0</v>
      </c>
      <c r="Q1705" s="223">
        <f t="shared" si="395"/>
        <v>0</v>
      </c>
      <c r="R1705" s="351"/>
      <c r="S1705" s="351"/>
      <c r="T1705" s="351"/>
      <c r="U1705" s="895"/>
      <c r="V1705" s="16">
        <v>0</v>
      </c>
      <c r="W1705" s="11">
        <v>0</v>
      </c>
      <c r="X1705" s="17">
        <v>0</v>
      </c>
      <c r="Y1705" s="16"/>
      <c r="Z1705" s="11"/>
      <c r="AA1705" s="17"/>
      <c r="AB1705" s="16"/>
      <c r="AC1705" s="11"/>
      <c r="AD1705" s="17">
        <f t="shared" si="394"/>
        <v>0</v>
      </c>
      <c r="AE1705" s="16"/>
      <c r="AF1705" s="11"/>
      <c r="AG1705" s="17"/>
      <c r="AH1705" s="229">
        <f t="shared" si="399"/>
        <v>0</v>
      </c>
      <c r="AI1705" s="527"/>
      <c r="AJ1705" s="16">
        <f t="shared" si="392"/>
        <v>0</v>
      </c>
    </row>
    <row r="1706" spans="1:36" ht="11.25" customHeight="1">
      <c r="A1706" s="219">
        <v>23200141</v>
      </c>
      <c r="B1706" s="207"/>
      <c r="C1706" s="287" t="s">
        <v>547</v>
      </c>
      <c r="D1706" s="222">
        <v>0</v>
      </c>
      <c r="E1706" s="222">
        <v>0</v>
      </c>
      <c r="F1706" s="222">
        <v>0</v>
      </c>
      <c r="G1706" s="222">
        <v>0</v>
      </c>
      <c r="H1706" s="222">
        <v>0</v>
      </c>
      <c r="I1706" s="222">
        <v>0</v>
      </c>
      <c r="J1706" s="498">
        <v>0</v>
      </c>
      <c r="K1706" s="498">
        <v>0</v>
      </c>
      <c r="L1706" s="223">
        <v>0</v>
      </c>
      <c r="M1706" s="223">
        <v>0</v>
      </c>
      <c r="N1706" s="223">
        <v>0</v>
      </c>
      <c r="O1706" s="223">
        <v>0</v>
      </c>
      <c r="P1706" s="223">
        <v>0</v>
      </c>
      <c r="Q1706" s="223">
        <f t="shared" si="395"/>
        <v>0</v>
      </c>
      <c r="R1706" s="593"/>
      <c r="S1706" s="426"/>
      <c r="T1706" s="426" t="s">
        <v>1120</v>
      </c>
      <c r="U1706" s="895"/>
      <c r="V1706" s="16">
        <v>0</v>
      </c>
      <c r="W1706" s="11">
        <v>0</v>
      </c>
      <c r="X1706" s="17">
        <v>0</v>
      </c>
      <c r="Y1706" s="16"/>
      <c r="Z1706" s="11"/>
      <c r="AA1706" s="17"/>
      <c r="AB1706" s="16"/>
      <c r="AC1706" s="11"/>
      <c r="AD1706" s="17">
        <f t="shared" ref="AD1706:AD1741" si="400">SUM(AB1706:AC1706)</f>
        <v>0</v>
      </c>
      <c r="AE1706" s="16">
        <f>$Q1706</f>
        <v>0</v>
      </c>
      <c r="AF1706" s="11">
        <f>$Q1706</f>
        <v>0</v>
      </c>
      <c r="AG1706" s="17">
        <f>$Q1706</f>
        <v>0</v>
      </c>
      <c r="AH1706" s="225"/>
      <c r="AI1706" s="527"/>
      <c r="AJ1706" s="16">
        <f t="shared" si="392"/>
        <v>0</v>
      </c>
    </row>
    <row r="1707" spans="1:36" ht="11.25" customHeight="1">
      <c r="A1707" s="456">
        <v>23200151</v>
      </c>
      <c r="B1707" s="431"/>
      <c r="C1707" s="431" t="s">
        <v>2379</v>
      </c>
      <c r="D1707" s="222">
        <v>0</v>
      </c>
      <c r="E1707" s="222">
        <v>0</v>
      </c>
      <c r="F1707" s="222">
        <v>0</v>
      </c>
      <c r="G1707" s="222">
        <v>0</v>
      </c>
      <c r="H1707" s="222">
        <v>0</v>
      </c>
      <c r="I1707" s="222">
        <v>0</v>
      </c>
      <c r="J1707" s="498">
        <v>0</v>
      </c>
      <c r="K1707" s="498">
        <v>0</v>
      </c>
      <c r="L1707" s="498">
        <v>0</v>
      </c>
      <c r="M1707" s="498">
        <v>0</v>
      </c>
      <c r="N1707" s="498">
        <v>0</v>
      </c>
      <c r="O1707" s="498">
        <v>0</v>
      </c>
      <c r="P1707" s="498">
        <v>0</v>
      </c>
      <c r="Q1707" s="223">
        <f t="shared" si="395"/>
        <v>0</v>
      </c>
      <c r="R1707" s="351"/>
      <c r="S1707" s="351"/>
      <c r="T1707" s="351"/>
      <c r="U1707" s="895"/>
      <c r="V1707" s="16">
        <v>0</v>
      </c>
      <c r="W1707" s="11">
        <v>0</v>
      </c>
      <c r="X1707" s="17">
        <v>0</v>
      </c>
      <c r="Y1707" s="16"/>
      <c r="Z1707" s="11"/>
      <c r="AA1707" s="17"/>
      <c r="AB1707" s="16"/>
      <c r="AC1707" s="11"/>
      <c r="AD1707" s="17">
        <f t="shared" si="400"/>
        <v>0</v>
      </c>
      <c r="AE1707" s="16"/>
      <c r="AF1707" s="11"/>
      <c r="AG1707" s="17"/>
      <c r="AH1707" s="229">
        <f t="shared" ref="AH1707:AH1727" si="401">Q1707</f>
        <v>0</v>
      </c>
      <c r="AI1707" s="527"/>
      <c r="AJ1707" s="16">
        <f t="shared" si="392"/>
        <v>0</v>
      </c>
    </row>
    <row r="1708" spans="1:36" ht="11.25" customHeight="1">
      <c r="A1708" s="219">
        <v>23200153</v>
      </c>
      <c r="C1708" s="287" t="s">
        <v>1699</v>
      </c>
      <c r="D1708" s="222">
        <v>-8474.89</v>
      </c>
      <c r="E1708" s="222">
        <v>0</v>
      </c>
      <c r="F1708" s="222">
        <v>0</v>
      </c>
      <c r="G1708" s="222">
        <v>-8.75</v>
      </c>
      <c r="H1708" s="222">
        <v>0</v>
      </c>
      <c r="I1708" s="222">
        <v>-11458.67</v>
      </c>
      <c r="J1708" s="498">
        <v>-19859.490000000002</v>
      </c>
      <c r="K1708" s="498">
        <v>0</v>
      </c>
      <c r="L1708" s="223">
        <v>0</v>
      </c>
      <c r="M1708" s="223">
        <v>0</v>
      </c>
      <c r="N1708" s="223">
        <v>0</v>
      </c>
      <c r="O1708" s="223">
        <v>0</v>
      </c>
      <c r="P1708" s="223">
        <v>0</v>
      </c>
      <c r="Q1708" s="223">
        <f t="shared" si="395"/>
        <v>-2963.6962500000004</v>
      </c>
      <c r="R1708" s="872"/>
      <c r="S1708" s="427"/>
      <c r="T1708" s="427"/>
      <c r="U1708" s="895"/>
      <c r="V1708" s="16">
        <v>0</v>
      </c>
      <c r="W1708" s="11">
        <v>0</v>
      </c>
      <c r="X1708" s="17">
        <v>0</v>
      </c>
      <c r="Y1708" s="16"/>
      <c r="Z1708" s="11"/>
      <c r="AA1708" s="17"/>
      <c r="AB1708" s="16"/>
      <c r="AC1708" s="11"/>
      <c r="AD1708" s="17">
        <f t="shared" si="400"/>
        <v>0</v>
      </c>
      <c r="AE1708" s="16"/>
      <c r="AF1708" s="11"/>
      <c r="AG1708" s="17"/>
      <c r="AH1708" s="229">
        <f t="shared" si="401"/>
        <v>-2963.6962500000004</v>
      </c>
      <c r="AI1708" s="527"/>
      <c r="AJ1708" s="16">
        <f t="shared" si="392"/>
        <v>0</v>
      </c>
    </row>
    <row r="1709" spans="1:36" ht="11.25" customHeight="1">
      <c r="A1709" s="219">
        <v>23200161</v>
      </c>
      <c r="C1709" s="287" t="s">
        <v>2741</v>
      </c>
      <c r="D1709" s="222">
        <v>0</v>
      </c>
      <c r="E1709" s="222">
        <v>0</v>
      </c>
      <c r="F1709" s="222">
        <v>0</v>
      </c>
      <c r="G1709" s="222">
        <v>0</v>
      </c>
      <c r="H1709" s="222">
        <v>0</v>
      </c>
      <c r="I1709" s="222">
        <v>0</v>
      </c>
      <c r="J1709" s="498">
        <v>0</v>
      </c>
      <c r="K1709" s="498">
        <v>0</v>
      </c>
      <c r="L1709" s="223">
        <v>0</v>
      </c>
      <c r="M1709" s="223">
        <v>0</v>
      </c>
      <c r="N1709" s="223">
        <v>0</v>
      </c>
      <c r="O1709" s="223">
        <v>0</v>
      </c>
      <c r="P1709" s="223">
        <v>0</v>
      </c>
      <c r="Q1709" s="223">
        <f t="shared" si="395"/>
        <v>0</v>
      </c>
      <c r="R1709" s="872"/>
      <c r="S1709" s="427"/>
      <c r="T1709" s="427"/>
      <c r="U1709" s="895"/>
      <c r="V1709" s="16">
        <v>0</v>
      </c>
      <c r="W1709" s="11">
        <v>0</v>
      </c>
      <c r="X1709" s="17">
        <v>0</v>
      </c>
      <c r="Y1709" s="16"/>
      <c r="Z1709" s="11"/>
      <c r="AA1709" s="17"/>
      <c r="AB1709" s="16"/>
      <c r="AC1709" s="11"/>
      <c r="AD1709" s="17">
        <f t="shared" ref="AD1709" si="402">SUM(AB1709:AC1709)</f>
        <v>0</v>
      </c>
      <c r="AE1709" s="16"/>
      <c r="AF1709" s="11"/>
      <c r="AG1709" s="17"/>
      <c r="AH1709" s="229">
        <f t="shared" si="401"/>
        <v>0</v>
      </c>
      <c r="AI1709" s="527"/>
      <c r="AJ1709" s="16">
        <f t="shared" si="392"/>
        <v>0</v>
      </c>
    </row>
    <row r="1710" spans="1:36" ht="11.25" customHeight="1">
      <c r="A1710" s="219">
        <v>23200173</v>
      </c>
      <c r="C1710" s="287" t="s">
        <v>1700</v>
      </c>
      <c r="D1710" s="222">
        <v>0</v>
      </c>
      <c r="E1710" s="222">
        <v>0</v>
      </c>
      <c r="F1710" s="222">
        <v>0</v>
      </c>
      <c r="G1710" s="222">
        <v>0</v>
      </c>
      <c r="H1710" s="222">
        <v>0</v>
      </c>
      <c r="I1710" s="222">
        <v>0</v>
      </c>
      <c r="J1710" s="498">
        <v>0</v>
      </c>
      <c r="K1710" s="498">
        <v>0</v>
      </c>
      <c r="L1710" s="223">
        <v>0</v>
      </c>
      <c r="M1710" s="223">
        <v>0</v>
      </c>
      <c r="N1710" s="223">
        <v>0</v>
      </c>
      <c r="O1710" s="223">
        <v>0</v>
      </c>
      <c r="P1710" s="223">
        <v>0</v>
      </c>
      <c r="Q1710" s="498">
        <f t="shared" si="395"/>
        <v>0</v>
      </c>
      <c r="R1710" s="351"/>
      <c r="S1710" s="309"/>
      <c r="T1710" s="309"/>
      <c r="U1710" s="895"/>
      <c r="V1710" s="16">
        <v>0</v>
      </c>
      <c r="W1710" s="11">
        <v>0</v>
      </c>
      <c r="X1710" s="17">
        <v>0</v>
      </c>
      <c r="Y1710" s="16"/>
      <c r="Z1710" s="11"/>
      <c r="AA1710" s="17"/>
      <c r="AB1710" s="16"/>
      <c r="AC1710" s="11"/>
      <c r="AD1710" s="17">
        <f t="shared" si="400"/>
        <v>0</v>
      </c>
      <c r="AE1710" s="16"/>
      <c r="AF1710" s="11"/>
      <c r="AG1710" s="17"/>
      <c r="AH1710" s="229">
        <f t="shared" si="401"/>
        <v>0</v>
      </c>
      <c r="AI1710" s="527"/>
      <c r="AJ1710" s="16">
        <f t="shared" si="392"/>
        <v>0</v>
      </c>
    </row>
    <row r="1711" spans="1:36" ht="11.25" customHeight="1">
      <c r="A1711" s="219">
        <v>23200202</v>
      </c>
      <c r="C1711" s="287" t="s">
        <v>304</v>
      </c>
      <c r="D1711" s="222">
        <v>0</v>
      </c>
      <c r="E1711" s="222">
        <v>0</v>
      </c>
      <c r="F1711" s="222">
        <v>0</v>
      </c>
      <c r="G1711" s="222">
        <v>0</v>
      </c>
      <c r="H1711" s="222">
        <v>0</v>
      </c>
      <c r="I1711" s="222">
        <v>0</v>
      </c>
      <c r="J1711" s="498">
        <v>0</v>
      </c>
      <c r="K1711" s="498">
        <v>0</v>
      </c>
      <c r="L1711" s="223">
        <v>0</v>
      </c>
      <c r="M1711" s="223">
        <v>0</v>
      </c>
      <c r="N1711" s="223">
        <v>0</v>
      </c>
      <c r="O1711" s="223">
        <v>0</v>
      </c>
      <c r="P1711" s="223">
        <v>0</v>
      </c>
      <c r="Q1711" s="223">
        <f t="shared" si="395"/>
        <v>0</v>
      </c>
      <c r="R1711" s="351"/>
      <c r="S1711" s="309"/>
      <c r="T1711" s="309"/>
      <c r="U1711" s="895"/>
      <c r="V1711" s="16">
        <v>0</v>
      </c>
      <c r="W1711" s="11">
        <v>0</v>
      </c>
      <c r="X1711" s="17">
        <v>0</v>
      </c>
      <c r="Y1711" s="16"/>
      <c r="Z1711" s="11"/>
      <c r="AA1711" s="17"/>
      <c r="AB1711" s="16"/>
      <c r="AC1711" s="11"/>
      <c r="AD1711" s="17">
        <f t="shared" si="400"/>
        <v>0</v>
      </c>
      <c r="AE1711" s="16"/>
      <c r="AF1711" s="11"/>
      <c r="AG1711" s="17"/>
      <c r="AH1711" s="229">
        <f t="shared" si="401"/>
        <v>0</v>
      </c>
      <c r="AI1711" s="527"/>
      <c r="AJ1711" s="16">
        <f t="shared" si="392"/>
        <v>0</v>
      </c>
    </row>
    <row r="1712" spans="1:36" ht="11.25" customHeight="1">
      <c r="A1712" s="219">
        <v>23200212</v>
      </c>
      <c r="C1712" s="287" t="s">
        <v>1264</v>
      </c>
      <c r="D1712" s="222">
        <v>0</v>
      </c>
      <c r="E1712" s="222">
        <v>0</v>
      </c>
      <c r="F1712" s="222">
        <v>0</v>
      </c>
      <c r="G1712" s="222">
        <v>0</v>
      </c>
      <c r="H1712" s="222">
        <v>0</v>
      </c>
      <c r="I1712" s="222">
        <v>0</v>
      </c>
      <c r="J1712" s="498">
        <v>0</v>
      </c>
      <c r="K1712" s="498">
        <v>0</v>
      </c>
      <c r="L1712" s="223">
        <v>0</v>
      </c>
      <c r="M1712" s="223">
        <v>0</v>
      </c>
      <c r="N1712" s="223">
        <v>0</v>
      </c>
      <c r="O1712" s="223">
        <v>0</v>
      </c>
      <c r="P1712" s="223">
        <v>0</v>
      </c>
      <c r="Q1712" s="223">
        <f t="shared" si="395"/>
        <v>0</v>
      </c>
      <c r="R1712" s="351"/>
      <c r="S1712" s="309"/>
      <c r="T1712" s="309"/>
      <c r="U1712" s="895"/>
      <c r="V1712" s="16">
        <v>0</v>
      </c>
      <c r="W1712" s="11">
        <v>0</v>
      </c>
      <c r="X1712" s="17">
        <v>0</v>
      </c>
      <c r="Y1712" s="16"/>
      <c r="Z1712" s="11"/>
      <c r="AA1712" s="17"/>
      <c r="AB1712" s="16"/>
      <c r="AC1712" s="11"/>
      <c r="AD1712" s="17">
        <f t="shared" si="400"/>
        <v>0</v>
      </c>
      <c r="AE1712" s="16"/>
      <c r="AF1712" s="11"/>
      <c r="AG1712" s="17"/>
      <c r="AH1712" s="229">
        <f t="shared" si="401"/>
        <v>0</v>
      </c>
      <c r="AI1712" s="527"/>
      <c r="AJ1712" s="16">
        <f t="shared" si="392"/>
        <v>0</v>
      </c>
    </row>
    <row r="1713" spans="1:36" ht="11.25" customHeight="1">
      <c r="A1713" s="219">
        <v>23200221</v>
      </c>
      <c r="C1713" s="287" t="s">
        <v>3305</v>
      </c>
      <c r="D1713" s="222">
        <v>0.02</v>
      </c>
      <c r="E1713" s="222">
        <v>-0.42</v>
      </c>
      <c r="F1713" s="222">
        <v>-0.23</v>
      </c>
      <c r="G1713" s="222">
        <v>60.48</v>
      </c>
      <c r="H1713" s="222">
        <v>-2715</v>
      </c>
      <c r="I1713" s="222">
        <v>-2714.32</v>
      </c>
      <c r="J1713" s="498">
        <v>-0.01</v>
      </c>
      <c r="K1713" s="498">
        <v>-0.02</v>
      </c>
      <c r="L1713" s="223">
        <v>-51.51</v>
      </c>
      <c r="M1713" s="223">
        <v>-47345.36</v>
      </c>
      <c r="N1713" s="223">
        <v>-159070.59</v>
      </c>
      <c r="O1713" s="223">
        <v>-110275.5</v>
      </c>
      <c r="P1713" s="223">
        <v>-565.66</v>
      </c>
      <c r="Q1713" s="223">
        <f t="shared" si="395"/>
        <v>-26866.274999999998</v>
      </c>
      <c r="R1713" s="351"/>
      <c r="S1713" s="309"/>
      <c r="T1713" s="309"/>
      <c r="U1713" s="895"/>
      <c r="V1713" s="16">
        <v>0</v>
      </c>
      <c r="W1713" s="11">
        <v>0</v>
      </c>
      <c r="X1713" s="17">
        <v>0</v>
      </c>
      <c r="Y1713" s="16"/>
      <c r="Z1713" s="11"/>
      <c r="AA1713" s="17"/>
      <c r="AB1713" s="16"/>
      <c r="AC1713" s="11"/>
      <c r="AD1713" s="17"/>
      <c r="AE1713" s="16"/>
      <c r="AF1713" s="11"/>
      <c r="AG1713" s="17"/>
      <c r="AH1713" s="229">
        <f t="shared" si="401"/>
        <v>-26866.274999999998</v>
      </c>
      <c r="AI1713" s="527"/>
      <c r="AJ1713" s="16">
        <f t="shared" si="392"/>
        <v>0</v>
      </c>
    </row>
    <row r="1714" spans="1:36" ht="11.25" customHeight="1">
      <c r="A1714" s="219">
        <v>23200222</v>
      </c>
      <c r="C1714" s="287" t="s">
        <v>279</v>
      </c>
      <c r="D1714" s="222">
        <v>-9988690.0099999998</v>
      </c>
      <c r="E1714" s="222">
        <v>-10232955.74</v>
      </c>
      <c r="F1714" s="222">
        <v>-11173403.17</v>
      </c>
      <c r="G1714" s="222">
        <v>-11782137.539999999</v>
      </c>
      <c r="H1714" s="222">
        <v>-11409516.99</v>
      </c>
      <c r="I1714" s="222">
        <v>-11146219.939999999</v>
      </c>
      <c r="J1714" s="498">
        <v>-11712112.890000001</v>
      </c>
      <c r="K1714" s="498">
        <v>-10221040.02</v>
      </c>
      <c r="L1714" s="223">
        <v>-10407289.689999999</v>
      </c>
      <c r="M1714" s="223">
        <v>-9744214.9399999995</v>
      </c>
      <c r="N1714" s="223">
        <v>-10025852.41</v>
      </c>
      <c r="O1714" s="223">
        <v>-10113080.26</v>
      </c>
      <c r="P1714" s="223">
        <v>-9730433.2100000009</v>
      </c>
      <c r="Q1714" s="223">
        <f t="shared" si="395"/>
        <v>-10652282.1</v>
      </c>
      <c r="R1714" s="351"/>
      <c r="S1714" s="309"/>
      <c r="T1714" s="309"/>
      <c r="U1714" s="895"/>
      <c r="V1714" s="16">
        <v>0</v>
      </c>
      <c r="W1714" s="11">
        <v>0</v>
      </c>
      <c r="X1714" s="17">
        <v>0</v>
      </c>
      <c r="Y1714" s="16"/>
      <c r="Z1714" s="11"/>
      <c r="AA1714" s="17"/>
      <c r="AB1714" s="16"/>
      <c r="AC1714" s="11"/>
      <c r="AD1714" s="17">
        <f t="shared" si="400"/>
        <v>0</v>
      </c>
      <c r="AE1714" s="16"/>
      <c r="AF1714" s="11"/>
      <c r="AG1714" s="17"/>
      <c r="AH1714" s="229">
        <f t="shared" si="401"/>
        <v>-10652282.1</v>
      </c>
      <c r="AI1714" s="527"/>
      <c r="AJ1714" s="16">
        <f t="shared" si="392"/>
        <v>0</v>
      </c>
    </row>
    <row r="1715" spans="1:36" ht="11.25" customHeight="1">
      <c r="A1715" s="219">
        <v>23200241</v>
      </c>
      <c r="C1715" s="287" t="s">
        <v>573</v>
      </c>
      <c r="D1715" s="222">
        <v>0</v>
      </c>
      <c r="E1715" s="222">
        <v>0</v>
      </c>
      <c r="F1715" s="222">
        <v>0</v>
      </c>
      <c r="G1715" s="222">
        <v>0</v>
      </c>
      <c r="H1715" s="222">
        <v>0</v>
      </c>
      <c r="I1715" s="222">
        <v>0</v>
      </c>
      <c r="J1715" s="498">
        <v>0</v>
      </c>
      <c r="K1715" s="498">
        <v>0</v>
      </c>
      <c r="L1715" s="223">
        <v>0</v>
      </c>
      <c r="M1715" s="223">
        <v>0</v>
      </c>
      <c r="N1715" s="223">
        <v>0</v>
      </c>
      <c r="O1715" s="223">
        <v>0</v>
      </c>
      <c r="P1715" s="223">
        <v>0</v>
      </c>
      <c r="Q1715" s="223">
        <f t="shared" si="395"/>
        <v>0</v>
      </c>
      <c r="R1715" s="351"/>
      <c r="S1715" s="351"/>
      <c r="T1715" s="351"/>
      <c r="U1715" s="895"/>
      <c r="V1715" s="16">
        <v>0</v>
      </c>
      <c r="W1715" s="11">
        <v>0</v>
      </c>
      <c r="X1715" s="17">
        <v>0</v>
      </c>
      <c r="Y1715" s="16"/>
      <c r="Z1715" s="11"/>
      <c r="AA1715" s="17"/>
      <c r="AB1715" s="16"/>
      <c r="AC1715" s="11"/>
      <c r="AD1715" s="17">
        <f t="shared" si="400"/>
        <v>0</v>
      </c>
      <c r="AE1715" s="16"/>
      <c r="AF1715" s="11"/>
      <c r="AG1715" s="17"/>
      <c r="AH1715" s="229">
        <f t="shared" si="401"/>
        <v>0</v>
      </c>
      <c r="AI1715" s="527"/>
      <c r="AJ1715" s="16">
        <f t="shared" si="392"/>
        <v>0</v>
      </c>
    </row>
    <row r="1716" spans="1:36" ht="11.25" customHeight="1">
      <c r="A1716" s="219">
        <v>23200242</v>
      </c>
      <c r="C1716" s="287" t="s">
        <v>1701</v>
      </c>
      <c r="D1716" s="222">
        <v>-25293586.690000001</v>
      </c>
      <c r="E1716" s="222">
        <v>-21967354.059999999</v>
      </c>
      <c r="F1716" s="222">
        <v>-27502073.190000001</v>
      </c>
      <c r="G1716" s="222">
        <v>-30824173.23</v>
      </c>
      <c r="H1716" s="222">
        <v>-30286861.899999999</v>
      </c>
      <c r="I1716" s="222">
        <v>-20210092.559999999</v>
      </c>
      <c r="J1716" s="498">
        <v>-16489378.220000001</v>
      </c>
      <c r="K1716" s="498">
        <v>-12422405.83</v>
      </c>
      <c r="L1716" s="223">
        <v>-12078907.09</v>
      </c>
      <c r="M1716" s="223">
        <v>-12489777.65</v>
      </c>
      <c r="N1716" s="223">
        <v>-18325381.370000001</v>
      </c>
      <c r="O1716" s="223">
        <v>-19715862.010000002</v>
      </c>
      <c r="P1716" s="223">
        <v>-22496760.48</v>
      </c>
      <c r="Q1716" s="223">
        <f t="shared" si="395"/>
        <v>-20517286.724583335</v>
      </c>
      <c r="R1716" s="351"/>
      <c r="S1716" s="309"/>
      <c r="T1716" s="309"/>
      <c r="U1716" s="895"/>
      <c r="V1716" s="16">
        <v>0</v>
      </c>
      <c r="W1716" s="11">
        <v>0</v>
      </c>
      <c r="X1716" s="17">
        <v>0</v>
      </c>
      <c r="Y1716" s="16"/>
      <c r="Z1716" s="11"/>
      <c r="AA1716" s="17"/>
      <c r="AB1716" s="16"/>
      <c r="AC1716" s="11"/>
      <c r="AD1716" s="17">
        <f t="shared" si="400"/>
        <v>0</v>
      </c>
      <c r="AE1716" s="16"/>
      <c r="AF1716" s="11"/>
      <c r="AG1716" s="17"/>
      <c r="AH1716" s="229">
        <f t="shared" si="401"/>
        <v>-20517286.724583335</v>
      </c>
      <c r="AI1716" s="527"/>
      <c r="AJ1716" s="16">
        <f t="shared" si="392"/>
        <v>0</v>
      </c>
    </row>
    <row r="1717" spans="1:36" ht="11.25" customHeight="1">
      <c r="A1717" s="219">
        <v>23200243</v>
      </c>
      <c r="C1717" s="287" t="s">
        <v>1021</v>
      </c>
      <c r="D1717" s="222">
        <v>0</v>
      </c>
      <c r="E1717" s="222">
        <v>0</v>
      </c>
      <c r="F1717" s="222">
        <v>0</v>
      </c>
      <c r="G1717" s="222">
        <v>0</v>
      </c>
      <c r="H1717" s="222">
        <v>0</v>
      </c>
      <c r="I1717" s="222">
        <v>0</v>
      </c>
      <c r="J1717" s="498">
        <v>0</v>
      </c>
      <c r="K1717" s="498">
        <v>0</v>
      </c>
      <c r="L1717" s="223">
        <v>0</v>
      </c>
      <c r="M1717" s="223">
        <v>0</v>
      </c>
      <c r="N1717" s="223">
        <v>0</v>
      </c>
      <c r="O1717" s="223">
        <v>0</v>
      </c>
      <c r="P1717" s="223">
        <v>0</v>
      </c>
      <c r="Q1717" s="223">
        <f t="shared" si="395"/>
        <v>0</v>
      </c>
      <c r="R1717" s="351"/>
      <c r="S1717" s="309"/>
      <c r="T1717" s="309"/>
      <c r="U1717" s="895"/>
      <c r="V1717" s="16">
        <v>0</v>
      </c>
      <c r="W1717" s="11">
        <v>0</v>
      </c>
      <c r="X1717" s="17">
        <v>0</v>
      </c>
      <c r="Y1717" s="16"/>
      <c r="Z1717" s="11"/>
      <c r="AA1717" s="17"/>
      <c r="AB1717" s="16"/>
      <c r="AC1717" s="11"/>
      <c r="AD1717" s="17">
        <f t="shared" si="400"/>
        <v>0</v>
      </c>
      <c r="AE1717" s="16"/>
      <c r="AF1717" s="11"/>
      <c r="AG1717" s="17"/>
      <c r="AH1717" s="229">
        <f t="shared" si="401"/>
        <v>0</v>
      </c>
      <c r="AI1717" s="527"/>
      <c r="AJ1717" s="16">
        <f t="shared" si="392"/>
        <v>0</v>
      </c>
    </row>
    <row r="1718" spans="1:36" ht="11.25" customHeight="1">
      <c r="A1718" s="219">
        <v>23200251</v>
      </c>
      <c r="C1718" s="287" t="s">
        <v>1408</v>
      </c>
      <c r="D1718" s="222">
        <v>0</v>
      </c>
      <c r="E1718" s="222">
        <v>0</v>
      </c>
      <c r="F1718" s="222">
        <v>0</v>
      </c>
      <c r="G1718" s="222">
        <v>0</v>
      </c>
      <c r="H1718" s="222">
        <v>0</v>
      </c>
      <c r="I1718" s="222">
        <v>0</v>
      </c>
      <c r="J1718" s="498">
        <v>0</v>
      </c>
      <c r="K1718" s="498">
        <v>0</v>
      </c>
      <c r="L1718" s="223">
        <v>0</v>
      </c>
      <c r="M1718" s="223">
        <v>0</v>
      </c>
      <c r="N1718" s="223">
        <v>0</v>
      </c>
      <c r="O1718" s="223">
        <v>0</v>
      </c>
      <c r="P1718" s="223">
        <v>0</v>
      </c>
      <c r="Q1718" s="223">
        <f t="shared" si="395"/>
        <v>0</v>
      </c>
      <c r="R1718" s="351"/>
      <c r="S1718" s="351"/>
      <c r="T1718" s="351"/>
      <c r="U1718" s="895"/>
      <c r="V1718" s="16">
        <v>0</v>
      </c>
      <c r="W1718" s="11">
        <v>0</v>
      </c>
      <c r="X1718" s="17">
        <v>0</v>
      </c>
      <c r="Y1718" s="16"/>
      <c r="Z1718" s="11"/>
      <c r="AA1718" s="17"/>
      <c r="AB1718" s="16"/>
      <c r="AC1718" s="11"/>
      <c r="AD1718" s="17">
        <f t="shared" si="400"/>
        <v>0</v>
      </c>
      <c r="AE1718" s="16"/>
      <c r="AF1718" s="11"/>
      <c r="AG1718" s="17"/>
      <c r="AH1718" s="229">
        <f t="shared" si="401"/>
        <v>0</v>
      </c>
      <c r="AI1718" s="527"/>
      <c r="AJ1718" s="16">
        <f t="shared" si="392"/>
        <v>0</v>
      </c>
    </row>
    <row r="1719" spans="1:36" ht="11.25" customHeight="1">
      <c r="A1719" s="219">
        <v>23200261</v>
      </c>
      <c r="C1719" s="287" t="s">
        <v>1409</v>
      </c>
      <c r="D1719" s="222">
        <v>0</v>
      </c>
      <c r="E1719" s="222">
        <v>0</v>
      </c>
      <c r="F1719" s="222">
        <v>0</v>
      </c>
      <c r="G1719" s="222">
        <v>0</v>
      </c>
      <c r="H1719" s="222">
        <v>0</v>
      </c>
      <c r="I1719" s="222">
        <v>0</v>
      </c>
      <c r="J1719" s="498">
        <v>0</v>
      </c>
      <c r="K1719" s="498">
        <v>0</v>
      </c>
      <c r="L1719" s="223">
        <v>0</v>
      </c>
      <c r="M1719" s="223">
        <v>0</v>
      </c>
      <c r="N1719" s="223">
        <v>0</v>
      </c>
      <c r="O1719" s="223">
        <v>0</v>
      </c>
      <c r="P1719" s="223">
        <v>0</v>
      </c>
      <c r="Q1719" s="223">
        <f t="shared" si="395"/>
        <v>0</v>
      </c>
      <c r="R1719" s="351"/>
      <c r="S1719" s="351"/>
      <c r="T1719" s="351"/>
      <c r="U1719" s="895"/>
      <c r="V1719" s="16">
        <v>0</v>
      </c>
      <c r="W1719" s="11">
        <v>0</v>
      </c>
      <c r="X1719" s="17">
        <v>0</v>
      </c>
      <c r="Y1719" s="16"/>
      <c r="Z1719" s="11"/>
      <c r="AA1719" s="17"/>
      <c r="AB1719" s="16"/>
      <c r="AC1719" s="11"/>
      <c r="AD1719" s="17">
        <f t="shared" si="400"/>
        <v>0</v>
      </c>
      <c r="AE1719" s="16"/>
      <c r="AF1719" s="11"/>
      <c r="AG1719" s="17"/>
      <c r="AH1719" s="229">
        <f t="shared" si="401"/>
        <v>0</v>
      </c>
      <c r="AI1719" s="527"/>
      <c r="AJ1719" s="16">
        <f t="shared" si="392"/>
        <v>0</v>
      </c>
    </row>
    <row r="1720" spans="1:36" ht="11.25" customHeight="1">
      <c r="A1720" s="219">
        <v>23200271</v>
      </c>
      <c r="C1720" s="287" t="s">
        <v>1410</v>
      </c>
      <c r="D1720" s="222">
        <v>0</v>
      </c>
      <c r="E1720" s="222">
        <v>0</v>
      </c>
      <c r="F1720" s="222">
        <v>0</v>
      </c>
      <c r="G1720" s="222">
        <v>0</v>
      </c>
      <c r="H1720" s="222">
        <v>0</v>
      </c>
      <c r="I1720" s="222">
        <v>0</v>
      </c>
      <c r="J1720" s="498">
        <v>0</v>
      </c>
      <c r="K1720" s="498">
        <v>0</v>
      </c>
      <c r="L1720" s="223">
        <v>0</v>
      </c>
      <c r="M1720" s="223">
        <v>0</v>
      </c>
      <c r="N1720" s="223">
        <v>0</v>
      </c>
      <c r="O1720" s="223">
        <v>0</v>
      </c>
      <c r="P1720" s="223">
        <v>0</v>
      </c>
      <c r="Q1720" s="223">
        <f t="shared" si="395"/>
        <v>0</v>
      </c>
      <c r="R1720" s="351"/>
      <c r="S1720" s="351"/>
      <c r="T1720" s="351"/>
      <c r="U1720" s="895"/>
      <c r="V1720" s="16">
        <v>0</v>
      </c>
      <c r="W1720" s="11">
        <v>0</v>
      </c>
      <c r="X1720" s="17">
        <v>0</v>
      </c>
      <c r="Y1720" s="16"/>
      <c r="Z1720" s="11"/>
      <c r="AA1720" s="17"/>
      <c r="AB1720" s="16"/>
      <c r="AC1720" s="11"/>
      <c r="AD1720" s="17">
        <f t="shared" si="400"/>
        <v>0</v>
      </c>
      <c r="AE1720" s="16"/>
      <c r="AF1720" s="11"/>
      <c r="AG1720" s="17"/>
      <c r="AH1720" s="229">
        <f t="shared" si="401"/>
        <v>0</v>
      </c>
      <c r="AI1720" s="527"/>
      <c r="AJ1720" s="16">
        <f t="shared" si="392"/>
        <v>0</v>
      </c>
    </row>
    <row r="1721" spans="1:36" ht="11.25" customHeight="1">
      <c r="A1721" s="219">
        <v>23200281</v>
      </c>
      <c r="C1721" s="287" t="s">
        <v>516</v>
      </c>
      <c r="D1721" s="222">
        <v>-254.59</v>
      </c>
      <c r="E1721" s="222">
        <v>0</v>
      </c>
      <c r="F1721" s="222">
        <v>-131.97</v>
      </c>
      <c r="G1721" s="222">
        <v>0</v>
      </c>
      <c r="H1721" s="222">
        <v>0</v>
      </c>
      <c r="I1721" s="222">
        <v>-226</v>
      </c>
      <c r="J1721" s="498">
        <v>-214.15</v>
      </c>
      <c r="K1721" s="498">
        <v>0</v>
      </c>
      <c r="L1721" s="223">
        <v>0</v>
      </c>
      <c r="M1721" s="223">
        <v>0</v>
      </c>
      <c r="N1721" s="223">
        <v>0</v>
      </c>
      <c r="O1721" s="223">
        <v>0</v>
      </c>
      <c r="P1721" s="223">
        <v>0</v>
      </c>
      <c r="Q1721" s="223">
        <f t="shared" si="395"/>
        <v>-58.28458333333333</v>
      </c>
      <c r="R1721" s="351"/>
      <c r="S1721" s="309"/>
      <c r="T1721" s="309"/>
      <c r="U1721" s="895"/>
      <c r="V1721" s="16">
        <v>0</v>
      </c>
      <c r="W1721" s="11">
        <v>0</v>
      </c>
      <c r="X1721" s="17">
        <v>0</v>
      </c>
      <c r="Y1721" s="16"/>
      <c r="Z1721" s="11"/>
      <c r="AA1721" s="17"/>
      <c r="AB1721" s="16"/>
      <c r="AC1721" s="11"/>
      <c r="AD1721" s="17">
        <f t="shared" si="400"/>
        <v>0</v>
      </c>
      <c r="AE1721" s="16"/>
      <c r="AF1721" s="11"/>
      <c r="AG1721" s="17"/>
      <c r="AH1721" s="229">
        <f t="shared" si="401"/>
        <v>-58.28458333333333</v>
      </c>
      <c r="AI1721" s="527"/>
      <c r="AJ1721" s="16">
        <f t="shared" si="392"/>
        <v>0</v>
      </c>
    </row>
    <row r="1722" spans="1:36" ht="11.25" customHeight="1">
      <c r="A1722" s="219">
        <v>23200282</v>
      </c>
      <c r="C1722" s="287" t="s">
        <v>1044</v>
      </c>
      <c r="D1722" s="222">
        <v>-4941.2700000000004</v>
      </c>
      <c r="E1722" s="222">
        <v>0</v>
      </c>
      <c r="F1722" s="222">
        <v>0</v>
      </c>
      <c r="G1722" s="222">
        <v>0</v>
      </c>
      <c r="H1722" s="222">
        <v>0</v>
      </c>
      <c r="I1722" s="222">
        <v>-4999.47</v>
      </c>
      <c r="J1722" s="498">
        <v>-4984.79</v>
      </c>
      <c r="K1722" s="498">
        <v>0</v>
      </c>
      <c r="L1722" s="223">
        <v>0</v>
      </c>
      <c r="M1722" s="223">
        <v>0</v>
      </c>
      <c r="N1722" s="223">
        <v>0</v>
      </c>
      <c r="O1722" s="223">
        <v>-5004.2299999999996</v>
      </c>
      <c r="P1722" s="223">
        <v>0</v>
      </c>
      <c r="Q1722" s="223">
        <f t="shared" si="395"/>
        <v>-1454.9270833333333</v>
      </c>
      <c r="R1722" s="351"/>
      <c r="S1722" s="309"/>
      <c r="T1722" s="309"/>
      <c r="U1722" s="895"/>
      <c r="V1722" s="16">
        <v>0</v>
      </c>
      <c r="W1722" s="11">
        <v>0</v>
      </c>
      <c r="X1722" s="17">
        <v>0</v>
      </c>
      <c r="Y1722" s="16"/>
      <c r="Z1722" s="11"/>
      <c r="AA1722" s="17"/>
      <c r="AB1722" s="16"/>
      <c r="AC1722" s="11"/>
      <c r="AD1722" s="17">
        <f t="shared" si="400"/>
        <v>0</v>
      </c>
      <c r="AE1722" s="16"/>
      <c r="AF1722" s="11"/>
      <c r="AG1722" s="17"/>
      <c r="AH1722" s="229">
        <f t="shared" si="401"/>
        <v>-1454.9270833333333</v>
      </c>
      <c r="AI1722" s="527"/>
      <c r="AJ1722" s="16">
        <f t="shared" si="392"/>
        <v>0</v>
      </c>
    </row>
    <row r="1723" spans="1:36" ht="11.25" customHeight="1">
      <c r="A1723" s="219">
        <v>23200291</v>
      </c>
      <c r="C1723" s="287" t="s">
        <v>1414</v>
      </c>
      <c r="D1723" s="222">
        <v>0</v>
      </c>
      <c r="E1723" s="222">
        <v>0</v>
      </c>
      <c r="F1723" s="222">
        <v>0</v>
      </c>
      <c r="G1723" s="222">
        <v>0</v>
      </c>
      <c r="H1723" s="222">
        <v>0</v>
      </c>
      <c r="I1723" s="222">
        <v>0</v>
      </c>
      <c r="J1723" s="498">
        <v>0</v>
      </c>
      <c r="K1723" s="498">
        <v>0</v>
      </c>
      <c r="L1723" s="223">
        <v>0</v>
      </c>
      <c r="M1723" s="223">
        <v>0</v>
      </c>
      <c r="N1723" s="223">
        <v>0</v>
      </c>
      <c r="O1723" s="223">
        <v>0</v>
      </c>
      <c r="P1723" s="223">
        <v>0</v>
      </c>
      <c r="Q1723" s="223">
        <f t="shared" si="395"/>
        <v>0</v>
      </c>
      <c r="R1723" s="351"/>
      <c r="S1723" s="351"/>
      <c r="T1723" s="351"/>
      <c r="U1723" s="895"/>
      <c r="V1723" s="16">
        <v>0</v>
      </c>
      <c r="W1723" s="11">
        <v>0</v>
      </c>
      <c r="X1723" s="17">
        <v>0</v>
      </c>
      <c r="Y1723" s="16"/>
      <c r="Z1723" s="11"/>
      <c r="AA1723" s="17"/>
      <c r="AB1723" s="16"/>
      <c r="AC1723" s="11"/>
      <c r="AD1723" s="17">
        <f t="shared" si="400"/>
        <v>0</v>
      </c>
      <c r="AE1723" s="16"/>
      <c r="AF1723" s="11"/>
      <c r="AG1723" s="17"/>
      <c r="AH1723" s="229">
        <f t="shared" si="401"/>
        <v>0</v>
      </c>
      <c r="AI1723" s="527"/>
      <c r="AJ1723" s="16">
        <f t="shared" si="392"/>
        <v>0</v>
      </c>
    </row>
    <row r="1724" spans="1:36" ht="11.25" customHeight="1">
      <c r="A1724" s="219">
        <v>23200292</v>
      </c>
      <c r="C1724" s="287" t="s">
        <v>216</v>
      </c>
      <c r="D1724" s="222">
        <v>0</v>
      </c>
      <c r="E1724" s="222">
        <v>0</v>
      </c>
      <c r="F1724" s="222">
        <v>0</v>
      </c>
      <c r="G1724" s="222">
        <v>0</v>
      </c>
      <c r="H1724" s="222">
        <v>0</v>
      </c>
      <c r="I1724" s="222">
        <v>0</v>
      </c>
      <c r="J1724" s="498">
        <v>0</v>
      </c>
      <c r="K1724" s="498">
        <v>0</v>
      </c>
      <c r="L1724" s="223">
        <v>0</v>
      </c>
      <c r="M1724" s="223">
        <v>0</v>
      </c>
      <c r="N1724" s="223">
        <v>0</v>
      </c>
      <c r="O1724" s="223">
        <v>0</v>
      </c>
      <c r="P1724" s="223">
        <v>0</v>
      </c>
      <c r="Q1724" s="223">
        <f t="shared" si="395"/>
        <v>0</v>
      </c>
      <c r="R1724" s="351"/>
      <c r="S1724" s="309"/>
      <c r="T1724" s="309"/>
      <c r="U1724" s="895"/>
      <c r="V1724" s="16">
        <v>0</v>
      </c>
      <c r="W1724" s="11">
        <v>0</v>
      </c>
      <c r="X1724" s="17">
        <v>0</v>
      </c>
      <c r="Y1724" s="16"/>
      <c r="Z1724" s="11"/>
      <c r="AA1724" s="17"/>
      <c r="AB1724" s="16"/>
      <c r="AC1724" s="11"/>
      <c r="AD1724" s="17">
        <f t="shared" si="400"/>
        <v>0</v>
      </c>
      <c r="AE1724" s="16"/>
      <c r="AF1724" s="11"/>
      <c r="AG1724" s="17"/>
      <c r="AH1724" s="229">
        <f t="shared" si="401"/>
        <v>0</v>
      </c>
      <c r="AI1724" s="527"/>
      <c r="AJ1724" s="16">
        <f t="shared" si="392"/>
        <v>0</v>
      </c>
    </row>
    <row r="1725" spans="1:36" ht="11.25" customHeight="1">
      <c r="A1725" s="219">
        <v>23200293</v>
      </c>
      <c r="C1725" s="287" t="s">
        <v>1967</v>
      </c>
      <c r="D1725" s="222">
        <v>0</v>
      </c>
      <c r="E1725" s="222">
        <v>0</v>
      </c>
      <c r="F1725" s="222">
        <v>0</v>
      </c>
      <c r="G1725" s="222">
        <v>0</v>
      </c>
      <c r="H1725" s="222">
        <v>0</v>
      </c>
      <c r="I1725" s="222">
        <v>0</v>
      </c>
      <c r="J1725" s="498">
        <v>0</v>
      </c>
      <c r="K1725" s="498">
        <v>0</v>
      </c>
      <c r="L1725" s="223">
        <v>0</v>
      </c>
      <c r="M1725" s="223">
        <v>0</v>
      </c>
      <c r="N1725" s="223">
        <v>0</v>
      </c>
      <c r="O1725" s="223">
        <v>0</v>
      </c>
      <c r="P1725" s="223">
        <v>0</v>
      </c>
      <c r="Q1725" s="223">
        <f t="shared" si="395"/>
        <v>0</v>
      </c>
      <c r="R1725" s="351"/>
      <c r="S1725" s="309"/>
      <c r="T1725" s="309"/>
      <c r="U1725" s="895"/>
      <c r="V1725" s="16">
        <v>0</v>
      </c>
      <c r="W1725" s="11">
        <v>0</v>
      </c>
      <c r="X1725" s="17">
        <v>0</v>
      </c>
      <c r="Y1725" s="16"/>
      <c r="Z1725" s="11"/>
      <c r="AA1725" s="17"/>
      <c r="AB1725" s="16"/>
      <c r="AC1725" s="11"/>
      <c r="AD1725" s="17">
        <f t="shared" si="400"/>
        <v>0</v>
      </c>
      <c r="AE1725" s="16"/>
      <c r="AF1725" s="11"/>
      <c r="AG1725" s="17"/>
      <c r="AH1725" s="229">
        <f t="shared" si="401"/>
        <v>0</v>
      </c>
      <c r="AI1725" s="527"/>
      <c r="AJ1725" s="16">
        <f t="shared" si="392"/>
        <v>0</v>
      </c>
    </row>
    <row r="1726" spans="1:36" ht="11.25" customHeight="1">
      <c r="A1726" s="219">
        <v>23200300</v>
      </c>
      <c r="C1726" s="287" t="s">
        <v>1342</v>
      </c>
      <c r="D1726" s="222">
        <v>0</v>
      </c>
      <c r="E1726" s="222">
        <v>0</v>
      </c>
      <c r="F1726" s="222">
        <v>0</v>
      </c>
      <c r="G1726" s="222">
        <v>0</v>
      </c>
      <c r="H1726" s="222">
        <v>0</v>
      </c>
      <c r="I1726" s="222">
        <v>0</v>
      </c>
      <c r="J1726" s="498">
        <v>0</v>
      </c>
      <c r="K1726" s="498">
        <v>0</v>
      </c>
      <c r="L1726" s="223">
        <v>0</v>
      </c>
      <c r="M1726" s="223">
        <v>0</v>
      </c>
      <c r="N1726" s="223">
        <v>0</v>
      </c>
      <c r="O1726" s="223">
        <v>0</v>
      </c>
      <c r="P1726" s="223">
        <v>0</v>
      </c>
      <c r="Q1726" s="223">
        <f t="shared" si="395"/>
        <v>0</v>
      </c>
      <c r="R1726" s="351"/>
      <c r="S1726" s="309"/>
      <c r="T1726" s="309"/>
      <c r="U1726" s="895"/>
      <c r="V1726" s="16">
        <v>0</v>
      </c>
      <c r="W1726" s="11">
        <v>0</v>
      </c>
      <c r="X1726" s="17">
        <v>0</v>
      </c>
      <c r="Y1726" s="16"/>
      <c r="Z1726" s="11"/>
      <c r="AA1726" s="17"/>
      <c r="AB1726" s="16"/>
      <c r="AC1726" s="11"/>
      <c r="AD1726" s="17">
        <f t="shared" si="400"/>
        <v>0</v>
      </c>
      <c r="AE1726" s="16"/>
      <c r="AF1726" s="11"/>
      <c r="AG1726" s="17"/>
      <c r="AH1726" s="229">
        <f t="shared" si="401"/>
        <v>0</v>
      </c>
      <c r="AI1726" s="527"/>
      <c r="AJ1726" s="16">
        <f t="shared" si="392"/>
        <v>0</v>
      </c>
    </row>
    <row r="1727" spans="1:36" ht="11.25" customHeight="1">
      <c r="A1727" s="219">
        <v>23200301</v>
      </c>
      <c r="C1727" s="287" t="s">
        <v>2206</v>
      </c>
      <c r="D1727" s="222">
        <v>0</v>
      </c>
      <c r="E1727" s="222">
        <v>0</v>
      </c>
      <c r="F1727" s="222">
        <v>0</v>
      </c>
      <c r="G1727" s="222">
        <v>0</v>
      </c>
      <c r="H1727" s="222">
        <v>0</v>
      </c>
      <c r="I1727" s="222">
        <v>0</v>
      </c>
      <c r="J1727" s="498">
        <v>0</v>
      </c>
      <c r="K1727" s="498">
        <v>0</v>
      </c>
      <c r="L1727" s="223">
        <v>0</v>
      </c>
      <c r="M1727" s="223">
        <v>0</v>
      </c>
      <c r="N1727" s="223">
        <v>0</v>
      </c>
      <c r="O1727" s="223">
        <v>0</v>
      </c>
      <c r="P1727" s="223">
        <v>0</v>
      </c>
      <c r="Q1727" s="223">
        <f t="shared" si="395"/>
        <v>0</v>
      </c>
      <c r="R1727" s="351" t="s">
        <v>354</v>
      </c>
      <c r="S1727" s="309"/>
      <c r="T1727" s="309" t="s">
        <v>354</v>
      </c>
      <c r="U1727" s="895"/>
      <c r="V1727" s="16">
        <v>0</v>
      </c>
      <c r="W1727" s="11">
        <v>0</v>
      </c>
      <c r="X1727" s="17">
        <v>0</v>
      </c>
      <c r="Y1727" s="16"/>
      <c r="Z1727" s="11"/>
      <c r="AA1727" s="17"/>
      <c r="AB1727" s="16"/>
      <c r="AC1727" s="11"/>
      <c r="AD1727" s="17">
        <f t="shared" si="400"/>
        <v>0</v>
      </c>
      <c r="AE1727" s="16"/>
      <c r="AF1727" s="11"/>
      <c r="AG1727" s="17"/>
      <c r="AH1727" s="229">
        <f t="shared" si="401"/>
        <v>0</v>
      </c>
      <c r="AI1727" s="527"/>
      <c r="AJ1727" s="16">
        <f t="shared" si="392"/>
        <v>0</v>
      </c>
    </row>
    <row r="1728" spans="1:36" ht="11.25" customHeight="1">
      <c r="A1728" s="219">
        <v>23200311</v>
      </c>
      <c r="C1728" s="287" t="s">
        <v>26</v>
      </c>
      <c r="D1728" s="222">
        <v>0</v>
      </c>
      <c r="E1728" s="222">
        <v>0</v>
      </c>
      <c r="F1728" s="222">
        <v>0</v>
      </c>
      <c r="G1728" s="222">
        <v>0</v>
      </c>
      <c r="H1728" s="222">
        <v>0</v>
      </c>
      <c r="I1728" s="222">
        <v>0</v>
      </c>
      <c r="J1728" s="498">
        <v>0</v>
      </c>
      <c r="K1728" s="498">
        <v>0</v>
      </c>
      <c r="L1728" s="223">
        <v>0</v>
      </c>
      <c r="M1728" s="223">
        <v>0</v>
      </c>
      <c r="N1728" s="223">
        <v>0</v>
      </c>
      <c r="O1728" s="223">
        <v>0</v>
      </c>
      <c r="P1728" s="223">
        <v>0</v>
      </c>
      <c r="Q1728" s="223">
        <f t="shared" si="395"/>
        <v>0</v>
      </c>
      <c r="R1728" s="351"/>
      <c r="S1728" s="309"/>
      <c r="T1728" s="309" t="s">
        <v>1120</v>
      </c>
      <c r="U1728" s="895"/>
      <c r="V1728" s="16">
        <v>0</v>
      </c>
      <c r="W1728" s="11">
        <v>0</v>
      </c>
      <c r="X1728" s="17">
        <v>0</v>
      </c>
      <c r="Y1728" s="16"/>
      <c r="Z1728" s="11"/>
      <c r="AA1728" s="17"/>
      <c r="AB1728" s="16"/>
      <c r="AC1728" s="11"/>
      <c r="AD1728" s="17">
        <f t="shared" si="400"/>
        <v>0</v>
      </c>
      <c r="AE1728" s="16">
        <f t="shared" ref="AE1728:AG1729" si="403">$Q1728</f>
        <v>0</v>
      </c>
      <c r="AF1728" s="11">
        <f t="shared" si="403"/>
        <v>0</v>
      </c>
      <c r="AG1728" s="17">
        <f t="shared" si="403"/>
        <v>0</v>
      </c>
      <c r="AH1728" s="225"/>
      <c r="AI1728" s="527"/>
      <c r="AJ1728" s="16">
        <f t="shared" si="392"/>
        <v>0</v>
      </c>
    </row>
    <row r="1729" spans="1:36" ht="11.25" customHeight="1">
      <c r="A1729" s="219">
        <v>23200312</v>
      </c>
      <c r="C1729" s="287" t="s">
        <v>1861</v>
      </c>
      <c r="D1729" s="222">
        <v>0</v>
      </c>
      <c r="E1729" s="222">
        <v>0</v>
      </c>
      <c r="F1729" s="222">
        <v>0</v>
      </c>
      <c r="G1729" s="222">
        <v>0</v>
      </c>
      <c r="H1729" s="222">
        <v>0</v>
      </c>
      <c r="I1729" s="222">
        <v>0</v>
      </c>
      <c r="J1729" s="498">
        <v>0</v>
      </c>
      <c r="K1729" s="498">
        <v>0</v>
      </c>
      <c r="L1729" s="223">
        <v>0</v>
      </c>
      <c r="M1729" s="223">
        <v>0</v>
      </c>
      <c r="N1729" s="223">
        <v>0</v>
      </c>
      <c r="O1729" s="223">
        <v>0</v>
      </c>
      <c r="P1729" s="223">
        <v>0</v>
      </c>
      <c r="Q1729" s="223">
        <f t="shared" si="395"/>
        <v>0</v>
      </c>
      <c r="R1729" s="351"/>
      <c r="S1729" s="309"/>
      <c r="T1729" s="309" t="s">
        <v>1120</v>
      </c>
      <c r="U1729" s="895"/>
      <c r="V1729" s="16">
        <v>0</v>
      </c>
      <c r="W1729" s="11">
        <v>0</v>
      </c>
      <c r="X1729" s="17">
        <v>0</v>
      </c>
      <c r="Y1729" s="16"/>
      <c r="Z1729" s="11"/>
      <c r="AA1729" s="17"/>
      <c r="AB1729" s="16"/>
      <c r="AC1729" s="11"/>
      <c r="AD1729" s="17">
        <f t="shared" si="400"/>
        <v>0</v>
      </c>
      <c r="AE1729" s="16">
        <f t="shared" si="403"/>
        <v>0</v>
      </c>
      <c r="AF1729" s="11">
        <f t="shared" si="403"/>
        <v>0</v>
      </c>
      <c r="AG1729" s="17">
        <f t="shared" si="403"/>
        <v>0</v>
      </c>
      <c r="AH1729" s="225"/>
      <c r="AI1729" s="527"/>
      <c r="AJ1729" s="16">
        <f t="shared" si="392"/>
        <v>0</v>
      </c>
    </row>
    <row r="1730" spans="1:36" ht="11.25" customHeight="1">
      <c r="A1730" s="219">
        <v>23200313</v>
      </c>
      <c r="C1730" s="287" t="s">
        <v>622</v>
      </c>
      <c r="D1730" s="222">
        <v>0</v>
      </c>
      <c r="E1730" s="222">
        <v>0</v>
      </c>
      <c r="F1730" s="222">
        <v>0</v>
      </c>
      <c r="G1730" s="222">
        <v>0</v>
      </c>
      <c r="H1730" s="222">
        <v>0</v>
      </c>
      <c r="I1730" s="222">
        <v>0</v>
      </c>
      <c r="J1730" s="498">
        <v>0</v>
      </c>
      <c r="K1730" s="498">
        <v>0</v>
      </c>
      <c r="L1730" s="223">
        <v>0</v>
      </c>
      <c r="M1730" s="223">
        <v>0</v>
      </c>
      <c r="N1730" s="223">
        <v>0</v>
      </c>
      <c r="O1730" s="223">
        <v>0</v>
      </c>
      <c r="P1730" s="223">
        <v>0</v>
      </c>
      <c r="Q1730" s="223">
        <f t="shared" si="395"/>
        <v>0</v>
      </c>
      <c r="R1730" s="351"/>
      <c r="S1730" s="309"/>
      <c r="T1730" s="309"/>
      <c r="U1730" s="895"/>
      <c r="V1730" s="16">
        <v>0</v>
      </c>
      <c r="W1730" s="11">
        <v>0</v>
      </c>
      <c r="X1730" s="17">
        <v>0</v>
      </c>
      <c r="Y1730" s="16"/>
      <c r="Z1730" s="11"/>
      <c r="AA1730" s="17"/>
      <c r="AB1730" s="16"/>
      <c r="AC1730" s="11"/>
      <c r="AD1730" s="17">
        <f t="shared" si="400"/>
        <v>0</v>
      </c>
      <c r="AE1730" s="16"/>
      <c r="AF1730" s="11"/>
      <c r="AG1730" s="17"/>
      <c r="AH1730" s="229">
        <f t="shared" ref="AH1730:AH1760" si="404">Q1730</f>
        <v>0</v>
      </c>
      <c r="AI1730" s="527"/>
      <c r="AJ1730" s="16">
        <f t="shared" ref="AJ1730:AJ1793" si="405">Q1730-X1730-AA1730-AD1730-AG1730-AH1730</f>
        <v>0</v>
      </c>
    </row>
    <row r="1731" spans="1:36" ht="11.25" customHeight="1">
      <c r="A1731" s="219">
        <v>23200333</v>
      </c>
      <c r="C1731" s="287" t="s">
        <v>1045</v>
      </c>
      <c r="D1731" s="222">
        <v>-13210631</v>
      </c>
      <c r="E1731" s="222">
        <v>-13333865.08</v>
      </c>
      <c r="F1731" s="222">
        <v>-13485584.43</v>
      </c>
      <c r="G1731" s="222">
        <v>-12774922.029999999</v>
      </c>
      <c r="H1731" s="222">
        <v>-13648992.359999999</v>
      </c>
      <c r="I1731" s="222">
        <v>-14221215.49</v>
      </c>
      <c r="J1731" s="498">
        <v>-14829449.27</v>
      </c>
      <c r="K1731" s="498">
        <v>-14703088.01</v>
      </c>
      <c r="L1731" s="223">
        <v>-15000332.02</v>
      </c>
      <c r="M1731" s="223">
        <v>-14805414.75</v>
      </c>
      <c r="N1731" s="223">
        <v>-14160597.140000001</v>
      </c>
      <c r="O1731" s="223">
        <v>-13508641.65</v>
      </c>
      <c r="P1731" s="223">
        <v>-13213200.789999999</v>
      </c>
      <c r="Q1731" s="223">
        <f t="shared" si="395"/>
        <v>-13973668.177083334</v>
      </c>
      <c r="R1731" s="351"/>
      <c r="S1731" s="309"/>
      <c r="T1731" s="309"/>
      <c r="U1731" s="895"/>
      <c r="V1731" s="16">
        <v>0</v>
      </c>
      <c r="W1731" s="11">
        <v>0</v>
      </c>
      <c r="X1731" s="17">
        <v>0</v>
      </c>
      <c r="Y1731" s="16"/>
      <c r="Z1731" s="11"/>
      <c r="AA1731" s="17"/>
      <c r="AB1731" s="16"/>
      <c r="AC1731" s="11"/>
      <c r="AD1731" s="17">
        <f t="shared" si="400"/>
        <v>0</v>
      </c>
      <c r="AE1731" s="16"/>
      <c r="AF1731" s="11"/>
      <c r="AG1731" s="17"/>
      <c r="AH1731" s="229">
        <f t="shared" si="404"/>
        <v>-13973668.177083334</v>
      </c>
      <c r="AI1731" s="527"/>
      <c r="AJ1731" s="16">
        <f t="shared" si="405"/>
        <v>0</v>
      </c>
    </row>
    <row r="1732" spans="1:36" ht="11.25" customHeight="1">
      <c r="A1732" s="219">
        <v>23200483</v>
      </c>
      <c r="C1732" s="287" t="s">
        <v>665</v>
      </c>
      <c r="D1732" s="222">
        <v>-12708467.039999999</v>
      </c>
      <c r="E1732" s="222">
        <v>-13182561.76</v>
      </c>
      <c r="F1732" s="222">
        <v>-14500817.93</v>
      </c>
      <c r="G1732" s="222">
        <v>-15600000</v>
      </c>
      <c r="H1732" s="222">
        <v>-17234274.390000001</v>
      </c>
      <c r="I1732" s="222">
        <v>-18964675.710000001</v>
      </c>
      <c r="J1732" s="498">
        <v>-6464811.4100000001</v>
      </c>
      <c r="K1732" s="498">
        <v>-7668815.4199999999</v>
      </c>
      <c r="L1732" s="223">
        <v>-8924583.9499999993</v>
      </c>
      <c r="M1732" s="223">
        <v>-10674421.67</v>
      </c>
      <c r="N1732" s="223">
        <v>-12748725.59</v>
      </c>
      <c r="O1732" s="223">
        <v>-15030076.49</v>
      </c>
      <c r="P1732" s="223">
        <v>-17207901.350000001</v>
      </c>
      <c r="Q1732" s="223">
        <f t="shared" si="395"/>
        <v>-12995995.709583333</v>
      </c>
      <c r="R1732" s="351"/>
      <c r="S1732" s="309"/>
      <c r="T1732" s="309"/>
      <c r="U1732" s="895"/>
      <c r="V1732" s="16">
        <v>0</v>
      </c>
      <c r="W1732" s="11">
        <v>0</v>
      </c>
      <c r="X1732" s="17">
        <v>0</v>
      </c>
      <c r="Y1732" s="16"/>
      <c r="Z1732" s="11"/>
      <c r="AA1732" s="17"/>
      <c r="AB1732" s="16"/>
      <c r="AC1732" s="11"/>
      <c r="AD1732" s="17">
        <f t="shared" si="400"/>
        <v>0</v>
      </c>
      <c r="AE1732" s="16"/>
      <c r="AF1732" s="11"/>
      <c r="AG1732" s="17"/>
      <c r="AH1732" s="229">
        <f t="shared" si="404"/>
        <v>-12995995.709583333</v>
      </c>
      <c r="AI1732" s="527"/>
      <c r="AJ1732" s="16">
        <f t="shared" si="405"/>
        <v>0</v>
      </c>
    </row>
    <row r="1733" spans="1:36" ht="11.25" customHeight="1">
      <c r="A1733" s="219">
        <v>23200493</v>
      </c>
      <c r="C1733" s="287" t="s">
        <v>3095</v>
      </c>
      <c r="D1733" s="222">
        <v>-105738.47</v>
      </c>
      <c r="E1733" s="222">
        <v>-205803.64</v>
      </c>
      <c r="F1733" s="222">
        <v>-492114.2</v>
      </c>
      <c r="G1733" s="222">
        <v>-151795.97</v>
      </c>
      <c r="H1733" s="222">
        <v>-326339.06</v>
      </c>
      <c r="I1733" s="222">
        <v>-542974.07999999996</v>
      </c>
      <c r="J1733" s="498">
        <v>-135900.04999999999</v>
      </c>
      <c r="K1733" s="498">
        <v>-140633.26999999999</v>
      </c>
      <c r="L1733" s="223">
        <v>-194411.28</v>
      </c>
      <c r="M1733" s="223">
        <v>-82094.19</v>
      </c>
      <c r="N1733" s="223">
        <v>-114513.77</v>
      </c>
      <c r="O1733" s="223">
        <v>-71550.179999999993</v>
      </c>
      <c r="P1733" s="223">
        <v>-109452.94</v>
      </c>
      <c r="Q1733" s="223">
        <f t="shared" si="395"/>
        <v>-213810.44958333336</v>
      </c>
      <c r="R1733" s="351"/>
      <c r="S1733" s="309"/>
      <c r="T1733" s="309"/>
      <c r="U1733" s="895"/>
      <c r="V1733" s="16">
        <v>0</v>
      </c>
      <c r="W1733" s="11">
        <v>0</v>
      </c>
      <c r="X1733" s="17">
        <v>0</v>
      </c>
      <c r="Y1733" s="16"/>
      <c r="Z1733" s="11"/>
      <c r="AA1733" s="17"/>
      <c r="AB1733" s="16"/>
      <c r="AC1733" s="11"/>
      <c r="AD1733" s="17">
        <f t="shared" ref="AD1733" si="406">SUM(AB1733:AC1733)</f>
        <v>0</v>
      </c>
      <c r="AE1733" s="16"/>
      <c r="AF1733" s="11"/>
      <c r="AG1733" s="17"/>
      <c r="AH1733" s="229">
        <f t="shared" si="404"/>
        <v>-213810.44958333336</v>
      </c>
      <c r="AI1733" s="527"/>
      <c r="AJ1733" s="16">
        <f t="shared" si="405"/>
        <v>0</v>
      </c>
    </row>
    <row r="1734" spans="1:36" ht="11.25" customHeight="1">
      <c r="A1734" s="219">
        <v>23200543</v>
      </c>
      <c r="C1734" s="287" t="s">
        <v>3536</v>
      </c>
      <c r="D1734" s="222">
        <v>-59285033.979999997</v>
      </c>
      <c r="E1734" s="222">
        <v>-57020349.829999998</v>
      </c>
      <c r="F1734" s="222">
        <v>-58926463.939999998</v>
      </c>
      <c r="G1734" s="222">
        <v>-64340653.609999999</v>
      </c>
      <c r="H1734" s="222">
        <v>-58522222.859999999</v>
      </c>
      <c r="I1734" s="222">
        <v>-53967856.469999999</v>
      </c>
      <c r="J1734" s="498">
        <v>-60534153.310000002</v>
      </c>
      <c r="K1734" s="498">
        <v>-51966980.229999997</v>
      </c>
      <c r="L1734" s="223">
        <v>-54011608.539999999</v>
      </c>
      <c r="M1734" s="223">
        <v>-57898667.939999998</v>
      </c>
      <c r="N1734" s="223">
        <v>-61629900.479999997</v>
      </c>
      <c r="O1734" s="223">
        <v>-65130508.18</v>
      </c>
      <c r="P1734" s="223">
        <v>-75008429.030000001</v>
      </c>
      <c r="Q1734" s="223">
        <f t="shared" si="395"/>
        <v>-59258008.074583329</v>
      </c>
      <c r="R1734" s="351"/>
      <c r="S1734" s="309"/>
      <c r="T1734" s="309"/>
      <c r="U1734" s="895"/>
      <c r="V1734" s="16">
        <v>0</v>
      </c>
      <c r="W1734" s="11">
        <v>0</v>
      </c>
      <c r="X1734" s="17">
        <v>0</v>
      </c>
      <c r="Y1734" s="16"/>
      <c r="Z1734" s="11"/>
      <c r="AA1734" s="17"/>
      <c r="AB1734" s="16"/>
      <c r="AC1734" s="11"/>
      <c r="AD1734" s="17">
        <f t="shared" si="400"/>
        <v>0</v>
      </c>
      <c r="AE1734" s="16"/>
      <c r="AF1734" s="11"/>
      <c r="AG1734" s="17"/>
      <c r="AH1734" s="229">
        <f t="shared" si="404"/>
        <v>-59258008.074583329</v>
      </c>
      <c r="AI1734" s="527"/>
      <c r="AJ1734" s="16">
        <f t="shared" si="405"/>
        <v>0</v>
      </c>
    </row>
    <row r="1735" spans="1:36" ht="11.25" customHeight="1">
      <c r="A1735" s="219">
        <v>23200563</v>
      </c>
      <c r="C1735" s="287" t="s">
        <v>246</v>
      </c>
      <c r="D1735" s="222">
        <v>0</v>
      </c>
      <c r="E1735" s="222">
        <v>0</v>
      </c>
      <c r="F1735" s="222">
        <v>0</v>
      </c>
      <c r="G1735" s="222">
        <v>0</v>
      </c>
      <c r="H1735" s="222">
        <v>0</v>
      </c>
      <c r="I1735" s="222">
        <v>0</v>
      </c>
      <c r="J1735" s="498">
        <v>0</v>
      </c>
      <c r="K1735" s="498">
        <v>0</v>
      </c>
      <c r="L1735" s="223">
        <v>0</v>
      </c>
      <c r="M1735" s="223">
        <v>0</v>
      </c>
      <c r="N1735" s="223">
        <v>0</v>
      </c>
      <c r="O1735" s="223">
        <v>0</v>
      </c>
      <c r="P1735" s="223">
        <v>0</v>
      </c>
      <c r="Q1735" s="223">
        <f t="shared" si="395"/>
        <v>0</v>
      </c>
      <c r="R1735" s="351"/>
      <c r="S1735" s="309"/>
      <c r="T1735" s="309"/>
      <c r="U1735" s="895"/>
      <c r="V1735" s="16">
        <v>0</v>
      </c>
      <c r="W1735" s="11">
        <v>0</v>
      </c>
      <c r="X1735" s="17">
        <v>0</v>
      </c>
      <c r="Y1735" s="16"/>
      <c r="Z1735" s="11"/>
      <c r="AA1735" s="17"/>
      <c r="AB1735" s="16"/>
      <c r="AC1735" s="11"/>
      <c r="AD1735" s="17">
        <f t="shared" si="400"/>
        <v>0</v>
      </c>
      <c r="AE1735" s="16"/>
      <c r="AF1735" s="11"/>
      <c r="AG1735" s="17"/>
      <c r="AH1735" s="229">
        <f t="shared" si="404"/>
        <v>0</v>
      </c>
      <c r="AI1735" s="527"/>
      <c r="AJ1735" s="16">
        <f t="shared" si="405"/>
        <v>0</v>
      </c>
    </row>
    <row r="1736" spans="1:36" ht="11.25" customHeight="1">
      <c r="A1736" s="219">
        <v>23200573</v>
      </c>
      <c r="C1736" s="287" t="s">
        <v>247</v>
      </c>
      <c r="D1736" s="222">
        <v>0</v>
      </c>
      <c r="E1736" s="222">
        <v>0</v>
      </c>
      <c r="F1736" s="222">
        <v>0</v>
      </c>
      <c r="G1736" s="222">
        <v>0</v>
      </c>
      <c r="H1736" s="222">
        <v>0</v>
      </c>
      <c r="I1736" s="222">
        <v>0</v>
      </c>
      <c r="J1736" s="498">
        <v>0</v>
      </c>
      <c r="K1736" s="498">
        <v>0</v>
      </c>
      <c r="L1736" s="223">
        <v>0</v>
      </c>
      <c r="M1736" s="223">
        <v>0</v>
      </c>
      <c r="N1736" s="223">
        <v>0</v>
      </c>
      <c r="O1736" s="223">
        <v>0</v>
      </c>
      <c r="P1736" s="223">
        <v>0</v>
      </c>
      <c r="Q1736" s="223">
        <f t="shared" si="395"/>
        <v>0</v>
      </c>
      <c r="R1736" s="351"/>
      <c r="S1736" s="309"/>
      <c r="T1736" s="309"/>
      <c r="U1736" s="895"/>
      <c r="V1736" s="16">
        <v>0</v>
      </c>
      <c r="W1736" s="11">
        <v>0</v>
      </c>
      <c r="X1736" s="17">
        <v>0</v>
      </c>
      <c r="Y1736" s="16"/>
      <c r="Z1736" s="11"/>
      <c r="AA1736" s="17"/>
      <c r="AB1736" s="16"/>
      <c r="AC1736" s="11"/>
      <c r="AD1736" s="17">
        <f t="shared" si="400"/>
        <v>0</v>
      </c>
      <c r="AE1736" s="16"/>
      <c r="AF1736" s="11"/>
      <c r="AG1736" s="17"/>
      <c r="AH1736" s="229">
        <f t="shared" si="404"/>
        <v>0</v>
      </c>
      <c r="AI1736" s="527"/>
      <c r="AJ1736" s="16">
        <f t="shared" si="405"/>
        <v>0</v>
      </c>
    </row>
    <row r="1737" spans="1:36" ht="11.25" customHeight="1">
      <c r="A1737" s="219">
        <v>23200583</v>
      </c>
      <c r="C1737" s="287" t="s">
        <v>248</v>
      </c>
      <c r="D1737" s="222">
        <v>0</v>
      </c>
      <c r="E1737" s="222">
        <v>0</v>
      </c>
      <c r="F1737" s="222">
        <v>0</v>
      </c>
      <c r="G1737" s="222">
        <v>0</v>
      </c>
      <c r="H1737" s="222">
        <v>0</v>
      </c>
      <c r="I1737" s="222">
        <v>0</v>
      </c>
      <c r="J1737" s="498">
        <v>0</v>
      </c>
      <c r="K1737" s="498">
        <v>0</v>
      </c>
      <c r="L1737" s="223">
        <v>0</v>
      </c>
      <c r="M1737" s="223">
        <v>0</v>
      </c>
      <c r="N1737" s="223">
        <v>0</v>
      </c>
      <c r="O1737" s="223">
        <v>0</v>
      </c>
      <c r="P1737" s="223">
        <v>0</v>
      </c>
      <c r="Q1737" s="223">
        <f t="shared" si="395"/>
        <v>0</v>
      </c>
      <c r="R1737" s="351"/>
      <c r="S1737" s="309"/>
      <c r="T1737" s="309"/>
      <c r="U1737" s="895"/>
      <c r="V1737" s="16">
        <v>0</v>
      </c>
      <c r="W1737" s="11">
        <v>0</v>
      </c>
      <c r="X1737" s="17">
        <v>0</v>
      </c>
      <c r="Y1737" s="16"/>
      <c r="Z1737" s="11"/>
      <c r="AA1737" s="17"/>
      <c r="AB1737" s="16"/>
      <c r="AC1737" s="11"/>
      <c r="AD1737" s="17">
        <f t="shared" si="400"/>
        <v>0</v>
      </c>
      <c r="AE1737" s="16"/>
      <c r="AF1737" s="11"/>
      <c r="AG1737" s="17"/>
      <c r="AH1737" s="229">
        <f t="shared" si="404"/>
        <v>0</v>
      </c>
      <c r="AI1737" s="527"/>
      <c r="AJ1737" s="16">
        <f t="shared" si="405"/>
        <v>0</v>
      </c>
    </row>
    <row r="1738" spans="1:36" ht="11.25" customHeight="1">
      <c r="A1738" s="219">
        <v>23200593</v>
      </c>
      <c r="C1738" s="287" t="s">
        <v>114</v>
      </c>
      <c r="D1738" s="222">
        <v>0</v>
      </c>
      <c r="E1738" s="222">
        <v>0</v>
      </c>
      <c r="F1738" s="222">
        <v>0</v>
      </c>
      <c r="G1738" s="222">
        <v>0</v>
      </c>
      <c r="H1738" s="222">
        <v>0</v>
      </c>
      <c r="I1738" s="222">
        <v>0</v>
      </c>
      <c r="J1738" s="498">
        <v>0</v>
      </c>
      <c r="K1738" s="498">
        <v>0</v>
      </c>
      <c r="L1738" s="223">
        <v>0</v>
      </c>
      <c r="M1738" s="223">
        <v>0</v>
      </c>
      <c r="N1738" s="223">
        <v>0</v>
      </c>
      <c r="O1738" s="223">
        <v>0</v>
      </c>
      <c r="P1738" s="223">
        <v>0</v>
      </c>
      <c r="Q1738" s="223">
        <f t="shared" si="395"/>
        <v>0</v>
      </c>
      <c r="R1738" s="351"/>
      <c r="S1738" s="309"/>
      <c r="T1738" s="309"/>
      <c r="U1738" s="895"/>
      <c r="V1738" s="16">
        <v>0</v>
      </c>
      <c r="W1738" s="11">
        <v>0</v>
      </c>
      <c r="X1738" s="17">
        <v>0</v>
      </c>
      <c r="Y1738" s="16"/>
      <c r="Z1738" s="11"/>
      <c r="AA1738" s="17"/>
      <c r="AB1738" s="16"/>
      <c r="AC1738" s="11"/>
      <c r="AD1738" s="17">
        <f t="shared" si="400"/>
        <v>0</v>
      </c>
      <c r="AE1738" s="16"/>
      <c r="AF1738" s="11"/>
      <c r="AG1738" s="17"/>
      <c r="AH1738" s="229">
        <f t="shared" si="404"/>
        <v>0</v>
      </c>
      <c r="AI1738" s="527"/>
      <c r="AJ1738" s="16">
        <f t="shared" si="405"/>
        <v>0</v>
      </c>
    </row>
    <row r="1739" spans="1:36" ht="11.25" customHeight="1">
      <c r="A1739" s="219">
        <v>23200603</v>
      </c>
      <c r="C1739" s="287" t="s">
        <v>115</v>
      </c>
      <c r="D1739" s="222">
        <v>0</v>
      </c>
      <c r="E1739" s="222">
        <v>0</v>
      </c>
      <c r="F1739" s="222">
        <v>0</v>
      </c>
      <c r="G1739" s="222">
        <v>0</v>
      </c>
      <c r="H1739" s="222">
        <v>0</v>
      </c>
      <c r="I1739" s="222">
        <v>0</v>
      </c>
      <c r="J1739" s="498">
        <v>0</v>
      </c>
      <c r="K1739" s="498">
        <v>0</v>
      </c>
      <c r="L1739" s="223">
        <v>0</v>
      </c>
      <c r="M1739" s="223">
        <v>0</v>
      </c>
      <c r="N1739" s="223">
        <v>0</v>
      </c>
      <c r="O1739" s="223">
        <v>0</v>
      </c>
      <c r="P1739" s="223">
        <v>0</v>
      </c>
      <c r="Q1739" s="223">
        <f t="shared" ref="Q1739:Q1802" si="407">(D1739+P1739+SUM(E1739:O1739)*2)/24</f>
        <v>0</v>
      </c>
      <c r="R1739" s="351"/>
      <c r="S1739" s="309"/>
      <c r="T1739" s="309"/>
      <c r="U1739" s="895"/>
      <c r="V1739" s="16">
        <v>0</v>
      </c>
      <c r="W1739" s="11">
        <v>0</v>
      </c>
      <c r="X1739" s="17">
        <v>0</v>
      </c>
      <c r="Y1739" s="16"/>
      <c r="Z1739" s="11"/>
      <c r="AA1739" s="17"/>
      <c r="AB1739" s="16"/>
      <c r="AC1739" s="11"/>
      <c r="AD1739" s="17">
        <f t="shared" si="400"/>
        <v>0</v>
      </c>
      <c r="AE1739" s="16"/>
      <c r="AF1739" s="11"/>
      <c r="AG1739" s="17"/>
      <c r="AH1739" s="229">
        <f t="shared" si="404"/>
        <v>0</v>
      </c>
      <c r="AI1739" s="527"/>
      <c r="AJ1739" s="16">
        <f t="shared" si="405"/>
        <v>0</v>
      </c>
    </row>
    <row r="1740" spans="1:36" ht="11.25" customHeight="1">
      <c r="A1740" s="219">
        <v>23200613</v>
      </c>
      <c r="C1740" s="287" t="s">
        <v>118</v>
      </c>
      <c r="D1740" s="222">
        <v>0</v>
      </c>
      <c r="E1740" s="222">
        <v>0</v>
      </c>
      <c r="F1740" s="222">
        <v>0</v>
      </c>
      <c r="G1740" s="222">
        <v>0</v>
      </c>
      <c r="H1740" s="222">
        <v>0</v>
      </c>
      <c r="I1740" s="222">
        <v>0</v>
      </c>
      <c r="J1740" s="498">
        <v>0</v>
      </c>
      <c r="K1740" s="498">
        <v>0</v>
      </c>
      <c r="L1740" s="223">
        <v>0</v>
      </c>
      <c r="M1740" s="223">
        <v>0</v>
      </c>
      <c r="N1740" s="223">
        <v>0</v>
      </c>
      <c r="O1740" s="223">
        <v>0</v>
      </c>
      <c r="P1740" s="223">
        <v>0</v>
      </c>
      <c r="Q1740" s="223">
        <f t="shared" si="407"/>
        <v>0</v>
      </c>
      <c r="R1740" s="351"/>
      <c r="S1740" s="309"/>
      <c r="T1740" s="309"/>
      <c r="U1740" s="895"/>
      <c r="V1740" s="16">
        <v>0</v>
      </c>
      <c r="W1740" s="11">
        <v>0</v>
      </c>
      <c r="X1740" s="17">
        <v>0</v>
      </c>
      <c r="Y1740" s="16"/>
      <c r="Z1740" s="11"/>
      <c r="AA1740" s="17"/>
      <c r="AB1740" s="16"/>
      <c r="AC1740" s="11"/>
      <c r="AD1740" s="17">
        <f t="shared" si="400"/>
        <v>0</v>
      </c>
      <c r="AE1740" s="16"/>
      <c r="AF1740" s="11"/>
      <c r="AG1740" s="17"/>
      <c r="AH1740" s="229">
        <f t="shared" si="404"/>
        <v>0</v>
      </c>
      <c r="AI1740" s="527"/>
      <c r="AJ1740" s="16">
        <f t="shared" si="405"/>
        <v>0</v>
      </c>
    </row>
    <row r="1741" spans="1:36" ht="11.25" customHeight="1">
      <c r="A1741" s="219">
        <v>23200623</v>
      </c>
      <c r="C1741" s="287" t="s">
        <v>119</v>
      </c>
      <c r="D1741" s="222">
        <v>0</v>
      </c>
      <c r="E1741" s="222">
        <v>0</v>
      </c>
      <c r="F1741" s="222">
        <v>0</v>
      </c>
      <c r="G1741" s="222">
        <v>0</v>
      </c>
      <c r="H1741" s="222">
        <v>0</v>
      </c>
      <c r="I1741" s="222">
        <v>0</v>
      </c>
      <c r="J1741" s="498">
        <v>0</v>
      </c>
      <c r="K1741" s="498">
        <v>0</v>
      </c>
      <c r="L1741" s="223">
        <v>0</v>
      </c>
      <c r="M1741" s="223">
        <v>0</v>
      </c>
      <c r="N1741" s="223">
        <v>0</v>
      </c>
      <c r="O1741" s="223">
        <v>0</v>
      </c>
      <c r="P1741" s="223">
        <v>0</v>
      </c>
      <c r="Q1741" s="223">
        <f t="shared" si="407"/>
        <v>0</v>
      </c>
      <c r="R1741" s="351"/>
      <c r="S1741" s="309"/>
      <c r="T1741" s="309"/>
      <c r="U1741" s="895"/>
      <c r="V1741" s="16">
        <v>0</v>
      </c>
      <c r="W1741" s="11">
        <v>0</v>
      </c>
      <c r="X1741" s="17">
        <v>0</v>
      </c>
      <c r="Y1741" s="16"/>
      <c r="Z1741" s="11"/>
      <c r="AA1741" s="17"/>
      <c r="AB1741" s="16"/>
      <c r="AC1741" s="11"/>
      <c r="AD1741" s="17">
        <f t="shared" si="400"/>
        <v>0</v>
      </c>
      <c r="AE1741" s="16"/>
      <c r="AF1741" s="11"/>
      <c r="AG1741" s="17"/>
      <c r="AH1741" s="229">
        <f t="shared" si="404"/>
        <v>0</v>
      </c>
      <c r="AI1741" s="527"/>
      <c r="AJ1741" s="16">
        <f t="shared" si="405"/>
        <v>0</v>
      </c>
    </row>
    <row r="1742" spans="1:36" ht="11.25" customHeight="1">
      <c r="A1742" s="219">
        <v>23200633</v>
      </c>
      <c r="C1742" s="287" t="s">
        <v>2336</v>
      </c>
      <c r="D1742" s="222">
        <v>0</v>
      </c>
      <c r="E1742" s="222">
        <v>0</v>
      </c>
      <c r="F1742" s="222">
        <v>0</v>
      </c>
      <c r="G1742" s="222">
        <v>0</v>
      </c>
      <c r="H1742" s="222">
        <v>0</v>
      </c>
      <c r="I1742" s="222">
        <v>0</v>
      </c>
      <c r="J1742" s="498">
        <v>0</v>
      </c>
      <c r="K1742" s="498">
        <v>0</v>
      </c>
      <c r="L1742" s="223">
        <v>0</v>
      </c>
      <c r="M1742" s="223">
        <v>0</v>
      </c>
      <c r="N1742" s="223">
        <v>0</v>
      </c>
      <c r="O1742" s="223">
        <v>0</v>
      </c>
      <c r="P1742" s="223">
        <v>0</v>
      </c>
      <c r="Q1742" s="223">
        <f t="shared" si="407"/>
        <v>0</v>
      </c>
      <c r="R1742" s="351"/>
      <c r="S1742" s="309"/>
      <c r="T1742" s="309"/>
      <c r="U1742" s="895"/>
      <c r="V1742" s="16">
        <v>0</v>
      </c>
      <c r="W1742" s="11">
        <v>0</v>
      </c>
      <c r="X1742" s="17">
        <v>0</v>
      </c>
      <c r="Y1742" s="16"/>
      <c r="Z1742" s="11"/>
      <c r="AA1742" s="17"/>
      <c r="AB1742" s="16"/>
      <c r="AC1742" s="11"/>
      <c r="AD1742" s="17">
        <f t="shared" ref="AD1742:AD1778" si="408">SUM(AB1742:AC1742)</f>
        <v>0</v>
      </c>
      <c r="AE1742" s="16"/>
      <c r="AF1742" s="11"/>
      <c r="AG1742" s="17"/>
      <c r="AH1742" s="229">
        <f t="shared" si="404"/>
        <v>0</v>
      </c>
      <c r="AI1742" s="527"/>
      <c r="AJ1742" s="16">
        <f t="shared" si="405"/>
        <v>0</v>
      </c>
    </row>
    <row r="1743" spans="1:36" ht="11.25" customHeight="1">
      <c r="A1743" s="219">
        <v>23200643</v>
      </c>
      <c r="C1743" s="287" t="s">
        <v>640</v>
      </c>
      <c r="D1743" s="222">
        <v>-6450380.2300000004</v>
      </c>
      <c r="E1743" s="222">
        <v>-7082353.8399999999</v>
      </c>
      <c r="F1743" s="222">
        <v>-7458965.96</v>
      </c>
      <c r="G1743" s="222">
        <v>-7669443.0999999996</v>
      </c>
      <c r="H1743" s="222">
        <v>-7299319.46</v>
      </c>
      <c r="I1743" s="222">
        <v>-5890019.9100000001</v>
      </c>
      <c r="J1743" s="498">
        <v>-7044689.2800000003</v>
      </c>
      <c r="K1743" s="498">
        <v>-6931771.9500000002</v>
      </c>
      <c r="L1743" s="223">
        <v>-7600427.9299999997</v>
      </c>
      <c r="M1743" s="223">
        <v>-7667275.3499999996</v>
      </c>
      <c r="N1743" s="223">
        <v>-7599955.04</v>
      </c>
      <c r="O1743" s="223">
        <v>-7025921.4800000004</v>
      </c>
      <c r="P1743" s="223">
        <v>-7383182.2599999998</v>
      </c>
      <c r="Q1743" s="223">
        <f t="shared" si="407"/>
        <v>-7182243.712083335</v>
      </c>
      <c r="R1743" s="351"/>
      <c r="S1743" s="309"/>
      <c r="T1743" s="309"/>
      <c r="U1743" s="895"/>
      <c r="V1743" s="16">
        <v>0</v>
      </c>
      <c r="W1743" s="11">
        <v>0</v>
      </c>
      <c r="X1743" s="17">
        <v>0</v>
      </c>
      <c r="Y1743" s="16"/>
      <c r="Z1743" s="11"/>
      <c r="AA1743" s="17"/>
      <c r="AB1743" s="16"/>
      <c r="AC1743" s="11"/>
      <c r="AD1743" s="17">
        <f t="shared" si="408"/>
        <v>0</v>
      </c>
      <c r="AE1743" s="16"/>
      <c r="AF1743" s="11"/>
      <c r="AG1743" s="17"/>
      <c r="AH1743" s="229">
        <f t="shared" si="404"/>
        <v>-7182243.712083335</v>
      </c>
      <c r="AI1743" s="527"/>
      <c r="AJ1743" s="16">
        <f t="shared" si="405"/>
        <v>0</v>
      </c>
    </row>
    <row r="1744" spans="1:36" ht="11.25" customHeight="1">
      <c r="A1744" s="219">
        <v>23200653</v>
      </c>
      <c r="C1744" s="287" t="s">
        <v>1694</v>
      </c>
      <c r="D1744" s="222">
        <v>-804827.4</v>
      </c>
      <c r="E1744" s="222">
        <v>-1417031.74</v>
      </c>
      <c r="F1744" s="222">
        <v>-1824949.84</v>
      </c>
      <c r="G1744" s="222">
        <v>-2412954.11</v>
      </c>
      <c r="H1744" s="222">
        <v>-2753320.37</v>
      </c>
      <c r="I1744" s="222">
        <v>-236063.3</v>
      </c>
      <c r="J1744" s="498">
        <v>-1026053.64</v>
      </c>
      <c r="K1744" s="498">
        <v>-1397963.04</v>
      </c>
      <c r="L1744" s="223">
        <v>-1989454.79</v>
      </c>
      <c r="M1744" s="223">
        <v>-2574607.81</v>
      </c>
      <c r="N1744" s="223">
        <v>-3028085.21</v>
      </c>
      <c r="O1744" s="223">
        <v>-824377.68</v>
      </c>
      <c r="P1744" s="223">
        <v>-1363676.05</v>
      </c>
      <c r="Q1744" s="223">
        <f t="shared" si="407"/>
        <v>-1714092.77125</v>
      </c>
      <c r="R1744" s="351"/>
      <c r="S1744" s="309"/>
      <c r="T1744" s="309"/>
      <c r="U1744" s="895"/>
      <c r="V1744" s="16">
        <v>0</v>
      </c>
      <c r="W1744" s="11">
        <v>0</v>
      </c>
      <c r="X1744" s="17">
        <v>0</v>
      </c>
      <c r="Y1744" s="16"/>
      <c r="Z1744" s="11"/>
      <c r="AA1744" s="17"/>
      <c r="AB1744" s="16"/>
      <c r="AC1744" s="11"/>
      <c r="AD1744" s="17">
        <f t="shared" si="408"/>
        <v>0</v>
      </c>
      <c r="AE1744" s="16"/>
      <c r="AF1744" s="11"/>
      <c r="AG1744" s="17"/>
      <c r="AH1744" s="229">
        <f t="shared" si="404"/>
        <v>-1714092.77125</v>
      </c>
      <c r="AI1744" s="527"/>
      <c r="AJ1744" s="16">
        <f t="shared" si="405"/>
        <v>0</v>
      </c>
    </row>
    <row r="1745" spans="1:36" ht="11.25" customHeight="1">
      <c r="A1745" s="219">
        <v>23200673</v>
      </c>
      <c r="B1745" s="207"/>
      <c r="C1745" s="287" t="s">
        <v>1860</v>
      </c>
      <c r="D1745" s="222">
        <v>0</v>
      </c>
      <c r="E1745" s="222">
        <v>0</v>
      </c>
      <c r="F1745" s="222">
        <v>0</v>
      </c>
      <c r="G1745" s="222">
        <v>0</v>
      </c>
      <c r="H1745" s="222">
        <v>0</v>
      </c>
      <c r="I1745" s="222">
        <v>0</v>
      </c>
      <c r="J1745" s="498">
        <v>0</v>
      </c>
      <c r="K1745" s="498">
        <v>0</v>
      </c>
      <c r="L1745" s="223">
        <v>0</v>
      </c>
      <c r="M1745" s="223">
        <v>0</v>
      </c>
      <c r="N1745" s="223">
        <v>0</v>
      </c>
      <c r="O1745" s="223">
        <v>0</v>
      </c>
      <c r="P1745" s="223">
        <v>0</v>
      </c>
      <c r="Q1745" s="223">
        <f t="shared" si="407"/>
        <v>0</v>
      </c>
      <c r="R1745" s="351"/>
      <c r="S1745" s="309"/>
      <c r="T1745" s="309"/>
      <c r="U1745" s="895"/>
      <c r="V1745" s="16">
        <v>0</v>
      </c>
      <c r="W1745" s="11">
        <v>0</v>
      </c>
      <c r="X1745" s="17">
        <v>0</v>
      </c>
      <c r="Y1745" s="16"/>
      <c r="Z1745" s="11"/>
      <c r="AA1745" s="17"/>
      <c r="AB1745" s="16"/>
      <c r="AC1745" s="11"/>
      <c r="AD1745" s="17">
        <f t="shared" si="408"/>
        <v>0</v>
      </c>
      <c r="AE1745" s="16"/>
      <c r="AF1745" s="11"/>
      <c r="AG1745" s="17"/>
      <c r="AH1745" s="229">
        <f t="shared" si="404"/>
        <v>0</v>
      </c>
      <c r="AI1745" s="527"/>
      <c r="AJ1745" s="16">
        <f t="shared" si="405"/>
        <v>0</v>
      </c>
    </row>
    <row r="1746" spans="1:36" ht="11.25" customHeight="1">
      <c r="A1746" s="219">
        <v>23200683</v>
      </c>
      <c r="C1746" s="287" t="s">
        <v>1837</v>
      </c>
      <c r="D1746" s="222">
        <v>-7.5</v>
      </c>
      <c r="E1746" s="222">
        <v>0</v>
      </c>
      <c r="F1746" s="222">
        <v>0</v>
      </c>
      <c r="G1746" s="222">
        <v>0</v>
      </c>
      <c r="H1746" s="222">
        <v>0</v>
      </c>
      <c r="I1746" s="222">
        <v>-7.5</v>
      </c>
      <c r="J1746" s="498">
        <v>-15</v>
      </c>
      <c r="K1746" s="498">
        <v>0</v>
      </c>
      <c r="L1746" s="223">
        <v>0</v>
      </c>
      <c r="M1746" s="223">
        <v>0</v>
      </c>
      <c r="N1746" s="223">
        <v>0</v>
      </c>
      <c r="O1746" s="223">
        <v>-7.5</v>
      </c>
      <c r="P1746" s="223">
        <v>0</v>
      </c>
      <c r="Q1746" s="223">
        <f t="shared" si="407"/>
        <v>-2.8125</v>
      </c>
      <c r="R1746" s="351"/>
      <c r="S1746" s="309"/>
      <c r="T1746" s="309"/>
      <c r="U1746" s="895"/>
      <c r="V1746" s="16">
        <v>0</v>
      </c>
      <c r="W1746" s="11">
        <v>0</v>
      </c>
      <c r="X1746" s="17">
        <v>0</v>
      </c>
      <c r="Y1746" s="16"/>
      <c r="Z1746" s="11"/>
      <c r="AA1746" s="17"/>
      <c r="AB1746" s="16"/>
      <c r="AC1746" s="11"/>
      <c r="AD1746" s="17">
        <f t="shared" si="408"/>
        <v>0</v>
      </c>
      <c r="AE1746" s="16"/>
      <c r="AF1746" s="11"/>
      <c r="AG1746" s="17"/>
      <c r="AH1746" s="229">
        <f t="shared" si="404"/>
        <v>-2.8125</v>
      </c>
      <c r="AI1746" s="527"/>
      <c r="AJ1746" s="16">
        <f t="shared" si="405"/>
        <v>0</v>
      </c>
    </row>
    <row r="1747" spans="1:36" ht="11.25" customHeight="1">
      <c r="A1747" s="219">
        <v>23200693</v>
      </c>
      <c r="B1747" s="207"/>
      <c r="C1747" s="287" t="s">
        <v>1368</v>
      </c>
      <c r="D1747" s="222">
        <v>-200521.83</v>
      </c>
      <c r="E1747" s="222">
        <v>-55.08</v>
      </c>
      <c r="F1747" s="222">
        <v>78.48</v>
      </c>
      <c r="G1747" s="222">
        <v>52.04</v>
      </c>
      <c r="H1747" s="222">
        <v>-352.32</v>
      </c>
      <c r="I1747" s="222">
        <v>-206525.44</v>
      </c>
      <c r="J1747" s="498">
        <v>-217533.68</v>
      </c>
      <c r="K1747" s="498">
        <v>166.99</v>
      </c>
      <c r="L1747" s="223">
        <v>-798.06</v>
      </c>
      <c r="M1747" s="223">
        <v>-337.9</v>
      </c>
      <c r="N1747" s="223">
        <v>-175.02</v>
      </c>
      <c r="O1747" s="223">
        <v>-218281.97</v>
      </c>
      <c r="P1747" s="223">
        <v>0</v>
      </c>
      <c r="Q1747" s="223">
        <f t="shared" si="407"/>
        <v>-62001.906250000007</v>
      </c>
      <c r="R1747" s="351"/>
      <c r="S1747" s="309"/>
      <c r="T1747" s="309"/>
      <c r="U1747" s="895"/>
      <c r="V1747" s="16">
        <v>0</v>
      </c>
      <c r="W1747" s="11">
        <v>0</v>
      </c>
      <c r="X1747" s="17">
        <v>0</v>
      </c>
      <c r="Y1747" s="16"/>
      <c r="Z1747" s="11"/>
      <c r="AA1747" s="17"/>
      <c r="AB1747" s="16"/>
      <c r="AC1747" s="11"/>
      <c r="AD1747" s="17">
        <f t="shared" si="408"/>
        <v>0</v>
      </c>
      <c r="AE1747" s="16"/>
      <c r="AF1747" s="11"/>
      <c r="AG1747" s="17"/>
      <c r="AH1747" s="229">
        <f t="shared" si="404"/>
        <v>-62001.906250000007</v>
      </c>
      <c r="AI1747" s="527"/>
      <c r="AJ1747" s="16">
        <f t="shared" si="405"/>
        <v>0</v>
      </c>
    </row>
    <row r="1748" spans="1:36" ht="11.25" customHeight="1">
      <c r="A1748" s="219">
        <v>23200713</v>
      </c>
      <c r="B1748" s="220"/>
      <c r="C1748" s="287" t="s">
        <v>1128</v>
      </c>
      <c r="D1748" s="222">
        <v>0</v>
      </c>
      <c r="E1748" s="222">
        <v>0</v>
      </c>
      <c r="F1748" s="222">
        <v>0</v>
      </c>
      <c r="G1748" s="222">
        <v>0</v>
      </c>
      <c r="H1748" s="222">
        <v>0</v>
      </c>
      <c r="I1748" s="222">
        <v>0</v>
      </c>
      <c r="J1748" s="498">
        <v>0</v>
      </c>
      <c r="K1748" s="498">
        <v>0</v>
      </c>
      <c r="L1748" s="223">
        <v>0</v>
      </c>
      <c r="M1748" s="223">
        <v>0</v>
      </c>
      <c r="N1748" s="223">
        <v>0</v>
      </c>
      <c r="O1748" s="223">
        <v>0</v>
      </c>
      <c r="P1748" s="223">
        <v>0</v>
      </c>
      <c r="Q1748" s="223">
        <f t="shared" si="407"/>
        <v>0</v>
      </c>
      <c r="R1748" s="351"/>
      <c r="S1748" s="309"/>
      <c r="T1748" s="309"/>
      <c r="U1748" s="895"/>
      <c r="V1748" s="16">
        <v>0</v>
      </c>
      <c r="W1748" s="11">
        <v>0</v>
      </c>
      <c r="X1748" s="17">
        <v>0</v>
      </c>
      <c r="Y1748" s="16"/>
      <c r="Z1748" s="11"/>
      <c r="AA1748" s="17"/>
      <c r="AB1748" s="16"/>
      <c r="AC1748" s="11"/>
      <c r="AD1748" s="17">
        <f t="shared" si="408"/>
        <v>0</v>
      </c>
      <c r="AE1748" s="16"/>
      <c r="AF1748" s="11"/>
      <c r="AG1748" s="17"/>
      <c r="AH1748" s="229">
        <f t="shared" si="404"/>
        <v>0</v>
      </c>
      <c r="AI1748" s="527"/>
      <c r="AJ1748" s="16">
        <f t="shared" si="405"/>
        <v>0</v>
      </c>
    </row>
    <row r="1749" spans="1:36" ht="11.25" customHeight="1">
      <c r="A1749" s="219">
        <v>23200723</v>
      </c>
      <c r="B1749" s="220"/>
      <c r="C1749" s="287" t="s">
        <v>247</v>
      </c>
      <c r="D1749" s="222">
        <v>0</v>
      </c>
      <c r="E1749" s="222">
        <v>0</v>
      </c>
      <c r="F1749" s="222">
        <v>0</v>
      </c>
      <c r="G1749" s="222">
        <v>0</v>
      </c>
      <c r="H1749" s="222">
        <v>0</v>
      </c>
      <c r="I1749" s="222">
        <v>0</v>
      </c>
      <c r="J1749" s="498">
        <v>0</v>
      </c>
      <c r="K1749" s="498">
        <v>0</v>
      </c>
      <c r="L1749" s="223">
        <v>0</v>
      </c>
      <c r="M1749" s="223">
        <v>0</v>
      </c>
      <c r="N1749" s="223">
        <v>0</v>
      </c>
      <c r="O1749" s="223">
        <v>0</v>
      </c>
      <c r="P1749" s="223">
        <v>0</v>
      </c>
      <c r="Q1749" s="223">
        <f t="shared" si="407"/>
        <v>0</v>
      </c>
      <c r="R1749" s="351"/>
      <c r="S1749" s="309"/>
      <c r="T1749" s="309"/>
      <c r="U1749" s="895"/>
      <c r="V1749" s="16">
        <v>0</v>
      </c>
      <c r="W1749" s="11">
        <v>0</v>
      </c>
      <c r="X1749" s="17">
        <v>0</v>
      </c>
      <c r="Y1749" s="16"/>
      <c r="Z1749" s="11"/>
      <c r="AA1749" s="17"/>
      <c r="AB1749" s="16"/>
      <c r="AC1749" s="11"/>
      <c r="AD1749" s="17">
        <f t="shared" si="408"/>
        <v>0</v>
      </c>
      <c r="AE1749" s="16"/>
      <c r="AF1749" s="11"/>
      <c r="AG1749" s="17"/>
      <c r="AH1749" s="229">
        <f t="shared" si="404"/>
        <v>0</v>
      </c>
      <c r="AI1749" s="527"/>
      <c r="AJ1749" s="16">
        <f t="shared" si="405"/>
        <v>0</v>
      </c>
    </row>
    <row r="1750" spans="1:36" ht="11.25" customHeight="1">
      <c r="A1750" s="219">
        <v>23200733</v>
      </c>
      <c r="B1750" s="220"/>
      <c r="C1750" s="287" t="s">
        <v>248</v>
      </c>
      <c r="D1750" s="222">
        <v>-1667.57</v>
      </c>
      <c r="E1750" s="222">
        <v>-5462.87</v>
      </c>
      <c r="F1750" s="222">
        <v>-977.85</v>
      </c>
      <c r="G1750" s="222">
        <v>-757.1</v>
      </c>
      <c r="H1750" s="222">
        <v>-1971.43</v>
      </c>
      <c r="I1750" s="222">
        <v>-1675.66</v>
      </c>
      <c r="J1750" s="498">
        <v>-2409.0100000000002</v>
      </c>
      <c r="K1750" s="498">
        <v>-2162.96</v>
      </c>
      <c r="L1750" s="223">
        <v>-2589.21</v>
      </c>
      <c r="M1750" s="223">
        <v>-3270.6</v>
      </c>
      <c r="N1750" s="223">
        <v>-3167.05</v>
      </c>
      <c r="O1750" s="223">
        <v>-28343.19</v>
      </c>
      <c r="P1750" s="223">
        <v>-1830.21</v>
      </c>
      <c r="Q1750" s="223">
        <f t="shared" si="407"/>
        <v>-4544.6516666666657</v>
      </c>
      <c r="R1750" s="351"/>
      <c r="S1750" s="309"/>
      <c r="T1750" s="309"/>
      <c r="U1750" s="895"/>
      <c r="V1750" s="16">
        <v>0</v>
      </c>
      <c r="W1750" s="11">
        <v>0</v>
      </c>
      <c r="X1750" s="17">
        <v>0</v>
      </c>
      <c r="Y1750" s="16"/>
      <c r="Z1750" s="11"/>
      <c r="AA1750" s="17"/>
      <c r="AB1750" s="16"/>
      <c r="AC1750" s="11"/>
      <c r="AD1750" s="17">
        <f t="shared" si="408"/>
        <v>0</v>
      </c>
      <c r="AE1750" s="16"/>
      <c r="AF1750" s="11"/>
      <c r="AG1750" s="17"/>
      <c r="AH1750" s="229">
        <f t="shared" si="404"/>
        <v>-4544.6516666666657</v>
      </c>
      <c r="AI1750" s="527"/>
      <c r="AJ1750" s="16">
        <f t="shared" si="405"/>
        <v>0</v>
      </c>
    </row>
    <row r="1751" spans="1:36" ht="11.25" customHeight="1">
      <c r="A1751" s="219">
        <v>23200743</v>
      </c>
      <c r="B1751" s="207"/>
      <c r="C1751" s="435" t="s">
        <v>1946</v>
      </c>
      <c r="D1751" s="222">
        <v>-1935.31</v>
      </c>
      <c r="E1751" s="222">
        <v>-4086.38</v>
      </c>
      <c r="F1751" s="222">
        <v>-3607.56</v>
      </c>
      <c r="G1751" s="222">
        <v>14208.73</v>
      </c>
      <c r="H1751" s="222">
        <v>14871.11</v>
      </c>
      <c r="I1751" s="222">
        <v>-114194.39</v>
      </c>
      <c r="J1751" s="498">
        <v>53257.77</v>
      </c>
      <c r="K1751" s="498">
        <v>14067.92</v>
      </c>
      <c r="L1751" s="223">
        <v>13784.61</v>
      </c>
      <c r="M1751" s="223">
        <v>13324.86</v>
      </c>
      <c r="N1751" s="223">
        <v>13692.48</v>
      </c>
      <c r="O1751" s="223">
        <v>13266.82</v>
      </c>
      <c r="P1751" s="223">
        <v>12748.82</v>
      </c>
      <c r="Q1751" s="223">
        <f t="shared" si="407"/>
        <v>2832.7270833333337</v>
      </c>
      <c r="R1751" s="351"/>
      <c r="S1751" s="309"/>
      <c r="T1751" s="309"/>
      <c r="U1751" s="895"/>
      <c r="V1751" s="16">
        <v>0</v>
      </c>
      <c r="W1751" s="11">
        <v>0</v>
      </c>
      <c r="X1751" s="17">
        <v>0</v>
      </c>
      <c r="Y1751" s="16"/>
      <c r="Z1751" s="11"/>
      <c r="AA1751" s="17"/>
      <c r="AB1751" s="16"/>
      <c r="AC1751" s="11"/>
      <c r="AD1751" s="17">
        <f t="shared" si="408"/>
        <v>0</v>
      </c>
      <c r="AE1751" s="16"/>
      <c r="AF1751" s="11"/>
      <c r="AG1751" s="17"/>
      <c r="AH1751" s="229">
        <f t="shared" si="404"/>
        <v>2832.7270833333337</v>
      </c>
      <c r="AI1751" s="527"/>
      <c r="AJ1751" s="16">
        <f t="shared" si="405"/>
        <v>0</v>
      </c>
    </row>
    <row r="1752" spans="1:36" ht="11.25" customHeight="1">
      <c r="A1752" s="219">
        <v>23200753</v>
      </c>
      <c r="B1752" s="207"/>
      <c r="C1752" s="435" t="s">
        <v>115</v>
      </c>
      <c r="D1752" s="222">
        <v>-1294.56</v>
      </c>
      <c r="E1752" s="222">
        <v>-1656.52</v>
      </c>
      <c r="F1752" s="222">
        <v>-1673.25</v>
      </c>
      <c r="G1752" s="222">
        <v>-1824.82</v>
      </c>
      <c r="H1752" s="222">
        <v>-1707.18</v>
      </c>
      <c r="I1752" s="222">
        <v>-14447.08</v>
      </c>
      <c r="J1752" s="498">
        <v>-1832.87</v>
      </c>
      <c r="K1752" s="498">
        <v>-1857.22</v>
      </c>
      <c r="L1752" s="223">
        <v>-1950.36</v>
      </c>
      <c r="M1752" s="223">
        <v>-1930.99</v>
      </c>
      <c r="N1752" s="223">
        <v>-1955.28</v>
      </c>
      <c r="O1752" s="223">
        <v>-2030.11</v>
      </c>
      <c r="P1752" s="223">
        <v>-2135.9899999999998</v>
      </c>
      <c r="Q1752" s="223">
        <f t="shared" si="407"/>
        <v>-2881.7462500000001</v>
      </c>
      <c r="R1752" s="351"/>
      <c r="S1752" s="309"/>
      <c r="T1752" s="309"/>
      <c r="U1752" s="895"/>
      <c r="V1752" s="16">
        <v>0</v>
      </c>
      <c r="W1752" s="11">
        <v>0</v>
      </c>
      <c r="X1752" s="17">
        <v>0</v>
      </c>
      <c r="Y1752" s="16"/>
      <c r="Z1752" s="11"/>
      <c r="AA1752" s="17"/>
      <c r="AB1752" s="16"/>
      <c r="AC1752" s="11"/>
      <c r="AD1752" s="17">
        <f t="shared" si="408"/>
        <v>0</v>
      </c>
      <c r="AE1752" s="16"/>
      <c r="AF1752" s="11"/>
      <c r="AG1752" s="17"/>
      <c r="AH1752" s="229">
        <f t="shared" si="404"/>
        <v>-2881.7462500000001</v>
      </c>
      <c r="AI1752" s="527"/>
      <c r="AJ1752" s="16">
        <f t="shared" si="405"/>
        <v>0</v>
      </c>
    </row>
    <row r="1753" spans="1:36" ht="11.25" customHeight="1">
      <c r="A1753" s="219">
        <v>23200763</v>
      </c>
      <c r="B1753" s="207"/>
      <c r="C1753" s="435" t="s">
        <v>118</v>
      </c>
      <c r="D1753" s="222">
        <v>-193.59</v>
      </c>
      <c r="E1753" s="222">
        <v>149.12</v>
      </c>
      <c r="F1753" s="222">
        <v>-113.53</v>
      </c>
      <c r="G1753" s="222">
        <v>-620.70000000000005</v>
      </c>
      <c r="H1753" s="222">
        <v>3424.48</v>
      </c>
      <c r="I1753" s="222">
        <v>-78412.33</v>
      </c>
      <c r="J1753" s="498">
        <v>4908.2299999999996</v>
      </c>
      <c r="K1753" s="498">
        <v>6811.68</v>
      </c>
      <c r="L1753" s="223">
        <v>7892.25</v>
      </c>
      <c r="M1753" s="223">
        <v>7852.33</v>
      </c>
      <c r="N1753" s="223">
        <v>8967.75</v>
      </c>
      <c r="O1753" s="223">
        <v>8247.1299999999992</v>
      </c>
      <c r="P1753" s="223">
        <v>7798.25</v>
      </c>
      <c r="Q1753" s="223">
        <f t="shared" si="407"/>
        <v>-2257.6050000000009</v>
      </c>
      <c r="R1753" s="351"/>
      <c r="S1753" s="309"/>
      <c r="T1753" s="309"/>
      <c r="U1753" s="895"/>
      <c r="V1753" s="16">
        <v>0</v>
      </c>
      <c r="W1753" s="11">
        <v>0</v>
      </c>
      <c r="X1753" s="17">
        <v>0</v>
      </c>
      <c r="Y1753" s="16"/>
      <c r="Z1753" s="11"/>
      <c r="AA1753" s="17"/>
      <c r="AB1753" s="16"/>
      <c r="AC1753" s="11"/>
      <c r="AD1753" s="17">
        <f t="shared" si="408"/>
        <v>0</v>
      </c>
      <c r="AE1753" s="16"/>
      <c r="AF1753" s="11"/>
      <c r="AG1753" s="17"/>
      <c r="AH1753" s="229">
        <f t="shared" si="404"/>
        <v>-2257.6050000000009</v>
      </c>
      <c r="AI1753" s="527"/>
      <c r="AJ1753" s="16">
        <f t="shared" si="405"/>
        <v>0</v>
      </c>
    </row>
    <row r="1754" spans="1:36" ht="11.25" customHeight="1">
      <c r="A1754" s="219">
        <v>23200773</v>
      </c>
      <c r="B1754" s="207"/>
      <c r="C1754" s="435" t="s">
        <v>1128</v>
      </c>
      <c r="D1754" s="222">
        <v>-14085</v>
      </c>
      <c r="E1754" s="222">
        <v>-14354.6</v>
      </c>
      <c r="F1754" s="222">
        <v>-14124.4</v>
      </c>
      <c r="G1754" s="222">
        <v>-14159.9</v>
      </c>
      <c r="H1754" s="222">
        <v>-17574.8</v>
      </c>
      <c r="I1754" s="222">
        <v>-17207.900000000001</v>
      </c>
      <c r="J1754" s="498">
        <v>-16604.2</v>
      </c>
      <c r="K1754" s="498">
        <v>-16738.2</v>
      </c>
      <c r="L1754" s="223">
        <v>-17260.7</v>
      </c>
      <c r="M1754" s="223">
        <v>-19376.599999999999</v>
      </c>
      <c r="N1754" s="223">
        <v>-17025.439999999999</v>
      </c>
      <c r="O1754" s="223">
        <v>-17337.2</v>
      </c>
      <c r="P1754" s="223">
        <v>-17313.7</v>
      </c>
      <c r="Q1754" s="223">
        <f t="shared" si="407"/>
        <v>-16455.274166666666</v>
      </c>
      <c r="R1754" s="351"/>
      <c r="S1754" s="309"/>
      <c r="T1754" s="309"/>
      <c r="U1754" s="895"/>
      <c r="V1754" s="16">
        <v>0</v>
      </c>
      <c r="W1754" s="11">
        <v>0</v>
      </c>
      <c r="X1754" s="17">
        <v>0</v>
      </c>
      <c r="Y1754" s="16"/>
      <c r="Z1754" s="11"/>
      <c r="AA1754" s="17"/>
      <c r="AB1754" s="16"/>
      <c r="AC1754" s="11"/>
      <c r="AD1754" s="17">
        <f t="shared" si="408"/>
        <v>0</v>
      </c>
      <c r="AE1754" s="16"/>
      <c r="AF1754" s="11"/>
      <c r="AG1754" s="17"/>
      <c r="AH1754" s="229">
        <f t="shared" si="404"/>
        <v>-16455.274166666666</v>
      </c>
      <c r="AI1754" s="527"/>
      <c r="AJ1754" s="16">
        <f t="shared" si="405"/>
        <v>0</v>
      </c>
    </row>
    <row r="1755" spans="1:36" ht="11.25" customHeight="1">
      <c r="A1755" s="219">
        <v>23200783</v>
      </c>
      <c r="B1755" s="207"/>
      <c r="C1755" s="435" t="s">
        <v>1787</v>
      </c>
      <c r="D1755" s="222">
        <v>0</v>
      </c>
      <c r="E1755" s="222">
        <v>0</v>
      </c>
      <c r="F1755" s="222">
        <v>0</v>
      </c>
      <c r="G1755" s="222">
        <v>0</v>
      </c>
      <c r="H1755" s="222">
        <v>0</v>
      </c>
      <c r="I1755" s="222">
        <v>0</v>
      </c>
      <c r="J1755" s="498">
        <v>0</v>
      </c>
      <c r="K1755" s="498">
        <v>0</v>
      </c>
      <c r="L1755" s="223">
        <v>0</v>
      </c>
      <c r="M1755" s="223">
        <v>0</v>
      </c>
      <c r="N1755" s="223">
        <v>0</v>
      </c>
      <c r="O1755" s="223">
        <v>0</v>
      </c>
      <c r="P1755" s="223">
        <v>0</v>
      </c>
      <c r="Q1755" s="223">
        <f t="shared" si="407"/>
        <v>0</v>
      </c>
      <c r="R1755" s="351"/>
      <c r="S1755" s="309"/>
      <c r="T1755" s="309"/>
      <c r="U1755" s="895"/>
      <c r="V1755" s="16">
        <v>0</v>
      </c>
      <c r="W1755" s="11">
        <v>0</v>
      </c>
      <c r="X1755" s="17">
        <v>0</v>
      </c>
      <c r="Y1755" s="16"/>
      <c r="Z1755" s="11"/>
      <c r="AA1755" s="17"/>
      <c r="AB1755" s="16"/>
      <c r="AC1755" s="11"/>
      <c r="AD1755" s="17">
        <f t="shared" si="408"/>
        <v>0</v>
      </c>
      <c r="AE1755" s="16"/>
      <c r="AF1755" s="11"/>
      <c r="AG1755" s="17"/>
      <c r="AH1755" s="229">
        <f t="shared" si="404"/>
        <v>0</v>
      </c>
      <c r="AI1755" s="527"/>
      <c r="AJ1755" s="16">
        <f t="shared" si="405"/>
        <v>0</v>
      </c>
    </row>
    <row r="1756" spans="1:36" ht="11.25" customHeight="1">
      <c r="A1756" s="219">
        <v>23200793</v>
      </c>
      <c r="B1756" s="207"/>
      <c r="C1756" s="435" t="s">
        <v>2016</v>
      </c>
      <c r="D1756" s="222">
        <v>0</v>
      </c>
      <c r="E1756" s="222">
        <v>0</v>
      </c>
      <c r="F1756" s="222">
        <v>0</v>
      </c>
      <c r="G1756" s="222">
        <v>0</v>
      </c>
      <c r="H1756" s="222">
        <v>0</v>
      </c>
      <c r="I1756" s="222">
        <v>0</v>
      </c>
      <c r="J1756" s="498">
        <v>0</v>
      </c>
      <c r="K1756" s="498">
        <v>0</v>
      </c>
      <c r="L1756" s="223">
        <v>0</v>
      </c>
      <c r="M1756" s="223">
        <v>0</v>
      </c>
      <c r="N1756" s="223">
        <v>0</v>
      </c>
      <c r="O1756" s="223">
        <v>0</v>
      </c>
      <c r="P1756" s="223">
        <v>0</v>
      </c>
      <c r="Q1756" s="223">
        <f t="shared" si="407"/>
        <v>0</v>
      </c>
      <c r="R1756" s="351"/>
      <c r="S1756" s="309"/>
      <c r="T1756" s="309"/>
      <c r="U1756" s="895"/>
      <c r="V1756" s="16">
        <v>0</v>
      </c>
      <c r="W1756" s="11">
        <v>0</v>
      </c>
      <c r="X1756" s="17">
        <v>0</v>
      </c>
      <c r="Y1756" s="16"/>
      <c r="Z1756" s="11"/>
      <c r="AA1756" s="17"/>
      <c r="AB1756" s="16"/>
      <c r="AC1756" s="11"/>
      <c r="AD1756" s="17">
        <f t="shared" si="408"/>
        <v>0</v>
      </c>
      <c r="AE1756" s="16"/>
      <c r="AF1756" s="11"/>
      <c r="AG1756" s="17"/>
      <c r="AH1756" s="229">
        <f t="shared" si="404"/>
        <v>0</v>
      </c>
      <c r="AI1756" s="527"/>
      <c r="AJ1756" s="16">
        <f t="shared" si="405"/>
        <v>0</v>
      </c>
    </row>
    <row r="1757" spans="1:36" ht="33.75" customHeight="1">
      <c r="A1757" s="219">
        <v>23200803</v>
      </c>
      <c r="B1757" s="207"/>
      <c r="C1757" s="287" t="s">
        <v>2702</v>
      </c>
      <c r="D1757" s="222">
        <v>0</v>
      </c>
      <c r="E1757" s="222">
        <v>0</v>
      </c>
      <c r="F1757" s="222">
        <v>0</v>
      </c>
      <c r="G1757" s="222">
        <v>0</v>
      </c>
      <c r="H1757" s="222">
        <v>0</v>
      </c>
      <c r="I1757" s="222">
        <v>0</v>
      </c>
      <c r="J1757" s="498">
        <v>0</v>
      </c>
      <c r="K1757" s="498">
        <v>0</v>
      </c>
      <c r="L1757" s="223">
        <v>0</v>
      </c>
      <c r="M1757" s="223">
        <v>0</v>
      </c>
      <c r="N1757" s="223">
        <v>0</v>
      </c>
      <c r="O1757" s="223">
        <v>0</v>
      </c>
      <c r="P1757" s="223">
        <v>0</v>
      </c>
      <c r="Q1757" s="223">
        <f t="shared" si="407"/>
        <v>0</v>
      </c>
      <c r="R1757" s="351"/>
      <c r="S1757" s="309"/>
      <c r="T1757" s="309"/>
      <c r="U1757" s="895"/>
      <c r="V1757" s="16">
        <v>0</v>
      </c>
      <c r="W1757" s="11">
        <v>0</v>
      </c>
      <c r="X1757" s="17">
        <v>0</v>
      </c>
      <c r="Y1757" s="16"/>
      <c r="Z1757" s="11"/>
      <c r="AA1757" s="17"/>
      <c r="AB1757" s="16"/>
      <c r="AC1757" s="11"/>
      <c r="AD1757" s="17">
        <f t="shared" ref="AD1757" si="409">SUM(AB1757:AC1757)</f>
        <v>0</v>
      </c>
      <c r="AE1757" s="16"/>
      <c r="AF1757" s="11"/>
      <c r="AG1757" s="17"/>
      <c r="AH1757" s="229">
        <f t="shared" si="404"/>
        <v>0</v>
      </c>
      <c r="AI1757" s="527"/>
      <c r="AJ1757" s="16">
        <f t="shared" si="405"/>
        <v>0</v>
      </c>
    </row>
    <row r="1758" spans="1:36" ht="11.25" customHeight="1">
      <c r="A1758" s="219">
        <v>23200813</v>
      </c>
      <c r="B1758" s="207"/>
      <c r="C1758" s="287" t="s">
        <v>3191</v>
      </c>
      <c r="D1758" s="222">
        <v>16021.56</v>
      </c>
      <c r="E1758" s="222">
        <v>100</v>
      </c>
      <c r="F1758" s="222">
        <v>100</v>
      </c>
      <c r="G1758" s="222">
        <v>0</v>
      </c>
      <c r="H1758" s="222">
        <v>0</v>
      </c>
      <c r="I1758" s="222">
        <v>-2211.16</v>
      </c>
      <c r="J1758" s="498">
        <v>28.85</v>
      </c>
      <c r="K1758" s="498">
        <v>28.85</v>
      </c>
      <c r="L1758" s="223">
        <v>0</v>
      </c>
      <c r="M1758" s="223">
        <v>0</v>
      </c>
      <c r="N1758" s="223">
        <v>0</v>
      </c>
      <c r="O1758" s="223">
        <v>0</v>
      </c>
      <c r="P1758" s="223">
        <v>-3824.12</v>
      </c>
      <c r="Q1758" s="223">
        <f t="shared" si="407"/>
        <v>345.43833333333328</v>
      </c>
      <c r="R1758" s="351"/>
      <c r="S1758" s="309"/>
      <c r="T1758" s="309"/>
      <c r="U1758" s="895"/>
      <c r="V1758" s="16">
        <v>0</v>
      </c>
      <c r="W1758" s="11">
        <v>0</v>
      </c>
      <c r="X1758" s="17">
        <v>0</v>
      </c>
      <c r="Y1758" s="16"/>
      <c r="Z1758" s="11"/>
      <c r="AA1758" s="17"/>
      <c r="AB1758" s="16"/>
      <c r="AC1758" s="11"/>
      <c r="AD1758" s="17">
        <f t="shared" ref="AD1758" si="410">SUM(AB1758:AC1758)</f>
        <v>0</v>
      </c>
      <c r="AE1758" s="16"/>
      <c r="AF1758" s="11"/>
      <c r="AG1758" s="17"/>
      <c r="AH1758" s="229">
        <f t="shared" si="404"/>
        <v>345.43833333333328</v>
      </c>
      <c r="AI1758" s="527"/>
      <c r="AJ1758" s="16">
        <f t="shared" si="405"/>
        <v>0</v>
      </c>
    </row>
    <row r="1759" spans="1:36" ht="11.25" customHeight="1">
      <c r="A1759" s="219">
        <v>23200823</v>
      </c>
      <c r="B1759" s="207"/>
      <c r="C1759" s="435" t="s">
        <v>3209</v>
      </c>
      <c r="D1759" s="222">
        <v>-125604.8</v>
      </c>
      <c r="E1759" s="222">
        <v>-167246.84</v>
      </c>
      <c r="F1759" s="222">
        <v>-194014.81</v>
      </c>
      <c r="G1759" s="222">
        <v>-268718.67</v>
      </c>
      <c r="H1759" s="222">
        <v>-192448.78</v>
      </c>
      <c r="I1759" s="222">
        <v>-182092.54</v>
      </c>
      <c r="J1759" s="498">
        <v>-74593.039999999994</v>
      </c>
      <c r="K1759" s="498">
        <v>-122074.87</v>
      </c>
      <c r="L1759" s="223">
        <v>-183431.51</v>
      </c>
      <c r="M1759" s="223">
        <v>-132237.85</v>
      </c>
      <c r="N1759" s="223">
        <v>-256667.44</v>
      </c>
      <c r="O1759" s="223">
        <v>-209704.94</v>
      </c>
      <c r="P1759" s="223">
        <v>-87333.39</v>
      </c>
      <c r="Q1759" s="223">
        <f t="shared" si="407"/>
        <v>-174141.69875000001</v>
      </c>
      <c r="R1759" s="351"/>
      <c r="S1759" s="309"/>
      <c r="T1759" s="309"/>
      <c r="U1759" s="895"/>
      <c r="V1759" s="16">
        <v>0</v>
      </c>
      <c r="W1759" s="11">
        <v>0</v>
      </c>
      <c r="X1759" s="17">
        <v>0</v>
      </c>
      <c r="Y1759" s="16"/>
      <c r="Z1759" s="11"/>
      <c r="AA1759" s="17"/>
      <c r="AB1759" s="16"/>
      <c r="AC1759" s="11"/>
      <c r="AD1759" s="17"/>
      <c r="AE1759" s="16"/>
      <c r="AF1759" s="11"/>
      <c r="AG1759" s="17"/>
      <c r="AH1759" s="229">
        <f t="shared" si="404"/>
        <v>-174141.69875000001</v>
      </c>
      <c r="AI1759" s="527"/>
      <c r="AJ1759" s="16">
        <f t="shared" si="405"/>
        <v>0</v>
      </c>
    </row>
    <row r="1760" spans="1:36">
      <c r="A1760" s="219" t="s">
        <v>3478</v>
      </c>
      <c r="B1760" s="207"/>
      <c r="C1760" s="287" t="s">
        <v>3476</v>
      </c>
      <c r="D1760" s="222"/>
      <c r="E1760" s="222"/>
      <c r="F1760" s="222"/>
      <c r="G1760" s="222"/>
      <c r="H1760" s="222">
        <v>-4068.5</v>
      </c>
      <c r="I1760" s="222">
        <v>-3813.95</v>
      </c>
      <c r="J1760" s="498">
        <v>557.5</v>
      </c>
      <c r="K1760" s="498">
        <v>463.5</v>
      </c>
      <c r="L1760" s="223">
        <v>164</v>
      </c>
      <c r="M1760" s="223">
        <v>487</v>
      </c>
      <c r="N1760" s="223">
        <v>35</v>
      </c>
      <c r="O1760" s="223">
        <v>481</v>
      </c>
      <c r="P1760" s="223">
        <v>-167.5</v>
      </c>
      <c r="Q1760" s="223">
        <f t="shared" si="407"/>
        <v>-481.51666666666665</v>
      </c>
      <c r="R1760" s="351"/>
      <c r="S1760" s="309"/>
      <c r="T1760" s="309"/>
      <c r="U1760" s="895"/>
      <c r="V1760" s="16">
        <v>0</v>
      </c>
      <c r="W1760" s="11">
        <v>0</v>
      </c>
      <c r="X1760" s="17">
        <v>0</v>
      </c>
      <c r="Y1760" s="16"/>
      <c r="Z1760" s="11"/>
      <c r="AA1760" s="17"/>
      <c r="AB1760" s="16"/>
      <c r="AC1760" s="11"/>
      <c r="AD1760" s="17"/>
      <c r="AE1760" s="16"/>
      <c r="AF1760" s="11"/>
      <c r="AG1760" s="17"/>
      <c r="AH1760" s="229">
        <f t="shared" si="404"/>
        <v>-481.51666666666665</v>
      </c>
      <c r="AI1760" s="527"/>
      <c r="AJ1760" s="16">
        <f t="shared" si="405"/>
        <v>0</v>
      </c>
    </row>
    <row r="1761" spans="1:36" ht="11.25" customHeight="1">
      <c r="A1761" s="219">
        <v>23200873</v>
      </c>
      <c r="C1761" s="287" t="s">
        <v>3306</v>
      </c>
      <c r="D1761" s="222">
        <v>-836828.17</v>
      </c>
      <c r="E1761" s="222">
        <v>-861005.63</v>
      </c>
      <c r="F1761" s="222">
        <v>-1038362.49</v>
      </c>
      <c r="G1761" s="222">
        <v>-992598.56</v>
      </c>
      <c r="H1761" s="222">
        <v>-1147874.42</v>
      </c>
      <c r="I1761" s="222">
        <v>-1530156.78</v>
      </c>
      <c r="J1761" s="498">
        <v>-2613496.8199999998</v>
      </c>
      <c r="K1761" s="498">
        <v>-1625647.9</v>
      </c>
      <c r="L1761" s="223">
        <v>-1906434.16</v>
      </c>
      <c r="M1761" s="223">
        <v>-2642448.8199999998</v>
      </c>
      <c r="N1761" s="223">
        <v>-2614644.9500000002</v>
      </c>
      <c r="O1761" s="223">
        <v>-2716476.23</v>
      </c>
      <c r="P1761" s="223">
        <v>-3143349.44</v>
      </c>
      <c r="Q1761" s="223">
        <f t="shared" si="407"/>
        <v>-1806602.9637500001</v>
      </c>
      <c r="R1761" s="351"/>
      <c r="S1761" s="309"/>
      <c r="T1761" s="309" t="s">
        <v>1120</v>
      </c>
      <c r="U1761" s="895"/>
      <c r="V1761" s="16"/>
      <c r="W1761" s="11"/>
      <c r="X1761" s="17"/>
      <c r="Y1761" s="16"/>
      <c r="Z1761" s="11"/>
      <c r="AA1761" s="17"/>
      <c r="AB1761" s="16"/>
      <c r="AC1761" s="11"/>
      <c r="AD1761" s="17"/>
      <c r="AE1761" s="16">
        <f>$Q1761</f>
        <v>-1806602.9637500001</v>
      </c>
      <c r="AF1761" s="11">
        <f>$Q1761</f>
        <v>-1806602.9637500001</v>
      </c>
      <c r="AG1761" s="17">
        <f>$Q1761</f>
        <v>-1806602.9637500001</v>
      </c>
      <c r="AH1761" s="229">
        <v>0</v>
      </c>
      <c r="AI1761" s="527"/>
      <c r="AJ1761" s="16">
        <f t="shared" si="405"/>
        <v>0</v>
      </c>
    </row>
    <row r="1762" spans="1:36" ht="11.25" customHeight="1">
      <c r="A1762" s="219">
        <v>23200953</v>
      </c>
      <c r="C1762" s="287" t="s">
        <v>62</v>
      </c>
      <c r="D1762" s="222">
        <v>0</v>
      </c>
      <c r="E1762" s="222">
        <v>0</v>
      </c>
      <c r="F1762" s="222">
        <v>0</v>
      </c>
      <c r="G1762" s="222">
        <v>0</v>
      </c>
      <c r="H1762" s="222">
        <v>0</v>
      </c>
      <c r="I1762" s="222">
        <v>0</v>
      </c>
      <c r="J1762" s="498">
        <v>0</v>
      </c>
      <c r="K1762" s="498">
        <v>0</v>
      </c>
      <c r="L1762" s="223">
        <v>0</v>
      </c>
      <c r="M1762" s="223">
        <v>0</v>
      </c>
      <c r="N1762" s="223">
        <v>0</v>
      </c>
      <c r="O1762" s="223">
        <v>0</v>
      </c>
      <c r="P1762" s="223">
        <v>0</v>
      </c>
      <c r="Q1762" s="223">
        <f t="shared" si="407"/>
        <v>0</v>
      </c>
      <c r="R1762" s="351"/>
      <c r="S1762" s="309"/>
      <c r="T1762" s="309"/>
      <c r="U1762" s="895"/>
      <c r="V1762" s="16">
        <v>0</v>
      </c>
      <c r="W1762" s="11">
        <v>0</v>
      </c>
      <c r="X1762" s="17">
        <v>0</v>
      </c>
      <c r="Y1762" s="16"/>
      <c r="Z1762" s="11"/>
      <c r="AA1762" s="17"/>
      <c r="AB1762" s="16"/>
      <c r="AC1762" s="11"/>
      <c r="AD1762" s="17">
        <f t="shared" si="408"/>
        <v>0</v>
      </c>
      <c r="AE1762" s="16"/>
      <c r="AF1762" s="11"/>
      <c r="AG1762" s="17"/>
      <c r="AH1762" s="229">
        <f t="shared" ref="AH1762:AH1788" si="411">Q1762</f>
        <v>0</v>
      </c>
      <c r="AI1762" s="527"/>
      <c r="AJ1762" s="16">
        <f t="shared" si="405"/>
        <v>0</v>
      </c>
    </row>
    <row r="1763" spans="1:36" ht="11.25" customHeight="1">
      <c r="A1763" s="219">
        <v>23200963</v>
      </c>
      <c r="C1763" s="287" t="s">
        <v>1314</v>
      </c>
      <c r="D1763" s="222">
        <v>0</v>
      </c>
      <c r="E1763" s="222">
        <v>0</v>
      </c>
      <c r="F1763" s="222">
        <v>0</v>
      </c>
      <c r="G1763" s="222">
        <v>0</v>
      </c>
      <c r="H1763" s="222">
        <v>0</v>
      </c>
      <c r="I1763" s="222">
        <v>0</v>
      </c>
      <c r="J1763" s="498">
        <v>0</v>
      </c>
      <c r="K1763" s="498">
        <v>0</v>
      </c>
      <c r="L1763" s="223">
        <v>0</v>
      </c>
      <c r="M1763" s="223">
        <v>0</v>
      </c>
      <c r="N1763" s="223">
        <v>0</v>
      </c>
      <c r="O1763" s="223">
        <v>0</v>
      </c>
      <c r="P1763" s="223">
        <v>0</v>
      </c>
      <c r="Q1763" s="223">
        <f t="shared" si="407"/>
        <v>0</v>
      </c>
      <c r="R1763" s="351"/>
      <c r="S1763" s="309"/>
      <c r="T1763" s="309"/>
      <c r="U1763" s="895"/>
      <c r="V1763" s="16">
        <v>0</v>
      </c>
      <c r="W1763" s="11">
        <v>0</v>
      </c>
      <c r="X1763" s="17">
        <v>0</v>
      </c>
      <c r="Y1763" s="16"/>
      <c r="Z1763" s="11"/>
      <c r="AA1763" s="17"/>
      <c r="AB1763" s="16"/>
      <c r="AC1763" s="11"/>
      <c r="AD1763" s="17">
        <f t="shared" si="408"/>
        <v>0</v>
      </c>
      <c r="AE1763" s="16"/>
      <c r="AF1763" s="11"/>
      <c r="AG1763" s="17"/>
      <c r="AH1763" s="229">
        <f t="shared" si="411"/>
        <v>0</v>
      </c>
      <c r="AI1763" s="527"/>
      <c r="AJ1763" s="16">
        <f t="shared" si="405"/>
        <v>0</v>
      </c>
    </row>
    <row r="1764" spans="1:36" ht="11.25" customHeight="1">
      <c r="A1764" s="219">
        <v>23201001</v>
      </c>
      <c r="B1764" s="207"/>
      <c r="C1764" s="287" t="s">
        <v>701</v>
      </c>
      <c r="D1764" s="222">
        <v>0</v>
      </c>
      <c r="E1764" s="222">
        <v>0</v>
      </c>
      <c r="F1764" s="222">
        <v>0</v>
      </c>
      <c r="G1764" s="222">
        <v>0</v>
      </c>
      <c r="H1764" s="222">
        <v>0</v>
      </c>
      <c r="I1764" s="222">
        <v>0</v>
      </c>
      <c r="J1764" s="498">
        <v>0</v>
      </c>
      <c r="K1764" s="498">
        <v>0</v>
      </c>
      <c r="L1764" s="223">
        <v>0</v>
      </c>
      <c r="M1764" s="223">
        <v>0</v>
      </c>
      <c r="N1764" s="223">
        <v>0</v>
      </c>
      <c r="O1764" s="223">
        <v>0</v>
      </c>
      <c r="P1764" s="223">
        <v>0</v>
      </c>
      <c r="Q1764" s="223">
        <f t="shared" si="407"/>
        <v>0</v>
      </c>
      <c r="R1764" s="351"/>
      <c r="S1764" s="309"/>
      <c r="T1764" s="309"/>
      <c r="U1764" s="895"/>
      <c r="V1764" s="16">
        <v>0</v>
      </c>
      <c r="W1764" s="11">
        <v>0</v>
      </c>
      <c r="X1764" s="17">
        <v>0</v>
      </c>
      <c r="Y1764" s="16"/>
      <c r="Z1764" s="11"/>
      <c r="AA1764" s="17"/>
      <c r="AB1764" s="16"/>
      <c r="AC1764" s="11"/>
      <c r="AD1764" s="17">
        <f t="shared" si="408"/>
        <v>0</v>
      </c>
      <c r="AE1764" s="16"/>
      <c r="AF1764" s="11"/>
      <c r="AG1764" s="17"/>
      <c r="AH1764" s="229">
        <f t="shared" si="411"/>
        <v>0</v>
      </c>
      <c r="AI1764" s="527"/>
      <c r="AJ1764" s="16">
        <f t="shared" si="405"/>
        <v>0</v>
      </c>
    </row>
    <row r="1765" spans="1:36" ht="11.25" customHeight="1">
      <c r="A1765" s="219">
        <v>23201003</v>
      </c>
      <c r="C1765" s="287" t="s">
        <v>2376</v>
      </c>
      <c r="D1765" s="222">
        <v>-25733503.289999999</v>
      </c>
      <c r="E1765" s="222">
        <v>-19752412.149999999</v>
      </c>
      <c r="F1765" s="222">
        <v>-14803434.949999999</v>
      </c>
      <c r="G1765" s="222">
        <v>-25950883.030000001</v>
      </c>
      <c r="H1765" s="222">
        <v>-17089079.899999999</v>
      </c>
      <c r="I1765" s="222">
        <v>-28108324.329999998</v>
      </c>
      <c r="J1765" s="498">
        <v>-27660649.870000001</v>
      </c>
      <c r="K1765" s="498">
        <v>-25958065.199999999</v>
      </c>
      <c r="L1765" s="223">
        <v>-11727855.52</v>
      </c>
      <c r="M1765" s="223">
        <v>-16273945.17</v>
      </c>
      <c r="N1765" s="223">
        <v>-21382659.420000002</v>
      </c>
      <c r="O1765" s="223">
        <v>-25675350.440000001</v>
      </c>
      <c r="P1765" s="223">
        <v>-21410866.829999998</v>
      </c>
      <c r="Q1765" s="223">
        <f t="shared" si="407"/>
        <v>-21496237.08666667</v>
      </c>
      <c r="R1765" s="351"/>
      <c r="S1765" s="309"/>
      <c r="T1765" s="309"/>
      <c r="U1765" s="895"/>
      <c r="V1765" s="16">
        <v>0</v>
      </c>
      <c r="W1765" s="11">
        <v>0</v>
      </c>
      <c r="X1765" s="17">
        <v>0</v>
      </c>
      <c r="Y1765" s="16"/>
      <c r="Z1765" s="11"/>
      <c r="AA1765" s="17"/>
      <c r="AB1765" s="16"/>
      <c r="AC1765" s="11"/>
      <c r="AD1765" s="17">
        <f t="shared" si="408"/>
        <v>0</v>
      </c>
      <c r="AE1765" s="16"/>
      <c r="AF1765" s="11"/>
      <c r="AG1765" s="17"/>
      <c r="AH1765" s="229">
        <f t="shared" si="411"/>
        <v>-21496237.08666667</v>
      </c>
      <c r="AI1765" s="527"/>
      <c r="AJ1765" s="16">
        <f t="shared" si="405"/>
        <v>0</v>
      </c>
    </row>
    <row r="1766" spans="1:36" ht="11.25" customHeight="1">
      <c r="A1766" s="219">
        <v>23201011</v>
      </c>
      <c r="C1766" s="287" t="s">
        <v>1555</v>
      </c>
      <c r="D1766" s="222">
        <v>0</v>
      </c>
      <c r="E1766" s="222">
        <v>0</v>
      </c>
      <c r="F1766" s="222">
        <v>0</v>
      </c>
      <c r="G1766" s="222">
        <v>0</v>
      </c>
      <c r="H1766" s="222">
        <v>0</v>
      </c>
      <c r="I1766" s="222">
        <v>0</v>
      </c>
      <c r="J1766" s="498">
        <v>0</v>
      </c>
      <c r="K1766" s="498">
        <v>0</v>
      </c>
      <c r="L1766" s="223">
        <v>0</v>
      </c>
      <c r="M1766" s="223">
        <v>0</v>
      </c>
      <c r="N1766" s="223">
        <v>0</v>
      </c>
      <c r="O1766" s="223">
        <v>0</v>
      </c>
      <c r="P1766" s="223">
        <v>0</v>
      </c>
      <c r="Q1766" s="223">
        <f t="shared" si="407"/>
        <v>0</v>
      </c>
      <c r="R1766" s="351"/>
      <c r="S1766" s="309"/>
      <c r="T1766" s="309"/>
      <c r="U1766" s="895"/>
      <c r="V1766" s="16">
        <v>0</v>
      </c>
      <c r="W1766" s="11">
        <v>0</v>
      </c>
      <c r="X1766" s="17">
        <v>0</v>
      </c>
      <c r="Y1766" s="16"/>
      <c r="Z1766" s="11"/>
      <c r="AA1766" s="17"/>
      <c r="AB1766" s="16"/>
      <c r="AC1766" s="11"/>
      <c r="AD1766" s="17">
        <f t="shared" si="408"/>
        <v>0</v>
      </c>
      <c r="AE1766" s="16"/>
      <c r="AF1766" s="11"/>
      <c r="AG1766" s="17"/>
      <c r="AH1766" s="229">
        <f t="shared" si="411"/>
        <v>0</v>
      </c>
      <c r="AI1766" s="527"/>
      <c r="AJ1766" s="16">
        <f t="shared" si="405"/>
        <v>0</v>
      </c>
    </row>
    <row r="1767" spans="1:36" ht="11.25" customHeight="1">
      <c r="A1767" s="219">
        <v>23201013</v>
      </c>
      <c r="C1767" s="287" t="s">
        <v>1461</v>
      </c>
      <c r="D1767" s="222">
        <v>-3344612.68</v>
      </c>
      <c r="E1767" s="222">
        <v>-10927689.109999999</v>
      </c>
      <c r="F1767" s="222">
        <v>-10102591.119999999</v>
      </c>
      <c r="G1767" s="222">
        <v>-21725480.239999998</v>
      </c>
      <c r="H1767" s="222">
        <v>-13841381.720000001</v>
      </c>
      <c r="I1767" s="222">
        <v>-9866296.8599999994</v>
      </c>
      <c r="J1767" s="498">
        <v>-18207252.379999999</v>
      </c>
      <c r="K1767" s="498">
        <v>-6870734.3099999996</v>
      </c>
      <c r="L1767" s="223">
        <v>-5166526.45</v>
      </c>
      <c r="M1767" s="223">
        <v>-3892603.97</v>
      </c>
      <c r="N1767" s="223">
        <v>-5027451.5</v>
      </c>
      <c r="O1767" s="223">
        <v>-7763957.8799999999</v>
      </c>
      <c r="P1767" s="223">
        <v>-3860739.22</v>
      </c>
      <c r="Q1767" s="223">
        <f t="shared" si="407"/>
        <v>-9749553.4574999996</v>
      </c>
      <c r="R1767" s="351"/>
      <c r="S1767" s="309"/>
      <c r="T1767" s="309"/>
      <c r="U1767" s="895"/>
      <c r="V1767" s="16">
        <v>0</v>
      </c>
      <c r="W1767" s="11">
        <v>0</v>
      </c>
      <c r="X1767" s="17">
        <v>0</v>
      </c>
      <c r="Y1767" s="16"/>
      <c r="Z1767" s="11"/>
      <c r="AA1767" s="17"/>
      <c r="AB1767" s="16"/>
      <c r="AC1767" s="11"/>
      <c r="AD1767" s="17">
        <f t="shared" si="408"/>
        <v>0</v>
      </c>
      <c r="AE1767" s="16"/>
      <c r="AF1767" s="11"/>
      <c r="AG1767" s="17"/>
      <c r="AH1767" s="229">
        <f t="shared" si="411"/>
        <v>-9749553.4574999996</v>
      </c>
      <c r="AI1767" s="527"/>
      <c r="AJ1767" s="16">
        <f t="shared" si="405"/>
        <v>0</v>
      </c>
    </row>
    <row r="1768" spans="1:36" ht="11.25" customHeight="1">
      <c r="A1768" s="219">
        <v>23201023</v>
      </c>
      <c r="C1768" s="287" t="s">
        <v>1136</v>
      </c>
      <c r="D1768" s="222">
        <v>0</v>
      </c>
      <c r="E1768" s="222">
        <v>0</v>
      </c>
      <c r="F1768" s="222">
        <v>0</v>
      </c>
      <c r="G1768" s="222">
        <v>0</v>
      </c>
      <c r="H1768" s="222">
        <v>0</v>
      </c>
      <c r="I1768" s="222">
        <v>0</v>
      </c>
      <c r="J1768" s="498">
        <v>0</v>
      </c>
      <c r="K1768" s="498">
        <v>0</v>
      </c>
      <c r="L1768" s="223">
        <v>0</v>
      </c>
      <c r="M1768" s="223">
        <v>0</v>
      </c>
      <c r="N1768" s="223">
        <v>0</v>
      </c>
      <c r="O1768" s="223">
        <v>0</v>
      </c>
      <c r="P1768" s="223">
        <v>0</v>
      </c>
      <c r="Q1768" s="223">
        <f t="shared" si="407"/>
        <v>0</v>
      </c>
      <c r="R1768" s="351"/>
      <c r="S1768" s="309"/>
      <c r="T1768" s="309"/>
      <c r="U1768" s="895"/>
      <c r="V1768" s="16">
        <v>0</v>
      </c>
      <c r="W1768" s="11">
        <v>0</v>
      </c>
      <c r="X1768" s="17">
        <v>0</v>
      </c>
      <c r="Y1768" s="16"/>
      <c r="Z1768" s="11"/>
      <c r="AA1768" s="17"/>
      <c r="AB1768" s="16"/>
      <c r="AC1768" s="11"/>
      <c r="AD1768" s="17">
        <f t="shared" si="408"/>
        <v>0</v>
      </c>
      <c r="AE1768" s="16"/>
      <c r="AF1768" s="11"/>
      <c r="AG1768" s="17"/>
      <c r="AH1768" s="229">
        <f t="shared" si="411"/>
        <v>0</v>
      </c>
      <c r="AI1768" s="527"/>
      <c r="AJ1768" s="16">
        <f t="shared" si="405"/>
        <v>0</v>
      </c>
    </row>
    <row r="1769" spans="1:36" ht="11.25" customHeight="1">
      <c r="A1769" s="219">
        <v>23201033</v>
      </c>
      <c r="C1769" s="287" t="s">
        <v>1052</v>
      </c>
      <c r="D1769" s="222">
        <v>-128388.99</v>
      </c>
      <c r="E1769" s="222">
        <v>-169775.69</v>
      </c>
      <c r="F1769" s="222">
        <v>-93155.25</v>
      </c>
      <c r="G1769" s="222">
        <v>-132749.98000000001</v>
      </c>
      <c r="H1769" s="222">
        <v>-173412.56</v>
      </c>
      <c r="I1769" s="222">
        <v>-92220.9</v>
      </c>
      <c r="J1769" s="498">
        <v>-136613.16</v>
      </c>
      <c r="K1769" s="498">
        <v>-179857.26</v>
      </c>
      <c r="L1769" s="223">
        <v>-97329.83</v>
      </c>
      <c r="M1769" s="223">
        <v>-140300.60999999999</v>
      </c>
      <c r="N1769" s="223">
        <v>-182912.25</v>
      </c>
      <c r="O1769" s="223">
        <v>-96088.42</v>
      </c>
      <c r="P1769" s="223">
        <v>-139527.88</v>
      </c>
      <c r="Q1769" s="223">
        <f t="shared" si="407"/>
        <v>-135697.86208333334</v>
      </c>
      <c r="R1769" s="351"/>
      <c r="S1769" s="309"/>
      <c r="T1769" s="309"/>
      <c r="U1769" s="895"/>
      <c r="V1769" s="16">
        <v>0</v>
      </c>
      <c r="W1769" s="11">
        <v>0</v>
      </c>
      <c r="X1769" s="17">
        <v>0</v>
      </c>
      <c r="Y1769" s="16"/>
      <c r="Z1769" s="11"/>
      <c r="AA1769" s="17"/>
      <c r="AB1769" s="16"/>
      <c r="AC1769" s="11"/>
      <c r="AD1769" s="17">
        <f t="shared" si="408"/>
        <v>0</v>
      </c>
      <c r="AE1769" s="16"/>
      <c r="AF1769" s="11"/>
      <c r="AG1769" s="17"/>
      <c r="AH1769" s="229">
        <f t="shared" si="411"/>
        <v>-135697.86208333334</v>
      </c>
      <c r="AI1769" s="527"/>
      <c r="AJ1769" s="16">
        <f t="shared" si="405"/>
        <v>0</v>
      </c>
    </row>
    <row r="1770" spans="1:36" ht="11.25" customHeight="1">
      <c r="A1770" s="219">
        <v>23201043</v>
      </c>
      <c r="C1770" s="287" t="s">
        <v>2337</v>
      </c>
      <c r="D1770" s="222">
        <v>-170888.69</v>
      </c>
      <c r="E1770" s="222">
        <v>-190858.25</v>
      </c>
      <c r="F1770" s="222">
        <v>-219970.77</v>
      </c>
      <c r="G1770" s="222">
        <v>116517.51</v>
      </c>
      <c r="H1770" s="222">
        <v>76440.399999999994</v>
      </c>
      <c r="I1770" s="222">
        <v>70044.460000000006</v>
      </c>
      <c r="J1770" s="498">
        <v>64422.16</v>
      </c>
      <c r="K1770" s="498">
        <v>48515.06</v>
      </c>
      <c r="L1770" s="223">
        <v>-46244.03</v>
      </c>
      <c r="M1770" s="223">
        <v>-142929.24</v>
      </c>
      <c r="N1770" s="223">
        <v>-6201.82</v>
      </c>
      <c r="O1770" s="223">
        <v>-30153.82</v>
      </c>
      <c r="P1770" s="223">
        <v>-56039.48</v>
      </c>
      <c r="Q1770" s="223">
        <f t="shared" si="407"/>
        <v>-31156.868750000005</v>
      </c>
      <c r="R1770" s="351"/>
      <c r="S1770" s="309"/>
      <c r="T1770" s="309"/>
      <c r="U1770" s="895"/>
      <c r="V1770" s="16">
        <v>0</v>
      </c>
      <c r="W1770" s="11">
        <v>0</v>
      </c>
      <c r="X1770" s="17">
        <v>0</v>
      </c>
      <c r="Y1770" s="16"/>
      <c r="Z1770" s="11"/>
      <c r="AA1770" s="17"/>
      <c r="AB1770" s="16"/>
      <c r="AC1770" s="11"/>
      <c r="AD1770" s="17">
        <f t="shared" si="408"/>
        <v>0</v>
      </c>
      <c r="AE1770" s="16"/>
      <c r="AF1770" s="11"/>
      <c r="AG1770" s="17"/>
      <c r="AH1770" s="229">
        <f t="shared" si="411"/>
        <v>-31156.868750000005</v>
      </c>
      <c r="AI1770" s="527"/>
      <c r="AJ1770" s="16">
        <f t="shared" si="405"/>
        <v>0</v>
      </c>
    </row>
    <row r="1771" spans="1:36" ht="11.25" customHeight="1">
      <c r="A1771" s="219">
        <v>23201053</v>
      </c>
      <c r="C1771" s="287" t="s">
        <v>2338</v>
      </c>
      <c r="D1771" s="222">
        <v>-45662.559999999998</v>
      </c>
      <c r="E1771" s="222">
        <v>-45662.559999999998</v>
      </c>
      <c r="F1771" s="222">
        <v>-45662.559999999998</v>
      </c>
      <c r="G1771" s="222">
        <v>-317661.3</v>
      </c>
      <c r="H1771" s="222">
        <v>-265747.98</v>
      </c>
      <c r="I1771" s="222">
        <v>-208083.09</v>
      </c>
      <c r="J1771" s="498">
        <v>-181976.41</v>
      </c>
      <c r="K1771" s="498">
        <v>-176281.65</v>
      </c>
      <c r="L1771" s="223">
        <v>-102557.27</v>
      </c>
      <c r="M1771" s="223">
        <v>-25568.28</v>
      </c>
      <c r="N1771" s="223">
        <v>-176147.38</v>
      </c>
      <c r="O1771" s="223">
        <v>-176147.38</v>
      </c>
      <c r="P1771" s="223">
        <v>-176147.38</v>
      </c>
      <c r="Q1771" s="223">
        <f t="shared" si="407"/>
        <v>-152700.06916666665</v>
      </c>
      <c r="R1771" s="351"/>
      <c r="S1771" s="309"/>
      <c r="T1771" s="309"/>
      <c r="U1771" s="895"/>
      <c r="V1771" s="16">
        <v>0</v>
      </c>
      <c r="W1771" s="11">
        <v>0</v>
      </c>
      <c r="X1771" s="17">
        <v>0</v>
      </c>
      <c r="Y1771" s="16"/>
      <c r="Z1771" s="11"/>
      <c r="AA1771" s="17"/>
      <c r="AB1771" s="16"/>
      <c r="AC1771" s="11"/>
      <c r="AD1771" s="17">
        <f t="shared" si="408"/>
        <v>0</v>
      </c>
      <c r="AE1771" s="16"/>
      <c r="AF1771" s="11"/>
      <c r="AG1771" s="17"/>
      <c r="AH1771" s="229">
        <f t="shared" si="411"/>
        <v>-152700.06916666665</v>
      </c>
      <c r="AI1771" s="527"/>
      <c r="AJ1771" s="16">
        <f t="shared" si="405"/>
        <v>0</v>
      </c>
    </row>
    <row r="1772" spans="1:36" ht="11.25" customHeight="1">
      <c r="A1772" s="219">
        <v>23201063</v>
      </c>
      <c r="C1772" s="287" t="s">
        <v>1866</v>
      </c>
      <c r="D1772" s="222">
        <v>0</v>
      </c>
      <c r="E1772" s="222">
        <v>0</v>
      </c>
      <c r="F1772" s="222">
        <v>0</v>
      </c>
      <c r="G1772" s="222">
        <v>0</v>
      </c>
      <c r="H1772" s="222">
        <v>0</v>
      </c>
      <c r="I1772" s="222">
        <v>0</v>
      </c>
      <c r="J1772" s="498">
        <v>0</v>
      </c>
      <c r="K1772" s="498">
        <v>0</v>
      </c>
      <c r="L1772" s="223">
        <v>0</v>
      </c>
      <c r="M1772" s="223">
        <v>0</v>
      </c>
      <c r="N1772" s="223">
        <v>0</v>
      </c>
      <c r="O1772" s="223">
        <v>0</v>
      </c>
      <c r="P1772" s="223">
        <v>0</v>
      </c>
      <c r="Q1772" s="223">
        <f t="shared" si="407"/>
        <v>0</v>
      </c>
      <c r="R1772" s="351"/>
      <c r="S1772" s="309"/>
      <c r="T1772" s="309"/>
      <c r="U1772" s="895"/>
      <c r="V1772" s="16">
        <v>0</v>
      </c>
      <c r="W1772" s="11">
        <v>0</v>
      </c>
      <c r="X1772" s="17">
        <v>0</v>
      </c>
      <c r="Y1772" s="16"/>
      <c r="Z1772" s="11"/>
      <c r="AA1772" s="17"/>
      <c r="AB1772" s="16"/>
      <c r="AC1772" s="11"/>
      <c r="AD1772" s="17">
        <f t="shared" si="408"/>
        <v>0</v>
      </c>
      <c r="AE1772" s="16"/>
      <c r="AF1772" s="11"/>
      <c r="AG1772" s="17"/>
      <c r="AH1772" s="229">
        <f t="shared" si="411"/>
        <v>0</v>
      </c>
      <c r="AI1772" s="527"/>
      <c r="AJ1772" s="16">
        <f t="shared" si="405"/>
        <v>0</v>
      </c>
    </row>
    <row r="1773" spans="1:36" ht="11.25" customHeight="1">
      <c r="A1773" s="219">
        <v>23201073</v>
      </c>
      <c r="C1773" s="287" t="s">
        <v>130</v>
      </c>
      <c r="D1773" s="222">
        <v>-349443.26</v>
      </c>
      <c r="E1773" s="222">
        <v>-144.09</v>
      </c>
      <c r="F1773" s="222">
        <v>123.21</v>
      </c>
      <c r="G1773" s="222">
        <v>87.15</v>
      </c>
      <c r="H1773" s="222">
        <v>-688.15</v>
      </c>
      <c r="I1773" s="222">
        <v>-391485.94</v>
      </c>
      <c r="J1773" s="498">
        <v>-422661.32</v>
      </c>
      <c r="K1773" s="498">
        <v>-532.76</v>
      </c>
      <c r="L1773" s="223">
        <v>-811.88</v>
      </c>
      <c r="M1773" s="223">
        <v>-708.28</v>
      </c>
      <c r="N1773" s="223">
        <v>-199</v>
      </c>
      <c r="O1773" s="223">
        <v>-389980.79</v>
      </c>
      <c r="P1773" s="223">
        <v>0</v>
      </c>
      <c r="Q1773" s="223">
        <f t="shared" si="407"/>
        <v>-115143.62333333334</v>
      </c>
      <c r="R1773" s="351"/>
      <c r="S1773" s="309"/>
      <c r="T1773" s="309"/>
      <c r="U1773" s="895"/>
      <c r="V1773" s="16">
        <v>0</v>
      </c>
      <c r="W1773" s="11">
        <v>0</v>
      </c>
      <c r="X1773" s="17">
        <v>0</v>
      </c>
      <c r="Y1773" s="16"/>
      <c r="Z1773" s="11"/>
      <c r="AA1773" s="17"/>
      <c r="AB1773" s="16"/>
      <c r="AC1773" s="11"/>
      <c r="AD1773" s="17">
        <f t="shared" si="408"/>
        <v>0</v>
      </c>
      <c r="AE1773" s="16"/>
      <c r="AF1773" s="11"/>
      <c r="AG1773" s="17"/>
      <c r="AH1773" s="229">
        <f t="shared" si="411"/>
        <v>-115143.62333333334</v>
      </c>
      <c r="AI1773" s="527"/>
      <c r="AJ1773" s="16">
        <f t="shared" si="405"/>
        <v>0</v>
      </c>
    </row>
    <row r="1774" spans="1:36" ht="11.25" customHeight="1">
      <c r="A1774" s="219">
        <v>23201093</v>
      </c>
      <c r="C1774" s="287" t="s">
        <v>131</v>
      </c>
      <c r="D1774" s="222">
        <v>-68650.19</v>
      </c>
      <c r="E1774" s="222">
        <v>0</v>
      </c>
      <c r="F1774" s="222">
        <v>0</v>
      </c>
      <c r="G1774" s="222">
        <v>0</v>
      </c>
      <c r="H1774" s="222">
        <v>0</v>
      </c>
      <c r="I1774" s="222">
        <v>-69829.81</v>
      </c>
      <c r="J1774" s="498">
        <v>-68986.38</v>
      </c>
      <c r="K1774" s="498">
        <v>0</v>
      </c>
      <c r="L1774" s="223">
        <v>0</v>
      </c>
      <c r="M1774" s="223">
        <v>0</v>
      </c>
      <c r="N1774" s="223">
        <v>0</v>
      </c>
      <c r="O1774" s="223">
        <v>-70812.63</v>
      </c>
      <c r="P1774" s="223">
        <v>0</v>
      </c>
      <c r="Q1774" s="223">
        <f t="shared" si="407"/>
        <v>-20329.492916666666</v>
      </c>
      <c r="R1774" s="351"/>
      <c r="S1774" s="309"/>
      <c r="T1774" s="309"/>
      <c r="U1774" s="895"/>
      <c r="V1774" s="16">
        <v>0</v>
      </c>
      <c r="W1774" s="11">
        <v>0</v>
      </c>
      <c r="X1774" s="17">
        <v>0</v>
      </c>
      <c r="Y1774" s="16"/>
      <c r="Z1774" s="11"/>
      <c r="AA1774" s="17"/>
      <c r="AB1774" s="16"/>
      <c r="AC1774" s="11"/>
      <c r="AD1774" s="17">
        <f t="shared" si="408"/>
        <v>0</v>
      </c>
      <c r="AE1774" s="16"/>
      <c r="AF1774" s="11"/>
      <c r="AG1774" s="17"/>
      <c r="AH1774" s="229">
        <f t="shared" si="411"/>
        <v>-20329.492916666666</v>
      </c>
      <c r="AI1774" s="527"/>
      <c r="AJ1774" s="16">
        <f t="shared" si="405"/>
        <v>0</v>
      </c>
    </row>
    <row r="1775" spans="1:36" ht="11.25" customHeight="1">
      <c r="A1775" s="219">
        <v>23201103</v>
      </c>
      <c r="C1775" s="287" t="s">
        <v>1817</v>
      </c>
      <c r="D1775" s="222">
        <v>0</v>
      </c>
      <c r="E1775" s="222">
        <v>0</v>
      </c>
      <c r="F1775" s="222">
        <v>0</v>
      </c>
      <c r="G1775" s="222">
        <v>0</v>
      </c>
      <c r="H1775" s="222">
        <v>0</v>
      </c>
      <c r="I1775" s="222">
        <v>0</v>
      </c>
      <c r="J1775" s="498">
        <v>0</v>
      </c>
      <c r="K1775" s="498">
        <v>0</v>
      </c>
      <c r="L1775" s="223">
        <v>0</v>
      </c>
      <c r="M1775" s="223">
        <v>0</v>
      </c>
      <c r="N1775" s="223">
        <v>0</v>
      </c>
      <c r="O1775" s="223">
        <v>0</v>
      </c>
      <c r="P1775" s="223">
        <v>0</v>
      </c>
      <c r="Q1775" s="223">
        <f t="shared" si="407"/>
        <v>0</v>
      </c>
      <c r="R1775" s="351"/>
      <c r="S1775" s="309"/>
      <c r="T1775" s="309"/>
      <c r="U1775" s="895"/>
      <c r="V1775" s="16">
        <v>0</v>
      </c>
      <c r="W1775" s="11">
        <v>0</v>
      </c>
      <c r="X1775" s="17">
        <v>0</v>
      </c>
      <c r="Y1775" s="16"/>
      <c r="Z1775" s="11"/>
      <c r="AA1775" s="17"/>
      <c r="AB1775" s="16"/>
      <c r="AC1775" s="11"/>
      <c r="AD1775" s="17">
        <f t="shared" si="408"/>
        <v>0</v>
      </c>
      <c r="AE1775" s="16"/>
      <c r="AF1775" s="11"/>
      <c r="AG1775" s="17"/>
      <c r="AH1775" s="229">
        <f t="shared" si="411"/>
        <v>0</v>
      </c>
      <c r="AI1775" s="527"/>
      <c r="AJ1775" s="16">
        <f t="shared" si="405"/>
        <v>0</v>
      </c>
    </row>
    <row r="1776" spans="1:36" ht="11.25" customHeight="1">
      <c r="A1776" s="219">
        <v>23201111</v>
      </c>
      <c r="C1776" s="287" t="s">
        <v>1395</v>
      </c>
      <c r="D1776" s="222">
        <v>0</v>
      </c>
      <c r="E1776" s="222">
        <v>0</v>
      </c>
      <c r="F1776" s="222">
        <v>0</v>
      </c>
      <c r="G1776" s="222">
        <v>0</v>
      </c>
      <c r="H1776" s="222">
        <v>0</v>
      </c>
      <c r="I1776" s="222">
        <v>0</v>
      </c>
      <c r="J1776" s="498">
        <v>0</v>
      </c>
      <c r="K1776" s="498">
        <v>0</v>
      </c>
      <c r="L1776" s="223">
        <v>0</v>
      </c>
      <c r="M1776" s="223">
        <v>0</v>
      </c>
      <c r="N1776" s="223">
        <v>0</v>
      </c>
      <c r="O1776" s="223">
        <v>0</v>
      </c>
      <c r="P1776" s="223">
        <v>0</v>
      </c>
      <c r="Q1776" s="223">
        <f t="shared" si="407"/>
        <v>0</v>
      </c>
      <c r="R1776" s="351"/>
      <c r="S1776" s="309"/>
      <c r="T1776" s="309"/>
      <c r="U1776" s="895"/>
      <c r="V1776" s="16">
        <v>0</v>
      </c>
      <c r="W1776" s="11">
        <v>0</v>
      </c>
      <c r="X1776" s="17">
        <v>0</v>
      </c>
      <c r="Y1776" s="16"/>
      <c r="Z1776" s="11"/>
      <c r="AA1776" s="17"/>
      <c r="AB1776" s="16"/>
      <c r="AC1776" s="11"/>
      <c r="AD1776" s="17">
        <f t="shared" si="408"/>
        <v>0</v>
      </c>
      <c r="AE1776" s="16"/>
      <c r="AF1776" s="11"/>
      <c r="AG1776" s="17"/>
      <c r="AH1776" s="229">
        <f t="shared" si="411"/>
        <v>0</v>
      </c>
      <c r="AI1776" s="527"/>
      <c r="AJ1776" s="16">
        <f t="shared" si="405"/>
        <v>0</v>
      </c>
    </row>
    <row r="1777" spans="1:36" ht="11.25" customHeight="1">
      <c r="A1777" s="240">
        <v>23201113</v>
      </c>
      <c r="C1777" s="287" t="s">
        <v>575</v>
      </c>
      <c r="D1777" s="222">
        <v>10623.47</v>
      </c>
      <c r="E1777" s="222">
        <v>10345.6</v>
      </c>
      <c r="F1777" s="222">
        <v>8014.73</v>
      </c>
      <c r="G1777" s="222">
        <v>7418.64</v>
      </c>
      <c r="H1777" s="222">
        <v>14917.56</v>
      </c>
      <c r="I1777" s="222">
        <v>12887.49</v>
      </c>
      <c r="J1777" s="498">
        <v>9094.86</v>
      </c>
      <c r="K1777" s="498">
        <v>16775.82</v>
      </c>
      <c r="L1777" s="223">
        <v>13093.27</v>
      </c>
      <c r="M1777" s="223">
        <v>20068.09</v>
      </c>
      <c r="N1777" s="223">
        <v>18078.580000000002</v>
      </c>
      <c r="O1777" s="223">
        <v>21636.79</v>
      </c>
      <c r="P1777" s="223">
        <v>12633.92</v>
      </c>
      <c r="Q1777" s="223">
        <f t="shared" si="407"/>
        <v>13663.34375</v>
      </c>
      <c r="R1777" s="351"/>
      <c r="S1777" s="309"/>
      <c r="T1777" s="309"/>
      <c r="U1777" s="895"/>
      <c r="V1777" s="16">
        <v>0</v>
      </c>
      <c r="W1777" s="11">
        <v>0</v>
      </c>
      <c r="X1777" s="17">
        <v>0</v>
      </c>
      <c r="Y1777" s="16"/>
      <c r="Z1777" s="11"/>
      <c r="AA1777" s="17"/>
      <c r="AB1777" s="16"/>
      <c r="AC1777" s="11"/>
      <c r="AD1777" s="17">
        <f t="shared" si="408"/>
        <v>0</v>
      </c>
      <c r="AE1777" s="16"/>
      <c r="AF1777" s="11"/>
      <c r="AG1777" s="17"/>
      <c r="AH1777" s="229">
        <f t="shared" si="411"/>
        <v>13663.34375</v>
      </c>
      <c r="AI1777" s="527"/>
      <c r="AJ1777" s="16">
        <f t="shared" si="405"/>
        <v>0</v>
      </c>
    </row>
    <row r="1778" spans="1:36" ht="11.25" customHeight="1">
      <c r="A1778" s="219">
        <v>23201153</v>
      </c>
      <c r="C1778" s="287" t="s">
        <v>519</v>
      </c>
      <c r="D1778" s="222">
        <v>-2990.49</v>
      </c>
      <c r="E1778" s="222">
        <v>-4529.33</v>
      </c>
      <c r="F1778" s="222">
        <v>-7475.96</v>
      </c>
      <c r="G1778" s="222">
        <v>-11230.66</v>
      </c>
      <c r="H1778" s="222">
        <v>-12936.55</v>
      </c>
      <c r="I1778" s="222">
        <v>-9340.18</v>
      </c>
      <c r="J1778" s="498">
        <v>-12566.79</v>
      </c>
      <c r="K1778" s="498">
        <v>-8106.45</v>
      </c>
      <c r="L1778" s="223">
        <v>-8639.4</v>
      </c>
      <c r="M1778" s="223">
        <v>-9861.9500000000007</v>
      </c>
      <c r="N1778" s="223">
        <v>-9244.31</v>
      </c>
      <c r="O1778" s="223">
        <v>-11714.99</v>
      </c>
      <c r="P1778" s="223">
        <v>-9186.5300000000007</v>
      </c>
      <c r="Q1778" s="223">
        <f t="shared" si="407"/>
        <v>-9311.2566666666662</v>
      </c>
      <c r="R1778" s="351"/>
      <c r="S1778" s="309"/>
      <c r="T1778" s="309"/>
      <c r="U1778" s="895"/>
      <c r="V1778" s="16">
        <v>0</v>
      </c>
      <c r="W1778" s="11">
        <v>0</v>
      </c>
      <c r="X1778" s="17">
        <v>0</v>
      </c>
      <c r="Y1778" s="16"/>
      <c r="Z1778" s="11"/>
      <c r="AA1778" s="17"/>
      <c r="AB1778" s="16"/>
      <c r="AC1778" s="11"/>
      <c r="AD1778" s="17">
        <f t="shared" si="408"/>
        <v>0</v>
      </c>
      <c r="AE1778" s="16"/>
      <c r="AF1778" s="11"/>
      <c r="AG1778" s="17"/>
      <c r="AH1778" s="229">
        <f t="shared" si="411"/>
        <v>-9311.2566666666662</v>
      </c>
      <c r="AI1778" s="527"/>
      <c r="AJ1778" s="16">
        <f t="shared" si="405"/>
        <v>0</v>
      </c>
    </row>
    <row r="1779" spans="1:36" ht="11.25" customHeight="1">
      <c r="A1779" s="219">
        <v>23201163</v>
      </c>
      <c r="C1779" s="287" t="s">
        <v>817</v>
      </c>
      <c r="D1779" s="222">
        <v>-19435.03</v>
      </c>
      <c r="E1779" s="222">
        <v>-9496.08</v>
      </c>
      <c r="F1779" s="222">
        <v>-5651.88</v>
      </c>
      <c r="G1779" s="222">
        <v>-5862.14</v>
      </c>
      <c r="H1779" s="222">
        <v>-6387.53</v>
      </c>
      <c r="I1779" s="222">
        <v>-5428.82</v>
      </c>
      <c r="J1779" s="498">
        <v>-7152.8</v>
      </c>
      <c r="K1779" s="498">
        <v>-6936.23</v>
      </c>
      <c r="L1779" s="223">
        <v>-5856.48</v>
      </c>
      <c r="M1779" s="223">
        <v>-9635.2999999999993</v>
      </c>
      <c r="N1779" s="223">
        <v>-5745.23</v>
      </c>
      <c r="O1779" s="223">
        <v>-7983</v>
      </c>
      <c r="P1779" s="223">
        <v>-7480.09</v>
      </c>
      <c r="Q1779" s="223">
        <f t="shared" si="407"/>
        <v>-7466.0874999999987</v>
      </c>
      <c r="R1779" s="351"/>
      <c r="S1779" s="309"/>
      <c r="T1779" s="309"/>
      <c r="U1779" s="895"/>
      <c r="V1779" s="16">
        <v>0</v>
      </c>
      <c r="W1779" s="11">
        <v>0</v>
      </c>
      <c r="X1779" s="17">
        <v>0</v>
      </c>
      <c r="Y1779" s="16"/>
      <c r="Z1779" s="11"/>
      <c r="AA1779" s="17"/>
      <c r="AB1779" s="16"/>
      <c r="AC1779" s="11"/>
      <c r="AD1779" s="17">
        <f t="shared" ref="AD1779:AD1815" si="412">SUM(AB1779:AC1779)</f>
        <v>0</v>
      </c>
      <c r="AE1779" s="16"/>
      <c r="AF1779" s="11"/>
      <c r="AG1779" s="17"/>
      <c r="AH1779" s="229">
        <f t="shared" si="411"/>
        <v>-7466.0874999999987</v>
      </c>
      <c r="AI1779" s="527"/>
      <c r="AJ1779" s="16">
        <f t="shared" si="405"/>
        <v>0</v>
      </c>
    </row>
    <row r="1780" spans="1:36" ht="11.25" customHeight="1">
      <c r="A1780" s="219">
        <v>23201173</v>
      </c>
      <c r="C1780" s="287" t="s">
        <v>496</v>
      </c>
      <c r="D1780" s="222">
        <v>0</v>
      </c>
      <c r="E1780" s="222">
        <v>10561.86</v>
      </c>
      <c r="F1780" s="222">
        <v>95412.46</v>
      </c>
      <c r="G1780" s="222">
        <v>0</v>
      </c>
      <c r="H1780" s="222">
        <v>88973.51</v>
      </c>
      <c r="I1780" s="222">
        <v>94670.17</v>
      </c>
      <c r="J1780" s="498">
        <v>0</v>
      </c>
      <c r="K1780" s="498">
        <v>88078.03</v>
      </c>
      <c r="L1780" s="223">
        <v>-4203.21</v>
      </c>
      <c r="M1780" s="223">
        <v>-4930.09</v>
      </c>
      <c r="N1780" s="223">
        <v>-2582.7199999999998</v>
      </c>
      <c r="O1780" s="223">
        <v>-1646.19</v>
      </c>
      <c r="P1780" s="223">
        <v>-5891.11</v>
      </c>
      <c r="Q1780" s="223">
        <f t="shared" si="407"/>
        <v>30115.688750000001</v>
      </c>
      <c r="R1780" s="351"/>
      <c r="S1780" s="309"/>
      <c r="T1780" s="309"/>
      <c r="U1780" s="895"/>
      <c r="V1780" s="16">
        <v>0</v>
      </c>
      <c r="W1780" s="11">
        <v>0</v>
      </c>
      <c r="X1780" s="17">
        <v>0</v>
      </c>
      <c r="Y1780" s="16"/>
      <c r="Z1780" s="11"/>
      <c r="AA1780" s="17"/>
      <c r="AB1780" s="16"/>
      <c r="AC1780" s="11"/>
      <c r="AD1780" s="17">
        <f t="shared" si="412"/>
        <v>0</v>
      </c>
      <c r="AE1780" s="16"/>
      <c r="AF1780" s="11"/>
      <c r="AG1780" s="17"/>
      <c r="AH1780" s="229">
        <f t="shared" si="411"/>
        <v>30115.688750000001</v>
      </c>
      <c r="AI1780" s="527"/>
      <c r="AJ1780" s="16">
        <f t="shared" si="405"/>
        <v>0</v>
      </c>
    </row>
    <row r="1781" spans="1:36" ht="11.25" customHeight="1">
      <c r="A1781" s="219">
        <v>23201183</v>
      </c>
      <c r="B1781" s="207"/>
      <c r="C1781" s="287" t="s">
        <v>160</v>
      </c>
      <c r="D1781" s="222">
        <v>0</v>
      </c>
      <c r="E1781" s="222">
        <v>0</v>
      </c>
      <c r="F1781" s="222">
        <v>0</v>
      </c>
      <c r="G1781" s="222">
        <v>0</v>
      </c>
      <c r="H1781" s="222">
        <v>0</v>
      </c>
      <c r="I1781" s="222">
        <v>0</v>
      </c>
      <c r="J1781" s="498">
        <v>0</v>
      </c>
      <c r="K1781" s="498">
        <v>0</v>
      </c>
      <c r="L1781" s="223">
        <v>0</v>
      </c>
      <c r="M1781" s="223">
        <v>0</v>
      </c>
      <c r="N1781" s="223">
        <v>0</v>
      </c>
      <c r="O1781" s="223">
        <v>0</v>
      </c>
      <c r="P1781" s="223">
        <v>0</v>
      </c>
      <c r="Q1781" s="223">
        <f t="shared" si="407"/>
        <v>0</v>
      </c>
      <c r="R1781" s="351"/>
      <c r="S1781" s="309"/>
      <c r="T1781" s="309"/>
      <c r="U1781" s="895"/>
      <c r="V1781" s="16">
        <v>0</v>
      </c>
      <c r="W1781" s="11">
        <v>0</v>
      </c>
      <c r="X1781" s="17">
        <v>0</v>
      </c>
      <c r="Y1781" s="16"/>
      <c r="Z1781" s="11"/>
      <c r="AA1781" s="17"/>
      <c r="AB1781" s="16"/>
      <c r="AC1781" s="11"/>
      <c r="AD1781" s="17">
        <f t="shared" si="412"/>
        <v>0</v>
      </c>
      <c r="AE1781" s="16"/>
      <c r="AF1781" s="11"/>
      <c r="AG1781" s="17"/>
      <c r="AH1781" s="229">
        <f t="shared" si="411"/>
        <v>0</v>
      </c>
      <c r="AI1781" s="527"/>
      <c r="AJ1781" s="16">
        <f t="shared" si="405"/>
        <v>0</v>
      </c>
    </row>
    <row r="1782" spans="1:36" ht="11.25" customHeight="1">
      <c r="A1782" s="219">
        <v>23201193</v>
      </c>
      <c r="C1782" s="287" t="s">
        <v>2378</v>
      </c>
      <c r="D1782" s="222">
        <v>-25440.86</v>
      </c>
      <c r="E1782" s="222">
        <v>-19619.150000000001</v>
      </c>
      <c r="F1782" s="222">
        <v>-21861.87</v>
      </c>
      <c r="G1782" s="222">
        <v>-19144.59</v>
      </c>
      <c r="H1782" s="222">
        <v>-23851.64</v>
      </c>
      <c r="I1782" s="222">
        <v>-20852.34</v>
      </c>
      <c r="J1782" s="498">
        <v>-23741.27</v>
      </c>
      <c r="K1782" s="498">
        <v>-22287.14</v>
      </c>
      <c r="L1782" s="223">
        <v>-22323.83</v>
      </c>
      <c r="M1782" s="223">
        <v>-21625.01</v>
      </c>
      <c r="N1782" s="223">
        <v>-18882.82</v>
      </c>
      <c r="O1782" s="223">
        <v>-18232.61</v>
      </c>
      <c r="P1782" s="223">
        <v>-26531.119999999999</v>
      </c>
      <c r="Q1782" s="223">
        <f t="shared" si="407"/>
        <v>-21534.021666666667</v>
      </c>
      <c r="R1782" s="351"/>
      <c r="S1782" s="309"/>
      <c r="T1782" s="309"/>
      <c r="U1782" s="895"/>
      <c r="V1782" s="16">
        <v>0</v>
      </c>
      <c r="W1782" s="11">
        <v>0</v>
      </c>
      <c r="X1782" s="17">
        <v>0</v>
      </c>
      <c r="Y1782" s="16"/>
      <c r="Z1782" s="11"/>
      <c r="AA1782" s="17"/>
      <c r="AB1782" s="16"/>
      <c r="AC1782" s="11"/>
      <c r="AD1782" s="17">
        <f>SUM(AB1782:AC1782)</f>
        <v>0</v>
      </c>
      <c r="AE1782" s="16"/>
      <c r="AF1782" s="11"/>
      <c r="AG1782" s="17"/>
      <c r="AH1782" s="229">
        <f t="shared" si="411"/>
        <v>-21534.021666666667</v>
      </c>
      <c r="AI1782" s="527"/>
      <c r="AJ1782" s="16">
        <f t="shared" si="405"/>
        <v>0</v>
      </c>
    </row>
    <row r="1783" spans="1:36" ht="11.25" customHeight="1">
      <c r="A1783" s="219">
        <v>23201203</v>
      </c>
      <c r="B1783" s="207"/>
      <c r="C1783" s="287" t="s">
        <v>2377</v>
      </c>
      <c r="D1783" s="222">
        <v>-3301.36</v>
      </c>
      <c r="E1783" s="222">
        <v>-3301.36</v>
      </c>
      <c r="F1783" s="222">
        <v>-3361.36</v>
      </c>
      <c r="G1783" s="222">
        <v>-2232.29</v>
      </c>
      <c r="H1783" s="222">
        <v>-1633.01</v>
      </c>
      <c r="I1783" s="222">
        <v>-1731</v>
      </c>
      <c r="J1783" s="498">
        <v>-1633.01</v>
      </c>
      <c r="K1783" s="498">
        <v>-1633.01</v>
      </c>
      <c r="L1783" s="223">
        <v>1554.13</v>
      </c>
      <c r="M1783" s="223">
        <v>-1633.01</v>
      </c>
      <c r="N1783" s="223">
        <v>-1633.01</v>
      </c>
      <c r="O1783" s="223">
        <v>-1633.01</v>
      </c>
      <c r="P1783" s="223">
        <v>211.47</v>
      </c>
      <c r="Q1783" s="223">
        <f t="shared" si="407"/>
        <v>-1701.2404166666665</v>
      </c>
      <c r="R1783" s="351"/>
      <c r="S1783" s="309"/>
      <c r="T1783" s="309"/>
      <c r="U1783" s="895"/>
      <c r="V1783" s="16">
        <v>0</v>
      </c>
      <c r="W1783" s="11">
        <v>0</v>
      </c>
      <c r="X1783" s="17">
        <v>0</v>
      </c>
      <c r="Y1783" s="16"/>
      <c r="Z1783" s="11"/>
      <c r="AA1783" s="17"/>
      <c r="AB1783" s="16"/>
      <c r="AC1783" s="11"/>
      <c r="AD1783" s="17">
        <f t="shared" si="412"/>
        <v>0</v>
      </c>
      <c r="AE1783" s="16"/>
      <c r="AF1783" s="11"/>
      <c r="AG1783" s="17"/>
      <c r="AH1783" s="229">
        <f t="shared" si="411"/>
        <v>-1701.2404166666665</v>
      </c>
      <c r="AI1783" s="527"/>
      <c r="AJ1783" s="16">
        <f t="shared" si="405"/>
        <v>0</v>
      </c>
    </row>
    <row r="1784" spans="1:36" ht="11.25" customHeight="1">
      <c r="A1784" s="219">
        <v>23201213</v>
      </c>
      <c r="B1784" s="207"/>
      <c r="C1784" s="287" t="s">
        <v>3192</v>
      </c>
      <c r="D1784" s="222">
        <v>0</v>
      </c>
      <c r="E1784" s="222">
        <v>0</v>
      </c>
      <c r="F1784" s="222">
        <v>0</v>
      </c>
      <c r="G1784" s="222">
        <v>0</v>
      </c>
      <c r="H1784" s="222">
        <v>0</v>
      </c>
      <c r="I1784" s="222">
        <v>-1008.85</v>
      </c>
      <c r="J1784" s="498">
        <v>-8.85</v>
      </c>
      <c r="K1784" s="498">
        <v>-8.85</v>
      </c>
      <c r="L1784" s="223">
        <v>0</v>
      </c>
      <c r="M1784" s="223">
        <v>0</v>
      </c>
      <c r="N1784" s="223">
        <v>-500</v>
      </c>
      <c r="O1784" s="223">
        <v>0</v>
      </c>
      <c r="P1784" s="223">
        <v>0</v>
      </c>
      <c r="Q1784" s="223">
        <f t="shared" si="407"/>
        <v>-127.21249999999999</v>
      </c>
      <c r="R1784" s="351"/>
      <c r="S1784" s="309"/>
      <c r="T1784" s="309"/>
      <c r="U1784" s="895"/>
      <c r="V1784" s="16">
        <v>0</v>
      </c>
      <c r="W1784" s="11">
        <v>0</v>
      </c>
      <c r="X1784" s="17">
        <v>0</v>
      </c>
      <c r="Y1784" s="16"/>
      <c r="Z1784" s="11"/>
      <c r="AA1784" s="17"/>
      <c r="AB1784" s="16"/>
      <c r="AC1784" s="11"/>
      <c r="AD1784" s="17">
        <f t="shared" ref="AD1784" si="413">SUM(AB1784:AC1784)</f>
        <v>0</v>
      </c>
      <c r="AE1784" s="16"/>
      <c r="AF1784" s="11"/>
      <c r="AG1784" s="17"/>
      <c r="AH1784" s="229">
        <f t="shared" si="411"/>
        <v>-127.21249999999999</v>
      </c>
      <c r="AI1784" s="527"/>
      <c r="AJ1784" s="16">
        <f t="shared" si="405"/>
        <v>0</v>
      </c>
    </row>
    <row r="1785" spans="1:36" ht="11.25" customHeight="1">
      <c r="A1785" s="219">
        <v>23201251</v>
      </c>
      <c r="B1785" s="207"/>
      <c r="C1785" s="287" t="s">
        <v>2665</v>
      </c>
      <c r="D1785" s="222">
        <v>-325473</v>
      </c>
      <c r="E1785" s="222">
        <v>-325473</v>
      </c>
      <c r="F1785" s="222">
        <v>-325473</v>
      </c>
      <c r="G1785" s="222">
        <v>-437151</v>
      </c>
      <c r="H1785" s="222">
        <v>-1005795</v>
      </c>
      <c r="I1785" s="222">
        <v>-1005795</v>
      </c>
      <c r="J1785" s="498">
        <v>-1110041</v>
      </c>
      <c r="K1785" s="498">
        <v>-1110041</v>
      </c>
      <c r="L1785" s="223">
        <v>-1110041</v>
      </c>
      <c r="M1785" s="223">
        <v>-1214275</v>
      </c>
      <c r="N1785" s="223">
        <v>-208480</v>
      </c>
      <c r="O1785" s="223">
        <v>-208480</v>
      </c>
      <c r="P1785" s="223">
        <v>-309009</v>
      </c>
      <c r="Q1785" s="223">
        <f t="shared" si="407"/>
        <v>-698190.5</v>
      </c>
      <c r="R1785" s="351"/>
      <c r="S1785" s="309"/>
      <c r="T1785" s="309"/>
      <c r="U1785" s="895"/>
      <c r="V1785" s="16">
        <v>0</v>
      </c>
      <c r="W1785" s="11">
        <v>0</v>
      </c>
      <c r="X1785" s="17">
        <v>0</v>
      </c>
      <c r="Y1785" s="16"/>
      <c r="Z1785" s="11"/>
      <c r="AA1785" s="17"/>
      <c r="AB1785" s="16"/>
      <c r="AC1785" s="11"/>
      <c r="AD1785" s="17">
        <f t="shared" ref="AD1785" si="414">SUM(AB1785:AC1785)</f>
        <v>0</v>
      </c>
      <c r="AE1785" s="16"/>
      <c r="AF1785" s="11"/>
      <c r="AG1785" s="17"/>
      <c r="AH1785" s="229">
        <f t="shared" si="411"/>
        <v>-698190.5</v>
      </c>
      <c r="AI1785" s="527"/>
      <c r="AJ1785" s="16">
        <f t="shared" si="405"/>
        <v>0</v>
      </c>
    </row>
    <row r="1786" spans="1:36" ht="11.25" customHeight="1">
      <c r="A1786" s="219">
        <v>23202173</v>
      </c>
      <c r="C1786" s="287" t="s">
        <v>416</v>
      </c>
      <c r="D1786" s="222">
        <v>76.540000000000006</v>
      </c>
      <c r="E1786" s="222">
        <v>53.6</v>
      </c>
      <c r="F1786" s="222">
        <v>31.5</v>
      </c>
      <c r="G1786" s="222">
        <v>-8.6999999999999993</v>
      </c>
      <c r="H1786" s="222">
        <v>-8.6999999999999993</v>
      </c>
      <c r="I1786" s="222">
        <v>-188.76</v>
      </c>
      <c r="J1786" s="498">
        <v>0</v>
      </c>
      <c r="K1786" s="498">
        <v>0</v>
      </c>
      <c r="L1786" s="223">
        <v>0</v>
      </c>
      <c r="M1786" s="223">
        <v>0</v>
      </c>
      <c r="N1786" s="223">
        <v>0</v>
      </c>
      <c r="O1786" s="223">
        <v>0</v>
      </c>
      <c r="P1786" s="223">
        <v>0</v>
      </c>
      <c r="Q1786" s="223">
        <f t="shared" si="407"/>
        <v>-6.899166666666666</v>
      </c>
      <c r="R1786" s="351"/>
      <c r="S1786" s="309"/>
      <c r="T1786" s="309"/>
      <c r="U1786" s="895"/>
      <c r="V1786" s="16">
        <v>0</v>
      </c>
      <c r="W1786" s="11">
        <v>0</v>
      </c>
      <c r="X1786" s="17">
        <v>0</v>
      </c>
      <c r="Y1786" s="16"/>
      <c r="Z1786" s="11"/>
      <c r="AA1786" s="17"/>
      <c r="AB1786" s="16"/>
      <c r="AC1786" s="11"/>
      <c r="AD1786" s="17">
        <f t="shared" si="412"/>
        <v>0</v>
      </c>
      <c r="AE1786" s="16"/>
      <c r="AF1786" s="11"/>
      <c r="AG1786" s="17"/>
      <c r="AH1786" s="229">
        <f t="shared" si="411"/>
        <v>-6.899166666666666</v>
      </c>
      <c r="AI1786" s="527"/>
      <c r="AJ1786" s="16">
        <f t="shared" si="405"/>
        <v>0</v>
      </c>
    </row>
    <row r="1787" spans="1:36" ht="11.25" customHeight="1">
      <c r="A1787" s="219">
        <v>23202183</v>
      </c>
      <c r="C1787" s="287" t="s">
        <v>1255</v>
      </c>
      <c r="D1787" s="222">
        <v>-29.94</v>
      </c>
      <c r="E1787" s="222">
        <v>-17689.8</v>
      </c>
      <c r="F1787" s="222">
        <v>-12523.5</v>
      </c>
      <c r="G1787" s="222">
        <v>-354.34</v>
      </c>
      <c r="H1787" s="222">
        <v>-19041.560000000001</v>
      </c>
      <c r="I1787" s="222">
        <v>-12329.49</v>
      </c>
      <c r="J1787" s="498">
        <v>-108913</v>
      </c>
      <c r="K1787" s="498">
        <v>-145.31</v>
      </c>
      <c r="L1787" s="223">
        <v>0</v>
      </c>
      <c r="M1787" s="223">
        <v>-149605.88</v>
      </c>
      <c r="N1787" s="223">
        <v>-17218.21</v>
      </c>
      <c r="O1787" s="223">
        <v>-46436.07</v>
      </c>
      <c r="P1787" s="223">
        <v>0</v>
      </c>
      <c r="Q1787" s="223">
        <f t="shared" si="407"/>
        <v>-32022.677500000002</v>
      </c>
      <c r="R1787" s="351"/>
      <c r="S1787" s="309"/>
      <c r="T1787" s="309"/>
      <c r="U1787" s="895"/>
      <c r="V1787" s="16">
        <v>0</v>
      </c>
      <c r="W1787" s="11">
        <v>0</v>
      </c>
      <c r="X1787" s="17">
        <v>0</v>
      </c>
      <c r="Y1787" s="16"/>
      <c r="Z1787" s="11"/>
      <c r="AA1787" s="17"/>
      <c r="AB1787" s="16"/>
      <c r="AC1787" s="11"/>
      <c r="AD1787" s="17">
        <f t="shared" si="412"/>
        <v>0</v>
      </c>
      <c r="AE1787" s="16"/>
      <c r="AF1787" s="11"/>
      <c r="AG1787" s="17"/>
      <c r="AH1787" s="229">
        <f t="shared" si="411"/>
        <v>-32022.677500000002</v>
      </c>
      <c r="AI1787" s="527"/>
      <c r="AJ1787" s="16">
        <f t="shared" si="405"/>
        <v>0</v>
      </c>
    </row>
    <row r="1788" spans="1:36" ht="11.25" customHeight="1">
      <c r="A1788" s="219">
        <v>23202193</v>
      </c>
      <c r="B1788" s="207"/>
      <c r="C1788" s="287" t="s">
        <v>1902</v>
      </c>
      <c r="D1788" s="222">
        <v>0</v>
      </c>
      <c r="E1788" s="222">
        <v>0</v>
      </c>
      <c r="F1788" s="222">
        <v>0</v>
      </c>
      <c r="G1788" s="222">
        <v>0</v>
      </c>
      <c r="H1788" s="222">
        <v>0</v>
      </c>
      <c r="I1788" s="222">
        <v>0</v>
      </c>
      <c r="J1788" s="498">
        <v>0</v>
      </c>
      <c r="K1788" s="498">
        <v>0</v>
      </c>
      <c r="L1788" s="223">
        <v>0</v>
      </c>
      <c r="M1788" s="223">
        <v>0</v>
      </c>
      <c r="N1788" s="223">
        <v>0</v>
      </c>
      <c r="O1788" s="223">
        <v>0</v>
      </c>
      <c r="P1788" s="223">
        <v>0</v>
      </c>
      <c r="Q1788" s="223">
        <f t="shared" si="407"/>
        <v>0</v>
      </c>
      <c r="R1788" s="351"/>
      <c r="S1788" s="309"/>
      <c r="T1788" s="309"/>
      <c r="U1788" s="895"/>
      <c r="V1788" s="16">
        <v>0</v>
      </c>
      <c r="W1788" s="11">
        <v>0</v>
      </c>
      <c r="X1788" s="17">
        <v>0</v>
      </c>
      <c r="Y1788" s="16"/>
      <c r="Z1788" s="11"/>
      <c r="AA1788" s="17"/>
      <c r="AB1788" s="16"/>
      <c r="AC1788" s="11"/>
      <c r="AD1788" s="17">
        <f t="shared" si="412"/>
        <v>0</v>
      </c>
      <c r="AE1788" s="16"/>
      <c r="AF1788" s="11"/>
      <c r="AG1788" s="17"/>
      <c r="AH1788" s="229">
        <f t="shared" si="411"/>
        <v>0</v>
      </c>
      <c r="AI1788" s="527"/>
      <c r="AJ1788" s="16">
        <f t="shared" si="405"/>
        <v>0</v>
      </c>
    </row>
    <row r="1789" spans="1:36" ht="11.25" customHeight="1">
      <c r="A1789" s="219">
        <v>23202203</v>
      </c>
      <c r="B1789" s="207"/>
      <c r="C1789" s="287" t="s">
        <v>1759</v>
      </c>
      <c r="D1789" s="222">
        <v>0</v>
      </c>
      <c r="E1789" s="222">
        <v>0</v>
      </c>
      <c r="F1789" s="222">
        <v>0</v>
      </c>
      <c r="G1789" s="222">
        <v>0</v>
      </c>
      <c r="H1789" s="222">
        <v>0</v>
      </c>
      <c r="I1789" s="222">
        <v>0</v>
      </c>
      <c r="J1789" s="498">
        <v>0</v>
      </c>
      <c r="K1789" s="498">
        <v>0</v>
      </c>
      <c r="L1789" s="223">
        <v>0</v>
      </c>
      <c r="M1789" s="223">
        <v>0</v>
      </c>
      <c r="N1789" s="223">
        <v>0</v>
      </c>
      <c r="O1789" s="223">
        <v>0</v>
      </c>
      <c r="P1789" s="223">
        <v>0</v>
      </c>
      <c r="Q1789" s="223">
        <f t="shared" si="407"/>
        <v>0</v>
      </c>
      <c r="R1789" s="351"/>
      <c r="S1789" s="309"/>
      <c r="T1789" s="309" t="s">
        <v>1120</v>
      </c>
      <c r="U1789" s="895"/>
      <c r="V1789" s="16">
        <v>0</v>
      </c>
      <c r="W1789" s="11">
        <v>0</v>
      </c>
      <c r="X1789" s="17">
        <v>0</v>
      </c>
      <c r="Y1789" s="16"/>
      <c r="Z1789" s="11"/>
      <c r="AA1789" s="17"/>
      <c r="AB1789" s="16"/>
      <c r="AC1789" s="11"/>
      <c r="AD1789" s="17">
        <f t="shared" si="412"/>
        <v>0</v>
      </c>
      <c r="AE1789" s="16">
        <f>$Q1789</f>
        <v>0</v>
      </c>
      <c r="AF1789" s="11">
        <f>$Q1789</f>
        <v>0</v>
      </c>
      <c r="AG1789" s="17">
        <f>$Q1789</f>
        <v>0</v>
      </c>
      <c r="AH1789" s="225"/>
      <c r="AI1789" s="527"/>
      <c r="AJ1789" s="16">
        <f t="shared" si="405"/>
        <v>0</v>
      </c>
    </row>
    <row r="1790" spans="1:36" ht="11.25" customHeight="1">
      <c r="A1790" s="219">
        <v>23202213</v>
      </c>
      <c r="B1790" s="207"/>
      <c r="C1790" s="287" t="s">
        <v>2438</v>
      </c>
      <c r="D1790" s="222">
        <v>-996.5</v>
      </c>
      <c r="E1790" s="222">
        <v>0</v>
      </c>
      <c r="F1790" s="222">
        <v>0</v>
      </c>
      <c r="G1790" s="222">
        <v>0</v>
      </c>
      <c r="H1790" s="222">
        <v>0</v>
      </c>
      <c r="I1790" s="222">
        <v>-908</v>
      </c>
      <c r="J1790" s="498">
        <v>-933</v>
      </c>
      <c r="K1790" s="498">
        <v>0</v>
      </c>
      <c r="L1790" s="223">
        <v>0</v>
      </c>
      <c r="M1790" s="223">
        <v>0</v>
      </c>
      <c r="N1790" s="223">
        <v>0</v>
      </c>
      <c r="O1790" s="223">
        <v>-1896.11</v>
      </c>
      <c r="P1790" s="223">
        <v>0</v>
      </c>
      <c r="Q1790" s="223">
        <f t="shared" si="407"/>
        <v>-352.94666666666666</v>
      </c>
      <c r="R1790" s="351"/>
      <c r="S1790" s="309"/>
      <c r="T1790" s="309"/>
      <c r="U1790" s="895"/>
      <c r="V1790" s="16">
        <v>0</v>
      </c>
      <c r="W1790" s="11">
        <v>0</v>
      </c>
      <c r="X1790" s="17">
        <v>0</v>
      </c>
      <c r="Y1790" s="16"/>
      <c r="Z1790" s="11"/>
      <c r="AA1790" s="17"/>
      <c r="AB1790" s="16"/>
      <c r="AC1790" s="11"/>
      <c r="AD1790" s="17">
        <f t="shared" si="412"/>
        <v>0</v>
      </c>
      <c r="AE1790" s="16"/>
      <c r="AF1790" s="11"/>
      <c r="AG1790" s="17"/>
      <c r="AH1790" s="229">
        <f>Q1790</f>
        <v>-352.94666666666666</v>
      </c>
      <c r="AI1790" s="527"/>
      <c r="AJ1790" s="16">
        <f t="shared" si="405"/>
        <v>0</v>
      </c>
    </row>
    <row r="1791" spans="1:36" ht="11.25" customHeight="1">
      <c r="A1791" s="219">
        <v>23202233</v>
      </c>
      <c r="B1791" s="207"/>
      <c r="C1791" s="287" t="s">
        <v>3301</v>
      </c>
      <c r="D1791" s="222">
        <v>-680725.77</v>
      </c>
      <c r="E1791" s="222">
        <v>-515651.61</v>
      </c>
      <c r="F1791" s="222">
        <v>-586090.72</v>
      </c>
      <c r="G1791" s="222">
        <v>467541.69</v>
      </c>
      <c r="H1791" s="222">
        <v>1284462.6100000001</v>
      </c>
      <c r="I1791" s="222">
        <v>1729179.96</v>
      </c>
      <c r="J1791" s="498">
        <v>2841940.65</v>
      </c>
      <c r="K1791" s="498">
        <v>2322709.04</v>
      </c>
      <c r="L1791" s="223">
        <v>1253798.79</v>
      </c>
      <c r="M1791" s="223">
        <v>134886.82</v>
      </c>
      <c r="N1791" s="223">
        <v>-575078.52</v>
      </c>
      <c r="O1791" s="223">
        <v>-1038336.34</v>
      </c>
      <c r="P1791" s="223">
        <v>-1455019.07</v>
      </c>
      <c r="Q1791" s="223">
        <f t="shared" si="407"/>
        <v>520957.49583333341</v>
      </c>
      <c r="R1791" s="351"/>
      <c r="S1791" s="309"/>
      <c r="T1791" s="309"/>
      <c r="U1791" s="895"/>
      <c r="V1791" s="16"/>
      <c r="W1791" s="11"/>
      <c r="X1791" s="17"/>
      <c r="Y1791" s="16"/>
      <c r="Z1791" s="11"/>
      <c r="AA1791" s="17"/>
      <c r="AB1791" s="16"/>
      <c r="AC1791" s="11"/>
      <c r="AD1791" s="17"/>
      <c r="AE1791" s="16"/>
      <c r="AF1791" s="11"/>
      <c r="AG1791" s="17"/>
      <c r="AH1791" s="229">
        <f>Q1791</f>
        <v>520957.49583333341</v>
      </c>
      <c r="AI1791" s="527"/>
      <c r="AJ1791" s="16">
        <f t="shared" si="405"/>
        <v>0</v>
      </c>
    </row>
    <row r="1792" spans="1:36" ht="11.25" customHeight="1">
      <c r="A1792" s="219">
        <v>23202353</v>
      </c>
      <c r="B1792" s="207"/>
      <c r="C1792" s="287" t="s">
        <v>3302</v>
      </c>
      <c r="D1792" s="222">
        <v>-9414309.4900000002</v>
      </c>
      <c r="E1792" s="222">
        <v>-10275656.560000001</v>
      </c>
      <c r="F1792" s="222">
        <v>-11740183.66</v>
      </c>
      <c r="G1792" s="222">
        <v>-10977432.140000001</v>
      </c>
      <c r="H1792" s="222">
        <v>-10293440.449999999</v>
      </c>
      <c r="I1792" s="222">
        <v>-11556744.109999999</v>
      </c>
      <c r="J1792" s="498">
        <v>-13374785.619999999</v>
      </c>
      <c r="K1792" s="498">
        <v>-13782130.1</v>
      </c>
      <c r="L1792" s="223">
        <v>-15492440.289999999</v>
      </c>
      <c r="M1792" s="223">
        <v>-16463571.99</v>
      </c>
      <c r="N1792" s="223">
        <v>-16940438.859999999</v>
      </c>
      <c r="O1792" s="223">
        <v>-18534409.25</v>
      </c>
      <c r="P1792" s="223">
        <v>-18502384.34</v>
      </c>
      <c r="Q1792" s="223">
        <f t="shared" si="407"/>
        <v>-13615798.328749999</v>
      </c>
      <c r="R1792" s="351"/>
      <c r="S1792" s="309"/>
      <c r="T1792" s="309"/>
      <c r="U1792" s="895"/>
      <c r="V1792" s="16"/>
      <c r="W1792" s="11"/>
      <c r="X1792" s="17"/>
      <c r="Y1792" s="16"/>
      <c r="Z1792" s="11"/>
      <c r="AA1792" s="17"/>
      <c r="AB1792" s="16"/>
      <c r="AC1792" s="11"/>
      <c r="AD1792" s="17"/>
      <c r="AE1792" s="16"/>
      <c r="AF1792" s="11"/>
      <c r="AG1792" s="17"/>
      <c r="AH1792" s="229">
        <f>Q1792</f>
        <v>-13615798.328749999</v>
      </c>
      <c r="AI1792" s="527"/>
      <c r="AJ1792" s="16">
        <f t="shared" si="405"/>
        <v>0</v>
      </c>
    </row>
    <row r="1793" spans="1:36" ht="11.25" customHeight="1">
      <c r="A1793" s="219">
        <v>23300000</v>
      </c>
      <c r="C1793" s="287" t="s">
        <v>1652</v>
      </c>
      <c r="D1793" s="222">
        <v>0</v>
      </c>
      <c r="E1793" s="222">
        <v>0</v>
      </c>
      <c r="F1793" s="222">
        <v>0</v>
      </c>
      <c r="G1793" s="222">
        <v>0</v>
      </c>
      <c r="H1793" s="222">
        <v>0</v>
      </c>
      <c r="I1793" s="222">
        <v>0</v>
      </c>
      <c r="J1793" s="498">
        <v>0</v>
      </c>
      <c r="K1793" s="498">
        <v>0</v>
      </c>
      <c r="L1793" s="223">
        <v>0</v>
      </c>
      <c r="M1793" s="223">
        <v>0</v>
      </c>
      <c r="N1793" s="223">
        <v>0</v>
      </c>
      <c r="O1793" s="223">
        <v>0</v>
      </c>
      <c r="P1793" s="223">
        <v>0</v>
      </c>
      <c r="Q1793" s="223">
        <f t="shared" si="407"/>
        <v>0</v>
      </c>
      <c r="R1793" s="351"/>
      <c r="S1793" s="309"/>
      <c r="T1793" s="309" t="s">
        <v>1809</v>
      </c>
      <c r="U1793" s="895"/>
      <c r="V1793" s="16">
        <v>0</v>
      </c>
      <c r="W1793" s="11">
        <v>0</v>
      </c>
      <c r="X1793" s="17">
        <v>0</v>
      </c>
      <c r="Y1793" s="16"/>
      <c r="Z1793" s="11"/>
      <c r="AA1793" s="17"/>
      <c r="AB1793" s="16"/>
      <c r="AC1793" s="11"/>
      <c r="AD1793" s="17">
        <f t="shared" si="412"/>
        <v>0</v>
      </c>
      <c r="AE1793" s="16">
        <f>$Q1793</f>
        <v>0</v>
      </c>
      <c r="AF1793" s="11">
        <f>$Q1793</f>
        <v>0</v>
      </c>
      <c r="AG1793" s="17">
        <f>$Q1793</f>
        <v>0</v>
      </c>
      <c r="AH1793" s="225"/>
      <c r="AI1793" s="527"/>
      <c r="AJ1793" s="16">
        <f t="shared" si="405"/>
        <v>0</v>
      </c>
    </row>
    <row r="1794" spans="1:36" ht="11.25" customHeight="1">
      <c r="A1794" s="239">
        <v>23300043</v>
      </c>
      <c r="B1794" s="233"/>
      <c r="C1794" s="439" t="s">
        <v>1034</v>
      </c>
      <c r="D1794" s="222">
        <v>0</v>
      </c>
      <c r="E1794" s="222">
        <v>0</v>
      </c>
      <c r="F1794" s="222">
        <v>0</v>
      </c>
      <c r="G1794" s="222">
        <v>0</v>
      </c>
      <c r="H1794" s="222">
        <v>0</v>
      </c>
      <c r="I1794" s="222">
        <v>0</v>
      </c>
      <c r="J1794" s="498">
        <v>0</v>
      </c>
      <c r="K1794" s="498">
        <v>0</v>
      </c>
      <c r="L1794" s="223">
        <v>0</v>
      </c>
      <c r="M1794" s="223">
        <v>0</v>
      </c>
      <c r="N1794" s="223">
        <v>0</v>
      </c>
      <c r="O1794" s="223">
        <v>0</v>
      </c>
      <c r="P1794" s="223">
        <v>0</v>
      </c>
      <c r="Q1794" s="223">
        <f t="shared" si="407"/>
        <v>0</v>
      </c>
      <c r="R1794" s="351"/>
      <c r="S1794" s="309"/>
      <c r="T1794" s="309" t="s">
        <v>459</v>
      </c>
      <c r="U1794" s="895"/>
      <c r="V1794" s="16">
        <f>Q1794</f>
        <v>0</v>
      </c>
      <c r="W1794" s="11">
        <f>Q1794</f>
        <v>0</v>
      </c>
      <c r="X1794" s="17">
        <f>Q1794</f>
        <v>0</v>
      </c>
      <c r="Y1794" s="16"/>
      <c r="Z1794" s="11"/>
      <c r="AA1794" s="17"/>
      <c r="AB1794" s="16"/>
      <c r="AC1794" s="11"/>
      <c r="AD1794" s="17">
        <f t="shared" si="412"/>
        <v>0</v>
      </c>
      <c r="AE1794" s="16"/>
      <c r="AF1794" s="11"/>
      <c r="AG1794" s="17"/>
      <c r="AH1794" s="225"/>
      <c r="AI1794" s="527"/>
      <c r="AJ1794" s="16">
        <f t="shared" ref="AJ1794:AJ1857" si="415">Q1794-X1794-AA1794-AD1794-AG1794-AH1794</f>
        <v>0</v>
      </c>
    </row>
    <row r="1795" spans="1:36" ht="11.25" customHeight="1">
      <c r="A1795" s="219">
        <v>23400000</v>
      </c>
      <c r="C1795" s="287" t="s">
        <v>956</v>
      </c>
      <c r="D1795" s="222">
        <v>0</v>
      </c>
      <c r="E1795" s="222">
        <v>0</v>
      </c>
      <c r="F1795" s="222">
        <v>0</v>
      </c>
      <c r="G1795" s="222">
        <v>0</v>
      </c>
      <c r="H1795" s="222">
        <v>0</v>
      </c>
      <c r="I1795" s="222">
        <v>0</v>
      </c>
      <c r="J1795" s="498">
        <v>0</v>
      </c>
      <c r="K1795" s="498">
        <v>0</v>
      </c>
      <c r="L1795" s="223">
        <v>0</v>
      </c>
      <c r="M1795" s="223">
        <v>0</v>
      </c>
      <c r="N1795" s="223">
        <v>0</v>
      </c>
      <c r="O1795" s="223">
        <v>0</v>
      </c>
      <c r="P1795" s="223">
        <v>0</v>
      </c>
      <c r="Q1795" s="223">
        <f t="shared" si="407"/>
        <v>0</v>
      </c>
      <c r="R1795" s="351"/>
      <c r="S1795" s="309"/>
      <c r="T1795" s="309" t="s">
        <v>1809</v>
      </c>
      <c r="U1795" s="895"/>
      <c r="V1795" s="16"/>
      <c r="W1795" s="11"/>
      <c r="X1795" s="17"/>
      <c r="Y1795" s="16"/>
      <c r="Z1795" s="11"/>
      <c r="AA1795" s="17"/>
      <c r="AB1795" s="16"/>
      <c r="AC1795" s="11"/>
      <c r="AD1795" s="17">
        <f t="shared" si="412"/>
        <v>0</v>
      </c>
      <c r="AE1795" s="16">
        <f t="shared" ref="AE1795:AG1796" si="416">$Q1795</f>
        <v>0</v>
      </c>
      <c r="AF1795" s="11">
        <f t="shared" si="416"/>
        <v>0</v>
      </c>
      <c r="AG1795" s="17">
        <f t="shared" si="416"/>
        <v>0</v>
      </c>
      <c r="AH1795" s="225"/>
      <c r="AI1795" s="527"/>
      <c r="AJ1795" s="16">
        <f t="shared" si="415"/>
        <v>0</v>
      </c>
    </row>
    <row r="1796" spans="1:36" ht="11.25" customHeight="1">
      <c r="A1796" s="219">
        <v>23400000</v>
      </c>
      <c r="C1796" s="287" t="s">
        <v>1176</v>
      </c>
      <c r="D1796" s="222">
        <v>0</v>
      </c>
      <c r="E1796" s="222">
        <v>0</v>
      </c>
      <c r="F1796" s="222">
        <v>0</v>
      </c>
      <c r="G1796" s="222">
        <v>0</v>
      </c>
      <c r="H1796" s="222">
        <v>0</v>
      </c>
      <c r="I1796" s="222">
        <v>0</v>
      </c>
      <c r="J1796" s="498">
        <v>0</v>
      </c>
      <c r="K1796" s="498">
        <v>0</v>
      </c>
      <c r="L1796" s="223">
        <v>0</v>
      </c>
      <c r="M1796" s="223">
        <v>0</v>
      </c>
      <c r="N1796" s="223">
        <v>0</v>
      </c>
      <c r="O1796" s="223">
        <v>0</v>
      </c>
      <c r="P1796" s="223">
        <v>0</v>
      </c>
      <c r="Q1796" s="223">
        <f t="shared" si="407"/>
        <v>0</v>
      </c>
      <c r="R1796" s="351"/>
      <c r="S1796" s="309"/>
      <c r="T1796" s="309" t="s">
        <v>1809</v>
      </c>
      <c r="U1796" s="895"/>
      <c r="V1796" s="16">
        <v>0</v>
      </c>
      <c r="W1796" s="11">
        <v>0</v>
      </c>
      <c r="X1796" s="17">
        <v>0</v>
      </c>
      <c r="Y1796" s="16"/>
      <c r="Z1796" s="11"/>
      <c r="AA1796" s="17"/>
      <c r="AB1796" s="16"/>
      <c r="AC1796" s="11"/>
      <c r="AD1796" s="17">
        <f t="shared" si="412"/>
        <v>0</v>
      </c>
      <c r="AE1796" s="16">
        <f t="shared" si="416"/>
        <v>0</v>
      </c>
      <c r="AF1796" s="11">
        <f t="shared" si="416"/>
        <v>0</v>
      </c>
      <c r="AG1796" s="17">
        <f t="shared" si="416"/>
        <v>0</v>
      </c>
      <c r="AH1796" s="225"/>
      <c r="AI1796" s="527"/>
      <c r="AJ1796" s="16">
        <f t="shared" si="415"/>
        <v>0</v>
      </c>
    </row>
    <row r="1797" spans="1:36" ht="11.25" customHeight="1">
      <c r="A1797" s="432">
        <v>23500003</v>
      </c>
      <c r="B1797" s="400"/>
      <c r="C1797" s="287" t="s">
        <v>2755</v>
      </c>
      <c r="D1797" s="402">
        <v>-22869443.239999998</v>
      </c>
      <c r="E1797" s="402">
        <v>-23969140.859999999</v>
      </c>
      <c r="F1797" s="222">
        <v>-24854850.510000002</v>
      </c>
      <c r="G1797" s="222">
        <v>-25314306.75</v>
      </c>
      <c r="H1797" s="222">
        <v>-25802206.59</v>
      </c>
      <c r="I1797" s="222">
        <v>-26608345.420000002</v>
      </c>
      <c r="J1797" s="498">
        <v>-27778977.940000001</v>
      </c>
      <c r="K1797" s="498">
        <v>-28782942</v>
      </c>
      <c r="L1797" s="293">
        <v>-30244032.469999999</v>
      </c>
      <c r="M1797" s="293">
        <v>-31581982.34</v>
      </c>
      <c r="N1797" s="293">
        <v>-32563711.190000001</v>
      </c>
      <c r="O1797" s="293">
        <v>-33838555.509999998</v>
      </c>
      <c r="P1797" s="293">
        <v>-34679107.590000004</v>
      </c>
      <c r="Q1797" s="223">
        <f t="shared" si="407"/>
        <v>-28342777.249583337</v>
      </c>
      <c r="R1797" s="351" t="s">
        <v>2778</v>
      </c>
      <c r="S1797" s="309" t="s">
        <v>2777</v>
      </c>
      <c r="T1797" s="309" t="s">
        <v>2779</v>
      </c>
      <c r="U1797" s="895"/>
      <c r="V1797" s="16">
        <v>0</v>
      </c>
      <c r="W1797" s="11">
        <v>0</v>
      </c>
      <c r="X1797" s="17">
        <v>0</v>
      </c>
      <c r="Y1797" s="16">
        <f>Q1797*$Y$5</f>
        <v>-19040677.756270085</v>
      </c>
      <c r="Z1797" s="11">
        <f>Q1797*Z5</f>
        <v>-9302099.4933132511</v>
      </c>
      <c r="AA1797" s="17">
        <f>Q1797</f>
        <v>-28342777.249583337</v>
      </c>
      <c r="AB1797" s="16"/>
      <c r="AC1797" s="11"/>
      <c r="AD1797" s="17">
        <f t="shared" ref="AD1797" si="417">SUM(AB1797:AC1797)</f>
        <v>0</v>
      </c>
      <c r="AE1797" s="16">
        <v>0</v>
      </c>
      <c r="AF1797" s="11">
        <v>0</v>
      </c>
      <c r="AG1797" s="17">
        <v>0</v>
      </c>
      <c r="AH1797" s="225"/>
      <c r="AI1797" s="527"/>
      <c r="AJ1797" s="16">
        <f t="shared" si="415"/>
        <v>0</v>
      </c>
    </row>
    <row r="1798" spans="1:36" ht="11.25" customHeight="1">
      <c r="A1798" s="240">
        <v>23500011</v>
      </c>
      <c r="C1798" s="287" t="s">
        <v>991</v>
      </c>
      <c r="D1798" s="222">
        <v>-4682953.8099999996</v>
      </c>
      <c r="E1798" s="222">
        <v>-4672953.8099999996</v>
      </c>
      <c r="F1798" s="222">
        <v>-4672953.8099999996</v>
      </c>
      <c r="G1798" s="222">
        <v>-4704243.8099999996</v>
      </c>
      <c r="H1798" s="222">
        <v>-4533243.8099999996</v>
      </c>
      <c r="I1798" s="222">
        <v>-6686993.8099999996</v>
      </c>
      <c r="J1798" s="498">
        <v>-6686993.8099999996</v>
      </c>
      <c r="K1798" s="498">
        <v>-6686993.8099999996</v>
      </c>
      <c r="L1798" s="223">
        <v>-6771993.8099999996</v>
      </c>
      <c r="M1798" s="223">
        <v>-6771993.8099999996</v>
      </c>
      <c r="N1798" s="223">
        <v>-6821993.8099999996</v>
      </c>
      <c r="O1798" s="223">
        <v>-6796993.8099999996</v>
      </c>
      <c r="P1798" s="223">
        <v>-6796993.8099999996</v>
      </c>
      <c r="Q1798" s="223">
        <f t="shared" si="407"/>
        <v>-5962277.1433333335</v>
      </c>
      <c r="R1798" s="351">
        <v>28</v>
      </c>
      <c r="S1798" s="309"/>
      <c r="T1798" s="309">
        <v>21</v>
      </c>
      <c r="U1798" s="895"/>
      <c r="V1798" s="16">
        <v>0</v>
      </c>
      <c r="W1798" s="11">
        <v>0</v>
      </c>
      <c r="X1798" s="17">
        <v>0</v>
      </c>
      <c r="Y1798" s="16">
        <f>Q1798</f>
        <v>-5962277.1433333335</v>
      </c>
      <c r="Z1798" s="11"/>
      <c r="AA1798" s="17">
        <f>Q1798</f>
        <v>-5962277.1433333335</v>
      </c>
      <c r="AB1798" s="16"/>
      <c r="AC1798" s="11"/>
      <c r="AD1798" s="17">
        <f t="shared" si="412"/>
        <v>0</v>
      </c>
      <c r="AE1798" s="16"/>
      <c r="AF1798" s="11"/>
      <c r="AG1798" s="17"/>
      <c r="AH1798" s="225"/>
      <c r="AI1798" s="527"/>
      <c r="AJ1798" s="16">
        <f t="shared" si="415"/>
        <v>0</v>
      </c>
    </row>
    <row r="1799" spans="1:36" ht="11.25" customHeight="1">
      <c r="A1799" s="240">
        <v>23500012</v>
      </c>
      <c r="C1799" s="287" t="s">
        <v>869</v>
      </c>
      <c r="D1799" s="222">
        <v>0</v>
      </c>
      <c r="E1799" s="222">
        <v>0</v>
      </c>
      <c r="F1799" s="222">
        <v>0</v>
      </c>
      <c r="G1799" s="222">
        <v>0</v>
      </c>
      <c r="H1799" s="222">
        <v>0</v>
      </c>
      <c r="I1799" s="222">
        <v>0</v>
      </c>
      <c r="J1799" s="498">
        <v>0</v>
      </c>
      <c r="K1799" s="498">
        <v>0</v>
      </c>
      <c r="L1799" s="223">
        <v>0</v>
      </c>
      <c r="M1799" s="223">
        <v>0</v>
      </c>
      <c r="N1799" s="223">
        <v>0</v>
      </c>
      <c r="O1799" s="223">
        <v>0</v>
      </c>
      <c r="P1799" s="223">
        <v>0</v>
      </c>
      <c r="Q1799" s="223">
        <f t="shared" si="407"/>
        <v>0</v>
      </c>
      <c r="R1799" s="351"/>
      <c r="S1799" s="309"/>
      <c r="T1799" s="309"/>
      <c r="U1799" s="895"/>
      <c r="V1799" s="16">
        <v>0</v>
      </c>
      <c r="W1799" s="11">
        <v>0</v>
      </c>
      <c r="X1799" s="17">
        <v>0</v>
      </c>
      <c r="Y1799" s="16"/>
      <c r="Z1799" s="11"/>
      <c r="AA1799" s="17"/>
      <c r="AB1799" s="16"/>
      <c r="AC1799" s="11"/>
      <c r="AD1799" s="17">
        <f t="shared" si="412"/>
        <v>0</v>
      </c>
      <c r="AE1799" s="16"/>
      <c r="AF1799" s="11"/>
      <c r="AG1799" s="17"/>
      <c r="AH1799" s="229">
        <f>Q1799</f>
        <v>0</v>
      </c>
      <c r="AI1799" s="527"/>
      <c r="AJ1799" s="16">
        <f t="shared" si="415"/>
        <v>0</v>
      </c>
    </row>
    <row r="1800" spans="1:36" ht="11.25" customHeight="1">
      <c r="A1800" s="240">
        <v>23500021</v>
      </c>
      <c r="C1800" s="287" t="s">
        <v>243</v>
      </c>
      <c r="D1800" s="222">
        <v>0</v>
      </c>
      <c r="E1800" s="222">
        <v>0</v>
      </c>
      <c r="F1800" s="222">
        <v>0</v>
      </c>
      <c r="G1800" s="222">
        <v>0</v>
      </c>
      <c r="H1800" s="222">
        <v>0</v>
      </c>
      <c r="I1800" s="222">
        <v>0</v>
      </c>
      <c r="J1800" s="498">
        <v>0</v>
      </c>
      <c r="K1800" s="498">
        <v>0</v>
      </c>
      <c r="L1800" s="223">
        <v>0</v>
      </c>
      <c r="M1800" s="223">
        <v>0</v>
      </c>
      <c r="N1800" s="223">
        <v>0</v>
      </c>
      <c r="O1800" s="223">
        <v>0</v>
      </c>
      <c r="P1800" s="223">
        <v>0</v>
      </c>
      <c r="Q1800" s="293">
        <f t="shared" si="407"/>
        <v>0</v>
      </c>
      <c r="R1800" s="351">
        <v>28</v>
      </c>
      <c r="S1800" s="309"/>
      <c r="T1800" s="309">
        <v>21</v>
      </c>
      <c r="U1800" s="895"/>
      <c r="V1800" s="16">
        <v>0</v>
      </c>
      <c r="W1800" s="11">
        <v>0</v>
      </c>
      <c r="X1800" s="17">
        <v>0</v>
      </c>
      <c r="Y1800" s="281">
        <f>Q1800</f>
        <v>0</v>
      </c>
      <c r="Z1800" s="11"/>
      <c r="AA1800" s="17">
        <f>Q1800</f>
        <v>0</v>
      </c>
      <c r="AB1800" s="16">
        <f>Q1800</f>
        <v>0</v>
      </c>
      <c r="AC1800" s="11"/>
      <c r="AD1800" s="17">
        <f t="shared" si="412"/>
        <v>0</v>
      </c>
      <c r="AE1800" s="16"/>
      <c r="AF1800" s="11"/>
      <c r="AG1800" s="17"/>
      <c r="AH1800" s="225"/>
      <c r="AI1800" s="527"/>
      <c r="AJ1800" s="16">
        <f t="shared" si="415"/>
        <v>0</v>
      </c>
    </row>
    <row r="1801" spans="1:36" ht="11.25" customHeight="1">
      <c r="A1801" s="219">
        <v>23500032</v>
      </c>
      <c r="C1801" s="287" t="s">
        <v>389</v>
      </c>
      <c r="D1801" s="222">
        <v>0</v>
      </c>
      <c r="E1801" s="222">
        <v>0</v>
      </c>
      <c r="F1801" s="222">
        <v>0</v>
      </c>
      <c r="G1801" s="222">
        <v>0</v>
      </c>
      <c r="H1801" s="222">
        <v>0</v>
      </c>
      <c r="I1801" s="222">
        <v>0</v>
      </c>
      <c r="J1801" s="498">
        <v>0</v>
      </c>
      <c r="K1801" s="498">
        <v>0</v>
      </c>
      <c r="L1801" s="223">
        <v>0</v>
      </c>
      <c r="M1801" s="223">
        <v>0</v>
      </c>
      <c r="N1801" s="223">
        <v>0</v>
      </c>
      <c r="O1801" s="223">
        <v>0</v>
      </c>
      <c r="P1801" s="223">
        <v>0</v>
      </c>
      <c r="Q1801" s="223">
        <f t="shared" si="407"/>
        <v>0</v>
      </c>
      <c r="R1801" s="351"/>
      <c r="S1801" s="309"/>
      <c r="T1801" s="309"/>
      <c r="U1801" s="895"/>
      <c r="V1801" s="16">
        <v>0</v>
      </c>
      <c r="W1801" s="11">
        <v>0</v>
      </c>
      <c r="X1801" s="17">
        <v>0</v>
      </c>
      <c r="Y1801" s="16"/>
      <c r="Z1801" s="11"/>
      <c r="AA1801" s="17"/>
      <c r="AB1801" s="16"/>
      <c r="AC1801" s="11"/>
      <c r="AD1801" s="17">
        <f t="shared" si="412"/>
        <v>0</v>
      </c>
      <c r="AE1801" s="16"/>
      <c r="AF1801" s="11"/>
      <c r="AG1801" s="17"/>
      <c r="AH1801" s="229">
        <f>Q1801</f>
        <v>0</v>
      </c>
      <c r="AI1801" s="527"/>
      <c r="AJ1801" s="16">
        <f t="shared" si="415"/>
        <v>0</v>
      </c>
    </row>
    <row r="1802" spans="1:36" ht="11.25" customHeight="1">
      <c r="A1802" s="219">
        <v>23500112</v>
      </c>
      <c r="C1802" s="287" t="s">
        <v>741</v>
      </c>
      <c r="D1802" s="222">
        <v>0</v>
      </c>
      <c r="E1802" s="222">
        <v>0</v>
      </c>
      <c r="F1802" s="222">
        <v>0</v>
      </c>
      <c r="G1802" s="222">
        <v>0</v>
      </c>
      <c r="H1802" s="222">
        <v>0</v>
      </c>
      <c r="I1802" s="222">
        <v>0</v>
      </c>
      <c r="J1802" s="498">
        <v>0</v>
      </c>
      <c r="K1802" s="498">
        <v>0</v>
      </c>
      <c r="L1802" s="223">
        <v>0</v>
      </c>
      <c r="M1802" s="223">
        <v>0</v>
      </c>
      <c r="N1802" s="223">
        <v>0</v>
      </c>
      <c r="O1802" s="223">
        <v>0</v>
      </c>
      <c r="P1802" s="223">
        <v>0</v>
      </c>
      <c r="Q1802" s="223">
        <f t="shared" si="407"/>
        <v>0</v>
      </c>
      <c r="R1802" s="351"/>
      <c r="S1802" s="309" t="s">
        <v>457</v>
      </c>
      <c r="T1802" s="309" t="s">
        <v>2059</v>
      </c>
      <c r="U1802" s="895"/>
      <c r="V1802" s="16">
        <v>0</v>
      </c>
      <c r="W1802" s="11">
        <v>0</v>
      </c>
      <c r="X1802" s="17">
        <v>0</v>
      </c>
      <c r="Y1802" s="16"/>
      <c r="Z1802" s="11">
        <f>Q1802</f>
        <v>0</v>
      </c>
      <c r="AA1802" s="17">
        <f>Q1802</f>
        <v>0</v>
      </c>
      <c r="AB1802" s="16">
        <v>0</v>
      </c>
      <c r="AC1802" s="11"/>
      <c r="AD1802" s="17">
        <f t="shared" si="412"/>
        <v>0</v>
      </c>
      <c r="AE1802" s="16"/>
      <c r="AF1802" s="11"/>
      <c r="AG1802" s="17"/>
      <c r="AH1802" s="225"/>
      <c r="AI1802" s="527"/>
      <c r="AJ1802" s="16">
        <f t="shared" si="415"/>
        <v>0</v>
      </c>
    </row>
    <row r="1803" spans="1:36" ht="11.25" customHeight="1">
      <c r="A1803" s="219">
        <v>23500121</v>
      </c>
      <c r="C1803" s="287" t="s">
        <v>742</v>
      </c>
      <c r="D1803" s="222">
        <v>0</v>
      </c>
      <c r="E1803" s="222">
        <v>0</v>
      </c>
      <c r="F1803" s="222">
        <v>0</v>
      </c>
      <c r="G1803" s="222">
        <v>0</v>
      </c>
      <c r="H1803" s="222">
        <v>0</v>
      </c>
      <c r="I1803" s="222">
        <v>0</v>
      </c>
      <c r="J1803" s="498">
        <v>0</v>
      </c>
      <c r="K1803" s="498">
        <v>0</v>
      </c>
      <c r="L1803" s="223">
        <v>0</v>
      </c>
      <c r="M1803" s="223">
        <v>0</v>
      </c>
      <c r="N1803" s="223">
        <v>0</v>
      </c>
      <c r="O1803" s="223">
        <v>0</v>
      </c>
      <c r="P1803" s="223">
        <v>0</v>
      </c>
      <c r="Q1803" s="223">
        <f t="shared" ref="Q1803:Q1866" si="418">(D1803+P1803+SUM(E1803:O1803)*2)/24</f>
        <v>0</v>
      </c>
      <c r="R1803" s="351">
        <v>28</v>
      </c>
      <c r="S1803" s="309"/>
      <c r="T1803" s="309">
        <v>21</v>
      </c>
      <c r="U1803" s="895"/>
      <c r="V1803" s="16">
        <v>0</v>
      </c>
      <c r="W1803" s="11">
        <v>0</v>
      </c>
      <c r="X1803" s="17">
        <v>0</v>
      </c>
      <c r="Y1803" s="16">
        <f>Q1803</f>
        <v>0</v>
      </c>
      <c r="Z1803" s="11"/>
      <c r="AA1803" s="17">
        <f>Q1803</f>
        <v>0</v>
      </c>
      <c r="AB1803" s="16"/>
      <c r="AC1803" s="11"/>
      <c r="AD1803" s="17">
        <f t="shared" si="412"/>
        <v>0</v>
      </c>
      <c r="AE1803" s="16"/>
      <c r="AF1803" s="11"/>
      <c r="AG1803" s="17"/>
      <c r="AH1803" s="225"/>
      <c r="AI1803" s="527"/>
      <c r="AJ1803" s="16">
        <f t="shared" si="415"/>
        <v>0</v>
      </c>
    </row>
    <row r="1804" spans="1:36" ht="11.25" customHeight="1">
      <c r="A1804" s="234">
        <v>23500131</v>
      </c>
      <c r="C1804" s="287" t="s">
        <v>1221</v>
      </c>
      <c r="D1804" s="222">
        <v>0</v>
      </c>
      <c r="E1804" s="222">
        <v>0</v>
      </c>
      <c r="F1804" s="222">
        <v>0</v>
      </c>
      <c r="G1804" s="222">
        <v>0</v>
      </c>
      <c r="H1804" s="222">
        <v>0</v>
      </c>
      <c r="I1804" s="222">
        <v>0</v>
      </c>
      <c r="J1804" s="498">
        <v>0</v>
      </c>
      <c r="K1804" s="498">
        <v>0</v>
      </c>
      <c r="L1804" s="223">
        <v>0</v>
      </c>
      <c r="M1804" s="223">
        <v>0</v>
      </c>
      <c r="N1804" s="223">
        <v>0</v>
      </c>
      <c r="O1804" s="223">
        <v>0</v>
      </c>
      <c r="P1804" s="223">
        <v>0</v>
      </c>
      <c r="Q1804" s="223">
        <f t="shared" si="418"/>
        <v>0</v>
      </c>
      <c r="R1804" s="351">
        <v>28</v>
      </c>
      <c r="S1804" s="309"/>
      <c r="T1804" s="309">
        <v>21</v>
      </c>
      <c r="U1804" s="895"/>
      <c r="V1804" s="16"/>
      <c r="W1804" s="11"/>
      <c r="X1804" s="17"/>
      <c r="Y1804" s="16">
        <f>Q1804</f>
        <v>0</v>
      </c>
      <c r="Z1804" s="11"/>
      <c r="AA1804" s="17">
        <f>Q1804</f>
        <v>0</v>
      </c>
      <c r="AB1804" s="16"/>
      <c r="AC1804" s="11"/>
      <c r="AD1804" s="17">
        <f t="shared" si="412"/>
        <v>0</v>
      </c>
      <c r="AE1804" s="16"/>
      <c r="AF1804" s="11"/>
      <c r="AG1804" s="17"/>
      <c r="AH1804" s="225"/>
      <c r="AI1804" s="527"/>
      <c r="AJ1804" s="16">
        <f t="shared" si="415"/>
        <v>0</v>
      </c>
    </row>
    <row r="1805" spans="1:36" ht="11.25" customHeight="1">
      <c r="A1805" s="234">
        <v>23500141</v>
      </c>
      <c r="C1805" s="287" t="s">
        <v>1788</v>
      </c>
      <c r="D1805" s="222">
        <v>0</v>
      </c>
      <c r="E1805" s="222">
        <v>0</v>
      </c>
      <c r="F1805" s="222">
        <v>0</v>
      </c>
      <c r="G1805" s="222">
        <v>0</v>
      </c>
      <c r="H1805" s="222">
        <v>0</v>
      </c>
      <c r="I1805" s="222">
        <v>0</v>
      </c>
      <c r="J1805" s="498">
        <v>0</v>
      </c>
      <c r="K1805" s="498">
        <v>0</v>
      </c>
      <c r="L1805" s="223">
        <v>0</v>
      </c>
      <c r="M1805" s="223">
        <v>0</v>
      </c>
      <c r="N1805" s="223">
        <v>0</v>
      </c>
      <c r="O1805" s="223">
        <v>0</v>
      </c>
      <c r="P1805" s="223">
        <v>0</v>
      </c>
      <c r="Q1805" s="223">
        <f t="shared" si="418"/>
        <v>0</v>
      </c>
      <c r="R1805" s="351"/>
      <c r="S1805" s="309"/>
      <c r="T1805" s="309"/>
      <c r="U1805" s="895"/>
      <c r="V1805" s="16"/>
      <c r="W1805" s="11"/>
      <c r="X1805" s="17"/>
      <c r="Y1805" s="16"/>
      <c r="Z1805" s="11"/>
      <c r="AA1805" s="17"/>
      <c r="AB1805" s="16"/>
      <c r="AC1805" s="11"/>
      <c r="AD1805" s="17">
        <f t="shared" si="412"/>
        <v>0</v>
      </c>
      <c r="AE1805" s="16"/>
      <c r="AF1805" s="11"/>
      <c r="AG1805" s="17"/>
      <c r="AH1805" s="225">
        <f t="shared" ref="AH1805:AH1811" si="419">Q1805</f>
        <v>0</v>
      </c>
      <c r="AI1805" s="527"/>
      <c r="AJ1805" s="16">
        <f t="shared" si="415"/>
        <v>0</v>
      </c>
    </row>
    <row r="1806" spans="1:36" ht="11.25" customHeight="1">
      <c r="A1806" s="219">
        <v>23600000</v>
      </c>
      <c r="C1806" s="287" t="s">
        <v>1174</v>
      </c>
      <c r="D1806" s="222">
        <v>0</v>
      </c>
      <c r="E1806" s="222">
        <v>0</v>
      </c>
      <c r="F1806" s="222">
        <v>0</v>
      </c>
      <c r="G1806" s="222">
        <v>0</v>
      </c>
      <c r="H1806" s="222">
        <v>0</v>
      </c>
      <c r="I1806" s="222">
        <v>0</v>
      </c>
      <c r="J1806" s="498">
        <v>0</v>
      </c>
      <c r="K1806" s="498">
        <v>0</v>
      </c>
      <c r="L1806" s="223">
        <v>0</v>
      </c>
      <c r="M1806" s="223">
        <v>0</v>
      </c>
      <c r="N1806" s="223">
        <v>0</v>
      </c>
      <c r="O1806" s="223">
        <v>0</v>
      </c>
      <c r="P1806" s="223">
        <v>0</v>
      </c>
      <c r="Q1806" s="223">
        <f t="shared" si="418"/>
        <v>0</v>
      </c>
      <c r="R1806" s="351"/>
      <c r="S1806" s="309"/>
      <c r="T1806" s="309"/>
      <c r="U1806" s="895"/>
      <c r="V1806" s="16">
        <v>0</v>
      </c>
      <c r="W1806" s="11">
        <v>0</v>
      </c>
      <c r="X1806" s="17">
        <v>0</v>
      </c>
      <c r="Y1806" s="16"/>
      <c r="Z1806" s="11"/>
      <c r="AA1806" s="17"/>
      <c r="AB1806" s="16"/>
      <c r="AC1806" s="11"/>
      <c r="AD1806" s="17">
        <f t="shared" si="412"/>
        <v>0</v>
      </c>
      <c r="AE1806" s="16"/>
      <c r="AF1806" s="11"/>
      <c r="AG1806" s="17"/>
      <c r="AH1806" s="229">
        <f t="shared" si="419"/>
        <v>0</v>
      </c>
      <c r="AI1806" s="527"/>
      <c r="AJ1806" s="16">
        <f t="shared" si="415"/>
        <v>0</v>
      </c>
    </row>
    <row r="1807" spans="1:36" ht="11.25" customHeight="1">
      <c r="A1807" s="219">
        <v>23600011</v>
      </c>
      <c r="B1807" s="207"/>
      <c r="C1807" s="287" t="s">
        <v>302</v>
      </c>
      <c r="D1807" s="222">
        <v>0</v>
      </c>
      <c r="E1807" s="222">
        <v>0</v>
      </c>
      <c r="F1807" s="222">
        <v>0</v>
      </c>
      <c r="G1807" s="222">
        <v>0</v>
      </c>
      <c r="H1807" s="222">
        <v>0</v>
      </c>
      <c r="I1807" s="222">
        <v>0</v>
      </c>
      <c r="J1807" s="498">
        <v>0</v>
      </c>
      <c r="K1807" s="498">
        <v>0</v>
      </c>
      <c r="L1807" s="223">
        <v>0</v>
      </c>
      <c r="M1807" s="223">
        <v>0</v>
      </c>
      <c r="N1807" s="223">
        <v>0</v>
      </c>
      <c r="O1807" s="223">
        <v>0</v>
      </c>
      <c r="P1807" s="223">
        <v>0</v>
      </c>
      <c r="Q1807" s="223">
        <f t="shared" si="418"/>
        <v>0</v>
      </c>
      <c r="R1807" s="351"/>
      <c r="S1807" s="309"/>
      <c r="T1807" s="309"/>
      <c r="U1807" s="895"/>
      <c r="V1807" s="16">
        <v>0</v>
      </c>
      <c r="W1807" s="11">
        <v>0</v>
      </c>
      <c r="X1807" s="17">
        <v>0</v>
      </c>
      <c r="Y1807" s="16"/>
      <c r="Z1807" s="11"/>
      <c r="AA1807" s="17"/>
      <c r="AB1807" s="16"/>
      <c r="AC1807" s="11"/>
      <c r="AD1807" s="17">
        <f t="shared" si="412"/>
        <v>0</v>
      </c>
      <c r="AE1807" s="16"/>
      <c r="AF1807" s="11"/>
      <c r="AG1807" s="17"/>
      <c r="AH1807" s="229">
        <f t="shared" si="419"/>
        <v>0</v>
      </c>
      <c r="AI1807" s="527"/>
      <c r="AJ1807" s="16">
        <f t="shared" si="415"/>
        <v>0</v>
      </c>
    </row>
    <row r="1808" spans="1:36" ht="11.25" customHeight="1">
      <c r="A1808" s="219">
        <v>23600021</v>
      </c>
      <c r="B1808" s="220"/>
      <c r="C1808" s="287" t="s">
        <v>2494</v>
      </c>
      <c r="D1808" s="222">
        <v>-3832781.68</v>
      </c>
      <c r="E1808" s="222">
        <v>-4328773.1399999997</v>
      </c>
      <c r="F1808" s="222">
        <v>-5504286.2199999997</v>
      </c>
      <c r="G1808" s="222">
        <v>-5740315.6399999997</v>
      </c>
      <c r="H1808" s="222">
        <v>-5481718.1100000003</v>
      </c>
      <c r="I1808" s="222">
        <v>-4696578.91</v>
      </c>
      <c r="J1808" s="498">
        <v>-4665281.38</v>
      </c>
      <c r="K1808" s="498">
        <v>-3937129.35</v>
      </c>
      <c r="L1808" s="223">
        <v>-4138133.43</v>
      </c>
      <c r="M1808" s="223">
        <v>-3951306.66</v>
      </c>
      <c r="N1808" s="223">
        <v>-4283127.8</v>
      </c>
      <c r="O1808" s="223">
        <v>-4181333.58</v>
      </c>
      <c r="P1808" s="223">
        <v>-3868439.86</v>
      </c>
      <c r="Q1808" s="223">
        <f t="shared" si="418"/>
        <v>-4563216.2491666665</v>
      </c>
      <c r="R1808" s="351"/>
      <c r="S1808" s="309"/>
      <c r="T1808" s="309"/>
      <c r="U1808" s="895"/>
      <c r="V1808" s="16">
        <v>0</v>
      </c>
      <c r="W1808" s="11">
        <v>0</v>
      </c>
      <c r="X1808" s="17">
        <v>0</v>
      </c>
      <c r="Y1808" s="16"/>
      <c r="Z1808" s="11"/>
      <c r="AA1808" s="17"/>
      <c r="AB1808" s="16"/>
      <c r="AC1808" s="11"/>
      <c r="AD1808" s="17">
        <f t="shared" si="412"/>
        <v>0</v>
      </c>
      <c r="AE1808" s="16"/>
      <c r="AF1808" s="11"/>
      <c r="AG1808" s="17"/>
      <c r="AH1808" s="229">
        <f t="shared" si="419"/>
        <v>-4563216.2491666665</v>
      </c>
      <c r="AI1808" s="527"/>
      <c r="AJ1808" s="16">
        <f t="shared" si="415"/>
        <v>0</v>
      </c>
    </row>
    <row r="1809" spans="1:36" ht="11.25" customHeight="1">
      <c r="A1809" s="219">
        <v>23600022</v>
      </c>
      <c r="B1809" s="220"/>
      <c r="C1809" s="287" t="s">
        <v>2495</v>
      </c>
      <c r="D1809" s="222">
        <v>-1104312</v>
      </c>
      <c r="E1809" s="222">
        <v>-1425463.15</v>
      </c>
      <c r="F1809" s="222">
        <v>-2363129.87</v>
      </c>
      <c r="G1809" s="222">
        <v>-2660780.34</v>
      </c>
      <c r="H1809" s="222">
        <v>-2229943.39</v>
      </c>
      <c r="I1809" s="222">
        <v>-1786825.08</v>
      </c>
      <c r="J1809" s="498">
        <v>-1719315.03</v>
      </c>
      <c r="K1809" s="498">
        <v>-1167260.81</v>
      </c>
      <c r="L1809" s="223">
        <v>-1104456.6200000001</v>
      </c>
      <c r="M1809" s="223">
        <v>-933311.22</v>
      </c>
      <c r="N1809" s="223">
        <v>-894651.71</v>
      </c>
      <c r="O1809" s="223">
        <v>-860624.76</v>
      </c>
      <c r="P1809" s="223">
        <v>-1007268.29</v>
      </c>
      <c r="Q1809" s="223">
        <f t="shared" si="418"/>
        <v>-1516796.0104166667</v>
      </c>
      <c r="R1809" s="351"/>
      <c r="S1809" s="309"/>
      <c r="T1809" s="309"/>
      <c r="U1809" s="895"/>
      <c r="V1809" s="16">
        <v>0</v>
      </c>
      <c r="W1809" s="11">
        <v>0</v>
      </c>
      <c r="X1809" s="17">
        <v>0</v>
      </c>
      <c r="Y1809" s="16"/>
      <c r="Z1809" s="11"/>
      <c r="AA1809" s="17"/>
      <c r="AB1809" s="16"/>
      <c r="AC1809" s="11"/>
      <c r="AD1809" s="17">
        <f t="shared" si="412"/>
        <v>0</v>
      </c>
      <c r="AE1809" s="16"/>
      <c r="AF1809" s="11"/>
      <c r="AG1809" s="17"/>
      <c r="AH1809" s="229">
        <f t="shared" si="419"/>
        <v>-1516796.0104166667</v>
      </c>
      <c r="AI1809" s="527"/>
      <c r="AJ1809" s="16">
        <f t="shared" si="415"/>
        <v>0</v>
      </c>
    </row>
    <row r="1810" spans="1:36" ht="11.25" customHeight="1">
      <c r="A1810" s="219">
        <v>23600023</v>
      </c>
      <c r="B1810" s="207"/>
      <c r="C1810" s="287" t="s">
        <v>948</v>
      </c>
      <c r="D1810" s="222">
        <v>0</v>
      </c>
      <c r="E1810" s="222">
        <v>0</v>
      </c>
      <c r="F1810" s="222">
        <v>0</v>
      </c>
      <c r="G1810" s="222">
        <v>0</v>
      </c>
      <c r="H1810" s="222">
        <v>0</v>
      </c>
      <c r="I1810" s="222">
        <v>0</v>
      </c>
      <c r="J1810" s="498">
        <v>0</v>
      </c>
      <c r="K1810" s="498">
        <v>0</v>
      </c>
      <c r="L1810" s="223">
        <v>0</v>
      </c>
      <c r="M1810" s="223">
        <v>0</v>
      </c>
      <c r="N1810" s="223">
        <v>0</v>
      </c>
      <c r="O1810" s="223">
        <v>0</v>
      </c>
      <c r="P1810" s="223">
        <v>0</v>
      </c>
      <c r="Q1810" s="223">
        <f t="shared" si="418"/>
        <v>0</v>
      </c>
      <c r="R1810" s="351"/>
      <c r="S1810" s="309"/>
      <c r="T1810" s="309"/>
      <c r="U1810" s="895"/>
      <c r="V1810" s="16">
        <v>0</v>
      </c>
      <c r="W1810" s="11">
        <v>0</v>
      </c>
      <c r="X1810" s="17">
        <v>0</v>
      </c>
      <c r="Y1810" s="16"/>
      <c r="Z1810" s="11"/>
      <c r="AA1810" s="17"/>
      <c r="AB1810" s="16"/>
      <c r="AC1810" s="11"/>
      <c r="AD1810" s="17">
        <f t="shared" si="412"/>
        <v>0</v>
      </c>
      <c r="AE1810" s="16"/>
      <c r="AF1810" s="11"/>
      <c r="AG1810" s="17"/>
      <c r="AH1810" s="229">
        <f t="shared" si="419"/>
        <v>0</v>
      </c>
      <c r="AI1810" s="527"/>
      <c r="AJ1810" s="16">
        <f t="shared" si="415"/>
        <v>0</v>
      </c>
    </row>
    <row r="1811" spans="1:36" ht="11.25" customHeight="1">
      <c r="A1811" s="219">
        <v>23600033</v>
      </c>
      <c r="C1811" s="287" t="s">
        <v>1916</v>
      </c>
      <c r="D1811" s="222">
        <v>0</v>
      </c>
      <c r="E1811" s="222">
        <v>0</v>
      </c>
      <c r="F1811" s="222">
        <v>0</v>
      </c>
      <c r="G1811" s="222">
        <v>0</v>
      </c>
      <c r="H1811" s="222">
        <v>0</v>
      </c>
      <c r="I1811" s="222">
        <v>0</v>
      </c>
      <c r="J1811" s="498">
        <v>0</v>
      </c>
      <c r="K1811" s="498">
        <v>0</v>
      </c>
      <c r="L1811" s="223">
        <v>0</v>
      </c>
      <c r="M1811" s="223">
        <v>0</v>
      </c>
      <c r="N1811" s="223">
        <v>0</v>
      </c>
      <c r="O1811" s="223">
        <v>0</v>
      </c>
      <c r="P1811" s="223">
        <v>0</v>
      </c>
      <c r="Q1811" s="223">
        <f t="shared" si="418"/>
        <v>0</v>
      </c>
      <c r="R1811" s="351"/>
      <c r="S1811" s="309"/>
      <c r="T1811" s="309"/>
      <c r="U1811" s="895"/>
      <c r="V1811" s="16">
        <v>0</v>
      </c>
      <c r="W1811" s="11">
        <v>0</v>
      </c>
      <c r="X1811" s="17">
        <v>0</v>
      </c>
      <c r="Y1811" s="16"/>
      <c r="Z1811" s="11"/>
      <c r="AA1811" s="17"/>
      <c r="AB1811" s="16"/>
      <c r="AC1811" s="11"/>
      <c r="AD1811" s="17">
        <f t="shared" si="412"/>
        <v>0</v>
      </c>
      <c r="AE1811" s="16"/>
      <c r="AF1811" s="11"/>
      <c r="AG1811" s="17"/>
      <c r="AH1811" s="229">
        <f t="shared" si="419"/>
        <v>0</v>
      </c>
      <c r="AI1811" s="527"/>
      <c r="AJ1811" s="16">
        <f t="shared" si="415"/>
        <v>0</v>
      </c>
    </row>
    <row r="1812" spans="1:36" ht="11.25" customHeight="1">
      <c r="A1812" s="219" t="s">
        <v>10</v>
      </c>
      <c r="C1812" s="287" t="s">
        <v>325</v>
      </c>
      <c r="D1812" s="222">
        <v>0</v>
      </c>
      <c r="E1812" s="222">
        <v>0</v>
      </c>
      <c r="F1812" s="222">
        <v>0</v>
      </c>
      <c r="G1812" s="222">
        <v>0</v>
      </c>
      <c r="H1812" s="222">
        <v>0</v>
      </c>
      <c r="I1812" s="222">
        <v>0</v>
      </c>
      <c r="J1812" s="498">
        <v>0</v>
      </c>
      <c r="K1812" s="498">
        <v>0</v>
      </c>
      <c r="L1812" s="223">
        <v>0</v>
      </c>
      <c r="M1812" s="223">
        <v>0</v>
      </c>
      <c r="N1812" s="223">
        <v>0</v>
      </c>
      <c r="O1812" s="223">
        <v>0</v>
      </c>
      <c r="P1812" s="223">
        <v>0</v>
      </c>
      <c r="Q1812" s="223">
        <f t="shared" si="418"/>
        <v>0</v>
      </c>
      <c r="R1812" s="351"/>
      <c r="S1812" s="309"/>
      <c r="T1812" s="309" t="s">
        <v>1809</v>
      </c>
      <c r="U1812" s="895"/>
      <c r="V1812" s="16">
        <v>0</v>
      </c>
      <c r="W1812" s="11">
        <v>0</v>
      </c>
      <c r="X1812" s="17">
        <v>0</v>
      </c>
      <c r="Y1812" s="16"/>
      <c r="Z1812" s="11"/>
      <c r="AA1812" s="17"/>
      <c r="AB1812" s="16"/>
      <c r="AC1812" s="11"/>
      <c r="AD1812" s="17">
        <f t="shared" si="412"/>
        <v>0</v>
      </c>
      <c r="AE1812" s="16"/>
      <c r="AF1812" s="11"/>
      <c r="AG1812" s="17"/>
      <c r="AH1812" s="225"/>
      <c r="AI1812" s="527"/>
      <c r="AJ1812" s="16">
        <f t="shared" si="415"/>
        <v>0</v>
      </c>
    </row>
    <row r="1813" spans="1:36" ht="11.25" customHeight="1">
      <c r="A1813" s="219">
        <v>23600043</v>
      </c>
      <c r="B1813" s="207"/>
      <c r="C1813" s="287" t="s">
        <v>1243</v>
      </c>
      <c r="D1813" s="222">
        <v>0</v>
      </c>
      <c r="E1813" s="222">
        <v>0</v>
      </c>
      <c r="F1813" s="222">
        <v>0</v>
      </c>
      <c r="G1813" s="222">
        <v>0</v>
      </c>
      <c r="H1813" s="222">
        <v>0</v>
      </c>
      <c r="I1813" s="222">
        <v>0</v>
      </c>
      <c r="J1813" s="498">
        <v>0</v>
      </c>
      <c r="K1813" s="498">
        <v>0</v>
      </c>
      <c r="L1813" s="223">
        <v>0</v>
      </c>
      <c r="M1813" s="223">
        <v>0</v>
      </c>
      <c r="N1813" s="223">
        <v>0</v>
      </c>
      <c r="O1813" s="223">
        <v>0</v>
      </c>
      <c r="P1813" s="223">
        <v>0</v>
      </c>
      <c r="Q1813" s="223">
        <f t="shared" si="418"/>
        <v>0</v>
      </c>
      <c r="R1813" s="351"/>
      <c r="S1813" s="309"/>
      <c r="T1813" s="309"/>
      <c r="U1813" s="895"/>
      <c r="V1813" s="16">
        <v>0</v>
      </c>
      <c r="W1813" s="11">
        <v>0</v>
      </c>
      <c r="X1813" s="17">
        <v>0</v>
      </c>
      <c r="Y1813" s="16"/>
      <c r="Z1813" s="11"/>
      <c r="AA1813" s="17"/>
      <c r="AB1813" s="16"/>
      <c r="AC1813" s="11"/>
      <c r="AD1813" s="17">
        <f t="shared" si="412"/>
        <v>0</v>
      </c>
      <c r="AE1813" s="16"/>
      <c r="AF1813" s="11"/>
      <c r="AG1813" s="17"/>
      <c r="AH1813" s="229">
        <f t="shared" ref="AH1813:AH1844" si="420">Q1813</f>
        <v>0</v>
      </c>
      <c r="AI1813" s="527"/>
      <c r="AJ1813" s="16">
        <f t="shared" si="415"/>
        <v>0</v>
      </c>
    </row>
    <row r="1814" spans="1:36" ht="11.25" customHeight="1">
      <c r="A1814" s="219">
        <v>23600063</v>
      </c>
      <c r="B1814" s="207"/>
      <c r="C1814" s="287" t="s">
        <v>949</v>
      </c>
      <c r="D1814" s="222">
        <v>-264.45</v>
      </c>
      <c r="E1814" s="222">
        <v>-108.27</v>
      </c>
      <c r="F1814" s="222">
        <v>-186.36</v>
      </c>
      <c r="G1814" s="222">
        <v>-264.45</v>
      </c>
      <c r="H1814" s="222">
        <v>-108.27</v>
      </c>
      <c r="I1814" s="222">
        <v>-186.36</v>
      </c>
      <c r="J1814" s="498">
        <v>-264.45</v>
      </c>
      <c r="K1814" s="498">
        <v>-108.27</v>
      </c>
      <c r="L1814" s="223">
        <v>-108.27</v>
      </c>
      <c r="M1814" s="223">
        <v>-108.27</v>
      </c>
      <c r="N1814" s="223">
        <v>0</v>
      </c>
      <c r="O1814" s="223">
        <v>0</v>
      </c>
      <c r="P1814" s="223">
        <v>0</v>
      </c>
      <c r="Q1814" s="223">
        <f t="shared" si="418"/>
        <v>-131.26624999999999</v>
      </c>
      <c r="R1814" s="351"/>
      <c r="S1814" s="309"/>
      <c r="T1814" s="309"/>
      <c r="U1814" s="895"/>
      <c r="V1814" s="16">
        <v>0</v>
      </c>
      <c r="W1814" s="11">
        <v>0</v>
      </c>
      <c r="X1814" s="17">
        <v>0</v>
      </c>
      <c r="Y1814" s="16"/>
      <c r="Z1814" s="11"/>
      <c r="AA1814" s="17"/>
      <c r="AB1814" s="16"/>
      <c r="AC1814" s="11"/>
      <c r="AD1814" s="17">
        <f t="shared" si="412"/>
        <v>0</v>
      </c>
      <c r="AE1814" s="16"/>
      <c r="AF1814" s="11"/>
      <c r="AG1814" s="17"/>
      <c r="AH1814" s="229">
        <f t="shared" si="420"/>
        <v>-131.26624999999999</v>
      </c>
      <c r="AI1814" s="527"/>
      <c r="AJ1814" s="16">
        <f t="shared" si="415"/>
        <v>0</v>
      </c>
    </row>
    <row r="1815" spans="1:36" ht="11.25" customHeight="1">
      <c r="A1815" s="219">
        <v>23600093</v>
      </c>
      <c r="C1815" s="287" t="s">
        <v>344</v>
      </c>
      <c r="D1815" s="222">
        <v>30330.5</v>
      </c>
      <c r="E1815" s="222">
        <v>23.44</v>
      </c>
      <c r="F1815" s="222">
        <v>0</v>
      </c>
      <c r="G1815" s="222">
        <v>0</v>
      </c>
      <c r="H1815" s="222">
        <v>0</v>
      </c>
      <c r="I1815" s="222">
        <v>-328338.48</v>
      </c>
      <c r="J1815" s="498">
        <v>-351618.95</v>
      </c>
      <c r="K1815" s="498">
        <v>0</v>
      </c>
      <c r="L1815" s="223">
        <v>0</v>
      </c>
      <c r="M1815" s="223">
        <v>0</v>
      </c>
      <c r="N1815" s="223">
        <v>0</v>
      </c>
      <c r="O1815" s="223">
        <v>-323745.42</v>
      </c>
      <c r="P1815" s="223">
        <v>0</v>
      </c>
      <c r="Q1815" s="223">
        <f t="shared" si="418"/>
        <v>-82376.179999999993</v>
      </c>
      <c r="R1815" s="351"/>
      <c r="S1815" s="309"/>
      <c r="T1815" s="309"/>
      <c r="U1815" s="895"/>
      <c r="V1815" s="16">
        <v>0</v>
      </c>
      <c r="W1815" s="11">
        <v>0</v>
      </c>
      <c r="X1815" s="17">
        <v>0</v>
      </c>
      <c r="Y1815" s="16"/>
      <c r="Z1815" s="11"/>
      <c r="AA1815" s="17"/>
      <c r="AB1815" s="16"/>
      <c r="AC1815" s="11"/>
      <c r="AD1815" s="17">
        <f t="shared" si="412"/>
        <v>0</v>
      </c>
      <c r="AE1815" s="16"/>
      <c r="AF1815" s="11"/>
      <c r="AG1815" s="17"/>
      <c r="AH1815" s="229">
        <f t="shared" si="420"/>
        <v>-82376.179999999993</v>
      </c>
      <c r="AI1815" s="527"/>
      <c r="AJ1815" s="16">
        <f t="shared" si="415"/>
        <v>0</v>
      </c>
    </row>
    <row r="1816" spans="1:36" ht="11.25" customHeight="1">
      <c r="A1816" s="219">
        <v>23600103</v>
      </c>
      <c r="C1816" s="287" t="s">
        <v>3537</v>
      </c>
      <c r="D1816" s="222">
        <v>0</v>
      </c>
      <c r="E1816" s="222">
        <v>0</v>
      </c>
      <c r="F1816" s="222">
        <v>0</v>
      </c>
      <c r="G1816" s="222">
        <v>0</v>
      </c>
      <c r="H1816" s="222">
        <v>0</v>
      </c>
      <c r="I1816" s="222">
        <v>0</v>
      </c>
      <c r="J1816" s="498">
        <v>0</v>
      </c>
      <c r="K1816" s="498">
        <v>0</v>
      </c>
      <c r="L1816" s="223">
        <v>0</v>
      </c>
      <c r="M1816" s="223">
        <v>0</v>
      </c>
      <c r="N1816" s="223">
        <v>0</v>
      </c>
      <c r="O1816" s="223">
        <v>0</v>
      </c>
      <c r="P1816" s="223">
        <v>0</v>
      </c>
      <c r="Q1816" s="223">
        <f t="shared" si="418"/>
        <v>0</v>
      </c>
      <c r="R1816" s="351"/>
      <c r="S1816" s="309"/>
      <c r="T1816" s="309"/>
      <c r="U1816" s="895"/>
      <c r="V1816" s="16">
        <v>0</v>
      </c>
      <c r="W1816" s="11">
        <v>0</v>
      </c>
      <c r="X1816" s="17">
        <v>0</v>
      </c>
      <c r="Y1816" s="16"/>
      <c r="Z1816" s="11"/>
      <c r="AA1816" s="17"/>
      <c r="AB1816" s="16"/>
      <c r="AC1816" s="11"/>
      <c r="AD1816" s="17">
        <f t="shared" ref="AD1816:AD1849" si="421">SUM(AB1816:AC1816)</f>
        <v>0</v>
      </c>
      <c r="AE1816" s="16"/>
      <c r="AF1816" s="11"/>
      <c r="AG1816" s="17"/>
      <c r="AH1816" s="229">
        <f t="shared" si="420"/>
        <v>0</v>
      </c>
      <c r="AI1816" s="527"/>
      <c r="AJ1816" s="16">
        <f t="shared" si="415"/>
        <v>0</v>
      </c>
    </row>
    <row r="1817" spans="1:36" ht="11.25" customHeight="1">
      <c r="A1817" s="219">
        <v>23600113</v>
      </c>
      <c r="C1817" s="287" t="s">
        <v>159</v>
      </c>
      <c r="D1817" s="222">
        <v>0</v>
      </c>
      <c r="E1817" s="222">
        <v>0</v>
      </c>
      <c r="F1817" s="222">
        <v>0</v>
      </c>
      <c r="G1817" s="222">
        <v>0</v>
      </c>
      <c r="H1817" s="222">
        <v>0</v>
      </c>
      <c r="I1817" s="222">
        <v>0</v>
      </c>
      <c r="J1817" s="498">
        <v>0</v>
      </c>
      <c r="K1817" s="498">
        <v>0</v>
      </c>
      <c r="L1817" s="223">
        <v>0</v>
      </c>
      <c r="M1817" s="223">
        <v>0</v>
      </c>
      <c r="N1817" s="223">
        <v>0</v>
      </c>
      <c r="O1817" s="223">
        <v>0</v>
      </c>
      <c r="P1817" s="223">
        <v>0</v>
      </c>
      <c r="Q1817" s="223">
        <f t="shared" si="418"/>
        <v>0</v>
      </c>
      <c r="R1817" s="351"/>
      <c r="S1817" s="309"/>
      <c r="T1817" s="309"/>
      <c r="U1817" s="895"/>
      <c r="V1817" s="16">
        <v>0</v>
      </c>
      <c r="W1817" s="11">
        <v>0</v>
      </c>
      <c r="X1817" s="17">
        <v>0</v>
      </c>
      <c r="Y1817" s="16"/>
      <c r="Z1817" s="11"/>
      <c r="AA1817" s="17"/>
      <c r="AB1817" s="16"/>
      <c r="AC1817" s="11"/>
      <c r="AD1817" s="17">
        <f t="shared" si="421"/>
        <v>0</v>
      </c>
      <c r="AE1817" s="16"/>
      <c r="AF1817" s="11"/>
      <c r="AG1817" s="17"/>
      <c r="AH1817" s="229">
        <f t="shared" si="420"/>
        <v>0</v>
      </c>
      <c r="AI1817" s="527"/>
      <c r="AJ1817" s="16">
        <f t="shared" si="415"/>
        <v>0</v>
      </c>
    </row>
    <row r="1818" spans="1:36" ht="11.25" customHeight="1">
      <c r="A1818" s="219">
        <v>23600123</v>
      </c>
      <c r="C1818" s="287" t="s">
        <v>3538</v>
      </c>
      <c r="D1818" s="222">
        <v>0</v>
      </c>
      <c r="E1818" s="222">
        <v>0</v>
      </c>
      <c r="F1818" s="222">
        <v>0</v>
      </c>
      <c r="G1818" s="222">
        <v>0</v>
      </c>
      <c r="H1818" s="222">
        <v>0</v>
      </c>
      <c r="I1818" s="222">
        <v>0</v>
      </c>
      <c r="J1818" s="498">
        <v>0</v>
      </c>
      <c r="K1818" s="498">
        <v>0</v>
      </c>
      <c r="L1818" s="223">
        <v>0</v>
      </c>
      <c r="M1818" s="223">
        <v>0</v>
      </c>
      <c r="N1818" s="223">
        <v>0</v>
      </c>
      <c r="O1818" s="223">
        <v>0</v>
      </c>
      <c r="P1818" s="223">
        <v>0</v>
      </c>
      <c r="Q1818" s="223">
        <f t="shared" si="418"/>
        <v>0</v>
      </c>
      <c r="R1818" s="351"/>
      <c r="S1818" s="309"/>
      <c r="T1818" s="309"/>
      <c r="U1818" s="895"/>
      <c r="V1818" s="16">
        <v>0</v>
      </c>
      <c r="W1818" s="11">
        <v>0</v>
      </c>
      <c r="X1818" s="17">
        <v>0</v>
      </c>
      <c r="Y1818" s="16"/>
      <c r="Z1818" s="11"/>
      <c r="AA1818" s="17"/>
      <c r="AB1818" s="16"/>
      <c r="AC1818" s="11"/>
      <c r="AD1818" s="17">
        <f t="shared" si="421"/>
        <v>0</v>
      </c>
      <c r="AE1818" s="16"/>
      <c r="AF1818" s="11"/>
      <c r="AG1818" s="17"/>
      <c r="AH1818" s="229">
        <f t="shared" si="420"/>
        <v>0</v>
      </c>
      <c r="AI1818" s="527"/>
      <c r="AJ1818" s="16">
        <f t="shared" si="415"/>
        <v>0</v>
      </c>
    </row>
    <row r="1819" spans="1:36" ht="12" customHeight="1">
      <c r="A1819" s="435">
        <v>23600173</v>
      </c>
      <c r="C1819" s="287" t="s">
        <v>3239</v>
      </c>
      <c r="D1819" s="222">
        <v>0</v>
      </c>
      <c r="E1819" s="222">
        <v>0</v>
      </c>
      <c r="F1819" s="222">
        <v>0</v>
      </c>
      <c r="G1819" s="222">
        <v>0</v>
      </c>
      <c r="H1819" s="222">
        <v>0</v>
      </c>
      <c r="I1819" s="222">
        <v>0</v>
      </c>
      <c r="J1819" s="498">
        <v>0</v>
      </c>
      <c r="K1819" s="498">
        <v>0</v>
      </c>
      <c r="L1819" s="223">
        <v>0</v>
      </c>
      <c r="M1819" s="223">
        <v>0</v>
      </c>
      <c r="N1819" s="223">
        <v>-2264.4499999999998</v>
      </c>
      <c r="O1819" s="223">
        <v>-2264.4499999999998</v>
      </c>
      <c r="P1819" s="223">
        <v>-2264.4499999999998</v>
      </c>
      <c r="Q1819" s="223">
        <f t="shared" si="418"/>
        <v>-471.76041666666669</v>
      </c>
      <c r="R1819" s="351"/>
      <c r="S1819" s="309"/>
      <c r="T1819" s="309"/>
      <c r="U1819" s="895"/>
      <c r="V1819" s="16"/>
      <c r="W1819" s="11"/>
      <c r="X1819" s="17"/>
      <c r="Y1819" s="16"/>
      <c r="Z1819" s="11"/>
      <c r="AA1819" s="17"/>
      <c r="AB1819" s="16"/>
      <c r="AC1819" s="11"/>
      <c r="AD1819" s="17"/>
      <c r="AE1819" s="16"/>
      <c r="AF1819" s="11"/>
      <c r="AG1819" s="17"/>
      <c r="AH1819" s="229">
        <f t="shared" si="420"/>
        <v>-471.76041666666669</v>
      </c>
      <c r="AI1819" s="527"/>
      <c r="AJ1819" s="16">
        <f t="shared" si="415"/>
        <v>0</v>
      </c>
    </row>
    <row r="1820" spans="1:36" ht="11.25" customHeight="1">
      <c r="A1820" s="219">
        <v>23600201</v>
      </c>
      <c r="C1820" s="287" t="s">
        <v>487</v>
      </c>
      <c r="D1820" s="222">
        <v>-36384210.43</v>
      </c>
      <c r="E1820" s="222">
        <v>-40426106.100000001</v>
      </c>
      <c r="F1820" s="222">
        <v>-44469590.329999998</v>
      </c>
      <c r="G1820" s="222">
        <v>-48285581.899999999</v>
      </c>
      <c r="H1820" s="222">
        <v>-52904452.840000004</v>
      </c>
      <c r="I1820" s="222">
        <v>-57523322.659999996</v>
      </c>
      <c r="J1820" s="498">
        <v>-62926537.219999999</v>
      </c>
      <c r="K1820" s="498">
        <v>-43050553.270000003</v>
      </c>
      <c r="L1820" s="223">
        <v>-47689762.329999998</v>
      </c>
      <c r="M1820" s="223">
        <v>-48343602.93</v>
      </c>
      <c r="N1820" s="223">
        <v>-52318584.840000004</v>
      </c>
      <c r="O1820" s="223">
        <v>-54396199.840000004</v>
      </c>
      <c r="P1820" s="223">
        <v>-33640295.490000002</v>
      </c>
      <c r="Q1820" s="223">
        <f t="shared" si="418"/>
        <v>-48945545.601666667</v>
      </c>
      <c r="R1820" s="351"/>
      <c r="S1820" s="309"/>
      <c r="T1820" s="309"/>
      <c r="U1820" s="895"/>
      <c r="V1820" s="16">
        <v>0</v>
      </c>
      <c r="W1820" s="11">
        <v>0</v>
      </c>
      <c r="X1820" s="17">
        <v>0</v>
      </c>
      <c r="Y1820" s="16"/>
      <c r="Z1820" s="11"/>
      <c r="AA1820" s="17"/>
      <c r="AB1820" s="16"/>
      <c r="AC1820" s="11"/>
      <c r="AD1820" s="17">
        <f t="shared" si="421"/>
        <v>0</v>
      </c>
      <c r="AE1820" s="16"/>
      <c r="AF1820" s="11"/>
      <c r="AG1820" s="17"/>
      <c r="AH1820" s="229">
        <f t="shared" si="420"/>
        <v>-48945545.601666667</v>
      </c>
      <c r="AI1820" s="527"/>
      <c r="AJ1820" s="16">
        <f t="shared" si="415"/>
        <v>0</v>
      </c>
    </row>
    <row r="1821" spans="1:36" ht="11.25" customHeight="1">
      <c r="A1821" s="219">
        <v>23600211</v>
      </c>
      <c r="C1821" s="287" t="s">
        <v>488</v>
      </c>
      <c r="D1821" s="222">
        <v>-7911332.6399999997</v>
      </c>
      <c r="E1821" s="222">
        <v>-8790422.0800000001</v>
      </c>
      <c r="F1821" s="222">
        <v>-4390164.92</v>
      </c>
      <c r="G1821" s="222">
        <v>-5742885.5899999999</v>
      </c>
      <c r="H1821" s="222">
        <v>-6847693.2599999998</v>
      </c>
      <c r="I1821" s="222">
        <v>-7951237.9299999997</v>
      </c>
      <c r="J1821" s="498">
        <v>-9054781.6099999994</v>
      </c>
      <c r="K1821" s="498">
        <v>-10159057.289999999</v>
      </c>
      <c r="L1821" s="223">
        <v>-5520242.6600000001</v>
      </c>
      <c r="M1821" s="223">
        <v>-6038394.3399999999</v>
      </c>
      <c r="N1821" s="223">
        <v>-6956256.0199999996</v>
      </c>
      <c r="O1821" s="223">
        <v>-7950147.0800000001</v>
      </c>
      <c r="P1821" s="223">
        <v>-8944626.0800000001</v>
      </c>
      <c r="Q1821" s="223">
        <f t="shared" si="418"/>
        <v>-7319105.1783333337</v>
      </c>
      <c r="R1821" s="351"/>
      <c r="S1821" s="309"/>
      <c r="T1821" s="309"/>
      <c r="U1821" s="895"/>
      <c r="V1821" s="16">
        <v>0</v>
      </c>
      <c r="W1821" s="11">
        <v>0</v>
      </c>
      <c r="X1821" s="17">
        <v>0</v>
      </c>
      <c r="Y1821" s="16"/>
      <c r="Z1821" s="11"/>
      <c r="AA1821" s="17"/>
      <c r="AB1821" s="16"/>
      <c r="AC1821" s="11"/>
      <c r="AD1821" s="17">
        <f t="shared" si="421"/>
        <v>0</v>
      </c>
      <c r="AE1821" s="16"/>
      <c r="AF1821" s="11"/>
      <c r="AG1821" s="17"/>
      <c r="AH1821" s="229">
        <f t="shared" si="420"/>
        <v>-7319105.1783333337</v>
      </c>
      <c r="AI1821" s="527"/>
      <c r="AJ1821" s="16">
        <f t="shared" si="415"/>
        <v>0</v>
      </c>
    </row>
    <row r="1822" spans="1:36" ht="11.25" customHeight="1">
      <c r="A1822" s="219">
        <v>23600213</v>
      </c>
      <c r="C1822" s="287" t="s">
        <v>644</v>
      </c>
      <c r="D1822" s="222">
        <v>-76702.59</v>
      </c>
      <c r="E1822" s="222">
        <v>-92809.58</v>
      </c>
      <c r="F1822" s="222">
        <v>-33844.120000000003</v>
      </c>
      <c r="G1822" s="222">
        <v>-44961.599999999999</v>
      </c>
      <c r="H1822" s="222">
        <v>-150838.34</v>
      </c>
      <c r="I1822" s="222">
        <v>-367672.46</v>
      </c>
      <c r="J1822" s="498">
        <v>-587233.5</v>
      </c>
      <c r="K1822" s="498">
        <v>-123625.97</v>
      </c>
      <c r="L1822" s="223">
        <v>-188464.83</v>
      </c>
      <c r="M1822" s="223">
        <v>-229501.91</v>
      </c>
      <c r="N1822" s="223">
        <v>-25515.65</v>
      </c>
      <c r="O1822" s="223">
        <v>-46158.93</v>
      </c>
      <c r="P1822" s="223">
        <v>-57612.13</v>
      </c>
      <c r="Q1822" s="223">
        <f t="shared" si="418"/>
        <v>-163148.6875</v>
      </c>
      <c r="R1822" s="351"/>
      <c r="S1822" s="309"/>
      <c r="T1822" s="309"/>
      <c r="U1822" s="895"/>
      <c r="V1822" s="16">
        <v>0</v>
      </c>
      <c r="W1822" s="11">
        <v>0</v>
      </c>
      <c r="X1822" s="17">
        <v>0</v>
      </c>
      <c r="Y1822" s="16"/>
      <c r="Z1822" s="11"/>
      <c r="AA1822" s="17"/>
      <c r="AB1822" s="16"/>
      <c r="AC1822" s="11"/>
      <c r="AD1822" s="17">
        <f t="shared" si="421"/>
        <v>0</v>
      </c>
      <c r="AE1822" s="16"/>
      <c r="AF1822" s="11"/>
      <c r="AG1822" s="17"/>
      <c r="AH1822" s="229">
        <f t="shared" si="420"/>
        <v>-163148.6875</v>
      </c>
      <c r="AI1822" s="527"/>
      <c r="AJ1822" s="16">
        <f t="shared" si="415"/>
        <v>0</v>
      </c>
    </row>
    <row r="1823" spans="1:36" ht="11.25" customHeight="1">
      <c r="A1823" s="219">
        <v>23600221</v>
      </c>
      <c r="C1823" s="287" t="s">
        <v>714</v>
      </c>
      <c r="D1823" s="222">
        <v>-145680</v>
      </c>
      <c r="E1823" s="222">
        <v>-194240</v>
      </c>
      <c r="F1823" s="222">
        <v>339474.39</v>
      </c>
      <c r="G1823" s="222">
        <v>290977.39</v>
      </c>
      <c r="H1823" s="222">
        <v>243212.29</v>
      </c>
      <c r="I1823" s="222">
        <v>194570.29</v>
      </c>
      <c r="J1823" s="498">
        <v>145929.29</v>
      </c>
      <c r="K1823" s="498">
        <v>97287.29</v>
      </c>
      <c r="L1823" s="223">
        <v>48646.29</v>
      </c>
      <c r="M1823" s="223">
        <v>0</v>
      </c>
      <c r="N1823" s="223">
        <v>-49717</v>
      </c>
      <c r="O1823" s="223">
        <v>-99434</v>
      </c>
      <c r="P1823" s="223">
        <v>-149152</v>
      </c>
      <c r="Q1823" s="223">
        <f t="shared" si="418"/>
        <v>72440.852500000023</v>
      </c>
      <c r="R1823" s="351"/>
      <c r="S1823" s="309"/>
      <c r="T1823" s="309"/>
      <c r="U1823" s="895"/>
      <c r="V1823" s="16">
        <v>0</v>
      </c>
      <c r="W1823" s="11">
        <v>0</v>
      </c>
      <c r="X1823" s="17">
        <v>0</v>
      </c>
      <c r="Y1823" s="16"/>
      <c r="Z1823" s="11"/>
      <c r="AA1823" s="17"/>
      <c r="AB1823" s="16"/>
      <c r="AC1823" s="11"/>
      <c r="AD1823" s="17">
        <f t="shared" si="421"/>
        <v>0</v>
      </c>
      <c r="AE1823" s="16"/>
      <c r="AF1823" s="11"/>
      <c r="AG1823" s="17"/>
      <c r="AH1823" s="229">
        <f t="shared" si="420"/>
        <v>72440.852500000023</v>
      </c>
      <c r="AI1823" s="527"/>
      <c r="AJ1823" s="16">
        <f t="shared" si="415"/>
        <v>0</v>
      </c>
    </row>
    <row r="1824" spans="1:36" ht="11.25" customHeight="1">
      <c r="A1824" s="219">
        <v>23600231</v>
      </c>
      <c r="C1824" s="287" t="s">
        <v>1436</v>
      </c>
      <c r="D1824" s="222">
        <v>0</v>
      </c>
      <c r="E1824" s="222">
        <v>0</v>
      </c>
      <c r="F1824" s="222">
        <v>0</v>
      </c>
      <c r="G1824" s="222">
        <v>0</v>
      </c>
      <c r="H1824" s="222">
        <v>0</v>
      </c>
      <c r="I1824" s="222">
        <v>0</v>
      </c>
      <c r="J1824" s="498">
        <v>0</v>
      </c>
      <c r="K1824" s="498">
        <v>0</v>
      </c>
      <c r="L1824" s="223">
        <v>0</v>
      </c>
      <c r="M1824" s="223">
        <v>0</v>
      </c>
      <c r="N1824" s="223">
        <v>0</v>
      </c>
      <c r="O1824" s="223">
        <v>0</v>
      </c>
      <c r="P1824" s="223">
        <v>0</v>
      </c>
      <c r="Q1824" s="223">
        <f t="shared" si="418"/>
        <v>0</v>
      </c>
      <c r="R1824" s="351"/>
      <c r="S1824" s="309"/>
      <c r="T1824" s="309"/>
      <c r="U1824" s="895"/>
      <c r="V1824" s="16">
        <v>0</v>
      </c>
      <c r="W1824" s="11">
        <v>0</v>
      </c>
      <c r="X1824" s="17">
        <v>0</v>
      </c>
      <c r="Y1824" s="16"/>
      <c r="Z1824" s="11"/>
      <c r="AA1824" s="17"/>
      <c r="AB1824" s="16"/>
      <c r="AC1824" s="11"/>
      <c r="AD1824" s="17">
        <f t="shared" si="421"/>
        <v>0</v>
      </c>
      <c r="AE1824" s="16"/>
      <c r="AF1824" s="11"/>
      <c r="AG1824" s="17"/>
      <c r="AH1824" s="229">
        <f t="shared" si="420"/>
        <v>0</v>
      </c>
      <c r="AI1824" s="527"/>
      <c r="AJ1824" s="16">
        <f t="shared" si="415"/>
        <v>0</v>
      </c>
    </row>
    <row r="1825" spans="1:36" ht="11.25" customHeight="1">
      <c r="A1825" s="219">
        <v>23600232</v>
      </c>
      <c r="C1825" s="287" t="s">
        <v>489</v>
      </c>
      <c r="D1825" s="222">
        <v>-15926160.42</v>
      </c>
      <c r="E1825" s="222">
        <v>-17695686.48</v>
      </c>
      <c r="F1825" s="222">
        <v>-19465453.879999999</v>
      </c>
      <c r="G1825" s="222">
        <v>-21117975.359999999</v>
      </c>
      <c r="H1825" s="222">
        <v>-22976874.07</v>
      </c>
      <c r="I1825" s="222">
        <v>-24835773.75</v>
      </c>
      <c r="J1825" s="498">
        <v>-27399921.649999999</v>
      </c>
      <c r="K1825" s="498">
        <v>-18430542.609999999</v>
      </c>
      <c r="L1825" s="223">
        <v>-20323012.359999999</v>
      </c>
      <c r="M1825" s="223">
        <v>-21703412.239999998</v>
      </c>
      <c r="N1825" s="223">
        <v>-23440785.239999998</v>
      </c>
      <c r="O1825" s="223">
        <v>-24862896.66</v>
      </c>
      <c r="P1825" s="223">
        <v>-15752515.65</v>
      </c>
      <c r="Q1825" s="223">
        <f t="shared" si="418"/>
        <v>-21507639.361250002</v>
      </c>
      <c r="R1825" s="351"/>
      <c r="S1825" s="309"/>
      <c r="T1825" s="309"/>
      <c r="U1825" s="895"/>
      <c r="V1825" s="16">
        <v>0</v>
      </c>
      <c r="W1825" s="11">
        <v>0</v>
      </c>
      <c r="X1825" s="17">
        <v>0</v>
      </c>
      <c r="Y1825" s="16"/>
      <c r="Z1825" s="11"/>
      <c r="AA1825" s="17"/>
      <c r="AB1825" s="16"/>
      <c r="AC1825" s="11"/>
      <c r="AD1825" s="17">
        <f t="shared" si="421"/>
        <v>0</v>
      </c>
      <c r="AE1825" s="16"/>
      <c r="AF1825" s="11"/>
      <c r="AG1825" s="17"/>
      <c r="AH1825" s="229">
        <f t="shared" si="420"/>
        <v>-21507639.361250002</v>
      </c>
      <c r="AI1825" s="527"/>
      <c r="AJ1825" s="16">
        <f t="shared" si="415"/>
        <v>0</v>
      </c>
    </row>
    <row r="1826" spans="1:36" ht="11.25" customHeight="1">
      <c r="A1826" s="219">
        <v>23600301</v>
      </c>
      <c r="C1826" s="287" t="s">
        <v>155</v>
      </c>
      <c r="D1826" s="222">
        <v>0</v>
      </c>
      <c r="E1826" s="222">
        <v>0</v>
      </c>
      <c r="F1826" s="222">
        <v>0</v>
      </c>
      <c r="G1826" s="222">
        <v>0</v>
      </c>
      <c r="H1826" s="222">
        <v>0</v>
      </c>
      <c r="I1826" s="222">
        <v>0</v>
      </c>
      <c r="J1826" s="498">
        <v>0</v>
      </c>
      <c r="K1826" s="498">
        <v>0</v>
      </c>
      <c r="L1826" s="223">
        <v>0</v>
      </c>
      <c r="M1826" s="223">
        <v>0</v>
      </c>
      <c r="N1826" s="223">
        <v>0</v>
      </c>
      <c r="O1826" s="223">
        <v>0</v>
      </c>
      <c r="P1826" s="223">
        <v>0</v>
      </c>
      <c r="Q1826" s="223">
        <f t="shared" si="418"/>
        <v>0</v>
      </c>
      <c r="R1826" s="351"/>
      <c r="S1826" s="309"/>
      <c r="T1826" s="309"/>
      <c r="U1826" s="895"/>
      <c r="V1826" s="16">
        <v>0</v>
      </c>
      <c r="W1826" s="11">
        <v>0</v>
      </c>
      <c r="X1826" s="17">
        <v>0</v>
      </c>
      <c r="Y1826" s="16"/>
      <c r="Z1826" s="11"/>
      <c r="AA1826" s="17"/>
      <c r="AB1826" s="16"/>
      <c r="AC1826" s="11"/>
      <c r="AD1826" s="17">
        <f t="shared" si="421"/>
        <v>0</v>
      </c>
      <c r="AE1826" s="16"/>
      <c r="AF1826" s="11"/>
      <c r="AG1826" s="17"/>
      <c r="AH1826" s="229">
        <f t="shared" si="420"/>
        <v>0</v>
      </c>
      <c r="AI1826" s="527"/>
      <c r="AJ1826" s="16">
        <f t="shared" si="415"/>
        <v>0</v>
      </c>
    </row>
    <row r="1827" spans="1:36" ht="11.25" customHeight="1">
      <c r="A1827" s="219">
        <v>23600351</v>
      </c>
      <c r="C1827" s="287" t="s">
        <v>3539</v>
      </c>
      <c r="D1827" s="222">
        <v>-9134082.0700000003</v>
      </c>
      <c r="E1827" s="222">
        <v>-6317559.6200000001</v>
      </c>
      <c r="F1827" s="222">
        <v>-8251693.3200000003</v>
      </c>
      <c r="G1827" s="222">
        <v>-11445906.41</v>
      </c>
      <c r="H1827" s="222">
        <v>-8552316.6199999992</v>
      </c>
      <c r="I1827" s="222">
        <v>-10047416.609999999</v>
      </c>
      <c r="J1827" s="498">
        <v>-10990029.039999999</v>
      </c>
      <c r="K1827" s="498">
        <v>-6850285.7000000002</v>
      </c>
      <c r="L1827" s="223">
        <v>-7561546.7800000003</v>
      </c>
      <c r="M1827" s="223">
        <v>-9124802.3499999996</v>
      </c>
      <c r="N1827" s="223">
        <v>-5812319.3300000001</v>
      </c>
      <c r="O1827" s="223">
        <v>-7856396.29</v>
      </c>
      <c r="P1827" s="223">
        <v>-8966980.6099999994</v>
      </c>
      <c r="Q1827" s="223">
        <f t="shared" si="418"/>
        <v>-8488400.2841666657</v>
      </c>
      <c r="R1827" s="351"/>
      <c r="S1827" s="309"/>
      <c r="T1827" s="309"/>
      <c r="U1827" s="895"/>
      <c r="V1827" s="16">
        <v>0</v>
      </c>
      <c r="W1827" s="11">
        <v>0</v>
      </c>
      <c r="X1827" s="17">
        <v>0</v>
      </c>
      <c r="Y1827" s="16"/>
      <c r="Z1827" s="11"/>
      <c r="AA1827" s="17"/>
      <c r="AB1827" s="16"/>
      <c r="AC1827" s="11"/>
      <c r="AD1827" s="17">
        <f t="shared" si="421"/>
        <v>0</v>
      </c>
      <c r="AE1827" s="16"/>
      <c r="AF1827" s="11"/>
      <c r="AG1827" s="17"/>
      <c r="AH1827" s="229">
        <f t="shared" si="420"/>
        <v>-8488400.2841666657</v>
      </c>
      <c r="AI1827" s="527"/>
      <c r="AJ1827" s="16">
        <f t="shared" si="415"/>
        <v>0</v>
      </c>
    </row>
    <row r="1828" spans="1:36" ht="11.25" customHeight="1">
      <c r="A1828" s="219">
        <v>23600381</v>
      </c>
      <c r="C1828" s="287" t="s">
        <v>143</v>
      </c>
      <c r="D1828" s="222">
        <v>0</v>
      </c>
      <c r="E1828" s="222">
        <v>0</v>
      </c>
      <c r="F1828" s="222">
        <v>0</v>
      </c>
      <c r="G1828" s="222">
        <v>0</v>
      </c>
      <c r="H1828" s="222">
        <v>0</v>
      </c>
      <c r="I1828" s="222">
        <v>0</v>
      </c>
      <c r="J1828" s="498">
        <v>0</v>
      </c>
      <c r="K1828" s="498">
        <v>0</v>
      </c>
      <c r="L1828" s="223">
        <v>0</v>
      </c>
      <c r="M1828" s="223">
        <v>0</v>
      </c>
      <c r="N1828" s="223">
        <v>0</v>
      </c>
      <c r="O1828" s="223">
        <v>0</v>
      </c>
      <c r="P1828" s="223">
        <v>0</v>
      </c>
      <c r="Q1828" s="223">
        <f t="shared" si="418"/>
        <v>0</v>
      </c>
      <c r="R1828" s="351"/>
      <c r="S1828" s="309"/>
      <c r="T1828" s="309"/>
      <c r="U1828" s="895"/>
      <c r="V1828" s="16">
        <v>0</v>
      </c>
      <c r="W1828" s="11">
        <v>0</v>
      </c>
      <c r="X1828" s="17">
        <v>0</v>
      </c>
      <c r="Y1828" s="16"/>
      <c r="Z1828" s="11"/>
      <c r="AA1828" s="17"/>
      <c r="AB1828" s="16"/>
      <c r="AC1828" s="11"/>
      <c r="AD1828" s="17">
        <f t="shared" si="421"/>
        <v>0</v>
      </c>
      <c r="AE1828" s="16"/>
      <c r="AF1828" s="11"/>
      <c r="AG1828" s="17"/>
      <c r="AH1828" s="229">
        <f t="shared" si="420"/>
        <v>0</v>
      </c>
      <c r="AI1828" s="527"/>
      <c r="AJ1828" s="16">
        <f t="shared" si="415"/>
        <v>0</v>
      </c>
    </row>
    <row r="1829" spans="1:36" ht="11.25" customHeight="1">
      <c r="A1829" s="219">
        <v>23600391</v>
      </c>
      <c r="C1829" s="287" t="s">
        <v>1334</v>
      </c>
      <c r="D1829" s="222">
        <v>-486160.35</v>
      </c>
      <c r="E1829" s="222">
        <v>-179067.4</v>
      </c>
      <c r="F1829" s="222">
        <v>-307777.96000000002</v>
      </c>
      <c r="G1829" s="222">
        <v>-436488.52</v>
      </c>
      <c r="H1829" s="222">
        <v>-133273.96</v>
      </c>
      <c r="I1829" s="222">
        <v>-261569.67</v>
      </c>
      <c r="J1829" s="498">
        <v>-389865.38</v>
      </c>
      <c r="K1829" s="498">
        <v>-112997.97</v>
      </c>
      <c r="L1829" s="223">
        <v>-241293.68</v>
      </c>
      <c r="M1829" s="223">
        <v>-369589.39</v>
      </c>
      <c r="N1829" s="223">
        <v>-264438.13</v>
      </c>
      <c r="O1829" s="223">
        <v>-392733.84</v>
      </c>
      <c r="P1829" s="223">
        <v>-521029.55</v>
      </c>
      <c r="Q1829" s="223">
        <f t="shared" si="418"/>
        <v>-299390.90416666662</v>
      </c>
      <c r="R1829" s="351"/>
      <c r="S1829" s="309"/>
      <c r="T1829" s="309"/>
      <c r="U1829" s="895"/>
      <c r="V1829" s="16">
        <v>0</v>
      </c>
      <c r="W1829" s="11">
        <v>0</v>
      </c>
      <c r="X1829" s="17">
        <v>0</v>
      </c>
      <c r="Y1829" s="16"/>
      <c r="Z1829" s="11"/>
      <c r="AA1829" s="17"/>
      <c r="AB1829" s="16"/>
      <c r="AC1829" s="11"/>
      <c r="AD1829" s="17">
        <f t="shared" si="421"/>
        <v>0</v>
      </c>
      <c r="AE1829" s="16"/>
      <c r="AF1829" s="11"/>
      <c r="AG1829" s="17"/>
      <c r="AH1829" s="229">
        <f t="shared" si="420"/>
        <v>-299390.90416666662</v>
      </c>
      <c r="AI1829" s="527"/>
      <c r="AJ1829" s="16">
        <f t="shared" si="415"/>
        <v>0</v>
      </c>
    </row>
    <row r="1830" spans="1:36" ht="11.25" customHeight="1">
      <c r="A1830" s="219">
        <v>23600421</v>
      </c>
      <c r="C1830" s="287" t="s">
        <v>1525</v>
      </c>
      <c r="D1830" s="222">
        <v>0</v>
      </c>
      <c r="E1830" s="222">
        <v>0</v>
      </c>
      <c r="F1830" s="222">
        <v>0</v>
      </c>
      <c r="G1830" s="222">
        <v>0</v>
      </c>
      <c r="H1830" s="222">
        <v>-9.16</v>
      </c>
      <c r="I1830" s="222">
        <v>-18.329999999999998</v>
      </c>
      <c r="J1830" s="498">
        <v>0</v>
      </c>
      <c r="K1830" s="498">
        <v>-4.6100000000000003</v>
      </c>
      <c r="L1830" s="223">
        <v>-4.6100000000000003</v>
      </c>
      <c r="M1830" s="223">
        <v>0</v>
      </c>
      <c r="N1830" s="223">
        <v>0</v>
      </c>
      <c r="O1830" s="223">
        <v>0</v>
      </c>
      <c r="P1830" s="223">
        <v>0</v>
      </c>
      <c r="Q1830" s="223">
        <f t="shared" si="418"/>
        <v>-3.0591666666666666</v>
      </c>
      <c r="R1830" s="351"/>
      <c r="S1830" s="309"/>
      <c r="T1830" s="309"/>
      <c r="U1830" s="895"/>
      <c r="V1830" s="16">
        <v>0</v>
      </c>
      <c r="W1830" s="11">
        <v>0</v>
      </c>
      <c r="X1830" s="17">
        <v>0</v>
      </c>
      <c r="Y1830" s="16"/>
      <c r="Z1830" s="11"/>
      <c r="AA1830" s="17"/>
      <c r="AB1830" s="16"/>
      <c r="AC1830" s="11"/>
      <c r="AD1830" s="17">
        <f t="shared" si="421"/>
        <v>0</v>
      </c>
      <c r="AE1830" s="16"/>
      <c r="AF1830" s="11"/>
      <c r="AG1830" s="17"/>
      <c r="AH1830" s="229">
        <f t="shared" si="420"/>
        <v>-3.0591666666666666</v>
      </c>
      <c r="AI1830" s="527"/>
      <c r="AJ1830" s="16">
        <f t="shared" si="415"/>
        <v>0</v>
      </c>
    </row>
    <row r="1831" spans="1:36" ht="11.25" customHeight="1">
      <c r="A1831" s="219">
        <v>23600431</v>
      </c>
      <c r="C1831" s="287" t="s">
        <v>3127</v>
      </c>
      <c r="D1831" s="222">
        <v>800</v>
      </c>
      <c r="E1831" s="222">
        <v>2400</v>
      </c>
      <c r="F1831" s="222">
        <v>2400</v>
      </c>
      <c r="G1831" s="222">
        <v>1600</v>
      </c>
      <c r="H1831" s="222">
        <v>1600</v>
      </c>
      <c r="I1831" s="222">
        <v>1600</v>
      </c>
      <c r="J1831" s="498">
        <v>1600</v>
      </c>
      <c r="K1831" s="498">
        <v>1600</v>
      </c>
      <c r="L1831" s="223">
        <v>1600</v>
      </c>
      <c r="M1831" s="223">
        <v>1600</v>
      </c>
      <c r="N1831" s="223">
        <v>1600</v>
      </c>
      <c r="O1831" s="223">
        <v>1600</v>
      </c>
      <c r="P1831" s="223">
        <v>1600</v>
      </c>
      <c r="Q1831" s="223">
        <f t="shared" si="418"/>
        <v>1700</v>
      </c>
      <c r="R1831" s="351"/>
      <c r="S1831" s="309"/>
      <c r="T1831" s="309"/>
      <c r="U1831" s="895"/>
      <c r="V1831" s="16">
        <v>0</v>
      </c>
      <c r="W1831" s="11">
        <v>0</v>
      </c>
      <c r="X1831" s="17">
        <v>0</v>
      </c>
      <c r="Y1831" s="16"/>
      <c r="Z1831" s="11"/>
      <c r="AA1831" s="17"/>
      <c r="AB1831" s="16"/>
      <c r="AC1831" s="11"/>
      <c r="AD1831" s="17">
        <f t="shared" ref="AD1831" si="422">SUM(AB1831:AC1831)</f>
        <v>0</v>
      </c>
      <c r="AE1831" s="16"/>
      <c r="AF1831" s="11"/>
      <c r="AG1831" s="17"/>
      <c r="AH1831" s="229">
        <f t="shared" si="420"/>
        <v>1700</v>
      </c>
      <c r="AI1831" s="527"/>
      <c r="AJ1831" s="16">
        <f t="shared" si="415"/>
        <v>0</v>
      </c>
    </row>
    <row r="1832" spans="1:36" ht="11.25" customHeight="1">
      <c r="A1832" s="219">
        <v>23600451</v>
      </c>
      <c r="C1832" s="287" t="s">
        <v>1335</v>
      </c>
      <c r="D1832" s="222">
        <v>0</v>
      </c>
      <c r="E1832" s="222">
        <v>0</v>
      </c>
      <c r="F1832" s="222">
        <v>0</v>
      </c>
      <c r="G1832" s="222">
        <v>0</v>
      </c>
      <c r="H1832" s="222">
        <v>0</v>
      </c>
      <c r="I1832" s="222">
        <v>0</v>
      </c>
      <c r="J1832" s="498">
        <v>0</v>
      </c>
      <c r="K1832" s="498">
        <v>0</v>
      </c>
      <c r="L1832" s="223">
        <v>0</v>
      </c>
      <c r="M1832" s="223">
        <v>0</v>
      </c>
      <c r="N1832" s="223">
        <v>0</v>
      </c>
      <c r="O1832" s="223">
        <v>0</v>
      </c>
      <c r="P1832" s="223">
        <v>0</v>
      </c>
      <c r="Q1832" s="223">
        <f t="shared" si="418"/>
        <v>0</v>
      </c>
      <c r="R1832" s="351"/>
      <c r="S1832" s="309"/>
      <c r="T1832" s="309"/>
      <c r="U1832" s="895"/>
      <c r="V1832" s="16">
        <v>0</v>
      </c>
      <c r="W1832" s="11">
        <v>0</v>
      </c>
      <c r="X1832" s="17">
        <v>0</v>
      </c>
      <c r="Y1832" s="16"/>
      <c r="Z1832" s="11"/>
      <c r="AA1832" s="17"/>
      <c r="AB1832" s="16"/>
      <c r="AC1832" s="11"/>
      <c r="AD1832" s="17">
        <f t="shared" si="421"/>
        <v>0</v>
      </c>
      <c r="AE1832" s="16"/>
      <c r="AF1832" s="11"/>
      <c r="AG1832" s="17"/>
      <c r="AH1832" s="229">
        <f t="shared" si="420"/>
        <v>0</v>
      </c>
      <c r="AI1832" s="527"/>
      <c r="AJ1832" s="16">
        <f t="shared" si="415"/>
        <v>0</v>
      </c>
    </row>
    <row r="1833" spans="1:36" ht="11.25" customHeight="1">
      <c r="A1833" s="219">
        <v>23600471</v>
      </c>
      <c r="C1833" s="287" t="s">
        <v>3540</v>
      </c>
      <c r="D1833" s="222">
        <v>-783140.79</v>
      </c>
      <c r="E1833" s="222">
        <v>-5085489.53</v>
      </c>
      <c r="F1833" s="222">
        <v>-6752294.9900000002</v>
      </c>
      <c r="G1833" s="222">
        <v>-8407730.9000000004</v>
      </c>
      <c r="H1833" s="222">
        <v>-9053408.2599999998</v>
      </c>
      <c r="I1833" s="222">
        <v>-8444309.8000000007</v>
      </c>
      <c r="J1833" s="498">
        <v>-7549493.96</v>
      </c>
      <c r="K1833" s="498">
        <v>-6719766.5499999998</v>
      </c>
      <c r="L1833" s="223">
        <v>-5833545.8700000001</v>
      </c>
      <c r="M1833" s="223">
        <v>-6065798.7300000004</v>
      </c>
      <c r="N1833" s="223">
        <v>-5909908.9400000004</v>
      </c>
      <c r="O1833" s="223">
        <v>-6500357.9500000002</v>
      </c>
      <c r="P1833" s="223">
        <v>-1624806.04</v>
      </c>
      <c r="Q1833" s="223">
        <f t="shared" si="418"/>
        <v>-6460506.5745833339</v>
      </c>
      <c r="R1833" s="351"/>
      <c r="S1833" s="309"/>
      <c r="T1833" s="309"/>
      <c r="U1833" s="895"/>
      <c r="V1833" s="16">
        <v>0</v>
      </c>
      <c r="W1833" s="11">
        <v>0</v>
      </c>
      <c r="X1833" s="17">
        <v>0</v>
      </c>
      <c r="Y1833" s="16"/>
      <c r="Z1833" s="11"/>
      <c r="AA1833" s="17"/>
      <c r="AB1833" s="16"/>
      <c r="AC1833" s="11"/>
      <c r="AD1833" s="17">
        <f t="shared" si="421"/>
        <v>0</v>
      </c>
      <c r="AE1833" s="16"/>
      <c r="AF1833" s="11"/>
      <c r="AG1833" s="17"/>
      <c r="AH1833" s="229">
        <f t="shared" si="420"/>
        <v>-6460506.5745833339</v>
      </c>
      <c r="AI1833" s="527"/>
      <c r="AJ1833" s="16">
        <f t="shared" si="415"/>
        <v>0</v>
      </c>
    </row>
    <row r="1834" spans="1:36" ht="11.25" customHeight="1">
      <c r="A1834" s="319">
        <v>23600483</v>
      </c>
      <c r="B1834" s="401"/>
      <c r="C1834" s="287" t="s">
        <v>2281</v>
      </c>
      <c r="D1834" s="222">
        <v>0</v>
      </c>
      <c r="E1834" s="222">
        <v>0</v>
      </c>
      <c r="F1834" s="222">
        <v>0</v>
      </c>
      <c r="G1834" s="222">
        <v>0</v>
      </c>
      <c r="H1834" s="222">
        <v>0</v>
      </c>
      <c r="I1834" s="222">
        <v>0</v>
      </c>
      <c r="J1834" s="498">
        <v>0</v>
      </c>
      <c r="K1834" s="498">
        <v>0</v>
      </c>
      <c r="L1834" s="293">
        <v>0</v>
      </c>
      <c r="M1834" s="293">
        <v>0</v>
      </c>
      <c r="N1834" s="293">
        <v>0</v>
      </c>
      <c r="O1834" s="293">
        <v>0</v>
      </c>
      <c r="P1834" s="293">
        <v>0</v>
      </c>
      <c r="Q1834" s="223">
        <f t="shared" si="418"/>
        <v>0</v>
      </c>
      <c r="R1834" s="351"/>
      <c r="S1834" s="309"/>
      <c r="T1834" s="309" t="s">
        <v>354</v>
      </c>
      <c r="U1834" s="895"/>
      <c r="V1834" s="16">
        <v>0</v>
      </c>
      <c r="W1834" s="11">
        <v>0</v>
      </c>
      <c r="X1834" s="17">
        <v>0</v>
      </c>
      <c r="Y1834" s="16"/>
      <c r="Z1834" s="11"/>
      <c r="AA1834" s="17"/>
      <c r="AB1834" s="16"/>
      <c r="AC1834" s="11"/>
      <c r="AD1834" s="17">
        <f>SUM(AB1834:AC1834)</f>
        <v>0</v>
      </c>
      <c r="AE1834" s="16"/>
      <c r="AF1834" s="11"/>
      <c r="AG1834" s="17"/>
      <c r="AH1834" s="229">
        <f t="shared" si="420"/>
        <v>0</v>
      </c>
      <c r="AI1834" s="527"/>
      <c r="AJ1834" s="16">
        <f t="shared" si="415"/>
        <v>0</v>
      </c>
    </row>
    <row r="1835" spans="1:36" ht="11.25" customHeight="1">
      <c r="A1835" s="219">
        <v>23600552</v>
      </c>
      <c r="C1835" s="287" t="s">
        <v>3541</v>
      </c>
      <c r="D1835" s="222">
        <v>-1594730</v>
      </c>
      <c r="E1835" s="222">
        <v>-1799488.94</v>
      </c>
      <c r="F1835" s="222">
        <v>-3058473.45</v>
      </c>
      <c r="G1835" s="222">
        <v>-4503371.92</v>
      </c>
      <c r="H1835" s="222">
        <v>-5110413.99</v>
      </c>
      <c r="I1835" s="222">
        <v>-4168369.03</v>
      </c>
      <c r="J1835" s="498">
        <v>-3693025.16</v>
      </c>
      <c r="K1835" s="498">
        <v>-2783517.89</v>
      </c>
      <c r="L1835" s="223">
        <v>-1881022.26</v>
      </c>
      <c r="M1835" s="223">
        <v>-1729630.02</v>
      </c>
      <c r="N1835" s="223">
        <v>-1502913.69</v>
      </c>
      <c r="O1835" s="223">
        <v>-1325180.94</v>
      </c>
      <c r="P1835" s="223">
        <v>-1422846.71</v>
      </c>
      <c r="Q1835" s="223">
        <f t="shared" si="418"/>
        <v>-2755349.6370833339</v>
      </c>
      <c r="R1835" s="351"/>
      <c r="S1835" s="309"/>
      <c r="T1835" s="309"/>
      <c r="U1835" s="895"/>
      <c r="V1835" s="16">
        <v>0</v>
      </c>
      <c r="W1835" s="11">
        <v>0</v>
      </c>
      <c r="X1835" s="17">
        <v>0</v>
      </c>
      <c r="Y1835" s="16"/>
      <c r="Z1835" s="11"/>
      <c r="AA1835" s="17"/>
      <c r="AB1835" s="16"/>
      <c r="AC1835" s="11"/>
      <c r="AD1835" s="17">
        <f t="shared" si="421"/>
        <v>0</v>
      </c>
      <c r="AE1835" s="16"/>
      <c r="AF1835" s="11"/>
      <c r="AG1835" s="17"/>
      <c r="AH1835" s="229">
        <f t="shared" si="420"/>
        <v>-2755349.6370833339</v>
      </c>
      <c r="AI1835" s="527"/>
      <c r="AJ1835" s="16">
        <f t="shared" si="415"/>
        <v>0</v>
      </c>
    </row>
    <row r="1836" spans="1:36" ht="11.25" customHeight="1">
      <c r="A1836" s="219">
        <v>23600602</v>
      </c>
      <c r="C1836" s="287" t="s">
        <v>3542</v>
      </c>
      <c r="D1836" s="222">
        <v>-2389518.0299999998</v>
      </c>
      <c r="E1836" s="222">
        <v>-2454203.2799999998</v>
      </c>
      <c r="F1836" s="222">
        <v>-3983154.92</v>
      </c>
      <c r="G1836" s="222">
        <v>-6103800.2999999998</v>
      </c>
      <c r="H1836" s="222">
        <v>-5874816.5300000003</v>
      </c>
      <c r="I1836" s="222">
        <v>-5847775.5300000003</v>
      </c>
      <c r="J1836" s="498">
        <v>-5788732.1699999999</v>
      </c>
      <c r="K1836" s="498">
        <v>-3453232.2</v>
      </c>
      <c r="L1836" s="223">
        <v>-2849993.34</v>
      </c>
      <c r="M1836" s="223">
        <v>-2948849.52</v>
      </c>
      <c r="N1836" s="223">
        <v>-1725828.89</v>
      </c>
      <c r="O1836" s="223">
        <v>-1889716.87</v>
      </c>
      <c r="P1836" s="223">
        <v>-2177488.23</v>
      </c>
      <c r="Q1836" s="223">
        <f t="shared" si="418"/>
        <v>-3766967.2233333341</v>
      </c>
      <c r="R1836" s="351"/>
      <c r="S1836" s="309"/>
      <c r="T1836" s="309"/>
      <c r="U1836" s="895"/>
      <c r="V1836" s="16">
        <v>0</v>
      </c>
      <c r="W1836" s="11">
        <v>0</v>
      </c>
      <c r="X1836" s="17">
        <v>0</v>
      </c>
      <c r="Y1836" s="16"/>
      <c r="Z1836" s="11"/>
      <c r="AA1836" s="17"/>
      <c r="AB1836" s="16"/>
      <c r="AC1836" s="11"/>
      <c r="AD1836" s="17">
        <f t="shared" si="421"/>
        <v>0</v>
      </c>
      <c r="AE1836" s="16"/>
      <c r="AF1836" s="11"/>
      <c r="AG1836" s="17"/>
      <c r="AH1836" s="229">
        <f t="shared" si="420"/>
        <v>-3766967.2233333341</v>
      </c>
      <c r="AI1836" s="527"/>
      <c r="AJ1836" s="16">
        <f t="shared" si="415"/>
        <v>0</v>
      </c>
    </row>
    <row r="1837" spans="1:36" ht="11.25" customHeight="1">
      <c r="A1837" s="219">
        <v>23600622</v>
      </c>
      <c r="C1837" s="287" t="s">
        <v>15</v>
      </c>
      <c r="D1837" s="222">
        <v>0</v>
      </c>
      <c r="E1837" s="222">
        <v>0</v>
      </c>
      <c r="F1837" s="222">
        <v>0</v>
      </c>
      <c r="G1837" s="222">
        <v>0</v>
      </c>
      <c r="H1837" s="222">
        <v>0</v>
      </c>
      <c r="I1837" s="222">
        <v>0</v>
      </c>
      <c r="J1837" s="498">
        <v>0</v>
      </c>
      <c r="K1837" s="498">
        <v>0</v>
      </c>
      <c r="L1837" s="223">
        <v>0</v>
      </c>
      <c r="M1837" s="223">
        <v>0</v>
      </c>
      <c r="N1837" s="223">
        <v>0</v>
      </c>
      <c r="O1837" s="223">
        <v>0</v>
      </c>
      <c r="P1837" s="223">
        <v>0</v>
      </c>
      <c r="Q1837" s="293">
        <f t="shared" si="418"/>
        <v>0</v>
      </c>
      <c r="R1837" s="351"/>
      <c r="S1837" s="309"/>
      <c r="T1837" s="309"/>
      <c r="U1837" s="895"/>
      <c r="V1837" s="16">
        <v>0</v>
      </c>
      <c r="W1837" s="11">
        <v>0</v>
      </c>
      <c r="X1837" s="17">
        <v>0</v>
      </c>
      <c r="Y1837" s="16"/>
      <c r="Z1837" s="11"/>
      <c r="AA1837" s="17"/>
      <c r="AB1837" s="16"/>
      <c r="AC1837" s="11"/>
      <c r="AD1837" s="17">
        <f t="shared" si="421"/>
        <v>0</v>
      </c>
      <c r="AE1837" s="16"/>
      <c r="AF1837" s="11"/>
      <c r="AG1837" s="17"/>
      <c r="AH1837" s="229">
        <f t="shared" si="420"/>
        <v>0</v>
      </c>
      <c r="AI1837" s="527"/>
      <c r="AJ1837" s="16">
        <f t="shared" si="415"/>
        <v>0</v>
      </c>
    </row>
    <row r="1838" spans="1:36" ht="11.25" customHeight="1">
      <c r="A1838" s="219">
        <v>23601001</v>
      </c>
      <c r="C1838" s="287" t="s">
        <v>1311</v>
      </c>
      <c r="D1838" s="222">
        <v>0</v>
      </c>
      <c r="E1838" s="222">
        <v>0</v>
      </c>
      <c r="F1838" s="222">
        <v>0</v>
      </c>
      <c r="G1838" s="222">
        <v>0</v>
      </c>
      <c r="H1838" s="222">
        <v>0</v>
      </c>
      <c r="I1838" s="222">
        <v>0</v>
      </c>
      <c r="J1838" s="498">
        <v>0</v>
      </c>
      <c r="K1838" s="498">
        <v>0</v>
      </c>
      <c r="L1838" s="223">
        <v>0</v>
      </c>
      <c r="M1838" s="223">
        <v>0</v>
      </c>
      <c r="N1838" s="223">
        <v>0</v>
      </c>
      <c r="O1838" s="223">
        <v>0</v>
      </c>
      <c r="P1838" s="223">
        <v>0</v>
      </c>
      <c r="Q1838" s="223">
        <f t="shared" si="418"/>
        <v>0</v>
      </c>
      <c r="R1838" s="351"/>
      <c r="S1838" s="309"/>
      <c r="T1838" s="309"/>
      <c r="U1838" s="895"/>
      <c r="V1838" s="16">
        <v>0</v>
      </c>
      <c r="W1838" s="11">
        <v>0</v>
      </c>
      <c r="X1838" s="17">
        <v>0</v>
      </c>
      <c r="Y1838" s="16"/>
      <c r="Z1838" s="11"/>
      <c r="AA1838" s="17"/>
      <c r="AB1838" s="16"/>
      <c r="AC1838" s="11"/>
      <c r="AD1838" s="17">
        <f t="shared" si="421"/>
        <v>0</v>
      </c>
      <c r="AE1838" s="16"/>
      <c r="AF1838" s="11"/>
      <c r="AG1838" s="17"/>
      <c r="AH1838" s="229">
        <f t="shared" si="420"/>
        <v>0</v>
      </c>
      <c r="AI1838" s="527"/>
      <c r="AJ1838" s="16">
        <f t="shared" si="415"/>
        <v>0</v>
      </c>
    </row>
    <row r="1839" spans="1:36" ht="11.25" customHeight="1">
      <c r="A1839" s="219">
        <v>23601003</v>
      </c>
      <c r="C1839" s="287" t="s">
        <v>1731</v>
      </c>
      <c r="D1839" s="222">
        <v>-114661.17</v>
      </c>
      <c r="E1839" s="222">
        <v>-81776.210000000006</v>
      </c>
      <c r="F1839" s="222">
        <v>-101068.08</v>
      </c>
      <c r="G1839" s="222">
        <v>-182866.48</v>
      </c>
      <c r="H1839" s="222">
        <v>-67029.23</v>
      </c>
      <c r="I1839" s="222">
        <v>-123916.34</v>
      </c>
      <c r="J1839" s="498">
        <v>-120589.11</v>
      </c>
      <c r="K1839" s="498">
        <v>-117579.03</v>
      </c>
      <c r="L1839" s="223">
        <v>-121170.89</v>
      </c>
      <c r="M1839" s="223">
        <v>-76014.42</v>
      </c>
      <c r="N1839" s="223">
        <v>-101061.46</v>
      </c>
      <c r="O1839" s="223">
        <v>-103858.34</v>
      </c>
      <c r="P1839" s="223">
        <v>-124277.43</v>
      </c>
      <c r="Q1839" s="223">
        <f t="shared" si="418"/>
        <v>-109699.90750000002</v>
      </c>
      <c r="R1839" s="351"/>
      <c r="S1839" s="309"/>
      <c r="T1839" s="309"/>
      <c r="U1839" s="895"/>
      <c r="V1839" s="16">
        <v>0</v>
      </c>
      <c r="W1839" s="11">
        <v>0</v>
      </c>
      <c r="X1839" s="17">
        <v>0</v>
      </c>
      <c r="Y1839" s="16"/>
      <c r="Z1839" s="11"/>
      <c r="AA1839" s="17"/>
      <c r="AB1839" s="16"/>
      <c r="AC1839" s="11"/>
      <c r="AD1839" s="17">
        <f t="shared" si="421"/>
        <v>0</v>
      </c>
      <c r="AE1839" s="16"/>
      <c r="AF1839" s="11"/>
      <c r="AG1839" s="17"/>
      <c r="AH1839" s="229">
        <f t="shared" si="420"/>
        <v>-109699.90750000002</v>
      </c>
      <c r="AI1839" s="527"/>
      <c r="AJ1839" s="16">
        <f t="shared" si="415"/>
        <v>0</v>
      </c>
    </row>
    <row r="1840" spans="1:36" ht="11.25" customHeight="1">
      <c r="A1840" s="219">
        <v>23601011</v>
      </c>
      <c r="C1840" s="287" t="s">
        <v>107</v>
      </c>
      <c r="D1840" s="222">
        <v>0</v>
      </c>
      <c r="E1840" s="222">
        <v>0</v>
      </c>
      <c r="F1840" s="222">
        <v>0</v>
      </c>
      <c r="G1840" s="222">
        <v>0</v>
      </c>
      <c r="H1840" s="222">
        <v>0</v>
      </c>
      <c r="I1840" s="222">
        <v>0</v>
      </c>
      <c r="J1840" s="498">
        <v>0</v>
      </c>
      <c r="K1840" s="498">
        <v>0</v>
      </c>
      <c r="L1840" s="223">
        <v>0</v>
      </c>
      <c r="M1840" s="223">
        <v>0</v>
      </c>
      <c r="N1840" s="223">
        <v>0</v>
      </c>
      <c r="O1840" s="223">
        <v>0</v>
      </c>
      <c r="P1840" s="223">
        <v>0</v>
      </c>
      <c r="Q1840" s="223">
        <f t="shared" si="418"/>
        <v>0</v>
      </c>
      <c r="R1840" s="351"/>
      <c r="S1840" s="309"/>
      <c r="T1840" s="309"/>
      <c r="U1840" s="895"/>
      <c r="V1840" s="16">
        <v>0</v>
      </c>
      <c r="W1840" s="11">
        <v>0</v>
      </c>
      <c r="X1840" s="17">
        <v>0</v>
      </c>
      <c r="Y1840" s="16"/>
      <c r="Z1840" s="11"/>
      <c r="AA1840" s="17"/>
      <c r="AB1840" s="16"/>
      <c r="AC1840" s="11"/>
      <c r="AD1840" s="17">
        <f t="shared" si="421"/>
        <v>0</v>
      </c>
      <c r="AE1840" s="16"/>
      <c r="AF1840" s="11"/>
      <c r="AG1840" s="17"/>
      <c r="AH1840" s="229">
        <f t="shared" si="420"/>
        <v>0</v>
      </c>
      <c r="AI1840" s="527"/>
      <c r="AJ1840" s="16">
        <f t="shared" si="415"/>
        <v>0</v>
      </c>
    </row>
    <row r="1841" spans="1:36" ht="11.25" customHeight="1">
      <c r="A1841" s="219">
        <v>23601013</v>
      </c>
      <c r="C1841" s="287" t="s">
        <v>2496</v>
      </c>
      <c r="D1841" s="222">
        <v>-88224.69</v>
      </c>
      <c r="E1841" s="222">
        <v>-121415</v>
      </c>
      <c r="F1841" s="222">
        <v>-42595.040000000001</v>
      </c>
      <c r="G1841" s="222">
        <v>-141234.76999999999</v>
      </c>
      <c r="H1841" s="222">
        <v>-78298.27</v>
      </c>
      <c r="I1841" s="222">
        <v>-83809.22</v>
      </c>
      <c r="J1841" s="498">
        <v>-78824.94</v>
      </c>
      <c r="K1841" s="498">
        <v>-118184.26</v>
      </c>
      <c r="L1841" s="223">
        <v>-84303.5</v>
      </c>
      <c r="M1841" s="223">
        <v>-88348.06</v>
      </c>
      <c r="N1841" s="223">
        <v>-84659.05</v>
      </c>
      <c r="O1841" s="223">
        <v>-100762.28</v>
      </c>
      <c r="P1841" s="223">
        <v>-111135.61</v>
      </c>
      <c r="Q1841" s="223">
        <f t="shared" si="418"/>
        <v>-93509.544999999998</v>
      </c>
      <c r="R1841" s="351"/>
      <c r="S1841" s="309"/>
      <c r="T1841" s="309"/>
      <c r="U1841" s="895"/>
      <c r="V1841" s="16">
        <v>0</v>
      </c>
      <c r="W1841" s="11">
        <v>0</v>
      </c>
      <c r="X1841" s="17">
        <v>0</v>
      </c>
      <c r="Y1841" s="16"/>
      <c r="Z1841" s="11"/>
      <c r="AA1841" s="17"/>
      <c r="AB1841" s="16"/>
      <c r="AC1841" s="11"/>
      <c r="AD1841" s="17">
        <f t="shared" si="421"/>
        <v>0</v>
      </c>
      <c r="AE1841" s="16"/>
      <c r="AF1841" s="11"/>
      <c r="AG1841" s="17"/>
      <c r="AH1841" s="229">
        <f t="shared" si="420"/>
        <v>-93509.544999999998</v>
      </c>
      <c r="AI1841" s="527"/>
      <c r="AJ1841" s="16">
        <f t="shared" si="415"/>
        <v>0</v>
      </c>
    </row>
    <row r="1842" spans="1:36" ht="11.25" customHeight="1">
      <c r="A1842" s="219">
        <v>23601021</v>
      </c>
      <c r="C1842" s="287" t="s">
        <v>108</v>
      </c>
      <c r="D1842" s="222">
        <v>0</v>
      </c>
      <c r="E1842" s="222">
        <v>0</v>
      </c>
      <c r="F1842" s="222">
        <v>0</v>
      </c>
      <c r="G1842" s="222">
        <v>0</v>
      </c>
      <c r="H1842" s="222">
        <v>0</v>
      </c>
      <c r="I1842" s="222">
        <v>0</v>
      </c>
      <c r="J1842" s="498">
        <v>0</v>
      </c>
      <c r="K1842" s="498">
        <v>0</v>
      </c>
      <c r="L1842" s="223">
        <v>0</v>
      </c>
      <c r="M1842" s="223">
        <v>0</v>
      </c>
      <c r="N1842" s="223">
        <v>0</v>
      </c>
      <c r="O1842" s="223">
        <v>0</v>
      </c>
      <c r="P1842" s="223">
        <v>0</v>
      </c>
      <c r="Q1842" s="223">
        <f t="shared" si="418"/>
        <v>0</v>
      </c>
      <c r="R1842" s="351"/>
      <c r="S1842" s="309"/>
      <c r="T1842" s="309"/>
      <c r="U1842" s="895"/>
      <c r="V1842" s="16">
        <v>0</v>
      </c>
      <c r="W1842" s="11">
        <v>0</v>
      </c>
      <c r="X1842" s="17">
        <v>0</v>
      </c>
      <c r="Y1842" s="16"/>
      <c r="Z1842" s="11"/>
      <c r="AA1842" s="17"/>
      <c r="AB1842" s="16"/>
      <c r="AC1842" s="11"/>
      <c r="AD1842" s="17">
        <f t="shared" si="421"/>
        <v>0</v>
      </c>
      <c r="AE1842" s="16"/>
      <c r="AF1842" s="11"/>
      <c r="AG1842" s="17"/>
      <c r="AH1842" s="229">
        <f t="shared" si="420"/>
        <v>0</v>
      </c>
      <c r="AI1842" s="527"/>
      <c r="AJ1842" s="16">
        <f t="shared" si="415"/>
        <v>0</v>
      </c>
    </row>
    <row r="1843" spans="1:36" ht="11.25" customHeight="1">
      <c r="A1843" s="219">
        <v>23601023</v>
      </c>
      <c r="C1843" s="287" t="s">
        <v>689</v>
      </c>
      <c r="D1843" s="222">
        <v>-10011.48</v>
      </c>
      <c r="E1843" s="222">
        <v>-8858.75</v>
      </c>
      <c r="F1843" s="222">
        <v>-12268.96</v>
      </c>
      <c r="G1843" s="222">
        <v>-35110.61</v>
      </c>
      <c r="H1843" s="222">
        <v>-2944.79</v>
      </c>
      <c r="I1843" s="222">
        <v>-5202.66</v>
      </c>
      <c r="J1843" s="498">
        <v>-9418.2000000000007</v>
      </c>
      <c r="K1843" s="498">
        <v>-7447.12</v>
      </c>
      <c r="L1843" s="223">
        <v>-8851.36</v>
      </c>
      <c r="M1843" s="223">
        <v>-17003.12</v>
      </c>
      <c r="N1843" s="223">
        <v>-4810.29</v>
      </c>
      <c r="O1843" s="223">
        <v>-6859.18</v>
      </c>
      <c r="P1843" s="223">
        <v>-7431.51</v>
      </c>
      <c r="Q1843" s="223">
        <f t="shared" si="418"/>
        <v>-10624.711249999998</v>
      </c>
      <c r="R1843" s="351"/>
      <c r="S1843" s="309"/>
      <c r="T1843" s="309"/>
      <c r="U1843" s="895"/>
      <c r="V1843" s="16">
        <v>0</v>
      </c>
      <c r="W1843" s="11">
        <v>0</v>
      </c>
      <c r="X1843" s="17">
        <v>0</v>
      </c>
      <c r="Y1843" s="16"/>
      <c r="Z1843" s="11"/>
      <c r="AA1843" s="17"/>
      <c r="AB1843" s="16"/>
      <c r="AC1843" s="11"/>
      <c r="AD1843" s="17">
        <f t="shared" si="421"/>
        <v>0</v>
      </c>
      <c r="AE1843" s="16"/>
      <c r="AF1843" s="11"/>
      <c r="AG1843" s="17"/>
      <c r="AH1843" s="229">
        <f t="shared" si="420"/>
        <v>-10624.711249999998</v>
      </c>
      <c r="AI1843" s="527"/>
      <c r="AJ1843" s="16">
        <f t="shared" si="415"/>
        <v>0</v>
      </c>
    </row>
    <row r="1844" spans="1:36" ht="11.25" customHeight="1">
      <c r="A1844" s="219">
        <v>23601031</v>
      </c>
      <c r="B1844" s="207"/>
      <c r="C1844" s="287" t="s">
        <v>1968</v>
      </c>
      <c r="D1844" s="222">
        <v>0</v>
      </c>
      <c r="E1844" s="222">
        <v>0</v>
      </c>
      <c r="F1844" s="222">
        <v>0</v>
      </c>
      <c r="G1844" s="222">
        <v>0</v>
      </c>
      <c r="H1844" s="222">
        <v>0</v>
      </c>
      <c r="I1844" s="222">
        <v>0</v>
      </c>
      <c r="J1844" s="498">
        <v>0</v>
      </c>
      <c r="K1844" s="498">
        <v>0</v>
      </c>
      <c r="L1844" s="223">
        <v>0</v>
      </c>
      <c r="M1844" s="223">
        <v>0</v>
      </c>
      <c r="N1844" s="223">
        <v>0</v>
      </c>
      <c r="O1844" s="223">
        <v>0</v>
      </c>
      <c r="P1844" s="223">
        <v>0</v>
      </c>
      <c r="Q1844" s="223">
        <f t="shared" si="418"/>
        <v>0</v>
      </c>
      <c r="R1844" s="351"/>
      <c r="S1844" s="309"/>
      <c r="T1844" s="309"/>
      <c r="U1844" s="895"/>
      <c r="V1844" s="16">
        <v>0</v>
      </c>
      <c r="W1844" s="11">
        <v>0</v>
      </c>
      <c r="X1844" s="17">
        <v>0</v>
      </c>
      <c r="Y1844" s="16"/>
      <c r="Z1844" s="11"/>
      <c r="AA1844" s="17"/>
      <c r="AB1844" s="16"/>
      <c r="AC1844" s="11"/>
      <c r="AD1844" s="17">
        <f t="shared" si="421"/>
        <v>0</v>
      </c>
      <c r="AE1844" s="16"/>
      <c r="AF1844" s="11"/>
      <c r="AG1844" s="17"/>
      <c r="AH1844" s="229">
        <f t="shared" si="420"/>
        <v>0</v>
      </c>
      <c r="AI1844" s="527"/>
      <c r="AJ1844" s="16">
        <f t="shared" si="415"/>
        <v>0</v>
      </c>
    </row>
    <row r="1845" spans="1:36" ht="11.25" customHeight="1">
      <c r="A1845" s="219">
        <v>23601033</v>
      </c>
      <c r="B1845" s="207"/>
      <c r="C1845" s="287" t="s">
        <v>1655</v>
      </c>
      <c r="D1845" s="222">
        <v>0</v>
      </c>
      <c r="E1845" s="222">
        <v>0</v>
      </c>
      <c r="F1845" s="222">
        <v>0</v>
      </c>
      <c r="G1845" s="222">
        <v>0</v>
      </c>
      <c r="H1845" s="222">
        <v>0</v>
      </c>
      <c r="I1845" s="222">
        <v>0</v>
      </c>
      <c r="J1845" s="498">
        <v>0</v>
      </c>
      <c r="K1845" s="498">
        <v>0</v>
      </c>
      <c r="L1845" s="223">
        <v>0</v>
      </c>
      <c r="M1845" s="223">
        <v>0</v>
      </c>
      <c r="N1845" s="223">
        <v>0</v>
      </c>
      <c r="O1845" s="223">
        <v>0</v>
      </c>
      <c r="P1845" s="223">
        <v>0</v>
      </c>
      <c r="Q1845" s="223">
        <f t="shared" si="418"/>
        <v>0</v>
      </c>
      <c r="R1845" s="351"/>
      <c r="S1845" s="309"/>
      <c r="T1845" s="309"/>
      <c r="U1845" s="895"/>
      <c r="V1845" s="16">
        <v>0</v>
      </c>
      <c r="W1845" s="11">
        <v>0</v>
      </c>
      <c r="X1845" s="17">
        <v>0</v>
      </c>
      <c r="Y1845" s="16"/>
      <c r="Z1845" s="11"/>
      <c r="AA1845" s="17"/>
      <c r="AB1845" s="16"/>
      <c r="AC1845" s="11"/>
      <c r="AD1845" s="17">
        <f t="shared" si="421"/>
        <v>0</v>
      </c>
      <c r="AE1845" s="16"/>
      <c r="AF1845" s="11"/>
      <c r="AG1845" s="17"/>
      <c r="AH1845" s="229">
        <f t="shared" ref="AH1845:AH1878" si="423">Q1845</f>
        <v>0</v>
      </c>
      <c r="AI1845" s="527"/>
      <c r="AJ1845" s="16">
        <f t="shared" si="415"/>
        <v>0</v>
      </c>
    </row>
    <row r="1846" spans="1:36" ht="11.25" customHeight="1">
      <c r="A1846" s="219">
        <v>23601043</v>
      </c>
      <c r="B1846" s="207"/>
      <c r="C1846" s="287" t="s">
        <v>1856</v>
      </c>
      <c r="D1846" s="222">
        <v>-8522.16</v>
      </c>
      <c r="E1846" s="222">
        <v>-3024.19</v>
      </c>
      <c r="F1846" s="222">
        <v>-4632.29</v>
      </c>
      <c r="G1846" s="222">
        <v>-5118.7299999999996</v>
      </c>
      <c r="H1846" s="222">
        <v>-103193.85</v>
      </c>
      <c r="I1846" s="222">
        <v>-121856.35</v>
      </c>
      <c r="J1846" s="498">
        <v>-123884.55</v>
      </c>
      <c r="K1846" s="498">
        <v>-1410.88</v>
      </c>
      <c r="L1846" s="223">
        <v>-2630.73</v>
      </c>
      <c r="M1846" s="223">
        <v>-4409.57</v>
      </c>
      <c r="N1846" s="223">
        <v>-1524.38</v>
      </c>
      <c r="O1846" s="223">
        <v>-3239.12</v>
      </c>
      <c r="P1846" s="223">
        <v>-4714.45</v>
      </c>
      <c r="Q1846" s="223">
        <f t="shared" si="418"/>
        <v>-31795.245416666668</v>
      </c>
      <c r="R1846" s="351"/>
      <c r="S1846" s="309"/>
      <c r="T1846" s="309"/>
      <c r="U1846" s="895"/>
      <c r="V1846" s="16">
        <v>0</v>
      </c>
      <c r="W1846" s="11">
        <v>0</v>
      </c>
      <c r="X1846" s="17">
        <v>0</v>
      </c>
      <c r="Y1846" s="16"/>
      <c r="Z1846" s="11"/>
      <c r="AA1846" s="17"/>
      <c r="AB1846" s="16"/>
      <c r="AC1846" s="11"/>
      <c r="AD1846" s="17">
        <f t="shared" si="421"/>
        <v>0</v>
      </c>
      <c r="AE1846" s="16"/>
      <c r="AF1846" s="11"/>
      <c r="AG1846" s="17"/>
      <c r="AH1846" s="229">
        <f t="shared" si="423"/>
        <v>-31795.245416666668</v>
      </c>
      <c r="AI1846" s="527"/>
      <c r="AJ1846" s="16">
        <f t="shared" si="415"/>
        <v>0</v>
      </c>
    </row>
    <row r="1847" spans="1:36" ht="11.25" customHeight="1">
      <c r="A1847" s="219">
        <v>23700001</v>
      </c>
      <c r="C1847" s="287" t="s">
        <v>3543</v>
      </c>
      <c r="D1847" s="222">
        <v>0</v>
      </c>
      <c r="E1847" s="222">
        <v>0</v>
      </c>
      <c r="F1847" s="222">
        <v>0</v>
      </c>
      <c r="G1847" s="222">
        <v>0</v>
      </c>
      <c r="H1847" s="222">
        <v>0</v>
      </c>
      <c r="I1847" s="222">
        <v>0</v>
      </c>
      <c r="J1847" s="498">
        <v>0</v>
      </c>
      <c r="K1847" s="498">
        <v>0</v>
      </c>
      <c r="L1847" s="223">
        <v>0</v>
      </c>
      <c r="M1847" s="223">
        <v>0</v>
      </c>
      <c r="N1847" s="223">
        <v>0</v>
      </c>
      <c r="O1847" s="223">
        <v>0</v>
      </c>
      <c r="P1847" s="223">
        <v>0</v>
      </c>
      <c r="Q1847" s="223">
        <f t="shared" si="418"/>
        <v>0</v>
      </c>
      <c r="R1847" s="351"/>
      <c r="S1847" s="309"/>
      <c r="T1847" s="309"/>
      <c r="U1847" s="895"/>
      <c r="V1847" s="16">
        <v>0</v>
      </c>
      <c r="W1847" s="11">
        <v>0</v>
      </c>
      <c r="X1847" s="17">
        <v>0</v>
      </c>
      <c r="Y1847" s="16"/>
      <c r="Z1847" s="11"/>
      <c r="AA1847" s="17"/>
      <c r="AB1847" s="16"/>
      <c r="AC1847" s="11"/>
      <c r="AD1847" s="17">
        <f t="shared" si="421"/>
        <v>0</v>
      </c>
      <c r="AE1847" s="16"/>
      <c r="AF1847" s="11"/>
      <c r="AG1847" s="17"/>
      <c r="AH1847" s="229">
        <f t="shared" si="423"/>
        <v>0</v>
      </c>
      <c r="AI1847" s="527"/>
      <c r="AJ1847" s="16">
        <f t="shared" si="415"/>
        <v>0</v>
      </c>
    </row>
    <row r="1848" spans="1:36" ht="11.25" customHeight="1">
      <c r="A1848" s="219">
        <v>23700033</v>
      </c>
      <c r="C1848" s="287" t="s">
        <v>3544</v>
      </c>
      <c r="D1848" s="222">
        <v>0</v>
      </c>
      <c r="E1848" s="222">
        <v>0</v>
      </c>
      <c r="F1848" s="222">
        <v>0</v>
      </c>
      <c r="G1848" s="222">
        <v>0</v>
      </c>
      <c r="H1848" s="222">
        <v>0</v>
      </c>
      <c r="I1848" s="222">
        <v>0</v>
      </c>
      <c r="J1848" s="498">
        <v>0</v>
      </c>
      <c r="K1848" s="498">
        <v>0</v>
      </c>
      <c r="L1848" s="223">
        <v>0</v>
      </c>
      <c r="M1848" s="223">
        <v>0</v>
      </c>
      <c r="N1848" s="223">
        <v>0</v>
      </c>
      <c r="O1848" s="223">
        <v>0</v>
      </c>
      <c r="P1848" s="223">
        <v>0</v>
      </c>
      <c r="Q1848" s="223">
        <f t="shared" si="418"/>
        <v>0</v>
      </c>
      <c r="R1848" s="351"/>
      <c r="S1848" s="309"/>
      <c r="T1848" s="309"/>
      <c r="U1848" s="895"/>
      <c r="V1848" s="16">
        <v>0</v>
      </c>
      <c r="W1848" s="11">
        <v>0</v>
      </c>
      <c r="X1848" s="17">
        <v>0</v>
      </c>
      <c r="Y1848" s="16"/>
      <c r="Z1848" s="11"/>
      <c r="AA1848" s="17"/>
      <c r="AB1848" s="16"/>
      <c r="AC1848" s="11"/>
      <c r="AD1848" s="17">
        <f t="shared" si="421"/>
        <v>0</v>
      </c>
      <c r="AE1848" s="16"/>
      <c r="AF1848" s="11"/>
      <c r="AG1848" s="17"/>
      <c r="AH1848" s="229">
        <f t="shared" si="423"/>
        <v>0</v>
      </c>
      <c r="AI1848" s="527"/>
      <c r="AJ1848" s="16">
        <f t="shared" si="415"/>
        <v>0</v>
      </c>
    </row>
    <row r="1849" spans="1:36" ht="11.25" customHeight="1">
      <c r="A1849" s="219">
        <v>23700163</v>
      </c>
      <c r="C1849" s="287" t="s">
        <v>3545</v>
      </c>
      <c r="D1849" s="222">
        <v>0</v>
      </c>
      <c r="E1849" s="222">
        <v>0</v>
      </c>
      <c r="F1849" s="222">
        <v>0</v>
      </c>
      <c r="G1849" s="222">
        <v>0</v>
      </c>
      <c r="H1849" s="222">
        <v>0</v>
      </c>
      <c r="I1849" s="222">
        <v>0</v>
      </c>
      <c r="J1849" s="498">
        <v>0</v>
      </c>
      <c r="K1849" s="498">
        <v>0</v>
      </c>
      <c r="L1849" s="223">
        <v>0</v>
      </c>
      <c r="M1849" s="223">
        <v>0</v>
      </c>
      <c r="N1849" s="223">
        <v>0</v>
      </c>
      <c r="O1849" s="223">
        <v>0</v>
      </c>
      <c r="P1849" s="223">
        <v>0</v>
      </c>
      <c r="Q1849" s="223">
        <f t="shared" si="418"/>
        <v>0</v>
      </c>
      <c r="R1849" s="351"/>
      <c r="S1849" s="309"/>
      <c r="T1849" s="309"/>
      <c r="U1849" s="895"/>
      <c r="V1849" s="16">
        <v>0</v>
      </c>
      <c r="W1849" s="11">
        <v>0</v>
      </c>
      <c r="X1849" s="17">
        <v>0</v>
      </c>
      <c r="Y1849" s="16"/>
      <c r="Z1849" s="11"/>
      <c r="AA1849" s="17"/>
      <c r="AB1849" s="16"/>
      <c r="AC1849" s="11"/>
      <c r="AD1849" s="17">
        <f t="shared" si="421"/>
        <v>0</v>
      </c>
      <c r="AE1849" s="16"/>
      <c r="AF1849" s="11"/>
      <c r="AG1849" s="17"/>
      <c r="AH1849" s="229">
        <f t="shared" si="423"/>
        <v>0</v>
      </c>
      <c r="AI1849" s="527"/>
      <c r="AJ1849" s="16">
        <f t="shared" si="415"/>
        <v>0</v>
      </c>
    </row>
    <row r="1850" spans="1:36" ht="11.25" customHeight="1">
      <c r="A1850" s="219">
        <v>23700193</v>
      </c>
      <c r="C1850" s="287" t="s">
        <v>3546</v>
      </c>
      <c r="D1850" s="222">
        <v>0</v>
      </c>
      <c r="E1850" s="222">
        <v>0</v>
      </c>
      <c r="F1850" s="222">
        <v>0</v>
      </c>
      <c r="G1850" s="222">
        <v>0</v>
      </c>
      <c r="H1850" s="222">
        <v>0</v>
      </c>
      <c r="I1850" s="222">
        <v>0</v>
      </c>
      <c r="J1850" s="498">
        <v>0</v>
      </c>
      <c r="K1850" s="498">
        <v>0</v>
      </c>
      <c r="L1850" s="223">
        <v>0</v>
      </c>
      <c r="M1850" s="223">
        <v>0</v>
      </c>
      <c r="N1850" s="223">
        <v>0</v>
      </c>
      <c r="O1850" s="223">
        <v>0</v>
      </c>
      <c r="P1850" s="223">
        <v>0</v>
      </c>
      <c r="Q1850" s="223">
        <f t="shared" si="418"/>
        <v>0</v>
      </c>
      <c r="R1850" s="351"/>
      <c r="S1850" s="309"/>
      <c r="T1850" s="309"/>
      <c r="U1850" s="895"/>
      <c r="V1850" s="16">
        <v>0</v>
      </c>
      <c r="W1850" s="11">
        <v>0</v>
      </c>
      <c r="X1850" s="17">
        <v>0</v>
      </c>
      <c r="Y1850" s="16"/>
      <c r="Z1850" s="11"/>
      <c r="AA1850" s="17"/>
      <c r="AB1850" s="16"/>
      <c r="AC1850" s="11"/>
      <c r="AD1850" s="17">
        <f t="shared" ref="AD1850:AD1881" si="424">SUM(AB1850:AC1850)</f>
        <v>0</v>
      </c>
      <c r="AE1850" s="16"/>
      <c r="AF1850" s="11"/>
      <c r="AG1850" s="17"/>
      <c r="AH1850" s="229">
        <f t="shared" si="423"/>
        <v>0</v>
      </c>
      <c r="AI1850" s="527"/>
      <c r="AJ1850" s="16">
        <f t="shared" si="415"/>
        <v>0</v>
      </c>
    </row>
    <row r="1851" spans="1:36" ht="11.25" customHeight="1">
      <c r="A1851" s="219">
        <v>23700210</v>
      </c>
      <c r="C1851" s="287" t="s">
        <v>1175</v>
      </c>
      <c r="D1851" s="222">
        <v>0</v>
      </c>
      <c r="E1851" s="222">
        <v>0</v>
      </c>
      <c r="F1851" s="222">
        <v>0</v>
      </c>
      <c r="G1851" s="222">
        <v>0</v>
      </c>
      <c r="H1851" s="222">
        <v>0</v>
      </c>
      <c r="I1851" s="222">
        <v>0</v>
      </c>
      <c r="J1851" s="498">
        <v>0</v>
      </c>
      <c r="K1851" s="498">
        <v>0</v>
      </c>
      <c r="L1851" s="223">
        <v>0</v>
      </c>
      <c r="M1851" s="223">
        <v>0</v>
      </c>
      <c r="N1851" s="223">
        <v>0</v>
      </c>
      <c r="O1851" s="223">
        <v>0</v>
      </c>
      <c r="P1851" s="223">
        <v>0</v>
      </c>
      <c r="Q1851" s="223">
        <f t="shared" si="418"/>
        <v>0</v>
      </c>
      <c r="R1851" s="351"/>
      <c r="S1851" s="309"/>
      <c r="T1851" s="309"/>
      <c r="U1851" s="895"/>
      <c r="V1851" s="16">
        <v>0</v>
      </c>
      <c r="W1851" s="11">
        <v>0</v>
      </c>
      <c r="X1851" s="17">
        <v>0</v>
      </c>
      <c r="Y1851" s="16"/>
      <c r="Z1851" s="11"/>
      <c r="AA1851" s="17"/>
      <c r="AB1851" s="16"/>
      <c r="AC1851" s="11"/>
      <c r="AD1851" s="17">
        <f t="shared" si="424"/>
        <v>0</v>
      </c>
      <c r="AE1851" s="16"/>
      <c r="AF1851" s="11"/>
      <c r="AG1851" s="17"/>
      <c r="AH1851" s="229">
        <f t="shared" si="423"/>
        <v>0</v>
      </c>
      <c r="AI1851" s="527"/>
      <c r="AJ1851" s="16">
        <f t="shared" si="415"/>
        <v>0</v>
      </c>
    </row>
    <row r="1852" spans="1:36" ht="11.25" customHeight="1">
      <c r="A1852" s="219">
        <v>23700213</v>
      </c>
      <c r="C1852" s="287" t="s">
        <v>3547</v>
      </c>
      <c r="D1852" s="222">
        <v>0</v>
      </c>
      <c r="E1852" s="222">
        <v>0</v>
      </c>
      <c r="F1852" s="222">
        <v>0</v>
      </c>
      <c r="G1852" s="222">
        <v>0</v>
      </c>
      <c r="H1852" s="222">
        <v>0</v>
      </c>
      <c r="I1852" s="222">
        <v>0</v>
      </c>
      <c r="J1852" s="498">
        <v>0</v>
      </c>
      <c r="K1852" s="498">
        <v>0</v>
      </c>
      <c r="L1852" s="223">
        <v>0</v>
      </c>
      <c r="M1852" s="223">
        <v>0</v>
      </c>
      <c r="N1852" s="223">
        <v>0</v>
      </c>
      <c r="O1852" s="223">
        <v>0</v>
      </c>
      <c r="P1852" s="223">
        <v>0</v>
      </c>
      <c r="Q1852" s="223">
        <f t="shared" si="418"/>
        <v>0</v>
      </c>
      <c r="R1852" s="351"/>
      <c r="S1852" s="309"/>
      <c r="T1852" s="309"/>
      <c r="U1852" s="895"/>
      <c r="V1852" s="16">
        <v>0</v>
      </c>
      <c r="W1852" s="11">
        <v>0</v>
      </c>
      <c r="X1852" s="17">
        <v>0</v>
      </c>
      <c r="Y1852" s="16"/>
      <c r="Z1852" s="11"/>
      <c r="AA1852" s="17"/>
      <c r="AB1852" s="16"/>
      <c r="AC1852" s="11"/>
      <c r="AD1852" s="17">
        <f t="shared" si="424"/>
        <v>0</v>
      </c>
      <c r="AE1852" s="16"/>
      <c r="AF1852" s="11"/>
      <c r="AG1852" s="17"/>
      <c r="AH1852" s="229">
        <f t="shared" si="423"/>
        <v>0</v>
      </c>
      <c r="AI1852" s="527"/>
      <c r="AJ1852" s="16">
        <f t="shared" si="415"/>
        <v>0</v>
      </c>
    </row>
    <row r="1853" spans="1:36" ht="11.25" customHeight="1">
      <c r="A1853" s="219">
        <v>23700233</v>
      </c>
      <c r="C1853" s="287" t="s">
        <v>3548</v>
      </c>
      <c r="D1853" s="222">
        <v>0</v>
      </c>
      <c r="E1853" s="222">
        <v>0</v>
      </c>
      <c r="F1853" s="222">
        <v>0</v>
      </c>
      <c r="G1853" s="222">
        <v>0</v>
      </c>
      <c r="H1853" s="222">
        <v>0</v>
      </c>
      <c r="I1853" s="222">
        <v>0</v>
      </c>
      <c r="J1853" s="498">
        <v>0</v>
      </c>
      <c r="K1853" s="498">
        <v>0</v>
      </c>
      <c r="L1853" s="223">
        <v>0</v>
      </c>
      <c r="M1853" s="223">
        <v>0</v>
      </c>
      <c r="N1853" s="223">
        <v>0</v>
      </c>
      <c r="O1853" s="223">
        <v>0</v>
      </c>
      <c r="P1853" s="223">
        <v>0</v>
      </c>
      <c r="Q1853" s="223">
        <f t="shared" si="418"/>
        <v>0</v>
      </c>
      <c r="R1853" s="351"/>
      <c r="S1853" s="309"/>
      <c r="T1853" s="309"/>
      <c r="U1853" s="895"/>
      <c r="V1853" s="16">
        <v>0</v>
      </c>
      <c r="W1853" s="11">
        <v>0</v>
      </c>
      <c r="X1853" s="17">
        <v>0</v>
      </c>
      <c r="Y1853" s="16"/>
      <c r="Z1853" s="11"/>
      <c r="AA1853" s="17"/>
      <c r="AB1853" s="16"/>
      <c r="AC1853" s="11"/>
      <c r="AD1853" s="17">
        <f t="shared" si="424"/>
        <v>0</v>
      </c>
      <c r="AE1853" s="16"/>
      <c r="AF1853" s="11"/>
      <c r="AG1853" s="17"/>
      <c r="AH1853" s="229">
        <f t="shared" si="423"/>
        <v>0</v>
      </c>
      <c r="AI1853" s="527"/>
      <c r="AJ1853" s="16">
        <f t="shared" si="415"/>
        <v>0</v>
      </c>
    </row>
    <row r="1854" spans="1:36" ht="11.25" customHeight="1">
      <c r="A1854" s="219">
        <v>23700243</v>
      </c>
      <c r="C1854" s="287" t="s">
        <v>3549</v>
      </c>
      <c r="D1854" s="222">
        <v>0</v>
      </c>
      <c r="E1854" s="222">
        <v>0</v>
      </c>
      <c r="F1854" s="222">
        <v>0</v>
      </c>
      <c r="G1854" s="222">
        <v>0</v>
      </c>
      <c r="H1854" s="222">
        <v>0</v>
      </c>
      <c r="I1854" s="222">
        <v>0</v>
      </c>
      <c r="J1854" s="498">
        <v>0</v>
      </c>
      <c r="K1854" s="498">
        <v>0</v>
      </c>
      <c r="L1854" s="223">
        <v>0</v>
      </c>
      <c r="M1854" s="223">
        <v>0</v>
      </c>
      <c r="N1854" s="223">
        <v>0</v>
      </c>
      <c r="O1854" s="223">
        <v>0</v>
      </c>
      <c r="P1854" s="223">
        <v>0</v>
      </c>
      <c r="Q1854" s="223">
        <f t="shared" si="418"/>
        <v>0</v>
      </c>
      <c r="R1854" s="351"/>
      <c r="S1854" s="309"/>
      <c r="T1854" s="309"/>
      <c r="U1854" s="895"/>
      <c r="V1854" s="16">
        <v>0</v>
      </c>
      <c r="W1854" s="11">
        <v>0</v>
      </c>
      <c r="X1854" s="17">
        <v>0</v>
      </c>
      <c r="Y1854" s="16"/>
      <c r="Z1854" s="11"/>
      <c r="AA1854" s="17"/>
      <c r="AB1854" s="16"/>
      <c r="AC1854" s="11"/>
      <c r="AD1854" s="17">
        <f t="shared" si="424"/>
        <v>0</v>
      </c>
      <c r="AE1854" s="16"/>
      <c r="AF1854" s="11"/>
      <c r="AG1854" s="17"/>
      <c r="AH1854" s="229">
        <f t="shared" si="423"/>
        <v>0</v>
      </c>
      <c r="AI1854" s="527"/>
      <c r="AJ1854" s="16">
        <f t="shared" si="415"/>
        <v>0</v>
      </c>
    </row>
    <row r="1855" spans="1:36" ht="11.25" customHeight="1">
      <c r="A1855" s="219">
        <v>23700253</v>
      </c>
      <c r="C1855" s="287" t="s">
        <v>3550</v>
      </c>
      <c r="D1855" s="222">
        <v>0</v>
      </c>
      <c r="E1855" s="222">
        <v>0</v>
      </c>
      <c r="F1855" s="222">
        <v>0</v>
      </c>
      <c r="G1855" s="222">
        <v>0</v>
      </c>
      <c r="H1855" s="222">
        <v>0</v>
      </c>
      <c r="I1855" s="222">
        <v>0</v>
      </c>
      <c r="J1855" s="498">
        <v>0</v>
      </c>
      <c r="K1855" s="498">
        <v>0</v>
      </c>
      <c r="L1855" s="223">
        <v>0</v>
      </c>
      <c r="M1855" s="223">
        <v>0</v>
      </c>
      <c r="N1855" s="223">
        <v>0</v>
      </c>
      <c r="O1855" s="223">
        <v>0</v>
      </c>
      <c r="P1855" s="223">
        <v>0</v>
      </c>
      <c r="Q1855" s="223">
        <f t="shared" si="418"/>
        <v>0</v>
      </c>
      <c r="R1855" s="351"/>
      <c r="S1855" s="309"/>
      <c r="T1855" s="309"/>
      <c r="U1855" s="895"/>
      <c r="V1855" s="16">
        <v>0</v>
      </c>
      <c r="W1855" s="11">
        <v>0</v>
      </c>
      <c r="X1855" s="17">
        <v>0</v>
      </c>
      <c r="Y1855" s="16"/>
      <c r="Z1855" s="11"/>
      <c r="AA1855" s="17"/>
      <c r="AB1855" s="16"/>
      <c r="AC1855" s="11"/>
      <c r="AD1855" s="17">
        <f t="shared" si="424"/>
        <v>0</v>
      </c>
      <c r="AE1855" s="16"/>
      <c r="AF1855" s="11"/>
      <c r="AG1855" s="17"/>
      <c r="AH1855" s="229">
        <f t="shared" si="423"/>
        <v>0</v>
      </c>
      <c r="AI1855" s="527"/>
      <c r="AJ1855" s="16">
        <f t="shared" si="415"/>
        <v>0</v>
      </c>
    </row>
    <row r="1856" spans="1:36" ht="11.25" customHeight="1">
      <c r="A1856" s="219">
        <v>23700263</v>
      </c>
      <c r="C1856" s="287" t="s">
        <v>3551</v>
      </c>
      <c r="D1856" s="222">
        <v>0</v>
      </c>
      <c r="E1856" s="222">
        <v>0</v>
      </c>
      <c r="F1856" s="222">
        <v>0</v>
      </c>
      <c r="G1856" s="222">
        <v>0</v>
      </c>
      <c r="H1856" s="222">
        <v>0</v>
      </c>
      <c r="I1856" s="222">
        <v>0</v>
      </c>
      <c r="J1856" s="498">
        <v>0</v>
      </c>
      <c r="K1856" s="498">
        <v>0</v>
      </c>
      <c r="L1856" s="223">
        <v>0</v>
      </c>
      <c r="M1856" s="223">
        <v>0</v>
      </c>
      <c r="N1856" s="223">
        <v>0</v>
      </c>
      <c r="O1856" s="223">
        <v>0</v>
      </c>
      <c r="P1856" s="223">
        <v>0</v>
      </c>
      <c r="Q1856" s="223">
        <f t="shared" si="418"/>
        <v>0</v>
      </c>
      <c r="R1856" s="351"/>
      <c r="S1856" s="309"/>
      <c r="T1856" s="309"/>
      <c r="U1856" s="895"/>
      <c r="V1856" s="16">
        <v>0</v>
      </c>
      <c r="W1856" s="11">
        <v>0</v>
      </c>
      <c r="X1856" s="17">
        <v>0</v>
      </c>
      <c r="Y1856" s="16"/>
      <c r="Z1856" s="11"/>
      <c r="AA1856" s="17"/>
      <c r="AB1856" s="16"/>
      <c r="AC1856" s="11"/>
      <c r="AD1856" s="17">
        <f t="shared" si="424"/>
        <v>0</v>
      </c>
      <c r="AE1856" s="16"/>
      <c r="AF1856" s="11"/>
      <c r="AG1856" s="17"/>
      <c r="AH1856" s="229">
        <f t="shared" si="423"/>
        <v>0</v>
      </c>
      <c r="AI1856" s="527"/>
      <c r="AJ1856" s="16">
        <f t="shared" si="415"/>
        <v>0</v>
      </c>
    </row>
    <row r="1857" spans="1:36" ht="11.25" customHeight="1">
      <c r="A1857" s="219">
        <v>23700273</v>
      </c>
      <c r="C1857" s="287" t="s">
        <v>3551</v>
      </c>
      <c r="D1857" s="222">
        <v>0</v>
      </c>
      <c r="E1857" s="222">
        <v>0</v>
      </c>
      <c r="F1857" s="222">
        <v>0</v>
      </c>
      <c r="G1857" s="222">
        <v>0</v>
      </c>
      <c r="H1857" s="222">
        <v>0</v>
      </c>
      <c r="I1857" s="222">
        <v>0</v>
      </c>
      <c r="J1857" s="498">
        <v>0</v>
      </c>
      <c r="K1857" s="498">
        <v>0</v>
      </c>
      <c r="L1857" s="223">
        <v>0</v>
      </c>
      <c r="M1857" s="223">
        <v>0</v>
      </c>
      <c r="N1857" s="223">
        <v>0</v>
      </c>
      <c r="O1857" s="223">
        <v>0</v>
      </c>
      <c r="P1857" s="223">
        <v>0</v>
      </c>
      <c r="Q1857" s="223">
        <f t="shared" si="418"/>
        <v>0</v>
      </c>
      <c r="R1857" s="351"/>
      <c r="S1857" s="309"/>
      <c r="T1857" s="309"/>
      <c r="U1857" s="895"/>
      <c r="V1857" s="16">
        <v>0</v>
      </c>
      <c r="W1857" s="11">
        <v>0</v>
      </c>
      <c r="X1857" s="17">
        <v>0</v>
      </c>
      <c r="Y1857" s="16"/>
      <c r="Z1857" s="11"/>
      <c r="AA1857" s="17"/>
      <c r="AB1857" s="16"/>
      <c r="AC1857" s="11"/>
      <c r="AD1857" s="17">
        <f t="shared" si="424"/>
        <v>0</v>
      </c>
      <c r="AE1857" s="16"/>
      <c r="AF1857" s="11"/>
      <c r="AG1857" s="17"/>
      <c r="AH1857" s="229">
        <f t="shared" si="423"/>
        <v>0</v>
      </c>
      <c r="AI1857" s="527"/>
      <c r="AJ1857" s="16">
        <f t="shared" si="415"/>
        <v>0</v>
      </c>
    </row>
    <row r="1858" spans="1:36" ht="11.25" customHeight="1">
      <c r="A1858" s="219">
        <v>23700283</v>
      </c>
      <c r="C1858" s="287" t="s">
        <v>3552</v>
      </c>
      <c r="D1858" s="222">
        <v>0</v>
      </c>
      <c r="E1858" s="222">
        <v>0</v>
      </c>
      <c r="F1858" s="222">
        <v>0</v>
      </c>
      <c r="G1858" s="222">
        <v>0</v>
      </c>
      <c r="H1858" s="222">
        <v>0</v>
      </c>
      <c r="I1858" s="222">
        <v>0</v>
      </c>
      <c r="J1858" s="498">
        <v>0</v>
      </c>
      <c r="K1858" s="498">
        <v>0</v>
      </c>
      <c r="L1858" s="223">
        <v>0</v>
      </c>
      <c r="M1858" s="223">
        <v>0</v>
      </c>
      <c r="N1858" s="223">
        <v>0</v>
      </c>
      <c r="O1858" s="223">
        <v>0</v>
      </c>
      <c r="P1858" s="223">
        <v>0</v>
      </c>
      <c r="Q1858" s="223">
        <f t="shared" si="418"/>
        <v>0</v>
      </c>
      <c r="R1858" s="351"/>
      <c r="S1858" s="309"/>
      <c r="T1858" s="309"/>
      <c r="U1858" s="895"/>
      <c r="V1858" s="16">
        <v>0</v>
      </c>
      <c r="W1858" s="11">
        <v>0</v>
      </c>
      <c r="X1858" s="17">
        <v>0</v>
      </c>
      <c r="Y1858" s="16"/>
      <c r="Z1858" s="11"/>
      <c r="AA1858" s="17"/>
      <c r="AB1858" s="16"/>
      <c r="AC1858" s="11"/>
      <c r="AD1858" s="17">
        <f t="shared" si="424"/>
        <v>0</v>
      </c>
      <c r="AE1858" s="16"/>
      <c r="AF1858" s="11"/>
      <c r="AG1858" s="17"/>
      <c r="AH1858" s="229">
        <f t="shared" si="423"/>
        <v>0</v>
      </c>
      <c r="AI1858" s="527"/>
      <c r="AJ1858" s="16">
        <f t="shared" ref="AJ1858:AJ1921" si="425">Q1858-X1858-AA1858-AD1858-AG1858-AH1858</f>
        <v>0</v>
      </c>
    </row>
    <row r="1859" spans="1:36" ht="11.25" customHeight="1">
      <c r="A1859" s="219">
        <v>23700293</v>
      </c>
      <c r="C1859" s="287" t="s">
        <v>3553</v>
      </c>
      <c r="D1859" s="222">
        <v>0</v>
      </c>
      <c r="E1859" s="222">
        <v>0</v>
      </c>
      <c r="F1859" s="222">
        <v>0</v>
      </c>
      <c r="G1859" s="222">
        <v>0</v>
      </c>
      <c r="H1859" s="222">
        <v>0</v>
      </c>
      <c r="I1859" s="222">
        <v>0</v>
      </c>
      <c r="J1859" s="498">
        <v>0</v>
      </c>
      <c r="K1859" s="498">
        <v>0</v>
      </c>
      <c r="L1859" s="223">
        <v>0</v>
      </c>
      <c r="M1859" s="223">
        <v>0</v>
      </c>
      <c r="N1859" s="223">
        <v>0</v>
      </c>
      <c r="O1859" s="223">
        <v>0</v>
      </c>
      <c r="P1859" s="223">
        <v>0</v>
      </c>
      <c r="Q1859" s="223">
        <f t="shared" si="418"/>
        <v>0</v>
      </c>
      <c r="R1859" s="351"/>
      <c r="S1859" s="309"/>
      <c r="T1859" s="309"/>
      <c r="U1859" s="895"/>
      <c r="V1859" s="16">
        <v>0</v>
      </c>
      <c r="W1859" s="11">
        <v>0</v>
      </c>
      <c r="X1859" s="17">
        <v>0</v>
      </c>
      <c r="Y1859" s="16"/>
      <c r="Z1859" s="11"/>
      <c r="AA1859" s="17"/>
      <c r="AB1859" s="16"/>
      <c r="AC1859" s="11"/>
      <c r="AD1859" s="17">
        <f t="shared" si="424"/>
        <v>0</v>
      </c>
      <c r="AE1859" s="16"/>
      <c r="AF1859" s="11"/>
      <c r="AG1859" s="17"/>
      <c r="AH1859" s="229">
        <f t="shared" si="423"/>
        <v>0</v>
      </c>
      <c r="AI1859" s="527"/>
      <c r="AJ1859" s="16">
        <f t="shared" si="425"/>
        <v>0</v>
      </c>
    </row>
    <row r="1860" spans="1:36" ht="11.25" customHeight="1">
      <c r="A1860" s="219">
        <v>23700303</v>
      </c>
      <c r="C1860" s="287" t="s">
        <v>3554</v>
      </c>
      <c r="D1860" s="222">
        <v>0</v>
      </c>
      <c r="E1860" s="222">
        <v>0</v>
      </c>
      <c r="F1860" s="222">
        <v>0</v>
      </c>
      <c r="G1860" s="222">
        <v>0</v>
      </c>
      <c r="H1860" s="222">
        <v>0</v>
      </c>
      <c r="I1860" s="222">
        <v>0</v>
      </c>
      <c r="J1860" s="498">
        <v>0</v>
      </c>
      <c r="K1860" s="498">
        <v>0</v>
      </c>
      <c r="L1860" s="223">
        <v>0</v>
      </c>
      <c r="M1860" s="223">
        <v>0</v>
      </c>
      <c r="N1860" s="223">
        <v>0</v>
      </c>
      <c r="O1860" s="223">
        <v>0</v>
      </c>
      <c r="P1860" s="223">
        <v>0</v>
      </c>
      <c r="Q1860" s="223">
        <f t="shared" si="418"/>
        <v>0</v>
      </c>
      <c r="R1860" s="351"/>
      <c r="S1860" s="309"/>
      <c r="T1860" s="309"/>
      <c r="U1860" s="895"/>
      <c r="V1860" s="16">
        <v>0</v>
      </c>
      <c r="W1860" s="11">
        <v>0</v>
      </c>
      <c r="X1860" s="17">
        <v>0</v>
      </c>
      <c r="Y1860" s="16"/>
      <c r="Z1860" s="11"/>
      <c r="AA1860" s="17"/>
      <c r="AB1860" s="16"/>
      <c r="AC1860" s="11"/>
      <c r="AD1860" s="17">
        <f t="shared" si="424"/>
        <v>0</v>
      </c>
      <c r="AE1860" s="16"/>
      <c r="AF1860" s="11"/>
      <c r="AG1860" s="17"/>
      <c r="AH1860" s="229">
        <f t="shared" si="423"/>
        <v>0</v>
      </c>
      <c r="AI1860" s="527"/>
      <c r="AJ1860" s="16">
        <f t="shared" si="425"/>
        <v>0</v>
      </c>
    </row>
    <row r="1861" spans="1:36" ht="11.25" customHeight="1">
      <c r="A1861" s="219">
        <v>23700313</v>
      </c>
      <c r="C1861" s="287" t="s">
        <v>3555</v>
      </c>
      <c r="D1861" s="222">
        <v>0</v>
      </c>
      <c r="E1861" s="222">
        <v>0</v>
      </c>
      <c r="F1861" s="222">
        <v>0</v>
      </c>
      <c r="G1861" s="222">
        <v>0</v>
      </c>
      <c r="H1861" s="222">
        <v>0</v>
      </c>
      <c r="I1861" s="222">
        <v>0</v>
      </c>
      <c r="J1861" s="498">
        <v>0</v>
      </c>
      <c r="K1861" s="498">
        <v>0</v>
      </c>
      <c r="L1861" s="223">
        <v>0</v>
      </c>
      <c r="M1861" s="223">
        <v>0</v>
      </c>
      <c r="N1861" s="223">
        <v>0</v>
      </c>
      <c r="O1861" s="223">
        <v>0</v>
      </c>
      <c r="P1861" s="223">
        <v>0</v>
      </c>
      <c r="Q1861" s="223">
        <f t="shared" si="418"/>
        <v>0</v>
      </c>
      <c r="R1861" s="351"/>
      <c r="S1861" s="309"/>
      <c r="T1861" s="309"/>
      <c r="U1861" s="895"/>
      <c r="V1861" s="16">
        <v>0</v>
      </c>
      <c r="W1861" s="11">
        <v>0</v>
      </c>
      <c r="X1861" s="17">
        <v>0</v>
      </c>
      <c r="Y1861" s="16"/>
      <c r="Z1861" s="11"/>
      <c r="AA1861" s="17"/>
      <c r="AB1861" s="16"/>
      <c r="AC1861" s="11"/>
      <c r="AD1861" s="17">
        <f t="shared" si="424"/>
        <v>0</v>
      </c>
      <c r="AE1861" s="16"/>
      <c r="AF1861" s="11"/>
      <c r="AG1861" s="17"/>
      <c r="AH1861" s="229">
        <f t="shared" si="423"/>
        <v>0</v>
      </c>
      <c r="AI1861" s="527"/>
      <c r="AJ1861" s="16">
        <f t="shared" si="425"/>
        <v>0</v>
      </c>
    </row>
    <row r="1862" spans="1:36" ht="11.25" customHeight="1">
      <c r="A1862" s="219">
        <v>23700323</v>
      </c>
      <c r="C1862" s="287" t="s">
        <v>1702</v>
      </c>
      <c r="D1862" s="222">
        <v>0</v>
      </c>
      <c r="E1862" s="222">
        <v>0</v>
      </c>
      <c r="F1862" s="222">
        <v>0</v>
      </c>
      <c r="G1862" s="222">
        <v>0</v>
      </c>
      <c r="H1862" s="222">
        <v>0</v>
      </c>
      <c r="I1862" s="222">
        <v>0</v>
      </c>
      <c r="J1862" s="498">
        <v>0</v>
      </c>
      <c r="K1862" s="498">
        <v>0</v>
      </c>
      <c r="L1862" s="223">
        <v>0</v>
      </c>
      <c r="M1862" s="223">
        <v>0</v>
      </c>
      <c r="N1862" s="223">
        <v>0</v>
      </c>
      <c r="O1862" s="223">
        <v>0</v>
      </c>
      <c r="P1862" s="223">
        <v>0</v>
      </c>
      <c r="Q1862" s="223">
        <f t="shared" si="418"/>
        <v>0</v>
      </c>
      <c r="R1862" s="351"/>
      <c r="S1862" s="309"/>
      <c r="T1862" s="309"/>
      <c r="U1862" s="895"/>
      <c r="V1862" s="16">
        <v>0</v>
      </c>
      <c r="W1862" s="11">
        <v>0</v>
      </c>
      <c r="X1862" s="17">
        <v>0</v>
      </c>
      <c r="Y1862" s="16"/>
      <c r="Z1862" s="11"/>
      <c r="AA1862" s="17"/>
      <c r="AB1862" s="16"/>
      <c r="AC1862" s="11"/>
      <c r="AD1862" s="17">
        <f t="shared" si="424"/>
        <v>0</v>
      </c>
      <c r="AE1862" s="16"/>
      <c r="AF1862" s="11"/>
      <c r="AG1862" s="17"/>
      <c r="AH1862" s="229">
        <f t="shared" si="423"/>
        <v>0</v>
      </c>
      <c r="AI1862" s="527"/>
      <c r="AJ1862" s="16">
        <f t="shared" si="425"/>
        <v>0</v>
      </c>
    </row>
    <row r="1863" spans="1:36" ht="11.25" customHeight="1">
      <c r="A1863" s="219">
        <v>23700333</v>
      </c>
      <c r="C1863" s="287" t="s">
        <v>1703</v>
      </c>
      <c r="D1863" s="222">
        <v>0</v>
      </c>
      <c r="E1863" s="222">
        <v>0</v>
      </c>
      <c r="F1863" s="222">
        <v>0</v>
      </c>
      <c r="G1863" s="222">
        <v>0</v>
      </c>
      <c r="H1863" s="222">
        <v>0</v>
      </c>
      <c r="I1863" s="222">
        <v>0</v>
      </c>
      <c r="J1863" s="498">
        <v>0</v>
      </c>
      <c r="K1863" s="498">
        <v>0</v>
      </c>
      <c r="L1863" s="223">
        <v>0</v>
      </c>
      <c r="M1863" s="223">
        <v>0</v>
      </c>
      <c r="N1863" s="223">
        <v>0</v>
      </c>
      <c r="O1863" s="223">
        <v>0</v>
      </c>
      <c r="P1863" s="223">
        <v>0</v>
      </c>
      <c r="Q1863" s="223">
        <f t="shared" si="418"/>
        <v>0</v>
      </c>
      <c r="R1863" s="351"/>
      <c r="S1863" s="309"/>
      <c r="T1863" s="309"/>
      <c r="U1863" s="895"/>
      <c r="V1863" s="16">
        <v>0</v>
      </c>
      <c r="W1863" s="11">
        <v>0</v>
      </c>
      <c r="X1863" s="17">
        <v>0</v>
      </c>
      <c r="Y1863" s="16"/>
      <c r="Z1863" s="11"/>
      <c r="AA1863" s="17"/>
      <c r="AB1863" s="16"/>
      <c r="AC1863" s="11"/>
      <c r="AD1863" s="17">
        <f t="shared" si="424"/>
        <v>0</v>
      </c>
      <c r="AE1863" s="16"/>
      <c r="AF1863" s="11"/>
      <c r="AG1863" s="17"/>
      <c r="AH1863" s="229">
        <f t="shared" si="423"/>
        <v>0</v>
      </c>
      <c r="AI1863" s="527"/>
      <c r="AJ1863" s="16">
        <f t="shared" si="425"/>
        <v>0</v>
      </c>
    </row>
    <row r="1864" spans="1:36" ht="11.25" customHeight="1">
      <c r="A1864" s="219">
        <v>23700343</v>
      </c>
      <c r="C1864" s="287" t="s">
        <v>3556</v>
      </c>
      <c r="D1864" s="222">
        <v>0</v>
      </c>
      <c r="E1864" s="222">
        <v>0</v>
      </c>
      <c r="F1864" s="222">
        <v>0</v>
      </c>
      <c r="G1864" s="222">
        <v>0</v>
      </c>
      <c r="H1864" s="222">
        <v>0</v>
      </c>
      <c r="I1864" s="222">
        <v>0</v>
      </c>
      <c r="J1864" s="498">
        <v>0</v>
      </c>
      <c r="K1864" s="498">
        <v>0</v>
      </c>
      <c r="L1864" s="223">
        <v>0</v>
      </c>
      <c r="M1864" s="223">
        <v>0</v>
      </c>
      <c r="N1864" s="223">
        <v>0</v>
      </c>
      <c r="O1864" s="223">
        <v>0</v>
      </c>
      <c r="P1864" s="223">
        <v>0</v>
      </c>
      <c r="Q1864" s="223">
        <f t="shared" si="418"/>
        <v>0</v>
      </c>
      <c r="R1864" s="351"/>
      <c r="S1864" s="309"/>
      <c r="T1864" s="309"/>
      <c r="U1864" s="895"/>
      <c r="V1864" s="16">
        <v>0</v>
      </c>
      <c r="W1864" s="11">
        <v>0</v>
      </c>
      <c r="X1864" s="17">
        <v>0</v>
      </c>
      <c r="Y1864" s="16"/>
      <c r="Z1864" s="11"/>
      <c r="AA1864" s="17"/>
      <c r="AB1864" s="16"/>
      <c r="AC1864" s="11"/>
      <c r="AD1864" s="17">
        <f t="shared" si="424"/>
        <v>0</v>
      </c>
      <c r="AE1864" s="16"/>
      <c r="AF1864" s="11"/>
      <c r="AG1864" s="17"/>
      <c r="AH1864" s="229">
        <f t="shared" si="423"/>
        <v>0</v>
      </c>
      <c r="AI1864" s="527"/>
      <c r="AJ1864" s="16">
        <f t="shared" si="425"/>
        <v>0</v>
      </c>
    </row>
    <row r="1865" spans="1:36" ht="11.25" customHeight="1">
      <c r="A1865" s="219">
        <v>23700353</v>
      </c>
      <c r="C1865" s="287" t="s">
        <v>3557</v>
      </c>
      <c r="D1865" s="222">
        <v>0</v>
      </c>
      <c r="E1865" s="222">
        <v>0</v>
      </c>
      <c r="F1865" s="222">
        <v>0</v>
      </c>
      <c r="G1865" s="222">
        <v>0</v>
      </c>
      <c r="H1865" s="222">
        <v>0</v>
      </c>
      <c r="I1865" s="222">
        <v>0</v>
      </c>
      <c r="J1865" s="498">
        <v>0</v>
      </c>
      <c r="K1865" s="498">
        <v>0</v>
      </c>
      <c r="L1865" s="223">
        <v>0</v>
      </c>
      <c r="M1865" s="223">
        <v>0</v>
      </c>
      <c r="N1865" s="223">
        <v>0</v>
      </c>
      <c r="O1865" s="223">
        <v>0</v>
      </c>
      <c r="P1865" s="223">
        <v>0</v>
      </c>
      <c r="Q1865" s="223">
        <f t="shared" si="418"/>
        <v>0</v>
      </c>
      <c r="R1865" s="351"/>
      <c r="S1865" s="309"/>
      <c r="T1865" s="309"/>
      <c r="U1865" s="895"/>
      <c r="V1865" s="16">
        <v>0</v>
      </c>
      <c r="W1865" s="11">
        <v>0</v>
      </c>
      <c r="X1865" s="17">
        <v>0</v>
      </c>
      <c r="Y1865" s="16"/>
      <c r="Z1865" s="11"/>
      <c r="AA1865" s="17"/>
      <c r="AB1865" s="16"/>
      <c r="AC1865" s="11"/>
      <c r="AD1865" s="17">
        <f t="shared" si="424"/>
        <v>0</v>
      </c>
      <c r="AE1865" s="16"/>
      <c r="AF1865" s="11"/>
      <c r="AG1865" s="17"/>
      <c r="AH1865" s="229">
        <f t="shared" si="423"/>
        <v>0</v>
      </c>
      <c r="AI1865" s="527"/>
      <c r="AJ1865" s="16">
        <f t="shared" si="425"/>
        <v>0</v>
      </c>
    </row>
    <row r="1866" spans="1:36" ht="11.25" customHeight="1">
      <c r="A1866" s="219">
        <v>23700363</v>
      </c>
      <c r="C1866" s="287" t="s">
        <v>1704</v>
      </c>
      <c r="D1866" s="222">
        <v>-312812.5</v>
      </c>
      <c r="E1866" s="222">
        <v>-402187.5</v>
      </c>
      <c r="F1866" s="222">
        <v>-491562.5</v>
      </c>
      <c r="G1866" s="222">
        <v>-44687.5</v>
      </c>
      <c r="H1866" s="222">
        <v>-134062.5</v>
      </c>
      <c r="I1866" s="222">
        <v>-223437.5</v>
      </c>
      <c r="J1866" s="498">
        <v>-312812.5</v>
      </c>
      <c r="K1866" s="498">
        <v>-402187.5</v>
      </c>
      <c r="L1866" s="223">
        <v>-491562.5</v>
      </c>
      <c r="M1866" s="223">
        <v>-44687.5</v>
      </c>
      <c r="N1866" s="223">
        <v>-134062.5</v>
      </c>
      <c r="O1866" s="223">
        <v>-223437.5</v>
      </c>
      <c r="P1866" s="223">
        <v>-312812.5</v>
      </c>
      <c r="Q1866" s="223">
        <f t="shared" si="418"/>
        <v>-268125</v>
      </c>
      <c r="R1866" s="351"/>
      <c r="S1866" s="309"/>
      <c r="T1866" s="309"/>
      <c r="U1866" s="895"/>
      <c r="V1866" s="16">
        <v>0</v>
      </c>
      <c r="W1866" s="11">
        <v>0</v>
      </c>
      <c r="X1866" s="17">
        <v>0</v>
      </c>
      <c r="Y1866" s="16"/>
      <c r="Z1866" s="11"/>
      <c r="AA1866" s="17"/>
      <c r="AB1866" s="16"/>
      <c r="AC1866" s="11"/>
      <c r="AD1866" s="17">
        <f t="shared" si="424"/>
        <v>0</v>
      </c>
      <c r="AE1866" s="16"/>
      <c r="AF1866" s="11"/>
      <c r="AG1866" s="17"/>
      <c r="AH1866" s="229">
        <f t="shared" si="423"/>
        <v>-268125</v>
      </c>
      <c r="AI1866" s="527"/>
      <c r="AJ1866" s="16">
        <f t="shared" si="425"/>
        <v>0</v>
      </c>
    </row>
    <row r="1867" spans="1:36" ht="11.25" customHeight="1">
      <c r="A1867" s="219">
        <v>23700373</v>
      </c>
      <c r="C1867" s="287" t="s">
        <v>3558</v>
      </c>
      <c r="D1867" s="222">
        <v>0</v>
      </c>
      <c r="E1867" s="222">
        <v>0</v>
      </c>
      <c r="F1867" s="222">
        <v>0</v>
      </c>
      <c r="G1867" s="222">
        <v>0</v>
      </c>
      <c r="H1867" s="222">
        <v>0</v>
      </c>
      <c r="I1867" s="222">
        <v>0</v>
      </c>
      <c r="J1867" s="498">
        <v>0</v>
      </c>
      <c r="K1867" s="498">
        <v>0</v>
      </c>
      <c r="L1867" s="223">
        <v>0</v>
      </c>
      <c r="M1867" s="223">
        <v>0</v>
      </c>
      <c r="N1867" s="223">
        <v>0</v>
      </c>
      <c r="O1867" s="223">
        <v>0</v>
      </c>
      <c r="P1867" s="223">
        <v>0</v>
      </c>
      <c r="Q1867" s="223">
        <f t="shared" ref="Q1867:Q1930" si="426">(D1867+P1867+SUM(E1867:O1867)*2)/24</f>
        <v>0</v>
      </c>
      <c r="R1867" s="351"/>
      <c r="S1867" s="309"/>
      <c r="T1867" s="309"/>
      <c r="U1867" s="895"/>
      <c r="V1867" s="16">
        <v>0</v>
      </c>
      <c r="W1867" s="11">
        <v>0</v>
      </c>
      <c r="X1867" s="17">
        <v>0</v>
      </c>
      <c r="Y1867" s="16"/>
      <c r="Z1867" s="11"/>
      <c r="AA1867" s="17"/>
      <c r="AB1867" s="16"/>
      <c r="AC1867" s="11"/>
      <c r="AD1867" s="17">
        <f t="shared" si="424"/>
        <v>0</v>
      </c>
      <c r="AE1867" s="16"/>
      <c r="AF1867" s="11"/>
      <c r="AG1867" s="17"/>
      <c r="AH1867" s="229">
        <f t="shared" si="423"/>
        <v>0</v>
      </c>
      <c r="AI1867" s="527"/>
      <c r="AJ1867" s="16">
        <f t="shared" si="425"/>
        <v>0</v>
      </c>
    </row>
    <row r="1868" spans="1:36" ht="11.25" customHeight="1">
      <c r="A1868" s="219">
        <v>23700383</v>
      </c>
      <c r="C1868" s="287" t="s">
        <v>199</v>
      </c>
      <c r="D1868" s="222">
        <v>-42000</v>
      </c>
      <c r="E1868" s="222">
        <v>-54000</v>
      </c>
      <c r="F1868" s="222">
        <v>-66000</v>
      </c>
      <c r="G1868" s="222">
        <v>-6000</v>
      </c>
      <c r="H1868" s="222">
        <v>-18000</v>
      </c>
      <c r="I1868" s="222">
        <v>-30000</v>
      </c>
      <c r="J1868" s="498">
        <v>-42000</v>
      </c>
      <c r="K1868" s="498">
        <v>-54000</v>
      </c>
      <c r="L1868" s="223">
        <v>-66000</v>
      </c>
      <c r="M1868" s="223">
        <v>-6000</v>
      </c>
      <c r="N1868" s="223">
        <v>-18000</v>
      </c>
      <c r="O1868" s="223">
        <v>-30000</v>
      </c>
      <c r="P1868" s="223">
        <v>-42000</v>
      </c>
      <c r="Q1868" s="223">
        <f t="shared" si="426"/>
        <v>-36000</v>
      </c>
      <c r="R1868" s="351"/>
      <c r="S1868" s="309"/>
      <c r="T1868" s="309"/>
      <c r="U1868" s="895"/>
      <c r="V1868" s="16">
        <v>0</v>
      </c>
      <c r="W1868" s="11">
        <v>0</v>
      </c>
      <c r="X1868" s="17">
        <v>0</v>
      </c>
      <c r="Y1868" s="16"/>
      <c r="Z1868" s="11"/>
      <c r="AA1868" s="17"/>
      <c r="AB1868" s="16"/>
      <c r="AC1868" s="11"/>
      <c r="AD1868" s="17">
        <f t="shared" si="424"/>
        <v>0</v>
      </c>
      <c r="AE1868" s="16"/>
      <c r="AF1868" s="11"/>
      <c r="AG1868" s="17"/>
      <c r="AH1868" s="229">
        <f t="shared" si="423"/>
        <v>-36000</v>
      </c>
      <c r="AI1868" s="527"/>
      <c r="AJ1868" s="16">
        <f t="shared" si="425"/>
        <v>0</v>
      </c>
    </row>
    <row r="1869" spans="1:36" ht="11.25" customHeight="1">
      <c r="A1869" s="219">
        <v>23700443</v>
      </c>
      <c r="C1869" s="287" t="s">
        <v>3559</v>
      </c>
      <c r="D1869" s="222">
        <v>0</v>
      </c>
      <c r="E1869" s="222">
        <v>0</v>
      </c>
      <c r="F1869" s="222">
        <v>0</v>
      </c>
      <c r="G1869" s="222">
        <v>0</v>
      </c>
      <c r="H1869" s="222">
        <v>0</v>
      </c>
      <c r="I1869" s="222">
        <v>0</v>
      </c>
      <c r="J1869" s="498">
        <v>0</v>
      </c>
      <c r="K1869" s="498">
        <v>0</v>
      </c>
      <c r="L1869" s="223">
        <v>0</v>
      </c>
      <c r="M1869" s="223">
        <v>0</v>
      </c>
      <c r="N1869" s="223">
        <v>0</v>
      </c>
      <c r="O1869" s="223">
        <v>0</v>
      </c>
      <c r="P1869" s="223">
        <v>0</v>
      </c>
      <c r="Q1869" s="223">
        <f t="shared" si="426"/>
        <v>0</v>
      </c>
      <c r="R1869" s="351"/>
      <c r="S1869" s="309"/>
      <c r="T1869" s="309"/>
      <c r="U1869" s="895"/>
      <c r="V1869" s="16">
        <v>0</v>
      </c>
      <c r="W1869" s="11">
        <v>0</v>
      </c>
      <c r="X1869" s="17">
        <v>0</v>
      </c>
      <c r="Y1869" s="16"/>
      <c r="Z1869" s="11"/>
      <c r="AA1869" s="17"/>
      <c r="AB1869" s="16"/>
      <c r="AC1869" s="11"/>
      <c r="AD1869" s="17">
        <f t="shared" si="424"/>
        <v>0</v>
      </c>
      <c r="AE1869" s="16"/>
      <c r="AF1869" s="11"/>
      <c r="AG1869" s="17"/>
      <c r="AH1869" s="229">
        <f t="shared" si="423"/>
        <v>0</v>
      </c>
      <c r="AI1869" s="527"/>
      <c r="AJ1869" s="16">
        <f t="shared" si="425"/>
        <v>0</v>
      </c>
    </row>
    <row r="1870" spans="1:36" ht="11.25" customHeight="1">
      <c r="A1870" s="219">
        <v>23700453</v>
      </c>
      <c r="C1870" s="287" t="s">
        <v>3560</v>
      </c>
      <c r="D1870" s="222">
        <v>0</v>
      </c>
      <c r="E1870" s="222">
        <v>0</v>
      </c>
      <c r="F1870" s="222">
        <v>0</v>
      </c>
      <c r="G1870" s="222">
        <v>0</v>
      </c>
      <c r="H1870" s="222">
        <v>0</v>
      </c>
      <c r="I1870" s="222">
        <v>0</v>
      </c>
      <c r="J1870" s="498">
        <v>0</v>
      </c>
      <c r="K1870" s="498">
        <v>0</v>
      </c>
      <c r="L1870" s="223">
        <v>0</v>
      </c>
      <c r="M1870" s="223">
        <v>0</v>
      </c>
      <c r="N1870" s="223">
        <v>0</v>
      </c>
      <c r="O1870" s="223">
        <v>0</v>
      </c>
      <c r="P1870" s="223">
        <v>0</v>
      </c>
      <c r="Q1870" s="223">
        <f t="shared" si="426"/>
        <v>0</v>
      </c>
      <c r="R1870" s="351"/>
      <c r="S1870" s="309"/>
      <c r="T1870" s="309"/>
      <c r="U1870" s="895"/>
      <c r="V1870" s="16">
        <v>0</v>
      </c>
      <c r="W1870" s="11">
        <v>0</v>
      </c>
      <c r="X1870" s="17">
        <v>0</v>
      </c>
      <c r="Y1870" s="16"/>
      <c r="Z1870" s="11"/>
      <c r="AA1870" s="17"/>
      <c r="AB1870" s="16"/>
      <c r="AC1870" s="11"/>
      <c r="AD1870" s="17">
        <f t="shared" si="424"/>
        <v>0</v>
      </c>
      <c r="AE1870" s="16"/>
      <c r="AF1870" s="11"/>
      <c r="AG1870" s="17"/>
      <c r="AH1870" s="229">
        <f t="shared" si="423"/>
        <v>0</v>
      </c>
      <c r="AI1870" s="527"/>
      <c r="AJ1870" s="16">
        <f t="shared" si="425"/>
        <v>0</v>
      </c>
    </row>
    <row r="1871" spans="1:36" ht="11.25" customHeight="1">
      <c r="A1871" s="219">
        <v>23700493</v>
      </c>
      <c r="C1871" s="287" t="s">
        <v>3561</v>
      </c>
      <c r="D1871" s="222">
        <v>0</v>
      </c>
      <c r="E1871" s="222">
        <v>0</v>
      </c>
      <c r="F1871" s="222">
        <v>0</v>
      </c>
      <c r="G1871" s="222">
        <v>0</v>
      </c>
      <c r="H1871" s="222">
        <v>0</v>
      </c>
      <c r="I1871" s="222">
        <v>0</v>
      </c>
      <c r="J1871" s="498">
        <v>0</v>
      </c>
      <c r="K1871" s="498">
        <v>0</v>
      </c>
      <c r="L1871" s="223">
        <v>0</v>
      </c>
      <c r="M1871" s="223">
        <v>0</v>
      </c>
      <c r="N1871" s="223">
        <v>0</v>
      </c>
      <c r="O1871" s="223">
        <v>0</v>
      </c>
      <c r="P1871" s="223">
        <v>0</v>
      </c>
      <c r="Q1871" s="223">
        <f t="shared" si="426"/>
        <v>0</v>
      </c>
      <c r="R1871" s="351"/>
      <c r="S1871" s="309"/>
      <c r="T1871" s="309"/>
      <c r="U1871" s="895"/>
      <c r="V1871" s="16">
        <v>0</v>
      </c>
      <c r="W1871" s="11">
        <v>0</v>
      </c>
      <c r="X1871" s="17">
        <v>0</v>
      </c>
      <c r="Y1871" s="16"/>
      <c r="Z1871" s="11"/>
      <c r="AA1871" s="17"/>
      <c r="AB1871" s="16"/>
      <c r="AC1871" s="11"/>
      <c r="AD1871" s="17">
        <f t="shared" si="424"/>
        <v>0</v>
      </c>
      <c r="AE1871" s="16"/>
      <c r="AF1871" s="11"/>
      <c r="AG1871" s="17"/>
      <c r="AH1871" s="229">
        <f t="shared" si="423"/>
        <v>0</v>
      </c>
      <c r="AI1871" s="527"/>
      <c r="AJ1871" s="16">
        <f t="shared" si="425"/>
        <v>0</v>
      </c>
    </row>
    <row r="1872" spans="1:36" ht="11.25" customHeight="1">
      <c r="A1872" s="219">
        <v>23700573</v>
      </c>
      <c r="C1872" s="287" t="s">
        <v>3562</v>
      </c>
      <c r="D1872" s="222">
        <v>0</v>
      </c>
      <c r="E1872" s="222">
        <v>0</v>
      </c>
      <c r="F1872" s="222">
        <v>0</v>
      </c>
      <c r="G1872" s="222">
        <v>0</v>
      </c>
      <c r="H1872" s="222">
        <v>0</v>
      </c>
      <c r="I1872" s="222">
        <v>0</v>
      </c>
      <c r="J1872" s="498">
        <v>0</v>
      </c>
      <c r="K1872" s="498">
        <v>0</v>
      </c>
      <c r="L1872" s="223">
        <v>0</v>
      </c>
      <c r="M1872" s="223">
        <v>0</v>
      </c>
      <c r="N1872" s="223">
        <v>0</v>
      </c>
      <c r="O1872" s="223">
        <v>0</v>
      </c>
      <c r="P1872" s="223">
        <v>0</v>
      </c>
      <c r="Q1872" s="223">
        <f t="shared" si="426"/>
        <v>0</v>
      </c>
      <c r="R1872" s="351"/>
      <c r="S1872" s="309"/>
      <c r="T1872" s="309"/>
      <c r="U1872" s="895"/>
      <c r="V1872" s="16">
        <v>0</v>
      </c>
      <c r="W1872" s="11">
        <v>0</v>
      </c>
      <c r="X1872" s="17">
        <v>0</v>
      </c>
      <c r="Y1872" s="16"/>
      <c r="Z1872" s="11"/>
      <c r="AA1872" s="17"/>
      <c r="AB1872" s="16"/>
      <c r="AC1872" s="11"/>
      <c r="AD1872" s="17">
        <f t="shared" si="424"/>
        <v>0</v>
      </c>
      <c r="AE1872" s="16"/>
      <c r="AF1872" s="11"/>
      <c r="AG1872" s="17"/>
      <c r="AH1872" s="229">
        <f t="shared" si="423"/>
        <v>0</v>
      </c>
      <c r="AI1872" s="527"/>
      <c r="AJ1872" s="16">
        <f t="shared" si="425"/>
        <v>0</v>
      </c>
    </row>
    <row r="1873" spans="1:36" ht="11.25" customHeight="1">
      <c r="A1873" s="219">
        <v>23700663</v>
      </c>
      <c r="C1873" s="287" t="s">
        <v>3563</v>
      </c>
      <c r="D1873" s="222">
        <v>0</v>
      </c>
      <c r="E1873" s="222">
        <v>0</v>
      </c>
      <c r="F1873" s="222">
        <v>0</v>
      </c>
      <c r="G1873" s="222">
        <v>0</v>
      </c>
      <c r="H1873" s="222">
        <v>0</v>
      </c>
      <c r="I1873" s="222">
        <v>0</v>
      </c>
      <c r="J1873" s="498">
        <v>0</v>
      </c>
      <c r="K1873" s="498">
        <v>0</v>
      </c>
      <c r="L1873" s="223">
        <v>0</v>
      </c>
      <c r="M1873" s="223">
        <v>0</v>
      </c>
      <c r="N1873" s="223">
        <v>0</v>
      </c>
      <c r="O1873" s="223">
        <v>0</v>
      </c>
      <c r="P1873" s="223">
        <v>0</v>
      </c>
      <c r="Q1873" s="223">
        <f t="shared" si="426"/>
        <v>0</v>
      </c>
      <c r="R1873" s="351"/>
      <c r="S1873" s="309"/>
      <c r="T1873" s="309"/>
      <c r="U1873" s="895"/>
      <c r="V1873" s="16">
        <v>0</v>
      </c>
      <c r="W1873" s="11">
        <v>0</v>
      </c>
      <c r="X1873" s="17">
        <v>0</v>
      </c>
      <c r="Y1873" s="16"/>
      <c r="Z1873" s="11"/>
      <c r="AA1873" s="17"/>
      <c r="AB1873" s="16"/>
      <c r="AC1873" s="11"/>
      <c r="AD1873" s="17">
        <f t="shared" si="424"/>
        <v>0</v>
      </c>
      <c r="AE1873" s="16"/>
      <c r="AF1873" s="11"/>
      <c r="AG1873" s="17"/>
      <c r="AH1873" s="229">
        <f t="shared" si="423"/>
        <v>0</v>
      </c>
      <c r="AI1873" s="527"/>
      <c r="AJ1873" s="16">
        <f t="shared" si="425"/>
        <v>0</v>
      </c>
    </row>
    <row r="1874" spans="1:36" ht="11.25" customHeight="1">
      <c r="A1874" s="219">
        <v>23700673</v>
      </c>
      <c r="C1874" s="287" t="s">
        <v>3564</v>
      </c>
      <c r="D1874" s="222">
        <v>0</v>
      </c>
      <c r="E1874" s="222">
        <v>0</v>
      </c>
      <c r="F1874" s="222">
        <v>0</v>
      </c>
      <c r="G1874" s="222">
        <v>0</v>
      </c>
      <c r="H1874" s="222">
        <v>0</v>
      </c>
      <c r="I1874" s="222">
        <v>0</v>
      </c>
      <c r="J1874" s="498">
        <v>0</v>
      </c>
      <c r="K1874" s="498">
        <v>0</v>
      </c>
      <c r="L1874" s="223">
        <v>0</v>
      </c>
      <c r="M1874" s="223">
        <v>0</v>
      </c>
      <c r="N1874" s="223">
        <v>0</v>
      </c>
      <c r="O1874" s="223">
        <v>0</v>
      </c>
      <c r="P1874" s="223">
        <v>0</v>
      </c>
      <c r="Q1874" s="223">
        <f t="shared" si="426"/>
        <v>0</v>
      </c>
      <c r="R1874" s="351"/>
      <c r="S1874" s="309"/>
      <c r="T1874" s="309"/>
      <c r="U1874" s="895"/>
      <c r="V1874" s="16">
        <v>0</v>
      </c>
      <c r="W1874" s="11">
        <v>0</v>
      </c>
      <c r="X1874" s="17">
        <v>0</v>
      </c>
      <c r="Y1874" s="16"/>
      <c r="Z1874" s="11"/>
      <c r="AA1874" s="17"/>
      <c r="AB1874" s="16"/>
      <c r="AC1874" s="11"/>
      <c r="AD1874" s="17">
        <f t="shared" si="424"/>
        <v>0</v>
      </c>
      <c r="AE1874" s="16"/>
      <c r="AF1874" s="11"/>
      <c r="AG1874" s="17"/>
      <c r="AH1874" s="229">
        <f t="shared" si="423"/>
        <v>0</v>
      </c>
      <c r="AI1874" s="527"/>
      <c r="AJ1874" s="16">
        <f t="shared" si="425"/>
        <v>0</v>
      </c>
    </row>
    <row r="1875" spans="1:36" ht="11.25" customHeight="1">
      <c r="A1875" s="219">
        <v>23700683</v>
      </c>
      <c r="C1875" s="287" t="s">
        <v>3565</v>
      </c>
      <c r="D1875" s="222">
        <v>0</v>
      </c>
      <c r="E1875" s="222">
        <v>0</v>
      </c>
      <c r="F1875" s="222">
        <v>0</v>
      </c>
      <c r="G1875" s="222">
        <v>0</v>
      </c>
      <c r="H1875" s="222">
        <v>0</v>
      </c>
      <c r="I1875" s="222">
        <v>0</v>
      </c>
      <c r="J1875" s="498">
        <v>0</v>
      </c>
      <c r="K1875" s="498">
        <v>0</v>
      </c>
      <c r="L1875" s="223">
        <v>0</v>
      </c>
      <c r="M1875" s="223">
        <v>0</v>
      </c>
      <c r="N1875" s="223">
        <v>0</v>
      </c>
      <c r="O1875" s="223">
        <v>0</v>
      </c>
      <c r="P1875" s="223">
        <v>0</v>
      </c>
      <c r="Q1875" s="223">
        <f t="shared" si="426"/>
        <v>0</v>
      </c>
      <c r="R1875" s="351"/>
      <c r="S1875" s="309"/>
      <c r="T1875" s="309"/>
      <c r="U1875" s="895"/>
      <c r="V1875" s="16">
        <v>0</v>
      </c>
      <c r="W1875" s="11">
        <v>0</v>
      </c>
      <c r="X1875" s="17">
        <v>0</v>
      </c>
      <c r="Y1875" s="16"/>
      <c r="Z1875" s="11"/>
      <c r="AA1875" s="17"/>
      <c r="AB1875" s="16"/>
      <c r="AC1875" s="11"/>
      <c r="AD1875" s="17">
        <f t="shared" si="424"/>
        <v>0</v>
      </c>
      <c r="AE1875" s="16"/>
      <c r="AF1875" s="11"/>
      <c r="AG1875" s="17"/>
      <c r="AH1875" s="229">
        <f t="shared" si="423"/>
        <v>0</v>
      </c>
      <c r="AI1875" s="527"/>
      <c r="AJ1875" s="16">
        <f t="shared" si="425"/>
        <v>0</v>
      </c>
    </row>
    <row r="1876" spans="1:36" ht="11.25" customHeight="1">
      <c r="A1876" s="219">
        <v>23700713</v>
      </c>
      <c r="C1876" s="287" t="s">
        <v>1165</v>
      </c>
      <c r="D1876" s="222">
        <v>-13926.69</v>
      </c>
      <c r="E1876" s="222">
        <v>-67565.86</v>
      </c>
      <c r="F1876" s="222">
        <v>-116920.3</v>
      </c>
      <c r="G1876" s="222">
        <v>-14031.69</v>
      </c>
      <c r="H1876" s="222">
        <v>-65115.3</v>
      </c>
      <c r="I1876" s="222">
        <v>-115296.14</v>
      </c>
      <c r="J1876" s="498">
        <v>-13908.92</v>
      </c>
      <c r="K1876" s="498">
        <v>-63291.14</v>
      </c>
      <c r="L1876" s="223">
        <v>-116930.31</v>
      </c>
      <c r="M1876" s="223">
        <v>-14013.92</v>
      </c>
      <c r="N1876" s="223">
        <v>-65125.31</v>
      </c>
      <c r="O1876" s="223">
        <v>-118764.48</v>
      </c>
      <c r="P1876" s="223">
        <v>-14146.7</v>
      </c>
      <c r="Q1876" s="223">
        <f t="shared" si="426"/>
        <v>-65416.672083333338</v>
      </c>
      <c r="R1876" s="351"/>
      <c r="S1876" s="309"/>
      <c r="T1876" s="309"/>
      <c r="U1876" s="895"/>
      <c r="V1876" s="16">
        <v>0</v>
      </c>
      <c r="W1876" s="11">
        <v>0</v>
      </c>
      <c r="X1876" s="17">
        <v>0</v>
      </c>
      <c r="Y1876" s="16"/>
      <c r="Z1876" s="11"/>
      <c r="AA1876" s="17"/>
      <c r="AB1876" s="16"/>
      <c r="AC1876" s="11"/>
      <c r="AD1876" s="17">
        <f t="shared" si="424"/>
        <v>0</v>
      </c>
      <c r="AE1876" s="16"/>
      <c r="AF1876" s="11"/>
      <c r="AG1876" s="17"/>
      <c r="AH1876" s="229">
        <f t="shared" si="423"/>
        <v>-65416.672083333338</v>
      </c>
      <c r="AI1876" s="527"/>
      <c r="AJ1876" s="16">
        <f t="shared" si="425"/>
        <v>0</v>
      </c>
    </row>
    <row r="1877" spans="1:36" ht="11.25" customHeight="1">
      <c r="A1877" s="219">
        <v>23700771</v>
      </c>
      <c r="C1877" s="287" t="s">
        <v>1256</v>
      </c>
      <c r="D1877" s="222">
        <v>0</v>
      </c>
      <c r="E1877" s="222">
        <v>0</v>
      </c>
      <c r="F1877" s="222">
        <v>0</v>
      </c>
      <c r="G1877" s="222">
        <v>0</v>
      </c>
      <c r="H1877" s="222">
        <v>0</v>
      </c>
      <c r="I1877" s="222">
        <v>0</v>
      </c>
      <c r="J1877" s="498">
        <v>0</v>
      </c>
      <c r="K1877" s="498">
        <v>0</v>
      </c>
      <c r="L1877" s="223">
        <v>0</v>
      </c>
      <c r="M1877" s="223">
        <v>0</v>
      </c>
      <c r="N1877" s="223">
        <v>0</v>
      </c>
      <c r="O1877" s="223">
        <v>0</v>
      </c>
      <c r="P1877" s="223">
        <v>0</v>
      </c>
      <c r="Q1877" s="223">
        <f t="shared" si="426"/>
        <v>0</v>
      </c>
      <c r="R1877" s="351"/>
      <c r="S1877" s="309"/>
      <c r="T1877" s="309"/>
      <c r="U1877" s="895"/>
      <c r="V1877" s="16">
        <v>0</v>
      </c>
      <c r="W1877" s="11">
        <v>0</v>
      </c>
      <c r="X1877" s="17">
        <v>0</v>
      </c>
      <c r="Y1877" s="16"/>
      <c r="Z1877" s="11"/>
      <c r="AA1877" s="17"/>
      <c r="AB1877" s="16"/>
      <c r="AC1877" s="11"/>
      <c r="AD1877" s="17">
        <f t="shared" si="424"/>
        <v>0</v>
      </c>
      <c r="AE1877" s="16"/>
      <c r="AF1877" s="11"/>
      <c r="AG1877" s="17"/>
      <c r="AH1877" s="229">
        <f t="shared" si="423"/>
        <v>0</v>
      </c>
      <c r="AI1877" s="527"/>
      <c r="AJ1877" s="16">
        <f t="shared" si="425"/>
        <v>0</v>
      </c>
    </row>
    <row r="1878" spans="1:36" ht="11.25" customHeight="1">
      <c r="A1878" s="219">
        <v>23700773</v>
      </c>
      <c r="C1878" s="287" t="s">
        <v>3566</v>
      </c>
      <c r="D1878" s="222">
        <v>0</v>
      </c>
      <c r="E1878" s="222">
        <v>0</v>
      </c>
      <c r="F1878" s="222">
        <v>0</v>
      </c>
      <c r="G1878" s="222">
        <v>0</v>
      </c>
      <c r="H1878" s="222">
        <v>0</v>
      </c>
      <c r="I1878" s="222">
        <v>0</v>
      </c>
      <c r="J1878" s="498">
        <v>0</v>
      </c>
      <c r="K1878" s="498">
        <v>0</v>
      </c>
      <c r="L1878" s="223">
        <v>0</v>
      </c>
      <c r="M1878" s="223">
        <v>0</v>
      </c>
      <c r="N1878" s="223">
        <v>0</v>
      </c>
      <c r="O1878" s="223">
        <v>0</v>
      </c>
      <c r="P1878" s="223">
        <v>0</v>
      </c>
      <c r="Q1878" s="223">
        <f t="shared" si="426"/>
        <v>0</v>
      </c>
      <c r="R1878" s="351"/>
      <c r="S1878" s="309"/>
      <c r="T1878" s="309"/>
      <c r="U1878" s="895"/>
      <c r="V1878" s="16">
        <v>0</v>
      </c>
      <c r="W1878" s="11">
        <v>0</v>
      </c>
      <c r="X1878" s="17">
        <v>0</v>
      </c>
      <c r="Y1878" s="16"/>
      <c r="Z1878" s="11"/>
      <c r="AA1878" s="17"/>
      <c r="AB1878" s="16"/>
      <c r="AC1878" s="11"/>
      <c r="AD1878" s="17">
        <f t="shared" si="424"/>
        <v>0</v>
      </c>
      <c r="AE1878" s="16"/>
      <c r="AF1878" s="11"/>
      <c r="AG1878" s="17"/>
      <c r="AH1878" s="229">
        <f t="shared" si="423"/>
        <v>0</v>
      </c>
      <c r="AI1878" s="527"/>
      <c r="AJ1878" s="16">
        <f t="shared" si="425"/>
        <v>0</v>
      </c>
    </row>
    <row r="1879" spans="1:36" ht="11.25" customHeight="1">
      <c r="A1879" s="219">
        <v>23700781</v>
      </c>
      <c r="C1879" s="287" t="s">
        <v>3567</v>
      </c>
      <c r="D1879" s="222">
        <v>0</v>
      </c>
      <c r="E1879" s="222">
        <v>0</v>
      </c>
      <c r="F1879" s="222">
        <v>0</v>
      </c>
      <c r="G1879" s="222">
        <v>0</v>
      </c>
      <c r="H1879" s="222">
        <v>0</v>
      </c>
      <c r="I1879" s="222">
        <v>0</v>
      </c>
      <c r="J1879" s="498">
        <v>0</v>
      </c>
      <c r="K1879" s="498">
        <v>0</v>
      </c>
      <c r="L1879" s="223">
        <v>0</v>
      </c>
      <c r="M1879" s="223">
        <v>0</v>
      </c>
      <c r="N1879" s="223">
        <v>0</v>
      </c>
      <c r="O1879" s="223">
        <v>0</v>
      </c>
      <c r="P1879" s="223">
        <v>0</v>
      </c>
      <c r="Q1879" s="223">
        <f t="shared" si="426"/>
        <v>0</v>
      </c>
      <c r="R1879" s="351"/>
      <c r="S1879" s="309"/>
      <c r="T1879" s="309" t="s">
        <v>1254</v>
      </c>
      <c r="U1879" s="895"/>
      <c r="V1879" s="16">
        <v>0</v>
      </c>
      <c r="W1879" s="11">
        <v>0</v>
      </c>
      <c r="X1879" s="17">
        <v>0</v>
      </c>
      <c r="Y1879" s="16"/>
      <c r="Z1879" s="11"/>
      <c r="AA1879" s="17"/>
      <c r="AB1879" s="16"/>
      <c r="AC1879" s="11"/>
      <c r="AD1879" s="17">
        <f t="shared" si="424"/>
        <v>0</v>
      </c>
      <c r="AE1879" s="16">
        <f t="shared" ref="AE1879:AG1880" si="427">$Q1879</f>
        <v>0</v>
      </c>
      <c r="AF1879" s="11">
        <f t="shared" si="427"/>
        <v>0</v>
      </c>
      <c r="AG1879" s="17">
        <f t="shared" si="427"/>
        <v>0</v>
      </c>
      <c r="AH1879" s="225"/>
      <c r="AI1879" s="527"/>
      <c r="AJ1879" s="16">
        <f t="shared" si="425"/>
        <v>0</v>
      </c>
    </row>
    <row r="1880" spans="1:36" ht="11.25" customHeight="1">
      <c r="A1880" s="219">
        <v>23700791</v>
      </c>
      <c r="C1880" s="287" t="s">
        <v>3568</v>
      </c>
      <c r="D1880" s="222">
        <v>0</v>
      </c>
      <c r="E1880" s="222">
        <v>0</v>
      </c>
      <c r="F1880" s="222">
        <v>0</v>
      </c>
      <c r="G1880" s="222">
        <v>0</v>
      </c>
      <c r="H1880" s="222">
        <v>0</v>
      </c>
      <c r="I1880" s="222">
        <v>0</v>
      </c>
      <c r="J1880" s="498">
        <v>0</v>
      </c>
      <c r="K1880" s="498">
        <v>0</v>
      </c>
      <c r="L1880" s="223">
        <v>0</v>
      </c>
      <c r="M1880" s="223">
        <v>0</v>
      </c>
      <c r="N1880" s="223">
        <v>0</v>
      </c>
      <c r="O1880" s="223">
        <v>0</v>
      </c>
      <c r="P1880" s="223">
        <v>0</v>
      </c>
      <c r="Q1880" s="223">
        <f t="shared" si="426"/>
        <v>0</v>
      </c>
      <c r="R1880" s="351"/>
      <c r="S1880" s="309"/>
      <c r="T1880" s="309" t="s">
        <v>1254</v>
      </c>
      <c r="U1880" s="895"/>
      <c r="V1880" s="16">
        <v>0</v>
      </c>
      <c r="W1880" s="11">
        <v>0</v>
      </c>
      <c r="X1880" s="17">
        <v>0</v>
      </c>
      <c r="Y1880" s="16"/>
      <c r="Z1880" s="11"/>
      <c r="AA1880" s="17"/>
      <c r="AB1880" s="16"/>
      <c r="AC1880" s="11"/>
      <c r="AD1880" s="17">
        <f t="shared" si="424"/>
        <v>0</v>
      </c>
      <c r="AE1880" s="16">
        <f t="shared" si="427"/>
        <v>0</v>
      </c>
      <c r="AF1880" s="11">
        <f t="shared" si="427"/>
        <v>0</v>
      </c>
      <c r="AG1880" s="17">
        <f t="shared" si="427"/>
        <v>0</v>
      </c>
      <c r="AH1880" s="225"/>
      <c r="AI1880" s="527"/>
      <c r="AJ1880" s="16">
        <f t="shared" si="425"/>
        <v>0</v>
      </c>
    </row>
    <row r="1881" spans="1:36" ht="11.25" customHeight="1">
      <c r="A1881" s="219">
        <v>23700793</v>
      </c>
      <c r="B1881" s="207"/>
      <c r="C1881" s="287" t="s">
        <v>1885</v>
      </c>
      <c r="D1881" s="222">
        <v>0</v>
      </c>
      <c r="E1881" s="222">
        <v>0</v>
      </c>
      <c r="F1881" s="222">
        <v>0</v>
      </c>
      <c r="G1881" s="222">
        <v>0</v>
      </c>
      <c r="H1881" s="222">
        <v>0</v>
      </c>
      <c r="I1881" s="222">
        <v>0</v>
      </c>
      <c r="J1881" s="498">
        <v>0</v>
      </c>
      <c r="K1881" s="498">
        <v>0</v>
      </c>
      <c r="L1881" s="223">
        <v>0</v>
      </c>
      <c r="M1881" s="223">
        <v>0</v>
      </c>
      <c r="N1881" s="223">
        <v>0</v>
      </c>
      <c r="O1881" s="223">
        <v>0</v>
      </c>
      <c r="P1881" s="223">
        <v>0</v>
      </c>
      <c r="Q1881" s="223">
        <f t="shared" si="426"/>
        <v>0</v>
      </c>
      <c r="R1881" s="351"/>
      <c r="S1881" s="309"/>
      <c r="T1881" s="309" t="s">
        <v>354</v>
      </c>
      <c r="U1881" s="895"/>
      <c r="V1881" s="16">
        <v>0</v>
      </c>
      <c r="W1881" s="11">
        <v>0</v>
      </c>
      <c r="X1881" s="17">
        <v>0</v>
      </c>
      <c r="Y1881" s="16"/>
      <c r="Z1881" s="11"/>
      <c r="AA1881" s="17"/>
      <c r="AB1881" s="16"/>
      <c r="AC1881" s="11"/>
      <c r="AD1881" s="17">
        <f t="shared" si="424"/>
        <v>0</v>
      </c>
      <c r="AE1881" s="16"/>
      <c r="AF1881" s="11"/>
      <c r="AG1881" s="17"/>
      <c r="AH1881" s="229">
        <f t="shared" ref="AH1881:AH1886" si="428">Q1881</f>
        <v>0</v>
      </c>
      <c r="AI1881" s="527"/>
      <c r="AJ1881" s="16">
        <f t="shared" si="425"/>
        <v>0</v>
      </c>
    </row>
    <row r="1882" spans="1:36" ht="11.25" customHeight="1">
      <c r="A1882" s="219">
        <v>23700803</v>
      </c>
      <c r="C1882" s="287" t="s">
        <v>3569</v>
      </c>
      <c r="D1882" s="222">
        <v>0</v>
      </c>
      <c r="E1882" s="222">
        <v>0</v>
      </c>
      <c r="F1882" s="222">
        <v>0</v>
      </c>
      <c r="G1882" s="222">
        <v>0</v>
      </c>
      <c r="H1882" s="222">
        <v>0</v>
      </c>
      <c r="I1882" s="222">
        <v>0</v>
      </c>
      <c r="J1882" s="498">
        <v>0</v>
      </c>
      <c r="K1882" s="498">
        <v>0</v>
      </c>
      <c r="L1882" s="223">
        <v>0</v>
      </c>
      <c r="M1882" s="223">
        <v>0</v>
      </c>
      <c r="N1882" s="223">
        <v>0</v>
      </c>
      <c r="O1882" s="223">
        <v>0</v>
      </c>
      <c r="P1882" s="223">
        <v>0</v>
      </c>
      <c r="Q1882" s="223">
        <f t="shared" si="426"/>
        <v>0</v>
      </c>
      <c r="R1882" s="351"/>
      <c r="S1882" s="309"/>
      <c r="T1882" s="309"/>
      <c r="U1882" s="895"/>
      <c r="V1882" s="16">
        <v>0</v>
      </c>
      <c r="W1882" s="11">
        <v>0</v>
      </c>
      <c r="X1882" s="17">
        <v>0</v>
      </c>
      <c r="Y1882" s="16"/>
      <c r="Z1882" s="11"/>
      <c r="AA1882" s="17"/>
      <c r="AB1882" s="16"/>
      <c r="AC1882" s="11"/>
      <c r="AD1882" s="17">
        <f>SUM(AB1882:AC1882)</f>
        <v>0</v>
      </c>
      <c r="AE1882" s="16"/>
      <c r="AF1882" s="11"/>
      <c r="AG1882" s="17"/>
      <c r="AH1882" s="229">
        <f t="shared" si="428"/>
        <v>0</v>
      </c>
      <c r="AI1882" s="527"/>
      <c r="AJ1882" s="16">
        <f t="shared" si="425"/>
        <v>0</v>
      </c>
    </row>
    <row r="1883" spans="1:36" ht="11.25" customHeight="1">
      <c r="A1883" s="219">
        <v>23700813</v>
      </c>
      <c r="C1883" s="287" t="s">
        <v>402</v>
      </c>
      <c r="D1883" s="222">
        <v>-3208333.13</v>
      </c>
      <c r="E1883" s="222">
        <v>-291666.46000000002</v>
      </c>
      <c r="F1883" s="222">
        <v>-874999.79</v>
      </c>
      <c r="G1883" s="222">
        <v>-1458333.12</v>
      </c>
      <c r="H1883" s="222">
        <v>-2041666.45</v>
      </c>
      <c r="I1883" s="222">
        <v>-2624999.7799999998</v>
      </c>
      <c r="J1883" s="498">
        <v>-3208333.11</v>
      </c>
      <c r="K1883" s="498">
        <v>-291666.44</v>
      </c>
      <c r="L1883" s="223">
        <v>-874999.77</v>
      </c>
      <c r="M1883" s="223">
        <v>-1458333.1</v>
      </c>
      <c r="N1883" s="223">
        <v>-2041666.43</v>
      </c>
      <c r="O1883" s="223">
        <v>-2624999.7599999998</v>
      </c>
      <c r="P1883" s="223">
        <v>-3208333.09</v>
      </c>
      <c r="Q1883" s="223">
        <f t="shared" si="426"/>
        <v>-1749999.7766666664</v>
      </c>
      <c r="R1883" s="351"/>
      <c r="S1883" s="309"/>
      <c r="T1883" s="309"/>
      <c r="U1883" s="895"/>
      <c r="V1883" s="16">
        <v>0</v>
      </c>
      <c r="W1883" s="11">
        <v>0</v>
      </c>
      <c r="X1883" s="17">
        <v>0</v>
      </c>
      <c r="Y1883" s="16"/>
      <c r="Z1883" s="11"/>
      <c r="AA1883" s="17"/>
      <c r="AB1883" s="16"/>
      <c r="AC1883" s="11"/>
      <c r="AD1883" s="17">
        <f>SUM(AB1883:AC1883)</f>
        <v>0</v>
      </c>
      <c r="AE1883" s="16"/>
      <c r="AF1883" s="11"/>
      <c r="AG1883" s="17"/>
      <c r="AH1883" s="229">
        <f t="shared" si="428"/>
        <v>-1749999.7766666664</v>
      </c>
      <c r="AI1883" s="527"/>
      <c r="AJ1883" s="16">
        <f t="shared" si="425"/>
        <v>0</v>
      </c>
    </row>
    <row r="1884" spans="1:36" ht="11.25" customHeight="1">
      <c r="A1884" s="219">
        <v>23700821</v>
      </c>
      <c r="C1884" s="287" t="s">
        <v>3570</v>
      </c>
      <c r="D1884" s="222">
        <v>0</v>
      </c>
      <c r="E1884" s="222">
        <v>0</v>
      </c>
      <c r="F1884" s="222">
        <v>0</v>
      </c>
      <c r="G1884" s="222">
        <v>0</v>
      </c>
      <c r="H1884" s="222">
        <v>0</v>
      </c>
      <c r="I1884" s="222">
        <v>0</v>
      </c>
      <c r="J1884" s="498">
        <v>0</v>
      </c>
      <c r="K1884" s="498">
        <v>0</v>
      </c>
      <c r="L1884" s="223">
        <v>0</v>
      </c>
      <c r="M1884" s="223">
        <v>0</v>
      </c>
      <c r="N1884" s="223">
        <v>0</v>
      </c>
      <c r="O1884" s="223">
        <v>0</v>
      </c>
      <c r="P1884" s="223">
        <v>0</v>
      </c>
      <c r="Q1884" s="223">
        <f t="shared" si="426"/>
        <v>0</v>
      </c>
      <c r="R1884" s="351"/>
      <c r="S1884" s="309"/>
      <c r="T1884" s="309"/>
      <c r="U1884" s="895"/>
      <c r="V1884" s="16">
        <v>0</v>
      </c>
      <c r="W1884" s="11">
        <v>0</v>
      </c>
      <c r="X1884" s="17">
        <v>0</v>
      </c>
      <c r="Y1884" s="16"/>
      <c r="Z1884" s="11"/>
      <c r="AA1884" s="17"/>
      <c r="AB1884" s="16"/>
      <c r="AC1884" s="11"/>
      <c r="AD1884" s="17">
        <f>SUM(AB1884:AC1884)</f>
        <v>0</v>
      </c>
      <c r="AE1884" s="16"/>
      <c r="AF1884" s="11"/>
      <c r="AG1884" s="17"/>
      <c r="AH1884" s="229">
        <f t="shared" si="428"/>
        <v>0</v>
      </c>
      <c r="AI1884" s="527"/>
      <c r="AJ1884" s="16">
        <f t="shared" si="425"/>
        <v>0</v>
      </c>
    </row>
    <row r="1885" spans="1:36" ht="11.25" customHeight="1">
      <c r="A1885" s="219">
        <v>23700822</v>
      </c>
      <c r="C1885" s="287" t="s">
        <v>3571</v>
      </c>
      <c r="D1885" s="222">
        <v>0</v>
      </c>
      <c r="E1885" s="222">
        <v>0</v>
      </c>
      <c r="F1885" s="222">
        <v>0</v>
      </c>
      <c r="G1885" s="222">
        <v>0</v>
      </c>
      <c r="H1885" s="222">
        <v>0</v>
      </c>
      <c r="I1885" s="222">
        <v>0</v>
      </c>
      <c r="J1885" s="498">
        <v>0</v>
      </c>
      <c r="K1885" s="498">
        <v>0</v>
      </c>
      <c r="L1885" s="223">
        <v>0</v>
      </c>
      <c r="M1885" s="223">
        <v>0</v>
      </c>
      <c r="N1885" s="223">
        <v>0</v>
      </c>
      <c r="O1885" s="223">
        <v>0</v>
      </c>
      <c r="P1885" s="223">
        <v>0</v>
      </c>
      <c r="Q1885" s="223">
        <f t="shared" si="426"/>
        <v>0</v>
      </c>
      <c r="R1885" s="351"/>
      <c r="S1885" s="309"/>
      <c r="T1885" s="309"/>
      <c r="U1885" s="895"/>
      <c r="V1885" s="16">
        <v>0</v>
      </c>
      <c r="W1885" s="11">
        <v>0</v>
      </c>
      <c r="X1885" s="17">
        <v>0</v>
      </c>
      <c r="Y1885" s="16"/>
      <c r="Z1885" s="11"/>
      <c r="AA1885" s="17"/>
      <c r="AB1885" s="16"/>
      <c r="AC1885" s="11"/>
      <c r="AD1885" s="17">
        <f>SUM(AB1885:AC1885)</f>
        <v>0</v>
      </c>
      <c r="AE1885" s="16"/>
      <c r="AF1885" s="11"/>
      <c r="AG1885" s="17"/>
      <c r="AH1885" s="229">
        <f t="shared" si="428"/>
        <v>0</v>
      </c>
      <c r="AI1885" s="527"/>
      <c r="AJ1885" s="16">
        <f t="shared" si="425"/>
        <v>0</v>
      </c>
    </row>
    <row r="1886" spans="1:36" ht="11.25" customHeight="1">
      <c r="A1886" s="219">
        <v>23700823</v>
      </c>
      <c r="C1886" s="287" t="s">
        <v>3572</v>
      </c>
      <c r="D1886" s="222">
        <v>-561666.46</v>
      </c>
      <c r="E1886" s="222">
        <v>-1684999.79</v>
      </c>
      <c r="F1886" s="222">
        <v>-2808333.12</v>
      </c>
      <c r="G1886" s="222">
        <v>-3931666.45</v>
      </c>
      <c r="H1886" s="222">
        <v>-5054999.78</v>
      </c>
      <c r="I1886" s="222">
        <v>-6178333.1100000003</v>
      </c>
      <c r="J1886" s="498">
        <v>-561666.43999999994</v>
      </c>
      <c r="K1886" s="498">
        <v>-1684999.77</v>
      </c>
      <c r="L1886" s="223">
        <v>-2808333.1</v>
      </c>
      <c r="M1886" s="223">
        <v>-3931666.43</v>
      </c>
      <c r="N1886" s="223">
        <v>-5054999.76</v>
      </c>
      <c r="O1886" s="223">
        <v>-6178333.0899999999</v>
      </c>
      <c r="P1886" s="223">
        <v>-561666.42000000004</v>
      </c>
      <c r="Q1886" s="223">
        <f t="shared" si="426"/>
        <v>-3369999.7733333334</v>
      </c>
      <c r="R1886" s="351"/>
      <c r="S1886" s="309"/>
      <c r="T1886" s="309"/>
      <c r="U1886" s="895"/>
      <c r="V1886" s="16">
        <v>0</v>
      </c>
      <c r="W1886" s="11">
        <v>0</v>
      </c>
      <c r="X1886" s="17">
        <v>0</v>
      </c>
      <c r="Y1886" s="16"/>
      <c r="Z1886" s="11"/>
      <c r="AA1886" s="17"/>
      <c r="AB1886" s="16"/>
      <c r="AC1886" s="11"/>
      <c r="AD1886" s="17">
        <f>SUM(AB1886:AC1886)</f>
        <v>0</v>
      </c>
      <c r="AE1886" s="16"/>
      <c r="AF1886" s="11"/>
      <c r="AG1886" s="17"/>
      <c r="AH1886" s="229">
        <f t="shared" si="428"/>
        <v>-3369999.7733333334</v>
      </c>
      <c r="AI1886" s="527"/>
      <c r="AJ1886" s="16">
        <f t="shared" si="425"/>
        <v>0</v>
      </c>
    </row>
    <row r="1887" spans="1:36" ht="11.25" customHeight="1">
      <c r="A1887" s="219">
        <v>23700831</v>
      </c>
      <c r="C1887" s="287" t="s">
        <v>2166</v>
      </c>
      <c r="D1887" s="222">
        <v>0</v>
      </c>
      <c r="E1887" s="222">
        <v>0</v>
      </c>
      <c r="F1887" s="222">
        <v>0</v>
      </c>
      <c r="G1887" s="222">
        <v>0</v>
      </c>
      <c r="H1887" s="222">
        <v>0</v>
      </c>
      <c r="I1887" s="222">
        <v>0</v>
      </c>
      <c r="J1887" s="498">
        <v>0</v>
      </c>
      <c r="K1887" s="498">
        <v>0</v>
      </c>
      <c r="L1887" s="223">
        <v>0</v>
      </c>
      <c r="M1887" s="223">
        <v>0</v>
      </c>
      <c r="N1887" s="223">
        <v>0</v>
      </c>
      <c r="O1887" s="223">
        <v>0</v>
      </c>
      <c r="P1887" s="223">
        <v>0</v>
      </c>
      <c r="Q1887" s="223">
        <f t="shared" si="426"/>
        <v>0</v>
      </c>
      <c r="R1887" s="351"/>
      <c r="S1887" s="309"/>
      <c r="T1887" s="309" t="s">
        <v>877</v>
      </c>
      <c r="U1887" s="895"/>
      <c r="V1887" s="16">
        <v>0</v>
      </c>
      <c r="W1887" s="11">
        <v>0</v>
      </c>
      <c r="X1887" s="17">
        <v>0</v>
      </c>
      <c r="Y1887" s="16"/>
      <c r="Z1887" s="11"/>
      <c r="AA1887" s="17"/>
      <c r="AB1887" s="16">
        <f>Q1887</f>
        <v>0</v>
      </c>
      <c r="AC1887" s="11"/>
      <c r="AD1887" s="17">
        <f>AB1887+AC1887</f>
        <v>0</v>
      </c>
      <c r="AE1887" s="16"/>
      <c r="AF1887" s="11"/>
      <c r="AG1887" s="17"/>
      <c r="AH1887" s="229"/>
      <c r="AI1887" s="527"/>
      <c r="AJ1887" s="16">
        <f t="shared" si="425"/>
        <v>0</v>
      </c>
    </row>
    <row r="1888" spans="1:36" ht="11.25" customHeight="1">
      <c r="A1888" s="219">
        <v>23700833</v>
      </c>
      <c r="C1888" s="287" t="s">
        <v>3573</v>
      </c>
      <c r="D1888" s="222">
        <v>0</v>
      </c>
      <c r="E1888" s="222">
        <v>0</v>
      </c>
      <c r="F1888" s="222">
        <v>0</v>
      </c>
      <c r="G1888" s="222">
        <v>0</v>
      </c>
      <c r="H1888" s="222">
        <v>0</v>
      </c>
      <c r="I1888" s="222">
        <v>0</v>
      </c>
      <c r="J1888" s="498">
        <v>0</v>
      </c>
      <c r="K1888" s="498">
        <v>0</v>
      </c>
      <c r="L1888" s="223">
        <v>0</v>
      </c>
      <c r="M1888" s="223">
        <v>0</v>
      </c>
      <c r="N1888" s="223">
        <v>0</v>
      </c>
      <c r="O1888" s="223">
        <v>0</v>
      </c>
      <c r="P1888" s="223">
        <v>0</v>
      </c>
      <c r="Q1888" s="223">
        <f t="shared" si="426"/>
        <v>0</v>
      </c>
      <c r="R1888" s="351"/>
      <c r="S1888" s="309"/>
      <c r="T1888" s="309"/>
      <c r="U1888" s="895"/>
      <c r="V1888" s="16">
        <v>0</v>
      </c>
      <c r="W1888" s="11">
        <v>0</v>
      </c>
      <c r="X1888" s="17">
        <v>0</v>
      </c>
      <c r="Y1888" s="16"/>
      <c r="Z1888" s="11"/>
      <c r="AA1888" s="17"/>
      <c r="AB1888" s="16"/>
      <c r="AC1888" s="11"/>
      <c r="AD1888" s="17">
        <f t="shared" ref="AD1888:AD1925" si="429">SUM(AB1888:AC1888)</f>
        <v>0</v>
      </c>
      <c r="AE1888" s="16"/>
      <c r="AF1888" s="11"/>
      <c r="AG1888" s="17"/>
      <c r="AH1888" s="229">
        <f t="shared" ref="AH1888:AH1900" si="430">Q1888</f>
        <v>0</v>
      </c>
      <c r="AI1888" s="527"/>
      <c r="AJ1888" s="16">
        <f t="shared" si="425"/>
        <v>0</v>
      </c>
    </row>
    <row r="1889" spans="1:36" ht="11.25" customHeight="1">
      <c r="A1889" s="219">
        <v>23700841</v>
      </c>
      <c r="C1889" s="287" t="s">
        <v>1269</v>
      </c>
      <c r="D1889" s="222">
        <v>-374890.42</v>
      </c>
      <c r="E1889" s="222">
        <v>-374766.31</v>
      </c>
      <c r="F1889" s="222">
        <v>-374766.31</v>
      </c>
      <c r="G1889" s="222">
        <v>-415934.82</v>
      </c>
      <c r="H1889" s="222">
        <v>-406452.5</v>
      </c>
      <c r="I1889" s="222">
        <v>-406452.5</v>
      </c>
      <c r="J1889" s="498">
        <v>-460251.34</v>
      </c>
      <c r="K1889" s="498">
        <v>-460251.34</v>
      </c>
      <c r="L1889" s="223">
        <v>-460251.34</v>
      </c>
      <c r="M1889" s="223">
        <v>-522264.9</v>
      </c>
      <c r="N1889" s="223">
        <v>-522264.9</v>
      </c>
      <c r="O1889" s="223">
        <v>-520938.79</v>
      </c>
      <c r="P1889" s="223">
        <v>-585439.44999999995</v>
      </c>
      <c r="Q1889" s="223">
        <f t="shared" si="426"/>
        <v>-450396.6654166666</v>
      </c>
      <c r="R1889" s="351"/>
      <c r="S1889" s="309"/>
      <c r="T1889" s="309"/>
      <c r="U1889" s="895"/>
      <c r="V1889" s="16">
        <v>0</v>
      </c>
      <c r="W1889" s="11">
        <v>0</v>
      </c>
      <c r="X1889" s="17">
        <v>0</v>
      </c>
      <c r="Y1889" s="16"/>
      <c r="Z1889" s="11"/>
      <c r="AA1889" s="17"/>
      <c r="AB1889" s="16"/>
      <c r="AC1889" s="11"/>
      <c r="AD1889" s="17">
        <f t="shared" si="429"/>
        <v>0</v>
      </c>
      <c r="AE1889" s="16"/>
      <c r="AF1889" s="11"/>
      <c r="AG1889" s="17"/>
      <c r="AH1889" s="229">
        <f t="shared" si="430"/>
        <v>-450396.6654166666</v>
      </c>
      <c r="AI1889" s="527"/>
      <c r="AJ1889" s="16">
        <f t="shared" si="425"/>
        <v>0</v>
      </c>
    </row>
    <row r="1890" spans="1:36" ht="11.25" customHeight="1">
      <c r="A1890" s="219">
        <v>23700843</v>
      </c>
      <c r="C1890" s="287" t="s">
        <v>3574</v>
      </c>
      <c r="D1890" s="222">
        <v>0</v>
      </c>
      <c r="E1890" s="222">
        <v>0</v>
      </c>
      <c r="F1890" s="222">
        <v>0</v>
      </c>
      <c r="G1890" s="222">
        <v>0</v>
      </c>
      <c r="H1890" s="222">
        <v>0</v>
      </c>
      <c r="I1890" s="222">
        <v>0</v>
      </c>
      <c r="J1890" s="498">
        <v>0</v>
      </c>
      <c r="K1890" s="498">
        <v>0</v>
      </c>
      <c r="L1890" s="223">
        <v>0</v>
      </c>
      <c r="M1890" s="223">
        <v>0</v>
      </c>
      <c r="N1890" s="223">
        <v>0</v>
      </c>
      <c r="O1890" s="223">
        <v>0</v>
      </c>
      <c r="P1890" s="223">
        <v>0</v>
      </c>
      <c r="Q1890" s="223">
        <f t="shared" si="426"/>
        <v>0</v>
      </c>
      <c r="R1890" s="351"/>
      <c r="S1890" s="309"/>
      <c r="T1890" s="309"/>
      <c r="U1890" s="895"/>
      <c r="V1890" s="16">
        <v>0</v>
      </c>
      <c r="W1890" s="11">
        <v>0</v>
      </c>
      <c r="X1890" s="17">
        <v>0</v>
      </c>
      <c r="Y1890" s="16"/>
      <c r="Z1890" s="11"/>
      <c r="AA1890" s="17"/>
      <c r="AB1890" s="16"/>
      <c r="AC1890" s="11"/>
      <c r="AD1890" s="17">
        <f t="shared" si="429"/>
        <v>0</v>
      </c>
      <c r="AE1890" s="16"/>
      <c r="AF1890" s="11"/>
      <c r="AG1890" s="17"/>
      <c r="AH1890" s="229">
        <f t="shared" si="430"/>
        <v>0</v>
      </c>
      <c r="AI1890" s="527"/>
      <c r="AJ1890" s="16">
        <f t="shared" si="425"/>
        <v>0</v>
      </c>
    </row>
    <row r="1891" spans="1:36" ht="11.25" customHeight="1">
      <c r="A1891" s="219">
        <v>23700853</v>
      </c>
      <c r="C1891" s="287" t="s">
        <v>3575</v>
      </c>
      <c r="D1891" s="222">
        <v>0</v>
      </c>
      <c r="E1891" s="222">
        <v>0</v>
      </c>
      <c r="F1891" s="222">
        <v>0</v>
      </c>
      <c r="G1891" s="222">
        <v>0</v>
      </c>
      <c r="H1891" s="222">
        <v>0</v>
      </c>
      <c r="I1891" s="222">
        <v>0</v>
      </c>
      <c r="J1891" s="498">
        <v>0</v>
      </c>
      <c r="K1891" s="498">
        <v>0</v>
      </c>
      <c r="L1891" s="223">
        <v>0</v>
      </c>
      <c r="M1891" s="223">
        <v>0</v>
      </c>
      <c r="N1891" s="223">
        <v>0</v>
      </c>
      <c r="O1891" s="223">
        <v>0</v>
      </c>
      <c r="P1891" s="223">
        <v>0</v>
      </c>
      <c r="Q1891" s="223">
        <f t="shared" si="426"/>
        <v>0</v>
      </c>
      <c r="R1891" s="351"/>
      <c r="S1891" s="309"/>
      <c r="T1891" s="309"/>
      <c r="U1891" s="895"/>
      <c r="V1891" s="16">
        <v>0</v>
      </c>
      <c r="W1891" s="11">
        <v>0</v>
      </c>
      <c r="X1891" s="17">
        <v>0</v>
      </c>
      <c r="Y1891" s="16"/>
      <c r="Z1891" s="11"/>
      <c r="AA1891" s="17"/>
      <c r="AB1891" s="16"/>
      <c r="AC1891" s="11"/>
      <c r="AD1891" s="17">
        <f t="shared" si="429"/>
        <v>0</v>
      </c>
      <c r="AE1891" s="16"/>
      <c r="AF1891" s="11"/>
      <c r="AG1891" s="17"/>
      <c r="AH1891" s="229">
        <f t="shared" si="430"/>
        <v>0</v>
      </c>
      <c r="AI1891" s="527"/>
      <c r="AJ1891" s="16">
        <f t="shared" si="425"/>
        <v>0</v>
      </c>
    </row>
    <row r="1892" spans="1:36" ht="11.25" customHeight="1">
      <c r="A1892" s="219">
        <v>23700873</v>
      </c>
      <c r="C1892" s="287" t="s">
        <v>3576</v>
      </c>
      <c r="D1892" s="222">
        <v>-877500</v>
      </c>
      <c r="E1892" s="222">
        <v>-2632500</v>
      </c>
      <c r="F1892" s="222">
        <v>-4387500</v>
      </c>
      <c r="G1892" s="222">
        <v>-6142500</v>
      </c>
      <c r="H1892" s="222">
        <v>-7897500</v>
      </c>
      <c r="I1892" s="222">
        <v>-9652500</v>
      </c>
      <c r="J1892" s="498">
        <v>-877500</v>
      </c>
      <c r="K1892" s="498">
        <v>-2632500</v>
      </c>
      <c r="L1892" s="223">
        <v>-4387500</v>
      </c>
      <c r="M1892" s="223">
        <v>-6142500</v>
      </c>
      <c r="N1892" s="223">
        <v>-7897500</v>
      </c>
      <c r="O1892" s="223">
        <v>-9652500</v>
      </c>
      <c r="P1892" s="223">
        <v>-877500</v>
      </c>
      <c r="Q1892" s="223">
        <f t="shared" si="426"/>
        <v>-5265000</v>
      </c>
      <c r="R1892" s="351"/>
      <c r="S1892" s="309"/>
      <c r="T1892" s="309"/>
      <c r="U1892" s="895"/>
      <c r="V1892" s="16">
        <v>0</v>
      </c>
      <c r="W1892" s="11">
        <v>0</v>
      </c>
      <c r="X1892" s="17">
        <v>0</v>
      </c>
      <c r="Y1892" s="16"/>
      <c r="Z1892" s="11"/>
      <c r="AA1892" s="17"/>
      <c r="AB1892" s="16"/>
      <c r="AC1892" s="11"/>
      <c r="AD1892" s="17">
        <f t="shared" si="429"/>
        <v>0</v>
      </c>
      <c r="AE1892" s="16"/>
      <c r="AF1892" s="11"/>
      <c r="AG1892" s="17"/>
      <c r="AH1892" s="229">
        <f t="shared" si="430"/>
        <v>-5265000</v>
      </c>
      <c r="AI1892" s="527"/>
      <c r="AJ1892" s="16">
        <f t="shared" si="425"/>
        <v>0</v>
      </c>
    </row>
    <row r="1893" spans="1:36" ht="11.25" customHeight="1">
      <c r="A1893" s="219">
        <v>23700893</v>
      </c>
      <c r="C1893" s="287" t="s">
        <v>3577</v>
      </c>
      <c r="D1893" s="222">
        <v>0</v>
      </c>
      <c r="E1893" s="222">
        <v>0</v>
      </c>
      <c r="F1893" s="222">
        <v>0</v>
      </c>
      <c r="G1893" s="222">
        <v>0</v>
      </c>
      <c r="H1893" s="222">
        <v>0</v>
      </c>
      <c r="I1893" s="222">
        <v>0</v>
      </c>
      <c r="J1893" s="498">
        <v>0</v>
      </c>
      <c r="K1893" s="498">
        <v>0</v>
      </c>
      <c r="L1893" s="223">
        <v>0</v>
      </c>
      <c r="M1893" s="223">
        <v>0</v>
      </c>
      <c r="N1893" s="223">
        <v>0</v>
      </c>
      <c r="O1893" s="223">
        <v>0</v>
      </c>
      <c r="P1893" s="223">
        <v>0</v>
      </c>
      <c r="Q1893" s="223">
        <f t="shared" si="426"/>
        <v>0</v>
      </c>
      <c r="R1893" s="351"/>
      <c r="S1893" s="309"/>
      <c r="T1893" s="309"/>
      <c r="U1893" s="895"/>
      <c r="V1893" s="16">
        <v>0</v>
      </c>
      <c r="W1893" s="11">
        <v>0</v>
      </c>
      <c r="X1893" s="17">
        <v>0</v>
      </c>
      <c r="Y1893" s="16"/>
      <c r="Z1893" s="11"/>
      <c r="AA1893" s="17"/>
      <c r="AB1893" s="16"/>
      <c r="AC1893" s="11"/>
      <c r="AD1893" s="17">
        <f t="shared" si="429"/>
        <v>0</v>
      </c>
      <c r="AE1893" s="16"/>
      <c r="AF1893" s="11"/>
      <c r="AG1893" s="17"/>
      <c r="AH1893" s="229">
        <f t="shared" si="430"/>
        <v>0</v>
      </c>
      <c r="AI1893" s="527"/>
      <c r="AJ1893" s="16">
        <f t="shared" si="425"/>
        <v>0</v>
      </c>
    </row>
    <row r="1894" spans="1:36" ht="11.25" customHeight="1">
      <c r="A1894" s="219">
        <v>23700901</v>
      </c>
      <c r="C1894" s="287" t="s">
        <v>3578</v>
      </c>
      <c r="D1894" s="222">
        <v>0</v>
      </c>
      <c r="E1894" s="222">
        <v>0</v>
      </c>
      <c r="F1894" s="222">
        <v>0</v>
      </c>
      <c r="G1894" s="222">
        <v>0</v>
      </c>
      <c r="H1894" s="222">
        <v>0</v>
      </c>
      <c r="I1894" s="222">
        <v>0</v>
      </c>
      <c r="J1894" s="498">
        <v>0</v>
      </c>
      <c r="K1894" s="498">
        <v>0</v>
      </c>
      <c r="L1894" s="223">
        <v>0</v>
      </c>
      <c r="M1894" s="223">
        <v>0</v>
      </c>
      <c r="N1894" s="223">
        <v>0</v>
      </c>
      <c r="O1894" s="223">
        <v>0</v>
      </c>
      <c r="P1894" s="223">
        <v>0</v>
      </c>
      <c r="Q1894" s="223">
        <f t="shared" si="426"/>
        <v>0</v>
      </c>
      <c r="R1894" s="351"/>
      <c r="S1894" s="309"/>
      <c r="T1894" s="309"/>
      <c r="U1894" s="895"/>
      <c r="V1894" s="16">
        <v>0</v>
      </c>
      <c r="W1894" s="11">
        <v>0</v>
      </c>
      <c r="X1894" s="17">
        <v>0</v>
      </c>
      <c r="Y1894" s="16"/>
      <c r="Z1894" s="11"/>
      <c r="AA1894" s="17"/>
      <c r="AB1894" s="16"/>
      <c r="AC1894" s="11"/>
      <c r="AD1894" s="17">
        <f t="shared" si="429"/>
        <v>0</v>
      </c>
      <c r="AE1894" s="16"/>
      <c r="AF1894" s="11"/>
      <c r="AG1894" s="17"/>
      <c r="AH1894" s="229">
        <f t="shared" si="430"/>
        <v>0</v>
      </c>
      <c r="AI1894" s="527"/>
      <c r="AJ1894" s="16">
        <f t="shared" si="425"/>
        <v>0</v>
      </c>
    </row>
    <row r="1895" spans="1:36" ht="11.25" customHeight="1">
      <c r="A1895" s="219">
        <v>23700913</v>
      </c>
      <c r="C1895" s="287" t="s">
        <v>1750</v>
      </c>
      <c r="D1895" s="222">
        <v>0</v>
      </c>
      <c r="E1895" s="222">
        <v>0</v>
      </c>
      <c r="F1895" s="222">
        <v>0</v>
      </c>
      <c r="G1895" s="222">
        <v>0</v>
      </c>
      <c r="H1895" s="222">
        <v>0</v>
      </c>
      <c r="I1895" s="222">
        <v>0</v>
      </c>
      <c r="J1895" s="498">
        <v>0</v>
      </c>
      <c r="K1895" s="498">
        <v>0</v>
      </c>
      <c r="L1895" s="223">
        <v>0</v>
      </c>
      <c r="M1895" s="223">
        <v>0</v>
      </c>
      <c r="N1895" s="223">
        <v>0</v>
      </c>
      <c r="O1895" s="223">
        <v>0</v>
      </c>
      <c r="P1895" s="223">
        <v>0</v>
      </c>
      <c r="Q1895" s="223">
        <f t="shared" si="426"/>
        <v>0</v>
      </c>
      <c r="R1895" s="351"/>
      <c r="S1895" s="309"/>
      <c r="T1895" s="309"/>
      <c r="U1895" s="895"/>
      <c r="V1895" s="16">
        <v>0</v>
      </c>
      <c r="W1895" s="11">
        <v>0</v>
      </c>
      <c r="X1895" s="17">
        <v>0</v>
      </c>
      <c r="Y1895" s="16"/>
      <c r="Z1895" s="11"/>
      <c r="AA1895" s="17"/>
      <c r="AB1895" s="16"/>
      <c r="AC1895" s="11"/>
      <c r="AD1895" s="17">
        <f t="shared" si="429"/>
        <v>0</v>
      </c>
      <c r="AE1895" s="16"/>
      <c r="AF1895" s="11"/>
      <c r="AG1895" s="17"/>
      <c r="AH1895" s="229">
        <f t="shared" si="430"/>
        <v>0</v>
      </c>
      <c r="AI1895" s="527"/>
      <c r="AJ1895" s="16">
        <f t="shared" si="425"/>
        <v>0</v>
      </c>
    </row>
    <row r="1896" spans="1:36" ht="11.25" customHeight="1">
      <c r="A1896" s="219">
        <v>23700933</v>
      </c>
      <c r="C1896" s="287" t="s">
        <v>1016</v>
      </c>
      <c r="D1896" s="222">
        <v>0</v>
      </c>
      <c r="E1896" s="222">
        <v>0</v>
      </c>
      <c r="F1896" s="222">
        <v>0</v>
      </c>
      <c r="G1896" s="222">
        <v>0</v>
      </c>
      <c r="H1896" s="222">
        <v>0</v>
      </c>
      <c r="I1896" s="222">
        <v>0</v>
      </c>
      <c r="J1896" s="498">
        <v>0</v>
      </c>
      <c r="K1896" s="498">
        <v>0</v>
      </c>
      <c r="L1896" s="223">
        <v>0</v>
      </c>
      <c r="M1896" s="223">
        <v>0</v>
      </c>
      <c r="N1896" s="223">
        <v>0</v>
      </c>
      <c r="O1896" s="223">
        <v>0</v>
      </c>
      <c r="P1896" s="223">
        <v>0</v>
      </c>
      <c r="Q1896" s="223">
        <f t="shared" si="426"/>
        <v>0</v>
      </c>
      <c r="R1896" s="351"/>
      <c r="S1896" s="309"/>
      <c r="T1896" s="309"/>
      <c r="U1896" s="895"/>
      <c r="V1896" s="16">
        <v>0</v>
      </c>
      <c r="W1896" s="11">
        <v>0</v>
      </c>
      <c r="X1896" s="17">
        <v>0</v>
      </c>
      <c r="Y1896" s="16"/>
      <c r="Z1896" s="11"/>
      <c r="AA1896" s="17"/>
      <c r="AB1896" s="16"/>
      <c r="AC1896" s="11"/>
      <c r="AD1896" s="17">
        <f t="shared" si="429"/>
        <v>0</v>
      </c>
      <c r="AE1896" s="16"/>
      <c r="AF1896" s="11"/>
      <c r="AG1896" s="17"/>
      <c r="AH1896" s="229">
        <f t="shared" si="430"/>
        <v>0</v>
      </c>
      <c r="AI1896" s="527"/>
      <c r="AJ1896" s="16">
        <f t="shared" si="425"/>
        <v>0</v>
      </c>
    </row>
    <row r="1897" spans="1:36" ht="11.25" customHeight="1">
      <c r="A1897" s="219">
        <v>23700943</v>
      </c>
      <c r="C1897" s="287" t="s">
        <v>336</v>
      </c>
      <c r="D1897" s="222">
        <v>0</v>
      </c>
      <c r="E1897" s="222">
        <v>0</v>
      </c>
      <c r="F1897" s="222">
        <v>0</v>
      </c>
      <c r="G1897" s="222">
        <v>0</v>
      </c>
      <c r="H1897" s="222">
        <v>0</v>
      </c>
      <c r="I1897" s="222">
        <v>0</v>
      </c>
      <c r="J1897" s="498">
        <v>0</v>
      </c>
      <c r="K1897" s="498">
        <v>0</v>
      </c>
      <c r="L1897" s="223">
        <v>0</v>
      </c>
      <c r="M1897" s="223">
        <v>0</v>
      </c>
      <c r="N1897" s="223">
        <v>0</v>
      </c>
      <c r="O1897" s="223">
        <v>0</v>
      </c>
      <c r="P1897" s="223">
        <v>0</v>
      </c>
      <c r="Q1897" s="223">
        <f t="shared" si="426"/>
        <v>0</v>
      </c>
      <c r="R1897" s="351"/>
      <c r="S1897" s="309"/>
      <c r="T1897" s="309"/>
      <c r="U1897" s="895"/>
      <c r="V1897" s="16">
        <v>0</v>
      </c>
      <c r="W1897" s="11">
        <v>0</v>
      </c>
      <c r="X1897" s="17">
        <v>0</v>
      </c>
      <c r="Y1897" s="16"/>
      <c r="Z1897" s="11"/>
      <c r="AA1897" s="17"/>
      <c r="AB1897" s="16"/>
      <c r="AC1897" s="11"/>
      <c r="AD1897" s="17">
        <f t="shared" si="429"/>
        <v>0</v>
      </c>
      <c r="AE1897" s="16"/>
      <c r="AF1897" s="11"/>
      <c r="AG1897" s="17"/>
      <c r="AH1897" s="229">
        <f t="shared" si="430"/>
        <v>0</v>
      </c>
      <c r="AI1897" s="527"/>
      <c r="AJ1897" s="16">
        <f t="shared" si="425"/>
        <v>0</v>
      </c>
    </row>
    <row r="1898" spans="1:36" ht="11.25" customHeight="1">
      <c r="A1898" s="219">
        <v>23700953</v>
      </c>
      <c r="B1898" s="207"/>
      <c r="C1898" s="287" t="s">
        <v>3579</v>
      </c>
      <c r="D1898" s="222">
        <v>0</v>
      </c>
      <c r="E1898" s="222">
        <v>0</v>
      </c>
      <c r="F1898" s="222">
        <v>0</v>
      </c>
      <c r="G1898" s="222">
        <v>0</v>
      </c>
      <c r="H1898" s="222">
        <v>0</v>
      </c>
      <c r="I1898" s="222">
        <v>0</v>
      </c>
      <c r="J1898" s="498">
        <v>0</v>
      </c>
      <c r="K1898" s="498">
        <v>0</v>
      </c>
      <c r="L1898" s="223">
        <v>0</v>
      </c>
      <c r="M1898" s="223">
        <v>0</v>
      </c>
      <c r="N1898" s="223">
        <v>0</v>
      </c>
      <c r="O1898" s="223">
        <v>0</v>
      </c>
      <c r="P1898" s="223">
        <v>0</v>
      </c>
      <c r="Q1898" s="223">
        <f t="shared" si="426"/>
        <v>0</v>
      </c>
      <c r="R1898" s="351"/>
      <c r="S1898" s="309"/>
      <c r="T1898" s="309"/>
      <c r="U1898" s="895"/>
      <c r="V1898" s="16">
        <v>0</v>
      </c>
      <c r="W1898" s="11">
        <v>0</v>
      </c>
      <c r="X1898" s="17">
        <v>0</v>
      </c>
      <c r="Y1898" s="16"/>
      <c r="Z1898" s="11"/>
      <c r="AA1898" s="17"/>
      <c r="AB1898" s="16"/>
      <c r="AC1898" s="11"/>
      <c r="AD1898" s="17">
        <f t="shared" si="429"/>
        <v>0</v>
      </c>
      <c r="AE1898" s="16"/>
      <c r="AF1898" s="11"/>
      <c r="AG1898" s="17"/>
      <c r="AH1898" s="229">
        <f t="shared" si="430"/>
        <v>0</v>
      </c>
      <c r="AI1898" s="527"/>
      <c r="AJ1898" s="16">
        <f t="shared" si="425"/>
        <v>0</v>
      </c>
    </row>
    <row r="1899" spans="1:36" ht="11.25" customHeight="1">
      <c r="A1899" s="219">
        <v>23700963</v>
      </c>
      <c r="B1899" s="207"/>
      <c r="C1899" s="287" t="s">
        <v>1976</v>
      </c>
      <c r="D1899" s="222">
        <v>-4607243.37</v>
      </c>
      <c r="E1899" s="222">
        <v>-5749535.04</v>
      </c>
      <c r="F1899" s="222">
        <v>-6891826.71</v>
      </c>
      <c r="G1899" s="222">
        <v>-1180368.3799999999</v>
      </c>
      <c r="H1899" s="222">
        <v>-2322660.0499999998</v>
      </c>
      <c r="I1899" s="222">
        <v>-3464951.72</v>
      </c>
      <c r="J1899" s="498">
        <v>-4607243.3899999997</v>
      </c>
      <c r="K1899" s="498">
        <v>-5749535.0599999996</v>
      </c>
      <c r="L1899" s="223">
        <v>-6891826.7300000004</v>
      </c>
      <c r="M1899" s="223">
        <v>-1180368.3999999999</v>
      </c>
      <c r="N1899" s="223">
        <v>-2322660.0699999998</v>
      </c>
      <c r="O1899" s="223">
        <v>-3464951.74</v>
      </c>
      <c r="P1899" s="223">
        <v>-4607243.41</v>
      </c>
      <c r="Q1899" s="223">
        <f t="shared" si="426"/>
        <v>-4036097.5566666666</v>
      </c>
      <c r="R1899" s="351"/>
      <c r="S1899" s="309"/>
      <c r="T1899" s="309"/>
      <c r="U1899" s="895"/>
      <c r="V1899" s="16">
        <v>0</v>
      </c>
      <c r="W1899" s="11">
        <v>0</v>
      </c>
      <c r="X1899" s="17">
        <v>0</v>
      </c>
      <c r="Y1899" s="16"/>
      <c r="Z1899" s="11"/>
      <c r="AA1899" s="17"/>
      <c r="AB1899" s="16"/>
      <c r="AC1899" s="11"/>
      <c r="AD1899" s="17">
        <f t="shared" si="429"/>
        <v>0</v>
      </c>
      <c r="AE1899" s="16"/>
      <c r="AF1899" s="11"/>
      <c r="AG1899" s="17"/>
      <c r="AH1899" s="229">
        <f t="shared" si="430"/>
        <v>-4036097.5566666666</v>
      </c>
      <c r="AI1899" s="527"/>
      <c r="AJ1899" s="16">
        <f t="shared" si="425"/>
        <v>0</v>
      </c>
    </row>
    <row r="1900" spans="1:36" ht="11.25" customHeight="1">
      <c r="A1900" s="219">
        <v>23700973</v>
      </c>
      <c r="B1900" s="207"/>
      <c r="C1900" s="287" t="s">
        <v>1977</v>
      </c>
      <c r="D1900" s="222">
        <v>0</v>
      </c>
      <c r="E1900" s="222">
        <v>0</v>
      </c>
      <c r="F1900" s="222">
        <v>0</v>
      </c>
      <c r="G1900" s="222">
        <v>0</v>
      </c>
      <c r="H1900" s="222">
        <v>0</v>
      </c>
      <c r="I1900" s="222">
        <v>0</v>
      </c>
      <c r="J1900" s="498">
        <v>0</v>
      </c>
      <c r="K1900" s="498">
        <v>0</v>
      </c>
      <c r="L1900" s="223">
        <v>0</v>
      </c>
      <c r="M1900" s="223">
        <v>0</v>
      </c>
      <c r="N1900" s="223">
        <v>0</v>
      </c>
      <c r="O1900" s="223">
        <v>0</v>
      </c>
      <c r="P1900" s="223">
        <v>0</v>
      </c>
      <c r="Q1900" s="223">
        <f t="shared" si="426"/>
        <v>0</v>
      </c>
      <c r="R1900" s="351"/>
      <c r="S1900" s="309"/>
      <c r="T1900" s="309"/>
      <c r="U1900" s="895"/>
      <c r="V1900" s="16">
        <v>0</v>
      </c>
      <c r="W1900" s="11">
        <v>0</v>
      </c>
      <c r="X1900" s="17">
        <v>0</v>
      </c>
      <c r="Y1900" s="16"/>
      <c r="Z1900" s="11"/>
      <c r="AA1900" s="17"/>
      <c r="AB1900" s="16"/>
      <c r="AC1900" s="11"/>
      <c r="AD1900" s="17">
        <f t="shared" si="429"/>
        <v>0</v>
      </c>
      <c r="AE1900" s="16"/>
      <c r="AF1900" s="11"/>
      <c r="AG1900" s="17"/>
      <c r="AH1900" s="229">
        <f t="shared" si="430"/>
        <v>0</v>
      </c>
      <c r="AI1900" s="527"/>
      <c r="AJ1900" s="16">
        <f t="shared" si="425"/>
        <v>0</v>
      </c>
    </row>
    <row r="1901" spans="1:36" ht="11.25" customHeight="1">
      <c r="A1901" s="219">
        <v>23700983</v>
      </c>
      <c r="B1901" s="207"/>
      <c r="C1901" s="287" t="s">
        <v>3580</v>
      </c>
      <c r="D1901" s="222">
        <v>0</v>
      </c>
      <c r="E1901" s="222">
        <v>0</v>
      </c>
      <c r="F1901" s="222">
        <v>0</v>
      </c>
      <c r="G1901" s="222">
        <v>0</v>
      </c>
      <c r="H1901" s="222">
        <v>0</v>
      </c>
      <c r="I1901" s="222">
        <v>0</v>
      </c>
      <c r="J1901" s="498">
        <v>0</v>
      </c>
      <c r="K1901" s="498">
        <v>0</v>
      </c>
      <c r="L1901" s="223">
        <v>0</v>
      </c>
      <c r="M1901" s="223">
        <v>0</v>
      </c>
      <c r="N1901" s="223">
        <v>0</v>
      </c>
      <c r="O1901" s="223">
        <v>0</v>
      </c>
      <c r="P1901" s="223">
        <v>0</v>
      </c>
      <c r="Q1901" s="223">
        <f t="shared" si="426"/>
        <v>0</v>
      </c>
      <c r="R1901" s="351"/>
      <c r="S1901" s="309"/>
      <c r="T1901" s="309" t="s">
        <v>1254</v>
      </c>
      <c r="U1901" s="895"/>
      <c r="V1901" s="16">
        <v>0</v>
      </c>
      <c r="W1901" s="11">
        <v>0</v>
      </c>
      <c r="X1901" s="17">
        <v>0</v>
      </c>
      <c r="Y1901" s="16"/>
      <c r="Z1901" s="11"/>
      <c r="AA1901" s="17"/>
      <c r="AB1901" s="16"/>
      <c r="AC1901" s="11"/>
      <c r="AD1901" s="17">
        <f t="shared" si="429"/>
        <v>0</v>
      </c>
      <c r="AE1901" s="16">
        <f>$Q1901</f>
        <v>0</v>
      </c>
      <c r="AF1901" s="11">
        <f>$Q1901</f>
        <v>0</v>
      </c>
      <c r="AG1901" s="17">
        <f>$Q1901</f>
        <v>0</v>
      </c>
      <c r="AH1901" s="229"/>
      <c r="AI1901" s="527"/>
      <c r="AJ1901" s="16">
        <f t="shared" si="425"/>
        <v>0</v>
      </c>
    </row>
    <row r="1902" spans="1:36" ht="11.25" customHeight="1">
      <c r="A1902" s="219">
        <v>23700993</v>
      </c>
      <c r="B1902" s="207"/>
      <c r="C1902" s="287" t="s">
        <v>3581</v>
      </c>
      <c r="D1902" s="222">
        <v>0</v>
      </c>
      <c r="E1902" s="222">
        <v>0</v>
      </c>
      <c r="F1902" s="222">
        <v>0</v>
      </c>
      <c r="G1902" s="222">
        <v>0</v>
      </c>
      <c r="H1902" s="222">
        <v>0</v>
      </c>
      <c r="I1902" s="222">
        <v>0</v>
      </c>
      <c r="J1902" s="498">
        <v>0</v>
      </c>
      <c r="K1902" s="498">
        <v>0</v>
      </c>
      <c r="L1902" s="223">
        <v>0</v>
      </c>
      <c r="M1902" s="223">
        <v>0</v>
      </c>
      <c r="N1902" s="223">
        <v>0</v>
      </c>
      <c r="O1902" s="223">
        <v>0</v>
      </c>
      <c r="P1902" s="223">
        <v>0</v>
      </c>
      <c r="Q1902" s="223">
        <f t="shared" si="426"/>
        <v>0</v>
      </c>
      <c r="R1902" s="351"/>
      <c r="S1902" s="309"/>
      <c r="T1902" s="309"/>
      <c r="U1902" s="895"/>
      <c r="V1902" s="16">
        <v>0</v>
      </c>
      <c r="W1902" s="11">
        <v>0</v>
      </c>
      <c r="X1902" s="17">
        <v>0</v>
      </c>
      <c r="Y1902" s="16"/>
      <c r="Z1902" s="11"/>
      <c r="AA1902" s="17"/>
      <c r="AB1902" s="16"/>
      <c r="AC1902" s="11"/>
      <c r="AD1902" s="17">
        <f t="shared" si="429"/>
        <v>0</v>
      </c>
      <c r="AE1902" s="16"/>
      <c r="AF1902" s="11"/>
      <c r="AG1902" s="17"/>
      <c r="AH1902" s="229">
        <f t="shared" ref="AH1902:AH1933" si="431">Q1902</f>
        <v>0</v>
      </c>
      <c r="AI1902" s="527"/>
      <c r="AJ1902" s="16">
        <f t="shared" si="425"/>
        <v>0</v>
      </c>
    </row>
    <row r="1903" spans="1:36" ht="11.25" customHeight="1">
      <c r="A1903" s="219">
        <v>23701002</v>
      </c>
      <c r="B1903" s="207"/>
      <c r="C1903" s="287" t="s">
        <v>389</v>
      </c>
      <c r="D1903" s="222">
        <v>0</v>
      </c>
      <c r="E1903" s="222">
        <v>0</v>
      </c>
      <c r="F1903" s="222">
        <v>0</v>
      </c>
      <c r="G1903" s="222">
        <v>0</v>
      </c>
      <c r="H1903" s="222">
        <v>0</v>
      </c>
      <c r="I1903" s="222">
        <v>0</v>
      </c>
      <c r="J1903" s="498">
        <v>0</v>
      </c>
      <c r="K1903" s="498">
        <v>0</v>
      </c>
      <c r="L1903" s="223">
        <v>0</v>
      </c>
      <c r="M1903" s="223">
        <v>0</v>
      </c>
      <c r="N1903" s="223">
        <v>0</v>
      </c>
      <c r="O1903" s="223">
        <v>0</v>
      </c>
      <c r="P1903" s="223">
        <v>0</v>
      </c>
      <c r="Q1903" s="223">
        <f t="shared" si="426"/>
        <v>0</v>
      </c>
      <c r="R1903" s="351"/>
      <c r="S1903" s="309"/>
      <c r="T1903" s="309"/>
      <c r="U1903" s="895"/>
      <c r="V1903" s="16">
        <v>0</v>
      </c>
      <c r="W1903" s="11">
        <v>0</v>
      </c>
      <c r="X1903" s="17">
        <v>0</v>
      </c>
      <c r="Y1903" s="16"/>
      <c r="Z1903" s="11"/>
      <c r="AA1903" s="17"/>
      <c r="AB1903" s="16"/>
      <c r="AC1903" s="11"/>
      <c r="AD1903" s="17">
        <f t="shared" si="429"/>
        <v>0</v>
      </c>
      <c r="AE1903" s="16"/>
      <c r="AF1903" s="11"/>
      <c r="AG1903" s="17"/>
      <c r="AH1903" s="229">
        <f t="shared" si="431"/>
        <v>0</v>
      </c>
      <c r="AI1903" s="527"/>
      <c r="AJ1903" s="16">
        <f t="shared" si="425"/>
        <v>0</v>
      </c>
    </row>
    <row r="1904" spans="1:36" ht="11.25" customHeight="1">
      <c r="A1904" s="219">
        <v>23701003</v>
      </c>
      <c r="C1904" s="287" t="s">
        <v>3582</v>
      </c>
      <c r="D1904" s="222">
        <v>0</v>
      </c>
      <c r="E1904" s="222">
        <v>0</v>
      </c>
      <c r="F1904" s="222">
        <v>0</v>
      </c>
      <c r="G1904" s="222">
        <v>0</v>
      </c>
      <c r="H1904" s="222">
        <v>0</v>
      </c>
      <c r="I1904" s="222">
        <v>0</v>
      </c>
      <c r="J1904" s="498">
        <v>0</v>
      </c>
      <c r="K1904" s="498">
        <v>0</v>
      </c>
      <c r="L1904" s="223">
        <v>0</v>
      </c>
      <c r="M1904" s="223">
        <v>0</v>
      </c>
      <c r="N1904" s="223">
        <v>0</v>
      </c>
      <c r="O1904" s="223">
        <v>0</v>
      </c>
      <c r="P1904" s="223">
        <v>0</v>
      </c>
      <c r="Q1904" s="223">
        <f t="shared" si="426"/>
        <v>0</v>
      </c>
      <c r="R1904" s="351"/>
      <c r="S1904" s="309"/>
      <c r="T1904" s="309"/>
      <c r="U1904" s="895"/>
      <c r="V1904" s="16">
        <v>0</v>
      </c>
      <c r="W1904" s="11">
        <v>0</v>
      </c>
      <c r="X1904" s="17">
        <v>0</v>
      </c>
      <c r="Y1904" s="16"/>
      <c r="Z1904" s="11"/>
      <c r="AA1904" s="17"/>
      <c r="AB1904" s="16"/>
      <c r="AC1904" s="11"/>
      <c r="AD1904" s="17">
        <f t="shared" si="429"/>
        <v>0</v>
      </c>
      <c r="AE1904" s="16"/>
      <c r="AF1904" s="11"/>
      <c r="AG1904" s="17"/>
      <c r="AH1904" s="229">
        <f t="shared" si="431"/>
        <v>0</v>
      </c>
      <c r="AI1904" s="527"/>
      <c r="AJ1904" s="16">
        <f t="shared" si="425"/>
        <v>0</v>
      </c>
    </row>
    <row r="1905" spans="1:36" ht="11.25" customHeight="1">
      <c r="A1905" s="239">
        <v>23701013</v>
      </c>
      <c r="B1905" s="233"/>
      <c r="C1905" s="439" t="s">
        <v>1035</v>
      </c>
      <c r="D1905" s="222">
        <v>-7268.39</v>
      </c>
      <c r="E1905" s="222">
        <v>0</v>
      </c>
      <c r="F1905" s="222">
        <v>0</v>
      </c>
      <c r="G1905" s="222">
        <v>0</v>
      </c>
      <c r="H1905" s="222">
        <v>0</v>
      </c>
      <c r="I1905" s="222">
        <v>0</v>
      </c>
      <c r="J1905" s="498">
        <v>0</v>
      </c>
      <c r="K1905" s="498">
        <v>0</v>
      </c>
      <c r="L1905" s="223">
        <v>0</v>
      </c>
      <c r="M1905" s="223">
        <v>0</v>
      </c>
      <c r="N1905" s="223">
        <v>0</v>
      </c>
      <c r="O1905" s="223">
        <v>0</v>
      </c>
      <c r="P1905" s="223">
        <v>0</v>
      </c>
      <c r="Q1905" s="223">
        <f t="shared" si="426"/>
        <v>-302.84958333333333</v>
      </c>
      <c r="R1905" s="351"/>
      <c r="S1905" s="309"/>
      <c r="T1905" s="309"/>
      <c r="U1905" s="895"/>
      <c r="V1905" s="16">
        <v>0</v>
      </c>
      <c r="W1905" s="11">
        <v>0</v>
      </c>
      <c r="X1905" s="17">
        <v>0</v>
      </c>
      <c r="Y1905" s="16"/>
      <c r="Z1905" s="11"/>
      <c r="AA1905" s="17"/>
      <c r="AB1905" s="16"/>
      <c r="AC1905" s="11"/>
      <c r="AD1905" s="17">
        <f t="shared" si="429"/>
        <v>0</v>
      </c>
      <c r="AE1905" s="16"/>
      <c r="AF1905" s="11"/>
      <c r="AG1905" s="17"/>
      <c r="AH1905" s="229">
        <f t="shared" si="431"/>
        <v>-302.84958333333333</v>
      </c>
      <c r="AI1905" s="527"/>
      <c r="AJ1905" s="16">
        <f t="shared" si="425"/>
        <v>0</v>
      </c>
    </row>
    <row r="1906" spans="1:36" ht="11.25" customHeight="1">
      <c r="A1906" s="239">
        <v>23701023</v>
      </c>
      <c r="B1906" s="233"/>
      <c r="C1906" s="439" t="s">
        <v>1036</v>
      </c>
      <c r="D1906" s="222">
        <v>-4948971.12</v>
      </c>
      <c r="E1906" s="222">
        <v>-6349804.4500000002</v>
      </c>
      <c r="F1906" s="222">
        <v>-7750637.7800000003</v>
      </c>
      <c r="G1906" s="222">
        <v>-746471.11</v>
      </c>
      <c r="H1906" s="222">
        <v>-2147304.44</v>
      </c>
      <c r="I1906" s="222">
        <v>-3548137.77</v>
      </c>
      <c r="J1906" s="498">
        <v>-4948971.0999999996</v>
      </c>
      <c r="K1906" s="498">
        <v>-6349804.4299999997</v>
      </c>
      <c r="L1906" s="223">
        <v>-7750637.7599999998</v>
      </c>
      <c r="M1906" s="223">
        <v>-746471.09</v>
      </c>
      <c r="N1906" s="223">
        <v>-2147304.42</v>
      </c>
      <c r="O1906" s="223">
        <v>-3548137.75</v>
      </c>
      <c r="P1906" s="223">
        <v>-4948971.08</v>
      </c>
      <c r="Q1906" s="223">
        <f t="shared" si="426"/>
        <v>-4248554.4333333336</v>
      </c>
      <c r="R1906" s="351"/>
      <c r="S1906" s="309"/>
      <c r="T1906" s="309"/>
      <c r="U1906" s="895"/>
      <c r="V1906" s="16">
        <v>0</v>
      </c>
      <c r="W1906" s="11">
        <v>0</v>
      </c>
      <c r="X1906" s="17">
        <v>0</v>
      </c>
      <c r="Y1906" s="16"/>
      <c r="Z1906" s="11"/>
      <c r="AA1906" s="17"/>
      <c r="AB1906" s="16"/>
      <c r="AC1906" s="11"/>
      <c r="AD1906" s="17">
        <f t="shared" si="429"/>
        <v>0</v>
      </c>
      <c r="AE1906" s="16"/>
      <c r="AF1906" s="11"/>
      <c r="AG1906" s="17"/>
      <c r="AH1906" s="229">
        <f t="shared" si="431"/>
        <v>-4248554.4333333336</v>
      </c>
      <c r="AI1906" s="527"/>
      <c r="AJ1906" s="16">
        <f t="shared" si="425"/>
        <v>0</v>
      </c>
    </row>
    <row r="1907" spans="1:36" ht="11.25" customHeight="1">
      <c r="A1907" s="239">
        <v>23701033</v>
      </c>
      <c r="B1907" s="242"/>
      <c r="C1907" s="441" t="s">
        <v>3583</v>
      </c>
      <c r="D1907" s="222">
        <v>-836533.33</v>
      </c>
      <c r="E1907" s="222">
        <v>-2405033.33</v>
      </c>
      <c r="F1907" s="222">
        <v>-3973533.33</v>
      </c>
      <c r="G1907" s="222">
        <v>-5542033.3300000001</v>
      </c>
      <c r="H1907" s="222">
        <v>-7110533.3300000001</v>
      </c>
      <c r="I1907" s="222">
        <v>-8679033.3300000001</v>
      </c>
      <c r="J1907" s="498">
        <v>-836533.33</v>
      </c>
      <c r="K1907" s="498">
        <v>-2405033.33</v>
      </c>
      <c r="L1907" s="223">
        <v>-3973533.33</v>
      </c>
      <c r="M1907" s="223">
        <v>-5542033.3300000001</v>
      </c>
      <c r="N1907" s="223">
        <v>-7110533.3300000001</v>
      </c>
      <c r="O1907" s="223">
        <v>-8679033.3300000001</v>
      </c>
      <c r="P1907" s="223">
        <v>-836533.33</v>
      </c>
      <c r="Q1907" s="223">
        <f t="shared" si="426"/>
        <v>-4757783.3299999991</v>
      </c>
      <c r="R1907" s="351"/>
      <c r="S1907" s="309"/>
      <c r="T1907" s="309"/>
      <c r="U1907" s="895"/>
      <c r="V1907" s="16">
        <v>0</v>
      </c>
      <c r="W1907" s="11">
        <v>0</v>
      </c>
      <c r="X1907" s="17">
        <v>0</v>
      </c>
      <c r="Y1907" s="16"/>
      <c r="Z1907" s="11"/>
      <c r="AA1907" s="17"/>
      <c r="AB1907" s="16"/>
      <c r="AC1907" s="11"/>
      <c r="AD1907" s="17">
        <f t="shared" si="429"/>
        <v>0</v>
      </c>
      <c r="AE1907" s="16"/>
      <c r="AF1907" s="11"/>
      <c r="AG1907" s="17"/>
      <c r="AH1907" s="229">
        <f t="shared" si="431"/>
        <v>-4757783.3299999991</v>
      </c>
      <c r="AI1907" s="527"/>
      <c r="AJ1907" s="16">
        <f t="shared" si="425"/>
        <v>0</v>
      </c>
    </row>
    <row r="1908" spans="1:36" ht="11.25" customHeight="1">
      <c r="A1908" s="239">
        <v>23701043</v>
      </c>
      <c r="B1908" s="233"/>
      <c r="C1908" s="430" t="s">
        <v>1326</v>
      </c>
      <c r="D1908" s="222">
        <v>0</v>
      </c>
      <c r="E1908" s="222">
        <v>0</v>
      </c>
      <c r="F1908" s="222">
        <v>0</v>
      </c>
      <c r="G1908" s="222">
        <v>0</v>
      </c>
      <c r="H1908" s="222">
        <v>0</v>
      </c>
      <c r="I1908" s="222">
        <v>0</v>
      </c>
      <c r="J1908" s="498">
        <v>0</v>
      </c>
      <c r="K1908" s="498">
        <v>0</v>
      </c>
      <c r="L1908" s="223">
        <v>0</v>
      </c>
      <c r="M1908" s="223">
        <v>0</v>
      </c>
      <c r="N1908" s="223">
        <v>0</v>
      </c>
      <c r="O1908" s="223">
        <v>0</v>
      </c>
      <c r="P1908" s="223">
        <v>0</v>
      </c>
      <c r="Q1908" s="223">
        <f t="shared" si="426"/>
        <v>0</v>
      </c>
      <c r="R1908" s="351"/>
      <c r="S1908" s="309"/>
      <c r="T1908" s="309"/>
      <c r="U1908" s="895"/>
      <c r="V1908" s="16">
        <v>0</v>
      </c>
      <c r="W1908" s="11">
        <v>0</v>
      </c>
      <c r="X1908" s="17">
        <v>0</v>
      </c>
      <c r="Y1908" s="40"/>
      <c r="Z1908" s="52"/>
      <c r="AA1908" s="17"/>
      <c r="AB1908" s="16"/>
      <c r="AC1908" s="11"/>
      <c r="AD1908" s="17">
        <f t="shared" si="429"/>
        <v>0</v>
      </c>
      <c r="AE1908" s="16"/>
      <c r="AF1908" s="11"/>
      <c r="AG1908" s="17"/>
      <c r="AH1908" s="229">
        <f t="shared" si="431"/>
        <v>0</v>
      </c>
      <c r="AI1908" s="527"/>
      <c r="AJ1908" s="16">
        <f t="shared" si="425"/>
        <v>0</v>
      </c>
    </row>
    <row r="1909" spans="1:36" ht="11.25" customHeight="1">
      <c r="A1909" s="235">
        <v>23701053</v>
      </c>
      <c r="B1909" s="233"/>
      <c r="C1909" s="231" t="s">
        <v>1943</v>
      </c>
      <c r="D1909" s="222">
        <v>-5811666.8200000003</v>
      </c>
      <c r="E1909" s="222">
        <v>-7264583.4900000002</v>
      </c>
      <c r="F1909" s="222">
        <v>-8717500.1600000001</v>
      </c>
      <c r="G1909" s="222">
        <v>-1452916.83</v>
      </c>
      <c r="H1909" s="222">
        <v>-2905833.5</v>
      </c>
      <c r="I1909" s="222">
        <v>-4358750.17</v>
      </c>
      <c r="J1909" s="498">
        <v>-5811666.8399999999</v>
      </c>
      <c r="K1909" s="498">
        <v>-7264583.5099999998</v>
      </c>
      <c r="L1909" s="223">
        <v>-8717500.1799999997</v>
      </c>
      <c r="M1909" s="223">
        <v>-1452916.85</v>
      </c>
      <c r="N1909" s="223">
        <v>-2905833.52</v>
      </c>
      <c r="O1909" s="223">
        <v>-4358750.1900000004</v>
      </c>
      <c r="P1909" s="223">
        <v>-5811666.8600000003</v>
      </c>
      <c r="Q1909" s="223">
        <f t="shared" si="426"/>
        <v>-5085208.5066666668</v>
      </c>
      <c r="R1909" s="351"/>
      <c r="S1909" s="309"/>
      <c r="T1909" s="309"/>
      <c r="U1909" s="895"/>
      <c r="V1909" s="16">
        <v>0</v>
      </c>
      <c r="W1909" s="11">
        <v>0</v>
      </c>
      <c r="X1909" s="17">
        <v>0</v>
      </c>
      <c r="Y1909" s="40"/>
      <c r="Z1909" s="52"/>
      <c r="AA1909" s="17"/>
      <c r="AB1909" s="16"/>
      <c r="AC1909" s="11"/>
      <c r="AD1909" s="17">
        <f t="shared" si="429"/>
        <v>0</v>
      </c>
      <c r="AE1909" s="16"/>
      <c r="AF1909" s="11"/>
      <c r="AG1909" s="17"/>
      <c r="AH1909" s="229">
        <f t="shared" si="431"/>
        <v>-5085208.5066666668</v>
      </c>
      <c r="AI1909" s="527"/>
      <c r="AJ1909" s="16">
        <f t="shared" si="425"/>
        <v>0</v>
      </c>
    </row>
    <row r="1910" spans="1:36" ht="11.25" customHeight="1">
      <c r="A1910" s="219">
        <v>23701063</v>
      </c>
      <c r="C1910" s="287" t="s">
        <v>2339</v>
      </c>
      <c r="D1910" s="222">
        <v>903.73</v>
      </c>
      <c r="E1910" s="222">
        <v>-101205.97</v>
      </c>
      <c r="F1910" s="222">
        <v>-199235.97</v>
      </c>
      <c r="G1910" s="222">
        <v>-9837.5300000000007</v>
      </c>
      <c r="H1910" s="222">
        <v>-101243.57</v>
      </c>
      <c r="I1910" s="222">
        <v>-196005.57</v>
      </c>
      <c r="J1910" s="498">
        <v>-9766.85</v>
      </c>
      <c r="K1910" s="498">
        <v>-98014.39</v>
      </c>
      <c r="L1910" s="223">
        <v>-199310.39</v>
      </c>
      <c r="M1910" s="223">
        <v>-9805.67</v>
      </c>
      <c r="N1910" s="223">
        <v>-100832.21</v>
      </c>
      <c r="O1910" s="223">
        <v>-201796.21</v>
      </c>
      <c r="P1910" s="223">
        <v>-8810.1299999999992</v>
      </c>
      <c r="Q1910" s="223">
        <f t="shared" si="426"/>
        <v>-102583.96083333333</v>
      </c>
      <c r="R1910" s="351"/>
      <c r="S1910" s="309"/>
      <c r="T1910" s="309"/>
      <c r="U1910" s="895"/>
      <c r="V1910" s="16">
        <v>0</v>
      </c>
      <c r="W1910" s="11">
        <v>0</v>
      </c>
      <c r="X1910" s="17">
        <v>0</v>
      </c>
      <c r="Y1910" s="40"/>
      <c r="Z1910" s="52"/>
      <c r="AA1910" s="17"/>
      <c r="AB1910" s="16"/>
      <c r="AC1910" s="11"/>
      <c r="AD1910" s="17">
        <f t="shared" si="429"/>
        <v>0</v>
      </c>
      <c r="AE1910" s="16"/>
      <c r="AF1910" s="11"/>
      <c r="AG1910" s="17"/>
      <c r="AH1910" s="229">
        <f t="shared" si="431"/>
        <v>-102583.96083333333</v>
      </c>
      <c r="AI1910" s="527"/>
      <c r="AJ1910" s="16">
        <f t="shared" si="425"/>
        <v>0</v>
      </c>
    </row>
    <row r="1911" spans="1:36" ht="11.25" customHeight="1">
      <c r="A1911" s="219">
        <v>23701073</v>
      </c>
      <c r="C1911" s="287" t="s">
        <v>2028</v>
      </c>
      <c r="D1911" s="222">
        <v>0</v>
      </c>
      <c r="E1911" s="222">
        <v>0</v>
      </c>
      <c r="F1911" s="222">
        <v>0</v>
      </c>
      <c r="G1911" s="222">
        <v>0</v>
      </c>
      <c r="H1911" s="222">
        <v>0</v>
      </c>
      <c r="I1911" s="222">
        <v>0</v>
      </c>
      <c r="J1911" s="498">
        <v>0</v>
      </c>
      <c r="K1911" s="498">
        <v>0</v>
      </c>
      <c r="L1911" s="223">
        <v>0</v>
      </c>
      <c r="M1911" s="223">
        <v>0</v>
      </c>
      <c r="N1911" s="223">
        <v>0</v>
      </c>
      <c r="O1911" s="223">
        <v>0</v>
      </c>
      <c r="P1911" s="223">
        <v>0</v>
      </c>
      <c r="Q1911" s="223">
        <f t="shared" si="426"/>
        <v>0</v>
      </c>
      <c r="R1911" s="351"/>
      <c r="S1911" s="309"/>
      <c r="T1911" s="309"/>
      <c r="U1911" s="895"/>
      <c r="V1911" s="16">
        <v>0</v>
      </c>
      <c r="W1911" s="11">
        <v>0</v>
      </c>
      <c r="X1911" s="17">
        <v>0</v>
      </c>
      <c r="Y1911" s="40"/>
      <c r="Z1911" s="52"/>
      <c r="AA1911" s="17"/>
      <c r="AB1911" s="16"/>
      <c r="AC1911" s="11"/>
      <c r="AD1911" s="17">
        <f t="shared" si="429"/>
        <v>0</v>
      </c>
      <c r="AE1911" s="16"/>
      <c r="AF1911" s="11"/>
      <c r="AG1911" s="17"/>
      <c r="AH1911" s="229">
        <f t="shared" si="431"/>
        <v>0</v>
      </c>
      <c r="AI1911" s="527"/>
      <c r="AJ1911" s="16">
        <f t="shared" si="425"/>
        <v>0</v>
      </c>
    </row>
    <row r="1912" spans="1:36" ht="11.25" customHeight="1">
      <c r="A1912" s="219">
        <v>23701083</v>
      </c>
      <c r="C1912" s="287" t="s">
        <v>2029</v>
      </c>
      <c r="D1912" s="222">
        <v>0</v>
      </c>
      <c r="E1912" s="222">
        <v>0</v>
      </c>
      <c r="F1912" s="222">
        <v>0</v>
      </c>
      <c r="G1912" s="222">
        <v>0</v>
      </c>
      <c r="H1912" s="222">
        <v>0</v>
      </c>
      <c r="I1912" s="222">
        <v>0</v>
      </c>
      <c r="J1912" s="498">
        <v>0</v>
      </c>
      <c r="K1912" s="498">
        <v>0</v>
      </c>
      <c r="L1912" s="223">
        <v>0</v>
      </c>
      <c r="M1912" s="223">
        <v>0</v>
      </c>
      <c r="N1912" s="223">
        <v>0</v>
      </c>
      <c r="O1912" s="223">
        <v>0</v>
      </c>
      <c r="P1912" s="223">
        <v>0</v>
      </c>
      <c r="Q1912" s="223">
        <f t="shared" si="426"/>
        <v>0</v>
      </c>
      <c r="R1912" s="351"/>
      <c r="S1912" s="309"/>
      <c r="T1912" s="309"/>
      <c r="U1912" s="895"/>
      <c r="V1912" s="16">
        <v>0</v>
      </c>
      <c r="W1912" s="11">
        <v>0</v>
      </c>
      <c r="X1912" s="17">
        <v>0</v>
      </c>
      <c r="Y1912" s="40"/>
      <c r="Z1912" s="52"/>
      <c r="AA1912" s="17"/>
      <c r="AB1912" s="16"/>
      <c r="AC1912" s="11"/>
      <c r="AD1912" s="17">
        <f t="shared" si="429"/>
        <v>0</v>
      </c>
      <c r="AE1912" s="16"/>
      <c r="AF1912" s="11"/>
      <c r="AG1912" s="17"/>
      <c r="AH1912" s="229">
        <f t="shared" si="431"/>
        <v>0</v>
      </c>
      <c r="AI1912" s="527"/>
      <c r="AJ1912" s="16">
        <f t="shared" si="425"/>
        <v>0</v>
      </c>
    </row>
    <row r="1913" spans="1:36" ht="11.25" customHeight="1">
      <c r="A1913" s="219">
        <v>23701113</v>
      </c>
      <c r="C1913" s="287" t="s">
        <v>3584</v>
      </c>
      <c r="D1913" s="222">
        <v>-10074750</v>
      </c>
      <c r="E1913" s="222">
        <v>-1679125</v>
      </c>
      <c r="F1913" s="222">
        <v>-3358250</v>
      </c>
      <c r="G1913" s="222">
        <v>-5037375</v>
      </c>
      <c r="H1913" s="222">
        <v>-6716500</v>
      </c>
      <c r="I1913" s="222">
        <v>-8395625</v>
      </c>
      <c r="J1913" s="498">
        <v>-10074750</v>
      </c>
      <c r="K1913" s="498">
        <v>-1679125</v>
      </c>
      <c r="L1913" s="223">
        <v>-3358250</v>
      </c>
      <c r="M1913" s="223">
        <v>-5037375</v>
      </c>
      <c r="N1913" s="223">
        <v>-6716500</v>
      </c>
      <c r="O1913" s="223">
        <v>-8395625</v>
      </c>
      <c r="P1913" s="223">
        <v>-10074750</v>
      </c>
      <c r="Q1913" s="223">
        <f t="shared" si="426"/>
        <v>-5876937.5</v>
      </c>
      <c r="R1913" s="351"/>
      <c r="S1913" s="309"/>
      <c r="T1913" s="309"/>
      <c r="U1913" s="895"/>
      <c r="V1913" s="16">
        <v>0</v>
      </c>
      <c r="W1913" s="11">
        <v>0</v>
      </c>
      <c r="X1913" s="17">
        <v>0</v>
      </c>
      <c r="Y1913" s="16"/>
      <c r="Z1913" s="11"/>
      <c r="AA1913" s="17"/>
      <c r="AB1913" s="16"/>
      <c r="AC1913" s="11"/>
      <c r="AD1913" s="17">
        <f t="shared" si="429"/>
        <v>0</v>
      </c>
      <c r="AE1913" s="16"/>
      <c r="AF1913" s="11"/>
      <c r="AG1913" s="17"/>
      <c r="AH1913" s="229">
        <f t="shared" si="431"/>
        <v>-5876937.5</v>
      </c>
      <c r="AI1913" s="527"/>
      <c r="AJ1913" s="16">
        <f t="shared" si="425"/>
        <v>0</v>
      </c>
    </row>
    <row r="1914" spans="1:36" ht="11.25" customHeight="1">
      <c r="A1914" s="219">
        <v>23701123</v>
      </c>
      <c r="C1914" s="287" t="s">
        <v>977</v>
      </c>
      <c r="D1914" s="222">
        <v>-889371.65</v>
      </c>
      <c r="E1914" s="222">
        <v>-2458850.8199999998</v>
      </c>
      <c r="F1914" s="222">
        <v>-4028329.99</v>
      </c>
      <c r="G1914" s="222">
        <v>-5597809.1600000001</v>
      </c>
      <c r="H1914" s="222">
        <v>-7167288.3300000001</v>
      </c>
      <c r="I1914" s="222">
        <v>-8736767.5</v>
      </c>
      <c r="J1914" s="498">
        <v>-889371.67</v>
      </c>
      <c r="K1914" s="498">
        <v>-2458850.84</v>
      </c>
      <c r="L1914" s="223">
        <v>-4028330.01</v>
      </c>
      <c r="M1914" s="223">
        <v>-5597809.1799999997</v>
      </c>
      <c r="N1914" s="223">
        <v>-7167288.3499999996</v>
      </c>
      <c r="O1914" s="223">
        <v>-8736767.5199999996</v>
      </c>
      <c r="P1914" s="223">
        <v>-889371.69</v>
      </c>
      <c r="Q1914" s="223">
        <f t="shared" si="426"/>
        <v>-4813069.5866666669</v>
      </c>
      <c r="R1914" s="351"/>
      <c r="S1914" s="309"/>
      <c r="T1914" s="309"/>
      <c r="U1914" s="895"/>
      <c r="V1914" s="16">
        <v>0</v>
      </c>
      <c r="W1914" s="11">
        <v>0</v>
      </c>
      <c r="X1914" s="17">
        <v>0</v>
      </c>
      <c r="Y1914" s="16"/>
      <c r="Z1914" s="11"/>
      <c r="AA1914" s="17"/>
      <c r="AB1914" s="16"/>
      <c r="AC1914" s="11"/>
      <c r="AD1914" s="17">
        <f t="shared" si="429"/>
        <v>0</v>
      </c>
      <c r="AE1914" s="16"/>
      <c r="AF1914" s="11"/>
      <c r="AG1914" s="17"/>
      <c r="AH1914" s="229">
        <f t="shared" si="431"/>
        <v>-4813069.5866666669</v>
      </c>
      <c r="AI1914" s="527"/>
      <c r="AJ1914" s="16">
        <f t="shared" si="425"/>
        <v>0</v>
      </c>
    </row>
    <row r="1915" spans="1:36" ht="11.25" customHeight="1">
      <c r="A1915" s="219">
        <v>23701133</v>
      </c>
      <c r="C1915" s="287" t="s">
        <v>2133</v>
      </c>
      <c r="D1915" s="222">
        <v>-3042110.89</v>
      </c>
      <c r="E1915" s="222">
        <v>-4242944.22</v>
      </c>
      <c r="F1915" s="222">
        <v>-5443777.5499999998</v>
      </c>
      <c r="G1915" s="222">
        <v>-6644610.8799999999</v>
      </c>
      <c r="H1915" s="222">
        <v>-640444.21</v>
      </c>
      <c r="I1915" s="222">
        <v>-1841277.54</v>
      </c>
      <c r="J1915" s="498">
        <v>-3042110.87</v>
      </c>
      <c r="K1915" s="498">
        <v>-4242944.2</v>
      </c>
      <c r="L1915" s="223">
        <v>-5443777.5300000003</v>
      </c>
      <c r="M1915" s="223">
        <v>-6644610.8600000003</v>
      </c>
      <c r="N1915" s="223">
        <v>-640444.18999999994</v>
      </c>
      <c r="O1915" s="223">
        <v>-1841277.52</v>
      </c>
      <c r="P1915" s="223">
        <v>-3042110.85</v>
      </c>
      <c r="Q1915" s="223">
        <f t="shared" si="426"/>
        <v>-3642527.5366666666</v>
      </c>
      <c r="R1915" s="351"/>
      <c r="S1915" s="309"/>
      <c r="T1915" s="309"/>
      <c r="U1915" s="895"/>
      <c r="V1915" s="16">
        <v>0</v>
      </c>
      <c r="W1915" s="11">
        <v>0</v>
      </c>
      <c r="X1915" s="17">
        <v>0</v>
      </c>
      <c r="Y1915" s="16"/>
      <c r="Z1915" s="11"/>
      <c r="AA1915" s="17"/>
      <c r="AB1915" s="16"/>
      <c r="AC1915" s="11"/>
      <c r="AD1915" s="17">
        <f t="shared" si="429"/>
        <v>0</v>
      </c>
      <c r="AE1915" s="16"/>
      <c r="AF1915" s="11"/>
      <c r="AG1915" s="17"/>
      <c r="AH1915" s="229">
        <f t="shared" si="431"/>
        <v>-3642527.5366666666</v>
      </c>
      <c r="AI1915" s="527"/>
      <c r="AJ1915" s="16">
        <f t="shared" si="425"/>
        <v>0</v>
      </c>
    </row>
    <row r="1916" spans="1:36" ht="11.25" customHeight="1">
      <c r="A1916" s="219">
        <v>23701143</v>
      </c>
      <c r="C1916" s="287" t="s">
        <v>2242</v>
      </c>
      <c r="D1916" s="222">
        <v>-7846216.6600000001</v>
      </c>
      <c r="E1916" s="222">
        <v>-798716.66</v>
      </c>
      <c r="F1916" s="222">
        <v>-2208216.66</v>
      </c>
      <c r="G1916" s="222">
        <v>-3617716.66</v>
      </c>
      <c r="H1916" s="222">
        <v>-5027216.66</v>
      </c>
      <c r="I1916" s="222">
        <v>-6436716.6600000001</v>
      </c>
      <c r="J1916" s="498">
        <v>-7846216.6600000001</v>
      </c>
      <c r="K1916" s="498">
        <v>-798716.66</v>
      </c>
      <c r="L1916" s="223">
        <v>-2208216.66</v>
      </c>
      <c r="M1916" s="223">
        <v>-3617716.66</v>
      </c>
      <c r="N1916" s="223">
        <v>-5027216.66</v>
      </c>
      <c r="O1916" s="223">
        <v>-6436716.6600000001</v>
      </c>
      <c r="P1916" s="223">
        <v>-7846216.6600000001</v>
      </c>
      <c r="Q1916" s="223">
        <f t="shared" si="426"/>
        <v>-4322466.66</v>
      </c>
      <c r="R1916" s="351"/>
      <c r="S1916" s="309"/>
      <c r="T1916" s="309"/>
      <c r="U1916" s="895"/>
      <c r="V1916" s="16">
        <v>0</v>
      </c>
      <c r="W1916" s="11">
        <v>0</v>
      </c>
      <c r="X1916" s="17">
        <v>0</v>
      </c>
      <c r="Y1916" s="16"/>
      <c r="Z1916" s="11"/>
      <c r="AA1916" s="17"/>
      <c r="AB1916" s="16"/>
      <c r="AC1916" s="11"/>
      <c r="AD1916" s="17">
        <f t="shared" si="429"/>
        <v>0</v>
      </c>
      <c r="AE1916" s="16"/>
      <c r="AF1916" s="11"/>
      <c r="AG1916" s="17"/>
      <c r="AH1916" s="229">
        <f t="shared" si="431"/>
        <v>-4322466.66</v>
      </c>
      <c r="AI1916" s="527"/>
      <c r="AJ1916" s="16">
        <f t="shared" si="425"/>
        <v>0</v>
      </c>
    </row>
    <row r="1917" spans="1:36" ht="11.25" customHeight="1">
      <c r="A1917" s="319">
        <v>23701153</v>
      </c>
      <c r="B1917" s="400"/>
      <c r="C1917" s="287" t="s">
        <v>2402</v>
      </c>
      <c r="D1917" s="222">
        <v>-4187666.67</v>
      </c>
      <c r="E1917" s="222">
        <v>-5111416.67</v>
      </c>
      <c r="F1917" s="222">
        <v>-492666.67</v>
      </c>
      <c r="G1917" s="222">
        <v>-1416416.67</v>
      </c>
      <c r="H1917" s="222">
        <v>-2340166.67</v>
      </c>
      <c r="I1917" s="222">
        <v>-3263916.67</v>
      </c>
      <c r="J1917" s="498">
        <v>-4187666.67</v>
      </c>
      <c r="K1917" s="498">
        <v>-5111416.67</v>
      </c>
      <c r="L1917" s="223">
        <v>-492666.67</v>
      </c>
      <c r="M1917" s="223">
        <v>-1416416.67</v>
      </c>
      <c r="N1917" s="223">
        <v>-2340166.67</v>
      </c>
      <c r="O1917" s="223">
        <v>-3263916.67</v>
      </c>
      <c r="P1917" s="223">
        <v>-4187666.67</v>
      </c>
      <c r="Q1917" s="223">
        <f t="shared" si="426"/>
        <v>-2802041.6700000004</v>
      </c>
      <c r="R1917" s="351"/>
      <c r="S1917" s="309"/>
      <c r="T1917" s="309"/>
      <c r="U1917" s="895"/>
      <c r="V1917" s="16">
        <v>0</v>
      </c>
      <c r="W1917" s="11">
        <v>0</v>
      </c>
      <c r="X1917" s="17">
        <v>0</v>
      </c>
      <c r="Y1917" s="16"/>
      <c r="Z1917" s="11"/>
      <c r="AA1917" s="17"/>
      <c r="AB1917" s="16"/>
      <c r="AC1917" s="11"/>
      <c r="AD1917" s="17">
        <f>SUM(AB1917:AC1917)</f>
        <v>0</v>
      </c>
      <c r="AE1917" s="16"/>
      <c r="AF1917" s="11"/>
      <c r="AG1917" s="17"/>
      <c r="AH1917" s="229">
        <f t="shared" si="431"/>
        <v>-2802041.6700000004</v>
      </c>
      <c r="AI1917" s="527"/>
      <c r="AJ1917" s="16">
        <f t="shared" si="425"/>
        <v>0</v>
      </c>
    </row>
    <row r="1918" spans="1:36" ht="11.25" customHeight="1">
      <c r="A1918" s="319">
        <v>23701163</v>
      </c>
      <c r="B1918" s="400"/>
      <c r="C1918" s="287" t="s">
        <v>2403</v>
      </c>
      <c r="D1918" s="222">
        <v>-799000</v>
      </c>
      <c r="E1918" s="222">
        <v>-975250</v>
      </c>
      <c r="F1918" s="222">
        <v>-94000</v>
      </c>
      <c r="G1918" s="222">
        <v>-270250</v>
      </c>
      <c r="H1918" s="222">
        <v>-446500</v>
      </c>
      <c r="I1918" s="222">
        <v>-622750</v>
      </c>
      <c r="J1918" s="498">
        <v>-799000</v>
      </c>
      <c r="K1918" s="498">
        <v>-975250</v>
      </c>
      <c r="L1918" s="223">
        <v>-94000</v>
      </c>
      <c r="M1918" s="223">
        <v>-270250</v>
      </c>
      <c r="N1918" s="223">
        <v>-446500</v>
      </c>
      <c r="O1918" s="223">
        <v>-622750</v>
      </c>
      <c r="P1918" s="223">
        <v>-799000</v>
      </c>
      <c r="Q1918" s="223">
        <f t="shared" si="426"/>
        <v>-534625</v>
      </c>
      <c r="R1918" s="351"/>
      <c r="S1918" s="309"/>
      <c r="T1918" s="309"/>
      <c r="U1918" s="895"/>
      <c r="V1918" s="16">
        <v>0</v>
      </c>
      <c r="W1918" s="11">
        <v>0</v>
      </c>
      <c r="X1918" s="17">
        <v>0</v>
      </c>
      <c r="Y1918" s="16"/>
      <c r="Z1918" s="11"/>
      <c r="AA1918" s="17"/>
      <c r="AB1918" s="16"/>
      <c r="AC1918" s="11"/>
      <c r="AD1918" s="17">
        <f>SUM(AB1918:AC1918)</f>
        <v>0</v>
      </c>
      <c r="AE1918" s="16"/>
      <c r="AF1918" s="11"/>
      <c r="AG1918" s="17"/>
      <c r="AH1918" s="229">
        <f t="shared" si="431"/>
        <v>-534625</v>
      </c>
      <c r="AI1918" s="527"/>
      <c r="AJ1918" s="16">
        <f t="shared" si="425"/>
        <v>0</v>
      </c>
    </row>
    <row r="1919" spans="1:36" ht="11.25" customHeight="1">
      <c r="A1919" s="319">
        <v>23701173</v>
      </c>
      <c r="B1919" s="400"/>
      <c r="C1919" s="287" t="s">
        <v>2764</v>
      </c>
      <c r="D1919" s="222">
        <v>-28204.04</v>
      </c>
      <c r="E1919" s="222">
        <v>-28950.03</v>
      </c>
      <c r="F1919" s="222">
        <v>-30367.439999999999</v>
      </c>
      <c r="G1919" s="222">
        <v>-32021.18</v>
      </c>
      <c r="H1919" s="222">
        <v>-3536.71</v>
      </c>
      <c r="I1919" s="222">
        <v>-13490.05</v>
      </c>
      <c r="J1919" s="498">
        <v>-23366.63</v>
      </c>
      <c r="K1919" s="498">
        <v>-32766.6</v>
      </c>
      <c r="L1919" s="223">
        <v>-43013.91</v>
      </c>
      <c r="M1919" s="223">
        <v>-52579.63</v>
      </c>
      <c r="N1919" s="223">
        <v>-62263.41</v>
      </c>
      <c r="O1919" s="223">
        <v>-71575.69</v>
      </c>
      <c r="P1919" s="223">
        <v>-80799.039999999994</v>
      </c>
      <c r="Q1919" s="223">
        <f t="shared" si="426"/>
        <v>-37369.401666666665</v>
      </c>
      <c r="R1919" s="351"/>
      <c r="S1919" s="309"/>
      <c r="T1919" s="309"/>
      <c r="U1919" s="895"/>
      <c r="V1919" s="16">
        <v>0</v>
      </c>
      <c r="W1919" s="11">
        <v>0</v>
      </c>
      <c r="X1919" s="17">
        <v>0</v>
      </c>
      <c r="Y1919" s="16"/>
      <c r="Z1919" s="11"/>
      <c r="AA1919" s="17"/>
      <c r="AB1919" s="16"/>
      <c r="AC1919" s="11"/>
      <c r="AD1919" s="17">
        <f>SUM(AB1919:AC1919)</f>
        <v>0</v>
      </c>
      <c r="AE1919" s="16"/>
      <c r="AF1919" s="11"/>
      <c r="AG1919" s="17"/>
      <c r="AH1919" s="229">
        <f t="shared" si="431"/>
        <v>-37369.401666666665</v>
      </c>
      <c r="AI1919" s="527"/>
      <c r="AJ1919" s="16">
        <f t="shared" si="425"/>
        <v>0</v>
      </c>
    </row>
    <row r="1920" spans="1:36" ht="11.25" customHeight="1">
      <c r="A1920" s="319">
        <v>23701183</v>
      </c>
      <c r="B1920" s="400"/>
      <c r="C1920" s="287" t="s">
        <v>2813</v>
      </c>
      <c r="D1920" s="222">
        <v>-464994.83</v>
      </c>
      <c r="E1920" s="222">
        <v>-914989.83</v>
      </c>
      <c r="F1920" s="222">
        <v>-1364984.83</v>
      </c>
      <c r="G1920" s="222">
        <v>-1814979.83</v>
      </c>
      <c r="H1920" s="222">
        <v>-2264974.83</v>
      </c>
      <c r="I1920" s="222">
        <v>-2714969.83</v>
      </c>
      <c r="J1920" s="498">
        <v>-464994.83</v>
      </c>
      <c r="K1920" s="498">
        <v>-914989.83</v>
      </c>
      <c r="L1920" s="223">
        <v>-1364984.83</v>
      </c>
      <c r="M1920" s="223">
        <v>-1814979.83</v>
      </c>
      <c r="N1920" s="223">
        <v>-2264974.83</v>
      </c>
      <c r="O1920" s="223">
        <v>-2714969.83</v>
      </c>
      <c r="P1920" s="223">
        <v>-464994.83</v>
      </c>
      <c r="Q1920" s="223">
        <f t="shared" si="426"/>
        <v>-1589982.33</v>
      </c>
      <c r="R1920" s="351"/>
      <c r="S1920" s="309"/>
      <c r="T1920" s="309"/>
      <c r="U1920" s="895"/>
      <c r="V1920" s="16">
        <v>0</v>
      </c>
      <c r="W1920" s="11">
        <v>0</v>
      </c>
      <c r="X1920" s="17">
        <v>0</v>
      </c>
      <c r="Y1920" s="16"/>
      <c r="Z1920" s="11"/>
      <c r="AA1920" s="17"/>
      <c r="AB1920" s="16"/>
      <c r="AC1920" s="11"/>
      <c r="AD1920" s="17">
        <f t="shared" ref="AD1920:AD1921" si="432">SUM(AB1920:AC1920)</f>
        <v>0</v>
      </c>
      <c r="AE1920" s="16"/>
      <c r="AF1920" s="11"/>
      <c r="AG1920" s="17"/>
      <c r="AH1920" s="229">
        <f t="shared" si="431"/>
        <v>-1589982.33</v>
      </c>
      <c r="AI1920" s="527"/>
      <c r="AJ1920" s="16">
        <f t="shared" si="425"/>
        <v>0</v>
      </c>
    </row>
    <row r="1921" spans="1:36" ht="11.25" customHeight="1">
      <c r="A1921" s="319">
        <v>23701193</v>
      </c>
      <c r="B1921" s="400"/>
      <c r="C1921" s="287" t="s">
        <v>2815</v>
      </c>
      <c r="D1921" s="222">
        <v>-80600</v>
      </c>
      <c r="E1921" s="222">
        <v>-158600</v>
      </c>
      <c r="F1921" s="222">
        <v>-236600</v>
      </c>
      <c r="G1921" s="222">
        <v>-314600</v>
      </c>
      <c r="H1921" s="222">
        <v>-392600</v>
      </c>
      <c r="I1921" s="222">
        <v>-470600</v>
      </c>
      <c r="J1921" s="498">
        <v>-80600</v>
      </c>
      <c r="K1921" s="498">
        <v>-158600</v>
      </c>
      <c r="L1921" s="223">
        <v>-236600</v>
      </c>
      <c r="M1921" s="223">
        <v>-314600</v>
      </c>
      <c r="N1921" s="223">
        <v>-392600</v>
      </c>
      <c r="O1921" s="223">
        <v>-470600</v>
      </c>
      <c r="P1921" s="223">
        <v>-80600</v>
      </c>
      <c r="Q1921" s="223">
        <f t="shared" si="426"/>
        <v>-275600</v>
      </c>
      <c r="R1921" s="351"/>
      <c r="S1921" s="309"/>
      <c r="T1921" s="309"/>
      <c r="U1921" s="895"/>
      <c r="V1921" s="16">
        <v>0</v>
      </c>
      <c r="W1921" s="11">
        <v>0</v>
      </c>
      <c r="X1921" s="17">
        <v>0</v>
      </c>
      <c r="Y1921" s="16"/>
      <c r="Z1921" s="11"/>
      <c r="AA1921" s="17"/>
      <c r="AB1921" s="16"/>
      <c r="AC1921" s="11"/>
      <c r="AD1921" s="17">
        <f t="shared" si="432"/>
        <v>0</v>
      </c>
      <c r="AE1921" s="16"/>
      <c r="AF1921" s="11"/>
      <c r="AG1921" s="17"/>
      <c r="AH1921" s="229">
        <f t="shared" si="431"/>
        <v>-275600</v>
      </c>
      <c r="AI1921" s="527"/>
      <c r="AJ1921" s="16">
        <f t="shared" si="425"/>
        <v>0</v>
      </c>
    </row>
    <row r="1922" spans="1:36" ht="11.25" customHeight="1">
      <c r="A1922" s="319" t="s">
        <v>3258</v>
      </c>
      <c r="B1922" s="400"/>
      <c r="C1922" s="721" t="s">
        <v>3256</v>
      </c>
      <c r="D1922" s="222">
        <v>-6345486.1200000001</v>
      </c>
      <c r="E1922" s="222">
        <v>-7868402.79</v>
      </c>
      <c r="F1922" s="222">
        <v>-558402.79</v>
      </c>
      <c r="G1922" s="222">
        <v>-2081319.46</v>
      </c>
      <c r="H1922" s="222">
        <v>-3604236.13</v>
      </c>
      <c r="I1922" s="222">
        <v>-5127152.8</v>
      </c>
      <c r="J1922" s="498">
        <v>-6650069.4699999997</v>
      </c>
      <c r="K1922" s="498">
        <v>-8172986.1399999997</v>
      </c>
      <c r="L1922" s="223">
        <v>-558402.81000000006</v>
      </c>
      <c r="M1922" s="223">
        <v>-2081319.48</v>
      </c>
      <c r="N1922" s="223">
        <v>-3604236.15</v>
      </c>
      <c r="O1922" s="223">
        <v>-5127152.82</v>
      </c>
      <c r="P1922" s="223">
        <v>-6650069.4900000002</v>
      </c>
      <c r="Q1922" s="223">
        <f t="shared" si="426"/>
        <v>-4327621.55375</v>
      </c>
      <c r="R1922" s="351"/>
      <c r="S1922" s="309"/>
      <c r="T1922" s="309"/>
      <c r="U1922" s="895"/>
      <c r="V1922" s="16"/>
      <c r="W1922" s="11"/>
      <c r="X1922" s="17"/>
      <c r="Y1922" s="16"/>
      <c r="Z1922" s="11"/>
      <c r="AA1922" s="17"/>
      <c r="AB1922" s="16"/>
      <c r="AC1922" s="11"/>
      <c r="AD1922" s="17"/>
      <c r="AE1922" s="16"/>
      <c r="AF1922" s="11"/>
      <c r="AG1922" s="17"/>
      <c r="AH1922" s="229">
        <f t="shared" si="431"/>
        <v>-4327621.55375</v>
      </c>
      <c r="AI1922" s="527"/>
      <c r="AJ1922" s="16">
        <f t="shared" ref="AJ1922:AJ1985" si="433">Q1922-X1922-AA1922-AD1922-AG1922-AH1922</f>
        <v>0</v>
      </c>
    </row>
    <row r="1923" spans="1:36" ht="11.25" customHeight="1">
      <c r="A1923" s="219">
        <v>23800063</v>
      </c>
      <c r="C1923" s="287" t="s">
        <v>2017</v>
      </c>
      <c r="D1923" s="222">
        <v>0</v>
      </c>
      <c r="E1923" s="222">
        <v>0</v>
      </c>
      <c r="F1923" s="222">
        <v>0</v>
      </c>
      <c r="G1923" s="222">
        <v>0</v>
      </c>
      <c r="H1923" s="222">
        <v>0</v>
      </c>
      <c r="I1923" s="222">
        <v>0</v>
      </c>
      <c r="J1923" s="498">
        <v>0</v>
      </c>
      <c r="K1923" s="498">
        <v>0</v>
      </c>
      <c r="L1923" s="223">
        <v>0</v>
      </c>
      <c r="M1923" s="223">
        <v>0</v>
      </c>
      <c r="N1923" s="223">
        <v>0</v>
      </c>
      <c r="O1923" s="223">
        <v>0</v>
      </c>
      <c r="P1923" s="223">
        <v>0</v>
      </c>
      <c r="Q1923" s="223">
        <f t="shared" si="426"/>
        <v>0</v>
      </c>
      <c r="R1923" s="351"/>
      <c r="S1923" s="309"/>
      <c r="T1923" s="309"/>
      <c r="U1923" s="895"/>
      <c r="V1923" s="16">
        <v>0</v>
      </c>
      <c r="W1923" s="11">
        <v>0</v>
      </c>
      <c r="X1923" s="17">
        <v>0</v>
      </c>
      <c r="Y1923" s="40"/>
      <c r="Z1923" s="52"/>
      <c r="AA1923" s="17"/>
      <c r="AB1923" s="16"/>
      <c r="AC1923" s="11"/>
      <c r="AD1923" s="17">
        <f t="shared" si="429"/>
        <v>0</v>
      </c>
      <c r="AE1923" s="16"/>
      <c r="AF1923" s="11"/>
      <c r="AG1923" s="17"/>
      <c r="AH1923" s="229">
        <f t="shared" si="431"/>
        <v>0</v>
      </c>
      <c r="AI1923" s="527"/>
      <c r="AJ1923" s="16">
        <f t="shared" si="433"/>
        <v>0</v>
      </c>
    </row>
    <row r="1924" spans="1:36" ht="11.25" customHeight="1">
      <c r="A1924" s="219">
        <v>24100013</v>
      </c>
      <c r="C1924" s="287" t="s">
        <v>614</v>
      </c>
      <c r="D1924" s="222">
        <v>0</v>
      </c>
      <c r="E1924" s="222">
        <v>0</v>
      </c>
      <c r="F1924" s="222">
        <v>0</v>
      </c>
      <c r="G1924" s="222">
        <v>0</v>
      </c>
      <c r="H1924" s="222">
        <v>0</v>
      </c>
      <c r="I1924" s="222">
        <v>0</v>
      </c>
      <c r="J1924" s="498">
        <v>0</v>
      </c>
      <c r="K1924" s="498">
        <v>0</v>
      </c>
      <c r="L1924" s="223">
        <v>0</v>
      </c>
      <c r="M1924" s="223">
        <v>0</v>
      </c>
      <c r="N1924" s="223">
        <v>0</v>
      </c>
      <c r="O1924" s="223">
        <v>0</v>
      </c>
      <c r="P1924" s="223">
        <v>0</v>
      </c>
      <c r="Q1924" s="223">
        <f t="shared" si="426"/>
        <v>0</v>
      </c>
      <c r="R1924" s="351"/>
      <c r="S1924" s="309"/>
      <c r="T1924" s="309"/>
      <c r="U1924" s="895"/>
      <c r="V1924" s="16">
        <v>0</v>
      </c>
      <c r="W1924" s="11">
        <v>0</v>
      </c>
      <c r="X1924" s="17">
        <v>0</v>
      </c>
      <c r="Y1924" s="40"/>
      <c r="Z1924" s="52"/>
      <c r="AA1924" s="17"/>
      <c r="AB1924" s="16"/>
      <c r="AC1924" s="11"/>
      <c r="AD1924" s="17">
        <f t="shared" si="429"/>
        <v>0</v>
      </c>
      <c r="AE1924" s="16"/>
      <c r="AF1924" s="11"/>
      <c r="AG1924" s="17"/>
      <c r="AH1924" s="229">
        <f t="shared" si="431"/>
        <v>0</v>
      </c>
      <c r="AI1924" s="527"/>
      <c r="AJ1924" s="16">
        <f t="shared" si="433"/>
        <v>0</v>
      </c>
    </row>
    <row r="1925" spans="1:36" ht="11.25" customHeight="1">
      <c r="A1925" s="219">
        <v>24100043</v>
      </c>
      <c r="C1925" s="287" t="s">
        <v>1562</v>
      </c>
      <c r="D1925" s="222">
        <v>30353.94</v>
      </c>
      <c r="E1925" s="222">
        <v>0</v>
      </c>
      <c r="F1925" s="222">
        <v>0</v>
      </c>
      <c r="G1925" s="222">
        <v>0</v>
      </c>
      <c r="H1925" s="222">
        <v>0</v>
      </c>
      <c r="I1925" s="222">
        <v>-328338.48</v>
      </c>
      <c r="J1925" s="498">
        <v>-351618.95</v>
      </c>
      <c r="K1925" s="498">
        <v>0</v>
      </c>
      <c r="L1925" s="223">
        <v>0</v>
      </c>
      <c r="M1925" s="223">
        <v>0</v>
      </c>
      <c r="N1925" s="223">
        <v>0</v>
      </c>
      <c r="O1925" s="223">
        <v>-323743.07</v>
      </c>
      <c r="P1925" s="223">
        <v>0</v>
      </c>
      <c r="Q1925" s="223">
        <f t="shared" si="426"/>
        <v>-82376.960833333331</v>
      </c>
      <c r="R1925" s="351"/>
      <c r="S1925" s="309"/>
      <c r="T1925" s="309"/>
      <c r="U1925" s="895"/>
      <c r="V1925" s="16">
        <v>0</v>
      </c>
      <c r="W1925" s="11">
        <v>0</v>
      </c>
      <c r="X1925" s="17">
        <v>0</v>
      </c>
      <c r="Y1925" s="16"/>
      <c r="Z1925" s="11"/>
      <c r="AA1925" s="17"/>
      <c r="AB1925" s="16"/>
      <c r="AC1925" s="11"/>
      <c r="AD1925" s="17">
        <f t="shared" si="429"/>
        <v>0</v>
      </c>
      <c r="AE1925" s="16"/>
      <c r="AF1925" s="11"/>
      <c r="AG1925" s="17"/>
      <c r="AH1925" s="229">
        <f t="shared" si="431"/>
        <v>-82376.960833333331</v>
      </c>
      <c r="AI1925" s="527"/>
      <c r="AJ1925" s="16">
        <f t="shared" si="433"/>
        <v>0</v>
      </c>
    </row>
    <row r="1926" spans="1:36" ht="11.25" customHeight="1">
      <c r="A1926" s="219">
        <v>24100063</v>
      </c>
      <c r="C1926" s="287" t="s">
        <v>1563</v>
      </c>
      <c r="D1926" s="222">
        <v>3488.76</v>
      </c>
      <c r="E1926" s="222">
        <v>-260.7</v>
      </c>
      <c r="F1926" s="222">
        <v>6581.65</v>
      </c>
      <c r="G1926" s="222">
        <v>2701.61</v>
      </c>
      <c r="H1926" s="222">
        <v>112199.07</v>
      </c>
      <c r="I1926" s="222">
        <v>2547.46</v>
      </c>
      <c r="J1926" s="498">
        <v>-126.4</v>
      </c>
      <c r="K1926" s="498">
        <v>-316</v>
      </c>
      <c r="L1926" s="223">
        <v>-963.47</v>
      </c>
      <c r="M1926" s="223">
        <v>-769.32</v>
      </c>
      <c r="N1926" s="223">
        <v>-2006.85</v>
      </c>
      <c r="O1926" s="223">
        <v>-2721.65</v>
      </c>
      <c r="P1926" s="223">
        <v>-919.85</v>
      </c>
      <c r="Q1926" s="223">
        <f t="shared" si="426"/>
        <v>9845.8212500000009</v>
      </c>
      <c r="R1926" s="351"/>
      <c r="S1926" s="309"/>
      <c r="T1926" s="309"/>
      <c r="U1926" s="895"/>
      <c r="V1926" s="16">
        <v>0</v>
      </c>
      <c r="W1926" s="11">
        <v>0</v>
      </c>
      <c r="X1926" s="17">
        <v>0</v>
      </c>
      <c r="Y1926" s="16"/>
      <c r="Z1926" s="11"/>
      <c r="AA1926" s="17"/>
      <c r="AB1926" s="16"/>
      <c r="AC1926" s="11"/>
      <c r="AD1926" s="17">
        <f t="shared" ref="AD1926:AD1969" si="434">SUM(AB1926:AC1926)</f>
        <v>0</v>
      </c>
      <c r="AE1926" s="16"/>
      <c r="AF1926" s="11"/>
      <c r="AG1926" s="17"/>
      <c r="AH1926" s="229">
        <f t="shared" si="431"/>
        <v>9845.8212500000009</v>
      </c>
      <c r="AI1926" s="527"/>
      <c r="AJ1926" s="16">
        <f t="shared" si="433"/>
        <v>0</v>
      </c>
    </row>
    <row r="1927" spans="1:36" ht="11.25" customHeight="1">
      <c r="A1927" s="219">
        <v>24100101</v>
      </c>
      <c r="C1927" s="287" t="s">
        <v>225</v>
      </c>
      <c r="D1927" s="222">
        <v>0</v>
      </c>
      <c r="E1927" s="222">
        <v>0</v>
      </c>
      <c r="F1927" s="222">
        <v>0</v>
      </c>
      <c r="G1927" s="222">
        <v>0</v>
      </c>
      <c r="H1927" s="222">
        <v>0</v>
      </c>
      <c r="I1927" s="222">
        <v>0</v>
      </c>
      <c r="J1927" s="498">
        <v>0</v>
      </c>
      <c r="K1927" s="498">
        <v>0</v>
      </c>
      <c r="L1927" s="223">
        <v>0</v>
      </c>
      <c r="M1927" s="223">
        <v>0</v>
      </c>
      <c r="N1927" s="223">
        <v>0</v>
      </c>
      <c r="O1927" s="223">
        <v>0</v>
      </c>
      <c r="P1927" s="223">
        <v>0</v>
      </c>
      <c r="Q1927" s="223">
        <f t="shared" si="426"/>
        <v>0</v>
      </c>
      <c r="R1927" s="351"/>
      <c r="S1927" s="309"/>
      <c r="T1927" s="309"/>
      <c r="U1927" s="895"/>
      <c r="V1927" s="16">
        <v>0</v>
      </c>
      <c r="W1927" s="11">
        <v>0</v>
      </c>
      <c r="X1927" s="17">
        <v>0</v>
      </c>
      <c r="Y1927" s="16"/>
      <c r="Z1927" s="11"/>
      <c r="AA1927" s="17"/>
      <c r="AB1927" s="16"/>
      <c r="AC1927" s="11"/>
      <c r="AD1927" s="17">
        <f t="shared" si="434"/>
        <v>0</v>
      </c>
      <c r="AE1927" s="16"/>
      <c r="AF1927" s="11"/>
      <c r="AG1927" s="17"/>
      <c r="AH1927" s="229">
        <f t="shared" si="431"/>
        <v>0</v>
      </c>
      <c r="AI1927" s="527"/>
      <c r="AJ1927" s="16">
        <f t="shared" si="433"/>
        <v>0</v>
      </c>
    </row>
    <row r="1928" spans="1:36" ht="11.25" customHeight="1">
      <c r="A1928" s="219">
        <v>24100111</v>
      </c>
      <c r="C1928" s="287" t="s">
        <v>1719</v>
      </c>
      <c r="D1928" s="222">
        <v>0</v>
      </c>
      <c r="E1928" s="222">
        <v>0</v>
      </c>
      <c r="F1928" s="222">
        <v>0</v>
      </c>
      <c r="G1928" s="222">
        <v>0</v>
      </c>
      <c r="H1928" s="222">
        <v>0</v>
      </c>
      <c r="I1928" s="222">
        <v>0</v>
      </c>
      <c r="J1928" s="498">
        <v>0</v>
      </c>
      <c r="K1928" s="498">
        <v>0</v>
      </c>
      <c r="L1928" s="223">
        <v>0</v>
      </c>
      <c r="M1928" s="223">
        <v>0</v>
      </c>
      <c r="N1928" s="223">
        <v>0</v>
      </c>
      <c r="O1928" s="223">
        <v>0</v>
      </c>
      <c r="P1928" s="223">
        <v>0</v>
      </c>
      <c r="Q1928" s="223">
        <f t="shared" si="426"/>
        <v>0</v>
      </c>
      <c r="R1928" s="351"/>
      <c r="S1928" s="351"/>
      <c r="T1928" s="351"/>
      <c r="U1928" s="895"/>
      <c r="V1928" s="16">
        <v>0</v>
      </c>
      <c r="W1928" s="11">
        <v>0</v>
      </c>
      <c r="X1928" s="17">
        <v>0</v>
      </c>
      <c r="Y1928" s="16"/>
      <c r="Z1928" s="11"/>
      <c r="AA1928" s="17"/>
      <c r="AB1928" s="16"/>
      <c r="AC1928" s="11"/>
      <c r="AD1928" s="17">
        <f t="shared" si="434"/>
        <v>0</v>
      </c>
      <c r="AE1928" s="16"/>
      <c r="AF1928" s="11"/>
      <c r="AG1928" s="17"/>
      <c r="AH1928" s="229">
        <f t="shared" si="431"/>
        <v>0</v>
      </c>
      <c r="AI1928" s="527"/>
      <c r="AJ1928" s="16">
        <f t="shared" si="433"/>
        <v>0</v>
      </c>
    </row>
    <row r="1929" spans="1:36" ht="11.25" customHeight="1">
      <c r="A1929" s="219">
        <v>24100143</v>
      </c>
      <c r="C1929" s="287" t="s">
        <v>614</v>
      </c>
      <c r="D1929" s="222">
        <v>-11448.79</v>
      </c>
      <c r="E1929" s="222">
        <v>57.2</v>
      </c>
      <c r="F1929" s="222">
        <v>0</v>
      </c>
      <c r="G1929" s="222">
        <v>0</v>
      </c>
      <c r="H1929" s="222">
        <v>0</v>
      </c>
      <c r="I1929" s="222">
        <v>-594306.15</v>
      </c>
      <c r="J1929" s="498">
        <v>-667932.74</v>
      </c>
      <c r="K1929" s="498">
        <v>0</v>
      </c>
      <c r="L1929" s="223">
        <v>0</v>
      </c>
      <c r="M1929" s="223">
        <v>0</v>
      </c>
      <c r="N1929" s="223">
        <v>0</v>
      </c>
      <c r="O1929" s="223">
        <v>-609346.35</v>
      </c>
      <c r="P1929" s="223">
        <v>0</v>
      </c>
      <c r="Q1929" s="223">
        <f t="shared" si="426"/>
        <v>-156437.70291666666</v>
      </c>
      <c r="R1929" s="351"/>
      <c r="S1929" s="309"/>
      <c r="T1929" s="309"/>
      <c r="U1929" s="895"/>
      <c r="V1929" s="16">
        <v>0</v>
      </c>
      <c r="W1929" s="11">
        <v>0</v>
      </c>
      <c r="X1929" s="17">
        <v>0</v>
      </c>
      <c r="Y1929" s="16"/>
      <c r="Z1929" s="11"/>
      <c r="AA1929" s="17"/>
      <c r="AB1929" s="16"/>
      <c r="AC1929" s="11"/>
      <c r="AD1929" s="17">
        <f t="shared" si="434"/>
        <v>0</v>
      </c>
      <c r="AE1929" s="16"/>
      <c r="AF1929" s="11"/>
      <c r="AG1929" s="17"/>
      <c r="AH1929" s="229">
        <f t="shared" si="431"/>
        <v>-156437.70291666666</v>
      </c>
      <c r="AI1929" s="527"/>
      <c r="AJ1929" s="16">
        <f t="shared" si="433"/>
        <v>0</v>
      </c>
    </row>
    <row r="1930" spans="1:36" ht="11.25" customHeight="1">
      <c r="A1930" s="219">
        <v>24100153</v>
      </c>
      <c r="C1930" s="287" t="s">
        <v>225</v>
      </c>
      <c r="D1930" s="222">
        <v>0</v>
      </c>
      <c r="E1930" s="222">
        <v>0</v>
      </c>
      <c r="F1930" s="222">
        <v>0</v>
      </c>
      <c r="G1930" s="222">
        <v>0</v>
      </c>
      <c r="H1930" s="222">
        <v>0</v>
      </c>
      <c r="I1930" s="222">
        <v>0</v>
      </c>
      <c r="J1930" s="498">
        <v>0</v>
      </c>
      <c r="K1930" s="498">
        <v>0</v>
      </c>
      <c r="L1930" s="223">
        <v>0</v>
      </c>
      <c r="M1930" s="223">
        <v>0</v>
      </c>
      <c r="N1930" s="223">
        <v>0</v>
      </c>
      <c r="O1930" s="223">
        <v>0</v>
      </c>
      <c r="P1930" s="223">
        <v>0</v>
      </c>
      <c r="Q1930" s="223">
        <f t="shared" si="426"/>
        <v>0</v>
      </c>
      <c r="R1930" s="351"/>
      <c r="S1930" s="309"/>
      <c r="T1930" s="309"/>
      <c r="U1930" s="895"/>
      <c r="V1930" s="16">
        <v>0</v>
      </c>
      <c r="W1930" s="11">
        <v>0</v>
      </c>
      <c r="X1930" s="17">
        <v>0</v>
      </c>
      <c r="Y1930" s="16"/>
      <c r="Z1930" s="11"/>
      <c r="AA1930" s="17"/>
      <c r="AB1930" s="16"/>
      <c r="AC1930" s="11"/>
      <c r="AD1930" s="17">
        <f t="shared" si="434"/>
        <v>0</v>
      </c>
      <c r="AE1930" s="16"/>
      <c r="AF1930" s="11"/>
      <c r="AG1930" s="17"/>
      <c r="AH1930" s="229">
        <f t="shared" si="431"/>
        <v>0</v>
      </c>
      <c r="AI1930" s="527"/>
      <c r="AJ1930" s="16">
        <f t="shared" si="433"/>
        <v>0</v>
      </c>
    </row>
    <row r="1931" spans="1:36" ht="11.25" customHeight="1">
      <c r="A1931" s="219">
        <v>24100173</v>
      </c>
      <c r="C1931" s="287" t="s">
        <v>1563</v>
      </c>
      <c r="D1931" s="222">
        <v>-46269.29</v>
      </c>
      <c r="E1931" s="222">
        <v>-36723.919999999998</v>
      </c>
      <c r="F1931" s="222">
        <v>-188480.2</v>
      </c>
      <c r="G1931" s="222">
        <v>66306.679999999993</v>
      </c>
      <c r="H1931" s="222">
        <v>-34854.339999999997</v>
      </c>
      <c r="I1931" s="222">
        <v>-25381.08</v>
      </c>
      <c r="J1931" s="498">
        <v>-17760.900000000001</v>
      </c>
      <c r="K1931" s="498">
        <v>-24901.21</v>
      </c>
      <c r="L1931" s="223">
        <v>-7665.08</v>
      </c>
      <c r="M1931" s="223">
        <v>-1129.9100000000001</v>
      </c>
      <c r="N1931" s="223">
        <v>-4673.88</v>
      </c>
      <c r="O1931" s="223">
        <v>-17378.64</v>
      </c>
      <c r="P1931" s="223">
        <v>-4334.21</v>
      </c>
      <c r="Q1931" s="223">
        <f t="shared" ref="Q1931:Q1994" si="435">(D1931+P1931+SUM(E1931:O1931)*2)/24</f>
        <v>-26495.352499999997</v>
      </c>
      <c r="R1931" s="351"/>
      <c r="S1931" s="309"/>
      <c r="T1931" s="309"/>
      <c r="U1931" s="895"/>
      <c r="V1931" s="16">
        <v>0</v>
      </c>
      <c r="W1931" s="11">
        <v>0</v>
      </c>
      <c r="X1931" s="17">
        <v>0</v>
      </c>
      <c r="Y1931" s="16"/>
      <c r="Z1931" s="11"/>
      <c r="AA1931" s="17"/>
      <c r="AB1931" s="16"/>
      <c r="AC1931" s="11"/>
      <c r="AD1931" s="17">
        <f t="shared" ref="AD1931" si="436">SUM(AB1931:AC1931)</f>
        <v>0</v>
      </c>
      <c r="AE1931" s="16"/>
      <c r="AF1931" s="11"/>
      <c r="AG1931" s="17"/>
      <c r="AH1931" s="229">
        <f t="shared" si="431"/>
        <v>-26495.352499999997</v>
      </c>
      <c r="AI1931" s="527"/>
      <c r="AJ1931" s="16">
        <f t="shared" si="433"/>
        <v>0</v>
      </c>
    </row>
    <row r="1932" spans="1:36" ht="11.25" customHeight="1">
      <c r="A1932" s="219">
        <v>24100212</v>
      </c>
      <c r="C1932" s="287" t="s">
        <v>999</v>
      </c>
      <c r="D1932" s="222">
        <v>-1826929.44</v>
      </c>
      <c r="E1932" s="222">
        <v>-1743504.03</v>
      </c>
      <c r="F1932" s="222">
        <v>-1241949.53</v>
      </c>
      <c r="G1932" s="222">
        <v>-945554.63</v>
      </c>
      <c r="H1932" s="222">
        <v>-915593.83</v>
      </c>
      <c r="I1932" s="222">
        <v>-913426.78</v>
      </c>
      <c r="J1932" s="498">
        <v>-846499.96</v>
      </c>
      <c r="K1932" s="498">
        <v>-630249.23</v>
      </c>
      <c r="L1932" s="223">
        <v>-447069.62</v>
      </c>
      <c r="M1932" s="223">
        <v>-510345.97</v>
      </c>
      <c r="N1932" s="223">
        <v>-858326.26</v>
      </c>
      <c r="O1932" s="223">
        <v>-1072164.1499999999</v>
      </c>
      <c r="P1932" s="223">
        <v>-1265066.96</v>
      </c>
      <c r="Q1932" s="223">
        <f t="shared" si="435"/>
        <v>-972556.84916666662</v>
      </c>
      <c r="R1932" s="351"/>
      <c r="S1932" s="309"/>
      <c r="T1932" s="309"/>
      <c r="U1932" s="895"/>
      <c r="V1932" s="16">
        <v>0</v>
      </c>
      <c r="W1932" s="11">
        <v>0</v>
      </c>
      <c r="X1932" s="17">
        <v>0</v>
      </c>
      <c r="Y1932" s="16"/>
      <c r="Z1932" s="11"/>
      <c r="AA1932" s="17"/>
      <c r="AB1932" s="16"/>
      <c r="AC1932" s="11"/>
      <c r="AD1932" s="17">
        <f t="shared" si="434"/>
        <v>0</v>
      </c>
      <c r="AE1932" s="16"/>
      <c r="AF1932" s="11"/>
      <c r="AG1932" s="17"/>
      <c r="AH1932" s="229">
        <f t="shared" si="431"/>
        <v>-972556.84916666662</v>
      </c>
      <c r="AI1932" s="527"/>
      <c r="AJ1932" s="16">
        <f t="shared" si="433"/>
        <v>0</v>
      </c>
    </row>
    <row r="1933" spans="1:36" ht="11.25" customHeight="1">
      <c r="A1933" s="219">
        <v>24200001</v>
      </c>
      <c r="B1933" s="207"/>
      <c r="C1933" s="287" t="s">
        <v>462</v>
      </c>
      <c r="D1933" s="222">
        <v>0</v>
      </c>
      <c r="E1933" s="222">
        <v>0</v>
      </c>
      <c r="F1933" s="222">
        <v>0</v>
      </c>
      <c r="G1933" s="222">
        <v>0</v>
      </c>
      <c r="H1933" s="222">
        <v>0</v>
      </c>
      <c r="I1933" s="222">
        <v>0</v>
      </c>
      <c r="J1933" s="498">
        <v>0</v>
      </c>
      <c r="K1933" s="498">
        <v>0</v>
      </c>
      <c r="L1933" s="223">
        <v>0</v>
      </c>
      <c r="M1933" s="223">
        <v>0</v>
      </c>
      <c r="N1933" s="223">
        <v>0</v>
      </c>
      <c r="O1933" s="223">
        <v>0</v>
      </c>
      <c r="P1933" s="223">
        <v>0</v>
      </c>
      <c r="Q1933" s="223">
        <f t="shared" si="435"/>
        <v>0</v>
      </c>
      <c r="R1933" s="351"/>
      <c r="S1933" s="309"/>
      <c r="T1933" s="309"/>
      <c r="U1933" s="895"/>
      <c r="V1933" s="16">
        <v>0</v>
      </c>
      <c r="W1933" s="11">
        <v>0</v>
      </c>
      <c r="X1933" s="17">
        <v>0</v>
      </c>
      <c r="Y1933" s="16"/>
      <c r="Z1933" s="11"/>
      <c r="AA1933" s="17"/>
      <c r="AB1933" s="16"/>
      <c r="AC1933" s="11"/>
      <c r="AD1933" s="17">
        <f t="shared" si="434"/>
        <v>0</v>
      </c>
      <c r="AE1933" s="16"/>
      <c r="AF1933" s="11"/>
      <c r="AG1933" s="17"/>
      <c r="AH1933" s="229">
        <f t="shared" si="431"/>
        <v>0</v>
      </c>
      <c r="AI1933" s="527"/>
      <c r="AJ1933" s="16">
        <f t="shared" si="433"/>
        <v>0</v>
      </c>
    </row>
    <row r="1934" spans="1:36" ht="11.25" customHeight="1">
      <c r="A1934" s="219">
        <v>24200002</v>
      </c>
      <c r="B1934" s="207"/>
      <c r="C1934" s="287" t="s">
        <v>1025</v>
      </c>
      <c r="D1934" s="222">
        <v>0</v>
      </c>
      <c r="E1934" s="222">
        <v>0</v>
      </c>
      <c r="F1934" s="222">
        <v>0</v>
      </c>
      <c r="G1934" s="222">
        <v>0</v>
      </c>
      <c r="H1934" s="222">
        <v>0</v>
      </c>
      <c r="I1934" s="222">
        <v>0</v>
      </c>
      <c r="J1934" s="498">
        <v>0</v>
      </c>
      <c r="K1934" s="498">
        <v>0</v>
      </c>
      <c r="L1934" s="223">
        <v>0</v>
      </c>
      <c r="M1934" s="223">
        <v>0</v>
      </c>
      <c r="N1934" s="223">
        <v>0</v>
      </c>
      <c r="O1934" s="223">
        <v>0</v>
      </c>
      <c r="P1934" s="223">
        <v>0</v>
      </c>
      <c r="Q1934" s="223">
        <f t="shared" si="435"/>
        <v>0</v>
      </c>
      <c r="R1934" s="351"/>
      <c r="S1934" s="309"/>
      <c r="T1934" s="309" t="s">
        <v>1120</v>
      </c>
      <c r="U1934" s="895"/>
      <c r="V1934" s="16">
        <v>0</v>
      </c>
      <c r="W1934" s="11">
        <v>0</v>
      </c>
      <c r="X1934" s="17">
        <v>0</v>
      </c>
      <c r="Y1934" s="16"/>
      <c r="Z1934" s="11"/>
      <c r="AA1934" s="17"/>
      <c r="AB1934" s="16"/>
      <c r="AC1934" s="11"/>
      <c r="AD1934" s="17">
        <f t="shared" si="434"/>
        <v>0</v>
      </c>
      <c r="AE1934" s="16">
        <f>$Q1934</f>
        <v>0</v>
      </c>
      <c r="AF1934" s="11">
        <f>$Q1934</f>
        <v>0</v>
      </c>
      <c r="AG1934" s="17">
        <f>$Q1934</f>
        <v>0</v>
      </c>
      <c r="AH1934" s="225"/>
      <c r="AI1934" s="527"/>
      <c r="AJ1934" s="16">
        <f t="shared" si="433"/>
        <v>0</v>
      </c>
    </row>
    <row r="1935" spans="1:36" ht="11.25" customHeight="1">
      <c r="A1935" s="219">
        <v>24200011</v>
      </c>
      <c r="B1935" s="207"/>
      <c r="C1935" s="287" t="s">
        <v>2450</v>
      </c>
      <c r="D1935" s="222">
        <v>-59888.99</v>
      </c>
      <c r="E1935" s="222">
        <v>-61638.73</v>
      </c>
      <c r="F1935" s="222">
        <v>-60549.9</v>
      </c>
      <c r="G1935" s="222">
        <v>-60549.9</v>
      </c>
      <c r="H1935" s="222">
        <v>-60549.9</v>
      </c>
      <c r="I1935" s="222">
        <v>-63924.81</v>
      </c>
      <c r="J1935" s="498">
        <v>-63924.81</v>
      </c>
      <c r="K1935" s="498">
        <v>-63924.81</v>
      </c>
      <c r="L1935" s="223">
        <v>-63924.81</v>
      </c>
      <c r="M1935" s="223">
        <v>-63316.81</v>
      </c>
      <c r="N1935" s="223">
        <v>-59788.81</v>
      </c>
      <c r="O1935" s="223">
        <v>-59180.81</v>
      </c>
      <c r="P1935" s="223">
        <v>-47806.31</v>
      </c>
      <c r="Q1935" s="223">
        <f t="shared" si="435"/>
        <v>-61260.145833333343</v>
      </c>
      <c r="R1935" s="351"/>
      <c r="S1935" s="309"/>
      <c r="T1935" s="309"/>
      <c r="U1935" s="895"/>
      <c r="V1935" s="16">
        <v>0</v>
      </c>
      <c r="W1935" s="11">
        <v>0</v>
      </c>
      <c r="X1935" s="17">
        <v>0</v>
      </c>
      <c r="Y1935" s="16"/>
      <c r="Z1935" s="11"/>
      <c r="AA1935" s="17"/>
      <c r="AB1935" s="16"/>
      <c r="AC1935" s="11"/>
      <c r="AD1935" s="17">
        <f>SUM(AB1935:AC1935)</f>
        <v>0</v>
      </c>
      <c r="AE1935" s="16"/>
      <c r="AF1935" s="11"/>
      <c r="AG1935" s="17"/>
      <c r="AH1935" s="229">
        <f>Q1935</f>
        <v>-61260.145833333343</v>
      </c>
      <c r="AI1935" s="527"/>
      <c r="AJ1935" s="16">
        <f t="shared" si="433"/>
        <v>0</v>
      </c>
    </row>
    <row r="1936" spans="1:36" ht="11.25" customHeight="1">
      <c r="A1936" s="219">
        <v>24200012</v>
      </c>
      <c r="B1936" s="207"/>
      <c r="C1936" s="287" t="s">
        <v>2617</v>
      </c>
      <c r="D1936" s="222">
        <v>0</v>
      </c>
      <c r="E1936" s="222">
        <v>0</v>
      </c>
      <c r="F1936" s="222">
        <v>0</v>
      </c>
      <c r="G1936" s="222">
        <v>0</v>
      </c>
      <c r="H1936" s="222">
        <v>0</v>
      </c>
      <c r="I1936" s="222">
        <v>0</v>
      </c>
      <c r="J1936" s="498">
        <v>0</v>
      </c>
      <c r="K1936" s="498">
        <v>0</v>
      </c>
      <c r="L1936" s="223">
        <v>0</v>
      </c>
      <c r="M1936" s="223">
        <v>0</v>
      </c>
      <c r="N1936" s="223">
        <v>0</v>
      </c>
      <c r="O1936" s="223">
        <v>0</v>
      </c>
      <c r="P1936" s="223">
        <v>0</v>
      </c>
      <c r="Q1936" s="223">
        <f t="shared" si="435"/>
        <v>0</v>
      </c>
      <c r="R1936" s="351"/>
      <c r="S1936" s="309"/>
      <c r="T1936" s="309"/>
      <c r="U1936" s="895"/>
      <c r="V1936" s="16">
        <v>0</v>
      </c>
      <c r="W1936" s="11">
        <v>0</v>
      </c>
      <c r="X1936" s="17">
        <v>0</v>
      </c>
      <c r="Y1936" s="16"/>
      <c r="Z1936" s="11"/>
      <c r="AA1936" s="17"/>
      <c r="AB1936" s="16"/>
      <c r="AC1936" s="11"/>
      <c r="AD1936" s="17">
        <f>SUM(AB1936:AC1936)</f>
        <v>0</v>
      </c>
      <c r="AE1936" s="16"/>
      <c r="AF1936" s="11"/>
      <c r="AG1936" s="17"/>
      <c r="AH1936" s="229">
        <f>Q1936</f>
        <v>0</v>
      </c>
      <c r="AI1936" s="527"/>
      <c r="AJ1936" s="16">
        <f t="shared" si="433"/>
        <v>0</v>
      </c>
    </row>
    <row r="1937" spans="1:36" ht="11.25" customHeight="1">
      <c r="A1937" s="219">
        <v>24200021</v>
      </c>
      <c r="B1937" s="207"/>
      <c r="C1937" s="287" t="s">
        <v>2340</v>
      </c>
      <c r="D1937" s="222">
        <v>0</v>
      </c>
      <c r="E1937" s="222">
        <v>0</v>
      </c>
      <c r="F1937" s="222">
        <v>0</v>
      </c>
      <c r="G1937" s="222">
        <v>0</v>
      </c>
      <c r="H1937" s="222">
        <v>0</v>
      </c>
      <c r="I1937" s="222">
        <v>0</v>
      </c>
      <c r="J1937" s="498">
        <v>0</v>
      </c>
      <c r="K1937" s="498">
        <v>0</v>
      </c>
      <c r="L1937" s="223">
        <v>0</v>
      </c>
      <c r="M1937" s="223">
        <v>0</v>
      </c>
      <c r="N1937" s="223">
        <v>0</v>
      </c>
      <c r="O1937" s="223">
        <v>0</v>
      </c>
      <c r="P1937" s="223">
        <v>0</v>
      </c>
      <c r="Q1937" s="223">
        <f t="shared" si="435"/>
        <v>0</v>
      </c>
      <c r="R1937" s="351"/>
      <c r="S1937" s="309"/>
      <c r="T1937" s="309"/>
      <c r="U1937" s="895"/>
      <c r="V1937" s="16">
        <v>0</v>
      </c>
      <c r="W1937" s="11">
        <v>0</v>
      </c>
      <c r="X1937" s="17">
        <v>0</v>
      </c>
      <c r="Y1937" s="16"/>
      <c r="Z1937" s="11"/>
      <c r="AA1937" s="17"/>
      <c r="AB1937" s="16"/>
      <c r="AC1937" s="11"/>
      <c r="AD1937" s="17">
        <f t="shared" si="434"/>
        <v>0</v>
      </c>
      <c r="AE1937" s="16"/>
      <c r="AF1937" s="11"/>
      <c r="AG1937" s="17"/>
      <c r="AH1937" s="229">
        <f>Q1937</f>
        <v>0</v>
      </c>
      <c r="AI1937" s="527"/>
      <c r="AJ1937" s="16">
        <f t="shared" si="433"/>
        <v>0</v>
      </c>
    </row>
    <row r="1938" spans="1:36" ht="11.25" customHeight="1">
      <c r="A1938" s="219">
        <v>24200022</v>
      </c>
      <c r="B1938" s="207"/>
      <c r="C1938" s="287" t="s">
        <v>2776</v>
      </c>
      <c r="D1938" s="222">
        <v>0</v>
      </c>
      <c r="E1938" s="222">
        <v>0</v>
      </c>
      <c r="F1938" s="222">
        <v>0</v>
      </c>
      <c r="G1938" s="222">
        <v>0</v>
      </c>
      <c r="H1938" s="222">
        <v>0</v>
      </c>
      <c r="I1938" s="222">
        <v>0</v>
      </c>
      <c r="J1938" s="498">
        <v>0</v>
      </c>
      <c r="K1938" s="498">
        <v>0</v>
      </c>
      <c r="L1938" s="223">
        <v>0</v>
      </c>
      <c r="M1938" s="223">
        <v>0</v>
      </c>
      <c r="N1938" s="223">
        <v>0</v>
      </c>
      <c r="O1938" s="223">
        <v>0</v>
      </c>
      <c r="P1938" s="223">
        <v>0</v>
      </c>
      <c r="Q1938" s="223">
        <f t="shared" si="435"/>
        <v>0</v>
      </c>
      <c r="R1938" s="351"/>
      <c r="S1938" s="309"/>
      <c r="T1938" s="309" t="s">
        <v>1120</v>
      </c>
      <c r="U1938" s="895"/>
      <c r="V1938" s="16">
        <v>0</v>
      </c>
      <c r="W1938" s="11">
        <v>0</v>
      </c>
      <c r="X1938" s="17">
        <v>0</v>
      </c>
      <c r="Y1938" s="16"/>
      <c r="Z1938" s="11"/>
      <c r="AA1938" s="17"/>
      <c r="AB1938" s="16"/>
      <c r="AC1938" s="11"/>
      <c r="AD1938" s="17">
        <f t="shared" ref="AD1938" si="437">SUM(AB1938:AC1938)</f>
        <v>0</v>
      </c>
      <c r="AE1938" s="16">
        <f>$Q1938</f>
        <v>0</v>
      </c>
      <c r="AF1938" s="11">
        <f>$Q1938</f>
        <v>0</v>
      </c>
      <c r="AG1938" s="17">
        <f>$Q1938</f>
        <v>0</v>
      </c>
      <c r="AH1938" s="225"/>
      <c r="AI1938" s="527"/>
      <c r="AJ1938" s="16">
        <f t="shared" si="433"/>
        <v>0</v>
      </c>
    </row>
    <row r="1939" spans="1:36" ht="11.25" customHeight="1">
      <c r="A1939" s="219">
        <v>24200031</v>
      </c>
      <c r="B1939" s="207"/>
      <c r="C1939" s="287" t="s">
        <v>3585</v>
      </c>
      <c r="D1939" s="222">
        <v>0</v>
      </c>
      <c r="E1939" s="222">
        <v>0</v>
      </c>
      <c r="F1939" s="222">
        <v>0</v>
      </c>
      <c r="G1939" s="222">
        <v>0</v>
      </c>
      <c r="H1939" s="222">
        <v>0</v>
      </c>
      <c r="I1939" s="222">
        <v>0</v>
      </c>
      <c r="J1939" s="498">
        <v>0</v>
      </c>
      <c r="K1939" s="498">
        <v>0</v>
      </c>
      <c r="L1939" s="223">
        <v>0</v>
      </c>
      <c r="M1939" s="223">
        <v>0</v>
      </c>
      <c r="N1939" s="223">
        <v>0</v>
      </c>
      <c r="O1939" s="223">
        <v>0</v>
      </c>
      <c r="P1939" s="223">
        <v>0</v>
      </c>
      <c r="Q1939" s="223">
        <f t="shared" si="435"/>
        <v>0</v>
      </c>
      <c r="R1939" s="351"/>
      <c r="S1939" s="309"/>
      <c r="T1939" s="309"/>
      <c r="U1939" s="895"/>
      <c r="V1939" s="16">
        <v>0</v>
      </c>
      <c r="W1939" s="11">
        <v>0</v>
      </c>
      <c r="X1939" s="17">
        <v>0</v>
      </c>
      <c r="Y1939" s="16"/>
      <c r="Z1939" s="11"/>
      <c r="AA1939" s="17"/>
      <c r="AB1939" s="16"/>
      <c r="AC1939" s="11"/>
      <c r="AD1939" s="17">
        <f t="shared" si="434"/>
        <v>0</v>
      </c>
      <c r="AE1939" s="16"/>
      <c r="AF1939" s="11"/>
      <c r="AG1939" s="17"/>
      <c r="AH1939" s="229">
        <f>Q1939</f>
        <v>0</v>
      </c>
      <c r="AI1939" s="527"/>
      <c r="AJ1939" s="16">
        <f t="shared" si="433"/>
        <v>0</v>
      </c>
    </row>
    <row r="1940" spans="1:36" ht="11.25" customHeight="1">
      <c r="A1940" s="219" t="s">
        <v>3636</v>
      </c>
      <c r="B1940" s="207"/>
      <c r="C1940" s="287" t="s">
        <v>3634</v>
      </c>
      <c r="D1940" s="222"/>
      <c r="E1940" s="222"/>
      <c r="F1940" s="222"/>
      <c r="G1940" s="222"/>
      <c r="H1940" s="222"/>
      <c r="I1940" s="222"/>
      <c r="J1940" s="498"/>
      <c r="K1940" s="498"/>
      <c r="L1940" s="223"/>
      <c r="M1940" s="223"/>
      <c r="N1940" s="223"/>
      <c r="O1940" s="223"/>
      <c r="P1940" s="223">
        <v>-3200000</v>
      </c>
      <c r="Q1940" s="223">
        <f t="shared" si="435"/>
        <v>-133333.33333333334</v>
      </c>
      <c r="R1940" s="351"/>
      <c r="S1940" s="309"/>
      <c r="T1940" s="309" t="s">
        <v>1120</v>
      </c>
      <c r="U1940" s="895"/>
      <c r="V1940" s="16">
        <v>0</v>
      </c>
      <c r="W1940" s="11">
        <v>0</v>
      </c>
      <c r="X1940" s="17">
        <v>0</v>
      </c>
      <c r="Y1940" s="16"/>
      <c r="Z1940" s="11"/>
      <c r="AA1940" s="17"/>
      <c r="AB1940" s="16"/>
      <c r="AC1940" s="11"/>
      <c r="AD1940" s="17">
        <f t="shared" ref="AD1940" si="438">SUM(AB1940:AC1940)</f>
        <v>0</v>
      </c>
      <c r="AE1940" s="16">
        <f t="shared" ref="AE1940:AG1941" si="439">$Q1940</f>
        <v>-133333.33333333334</v>
      </c>
      <c r="AF1940" s="11">
        <f t="shared" si="439"/>
        <v>-133333.33333333334</v>
      </c>
      <c r="AG1940" s="17">
        <f t="shared" si="439"/>
        <v>-133333.33333333334</v>
      </c>
      <c r="AH1940" s="225"/>
      <c r="AI1940" s="527"/>
      <c r="AJ1940" s="16">
        <f t="shared" si="433"/>
        <v>0</v>
      </c>
    </row>
    <row r="1941" spans="1:36" ht="11.25" customHeight="1">
      <c r="A1941" s="234">
        <v>24200041</v>
      </c>
      <c r="B1941" s="207"/>
      <c r="C1941" s="287" t="s">
        <v>1222</v>
      </c>
      <c r="D1941" s="222">
        <v>-201380</v>
      </c>
      <c r="E1941" s="222">
        <v>-201380</v>
      </c>
      <c r="F1941" s="222">
        <v>-201380</v>
      </c>
      <c r="G1941" s="222">
        <v>-166120</v>
      </c>
      <c r="H1941" s="222">
        <v>-166120</v>
      </c>
      <c r="I1941" s="222">
        <v>-130120</v>
      </c>
      <c r="J1941" s="498">
        <v>-59670</v>
      </c>
      <c r="K1941" s="498">
        <v>-59670</v>
      </c>
      <c r="L1941" s="223">
        <v>-59670</v>
      </c>
      <c r="M1941" s="223">
        <v>-140850</v>
      </c>
      <c r="N1941" s="223">
        <v>-140850</v>
      </c>
      <c r="O1941" s="223">
        <v>-140850</v>
      </c>
      <c r="P1941" s="223">
        <v>-247250</v>
      </c>
      <c r="Q1941" s="223">
        <f t="shared" si="435"/>
        <v>-140916.25</v>
      </c>
      <c r="R1941" s="351"/>
      <c r="S1941" s="309"/>
      <c r="T1941" s="309" t="s">
        <v>1120</v>
      </c>
      <c r="U1941" s="895"/>
      <c r="V1941" s="16"/>
      <c r="W1941" s="11"/>
      <c r="X1941" s="17"/>
      <c r="Y1941" s="16"/>
      <c r="Z1941" s="11"/>
      <c r="AA1941" s="17"/>
      <c r="AB1941" s="16"/>
      <c r="AC1941" s="11"/>
      <c r="AD1941" s="17">
        <f t="shared" si="434"/>
        <v>0</v>
      </c>
      <c r="AE1941" s="16">
        <f t="shared" si="439"/>
        <v>-140916.25</v>
      </c>
      <c r="AF1941" s="11">
        <f t="shared" si="439"/>
        <v>-140916.25</v>
      </c>
      <c r="AG1941" s="17">
        <f t="shared" si="439"/>
        <v>-140916.25</v>
      </c>
      <c r="AH1941" s="225"/>
      <c r="AI1941" s="527"/>
      <c r="AJ1941" s="16">
        <f t="shared" si="433"/>
        <v>0</v>
      </c>
    </row>
    <row r="1942" spans="1:36" ht="11.25" customHeight="1">
      <c r="A1942" s="234">
        <v>24200051</v>
      </c>
      <c r="B1942" s="207"/>
      <c r="C1942" s="287" t="s">
        <v>2559</v>
      </c>
      <c r="D1942" s="222">
        <v>0</v>
      </c>
      <c r="E1942" s="222">
        <v>0</v>
      </c>
      <c r="F1942" s="222">
        <v>0</v>
      </c>
      <c r="G1942" s="222">
        <v>0</v>
      </c>
      <c r="H1942" s="222">
        <v>0</v>
      </c>
      <c r="I1942" s="222">
        <v>0</v>
      </c>
      <c r="J1942" s="498">
        <v>0</v>
      </c>
      <c r="K1942" s="498">
        <v>0</v>
      </c>
      <c r="L1942" s="223">
        <v>0</v>
      </c>
      <c r="M1942" s="223">
        <v>0</v>
      </c>
      <c r="N1942" s="223">
        <v>0</v>
      </c>
      <c r="O1942" s="223">
        <v>0</v>
      </c>
      <c r="P1942" s="223">
        <v>0</v>
      </c>
      <c r="Q1942" s="223">
        <f t="shared" si="435"/>
        <v>0</v>
      </c>
      <c r="R1942" s="351"/>
      <c r="S1942" s="309"/>
      <c r="T1942" s="309"/>
      <c r="U1942" s="895"/>
      <c r="V1942" s="16">
        <v>0</v>
      </c>
      <c r="W1942" s="11">
        <v>0</v>
      </c>
      <c r="X1942" s="17">
        <v>0</v>
      </c>
      <c r="Y1942" s="16"/>
      <c r="Z1942" s="11"/>
      <c r="AA1942" s="17"/>
      <c r="AB1942" s="16"/>
      <c r="AC1942" s="11"/>
      <c r="AD1942" s="17">
        <f>SUM(AB1942:AC1942)</f>
        <v>0</v>
      </c>
      <c r="AE1942" s="16"/>
      <c r="AF1942" s="11"/>
      <c r="AG1942" s="17"/>
      <c r="AH1942" s="229">
        <f>Q1942</f>
        <v>0</v>
      </c>
      <c r="AI1942" s="527"/>
      <c r="AJ1942" s="16">
        <f t="shared" si="433"/>
        <v>0</v>
      </c>
    </row>
    <row r="1943" spans="1:36" ht="11.25" customHeight="1">
      <c r="A1943" s="234">
        <v>24200061</v>
      </c>
      <c r="B1943" s="207"/>
      <c r="C1943" s="287" t="s">
        <v>2740</v>
      </c>
      <c r="D1943" s="222">
        <v>-700765.63</v>
      </c>
      <c r="E1943" s="222">
        <v>-800875</v>
      </c>
      <c r="F1943" s="222">
        <v>-900984.38</v>
      </c>
      <c r="G1943" s="222">
        <v>-1001093.75</v>
      </c>
      <c r="H1943" s="222">
        <v>-1079179.06</v>
      </c>
      <c r="I1943" s="222">
        <v>-1165273.1299999999</v>
      </c>
      <c r="J1943" s="498">
        <v>-1265382.51</v>
      </c>
      <c r="K1943" s="498">
        <v>-1365491.88</v>
      </c>
      <c r="L1943" s="223">
        <v>-1465601.26</v>
      </c>
      <c r="M1943" s="223">
        <v>-1565710.63</v>
      </c>
      <c r="N1943" s="223">
        <v>-1665820.01</v>
      </c>
      <c r="O1943" s="223">
        <v>-1669824.38</v>
      </c>
      <c r="P1943" s="223">
        <v>-700765.63</v>
      </c>
      <c r="Q1943" s="223">
        <f t="shared" si="435"/>
        <v>-1220500.1350000002</v>
      </c>
      <c r="R1943" s="351"/>
      <c r="S1943" s="309"/>
      <c r="T1943" s="309"/>
      <c r="U1943" s="895"/>
      <c r="V1943" s="16">
        <v>0</v>
      </c>
      <c r="W1943" s="11">
        <v>0</v>
      </c>
      <c r="X1943" s="17">
        <v>0</v>
      </c>
      <c r="Y1943" s="16"/>
      <c r="Z1943" s="11"/>
      <c r="AA1943" s="17"/>
      <c r="AB1943" s="16"/>
      <c r="AC1943" s="11"/>
      <c r="AD1943" s="17">
        <f>SUM(AB1943:AC1943)</f>
        <v>0</v>
      </c>
      <c r="AE1943" s="16"/>
      <c r="AF1943" s="11"/>
      <c r="AG1943" s="17"/>
      <c r="AH1943" s="229">
        <f>Q1943</f>
        <v>-1220500.1350000002</v>
      </c>
      <c r="AI1943" s="527"/>
      <c r="AJ1943" s="16">
        <f t="shared" si="433"/>
        <v>0</v>
      </c>
    </row>
    <row r="1944" spans="1:36" ht="11.25" customHeight="1">
      <c r="A1944" s="219">
        <v>24200063</v>
      </c>
      <c r="B1944" s="207"/>
      <c r="C1944" s="287" t="s">
        <v>3586</v>
      </c>
      <c r="D1944" s="222">
        <v>0</v>
      </c>
      <c r="E1944" s="222">
        <v>0</v>
      </c>
      <c r="F1944" s="222">
        <v>0</v>
      </c>
      <c r="G1944" s="222">
        <v>0</v>
      </c>
      <c r="H1944" s="222">
        <v>0</v>
      </c>
      <c r="I1944" s="222">
        <v>0</v>
      </c>
      <c r="J1944" s="498">
        <v>0</v>
      </c>
      <c r="K1944" s="498">
        <v>0</v>
      </c>
      <c r="L1944" s="223">
        <v>0</v>
      </c>
      <c r="M1944" s="223">
        <v>0</v>
      </c>
      <c r="N1944" s="223">
        <v>0</v>
      </c>
      <c r="O1944" s="223">
        <v>0</v>
      </c>
      <c r="P1944" s="223">
        <v>0</v>
      </c>
      <c r="Q1944" s="223">
        <f t="shared" si="435"/>
        <v>0</v>
      </c>
      <c r="R1944" s="351"/>
      <c r="S1944" s="309"/>
      <c r="T1944" s="309"/>
      <c r="U1944" s="895"/>
      <c r="V1944" s="16">
        <v>0</v>
      </c>
      <c r="W1944" s="11">
        <v>0</v>
      </c>
      <c r="X1944" s="17">
        <v>0</v>
      </c>
      <c r="Y1944" s="16"/>
      <c r="Z1944" s="11"/>
      <c r="AA1944" s="17"/>
      <c r="AB1944" s="16"/>
      <c r="AC1944" s="11"/>
      <c r="AD1944" s="17">
        <f t="shared" si="434"/>
        <v>0</v>
      </c>
      <c r="AE1944" s="16"/>
      <c r="AF1944" s="11"/>
      <c r="AG1944" s="17"/>
      <c r="AH1944" s="229">
        <f>Q1944</f>
        <v>0</v>
      </c>
      <c r="AI1944" s="527"/>
      <c r="AJ1944" s="16">
        <f t="shared" si="433"/>
        <v>0</v>
      </c>
    </row>
    <row r="1945" spans="1:36" ht="11.25" customHeight="1">
      <c r="A1945" s="219">
        <v>24200071</v>
      </c>
      <c r="B1945" s="207"/>
      <c r="C1945" s="287" t="s">
        <v>3176</v>
      </c>
      <c r="D1945" s="222">
        <v>-34267.199999999997</v>
      </c>
      <c r="E1945" s="222">
        <v>-34267.199999999997</v>
      </c>
      <c r="F1945" s="222">
        <v>-34267.199999999997</v>
      </c>
      <c r="G1945" s="222">
        <v>0</v>
      </c>
      <c r="H1945" s="222">
        <v>0</v>
      </c>
      <c r="I1945" s="222">
        <v>0</v>
      </c>
      <c r="J1945" s="498">
        <v>0</v>
      </c>
      <c r="K1945" s="498">
        <v>0</v>
      </c>
      <c r="L1945" s="223">
        <v>0</v>
      </c>
      <c r="M1945" s="223">
        <v>0</v>
      </c>
      <c r="N1945" s="223">
        <v>0</v>
      </c>
      <c r="O1945" s="223">
        <v>0</v>
      </c>
      <c r="P1945" s="223">
        <v>0</v>
      </c>
      <c r="Q1945" s="223">
        <f t="shared" si="435"/>
        <v>-7139</v>
      </c>
      <c r="R1945" s="351"/>
      <c r="S1945" s="309"/>
      <c r="T1945" s="309" t="s">
        <v>354</v>
      </c>
      <c r="U1945" s="895"/>
      <c r="V1945" s="16">
        <v>0</v>
      </c>
      <c r="W1945" s="11">
        <v>0</v>
      </c>
      <c r="X1945" s="17">
        <v>0</v>
      </c>
      <c r="Y1945" s="16"/>
      <c r="Z1945" s="11"/>
      <c r="AA1945" s="17"/>
      <c r="AB1945" s="16"/>
      <c r="AC1945" s="11"/>
      <c r="AD1945" s="17">
        <f t="shared" ref="AD1945" si="440">SUM(AB1945:AC1945)</f>
        <v>0</v>
      </c>
      <c r="AE1945" s="16"/>
      <c r="AF1945" s="11"/>
      <c r="AG1945" s="17"/>
      <c r="AH1945" s="229">
        <f>Q1945</f>
        <v>-7139</v>
      </c>
      <c r="AI1945" s="527"/>
      <c r="AJ1945" s="16">
        <f t="shared" si="433"/>
        <v>0</v>
      </c>
    </row>
    <row r="1946" spans="1:36" ht="11.25" customHeight="1">
      <c r="A1946" s="219">
        <v>24200093</v>
      </c>
      <c r="B1946" s="207"/>
      <c r="C1946" s="287" t="s">
        <v>2562</v>
      </c>
      <c r="D1946" s="222">
        <v>0</v>
      </c>
      <c r="E1946" s="222">
        <v>0</v>
      </c>
      <c r="F1946" s="222">
        <v>0</v>
      </c>
      <c r="G1946" s="222">
        <v>0</v>
      </c>
      <c r="H1946" s="222">
        <v>0</v>
      </c>
      <c r="I1946" s="222">
        <v>0</v>
      </c>
      <c r="J1946" s="498">
        <v>0</v>
      </c>
      <c r="K1946" s="498">
        <v>0</v>
      </c>
      <c r="L1946" s="223">
        <v>0</v>
      </c>
      <c r="M1946" s="223">
        <v>0</v>
      </c>
      <c r="N1946" s="223">
        <v>0</v>
      </c>
      <c r="O1946" s="223">
        <v>0</v>
      </c>
      <c r="P1946" s="223">
        <v>0</v>
      </c>
      <c r="Q1946" s="223">
        <f t="shared" si="435"/>
        <v>0</v>
      </c>
      <c r="R1946" s="351"/>
      <c r="S1946" s="309"/>
      <c r="T1946" s="309" t="s">
        <v>1120</v>
      </c>
      <c r="U1946" s="895"/>
      <c r="V1946" s="16"/>
      <c r="W1946" s="11"/>
      <c r="X1946" s="17"/>
      <c r="Y1946" s="16"/>
      <c r="Z1946" s="11"/>
      <c r="AA1946" s="17"/>
      <c r="AB1946" s="16"/>
      <c r="AC1946" s="11"/>
      <c r="AD1946" s="17">
        <f>SUM(AB1946:AC1946)</f>
        <v>0</v>
      </c>
      <c r="AE1946" s="16">
        <f>$Q1946</f>
        <v>0</v>
      </c>
      <c r="AF1946" s="11">
        <f>$Q1946</f>
        <v>0</v>
      </c>
      <c r="AG1946" s="17">
        <f>$Q1946</f>
        <v>0</v>
      </c>
      <c r="AH1946" s="225"/>
      <c r="AI1946" s="527"/>
      <c r="AJ1946" s="16">
        <f t="shared" si="433"/>
        <v>0</v>
      </c>
    </row>
    <row r="1947" spans="1:36" ht="11.25" customHeight="1">
      <c r="A1947" s="219">
        <v>24200103</v>
      </c>
      <c r="B1947" s="207"/>
      <c r="C1947" s="287" t="s">
        <v>2622</v>
      </c>
      <c r="D1947" s="222">
        <v>-25000</v>
      </c>
      <c r="E1947" s="222">
        <v>-25000</v>
      </c>
      <c r="F1947" s="222">
        <v>-25000</v>
      </c>
      <c r="G1947" s="222">
        <v>-25000</v>
      </c>
      <c r="H1947" s="222">
        <v>-25000</v>
      </c>
      <c r="I1947" s="222">
        <v>-25000</v>
      </c>
      <c r="J1947" s="498">
        <v>-25000</v>
      </c>
      <c r="K1947" s="498">
        <v>-25000</v>
      </c>
      <c r="L1947" s="223">
        <v>-25000</v>
      </c>
      <c r="M1947" s="223">
        <v>-25000</v>
      </c>
      <c r="N1947" s="223">
        <v>-25000</v>
      </c>
      <c r="O1947" s="223">
        <v>-25000</v>
      </c>
      <c r="P1947" s="223">
        <v>-25000</v>
      </c>
      <c r="Q1947" s="223">
        <f t="shared" si="435"/>
        <v>-25000</v>
      </c>
      <c r="R1947" s="351"/>
      <c r="S1947" s="309"/>
      <c r="T1947" s="309"/>
      <c r="U1947" s="895"/>
      <c r="V1947" s="16">
        <v>0</v>
      </c>
      <c r="W1947" s="11">
        <v>0</v>
      </c>
      <c r="X1947" s="17">
        <v>0</v>
      </c>
      <c r="Y1947" s="16"/>
      <c r="Z1947" s="11"/>
      <c r="AA1947" s="17"/>
      <c r="AB1947" s="16"/>
      <c r="AC1947" s="11"/>
      <c r="AD1947" s="17">
        <f>SUM(AB1947:AC1947)</f>
        <v>0</v>
      </c>
      <c r="AE1947" s="16"/>
      <c r="AF1947" s="11"/>
      <c r="AG1947" s="17"/>
      <c r="AH1947" s="229">
        <f>Q1947</f>
        <v>-25000</v>
      </c>
      <c r="AI1947" s="527"/>
      <c r="AJ1947" s="16">
        <f t="shared" si="433"/>
        <v>0</v>
      </c>
    </row>
    <row r="1948" spans="1:36" ht="11.25" customHeight="1">
      <c r="A1948" s="219">
        <v>24200363</v>
      </c>
      <c r="B1948" s="207"/>
      <c r="C1948" s="287" t="s">
        <v>966</v>
      </c>
      <c r="D1948" s="222">
        <v>0</v>
      </c>
      <c r="E1948" s="222">
        <v>0</v>
      </c>
      <c r="F1948" s="222">
        <v>0</v>
      </c>
      <c r="G1948" s="222">
        <v>0</v>
      </c>
      <c r="H1948" s="222">
        <v>0</v>
      </c>
      <c r="I1948" s="222">
        <v>0</v>
      </c>
      <c r="J1948" s="498">
        <v>0</v>
      </c>
      <c r="K1948" s="498">
        <v>0</v>
      </c>
      <c r="L1948" s="223">
        <v>0</v>
      </c>
      <c r="M1948" s="223">
        <v>0</v>
      </c>
      <c r="N1948" s="223">
        <v>0</v>
      </c>
      <c r="O1948" s="223">
        <v>0</v>
      </c>
      <c r="P1948" s="223">
        <v>0</v>
      </c>
      <c r="Q1948" s="223">
        <f t="shared" si="435"/>
        <v>0</v>
      </c>
      <c r="R1948" s="351"/>
      <c r="S1948" s="309"/>
      <c r="T1948" s="309"/>
      <c r="U1948" s="895"/>
      <c r="V1948" s="16">
        <v>0</v>
      </c>
      <c r="W1948" s="11">
        <v>0</v>
      </c>
      <c r="X1948" s="17">
        <v>0</v>
      </c>
      <c r="Y1948" s="16"/>
      <c r="Z1948" s="11"/>
      <c r="AA1948" s="17"/>
      <c r="AB1948" s="16"/>
      <c r="AC1948" s="11"/>
      <c r="AD1948" s="17">
        <f t="shared" si="434"/>
        <v>0</v>
      </c>
      <c r="AE1948" s="16"/>
      <c r="AF1948" s="11"/>
      <c r="AG1948" s="17"/>
      <c r="AH1948" s="229">
        <f>Q1948</f>
        <v>0</v>
      </c>
      <c r="AI1948" s="527"/>
      <c r="AJ1948" s="16">
        <f t="shared" si="433"/>
        <v>0</v>
      </c>
    </row>
    <row r="1949" spans="1:36" s="951" customFormat="1" ht="11.25" customHeight="1">
      <c r="A1949" s="937">
        <v>24200451</v>
      </c>
      <c r="C1949" s="939" t="s">
        <v>2227</v>
      </c>
      <c r="D1949" s="940">
        <v>-992608.98</v>
      </c>
      <c r="E1949" s="940">
        <v>-786762.26</v>
      </c>
      <c r="F1949" s="940">
        <v>-531075.1</v>
      </c>
      <c r="G1949" s="940">
        <v>-250782.17</v>
      </c>
      <c r="H1949" s="940">
        <v>-2789536.91</v>
      </c>
      <c r="I1949" s="940">
        <v>-2518725.2599999998</v>
      </c>
      <c r="J1949" s="941">
        <v>-2251085.52</v>
      </c>
      <c r="K1949" s="941">
        <v>-2031139.4</v>
      </c>
      <c r="L1949" s="942">
        <v>-1811238.71</v>
      </c>
      <c r="M1949" s="942">
        <v>-1596722.81</v>
      </c>
      <c r="N1949" s="942">
        <v>-1368200.25</v>
      </c>
      <c r="O1949" s="942">
        <v>-1138117.23</v>
      </c>
      <c r="P1949" s="942">
        <v>-924559.5</v>
      </c>
      <c r="Q1949" s="942">
        <f t="shared" si="435"/>
        <v>-1502664.1549999996</v>
      </c>
      <c r="R1949" s="943"/>
      <c r="S1949" s="944"/>
      <c r="T1949" s="944" t="s">
        <v>1120</v>
      </c>
      <c r="U1949" s="945"/>
      <c r="V1949" s="946">
        <v>0</v>
      </c>
      <c r="W1949" s="947">
        <v>0</v>
      </c>
      <c r="X1949" s="948">
        <v>0</v>
      </c>
      <c r="Y1949" s="946"/>
      <c r="Z1949" s="947"/>
      <c r="AA1949" s="948"/>
      <c r="AB1949" s="946"/>
      <c r="AC1949" s="947"/>
      <c r="AD1949" s="948">
        <f t="shared" si="434"/>
        <v>0</v>
      </c>
      <c r="AE1949" s="946">
        <f>$Q1949</f>
        <v>-1502664.1549999996</v>
      </c>
      <c r="AF1949" s="947">
        <f>$Q1949</f>
        <v>-1502664.1549999996</v>
      </c>
      <c r="AG1949" s="948">
        <f>$Q1949</f>
        <v>-1502664.1549999996</v>
      </c>
      <c r="AH1949" s="952"/>
      <c r="AI1949" s="950"/>
      <c r="AJ1949" s="946">
        <f t="shared" si="433"/>
        <v>0</v>
      </c>
    </row>
    <row r="1950" spans="1:36" ht="11.25" customHeight="1">
      <c r="A1950" s="219">
        <v>24200453</v>
      </c>
      <c r="B1950" s="220"/>
      <c r="C1950" s="287" t="s">
        <v>1129</v>
      </c>
      <c r="D1950" s="222">
        <v>0</v>
      </c>
      <c r="E1950" s="222">
        <v>0</v>
      </c>
      <c r="F1950" s="222">
        <v>0</v>
      </c>
      <c r="G1950" s="222">
        <v>0</v>
      </c>
      <c r="H1950" s="222">
        <v>0</v>
      </c>
      <c r="I1950" s="222">
        <v>0</v>
      </c>
      <c r="J1950" s="498">
        <v>0</v>
      </c>
      <c r="K1950" s="498">
        <v>0</v>
      </c>
      <c r="L1950" s="223">
        <v>0</v>
      </c>
      <c r="M1950" s="223">
        <v>0</v>
      </c>
      <c r="N1950" s="223">
        <v>0</v>
      </c>
      <c r="O1950" s="223">
        <v>0</v>
      </c>
      <c r="P1950" s="223">
        <v>0</v>
      </c>
      <c r="Q1950" s="223">
        <f t="shared" si="435"/>
        <v>0</v>
      </c>
      <c r="R1950" s="351"/>
      <c r="S1950" s="309"/>
      <c r="T1950" s="309"/>
      <c r="U1950" s="895"/>
      <c r="V1950" s="16">
        <v>0</v>
      </c>
      <c r="W1950" s="11">
        <v>0</v>
      </c>
      <c r="X1950" s="17">
        <v>0</v>
      </c>
      <c r="Y1950" s="16"/>
      <c r="Z1950" s="11"/>
      <c r="AA1950" s="17"/>
      <c r="AB1950" s="16"/>
      <c r="AC1950" s="11"/>
      <c r="AD1950" s="17">
        <f t="shared" si="434"/>
        <v>0</v>
      </c>
      <c r="AE1950" s="16"/>
      <c r="AF1950" s="11"/>
      <c r="AG1950" s="17"/>
      <c r="AH1950" s="229">
        <f>Q1950</f>
        <v>0</v>
      </c>
      <c r="AI1950" s="527"/>
      <c r="AJ1950" s="16">
        <f t="shared" si="433"/>
        <v>0</v>
      </c>
    </row>
    <row r="1951" spans="1:36" s="951" customFormat="1" ht="11.25" customHeight="1">
      <c r="A1951" s="937">
        <v>24200461</v>
      </c>
      <c r="B1951" s="938"/>
      <c r="C1951" s="939" t="s">
        <v>2647</v>
      </c>
      <c r="D1951" s="940">
        <v>-7001303.3099999996</v>
      </c>
      <c r="E1951" s="940">
        <v>-5529640.7999999998</v>
      </c>
      <c r="F1951" s="940">
        <v>-3701653.46</v>
      </c>
      <c r="G1951" s="940">
        <v>-1697751.7</v>
      </c>
      <c r="H1951" s="940">
        <v>-19885024.66</v>
      </c>
      <c r="I1951" s="940">
        <v>-17954803.32</v>
      </c>
      <c r="J1951" s="941">
        <v>-16047189.939999999</v>
      </c>
      <c r="K1951" s="941">
        <v>-14479514.84</v>
      </c>
      <c r="L1951" s="942">
        <v>-12912163.550000001</v>
      </c>
      <c r="M1951" s="942">
        <v>-11383192.550000001</v>
      </c>
      <c r="N1951" s="942">
        <v>-9754388.4900000002</v>
      </c>
      <c r="O1951" s="942">
        <v>-8114462.2199999997</v>
      </c>
      <c r="P1951" s="942">
        <v>-6592320.6699999999</v>
      </c>
      <c r="Q1951" s="942">
        <f t="shared" si="435"/>
        <v>-10688049.793333331</v>
      </c>
      <c r="R1951" s="943"/>
      <c r="S1951" s="944"/>
      <c r="T1951" s="944" t="s">
        <v>1120</v>
      </c>
      <c r="U1951" s="945"/>
      <c r="V1951" s="946">
        <v>0</v>
      </c>
      <c r="W1951" s="947">
        <v>0</v>
      </c>
      <c r="X1951" s="948">
        <v>0</v>
      </c>
      <c r="Y1951" s="946"/>
      <c r="Z1951" s="947"/>
      <c r="AA1951" s="948"/>
      <c r="AB1951" s="946"/>
      <c r="AC1951" s="947"/>
      <c r="AD1951" s="948">
        <f t="shared" ref="AD1951" si="441">SUM(AB1951:AC1951)</f>
        <v>0</v>
      </c>
      <c r="AE1951" s="946">
        <f>$Q1951</f>
        <v>-10688049.793333331</v>
      </c>
      <c r="AF1951" s="947">
        <f>$Q1951</f>
        <v>-10688049.793333331</v>
      </c>
      <c r="AG1951" s="948">
        <f>$Q1951</f>
        <v>-10688049.793333331</v>
      </c>
      <c r="AH1951" s="952"/>
      <c r="AI1951" s="950"/>
      <c r="AJ1951" s="946">
        <f t="shared" si="433"/>
        <v>0</v>
      </c>
    </row>
    <row r="1952" spans="1:36" ht="11.25" customHeight="1">
      <c r="A1952" s="219">
        <v>24200483</v>
      </c>
      <c r="B1952" s="220"/>
      <c r="C1952" s="287" t="s">
        <v>3587</v>
      </c>
      <c r="D1952" s="222">
        <v>0</v>
      </c>
      <c r="E1952" s="222">
        <v>0</v>
      </c>
      <c r="F1952" s="222">
        <v>0</v>
      </c>
      <c r="G1952" s="222">
        <v>0</v>
      </c>
      <c r="H1952" s="222">
        <v>0</v>
      </c>
      <c r="I1952" s="222">
        <v>0</v>
      </c>
      <c r="J1952" s="498">
        <v>0</v>
      </c>
      <c r="K1952" s="498">
        <v>0</v>
      </c>
      <c r="L1952" s="223">
        <v>0</v>
      </c>
      <c r="M1952" s="223">
        <v>0</v>
      </c>
      <c r="N1952" s="223">
        <v>0</v>
      </c>
      <c r="O1952" s="223">
        <v>0</v>
      </c>
      <c r="P1952" s="223">
        <v>0</v>
      </c>
      <c r="Q1952" s="223">
        <f t="shared" si="435"/>
        <v>0</v>
      </c>
      <c r="R1952" s="351"/>
      <c r="S1952" s="309"/>
      <c r="T1952" s="309"/>
      <c r="U1952" s="895"/>
      <c r="V1952" s="16">
        <v>0</v>
      </c>
      <c r="W1952" s="11">
        <v>0</v>
      </c>
      <c r="X1952" s="17">
        <v>0</v>
      </c>
      <c r="Y1952" s="16"/>
      <c r="Z1952" s="11"/>
      <c r="AA1952" s="17"/>
      <c r="AB1952" s="16"/>
      <c r="AC1952" s="11"/>
      <c r="AD1952" s="17">
        <f>SUM(AB1952:AC1952)</f>
        <v>0</v>
      </c>
      <c r="AE1952" s="16"/>
      <c r="AF1952" s="11"/>
      <c r="AG1952" s="17"/>
      <c r="AH1952" s="229">
        <f>Q1952</f>
        <v>0</v>
      </c>
      <c r="AI1952" s="527"/>
      <c r="AJ1952" s="16">
        <f t="shared" si="433"/>
        <v>0</v>
      </c>
    </row>
    <row r="1953" spans="1:36" ht="11.25" customHeight="1">
      <c r="A1953" s="219">
        <v>24200491</v>
      </c>
      <c r="C1953" s="287" t="s">
        <v>223</v>
      </c>
      <c r="D1953" s="222">
        <v>0</v>
      </c>
      <c r="E1953" s="222">
        <v>0</v>
      </c>
      <c r="F1953" s="222">
        <v>0</v>
      </c>
      <c r="G1953" s="222">
        <v>0</v>
      </c>
      <c r="H1953" s="222">
        <v>0</v>
      </c>
      <c r="I1953" s="222">
        <v>0</v>
      </c>
      <c r="J1953" s="498">
        <v>0</v>
      </c>
      <c r="K1953" s="498">
        <v>0</v>
      </c>
      <c r="L1953" s="223">
        <v>0</v>
      </c>
      <c r="M1953" s="223">
        <v>0</v>
      </c>
      <c r="N1953" s="223">
        <v>0</v>
      </c>
      <c r="O1953" s="223">
        <v>0</v>
      </c>
      <c r="P1953" s="223">
        <v>0</v>
      </c>
      <c r="Q1953" s="223">
        <f t="shared" si="435"/>
        <v>0</v>
      </c>
      <c r="R1953" s="351"/>
      <c r="S1953" s="309"/>
      <c r="T1953" s="309"/>
      <c r="U1953" s="895"/>
      <c r="V1953" s="16">
        <v>0</v>
      </c>
      <c r="W1953" s="11">
        <v>0</v>
      </c>
      <c r="X1953" s="17">
        <v>0</v>
      </c>
      <c r="Y1953" s="16"/>
      <c r="Z1953" s="11"/>
      <c r="AA1953" s="17"/>
      <c r="AB1953" s="16"/>
      <c r="AC1953" s="11"/>
      <c r="AD1953" s="17">
        <f t="shared" si="434"/>
        <v>0</v>
      </c>
      <c r="AE1953" s="16"/>
      <c r="AF1953" s="11"/>
      <c r="AG1953" s="17"/>
      <c r="AH1953" s="229">
        <f>Q1953</f>
        <v>0</v>
      </c>
      <c r="AI1953" s="527"/>
      <c r="AJ1953" s="16">
        <f t="shared" si="433"/>
        <v>0</v>
      </c>
    </row>
    <row r="1954" spans="1:36" ht="11.25" customHeight="1">
      <c r="A1954" s="219">
        <v>24200511</v>
      </c>
      <c r="C1954" s="287" t="s">
        <v>224</v>
      </c>
      <c r="D1954" s="222">
        <v>-3041094</v>
      </c>
      <c r="E1954" s="222">
        <v>-3378885</v>
      </c>
      <c r="F1954" s="222">
        <v>-3786170</v>
      </c>
      <c r="G1954" s="222">
        <v>-4222911</v>
      </c>
      <c r="H1954" s="222">
        <v>-4677058</v>
      </c>
      <c r="I1954" s="222">
        <v>-5092235</v>
      </c>
      <c r="J1954" s="498">
        <v>-5476419</v>
      </c>
      <c r="K1954" s="498">
        <v>-1587280.2</v>
      </c>
      <c r="L1954" s="223">
        <v>-1910752.2</v>
      </c>
      <c r="M1954" s="223">
        <v>-2241071.2000000002</v>
      </c>
      <c r="N1954" s="223">
        <v>-2566672.2000000002</v>
      </c>
      <c r="O1954" s="223">
        <v>-2935973.2</v>
      </c>
      <c r="P1954" s="223">
        <v>-3257997.2</v>
      </c>
      <c r="Q1954" s="223">
        <f t="shared" si="435"/>
        <v>-3418747.7166666668</v>
      </c>
      <c r="R1954" s="351"/>
      <c r="S1954" s="309"/>
      <c r="T1954" s="309"/>
      <c r="U1954" s="895"/>
      <c r="V1954" s="16">
        <v>0</v>
      </c>
      <c r="W1954" s="11">
        <v>0</v>
      </c>
      <c r="X1954" s="17">
        <v>0</v>
      </c>
      <c r="Y1954" s="16"/>
      <c r="Z1954" s="11"/>
      <c r="AA1954" s="17"/>
      <c r="AB1954" s="16"/>
      <c r="AC1954" s="11"/>
      <c r="AD1954" s="17">
        <f t="shared" si="434"/>
        <v>0</v>
      </c>
      <c r="AE1954" s="16"/>
      <c r="AF1954" s="11"/>
      <c r="AG1954" s="17"/>
      <c r="AH1954" s="229">
        <f>Q1954</f>
        <v>-3418747.7166666668</v>
      </c>
      <c r="AI1954" s="527"/>
      <c r="AJ1954" s="16">
        <f t="shared" si="433"/>
        <v>0</v>
      </c>
    </row>
    <row r="1955" spans="1:36" ht="11.25" customHeight="1">
      <c r="A1955" s="219">
        <v>24200513</v>
      </c>
      <c r="B1955" s="207"/>
      <c r="C1955" s="287" t="s">
        <v>1656</v>
      </c>
      <c r="D1955" s="222">
        <v>0</v>
      </c>
      <c r="E1955" s="222">
        <v>0</v>
      </c>
      <c r="F1955" s="222">
        <v>0</v>
      </c>
      <c r="G1955" s="222">
        <v>0</v>
      </c>
      <c r="H1955" s="222">
        <v>0</v>
      </c>
      <c r="I1955" s="222">
        <v>0</v>
      </c>
      <c r="J1955" s="498">
        <v>0</v>
      </c>
      <c r="K1955" s="498">
        <v>0</v>
      </c>
      <c r="L1955" s="223">
        <v>0</v>
      </c>
      <c r="M1955" s="223">
        <v>0</v>
      </c>
      <c r="N1955" s="223">
        <v>0</v>
      </c>
      <c r="O1955" s="223">
        <v>0</v>
      </c>
      <c r="P1955" s="223">
        <v>0</v>
      </c>
      <c r="Q1955" s="223">
        <f t="shared" si="435"/>
        <v>0</v>
      </c>
      <c r="R1955" s="351"/>
      <c r="S1955" s="309"/>
      <c r="T1955" s="309" t="s">
        <v>1254</v>
      </c>
      <c r="U1955" s="895"/>
      <c r="V1955" s="16">
        <v>0</v>
      </c>
      <c r="W1955" s="11">
        <v>0</v>
      </c>
      <c r="X1955" s="17">
        <v>0</v>
      </c>
      <c r="Y1955" s="16"/>
      <c r="Z1955" s="11"/>
      <c r="AA1955" s="17"/>
      <c r="AB1955" s="16"/>
      <c r="AC1955" s="11"/>
      <c r="AD1955" s="17">
        <f t="shared" si="434"/>
        <v>0</v>
      </c>
      <c r="AE1955" s="16">
        <f>$Q1955</f>
        <v>0</v>
      </c>
      <c r="AF1955" s="11">
        <f>$Q1955</f>
        <v>0</v>
      </c>
      <c r="AG1955" s="17">
        <f>$Q1955</f>
        <v>0</v>
      </c>
      <c r="AH1955" s="225"/>
      <c r="AI1955" s="527"/>
      <c r="AJ1955" s="16">
        <f t="shared" si="433"/>
        <v>0</v>
      </c>
    </row>
    <row r="1956" spans="1:36" ht="11.25" customHeight="1">
      <c r="A1956" s="219">
        <v>24200521</v>
      </c>
      <c r="B1956" s="207"/>
      <c r="C1956" s="287" t="s">
        <v>2238</v>
      </c>
      <c r="D1956" s="222">
        <v>0</v>
      </c>
      <c r="E1956" s="222">
        <v>-82436.12</v>
      </c>
      <c r="F1956" s="222">
        <v>-164872.24</v>
      </c>
      <c r="G1956" s="222">
        <v>-247308.36</v>
      </c>
      <c r="H1956" s="222">
        <v>-329744.48</v>
      </c>
      <c r="I1956" s="222">
        <v>-412180.6</v>
      </c>
      <c r="J1956" s="498">
        <v>-494616.72</v>
      </c>
      <c r="K1956" s="498">
        <v>-577052.84</v>
      </c>
      <c r="L1956" s="223">
        <v>-659488.96</v>
      </c>
      <c r="M1956" s="223">
        <v>0</v>
      </c>
      <c r="N1956" s="223">
        <v>-82436.12</v>
      </c>
      <c r="O1956" s="223">
        <v>-164872.24</v>
      </c>
      <c r="P1956" s="223">
        <v>0</v>
      </c>
      <c r="Q1956" s="223">
        <f t="shared" si="435"/>
        <v>-267917.38999999996</v>
      </c>
      <c r="R1956" s="351"/>
      <c r="S1956" s="309"/>
      <c r="T1956" s="309"/>
      <c r="U1956" s="895"/>
      <c r="V1956" s="16">
        <v>0</v>
      </c>
      <c r="W1956" s="11">
        <v>0</v>
      </c>
      <c r="X1956" s="17">
        <v>0</v>
      </c>
      <c r="Y1956" s="16"/>
      <c r="Z1956" s="11"/>
      <c r="AA1956" s="17"/>
      <c r="AB1956" s="16"/>
      <c r="AC1956" s="11"/>
      <c r="AD1956" s="17">
        <f t="shared" si="434"/>
        <v>0</v>
      </c>
      <c r="AE1956" s="16"/>
      <c r="AF1956" s="11"/>
      <c r="AG1956" s="17"/>
      <c r="AH1956" s="229">
        <f t="shared" ref="AH1956:AH1964" si="442">Q1956</f>
        <v>-267917.38999999996</v>
      </c>
      <c r="AI1956" s="527"/>
      <c r="AJ1956" s="16">
        <f t="shared" si="433"/>
        <v>0</v>
      </c>
    </row>
    <row r="1957" spans="1:36" ht="11.25" customHeight="1">
      <c r="A1957" s="219">
        <v>24200541</v>
      </c>
      <c r="C1957" s="287" t="s">
        <v>1289</v>
      </c>
      <c r="D1957" s="222">
        <v>-39512.839999999997</v>
      </c>
      <c r="E1957" s="222">
        <v>-59269.26</v>
      </c>
      <c r="F1957" s="222">
        <v>-79025.679999999993</v>
      </c>
      <c r="G1957" s="222">
        <v>-98782.1</v>
      </c>
      <c r="H1957" s="222">
        <v>-118538.52</v>
      </c>
      <c r="I1957" s="222">
        <v>-138294.94</v>
      </c>
      <c r="J1957" s="498">
        <v>-158051.35999999999</v>
      </c>
      <c r="K1957" s="498">
        <v>-177807.78</v>
      </c>
      <c r="L1957" s="223">
        <v>-197564.2</v>
      </c>
      <c r="M1957" s="223">
        <v>-217320.62</v>
      </c>
      <c r="N1957" s="223">
        <v>-237077.01</v>
      </c>
      <c r="O1957" s="223">
        <v>-203254.04</v>
      </c>
      <c r="P1957" s="223">
        <v>-31269.86</v>
      </c>
      <c r="Q1957" s="223">
        <f t="shared" si="435"/>
        <v>-143364.73833333334</v>
      </c>
      <c r="R1957" s="351"/>
      <c r="S1957" s="309"/>
      <c r="T1957" s="309"/>
      <c r="U1957" s="895"/>
      <c r="V1957" s="16">
        <v>0</v>
      </c>
      <c r="W1957" s="11">
        <v>0</v>
      </c>
      <c r="X1957" s="17">
        <v>0</v>
      </c>
      <c r="Y1957" s="16"/>
      <c r="Z1957" s="11"/>
      <c r="AA1957" s="17"/>
      <c r="AB1957" s="16"/>
      <c r="AC1957" s="11"/>
      <c r="AD1957" s="17">
        <f t="shared" si="434"/>
        <v>0</v>
      </c>
      <c r="AE1957" s="16"/>
      <c r="AF1957" s="11"/>
      <c r="AG1957" s="17"/>
      <c r="AH1957" s="229">
        <f t="shared" si="442"/>
        <v>-143364.73833333334</v>
      </c>
      <c r="AI1957" s="527"/>
      <c r="AJ1957" s="16">
        <f t="shared" si="433"/>
        <v>0</v>
      </c>
    </row>
    <row r="1958" spans="1:36" ht="11.25" customHeight="1">
      <c r="A1958" s="219">
        <v>24200551</v>
      </c>
      <c r="C1958" s="287" t="s">
        <v>48</v>
      </c>
      <c r="D1958" s="222">
        <v>-39512.839999999997</v>
      </c>
      <c r="E1958" s="222">
        <v>-59269.26</v>
      </c>
      <c r="F1958" s="222">
        <v>-79025.679999999993</v>
      </c>
      <c r="G1958" s="222">
        <v>-98782.1</v>
      </c>
      <c r="H1958" s="222">
        <v>-118538.52</v>
      </c>
      <c r="I1958" s="222">
        <v>-138294.94</v>
      </c>
      <c r="J1958" s="498">
        <v>-158051.35999999999</v>
      </c>
      <c r="K1958" s="498">
        <v>-177807.78</v>
      </c>
      <c r="L1958" s="223">
        <v>-197564.2</v>
      </c>
      <c r="M1958" s="223">
        <v>-217320.62</v>
      </c>
      <c r="N1958" s="223">
        <v>-237077.01</v>
      </c>
      <c r="O1958" s="223">
        <v>-203254.04</v>
      </c>
      <c r="P1958" s="223">
        <v>-31269.86</v>
      </c>
      <c r="Q1958" s="223">
        <f t="shared" si="435"/>
        <v>-143364.73833333334</v>
      </c>
      <c r="R1958" s="351"/>
      <c r="S1958" s="309"/>
      <c r="T1958" s="309"/>
      <c r="U1958" s="895"/>
      <c r="V1958" s="16">
        <v>0</v>
      </c>
      <c r="W1958" s="11">
        <v>0</v>
      </c>
      <c r="X1958" s="17">
        <v>0</v>
      </c>
      <c r="Y1958" s="16"/>
      <c r="Z1958" s="11"/>
      <c r="AA1958" s="17"/>
      <c r="AB1958" s="16"/>
      <c r="AC1958" s="11"/>
      <c r="AD1958" s="17">
        <f t="shared" si="434"/>
        <v>0</v>
      </c>
      <c r="AE1958" s="16"/>
      <c r="AF1958" s="11"/>
      <c r="AG1958" s="17"/>
      <c r="AH1958" s="229">
        <f t="shared" si="442"/>
        <v>-143364.73833333334</v>
      </c>
      <c r="AI1958" s="527"/>
      <c r="AJ1958" s="16">
        <f t="shared" si="433"/>
        <v>0</v>
      </c>
    </row>
    <row r="1959" spans="1:36" ht="11.25" customHeight="1">
      <c r="A1959" s="219">
        <v>24200561</v>
      </c>
      <c r="C1959" s="287" t="s">
        <v>861</v>
      </c>
      <c r="D1959" s="222">
        <v>-10451.08</v>
      </c>
      <c r="E1959" s="222">
        <v>-15676.62</v>
      </c>
      <c r="F1959" s="222">
        <v>-20902.16</v>
      </c>
      <c r="G1959" s="222">
        <v>-26127.7</v>
      </c>
      <c r="H1959" s="222">
        <v>-31353.24</v>
      </c>
      <c r="I1959" s="222">
        <v>-36578.78</v>
      </c>
      <c r="J1959" s="498">
        <v>-41804.32</v>
      </c>
      <c r="K1959" s="498">
        <v>-47029.86</v>
      </c>
      <c r="L1959" s="223">
        <v>-52255.4</v>
      </c>
      <c r="M1959" s="223">
        <v>-57480.94</v>
      </c>
      <c r="N1959" s="223">
        <v>-62706.45</v>
      </c>
      <c r="O1959" s="223">
        <v>-42395.51</v>
      </c>
      <c r="P1959" s="223">
        <v>-6522.38</v>
      </c>
      <c r="Q1959" s="223">
        <f t="shared" si="435"/>
        <v>-36899.809166666666</v>
      </c>
      <c r="R1959" s="351"/>
      <c r="S1959" s="309"/>
      <c r="T1959" s="309"/>
      <c r="U1959" s="895"/>
      <c r="V1959" s="16">
        <v>0</v>
      </c>
      <c r="W1959" s="11">
        <v>0</v>
      </c>
      <c r="X1959" s="17">
        <v>0</v>
      </c>
      <c r="Y1959" s="16"/>
      <c r="Z1959" s="11"/>
      <c r="AA1959" s="17"/>
      <c r="AB1959" s="16"/>
      <c r="AC1959" s="11"/>
      <c r="AD1959" s="17">
        <f t="shared" si="434"/>
        <v>0</v>
      </c>
      <c r="AE1959" s="16"/>
      <c r="AF1959" s="11"/>
      <c r="AG1959" s="17"/>
      <c r="AH1959" s="229">
        <f t="shared" si="442"/>
        <v>-36899.809166666666</v>
      </c>
      <c r="AI1959" s="527"/>
      <c r="AJ1959" s="16">
        <f t="shared" si="433"/>
        <v>0</v>
      </c>
    </row>
    <row r="1960" spans="1:36" ht="11.25" customHeight="1">
      <c r="A1960" s="219">
        <v>24200571</v>
      </c>
      <c r="C1960" s="287" t="s">
        <v>417</v>
      </c>
      <c r="D1960" s="222">
        <v>-10451.08</v>
      </c>
      <c r="E1960" s="222">
        <v>-15676.62</v>
      </c>
      <c r="F1960" s="222">
        <v>-20902.16</v>
      </c>
      <c r="G1960" s="222">
        <v>-26127.7</v>
      </c>
      <c r="H1960" s="222">
        <v>-31353.24</v>
      </c>
      <c r="I1960" s="222">
        <v>-36578.78</v>
      </c>
      <c r="J1960" s="498">
        <v>-41804.32</v>
      </c>
      <c r="K1960" s="498">
        <v>-47029.86</v>
      </c>
      <c r="L1960" s="223">
        <v>-52255.4</v>
      </c>
      <c r="M1960" s="223">
        <v>-57480.94</v>
      </c>
      <c r="N1960" s="223">
        <v>-62706.45</v>
      </c>
      <c r="O1960" s="223">
        <v>-42395.51</v>
      </c>
      <c r="P1960" s="223">
        <v>-6522.38</v>
      </c>
      <c r="Q1960" s="223">
        <f t="shared" si="435"/>
        <v>-36899.809166666666</v>
      </c>
      <c r="R1960" s="351"/>
      <c r="S1960" s="309"/>
      <c r="T1960" s="309"/>
      <c r="U1960" s="895"/>
      <c r="V1960" s="16">
        <v>0</v>
      </c>
      <c r="W1960" s="11">
        <v>0</v>
      </c>
      <c r="X1960" s="17">
        <v>0</v>
      </c>
      <c r="Y1960" s="16"/>
      <c r="Z1960" s="11"/>
      <c r="AA1960" s="17"/>
      <c r="AB1960" s="16"/>
      <c r="AC1960" s="11"/>
      <c r="AD1960" s="17">
        <f t="shared" si="434"/>
        <v>0</v>
      </c>
      <c r="AE1960" s="16"/>
      <c r="AF1960" s="11"/>
      <c r="AG1960" s="17"/>
      <c r="AH1960" s="229">
        <f t="shared" si="442"/>
        <v>-36899.809166666666</v>
      </c>
      <c r="AI1960" s="527"/>
      <c r="AJ1960" s="16">
        <f t="shared" si="433"/>
        <v>0</v>
      </c>
    </row>
    <row r="1961" spans="1:36" s="1213" customFormat="1" ht="11.25" customHeight="1">
      <c r="A1961" s="736">
        <v>24200581</v>
      </c>
      <c r="B1961" s="1215"/>
      <c r="C1961" s="1201" t="s">
        <v>611</v>
      </c>
      <c r="D1961" s="1202">
        <v>0</v>
      </c>
      <c r="E1961" s="1202">
        <v>0</v>
      </c>
      <c r="F1961" s="1202">
        <v>0</v>
      </c>
      <c r="G1961" s="1202">
        <v>0</v>
      </c>
      <c r="H1961" s="1202">
        <v>0</v>
      </c>
      <c r="I1961" s="1202">
        <v>0</v>
      </c>
      <c r="J1961" s="1203">
        <v>0</v>
      </c>
      <c r="K1961" s="1203">
        <v>0</v>
      </c>
      <c r="L1961" s="1204">
        <v>0</v>
      </c>
      <c r="M1961" s="1204">
        <v>0</v>
      </c>
      <c r="N1961" s="1204">
        <v>0</v>
      </c>
      <c r="O1961" s="1204">
        <v>0</v>
      </c>
      <c r="P1961" s="1204">
        <v>0</v>
      </c>
      <c r="Q1961" s="1204">
        <f t="shared" si="435"/>
        <v>0</v>
      </c>
      <c r="R1961" s="1205"/>
      <c r="S1961" s="1206"/>
      <c r="T1961" s="1206"/>
      <c r="U1961" s="1207"/>
      <c r="V1961" s="1208">
        <v>0</v>
      </c>
      <c r="W1961" s="1209">
        <v>0</v>
      </c>
      <c r="X1961" s="1210">
        <v>0</v>
      </c>
      <c r="Y1961" s="1208"/>
      <c r="Z1961" s="1209"/>
      <c r="AA1961" s="1210"/>
      <c r="AB1961" s="1208"/>
      <c r="AC1961" s="1209"/>
      <c r="AD1961" s="1210">
        <f t="shared" si="434"/>
        <v>0</v>
      </c>
      <c r="AE1961" s="1208"/>
      <c r="AF1961" s="1209"/>
      <c r="AG1961" s="1210"/>
      <c r="AH1961" s="1219">
        <f t="shared" si="442"/>
        <v>0</v>
      </c>
      <c r="AI1961" s="1212"/>
      <c r="AJ1961" s="1208">
        <f t="shared" si="433"/>
        <v>0</v>
      </c>
    </row>
    <row r="1962" spans="1:36" ht="11.25" customHeight="1">
      <c r="A1962" s="219">
        <v>24200593</v>
      </c>
      <c r="C1962" s="287" t="s">
        <v>612</v>
      </c>
      <c r="D1962" s="222">
        <v>0</v>
      </c>
      <c r="E1962" s="222">
        <v>0</v>
      </c>
      <c r="F1962" s="222">
        <v>0</v>
      </c>
      <c r="G1962" s="222">
        <v>0</v>
      </c>
      <c r="H1962" s="222">
        <v>0</v>
      </c>
      <c r="I1962" s="222">
        <v>0</v>
      </c>
      <c r="J1962" s="498">
        <v>0</v>
      </c>
      <c r="K1962" s="498">
        <v>0</v>
      </c>
      <c r="L1962" s="223">
        <v>0</v>
      </c>
      <c r="M1962" s="223">
        <v>0</v>
      </c>
      <c r="N1962" s="223">
        <v>0</v>
      </c>
      <c r="O1962" s="223">
        <v>0</v>
      </c>
      <c r="P1962" s="223">
        <v>0</v>
      </c>
      <c r="Q1962" s="223">
        <f t="shared" si="435"/>
        <v>0</v>
      </c>
      <c r="R1962" s="351"/>
      <c r="S1962" s="309"/>
      <c r="T1962" s="309"/>
      <c r="U1962" s="895"/>
      <c r="V1962" s="16">
        <v>0</v>
      </c>
      <c r="W1962" s="11">
        <v>0</v>
      </c>
      <c r="X1962" s="17">
        <v>0</v>
      </c>
      <c r="Y1962" s="16"/>
      <c r="Z1962" s="11"/>
      <c r="AA1962" s="17"/>
      <c r="AB1962" s="16"/>
      <c r="AC1962" s="11"/>
      <c r="AD1962" s="17">
        <f t="shared" si="434"/>
        <v>0</v>
      </c>
      <c r="AE1962" s="16"/>
      <c r="AF1962" s="11"/>
      <c r="AG1962" s="17"/>
      <c r="AH1962" s="229">
        <f t="shared" si="442"/>
        <v>0</v>
      </c>
      <c r="AI1962" s="527"/>
      <c r="AJ1962" s="16">
        <f t="shared" si="433"/>
        <v>0</v>
      </c>
    </row>
    <row r="1963" spans="1:36" ht="11.25" customHeight="1">
      <c r="A1963" s="219">
        <v>24200603</v>
      </c>
      <c r="C1963" s="287" t="s">
        <v>1373</v>
      </c>
      <c r="D1963" s="222">
        <v>0</v>
      </c>
      <c r="E1963" s="222">
        <v>0</v>
      </c>
      <c r="F1963" s="222">
        <v>0</v>
      </c>
      <c r="G1963" s="222">
        <v>0</v>
      </c>
      <c r="H1963" s="222">
        <v>0</v>
      </c>
      <c r="I1963" s="222">
        <v>0</v>
      </c>
      <c r="J1963" s="498">
        <v>0</v>
      </c>
      <c r="K1963" s="498">
        <v>0</v>
      </c>
      <c r="L1963" s="223">
        <v>0</v>
      </c>
      <c r="M1963" s="223">
        <v>0</v>
      </c>
      <c r="N1963" s="223">
        <v>0</v>
      </c>
      <c r="O1963" s="223">
        <v>0</v>
      </c>
      <c r="P1963" s="223">
        <v>0</v>
      </c>
      <c r="Q1963" s="223">
        <f t="shared" si="435"/>
        <v>0</v>
      </c>
      <c r="R1963" s="351"/>
      <c r="S1963" s="309"/>
      <c r="T1963" s="309" t="s">
        <v>354</v>
      </c>
      <c r="U1963" s="896"/>
      <c r="V1963" s="16">
        <v>0</v>
      </c>
      <c r="W1963" s="11">
        <v>0</v>
      </c>
      <c r="X1963" s="17">
        <v>0</v>
      </c>
      <c r="Y1963" s="16"/>
      <c r="Z1963" s="11"/>
      <c r="AA1963" s="17"/>
      <c r="AB1963" s="16"/>
      <c r="AC1963" s="11"/>
      <c r="AD1963" s="17">
        <f t="shared" ref="AD1963" si="443">SUM(AB1963:AC1963)</f>
        <v>0</v>
      </c>
      <c r="AE1963" s="16"/>
      <c r="AF1963" s="11"/>
      <c r="AG1963" s="17"/>
      <c r="AH1963" s="229">
        <f t="shared" si="442"/>
        <v>0</v>
      </c>
      <c r="AI1963" s="527"/>
      <c r="AJ1963" s="16">
        <f t="shared" si="433"/>
        <v>0</v>
      </c>
    </row>
    <row r="1964" spans="1:36" ht="11.25" customHeight="1">
      <c r="A1964" s="240">
        <v>24200611</v>
      </c>
      <c r="C1964" s="287" t="s">
        <v>833</v>
      </c>
      <c r="D1964" s="222">
        <v>0</v>
      </c>
      <c r="E1964" s="222">
        <v>-55746.75</v>
      </c>
      <c r="F1964" s="222">
        <v>-111493.5</v>
      </c>
      <c r="G1964" s="222">
        <v>-167240.25</v>
      </c>
      <c r="H1964" s="222">
        <v>-222987</v>
      </c>
      <c r="I1964" s="222">
        <v>-278733.75</v>
      </c>
      <c r="J1964" s="498">
        <v>-334480.5</v>
      </c>
      <c r="K1964" s="498">
        <v>-390227.25</v>
      </c>
      <c r="L1964" s="223">
        <v>-445974</v>
      </c>
      <c r="M1964" s="223">
        <v>-527094.5</v>
      </c>
      <c r="N1964" s="223">
        <v>-608215</v>
      </c>
      <c r="O1964" s="223">
        <v>0</v>
      </c>
      <c r="P1964" s="223">
        <v>0</v>
      </c>
      <c r="Q1964" s="223">
        <f t="shared" si="435"/>
        <v>-261849.375</v>
      </c>
      <c r="R1964" s="351"/>
      <c r="S1964" s="309"/>
      <c r="T1964" s="309"/>
      <c r="U1964" s="895"/>
      <c r="V1964" s="16">
        <v>0</v>
      </c>
      <c r="W1964" s="11">
        <v>0</v>
      </c>
      <c r="X1964" s="17">
        <v>0</v>
      </c>
      <c r="Y1964" s="16"/>
      <c r="Z1964" s="11"/>
      <c r="AA1964" s="17"/>
      <c r="AB1964" s="16"/>
      <c r="AC1964" s="11"/>
      <c r="AD1964" s="17">
        <f t="shared" si="434"/>
        <v>0</v>
      </c>
      <c r="AE1964" s="16"/>
      <c r="AF1964" s="11"/>
      <c r="AG1964" s="17"/>
      <c r="AH1964" s="229">
        <f t="shared" si="442"/>
        <v>-261849.375</v>
      </c>
      <c r="AI1964" s="527"/>
      <c r="AJ1964" s="16">
        <f t="shared" si="433"/>
        <v>0</v>
      </c>
    </row>
    <row r="1965" spans="1:36" ht="11.25" customHeight="1">
      <c r="A1965" s="219">
        <v>24200612</v>
      </c>
      <c r="C1965" s="287" t="s">
        <v>2020</v>
      </c>
      <c r="D1965" s="222">
        <v>0</v>
      </c>
      <c r="E1965" s="222">
        <v>0</v>
      </c>
      <c r="F1965" s="222">
        <v>0</v>
      </c>
      <c r="G1965" s="222">
        <v>0</v>
      </c>
      <c r="H1965" s="222">
        <v>0</v>
      </c>
      <c r="I1965" s="222">
        <v>0</v>
      </c>
      <c r="J1965" s="498">
        <v>0</v>
      </c>
      <c r="K1965" s="498">
        <v>0</v>
      </c>
      <c r="L1965" s="223">
        <v>0</v>
      </c>
      <c r="M1965" s="223">
        <v>0</v>
      </c>
      <c r="N1965" s="223">
        <v>0</v>
      </c>
      <c r="O1965" s="223">
        <v>0</v>
      </c>
      <c r="P1965" s="223">
        <v>0</v>
      </c>
      <c r="Q1965" s="223">
        <f t="shared" si="435"/>
        <v>0</v>
      </c>
      <c r="R1965" s="351"/>
      <c r="S1965" s="309"/>
      <c r="T1965" s="309" t="s">
        <v>1254</v>
      </c>
      <c r="U1965" s="895"/>
      <c r="V1965" s="16">
        <v>0</v>
      </c>
      <c r="W1965" s="11">
        <v>0</v>
      </c>
      <c r="X1965" s="17">
        <v>0</v>
      </c>
      <c r="Y1965" s="16"/>
      <c r="Z1965" s="11"/>
      <c r="AA1965" s="17"/>
      <c r="AB1965" s="16"/>
      <c r="AC1965" s="11"/>
      <c r="AD1965" s="17">
        <f t="shared" si="434"/>
        <v>0</v>
      </c>
      <c r="AE1965" s="16">
        <f>$Q1965</f>
        <v>0</v>
      </c>
      <c r="AF1965" s="11">
        <f>$Q1965</f>
        <v>0</v>
      </c>
      <c r="AG1965" s="17">
        <f>$Q1965</f>
        <v>0</v>
      </c>
      <c r="AH1965" s="225"/>
      <c r="AI1965" s="527"/>
      <c r="AJ1965" s="16">
        <f t="shared" si="433"/>
        <v>0</v>
      </c>
    </row>
    <row r="1966" spans="1:36" ht="11.25" customHeight="1">
      <c r="A1966" s="219">
        <v>24200621</v>
      </c>
      <c r="B1966" s="207"/>
      <c r="C1966" s="287" t="s">
        <v>3588</v>
      </c>
      <c r="D1966" s="222">
        <v>0</v>
      </c>
      <c r="E1966" s="222">
        <v>0</v>
      </c>
      <c r="F1966" s="222">
        <v>0</v>
      </c>
      <c r="G1966" s="222">
        <v>0</v>
      </c>
      <c r="H1966" s="222">
        <v>0</v>
      </c>
      <c r="I1966" s="222">
        <v>0</v>
      </c>
      <c r="J1966" s="498">
        <v>0</v>
      </c>
      <c r="K1966" s="498">
        <v>0</v>
      </c>
      <c r="L1966" s="223">
        <v>0</v>
      </c>
      <c r="M1966" s="223">
        <v>0</v>
      </c>
      <c r="N1966" s="223">
        <v>0</v>
      </c>
      <c r="O1966" s="223">
        <v>0</v>
      </c>
      <c r="P1966" s="223">
        <v>0</v>
      </c>
      <c r="Q1966" s="223">
        <f t="shared" si="435"/>
        <v>0</v>
      </c>
      <c r="R1966" s="351"/>
      <c r="S1966" s="309"/>
      <c r="T1966" s="309"/>
      <c r="U1966" s="895"/>
      <c r="V1966" s="16">
        <v>0</v>
      </c>
      <c r="W1966" s="11">
        <v>0</v>
      </c>
      <c r="X1966" s="17">
        <v>0</v>
      </c>
      <c r="Y1966" s="16"/>
      <c r="Z1966" s="11"/>
      <c r="AA1966" s="17"/>
      <c r="AB1966" s="16"/>
      <c r="AC1966" s="11"/>
      <c r="AD1966" s="17">
        <f t="shared" si="434"/>
        <v>0</v>
      </c>
      <c r="AE1966" s="16"/>
      <c r="AF1966" s="11"/>
      <c r="AG1966" s="17"/>
      <c r="AH1966" s="229">
        <f>Q1966</f>
        <v>0</v>
      </c>
      <c r="AI1966" s="527"/>
      <c r="AJ1966" s="16">
        <f t="shared" si="433"/>
        <v>0</v>
      </c>
    </row>
    <row r="1967" spans="1:36" ht="11.25" customHeight="1">
      <c r="A1967" s="219">
        <v>24200622</v>
      </c>
      <c r="C1967" s="287" t="s">
        <v>3589</v>
      </c>
      <c r="D1967" s="222">
        <v>-1337889</v>
      </c>
      <c r="E1967" s="222">
        <v>-1487088</v>
      </c>
      <c r="F1967" s="222">
        <v>-1696960</v>
      </c>
      <c r="G1967" s="222">
        <v>-1915057</v>
      </c>
      <c r="H1967" s="222">
        <v>-2179469</v>
      </c>
      <c r="I1967" s="222">
        <v>-2373779</v>
      </c>
      <c r="J1967" s="498">
        <v>-2560062</v>
      </c>
      <c r="K1967" s="498">
        <v>-779678.22</v>
      </c>
      <c r="L1967" s="223">
        <v>-878350.22</v>
      </c>
      <c r="M1967" s="223">
        <v>-975102.22</v>
      </c>
      <c r="N1967" s="223">
        <v>-1050839.22</v>
      </c>
      <c r="O1967" s="223">
        <v>-1119822.22</v>
      </c>
      <c r="P1967" s="223">
        <v>-1202540.22</v>
      </c>
      <c r="Q1967" s="223">
        <f t="shared" si="435"/>
        <v>-1523868.4758333333</v>
      </c>
      <c r="R1967" s="351"/>
      <c r="S1967" s="309"/>
      <c r="T1967" s="309"/>
      <c r="U1967" s="895"/>
      <c r="V1967" s="16">
        <v>0</v>
      </c>
      <c r="W1967" s="11">
        <v>0</v>
      </c>
      <c r="X1967" s="17">
        <v>0</v>
      </c>
      <c r="Y1967" s="16"/>
      <c r="Z1967" s="11"/>
      <c r="AA1967" s="17"/>
      <c r="AB1967" s="16"/>
      <c r="AC1967" s="11"/>
      <c r="AD1967" s="17">
        <f t="shared" si="434"/>
        <v>0</v>
      </c>
      <c r="AE1967" s="16"/>
      <c r="AF1967" s="11"/>
      <c r="AG1967" s="17"/>
      <c r="AH1967" s="229">
        <f>Q1967</f>
        <v>-1523868.4758333333</v>
      </c>
      <c r="AI1967" s="527"/>
      <c r="AJ1967" s="16">
        <f t="shared" si="433"/>
        <v>0</v>
      </c>
    </row>
    <row r="1968" spans="1:36" ht="11.25" customHeight="1">
      <c r="A1968" s="219">
        <v>24200632</v>
      </c>
      <c r="C1968" s="287" t="s">
        <v>1862</v>
      </c>
      <c r="D1968" s="222">
        <v>-113058</v>
      </c>
      <c r="E1968" s="222">
        <v>-113058</v>
      </c>
      <c r="F1968" s="222">
        <v>-113058</v>
      </c>
      <c r="G1968" s="222">
        <v>-353894.99</v>
      </c>
      <c r="H1968" s="222">
        <v>-353894.99</v>
      </c>
      <c r="I1968" s="222">
        <v>-353894.99</v>
      </c>
      <c r="J1968" s="498">
        <v>-353894.99</v>
      </c>
      <c r="K1968" s="498">
        <v>-113058</v>
      </c>
      <c r="L1968" s="223">
        <v>0</v>
      </c>
      <c r="M1968" s="223">
        <v>0</v>
      </c>
      <c r="N1968" s="223">
        <v>0</v>
      </c>
      <c r="O1968" s="223">
        <v>0</v>
      </c>
      <c r="P1968" s="223">
        <v>0</v>
      </c>
      <c r="Q1968" s="223">
        <f t="shared" si="435"/>
        <v>-150940.24666666667</v>
      </c>
      <c r="R1968" s="351"/>
      <c r="S1968" s="309"/>
      <c r="T1968" s="309" t="s">
        <v>1120</v>
      </c>
      <c r="U1968" s="895"/>
      <c r="V1968" s="16">
        <v>0</v>
      </c>
      <c r="W1968" s="11">
        <v>0</v>
      </c>
      <c r="X1968" s="17">
        <v>0</v>
      </c>
      <c r="Y1968" s="16"/>
      <c r="Z1968" s="11"/>
      <c r="AA1968" s="17"/>
      <c r="AB1968" s="16"/>
      <c r="AC1968" s="11"/>
      <c r="AD1968" s="17">
        <f t="shared" si="434"/>
        <v>0</v>
      </c>
      <c r="AE1968" s="16">
        <f>$Q1968</f>
        <v>-150940.24666666667</v>
      </c>
      <c r="AF1968" s="11">
        <f>$Q1968</f>
        <v>-150940.24666666667</v>
      </c>
      <c r="AG1968" s="17">
        <f>$Q1968</f>
        <v>-150940.24666666667</v>
      </c>
      <c r="AH1968" s="225"/>
      <c r="AI1968" s="527"/>
      <c r="AJ1968" s="16">
        <f t="shared" si="433"/>
        <v>0</v>
      </c>
    </row>
    <row r="1969" spans="1:36" ht="11.25" customHeight="1">
      <c r="A1969" s="219">
        <v>24200633</v>
      </c>
      <c r="C1969" s="287" t="s">
        <v>1904</v>
      </c>
      <c r="D1969" s="222">
        <v>-1837372.7</v>
      </c>
      <c r="E1969" s="222">
        <v>-2084123.19</v>
      </c>
      <c r="F1969" s="222">
        <v>-2337618.46</v>
      </c>
      <c r="G1969" s="222">
        <v>-2550080.67</v>
      </c>
      <c r="H1969" s="222">
        <v>-2798480.45</v>
      </c>
      <c r="I1969" s="222">
        <v>-532348.09</v>
      </c>
      <c r="J1969" s="498">
        <v>-777529.39</v>
      </c>
      <c r="K1969" s="498">
        <v>-1038466.94</v>
      </c>
      <c r="L1969" s="223">
        <v>-1301601.26</v>
      </c>
      <c r="M1969" s="223">
        <v>-1559682.5</v>
      </c>
      <c r="N1969" s="223">
        <v>-1834149.23</v>
      </c>
      <c r="O1969" s="223">
        <v>-2162410.23</v>
      </c>
      <c r="P1969" s="223">
        <v>-2372829.27</v>
      </c>
      <c r="Q1969" s="223">
        <f t="shared" si="435"/>
        <v>-1756799.2829166667</v>
      </c>
      <c r="R1969" s="351"/>
      <c r="S1969" s="309"/>
      <c r="T1969" s="309"/>
      <c r="U1969" s="895"/>
      <c r="V1969" s="16">
        <v>0</v>
      </c>
      <c r="W1969" s="11">
        <v>0</v>
      </c>
      <c r="X1969" s="17">
        <v>0</v>
      </c>
      <c r="Y1969" s="16"/>
      <c r="Z1969" s="11"/>
      <c r="AA1969" s="17"/>
      <c r="AB1969" s="16"/>
      <c r="AC1969" s="11"/>
      <c r="AD1969" s="17">
        <f t="shared" si="434"/>
        <v>0</v>
      </c>
      <c r="AE1969" s="16"/>
      <c r="AF1969" s="11"/>
      <c r="AG1969" s="17"/>
      <c r="AH1969" s="229">
        <f>Q1969</f>
        <v>-1756799.2829166667</v>
      </c>
      <c r="AI1969" s="527"/>
      <c r="AJ1969" s="16">
        <f t="shared" si="433"/>
        <v>0</v>
      </c>
    </row>
    <row r="1970" spans="1:36" ht="11.25" customHeight="1">
      <c r="A1970" s="219">
        <v>24200631</v>
      </c>
      <c r="B1970" s="207"/>
      <c r="C1970" s="287" t="s">
        <v>463</v>
      </c>
      <c r="D1970" s="222">
        <v>0</v>
      </c>
      <c r="E1970" s="222">
        <v>0</v>
      </c>
      <c r="F1970" s="222">
        <v>0</v>
      </c>
      <c r="G1970" s="222">
        <v>0</v>
      </c>
      <c r="H1970" s="222">
        <v>0</v>
      </c>
      <c r="I1970" s="222">
        <v>0</v>
      </c>
      <c r="J1970" s="498">
        <v>0</v>
      </c>
      <c r="K1970" s="498">
        <v>0</v>
      </c>
      <c r="L1970" s="223">
        <v>0</v>
      </c>
      <c r="M1970" s="223">
        <v>0</v>
      </c>
      <c r="N1970" s="223">
        <v>0</v>
      </c>
      <c r="O1970" s="223">
        <v>0</v>
      </c>
      <c r="P1970" s="223">
        <v>0</v>
      </c>
      <c r="Q1970" s="223">
        <f t="shared" si="435"/>
        <v>0</v>
      </c>
      <c r="R1970" s="351"/>
      <c r="S1970" s="309"/>
      <c r="T1970" s="309"/>
      <c r="U1970" s="895"/>
      <c r="V1970" s="16">
        <v>0</v>
      </c>
      <c r="W1970" s="11">
        <v>0</v>
      </c>
      <c r="X1970" s="17">
        <v>0</v>
      </c>
      <c r="Y1970" s="16"/>
      <c r="Z1970" s="11"/>
      <c r="AA1970" s="17"/>
      <c r="AB1970" s="16"/>
      <c r="AC1970" s="11"/>
      <c r="AD1970" s="17">
        <f t="shared" ref="AD1970:AD2001" si="444">SUM(AB1970:AC1970)</f>
        <v>0</v>
      </c>
      <c r="AE1970" s="16"/>
      <c r="AF1970" s="11"/>
      <c r="AG1970" s="17"/>
      <c r="AH1970" s="229">
        <f>Q1970</f>
        <v>0</v>
      </c>
      <c r="AI1970" s="527"/>
      <c r="AJ1970" s="16">
        <f t="shared" si="433"/>
        <v>0</v>
      </c>
    </row>
    <row r="1971" spans="1:36" ht="11.25" customHeight="1">
      <c r="A1971" s="219">
        <v>24200641</v>
      </c>
      <c r="B1971" s="207"/>
      <c r="C1971" s="287" t="s">
        <v>1691</v>
      </c>
      <c r="D1971" s="222">
        <v>-156942</v>
      </c>
      <c r="E1971" s="222">
        <v>-156942</v>
      </c>
      <c r="F1971" s="222">
        <v>-156942</v>
      </c>
      <c r="G1971" s="222">
        <v>-491261.01</v>
      </c>
      <c r="H1971" s="222">
        <v>-491261.01</v>
      </c>
      <c r="I1971" s="222">
        <v>-491261.01</v>
      </c>
      <c r="J1971" s="498">
        <v>-491261.01</v>
      </c>
      <c r="K1971" s="498">
        <v>-732098</v>
      </c>
      <c r="L1971" s="223">
        <v>0</v>
      </c>
      <c r="M1971" s="223">
        <v>0</v>
      </c>
      <c r="N1971" s="223">
        <v>0</v>
      </c>
      <c r="O1971" s="223">
        <v>0</v>
      </c>
      <c r="P1971" s="223">
        <v>0</v>
      </c>
      <c r="Q1971" s="223">
        <f t="shared" si="435"/>
        <v>-257458.08666666667</v>
      </c>
      <c r="R1971" s="351"/>
      <c r="S1971" s="309"/>
      <c r="T1971" s="309" t="s">
        <v>1120</v>
      </c>
      <c r="U1971" s="895"/>
      <c r="V1971" s="16">
        <v>0</v>
      </c>
      <c r="W1971" s="11">
        <v>0</v>
      </c>
      <c r="X1971" s="17">
        <v>0</v>
      </c>
      <c r="Y1971" s="16"/>
      <c r="Z1971" s="11"/>
      <c r="AA1971" s="17"/>
      <c r="AB1971" s="16"/>
      <c r="AC1971" s="11"/>
      <c r="AD1971" s="17">
        <f t="shared" si="444"/>
        <v>0</v>
      </c>
      <c r="AE1971" s="16">
        <f>$Q1971</f>
        <v>-257458.08666666667</v>
      </c>
      <c r="AF1971" s="11">
        <f>$Q1971</f>
        <v>-257458.08666666667</v>
      </c>
      <c r="AG1971" s="17">
        <f>$Q1971</f>
        <v>-257458.08666666667</v>
      </c>
      <c r="AH1971" s="225"/>
      <c r="AI1971" s="527"/>
      <c r="AJ1971" s="16">
        <f t="shared" si="433"/>
        <v>0</v>
      </c>
    </row>
    <row r="1972" spans="1:36" ht="11.25" customHeight="1">
      <c r="A1972" s="219">
        <v>24200643</v>
      </c>
      <c r="C1972" s="287" t="s">
        <v>2341</v>
      </c>
      <c r="D1972" s="222">
        <v>0</v>
      </c>
      <c r="E1972" s="222">
        <v>0</v>
      </c>
      <c r="F1972" s="222">
        <v>0</v>
      </c>
      <c r="G1972" s="222">
        <v>0</v>
      </c>
      <c r="H1972" s="222">
        <v>0</v>
      </c>
      <c r="I1972" s="222">
        <v>0</v>
      </c>
      <c r="J1972" s="498">
        <v>0</v>
      </c>
      <c r="K1972" s="498">
        <v>0</v>
      </c>
      <c r="L1972" s="223">
        <v>0</v>
      </c>
      <c r="M1972" s="223">
        <v>0</v>
      </c>
      <c r="N1972" s="223">
        <v>0</v>
      </c>
      <c r="O1972" s="223">
        <v>0</v>
      </c>
      <c r="P1972" s="223">
        <v>0</v>
      </c>
      <c r="Q1972" s="223">
        <f t="shared" si="435"/>
        <v>0</v>
      </c>
      <c r="R1972" s="351"/>
      <c r="S1972" s="309"/>
      <c r="T1972" s="309"/>
      <c r="U1972" s="895"/>
      <c r="V1972" s="16">
        <v>0</v>
      </c>
      <c r="W1972" s="11">
        <v>0</v>
      </c>
      <c r="X1972" s="17">
        <v>0</v>
      </c>
      <c r="Y1972" s="16"/>
      <c r="Z1972" s="11"/>
      <c r="AA1972" s="17"/>
      <c r="AB1972" s="16"/>
      <c r="AC1972" s="11"/>
      <c r="AD1972" s="17">
        <f t="shared" si="444"/>
        <v>0</v>
      </c>
      <c r="AE1972" s="16"/>
      <c r="AF1972" s="11"/>
      <c r="AG1972" s="17"/>
      <c r="AH1972" s="229">
        <f t="shared" ref="AH1972:AH1977" si="445">Q1972</f>
        <v>0</v>
      </c>
      <c r="AI1972" s="527"/>
      <c r="AJ1972" s="16">
        <f t="shared" si="433"/>
        <v>0</v>
      </c>
    </row>
    <row r="1973" spans="1:36" ht="11.25" customHeight="1">
      <c r="A1973" s="219">
        <v>24200651</v>
      </c>
      <c r="B1973" s="207"/>
      <c r="C1973" s="287" t="s">
        <v>1384</v>
      </c>
      <c r="D1973" s="222">
        <v>-25750</v>
      </c>
      <c r="E1973" s="222">
        <v>-28000</v>
      </c>
      <c r="F1973" s="222">
        <v>-30250</v>
      </c>
      <c r="G1973" s="222">
        <v>-32500</v>
      </c>
      <c r="H1973" s="222">
        <v>-9750</v>
      </c>
      <c r="I1973" s="222">
        <v>-12000</v>
      </c>
      <c r="J1973" s="498">
        <v>-14250</v>
      </c>
      <c r="K1973" s="498">
        <v>-16500</v>
      </c>
      <c r="L1973" s="223">
        <v>-18750</v>
      </c>
      <c r="M1973" s="223">
        <v>-21000</v>
      </c>
      <c r="N1973" s="223">
        <v>-23250</v>
      </c>
      <c r="O1973" s="223">
        <v>-25500</v>
      </c>
      <c r="P1973" s="223">
        <v>-27750</v>
      </c>
      <c r="Q1973" s="223">
        <f t="shared" si="435"/>
        <v>-21541.666666666668</v>
      </c>
      <c r="R1973" s="351"/>
      <c r="S1973" s="351"/>
      <c r="T1973" s="351"/>
      <c r="U1973" s="895"/>
      <c r="V1973" s="16">
        <v>0</v>
      </c>
      <c r="W1973" s="11">
        <v>0</v>
      </c>
      <c r="X1973" s="17">
        <v>0</v>
      </c>
      <c r="Y1973" s="16"/>
      <c r="Z1973" s="11"/>
      <c r="AA1973" s="17"/>
      <c r="AB1973" s="16"/>
      <c r="AC1973" s="11"/>
      <c r="AD1973" s="17">
        <f t="shared" si="444"/>
        <v>0</v>
      </c>
      <c r="AE1973" s="16"/>
      <c r="AF1973" s="11"/>
      <c r="AG1973" s="17"/>
      <c r="AH1973" s="229">
        <f t="shared" si="445"/>
        <v>-21541.666666666668</v>
      </c>
      <c r="AI1973" s="527"/>
      <c r="AJ1973" s="16">
        <f t="shared" si="433"/>
        <v>0</v>
      </c>
    </row>
    <row r="1974" spans="1:36" ht="11.25" customHeight="1">
      <c r="A1974" s="240">
        <v>24200653</v>
      </c>
      <c r="C1974" s="287" t="s">
        <v>1714</v>
      </c>
      <c r="D1974" s="222">
        <v>-762508.02</v>
      </c>
      <c r="E1974" s="222">
        <v>-790953.71</v>
      </c>
      <c r="F1974" s="222">
        <v>-870049.08</v>
      </c>
      <c r="G1974" s="222">
        <v>-914195.8</v>
      </c>
      <c r="H1974" s="222">
        <v>-1034056.46</v>
      </c>
      <c r="I1974" s="222">
        <v>-1137880.54</v>
      </c>
      <c r="J1974" s="498">
        <v>-387888.68</v>
      </c>
      <c r="K1974" s="498">
        <v>-460128.93</v>
      </c>
      <c r="L1974" s="223">
        <v>-535475.04</v>
      </c>
      <c r="M1974" s="223">
        <v>-640465.30000000005</v>
      </c>
      <c r="N1974" s="223">
        <v>-764923.54</v>
      </c>
      <c r="O1974" s="223">
        <v>-901804.59</v>
      </c>
      <c r="P1974" s="223">
        <v>-1032474.08</v>
      </c>
      <c r="Q1974" s="223">
        <f t="shared" si="435"/>
        <v>-777942.72666666668</v>
      </c>
      <c r="R1974" s="351"/>
      <c r="S1974" s="426"/>
      <c r="T1974" s="426"/>
      <c r="U1974" s="895"/>
      <c r="V1974" s="16">
        <v>0</v>
      </c>
      <c r="W1974" s="11">
        <v>0</v>
      </c>
      <c r="X1974" s="17">
        <v>0</v>
      </c>
      <c r="Y1974" s="16"/>
      <c r="Z1974" s="11"/>
      <c r="AA1974" s="17"/>
      <c r="AB1974" s="16"/>
      <c r="AC1974" s="11"/>
      <c r="AD1974" s="17">
        <f t="shared" si="444"/>
        <v>0</v>
      </c>
      <c r="AE1974" s="16"/>
      <c r="AF1974" s="11"/>
      <c r="AG1974" s="17"/>
      <c r="AH1974" s="229">
        <f t="shared" si="445"/>
        <v>-777942.72666666668</v>
      </c>
      <c r="AI1974" s="527"/>
      <c r="AJ1974" s="16">
        <f t="shared" si="433"/>
        <v>0</v>
      </c>
    </row>
    <row r="1975" spans="1:36" ht="11.25" customHeight="1">
      <c r="A1975" s="219">
        <v>24200661</v>
      </c>
      <c r="B1975" s="207"/>
      <c r="C1975" s="287" t="s">
        <v>1385</v>
      </c>
      <c r="D1975" s="222">
        <v>-213864.12</v>
      </c>
      <c r="E1975" s="222">
        <v>-249508.14</v>
      </c>
      <c r="F1975" s="222">
        <v>-285152.15999999997</v>
      </c>
      <c r="G1975" s="222">
        <v>-320796.18</v>
      </c>
      <c r="H1975" s="222">
        <v>-356440.2</v>
      </c>
      <c r="I1975" s="222">
        <v>-392084.22</v>
      </c>
      <c r="J1975" s="498">
        <v>0</v>
      </c>
      <c r="K1975" s="498">
        <v>-36713.339999999997</v>
      </c>
      <c r="L1975" s="223">
        <v>-73426.679999999993</v>
      </c>
      <c r="M1975" s="223">
        <v>-110140.02</v>
      </c>
      <c r="N1975" s="223">
        <v>-146853.35999999999</v>
      </c>
      <c r="O1975" s="223">
        <v>-183566.7</v>
      </c>
      <c r="P1975" s="223">
        <v>-220280.04</v>
      </c>
      <c r="Q1975" s="223">
        <f t="shared" si="435"/>
        <v>-197646.09</v>
      </c>
      <c r="R1975" s="351"/>
      <c r="S1975" s="351"/>
      <c r="T1975" s="351"/>
      <c r="U1975" s="895"/>
      <c r="V1975" s="16">
        <v>0</v>
      </c>
      <c r="W1975" s="11">
        <v>0</v>
      </c>
      <c r="X1975" s="17">
        <v>0</v>
      </c>
      <c r="Y1975" s="16"/>
      <c r="Z1975" s="11"/>
      <c r="AA1975" s="17"/>
      <c r="AB1975" s="16"/>
      <c r="AC1975" s="11"/>
      <c r="AD1975" s="17">
        <f t="shared" si="444"/>
        <v>0</v>
      </c>
      <c r="AE1975" s="16"/>
      <c r="AF1975" s="11"/>
      <c r="AG1975" s="17"/>
      <c r="AH1975" s="229">
        <f t="shared" si="445"/>
        <v>-197646.09</v>
      </c>
      <c r="AI1975" s="527"/>
      <c r="AJ1975" s="16">
        <f t="shared" si="433"/>
        <v>0</v>
      </c>
    </row>
    <row r="1976" spans="1:36" ht="11.25" customHeight="1">
      <c r="A1976" s="219">
        <v>24200671</v>
      </c>
      <c r="B1976" s="207"/>
      <c r="C1976" s="287" t="s">
        <v>1386</v>
      </c>
      <c r="D1976" s="222">
        <v>-63338.52</v>
      </c>
      <c r="E1976" s="222">
        <v>-73894.94</v>
      </c>
      <c r="F1976" s="222">
        <v>-84451.36</v>
      </c>
      <c r="G1976" s="222">
        <v>-95007.78</v>
      </c>
      <c r="H1976" s="222">
        <v>-105564.2</v>
      </c>
      <c r="I1976" s="222">
        <v>-116120.62</v>
      </c>
      <c r="J1976" s="498">
        <v>0</v>
      </c>
      <c r="K1976" s="498">
        <v>-10873.11</v>
      </c>
      <c r="L1976" s="223">
        <v>-21746.22</v>
      </c>
      <c r="M1976" s="223">
        <v>-32619.33</v>
      </c>
      <c r="N1976" s="223">
        <v>-43492.44</v>
      </c>
      <c r="O1976" s="223">
        <v>-54365.55</v>
      </c>
      <c r="P1976" s="223">
        <v>-65238.66</v>
      </c>
      <c r="Q1976" s="223">
        <f t="shared" si="435"/>
        <v>-58535.345000000001</v>
      </c>
      <c r="R1976" s="351"/>
      <c r="S1976" s="351"/>
      <c r="T1976" s="351"/>
      <c r="U1976" s="895"/>
      <c r="V1976" s="16">
        <v>0</v>
      </c>
      <c r="W1976" s="11">
        <v>0</v>
      </c>
      <c r="X1976" s="17">
        <v>0</v>
      </c>
      <c r="Y1976" s="16"/>
      <c r="Z1976" s="11"/>
      <c r="AA1976" s="17"/>
      <c r="AB1976" s="16"/>
      <c r="AC1976" s="11"/>
      <c r="AD1976" s="17">
        <f t="shared" si="444"/>
        <v>0</v>
      </c>
      <c r="AE1976" s="16"/>
      <c r="AF1976" s="11"/>
      <c r="AG1976" s="17"/>
      <c r="AH1976" s="229">
        <f t="shared" si="445"/>
        <v>-58535.345000000001</v>
      </c>
      <c r="AI1976" s="527"/>
      <c r="AJ1976" s="16">
        <f t="shared" si="433"/>
        <v>0</v>
      </c>
    </row>
    <row r="1977" spans="1:36" ht="11.25" customHeight="1">
      <c r="A1977" s="219">
        <v>24200681</v>
      </c>
      <c r="B1977" s="207"/>
      <c r="C1977" s="287" t="s">
        <v>1387</v>
      </c>
      <c r="D1977" s="222">
        <v>-63338.52</v>
      </c>
      <c r="E1977" s="222">
        <v>-73894.94</v>
      </c>
      <c r="F1977" s="222">
        <v>-84451.36</v>
      </c>
      <c r="G1977" s="222">
        <v>-95007.78</v>
      </c>
      <c r="H1977" s="222">
        <v>-105564.2</v>
      </c>
      <c r="I1977" s="222">
        <v>-116120.62</v>
      </c>
      <c r="J1977" s="498">
        <v>0</v>
      </c>
      <c r="K1977" s="498">
        <v>-10873.11</v>
      </c>
      <c r="L1977" s="223">
        <v>-21746.22</v>
      </c>
      <c r="M1977" s="223">
        <v>-32619.33</v>
      </c>
      <c r="N1977" s="223">
        <v>-43492.44</v>
      </c>
      <c r="O1977" s="223">
        <v>-54365.55</v>
      </c>
      <c r="P1977" s="223">
        <v>-65238.66</v>
      </c>
      <c r="Q1977" s="223">
        <f t="shared" si="435"/>
        <v>-58535.345000000001</v>
      </c>
      <c r="R1977" s="351"/>
      <c r="S1977" s="351"/>
      <c r="T1977" s="351"/>
      <c r="U1977" s="895"/>
      <c r="V1977" s="16">
        <v>0</v>
      </c>
      <c r="W1977" s="11">
        <v>0</v>
      </c>
      <c r="X1977" s="17">
        <v>0</v>
      </c>
      <c r="Y1977" s="16"/>
      <c r="Z1977" s="11"/>
      <c r="AA1977" s="17"/>
      <c r="AB1977" s="16"/>
      <c r="AC1977" s="11"/>
      <c r="AD1977" s="17">
        <f t="shared" si="444"/>
        <v>0</v>
      </c>
      <c r="AE1977" s="16"/>
      <c r="AF1977" s="11"/>
      <c r="AG1977" s="17"/>
      <c r="AH1977" s="229">
        <f t="shared" si="445"/>
        <v>-58535.345000000001</v>
      </c>
      <c r="AI1977" s="527"/>
      <c r="AJ1977" s="16">
        <f t="shared" si="433"/>
        <v>0</v>
      </c>
    </row>
    <row r="1978" spans="1:36" ht="11.25" customHeight="1">
      <c r="A1978" s="219">
        <v>24200691</v>
      </c>
      <c r="B1978" s="207"/>
      <c r="C1978" s="287" t="s">
        <v>1093</v>
      </c>
      <c r="D1978" s="222">
        <v>0</v>
      </c>
      <c r="E1978" s="222">
        <v>0</v>
      </c>
      <c r="F1978" s="222">
        <v>0</v>
      </c>
      <c r="G1978" s="222">
        <v>0</v>
      </c>
      <c r="H1978" s="222">
        <v>0</v>
      </c>
      <c r="I1978" s="222">
        <v>0</v>
      </c>
      <c r="J1978" s="498">
        <v>0</v>
      </c>
      <c r="K1978" s="498">
        <v>0</v>
      </c>
      <c r="L1978" s="223">
        <v>0</v>
      </c>
      <c r="M1978" s="223">
        <v>0</v>
      </c>
      <c r="N1978" s="223">
        <v>0</v>
      </c>
      <c r="O1978" s="223">
        <v>0</v>
      </c>
      <c r="P1978" s="223">
        <v>0</v>
      </c>
      <c r="Q1978" s="223">
        <f t="shared" si="435"/>
        <v>0</v>
      </c>
      <c r="R1978" s="351"/>
      <c r="S1978" s="351"/>
      <c r="T1978" s="309" t="s">
        <v>1120</v>
      </c>
      <c r="U1978" s="895"/>
      <c r="V1978" s="16">
        <v>0</v>
      </c>
      <c r="W1978" s="11">
        <v>0</v>
      </c>
      <c r="X1978" s="17">
        <v>0</v>
      </c>
      <c r="Y1978" s="16"/>
      <c r="Z1978" s="11"/>
      <c r="AA1978" s="17"/>
      <c r="AB1978" s="16"/>
      <c r="AC1978" s="11"/>
      <c r="AD1978" s="17">
        <f t="shared" si="444"/>
        <v>0</v>
      </c>
      <c r="AE1978" s="16">
        <f t="shared" ref="AE1978:AG1979" si="446">$Q1978</f>
        <v>0</v>
      </c>
      <c r="AF1978" s="11">
        <f t="shared" si="446"/>
        <v>0</v>
      </c>
      <c r="AG1978" s="17">
        <f t="shared" si="446"/>
        <v>0</v>
      </c>
      <c r="AH1978" s="225"/>
      <c r="AI1978" s="527"/>
      <c r="AJ1978" s="16">
        <f t="shared" si="433"/>
        <v>0</v>
      </c>
    </row>
    <row r="1979" spans="1:36" ht="11.25" customHeight="1">
      <c r="A1979" s="219">
        <v>24200713</v>
      </c>
      <c r="C1979" s="287" t="s">
        <v>1758</v>
      </c>
      <c r="D1979" s="222">
        <v>0</v>
      </c>
      <c r="E1979" s="222">
        <v>0</v>
      </c>
      <c r="F1979" s="222">
        <v>0</v>
      </c>
      <c r="G1979" s="222">
        <v>0</v>
      </c>
      <c r="H1979" s="222">
        <v>0</v>
      </c>
      <c r="I1979" s="222">
        <v>0</v>
      </c>
      <c r="J1979" s="498">
        <v>0</v>
      </c>
      <c r="K1979" s="498">
        <v>0</v>
      </c>
      <c r="L1979" s="223">
        <v>0</v>
      </c>
      <c r="M1979" s="223">
        <v>0</v>
      </c>
      <c r="N1979" s="223">
        <v>0</v>
      </c>
      <c r="O1979" s="223">
        <v>0</v>
      </c>
      <c r="P1979" s="223">
        <v>0</v>
      </c>
      <c r="Q1979" s="223">
        <f t="shared" si="435"/>
        <v>0</v>
      </c>
      <c r="R1979" s="351"/>
      <c r="S1979" s="351"/>
      <c r="T1979" s="309" t="s">
        <v>1120</v>
      </c>
      <c r="U1979" s="895"/>
      <c r="V1979" s="16">
        <v>0</v>
      </c>
      <c r="W1979" s="11">
        <v>0</v>
      </c>
      <c r="X1979" s="17">
        <v>0</v>
      </c>
      <c r="Y1979" s="16"/>
      <c r="Z1979" s="11"/>
      <c r="AA1979" s="17"/>
      <c r="AB1979" s="16"/>
      <c r="AC1979" s="11"/>
      <c r="AD1979" s="17">
        <f t="shared" si="444"/>
        <v>0</v>
      </c>
      <c r="AE1979" s="16">
        <f t="shared" si="446"/>
        <v>0</v>
      </c>
      <c r="AF1979" s="11">
        <f t="shared" si="446"/>
        <v>0</v>
      </c>
      <c r="AG1979" s="17">
        <f t="shared" si="446"/>
        <v>0</v>
      </c>
      <c r="AH1979" s="225"/>
      <c r="AI1979" s="527"/>
      <c r="AJ1979" s="16">
        <f t="shared" si="433"/>
        <v>0</v>
      </c>
    </row>
    <row r="1980" spans="1:36" ht="11.25" customHeight="1">
      <c r="A1980" s="219">
        <v>24200723</v>
      </c>
      <c r="C1980" s="287" t="s">
        <v>1552</v>
      </c>
      <c r="D1980" s="222">
        <v>0</v>
      </c>
      <c r="E1980" s="222">
        <v>0</v>
      </c>
      <c r="F1980" s="222">
        <v>0</v>
      </c>
      <c r="G1980" s="222">
        <v>0</v>
      </c>
      <c r="H1980" s="222">
        <v>0</v>
      </c>
      <c r="I1980" s="222">
        <v>0</v>
      </c>
      <c r="J1980" s="498">
        <v>0</v>
      </c>
      <c r="K1980" s="498">
        <v>0</v>
      </c>
      <c r="L1980" s="223">
        <v>0</v>
      </c>
      <c r="M1980" s="223">
        <v>0</v>
      </c>
      <c r="N1980" s="223">
        <v>0</v>
      </c>
      <c r="O1980" s="223">
        <v>0</v>
      </c>
      <c r="P1980" s="223">
        <v>0</v>
      </c>
      <c r="Q1980" s="223">
        <f t="shared" si="435"/>
        <v>0</v>
      </c>
      <c r="R1980" s="351"/>
      <c r="S1980" s="309"/>
      <c r="T1980" s="309"/>
      <c r="U1980" s="895"/>
      <c r="V1980" s="16">
        <v>0</v>
      </c>
      <c r="W1980" s="11">
        <v>0</v>
      </c>
      <c r="X1980" s="17">
        <v>0</v>
      </c>
      <c r="Y1980" s="16"/>
      <c r="Z1980" s="11"/>
      <c r="AA1980" s="17"/>
      <c r="AB1980" s="16"/>
      <c r="AC1980" s="11"/>
      <c r="AD1980" s="17">
        <f t="shared" si="444"/>
        <v>0</v>
      </c>
      <c r="AE1980" s="16"/>
      <c r="AF1980" s="11"/>
      <c r="AG1980" s="17"/>
      <c r="AH1980" s="229">
        <f>Q1980</f>
        <v>0</v>
      </c>
      <c r="AI1980" s="527"/>
      <c r="AJ1980" s="16">
        <f t="shared" si="433"/>
        <v>0</v>
      </c>
    </row>
    <row r="1981" spans="1:36" ht="11.25" customHeight="1">
      <c r="A1981" s="219">
        <v>24200731</v>
      </c>
      <c r="C1981" s="287" t="s">
        <v>965</v>
      </c>
      <c r="D1981" s="222">
        <v>0</v>
      </c>
      <c r="E1981" s="222">
        <v>0</v>
      </c>
      <c r="F1981" s="222">
        <v>0</v>
      </c>
      <c r="G1981" s="222">
        <v>0</v>
      </c>
      <c r="H1981" s="222">
        <v>0</v>
      </c>
      <c r="I1981" s="222">
        <v>0</v>
      </c>
      <c r="J1981" s="498">
        <v>0</v>
      </c>
      <c r="K1981" s="498">
        <v>0</v>
      </c>
      <c r="L1981" s="223">
        <v>0</v>
      </c>
      <c r="M1981" s="223">
        <v>0</v>
      </c>
      <c r="N1981" s="223">
        <v>0</v>
      </c>
      <c r="O1981" s="223">
        <v>0</v>
      </c>
      <c r="P1981" s="223">
        <v>0</v>
      </c>
      <c r="Q1981" s="223">
        <f t="shared" si="435"/>
        <v>0</v>
      </c>
      <c r="R1981" s="351"/>
      <c r="S1981" s="309"/>
      <c r="T1981" s="309" t="s">
        <v>1254</v>
      </c>
      <c r="U1981" s="895"/>
      <c r="V1981" s="16">
        <v>0</v>
      </c>
      <c r="W1981" s="11">
        <v>0</v>
      </c>
      <c r="X1981" s="17">
        <v>0</v>
      </c>
      <c r="Y1981" s="16"/>
      <c r="Z1981" s="11"/>
      <c r="AA1981" s="17"/>
      <c r="AB1981" s="16"/>
      <c r="AC1981" s="11"/>
      <c r="AD1981" s="17">
        <f t="shared" si="444"/>
        <v>0</v>
      </c>
      <c r="AE1981" s="16">
        <f>$Q1981</f>
        <v>0</v>
      </c>
      <c r="AF1981" s="11">
        <f>$Q1981</f>
        <v>0</v>
      </c>
      <c r="AG1981" s="17">
        <f>$Q1981</f>
        <v>0</v>
      </c>
      <c r="AH1981" s="225"/>
      <c r="AI1981" s="527"/>
      <c r="AJ1981" s="16">
        <f t="shared" si="433"/>
        <v>0</v>
      </c>
    </row>
    <row r="1982" spans="1:36" ht="11.25" customHeight="1">
      <c r="A1982" s="219">
        <v>24200733</v>
      </c>
      <c r="C1982" s="287" t="s">
        <v>1506</v>
      </c>
      <c r="D1982" s="222">
        <v>0</v>
      </c>
      <c r="E1982" s="222">
        <v>0</v>
      </c>
      <c r="F1982" s="222">
        <v>0</v>
      </c>
      <c r="G1982" s="222">
        <v>0</v>
      </c>
      <c r="H1982" s="222">
        <v>0</v>
      </c>
      <c r="I1982" s="222">
        <v>0</v>
      </c>
      <c r="J1982" s="498">
        <v>0</v>
      </c>
      <c r="K1982" s="498">
        <v>0</v>
      </c>
      <c r="L1982" s="223">
        <v>0</v>
      </c>
      <c r="M1982" s="223">
        <v>0</v>
      </c>
      <c r="N1982" s="223">
        <v>0</v>
      </c>
      <c r="O1982" s="223">
        <v>0</v>
      </c>
      <c r="P1982" s="223">
        <v>0</v>
      </c>
      <c r="Q1982" s="223">
        <f t="shared" si="435"/>
        <v>0</v>
      </c>
      <c r="R1982" s="351"/>
      <c r="S1982" s="309"/>
      <c r="T1982" s="309"/>
      <c r="U1982" s="895"/>
      <c r="V1982" s="16">
        <v>0</v>
      </c>
      <c r="W1982" s="11">
        <v>0</v>
      </c>
      <c r="X1982" s="17">
        <v>0</v>
      </c>
      <c r="Y1982" s="16"/>
      <c r="Z1982" s="11"/>
      <c r="AA1982" s="17"/>
      <c r="AB1982" s="16"/>
      <c r="AC1982" s="11"/>
      <c r="AD1982" s="17">
        <f t="shared" si="444"/>
        <v>0</v>
      </c>
      <c r="AE1982" s="16"/>
      <c r="AF1982" s="11"/>
      <c r="AG1982" s="17"/>
      <c r="AH1982" s="229">
        <f>Q1982</f>
        <v>0</v>
      </c>
      <c r="AI1982" s="527"/>
      <c r="AJ1982" s="16">
        <f t="shared" si="433"/>
        <v>0</v>
      </c>
    </row>
    <row r="1983" spans="1:36" ht="11.25" customHeight="1">
      <c r="A1983" s="219">
        <v>24200741</v>
      </c>
      <c r="C1983" s="287" t="s">
        <v>2126</v>
      </c>
      <c r="D1983" s="222">
        <v>0</v>
      </c>
      <c r="E1983" s="222">
        <v>0</v>
      </c>
      <c r="F1983" s="222">
        <v>0</v>
      </c>
      <c r="G1983" s="222">
        <v>0</v>
      </c>
      <c r="H1983" s="222">
        <v>0</v>
      </c>
      <c r="I1983" s="222">
        <v>0</v>
      </c>
      <c r="J1983" s="498">
        <v>0</v>
      </c>
      <c r="K1983" s="498">
        <v>0</v>
      </c>
      <c r="L1983" s="223">
        <v>0</v>
      </c>
      <c r="M1983" s="223">
        <v>0</v>
      </c>
      <c r="N1983" s="223">
        <v>0</v>
      </c>
      <c r="O1983" s="223">
        <v>0</v>
      </c>
      <c r="P1983" s="223">
        <v>0</v>
      </c>
      <c r="Q1983" s="223">
        <f t="shared" si="435"/>
        <v>0</v>
      </c>
      <c r="R1983" s="351"/>
      <c r="S1983" s="309"/>
      <c r="T1983" s="309"/>
      <c r="U1983" s="895"/>
      <c r="V1983" s="16">
        <v>0</v>
      </c>
      <c r="W1983" s="11">
        <v>0</v>
      </c>
      <c r="X1983" s="17">
        <v>0</v>
      </c>
      <c r="Y1983" s="16"/>
      <c r="Z1983" s="11"/>
      <c r="AA1983" s="17"/>
      <c r="AB1983" s="16"/>
      <c r="AC1983" s="11"/>
      <c r="AD1983" s="17">
        <f t="shared" si="444"/>
        <v>0</v>
      </c>
      <c r="AE1983" s="16"/>
      <c r="AF1983" s="11"/>
      <c r="AG1983" s="17"/>
      <c r="AH1983" s="229">
        <f>Q1983</f>
        <v>0</v>
      </c>
      <c r="AI1983" s="527"/>
      <c r="AJ1983" s="16">
        <f t="shared" si="433"/>
        <v>0</v>
      </c>
    </row>
    <row r="1984" spans="1:36" ht="11.25" customHeight="1">
      <c r="A1984" s="219">
        <v>24200743</v>
      </c>
      <c r="C1984" s="287" t="s">
        <v>2173</v>
      </c>
      <c r="D1984" s="222">
        <v>0</v>
      </c>
      <c r="E1984" s="222">
        <v>0</v>
      </c>
      <c r="F1984" s="222">
        <v>0</v>
      </c>
      <c r="G1984" s="222">
        <v>0</v>
      </c>
      <c r="H1984" s="222">
        <v>0</v>
      </c>
      <c r="I1984" s="222">
        <v>0</v>
      </c>
      <c r="J1984" s="498">
        <v>0</v>
      </c>
      <c r="K1984" s="498">
        <v>0</v>
      </c>
      <c r="L1984" s="223">
        <v>0</v>
      </c>
      <c r="M1984" s="223">
        <v>0</v>
      </c>
      <c r="N1984" s="223">
        <v>0</v>
      </c>
      <c r="O1984" s="223">
        <v>0</v>
      </c>
      <c r="P1984" s="223">
        <v>0</v>
      </c>
      <c r="Q1984" s="223">
        <f t="shared" si="435"/>
        <v>0</v>
      </c>
      <c r="R1984" s="351"/>
      <c r="S1984" s="309"/>
      <c r="T1984" s="309" t="s">
        <v>1120</v>
      </c>
      <c r="U1984" s="895"/>
      <c r="V1984" s="16">
        <v>0</v>
      </c>
      <c r="W1984" s="11">
        <v>0</v>
      </c>
      <c r="X1984" s="17">
        <v>0</v>
      </c>
      <c r="Y1984" s="16"/>
      <c r="Z1984" s="11"/>
      <c r="AA1984" s="17"/>
      <c r="AB1984" s="16"/>
      <c r="AC1984" s="11"/>
      <c r="AD1984" s="17">
        <f t="shared" si="444"/>
        <v>0</v>
      </c>
      <c r="AE1984" s="16">
        <f>$Q1984</f>
        <v>0</v>
      </c>
      <c r="AF1984" s="11">
        <f>$Q1984</f>
        <v>0</v>
      </c>
      <c r="AG1984" s="17">
        <f>$Q1984</f>
        <v>0</v>
      </c>
      <c r="AH1984" s="225"/>
      <c r="AI1984" s="527"/>
      <c r="AJ1984" s="16">
        <f t="shared" si="433"/>
        <v>0</v>
      </c>
    </row>
    <row r="1985" spans="1:36" ht="11.25" customHeight="1">
      <c r="A1985" s="219">
        <v>24200751</v>
      </c>
      <c r="C1985" s="287" t="s">
        <v>2139</v>
      </c>
      <c r="D1985" s="222">
        <v>0</v>
      </c>
      <c r="E1985" s="222">
        <v>0</v>
      </c>
      <c r="F1985" s="222">
        <v>0</v>
      </c>
      <c r="G1985" s="222">
        <v>0</v>
      </c>
      <c r="H1985" s="222">
        <v>0</v>
      </c>
      <c r="I1985" s="222">
        <v>0</v>
      </c>
      <c r="J1985" s="498">
        <v>0</v>
      </c>
      <c r="K1985" s="498">
        <v>0</v>
      </c>
      <c r="L1985" s="223">
        <v>0</v>
      </c>
      <c r="M1985" s="223">
        <v>0</v>
      </c>
      <c r="N1985" s="223">
        <v>0</v>
      </c>
      <c r="O1985" s="223">
        <v>0</v>
      </c>
      <c r="P1985" s="223">
        <v>0</v>
      </c>
      <c r="Q1985" s="223">
        <f t="shared" si="435"/>
        <v>0</v>
      </c>
      <c r="R1985" s="351"/>
      <c r="S1985" s="309"/>
      <c r="T1985" s="309"/>
      <c r="U1985" s="895"/>
      <c r="V1985" s="16">
        <v>0</v>
      </c>
      <c r="W1985" s="11">
        <v>0</v>
      </c>
      <c r="X1985" s="17">
        <v>0</v>
      </c>
      <c r="Y1985" s="16"/>
      <c r="Z1985" s="11"/>
      <c r="AA1985" s="17"/>
      <c r="AB1985" s="16"/>
      <c r="AC1985" s="11"/>
      <c r="AD1985" s="17">
        <f t="shared" si="444"/>
        <v>0</v>
      </c>
      <c r="AE1985" s="16"/>
      <c r="AF1985" s="11"/>
      <c r="AG1985" s="17"/>
      <c r="AH1985" s="229">
        <f>Q1985</f>
        <v>0</v>
      </c>
      <c r="AI1985" s="527"/>
      <c r="AJ1985" s="16">
        <f t="shared" si="433"/>
        <v>0</v>
      </c>
    </row>
    <row r="1986" spans="1:36" ht="11.25" customHeight="1">
      <c r="A1986" s="219">
        <v>24200761</v>
      </c>
      <c r="C1986" s="287" t="s">
        <v>2164</v>
      </c>
      <c r="D1986" s="222">
        <v>0</v>
      </c>
      <c r="E1986" s="222">
        <v>0</v>
      </c>
      <c r="F1986" s="222">
        <v>0</v>
      </c>
      <c r="G1986" s="222">
        <v>0</v>
      </c>
      <c r="H1986" s="222">
        <v>0</v>
      </c>
      <c r="I1986" s="222">
        <v>0</v>
      </c>
      <c r="J1986" s="498">
        <v>0</v>
      </c>
      <c r="K1986" s="498">
        <v>0</v>
      </c>
      <c r="L1986" s="223">
        <v>0</v>
      </c>
      <c r="M1986" s="223">
        <v>0</v>
      </c>
      <c r="N1986" s="223">
        <v>0</v>
      </c>
      <c r="O1986" s="223">
        <v>0</v>
      </c>
      <c r="P1986" s="223">
        <v>0</v>
      </c>
      <c r="Q1986" s="223">
        <f t="shared" si="435"/>
        <v>0</v>
      </c>
      <c r="R1986" s="351"/>
      <c r="S1986" s="309"/>
      <c r="T1986" s="309" t="s">
        <v>1254</v>
      </c>
      <c r="U1986" s="895"/>
      <c r="V1986" s="16">
        <v>0</v>
      </c>
      <c r="W1986" s="11">
        <v>0</v>
      </c>
      <c r="X1986" s="17">
        <v>0</v>
      </c>
      <c r="Y1986" s="16"/>
      <c r="Z1986" s="11"/>
      <c r="AA1986" s="17"/>
      <c r="AB1986" s="16"/>
      <c r="AC1986" s="11"/>
      <c r="AD1986" s="17">
        <f t="shared" si="444"/>
        <v>0</v>
      </c>
      <c r="AE1986" s="16">
        <f>$Q1986</f>
        <v>0</v>
      </c>
      <c r="AF1986" s="11">
        <f>$Q1986</f>
        <v>0</v>
      </c>
      <c r="AG1986" s="17">
        <f>$Q1986</f>
        <v>0</v>
      </c>
      <c r="AH1986" s="225"/>
      <c r="AI1986" s="527"/>
      <c r="AJ1986" s="16">
        <f t="shared" ref="AJ1986:AJ2049" si="447">Q1986-X1986-AA1986-AD1986-AG1986-AH1986</f>
        <v>0</v>
      </c>
    </row>
    <row r="1987" spans="1:36" ht="11.25" customHeight="1">
      <c r="A1987" s="219">
        <v>24200771</v>
      </c>
      <c r="C1987" s="287" t="s">
        <v>2168</v>
      </c>
      <c r="D1987" s="222">
        <v>0</v>
      </c>
      <c r="E1987" s="222">
        <v>0</v>
      </c>
      <c r="F1987" s="222">
        <v>0</v>
      </c>
      <c r="G1987" s="222">
        <v>0</v>
      </c>
      <c r="H1987" s="222">
        <v>0</v>
      </c>
      <c r="I1987" s="222">
        <v>0</v>
      </c>
      <c r="J1987" s="498">
        <v>0</v>
      </c>
      <c r="K1987" s="498">
        <v>0</v>
      </c>
      <c r="L1987" s="223">
        <v>0</v>
      </c>
      <c r="M1987" s="223">
        <v>0</v>
      </c>
      <c r="N1987" s="223">
        <v>0</v>
      </c>
      <c r="O1987" s="223">
        <v>0</v>
      </c>
      <c r="P1987" s="223">
        <v>0</v>
      </c>
      <c r="Q1987" s="223">
        <f t="shared" si="435"/>
        <v>0</v>
      </c>
      <c r="R1987" s="351"/>
      <c r="S1987" s="309"/>
      <c r="T1987" s="309"/>
      <c r="U1987" s="895"/>
      <c r="V1987" s="16">
        <v>0</v>
      </c>
      <c r="W1987" s="11">
        <v>0</v>
      </c>
      <c r="X1987" s="17">
        <v>0</v>
      </c>
      <c r="Y1987" s="16"/>
      <c r="Z1987" s="11"/>
      <c r="AA1987" s="17"/>
      <c r="AB1987" s="16"/>
      <c r="AC1987" s="11"/>
      <c r="AD1987" s="17">
        <f t="shared" si="444"/>
        <v>0</v>
      </c>
      <c r="AE1987" s="16"/>
      <c r="AF1987" s="11"/>
      <c r="AG1987" s="17"/>
      <c r="AH1987" s="229">
        <f t="shared" ref="AH1987:AH2011" si="448">Q1987</f>
        <v>0</v>
      </c>
      <c r="AI1987" s="527"/>
      <c r="AJ1987" s="16">
        <f t="shared" si="447"/>
        <v>0</v>
      </c>
    </row>
    <row r="1988" spans="1:36" ht="11.25" customHeight="1">
      <c r="A1988" s="219">
        <v>24200782</v>
      </c>
      <c r="C1988" s="287" t="s">
        <v>2302</v>
      </c>
      <c r="D1988" s="222">
        <v>0</v>
      </c>
      <c r="E1988" s="222">
        <v>0</v>
      </c>
      <c r="F1988" s="222">
        <v>0</v>
      </c>
      <c r="G1988" s="222">
        <v>0</v>
      </c>
      <c r="H1988" s="222">
        <v>0</v>
      </c>
      <c r="I1988" s="222">
        <v>0</v>
      </c>
      <c r="J1988" s="498">
        <v>0</v>
      </c>
      <c r="K1988" s="498">
        <v>0</v>
      </c>
      <c r="L1988" s="223">
        <v>0</v>
      </c>
      <c r="M1988" s="223">
        <v>0</v>
      </c>
      <c r="N1988" s="223">
        <v>0</v>
      </c>
      <c r="O1988" s="223">
        <v>0</v>
      </c>
      <c r="P1988" s="223">
        <v>0</v>
      </c>
      <c r="Q1988" s="223">
        <f t="shared" si="435"/>
        <v>0</v>
      </c>
      <c r="R1988" s="351"/>
      <c r="S1988" s="309"/>
      <c r="T1988" s="309"/>
      <c r="U1988" s="895"/>
      <c r="V1988" s="16">
        <v>0</v>
      </c>
      <c r="W1988" s="11">
        <v>0</v>
      </c>
      <c r="X1988" s="17">
        <v>0</v>
      </c>
      <c r="Y1988" s="16"/>
      <c r="Z1988" s="11"/>
      <c r="AA1988" s="17"/>
      <c r="AB1988" s="16"/>
      <c r="AC1988" s="11"/>
      <c r="AD1988" s="17">
        <f t="shared" si="444"/>
        <v>0</v>
      </c>
      <c r="AE1988" s="16"/>
      <c r="AF1988" s="11"/>
      <c r="AG1988" s="17"/>
      <c r="AH1988" s="229">
        <f t="shared" si="448"/>
        <v>0</v>
      </c>
      <c r="AI1988" s="527"/>
      <c r="AJ1988" s="16">
        <f t="shared" si="447"/>
        <v>0</v>
      </c>
    </row>
    <row r="1989" spans="1:36" ht="11.25" customHeight="1">
      <c r="A1989" s="219">
        <v>24200811</v>
      </c>
      <c r="C1989" s="287" t="s">
        <v>1474</v>
      </c>
      <c r="D1989" s="222">
        <v>-153106.01999999999</v>
      </c>
      <c r="E1989" s="222">
        <v>-173136.64000000001</v>
      </c>
      <c r="F1989" s="222">
        <v>-173136.64000000001</v>
      </c>
      <c r="G1989" s="222">
        <v>-173136.64000000001</v>
      </c>
      <c r="H1989" s="222">
        <v>-173136.64000000001</v>
      </c>
      <c r="I1989" s="222">
        <v>-176240.08</v>
      </c>
      <c r="J1989" s="498">
        <v>-176240.08</v>
      </c>
      <c r="K1989" s="498">
        <v>-176240.08</v>
      </c>
      <c r="L1989" s="223">
        <v>-176240.08</v>
      </c>
      <c r="M1989" s="223">
        <v>-176240.08</v>
      </c>
      <c r="N1989" s="223">
        <v>-176240.08</v>
      </c>
      <c r="O1989" s="223">
        <v>-176240.08</v>
      </c>
      <c r="P1989" s="223">
        <v>-176240.08</v>
      </c>
      <c r="Q1989" s="223">
        <f t="shared" si="435"/>
        <v>-174241.68083333338</v>
      </c>
      <c r="R1989" s="351"/>
      <c r="S1989" s="309"/>
      <c r="T1989" s="309"/>
      <c r="U1989" s="895"/>
      <c r="V1989" s="16">
        <v>0</v>
      </c>
      <c r="W1989" s="11">
        <v>0</v>
      </c>
      <c r="X1989" s="17">
        <v>0</v>
      </c>
      <c r="Y1989" s="16"/>
      <c r="Z1989" s="11"/>
      <c r="AA1989" s="17"/>
      <c r="AB1989" s="16"/>
      <c r="AC1989" s="11"/>
      <c r="AD1989" s="17">
        <f t="shared" si="444"/>
        <v>0</v>
      </c>
      <c r="AE1989" s="16"/>
      <c r="AF1989" s="11"/>
      <c r="AG1989" s="17"/>
      <c r="AH1989" s="229">
        <f t="shared" si="448"/>
        <v>-174241.68083333338</v>
      </c>
      <c r="AI1989" s="527"/>
      <c r="AJ1989" s="16">
        <f t="shared" si="447"/>
        <v>0</v>
      </c>
    </row>
    <row r="1990" spans="1:36" ht="11.25" customHeight="1">
      <c r="A1990" s="219">
        <v>24200821</v>
      </c>
      <c r="C1990" s="287" t="s">
        <v>1475</v>
      </c>
      <c r="D1990" s="222">
        <v>-153074.01999999999</v>
      </c>
      <c r="E1990" s="222">
        <v>-173104.63</v>
      </c>
      <c r="F1990" s="222">
        <v>-173104.63</v>
      </c>
      <c r="G1990" s="222">
        <v>-173104.63</v>
      </c>
      <c r="H1990" s="222">
        <v>-173104.63</v>
      </c>
      <c r="I1990" s="222">
        <v>-176208.07</v>
      </c>
      <c r="J1990" s="498">
        <v>-147054.12</v>
      </c>
      <c r="K1990" s="498">
        <v>-147054.12</v>
      </c>
      <c r="L1990" s="223">
        <v>-147054.12</v>
      </c>
      <c r="M1990" s="223">
        <v>-147054.12</v>
      </c>
      <c r="N1990" s="223">
        <v>-147054.12</v>
      </c>
      <c r="O1990" s="223">
        <v>-143576.62</v>
      </c>
      <c r="P1990" s="223">
        <v>-137659.09</v>
      </c>
      <c r="Q1990" s="223">
        <f t="shared" si="435"/>
        <v>-157736.69708333336</v>
      </c>
      <c r="R1990" s="351"/>
      <c r="S1990" s="309"/>
      <c r="T1990" s="309"/>
      <c r="U1990" s="895"/>
      <c r="V1990" s="16">
        <v>0</v>
      </c>
      <c r="W1990" s="11">
        <v>0</v>
      </c>
      <c r="X1990" s="17">
        <v>0</v>
      </c>
      <c r="Y1990" s="16"/>
      <c r="Z1990" s="11"/>
      <c r="AA1990" s="17"/>
      <c r="AB1990" s="16"/>
      <c r="AC1990" s="11"/>
      <c r="AD1990" s="17">
        <f t="shared" si="444"/>
        <v>0</v>
      </c>
      <c r="AE1990" s="16"/>
      <c r="AF1990" s="11"/>
      <c r="AG1990" s="17"/>
      <c r="AH1990" s="229">
        <f t="shared" si="448"/>
        <v>-157736.69708333336</v>
      </c>
      <c r="AI1990" s="527"/>
      <c r="AJ1990" s="16">
        <f t="shared" si="447"/>
        <v>0</v>
      </c>
    </row>
    <row r="1991" spans="1:36" ht="11.25" customHeight="1">
      <c r="A1991" s="219">
        <v>24200831</v>
      </c>
      <c r="C1991" s="287" t="s">
        <v>1476</v>
      </c>
      <c r="D1991" s="222">
        <v>-77674.210000000006</v>
      </c>
      <c r="E1991" s="222">
        <v>-87689.75</v>
      </c>
      <c r="F1991" s="222">
        <v>-86828.55</v>
      </c>
      <c r="G1991" s="222">
        <v>-86706.65</v>
      </c>
      <c r="H1991" s="222">
        <v>-86706.65</v>
      </c>
      <c r="I1991" s="222">
        <v>-88258.37</v>
      </c>
      <c r="J1991" s="498">
        <v>-88258.37</v>
      </c>
      <c r="K1991" s="498">
        <v>-88258.37</v>
      </c>
      <c r="L1991" s="223">
        <v>-88258.37</v>
      </c>
      <c r="M1991" s="223">
        <v>-88258.37</v>
      </c>
      <c r="N1991" s="223">
        <v>-87663.9</v>
      </c>
      <c r="O1991" s="223">
        <v>-87068.73</v>
      </c>
      <c r="P1991" s="223">
        <v>-86635.41</v>
      </c>
      <c r="Q1991" s="223">
        <f t="shared" si="435"/>
        <v>-87175.907499999987</v>
      </c>
      <c r="R1991" s="351"/>
      <c r="S1991" s="309"/>
      <c r="T1991" s="309"/>
      <c r="U1991" s="895"/>
      <c r="V1991" s="16">
        <v>0</v>
      </c>
      <c r="W1991" s="11">
        <v>0</v>
      </c>
      <c r="X1991" s="17">
        <v>0</v>
      </c>
      <c r="Y1991" s="16"/>
      <c r="Z1991" s="11"/>
      <c r="AA1991" s="17"/>
      <c r="AB1991" s="16"/>
      <c r="AC1991" s="11"/>
      <c r="AD1991" s="17">
        <f t="shared" si="444"/>
        <v>0</v>
      </c>
      <c r="AE1991" s="16"/>
      <c r="AF1991" s="11"/>
      <c r="AG1991" s="17"/>
      <c r="AH1991" s="229">
        <f t="shared" si="448"/>
        <v>-87175.907499999987</v>
      </c>
      <c r="AI1991" s="527"/>
      <c r="AJ1991" s="16">
        <f t="shared" si="447"/>
        <v>0</v>
      </c>
    </row>
    <row r="1992" spans="1:36" ht="11.25" customHeight="1">
      <c r="A1992" s="219">
        <v>24200841</v>
      </c>
      <c r="C1992" s="287" t="s">
        <v>1477</v>
      </c>
      <c r="D1992" s="222">
        <v>-323058.53000000003</v>
      </c>
      <c r="E1992" s="222">
        <v>-323123.15000000002</v>
      </c>
      <c r="F1992" s="222">
        <v>-322434.17</v>
      </c>
      <c r="G1992" s="222">
        <v>-322434.17</v>
      </c>
      <c r="H1992" s="222">
        <v>-322434.17</v>
      </c>
      <c r="I1992" s="222">
        <v>-322434.17</v>
      </c>
      <c r="J1992" s="498">
        <v>-322434.17</v>
      </c>
      <c r="K1992" s="498">
        <v>-322434.17</v>
      </c>
      <c r="L1992" s="223">
        <v>-322434.17</v>
      </c>
      <c r="M1992" s="223">
        <v>-322434.17</v>
      </c>
      <c r="N1992" s="223">
        <v>-322434.17</v>
      </c>
      <c r="O1992" s="223">
        <v>-307434.17</v>
      </c>
      <c r="P1992" s="223">
        <v>-304836.09999999998</v>
      </c>
      <c r="Q1992" s="223">
        <f t="shared" si="435"/>
        <v>-320534.3470833333</v>
      </c>
      <c r="R1992" s="351"/>
      <c r="S1992" s="309"/>
      <c r="T1992" s="309"/>
      <c r="U1992" s="895"/>
      <c r="V1992" s="16">
        <v>0</v>
      </c>
      <c r="W1992" s="11">
        <v>0</v>
      </c>
      <c r="X1992" s="17">
        <v>0</v>
      </c>
      <c r="Y1992" s="16"/>
      <c r="Z1992" s="11"/>
      <c r="AA1992" s="17"/>
      <c r="AB1992" s="16"/>
      <c r="AC1992" s="11"/>
      <c r="AD1992" s="17">
        <f t="shared" si="444"/>
        <v>0</v>
      </c>
      <c r="AE1992" s="16"/>
      <c r="AF1992" s="11"/>
      <c r="AG1992" s="17"/>
      <c r="AH1992" s="229">
        <f t="shared" si="448"/>
        <v>-320534.3470833333</v>
      </c>
      <c r="AI1992" s="527"/>
      <c r="AJ1992" s="16">
        <f t="shared" si="447"/>
        <v>0</v>
      </c>
    </row>
    <row r="1993" spans="1:36" ht="11.25" customHeight="1">
      <c r="A1993" s="219">
        <v>24200851</v>
      </c>
      <c r="C1993" s="287" t="s">
        <v>1478</v>
      </c>
      <c r="D1993" s="222">
        <v>-50887.05</v>
      </c>
      <c r="E1993" s="222">
        <v>-75897.23</v>
      </c>
      <c r="F1993" s="222">
        <v>-75897.23</v>
      </c>
      <c r="G1993" s="222">
        <v>-75897.23</v>
      </c>
      <c r="H1993" s="222">
        <v>-75897.23</v>
      </c>
      <c r="I1993" s="222">
        <v>-83655.850000000006</v>
      </c>
      <c r="J1993" s="498">
        <v>-83655.850000000006</v>
      </c>
      <c r="K1993" s="498">
        <v>-83655.850000000006</v>
      </c>
      <c r="L1993" s="223">
        <v>-83655.850000000006</v>
      </c>
      <c r="M1993" s="223">
        <v>-83655.850000000006</v>
      </c>
      <c r="N1993" s="223">
        <v>-83655.850000000006</v>
      </c>
      <c r="O1993" s="223">
        <v>-83655.850000000006</v>
      </c>
      <c r="P1993" s="223">
        <v>-83655.850000000006</v>
      </c>
      <c r="Q1993" s="223">
        <f t="shared" si="435"/>
        <v>-79704.276666666658</v>
      </c>
      <c r="R1993" s="351"/>
      <c r="S1993" s="309"/>
      <c r="T1993" s="309"/>
      <c r="U1993" s="895"/>
      <c r="V1993" s="16">
        <v>0</v>
      </c>
      <c r="W1993" s="11">
        <v>0</v>
      </c>
      <c r="X1993" s="17">
        <v>0</v>
      </c>
      <c r="Y1993" s="16"/>
      <c r="Z1993" s="11"/>
      <c r="AA1993" s="17"/>
      <c r="AB1993" s="16"/>
      <c r="AC1993" s="11"/>
      <c r="AD1993" s="17">
        <f t="shared" si="444"/>
        <v>0</v>
      </c>
      <c r="AE1993" s="16"/>
      <c r="AF1993" s="11"/>
      <c r="AG1993" s="17"/>
      <c r="AH1993" s="229">
        <f t="shared" si="448"/>
        <v>-79704.276666666658</v>
      </c>
      <c r="AI1993" s="527"/>
      <c r="AJ1993" s="16">
        <f t="shared" si="447"/>
        <v>0</v>
      </c>
    </row>
    <row r="1994" spans="1:36" ht="11.25" customHeight="1">
      <c r="A1994" s="219">
        <v>24200861</v>
      </c>
      <c r="C1994" s="287" t="s">
        <v>1479</v>
      </c>
      <c r="D1994" s="222">
        <v>0</v>
      </c>
      <c r="E1994" s="222">
        <v>0</v>
      </c>
      <c r="F1994" s="222">
        <v>0</v>
      </c>
      <c r="G1994" s="222">
        <v>0</v>
      </c>
      <c r="H1994" s="222">
        <v>0</v>
      </c>
      <c r="I1994" s="222">
        <v>0</v>
      </c>
      <c r="J1994" s="498">
        <v>0</v>
      </c>
      <c r="K1994" s="498">
        <v>0</v>
      </c>
      <c r="L1994" s="223">
        <v>0</v>
      </c>
      <c r="M1994" s="223">
        <v>0</v>
      </c>
      <c r="N1994" s="223">
        <v>0</v>
      </c>
      <c r="O1994" s="223">
        <v>0</v>
      </c>
      <c r="P1994" s="223">
        <v>0</v>
      </c>
      <c r="Q1994" s="223">
        <f t="shared" si="435"/>
        <v>0</v>
      </c>
      <c r="R1994" s="351"/>
      <c r="S1994" s="309"/>
      <c r="T1994" s="309"/>
      <c r="U1994" s="895"/>
      <c r="V1994" s="16">
        <v>0</v>
      </c>
      <c r="W1994" s="11">
        <v>0</v>
      </c>
      <c r="X1994" s="17">
        <v>0</v>
      </c>
      <c r="Y1994" s="16"/>
      <c r="Z1994" s="11"/>
      <c r="AA1994" s="17"/>
      <c r="AB1994" s="16"/>
      <c r="AC1994" s="11"/>
      <c r="AD1994" s="17">
        <f t="shared" si="444"/>
        <v>0</v>
      </c>
      <c r="AE1994" s="16"/>
      <c r="AF1994" s="11"/>
      <c r="AG1994" s="17"/>
      <c r="AH1994" s="229">
        <f t="shared" si="448"/>
        <v>0</v>
      </c>
      <c r="AI1994" s="527"/>
      <c r="AJ1994" s="16">
        <f t="shared" si="447"/>
        <v>0</v>
      </c>
    </row>
    <row r="1995" spans="1:36" ht="11.25" customHeight="1">
      <c r="A1995" s="219">
        <v>24200871</v>
      </c>
      <c r="C1995" s="287" t="s">
        <v>1480</v>
      </c>
      <c r="D1995" s="222">
        <v>-94672.71</v>
      </c>
      <c r="E1995" s="222">
        <v>-94691.64</v>
      </c>
      <c r="F1995" s="222">
        <v>-94691.64</v>
      </c>
      <c r="G1995" s="222">
        <v>-94691.64</v>
      </c>
      <c r="H1995" s="222">
        <v>-94691.64</v>
      </c>
      <c r="I1995" s="222">
        <v>-94691.64</v>
      </c>
      <c r="J1995" s="498">
        <v>-94691.64</v>
      </c>
      <c r="K1995" s="498">
        <v>-94691.64</v>
      </c>
      <c r="L1995" s="223">
        <v>-94691.64</v>
      </c>
      <c r="M1995" s="223">
        <v>-94691.64</v>
      </c>
      <c r="N1995" s="223">
        <v>-94691.64</v>
      </c>
      <c r="O1995" s="223">
        <v>-94691.64</v>
      </c>
      <c r="P1995" s="223">
        <v>-94691.64</v>
      </c>
      <c r="Q1995" s="223">
        <f t="shared" ref="Q1995:Q2058" si="449">(D1995+P1995+SUM(E1995:O1995)*2)/24</f>
        <v>-94690.851250000007</v>
      </c>
      <c r="R1995" s="351"/>
      <c r="S1995" s="309"/>
      <c r="T1995" s="309"/>
      <c r="U1995" s="895"/>
      <c r="V1995" s="16">
        <v>0</v>
      </c>
      <c r="W1995" s="11">
        <v>0</v>
      </c>
      <c r="X1995" s="17">
        <v>0</v>
      </c>
      <c r="Y1995" s="16"/>
      <c r="Z1995" s="11"/>
      <c r="AA1995" s="17"/>
      <c r="AB1995" s="16"/>
      <c r="AC1995" s="11"/>
      <c r="AD1995" s="17">
        <f t="shared" si="444"/>
        <v>0</v>
      </c>
      <c r="AE1995" s="16"/>
      <c r="AF1995" s="11"/>
      <c r="AG1995" s="17"/>
      <c r="AH1995" s="229">
        <f t="shared" si="448"/>
        <v>-94690.851250000007</v>
      </c>
      <c r="AI1995" s="527"/>
      <c r="AJ1995" s="16">
        <f t="shared" si="447"/>
        <v>0</v>
      </c>
    </row>
    <row r="1996" spans="1:36" ht="11.25" customHeight="1">
      <c r="A1996" s="219">
        <v>24200881</v>
      </c>
      <c r="C1996" s="307" t="s">
        <v>1515</v>
      </c>
      <c r="D1996" s="222">
        <v>-202614.06</v>
      </c>
      <c r="E1996" s="222">
        <v>-262654.58</v>
      </c>
      <c r="F1996" s="222">
        <v>-262654.58</v>
      </c>
      <c r="G1996" s="222">
        <v>-262654.58</v>
      </c>
      <c r="H1996" s="222">
        <v>-262654.58</v>
      </c>
      <c r="I1996" s="222">
        <v>-271964.90999999997</v>
      </c>
      <c r="J1996" s="498">
        <v>-271964.90999999997</v>
      </c>
      <c r="K1996" s="498">
        <v>-271964.90999999997</v>
      </c>
      <c r="L1996" s="223">
        <v>-271964.90999999997</v>
      </c>
      <c r="M1996" s="223">
        <v>-271964.90999999997</v>
      </c>
      <c r="N1996" s="223">
        <v>-232939.91</v>
      </c>
      <c r="O1996" s="223">
        <v>-158517.53</v>
      </c>
      <c r="P1996" s="223">
        <v>-158517.53</v>
      </c>
      <c r="Q1996" s="223">
        <f t="shared" si="449"/>
        <v>-248538.84208333332</v>
      </c>
      <c r="R1996" s="351"/>
      <c r="S1996" s="309"/>
      <c r="T1996" s="309"/>
      <c r="U1996" s="895"/>
      <c r="V1996" s="16">
        <v>0</v>
      </c>
      <c r="W1996" s="11">
        <v>0</v>
      </c>
      <c r="X1996" s="17">
        <v>0</v>
      </c>
      <c r="Y1996" s="16"/>
      <c r="Z1996" s="11"/>
      <c r="AA1996" s="17"/>
      <c r="AB1996" s="16"/>
      <c r="AC1996" s="11"/>
      <c r="AD1996" s="17">
        <f t="shared" si="444"/>
        <v>0</v>
      </c>
      <c r="AE1996" s="16"/>
      <c r="AF1996" s="11"/>
      <c r="AG1996" s="17"/>
      <c r="AH1996" s="229">
        <f t="shared" si="448"/>
        <v>-248538.84208333332</v>
      </c>
      <c r="AI1996" s="527"/>
      <c r="AJ1996" s="16">
        <f t="shared" si="447"/>
        <v>0</v>
      </c>
    </row>
    <row r="1997" spans="1:36" ht="11.25" customHeight="1">
      <c r="A1997" s="219">
        <v>24200891</v>
      </c>
      <c r="C1997" s="307" t="s">
        <v>1516</v>
      </c>
      <c r="D1997" s="222">
        <v>-67375.5</v>
      </c>
      <c r="E1997" s="222">
        <v>-67388.98</v>
      </c>
      <c r="F1997" s="222">
        <v>-67388.98</v>
      </c>
      <c r="G1997" s="222">
        <v>-67388.98</v>
      </c>
      <c r="H1997" s="222">
        <v>-67388.98</v>
      </c>
      <c r="I1997" s="222">
        <v>-67388.98</v>
      </c>
      <c r="J1997" s="498">
        <v>-67388.98</v>
      </c>
      <c r="K1997" s="498">
        <v>-67388.98</v>
      </c>
      <c r="L1997" s="223">
        <v>-67388.98</v>
      </c>
      <c r="M1997" s="223">
        <v>-67388.98</v>
      </c>
      <c r="N1997" s="223">
        <v>-67388.98</v>
      </c>
      <c r="O1997" s="223">
        <v>-67388.98</v>
      </c>
      <c r="P1997" s="223">
        <v>-67388.98</v>
      </c>
      <c r="Q1997" s="223">
        <f t="shared" si="449"/>
        <v>-67388.41833333332</v>
      </c>
      <c r="R1997" s="351"/>
      <c r="S1997" s="309"/>
      <c r="T1997" s="309"/>
      <c r="U1997" s="895"/>
      <c r="V1997" s="16">
        <v>0</v>
      </c>
      <c r="W1997" s="11">
        <v>0</v>
      </c>
      <c r="X1997" s="17">
        <v>0</v>
      </c>
      <c r="Y1997" s="16"/>
      <c r="Z1997" s="11"/>
      <c r="AA1997" s="17"/>
      <c r="AB1997" s="16"/>
      <c r="AC1997" s="11"/>
      <c r="AD1997" s="17">
        <f t="shared" si="444"/>
        <v>0</v>
      </c>
      <c r="AE1997" s="16"/>
      <c r="AF1997" s="11"/>
      <c r="AG1997" s="17"/>
      <c r="AH1997" s="229">
        <f t="shared" si="448"/>
        <v>-67388.41833333332</v>
      </c>
      <c r="AI1997" s="527"/>
      <c r="AJ1997" s="16">
        <f t="shared" si="447"/>
        <v>0</v>
      </c>
    </row>
    <row r="1998" spans="1:36" ht="11.25" customHeight="1">
      <c r="A1998" s="219">
        <v>24200901</v>
      </c>
      <c r="C1998" s="307" t="s">
        <v>1512</v>
      </c>
      <c r="D1998" s="222">
        <v>-163563</v>
      </c>
      <c r="E1998" s="222">
        <v>-163595.71</v>
      </c>
      <c r="F1998" s="222">
        <v>-163595.71</v>
      </c>
      <c r="G1998" s="222">
        <v>-163595.71</v>
      </c>
      <c r="H1998" s="222">
        <v>-163595.71</v>
      </c>
      <c r="I1998" s="222">
        <v>-163595.71</v>
      </c>
      <c r="J1998" s="498">
        <v>-163595.71</v>
      </c>
      <c r="K1998" s="498">
        <v>-163595.71</v>
      </c>
      <c r="L1998" s="223">
        <v>-163595.71</v>
      </c>
      <c r="M1998" s="223">
        <v>-163595.71</v>
      </c>
      <c r="N1998" s="223">
        <v>-163595.71</v>
      </c>
      <c r="O1998" s="223">
        <v>-163595.71</v>
      </c>
      <c r="P1998" s="223">
        <v>-163595.71</v>
      </c>
      <c r="Q1998" s="223">
        <f t="shared" si="449"/>
        <v>-163594.34708333333</v>
      </c>
      <c r="R1998" s="351"/>
      <c r="S1998" s="309"/>
      <c r="T1998" s="309"/>
      <c r="U1998" s="895"/>
      <c r="V1998" s="16">
        <v>0</v>
      </c>
      <c r="W1998" s="11">
        <v>0</v>
      </c>
      <c r="X1998" s="17">
        <v>0</v>
      </c>
      <c r="Y1998" s="16"/>
      <c r="Z1998" s="11"/>
      <c r="AA1998" s="17"/>
      <c r="AB1998" s="16"/>
      <c r="AC1998" s="11"/>
      <c r="AD1998" s="17">
        <f t="shared" si="444"/>
        <v>0</v>
      </c>
      <c r="AE1998" s="16"/>
      <c r="AF1998" s="11"/>
      <c r="AG1998" s="17"/>
      <c r="AH1998" s="229">
        <f t="shared" si="448"/>
        <v>-163594.34708333333</v>
      </c>
      <c r="AI1998" s="527"/>
      <c r="AJ1998" s="16">
        <f t="shared" si="447"/>
        <v>0</v>
      </c>
    </row>
    <row r="1999" spans="1:36" ht="11.25" customHeight="1">
      <c r="A1999" s="219">
        <v>24200911</v>
      </c>
      <c r="C1999" s="307" t="s">
        <v>1517</v>
      </c>
      <c r="D1999" s="222">
        <v>-16925.07</v>
      </c>
      <c r="E1999" s="222">
        <v>-16928.46</v>
      </c>
      <c r="F1999" s="222">
        <v>-16928.46</v>
      </c>
      <c r="G1999" s="222">
        <v>-16928.46</v>
      </c>
      <c r="H1999" s="222">
        <v>-16928.46</v>
      </c>
      <c r="I1999" s="222">
        <v>-16928.46</v>
      </c>
      <c r="J1999" s="498">
        <v>-16928.46</v>
      </c>
      <c r="K1999" s="498">
        <v>-16928.46</v>
      </c>
      <c r="L1999" s="223">
        <v>-16928.46</v>
      </c>
      <c r="M1999" s="223">
        <v>-16928.46</v>
      </c>
      <c r="N1999" s="223">
        <v>-16928.46</v>
      </c>
      <c r="O1999" s="223">
        <v>-16928.46</v>
      </c>
      <c r="P1999" s="223">
        <v>-16426.490000000002</v>
      </c>
      <c r="Q1999" s="223">
        <f t="shared" si="449"/>
        <v>-16907.403333333328</v>
      </c>
      <c r="R1999" s="351"/>
      <c r="S1999" s="309"/>
      <c r="T1999" s="309"/>
      <c r="U1999" s="895"/>
      <c r="V1999" s="16">
        <v>0</v>
      </c>
      <c r="W1999" s="11">
        <v>0</v>
      </c>
      <c r="X1999" s="17">
        <v>0</v>
      </c>
      <c r="Y1999" s="16"/>
      <c r="Z1999" s="11"/>
      <c r="AA1999" s="17"/>
      <c r="AB1999" s="16"/>
      <c r="AC1999" s="11"/>
      <c r="AD1999" s="17">
        <f t="shared" si="444"/>
        <v>0</v>
      </c>
      <c r="AE1999" s="16"/>
      <c r="AF1999" s="11"/>
      <c r="AG1999" s="17"/>
      <c r="AH1999" s="229">
        <f t="shared" si="448"/>
        <v>-16907.403333333328</v>
      </c>
      <c r="AI1999" s="527"/>
      <c r="AJ1999" s="16">
        <f t="shared" si="447"/>
        <v>0</v>
      </c>
    </row>
    <row r="2000" spans="1:36" ht="11.25" customHeight="1">
      <c r="A2000" s="219">
        <v>24200921</v>
      </c>
      <c r="C2000" s="307" t="s">
        <v>1511</v>
      </c>
      <c r="D2000" s="222">
        <v>-2232017.86</v>
      </c>
      <c r="E2000" s="222">
        <v>-2232450.67</v>
      </c>
      <c r="F2000" s="222">
        <v>-2232450.67</v>
      </c>
      <c r="G2000" s="222">
        <v>-2232333.2200000002</v>
      </c>
      <c r="H2000" s="222">
        <v>-2232333.2200000002</v>
      </c>
      <c r="I2000" s="222">
        <v>-2232333.2200000002</v>
      </c>
      <c r="J2000" s="498">
        <v>-2232333.2200000002</v>
      </c>
      <c r="K2000" s="498">
        <v>-2232333.2200000002</v>
      </c>
      <c r="L2000" s="223">
        <v>-2232333.2200000002</v>
      </c>
      <c r="M2000" s="223">
        <v>-2232333.2200000002</v>
      </c>
      <c r="N2000" s="223">
        <v>-2232333.2200000002</v>
      </c>
      <c r="O2000" s="223">
        <v>-2232333.2200000002</v>
      </c>
      <c r="P2000" s="223">
        <v>-2232333.2200000002</v>
      </c>
      <c r="Q2000" s="223">
        <f t="shared" si="449"/>
        <v>-2232339.6549999998</v>
      </c>
      <c r="R2000" s="351"/>
      <c r="S2000" s="309"/>
      <c r="T2000" s="309"/>
      <c r="U2000" s="895"/>
      <c r="V2000" s="16">
        <v>0</v>
      </c>
      <c r="W2000" s="11">
        <v>0</v>
      </c>
      <c r="X2000" s="17">
        <v>0</v>
      </c>
      <c r="Y2000" s="16"/>
      <c r="Z2000" s="11"/>
      <c r="AA2000" s="17"/>
      <c r="AB2000" s="16"/>
      <c r="AC2000" s="11"/>
      <c r="AD2000" s="17">
        <f t="shared" si="444"/>
        <v>0</v>
      </c>
      <c r="AE2000" s="16"/>
      <c r="AF2000" s="11"/>
      <c r="AG2000" s="17"/>
      <c r="AH2000" s="229">
        <f t="shared" si="448"/>
        <v>-2232339.6549999998</v>
      </c>
      <c r="AI2000" s="527"/>
      <c r="AJ2000" s="16">
        <f t="shared" si="447"/>
        <v>0</v>
      </c>
    </row>
    <row r="2001" spans="1:36" ht="11.25" customHeight="1">
      <c r="A2001" s="219">
        <v>24200931</v>
      </c>
      <c r="C2001" s="307" t="s">
        <v>1518</v>
      </c>
      <c r="D2001" s="222">
        <v>-304005.81</v>
      </c>
      <c r="E2001" s="222">
        <v>-344267.89</v>
      </c>
      <c r="F2001" s="222">
        <v>-343309.3</v>
      </c>
      <c r="G2001" s="222">
        <v>-280230.01</v>
      </c>
      <c r="H2001" s="222">
        <v>-296902.15000000002</v>
      </c>
      <c r="I2001" s="222">
        <v>-304632.84000000003</v>
      </c>
      <c r="J2001" s="498">
        <v>-304527.34000000003</v>
      </c>
      <c r="K2001" s="498">
        <v>-297234.61</v>
      </c>
      <c r="L2001" s="223">
        <v>-285317.05</v>
      </c>
      <c r="M2001" s="223">
        <v>-285317.05</v>
      </c>
      <c r="N2001" s="223">
        <v>-284920.25</v>
      </c>
      <c r="O2001" s="223">
        <v>-284920.25</v>
      </c>
      <c r="P2001" s="223">
        <v>-248014.65</v>
      </c>
      <c r="Q2001" s="223">
        <f t="shared" si="449"/>
        <v>-298965.7475</v>
      </c>
      <c r="R2001" s="351"/>
      <c r="S2001" s="309"/>
      <c r="T2001" s="309"/>
      <c r="U2001" s="895"/>
      <c r="V2001" s="16">
        <v>0</v>
      </c>
      <c r="W2001" s="11">
        <v>0</v>
      </c>
      <c r="X2001" s="17">
        <v>0</v>
      </c>
      <c r="Y2001" s="16"/>
      <c r="Z2001" s="11"/>
      <c r="AA2001" s="17"/>
      <c r="AB2001" s="16"/>
      <c r="AC2001" s="11"/>
      <c r="AD2001" s="17">
        <f t="shared" si="444"/>
        <v>0</v>
      </c>
      <c r="AE2001" s="16"/>
      <c r="AF2001" s="11"/>
      <c r="AG2001" s="17"/>
      <c r="AH2001" s="229">
        <f t="shared" si="448"/>
        <v>-298965.7475</v>
      </c>
      <c r="AI2001" s="527"/>
      <c r="AJ2001" s="16">
        <f t="shared" si="447"/>
        <v>0</v>
      </c>
    </row>
    <row r="2002" spans="1:36" ht="11.25" customHeight="1">
      <c r="A2002" s="219">
        <v>24200941</v>
      </c>
      <c r="C2002" s="307" t="s">
        <v>1519</v>
      </c>
      <c r="D2002" s="222">
        <v>-67986</v>
      </c>
      <c r="E2002" s="222">
        <v>-67999.600000000006</v>
      </c>
      <c r="F2002" s="222">
        <v>-67999.600000000006</v>
      </c>
      <c r="G2002" s="222">
        <v>-67999.600000000006</v>
      </c>
      <c r="H2002" s="222">
        <v>-67999.600000000006</v>
      </c>
      <c r="I2002" s="222">
        <v>-67999.600000000006</v>
      </c>
      <c r="J2002" s="498">
        <v>-67999.600000000006</v>
      </c>
      <c r="K2002" s="498">
        <v>-67999.600000000006</v>
      </c>
      <c r="L2002" s="223">
        <v>-67999.600000000006</v>
      </c>
      <c r="M2002" s="223">
        <v>-67999.600000000006</v>
      </c>
      <c r="N2002" s="223">
        <v>-67999.600000000006</v>
      </c>
      <c r="O2002" s="223">
        <v>-67999.600000000006</v>
      </c>
      <c r="P2002" s="223">
        <v>-67999.600000000006</v>
      </c>
      <c r="Q2002" s="223">
        <f t="shared" si="449"/>
        <v>-67999.033333333326</v>
      </c>
      <c r="R2002" s="351"/>
      <c r="S2002" s="309"/>
      <c r="T2002" s="309"/>
      <c r="U2002" s="895"/>
      <c r="V2002" s="16">
        <v>0</v>
      </c>
      <c r="W2002" s="11">
        <v>0</v>
      </c>
      <c r="X2002" s="17">
        <v>0</v>
      </c>
      <c r="Y2002" s="16"/>
      <c r="Z2002" s="11"/>
      <c r="AA2002" s="17"/>
      <c r="AB2002" s="16"/>
      <c r="AC2002" s="11"/>
      <c r="AD2002" s="17">
        <f t="shared" ref="AD2002:AD2026" si="450">SUM(AB2002:AC2002)</f>
        <v>0</v>
      </c>
      <c r="AE2002" s="16"/>
      <c r="AF2002" s="11"/>
      <c r="AG2002" s="17"/>
      <c r="AH2002" s="229">
        <f t="shared" si="448"/>
        <v>-67999.033333333326</v>
      </c>
      <c r="AI2002" s="527"/>
      <c r="AJ2002" s="16">
        <f t="shared" si="447"/>
        <v>0</v>
      </c>
    </row>
    <row r="2003" spans="1:36" ht="11.25" customHeight="1">
      <c r="A2003" s="219">
        <v>24200951</v>
      </c>
      <c r="C2003" s="307" t="s">
        <v>1520</v>
      </c>
      <c r="D2003" s="222">
        <v>-204557.72</v>
      </c>
      <c r="E2003" s="222">
        <v>-204389.16</v>
      </c>
      <c r="F2003" s="222">
        <v>-204389.16</v>
      </c>
      <c r="G2003" s="222">
        <v>-204389.16</v>
      </c>
      <c r="H2003" s="222">
        <v>-204389.16</v>
      </c>
      <c r="I2003" s="222">
        <v>-204389.16</v>
      </c>
      <c r="J2003" s="498">
        <v>-202951.63</v>
      </c>
      <c r="K2003" s="498">
        <v>-202748.05</v>
      </c>
      <c r="L2003" s="223">
        <v>-202736.8</v>
      </c>
      <c r="M2003" s="223">
        <v>-202736.8</v>
      </c>
      <c r="N2003" s="223">
        <v>-202736.8</v>
      </c>
      <c r="O2003" s="223">
        <v>-202736.8</v>
      </c>
      <c r="P2003" s="223">
        <v>-202318.5</v>
      </c>
      <c r="Q2003" s="223">
        <f t="shared" si="449"/>
        <v>-203502.56583333333</v>
      </c>
      <c r="R2003" s="351"/>
      <c r="S2003" s="309"/>
      <c r="T2003" s="309"/>
      <c r="U2003" s="895"/>
      <c r="V2003" s="16">
        <v>0</v>
      </c>
      <c r="W2003" s="11">
        <v>0</v>
      </c>
      <c r="X2003" s="17">
        <v>0</v>
      </c>
      <c r="Y2003" s="16"/>
      <c r="Z2003" s="11"/>
      <c r="AA2003" s="17"/>
      <c r="AB2003" s="16"/>
      <c r="AC2003" s="11"/>
      <c r="AD2003" s="17">
        <f t="shared" si="450"/>
        <v>0</v>
      </c>
      <c r="AE2003" s="16"/>
      <c r="AF2003" s="11"/>
      <c r="AG2003" s="17"/>
      <c r="AH2003" s="229">
        <f t="shared" si="448"/>
        <v>-203502.56583333333</v>
      </c>
      <c r="AI2003" s="527"/>
      <c r="AJ2003" s="16">
        <f t="shared" si="447"/>
        <v>0</v>
      </c>
    </row>
    <row r="2004" spans="1:36" ht="11.25" customHeight="1">
      <c r="A2004" s="219">
        <v>24200961</v>
      </c>
      <c r="C2004" s="307" t="s">
        <v>1514</v>
      </c>
      <c r="D2004" s="222">
        <v>-1317869.83</v>
      </c>
      <c r="E2004" s="222">
        <v>-1318133.58</v>
      </c>
      <c r="F2004" s="222">
        <v>-1318133.58</v>
      </c>
      <c r="G2004" s="222">
        <v>-1255744.27</v>
      </c>
      <c r="H2004" s="222">
        <v>-1255744.27</v>
      </c>
      <c r="I2004" s="222">
        <v>-1255744.27</v>
      </c>
      <c r="J2004" s="498">
        <v>-1223700.68</v>
      </c>
      <c r="K2004" s="498">
        <v>-1223700.68</v>
      </c>
      <c r="L2004" s="223">
        <v>-1223700.68</v>
      </c>
      <c r="M2004" s="223">
        <v>-1250259.75</v>
      </c>
      <c r="N2004" s="223">
        <v>-1250259.75</v>
      </c>
      <c r="O2004" s="223">
        <v>-1250259.75</v>
      </c>
      <c r="P2004" s="223">
        <v>-3425380.05</v>
      </c>
      <c r="Q2004" s="223">
        <f t="shared" si="449"/>
        <v>-1349750.5166666666</v>
      </c>
      <c r="R2004" s="351"/>
      <c r="S2004" s="309"/>
      <c r="T2004" s="309"/>
      <c r="U2004" s="895"/>
      <c r="V2004" s="16">
        <v>0</v>
      </c>
      <c r="W2004" s="11">
        <v>0</v>
      </c>
      <c r="X2004" s="17">
        <v>0</v>
      </c>
      <c r="Y2004" s="16"/>
      <c r="Z2004" s="11"/>
      <c r="AA2004" s="17"/>
      <c r="AB2004" s="16"/>
      <c r="AC2004" s="11"/>
      <c r="AD2004" s="17">
        <f t="shared" si="450"/>
        <v>0</v>
      </c>
      <c r="AE2004" s="16"/>
      <c r="AF2004" s="11"/>
      <c r="AG2004" s="17"/>
      <c r="AH2004" s="229">
        <f t="shared" si="448"/>
        <v>-1349750.5166666666</v>
      </c>
      <c r="AI2004" s="527"/>
      <c r="AJ2004" s="16">
        <f t="shared" si="447"/>
        <v>0</v>
      </c>
    </row>
    <row r="2005" spans="1:36" ht="11.25" customHeight="1">
      <c r="A2005" s="219">
        <v>24200971</v>
      </c>
      <c r="C2005" s="307" t="s">
        <v>1521</v>
      </c>
      <c r="D2005" s="222">
        <v>-102857.7</v>
      </c>
      <c r="E2005" s="222">
        <v>-117878.28</v>
      </c>
      <c r="F2005" s="222">
        <v>-117878.28</v>
      </c>
      <c r="G2005" s="222">
        <v>-117878.28</v>
      </c>
      <c r="H2005" s="222">
        <v>-117878.28</v>
      </c>
      <c r="I2005" s="222">
        <v>-120205.86</v>
      </c>
      <c r="J2005" s="498">
        <v>-119487.09</v>
      </c>
      <c r="K2005" s="498">
        <v>-117172.62</v>
      </c>
      <c r="L2005" s="223">
        <v>-102133.5</v>
      </c>
      <c r="M2005" s="223">
        <v>-97060.160000000003</v>
      </c>
      <c r="N2005" s="223">
        <v>-77020.45</v>
      </c>
      <c r="O2005" s="223">
        <v>-76462.89</v>
      </c>
      <c r="P2005" s="223">
        <v>-73881.009999999995</v>
      </c>
      <c r="Q2005" s="223">
        <f t="shared" si="449"/>
        <v>-105785.42041666666</v>
      </c>
      <c r="R2005" s="351"/>
      <c r="S2005" s="309"/>
      <c r="T2005" s="309"/>
      <c r="U2005" s="895"/>
      <c r="V2005" s="16">
        <v>0</v>
      </c>
      <c r="W2005" s="11">
        <v>0</v>
      </c>
      <c r="X2005" s="17">
        <v>0</v>
      </c>
      <c r="Y2005" s="16"/>
      <c r="Z2005" s="11"/>
      <c r="AA2005" s="17"/>
      <c r="AB2005" s="16"/>
      <c r="AC2005" s="11"/>
      <c r="AD2005" s="17">
        <f t="shared" si="450"/>
        <v>0</v>
      </c>
      <c r="AE2005" s="16"/>
      <c r="AF2005" s="11"/>
      <c r="AG2005" s="17"/>
      <c r="AH2005" s="229">
        <f t="shared" si="448"/>
        <v>-105785.42041666666</v>
      </c>
      <c r="AI2005" s="527"/>
      <c r="AJ2005" s="16">
        <f t="shared" si="447"/>
        <v>0</v>
      </c>
    </row>
    <row r="2006" spans="1:36" ht="11.25" customHeight="1">
      <c r="A2006" s="219">
        <v>24200981</v>
      </c>
      <c r="C2006" s="307" t="s">
        <v>1082</v>
      </c>
      <c r="D2006" s="222">
        <v>0</v>
      </c>
      <c r="E2006" s="222">
        <v>0</v>
      </c>
      <c r="F2006" s="222">
        <v>0</v>
      </c>
      <c r="G2006" s="222">
        <v>0</v>
      </c>
      <c r="H2006" s="222">
        <v>0</v>
      </c>
      <c r="I2006" s="222">
        <v>0</v>
      </c>
      <c r="J2006" s="498">
        <v>0</v>
      </c>
      <c r="K2006" s="498">
        <v>0</v>
      </c>
      <c r="L2006" s="223">
        <v>0</v>
      </c>
      <c r="M2006" s="223">
        <v>0</v>
      </c>
      <c r="N2006" s="223">
        <v>0</v>
      </c>
      <c r="O2006" s="223">
        <v>0</v>
      </c>
      <c r="P2006" s="223">
        <v>0</v>
      </c>
      <c r="Q2006" s="223">
        <f t="shared" si="449"/>
        <v>0</v>
      </c>
      <c r="R2006" s="351"/>
      <c r="S2006" s="309"/>
      <c r="T2006" s="309"/>
      <c r="U2006" s="895"/>
      <c r="V2006" s="16">
        <v>0</v>
      </c>
      <c r="W2006" s="11">
        <v>0</v>
      </c>
      <c r="X2006" s="17">
        <v>0</v>
      </c>
      <c r="Y2006" s="16"/>
      <c r="Z2006" s="11"/>
      <c r="AA2006" s="17"/>
      <c r="AB2006" s="16"/>
      <c r="AC2006" s="11"/>
      <c r="AD2006" s="17">
        <f t="shared" si="450"/>
        <v>0</v>
      </c>
      <c r="AE2006" s="16"/>
      <c r="AF2006" s="11"/>
      <c r="AG2006" s="17"/>
      <c r="AH2006" s="229">
        <f t="shared" si="448"/>
        <v>0</v>
      </c>
      <c r="AI2006" s="527"/>
      <c r="AJ2006" s="16">
        <f t="shared" si="447"/>
        <v>0</v>
      </c>
    </row>
    <row r="2007" spans="1:36" ht="11.25" customHeight="1">
      <c r="A2007" s="219">
        <v>24200991</v>
      </c>
      <c r="C2007" s="307" t="s">
        <v>1083</v>
      </c>
      <c r="D2007" s="222">
        <v>-1282.01</v>
      </c>
      <c r="E2007" s="222">
        <v>-1267.27</v>
      </c>
      <c r="F2007" s="222">
        <v>-1267.27</v>
      </c>
      <c r="G2007" s="222">
        <v>-1267.27</v>
      </c>
      <c r="H2007" s="222">
        <v>-1267.27</v>
      </c>
      <c r="I2007" s="222">
        <v>-1267.27</v>
      </c>
      <c r="J2007" s="498">
        <v>-1267.27</v>
      </c>
      <c r="K2007" s="498">
        <v>-1267.27</v>
      </c>
      <c r="L2007" s="223">
        <v>-1267.27</v>
      </c>
      <c r="M2007" s="223">
        <v>-1267.27</v>
      </c>
      <c r="N2007" s="223">
        <v>-1267.27</v>
      </c>
      <c r="O2007" s="223">
        <v>-1267.27</v>
      </c>
      <c r="P2007" s="223">
        <v>-1267.27</v>
      </c>
      <c r="Q2007" s="223">
        <f t="shared" si="449"/>
        <v>-1267.8841666666669</v>
      </c>
      <c r="R2007" s="351"/>
      <c r="S2007" s="309"/>
      <c r="T2007" s="309"/>
      <c r="U2007" s="895"/>
      <c r="V2007" s="16">
        <v>0</v>
      </c>
      <c r="W2007" s="11">
        <v>0</v>
      </c>
      <c r="X2007" s="17">
        <v>0</v>
      </c>
      <c r="Y2007" s="16"/>
      <c r="Z2007" s="11"/>
      <c r="AA2007" s="17"/>
      <c r="AB2007" s="16"/>
      <c r="AC2007" s="11"/>
      <c r="AD2007" s="17">
        <f t="shared" si="450"/>
        <v>0</v>
      </c>
      <c r="AE2007" s="16"/>
      <c r="AF2007" s="11"/>
      <c r="AG2007" s="17"/>
      <c r="AH2007" s="229">
        <f t="shared" si="448"/>
        <v>-1267.8841666666669</v>
      </c>
      <c r="AI2007" s="527"/>
      <c r="AJ2007" s="16">
        <f t="shared" si="447"/>
        <v>0</v>
      </c>
    </row>
    <row r="2008" spans="1:36" ht="11.25" customHeight="1">
      <c r="A2008" s="219">
        <v>24201011</v>
      </c>
      <c r="C2008" s="307" t="s">
        <v>1084</v>
      </c>
      <c r="D2008" s="222">
        <v>0</v>
      </c>
      <c r="E2008" s="222">
        <v>0</v>
      </c>
      <c r="F2008" s="222">
        <v>0</v>
      </c>
      <c r="G2008" s="222">
        <v>0</v>
      </c>
      <c r="H2008" s="222">
        <v>0</v>
      </c>
      <c r="I2008" s="222">
        <v>0</v>
      </c>
      <c r="J2008" s="498">
        <v>0</v>
      </c>
      <c r="K2008" s="498">
        <v>0</v>
      </c>
      <c r="L2008" s="223">
        <v>0</v>
      </c>
      <c r="M2008" s="223">
        <v>0</v>
      </c>
      <c r="N2008" s="223">
        <v>0</v>
      </c>
      <c r="O2008" s="223">
        <v>0</v>
      </c>
      <c r="P2008" s="223">
        <v>0</v>
      </c>
      <c r="Q2008" s="223">
        <f t="shared" si="449"/>
        <v>0</v>
      </c>
      <c r="R2008" s="351"/>
      <c r="S2008" s="309"/>
      <c r="T2008" s="309"/>
      <c r="U2008" s="895"/>
      <c r="V2008" s="16">
        <v>0</v>
      </c>
      <c r="W2008" s="11">
        <v>0</v>
      </c>
      <c r="X2008" s="17">
        <v>0</v>
      </c>
      <c r="Y2008" s="16"/>
      <c r="Z2008" s="11"/>
      <c r="AA2008" s="17"/>
      <c r="AB2008" s="16"/>
      <c r="AC2008" s="11"/>
      <c r="AD2008" s="17">
        <f t="shared" si="450"/>
        <v>0</v>
      </c>
      <c r="AE2008" s="16"/>
      <c r="AF2008" s="11"/>
      <c r="AG2008" s="17"/>
      <c r="AH2008" s="229">
        <f t="shared" si="448"/>
        <v>0</v>
      </c>
      <c r="AI2008" s="527"/>
      <c r="AJ2008" s="16">
        <f t="shared" si="447"/>
        <v>0</v>
      </c>
    </row>
    <row r="2009" spans="1:36" ht="11.25" customHeight="1">
      <c r="A2009" s="219">
        <v>24201021</v>
      </c>
      <c r="C2009" s="307" t="s">
        <v>2134</v>
      </c>
      <c r="D2009" s="222">
        <v>0</v>
      </c>
      <c r="E2009" s="222">
        <v>0</v>
      </c>
      <c r="F2009" s="222">
        <v>0</v>
      </c>
      <c r="G2009" s="222">
        <v>0</v>
      </c>
      <c r="H2009" s="222">
        <v>0</v>
      </c>
      <c r="I2009" s="222">
        <v>0</v>
      </c>
      <c r="J2009" s="498">
        <v>0</v>
      </c>
      <c r="K2009" s="498">
        <v>0</v>
      </c>
      <c r="L2009" s="223">
        <v>0</v>
      </c>
      <c r="M2009" s="223">
        <v>0</v>
      </c>
      <c r="N2009" s="223">
        <v>0</v>
      </c>
      <c r="O2009" s="223">
        <v>0</v>
      </c>
      <c r="P2009" s="223">
        <v>0</v>
      </c>
      <c r="Q2009" s="223">
        <f t="shared" si="449"/>
        <v>0</v>
      </c>
      <c r="R2009" s="351"/>
      <c r="S2009" s="309"/>
      <c r="T2009" s="309"/>
      <c r="U2009" s="895"/>
      <c r="V2009" s="16">
        <v>0</v>
      </c>
      <c r="W2009" s="11">
        <v>0</v>
      </c>
      <c r="X2009" s="17">
        <v>0</v>
      </c>
      <c r="Y2009" s="16"/>
      <c r="Z2009" s="11"/>
      <c r="AA2009" s="17"/>
      <c r="AB2009" s="16"/>
      <c r="AC2009" s="11"/>
      <c r="AD2009" s="17">
        <f t="shared" si="450"/>
        <v>0</v>
      </c>
      <c r="AE2009" s="16"/>
      <c r="AF2009" s="11"/>
      <c r="AG2009" s="17"/>
      <c r="AH2009" s="229">
        <f t="shared" si="448"/>
        <v>0</v>
      </c>
      <c r="AI2009" s="527"/>
      <c r="AJ2009" s="16">
        <f t="shared" si="447"/>
        <v>0</v>
      </c>
    </row>
    <row r="2010" spans="1:36" ht="11.25" customHeight="1">
      <c r="A2010" s="219">
        <v>24201031</v>
      </c>
      <c r="C2010" s="307" t="s">
        <v>2580</v>
      </c>
      <c r="D2010" s="222">
        <v>-92347.35</v>
      </c>
      <c r="E2010" s="222">
        <v>-96365.82</v>
      </c>
      <c r="F2010" s="222">
        <v>-96365.82</v>
      </c>
      <c r="G2010" s="222">
        <v>-96365.82</v>
      </c>
      <c r="H2010" s="222">
        <v>-96365.82</v>
      </c>
      <c r="I2010" s="222">
        <v>-96986.5</v>
      </c>
      <c r="J2010" s="498">
        <v>-96986.5</v>
      </c>
      <c r="K2010" s="498">
        <v>-96986.5</v>
      </c>
      <c r="L2010" s="223">
        <v>-96986.5</v>
      </c>
      <c r="M2010" s="223">
        <v>-96986.5</v>
      </c>
      <c r="N2010" s="223">
        <v>-96986.5</v>
      </c>
      <c r="O2010" s="223">
        <v>-96986.5</v>
      </c>
      <c r="P2010" s="223">
        <v>-96986.5</v>
      </c>
      <c r="Q2010" s="223">
        <f t="shared" si="449"/>
        <v>-96586.308750000011</v>
      </c>
      <c r="R2010" s="351"/>
      <c r="S2010" s="309"/>
      <c r="T2010" s="309"/>
      <c r="U2010" s="895"/>
      <c r="V2010" s="16">
        <v>0</v>
      </c>
      <c r="W2010" s="11">
        <v>0</v>
      </c>
      <c r="X2010" s="17">
        <v>0</v>
      </c>
      <c r="Y2010" s="16"/>
      <c r="Z2010" s="11"/>
      <c r="AA2010" s="17"/>
      <c r="AB2010" s="16"/>
      <c r="AC2010" s="11"/>
      <c r="AD2010" s="17">
        <f>SUM(AB2010:AC2010)</f>
        <v>0</v>
      </c>
      <c r="AE2010" s="16"/>
      <c r="AF2010" s="11"/>
      <c r="AG2010" s="17"/>
      <c r="AH2010" s="229">
        <f t="shared" si="448"/>
        <v>-96586.308750000011</v>
      </c>
      <c r="AI2010" s="527"/>
      <c r="AJ2010" s="16">
        <f t="shared" si="447"/>
        <v>0</v>
      </c>
    </row>
    <row r="2011" spans="1:36" ht="11.25" customHeight="1">
      <c r="A2011" s="219">
        <v>24201041</v>
      </c>
      <c r="C2011" s="307" t="s">
        <v>2582</v>
      </c>
      <c r="D2011" s="222">
        <v>-18842.48</v>
      </c>
      <c r="E2011" s="222">
        <v>-22846.25</v>
      </c>
      <c r="F2011" s="222">
        <v>-22846.25</v>
      </c>
      <c r="G2011" s="222">
        <v>-22338.47</v>
      </c>
      <c r="H2011" s="222">
        <v>-22338.47</v>
      </c>
      <c r="I2011" s="222">
        <v>-22959.15</v>
      </c>
      <c r="J2011" s="498">
        <v>-22848.97</v>
      </c>
      <c r="K2011" s="498">
        <v>-22848.97</v>
      </c>
      <c r="L2011" s="223">
        <v>-22848.97</v>
      </c>
      <c r="M2011" s="223">
        <v>-22848.97</v>
      </c>
      <c r="N2011" s="223">
        <v>-22848.97</v>
      </c>
      <c r="O2011" s="223">
        <v>-22848.97</v>
      </c>
      <c r="P2011" s="223">
        <v>-22848.97</v>
      </c>
      <c r="Q2011" s="223">
        <f t="shared" si="449"/>
        <v>-22605.677916666667</v>
      </c>
      <c r="R2011" s="351"/>
      <c r="S2011" s="309"/>
      <c r="T2011" s="309"/>
      <c r="U2011" s="895"/>
      <c r="V2011" s="16">
        <v>0</v>
      </c>
      <c r="W2011" s="11">
        <v>0</v>
      </c>
      <c r="X2011" s="17">
        <v>0</v>
      </c>
      <c r="Y2011" s="16"/>
      <c r="Z2011" s="11"/>
      <c r="AA2011" s="17"/>
      <c r="AB2011" s="16"/>
      <c r="AC2011" s="11"/>
      <c r="AD2011" s="17">
        <f>SUM(AB2011:AC2011)</f>
        <v>0</v>
      </c>
      <c r="AE2011" s="16"/>
      <c r="AF2011" s="11"/>
      <c r="AG2011" s="17"/>
      <c r="AH2011" s="229">
        <f t="shared" si="448"/>
        <v>-22605.677916666667</v>
      </c>
      <c r="AI2011" s="527"/>
      <c r="AJ2011" s="16">
        <f t="shared" si="447"/>
        <v>0</v>
      </c>
    </row>
    <row r="2012" spans="1:36" ht="11.25" customHeight="1">
      <c r="A2012" s="319">
        <v>24201101</v>
      </c>
      <c r="B2012" s="400"/>
      <c r="C2012" s="307" t="s">
        <v>2417</v>
      </c>
      <c r="D2012" s="222">
        <v>0</v>
      </c>
      <c r="E2012" s="222">
        <v>0</v>
      </c>
      <c r="F2012" s="222">
        <v>0</v>
      </c>
      <c r="G2012" s="222">
        <v>0</v>
      </c>
      <c r="H2012" s="222">
        <v>0</v>
      </c>
      <c r="I2012" s="222">
        <v>0</v>
      </c>
      <c r="J2012" s="498">
        <v>0</v>
      </c>
      <c r="K2012" s="498">
        <v>0</v>
      </c>
      <c r="L2012" s="293">
        <v>0</v>
      </c>
      <c r="M2012" s="293">
        <v>0</v>
      </c>
      <c r="N2012" s="293">
        <v>0</v>
      </c>
      <c r="O2012" s="293">
        <v>0</v>
      </c>
      <c r="P2012" s="293">
        <v>0</v>
      </c>
      <c r="Q2012" s="223">
        <f t="shared" si="449"/>
        <v>0</v>
      </c>
      <c r="R2012" s="351"/>
      <c r="S2012" s="309"/>
      <c r="T2012" s="309" t="s">
        <v>1120</v>
      </c>
      <c r="U2012" s="895"/>
      <c r="V2012" s="16">
        <v>0</v>
      </c>
      <c r="W2012" s="11">
        <v>0</v>
      </c>
      <c r="X2012" s="17">
        <v>0</v>
      </c>
      <c r="Y2012" s="16"/>
      <c r="Z2012" s="11"/>
      <c r="AA2012" s="17"/>
      <c r="AB2012" s="16"/>
      <c r="AC2012" s="11"/>
      <c r="AD2012" s="17">
        <f t="shared" si="450"/>
        <v>0</v>
      </c>
      <c r="AE2012" s="16">
        <f t="shared" ref="AE2012:AG2042" si="451">$Q2012</f>
        <v>0</v>
      </c>
      <c r="AF2012" s="11">
        <f t="shared" si="451"/>
        <v>0</v>
      </c>
      <c r="AG2012" s="17">
        <f t="shared" si="451"/>
        <v>0</v>
      </c>
      <c r="AH2012" s="225"/>
      <c r="AI2012" s="527"/>
      <c r="AJ2012" s="16">
        <f t="shared" si="447"/>
        <v>0</v>
      </c>
    </row>
    <row r="2013" spans="1:36" ht="11.25" customHeight="1">
      <c r="A2013" s="219">
        <v>24300003</v>
      </c>
      <c r="C2013" s="287" t="s">
        <v>2018</v>
      </c>
      <c r="D2013" s="222">
        <v>0</v>
      </c>
      <c r="E2013" s="222">
        <v>0</v>
      </c>
      <c r="F2013" s="222">
        <v>0</v>
      </c>
      <c r="G2013" s="222">
        <v>0</v>
      </c>
      <c r="H2013" s="222">
        <v>0</v>
      </c>
      <c r="I2013" s="222">
        <v>0</v>
      </c>
      <c r="J2013" s="498">
        <v>0</v>
      </c>
      <c r="K2013" s="498">
        <v>0</v>
      </c>
      <c r="L2013" s="223">
        <v>0</v>
      </c>
      <c r="M2013" s="223">
        <v>0</v>
      </c>
      <c r="N2013" s="223">
        <v>0</v>
      </c>
      <c r="O2013" s="223">
        <v>0</v>
      </c>
      <c r="P2013" s="223">
        <v>0</v>
      </c>
      <c r="Q2013" s="223">
        <f t="shared" si="449"/>
        <v>0</v>
      </c>
      <c r="R2013" s="351"/>
      <c r="S2013" s="309"/>
      <c r="T2013" s="309" t="s">
        <v>1254</v>
      </c>
      <c r="U2013" s="895"/>
      <c r="V2013" s="16">
        <v>0</v>
      </c>
      <c r="W2013" s="11">
        <v>0</v>
      </c>
      <c r="X2013" s="17">
        <v>0</v>
      </c>
      <c r="Y2013" s="16"/>
      <c r="Z2013" s="11"/>
      <c r="AA2013" s="17"/>
      <c r="AB2013" s="16"/>
      <c r="AC2013" s="11"/>
      <c r="AD2013" s="17">
        <f t="shared" si="450"/>
        <v>0</v>
      </c>
      <c r="AE2013" s="16">
        <f t="shared" si="451"/>
        <v>0</v>
      </c>
      <c r="AF2013" s="11">
        <f t="shared" si="451"/>
        <v>0</v>
      </c>
      <c r="AG2013" s="17">
        <f t="shared" si="451"/>
        <v>0</v>
      </c>
      <c r="AH2013" s="225"/>
      <c r="AI2013" s="527"/>
      <c r="AJ2013" s="16">
        <f t="shared" si="447"/>
        <v>0</v>
      </c>
    </row>
    <row r="2014" spans="1:36" ht="11.25" customHeight="1">
      <c r="A2014" s="219">
        <v>24300011</v>
      </c>
      <c r="C2014" s="431" t="s">
        <v>621</v>
      </c>
      <c r="D2014" s="222">
        <v>0</v>
      </c>
      <c r="E2014" s="222">
        <v>0</v>
      </c>
      <c r="F2014" s="222">
        <v>0</v>
      </c>
      <c r="G2014" s="222">
        <v>0</v>
      </c>
      <c r="H2014" s="222">
        <v>0</v>
      </c>
      <c r="I2014" s="222">
        <v>0</v>
      </c>
      <c r="J2014" s="498">
        <v>0</v>
      </c>
      <c r="K2014" s="498">
        <v>0</v>
      </c>
      <c r="L2014" s="223">
        <v>0</v>
      </c>
      <c r="M2014" s="223">
        <v>0</v>
      </c>
      <c r="N2014" s="223">
        <v>0</v>
      </c>
      <c r="O2014" s="223">
        <v>0</v>
      </c>
      <c r="P2014" s="223">
        <v>0</v>
      </c>
      <c r="Q2014" s="223">
        <f t="shared" si="449"/>
        <v>0</v>
      </c>
      <c r="R2014" s="593"/>
      <c r="S2014" s="426"/>
      <c r="T2014" s="426" t="s">
        <v>1120</v>
      </c>
      <c r="U2014" s="897"/>
      <c r="V2014" s="16">
        <v>0</v>
      </c>
      <c r="W2014" s="11">
        <v>0</v>
      </c>
      <c r="X2014" s="17">
        <v>0</v>
      </c>
      <c r="Y2014" s="16"/>
      <c r="Z2014" s="11"/>
      <c r="AA2014" s="17"/>
      <c r="AB2014" s="16"/>
      <c r="AC2014" s="11"/>
      <c r="AD2014" s="17">
        <f t="shared" si="450"/>
        <v>0</v>
      </c>
      <c r="AE2014" s="16">
        <f t="shared" si="451"/>
        <v>0</v>
      </c>
      <c r="AF2014" s="11">
        <f t="shared" si="451"/>
        <v>0</v>
      </c>
      <c r="AG2014" s="17">
        <f t="shared" si="451"/>
        <v>0</v>
      </c>
      <c r="AH2014" s="225"/>
      <c r="AI2014" s="527"/>
      <c r="AJ2014" s="16">
        <f t="shared" si="447"/>
        <v>0</v>
      </c>
    </row>
    <row r="2015" spans="1:36" ht="11.25" customHeight="1">
      <c r="A2015" s="456">
        <v>24300013</v>
      </c>
      <c r="B2015" s="457"/>
      <c r="C2015" s="431" t="s">
        <v>2292</v>
      </c>
      <c r="D2015" s="222">
        <v>-756461.72</v>
      </c>
      <c r="E2015" s="222">
        <v>-630384.77</v>
      </c>
      <c r="F2015" s="222">
        <v>-504307.82</v>
      </c>
      <c r="G2015" s="222">
        <v>-378230.87</v>
      </c>
      <c r="H2015" s="222">
        <v>-252153.92</v>
      </c>
      <c r="I2015" s="222">
        <v>-126076.97</v>
      </c>
      <c r="J2015" s="498">
        <v>0</v>
      </c>
      <c r="K2015" s="498">
        <v>0</v>
      </c>
      <c r="L2015" s="223">
        <v>0</v>
      </c>
      <c r="M2015" s="223">
        <v>0</v>
      </c>
      <c r="N2015" s="223">
        <v>0</v>
      </c>
      <c r="O2015" s="223">
        <v>0</v>
      </c>
      <c r="P2015" s="223">
        <v>0</v>
      </c>
      <c r="Q2015" s="293">
        <f t="shared" si="449"/>
        <v>-189115.43416666667</v>
      </c>
      <c r="R2015" s="458"/>
      <c r="S2015" s="459"/>
      <c r="T2015" s="455" t="s">
        <v>1120</v>
      </c>
      <c r="U2015" s="895"/>
      <c r="V2015" s="16">
        <v>0</v>
      </c>
      <c r="W2015" s="11">
        <v>0</v>
      </c>
      <c r="X2015" s="17">
        <v>0</v>
      </c>
      <c r="Y2015" s="16"/>
      <c r="Z2015" s="11"/>
      <c r="AA2015" s="17"/>
      <c r="AB2015" s="16"/>
      <c r="AC2015" s="11"/>
      <c r="AD2015" s="17">
        <f t="shared" si="450"/>
        <v>0</v>
      </c>
      <c r="AE2015" s="16">
        <f t="shared" si="451"/>
        <v>-189115.43416666667</v>
      </c>
      <c r="AF2015" s="11">
        <f t="shared" si="451"/>
        <v>-189115.43416666667</v>
      </c>
      <c r="AG2015" s="17">
        <f t="shared" si="451"/>
        <v>-189115.43416666667</v>
      </c>
      <c r="AH2015" s="225"/>
      <c r="AI2015" s="527"/>
      <c r="AJ2015" s="16">
        <f t="shared" si="447"/>
        <v>0</v>
      </c>
    </row>
    <row r="2016" spans="1:36" ht="11.25" customHeight="1">
      <c r="A2016" s="219">
        <v>24300021</v>
      </c>
      <c r="C2016" s="287" t="s">
        <v>1392</v>
      </c>
      <c r="D2016" s="222">
        <v>0</v>
      </c>
      <c r="E2016" s="222">
        <v>0</v>
      </c>
      <c r="F2016" s="222">
        <v>0</v>
      </c>
      <c r="G2016" s="222">
        <v>0</v>
      </c>
      <c r="H2016" s="222">
        <v>0</v>
      </c>
      <c r="I2016" s="222">
        <v>0</v>
      </c>
      <c r="J2016" s="498">
        <v>0</v>
      </c>
      <c r="K2016" s="498">
        <v>0</v>
      </c>
      <c r="L2016" s="223">
        <v>0</v>
      </c>
      <c r="M2016" s="223">
        <v>0</v>
      </c>
      <c r="N2016" s="223">
        <v>0</v>
      </c>
      <c r="O2016" s="223">
        <v>0</v>
      </c>
      <c r="P2016" s="223">
        <v>0</v>
      </c>
      <c r="Q2016" s="223">
        <f t="shared" si="449"/>
        <v>0</v>
      </c>
      <c r="R2016" s="872"/>
      <c r="S2016" s="427"/>
      <c r="T2016" s="427" t="s">
        <v>1809</v>
      </c>
      <c r="U2016" s="895"/>
      <c r="V2016" s="16">
        <v>0</v>
      </c>
      <c r="W2016" s="11">
        <v>0</v>
      </c>
      <c r="X2016" s="17">
        <v>0</v>
      </c>
      <c r="Y2016" s="16"/>
      <c r="Z2016" s="11"/>
      <c r="AA2016" s="17"/>
      <c r="AB2016" s="16"/>
      <c r="AC2016" s="11"/>
      <c r="AD2016" s="17">
        <f t="shared" si="450"/>
        <v>0</v>
      </c>
      <c r="AE2016" s="16">
        <f t="shared" si="451"/>
        <v>0</v>
      </c>
      <c r="AF2016" s="11">
        <f t="shared" si="451"/>
        <v>0</v>
      </c>
      <c r="AG2016" s="17">
        <f t="shared" si="451"/>
        <v>0</v>
      </c>
      <c r="AH2016" s="225"/>
      <c r="AI2016" s="527"/>
      <c r="AJ2016" s="16">
        <f t="shared" si="447"/>
        <v>0</v>
      </c>
    </row>
    <row r="2017" spans="1:36" ht="11.25" customHeight="1">
      <c r="A2017" s="219">
        <v>24400001</v>
      </c>
      <c r="B2017" s="207"/>
      <c r="C2017" s="287" t="s">
        <v>2600</v>
      </c>
      <c r="D2017" s="222">
        <v>-74793073.200000003</v>
      </c>
      <c r="E2017" s="222">
        <v>-81575679.75</v>
      </c>
      <c r="F2017" s="222">
        <v>-88676965.819999993</v>
      </c>
      <c r="G2017" s="222">
        <v>-81453449.269999996</v>
      </c>
      <c r="H2017" s="222">
        <v>-86821355.549999997</v>
      </c>
      <c r="I2017" s="222">
        <v>-119560733.55</v>
      </c>
      <c r="J2017" s="498">
        <v>-92985543.480000004</v>
      </c>
      <c r="K2017" s="498">
        <v>-67563731.480000004</v>
      </c>
      <c r="L2017" s="223">
        <v>-59922455.329999998</v>
      </c>
      <c r="M2017" s="223">
        <v>-44012765.350000001</v>
      </c>
      <c r="N2017" s="223">
        <v>-38679699.950000003</v>
      </c>
      <c r="O2017" s="223">
        <v>-35878146.840000004</v>
      </c>
      <c r="P2017" s="223">
        <v>-31839193.699999999</v>
      </c>
      <c r="Q2017" s="223">
        <f t="shared" si="449"/>
        <v>-70870554.985000014</v>
      </c>
      <c r="R2017" s="351"/>
      <c r="S2017" s="309"/>
      <c r="T2017" s="426" t="s">
        <v>1120</v>
      </c>
      <c r="U2017" s="897"/>
      <c r="V2017" s="16">
        <v>0</v>
      </c>
      <c r="W2017" s="11">
        <v>0</v>
      </c>
      <c r="X2017" s="17">
        <v>0</v>
      </c>
      <c r="Y2017" s="16"/>
      <c r="Z2017" s="11"/>
      <c r="AA2017" s="17"/>
      <c r="AB2017" s="16"/>
      <c r="AC2017" s="11"/>
      <c r="AD2017" s="17">
        <f t="shared" si="450"/>
        <v>0</v>
      </c>
      <c r="AE2017" s="16">
        <f t="shared" si="451"/>
        <v>-70870554.985000014</v>
      </c>
      <c r="AF2017" s="11">
        <f t="shared" si="451"/>
        <v>-70870554.985000014</v>
      </c>
      <c r="AG2017" s="17">
        <f t="shared" si="451"/>
        <v>-70870554.985000014</v>
      </c>
      <c r="AH2017" s="225"/>
      <c r="AI2017" s="527"/>
      <c r="AJ2017" s="16">
        <f t="shared" si="447"/>
        <v>0</v>
      </c>
    </row>
    <row r="2018" spans="1:36" ht="11.25" customHeight="1">
      <c r="A2018" s="219">
        <v>24400002</v>
      </c>
      <c r="B2018" s="207"/>
      <c r="C2018" s="287" t="s">
        <v>2593</v>
      </c>
      <c r="D2018" s="222">
        <v>-52284415.579999998</v>
      </c>
      <c r="E2018" s="222">
        <v>-58254246.039999999</v>
      </c>
      <c r="F2018" s="222">
        <v>-58586755.189999998</v>
      </c>
      <c r="G2018" s="222">
        <v>-49966864.789999999</v>
      </c>
      <c r="H2018" s="222">
        <v>-48426015.539999999</v>
      </c>
      <c r="I2018" s="222">
        <v>-60368673.93</v>
      </c>
      <c r="J2018" s="498">
        <v>-44244619.960000001</v>
      </c>
      <c r="K2018" s="498">
        <v>-34672813.780000001</v>
      </c>
      <c r="L2018" s="223">
        <v>-29210862.949999999</v>
      </c>
      <c r="M2018" s="223">
        <v>-20222942.600000001</v>
      </c>
      <c r="N2018" s="223">
        <v>-18950166.399999999</v>
      </c>
      <c r="O2018" s="223">
        <v>-18574766.75</v>
      </c>
      <c r="P2018" s="223">
        <v>-18127025.32</v>
      </c>
      <c r="Q2018" s="223">
        <f t="shared" si="449"/>
        <v>-39723704.031666659</v>
      </c>
      <c r="R2018" s="351"/>
      <c r="S2018" s="309"/>
      <c r="T2018" s="426" t="s">
        <v>1120</v>
      </c>
      <c r="U2018" s="897"/>
      <c r="V2018" s="16">
        <v>0</v>
      </c>
      <c r="W2018" s="11">
        <v>0</v>
      </c>
      <c r="X2018" s="17">
        <v>0</v>
      </c>
      <c r="Y2018" s="16"/>
      <c r="Z2018" s="11"/>
      <c r="AA2018" s="17"/>
      <c r="AB2018" s="16"/>
      <c r="AC2018" s="11"/>
      <c r="AD2018" s="17">
        <f t="shared" si="450"/>
        <v>0</v>
      </c>
      <c r="AE2018" s="16">
        <f t="shared" si="451"/>
        <v>-39723704.031666659</v>
      </c>
      <c r="AF2018" s="11">
        <f t="shared" si="451"/>
        <v>-39723704.031666659</v>
      </c>
      <c r="AG2018" s="17">
        <f t="shared" si="451"/>
        <v>-39723704.031666659</v>
      </c>
      <c r="AH2018" s="225"/>
      <c r="AI2018" s="527"/>
      <c r="AJ2018" s="16">
        <f t="shared" si="447"/>
        <v>0</v>
      </c>
    </row>
    <row r="2019" spans="1:36" ht="11.25" customHeight="1">
      <c r="A2019" s="219">
        <v>24400011</v>
      </c>
      <c r="B2019" s="207"/>
      <c r="C2019" s="287" t="s">
        <v>2601</v>
      </c>
      <c r="D2019" s="222">
        <v>-36679318.259999998</v>
      </c>
      <c r="E2019" s="222">
        <v>-33276516</v>
      </c>
      <c r="F2019" s="222">
        <v>-34197738.549999997</v>
      </c>
      <c r="G2019" s="222">
        <v>-30652366.300000001</v>
      </c>
      <c r="H2019" s="222">
        <v>-27991451.66</v>
      </c>
      <c r="I2019" s="222">
        <v>-31113403.52</v>
      </c>
      <c r="J2019" s="498">
        <v>-18983862.850000001</v>
      </c>
      <c r="K2019" s="498">
        <v>-13989756.93</v>
      </c>
      <c r="L2019" s="223">
        <v>-12997192.91</v>
      </c>
      <c r="M2019" s="223">
        <v>-12761623.57</v>
      </c>
      <c r="N2019" s="223">
        <v>-11171159.92</v>
      </c>
      <c r="O2019" s="223">
        <v>-11722522.130000001</v>
      </c>
      <c r="P2019" s="223">
        <v>-13073739.57</v>
      </c>
      <c r="Q2019" s="223">
        <f t="shared" si="449"/>
        <v>-21977843.60458333</v>
      </c>
      <c r="R2019" s="351"/>
      <c r="S2019" s="309"/>
      <c r="T2019" s="426" t="s">
        <v>1120</v>
      </c>
      <c r="U2019" s="897"/>
      <c r="V2019" s="16">
        <v>0</v>
      </c>
      <c r="W2019" s="11">
        <v>0</v>
      </c>
      <c r="X2019" s="17">
        <v>0</v>
      </c>
      <c r="Y2019" s="16"/>
      <c r="Z2019" s="11"/>
      <c r="AA2019" s="17"/>
      <c r="AB2019" s="16"/>
      <c r="AC2019" s="11"/>
      <c r="AD2019" s="17">
        <f t="shared" si="450"/>
        <v>0</v>
      </c>
      <c r="AE2019" s="16">
        <f t="shared" si="451"/>
        <v>-21977843.60458333</v>
      </c>
      <c r="AF2019" s="11">
        <f t="shared" si="451"/>
        <v>-21977843.60458333</v>
      </c>
      <c r="AG2019" s="17">
        <f t="shared" si="451"/>
        <v>-21977843.60458333</v>
      </c>
      <c r="AH2019" s="225"/>
      <c r="AI2019" s="527"/>
      <c r="AJ2019" s="16">
        <f t="shared" si="447"/>
        <v>0</v>
      </c>
    </row>
    <row r="2020" spans="1:36" ht="11.25" customHeight="1">
      <c r="A2020" s="219">
        <v>24400012</v>
      </c>
      <c r="B2020" s="207"/>
      <c r="C2020" s="287" t="s">
        <v>2595</v>
      </c>
      <c r="D2020" s="222">
        <v>-17283919.140000001</v>
      </c>
      <c r="E2020" s="222">
        <v>-18829613.449999999</v>
      </c>
      <c r="F2020" s="222">
        <v>-18611713.640000001</v>
      </c>
      <c r="G2020" s="222">
        <v>-17123292.219999999</v>
      </c>
      <c r="H2020" s="222">
        <v>-16078181.890000001</v>
      </c>
      <c r="I2020" s="222">
        <v>-17176965.399999999</v>
      </c>
      <c r="J2020" s="498">
        <v>-11238751.630000001</v>
      </c>
      <c r="K2020" s="498">
        <v>-9185396.5299999993</v>
      </c>
      <c r="L2020" s="223">
        <v>-8182862.0300000003</v>
      </c>
      <c r="M2020" s="223">
        <v>-7097374.9400000004</v>
      </c>
      <c r="N2020" s="223">
        <v>-6176465.9400000004</v>
      </c>
      <c r="O2020" s="223">
        <v>-6658443.1900000004</v>
      </c>
      <c r="P2020" s="223">
        <v>-7343667.1399999997</v>
      </c>
      <c r="Q2020" s="223">
        <f t="shared" si="449"/>
        <v>-12389404.5</v>
      </c>
      <c r="R2020" s="351"/>
      <c r="S2020" s="309"/>
      <c r="T2020" s="426" t="s">
        <v>1120</v>
      </c>
      <c r="U2020" s="897"/>
      <c r="V2020" s="16">
        <v>0</v>
      </c>
      <c r="W2020" s="11">
        <v>0</v>
      </c>
      <c r="X2020" s="17">
        <v>0</v>
      </c>
      <c r="Y2020" s="16"/>
      <c r="Z2020" s="11"/>
      <c r="AA2020" s="17"/>
      <c r="AB2020" s="16"/>
      <c r="AC2020" s="11"/>
      <c r="AD2020" s="17">
        <f t="shared" si="450"/>
        <v>0</v>
      </c>
      <c r="AE2020" s="16">
        <f t="shared" si="451"/>
        <v>-12389404.5</v>
      </c>
      <c r="AF2020" s="11">
        <f t="shared" si="451"/>
        <v>-12389404.5</v>
      </c>
      <c r="AG2020" s="17">
        <f t="shared" si="451"/>
        <v>-12389404.5</v>
      </c>
      <c r="AH2020" s="225"/>
      <c r="AI2020" s="527"/>
      <c r="AJ2020" s="16">
        <f t="shared" si="447"/>
        <v>0</v>
      </c>
    </row>
    <row r="2021" spans="1:36" ht="11.25" customHeight="1">
      <c r="A2021" s="219">
        <v>24400021</v>
      </c>
      <c r="B2021" s="207"/>
      <c r="C2021" s="287" t="s">
        <v>866</v>
      </c>
      <c r="D2021" s="222">
        <v>0</v>
      </c>
      <c r="E2021" s="222">
        <v>0</v>
      </c>
      <c r="F2021" s="222">
        <v>0</v>
      </c>
      <c r="G2021" s="222">
        <v>0</v>
      </c>
      <c r="H2021" s="222">
        <v>0</v>
      </c>
      <c r="I2021" s="222">
        <v>0</v>
      </c>
      <c r="J2021" s="498">
        <v>0</v>
      </c>
      <c r="K2021" s="498">
        <v>0</v>
      </c>
      <c r="L2021" s="223">
        <v>0</v>
      </c>
      <c r="M2021" s="223">
        <v>0</v>
      </c>
      <c r="N2021" s="223">
        <v>0</v>
      </c>
      <c r="O2021" s="223">
        <v>0</v>
      </c>
      <c r="P2021" s="223">
        <v>0</v>
      </c>
      <c r="Q2021" s="223">
        <f t="shared" si="449"/>
        <v>0</v>
      </c>
      <c r="R2021" s="351"/>
      <c r="S2021" s="309"/>
      <c r="T2021" s="426" t="s">
        <v>1120</v>
      </c>
      <c r="U2021" s="897"/>
      <c r="V2021" s="16">
        <v>0</v>
      </c>
      <c r="W2021" s="11">
        <v>0</v>
      </c>
      <c r="X2021" s="17">
        <v>0</v>
      </c>
      <c r="Y2021" s="16"/>
      <c r="Z2021" s="11"/>
      <c r="AA2021" s="17"/>
      <c r="AB2021" s="16"/>
      <c r="AC2021" s="11"/>
      <c r="AD2021" s="17">
        <f t="shared" si="450"/>
        <v>0</v>
      </c>
      <c r="AE2021" s="16">
        <f t="shared" si="451"/>
        <v>0</v>
      </c>
      <c r="AF2021" s="11">
        <f t="shared" si="451"/>
        <v>0</v>
      </c>
      <c r="AG2021" s="17">
        <f t="shared" si="451"/>
        <v>0</v>
      </c>
      <c r="AH2021" s="225"/>
      <c r="AI2021" s="527"/>
      <c r="AJ2021" s="16">
        <f t="shared" si="447"/>
        <v>0</v>
      </c>
    </row>
    <row r="2022" spans="1:36" ht="11.25" customHeight="1">
      <c r="A2022" s="219">
        <v>24400022</v>
      </c>
      <c r="B2022" s="207"/>
      <c r="C2022" s="287" t="s">
        <v>1225</v>
      </c>
      <c r="D2022" s="222">
        <v>0</v>
      </c>
      <c r="E2022" s="222">
        <v>0</v>
      </c>
      <c r="F2022" s="222">
        <v>0</v>
      </c>
      <c r="G2022" s="222">
        <v>0</v>
      </c>
      <c r="H2022" s="222">
        <v>0</v>
      </c>
      <c r="I2022" s="222">
        <v>0</v>
      </c>
      <c r="J2022" s="498">
        <v>0</v>
      </c>
      <c r="K2022" s="498">
        <v>0</v>
      </c>
      <c r="L2022" s="223">
        <v>0</v>
      </c>
      <c r="M2022" s="223">
        <v>0</v>
      </c>
      <c r="N2022" s="223">
        <v>0</v>
      </c>
      <c r="O2022" s="223">
        <v>0</v>
      </c>
      <c r="P2022" s="223">
        <v>0</v>
      </c>
      <c r="Q2022" s="223">
        <f t="shared" si="449"/>
        <v>0</v>
      </c>
      <c r="R2022" s="351"/>
      <c r="S2022" s="309"/>
      <c r="T2022" s="426" t="s">
        <v>1120</v>
      </c>
      <c r="U2022" s="897"/>
      <c r="V2022" s="16">
        <v>0</v>
      </c>
      <c r="W2022" s="11">
        <v>0</v>
      </c>
      <c r="X2022" s="17">
        <v>0</v>
      </c>
      <c r="Y2022" s="16"/>
      <c r="Z2022" s="11"/>
      <c r="AA2022" s="17"/>
      <c r="AB2022" s="16"/>
      <c r="AC2022" s="11"/>
      <c r="AD2022" s="17">
        <f t="shared" si="450"/>
        <v>0</v>
      </c>
      <c r="AE2022" s="16">
        <f t="shared" si="451"/>
        <v>0</v>
      </c>
      <c r="AF2022" s="11">
        <f t="shared" si="451"/>
        <v>0</v>
      </c>
      <c r="AG2022" s="17">
        <f t="shared" si="451"/>
        <v>0</v>
      </c>
      <c r="AH2022" s="225"/>
      <c r="AI2022" s="527"/>
      <c r="AJ2022" s="16">
        <f t="shared" si="447"/>
        <v>0</v>
      </c>
    </row>
    <row r="2023" spans="1:36" ht="11.25" customHeight="1">
      <c r="A2023" s="219">
        <v>24400031</v>
      </c>
      <c r="B2023" s="207"/>
      <c r="C2023" s="287" t="s">
        <v>867</v>
      </c>
      <c r="D2023" s="222">
        <v>0</v>
      </c>
      <c r="E2023" s="222">
        <v>0</v>
      </c>
      <c r="F2023" s="222">
        <v>0</v>
      </c>
      <c r="G2023" s="222">
        <v>0</v>
      </c>
      <c r="H2023" s="222">
        <v>0</v>
      </c>
      <c r="I2023" s="222">
        <v>0</v>
      </c>
      <c r="J2023" s="498">
        <v>0</v>
      </c>
      <c r="K2023" s="498">
        <v>0</v>
      </c>
      <c r="L2023" s="223">
        <v>0</v>
      </c>
      <c r="M2023" s="223">
        <v>0</v>
      </c>
      <c r="N2023" s="223">
        <v>0</v>
      </c>
      <c r="O2023" s="223">
        <v>0</v>
      </c>
      <c r="P2023" s="223">
        <v>0</v>
      </c>
      <c r="Q2023" s="223">
        <f t="shared" si="449"/>
        <v>0</v>
      </c>
      <c r="R2023" s="351"/>
      <c r="S2023" s="309"/>
      <c r="T2023" s="426" t="s">
        <v>1120</v>
      </c>
      <c r="U2023" s="897"/>
      <c r="V2023" s="16">
        <v>0</v>
      </c>
      <c r="W2023" s="11">
        <v>0</v>
      </c>
      <c r="X2023" s="17">
        <v>0</v>
      </c>
      <c r="Y2023" s="16"/>
      <c r="Z2023" s="11"/>
      <c r="AA2023" s="17"/>
      <c r="AB2023" s="16"/>
      <c r="AC2023" s="11"/>
      <c r="AD2023" s="17">
        <f t="shared" si="450"/>
        <v>0</v>
      </c>
      <c r="AE2023" s="16">
        <f t="shared" si="451"/>
        <v>0</v>
      </c>
      <c r="AF2023" s="11">
        <f t="shared" si="451"/>
        <v>0</v>
      </c>
      <c r="AG2023" s="17">
        <f t="shared" si="451"/>
        <v>0</v>
      </c>
      <c r="AH2023" s="225"/>
      <c r="AI2023" s="527"/>
      <c r="AJ2023" s="16">
        <f t="shared" si="447"/>
        <v>0</v>
      </c>
    </row>
    <row r="2024" spans="1:36" ht="11.25" customHeight="1">
      <c r="A2024" s="219">
        <v>24400032</v>
      </c>
      <c r="B2024" s="207"/>
      <c r="C2024" s="287" t="s">
        <v>1226</v>
      </c>
      <c r="D2024" s="222">
        <v>0</v>
      </c>
      <c r="E2024" s="222">
        <v>0</v>
      </c>
      <c r="F2024" s="222">
        <v>0</v>
      </c>
      <c r="G2024" s="222">
        <v>0</v>
      </c>
      <c r="H2024" s="222">
        <v>0</v>
      </c>
      <c r="I2024" s="222">
        <v>0</v>
      </c>
      <c r="J2024" s="498">
        <v>0</v>
      </c>
      <c r="K2024" s="498">
        <v>0</v>
      </c>
      <c r="L2024" s="223">
        <v>0</v>
      </c>
      <c r="M2024" s="223">
        <v>0</v>
      </c>
      <c r="N2024" s="223">
        <v>0</v>
      </c>
      <c r="O2024" s="223">
        <v>0</v>
      </c>
      <c r="P2024" s="223">
        <v>0</v>
      </c>
      <c r="Q2024" s="223">
        <f t="shared" si="449"/>
        <v>0</v>
      </c>
      <c r="R2024" s="351"/>
      <c r="S2024" s="309"/>
      <c r="T2024" s="426" t="s">
        <v>1120</v>
      </c>
      <c r="U2024" s="897"/>
      <c r="V2024" s="16">
        <v>0</v>
      </c>
      <c r="W2024" s="11">
        <v>0</v>
      </c>
      <c r="X2024" s="17">
        <v>0</v>
      </c>
      <c r="Y2024" s="16"/>
      <c r="Z2024" s="11"/>
      <c r="AA2024" s="17"/>
      <c r="AB2024" s="16"/>
      <c r="AC2024" s="11"/>
      <c r="AD2024" s="17">
        <f t="shared" si="450"/>
        <v>0</v>
      </c>
      <c r="AE2024" s="16">
        <f t="shared" si="451"/>
        <v>0</v>
      </c>
      <c r="AF2024" s="11">
        <f t="shared" si="451"/>
        <v>0</v>
      </c>
      <c r="AG2024" s="17">
        <f t="shared" si="451"/>
        <v>0</v>
      </c>
      <c r="AH2024" s="225"/>
      <c r="AI2024" s="527"/>
      <c r="AJ2024" s="16">
        <f t="shared" si="447"/>
        <v>0</v>
      </c>
    </row>
    <row r="2025" spans="1:36" ht="11.25" customHeight="1">
      <c r="A2025" s="234">
        <v>24400041</v>
      </c>
      <c r="B2025" s="207"/>
      <c r="C2025" s="287" t="s">
        <v>1223</v>
      </c>
      <c r="D2025" s="222">
        <v>0</v>
      </c>
      <c r="E2025" s="222">
        <v>0</v>
      </c>
      <c r="F2025" s="222">
        <v>0</v>
      </c>
      <c r="G2025" s="222">
        <v>0</v>
      </c>
      <c r="H2025" s="222">
        <v>0</v>
      </c>
      <c r="I2025" s="222">
        <v>0</v>
      </c>
      <c r="J2025" s="498">
        <v>0</v>
      </c>
      <c r="K2025" s="498">
        <v>0</v>
      </c>
      <c r="L2025" s="223">
        <v>0</v>
      </c>
      <c r="M2025" s="223">
        <v>0</v>
      </c>
      <c r="N2025" s="223">
        <v>0</v>
      </c>
      <c r="O2025" s="223">
        <v>0</v>
      </c>
      <c r="P2025" s="223">
        <v>0</v>
      </c>
      <c r="Q2025" s="223">
        <f t="shared" si="449"/>
        <v>0</v>
      </c>
      <c r="R2025" s="351"/>
      <c r="S2025" s="309"/>
      <c r="T2025" s="426" t="s">
        <v>1120</v>
      </c>
      <c r="U2025" s="897"/>
      <c r="V2025" s="16"/>
      <c r="W2025" s="11"/>
      <c r="X2025" s="17"/>
      <c r="Y2025" s="16"/>
      <c r="Z2025" s="11"/>
      <c r="AA2025" s="17"/>
      <c r="AB2025" s="16"/>
      <c r="AC2025" s="11"/>
      <c r="AD2025" s="17">
        <f t="shared" si="450"/>
        <v>0</v>
      </c>
      <c r="AE2025" s="16">
        <f t="shared" si="451"/>
        <v>0</v>
      </c>
      <c r="AF2025" s="11">
        <f t="shared" si="451"/>
        <v>0</v>
      </c>
      <c r="AG2025" s="17">
        <f t="shared" si="451"/>
        <v>0</v>
      </c>
      <c r="AH2025" s="225"/>
      <c r="AI2025" s="527"/>
      <c r="AJ2025" s="16">
        <f t="shared" si="447"/>
        <v>0</v>
      </c>
    </row>
    <row r="2026" spans="1:36" ht="11.25" customHeight="1">
      <c r="A2026" s="234">
        <v>24400051</v>
      </c>
      <c r="B2026" s="207"/>
      <c r="C2026" s="287" t="s">
        <v>1224</v>
      </c>
      <c r="D2026" s="222">
        <v>0</v>
      </c>
      <c r="E2026" s="222">
        <v>0</v>
      </c>
      <c r="F2026" s="222">
        <v>0</v>
      </c>
      <c r="G2026" s="222">
        <v>0</v>
      </c>
      <c r="H2026" s="222">
        <v>0</v>
      </c>
      <c r="I2026" s="222">
        <v>0</v>
      </c>
      <c r="J2026" s="498">
        <v>0</v>
      </c>
      <c r="K2026" s="498">
        <v>0</v>
      </c>
      <c r="L2026" s="223">
        <v>0</v>
      </c>
      <c r="M2026" s="223">
        <v>0</v>
      </c>
      <c r="N2026" s="223">
        <v>0</v>
      </c>
      <c r="O2026" s="223">
        <v>0</v>
      </c>
      <c r="P2026" s="223">
        <v>0</v>
      </c>
      <c r="Q2026" s="223">
        <f t="shared" si="449"/>
        <v>0</v>
      </c>
      <c r="R2026" s="351"/>
      <c r="S2026" s="309"/>
      <c r="T2026" s="426" t="s">
        <v>1120</v>
      </c>
      <c r="U2026" s="897"/>
      <c r="V2026" s="16"/>
      <c r="W2026" s="11"/>
      <c r="X2026" s="17"/>
      <c r="Y2026" s="16"/>
      <c r="Z2026" s="11"/>
      <c r="AA2026" s="17"/>
      <c r="AB2026" s="16"/>
      <c r="AC2026" s="11"/>
      <c r="AD2026" s="17">
        <f t="shared" si="450"/>
        <v>0</v>
      </c>
      <c r="AE2026" s="16">
        <f t="shared" si="451"/>
        <v>0</v>
      </c>
      <c r="AF2026" s="11">
        <f t="shared" si="451"/>
        <v>0</v>
      </c>
      <c r="AG2026" s="17">
        <f t="shared" si="451"/>
        <v>0</v>
      </c>
      <c r="AH2026" s="225"/>
      <c r="AI2026" s="527"/>
      <c r="AJ2026" s="16">
        <f t="shared" si="447"/>
        <v>0</v>
      </c>
    </row>
    <row r="2027" spans="1:36" ht="11.25" customHeight="1">
      <c r="A2027" s="220">
        <v>24400061</v>
      </c>
      <c r="B2027" s="220"/>
      <c r="C2027" s="287" t="s">
        <v>1458</v>
      </c>
      <c r="D2027" s="222">
        <v>0</v>
      </c>
      <c r="E2027" s="222">
        <v>0</v>
      </c>
      <c r="F2027" s="222">
        <v>0</v>
      </c>
      <c r="G2027" s="222">
        <v>0</v>
      </c>
      <c r="H2027" s="222">
        <v>0</v>
      </c>
      <c r="I2027" s="222">
        <v>0</v>
      </c>
      <c r="J2027" s="498">
        <v>0</v>
      </c>
      <c r="K2027" s="498">
        <v>0</v>
      </c>
      <c r="L2027" s="223">
        <v>0</v>
      </c>
      <c r="M2027" s="223">
        <v>0</v>
      </c>
      <c r="N2027" s="223">
        <v>0</v>
      </c>
      <c r="O2027" s="223">
        <v>0</v>
      </c>
      <c r="P2027" s="223">
        <v>0</v>
      </c>
      <c r="Q2027" s="223">
        <f t="shared" si="449"/>
        <v>0</v>
      </c>
      <c r="R2027" s="351"/>
      <c r="S2027" s="309"/>
      <c r="T2027" s="426" t="s">
        <v>1120</v>
      </c>
      <c r="U2027" s="897"/>
      <c r="V2027" s="16"/>
      <c r="W2027" s="11"/>
      <c r="X2027" s="17"/>
      <c r="Y2027" s="16"/>
      <c r="Z2027" s="11"/>
      <c r="AA2027" s="17"/>
      <c r="AB2027" s="16"/>
      <c r="AC2027" s="11"/>
      <c r="AD2027" s="17"/>
      <c r="AE2027" s="16">
        <f t="shared" si="451"/>
        <v>0</v>
      </c>
      <c r="AF2027" s="11">
        <f t="shared" si="451"/>
        <v>0</v>
      </c>
      <c r="AG2027" s="17">
        <f t="shared" si="451"/>
        <v>0</v>
      </c>
      <c r="AH2027" s="225"/>
      <c r="AI2027" s="527"/>
      <c r="AJ2027" s="16">
        <f t="shared" si="447"/>
        <v>0</v>
      </c>
    </row>
    <row r="2028" spans="1:36" ht="11.25" customHeight="1">
      <c r="A2028" s="220">
        <v>24400071</v>
      </c>
      <c r="B2028" s="220"/>
      <c r="C2028" s="287" t="s">
        <v>1459</v>
      </c>
      <c r="D2028" s="222">
        <v>0</v>
      </c>
      <c r="E2028" s="222">
        <v>0</v>
      </c>
      <c r="F2028" s="222">
        <v>0</v>
      </c>
      <c r="G2028" s="222">
        <v>0</v>
      </c>
      <c r="H2028" s="222">
        <v>0</v>
      </c>
      <c r="I2028" s="222">
        <v>0</v>
      </c>
      <c r="J2028" s="498">
        <v>0</v>
      </c>
      <c r="K2028" s="498">
        <v>0</v>
      </c>
      <c r="L2028" s="223">
        <v>0</v>
      </c>
      <c r="M2028" s="223">
        <v>0</v>
      </c>
      <c r="N2028" s="223">
        <v>0</v>
      </c>
      <c r="O2028" s="223">
        <v>0</v>
      </c>
      <c r="P2028" s="223">
        <v>0</v>
      </c>
      <c r="Q2028" s="223">
        <f t="shared" si="449"/>
        <v>0</v>
      </c>
      <c r="R2028" s="351"/>
      <c r="S2028" s="309"/>
      <c r="T2028" s="426" t="s">
        <v>1120</v>
      </c>
      <c r="U2028" s="897"/>
      <c r="V2028" s="16"/>
      <c r="W2028" s="11"/>
      <c r="X2028" s="17"/>
      <c r="Y2028" s="16"/>
      <c r="Z2028" s="11"/>
      <c r="AA2028" s="17"/>
      <c r="AB2028" s="16"/>
      <c r="AC2028" s="11"/>
      <c r="AD2028" s="17"/>
      <c r="AE2028" s="16">
        <f t="shared" si="451"/>
        <v>0</v>
      </c>
      <c r="AF2028" s="11">
        <f t="shared" si="451"/>
        <v>0</v>
      </c>
      <c r="AG2028" s="17">
        <f t="shared" si="451"/>
        <v>0</v>
      </c>
      <c r="AH2028" s="225"/>
      <c r="AI2028" s="527"/>
      <c r="AJ2028" s="16">
        <f t="shared" si="447"/>
        <v>0</v>
      </c>
    </row>
    <row r="2029" spans="1:36" ht="11.25" customHeight="1">
      <c r="A2029" s="219">
        <v>24500001</v>
      </c>
      <c r="C2029" s="523" t="s">
        <v>2424</v>
      </c>
      <c r="D2029" s="222">
        <v>0</v>
      </c>
      <c r="E2029" s="222">
        <v>0</v>
      </c>
      <c r="F2029" s="222">
        <v>0</v>
      </c>
      <c r="G2029" s="222">
        <v>0</v>
      </c>
      <c r="H2029" s="222">
        <v>0</v>
      </c>
      <c r="I2029" s="222">
        <v>0</v>
      </c>
      <c r="J2029" s="498">
        <v>0</v>
      </c>
      <c r="K2029" s="498">
        <v>0</v>
      </c>
      <c r="L2029" s="223">
        <v>0</v>
      </c>
      <c r="M2029" s="223">
        <v>0</v>
      </c>
      <c r="N2029" s="223">
        <v>0</v>
      </c>
      <c r="O2029" s="223">
        <v>0</v>
      </c>
      <c r="P2029" s="223">
        <v>0</v>
      </c>
      <c r="Q2029" s="223">
        <f t="shared" si="449"/>
        <v>0</v>
      </c>
      <c r="R2029" s="351"/>
      <c r="S2029" s="309"/>
      <c r="T2029" s="426" t="s">
        <v>1120</v>
      </c>
      <c r="U2029" s="897"/>
      <c r="V2029" s="16">
        <v>0</v>
      </c>
      <c r="W2029" s="11">
        <v>0</v>
      </c>
      <c r="X2029" s="17">
        <v>0</v>
      </c>
      <c r="Y2029" s="16"/>
      <c r="Z2029" s="11"/>
      <c r="AA2029" s="17"/>
      <c r="AB2029" s="16"/>
      <c r="AC2029" s="11"/>
      <c r="AD2029" s="17">
        <f t="shared" ref="AD2029:AD2073" si="452">SUM(AB2029:AC2029)</f>
        <v>0</v>
      </c>
      <c r="AE2029" s="16">
        <f t="shared" si="451"/>
        <v>0</v>
      </c>
      <c r="AF2029" s="11">
        <f t="shared" si="451"/>
        <v>0</v>
      </c>
      <c r="AG2029" s="17">
        <f t="shared" si="451"/>
        <v>0</v>
      </c>
      <c r="AH2029" s="225"/>
      <c r="AI2029" s="527"/>
      <c r="AJ2029" s="16">
        <f t="shared" si="447"/>
        <v>0</v>
      </c>
    </row>
    <row r="2030" spans="1:36" ht="11.25" customHeight="1">
      <c r="A2030" s="219">
        <v>24500002</v>
      </c>
      <c r="C2030" s="287" t="s">
        <v>540</v>
      </c>
      <c r="D2030" s="222">
        <v>0</v>
      </c>
      <c r="E2030" s="222">
        <v>0</v>
      </c>
      <c r="F2030" s="222">
        <v>0</v>
      </c>
      <c r="G2030" s="222">
        <v>0</v>
      </c>
      <c r="H2030" s="222">
        <v>0</v>
      </c>
      <c r="I2030" s="222">
        <v>0</v>
      </c>
      <c r="J2030" s="498">
        <v>0</v>
      </c>
      <c r="K2030" s="498">
        <v>0</v>
      </c>
      <c r="L2030" s="223">
        <v>0</v>
      </c>
      <c r="M2030" s="223">
        <v>0</v>
      </c>
      <c r="N2030" s="223">
        <v>0</v>
      </c>
      <c r="O2030" s="223">
        <v>0</v>
      </c>
      <c r="P2030" s="223">
        <v>0</v>
      </c>
      <c r="Q2030" s="223">
        <f t="shared" si="449"/>
        <v>0</v>
      </c>
      <c r="R2030" s="351"/>
      <c r="S2030" s="427"/>
      <c r="T2030" s="426" t="s">
        <v>1120</v>
      </c>
      <c r="U2030" s="897"/>
      <c r="V2030" s="16">
        <v>0</v>
      </c>
      <c r="W2030" s="11">
        <v>0</v>
      </c>
      <c r="X2030" s="17">
        <v>0</v>
      </c>
      <c r="Y2030" s="16"/>
      <c r="Z2030" s="11"/>
      <c r="AA2030" s="17"/>
      <c r="AB2030" s="16"/>
      <c r="AC2030" s="11"/>
      <c r="AD2030" s="17">
        <f t="shared" si="452"/>
        <v>0</v>
      </c>
      <c r="AE2030" s="16">
        <f t="shared" si="451"/>
        <v>0</v>
      </c>
      <c r="AF2030" s="11">
        <f t="shared" si="451"/>
        <v>0</v>
      </c>
      <c r="AG2030" s="17">
        <f t="shared" si="451"/>
        <v>0</v>
      </c>
      <c r="AH2030" s="225"/>
      <c r="AI2030" s="527"/>
      <c r="AJ2030" s="16">
        <f t="shared" si="447"/>
        <v>0</v>
      </c>
    </row>
    <row r="2031" spans="1:36" ht="11.25" customHeight="1">
      <c r="A2031" s="219">
        <v>24500003</v>
      </c>
      <c r="B2031" s="207"/>
      <c r="C2031" s="287" t="s">
        <v>1765</v>
      </c>
      <c r="D2031" s="222">
        <v>0</v>
      </c>
      <c r="E2031" s="222">
        <v>0</v>
      </c>
      <c r="F2031" s="222">
        <v>0</v>
      </c>
      <c r="G2031" s="222">
        <v>0</v>
      </c>
      <c r="H2031" s="222">
        <v>0</v>
      </c>
      <c r="I2031" s="222">
        <v>0</v>
      </c>
      <c r="J2031" s="498">
        <v>0</v>
      </c>
      <c r="K2031" s="498">
        <v>0</v>
      </c>
      <c r="L2031" s="223">
        <v>0</v>
      </c>
      <c r="M2031" s="223">
        <v>0</v>
      </c>
      <c r="N2031" s="223">
        <v>0</v>
      </c>
      <c r="O2031" s="223">
        <v>0</v>
      </c>
      <c r="P2031" s="223">
        <v>0</v>
      </c>
      <c r="Q2031" s="223">
        <f t="shared" si="449"/>
        <v>0</v>
      </c>
      <c r="R2031" s="351"/>
      <c r="S2031" s="427"/>
      <c r="T2031" s="426" t="s">
        <v>1120</v>
      </c>
      <c r="U2031" s="897"/>
      <c r="V2031" s="16">
        <v>0</v>
      </c>
      <c r="W2031" s="11">
        <v>0</v>
      </c>
      <c r="X2031" s="17">
        <v>0</v>
      </c>
      <c r="Y2031" s="16"/>
      <c r="Z2031" s="11"/>
      <c r="AA2031" s="17"/>
      <c r="AB2031" s="16"/>
      <c r="AC2031" s="11"/>
      <c r="AD2031" s="17">
        <f t="shared" si="452"/>
        <v>0</v>
      </c>
      <c r="AE2031" s="16">
        <f t="shared" si="451"/>
        <v>0</v>
      </c>
      <c r="AF2031" s="11">
        <f t="shared" si="451"/>
        <v>0</v>
      </c>
      <c r="AG2031" s="17">
        <f t="shared" si="451"/>
        <v>0</v>
      </c>
      <c r="AH2031" s="225"/>
      <c r="AI2031" s="527"/>
      <c r="AJ2031" s="16">
        <f t="shared" si="447"/>
        <v>0</v>
      </c>
    </row>
    <row r="2032" spans="1:36" ht="11.25" customHeight="1">
      <c r="A2032" s="219">
        <v>24500011</v>
      </c>
      <c r="B2032" s="207"/>
      <c r="C2032" s="523" t="s">
        <v>2426</v>
      </c>
      <c r="D2032" s="222">
        <v>0</v>
      </c>
      <c r="E2032" s="222">
        <v>0</v>
      </c>
      <c r="F2032" s="222">
        <v>0</v>
      </c>
      <c r="G2032" s="222">
        <v>0</v>
      </c>
      <c r="H2032" s="222">
        <v>0</v>
      </c>
      <c r="I2032" s="222">
        <v>0</v>
      </c>
      <c r="J2032" s="498">
        <v>0</v>
      </c>
      <c r="K2032" s="498">
        <v>0</v>
      </c>
      <c r="L2032" s="223">
        <v>0</v>
      </c>
      <c r="M2032" s="223">
        <v>0</v>
      </c>
      <c r="N2032" s="223">
        <v>0</v>
      </c>
      <c r="O2032" s="223">
        <v>0</v>
      </c>
      <c r="P2032" s="223">
        <v>0</v>
      </c>
      <c r="Q2032" s="223">
        <f t="shared" si="449"/>
        <v>0</v>
      </c>
      <c r="R2032" s="351"/>
      <c r="S2032" s="427"/>
      <c r="T2032" s="426" t="s">
        <v>1120</v>
      </c>
      <c r="U2032" s="897"/>
      <c r="V2032" s="16">
        <v>0</v>
      </c>
      <c r="W2032" s="11">
        <v>0</v>
      </c>
      <c r="X2032" s="17">
        <v>0</v>
      </c>
      <c r="Y2032" s="16"/>
      <c r="Z2032" s="11"/>
      <c r="AA2032" s="17"/>
      <c r="AB2032" s="16"/>
      <c r="AC2032" s="11"/>
      <c r="AD2032" s="17">
        <f t="shared" si="452"/>
        <v>0</v>
      </c>
      <c r="AE2032" s="16">
        <f t="shared" si="451"/>
        <v>0</v>
      </c>
      <c r="AF2032" s="11">
        <f t="shared" si="451"/>
        <v>0</v>
      </c>
      <c r="AG2032" s="17">
        <f t="shared" si="451"/>
        <v>0</v>
      </c>
      <c r="AH2032" s="225"/>
      <c r="AI2032" s="527"/>
      <c r="AJ2032" s="16">
        <f t="shared" si="447"/>
        <v>0</v>
      </c>
    </row>
    <row r="2033" spans="1:36" ht="11.25" customHeight="1">
      <c r="A2033" s="219">
        <v>24500012</v>
      </c>
      <c r="B2033" s="207"/>
      <c r="C2033" s="287" t="s">
        <v>1950</v>
      </c>
      <c r="D2033" s="222">
        <v>0</v>
      </c>
      <c r="E2033" s="222">
        <v>0</v>
      </c>
      <c r="F2033" s="222">
        <v>0</v>
      </c>
      <c r="G2033" s="222">
        <v>0</v>
      </c>
      <c r="H2033" s="222">
        <v>0</v>
      </c>
      <c r="I2033" s="222">
        <v>0</v>
      </c>
      <c r="J2033" s="498">
        <v>0</v>
      </c>
      <c r="K2033" s="498">
        <v>0</v>
      </c>
      <c r="L2033" s="223">
        <v>0</v>
      </c>
      <c r="M2033" s="223">
        <v>0</v>
      </c>
      <c r="N2033" s="223">
        <v>0</v>
      </c>
      <c r="O2033" s="223">
        <v>0</v>
      </c>
      <c r="P2033" s="223">
        <v>0</v>
      </c>
      <c r="Q2033" s="223">
        <f t="shared" si="449"/>
        <v>0</v>
      </c>
      <c r="R2033" s="351"/>
      <c r="S2033" s="427"/>
      <c r="T2033" s="426" t="s">
        <v>1120</v>
      </c>
      <c r="U2033" s="897"/>
      <c r="V2033" s="16">
        <v>0</v>
      </c>
      <c r="W2033" s="11">
        <v>0</v>
      </c>
      <c r="X2033" s="17">
        <v>0</v>
      </c>
      <c r="Y2033" s="16"/>
      <c r="Z2033" s="11"/>
      <c r="AA2033" s="17"/>
      <c r="AB2033" s="16"/>
      <c r="AC2033" s="11"/>
      <c r="AD2033" s="17">
        <f t="shared" si="452"/>
        <v>0</v>
      </c>
      <c r="AE2033" s="16">
        <f t="shared" si="451"/>
        <v>0</v>
      </c>
      <c r="AF2033" s="11">
        <f t="shared" si="451"/>
        <v>0</v>
      </c>
      <c r="AG2033" s="17">
        <f t="shared" si="451"/>
        <v>0</v>
      </c>
      <c r="AH2033" s="225"/>
      <c r="AI2033" s="527"/>
      <c r="AJ2033" s="16">
        <f t="shared" si="447"/>
        <v>0</v>
      </c>
    </row>
    <row r="2034" spans="1:36" ht="11.25" customHeight="1">
      <c r="A2034" s="213">
        <v>24500021</v>
      </c>
      <c r="B2034" s="213"/>
      <c r="C2034" s="432" t="s">
        <v>1109</v>
      </c>
      <c r="D2034" s="222">
        <v>0</v>
      </c>
      <c r="E2034" s="222">
        <v>0</v>
      </c>
      <c r="F2034" s="222">
        <v>0</v>
      </c>
      <c r="G2034" s="222">
        <v>0</v>
      </c>
      <c r="H2034" s="222">
        <v>0</v>
      </c>
      <c r="I2034" s="222">
        <v>0</v>
      </c>
      <c r="J2034" s="498">
        <v>0</v>
      </c>
      <c r="K2034" s="498">
        <v>0</v>
      </c>
      <c r="L2034" s="223">
        <v>0</v>
      </c>
      <c r="M2034" s="223">
        <v>0</v>
      </c>
      <c r="N2034" s="223">
        <v>0</v>
      </c>
      <c r="O2034" s="223">
        <v>0</v>
      </c>
      <c r="P2034" s="223">
        <v>0</v>
      </c>
      <c r="Q2034" s="223">
        <f t="shared" si="449"/>
        <v>0</v>
      </c>
      <c r="R2034" s="351"/>
      <c r="S2034" s="427"/>
      <c r="T2034" s="426" t="s">
        <v>1120</v>
      </c>
      <c r="U2034" s="897"/>
      <c r="V2034" s="16">
        <v>0</v>
      </c>
      <c r="W2034" s="11">
        <v>0</v>
      </c>
      <c r="X2034" s="17">
        <v>0</v>
      </c>
      <c r="Y2034" s="16"/>
      <c r="Z2034" s="11"/>
      <c r="AA2034" s="17"/>
      <c r="AB2034" s="16"/>
      <c r="AC2034" s="11"/>
      <c r="AD2034" s="17">
        <f t="shared" si="452"/>
        <v>0</v>
      </c>
      <c r="AE2034" s="16">
        <f t="shared" si="451"/>
        <v>0</v>
      </c>
      <c r="AF2034" s="11">
        <f t="shared" si="451"/>
        <v>0</v>
      </c>
      <c r="AG2034" s="17">
        <f t="shared" si="451"/>
        <v>0</v>
      </c>
      <c r="AH2034" s="225"/>
      <c r="AI2034" s="527"/>
      <c r="AJ2034" s="16">
        <f t="shared" si="447"/>
        <v>0</v>
      </c>
    </row>
    <row r="2035" spans="1:36" ht="11.25" customHeight="1">
      <c r="A2035" s="234">
        <v>24500022</v>
      </c>
      <c r="B2035" s="207"/>
      <c r="C2035" s="287" t="s">
        <v>1225</v>
      </c>
      <c r="D2035" s="222">
        <v>0</v>
      </c>
      <c r="E2035" s="222">
        <v>0</v>
      </c>
      <c r="F2035" s="222">
        <v>0</v>
      </c>
      <c r="G2035" s="222">
        <v>0</v>
      </c>
      <c r="H2035" s="222">
        <v>0</v>
      </c>
      <c r="I2035" s="222">
        <v>0</v>
      </c>
      <c r="J2035" s="498">
        <v>0</v>
      </c>
      <c r="K2035" s="498">
        <v>0</v>
      </c>
      <c r="L2035" s="223">
        <v>0</v>
      </c>
      <c r="M2035" s="223">
        <v>0</v>
      </c>
      <c r="N2035" s="223">
        <v>0</v>
      </c>
      <c r="O2035" s="223">
        <v>0</v>
      </c>
      <c r="P2035" s="223">
        <v>0</v>
      </c>
      <c r="Q2035" s="223">
        <f t="shared" si="449"/>
        <v>0</v>
      </c>
      <c r="R2035" s="351"/>
      <c r="S2035" s="427"/>
      <c r="T2035" s="426" t="s">
        <v>1120</v>
      </c>
      <c r="U2035" s="897"/>
      <c r="V2035" s="16"/>
      <c r="W2035" s="11"/>
      <c r="X2035" s="17"/>
      <c r="Y2035" s="16"/>
      <c r="Z2035" s="11"/>
      <c r="AA2035" s="17"/>
      <c r="AB2035" s="16"/>
      <c r="AC2035" s="11"/>
      <c r="AD2035" s="17">
        <f t="shared" si="452"/>
        <v>0</v>
      </c>
      <c r="AE2035" s="16">
        <f t="shared" si="451"/>
        <v>0</v>
      </c>
      <c r="AF2035" s="11">
        <f t="shared" si="451"/>
        <v>0</v>
      </c>
      <c r="AG2035" s="17">
        <f t="shared" si="451"/>
        <v>0</v>
      </c>
      <c r="AH2035" s="225"/>
      <c r="AI2035" s="527"/>
      <c r="AJ2035" s="16">
        <f t="shared" si="447"/>
        <v>0</v>
      </c>
    </row>
    <row r="2036" spans="1:36" ht="11.25" customHeight="1">
      <c r="A2036" s="219">
        <v>24500023</v>
      </c>
      <c r="B2036" s="207"/>
      <c r="C2036" s="287" t="s">
        <v>1309</v>
      </c>
      <c r="D2036" s="222">
        <v>0</v>
      </c>
      <c r="E2036" s="222">
        <v>0</v>
      </c>
      <c r="F2036" s="222">
        <v>0</v>
      </c>
      <c r="G2036" s="222">
        <v>0</v>
      </c>
      <c r="H2036" s="222">
        <v>0</v>
      </c>
      <c r="I2036" s="222">
        <v>0</v>
      </c>
      <c r="J2036" s="498">
        <v>0</v>
      </c>
      <c r="K2036" s="498">
        <v>0</v>
      </c>
      <c r="L2036" s="223">
        <v>0</v>
      </c>
      <c r="M2036" s="223">
        <v>0</v>
      </c>
      <c r="N2036" s="223">
        <v>0</v>
      </c>
      <c r="O2036" s="223">
        <v>0</v>
      </c>
      <c r="P2036" s="223">
        <v>0</v>
      </c>
      <c r="Q2036" s="223">
        <f t="shared" si="449"/>
        <v>0</v>
      </c>
      <c r="R2036" s="351"/>
      <c r="S2036" s="427"/>
      <c r="T2036" s="426" t="s">
        <v>1120</v>
      </c>
      <c r="U2036" s="897"/>
      <c r="V2036" s="16">
        <v>0</v>
      </c>
      <c r="W2036" s="11">
        <v>0</v>
      </c>
      <c r="X2036" s="17">
        <v>0</v>
      </c>
      <c r="Y2036" s="16"/>
      <c r="Z2036" s="11"/>
      <c r="AA2036" s="17"/>
      <c r="AB2036" s="16"/>
      <c r="AC2036" s="11"/>
      <c r="AD2036" s="17">
        <f t="shared" si="452"/>
        <v>0</v>
      </c>
      <c r="AE2036" s="16">
        <f t="shared" si="451"/>
        <v>0</v>
      </c>
      <c r="AF2036" s="11">
        <f t="shared" si="451"/>
        <v>0</v>
      </c>
      <c r="AG2036" s="17">
        <f t="shared" si="451"/>
        <v>0</v>
      </c>
      <c r="AH2036" s="225"/>
      <c r="AI2036" s="527"/>
      <c r="AJ2036" s="16">
        <f t="shared" si="447"/>
        <v>0</v>
      </c>
    </row>
    <row r="2037" spans="1:36" ht="11.25" customHeight="1">
      <c r="A2037" s="219">
        <v>24500031</v>
      </c>
      <c r="B2037" s="207"/>
      <c r="C2037" s="287" t="s">
        <v>921</v>
      </c>
      <c r="D2037" s="222">
        <v>0</v>
      </c>
      <c r="E2037" s="222">
        <v>0</v>
      </c>
      <c r="F2037" s="222">
        <v>0</v>
      </c>
      <c r="G2037" s="222">
        <v>0</v>
      </c>
      <c r="H2037" s="222">
        <v>0</v>
      </c>
      <c r="I2037" s="222">
        <v>0</v>
      </c>
      <c r="J2037" s="498">
        <v>0</v>
      </c>
      <c r="K2037" s="498">
        <v>0</v>
      </c>
      <c r="L2037" s="223">
        <v>0</v>
      </c>
      <c r="M2037" s="223">
        <v>0</v>
      </c>
      <c r="N2037" s="223">
        <v>0</v>
      </c>
      <c r="O2037" s="223">
        <v>0</v>
      </c>
      <c r="P2037" s="223">
        <v>0</v>
      </c>
      <c r="Q2037" s="223">
        <f t="shared" si="449"/>
        <v>0</v>
      </c>
      <c r="R2037" s="351"/>
      <c r="S2037" s="427"/>
      <c r="T2037" s="426" t="s">
        <v>1120</v>
      </c>
      <c r="U2037" s="897"/>
      <c r="V2037" s="16">
        <v>0</v>
      </c>
      <c r="W2037" s="11">
        <v>0</v>
      </c>
      <c r="X2037" s="17">
        <v>0</v>
      </c>
      <c r="Y2037" s="16"/>
      <c r="Z2037" s="11"/>
      <c r="AA2037" s="17"/>
      <c r="AB2037" s="16"/>
      <c r="AC2037" s="11"/>
      <c r="AD2037" s="17">
        <f t="shared" si="452"/>
        <v>0</v>
      </c>
      <c r="AE2037" s="16">
        <f t="shared" si="451"/>
        <v>0</v>
      </c>
      <c r="AF2037" s="11">
        <f t="shared" si="451"/>
        <v>0</v>
      </c>
      <c r="AG2037" s="17">
        <f t="shared" si="451"/>
        <v>0</v>
      </c>
      <c r="AH2037" s="225"/>
      <c r="AI2037" s="527"/>
      <c r="AJ2037" s="16">
        <f t="shared" si="447"/>
        <v>0</v>
      </c>
    </row>
    <row r="2038" spans="1:36" ht="11.25" customHeight="1">
      <c r="A2038" s="234">
        <v>24500032</v>
      </c>
      <c r="B2038" s="207"/>
      <c r="C2038" s="287" t="s">
        <v>1226</v>
      </c>
      <c r="D2038" s="222">
        <v>0</v>
      </c>
      <c r="E2038" s="222">
        <v>0</v>
      </c>
      <c r="F2038" s="222">
        <v>0</v>
      </c>
      <c r="G2038" s="222">
        <v>0</v>
      </c>
      <c r="H2038" s="222">
        <v>0</v>
      </c>
      <c r="I2038" s="222">
        <v>0</v>
      </c>
      <c r="J2038" s="498">
        <v>0</v>
      </c>
      <c r="K2038" s="498">
        <v>0</v>
      </c>
      <c r="L2038" s="223">
        <v>0</v>
      </c>
      <c r="M2038" s="223">
        <v>0</v>
      </c>
      <c r="N2038" s="223">
        <v>0</v>
      </c>
      <c r="O2038" s="223">
        <v>0</v>
      </c>
      <c r="P2038" s="223">
        <v>0</v>
      </c>
      <c r="Q2038" s="223">
        <f t="shared" si="449"/>
        <v>0</v>
      </c>
      <c r="R2038" s="351"/>
      <c r="S2038" s="427"/>
      <c r="T2038" s="426" t="s">
        <v>1120</v>
      </c>
      <c r="U2038" s="897"/>
      <c r="V2038" s="16"/>
      <c r="W2038" s="11"/>
      <c r="X2038" s="17"/>
      <c r="Y2038" s="16"/>
      <c r="Z2038" s="11"/>
      <c r="AA2038" s="17"/>
      <c r="AB2038" s="16"/>
      <c r="AC2038" s="11"/>
      <c r="AD2038" s="17">
        <f t="shared" si="452"/>
        <v>0</v>
      </c>
      <c r="AE2038" s="16">
        <f t="shared" si="451"/>
        <v>0</v>
      </c>
      <c r="AF2038" s="11">
        <f t="shared" si="451"/>
        <v>0</v>
      </c>
      <c r="AG2038" s="17">
        <f t="shared" si="451"/>
        <v>0</v>
      </c>
      <c r="AH2038" s="225"/>
      <c r="AI2038" s="527"/>
      <c r="AJ2038" s="16">
        <f t="shared" si="447"/>
        <v>0</v>
      </c>
    </row>
    <row r="2039" spans="1:36" ht="11.25" customHeight="1">
      <c r="A2039" s="234">
        <v>24500051</v>
      </c>
      <c r="B2039" s="207"/>
      <c r="C2039" s="287" t="s">
        <v>1223</v>
      </c>
      <c r="D2039" s="222">
        <v>0</v>
      </c>
      <c r="E2039" s="222">
        <v>0</v>
      </c>
      <c r="F2039" s="222">
        <v>0</v>
      </c>
      <c r="G2039" s="222">
        <v>0</v>
      </c>
      <c r="H2039" s="222">
        <v>0</v>
      </c>
      <c r="I2039" s="222">
        <v>0</v>
      </c>
      <c r="J2039" s="498">
        <v>0</v>
      </c>
      <c r="K2039" s="498">
        <v>0</v>
      </c>
      <c r="L2039" s="223">
        <v>0</v>
      </c>
      <c r="M2039" s="223">
        <v>0</v>
      </c>
      <c r="N2039" s="223">
        <v>0</v>
      </c>
      <c r="O2039" s="223">
        <v>0</v>
      </c>
      <c r="P2039" s="223">
        <v>0</v>
      </c>
      <c r="Q2039" s="223">
        <f t="shared" si="449"/>
        <v>0</v>
      </c>
      <c r="R2039" s="351"/>
      <c r="S2039" s="427"/>
      <c r="T2039" s="426" t="s">
        <v>1120</v>
      </c>
      <c r="U2039" s="897"/>
      <c r="V2039" s="16"/>
      <c r="W2039" s="11"/>
      <c r="X2039" s="17"/>
      <c r="Y2039" s="16"/>
      <c r="Z2039" s="11"/>
      <c r="AA2039" s="17"/>
      <c r="AB2039" s="16"/>
      <c r="AC2039" s="11"/>
      <c r="AD2039" s="17">
        <f t="shared" si="452"/>
        <v>0</v>
      </c>
      <c r="AE2039" s="16">
        <f t="shared" si="451"/>
        <v>0</v>
      </c>
      <c r="AF2039" s="11">
        <f t="shared" si="451"/>
        <v>0</v>
      </c>
      <c r="AG2039" s="17">
        <f t="shared" si="451"/>
        <v>0</v>
      </c>
      <c r="AH2039" s="225"/>
      <c r="AI2039" s="527"/>
      <c r="AJ2039" s="16">
        <f t="shared" si="447"/>
        <v>0</v>
      </c>
    </row>
    <row r="2040" spans="1:36" ht="11.25" customHeight="1">
      <c r="A2040" s="234">
        <v>24500061</v>
      </c>
      <c r="B2040" s="207"/>
      <c r="C2040" s="287" t="s">
        <v>1224</v>
      </c>
      <c r="D2040" s="222">
        <v>0</v>
      </c>
      <c r="E2040" s="222">
        <v>0</v>
      </c>
      <c r="F2040" s="222">
        <v>0</v>
      </c>
      <c r="G2040" s="222">
        <v>0</v>
      </c>
      <c r="H2040" s="222">
        <v>0</v>
      </c>
      <c r="I2040" s="222">
        <v>0</v>
      </c>
      <c r="J2040" s="498">
        <v>0</v>
      </c>
      <c r="K2040" s="498">
        <v>0</v>
      </c>
      <c r="L2040" s="223">
        <v>0</v>
      </c>
      <c r="M2040" s="223">
        <v>0</v>
      </c>
      <c r="N2040" s="223">
        <v>0</v>
      </c>
      <c r="O2040" s="223">
        <v>0</v>
      </c>
      <c r="P2040" s="223">
        <v>0</v>
      </c>
      <c r="Q2040" s="223">
        <f t="shared" si="449"/>
        <v>0</v>
      </c>
      <c r="R2040" s="351"/>
      <c r="S2040" s="427"/>
      <c r="T2040" s="426" t="s">
        <v>1120</v>
      </c>
      <c r="U2040" s="897"/>
      <c r="V2040" s="16"/>
      <c r="W2040" s="11"/>
      <c r="X2040" s="17"/>
      <c r="Y2040" s="16"/>
      <c r="Z2040" s="11"/>
      <c r="AA2040" s="17"/>
      <c r="AB2040" s="16"/>
      <c r="AC2040" s="11"/>
      <c r="AD2040" s="17">
        <f t="shared" si="452"/>
        <v>0</v>
      </c>
      <c r="AE2040" s="16">
        <f t="shared" si="451"/>
        <v>0</v>
      </c>
      <c r="AF2040" s="11">
        <f t="shared" si="451"/>
        <v>0</v>
      </c>
      <c r="AG2040" s="17">
        <f t="shared" si="451"/>
        <v>0</v>
      </c>
      <c r="AH2040" s="225"/>
      <c r="AI2040" s="527"/>
      <c r="AJ2040" s="16">
        <f t="shared" si="447"/>
        <v>0</v>
      </c>
    </row>
    <row r="2041" spans="1:36" ht="11.25" customHeight="1">
      <c r="A2041" s="234">
        <v>24500111</v>
      </c>
      <c r="B2041" s="207"/>
      <c r="C2041" s="287" t="s">
        <v>2424</v>
      </c>
      <c r="D2041" s="222">
        <v>0</v>
      </c>
      <c r="E2041" s="222">
        <v>0</v>
      </c>
      <c r="F2041" s="222">
        <v>0</v>
      </c>
      <c r="G2041" s="222">
        <v>0</v>
      </c>
      <c r="H2041" s="222">
        <v>0</v>
      </c>
      <c r="I2041" s="222">
        <v>0</v>
      </c>
      <c r="J2041" s="498">
        <v>0</v>
      </c>
      <c r="K2041" s="498">
        <v>0</v>
      </c>
      <c r="L2041" s="223">
        <v>0</v>
      </c>
      <c r="M2041" s="223">
        <v>0</v>
      </c>
      <c r="N2041" s="223">
        <v>0</v>
      </c>
      <c r="O2041" s="223">
        <v>0</v>
      </c>
      <c r="P2041" s="223">
        <v>0</v>
      </c>
      <c r="Q2041" s="223">
        <f t="shared" si="449"/>
        <v>0</v>
      </c>
      <c r="R2041" s="351"/>
      <c r="S2041" s="427"/>
      <c r="T2041" s="426" t="s">
        <v>1120</v>
      </c>
      <c r="U2041" s="897"/>
      <c r="V2041" s="16"/>
      <c r="W2041" s="11"/>
      <c r="X2041" s="17"/>
      <c r="Y2041" s="16"/>
      <c r="Z2041" s="11"/>
      <c r="AA2041" s="17"/>
      <c r="AB2041" s="16"/>
      <c r="AC2041" s="11"/>
      <c r="AD2041" s="17">
        <f>SUM(AB2041:AC2041)</f>
        <v>0</v>
      </c>
      <c r="AE2041" s="16">
        <f t="shared" si="451"/>
        <v>0</v>
      </c>
      <c r="AF2041" s="11">
        <f t="shared" si="451"/>
        <v>0</v>
      </c>
      <c r="AG2041" s="17">
        <f t="shared" si="451"/>
        <v>0</v>
      </c>
      <c r="AH2041" s="225"/>
      <c r="AI2041" s="527"/>
      <c r="AJ2041" s="16">
        <f t="shared" si="447"/>
        <v>0</v>
      </c>
    </row>
    <row r="2042" spans="1:36" ht="11.25" customHeight="1">
      <c r="A2042" s="234">
        <v>24500121</v>
      </c>
      <c r="B2042" s="207"/>
      <c r="C2042" s="287" t="s">
        <v>2426</v>
      </c>
      <c r="D2042" s="222">
        <v>0</v>
      </c>
      <c r="E2042" s="222">
        <v>0</v>
      </c>
      <c r="F2042" s="222">
        <v>0</v>
      </c>
      <c r="G2042" s="222">
        <v>0</v>
      </c>
      <c r="H2042" s="222">
        <v>0</v>
      </c>
      <c r="I2042" s="222">
        <v>0</v>
      </c>
      <c r="J2042" s="498">
        <v>0</v>
      </c>
      <c r="K2042" s="498">
        <v>0</v>
      </c>
      <c r="L2042" s="223">
        <v>0</v>
      </c>
      <c r="M2042" s="223">
        <v>0</v>
      </c>
      <c r="N2042" s="223">
        <v>0</v>
      </c>
      <c r="O2042" s="223">
        <v>0</v>
      </c>
      <c r="P2042" s="223">
        <v>0</v>
      </c>
      <c r="Q2042" s="223">
        <f t="shared" si="449"/>
        <v>0</v>
      </c>
      <c r="R2042" s="351"/>
      <c r="S2042" s="427"/>
      <c r="T2042" s="426" t="s">
        <v>1120</v>
      </c>
      <c r="U2042" s="897"/>
      <c r="V2042" s="16"/>
      <c r="W2042" s="11"/>
      <c r="X2042" s="17"/>
      <c r="Y2042" s="16"/>
      <c r="Z2042" s="11"/>
      <c r="AA2042" s="17"/>
      <c r="AB2042" s="16"/>
      <c r="AC2042" s="11"/>
      <c r="AD2042" s="17">
        <f>SUM(AB2042:AC2042)</f>
        <v>0</v>
      </c>
      <c r="AE2042" s="16">
        <f t="shared" si="451"/>
        <v>0</v>
      </c>
      <c r="AF2042" s="11">
        <f t="shared" si="451"/>
        <v>0</v>
      </c>
      <c r="AG2042" s="17">
        <f t="shared" si="451"/>
        <v>0</v>
      </c>
      <c r="AH2042" s="225"/>
      <c r="AI2042" s="527"/>
      <c r="AJ2042" s="16">
        <f t="shared" si="447"/>
        <v>0</v>
      </c>
    </row>
    <row r="2043" spans="1:36" ht="11.25" customHeight="1">
      <c r="A2043" s="234">
        <v>25200001</v>
      </c>
      <c r="B2043" s="207"/>
      <c r="C2043" s="287" t="s">
        <v>2768</v>
      </c>
      <c r="D2043" s="222">
        <v>0</v>
      </c>
      <c r="E2043" s="222">
        <v>0</v>
      </c>
      <c r="F2043" s="222">
        <v>0</v>
      </c>
      <c r="G2043" s="222">
        <v>0</v>
      </c>
      <c r="H2043" s="222">
        <v>0</v>
      </c>
      <c r="I2043" s="222">
        <v>0</v>
      </c>
      <c r="J2043" s="498">
        <v>0</v>
      </c>
      <c r="K2043" s="498">
        <v>0</v>
      </c>
      <c r="L2043" s="223">
        <v>0</v>
      </c>
      <c r="M2043" s="223">
        <v>0</v>
      </c>
      <c r="N2043" s="223">
        <v>0</v>
      </c>
      <c r="O2043" s="223">
        <v>0</v>
      </c>
      <c r="P2043" s="223">
        <v>0</v>
      </c>
      <c r="Q2043" s="223">
        <f t="shared" si="449"/>
        <v>0</v>
      </c>
      <c r="R2043" s="351" t="s">
        <v>2255</v>
      </c>
      <c r="S2043" s="427"/>
      <c r="T2043" s="427" t="s">
        <v>2256</v>
      </c>
      <c r="U2043" s="896"/>
      <c r="V2043" s="16">
        <v>0</v>
      </c>
      <c r="W2043" s="11">
        <v>0</v>
      </c>
      <c r="X2043" s="17">
        <v>0</v>
      </c>
      <c r="Y2043" s="16">
        <f>$Q2043</f>
        <v>0</v>
      </c>
      <c r="Z2043" s="11">
        <v>0</v>
      </c>
      <c r="AA2043" s="17">
        <f t="shared" ref="AA2043" si="453">SUM(Y2043:Z2043)</f>
        <v>0</v>
      </c>
      <c r="AB2043" s="16"/>
      <c r="AC2043" s="11"/>
      <c r="AD2043" s="17">
        <f t="shared" ref="AD2043" si="454">SUM(AB2043:AC2043)</f>
        <v>0</v>
      </c>
      <c r="AE2043" s="16"/>
      <c r="AF2043" s="11"/>
      <c r="AG2043" s="17"/>
      <c r="AH2043" s="225"/>
      <c r="AI2043" s="527"/>
      <c r="AJ2043" s="16">
        <f t="shared" si="447"/>
        <v>0</v>
      </c>
    </row>
    <row r="2044" spans="1:36" ht="11.25" customHeight="1">
      <c r="A2044" s="219">
        <v>25200002</v>
      </c>
      <c r="C2044" s="287" t="s">
        <v>1715</v>
      </c>
      <c r="D2044" s="222">
        <v>0</v>
      </c>
      <c r="E2044" s="222">
        <v>0</v>
      </c>
      <c r="F2044" s="222">
        <v>0</v>
      </c>
      <c r="G2044" s="222">
        <v>0</v>
      </c>
      <c r="H2044" s="222">
        <v>0</v>
      </c>
      <c r="I2044" s="222">
        <v>0</v>
      </c>
      <c r="J2044" s="498">
        <v>0</v>
      </c>
      <c r="K2044" s="498">
        <v>0</v>
      </c>
      <c r="L2044" s="223">
        <v>0</v>
      </c>
      <c r="M2044" s="223">
        <v>0</v>
      </c>
      <c r="N2044" s="223">
        <v>0</v>
      </c>
      <c r="O2044" s="223">
        <v>0</v>
      </c>
      <c r="P2044" s="223">
        <v>0</v>
      </c>
      <c r="Q2044" s="223">
        <f t="shared" si="449"/>
        <v>0</v>
      </c>
      <c r="R2044" s="351"/>
      <c r="S2044" s="427">
        <v>8</v>
      </c>
      <c r="T2044" s="427" t="s">
        <v>1798</v>
      </c>
      <c r="U2044" s="895"/>
      <c r="V2044" s="16">
        <v>0</v>
      </c>
      <c r="W2044" s="11">
        <v>0</v>
      </c>
      <c r="X2044" s="17">
        <v>0</v>
      </c>
      <c r="Y2044" s="16"/>
      <c r="Z2044" s="11">
        <f>Q2044</f>
        <v>0</v>
      </c>
      <c r="AA2044" s="17">
        <f t="shared" ref="AA2044:AA2063" si="455">Q2044</f>
        <v>0</v>
      </c>
      <c r="AB2044" s="16">
        <v>0</v>
      </c>
      <c r="AC2044" s="11">
        <f>$Q2044</f>
        <v>0</v>
      </c>
      <c r="AD2044" s="17">
        <f t="shared" si="452"/>
        <v>0</v>
      </c>
      <c r="AE2044" s="16"/>
      <c r="AF2044" s="11"/>
      <c r="AG2044" s="17"/>
      <c r="AH2044" s="225"/>
      <c r="AI2044" s="527"/>
      <c r="AJ2044" s="16">
        <f t="shared" si="447"/>
        <v>0</v>
      </c>
    </row>
    <row r="2045" spans="1:36" ht="11.25" customHeight="1">
      <c r="A2045" s="219">
        <v>25200022</v>
      </c>
      <c r="C2045" s="287" t="s">
        <v>305</v>
      </c>
      <c r="D2045" s="222">
        <v>0</v>
      </c>
      <c r="E2045" s="222">
        <v>0</v>
      </c>
      <c r="F2045" s="222">
        <v>0</v>
      </c>
      <c r="G2045" s="222">
        <v>0</v>
      </c>
      <c r="H2045" s="222">
        <v>0</v>
      </c>
      <c r="I2045" s="222">
        <v>0</v>
      </c>
      <c r="J2045" s="498">
        <v>0</v>
      </c>
      <c r="K2045" s="498">
        <v>0</v>
      </c>
      <c r="L2045" s="223">
        <v>0</v>
      </c>
      <c r="M2045" s="223">
        <v>0</v>
      </c>
      <c r="N2045" s="223">
        <v>0</v>
      </c>
      <c r="O2045" s="223">
        <v>0</v>
      </c>
      <c r="P2045" s="223">
        <v>0</v>
      </c>
      <c r="Q2045" s="223">
        <f t="shared" si="449"/>
        <v>0</v>
      </c>
      <c r="R2045" s="351"/>
      <c r="S2045" s="309">
        <v>8</v>
      </c>
      <c r="T2045" s="427" t="s">
        <v>1798</v>
      </c>
      <c r="U2045" s="895"/>
      <c r="V2045" s="16">
        <v>0</v>
      </c>
      <c r="W2045" s="11">
        <v>0</v>
      </c>
      <c r="X2045" s="17">
        <v>0</v>
      </c>
      <c r="Y2045" s="16"/>
      <c r="Z2045" s="11">
        <f>Q2045</f>
        <v>0</v>
      </c>
      <c r="AA2045" s="17">
        <f t="shared" si="455"/>
        <v>0</v>
      </c>
      <c r="AB2045" s="16">
        <v>0</v>
      </c>
      <c r="AC2045" s="11">
        <f>$Q2045</f>
        <v>0</v>
      </c>
      <c r="AD2045" s="17">
        <f t="shared" si="452"/>
        <v>0</v>
      </c>
      <c r="AE2045" s="16"/>
      <c r="AF2045" s="11"/>
      <c r="AG2045" s="17"/>
      <c r="AH2045" s="225"/>
      <c r="AI2045" s="527"/>
      <c r="AJ2045" s="16">
        <f t="shared" si="447"/>
        <v>0</v>
      </c>
    </row>
    <row r="2046" spans="1:36" ht="11.25" customHeight="1">
      <c r="A2046" s="219">
        <v>25200032</v>
      </c>
      <c r="C2046" s="287" t="s">
        <v>1305</v>
      </c>
      <c r="D2046" s="222">
        <v>0</v>
      </c>
      <c r="E2046" s="222">
        <v>0</v>
      </c>
      <c r="F2046" s="222">
        <v>0</v>
      </c>
      <c r="G2046" s="222">
        <v>0</v>
      </c>
      <c r="H2046" s="222">
        <v>0</v>
      </c>
      <c r="I2046" s="222">
        <v>0</v>
      </c>
      <c r="J2046" s="498">
        <v>0</v>
      </c>
      <c r="K2046" s="498">
        <v>0</v>
      </c>
      <c r="L2046" s="223">
        <v>0</v>
      </c>
      <c r="M2046" s="223">
        <v>0</v>
      </c>
      <c r="N2046" s="223">
        <v>0</v>
      </c>
      <c r="O2046" s="223">
        <v>0</v>
      </c>
      <c r="P2046" s="223">
        <v>0</v>
      </c>
      <c r="Q2046" s="223">
        <f t="shared" si="449"/>
        <v>0</v>
      </c>
      <c r="R2046" s="351"/>
      <c r="S2046" s="309">
        <v>8</v>
      </c>
      <c r="T2046" s="427" t="s">
        <v>1798</v>
      </c>
      <c r="U2046" s="895"/>
      <c r="V2046" s="16">
        <v>0</v>
      </c>
      <c r="W2046" s="11">
        <v>0</v>
      </c>
      <c r="X2046" s="17">
        <v>0</v>
      </c>
      <c r="Y2046" s="16"/>
      <c r="Z2046" s="11">
        <f>Q2046</f>
        <v>0</v>
      </c>
      <c r="AA2046" s="17">
        <f t="shared" si="455"/>
        <v>0</v>
      </c>
      <c r="AB2046" s="16">
        <v>0</v>
      </c>
      <c r="AC2046" s="11"/>
      <c r="AD2046" s="17">
        <f t="shared" si="452"/>
        <v>0</v>
      </c>
      <c r="AE2046" s="16"/>
      <c r="AF2046" s="11"/>
      <c r="AG2046" s="17"/>
      <c r="AH2046" s="225"/>
      <c r="AI2046" s="527"/>
      <c r="AJ2046" s="16">
        <f t="shared" si="447"/>
        <v>0</v>
      </c>
    </row>
    <row r="2047" spans="1:36" ht="11.25" customHeight="1">
      <c r="A2047" s="219">
        <v>25200111</v>
      </c>
      <c r="C2047" s="287" t="s">
        <v>1297</v>
      </c>
      <c r="D2047" s="222">
        <v>0</v>
      </c>
      <c r="E2047" s="222">
        <v>0</v>
      </c>
      <c r="F2047" s="222">
        <v>0</v>
      </c>
      <c r="G2047" s="222">
        <v>0</v>
      </c>
      <c r="H2047" s="222">
        <v>0</v>
      </c>
      <c r="I2047" s="222">
        <v>0</v>
      </c>
      <c r="J2047" s="498">
        <v>0</v>
      </c>
      <c r="K2047" s="498">
        <v>0</v>
      </c>
      <c r="L2047" s="223">
        <v>0</v>
      </c>
      <c r="M2047" s="223">
        <v>0</v>
      </c>
      <c r="N2047" s="223">
        <v>0</v>
      </c>
      <c r="O2047" s="223">
        <v>0</v>
      </c>
      <c r="P2047" s="223">
        <v>0</v>
      </c>
      <c r="Q2047" s="223">
        <f t="shared" si="449"/>
        <v>0</v>
      </c>
      <c r="R2047" s="351">
        <v>30</v>
      </c>
      <c r="S2047" s="309"/>
      <c r="T2047" s="309">
        <v>20</v>
      </c>
      <c r="U2047" s="895"/>
      <c r="V2047" s="16">
        <v>0</v>
      </c>
      <c r="W2047" s="11">
        <v>0</v>
      </c>
      <c r="X2047" s="17">
        <v>0</v>
      </c>
      <c r="Y2047" s="16">
        <f>Q2047</f>
        <v>0</v>
      </c>
      <c r="Z2047" s="11"/>
      <c r="AA2047" s="17">
        <f t="shared" si="455"/>
        <v>0</v>
      </c>
      <c r="AB2047" s="16">
        <f>$Q2047</f>
        <v>0</v>
      </c>
      <c r="AC2047" s="11">
        <v>0</v>
      </c>
      <c r="AD2047" s="17">
        <f t="shared" si="452"/>
        <v>0</v>
      </c>
      <c r="AE2047" s="16"/>
      <c r="AF2047" s="11"/>
      <c r="AG2047" s="17"/>
      <c r="AH2047" s="225"/>
      <c r="AI2047" s="527"/>
      <c r="AJ2047" s="16">
        <f t="shared" si="447"/>
        <v>0</v>
      </c>
    </row>
    <row r="2048" spans="1:36" ht="11.25" customHeight="1">
      <c r="A2048" s="219">
        <v>25200121</v>
      </c>
      <c r="C2048" s="287" t="s">
        <v>1898</v>
      </c>
      <c r="D2048" s="222">
        <v>-135739.34</v>
      </c>
      <c r="E2048" s="222">
        <v>-135739.34</v>
      </c>
      <c r="F2048" s="222">
        <v>0</v>
      </c>
      <c r="G2048" s="222">
        <v>0</v>
      </c>
      <c r="H2048" s="222">
        <v>0</v>
      </c>
      <c r="I2048" s="222">
        <v>0</v>
      </c>
      <c r="J2048" s="498">
        <v>0</v>
      </c>
      <c r="K2048" s="498">
        <v>0</v>
      </c>
      <c r="L2048" s="223">
        <v>0</v>
      </c>
      <c r="M2048" s="223">
        <v>0</v>
      </c>
      <c r="N2048" s="223">
        <v>0</v>
      </c>
      <c r="O2048" s="223">
        <v>0</v>
      </c>
      <c r="P2048" s="223">
        <v>0</v>
      </c>
      <c r="Q2048" s="223">
        <f t="shared" si="449"/>
        <v>-16967.4175</v>
      </c>
      <c r="R2048" s="351">
        <v>30</v>
      </c>
      <c r="S2048" s="309"/>
      <c r="T2048" s="309">
        <v>20</v>
      </c>
      <c r="U2048" s="895"/>
      <c r="V2048" s="16">
        <v>0</v>
      </c>
      <c r="W2048" s="11">
        <v>0</v>
      </c>
      <c r="X2048" s="17">
        <v>0</v>
      </c>
      <c r="Y2048" s="16">
        <f>Q2048</f>
        <v>-16967.4175</v>
      </c>
      <c r="Z2048" s="11"/>
      <c r="AA2048" s="17">
        <f t="shared" si="455"/>
        <v>-16967.4175</v>
      </c>
      <c r="AB2048" s="16"/>
      <c r="AC2048" s="11">
        <v>0</v>
      </c>
      <c r="AD2048" s="17">
        <f t="shared" si="452"/>
        <v>0</v>
      </c>
      <c r="AE2048" s="16"/>
      <c r="AF2048" s="11"/>
      <c r="AG2048" s="17"/>
      <c r="AH2048" s="225"/>
      <c r="AI2048" s="527"/>
      <c r="AJ2048" s="16">
        <f t="shared" si="447"/>
        <v>0</v>
      </c>
    </row>
    <row r="2049" spans="1:36" ht="11.25" customHeight="1">
      <c r="A2049" s="219">
        <v>25200122</v>
      </c>
      <c r="C2049" s="287" t="s">
        <v>1144</v>
      </c>
      <c r="D2049" s="222">
        <v>0</v>
      </c>
      <c r="E2049" s="222">
        <v>0</v>
      </c>
      <c r="F2049" s="222">
        <v>0</v>
      </c>
      <c r="G2049" s="222">
        <v>0</v>
      </c>
      <c r="H2049" s="222">
        <v>0</v>
      </c>
      <c r="I2049" s="222">
        <v>0</v>
      </c>
      <c r="J2049" s="498">
        <v>0</v>
      </c>
      <c r="K2049" s="498">
        <v>0</v>
      </c>
      <c r="L2049" s="223">
        <v>0</v>
      </c>
      <c r="M2049" s="223">
        <v>0</v>
      </c>
      <c r="N2049" s="223">
        <v>0</v>
      </c>
      <c r="O2049" s="223">
        <v>0</v>
      </c>
      <c r="P2049" s="223">
        <v>0</v>
      </c>
      <c r="Q2049" s="223">
        <f t="shared" si="449"/>
        <v>0</v>
      </c>
      <c r="R2049" s="351" t="s">
        <v>354</v>
      </c>
      <c r="S2049" s="309">
        <v>8</v>
      </c>
      <c r="T2049" s="427" t="s">
        <v>1798</v>
      </c>
      <c r="U2049" s="895"/>
      <c r="V2049" s="16">
        <v>0</v>
      </c>
      <c r="W2049" s="11">
        <v>0</v>
      </c>
      <c r="X2049" s="17">
        <v>0</v>
      </c>
      <c r="Y2049" s="16"/>
      <c r="Z2049" s="11">
        <f>Q2049</f>
        <v>0</v>
      </c>
      <c r="AA2049" s="17">
        <f t="shared" si="455"/>
        <v>0</v>
      </c>
      <c r="AB2049" s="16">
        <v>0</v>
      </c>
      <c r="AC2049" s="11"/>
      <c r="AD2049" s="17">
        <f t="shared" si="452"/>
        <v>0</v>
      </c>
      <c r="AE2049" s="16"/>
      <c r="AF2049" s="11"/>
      <c r="AG2049" s="17"/>
      <c r="AH2049" s="225"/>
      <c r="AI2049" s="527"/>
      <c r="AJ2049" s="16">
        <f t="shared" si="447"/>
        <v>0</v>
      </c>
    </row>
    <row r="2050" spans="1:36" ht="11.25" customHeight="1">
      <c r="A2050" s="219">
        <v>25200132</v>
      </c>
      <c r="C2050" s="287" t="s">
        <v>109</v>
      </c>
      <c r="D2050" s="222">
        <v>0</v>
      </c>
      <c r="E2050" s="222">
        <v>0</v>
      </c>
      <c r="F2050" s="222">
        <v>0</v>
      </c>
      <c r="G2050" s="222">
        <v>0</v>
      </c>
      <c r="H2050" s="222">
        <v>0</v>
      </c>
      <c r="I2050" s="222">
        <v>0</v>
      </c>
      <c r="J2050" s="498">
        <v>0</v>
      </c>
      <c r="K2050" s="498">
        <v>0</v>
      </c>
      <c r="L2050" s="223">
        <v>0</v>
      </c>
      <c r="M2050" s="223">
        <v>0</v>
      </c>
      <c r="N2050" s="223">
        <v>0</v>
      </c>
      <c r="O2050" s="223">
        <v>0</v>
      </c>
      <c r="P2050" s="223">
        <v>0</v>
      </c>
      <c r="Q2050" s="223">
        <f t="shared" si="449"/>
        <v>0</v>
      </c>
      <c r="R2050" s="351"/>
      <c r="S2050" s="426">
        <v>8</v>
      </c>
      <c r="T2050" s="427" t="s">
        <v>1798</v>
      </c>
      <c r="U2050" s="895"/>
      <c r="V2050" s="16">
        <v>0</v>
      </c>
      <c r="W2050" s="11">
        <v>0</v>
      </c>
      <c r="X2050" s="17">
        <v>0</v>
      </c>
      <c r="Y2050" s="16"/>
      <c r="Z2050" s="11">
        <f>Q2050</f>
        <v>0</v>
      </c>
      <c r="AA2050" s="17">
        <f t="shared" si="455"/>
        <v>0</v>
      </c>
      <c r="AB2050" s="16">
        <v>0</v>
      </c>
      <c r="AC2050" s="11"/>
      <c r="AD2050" s="17">
        <f t="shared" si="452"/>
        <v>0</v>
      </c>
      <c r="AE2050" s="16"/>
      <c r="AF2050" s="11"/>
      <c r="AG2050" s="17"/>
      <c r="AH2050" s="225"/>
      <c r="AI2050" s="527"/>
      <c r="AJ2050" s="16">
        <f t="shared" ref="AJ2050:AJ2113" si="456">Q2050-X2050-AA2050-AD2050-AG2050-AH2050</f>
        <v>0</v>
      </c>
    </row>
    <row r="2051" spans="1:36" ht="11.25" customHeight="1">
      <c r="A2051" s="219">
        <v>25200141</v>
      </c>
      <c r="C2051" s="287" t="s">
        <v>110</v>
      </c>
      <c r="D2051" s="222">
        <v>0</v>
      </c>
      <c r="E2051" s="222">
        <v>0</v>
      </c>
      <c r="F2051" s="222">
        <v>0</v>
      </c>
      <c r="G2051" s="222">
        <v>0</v>
      </c>
      <c r="H2051" s="222">
        <v>0</v>
      </c>
      <c r="I2051" s="222">
        <v>0</v>
      </c>
      <c r="J2051" s="498">
        <v>0</v>
      </c>
      <c r="K2051" s="498">
        <v>0</v>
      </c>
      <c r="L2051" s="223">
        <v>0</v>
      </c>
      <c r="M2051" s="223">
        <v>0</v>
      </c>
      <c r="N2051" s="223">
        <v>0</v>
      </c>
      <c r="O2051" s="223">
        <v>0</v>
      </c>
      <c r="P2051" s="223">
        <v>0</v>
      </c>
      <c r="Q2051" s="223">
        <f t="shared" si="449"/>
        <v>0</v>
      </c>
      <c r="R2051" s="351">
        <v>30</v>
      </c>
      <c r="S2051" s="309"/>
      <c r="T2051" s="309">
        <v>20</v>
      </c>
      <c r="U2051" s="895"/>
      <c r="V2051" s="16">
        <v>0</v>
      </c>
      <c r="W2051" s="11">
        <v>0</v>
      </c>
      <c r="X2051" s="17">
        <v>0</v>
      </c>
      <c r="Y2051" s="16">
        <f>Q2051</f>
        <v>0</v>
      </c>
      <c r="Z2051" s="11"/>
      <c r="AA2051" s="17">
        <f t="shared" si="455"/>
        <v>0</v>
      </c>
      <c r="AB2051" s="16">
        <f>$Q2051</f>
        <v>0</v>
      </c>
      <c r="AC2051" s="11">
        <v>0</v>
      </c>
      <c r="AD2051" s="17">
        <f t="shared" si="452"/>
        <v>0</v>
      </c>
      <c r="AE2051" s="16"/>
      <c r="AF2051" s="11"/>
      <c r="AG2051" s="17"/>
      <c r="AH2051" s="225"/>
      <c r="AI2051" s="527"/>
      <c r="AJ2051" s="16">
        <f t="shared" si="456"/>
        <v>0</v>
      </c>
    </row>
    <row r="2052" spans="1:36" ht="11.25" customHeight="1">
      <c r="A2052" s="219">
        <v>25200142</v>
      </c>
      <c r="C2052" s="287" t="s">
        <v>587</v>
      </c>
      <c r="D2052" s="222">
        <v>0</v>
      </c>
      <c r="E2052" s="222">
        <v>0</v>
      </c>
      <c r="F2052" s="222">
        <v>0</v>
      </c>
      <c r="G2052" s="222">
        <v>0</v>
      </c>
      <c r="H2052" s="222">
        <v>0</v>
      </c>
      <c r="I2052" s="222">
        <v>0</v>
      </c>
      <c r="J2052" s="498">
        <v>0</v>
      </c>
      <c r="K2052" s="498">
        <v>0</v>
      </c>
      <c r="L2052" s="223">
        <v>0</v>
      </c>
      <c r="M2052" s="223">
        <v>0</v>
      </c>
      <c r="N2052" s="223">
        <v>0</v>
      </c>
      <c r="O2052" s="223">
        <v>0</v>
      </c>
      <c r="P2052" s="223">
        <v>0</v>
      </c>
      <c r="Q2052" s="223">
        <f t="shared" si="449"/>
        <v>0</v>
      </c>
      <c r="R2052" s="351"/>
      <c r="S2052" s="309">
        <v>8</v>
      </c>
      <c r="T2052" s="427" t="s">
        <v>1798</v>
      </c>
      <c r="U2052" s="895"/>
      <c r="V2052" s="16">
        <v>0</v>
      </c>
      <c r="W2052" s="11">
        <v>0</v>
      </c>
      <c r="X2052" s="17">
        <v>0</v>
      </c>
      <c r="Y2052" s="16"/>
      <c r="Z2052" s="11">
        <f>Q2052</f>
        <v>0</v>
      </c>
      <c r="AA2052" s="17">
        <f t="shared" si="455"/>
        <v>0</v>
      </c>
      <c r="AB2052" s="16">
        <v>0</v>
      </c>
      <c r="AC2052" s="11"/>
      <c r="AD2052" s="17">
        <f t="shared" si="452"/>
        <v>0</v>
      </c>
      <c r="AE2052" s="16"/>
      <c r="AF2052" s="11"/>
      <c r="AG2052" s="17"/>
      <c r="AH2052" s="225"/>
      <c r="AI2052" s="527"/>
      <c r="AJ2052" s="16">
        <f t="shared" si="456"/>
        <v>0</v>
      </c>
    </row>
    <row r="2053" spans="1:36" ht="11.25" customHeight="1">
      <c r="A2053" s="219">
        <v>25200151</v>
      </c>
      <c r="C2053" s="287" t="s">
        <v>3032</v>
      </c>
      <c r="D2053" s="222">
        <v>0</v>
      </c>
      <c r="E2053" s="222">
        <v>0</v>
      </c>
      <c r="F2053" s="222">
        <v>0</v>
      </c>
      <c r="G2053" s="222">
        <v>0</v>
      </c>
      <c r="H2053" s="222">
        <v>0</v>
      </c>
      <c r="I2053" s="222">
        <v>0</v>
      </c>
      <c r="J2053" s="498">
        <v>0</v>
      </c>
      <c r="K2053" s="498">
        <v>0</v>
      </c>
      <c r="L2053" s="223">
        <v>0</v>
      </c>
      <c r="M2053" s="223">
        <v>0</v>
      </c>
      <c r="N2053" s="223">
        <v>0</v>
      </c>
      <c r="O2053" s="223">
        <v>0</v>
      </c>
      <c r="P2053" s="223">
        <v>0</v>
      </c>
      <c r="Q2053" s="223">
        <f t="shared" si="449"/>
        <v>0</v>
      </c>
      <c r="R2053" s="351" t="s">
        <v>2255</v>
      </c>
      <c r="S2053" s="309"/>
      <c r="T2053" s="427" t="s">
        <v>2256</v>
      </c>
      <c r="U2053" s="895"/>
      <c r="V2053" s="16">
        <v>0</v>
      </c>
      <c r="W2053" s="11">
        <v>0</v>
      </c>
      <c r="X2053" s="17">
        <v>0</v>
      </c>
      <c r="Y2053" s="16">
        <f>Q2053</f>
        <v>0</v>
      </c>
      <c r="Z2053" s="11"/>
      <c r="AA2053" s="17">
        <f t="shared" si="455"/>
        <v>0</v>
      </c>
      <c r="AB2053" s="16"/>
      <c r="AC2053" s="11">
        <v>0</v>
      </c>
      <c r="AD2053" s="17">
        <f t="shared" ref="AD2053" si="457">SUM(AB2053:AC2053)</f>
        <v>0</v>
      </c>
      <c r="AE2053" s="16"/>
      <c r="AF2053" s="11"/>
      <c r="AG2053" s="17"/>
      <c r="AH2053" s="225"/>
      <c r="AI2053" s="527"/>
      <c r="AJ2053" s="16">
        <f t="shared" si="456"/>
        <v>0</v>
      </c>
    </row>
    <row r="2054" spans="1:36" ht="11.25" customHeight="1">
      <c r="A2054" s="219">
        <v>25200152</v>
      </c>
      <c r="C2054" s="287" t="s">
        <v>1270</v>
      </c>
      <c r="D2054" s="222">
        <v>-107354.9</v>
      </c>
      <c r="E2054" s="222">
        <v>-107354.9</v>
      </c>
      <c r="F2054" s="222">
        <v>-15660.38</v>
      </c>
      <c r="G2054" s="222">
        <v>-15660.38</v>
      </c>
      <c r="H2054" s="222">
        <v>-15660.38</v>
      </c>
      <c r="I2054" s="222">
        <v>-15660.38</v>
      </c>
      <c r="J2054" s="498">
        <v>-15660.38</v>
      </c>
      <c r="K2054" s="498">
        <v>-15660.38</v>
      </c>
      <c r="L2054" s="223">
        <v>-15660.38</v>
      </c>
      <c r="M2054" s="223">
        <v>-15660.38</v>
      </c>
      <c r="N2054" s="223">
        <v>-15660.38</v>
      </c>
      <c r="O2054" s="223">
        <v>-15660.38</v>
      </c>
      <c r="P2054" s="223">
        <v>-15660.38</v>
      </c>
      <c r="Q2054" s="223">
        <f t="shared" si="449"/>
        <v>-27122.195000000003</v>
      </c>
      <c r="R2054" s="351"/>
      <c r="S2054" s="309">
        <v>8</v>
      </c>
      <c r="T2054" s="427" t="s">
        <v>1798</v>
      </c>
      <c r="U2054" s="895"/>
      <c r="V2054" s="16">
        <v>0</v>
      </c>
      <c r="W2054" s="11">
        <v>0</v>
      </c>
      <c r="X2054" s="17">
        <v>0</v>
      </c>
      <c r="Y2054" s="16"/>
      <c r="Z2054" s="11">
        <f>Q2054</f>
        <v>-27122.195000000003</v>
      </c>
      <c r="AA2054" s="17">
        <f t="shared" si="455"/>
        <v>-27122.195000000003</v>
      </c>
      <c r="AB2054" s="16">
        <v>0</v>
      </c>
      <c r="AC2054" s="11"/>
      <c r="AD2054" s="17">
        <f t="shared" si="452"/>
        <v>0</v>
      </c>
      <c r="AE2054" s="16"/>
      <c r="AF2054" s="11"/>
      <c r="AG2054" s="17"/>
      <c r="AH2054" s="225"/>
      <c r="AI2054" s="527"/>
      <c r="AJ2054" s="16">
        <f t="shared" si="456"/>
        <v>0</v>
      </c>
    </row>
    <row r="2055" spans="1:36" ht="11.25" customHeight="1">
      <c r="A2055" s="219">
        <v>25200161</v>
      </c>
      <c r="C2055" s="287" t="s">
        <v>55</v>
      </c>
      <c r="D2055" s="222">
        <v>-6328524.6399999997</v>
      </c>
      <c r="E2055" s="222">
        <v>-6537682.3099999996</v>
      </c>
      <c r="F2055" s="222">
        <v>-5715126.54</v>
      </c>
      <c r="G2055" s="222">
        <v>-5891810.0499999998</v>
      </c>
      <c r="H2055" s="222">
        <v>-6045290.8899999997</v>
      </c>
      <c r="I2055" s="222">
        <v>-6154055.6600000001</v>
      </c>
      <c r="J2055" s="498">
        <v>-6290780.9199999999</v>
      </c>
      <c r="K2055" s="498">
        <v>-6430928.9199999999</v>
      </c>
      <c r="L2055" s="223">
        <v>-6616703.9699999997</v>
      </c>
      <c r="M2055" s="223">
        <v>-6748935.21</v>
      </c>
      <c r="N2055" s="223">
        <v>-6840582.5199999996</v>
      </c>
      <c r="O2055" s="223">
        <v>-7065758.4299999997</v>
      </c>
      <c r="P2055" s="223">
        <v>-7309827.9900000002</v>
      </c>
      <c r="Q2055" s="223">
        <f t="shared" si="449"/>
        <v>-6429735.9779166654</v>
      </c>
      <c r="R2055" s="351">
        <v>30</v>
      </c>
      <c r="S2055" s="309"/>
      <c r="T2055" s="309">
        <v>20</v>
      </c>
      <c r="U2055" s="895"/>
      <c r="V2055" s="16">
        <v>0</v>
      </c>
      <c r="W2055" s="11">
        <v>0</v>
      </c>
      <c r="X2055" s="17">
        <v>0</v>
      </c>
      <c r="Y2055" s="16">
        <f>Q2055</f>
        <v>-6429735.9779166654</v>
      </c>
      <c r="Z2055" s="11"/>
      <c r="AA2055" s="17">
        <f t="shared" si="455"/>
        <v>-6429735.9779166654</v>
      </c>
      <c r="AB2055" s="16"/>
      <c r="AC2055" s="11">
        <v>0</v>
      </c>
      <c r="AD2055" s="17">
        <f t="shared" si="452"/>
        <v>0</v>
      </c>
      <c r="AE2055" s="16"/>
      <c r="AF2055" s="11"/>
      <c r="AG2055" s="17"/>
      <c r="AH2055" s="225"/>
      <c r="AI2055" s="527"/>
      <c r="AJ2055" s="16">
        <f t="shared" si="456"/>
        <v>0</v>
      </c>
    </row>
    <row r="2056" spans="1:36" ht="11.25" customHeight="1">
      <c r="A2056" s="219">
        <v>25200171</v>
      </c>
      <c r="C2056" s="287" t="s">
        <v>56</v>
      </c>
      <c r="D2056" s="222">
        <v>-13718266.960000001</v>
      </c>
      <c r="E2056" s="222">
        <v>-14238513.24</v>
      </c>
      <c r="F2056" s="222">
        <v>-14203667.52</v>
      </c>
      <c r="G2056" s="222">
        <v>-13888513.93</v>
      </c>
      <c r="H2056" s="222">
        <v>-13850204.67</v>
      </c>
      <c r="I2056" s="222">
        <v>-14103746.630000001</v>
      </c>
      <c r="J2056" s="498">
        <v>-14187551.65</v>
      </c>
      <c r="K2056" s="498">
        <v>-15093602.380000001</v>
      </c>
      <c r="L2056" s="223">
        <v>-15509477.33</v>
      </c>
      <c r="M2056" s="223">
        <v>-15405629.75</v>
      </c>
      <c r="N2056" s="223">
        <v>-15311890.09</v>
      </c>
      <c r="O2056" s="223">
        <v>-15765278.390000001</v>
      </c>
      <c r="P2056" s="223">
        <v>-16599170.85</v>
      </c>
      <c r="Q2056" s="223">
        <f t="shared" si="449"/>
        <v>-14726399.540416665</v>
      </c>
      <c r="R2056" s="351">
        <v>30</v>
      </c>
      <c r="S2056" s="309"/>
      <c r="T2056" s="309">
        <v>20</v>
      </c>
      <c r="U2056" s="895"/>
      <c r="V2056" s="16">
        <v>0</v>
      </c>
      <c r="W2056" s="11">
        <v>0</v>
      </c>
      <c r="X2056" s="17">
        <v>0</v>
      </c>
      <c r="Y2056" s="16">
        <f>Q2056</f>
        <v>-14726399.540416665</v>
      </c>
      <c r="Z2056" s="11"/>
      <c r="AA2056" s="17">
        <f t="shared" si="455"/>
        <v>-14726399.540416665</v>
      </c>
      <c r="AB2056" s="16"/>
      <c r="AC2056" s="11">
        <v>0</v>
      </c>
      <c r="AD2056" s="17">
        <f t="shared" si="452"/>
        <v>0</v>
      </c>
      <c r="AE2056" s="16"/>
      <c r="AF2056" s="11"/>
      <c r="AG2056" s="17"/>
      <c r="AH2056" s="225"/>
      <c r="AI2056" s="527"/>
      <c r="AJ2056" s="16">
        <f t="shared" si="456"/>
        <v>0</v>
      </c>
    </row>
    <row r="2057" spans="1:36" ht="11.25" customHeight="1">
      <c r="A2057" s="219">
        <v>25200181</v>
      </c>
      <c r="C2057" s="287" t="s">
        <v>1276</v>
      </c>
      <c r="D2057" s="222">
        <v>-32391132.699999999</v>
      </c>
      <c r="E2057" s="222">
        <v>-33133719.09</v>
      </c>
      <c r="F2057" s="222">
        <v>-30298118.91</v>
      </c>
      <c r="G2057" s="222">
        <v>-31030159.25</v>
      </c>
      <c r="H2057" s="222">
        <v>-31887632.120000001</v>
      </c>
      <c r="I2057" s="222">
        <v>-32515280.82</v>
      </c>
      <c r="J2057" s="498">
        <v>-33062558.52</v>
      </c>
      <c r="K2057" s="498">
        <v>-33446510.52</v>
      </c>
      <c r="L2057" s="223">
        <v>-34548596.07</v>
      </c>
      <c r="M2057" s="223">
        <v>-35015323.869999997</v>
      </c>
      <c r="N2057" s="223">
        <v>-35688031.079999998</v>
      </c>
      <c r="O2057" s="223">
        <v>-36801976.229999997</v>
      </c>
      <c r="P2057" s="223">
        <v>-37894853.18</v>
      </c>
      <c r="Q2057" s="223">
        <f t="shared" si="449"/>
        <v>-33547574.951666668</v>
      </c>
      <c r="R2057" s="351">
        <v>30</v>
      </c>
      <c r="S2057" s="309"/>
      <c r="T2057" s="309">
        <v>20</v>
      </c>
      <c r="U2057" s="895"/>
      <c r="V2057" s="16">
        <v>0</v>
      </c>
      <c r="W2057" s="11">
        <v>0</v>
      </c>
      <c r="X2057" s="17">
        <v>0</v>
      </c>
      <c r="Y2057" s="16">
        <f>Q2057</f>
        <v>-33547574.951666668</v>
      </c>
      <c r="Z2057" s="11"/>
      <c r="AA2057" s="17">
        <f t="shared" si="455"/>
        <v>-33547574.951666668</v>
      </c>
      <c r="AB2057" s="16"/>
      <c r="AC2057" s="11">
        <v>0</v>
      </c>
      <c r="AD2057" s="17">
        <f t="shared" si="452"/>
        <v>0</v>
      </c>
      <c r="AE2057" s="16"/>
      <c r="AF2057" s="11"/>
      <c r="AG2057" s="17"/>
      <c r="AH2057" s="225"/>
      <c r="AI2057" s="527"/>
      <c r="AJ2057" s="16">
        <f t="shared" si="456"/>
        <v>0</v>
      </c>
    </row>
    <row r="2058" spans="1:36" ht="11.25" customHeight="1">
      <c r="A2058" s="219">
        <v>25200191</v>
      </c>
      <c r="C2058" s="287" t="s">
        <v>381</v>
      </c>
      <c r="D2058" s="222">
        <v>0</v>
      </c>
      <c r="E2058" s="222">
        <v>0</v>
      </c>
      <c r="F2058" s="222">
        <v>0</v>
      </c>
      <c r="G2058" s="222">
        <v>0</v>
      </c>
      <c r="H2058" s="222">
        <v>0</v>
      </c>
      <c r="I2058" s="222">
        <v>0</v>
      </c>
      <c r="J2058" s="498">
        <v>0</v>
      </c>
      <c r="K2058" s="498">
        <v>0</v>
      </c>
      <c r="L2058" s="223">
        <v>0</v>
      </c>
      <c r="M2058" s="223">
        <v>0</v>
      </c>
      <c r="N2058" s="223">
        <v>0</v>
      </c>
      <c r="O2058" s="223">
        <v>0</v>
      </c>
      <c r="P2058" s="223">
        <v>0</v>
      </c>
      <c r="Q2058" s="223">
        <f t="shared" si="449"/>
        <v>0</v>
      </c>
      <c r="R2058" s="351">
        <v>30</v>
      </c>
      <c r="S2058" s="309"/>
      <c r="T2058" s="309">
        <v>20</v>
      </c>
      <c r="U2058" s="895"/>
      <c r="V2058" s="16">
        <v>0</v>
      </c>
      <c r="W2058" s="11">
        <v>0</v>
      </c>
      <c r="X2058" s="17">
        <v>0</v>
      </c>
      <c r="Y2058" s="16">
        <f>Q2058</f>
        <v>0</v>
      </c>
      <c r="Z2058" s="11"/>
      <c r="AA2058" s="17">
        <f t="shared" si="455"/>
        <v>0</v>
      </c>
      <c r="AB2058" s="16"/>
      <c r="AC2058" s="11">
        <v>0</v>
      </c>
      <c r="AD2058" s="17">
        <f t="shared" si="452"/>
        <v>0</v>
      </c>
      <c r="AE2058" s="16"/>
      <c r="AF2058" s="11"/>
      <c r="AG2058" s="17"/>
      <c r="AH2058" s="225"/>
      <c r="AI2058" s="527"/>
      <c r="AJ2058" s="16">
        <f t="shared" si="456"/>
        <v>0</v>
      </c>
    </row>
    <row r="2059" spans="1:36" ht="11.25" customHeight="1">
      <c r="A2059" s="219">
        <v>25200201</v>
      </c>
      <c r="C2059" s="287" t="s">
        <v>2418</v>
      </c>
      <c r="D2059" s="222">
        <v>0</v>
      </c>
      <c r="E2059" s="222">
        <v>0</v>
      </c>
      <c r="F2059" s="222">
        <v>0</v>
      </c>
      <c r="G2059" s="222">
        <v>0</v>
      </c>
      <c r="H2059" s="222">
        <v>0</v>
      </c>
      <c r="I2059" s="222">
        <v>0</v>
      </c>
      <c r="J2059" s="498">
        <v>0</v>
      </c>
      <c r="K2059" s="498">
        <v>0</v>
      </c>
      <c r="L2059" s="223">
        <v>0</v>
      </c>
      <c r="M2059" s="223">
        <v>0</v>
      </c>
      <c r="N2059" s="223">
        <v>0</v>
      </c>
      <c r="O2059" s="223">
        <v>0</v>
      </c>
      <c r="P2059" s="223">
        <v>0</v>
      </c>
      <c r="Q2059" s="223">
        <f t="shared" ref="Q2059:Q2122" si="458">(D2059+P2059+SUM(E2059:O2059)*2)/24</f>
        <v>0</v>
      </c>
      <c r="R2059" s="872" t="s">
        <v>2255</v>
      </c>
      <c r="S2059" s="459"/>
      <c r="T2059" s="427" t="s">
        <v>2256</v>
      </c>
      <c r="U2059" s="895"/>
      <c r="V2059" s="16">
        <v>0</v>
      </c>
      <c r="W2059" s="11">
        <v>0</v>
      </c>
      <c r="X2059" s="17">
        <v>0</v>
      </c>
      <c r="Y2059" s="16">
        <f>Q2059</f>
        <v>0</v>
      </c>
      <c r="Z2059" s="11"/>
      <c r="AA2059" s="17">
        <f t="shared" si="455"/>
        <v>0</v>
      </c>
      <c r="AB2059" s="16"/>
      <c r="AC2059" s="11">
        <v>0</v>
      </c>
      <c r="AD2059" s="17">
        <f>SUM(AB2059:AC2059)</f>
        <v>0</v>
      </c>
      <c r="AE2059" s="16"/>
      <c r="AF2059" s="11"/>
      <c r="AG2059" s="17"/>
      <c r="AH2059" s="225"/>
      <c r="AI2059" s="527"/>
      <c r="AJ2059" s="16">
        <f t="shared" si="456"/>
        <v>0</v>
      </c>
    </row>
    <row r="2060" spans="1:36" ht="11.25" customHeight="1">
      <c r="A2060" s="219">
        <v>25200202</v>
      </c>
      <c r="B2060" s="207"/>
      <c r="C2060" s="287" t="s">
        <v>1375</v>
      </c>
      <c r="D2060" s="222">
        <v>-21339624.16</v>
      </c>
      <c r="E2060" s="222">
        <v>-21764799.370000001</v>
      </c>
      <c r="F2060" s="222">
        <v>-17871221.739999998</v>
      </c>
      <c r="G2060" s="222">
        <v>-18083738.289999999</v>
      </c>
      <c r="H2060" s="222">
        <v>-18405436.68</v>
      </c>
      <c r="I2060" s="222">
        <v>-18742426.719999999</v>
      </c>
      <c r="J2060" s="498">
        <v>-18991805.960000001</v>
      </c>
      <c r="K2060" s="498">
        <v>-19210975.829999998</v>
      </c>
      <c r="L2060" s="223">
        <v>-19342140.960000001</v>
      </c>
      <c r="M2060" s="223">
        <v>-19643383.859999999</v>
      </c>
      <c r="N2060" s="223">
        <v>-20484401.579999998</v>
      </c>
      <c r="O2060" s="223">
        <v>-20775746.489999998</v>
      </c>
      <c r="P2060" s="223">
        <v>-21017779.32</v>
      </c>
      <c r="Q2060" s="223">
        <f t="shared" si="458"/>
        <v>-19541231.601666663</v>
      </c>
      <c r="R2060" s="872"/>
      <c r="S2060" s="459">
        <v>8</v>
      </c>
      <c r="T2060" s="427" t="s">
        <v>1798</v>
      </c>
      <c r="U2060" s="895"/>
      <c r="V2060" s="16">
        <v>0</v>
      </c>
      <c r="W2060" s="11">
        <v>0</v>
      </c>
      <c r="X2060" s="17">
        <v>0</v>
      </c>
      <c r="Y2060" s="16"/>
      <c r="Z2060" s="11">
        <f>Q2060</f>
        <v>-19541231.601666663</v>
      </c>
      <c r="AA2060" s="17">
        <f t="shared" si="455"/>
        <v>-19541231.601666663</v>
      </c>
      <c r="AB2060" s="16">
        <v>0</v>
      </c>
      <c r="AC2060" s="11"/>
      <c r="AD2060" s="17">
        <f t="shared" si="452"/>
        <v>0</v>
      </c>
      <c r="AE2060" s="16"/>
      <c r="AF2060" s="11"/>
      <c r="AG2060" s="17"/>
      <c r="AH2060" s="225"/>
      <c r="AI2060" s="527"/>
      <c r="AJ2060" s="16">
        <f t="shared" si="456"/>
        <v>0</v>
      </c>
    </row>
    <row r="2061" spans="1:36" ht="11.25" customHeight="1">
      <c r="A2061" s="219">
        <v>25200211</v>
      </c>
      <c r="B2061" s="207"/>
      <c r="C2061" s="287" t="s">
        <v>2254</v>
      </c>
      <c r="D2061" s="222">
        <v>0</v>
      </c>
      <c r="E2061" s="222">
        <v>0</v>
      </c>
      <c r="F2061" s="222">
        <v>0</v>
      </c>
      <c r="G2061" s="222">
        <v>0</v>
      </c>
      <c r="H2061" s="222">
        <v>0</v>
      </c>
      <c r="I2061" s="222">
        <v>0</v>
      </c>
      <c r="J2061" s="498">
        <v>0</v>
      </c>
      <c r="K2061" s="498">
        <v>0</v>
      </c>
      <c r="L2061" s="223">
        <v>0</v>
      </c>
      <c r="M2061" s="223">
        <v>0</v>
      </c>
      <c r="N2061" s="223">
        <v>0</v>
      </c>
      <c r="O2061" s="223">
        <v>0</v>
      </c>
      <c r="P2061" s="223">
        <v>0</v>
      </c>
      <c r="Q2061" s="223">
        <f t="shared" si="458"/>
        <v>0</v>
      </c>
      <c r="R2061" s="872" t="s">
        <v>2255</v>
      </c>
      <c r="S2061" s="459"/>
      <c r="T2061" s="427" t="s">
        <v>2256</v>
      </c>
      <c r="U2061" s="895"/>
      <c r="V2061" s="16">
        <v>0</v>
      </c>
      <c r="W2061" s="11">
        <v>0</v>
      </c>
      <c r="X2061" s="17">
        <v>0</v>
      </c>
      <c r="Y2061" s="16">
        <f>Q2061</f>
        <v>0</v>
      </c>
      <c r="Z2061" s="11"/>
      <c r="AA2061" s="17">
        <f t="shared" si="455"/>
        <v>0</v>
      </c>
      <c r="AB2061" s="16"/>
      <c r="AC2061" s="11">
        <v>0</v>
      </c>
      <c r="AD2061" s="17">
        <f t="shared" si="452"/>
        <v>0</v>
      </c>
      <c r="AE2061" s="16"/>
      <c r="AF2061" s="11"/>
      <c r="AG2061" s="17"/>
      <c r="AH2061" s="225"/>
      <c r="AI2061" s="527"/>
      <c r="AJ2061" s="16">
        <f t="shared" si="456"/>
        <v>0</v>
      </c>
    </row>
    <row r="2062" spans="1:36" ht="11.25" customHeight="1">
      <c r="A2062" s="219">
        <v>25200212</v>
      </c>
      <c r="B2062" s="207"/>
      <c r="C2062" s="287" t="s">
        <v>127</v>
      </c>
      <c r="D2062" s="222">
        <v>0</v>
      </c>
      <c r="E2062" s="222">
        <v>0</v>
      </c>
      <c r="F2062" s="222">
        <v>0</v>
      </c>
      <c r="G2062" s="222">
        <v>0</v>
      </c>
      <c r="H2062" s="222">
        <v>0</v>
      </c>
      <c r="I2062" s="222">
        <v>0</v>
      </c>
      <c r="J2062" s="498">
        <v>0</v>
      </c>
      <c r="K2062" s="498">
        <v>0</v>
      </c>
      <c r="L2062" s="223">
        <v>0</v>
      </c>
      <c r="M2062" s="223">
        <v>0</v>
      </c>
      <c r="N2062" s="223">
        <v>0</v>
      </c>
      <c r="O2062" s="223">
        <v>0</v>
      </c>
      <c r="P2062" s="223">
        <v>0</v>
      </c>
      <c r="Q2062" s="223">
        <f t="shared" si="458"/>
        <v>0</v>
      </c>
      <c r="R2062" s="351"/>
      <c r="S2062" s="309">
        <v>8</v>
      </c>
      <c r="T2062" s="427" t="s">
        <v>1798</v>
      </c>
      <c r="U2062" s="895"/>
      <c r="V2062" s="16">
        <v>0</v>
      </c>
      <c r="W2062" s="11">
        <v>0</v>
      </c>
      <c r="X2062" s="17">
        <v>0</v>
      </c>
      <c r="Y2062" s="16"/>
      <c r="Z2062" s="11">
        <f>Q2062</f>
        <v>0</v>
      </c>
      <c r="AA2062" s="17">
        <f t="shared" si="455"/>
        <v>0</v>
      </c>
      <c r="AB2062" s="16">
        <v>0</v>
      </c>
      <c r="AC2062" s="11"/>
      <c r="AD2062" s="17">
        <f t="shared" si="452"/>
        <v>0</v>
      </c>
      <c r="AE2062" s="16"/>
      <c r="AF2062" s="11"/>
      <c r="AG2062" s="17"/>
      <c r="AH2062" s="225"/>
      <c r="AI2062" s="527"/>
      <c r="AJ2062" s="16">
        <f t="shared" si="456"/>
        <v>0</v>
      </c>
    </row>
    <row r="2063" spans="1:36" ht="11.25" customHeight="1">
      <c r="A2063" s="219">
        <v>25200222</v>
      </c>
      <c r="B2063" s="207"/>
      <c r="C2063" s="287" t="s">
        <v>1376</v>
      </c>
      <c r="D2063" s="222">
        <v>-1572884</v>
      </c>
      <c r="E2063" s="222">
        <v>-1572884</v>
      </c>
      <c r="F2063" s="222">
        <v>-1338611</v>
      </c>
      <c r="G2063" s="222">
        <v>-1294568</v>
      </c>
      <c r="H2063" s="222">
        <v>-1283049</v>
      </c>
      <c r="I2063" s="222">
        <v>-1189811</v>
      </c>
      <c r="J2063" s="498">
        <v>-1192764</v>
      </c>
      <c r="K2063" s="498">
        <v>-1210591.99</v>
      </c>
      <c r="L2063" s="223">
        <v>-1213152.99</v>
      </c>
      <c r="M2063" s="223">
        <v>-1213996.99</v>
      </c>
      <c r="N2063" s="223">
        <v>-1218609.99</v>
      </c>
      <c r="O2063" s="223">
        <v>-1288723.99</v>
      </c>
      <c r="P2063" s="223">
        <v>-1267886.99</v>
      </c>
      <c r="Q2063" s="223">
        <f t="shared" si="458"/>
        <v>-1286429.0370833334</v>
      </c>
      <c r="R2063" s="872"/>
      <c r="S2063" s="459">
        <v>8</v>
      </c>
      <c r="T2063" s="427" t="s">
        <v>1798</v>
      </c>
      <c r="U2063" s="895"/>
      <c r="V2063" s="16">
        <v>0</v>
      </c>
      <c r="W2063" s="11">
        <v>0</v>
      </c>
      <c r="X2063" s="17">
        <v>0</v>
      </c>
      <c r="Y2063" s="16"/>
      <c r="Z2063" s="11">
        <f>Q2063</f>
        <v>-1286429.0370833334</v>
      </c>
      <c r="AA2063" s="17">
        <f t="shared" si="455"/>
        <v>-1286429.0370833334</v>
      </c>
      <c r="AB2063" s="16">
        <v>0</v>
      </c>
      <c r="AC2063" s="11"/>
      <c r="AD2063" s="17">
        <f t="shared" si="452"/>
        <v>0</v>
      </c>
      <c r="AE2063" s="16"/>
      <c r="AF2063" s="11"/>
      <c r="AG2063" s="17"/>
      <c r="AH2063" s="225"/>
      <c r="AI2063" s="527"/>
      <c r="AJ2063" s="16">
        <f t="shared" si="456"/>
        <v>0</v>
      </c>
    </row>
    <row r="2064" spans="1:36" ht="11.25" customHeight="1">
      <c r="A2064" s="219">
        <v>25200232</v>
      </c>
      <c r="B2064" s="207"/>
      <c r="C2064" s="287" t="s">
        <v>303</v>
      </c>
      <c r="D2064" s="222">
        <v>0</v>
      </c>
      <c r="E2064" s="222">
        <v>0</v>
      </c>
      <c r="F2064" s="222">
        <v>0</v>
      </c>
      <c r="G2064" s="222">
        <v>0</v>
      </c>
      <c r="H2064" s="222">
        <v>0</v>
      </c>
      <c r="I2064" s="222">
        <v>0</v>
      </c>
      <c r="J2064" s="498">
        <v>0</v>
      </c>
      <c r="K2064" s="498">
        <v>0</v>
      </c>
      <c r="L2064" s="223">
        <v>0</v>
      </c>
      <c r="M2064" s="223">
        <v>0</v>
      </c>
      <c r="N2064" s="223">
        <v>0</v>
      </c>
      <c r="O2064" s="223">
        <v>0</v>
      </c>
      <c r="P2064" s="223">
        <v>0</v>
      </c>
      <c r="Q2064" s="223">
        <f t="shared" si="458"/>
        <v>0</v>
      </c>
      <c r="R2064" s="351"/>
      <c r="S2064" s="309"/>
      <c r="T2064" s="427" t="s">
        <v>1798</v>
      </c>
      <c r="U2064" s="895"/>
      <c r="V2064" s="16">
        <v>0</v>
      </c>
      <c r="W2064" s="11">
        <v>0</v>
      </c>
      <c r="X2064" s="17">
        <v>0</v>
      </c>
      <c r="Y2064" s="16"/>
      <c r="Z2064" s="11"/>
      <c r="AA2064" s="17"/>
      <c r="AB2064" s="16">
        <v>0</v>
      </c>
      <c r="AC2064" s="11">
        <f>$Q2064</f>
        <v>0</v>
      </c>
      <c r="AD2064" s="17">
        <f t="shared" si="452"/>
        <v>0</v>
      </c>
      <c r="AE2064" s="16"/>
      <c r="AF2064" s="11"/>
      <c r="AG2064" s="17"/>
      <c r="AH2064" s="225"/>
      <c r="AI2064" s="527"/>
      <c r="AJ2064" s="16">
        <f t="shared" si="456"/>
        <v>0</v>
      </c>
    </row>
    <row r="2065" spans="1:36" ht="11.25" customHeight="1">
      <c r="A2065" s="219">
        <v>25200262</v>
      </c>
      <c r="B2065" s="207"/>
      <c r="C2065" s="287" t="s">
        <v>1143</v>
      </c>
      <c r="D2065" s="222">
        <v>-39367.31</v>
      </c>
      <c r="E2065" s="222">
        <v>-39367.31</v>
      </c>
      <c r="F2065" s="222">
        <v>0</v>
      </c>
      <c r="G2065" s="222">
        <v>0</v>
      </c>
      <c r="H2065" s="222">
        <v>0</v>
      </c>
      <c r="I2065" s="222">
        <v>0</v>
      </c>
      <c r="J2065" s="498">
        <v>0</v>
      </c>
      <c r="K2065" s="498">
        <v>0</v>
      </c>
      <c r="L2065" s="223">
        <v>0</v>
      </c>
      <c r="M2065" s="223">
        <v>0</v>
      </c>
      <c r="N2065" s="223">
        <v>0</v>
      </c>
      <c r="O2065" s="223">
        <v>0</v>
      </c>
      <c r="P2065" s="223">
        <v>0</v>
      </c>
      <c r="Q2065" s="223">
        <f t="shared" si="458"/>
        <v>-4920.9137499999997</v>
      </c>
      <c r="R2065" s="872"/>
      <c r="S2065" s="351">
        <v>8</v>
      </c>
      <c r="T2065" s="427" t="s">
        <v>1798</v>
      </c>
      <c r="U2065" s="895"/>
      <c r="V2065" s="16">
        <v>0</v>
      </c>
      <c r="W2065" s="11">
        <v>0</v>
      </c>
      <c r="X2065" s="17">
        <v>0</v>
      </c>
      <c r="Y2065" s="16"/>
      <c r="Z2065" s="11">
        <f>Q2065</f>
        <v>-4920.9137499999997</v>
      </c>
      <c r="AA2065" s="17">
        <f>Q2065</f>
        <v>-4920.9137499999997</v>
      </c>
      <c r="AB2065" s="16">
        <v>0</v>
      </c>
      <c r="AC2065" s="11"/>
      <c r="AD2065" s="17">
        <f t="shared" si="452"/>
        <v>0</v>
      </c>
      <c r="AE2065" s="16"/>
      <c r="AF2065" s="11"/>
      <c r="AG2065" s="17"/>
      <c r="AH2065" s="225"/>
      <c r="AI2065" s="527"/>
      <c r="AJ2065" s="16">
        <f t="shared" si="456"/>
        <v>0</v>
      </c>
    </row>
    <row r="2066" spans="1:36" ht="11.25" customHeight="1">
      <c r="A2066" s="219">
        <v>25200272</v>
      </c>
      <c r="B2066" s="207"/>
      <c r="C2066" s="287" t="s">
        <v>1948</v>
      </c>
      <c r="D2066" s="222">
        <v>0</v>
      </c>
      <c r="E2066" s="222">
        <v>0</v>
      </c>
      <c r="F2066" s="222">
        <v>0</v>
      </c>
      <c r="G2066" s="222">
        <v>0</v>
      </c>
      <c r="H2066" s="222">
        <v>0</v>
      </c>
      <c r="I2066" s="222">
        <v>0</v>
      </c>
      <c r="J2066" s="498">
        <v>0</v>
      </c>
      <c r="K2066" s="498">
        <v>0</v>
      </c>
      <c r="L2066" s="223">
        <v>0</v>
      </c>
      <c r="M2066" s="223">
        <v>0</v>
      </c>
      <c r="N2066" s="223">
        <v>0</v>
      </c>
      <c r="O2066" s="223">
        <v>0</v>
      </c>
      <c r="P2066" s="223">
        <v>0</v>
      </c>
      <c r="Q2066" s="223">
        <f t="shared" si="458"/>
        <v>0</v>
      </c>
      <c r="R2066" s="872"/>
      <c r="S2066" s="351">
        <v>8</v>
      </c>
      <c r="T2066" s="427" t="s">
        <v>1798</v>
      </c>
      <c r="U2066" s="895"/>
      <c r="V2066" s="16">
        <v>0</v>
      </c>
      <c r="W2066" s="11">
        <v>0</v>
      </c>
      <c r="X2066" s="17">
        <v>0</v>
      </c>
      <c r="Y2066" s="16"/>
      <c r="Z2066" s="11">
        <f>Q2066</f>
        <v>0</v>
      </c>
      <c r="AA2066" s="17">
        <f>Q2066</f>
        <v>0</v>
      </c>
      <c r="AB2066" s="16">
        <v>0</v>
      </c>
      <c r="AC2066" s="11"/>
      <c r="AD2066" s="17">
        <f t="shared" si="452"/>
        <v>0</v>
      </c>
      <c r="AE2066" s="16"/>
      <c r="AF2066" s="11"/>
      <c r="AG2066" s="17"/>
      <c r="AH2066" s="225"/>
      <c r="AI2066" s="527"/>
      <c r="AJ2066" s="16">
        <f t="shared" si="456"/>
        <v>0</v>
      </c>
    </row>
    <row r="2067" spans="1:36" ht="11.25" customHeight="1">
      <c r="A2067" s="219">
        <v>25300001</v>
      </c>
      <c r="C2067" s="287" t="s">
        <v>111</v>
      </c>
      <c r="D2067" s="222">
        <v>-111458.82</v>
      </c>
      <c r="E2067" s="222">
        <v>-117022.96</v>
      </c>
      <c r="F2067" s="222">
        <v>-105010.01</v>
      </c>
      <c r="G2067" s="222">
        <v>-107583.23</v>
      </c>
      <c r="H2067" s="222">
        <v>-100089.64</v>
      </c>
      <c r="I2067" s="222">
        <v>-104675.87</v>
      </c>
      <c r="J2067" s="498">
        <v>-66585.37</v>
      </c>
      <c r="K2067" s="498">
        <v>-39585.18</v>
      </c>
      <c r="L2067" s="223">
        <v>-2988792.51</v>
      </c>
      <c r="M2067" s="223">
        <v>0</v>
      </c>
      <c r="N2067" s="223">
        <v>77235.740000000005</v>
      </c>
      <c r="O2067" s="223">
        <v>-70910.509999999995</v>
      </c>
      <c r="P2067" s="223">
        <v>-68646.12</v>
      </c>
      <c r="Q2067" s="223">
        <f t="shared" si="458"/>
        <v>-309422.66749999992</v>
      </c>
      <c r="R2067" s="872"/>
      <c r="S2067" s="351"/>
      <c r="T2067" s="593"/>
      <c r="U2067" s="895"/>
      <c r="V2067" s="16">
        <v>0</v>
      </c>
      <c r="W2067" s="11">
        <v>0</v>
      </c>
      <c r="X2067" s="17">
        <v>0</v>
      </c>
      <c r="Y2067" s="16"/>
      <c r="Z2067" s="11"/>
      <c r="AA2067" s="17"/>
      <c r="AB2067" s="16"/>
      <c r="AC2067" s="11"/>
      <c r="AD2067" s="17">
        <f t="shared" si="452"/>
        <v>0</v>
      </c>
      <c r="AE2067" s="16"/>
      <c r="AF2067" s="11"/>
      <c r="AG2067" s="17"/>
      <c r="AH2067" s="229">
        <f>Q2067</f>
        <v>-309422.66749999992</v>
      </c>
      <c r="AI2067" s="527"/>
      <c r="AJ2067" s="16">
        <f t="shared" si="456"/>
        <v>0</v>
      </c>
    </row>
    <row r="2068" spans="1:36" ht="11.25" customHeight="1">
      <c r="A2068" s="219">
        <v>25300002</v>
      </c>
      <c r="B2068" s="207"/>
      <c r="C2068" s="287" t="s">
        <v>1103</v>
      </c>
      <c r="D2068" s="222">
        <v>0</v>
      </c>
      <c r="E2068" s="222">
        <v>0</v>
      </c>
      <c r="F2068" s="222">
        <v>0</v>
      </c>
      <c r="G2068" s="222">
        <v>0</v>
      </c>
      <c r="H2068" s="222">
        <v>0</v>
      </c>
      <c r="I2068" s="222">
        <v>0</v>
      </c>
      <c r="J2068" s="498">
        <v>0</v>
      </c>
      <c r="K2068" s="498">
        <v>0</v>
      </c>
      <c r="L2068" s="223">
        <v>0</v>
      </c>
      <c r="M2068" s="223">
        <v>0</v>
      </c>
      <c r="N2068" s="223">
        <v>0</v>
      </c>
      <c r="O2068" s="223">
        <v>0</v>
      </c>
      <c r="P2068" s="223">
        <v>0</v>
      </c>
      <c r="Q2068" s="223">
        <f t="shared" si="458"/>
        <v>0</v>
      </c>
      <c r="R2068" s="351"/>
      <c r="S2068" s="309"/>
      <c r="T2068" s="427" t="s">
        <v>1798</v>
      </c>
      <c r="U2068" s="895"/>
      <c r="V2068" s="16">
        <v>0</v>
      </c>
      <c r="W2068" s="11">
        <v>0</v>
      </c>
      <c r="X2068" s="17">
        <v>0</v>
      </c>
      <c r="Y2068" s="16"/>
      <c r="Z2068" s="11"/>
      <c r="AA2068" s="17"/>
      <c r="AB2068" s="16">
        <v>0</v>
      </c>
      <c r="AC2068" s="11">
        <f>$Q2068</f>
        <v>0</v>
      </c>
      <c r="AD2068" s="17">
        <f t="shared" si="452"/>
        <v>0</v>
      </c>
      <c r="AE2068" s="16"/>
      <c r="AF2068" s="11"/>
      <c r="AG2068" s="17"/>
      <c r="AH2068" s="225"/>
      <c r="AI2068" s="527"/>
      <c r="AJ2068" s="16">
        <f t="shared" si="456"/>
        <v>0</v>
      </c>
    </row>
    <row r="2069" spans="1:36" ht="11.25" customHeight="1">
      <c r="A2069" s="219">
        <v>25300011</v>
      </c>
      <c r="C2069" s="287" t="s">
        <v>1061</v>
      </c>
      <c r="D2069" s="222">
        <v>-6901</v>
      </c>
      <c r="E2069" s="222">
        <v>-6901</v>
      </c>
      <c r="F2069" s="222">
        <v>-5000</v>
      </c>
      <c r="G2069" s="222">
        <v>-5000</v>
      </c>
      <c r="H2069" s="222">
        <v>-5000</v>
      </c>
      <c r="I2069" s="222">
        <v>-5000</v>
      </c>
      <c r="J2069" s="498">
        <v>-5000</v>
      </c>
      <c r="K2069" s="498">
        <v>-5000</v>
      </c>
      <c r="L2069" s="223">
        <v>-5000</v>
      </c>
      <c r="M2069" s="223">
        <v>-5000</v>
      </c>
      <c r="N2069" s="223">
        <v>-5000</v>
      </c>
      <c r="O2069" s="223">
        <v>-5000</v>
      </c>
      <c r="P2069" s="223">
        <v>-5000</v>
      </c>
      <c r="Q2069" s="223">
        <f t="shared" si="458"/>
        <v>-5237.625</v>
      </c>
      <c r="R2069" s="872"/>
      <c r="S2069" s="458"/>
      <c r="T2069" s="593"/>
      <c r="U2069" s="895"/>
      <c r="V2069" s="16">
        <v>0</v>
      </c>
      <c r="W2069" s="11">
        <v>0</v>
      </c>
      <c r="X2069" s="17">
        <v>0</v>
      </c>
      <c r="Y2069" s="16"/>
      <c r="Z2069" s="11"/>
      <c r="AA2069" s="17"/>
      <c r="AB2069" s="16"/>
      <c r="AC2069" s="11"/>
      <c r="AD2069" s="17">
        <f t="shared" si="452"/>
        <v>0</v>
      </c>
      <c r="AE2069" s="16"/>
      <c r="AF2069" s="11"/>
      <c r="AG2069" s="17"/>
      <c r="AH2069" s="229">
        <f>Q2069</f>
        <v>-5237.625</v>
      </c>
      <c r="AI2069" s="527"/>
      <c r="AJ2069" s="16">
        <f t="shared" si="456"/>
        <v>0</v>
      </c>
    </row>
    <row r="2070" spans="1:36" ht="11.25" customHeight="1">
      <c r="A2070" s="219">
        <v>25300022</v>
      </c>
      <c r="C2070" s="287" t="s">
        <v>212</v>
      </c>
      <c r="D2070" s="222">
        <v>0</v>
      </c>
      <c r="E2070" s="222">
        <v>0</v>
      </c>
      <c r="F2070" s="222">
        <v>0</v>
      </c>
      <c r="G2070" s="222">
        <v>0</v>
      </c>
      <c r="H2070" s="222">
        <v>0</v>
      </c>
      <c r="I2070" s="222">
        <v>0</v>
      </c>
      <c r="J2070" s="498">
        <v>0</v>
      </c>
      <c r="K2070" s="498">
        <v>0</v>
      </c>
      <c r="L2070" s="223">
        <v>0</v>
      </c>
      <c r="M2070" s="223">
        <v>0</v>
      </c>
      <c r="N2070" s="223">
        <v>0</v>
      </c>
      <c r="O2070" s="223">
        <v>0</v>
      </c>
      <c r="P2070" s="223">
        <v>0</v>
      </c>
      <c r="Q2070" s="223">
        <f t="shared" si="458"/>
        <v>0</v>
      </c>
      <c r="R2070" s="351"/>
      <c r="S2070" s="309"/>
      <c r="T2070" s="309"/>
      <c r="U2070" s="895"/>
      <c r="V2070" s="16">
        <v>0</v>
      </c>
      <c r="W2070" s="11">
        <v>0</v>
      </c>
      <c r="X2070" s="17">
        <v>0</v>
      </c>
      <c r="Y2070" s="16"/>
      <c r="Z2070" s="11"/>
      <c r="AA2070" s="17"/>
      <c r="AB2070" s="16"/>
      <c r="AC2070" s="11"/>
      <c r="AD2070" s="17">
        <f t="shared" si="452"/>
        <v>0</v>
      </c>
      <c r="AE2070" s="16"/>
      <c r="AF2070" s="11"/>
      <c r="AG2070" s="17"/>
      <c r="AH2070" s="229">
        <f>Q2070</f>
        <v>0</v>
      </c>
      <c r="AI2070" s="527"/>
      <c r="AJ2070" s="16">
        <f t="shared" si="456"/>
        <v>0</v>
      </c>
    </row>
    <row r="2071" spans="1:36" ht="11.25" customHeight="1">
      <c r="A2071" s="219">
        <v>25300031</v>
      </c>
      <c r="B2071" s="207"/>
      <c r="C2071" s="287" t="s">
        <v>1104</v>
      </c>
      <c r="D2071" s="222">
        <v>0</v>
      </c>
      <c r="E2071" s="222">
        <v>0</v>
      </c>
      <c r="F2071" s="222">
        <v>0</v>
      </c>
      <c r="G2071" s="222">
        <v>0</v>
      </c>
      <c r="H2071" s="222">
        <v>0</v>
      </c>
      <c r="I2071" s="222">
        <v>0</v>
      </c>
      <c r="J2071" s="498">
        <v>0</v>
      </c>
      <c r="K2071" s="498">
        <v>0</v>
      </c>
      <c r="L2071" s="223">
        <v>0</v>
      </c>
      <c r="M2071" s="223">
        <v>0</v>
      </c>
      <c r="N2071" s="223">
        <v>0</v>
      </c>
      <c r="O2071" s="223">
        <v>0</v>
      </c>
      <c r="P2071" s="223">
        <v>0</v>
      </c>
      <c r="Q2071" s="223">
        <f t="shared" si="458"/>
        <v>0</v>
      </c>
      <c r="R2071" s="351"/>
      <c r="S2071" s="593"/>
      <c r="T2071" s="593"/>
      <c r="U2071" s="895"/>
      <c r="V2071" s="16">
        <v>0</v>
      </c>
      <c r="W2071" s="11">
        <v>0</v>
      </c>
      <c r="X2071" s="17">
        <v>0</v>
      </c>
      <c r="Y2071" s="16"/>
      <c r="Z2071" s="11"/>
      <c r="AA2071" s="17"/>
      <c r="AB2071" s="16"/>
      <c r="AC2071" s="11"/>
      <c r="AD2071" s="17">
        <f t="shared" si="452"/>
        <v>0</v>
      </c>
      <c r="AE2071" s="16"/>
      <c r="AF2071" s="11"/>
      <c r="AG2071" s="17"/>
      <c r="AH2071" s="229">
        <f>Q2071</f>
        <v>0</v>
      </c>
      <c r="AI2071" s="527"/>
      <c r="AJ2071" s="16">
        <f t="shared" si="456"/>
        <v>0</v>
      </c>
    </row>
    <row r="2072" spans="1:36" ht="11.25" customHeight="1">
      <c r="A2072" s="219">
        <v>25300033</v>
      </c>
      <c r="C2072" s="287" t="s">
        <v>340</v>
      </c>
      <c r="D2072" s="222">
        <v>-8973883.1999999993</v>
      </c>
      <c r="E2072" s="222">
        <v>-8836465.9299999997</v>
      </c>
      <c r="F2072" s="222">
        <v>-8628154.6099999994</v>
      </c>
      <c r="G2072" s="222">
        <v>-8792412.3000000007</v>
      </c>
      <c r="H2072" s="222">
        <v>-8646585.8399999999</v>
      </c>
      <c r="I2072" s="222">
        <v>-8513103.1500000004</v>
      </c>
      <c r="J2072" s="498">
        <v>-8701294.8399999999</v>
      </c>
      <c r="K2072" s="498">
        <v>-8598422.0700000003</v>
      </c>
      <c r="L2072" s="223">
        <v>-8448067.8499999996</v>
      </c>
      <c r="M2072" s="223">
        <v>-8442712.8300000001</v>
      </c>
      <c r="N2072" s="223">
        <v>-8330492.2800000003</v>
      </c>
      <c r="O2072" s="223">
        <v>-8209927.4299999997</v>
      </c>
      <c r="P2072" s="223">
        <v>-8260540.0999999996</v>
      </c>
      <c r="Q2072" s="223">
        <f t="shared" si="458"/>
        <v>-8563737.5649999995</v>
      </c>
      <c r="R2072" s="351"/>
      <c r="S2072" s="351"/>
      <c r="T2072" s="351"/>
      <c r="U2072" s="895"/>
      <c r="V2072" s="16">
        <v>0</v>
      </c>
      <c r="W2072" s="11">
        <v>0</v>
      </c>
      <c r="X2072" s="17">
        <v>0</v>
      </c>
      <c r="Y2072" s="16"/>
      <c r="Z2072" s="11"/>
      <c r="AA2072" s="17"/>
      <c r="AB2072" s="16"/>
      <c r="AC2072" s="11"/>
      <c r="AD2072" s="17">
        <f t="shared" si="452"/>
        <v>0</v>
      </c>
      <c r="AE2072" s="16"/>
      <c r="AF2072" s="11"/>
      <c r="AG2072" s="17"/>
      <c r="AH2072" s="229">
        <f>Q2072</f>
        <v>-8563737.5649999995</v>
      </c>
      <c r="AI2072" s="527"/>
      <c r="AJ2072" s="16">
        <f t="shared" si="456"/>
        <v>0</v>
      </c>
    </row>
    <row r="2073" spans="1:36" s="951" customFormat="1" ht="11.25" customHeight="1">
      <c r="A2073" s="937">
        <v>25300041</v>
      </c>
      <c r="C2073" s="939" t="s">
        <v>27</v>
      </c>
      <c r="D2073" s="940">
        <v>0</v>
      </c>
      <c r="E2073" s="940">
        <v>0</v>
      </c>
      <c r="F2073" s="940">
        <v>0</v>
      </c>
      <c r="G2073" s="940">
        <v>0</v>
      </c>
      <c r="H2073" s="940">
        <v>0</v>
      </c>
      <c r="I2073" s="940">
        <v>0</v>
      </c>
      <c r="J2073" s="941">
        <v>0</v>
      </c>
      <c r="K2073" s="941">
        <v>0</v>
      </c>
      <c r="L2073" s="942">
        <v>0</v>
      </c>
      <c r="M2073" s="942">
        <v>0</v>
      </c>
      <c r="N2073" s="942">
        <v>0</v>
      </c>
      <c r="O2073" s="942">
        <v>0</v>
      </c>
      <c r="P2073" s="942">
        <v>0</v>
      </c>
      <c r="Q2073" s="942">
        <f t="shared" si="458"/>
        <v>0</v>
      </c>
      <c r="R2073" s="943"/>
      <c r="S2073" s="944"/>
      <c r="T2073" s="944" t="s">
        <v>1808</v>
      </c>
      <c r="U2073" s="945"/>
      <c r="V2073" s="946">
        <v>0</v>
      </c>
      <c r="W2073" s="947">
        <v>0</v>
      </c>
      <c r="X2073" s="948">
        <v>0</v>
      </c>
      <c r="Y2073" s="946"/>
      <c r="Z2073" s="947"/>
      <c r="AA2073" s="948"/>
      <c r="AB2073" s="946"/>
      <c r="AC2073" s="947"/>
      <c r="AD2073" s="948">
        <f t="shared" si="452"/>
        <v>0</v>
      </c>
      <c r="AE2073" s="946">
        <f>$Q2073</f>
        <v>0</v>
      </c>
      <c r="AF2073" s="947">
        <f>$Q2073</f>
        <v>0</v>
      </c>
      <c r="AG2073" s="948">
        <f>$Q2073</f>
        <v>0</v>
      </c>
      <c r="AH2073" s="952"/>
      <c r="AI2073" s="950"/>
      <c r="AJ2073" s="946">
        <f t="shared" si="456"/>
        <v>0</v>
      </c>
    </row>
    <row r="2074" spans="1:36" ht="11.25" customHeight="1">
      <c r="A2074" s="220">
        <v>25300051</v>
      </c>
      <c r="B2074" s="220"/>
      <c r="C2074" s="287" t="s">
        <v>362</v>
      </c>
      <c r="D2074" s="222">
        <v>0</v>
      </c>
      <c r="E2074" s="222">
        <v>0</v>
      </c>
      <c r="F2074" s="222">
        <v>0</v>
      </c>
      <c r="G2074" s="222">
        <v>0</v>
      </c>
      <c r="H2074" s="222">
        <v>0</v>
      </c>
      <c r="I2074" s="222">
        <v>0</v>
      </c>
      <c r="J2074" s="498">
        <v>0</v>
      </c>
      <c r="K2074" s="498">
        <v>0</v>
      </c>
      <c r="L2074" s="223">
        <v>0</v>
      </c>
      <c r="M2074" s="223">
        <v>0</v>
      </c>
      <c r="N2074" s="223">
        <v>0</v>
      </c>
      <c r="O2074" s="223">
        <v>0</v>
      </c>
      <c r="P2074" s="223">
        <v>0</v>
      </c>
      <c r="Q2074" s="223">
        <f t="shared" si="458"/>
        <v>0</v>
      </c>
      <c r="R2074" s="351"/>
      <c r="S2074" s="593"/>
      <c r="T2074" s="593"/>
      <c r="U2074" s="895"/>
      <c r="V2074" s="16">
        <v>0</v>
      </c>
      <c r="W2074" s="11">
        <v>0</v>
      </c>
      <c r="X2074" s="17">
        <v>0</v>
      </c>
      <c r="Y2074" s="16"/>
      <c r="Z2074" s="11"/>
      <c r="AA2074" s="17"/>
      <c r="AB2074" s="16"/>
      <c r="AC2074" s="11"/>
      <c r="AD2074" s="17"/>
      <c r="AE2074" s="16"/>
      <c r="AF2074" s="11"/>
      <c r="AG2074" s="17"/>
      <c r="AH2074" s="229">
        <f>Q2074</f>
        <v>0</v>
      </c>
      <c r="AI2074" s="527"/>
      <c r="AJ2074" s="16">
        <f t="shared" si="456"/>
        <v>0</v>
      </c>
    </row>
    <row r="2075" spans="1:36" ht="11.25" customHeight="1">
      <c r="A2075" s="220">
        <v>25300061</v>
      </c>
      <c r="B2075" s="220"/>
      <c r="C2075" s="287" t="s">
        <v>2769</v>
      </c>
      <c r="D2075" s="222">
        <v>0</v>
      </c>
      <c r="E2075" s="222">
        <v>0</v>
      </c>
      <c r="F2075" s="222">
        <v>0</v>
      </c>
      <c r="G2075" s="222">
        <v>0</v>
      </c>
      <c r="H2075" s="222">
        <v>0</v>
      </c>
      <c r="I2075" s="222">
        <v>0</v>
      </c>
      <c r="J2075" s="498">
        <v>0</v>
      </c>
      <c r="K2075" s="498">
        <v>0</v>
      </c>
      <c r="L2075" s="223">
        <v>0</v>
      </c>
      <c r="M2075" s="223">
        <v>0</v>
      </c>
      <c r="N2075" s="223">
        <v>0</v>
      </c>
      <c r="O2075" s="223">
        <v>0</v>
      </c>
      <c r="P2075" s="223">
        <v>0</v>
      </c>
      <c r="Q2075" s="223">
        <f t="shared" si="458"/>
        <v>0</v>
      </c>
      <c r="R2075" s="351"/>
      <c r="S2075" s="593"/>
      <c r="T2075" s="593" t="s">
        <v>1254</v>
      </c>
      <c r="U2075" s="904"/>
      <c r="V2075" s="16">
        <v>0</v>
      </c>
      <c r="W2075" s="11">
        <v>0</v>
      </c>
      <c r="X2075" s="17">
        <v>0</v>
      </c>
      <c r="Y2075" s="16"/>
      <c r="Z2075" s="11"/>
      <c r="AA2075" s="17"/>
      <c r="AB2075" s="16"/>
      <c r="AC2075" s="11"/>
      <c r="AD2075" s="17">
        <f t="shared" ref="AD2075" si="459">SUM(AB2075:AC2075)</f>
        <v>0</v>
      </c>
      <c r="AE2075" s="16">
        <f>$Q2075</f>
        <v>0</v>
      </c>
      <c r="AF2075" s="11">
        <f>$Q2075</f>
        <v>0</v>
      </c>
      <c r="AG2075" s="17">
        <f>$Q2075</f>
        <v>0</v>
      </c>
      <c r="AH2075" s="225"/>
      <c r="AI2075" s="527"/>
      <c r="AJ2075" s="16">
        <f t="shared" si="456"/>
        <v>0</v>
      </c>
    </row>
    <row r="2076" spans="1:36" s="1054" customFormat="1" ht="11.25" customHeight="1">
      <c r="A2076" s="1065">
        <v>25300071</v>
      </c>
      <c r="B2076" s="1065"/>
      <c r="C2076" s="1043" t="s">
        <v>2181</v>
      </c>
      <c r="D2076" s="1044">
        <v>-170198346</v>
      </c>
      <c r="E2076" s="1044">
        <v>-172877620</v>
      </c>
      <c r="F2076" s="1044">
        <v>-175799180</v>
      </c>
      <c r="G2076" s="1044">
        <v>-177321272</v>
      </c>
      <c r="H2076" s="1044">
        <v>-178537997</v>
      </c>
      <c r="I2076" s="1044">
        <v>-180173108</v>
      </c>
      <c r="J2076" s="1045">
        <v>-182478178</v>
      </c>
      <c r="K2076" s="1045">
        <v>-184000490</v>
      </c>
      <c r="L2076" s="1046">
        <v>-186167012</v>
      </c>
      <c r="M2076" s="1046">
        <v>-188141427</v>
      </c>
      <c r="N2076" s="1046">
        <v>-189887837</v>
      </c>
      <c r="O2076" s="1046">
        <v>-191246149</v>
      </c>
      <c r="P2076" s="1046">
        <v>-193097986</v>
      </c>
      <c r="Q2076" s="1046">
        <f t="shared" si="458"/>
        <v>-182356536.33333334</v>
      </c>
      <c r="R2076" s="1047"/>
      <c r="S2076" s="1073"/>
      <c r="T2076" s="1073" t="s">
        <v>877</v>
      </c>
      <c r="U2076" s="1048"/>
      <c r="V2076" s="1049">
        <v>0</v>
      </c>
      <c r="W2076" s="1050">
        <v>0</v>
      </c>
      <c r="X2076" s="1051">
        <v>0</v>
      </c>
      <c r="Y2076" s="1049"/>
      <c r="Z2076" s="1050"/>
      <c r="AA2076" s="1051"/>
      <c r="AB2076" s="1049">
        <f>Q2076</f>
        <v>-182356536.33333334</v>
      </c>
      <c r="AC2076" s="1050"/>
      <c r="AD2076" s="1051">
        <f>AB2076+AC2076</f>
        <v>-182356536.33333334</v>
      </c>
      <c r="AE2076" s="1049"/>
      <c r="AF2076" s="1050"/>
      <c r="AG2076" s="1051"/>
      <c r="AH2076" s="1052"/>
      <c r="AI2076" s="1053"/>
      <c r="AJ2076" s="1049">
        <f t="shared" si="456"/>
        <v>0</v>
      </c>
    </row>
    <row r="2077" spans="1:36" ht="11.25" customHeight="1">
      <c r="A2077" s="220">
        <v>25300081</v>
      </c>
      <c r="B2077" s="220"/>
      <c r="C2077" s="287" t="s">
        <v>2838</v>
      </c>
      <c r="D2077" s="222">
        <v>-1000</v>
      </c>
      <c r="E2077" s="222">
        <v>-1000</v>
      </c>
      <c r="F2077" s="222">
        <v>-1000</v>
      </c>
      <c r="G2077" s="222">
        <v>-1000</v>
      </c>
      <c r="H2077" s="222">
        <v>-1000</v>
      </c>
      <c r="I2077" s="222">
        <v>-1000</v>
      </c>
      <c r="J2077" s="498">
        <v>-1000</v>
      </c>
      <c r="K2077" s="498">
        <v>-1000</v>
      </c>
      <c r="L2077" s="223">
        <v>-1000</v>
      </c>
      <c r="M2077" s="223">
        <v>-1000</v>
      </c>
      <c r="N2077" s="223">
        <v>-1000</v>
      </c>
      <c r="O2077" s="223">
        <v>-1000</v>
      </c>
      <c r="P2077" s="223">
        <v>-1000</v>
      </c>
      <c r="Q2077" s="223">
        <f t="shared" si="458"/>
        <v>-1000</v>
      </c>
      <c r="R2077" s="351"/>
      <c r="S2077" s="593"/>
      <c r="T2077" s="593"/>
      <c r="U2077" s="895"/>
      <c r="V2077" s="16">
        <v>0</v>
      </c>
      <c r="W2077" s="11">
        <v>0</v>
      </c>
      <c r="X2077" s="17">
        <v>0</v>
      </c>
      <c r="Y2077" s="16"/>
      <c r="Z2077" s="11"/>
      <c r="AA2077" s="17"/>
      <c r="AB2077" s="16"/>
      <c r="AC2077" s="11"/>
      <c r="AD2077" s="17"/>
      <c r="AE2077" s="16"/>
      <c r="AF2077" s="11"/>
      <c r="AG2077" s="17"/>
      <c r="AH2077" s="229">
        <f>Q2077</f>
        <v>-1000</v>
      </c>
      <c r="AI2077" s="527"/>
      <c r="AJ2077" s="16">
        <f t="shared" si="456"/>
        <v>0</v>
      </c>
    </row>
    <row r="2078" spans="1:36" ht="11.25" customHeight="1">
      <c r="A2078" s="220">
        <v>25300091</v>
      </c>
      <c r="B2078" s="220"/>
      <c r="C2078" s="287" t="s">
        <v>2800</v>
      </c>
      <c r="D2078" s="222">
        <v>-2685077.14</v>
      </c>
      <c r="E2078" s="222">
        <v>-2612507.4900000002</v>
      </c>
      <c r="F2078" s="222">
        <v>-2539937.84</v>
      </c>
      <c r="G2078" s="222">
        <v>-2467368.19</v>
      </c>
      <c r="H2078" s="222">
        <v>-2394798.54</v>
      </c>
      <c r="I2078" s="222">
        <v>-2322228.89</v>
      </c>
      <c r="J2078" s="498">
        <v>-2249659.2400000002</v>
      </c>
      <c r="K2078" s="498">
        <v>-2177089.59</v>
      </c>
      <c r="L2078" s="223">
        <v>-2104519.94</v>
      </c>
      <c r="M2078" s="223">
        <v>-2031950.29</v>
      </c>
      <c r="N2078" s="223">
        <v>-1959380.64</v>
      </c>
      <c r="O2078" s="223">
        <v>-1886810.99</v>
      </c>
      <c r="P2078" s="223">
        <v>-1814241.34</v>
      </c>
      <c r="Q2078" s="223">
        <f t="shared" si="458"/>
        <v>-2249659.2399999998</v>
      </c>
      <c r="R2078" s="351"/>
      <c r="S2078" s="593"/>
      <c r="T2078" s="593" t="s">
        <v>1254</v>
      </c>
      <c r="U2078" s="896"/>
      <c r="V2078" s="16">
        <v>0</v>
      </c>
      <c r="W2078" s="11">
        <v>0</v>
      </c>
      <c r="X2078" s="17">
        <v>0</v>
      </c>
      <c r="Y2078" s="16"/>
      <c r="Z2078" s="11"/>
      <c r="AA2078" s="17"/>
      <c r="AB2078" s="16"/>
      <c r="AC2078" s="11"/>
      <c r="AD2078" s="17">
        <f t="shared" ref="AD2078" si="460">SUM(AB2078:AC2078)</f>
        <v>0</v>
      </c>
      <c r="AE2078" s="16">
        <f t="shared" ref="AE2078:AG2079" si="461">$Q2078</f>
        <v>-2249659.2399999998</v>
      </c>
      <c r="AF2078" s="11">
        <f t="shared" si="461"/>
        <v>-2249659.2399999998</v>
      </c>
      <c r="AG2078" s="17">
        <f t="shared" si="461"/>
        <v>-2249659.2399999998</v>
      </c>
      <c r="AH2078" s="225"/>
      <c r="AI2078" s="527"/>
      <c r="AJ2078" s="16">
        <f t="shared" si="456"/>
        <v>0</v>
      </c>
    </row>
    <row r="2079" spans="1:36" ht="22.5" customHeight="1">
      <c r="A2079" s="220">
        <v>25300121</v>
      </c>
      <c r="B2079" s="220"/>
      <c r="C2079" s="287" t="s">
        <v>2859</v>
      </c>
      <c r="D2079" s="222">
        <v>-675143.1</v>
      </c>
      <c r="E2079" s="222">
        <v>-656895.99</v>
      </c>
      <c r="F2079" s="222">
        <v>-638648.88</v>
      </c>
      <c r="G2079" s="222">
        <v>-620401.77</v>
      </c>
      <c r="H2079" s="222">
        <v>-602154.66</v>
      </c>
      <c r="I2079" s="222">
        <v>-583907.55000000005</v>
      </c>
      <c r="J2079" s="498">
        <v>-565660.43999999994</v>
      </c>
      <c r="K2079" s="498">
        <v>-547413.32999999996</v>
      </c>
      <c r="L2079" s="223">
        <v>-529166.22</v>
      </c>
      <c r="M2079" s="223">
        <v>-510919.11</v>
      </c>
      <c r="N2079" s="223">
        <v>-492672</v>
      </c>
      <c r="O2079" s="223">
        <v>-474424.89</v>
      </c>
      <c r="P2079" s="223">
        <v>-456177.78</v>
      </c>
      <c r="Q2079" s="223">
        <f t="shared" si="458"/>
        <v>-565660.43999999994</v>
      </c>
      <c r="R2079" s="351"/>
      <c r="S2079" s="593"/>
      <c r="T2079" s="593" t="s">
        <v>1254</v>
      </c>
      <c r="U2079" s="896"/>
      <c r="V2079" s="16">
        <v>0</v>
      </c>
      <c r="W2079" s="11">
        <v>0</v>
      </c>
      <c r="X2079" s="17">
        <v>0</v>
      </c>
      <c r="Y2079" s="16"/>
      <c r="Z2079" s="11"/>
      <c r="AA2079" s="17"/>
      <c r="AB2079" s="16"/>
      <c r="AC2079" s="11"/>
      <c r="AD2079" s="17">
        <f t="shared" ref="AD2079" si="462">SUM(AB2079:AC2079)</f>
        <v>0</v>
      </c>
      <c r="AE2079" s="16">
        <f t="shared" si="461"/>
        <v>-565660.43999999994</v>
      </c>
      <c r="AF2079" s="11">
        <f t="shared" si="461"/>
        <v>-565660.43999999994</v>
      </c>
      <c r="AG2079" s="17">
        <f t="shared" si="461"/>
        <v>-565660.43999999994</v>
      </c>
      <c r="AH2079" s="225"/>
      <c r="AI2079" s="527"/>
      <c r="AJ2079" s="16">
        <f t="shared" si="456"/>
        <v>0</v>
      </c>
    </row>
    <row r="2080" spans="1:36" ht="11.25" customHeight="1">
      <c r="A2080" s="240">
        <v>25300131</v>
      </c>
      <c r="C2080" s="287" t="s">
        <v>61</v>
      </c>
      <c r="D2080" s="222">
        <v>0</v>
      </c>
      <c r="E2080" s="222">
        <v>0</v>
      </c>
      <c r="F2080" s="222">
        <v>0</v>
      </c>
      <c r="G2080" s="222">
        <v>0</v>
      </c>
      <c r="H2080" s="222">
        <v>0</v>
      </c>
      <c r="I2080" s="222">
        <v>0</v>
      </c>
      <c r="J2080" s="498">
        <v>0</v>
      </c>
      <c r="K2080" s="498">
        <v>0</v>
      </c>
      <c r="L2080" s="223">
        <v>0</v>
      </c>
      <c r="M2080" s="223">
        <v>0</v>
      </c>
      <c r="N2080" s="223">
        <v>0</v>
      </c>
      <c r="O2080" s="223">
        <v>0</v>
      </c>
      <c r="P2080" s="223">
        <v>0</v>
      </c>
      <c r="Q2080" s="223">
        <f t="shared" si="458"/>
        <v>0</v>
      </c>
      <c r="R2080" s="351"/>
      <c r="S2080" s="593"/>
      <c r="T2080" s="593"/>
      <c r="U2080" s="895"/>
      <c r="V2080" s="16">
        <v>0</v>
      </c>
      <c r="W2080" s="11">
        <v>0</v>
      </c>
      <c r="X2080" s="17">
        <v>0</v>
      </c>
      <c r="Y2080" s="16"/>
      <c r="Z2080" s="11"/>
      <c r="AA2080" s="17"/>
      <c r="AB2080" s="16"/>
      <c r="AC2080" s="11"/>
      <c r="AD2080" s="17">
        <f t="shared" ref="AD2080:AD2087" si="463">SUM(AB2080:AC2080)</f>
        <v>0</v>
      </c>
      <c r="AE2080" s="16"/>
      <c r="AF2080" s="11"/>
      <c r="AG2080" s="17"/>
      <c r="AH2080" s="229">
        <f t="shared" ref="AH2080:AH2085" si="464">Q2080</f>
        <v>0</v>
      </c>
      <c r="AI2080" s="527"/>
      <c r="AJ2080" s="16">
        <f t="shared" si="456"/>
        <v>0</v>
      </c>
    </row>
    <row r="2081" spans="1:36" ht="11.25" customHeight="1">
      <c r="A2081" s="240">
        <v>25300141</v>
      </c>
      <c r="C2081" s="287" t="s">
        <v>774</v>
      </c>
      <c r="D2081" s="222">
        <v>-1955403.57</v>
      </c>
      <c r="E2081" s="222">
        <v>-2059858.3</v>
      </c>
      <c r="F2081" s="222">
        <v>-1343770.92</v>
      </c>
      <c r="G2081" s="222">
        <v>-2836727.1</v>
      </c>
      <c r="H2081" s="222">
        <v>-2477956.9300000002</v>
      </c>
      <c r="I2081" s="222">
        <v>-3955661.35</v>
      </c>
      <c r="J2081" s="498">
        <v>-3938686.42</v>
      </c>
      <c r="K2081" s="498">
        <v>-3061282.89</v>
      </c>
      <c r="L2081" s="223">
        <v>-3033405.8</v>
      </c>
      <c r="M2081" s="223">
        <v>-3401232.97</v>
      </c>
      <c r="N2081" s="223">
        <v>-3119013.74</v>
      </c>
      <c r="O2081" s="223">
        <v>-2591506</v>
      </c>
      <c r="P2081" s="223">
        <v>-2066406.24</v>
      </c>
      <c r="Q2081" s="223">
        <f t="shared" si="458"/>
        <v>-2819167.2770833336</v>
      </c>
      <c r="R2081" s="351"/>
      <c r="S2081" s="593"/>
      <c r="T2081" s="593"/>
      <c r="U2081" s="895"/>
      <c r="V2081" s="16">
        <v>0</v>
      </c>
      <c r="W2081" s="11">
        <v>0</v>
      </c>
      <c r="X2081" s="17">
        <v>0</v>
      </c>
      <c r="Y2081" s="16"/>
      <c r="Z2081" s="11"/>
      <c r="AA2081" s="17"/>
      <c r="AB2081" s="16"/>
      <c r="AC2081" s="11"/>
      <c r="AD2081" s="17">
        <f t="shared" si="463"/>
        <v>0</v>
      </c>
      <c r="AE2081" s="16"/>
      <c r="AF2081" s="11"/>
      <c r="AG2081" s="17"/>
      <c r="AH2081" s="229">
        <f t="shared" si="464"/>
        <v>-2819167.2770833336</v>
      </c>
      <c r="AI2081" s="527"/>
      <c r="AJ2081" s="16">
        <f t="shared" si="456"/>
        <v>0</v>
      </c>
    </row>
    <row r="2082" spans="1:36" ht="11.25" customHeight="1">
      <c r="A2082" s="219">
        <v>25300143</v>
      </c>
      <c r="C2082" s="287" t="s">
        <v>880</v>
      </c>
      <c r="D2082" s="222">
        <v>0</v>
      </c>
      <c r="E2082" s="222">
        <v>0</v>
      </c>
      <c r="F2082" s="222">
        <v>0</v>
      </c>
      <c r="G2082" s="222">
        <v>0</v>
      </c>
      <c r="H2082" s="222">
        <v>0</v>
      </c>
      <c r="I2082" s="222">
        <v>0</v>
      </c>
      <c r="J2082" s="498">
        <v>0</v>
      </c>
      <c r="K2082" s="498">
        <v>0</v>
      </c>
      <c r="L2082" s="223">
        <v>0</v>
      </c>
      <c r="M2082" s="223">
        <v>0</v>
      </c>
      <c r="N2082" s="223">
        <v>0</v>
      </c>
      <c r="O2082" s="223">
        <v>0</v>
      </c>
      <c r="P2082" s="223">
        <v>0</v>
      </c>
      <c r="Q2082" s="223">
        <f t="shared" si="458"/>
        <v>0</v>
      </c>
      <c r="R2082" s="351"/>
      <c r="S2082" s="351"/>
      <c r="T2082" s="351"/>
      <c r="U2082" s="895"/>
      <c r="V2082" s="16">
        <v>0</v>
      </c>
      <c r="W2082" s="11">
        <v>0</v>
      </c>
      <c r="X2082" s="17">
        <v>0</v>
      </c>
      <c r="Y2082" s="16"/>
      <c r="Z2082" s="11"/>
      <c r="AA2082" s="17"/>
      <c r="AB2082" s="16"/>
      <c r="AC2082" s="11"/>
      <c r="AD2082" s="17">
        <f t="shared" si="463"/>
        <v>0</v>
      </c>
      <c r="AE2082" s="16"/>
      <c r="AF2082" s="11"/>
      <c r="AG2082" s="17"/>
      <c r="AH2082" s="229">
        <f t="shared" si="464"/>
        <v>0</v>
      </c>
      <c r="AI2082" s="527"/>
      <c r="AJ2082" s="16">
        <f t="shared" si="456"/>
        <v>0</v>
      </c>
    </row>
    <row r="2083" spans="1:36" ht="11.25" customHeight="1">
      <c r="A2083" s="219">
        <v>25300151</v>
      </c>
      <c r="C2083" s="287" t="s">
        <v>1257</v>
      </c>
      <c r="D2083" s="222">
        <v>-9606354.9399999995</v>
      </c>
      <c r="E2083" s="222">
        <v>-9738245.4600000009</v>
      </c>
      <c r="F2083" s="222">
        <v>-9747303.9499999993</v>
      </c>
      <c r="G2083" s="222">
        <v>-9826754.6899999995</v>
      </c>
      <c r="H2083" s="222">
        <v>-9901707.6799999997</v>
      </c>
      <c r="I2083" s="222">
        <v>-9923335.1799999997</v>
      </c>
      <c r="J2083" s="498">
        <v>-9986116.2799999993</v>
      </c>
      <c r="K2083" s="498">
        <v>-10014019.439999999</v>
      </c>
      <c r="L2083" s="223">
        <v>-10058023.99</v>
      </c>
      <c r="M2083" s="223">
        <v>-10109503.369999999</v>
      </c>
      <c r="N2083" s="223">
        <v>-10139498.73</v>
      </c>
      <c r="O2083" s="223">
        <v>-10262919.560000001</v>
      </c>
      <c r="P2083" s="223">
        <v>-10355863.109999999</v>
      </c>
      <c r="Q2083" s="223">
        <f t="shared" si="458"/>
        <v>-9974044.7795833349</v>
      </c>
      <c r="R2083" s="351"/>
      <c r="S2083" s="351"/>
      <c r="T2083" s="351"/>
      <c r="U2083" s="895"/>
      <c r="V2083" s="16">
        <v>0</v>
      </c>
      <c r="W2083" s="11">
        <v>0</v>
      </c>
      <c r="X2083" s="17">
        <v>0</v>
      </c>
      <c r="Y2083" s="16"/>
      <c r="Z2083" s="11"/>
      <c r="AA2083" s="17"/>
      <c r="AB2083" s="16"/>
      <c r="AC2083" s="11"/>
      <c r="AD2083" s="17">
        <f t="shared" si="463"/>
        <v>0</v>
      </c>
      <c r="AE2083" s="16"/>
      <c r="AF2083" s="11"/>
      <c r="AG2083" s="17"/>
      <c r="AH2083" s="229">
        <f t="shared" si="464"/>
        <v>-9974044.7795833349</v>
      </c>
      <c r="AI2083" s="527"/>
      <c r="AJ2083" s="16">
        <f t="shared" si="456"/>
        <v>0</v>
      </c>
    </row>
    <row r="2084" spans="1:36" ht="11.25" customHeight="1">
      <c r="A2084" s="219">
        <v>25300153</v>
      </c>
      <c r="C2084" s="287" t="s">
        <v>2624</v>
      </c>
      <c r="D2084" s="222">
        <v>-100000</v>
      </c>
      <c r="E2084" s="222">
        <v>-100000</v>
      </c>
      <c r="F2084" s="222">
        <v>-100000</v>
      </c>
      <c r="G2084" s="222">
        <v>-100000</v>
      </c>
      <c r="H2084" s="222">
        <v>-100000</v>
      </c>
      <c r="I2084" s="222">
        <v>-75000</v>
      </c>
      <c r="J2084" s="498">
        <v>-75000</v>
      </c>
      <c r="K2084" s="498">
        <v>-75000</v>
      </c>
      <c r="L2084" s="223">
        <v>-75000</v>
      </c>
      <c r="M2084" s="223">
        <v>-75000</v>
      </c>
      <c r="N2084" s="223">
        <v>-75000</v>
      </c>
      <c r="O2084" s="223">
        <v>-75000</v>
      </c>
      <c r="P2084" s="223">
        <v>-75000</v>
      </c>
      <c r="Q2084" s="223">
        <f t="shared" si="458"/>
        <v>-84375</v>
      </c>
      <c r="R2084" s="351"/>
      <c r="S2084" s="351"/>
      <c r="T2084" s="351"/>
      <c r="U2084" s="895"/>
      <c r="V2084" s="16">
        <v>0</v>
      </c>
      <c r="W2084" s="11">
        <v>0</v>
      </c>
      <c r="X2084" s="17">
        <v>0</v>
      </c>
      <c r="Y2084" s="16"/>
      <c r="Z2084" s="11"/>
      <c r="AA2084" s="17"/>
      <c r="AB2084" s="16"/>
      <c r="AC2084" s="11"/>
      <c r="AD2084" s="17">
        <f>SUM(AB2084:AC2084)</f>
        <v>0</v>
      </c>
      <c r="AE2084" s="16"/>
      <c r="AF2084" s="11"/>
      <c r="AG2084" s="17"/>
      <c r="AH2084" s="229">
        <f t="shared" si="464"/>
        <v>-84375</v>
      </c>
      <c r="AI2084" s="527"/>
      <c r="AJ2084" s="16">
        <f t="shared" si="456"/>
        <v>0</v>
      </c>
    </row>
    <row r="2085" spans="1:36" ht="11.25" customHeight="1">
      <c r="A2085" s="219">
        <v>25300161</v>
      </c>
      <c r="C2085" s="287" t="s">
        <v>390</v>
      </c>
      <c r="D2085" s="222">
        <v>-1020477.55</v>
      </c>
      <c r="E2085" s="222">
        <v>-862959.66</v>
      </c>
      <c r="F2085" s="222">
        <v>-696478.95</v>
      </c>
      <c r="G2085" s="222">
        <v>-520435.51</v>
      </c>
      <c r="H2085" s="222">
        <v>-511821.43</v>
      </c>
      <c r="I2085" s="222">
        <v>-505824.03</v>
      </c>
      <c r="J2085" s="498">
        <v>-505560.83</v>
      </c>
      <c r="K2085" s="498">
        <v>-505560.83</v>
      </c>
      <c r="L2085" s="223">
        <v>-505560.83</v>
      </c>
      <c r="M2085" s="223">
        <v>-505560.83</v>
      </c>
      <c r="N2085" s="223">
        <v>-505560.83</v>
      </c>
      <c r="O2085" s="223">
        <v>-505560.83</v>
      </c>
      <c r="P2085" s="223">
        <v>-505560.83</v>
      </c>
      <c r="Q2085" s="223">
        <f t="shared" si="458"/>
        <v>-574491.97916666674</v>
      </c>
      <c r="R2085" s="351"/>
      <c r="S2085" s="351"/>
      <c r="T2085" s="351"/>
      <c r="U2085" s="895"/>
      <c r="V2085" s="16">
        <v>0</v>
      </c>
      <c r="W2085" s="11">
        <v>0</v>
      </c>
      <c r="X2085" s="17">
        <v>0</v>
      </c>
      <c r="Y2085" s="16"/>
      <c r="Z2085" s="11"/>
      <c r="AA2085" s="17"/>
      <c r="AB2085" s="16"/>
      <c r="AC2085" s="11"/>
      <c r="AD2085" s="17">
        <f t="shared" si="463"/>
        <v>0</v>
      </c>
      <c r="AE2085" s="16"/>
      <c r="AF2085" s="11"/>
      <c r="AG2085" s="17"/>
      <c r="AH2085" s="229">
        <f t="shared" si="464"/>
        <v>-574491.97916666674</v>
      </c>
      <c r="AI2085" s="527"/>
      <c r="AJ2085" s="16">
        <f t="shared" si="456"/>
        <v>0</v>
      </c>
    </row>
    <row r="2086" spans="1:36" ht="11.25" customHeight="1">
      <c r="A2086" s="219">
        <v>25300171</v>
      </c>
      <c r="C2086" s="287" t="s">
        <v>213</v>
      </c>
      <c r="D2086" s="222">
        <v>0</v>
      </c>
      <c r="E2086" s="222">
        <v>0</v>
      </c>
      <c r="F2086" s="222">
        <v>0</v>
      </c>
      <c r="G2086" s="222">
        <v>0</v>
      </c>
      <c r="H2086" s="222">
        <v>0</v>
      </c>
      <c r="I2086" s="222">
        <v>0</v>
      </c>
      <c r="J2086" s="498">
        <v>0</v>
      </c>
      <c r="K2086" s="498">
        <v>0</v>
      </c>
      <c r="L2086" s="223">
        <v>0</v>
      </c>
      <c r="M2086" s="223">
        <v>0</v>
      </c>
      <c r="N2086" s="223">
        <v>0</v>
      </c>
      <c r="O2086" s="223">
        <v>0</v>
      </c>
      <c r="P2086" s="223">
        <v>0</v>
      </c>
      <c r="Q2086" s="223">
        <f t="shared" si="458"/>
        <v>0</v>
      </c>
      <c r="R2086" s="351"/>
      <c r="S2086" s="351"/>
      <c r="T2086" s="351" t="s">
        <v>877</v>
      </c>
      <c r="U2086" s="895"/>
      <c r="V2086" s="16">
        <v>0</v>
      </c>
      <c r="W2086" s="11">
        <v>0</v>
      </c>
      <c r="X2086" s="17">
        <v>0</v>
      </c>
      <c r="Y2086" s="16"/>
      <c r="Z2086" s="11"/>
      <c r="AA2086" s="17"/>
      <c r="AB2086" s="16"/>
      <c r="AC2086" s="11"/>
      <c r="AD2086" s="17">
        <f t="shared" si="463"/>
        <v>0</v>
      </c>
      <c r="AE2086" s="16"/>
      <c r="AF2086" s="11"/>
      <c r="AG2086" s="17"/>
      <c r="AH2086" s="225"/>
      <c r="AI2086" s="527"/>
      <c r="AJ2086" s="16">
        <f t="shared" si="456"/>
        <v>0</v>
      </c>
    </row>
    <row r="2087" spans="1:36" ht="11.25" customHeight="1">
      <c r="A2087" s="219">
        <v>25300173</v>
      </c>
      <c r="C2087" s="287" t="s">
        <v>420</v>
      </c>
      <c r="D2087" s="222">
        <v>0</v>
      </c>
      <c r="E2087" s="222">
        <v>0</v>
      </c>
      <c r="F2087" s="222">
        <v>0</v>
      </c>
      <c r="G2087" s="222">
        <v>0</v>
      </c>
      <c r="H2087" s="222">
        <v>0</v>
      </c>
      <c r="I2087" s="222">
        <v>0</v>
      </c>
      <c r="J2087" s="498">
        <v>0</v>
      </c>
      <c r="K2087" s="498">
        <v>0</v>
      </c>
      <c r="L2087" s="223">
        <v>0</v>
      </c>
      <c r="M2087" s="223">
        <v>0</v>
      </c>
      <c r="N2087" s="223">
        <v>0</v>
      </c>
      <c r="O2087" s="223">
        <v>0</v>
      </c>
      <c r="P2087" s="223">
        <v>0</v>
      </c>
      <c r="Q2087" s="223">
        <f t="shared" si="458"/>
        <v>0</v>
      </c>
      <c r="R2087" s="351"/>
      <c r="S2087" s="351"/>
      <c r="T2087" s="309" t="s">
        <v>1254</v>
      </c>
      <c r="U2087" s="895"/>
      <c r="V2087" s="16">
        <v>0</v>
      </c>
      <c r="W2087" s="11">
        <v>0</v>
      </c>
      <c r="X2087" s="17">
        <v>0</v>
      </c>
      <c r="Y2087" s="16"/>
      <c r="Z2087" s="11"/>
      <c r="AA2087" s="17"/>
      <c r="AB2087" s="16"/>
      <c r="AC2087" s="11"/>
      <c r="AD2087" s="17">
        <f t="shared" si="463"/>
        <v>0</v>
      </c>
      <c r="AE2087" s="16">
        <f>$Q2087</f>
        <v>0</v>
      </c>
      <c r="AF2087" s="11">
        <f>$Q2087</f>
        <v>0</v>
      </c>
      <c r="AG2087" s="17">
        <f>$Q2087</f>
        <v>0</v>
      </c>
      <c r="AH2087" s="225"/>
      <c r="AI2087" s="527"/>
      <c r="AJ2087" s="16">
        <f t="shared" si="456"/>
        <v>0</v>
      </c>
    </row>
    <row r="2088" spans="1:36" ht="11.25" customHeight="1">
      <c r="A2088" s="219">
        <v>25300181</v>
      </c>
      <c r="C2088" s="287" t="s">
        <v>2169</v>
      </c>
      <c r="D2088" s="222">
        <v>-4371301.71</v>
      </c>
      <c r="E2088" s="222">
        <v>-4359683.7699999996</v>
      </c>
      <c r="F2088" s="222">
        <v>-4347556.6900000004</v>
      </c>
      <c r="G2088" s="222">
        <v>-4335667.74</v>
      </c>
      <c r="H2088" s="222">
        <v>-4323799.45</v>
      </c>
      <c r="I2088" s="222">
        <v>-4311268.26</v>
      </c>
      <c r="J2088" s="498">
        <v>-4299270.97</v>
      </c>
      <c r="K2088" s="498">
        <v>-4286994.66</v>
      </c>
      <c r="L2088" s="223">
        <v>-4274951.63</v>
      </c>
      <c r="M2088" s="223">
        <v>-4262550.25</v>
      </c>
      <c r="N2088" s="223">
        <v>-4250460.09</v>
      </c>
      <c r="O2088" s="223">
        <v>-4238305.43</v>
      </c>
      <c r="P2088" s="223">
        <v>-4225797.05</v>
      </c>
      <c r="Q2088" s="223">
        <f t="shared" si="458"/>
        <v>-4299088.1933333343</v>
      </c>
      <c r="R2088" s="351"/>
      <c r="S2088" s="351"/>
      <c r="T2088" s="309" t="s">
        <v>877</v>
      </c>
      <c r="U2088" s="895"/>
      <c r="V2088" s="16">
        <v>0</v>
      </c>
      <c r="W2088" s="11">
        <v>0</v>
      </c>
      <c r="X2088" s="17">
        <v>0</v>
      </c>
      <c r="Y2088" s="16"/>
      <c r="Z2088" s="11"/>
      <c r="AA2088" s="17"/>
      <c r="AB2088" s="16">
        <f>Q2088</f>
        <v>-4299088.1933333343</v>
      </c>
      <c r="AC2088" s="11"/>
      <c r="AD2088" s="17">
        <f>AB2088+AC2088</f>
        <v>-4299088.1933333343</v>
      </c>
      <c r="AE2088" s="16"/>
      <c r="AF2088" s="11"/>
      <c r="AG2088" s="17"/>
      <c r="AH2088" s="229"/>
      <c r="AI2088" s="527"/>
      <c r="AJ2088" s="16">
        <f t="shared" si="456"/>
        <v>0</v>
      </c>
    </row>
    <row r="2089" spans="1:36" ht="11.25" customHeight="1">
      <c r="A2089" s="219">
        <v>25300191</v>
      </c>
      <c r="C2089" s="287" t="s">
        <v>2165</v>
      </c>
      <c r="D2089" s="222">
        <v>0</v>
      </c>
      <c r="E2089" s="222">
        <v>0</v>
      </c>
      <c r="F2089" s="222">
        <v>0</v>
      </c>
      <c r="G2089" s="222">
        <v>0</v>
      </c>
      <c r="H2089" s="222">
        <v>0</v>
      </c>
      <c r="I2089" s="222">
        <v>0</v>
      </c>
      <c r="J2089" s="498">
        <v>0</v>
      </c>
      <c r="K2089" s="498">
        <v>0</v>
      </c>
      <c r="L2089" s="223">
        <v>0</v>
      </c>
      <c r="M2089" s="223">
        <v>0</v>
      </c>
      <c r="N2089" s="223">
        <v>0</v>
      </c>
      <c r="O2089" s="223">
        <v>0</v>
      </c>
      <c r="P2089" s="223">
        <v>0</v>
      </c>
      <c r="Q2089" s="223">
        <f t="shared" si="458"/>
        <v>0</v>
      </c>
      <c r="R2089" s="351"/>
      <c r="S2089" s="351"/>
      <c r="T2089" s="309"/>
      <c r="U2089" s="895"/>
      <c r="V2089" s="16">
        <v>0</v>
      </c>
      <c r="W2089" s="11">
        <v>0</v>
      </c>
      <c r="X2089" s="17">
        <v>0</v>
      </c>
      <c r="Y2089" s="16"/>
      <c r="Z2089" s="11"/>
      <c r="AA2089" s="17"/>
      <c r="AB2089" s="16"/>
      <c r="AC2089" s="11"/>
      <c r="AD2089" s="17">
        <f>SUM(AB2089:AC2089)</f>
        <v>0</v>
      </c>
      <c r="AE2089" s="16"/>
      <c r="AF2089" s="11"/>
      <c r="AG2089" s="17"/>
      <c r="AH2089" s="229">
        <f>Q2089</f>
        <v>0</v>
      </c>
      <c r="AI2089" s="527"/>
      <c r="AJ2089" s="16">
        <f t="shared" si="456"/>
        <v>0</v>
      </c>
    </row>
    <row r="2090" spans="1:36" ht="11.25" customHeight="1">
      <c r="A2090" s="219">
        <v>25300201</v>
      </c>
      <c r="C2090" s="287" t="s">
        <v>2177</v>
      </c>
      <c r="D2090" s="222">
        <v>-5971505</v>
      </c>
      <c r="E2090" s="222">
        <v>-5948449</v>
      </c>
      <c r="F2090" s="222">
        <v>-5925393</v>
      </c>
      <c r="G2090" s="222">
        <v>-5902337</v>
      </c>
      <c r="H2090" s="222">
        <v>-5879281</v>
      </c>
      <c r="I2090" s="222">
        <v>-5856225</v>
      </c>
      <c r="J2090" s="498">
        <v>-5833169</v>
      </c>
      <c r="K2090" s="498">
        <v>-5810113</v>
      </c>
      <c r="L2090" s="223">
        <v>-5787057</v>
      </c>
      <c r="M2090" s="223">
        <v>-5764001</v>
      </c>
      <c r="N2090" s="223">
        <v>-5740945</v>
      </c>
      <c r="O2090" s="223">
        <v>-5717889</v>
      </c>
      <c r="P2090" s="223">
        <v>-5694833</v>
      </c>
      <c r="Q2090" s="223">
        <f t="shared" si="458"/>
        <v>-5833169</v>
      </c>
      <c r="R2090" s="351"/>
      <c r="S2090" s="351"/>
      <c r="T2090" s="309" t="s">
        <v>1254</v>
      </c>
      <c r="U2090" s="895"/>
      <c r="V2090" s="16">
        <v>0</v>
      </c>
      <c r="W2090" s="11">
        <v>0</v>
      </c>
      <c r="X2090" s="17">
        <v>0</v>
      </c>
      <c r="Y2090" s="16"/>
      <c r="Z2090" s="11"/>
      <c r="AA2090" s="17"/>
      <c r="AB2090" s="16"/>
      <c r="AC2090" s="11"/>
      <c r="AD2090" s="17">
        <f>SUM(AB2090:AC2090)</f>
        <v>0</v>
      </c>
      <c r="AE2090" s="16">
        <f t="shared" ref="AE2090:AG2091" si="465">$Q2090</f>
        <v>-5833169</v>
      </c>
      <c r="AF2090" s="11">
        <f t="shared" si="465"/>
        <v>-5833169</v>
      </c>
      <c r="AG2090" s="17">
        <f t="shared" si="465"/>
        <v>-5833169</v>
      </c>
      <c r="AH2090" s="225"/>
      <c r="AI2090" s="527"/>
      <c r="AJ2090" s="16">
        <f t="shared" si="456"/>
        <v>0</v>
      </c>
    </row>
    <row r="2091" spans="1:36" ht="11.25" customHeight="1">
      <c r="A2091" s="219">
        <v>25300203</v>
      </c>
      <c r="C2091" s="287" t="s">
        <v>1906</v>
      </c>
      <c r="D2091" s="222">
        <v>0</v>
      </c>
      <c r="E2091" s="222">
        <v>0</v>
      </c>
      <c r="F2091" s="222">
        <v>0</v>
      </c>
      <c r="G2091" s="222">
        <v>0</v>
      </c>
      <c r="H2091" s="222">
        <v>0</v>
      </c>
      <c r="I2091" s="222">
        <v>0</v>
      </c>
      <c r="J2091" s="498">
        <v>0</v>
      </c>
      <c r="K2091" s="498">
        <v>0</v>
      </c>
      <c r="L2091" s="223">
        <v>0</v>
      </c>
      <c r="M2091" s="223">
        <v>0</v>
      </c>
      <c r="N2091" s="223">
        <v>0</v>
      </c>
      <c r="O2091" s="223">
        <v>0</v>
      </c>
      <c r="P2091" s="223">
        <v>0</v>
      </c>
      <c r="Q2091" s="223">
        <f t="shared" si="458"/>
        <v>0</v>
      </c>
      <c r="R2091" s="351"/>
      <c r="S2091" s="351"/>
      <c r="T2091" s="309" t="s">
        <v>1254</v>
      </c>
      <c r="U2091" s="895"/>
      <c r="V2091" s="16">
        <v>0</v>
      </c>
      <c r="W2091" s="11">
        <v>0</v>
      </c>
      <c r="X2091" s="17">
        <v>0</v>
      </c>
      <c r="Y2091" s="16"/>
      <c r="Z2091" s="11"/>
      <c r="AA2091" s="17"/>
      <c r="AB2091" s="16"/>
      <c r="AC2091" s="11"/>
      <c r="AD2091" s="17">
        <f>SUM(AB2091:AC2091)</f>
        <v>0</v>
      </c>
      <c r="AE2091" s="16">
        <f t="shared" si="465"/>
        <v>0</v>
      </c>
      <c r="AF2091" s="11">
        <f t="shared" si="465"/>
        <v>0</v>
      </c>
      <c r="AG2091" s="17">
        <f t="shared" si="465"/>
        <v>0</v>
      </c>
      <c r="AH2091" s="225"/>
      <c r="AI2091" s="527"/>
      <c r="AJ2091" s="16">
        <f t="shared" si="456"/>
        <v>0</v>
      </c>
    </row>
    <row r="2092" spans="1:36" ht="11.25" customHeight="1">
      <c r="A2092" s="219">
        <v>25300212</v>
      </c>
      <c r="C2092" s="287" t="s">
        <v>976</v>
      </c>
      <c r="D2092" s="222">
        <v>-107953.05</v>
      </c>
      <c r="E2092" s="222">
        <v>-104954.35</v>
      </c>
      <c r="F2092" s="222">
        <v>-101955.65</v>
      </c>
      <c r="G2092" s="222">
        <v>-98956.95</v>
      </c>
      <c r="H2092" s="222">
        <v>-95958.25</v>
      </c>
      <c r="I2092" s="222">
        <v>-92959.55</v>
      </c>
      <c r="J2092" s="498">
        <v>-89960.85</v>
      </c>
      <c r="K2092" s="498">
        <v>-86962.15</v>
      </c>
      <c r="L2092" s="223">
        <v>-83963.45</v>
      </c>
      <c r="M2092" s="223">
        <v>-80964.75</v>
      </c>
      <c r="N2092" s="223">
        <v>-77966.05</v>
      </c>
      <c r="O2092" s="223">
        <v>-74967.350000000006</v>
      </c>
      <c r="P2092" s="223">
        <v>-71968.649999999994</v>
      </c>
      <c r="Q2092" s="223">
        <f t="shared" si="458"/>
        <v>-89960.849999999991</v>
      </c>
      <c r="R2092" s="351" t="s">
        <v>354</v>
      </c>
      <c r="S2092" s="351" t="s">
        <v>2030</v>
      </c>
      <c r="T2092" s="309" t="s">
        <v>1802</v>
      </c>
      <c r="U2092" s="895"/>
      <c r="V2092" s="16">
        <v>0</v>
      </c>
      <c r="W2092" s="11">
        <v>0</v>
      </c>
      <c r="X2092" s="17">
        <v>0</v>
      </c>
      <c r="Y2092" s="16"/>
      <c r="Z2092" s="11">
        <f>Q2092</f>
        <v>-89960.849999999991</v>
      </c>
      <c r="AA2092" s="17">
        <f>Y2092+Z2092</f>
        <v>-89960.849999999991</v>
      </c>
      <c r="AB2092" s="16"/>
      <c r="AC2092" s="11"/>
      <c r="AD2092" s="17"/>
      <c r="AE2092" s="16"/>
      <c r="AF2092" s="11"/>
      <c r="AG2092" s="17"/>
      <c r="AH2092" s="225"/>
      <c r="AI2092" s="527"/>
      <c r="AJ2092" s="16">
        <f t="shared" si="456"/>
        <v>0</v>
      </c>
    </row>
    <row r="2093" spans="1:36" ht="11.25" customHeight="1">
      <c r="A2093" s="219">
        <v>25300221</v>
      </c>
      <c r="C2093" s="287" t="s">
        <v>2342</v>
      </c>
      <c r="D2093" s="222">
        <v>0</v>
      </c>
      <c r="E2093" s="222">
        <v>0</v>
      </c>
      <c r="F2093" s="222">
        <v>0</v>
      </c>
      <c r="G2093" s="222">
        <v>0</v>
      </c>
      <c r="H2093" s="222">
        <v>0</v>
      </c>
      <c r="I2093" s="222">
        <v>0</v>
      </c>
      <c r="J2093" s="498">
        <v>0</v>
      </c>
      <c r="K2093" s="498">
        <v>0</v>
      </c>
      <c r="L2093" s="223">
        <v>0</v>
      </c>
      <c r="M2093" s="223">
        <v>0</v>
      </c>
      <c r="N2093" s="223">
        <v>0</v>
      </c>
      <c r="O2093" s="223">
        <v>0</v>
      </c>
      <c r="P2093" s="223">
        <v>0</v>
      </c>
      <c r="Q2093" s="223">
        <f t="shared" si="458"/>
        <v>0</v>
      </c>
      <c r="R2093" s="351"/>
      <c r="S2093" s="351"/>
      <c r="T2093" s="309" t="s">
        <v>1254</v>
      </c>
      <c r="U2093" s="895"/>
      <c r="V2093" s="16">
        <v>0</v>
      </c>
      <c r="W2093" s="11">
        <v>0</v>
      </c>
      <c r="X2093" s="17">
        <v>0</v>
      </c>
      <c r="Y2093" s="16"/>
      <c r="Z2093" s="11"/>
      <c r="AA2093" s="17"/>
      <c r="AB2093" s="16"/>
      <c r="AC2093" s="11"/>
      <c r="AD2093" s="17">
        <f t="shared" ref="AD2093:AD2123" si="466">SUM(AB2093:AC2093)</f>
        <v>0</v>
      </c>
      <c r="AE2093" s="16">
        <f t="shared" ref="AE2093:AG2100" si="467">$Q2093</f>
        <v>0</v>
      </c>
      <c r="AF2093" s="11">
        <f t="shared" si="467"/>
        <v>0</v>
      </c>
      <c r="AG2093" s="17">
        <f t="shared" si="467"/>
        <v>0</v>
      </c>
      <c r="AH2093" s="225"/>
      <c r="AI2093" s="527"/>
      <c r="AJ2093" s="16">
        <f t="shared" si="456"/>
        <v>0</v>
      </c>
    </row>
    <row r="2094" spans="1:36" ht="11.25" customHeight="1">
      <c r="A2094" s="219">
        <v>25300223</v>
      </c>
      <c r="C2094" s="287" t="s">
        <v>1907</v>
      </c>
      <c r="D2094" s="222">
        <v>0</v>
      </c>
      <c r="E2094" s="222">
        <v>0</v>
      </c>
      <c r="F2094" s="222">
        <v>0</v>
      </c>
      <c r="G2094" s="222">
        <v>0</v>
      </c>
      <c r="H2094" s="222">
        <v>0</v>
      </c>
      <c r="I2094" s="222">
        <v>0</v>
      </c>
      <c r="J2094" s="498">
        <v>0</v>
      </c>
      <c r="K2094" s="498">
        <v>0</v>
      </c>
      <c r="L2094" s="223">
        <v>0</v>
      </c>
      <c r="M2094" s="223">
        <v>0</v>
      </c>
      <c r="N2094" s="223">
        <v>0</v>
      </c>
      <c r="O2094" s="223">
        <v>0</v>
      </c>
      <c r="P2094" s="223">
        <v>0</v>
      </c>
      <c r="Q2094" s="223">
        <f t="shared" si="458"/>
        <v>0</v>
      </c>
      <c r="R2094" s="351"/>
      <c r="S2094" s="351"/>
      <c r="T2094" s="309" t="s">
        <v>1254</v>
      </c>
      <c r="U2094" s="895"/>
      <c r="V2094" s="16">
        <v>0</v>
      </c>
      <c r="W2094" s="11">
        <v>0</v>
      </c>
      <c r="X2094" s="17">
        <v>0</v>
      </c>
      <c r="Y2094" s="16"/>
      <c r="Z2094" s="11"/>
      <c r="AA2094" s="17"/>
      <c r="AB2094" s="16"/>
      <c r="AC2094" s="11"/>
      <c r="AD2094" s="17">
        <f t="shared" si="466"/>
        <v>0</v>
      </c>
      <c r="AE2094" s="16">
        <f t="shared" si="467"/>
        <v>0</v>
      </c>
      <c r="AF2094" s="11">
        <f t="shared" si="467"/>
        <v>0</v>
      </c>
      <c r="AG2094" s="17">
        <f t="shared" si="467"/>
        <v>0</v>
      </c>
      <c r="AH2094" s="225"/>
      <c r="AI2094" s="527"/>
      <c r="AJ2094" s="16">
        <f t="shared" si="456"/>
        <v>0</v>
      </c>
    </row>
    <row r="2095" spans="1:36" ht="11.25" customHeight="1">
      <c r="A2095" s="219">
        <v>25300231</v>
      </c>
      <c r="C2095" s="287" t="s">
        <v>2343</v>
      </c>
      <c r="D2095" s="222">
        <v>0</v>
      </c>
      <c r="E2095" s="222">
        <v>0</v>
      </c>
      <c r="F2095" s="222">
        <v>0</v>
      </c>
      <c r="G2095" s="222">
        <v>0</v>
      </c>
      <c r="H2095" s="222">
        <v>0</v>
      </c>
      <c r="I2095" s="222">
        <v>0</v>
      </c>
      <c r="J2095" s="498">
        <v>0</v>
      </c>
      <c r="K2095" s="498">
        <v>0</v>
      </c>
      <c r="L2095" s="223">
        <v>0</v>
      </c>
      <c r="M2095" s="223">
        <v>0</v>
      </c>
      <c r="N2095" s="223">
        <v>0</v>
      </c>
      <c r="O2095" s="223">
        <v>0</v>
      </c>
      <c r="P2095" s="223">
        <v>0</v>
      </c>
      <c r="Q2095" s="223">
        <f t="shared" si="458"/>
        <v>0</v>
      </c>
      <c r="R2095" s="351"/>
      <c r="S2095" s="351"/>
      <c r="T2095" s="309" t="s">
        <v>1254</v>
      </c>
      <c r="U2095" s="895"/>
      <c r="V2095" s="16">
        <v>0</v>
      </c>
      <c r="W2095" s="11">
        <v>0</v>
      </c>
      <c r="X2095" s="17">
        <v>0</v>
      </c>
      <c r="Y2095" s="16"/>
      <c r="Z2095" s="11"/>
      <c r="AA2095" s="17"/>
      <c r="AB2095" s="16"/>
      <c r="AC2095" s="11"/>
      <c r="AD2095" s="17">
        <f t="shared" si="466"/>
        <v>0</v>
      </c>
      <c r="AE2095" s="16">
        <f t="shared" si="467"/>
        <v>0</v>
      </c>
      <c r="AF2095" s="11">
        <f t="shared" si="467"/>
        <v>0</v>
      </c>
      <c r="AG2095" s="17">
        <f t="shared" si="467"/>
        <v>0</v>
      </c>
      <c r="AH2095" s="225"/>
      <c r="AI2095" s="527"/>
      <c r="AJ2095" s="16">
        <f t="shared" si="456"/>
        <v>0</v>
      </c>
    </row>
    <row r="2096" spans="1:36" s="1054" customFormat="1" ht="11.25" customHeight="1">
      <c r="A2096" s="1041">
        <v>25300241</v>
      </c>
      <c r="B2096" s="1042"/>
      <c r="C2096" s="1043" t="s">
        <v>2897</v>
      </c>
      <c r="D2096" s="1044">
        <v>0</v>
      </c>
      <c r="E2096" s="1044">
        <v>0</v>
      </c>
      <c r="F2096" s="1044">
        <v>0</v>
      </c>
      <c r="G2096" s="1044">
        <v>0</v>
      </c>
      <c r="H2096" s="1044">
        <v>0</v>
      </c>
      <c r="I2096" s="1044">
        <v>0</v>
      </c>
      <c r="J2096" s="1045">
        <v>0</v>
      </c>
      <c r="K2096" s="1045">
        <v>0</v>
      </c>
      <c r="L2096" s="1046">
        <v>0</v>
      </c>
      <c r="M2096" s="1046">
        <v>0</v>
      </c>
      <c r="N2096" s="1046">
        <v>0</v>
      </c>
      <c r="O2096" s="1046">
        <v>0</v>
      </c>
      <c r="P2096" s="1046">
        <v>0</v>
      </c>
      <c r="Q2096" s="1046">
        <f t="shared" si="458"/>
        <v>0</v>
      </c>
      <c r="R2096" s="1047"/>
      <c r="S2096" s="1047"/>
      <c r="T2096" s="1066" t="s">
        <v>1254</v>
      </c>
      <c r="U2096" s="1048"/>
      <c r="V2096" s="1049">
        <v>0</v>
      </c>
      <c r="W2096" s="1050">
        <v>0</v>
      </c>
      <c r="X2096" s="1051">
        <v>0</v>
      </c>
      <c r="Y2096" s="1049"/>
      <c r="Z2096" s="1050"/>
      <c r="AA2096" s="1051"/>
      <c r="AB2096" s="1049"/>
      <c r="AC2096" s="1050"/>
      <c r="AD2096" s="1051">
        <f t="shared" si="466"/>
        <v>0</v>
      </c>
      <c r="AE2096" s="1049">
        <f t="shared" si="467"/>
        <v>0</v>
      </c>
      <c r="AF2096" s="1050">
        <f t="shared" si="467"/>
        <v>0</v>
      </c>
      <c r="AG2096" s="1051">
        <f t="shared" si="467"/>
        <v>0</v>
      </c>
      <c r="AH2096" s="1068"/>
      <c r="AI2096" s="1053"/>
      <c r="AJ2096" s="1049">
        <f t="shared" si="456"/>
        <v>0</v>
      </c>
    </row>
    <row r="2097" spans="1:36" ht="11.25" customHeight="1">
      <c r="A2097" s="219">
        <v>25300251</v>
      </c>
      <c r="C2097" s="287" t="s">
        <v>2178</v>
      </c>
      <c r="D2097" s="222">
        <v>0</v>
      </c>
      <c r="E2097" s="222">
        <v>0</v>
      </c>
      <c r="F2097" s="222">
        <v>0</v>
      </c>
      <c r="G2097" s="222">
        <v>0</v>
      </c>
      <c r="H2097" s="222">
        <v>0</v>
      </c>
      <c r="I2097" s="222">
        <v>0</v>
      </c>
      <c r="J2097" s="498">
        <v>0</v>
      </c>
      <c r="K2097" s="498">
        <v>0</v>
      </c>
      <c r="L2097" s="223">
        <v>0</v>
      </c>
      <c r="M2097" s="223">
        <v>0</v>
      </c>
      <c r="N2097" s="223">
        <v>0</v>
      </c>
      <c r="O2097" s="223">
        <v>0</v>
      </c>
      <c r="P2097" s="223">
        <v>0</v>
      </c>
      <c r="Q2097" s="223">
        <f t="shared" si="458"/>
        <v>0</v>
      </c>
      <c r="R2097" s="351"/>
      <c r="S2097" s="351"/>
      <c r="T2097" s="309" t="s">
        <v>1254</v>
      </c>
      <c r="U2097" s="895"/>
      <c r="V2097" s="16">
        <v>0</v>
      </c>
      <c r="W2097" s="11">
        <v>0</v>
      </c>
      <c r="X2097" s="17">
        <v>0</v>
      </c>
      <c r="Y2097" s="16"/>
      <c r="Z2097" s="11"/>
      <c r="AA2097" s="17"/>
      <c r="AB2097" s="16"/>
      <c r="AC2097" s="11"/>
      <c r="AD2097" s="17">
        <f t="shared" si="466"/>
        <v>0</v>
      </c>
      <c r="AE2097" s="16">
        <f t="shared" si="467"/>
        <v>0</v>
      </c>
      <c r="AF2097" s="11">
        <f t="shared" si="467"/>
        <v>0</v>
      </c>
      <c r="AG2097" s="17">
        <f t="shared" si="467"/>
        <v>0</v>
      </c>
      <c r="AH2097" s="225"/>
      <c r="AI2097" s="527"/>
      <c r="AJ2097" s="16">
        <f t="shared" si="456"/>
        <v>0</v>
      </c>
    </row>
    <row r="2098" spans="1:36" ht="11.25" customHeight="1">
      <c r="A2098" s="219">
        <v>25300261</v>
      </c>
      <c r="C2098" s="287" t="s">
        <v>2179</v>
      </c>
      <c r="D2098" s="222">
        <v>0</v>
      </c>
      <c r="E2098" s="222">
        <v>0</v>
      </c>
      <c r="F2098" s="222">
        <v>0</v>
      </c>
      <c r="G2098" s="222">
        <v>0</v>
      </c>
      <c r="H2098" s="222">
        <v>0</v>
      </c>
      <c r="I2098" s="222">
        <v>0</v>
      </c>
      <c r="J2098" s="498">
        <v>0</v>
      </c>
      <c r="K2098" s="498">
        <v>0</v>
      </c>
      <c r="L2098" s="223">
        <v>0</v>
      </c>
      <c r="M2098" s="223">
        <v>0</v>
      </c>
      <c r="N2098" s="223">
        <v>0</v>
      </c>
      <c r="O2098" s="223">
        <v>0</v>
      </c>
      <c r="P2098" s="223">
        <v>0</v>
      </c>
      <c r="Q2098" s="223">
        <f t="shared" si="458"/>
        <v>0</v>
      </c>
      <c r="R2098" s="351"/>
      <c r="S2098" s="351"/>
      <c r="T2098" s="309" t="s">
        <v>1254</v>
      </c>
      <c r="U2098" s="895"/>
      <c r="V2098" s="16">
        <v>0</v>
      </c>
      <c r="W2098" s="11">
        <v>0</v>
      </c>
      <c r="X2098" s="17">
        <v>0</v>
      </c>
      <c r="Y2098" s="16"/>
      <c r="Z2098" s="11"/>
      <c r="AA2098" s="17"/>
      <c r="AB2098" s="16"/>
      <c r="AC2098" s="11"/>
      <c r="AD2098" s="17">
        <f t="shared" si="466"/>
        <v>0</v>
      </c>
      <c r="AE2098" s="16">
        <f t="shared" si="467"/>
        <v>0</v>
      </c>
      <c r="AF2098" s="11">
        <f t="shared" si="467"/>
        <v>0</v>
      </c>
      <c r="AG2098" s="17">
        <f t="shared" si="467"/>
        <v>0</v>
      </c>
      <c r="AH2098" s="225"/>
      <c r="AI2098" s="527"/>
      <c r="AJ2098" s="16">
        <f t="shared" si="456"/>
        <v>0</v>
      </c>
    </row>
    <row r="2099" spans="1:36" ht="11.25" customHeight="1">
      <c r="A2099" s="219">
        <v>25300263</v>
      </c>
      <c r="C2099" s="287" t="s">
        <v>31</v>
      </c>
      <c r="D2099" s="222">
        <v>0</v>
      </c>
      <c r="E2099" s="222">
        <v>0</v>
      </c>
      <c r="F2099" s="222">
        <v>0</v>
      </c>
      <c r="G2099" s="222">
        <v>0</v>
      </c>
      <c r="H2099" s="222">
        <v>0</v>
      </c>
      <c r="I2099" s="222">
        <v>0</v>
      </c>
      <c r="J2099" s="498">
        <v>0</v>
      </c>
      <c r="K2099" s="498">
        <v>0</v>
      </c>
      <c r="L2099" s="223">
        <v>0</v>
      </c>
      <c r="M2099" s="223">
        <v>0</v>
      </c>
      <c r="N2099" s="223">
        <v>0</v>
      </c>
      <c r="O2099" s="223">
        <v>0</v>
      </c>
      <c r="P2099" s="223">
        <v>0</v>
      </c>
      <c r="Q2099" s="223">
        <f t="shared" si="458"/>
        <v>0</v>
      </c>
      <c r="R2099" s="351"/>
      <c r="S2099" s="351"/>
      <c r="T2099" s="309" t="s">
        <v>1254</v>
      </c>
      <c r="U2099" s="895"/>
      <c r="V2099" s="16">
        <v>0</v>
      </c>
      <c r="W2099" s="11">
        <v>0</v>
      </c>
      <c r="X2099" s="17">
        <v>0</v>
      </c>
      <c r="Y2099" s="16"/>
      <c r="Z2099" s="11"/>
      <c r="AA2099" s="17"/>
      <c r="AB2099" s="16"/>
      <c r="AC2099" s="11"/>
      <c r="AD2099" s="17">
        <f t="shared" si="466"/>
        <v>0</v>
      </c>
      <c r="AE2099" s="16">
        <f t="shared" si="467"/>
        <v>0</v>
      </c>
      <c r="AF2099" s="11">
        <f t="shared" si="467"/>
        <v>0</v>
      </c>
      <c r="AG2099" s="17">
        <f t="shared" si="467"/>
        <v>0</v>
      </c>
      <c r="AH2099" s="225"/>
      <c r="AI2099" s="527"/>
      <c r="AJ2099" s="16">
        <f t="shared" si="456"/>
        <v>0</v>
      </c>
    </row>
    <row r="2100" spans="1:36" ht="11.25" customHeight="1">
      <c r="A2100" s="219">
        <v>25300271</v>
      </c>
      <c r="C2100" s="287" t="s">
        <v>2474</v>
      </c>
      <c r="D2100" s="222">
        <v>-897361.32</v>
      </c>
      <c r="E2100" s="222">
        <v>-776412.62</v>
      </c>
      <c r="F2100" s="222">
        <v>-655463.92000000004</v>
      </c>
      <c r="G2100" s="222">
        <v>-534515.22</v>
      </c>
      <c r="H2100" s="222">
        <v>-413566.52</v>
      </c>
      <c r="I2100" s="222">
        <v>-292617.82</v>
      </c>
      <c r="J2100" s="498">
        <v>-171669.12</v>
      </c>
      <c r="K2100" s="498">
        <v>0</v>
      </c>
      <c r="L2100" s="223">
        <v>0</v>
      </c>
      <c r="M2100" s="223">
        <v>0</v>
      </c>
      <c r="N2100" s="223">
        <v>0</v>
      </c>
      <c r="O2100" s="223">
        <v>0</v>
      </c>
      <c r="P2100" s="223">
        <v>0</v>
      </c>
      <c r="Q2100" s="223">
        <f t="shared" si="458"/>
        <v>-274410.49000000005</v>
      </c>
      <c r="R2100" s="351"/>
      <c r="S2100" s="351"/>
      <c r="T2100" s="309" t="s">
        <v>1254</v>
      </c>
      <c r="U2100" s="895"/>
      <c r="V2100" s="16">
        <v>0</v>
      </c>
      <c r="W2100" s="11">
        <v>0</v>
      </c>
      <c r="X2100" s="17">
        <v>0</v>
      </c>
      <c r="Y2100" s="16"/>
      <c r="Z2100" s="11"/>
      <c r="AA2100" s="17"/>
      <c r="AB2100" s="16"/>
      <c r="AC2100" s="11"/>
      <c r="AD2100" s="17">
        <f>SUM(AB2100:AC2100)</f>
        <v>0</v>
      </c>
      <c r="AE2100" s="16">
        <f t="shared" si="467"/>
        <v>-274410.49000000005</v>
      </c>
      <c r="AF2100" s="11">
        <f t="shared" si="467"/>
        <v>-274410.49000000005</v>
      </c>
      <c r="AG2100" s="17">
        <f t="shared" si="467"/>
        <v>-274410.49000000005</v>
      </c>
      <c r="AH2100" s="225"/>
      <c r="AI2100" s="527"/>
      <c r="AJ2100" s="16">
        <f t="shared" si="456"/>
        <v>0</v>
      </c>
    </row>
    <row r="2101" spans="1:36" ht="11.25" customHeight="1">
      <c r="A2101" s="219">
        <v>25300281</v>
      </c>
      <c r="C2101" s="287" t="s">
        <v>2560</v>
      </c>
      <c r="D2101" s="222">
        <v>-502860</v>
      </c>
      <c r="E2101" s="222">
        <v>-506260</v>
      </c>
      <c r="F2101" s="222">
        <v>-506260</v>
      </c>
      <c r="G2101" s="222">
        <v>-506260</v>
      </c>
      <c r="H2101" s="222">
        <v>-506260</v>
      </c>
      <c r="I2101" s="222">
        <v>-506260</v>
      </c>
      <c r="J2101" s="498">
        <v>-506260</v>
      </c>
      <c r="K2101" s="498">
        <v>-506260</v>
      </c>
      <c r="L2101" s="223">
        <v>-506260</v>
      </c>
      <c r="M2101" s="223">
        <v>-506260</v>
      </c>
      <c r="N2101" s="223">
        <v>-506260</v>
      </c>
      <c r="O2101" s="223">
        <v>-506260</v>
      </c>
      <c r="P2101" s="223">
        <v>-506260</v>
      </c>
      <c r="Q2101" s="223">
        <f t="shared" si="458"/>
        <v>-506118.33333333331</v>
      </c>
      <c r="R2101" s="351" t="s">
        <v>354</v>
      </c>
      <c r="S2101" s="351"/>
      <c r="T2101" s="309" t="s">
        <v>877</v>
      </c>
      <c r="U2101" s="895"/>
      <c r="V2101" s="16">
        <v>0</v>
      </c>
      <c r="W2101" s="11">
        <v>0</v>
      </c>
      <c r="X2101" s="17">
        <v>0</v>
      </c>
      <c r="AB2101" s="16">
        <f>Q2101</f>
        <v>-506118.33333333331</v>
      </c>
      <c r="AC2101" s="11"/>
      <c r="AD2101" s="17">
        <f>AB2101+AC2101</f>
        <v>-506118.33333333331</v>
      </c>
      <c r="AE2101" s="16"/>
      <c r="AF2101" s="11"/>
      <c r="AG2101" s="17"/>
      <c r="AH2101" s="229"/>
      <c r="AI2101" s="527"/>
      <c r="AJ2101" s="16">
        <f t="shared" si="456"/>
        <v>0</v>
      </c>
    </row>
    <row r="2102" spans="1:36" ht="11.25" customHeight="1">
      <c r="A2102" s="219">
        <v>25300293</v>
      </c>
      <c r="C2102" s="287" t="s">
        <v>1853</v>
      </c>
      <c r="D2102" s="222">
        <v>-6930255</v>
      </c>
      <c r="E2102" s="222">
        <v>-7264477</v>
      </c>
      <c r="F2102" s="222">
        <v>-7598699</v>
      </c>
      <c r="G2102" s="222">
        <v>-8537308</v>
      </c>
      <c r="H2102" s="222">
        <v>-8878308</v>
      </c>
      <c r="I2102" s="222">
        <v>-9219308</v>
      </c>
      <c r="J2102" s="498">
        <v>-5771198.3200000003</v>
      </c>
      <c r="K2102" s="498">
        <v>-6133198.3200000003</v>
      </c>
      <c r="L2102" s="223">
        <v>-6495198.3200000003</v>
      </c>
      <c r="M2102" s="223">
        <v>-6746981.3200000003</v>
      </c>
      <c r="N2102" s="223">
        <v>-7123981.3200000003</v>
      </c>
      <c r="O2102" s="223">
        <v>-7500981.3200000003</v>
      </c>
      <c r="P2102" s="223">
        <v>-7523047.3200000003</v>
      </c>
      <c r="Q2102" s="223">
        <f t="shared" si="458"/>
        <v>-7374690.8399999989</v>
      </c>
      <c r="R2102" s="351"/>
      <c r="S2102" s="351"/>
      <c r="T2102" s="309" t="s">
        <v>1254</v>
      </c>
      <c r="U2102" s="895"/>
      <c r="V2102" s="16">
        <v>0</v>
      </c>
      <c r="W2102" s="11">
        <v>0</v>
      </c>
      <c r="X2102" s="17">
        <v>0</v>
      </c>
      <c r="Y2102" s="16"/>
      <c r="Z2102" s="11"/>
      <c r="AA2102" s="17"/>
      <c r="AB2102" s="16"/>
      <c r="AC2102" s="11"/>
      <c r="AD2102" s="17">
        <f t="shared" si="466"/>
        <v>0</v>
      </c>
      <c r="AE2102" s="16">
        <f>$Q2102</f>
        <v>-7374690.8399999989</v>
      </c>
      <c r="AF2102" s="11">
        <f>$Q2102</f>
        <v>-7374690.8399999989</v>
      </c>
      <c r="AG2102" s="17">
        <f>$Q2102</f>
        <v>-7374690.8399999989</v>
      </c>
      <c r="AH2102" s="225"/>
      <c r="AI2102" s="527"/>
      <c r="AJ2102" s="16">
        <f t="shared" si="456"/>
        <v>0</v>
      </c>
    </row>
    <row r="2103" spans="1:36" ht="11.25" customHeight="1">
      <c r="A2103" s="213">
        <v>25300302</v>
      </c>
      <c r="B2103" s="213"/>
      <c r="C2103" s="432" t="s">
        <v>476</v>
      </c>
      <c r="D2103" s="222">
        <v>0</v>
      </c>
      <c r="E2103" s="222">
        <v>0</v>
      </c>
      <c r="F2103" s="222">
        <v>0</v>
      </c>
      <c r="G2103" s="222">
        <v>0</v>
      </c>
      <c r="H2103" s="222">
        <v>0</v>
      </c>
      <c r="I2103" s="222">
        <v>0</v>
      </c>
      <c r="J2103" s="498">
        <v>0</v>
      </c>
      <c r="K2103" s="498">
        <v>0</v>
      </c>
      <c r="L2103" s="223">
        <v>0</v>
      </c>
      <c r="M2103" s="223">
        <v>0</v>
      </c>
      <c r="N2103" s="223">
        <v>0</v>
      </c>
      <c r="O2103" s="223">
        <v>0</v>
      </c>
      <c r="P2103" s="223">
        <v>0</v>
      </c>
      <c r="Q2103" s="223">
        <f t="shared" si="458"/>
        <v>0</v>
      </c>
      <c r="R2103" s="351"/>
      <c r="S2103" s="351"/>
      <c r="T2103" s="351"/>
      <c r="U2103" s="895"/>
      <c r="V2103" s="16">
        <v>0</v>
      </c>
      <c r="W2103" s="11">
        <v>0</v>
      </c>
      <c r="X2103" s="17">
        <v>0</v>
      </c>
      <c r="Y2103" s="16"/>
      <c r="Z2103" s="11"/>
      <c r="AA2103" s="17"/>
      <c r="AB2103" s="16"/>
      <c r="AC2103" s="11"/>
      <c r="AD2103" s="17">
        <f t="shared" si="466"/>
        <v>0</v>
      </c>
      <c r="AE2103" s="16"/>
      <c r="AF2103" s="11"/>
      <c r="AG2103" s="17"/>
      <c r="AH2103" s="229">
        <f>Q2103</f>
        <v>0</v>
      </c>
      <c r="AI2103" s="527"/>
      <c r="AJ2103" s="16">
        <f t="shared" si="456"/>
        <v>0</v>
      </c>
    </row>
    <row r="2104" spans="1:36" ht="11.25" customHeight="1">
      <c r="A2104" s="219">
        <v>25300303</v>
      </c>
      <c r="C2104" s="287" t="s">
        <v>1854</v>
      </c>
      <c r="D2104" s="222">
        <v>0</v>
      </c>
      <c r="E2104" s="222">
        <v>0</v>
      </c>
      <c r="F2104" s="222">
        <v>-0.01</v>
      </c>
      <c r="G2104" s="222">
        <v>-0.01</v>
      </c>
      <c r="H2104" s="222">
        <v>-0.01</v>
      </c>
      <c r="I2104" s="222">
        <v>-0.01</v>
      </c>
      <c r="J2104" s="498">
        <v>-0.01</v>
      </c>
      <c r="K2104" s="498">
        <v>-0.01</v>
      </c>
      <c r="L2104" s="223">
        <v>-0.01</v>
      </c>
      <c r="M2104" s="223">
        <v>-0.01</v>
      </c>
      <c r="N2104" s="223">
        <v>-0.01</v>
      </c>
      <c r="O2104" s="223">
        <v>-0.01</v>
      </c>
      <c r="P2104" s="223">
        <v>-0.01</v>
      </c>
      <c r="Q2104" s="223">
        <f t="shared" si="458"/>
        <v>-8.7499999999999991E-3</v>
      </c>
      <c r="R2104" s="351"/>
      <c r="S2104" s="351"/>
      <c r="T2104" s="351"/>
      <c r="U2104" s="895"/>
      <c r="V2104" s="16">
        <v>0</v>
      </c>
      <c r="W2104" s="11">
        <v>0</v>
      </c>
      <c r="X2104" s="17">
        <v>0</v>
      </c>
      <c r="Y2104" s="16"/>
      <c r="Z2104" s="11"/>
      <c r="AA2104" s="17"/>
      <c r="AB2104" s="16"/>
      <c r="AC2104" s="11"/>
      <c r="AD2104" s="17">
        <f t="shared" si="466"/>
        <v>0</v>
      </c>
      <c r="AE2104" s="16"/>
      <c r="AF2104" s="11"/>
      <c r="AG2104" s="17"/>
      <c r="AH2104" s="229">
        <f>Q2104</f>
        <v>-8.7499999999999991E-3</v>
      </c>
      <c r="AI2104" s="527"/>
      <c r="AJ2104" s="16">
        <f t="shared" si="456"/>
        <v>0</v>
      </c>
    </row>
    <row r="2105" spans="1:36" ht="11.25" customHeight="1">
      <c r="A2105" s="282">
        <v>25300312</v>
      </c>
      <c r="B2105" s="283"/>
      <c r="C2105" s="433" t="s">
        <v>2010</v>
      </c>
      <c r="D2105" s="222">
        <v>0</v>
      </c>
      <c r="E2105" s="222">
        <v>0</v>
      </c>
      <c r="F2105" s="222">
        <v>0</v>
      </c>
      <c r="G2105" s="222">
        <v>0</v>
      </c>
      <c r="H2105" s="222">
        <v>0</v>
      </c>
      <c r="I2105" s="222">
        <v>0</v>
      </c>
      <c r="J2105" s="498">
        <v>0</v>
      </c>
      <c r="K2105" s="498">
        <v>0</v>
      </c>
      <c r="L2105" s="223">
        <v>0</v>
      </c>
      <c r="M2105" s="223">
        <v>0</v>
      </c>
      <c r="N2105" s="223">
        <v>0</v>
      </c>
      <c r="O2105" s="223">
        <v>0</v>
      </c>
      <c r="P2105" s="223">
        <v>0</v>
      </c>
      <c r="Q2105" s="223">
        <f t="shared" si="458"/>
        <v>0</v>
      </c>
      <c r="R2105" s="351"/>
      <c r="S2105" s="309"/>
      <c r="T2105" s="309" t="s">
        <v>1254</v>
      </c>
      <c r="U2105" s="895"/>
      <c r="V2105" s="16">
        <v>0</v>
      </c>
      <c r="W2105" s="11">
        <v>0</v>
      </c>
      <c r="X2105" s="17">
        <v>0</v>
      </c>
      <c r="Y2105" s="16"/>
      <c r="Z2105" s="11"/>
      <c r="AA2105" s="17"/>
      <c r="AB2105" s="16"/>
      <c r="AC2105" s="11"/>
      <c r="AD2105" s="17">
        <f t="shared" si="466"/>
        <v>0</v>
      </c>
      <c r="AE2105" s="16">
        <f>$Q2105</f>
        <v>0</v>
      </c>
      <c r="AF2105" s="11">
        <f>$Q2105</f>
        <v>0</v>
      </c>
      <c r="AG2105" s="17">
        <f>$Q2105</f>
        <v>0</v>
      </c>
      <c r="AH2105" s="225"/>
      <c r="AI2105" s="527"/>
      <c r="AJ2105" s="16">
        <f t="shared" si="456"/>
        <v>0</v>
      </c>
    </row>
    <row r="2106" spans="1:36" ht="11.25" customHeight="1">
      <c r="A2106" s="219">
        <v>25300323</v>
      </c>
      <c r="C2106" s="287" t="s">
        <v>151</v>
      </c>
      <c r="D2106" s="222">
        <v>-57809.81</v>
      </c>
      <c r="E2106" s="222">
        <v>-56663.98</v>
      </c>
      <c r="F2106" s="222">
        <v>-55518.15</v>
      </c>
      <c r="G2106" s="222">
        <v>-54372.32</v>
      </c>
      <c r="H2106" s="222">
        <v>-53226.49</v>
      </c>
      <c r="I2106" s="222">
        <v>-52080.66</v>
      </c>
      <c r="J2106" s="498">
        <v>-50934.83</v>
      </c>
      <c r="K2106" s="498">
        <v>-49789</v>
      </c>
      <c r="L2106" s="223">
        <v>-48643.17</v>
      </c>
      <c r="M2106" s="223">
        <v>-47497.34</v>
      </c>
      <c r="N2106" s="223">
        <v>-46351.51</v>
      </c>
      <c r="O2106" s="223">
        <v>-45205.68</v>
      </c>
      <c r="P2106" s="223">
        <v>-44059.85</v>
      </c>
      <c r="Q2106" s="223">
        <f t="shared" si="458"/>
        <v>-50934.829999999994</v>
      </c>
      <c r="R2106" s="351"/>
      <c r="S2106" s="309"/>
      <c r="T2106" s="309"/>
      <c r="U2106" s="895"/>
      <c r="V2106" s="16">
        <v>0</v>
      </c>
      <c r="W2106" s="11">
        <v>0</v>
      </c>
      <c r="X2106" s="17">
        <v>0</v>
      </c>
      <c r="Y2106" s="16"/>
      <c r="Z2106" s="11"/>
      <c r="AA2106" s="17"/>
      <c r="AB2106" s="16"/>
      <c r="AC2106" s="11"/>
      <c r="AD2106" s="17">
        <f t="shared" si="466"/>
        <v>0</v>
      </c>
      <c r="AE2106" s="16"/>
      <c r="AF2106" s="11"/>
      <c r="AG2106" s="17"/>
      <c r="AH2106" s="229">
        <f>Q2106</f>
        <v>-50934.829999999994</v>
      </c>
      <c r="AI2106" s="527"/>
      <c r="AJ2106" s="16">
        <f t="shared" si="456"/>
        <v>0</v>
      </c>
    </row>
    <row r="2107" spans="1:36" ht="11.25" customHeight="1">
      <c r="A2107" s="219">
        <v>25300343</v>
      </c>
      <c r="C2107" s="287" t="s">
        <v>2772</v>
      </c>
      <c r="D2107" s="222">
        <v>-3274792.39</v>
      </c>
      <c r="E2107" s="222">
        <v>-3274792.39</v>
      </c>
      <c r="F2107" s="222">
        <v>-3274792.39</v>
      </c>
      <c r="G2107" s="222">
        <v>-3180708.68</v>
      </c>
      <c r="H2107" s="222">
        <v>-3180708.68</v>
      </c>
      <c r="I2107" s="222">
        <v>-3180708.68</v>
      </c>
      <c r="J2107" s="498">
        <v>-2794875.48</v>
      </c>
      <c r="K2107" s="498">
        <v>-2794875.48</v>
      </c>
      <c r="L2107" s="223">
        <v>-2794875.48</v>
      </c>
      <c r="M2107" s="223">
        <v>-2706078</v>
      </c>
      <c r="N2107" s="223">
        <v>-2706078</v>
      </c>
      <c r="O2107" s="223">
        <v>-2706078</v>
      </c>
      <c r="P2107" s="223">
        <v>-2664901.7799999998</v>
      </c>
      <c r="Q2107" s="223">
        <f t="shared" si="458"/>
        <v>-2963701.5287500001</v>
      </c>
      <c r="R2107" s="351"/>
      <c r="S2107" s="309"/>
      <c r="T2107" s="309"/>
      <c r="U2107" s="895"/>
      <c r="V2107" s="16">
        <v>0</v>
      </c>
      <c r="W2107" s="11">
        <v>0</v>
      </c>
      <c r="X2107" s="17">
        <v>0</v>
      </c>
      <c r="Y2107" s="16"/>
      <c r="Z2107" s="11"/>
      <c r="AA2107" s="17"/>
      <c r="AB2107" s="16"/>
      <c r="AC2107" s="11"/>
      <c r="AD2107" s="17">
        <f t="shared" ref="AD2107" si="468">SUM(AB2107:AC2107)</f>
        <v>0</v>
      </c>
      <c r="AE2107" s="16"/>
      <c r="AF2107" s="11"/>
      <c r="AG2107" s="17"/>
      <c r="AH2107" s="229">
        <f>Q2107</f>
        <v>-2963701.5287500001</v>
      </c>
      <c r="AI2107" s="527"/>
      <c r="AJ2107" s="16">
        <f t="shared" si="456"/>
        <v>0</v>
      </c>
    </row>
    <row r="2108" spans="1:36" ht="11.25" customHeight="1">
      <c r="A2108" s="219">
        <v>25300353</v>
      </c>
      <c r="C2108" s="287" t="s">
        <v>1857</v>
      </c>
      <c r="D2108" s="222">
        <v>-6289342.3600000003</v>
      </c>
      <c r="E2108" s="222">
        <v>-6289342.3600000003</v>
      </c>
      <c r="F2108" s="222">
        <v>-6184521.2999999998</v>
      </c>
      <c r="G2108" s="222">
        <v>-6079700.5999999996</v>
      </c>
      <c r="H2108" s="222">
        <v>-5974879.9000000004</v>
      </c>
      <c r="I2108" s="222">
        <v>-5870059.2000000002</v>
      </c>
      <c r="J2108" s="498">
        <v>-5765238.5</v>
      </c>
      <c r="K2108" s="498">
        <v>-5660417.7999999998</v>
      </c>
      <c r="L2108" s="223">
        <v>-5555597.0999999996</v>
      </c>
      <c r="M2108" s="223">
        <v>-5450776.4000000004</v>
      </c>
      <c r="N2108" s="223">
        <v>-5345955.7</v>
      </c>
      <c r="O2108" s="223">
        <v>-5241135</v>
      </c>
      <c r="P2108" s="223">
        <v>-5136314.3</v>
      </c>
      <c r="Q2108" s="223">
        <f t="shared" si="458"/>
        <v>-5760871.0158333331</v>
      </c>
      <c r="R2108" s="351">
        <v>5</v>
      </c>
      <c r="S2108" s="309" t="s">
        <v>1307</v>
      </c>
      <c r="T2108" s="309" t="s">
        <v>1800</v>
      </c>
      <c r="U2108" s="895"/>
      <c r="V2108" s="16">
        <v>0</v>
      </c>
      <c r="W2108" s="11">
        <v>0</v>
      </c>
      <c r="X2108" s="17">
        <v>0</v>
      </c>
      <c r="Y2108" s="16">
        <f>Q2108*$Y$5</f>
        <v>-3870153.1484368327</v>
      </c>
      <c r="Z2108" s="11">
        <f>Q2108*Z5</f>
        <v>-1890717.8673965</v>
      </c>
      <c r="AA2108" s="17">
        <f>Q2108</f>
        <v>-5760871.0158333331</v>
      </c>
      <c r="AB2108" s="16"/>
      <c r="AC2108" s="11"/>
      <c r="AD2108" s="17">
        <f t="shared" si="466"/>
        <v>0</v>
      </c>
      <c r="AE2108" s="16"/>
      <c r="AF2108" s="11"/>
      <c r="AG2108" s="17"/>
      <c r="AH2108" s="225"/>
      <c r="AI2108" s="527"/>
      <c r="AJ2108" s="16">
        <f t="shared" si="456"/>
        <v>0</v>
      </c>
    </row>
    <row r="2109" spans="1:36" ht="11.25" customHeight="1">
      <c r="A2109" s="219">
        <v>25300363</v>
      </c>
      <c r="B2109" s="220"/>
      <c r="C2109" s="287" t="s">
        <v>1753</v>
      </c>
      <c r="D2109" s="222">
        <v>-1841867.76</v>
      </c>
      <c r="E2109" s="222">
        <v>-1787695.17</v>
      </c>
      <c r="F2109" s="222">
        <v>-1733522.58</v>
      </c>
      <c r="G2109" s="222">
        <v>-1679349.99</v>
      </c>
      <c r="H2109" s="222">
        <v>-1625177.4</v>
      </c>
      <c r="I2109" s="222">
        <v>-1571004.81</v>
      </c>
      <c r="J2109" s="498">
        <v>-1516832.22</v>
      </c>
      <c r="K2109" s="498">
        <v>-1462659.63</v>
      </c>
      <c r="L2109" s="223">
        <v>-1408487.04</v>
      </c>
      <c r="M2109" s="223">
        <v>-1354314.45</v>
      </c>
      <c r="N2109" s="223">
        <v>-1300141.8600000001</v>
      </c>
      <c r="O2109" s="223">
        <v>-1245969.27</v>
      </c>
      <c r="P2109" s="223">
        <v>-1191796.68</v>
      </c>
      <c r="Q2109" s="223">
        <f t="shared" si="458"/>
        <v>-1516832.2199999997</v>
      </c>
      <c r="R2109" s="351">
        <v>5</v>
      </c>
      <c r="S2109" s="309" t="s">
        <v>1307</v>
      </c>
      <c r="T2109" s="309" t="s">
        <v>1800</v>
      </c>
      <c r="U2109" s="895"/>
      <c r="V2109" s="16">
        <v>0</v>
      </c>
      <c r="W2109" s="11">
        <v>0</v>
      </c>
      <c r="X2109" s="17">
        <v>0</v>
      </c>
      <c r="Y2109" s="16">
        <f>Q2109*$Y$5</f>
        <v>-1019007.8853959998</v>
      </c>
      <c r="Z2109" s="11">
        <f>Q2109*Z5</f>
        <v>-497824.33460399992</v>
      </c>
      <c r="AA2109" s="17">
        <f>Q2109</f>
        <v>-1516832.2199999997</v>
      </c>
      <c r="AB2109" s="16"/>
      <c r="AC2109" s="11"/>
      <c r="AD2109" s="17">
        <f t="shared" si="466"/>
        <v>0</v>
      </c>
      <c r="AE2109" s="16"/>
      <c r="AF2109" s="11"/>
      <c r="AG2109" s="17"/>
      <c r="AH2109" s="225"/>
      <c r="AI2109" s="527"/>
      <c r="AJ2109" s="16">
        <f t="shared" si="456"/>
        <v>0</v>
      </c>
    </row>
    <row r="2110" spans="1:36" ht="11.25" customHeight="1">
      <c r="A2110" s="219">
        <v>25300371</v>
      </c>
      <c r="C2110" s="287" t="s">
        <v>1687</v>
      </c>
      <c r="D2110" s="222">
        <v>0</v>
      </c>
      <c r="E2110" s="222">
        <v>0</v>
      </c>
      <c r="F2110" s="222">
        <v>0</v>
      </c>
      <c r="G2110" s="222">
        <v>0</v>
      </c>
      <c r="H2110" s="222">
        <v>-1402396.64</v>
      </c>
      <c r="I2110" s="222">
        <v>-1402396.64</v>
      </c>
      <c r="J2110" s="498">
        <v>-1402396.64</v>
      </c>
      <c r="K2110" s="498">
        <v>-1402396.64</v>
      </c>
      <c r="L2110" s="223">
        <v>-1402396.64</v>
      </c>
      <c r="M2110" s="223">
        <v>0</v>
      </c>
      <c r="N2110" s="223">
        <v>0</v>
      </c>
      <c r="O2110" s="223">
        <v>0</v>
      </c>
      <c r="P2110" s="223">
        <v>0</v>
      </c>
      <c r="Q2110" s="223">
        <f t="shared" si="458"/>
        <v>-584331.93333333323</v>
      </c>
      <c r="R2110" s="351"/>
      <c r="S2110" s="309"/>
      <c r="T2110" s="309"/>
      <c r="U2110" s="895"/>
      <c r="V2110" s="16">
        <v>0</v>
      </c>
      <c r="W2110" s="11">
        <v>0</v>
      </c>
      <c r="X2110" s="17">
        <v>0</v>
      </c>
      <c r="Y2110" s="16"/>
      <c r="Z2110" s="11"/>
      <c r="AA2110" s="17"/>
      <c r="AB2110" s="16"/>
      <c r="AC2110" s="11"/>
      <c r="AD2110" s="17">
        <f t="shared" si="466"/>
        <v>0</v>
      </c>
      <c r="AE2110" s="16"/>
      <c r="AF2110" s="11"/>
      <c r="AG2110" s="17"/>
      <c r="AH2110" s="229">
        <f>Q2110</f>
        <v>-584331.93333333323</v>
      </c>
      <c r="AI2110" s="527"/>
      <c r="AJ2110" s="16">
        <f t="shared" si="456"/>
        <v>0</v>
      </c>
    </row>
    <row r="2111" spans="1:36" ht="11.25" customHeight="1">
      <c r="A2111" s="219">
        <v>25300373</v>
      </c>
      <c r="B2111" s="207"/>
      <c r="C2111" s="287" t="s">
        <v>239</v>
      </c>
      <c r="D2111" s="222">
        <v>0</v>
      </c>
      <c r="E2111" s="222">
        <v>0</v>
      </c>
      <c r="F2111" s="222">
        <v>0</v>
      </c>
      <c r="G2111" s="222">
        <v>0</v>
      </c>
      <c r="H2111" s="222">
        <v>0</v>
      </c>
      <c r="I2111" s="222">
        <v>0</v>
      </c>
      <c r="J2111" s="498">
        <v>0</v>
      </c>
      <c r="K2111" s="498">
        <v>0</v>
      </c>
      <c r="L2111" s="223">
        <v>0</v>
      </c>
      <c r="M2111" s="223">
        <v>0</v>
      </c>
      <c r="N2111" s="223">
        <v>0</v>
      </c>
      <c r="O2111" s="223">
        <v>0</v>
      </c>
      <c r="P2111" s="223">
        <v>0</v>
      </c>
      <c r="Q2111" s="223">
        <f t="shared" si="458"/>
        <v>0</v>
      </c>
      <c r="R2111" s="351"/>
      <c r="S2111" s="309"/>
      <c r="T2111" s="309" t="s">
        <v>1254</v>
      </c>
      <c r="U2111" s="895"/>
      <c r="V2111" s="16">
        <v>0</v>
      </c>
      <c r="W2111" s="11">
        <v>0</v>
      </c>
      <c r="X2111" s="17">
        <v>0</v>
      </c>
      <c r="Y2111" s="16"/>
      <c r="Z2111" s="11"/>
      <c r="AA2111" s="17"/>
      <c r="AB2111" s="16"/>
      <c r="AC2111" s="11"/>
      <c r="AD2111" s="17">
        <f t="shared" si="466"/>
        <v>0</v>
      </c>
      <c r="AE2111" s="16">
        <f>$Q2111</f>
        <v>0</v>
      </c>
      <c r="AF2111" s="11">
        <f>$Q2111</f>
        <v>0</v>
      </c>
      <c r="AG2111" s="17">
        <f>$Q2111</f>
        <v>0</v>
      </c>
      <c r="AH2111" s="225"/>
      <c r="AI2111" s="527"/>
      <c r="AJ2111" s="16">
        <f t="shared" si="456"/>
        <v>0</v>
      </c>
    </row>
    <row r="2112" spans="1:36" ht="11.25" customHeight="1">
      <c r="A2112" s="234">
        <v>25300381</v>
      </c>
      <c r="B2112" s="207"/>
      <c r="C2112" s="287" t="s">
        <v>1227</v>
      </c>
      <c r="D2112" s="222">
        <v>0</v>
      </c>
      <c r="E2112" s="222">
        <v>0</v>
      </c>
      <c r="F2112" s="222">
        <v>0</v>
      </c>
      <c r="G2112" s="222">
        <v>0</v>
      </c>
      <c r="H2112" s="222">
        <v>0</v>
      </c>
      <c r="I2112" s="222">
        <v>0</v>
      </c>
      <c r="J2112" s="498">
        <v>0</v>
      </c>
      <c r="K2112" s="498">
        <v>0</v>
      </c>
      <c r="L2112" s="223">
        <v>0</v>
      </c>
      <c r="M2112" s="223">
        <v>0</v>
      </c>
      <c r="N2112" s="223">
        <v>0</v>
      </c>
      <c r="O2112" s="223">
        <v>0</v>
      </c>
      <c r="P2112" s="223">
        <v>0</v>
      </c>
      <c r="Q2112" s="223">
        <f t="shared" si="458"/>
        <v>0</v>
      </c>
      <c r="R2112" s="351"/>
      <c r="S2112" s="309"/>
      <c r="T2112" s="309"/>
      <c r="U2112" s="895"/>
      <c r="V2112" s="16"/>
      <c r="W2112" s="11"/>
      <c r="X2112" s="17"/>
      <c r="Y2112" s="16"/>
      <c r="Z2112" s="11"/>
      <c r="AA2112" s="17"/>
      <c r="AB2112" s="16"/>
      <c r="AC2112" s="11"/>
      <c r="AD2112" s="17">
        <f t="shared" si="466"/>
        <v>0</v>
      </c>
      <c r="AE2112" s="16"/>
      <c r="AF2112" s="11"/>
      <c r="AG2112" s="17"/>
      <c r="AH2112" s="229">
        <f>Q2112</f>
        <v>0</v>
      </c>
      <c r="AI2112" s="527"/>
      <c r="AJ2112" s="16">
        <f t="shared" si="456"/>
        <v>0</v>
      </c>
    </row>
    <row r="2113" spans="1:36" ht="11.25" customHeight="1">
      <c r="A2113" s="219">
        <v>25300393</v>
      </c>
      <c r="B2113" s="207"/>
      <c r="C2113" s="287" t="s">
        <v>2344</v>
      </c>
      <c r="D2113" s="222">
        <v>0</v>
      </c>
      <c r="E2113" s="222">
        <v>0</v>
      </c>
      <c r="F2113" s="222">
        <v>0</v>
      </c>
      <c r="G2113" s="222">
        <v>0</v>
      </c>
      <c r="H2113" s="222">
        <v>0</v>
      </c>
      <c r="I2113" s="222">
        <v>0</v>
      </c>
      <c r="J2113" s="498">
        <v>0</v>
      </c>
      <c r="K2113" s="498">
        <v>0</v>
      </c>
      <c r="L2113" s="223">
        <v>0</v>
      </c>
      <c r="M2113" s="223">
        <v>0</v>
      </c>
      <c r="N2113" s="223">
        <v>0</v>
      </c>
      <c r="O2113" s="223">
        <v>0</v>
      </c>
      <c r="P2113" s="223">
        <v>0</v>
      </c>
      <c r="Q2113" s="223">
        <f t="shared" si="458"/>
        <v>0</v>
      </c>
      <c r="R2113" s="351"/>
      <c r="S2113" s="309"/>
      <c r="T2113" s="309"/>
      <c r="U2113" s="895"/>
      <c r="V2113" s="16">
        <v>0</v>
      </c>
      <c r="W2113" s="11">
        <v>0</v>
      </c>
      <c r="X2113" s="17">
        <v>0</v>
      </c>
      <c r="Y2113" s="16"/>
      <c r="Z2113" s="11"/>
      <c r="AA2113" s="17"/>
      <c r="AB2113" s="16"/>
      <c r="AC2113" s="11"/>
      <c r="AD2113" s="17">
        <f t="shared" si="466"/>
        <v>0</v>
      </c>
      <c r="AE2113" s="16"/>
      <c r="AF2113" s="11"/>
      <c r="AG2113" s="17"/>
      <c r="AH2113" s="229">
        <f>Q2113</f>
        <v>0</v>
      </c>
      <c r="AI2113" s="527"/>
      <c r="AJ2113" s="16">
        <f t="shared" si="456"/>
        <v>0</v>
      </c>
    </row>
    <row r="2114" spans="1:36" ht="11.25" customHeight="1">
      <c r="A2114" s="219">
        <v>25300413</v>
      </c>
      <c r="B2114" s="207"/>
      <c r="C2114" s="287" t="s">
        <v>932</v>
      </c>
      <c r="D2114" s="222">
        <v>-688979.3</v>
      </c>
      <c r="E2114" s="222">
        <v>-668715.19999999995</v>
      </c>
      <c r="F2114" s="222">
        <v>-648451.1</v>
      </c>
      <c r="G2114" s="222">
        <v>-628187</v>
      </c>
      <c r="H2114" s="222">
        <v>-607922.9</v>
      </c>
      <c r="I2114" s="222">
        <v>-587658.80000000005</v>
      </c>
      <c r="J2114" s="498">
        <v>-567394.69999999995</v>
      </c>
      <c r="K2114" s="498">
        <v>-547130.6</v>
      </c>
      <c r="L2114" s="223">
        <v>-526866.5</v>
      </c>
      <c r="M2114" s="223">
        <v>-506602.4</v>
      </c>
      <c r="N2114" s="223">
        <v>-486338.3</v>
      </c>
      <c r="O2114" s="223">
        <v>-466074.2</v>
      </c>
      <c r="P2114" s="223">
        <v>-445810.1</v>
      </c>
      <c r="Q2114" s="223">
        <f t="shared" si="458"/>
        <v>-567394.70000000007</v>
      </c>
      <c r="R2114" s="351">
        <v>5</v>
      </c>
      <c r="S2114" s="309" t="s">
        <v>1307</v>
      </c>
      <c r="T2114" s="309" t="s">
        <v>1800</v>
      </c>
      <c r="U2114" s="895"/>
      <c r="V2114" s="16">
        <v>0</v>
      </c>
      <c r="W2114" s="11">
        <v>0</v>
      </c>
      <c r="X2114" s="17">
        <v>0</v>
      </c>
      <c r="Y2114" s="16">
        <f>Q2114*$Y$5</f>
        <v>-381175.75946000003</v>
      </c>
      <c r="Z2114" s="11">
        <f>Q2114*Z5</f>
        <v>-186218.94054000001</v>
      </c>
      <c r="AA2114" s="17">
        <f>Q2114</f>
        <v>-567394.70000000007</v>
      </c>
      <c r="AB2114" s="16"/>
      <c r="AC2114" s="11"/>
      <c r="AD2114" s="17">
        <f t="shared" si="466"/>
        <v>0</v>
      </c>
      <c r="AE2114" s="16"/>
      <c r="AF2114" s="11"/>
      <c r="AG2114" s="17"/>
      <c r="AH2114" s="225"/>
      <c r="AI2114" s="527"/>
      <c r="AJ2114" s="16">
        <f t="shared" ref="AJ2114:AJ2177" si="469">Q2114-X2114-AA2114-AD2114-AG2114-AH2114</f>
        <v>0</v>
      </c>
    </row>
    <row r="2115" spans="1:36" ht="11.25" customHeight="1">
      <c r="A2115" s="219">
        <v>25300421</v>
      </c>
      <c r="B2115" s="207"/>
      <c r="C2115" s="287" t="s">
        <v>1100</v>
      </c>
      <c r="D2115" s="222">
        <v>0</v>
      </c>
      <c r="E2115" s="222">
        <v>0</v>
      </c>
      <c r="F2115" s="222">
        <v>0</v>
      </c>
      <c r="G2115" s="222">
        <v>0</v>
      </c>
      <c r="H2115" s="222">
        <v>0</v>
      </c>
      <c r="I2115" s="222">
        <v>0</v>
      </c>
      <c r="J2115" s="498">
        <v>0</v>
      </c>
      <c r="K2115" s="498">
        <v>0</v>
      </c>
      <c r="L2115" s="223">
        <v>0</v>
      </c>
      <c r="M2115" s="223">
        <v>0</v>
      </c>
      <c r="N2115" s="223">
        <v>0</v>
      </c>
      <c r="O2115" s="223">
        <v>0</v>
      </c>
      <c r="P2115" s="223">
        <v>0</v>
      </c>
      <c r="Q2115" s="223">
        <f t="shared" si="458"/>
        <v>0</v>
      </c>
      <c r="R2115" s="351"/>
      <c r="S2115" s="427"/>
      <c r="T2115" s="427"/>
      <c r="U2115" s="895"/>
      <c r="V2115" s="16">
        <v>0</v>
      </c>
      <c r="W2115" s="11">
        <v>0</v>
      </c>
      <c r="X2115" s="17">
        <v>0</v>
      </c>
      <c r="Y2115" s="16"/>
      <c r="Z2115" s="11"/>
      <c r="AA2115" s="17"/>
      <c r="AB2115" s="16"/>
      <c r="AC2115" s="11"/>
      <c r="AD2115" s="17">
        <f t="shared" si="466"/>
        <v>0</v>
      </c>
      <c r="AE2115" s="16"/>
      <c r="AF2115" s="11"/>
      <c r="AG2115" s="17"/>
      <c r="AH2115" s="229">
        <f>Q2115</f>
        <v>0</v>
      </c>
      <c r="AI2115" s="527"/>
      <c r="AJ2115" s="16">
        <f t="shared" si="469"/>
        <v>0</v>
      </c>
    </row>
    <row r="2116" spans="1:36" ht="11.25" customHeight="1">
      <c r="A2116" s="219">
        <v>25300423</v>
      </c>
      <c r="B2116" s="207"/>
      <c r="C2116" s="287" t="s">
        <v>1696</v>
      </c>
      <c r="D2116" s="222">
        <v>0</v>
      </c>
      <c r="E2116" s="222">
        <v>0</v>
      </c>
      <c r="F2116" s="222">
        <v>0</v>
      </c>
      <c r="G2116" s="222">
        <v>0</v>
      </c>
      <c r="H2116" s="222">
        <v>0</v>
      </c>
      <c r="I2116" s="222">
        <v>0</v>
      </c>
      <c r="J2116" s="498">
        <v>0</v>
      </c>
      <c r="K2116" s="498">
        <v>0</v>
      </c>
      <c r="L2116" s="223">
        <v>0</v>
      </c>
      <c r="M2116" s="223">
        <v>0</v>
      </c>
      <c r="N2116" s="223">
        <v>0</v>
      </c>
      <c r="O2116" s="223">
        <v>0</v>
      </c>
      <c r="P2116" s="223">
        <v>0</v>
      </c>
      <c r="Q2116" s="223">
        <f t="shared" si="458"/>
        <v>0</v>
      </c>
      <c r="R2116" s="351"/>
      <c r="S2116" s="427"/>
      <c r="T2116" s="427"/>
      <c r="U2116" s="895"/>
      <c r="V2116" s="16">
        <v>0</v>
      </c>
      <c r="W2116" s="11">
        <v>0</v>
      </c>
      <c r="X2116" s="17">
        <v>0</v>
      </c>
      <c r="Y2116" s="40"/>
      <c r="Z2116" s="52"/>
      <c r="AA2116" s="17"/>
      <c r="AB2116" s="16"/>
      <c r="AC2116" s="11"/>
      <c r="AD2116" s="17">
        <f t="shared" si="466"/>
        <v>0</v>
      </c>
      <c r="AE2116" s="16"/>
      <c r="AF2116" s="11"/>
      <c r="AG2116" s="17"/>
      <c r="AH2116" s="229">
        <f>Q2116</f>
        <v>0</v>
      </c>
      <c r="AI2116" s="527"/>
      <c r="AJ2116" s="16">
        <f t="shared" si="469"/>
        <v>0</v>
      </c>
    </row>
    <row r="2117" spans="1:36" ht="11.25" customHeight="1">
      <c r="A2117" s="219">
        <v>25300433</v>
      </c>
      <c r="B2117" s="207"/>
      <c r="C2117" s="287" t="s">
        <v>1258</v>
      </c>
      <c r="D2117" s="222">
        <v>0</v>
      </c>
      <c r="E2117" s="222">
        <v>0</v>
      </c>
      <c r="F2117" s="222">
        <v>0</v>
      </c>
      <c r="G2117" s="222">
        <v>0</v>
      </c>
      <c r="H2117" s="222">
        <v>0</v>
      </c>
      <c r="I2117" s="222">
        <v>0</v>
      </c>
      <c r="J2117" s="498">
        <v>0</v>
      </c>
      <c r="K2117" s="498">
        <v>0</v>
      </c>
      <c r="L2117" s="223">
        <v>0</v>
      </c>
      <c r="M2117" s="223">
        <v>0</v>
      </c>
      <c r="N2117" s="223">
        <v>0</v>
      </c>
      <c r="O2117" s="223">
        <v>0</v>
      </c>
      <c r="P2117" s="223">
        <v>0</v>
      </c>
      <c r="Q2117" s="223">
        <f t="shared" si="458"/>
        <v>0</v>
      </c>
      <c r="R2117" s="872"/>
      <c r="S2117" s="427"/>
      <c r="T2117" s="427"/>
      <c r="U2117" s="895"/>
      <c r="V2117" s="16">
        <v>0</v>
      </c>
      <c r="W2117" s="11">
        <v>0</v>
      </c>
      <c r="X2117" s="17">
        <v>0</v>
      </c>
      <c r="Y2117" s="16"/>
      <c r="Z2117" s="11"/>
      <c r="AA2117" s="17"/>
      <c r="AB2117" s="16"/>
      <c r="AC2117" s="11"/>
      <c r="AD2117" s="17">
        <f t="shared" si="466"/>
        <v>0</v>
      </c>
      <c r="AE2117" s="16"/>
      <c r="AF2117" s="11"/>
      <c r="AG2117" s="17"/>
      <c r="AH2117" s="229">
        <f>Q2117</f>
        <v>0</v>
      </c>
      <c r="AI2117" s="527"/>
      <c r="AJ2117" s="16">
        <f t="shared" si="469"/>
        <v>0</v>
      </c>
    </row>
    <row r="2118" spans="1:36" ht="11.25" customHeight="1">
      <c r="A2118" s="219">
        <v>25300443</v>
      </c>
      <c r="B2118" s="207"/>
      <c r="C2118" s="287" t="s">
        <v>2241</v>
      </c>
      <c r="D2118" s="222">
        <v>-791981.16</v>
      </c>
      <c r="E2118" s="222">
        <v>-780503.18</v>
      </c>
      <c r="F2118" s="222">
        <v>-769025.2</v>
      </c>
      <c r="G2118" s="222">
        <v>-757547.22</v>
      </c>
      <c r="H2118" s="222">
        <v>-746069.24</v>
      </c>
      <c r="I2118" s="222">
        <v>-734591.26</v>
      </c>
      <c r="J2118" s="498">
        <v>-723113.28</v>
      </c>
      <c r="K2118" s="498">
        <v>-711635.3</v>
      </c>
      <c r="L2118" s="223">
        <v>-700157.32</v>
      </c>
      <c r="M2118" s="223">
        <v>-688679.34</v>
      </c>
      <c r="N2118" s="223">
        <v>-677201.36</v>
      </c>
      <c r="O2118" s="223">
        <v>-665723.38</v>
      </c>
      <c r="P2118" s="223">
        <v>-654245.4</v>
      </c>
      <c r="Q2118" s="223">
        <f t="shared" si="458"/>
        <v>-723113.27999999991</v>
      </c>
      <c r="R2118" s="351">
        <v>5</v>
      </c>
      <c r="S2118" s="309" t="s">
        <v>1307</v>
      </c>
      <c r="T2118" s="309" t="s">
        <v>1800</v>
      </c>
      <c r="U2118" s="895"/>
      <c r="V2118" s="16">
        <v>0</v>
      </c>
      <c r="W2118" s="11">
        <v>0</v>
      </c>
      <c r="X2118" s="17">
        <v>0</v>
      </c>
      <c r="Y2118" s="16">
        <f>Q2118*$Y$5</f>
        <v>-485787.50150399993</v>
      </c>
      <c r="Z2118" s="11">
        <f>Q2118*Z5</f>
        <v>-237325.77849599996</v>
      </c>
      <c r="AA2118" s="17">
        <f>Q2118</f>
        <v>-723113.27999999991</v>
      </c>
      <c r="AB2118" s="16"/>
      <c r="AC2118" s="11"/>
      <c r="AD2118" s="17">
        <f t="shared" si="466"/>
        <v>0</v>
      </c>
      <c r="AE2118" s="16"/>
      <c r="AF2118" s="11"/>
      <c r="AG2118" s="17"/>
      <c r="AH2118" s="225"/>
      <c r="AI2118" s="527"/>
      <c r="AJ2118" s="16">
        <f t="shared" si="469"/>
        <v>0</v>
      </c>
    </row>
    <row r="2119" spans="1:36" ht="11.25" customHeight="1">
      <c r="A2119" s="219">
        <v>25300503</v>
      </c>
      <c r="C2119" s="287" t="s">
        <v>428</v>
      </c>
      <c r="D2119" s="222">
        <v>-563274.27</v>
      </c>
      <c r="E2119" s="222">
        <v>-500</v>
      </c>
      <c r="F2119" s="222">
        <v>-500</v>
      </c>
      <c r="G2119" s="222">
        <v>-1915.18</v>
      </c>
      <c r="H2119" s="222">
        <v>-1915.18</v>
      </c>
      <c r="I2119" s="222">
        <v>-1915.18</v>
      </c>
      <c r="J2119" s="498">
        <v>-1915.18</v>
      </c>
      <c r="K2119" s="498">
        <v>-1915.18</v>
      </c>
      <c r="L2119" s="223">
        <v>-1915.18</v>
      </c>
      <c r="M2119" s="223">
        <v>-1915.18</v>
      </c>
      <c r="N2119" s="223">
        <v>-1915.18</v>
      </c>
      <c r="O2119" s="223">
        <v>-1915.18</v>
      </c>
      <c r="P2119" s="223">
        <v>-148305.53</v>
      </c>
      <c r="Q2119" s="223">
        <f t="shared" si="458"/>
        <v>-31168.876666666667</v>
      </c>
      <c r="R2119" s="351"/>
      <c r="S2119" s="351"/>
      <c r="T2119" s="351"/>
      <c r="U2119" s="895"/>
      <c r="V2119" s="16">
        <v>0</v>
      </c>
      <c r="W2119" s="11">
        <v>0</v>
      </c>
      <c r="X2119" s="17">
        <v>0</v>
      </c>
      <c r="Y2119" s="16"/>
      <c r="Z2119" s="11"/>
      <c r="AA2119" s="17"/>
      <c r="AB2119" s="16"/>
      <c r="AC2119" s="11"/>
      <c r="AD2119" s="17">
        <f t="shared" si="466"/>
        <v>0</v>
      </c>
      <c r="AE2119" s="16"/>
      <c r="AF2119" s="11"/>
      <c r="AG2119" s="17"/>
      <c r="AH2119" s="229">
        <f>Q2119</f>
        <v>-31168.876666666667</v>
      </c>
      <c r="AI2119" s="527"/>
      <c r="AJ2119" s="16">
        <f t="shared" si="469"/>
        <v>0</v>
      </c>
    </row>
    <row r="2120" spans="1:36" ht="11.25" customHeight="1">
      <c r="A2120" s="219">
        <v>25300511</v>
      </c>
      <c r="C2120" s="287" t="s">
        <v>1498</v>
      </c>
      <c r="D2120" s="222">
        <v>0</v>
      </c>
      <c r="E2120" s="222">
        <v>0</v>
      </c>
      <c r="F2120" s="222">
        <v>0</v>
      </c>
      <c r="G2120" s="222">
        <v>0</v>
      </c>
      <c r="H2120" s="222">
        <v>0</v>
      </c>
      <c r="I2120" s="222">
        <v>0</v>
      </c>
      <c r="J2120" s="498">
        <v>0</v>
      </c>
      <c r="K2120" s="498">
        <v>0</v>
      </c>
      <c r="L2120" s="223">
        <v>0</v>
      </c>
      <c r="M2120" s="223">
        <v>0</v>
      </c>
      <c r="N2120" s="223">
        <v>0</v>
      </c>
      <c r="O2120" s="223">
        <v>0</v>
      </c>
      <c r="P2120" s="223">
        <v>0</v>
      </c>
      <c r="Q2120" s="223">
        <f t="shared" si="458"/>
        <v>0</v>
      </c>
      <c r="R2120" s="351"/>
      <c r="S2120" s="351"/>
      <c r="T2120" s="351"/>
      <c r="U2120" s="895"/>
      <c r="V2120" s="16">
        <v>0</v>
      </c>
      <c r="W2120" s="11">
        <v>0</v>
      </c>
      <c r="X2120" s="17">
        <v>0</v>
      </c>
      <c r="Y2120" s="16"/>
      <c r="Z2120" s="11"/>
      <c r="AA2120" s="17"/>
      <c r="AB2120" s="16"/>
      <c r="AC2120" s="11"/>
      <c r="AD2120" s="17">
        <f t="shared" si="466"/>
        <v>0</v>
      </c>
      <c r="AE2120" s="16"/>
      <c r="AF2120" s="11"/>
      <c r="AG2120" s="17"/>
      <c r="AH2120" s="229">
        <f>Q2120</f>
        <v>0</v>
      </c>
      <c r="AI2120" s="527"/>
      <c r="AJ2120" s="16">
        <f t="shared" si="469"/>
        <v>0</v>
      </c>
    </row>
    <row r="2121" spans="1:36" ht="11.25" customHeight="1">
      <c r="A2121" s="219">
        <v>25300513</v>
      </c>
      <c r="C2121" s="287" t="s">
        <v>429</v>
      </c>
      <c r="D2121" s="222">
        <v>0</v>
      </c>
      <c r="E2121" s="222">
        <v>0</v>
      </c>
      <c r="F2121" s="222">
        <v>0</v>
      </c>
      <c r="G2121" s="222">
        <v>0</v>
      </c>
      <c r="H2121" s="222">
        <v>0</v>
      </c>
      <c r="I2121" s="222">
        <v>0</v>
      </c>
      <c r="J2121" s="498">
        <v>0</v>
      </c>
      <c r="K2121" s="498">
        <v>0</v>
      </c>
      <c r="L2121" s="223">
        <v>0</v>
      </c>
      <c r="M2121" s="223">
        <v>0</v>
      </c>
      <c r="N2121" s="223">
        <v>0</v>
      </c>
      <c r="O2121" s="223">
        <v>0</v>
      </c>
      <c r="P2121" s="223">
        <v>0</v>
      </c>
      <c r="Q2121" s="223">
        <f t="shared" si="458"/>
        <v>0</v>
      </c>
      <c r="R2121" s="351"/>
      <c r="S2121" s="351"/>
      <c r="T2121" s="351"/>
      <c r="U2121" s="895"/>
      <c r="V2121" s="16">
        <v>0</v>
      </c>
      <c r="W2121" s="11">
        <v>0</v>
      </c>
      <c r="X2121" s="17">
        <v>0</v>
      </c>
      <c r="Y2121" s="16"/>
      <c r="Z2121" s="11"/>
      <c r="AA2121" s="17"/>
      <c r="AB2121" s="16"/>
      <c r="AC2121" s="11"/>
      <c r="AD2121" s="17">
        <f t="shared" si="466"/>
        <v>0</v>
      </c>
      <c r="AE2121" s="16"/>
      <c r="AF2121" s="11"/>
      <c r="AG2121" s="17"/>
      <c r="AH2121" s="229">
        <f>Q2121</f>
        <v>0</v>
      </c>
      <c r="AI2121" s="527"/>
      <c r="AJ2121" s="16">
        <f t="shared" si="469"/>
        <v>0</v>
      </c>
    </row>
    <row r="2122" spans="1:36" ht="11.25" customHeight="1">
      <c r="A2122" s="219">
        <v>25300521</v>
      </c>
      <c r="B2122" s="207"/>
      <c r="C2122" s="287" t="s">
        <v>1546</v>
      </c>
      <c r="D2122" s="222">
        <v>0</v>
      </c>
      <c r="E2122" s="222">
        <v>0</v>
      </c>
      <c r="F2122" s="222">
        <v>0</v>
      </c>
      <c r="G2122" s="222">
        <v>0</v>
      </c>
      <c r="H2122" s="222">
        <v>0</v>
      </c>
      <c r="I2122" s="222">
        <v>0</v>
      </c>
      <c r="J2122" s="498">
        <v>0</v>
      </c>
      <c r="K2122" s="498">
        <v>0</v>
      </c>
      <c r="L2122" s="223">
        <v>0</v>
      </c>
      <c r="M2122" s="223">
        <v>0</v>
      </c>
      <c r="N2122" s="223">
        <v>0</v>
      </c>
      <c r="O2122" s="223">
        <v>0</v>
      </c>
      <c r="P2122" s="223">
        <v>0</v>
      </c>
      <c r="Q2122" s="223">
        <f t="shared" si="458"/>
        <v>0</v>
      </c>
      <c r="R2122" s="351"/>
      <c r="S2122" s="309"/>
      <c r="T2122" s="309"/>
      <c r="U2122" s="895"/>
      <c r="V2122" s="16">
        <v>0</v>
      </c>
      <c r="W2122" s="11">
        <v>0</v>
      </c>
      <c r="X2122" s="17">
        <v>0</v>
      </c>
      <c r="Y2122" s="16"/>
      <c r="Z2122" s="11"/>
      <c r="AA2122" s="17"/>
      <c r="AB2122" s="16"/>
      <c r="AC2122" s="11"/>
      <c r="AD2122" s="17">
        <f t="shared" si="466"/>
        <v>0</v>
      </c>
      <c r="AE2122" s="16"/>
      <c r="AF2122" s="11"/>
      <c r="AG2122" s="17"/>
      <c r="AH2122" s="229">
        <f>Q2122</f>
        <v>0</v>
      </c>
      <c r="AI2122" s="527"/>
      <c r="AJ2122" s="16">
        <f t="shared" si="469"/>
        <v>0</v>
      </c>
    </row>
    <row r="2123" spans="1:36" ht="11.25" customHeight="1">
      <c r="A2123" s="219">
        <v>25300533</v>
      </c>
      <c r="B2123" s="207"/>
      <c r="C2123" s="436" t="s">
        <v>1975</v>
      </c>
      <c r="D2123" s="222">
        <v>0</v>
      </c>
      <c r="E2123" s="222">
        <v>0</v>
      </c>
      <c r="F2123" s="222">
        <v>0</v>
      </c>
      <c r="G2123" s="222">
        <v>0</v>
      </c>
      <c r="H2123" s="222">
        <v>0</v>
      </c>
      <c r="I2123" s="222">
        <v>0</v>
      </c>
      <c r="J2123" s="498">
        <v>0</v>
      </c>
      <c r="K2123" s="498">
        <v>0</v>
      </c>
      <c r="L2123" s="223">
        <v>0</v>
      </c>
      <c r="M2123" s="223">
        <v>0</v>
      </c>
      <c r="N2123" s="223">
        <v>0</v>
      </c>
      <c r="O2123" s="223">
        <v>0</v>
      </c>
      <c r="P2123" s="223">
        <v>0</v>
      </c>
      <c r="Q2123" s="223">
        <f t="shared" ref="Q2123:Q2186" si="470">(D2123+P2123+SUM(E2123:O2123)*2)/24</f>
        <v>0</v>
      </c>
      <c r="R2123" s="351"/>
      <c r="S2123" s="309"/>
      <c r="T2123" s="309" t="s">
        <v>1254</v>
      </c>
      <c r="U2123" s="895"/>
      <c r="V2123" s="16">
        <v>0</v>
      </c>
      <c r="W2123" s="11">
        <v>0</v>
      </c>
      <c r="X2123" s="17">
        <v>0</v>
      </c>
      <c r="Y2123" s="16"/>
      <c r="Z2123" s="11"/>
      <c r="AA2123" s="17"/>
      <c r="AB2123" s="16"/>
      <c r="AC2123" s="11"/>
      <c r="AD2123" s="17">
        <f t="shared" si="466"/>
        <v>0</v>
      </c>
      <c r="AE2123" s="16">
        <f>$Q2123</f>
        <v>0</v>
      </c>
      <c r="AF2123" s="11">
        <f>$Q2123</f>
        <v>0</v>
      </c>
      <c r="AG2123" s="17">
        <f>$Q2123</f>
        <v>0</v>
      </c>
      <c r="AH2123" s="225"/>
      <c r="AI2123" s="527"/>
      <c r="AJ2123" s="16">
        <f t="shared" si="469"/>
        <v>0</v>
      </c>
    </row>
    <row r="2124" spans="1:36" ht="11.25" customHeight="1">
      <c r="A2124" s="219">
        <v>25300541</v>
      </c>
      <c r="C2124" s="287" t="s">
        <v>910</v>
      </c>
      <c r="D2124" s="222">
        <v>-7966998.29</v>
      </c>
      <c r="E2124" s="222">
        <v>-7454265.7400000002</v>
      </c>
      <c r="F2124" s="222">
        <v>-5810168.9500000002</v>
      </c>
      <c r="G2124" s="222">
        <v>-5453799.6500000004</v>
      </c>
      <c r="H2124" s="222">
        <v>-5955240.4500000002</v>
      </c>
      <c r="I2124" s="222">
        <v>-7264027.8899999997</v>
      </c>
      <c r="J2124" s="498">
        <v>-7914899.75</v>
      </c>
      <c r="K2124" s="498">
        <v>-9167223.7100000009</v>
      </c>
      <c r="L2124" s="223">
        <v>-9589801.2300000004</v>
      </c>
      <c r="M2124" s="223">
        <v>-9904485.5999999996</v>
      </c>
      <c r="N2124" s="223">
        <v>-9810039.3699999992</v>
      </c>
      <c r="O2124" s="223">
        <v>-9850693.5999999996</v>
      </c>
      <c r="P2124" s="223">
        <v>-7611087.1900000004</v>
      </c>
      <c r="Q2124" s="223">
        <f t="shared" si="470"/>
        <v>-7996974.0566666657</v>
      </c>
      <c r="R2124" s="351"/>
      <c r="S2124" s="351"/>
      <c r="T2124" s="351" t="s">
        <v>877</v>
      </c>
      <c r="U2124" s="895"/>
      <c r="V2124" s="16">
        <v>0</v>
      </c>
      <c r="W2124" s="11">
        <v>0</v>
      </c>
      <c r="X2124" s="17">
        <v>0</v>
      </c>
      <c r="AB2124" s="16">
        <f>Q2124</f>
        <v>-7996974.0566666657</v>
      </c>
      <c r="AC2124" s="11"/>
      <c r="AD2124" s="17">
        <f>AB2124+AC2124</f>
        <v>-7996974.0566666657</v>
      </c>
      <c r="AE2124" s="16"/>
      <c r="AF2124" s="11"/>
      <c r="AG2124" s="17"/>
      <c r="AH2124" s="229"/>
      <c r="AI2124" s="527"/>
      <c r="AJ2124" s="16">
        <f t="shared" si="469"/>
        <v>0</v>
      </c>
    </row>
    <row r="2125" spans="1:36" ht="11.25" customHeight="1">
      <c r="A2125" s="219">
        <v>25300543</v>
      </c>
      <c r="B2125" s="207"/>
      <c r="C2125" s="436" t="s">
        <v>412</v>
      </c>
      <c r="D2125" s="222">
        <v>0</v>
      </c>
      <c r="E2125" s="222">
        <v>0</v>
      </c>
      <c r="F2125" s="222">
        <v>0</v>
      </c>
      <c r="G2125" s="222">
        <v>0</v>
      </c>
      <c r="H2125" s="222">
        <v>0</v>
      </c>
      <c r="I2125" s="222">
        <v>0</v>
      </c>
      <c r="J2125" s="498">
        <v>0</v>
      </c>
      <c r="K2125" s="498">
        <v>0</v>
      </c>
      <c r="L2125" s="223">
        <v>0</v>
      </c>
      <c r="M2125" s="223">
        <v>0</v>
      </c>
      <c r="N2125" s="223">
        <v>0</v>
      </c>
      <c r="O2125" s="223">
        <v>0</v>
      </c>
      <c r="P2125" s="223">
        <v>0</v>
      </c>
      <c r="Q2125" s="223">
        <f t="shared" si="470"/>
        <v>0</v>
      </c>
      <c r="R2125" s="351"/>
      <c r="S2125" s="309"/>
      <c r="T2125" s="309"/>
      <c r="U2125" s="895"/>
      <c r="V2125" s="16">
        <v>0</v>
      </c>
      <c r="W2125" s="11">
        <v>0</v>
      </c>
      <c r="X2125" s="17">
        <v>0</v>
      </c>
      <c r="Y2125" s="16"/>
      <c r="Z2125" s="11"/>
      <c r="AA2125" s="17"/>
      <c r="AB2125" s="16"/>
      <c r="AC2125" s="11"/>
      <c r="AD2125" s="17">
        <f t="shared" ref="AD2125:AD2138" si="471">SUM(AB2125:AC2125)</f>
        <v>0</v>
      </c>
      <c r="AE2125" s="16"/>
      <c r="AF2125" s="11"/>
      <c r="AG2125" s="17"/>
      <c r="AH2125" s="229">
        <f>Q2125</f>
        <v>0</v>
      </c>
      <c r="AI2125" s="527"/>
      <c r="AJ2125" s="16">
        <f t="shared" si="469"/>
        <v>0</v>
      </c>
    </row>
    <row r="2126" spans="1:36" ht="11.25" customHeight="1">
      <c r="A2126" s="219">
        <v>25300551</v>
      </c>
      <c r="B2126" s="207"/>
      <c r="C2126" s="287" t="s">
        <v>221</v>
      </c>
      <c r="D2126" s="222">
        <v>0</v>
      </c>
      <c r="E2126" s="222">
        <v>0</v>
      </c>
      <c r="F2126" s="222">
        <v>0</v>
      </c>
      <c r="G2126" s="222">
        <v>0</v>
      </c>
      <c r="H2126" s="222">
        <v>0</v>
      </c>
      <c r="I2126" s="222">
        <v>0</v>
      </c>
      <c r="J2126" s="498">
        <v>0</v>
      </c>
      <c r="K2126" s="498">
        <v>0</v>
      </c>
      <c r="L2126" s="223">
        <v>0</v>
      </c>
      <c r="M2126" s="223">
        <v>0</v>
      </c>
      <c r="N2126" s="223">
        <v>0</v>
      </c>
      <c r="O2126" s="223">
        <v>0</v>
      </c>
      <c r="P2126" s="223">
        <v>0</v>
      </c>
      <c r="Q2126" s="223">
        <f t="shared" si="470"/>
        <v>0</v>
      </c>
      <c r="R2126" s="351"/>
      <c r="S2126" s="351"/>
      <c r="T2126" s="351"/>
      <c r="U2126" s="895"/>
      <c r="V2126" s="16">
        <v>0</v>
      </c>
      <c r="W2126" s="11">
        <v>0</v>
      </c>
      <c r="X2126" s="17">
        <v>0</v>
      </c>
      <c r="Y2126" s="16"/>
      <c r="Z2126" s="11"/>
      <c r="AA2126" s="17"/>
      <c r="AB2126" s="16"/>
      <c r="AC2126" s="11"/>
      <c r="AD2126" s="17">
        <f t="shared" si="471"/>
        <v>0</v>
      </c>
      <c r="AE2126" s="16"/>
      <c r="AF2126" s="11"/>
      <c r="AG2126" s="17"/>
      <c r="AH2126" s="229">
        <f>Q2126</f>
        <v>0</v>
      </c>
      <c r="AI2126" s="527"/>
      <c r="AJ2126" s="16">
        <f t="shared" si="469"/>
        <v>0</v>
      </c>
    </row>
    <row r="2127" spans="1:36" ht="11.25" customHeight="1">
      <c r="A2127" s="219">
        <v>25300553</v>
      </c>
      <c r="B2127" s="207"/>
      <c r="C2127" s="442" t="s">
        <v>413</v>
      </c>
      <c r="D2127" s="222">
        <v>0</v>
      </c>
      <c r="E2127" s="222">
        <v>-3513.77</v>
      </c>
      <c r="F2127" s="222">
        <v>-3513.77</v>
      </c>
      <c r="G2127" s="222">
        <v>-3513.77</v>
      </c>
      <c r="H2127" s="222">
        <v>-3513.77</v>
      </c>
      <c r="I2127" s="222">
        <v>-3513.77</v>
      </c>
      <c r="J2127" s="498">
        <v>-3513.77</v>
      </c>
      <c r="K2127" s="498">
        <v>-3513.77</v>
      </c>
      <c r="L2127" s="223">
        <v>-3513.77</v>
      </c>
      <c r="M2127" s="223">
        <v>-3513.77</v>
      </c>
      <c r="N2127" s="223">
        <v>-3513.77</v>
      </c>
      <c r="O2127" s="223">
        <v>-3513.77</v>
      </c>
      <c r="P2127" s="223">
        <v>-3375.06</v>
      </c>
      <c r="Q2127" s="223">
        <f t="shared" si="470"/>
        <v>-3361.5833333333326</v>
      </c>
      <c r="R2127" s="351"/>
      <c r="S2127" s="309"/>
      <c r="T2127" s="309"/>
      <c r="U2127" s="895"/>
      <c r="V2127" s="16">
        <v>0</v>
      </c>
      <c r="W2127" s="11">
        <v>0</v>
      </c>
      <c r="X2127" s="17">
        <v>0</v>
      </c>
      <c r="Y2127" s="40"/>
      <c r="Z2127" s="52"/>
      <c r="AA2127" s="17"/>
      <c r="AB2127" s="16"/>
      <c r="AC2127" s="11"/>
      <c r="AD2127" s="17">
        <f t="shared" si="471"/>
        <v>0</v>
      </c>
      <c r="AE2127" s="16"/>
      <c r="AF2127" s="11"/>
      <c r="AG2127" s="17"/>
      <c r="AH2127" s="229">
        <f>Q2127</f>
        <v>-3361.5833333333326</v>
      </c>
      <c r="AI2127" s="527"/>
      <c r="AJ2127" s="16">
        <f t="shared" si="469"/>
        <v>0</v>
      </c>
    </row>
    <row r="2128" spans="1:36" ht="11.25" customHeight="1">
      <c r="A2128" s="219">
        <v>25300561</v>
      </c>
      <c r="B2128" s="207"/>
      <c r="C2128" s="287" t="s">
        <v>1949</v>
      </c>
      <c r="D2128" s="222">
        <v>-8126893</v>
      </c>
      <c r="E2128" s="222">
        <v>-8126893</v>
      </c>
      <c r="F2128" s="222">
        <v>-8126893</v>
      </c>
      <c r="G2128" s="222">
        <v>-7979899</v>
      </c>
      <c r="H2128" s="222">
        <v>-7979899</v>
      </c>
      <c r="I2128" s="222">
        <v>-7979899</v>
      </c>
      <c r="J2128" s="498">
        <v>-7989232</v>
      </c>
      <c r="K2128" s="498">
        <v>-7989232</v>
      </c>
      <c r="L2128" s="223">
        <v>-7989232</v>
      </c>
      <c r="M2128" s="223">
        <v>-7998721</v>
      </c>
      <c r="N2128" s="223">
        <v>-7998721</v>
      </c>
      <c r="O2128" s="223">
        <v>-7998721</v>
      </c>
      <c r="P2128" s="223">
        <v>-8008370</v>
      </c>
      <c r="Q2128" s="223">
        <f t="shared" si="470"/>
        <v>-8018747.791666667</v>
      </c>
      <c r="R2128" s="351"/>
      <c r="S2128" s="309"/>
      <c r="T2128" s="309" t="s">
        <v>1254</v>
      </c>
      <c r="U2128" s="895"/>
      <c r="V2128" s="16">
        <v>0</v>
      </c>
      <c r="W2128" s="11">
        <v>0</v>
      </c>
      <c r="X2128" s="17">
        <v>0</v>
      </c>
      <c r="Y2128" s="16"/>
      <c r="Z2128" s="11"/>
      <c r="AA2128" s="17"/>
      <c r="AB2128" s="16"/>
      <c r="AC2128" s="11"/>
      <c r="AD2128" s="17">
        <f t="shared" si="471"/>
        <v>0</v>
      </c>
      <c r="AE2128" s="16">
        <f>Q2128</f>
        <v>-8018747.791666667</v>
      </c>
      <c r="AF2128" s="11">
        <f>$Q2128</f>
        <v>-8018747.791666667</v>
      </c>
      <c r="AG2128" s="17">
        <f>$Q2128</f>
        <v>-8018747.791666667</v>
      </c>
      <c r="AH2128" s="229"/>
      <c r="AI2128" s="527"/>
      <c r="AJ2128" s="16">
        <f t="shared" si="469"/>
        <v>0</v>
      </c>
    </row>
    <row r="2129" spans="1:36" ht="11.25" customHeight="1">
      <c r="A2129" s="219">
        <v>25300563</v>
      </c>
      <c r="B2129" s="207"/>
      <c r="C2129" s="287" t="s">
        <v>2147</v>
      </c>
      <c r="D2129" s="222">
        <v>0</v>
      </c>
      <c r="E2129" s="222">
        <v>0</v>
      </c>
      <c r="F2129" s="222">
        <v>0</v>
      </c>
      <c r="G2129" s="222">
        <v>0</v>
      </c>
      <c r="H2129" s="222">
        <v>0</v>
      </c>
      <c r="I2129" s="222">
        <v>0</v>
      </c>
      <c r="J2129" s="498">
        <v>0</v>
      </c>
      <c r="K2129" s="498">
        <v>0</v>
      </c>
      <c r="L2129" s="223">
        <v>0</v>
      </c>
      <c r="M2129" s="223">
        <v>0</v>
      </c>
      <c r="N2129" s="223">
        <v>0</v>
      </c>
      <c r="O2129" s="223">
        <v>0</v>
      </c>
      <c r="P2129" s="223">
        <v>0</v>
      </c>
      <c r="Q2129" s="223">
        <f t="shared" si="470"/>
        <v>0</v>
      </c>
      <c r="R2129" s="351"/>
      <c r="S2129" s="309"/>
      <c r="T2129" s="309"/>
      <c r="U2129" s="895"/>
      <c r="V2129" s="16">
        <v>0</v>
      </c>
      <c r="W2129" s="11">
        <v>0</v>
      </c>
      <c r="X2129" s="17">
        <v>0</v>
      </c>
      <c r="Y2129" s="40"/>
      <c r="Z2129" s="52"/>
      <c r="AA2129" s="17"/>
      <c r="AB2129" s="16"/>
      <c r="AC2129" s="11"/>
      <c r="AD2129" s="17">
        <f t="shared" si="471"/>
        <v>0</v>
      </c>
      <c r="AE2129" s="16"/>
      <c r="AF2129" s="11"/>
      <c r="AG2129" s="17"/>
      <c r="AH2129" s="229">
        <f t="shared" ref="AH2129:AH2136" si="472">Q2129</f>
        <v>0</v>
      </c>
      <c r="AI2129" s="527"/>
      <c r="AJ2129" s="16">
        <f t="shared" si="469"/>
        <v>0</v>
      </c>
    </row>
    <row r="2130" spans="1:36" ht="11.25" customHeight="1">
      <c r="A2130" s="219">
        <v>25300571</v>
      </c>
      <c r="B2130" s="207"/>
      <c r="C2130" s="287" t="s">
        <v>643</v>
      </c>
      <c r="D2130" s="222">
        <v>0</v>
      </c>
      <c r="E2130" s="222">
        <v>0</v>
      </c>
      <c r="F2130" s="222">
        <v>0</v>
      </c>
      <c r="G2130" s="222">
        <v>0</v>
      </c>
      <c r="H2130" s="222">
        <v>0</v>
      </c>
      <c r="I2130" s="222">
        <v>0</v>
      </c>
      <c r="J2130" s="498">
        <v>0</v>
      </c>
      <c r="K2130" s="498">
        <v>0</v>
      </c>
      <c r="L2130" s="223">
        <v>0</v>
      </c>
      <c r="M2130" s="223">
        <v>0</v>
      </c>
      <c r="N2130" s="223">
        <v>0</v>
      </c>
      <c r="O2130" s="223">
        <v>0</v>
      </c>
      <c r="P2130" s="223">
        <v>0</v>
      </c>
      <c r="Q2130" s="223">
        <f t="shared" si="470"/>
        <v>0</v>
      </c>
      <c r="R2130" s="351"/>
      <c r="S2130" s="351"/>
      <c r="T2130" s="351"/>
      <c r="U2130" s="895"/>
      <c r="V2130" s="16">
        <v>0</v>
      </c>
      <c r="W2130" s="11">
        <v>0</v>
      </c>
      <c r="X2130" s="17">
        <v>0</v>
      </c>
      <c r="Y2130" s="16"/>
      <c r="Z2130" s="11"/>
      <c r="AA2130" s="17"/>
      <c r="AB2130" s="16"/>
      <c r="AC2130" s="11"/>
      <c r="AD2130" s="17">
        <f t="shared" si="471"/>
        <v>0</v>
      </c>
      <c r="AE2130" s="16"/>
      <c r="AF2130" s="11"/>
      <c r="AG2130" s="17"/>
      <c r="AH2130" s="229">
        <f t="shared" si="472"/>
        <v>0</v>
      </c>
      <c r="AI2130" s="527"/>
      <c r="AJ2130" s="16">
        <f t="shared" si="469"/>
        <v>0</v>
      </c>
    </row>
    <row r="2131" spans="1:36" ht="11.25" customHeight="1">
      <c r="A2131" s="219">
        <v>25300573</v>
      </c>
      <c r="B2131" s="207"/>
      <c r="C2131" s="287" t="s">
        <v>387</v>
      </c>
      <c r="D2131" s="222">
        <v>0</v>
      </c>
      <c r="E2131" s="222">
        <v>0</v>
      </c>
      <c r="F2131" s="222">
        <v>0</v>
      </c>
      <c r="G2131" s="222">
        <v>0</v>
      </c>
      <c r="H2131" s="222">
        <v>0</v>
      </c>
      <c r="I2131" s="222">
        <v>0</v>
      </c>
      <c r="J2131" s="498">
        <v>0</v>
      </c>
      <c r="K2131" s="498">
        <v>0</v>
      </c>
      <c r="L2131" s="223">
        <v>0</v>
      </c>
      <c r="M2131" s="223">
        <v>0</v>
      </c>
      <c r="N2131" s="223">
        <v>0</v>
      </c>
      <c r="O2131" s="223">
        <v>0</v>
      </c>
      <c r="P2131" s="223">
        <v>0</v>
      </c>
      <c r="Q2131" s="223">
        <f t="shared" si="470"/>
        <v>0</v>
      </c>
      <c r="R2131" s="351"/>
      <c r="S2131" s="351"/>
      <c r="T2131" s="351"/>
      <c r="U2131" s="895"/>
      <c r="V2131" s="16">
        <v>0</v>
      </c>
      <c r="W2131" s="11">
        <v>0</v>
      </c>
      <c r="X2131" s="17">
        <v>0</v>
      </c>
      <c r="Y2131" s="16"/>
      <c r="Z2131" s="11"/>
      <c r="AA2131" s="17"/>
      <c r="AB2131" s="16"/>
      <c r="AC2131" s="11"/>
      <c r="AD2131" s="17">
        <f t="shared" si="471"/>
        <v>0</v>
      </c>
      <c r="AE2131" s="16"/>
      <c r="AF2131" s="11"/>
      <c r="AG2131" s="17"/>
      <c r="AH2131" s="229">
        <f t="shared" si="472"/>
        <v>0</v>
      </c>
      <c r="AI2131" s="527"/>
      <c r="AJ2131" s="16">
        <f t="shared" si="469"/>
        <v>0</v>
      </c>
    </row>
    <row r="2132" spans="1:36" ht="11.25" customHeight="1">
      <c r="A2132" s="213">
        <v>25300581</v>
      </c>
      <c r="B2132" s="213"/>
      <c r="C2132" s="432" t="s">
        <v>102</v>
      </c>
      <c r="D2132" s="222">
        <v>-4536636.9400000004</v>
      </c>
      <c r="E2132" s="222">
        <v>-5048811.0999999996</v>
      </c>
      <c r="F2132" s="222">
        <v>-5048811.0999999996</v>
      </c>
      <c r="G2132" s="222">
        <v>-5174706.6399999997</v>
      </c>
      <c r="H2132" s="222">
        <v>-5174706.6399999997</v>
      </c>
      <c r="I2132" s="222">
        <v>-5174706.6399999997</v>
      </c>
      <c r="J2132" s="498">
        <v>-5174706.6399999997</v>
      </c>
      <c r="K2132" s="498">
        <v>-5174706.6399999997</v>
      </c>
      <c r="L2132" s="223">
        <v>-5174706.6399999997</v>
      </c>
      <c r="M2132" s="223">
        <v>-5174706.6399999997</v>
      </c>
      <c r="N2132" s="223">
        <v>-5174706.6399999997</v>
      </c>
      <c r="O2132" s="223">
        <v>-5174706.6399999997</v>
      </c>
      <c r="P2132" s="223">
        <v>-5174706.6399999997</v>
      </c>
      <c r="Q2132" s="223">
        <f t="shared" si="470"/>
        <v>-5127137.8125</v>
      </c>
      <c r="R2132" s="351"/>
      <c r="S2132" s="351"/>
      <c r="T2132" s="351"/>
      <c r="U2132" s="895"/>
      <c r="V2132" s="16">
        <v>0</v>
      </c>
      <c r="W2132" s="11">
        <v>0</v>
      </c>
      <c r="X2132" s="17">
        <v>0</v>
      </c>
      <c r="Y2132" s="16"/>
      <c r="Z2132" s="11"/>
      <c r="AA2132" s="17"/>
      <c r="AB2132" s="16"/>
      <c r="AC2132" s="11"/>
      <c r="AD2132" s="17">
        <f t="shared" si="471"/>
        <v>0</v>
      </c>
      <c r="AE2132" s="16"/>
      <c r="AF2132" s="11"/>
      <c r="AG2132" s="17"/>
      <c r="AH2132" s="229">
        <f t="shared" si="472"/>
        <v>-5127137.8125</v>
      </c>
      <c r="AI2132" s="527"/>
      <c r="AJ2132" s="16">
        <f t="shared" si="469"/>
        <v>0</v>
      </c>
    </row>
    <row r="2133" spans="1:36" ht="11.25" customHeight="1">
      <c r="A2133" s="213">
        <v>25300582</v>
      </c>
      <c r="B2133" s="213"/>
      <c r="C2133" s="432" t="s">
        <v>103</v>
      </c>
      <c r="D2133" s="222">
        <v>-1916881.14</v>
      </c>
      <c r="E2133" s="222">
        <v>-2151861.11</v>
      </c>
      <c r="F2133" s="222">
        <v>-2151861.11</v>
      </c>
      <c r="G2133" s="222">
        <v>-2209620.63</v>
      </c>
      <c r="H2133" s="222">
        <v>-2209620.63</v>
      </c>
      <c r="I2133" s="222">
        <v>-2209620.63</v>
      </c>
      <c r="J2133" s="498">
        <v>-2209620.63</v>
      </c>
      <c r="K2133" s="498">
        <v>-2209620.63</v>
      </c>
      <c r="L2133" s="223">
        <v>-2209620.63</v>
      </c>
      <c r="M2133" s="223">
        <v>-2209620.63</v>
      </c>
      <c r="N2133" s="223">
        <v>-2209620.63</v>
      </c>
      <c r="O2133" s="223">
        <v>-2209620.63</v>
      </c>
      <c r="P2133" s="223">
        <v>-2209620.63</v>
      </c>
      <c r="Q2133" s="223">
        <f t="shared" si="470"/>
        <v>-2187796.5645833327</v>
      </c>
      <c r="R2133" s="351"/>
      <c r="S2133" s="351"/>
      <c r="T2133" s="351"/>
      <c r="U2133" s="895"/>
      <c r="V2133" s="16">
        <v>0</v>
      </c>
      <c r="W2133" s="11">
        <v>0</v>
      </c>
      <c r="X2133" s="17">
        <v>0</v>
      </c>
      <c r="Y2133" s="16"/>
      <c r="Z2133" s="11"/>
      <c r="AA2133" s="17"/>
      <c r="AB2133" s="16"/>
      <c r="AC2133" s="11"/>
      <c r="AD2133" s="17">
        <f t="shared" si="471"/>
        <v>0</v>
      </c>
      <c r="AE2133" s="16"/>
      <c r="AF2133" s="11"/>
      <c r="AG2133" s="17"/>
      <c r="AH2133" s="229">
        <f t="shared" si="472"/>
        <v>-2187796.5645833327</v>
      </c>
      <c r="AI2133" s="527"/>
      <c r="AJ2133" s="16">
        <f t="shared" si="469"/>
        <v>0</v>
      </c>
    </row>
    <row r="2134" spans="1:36" ht="11.25" customHeight="1">
      <c r="A2134" s="219">
        <v>25300583</v>
      </c>
      <c r="B2134" s="207"/>
      <c r="C2134" s="287" t="s">
        <v>3590</v>
      </c>
      <c r="D2134" s="222">
        <v>0</v>
      </c>
      <c r="E2134" s="222">
        <v>0</v>
      </c>
      <c r="F2134" s="222">
        <v>0</v>
      </c>
      <c r="G2134" s="222">
        <v>0</v>
      </c>
      <c r="H2134" s="222">
        <v>0</v>
      </c>
      <c r="I2134" s="222">
        <v>0</v>
      </c>
      <c r="J2134" s="498">
        <v>0</v>
      </c>
      <c r="K2134" s="498">
        <v>0</v>
      </c>
      <c r="L2134" s="223">
        <v>0</v>
      </c>
      <c r="M2134" s="223">
        <v>0</v>
      </c>
      <c r="N2134" s="223">
        <v>0</v>
      </c>
      <c r="O2134" s="223">
        <v>0</v>
      </c>
      <c r="P2134" s="223">
        <v>0</v>
      </c>
      <c r="Q2134" s="223">
        <f t="shared" si="470"/>
        <v>0</v>
      </c>
      <c r="R2134" s="351"/>
      <c r="S2134" s="351"/>
      <c r="T2134" s="351"/>
      <c r="U2134" s="895"/>
      <c r="V2134" s="16">
        <v>0</v>
      </c>
      <c r="W2134" s="11">
        <v>0</v>
      </c>
      <c r="X2134" s="17">
        <v>0</v>
      </c>
      <c r="Y2134" s="16"/>
      <c r="Z2134" s="11"/>
      <c r="AA2134" s="17"/>
      <c r="AB2134" s="16"/>
      <c r="AC2134" s="11"/>
      <c r="AD2134" s="17">
        <f t="shared" si="471"/>
        <v>0</v>
      </c>
      <c r="AE2134" s="16"/>
      <c r="AF2134" s="11"/>
      <c r="AG2134" s="17"/>
      <c r="AH2134" s="229">
        <f t="shared" si="472"/>
        <v>0</v>
      </c>
      <c r="AI2134" s="527"/>
      <c r="AJ2134" s="16">
        <f t="shared" si="469"/>
        <v>0</v>
      </c>
    </row>
    <row r="2135" spans="1:36" ht="11.25" customHeight="1">
      <c r="A2135" s="213">
        <v>25300591</v>
      </c>
      <c r="B2135" s="213"/>
      <c r="C2135" s="432" t="s">
        <v>104</v>
      </c>
      <c r="D2135" s="222">
        <v>4536636.9400000004</v>
      </c>
      <c r="E2135" s="222">
        <v>5048811.0999999996</v>
      </c>
      <c r="F2135" s="222">
        <v>5048811.0999999996</v>
      </c>
      <c r="G2135" s="222">
        <v>5174706.6399999997</v>
      </c>
      <c r="H2135" s="222">
        <v>5174706.6399999997</v>
      </c>
      <c r="I2135" s="222">
        <v>5174706.6399999997</v>
      </c>
      <c r="J2135" s="498">
        <v>5174706.6399999997</v>
      </c>
      <c r="K2135" s="498">
        <v>5174706.6399999997</v>
      </c>
      <c r="L2135" s="223">
        <v>5174706.6399999997</v>
      </c>
      <c r="M2135" s="223">
        <v>5174706.6399999997</v>
      </c>
      <c r="N2135" s="223">
        <v>5174706.6399999997</v>
      </c>
      <c r="O2135" s="223">
        <v>5174706.6399999997</v>
      </c>
      <c r="P2135" s="223">
        <v>5174706.6399999997</v>
      </c>
      <c r="Q2135" s="223">
        <f t="shared" si="470"/>
        <v>5127137.8125</v>
      </c>
      <c r="R2135" s="351"/>
      <c r="S2135" s="351"/>
      <c r="T2135" s="351"/>
      <c r="U2135" s="895"/>
      <c r="V2135" s="16">
        <v>0</v>
      </c>
      <c r="W2135" s="11">
        <v>0</v>
      </c>
      <c r="X2135" s="17">
        <v>0</v>
      </c>
      <c r="Y2135" s="16"/>
      <c r="Z2135" s="11"/>
      <c r="AA2135" s="17"/>
      <c r="AB2135" s="16"/>
      <c r="AC2135" s="11"/>
      <c r="AD2135" s="17">
        <f t="shared" si="471"/>
        <v>0</v>
      </c>
      <c r="AE2135" s="16"/>
      <c r="AF2135" s="11"/>
      <c r="AG2135" s="17"/>
      <c r="AH2135" s="229">
        <f t="shared" si="472"/>
        <v>5127137.8125</v>
      </c>
      <c r="AI2135" s="527"/>
      <c r="AJ2135" s="16">
        <f t="shared" si="469"/>
        <v>0</v>
      </c>
    </row>
    <row r="2136" spans="1:36" ht="11.25" customHeight="1">
      <c r="A2136" s="213">
        <v>25300592</v>
      </c>
      <c r="B2136" s="213"/>
      <c r="C2136" s="432" t="s">
        <v>105</v>
      </c>
      <c r="D2136" s="222">
        <v>1916881.14</v>
      </c>
      <c r="E2136" s="222">
        <v>2151861.11</v>
      </c>
      <c r="F2136" s="222">
        <v>2151861.11</v>
      </c>
      <c r="G2136" s="222">
        <v>2209620.63</v>
      </c>
      <c r="H2136" s="222">
        <v>2209620.63</v>
      </c>
      <c r="I2136" s="222">
        <v>2209620.63</v>
      </c>
      <c r="J2136" s="498">
        <v>2209620.63</v>
      </c>
      <c r="K2136" s="498">
        <v>2209620.63</v>
      </c>
      <c r="L2136" s="223">
        <v>2209620.63</v>
      </c>
      <c r="M2136" s="223">
        <v>2209620.63</v>
      </c>
      <c r="N2136" s="223">
        <v>2209620.63</v>
      </c>
      <c r="O2136" s="223">
        <v>2209620.63</v>
      </c>
      <c r="P2136" s="223">
        <v>2209620.63</v>
      </c>
      <c r="Q2136" s="223">
        <f t="shared" si="470"/>
        <v>2187796.5645833327</v>
      </c>
      <c r="R2136" s="351"/>
      <c r="S2136" s="351"/>
      <c r="T2136" s="351"/>
      <c r="U2136" s="895"/>
      <c r="V2136" s="16">
        <v>0</v>
      </c>
      <c r="W2136" s="11">
        <v>0</v>
      </c>
      <c r="X2136" s="17">
        <v>0</v>
      </c>
      <c r="Y2136" s="16"/>
      <c r="Z2136" s="11"/>
      <c r="AA2136" s="17"/>
      <c r="AB2136" s="16"/>
      <c r="AC2136" s="11"/>
      <c r="AD2136" s="17">
        <f t="shared" si="471"/>
        <v>0</v>
      </c>
      <c r="AE2136" s="16"/>
      <c r="AF2136" s="11"/>
      <c r="AG2136" s="17"/>
      <c r="AH2136" s="229">
        <f t="shared" si="472"/>
        <v>2187796.5645833327</v>
      </c>
      <c r="AI2136" s="527"/>
      <c r="AJ2136" s="16">
        <f t="shared" si="469"/>
        <v>0</v>
      </c>
    </row>
    <row r="2137" spans="1:36" ht="11.25" customHeight="1">
      <c r="A2137" s="213">
        <v>25300593</v>
      </c>
      <c r="B2137" s="213"/>
      <c r="C2137" s="432" t="s">
        <v>2305</v>
      </c>
      <c r="D2137" s="222">
        <v>0</v>
      </c>
      <c r="E2137" s="222">
        <v>0</v>
      </c>
      <c r="F2137" s="222">
        <v>0</v>
      </c>
      <c r="G2137" s="222">
        <v>0</v>
      </c>
      <c r="H2137" s="222">
        <v>0</v>
      </c>
      <c r="I2137" s="222">
        <v>0</v>
      </c>
      <c r="J2137" s="498">
        <v>0</v>
      </c>
      <c r="K2137" s="498">
        <v>0</v>
      </c>
      <c r="L2137" s="223">
        <v>0</v>
      </c>
      <c r="M2137" s="223">
        <v>0</v>
      </c>
      <c r="N2137" s="223">
        <v>0</v>
      </c>
      <c r="O2137" s="223">
        <v>0</v>
      </c>
      <c r="P2137" s="223">
        <v>0</v>
      </c>
      <c r="Q2137" s="223">
        <f t="shared" si="470"/>
        <v>0</v>
      </c>
      <c r="R2137" s="351"/>
      <c r="S2137" s="351"/>
      <c r="T2137" s="351" t="s">
        <v>1254</v>
      </c>
      <c r="U2137" s="895"/>
      <c r="V2137" s="16">
        <v>0</v>
      </c>
      <c r="W2137" s="11">
        <v>0</v>
      </c>
      <c r="X2137" s="17">
        <v>0</v>
      </c>
      <c r="Y2137" s="16"/>
      <c r="Z2137" s="11"/>
      <c r="AA2137" s="17"/>
      <c r="AB2137" s="16"/>
      <c r="AC2137" s="11"/>
      <c r="AD2137" s="17">
        <f>SUM(AB2137:AC2137)</f>
        <v>0</v>
      </c>
      <c r="AE2137" s="16">
        <f>Q2137</f>
        <v>0</v>
      </c>
      <c r="AF2137" s="11">
        <f>$Q2137</f>
        <v>0</v>
      </c>
      <c r="AG2137" s="17">
        <f>$Q2137</f>
        <v>0</v>
      </c>
      <c r="AH2137" s="229"/>
      <c r="AI2137" s="527"/>
      <c r="AJ2137" s="16">
        <f t="shared" si="469"/>
        <v>0</v>
      </c>
    </row>
    <row r="2138" spans="1:36" ht="11.25" customHeight="1">
      <c r="A2138" s="219">
        <v>25300601</v>
      </c>
      <c r="B2138" s="207"/>
      <c r="C2138" s="287" t="s">
        <v>732</v>
      </c>
      <c r="D2138" s="222">
        <v>0</v>
      </c>
      <c r="E2138" s="222">
        <v>0</v>
      </c>
      <c r="F2138" s="222">
        <v>0</v>
      </c>
      <c r="G2138" s="222">
        <v>0</v>
      </c>
      <c r="H2138" s="222">
        <v>0</v>
      </c>
      <c r="I2138" s="222">
        <v>0</v>
      </c>
      <c r="J2138" s="498">
        <v>0</v>
      </c>
      <c r="K2138" s="498">
        <v>0</v>
      </c>
      <c r="L2138" s="223">
        <v>0</v>
      </c>
      <c r="M2138" s="223">
        <v>0</v>
      </c>
      <c r="N2138" s="223">
        <v>0</v>
      </c>
      <c r="O2138" s="223">
        <v>0</v>
      </c>
      <c r="P2138" s="223">
        <v>0</v>
      </c>
      <c r="Q2138" s="223">
        <f t="shared" si="470"/>
        <v>0</v>
      </c>
      <c r="R2138" s="351" t="s">
        <v>173</v>
      </c>
      <c r="S2138" s="351"/>
      <c r="T2138" s="351" t="s">
        <v>877</v>
      </c>
      <c r="U2138" s="895"/>
      <c r="V2138" s="16">
        <v>0</v>
      </c>
      <c r="W2138" s="11">
        <v>0</v>
      </c>
      <c r="X2138" s="17">
        <v>0</v>
      </c>
      <c r="Y2138" s="16">
        <f>Q2138</f>
        <v>0</v>
      </c>
      <c r="Z2138" s="11"/>
      <c r="AA2138" s="17">
        <f>Y2138+Z2138</f>
        <v>0</v>
      </c>
      <c r="AB2138" s="16"/>
      <c r="AC2138" s="11"/>
      <c r="AD2138" s="17">
        <f t="shared" si="471"/>
        <v>0</v>
      </c>
      <c r="AE2138" s="16"/>
      <c r="AF2138" s="11"/>
      <c r="AG2138" s="17"/>
      <c r="AH2138" s="229"/>
      <c r="AI2138" s="527"/>
      <c r="AJ2138" s="16">
        <f t="shared" si="469"/>
        <v>0</v>
      </c>
    </row>
    <row r="2139" spans="1:36" ht="11.25" customHeight="1">
      <c r="A2139" s="219">
        <v>25300602</v>
      </c>
      <c r="B2139" s="207"/>
      <c r="C2139" s="287" t="s">
        <v>2599</v>
      </c>
      <c r="D2139" s="222">
        <v>0</v>
      </c>
      <c r="E2139" s="222">
        <v>0</v>
      </c>
      <c r="F2139" s="222">
        <v>0</v>
      </c>
      <c r="G2139" s="222">
        <v>0</v>
      </c>
      <c r="H2139" s="222">
        <v>0</v>
      </c>
      <c r="I2139" s="222">
        <v>0</v>
      </c>
      <c r="J2139" s="498">
        <v>0</v>
      </c>
      <c r="K2139" s="498">
        <v>0</v>
      </c>
      <c r="L2139" s="223">
        <v>0</v>
      </c>
      <c r="M2139" s="223">
        <v>0</v>
      </c>
      <c r="N2139" s="223">
        <v>0</v>
      </c>
      <c r="O2139" s="223">
        <v>0</v>
      </c>
      <c r="P2139" s="223">
        <v>0</v>
      </c>
      <c r="Q2139" s="223">
        <f t="shared" si="470"/>
        <v>0</v>
      </c>
      <c r="R2139" s="351"/>
      <c r="S2139" s="351"/>
      <c r="T2139" s="351" t="s">
        <v>1254</v>
      </c>
      <c r="U2139" s="895"/>
      <c r="V2139" s="16">
        <v>0</v>
      </c>
      <c r="W2139" s="11">
        <v>0</v>
      </c>
      <c r="X2139" s="17">
        <v>0</v>
      </c>
      <c r="Y2139" s="16"/>
      <c r="Z2139" s="11"/>
      <c r="AA2139" s="17"/>
      <c r="AB2139" s="16"/>
      <c r="AC2139" s="11"/>
      <c r="AD2139" s="17"/>
      <c r="AE2139" s="16">
        <f t="shared" ref="AE2139:AE2146" si="473">Q2139</f>
        <v>0</v>
      </c>
      <c r="AF2139" s="11">
        <f>Q2139</f>
        <v>0</v>
      </c>
      <c r="AG2139" s="17">
        <f t="shared" ref="AG2139:AG2146" si="474">$Q2139</f>
        <v>0</v>
      </c>
      <c r="AH2139" s="229"/>
      <c r="AI2139" s="527"/>
      <c r="AJ2139" s="16">
        <f t="shared" si="469"/>
        <v>0</v>
      </c>
    </row>
    <row r="2140" spans="1:36" ht="11.25" customHeight="1">
      <c r="A2140" s="219">
        <v>25300611</v>
      </c>
      <c r="B2140" s="207"/>
      <c r="C2140" s="287" t="s">
        <v>1421</v>
      </c>
      <c r="D2140" s="222">
        <v>-60429728.780000001</v>
      </c>
      <c r="E2140" s="222">
        <v>-60429728.780000001</v>
      </c>
      <c r="F2140" s="222">
        <v>-60429728.780000001</v>
      </c>
      <c r="G2140" s="222">
        <v>-63393508.810000002</v>
      </c>
      <c r="H2140" s="222">
        <v>-63393508.810000002</v>
      </c>
      <c r="I2140" s="222">
        <v>-63393508.810000002</v>
      </c>
      <c r="J2140" s="498">
        <v>-62260372.530000001</v>
      </c>
      <c r="K2140" s="498">
        <v>-62260372.530000001</v>
      </c>
      <c r="L2140" s="223">
        <v>-62260372.530000001</v>
      </c>
      <c r="M2140" s="223">
        <v>-62246365.829999998</v>
      </c>
      <c r="N2140" s="223">
        <v>-62246365.829999998</v>
      </c>
      <c r="O2140" s="223">
        <v>-62246365.829999998</v>
      </c>
      <c r="P2140" s="223">
        <v>-62946100.609999999</v>
      </c>
      <c r="Q2140" s="223">
        <f t="shared" si="470"/>
        <v>-62187342.813750006</v>
      </c>
      <c r="R2140" s="351"/>
      <c r="S2140" s="309"/>
      <c r="T2140" s="309" t="s">
        <v>1254</v>
      </c>
      <c r="U2140" s="895"/>
      <c r="V2140" s="16">
        <v>0</v>
      </c>
      <c r="W2140" s="11">
        <v>0</v>
      </c>
      <c r="X2140" s="17">
        <v>0</v>
      </c>
      <c r="Y2140" s="16"/>
      <c r="Z2140" s="11"/>
      <c r="AA2140" s="17"/>
      <c r="AB2140" s="16"/>
      <c r="AC2140" s="11"/>
      <c r="AD2140" s="17">
        <f>SUM(AB2140:AC2140)</f>
        <v>0</v>
      </c>
      <c r="AE2140" s="16">
        <f t="shared" si="473"/>
        <v>-62187342.813750006</v>
      </c>
      <c r="AF2140" s="11">
        <f>$Q2140</f>
        <v>-62187342.813750006</v>
      </c>
      <c r="AG2140" s="17">
        <f t="shared" si="474"/>
        <v>-62187342.813750006</v>
      </c>
      <c r="AH2140" s="229"/>
      <c r="AI2140" s="527"/>
      <c r="AJ2140" s="16">
        <f t="shared" si="469"/>
        <v>0</v>
      </c>
    </row>
    <row r="2141" spans="1:36" ht="11.25" customHeight="1">
      <c r="A2141" s="219">
        <v>25300612</v>
      </c>
      <c r="B2141" s="207"/>
      <c r="C2141" s="287" t="s">
        <v>1383</v>
      </c>
      <c r="D2141" s="222">
        <v>0</v>
      </c>
      <c r="E2141" s="222">
        <v>0</v>
      </c>
      <c r="F2141" s="222">
        <v>0</v>
      </c>
      <c r="G2141" s="222">
        <v>0</v>
      </c>
      <c r="H2141" s="222">
        <v>0</v>
      </c>
      <c r="I2141" s="222">
        <v>0</v>
      </c>
      <c r="J2141" s="498">
        <v>0</v>
      </c>
      <c r="K2141" s="498">
        <v>0</v>
      </c>
      <c r="L2141" s="223">
        <v>0</v>
      </c>
      <c r="M2141" s="223">
        <v>0</v>
      </c>
      <c r="N2141" s="223">
        <v>0</v>
      </c>
      <c r="O2141" s="223">
        <v>0</v>
      </c>
      <c r="P2141" s="223">
        <v>0</v>
      </c>
      <c r="Q2141" s="223">
        <f t="shared" si="470"/>
        <v>0</v>
      </c>
      <c r="R2141" s="351"/>
      <c r="S2141" s="351"/>
      <c r="T2141" s="351" t="s">
        <v>1254</v>
      </c>
      <c r="U2141" s="895"/>
      <c r="V2141" s="16">
        <v>0</v>
      </c>
      <c r="W2141" s="11">
        <v>0</v>
      </c>
      <c r="X2141" s="17">
        <v>0</v>
      </c>
      <c r="Y2141" s="16"/>
      <c r="Z2141" s="11"/>
      <c r="AA2141" s="17"/>
      <c r="AB2141" s="16"/>
      <c r="AC2141" s="11"/>
      <c r="AD2141" s="17"/>
      <c r="AE2141" s="16">
        <f t="shared" si="473"/>
        <v>0</v>
      </c>
      <c r="AF2141" s="11">
        <f t="shared" ref="AF2141:AF2146" si="475">Q2141</f>
        <v>0</v>
      </c>
      <c r="AG2141" s="17">
        <f t="shared" si="474"/>
        <v>0</v>
      </c>
      <c r="AH2141" s="229"/>
      <c r="AI2141" s="527"/>
      <c r="AJ2141" s="16">
        <f t="shared" si="469"/>
        <v>0</v>
      </c>
    </row>
    <row r="2142" spans="1:36" ht="11.25" customHeight="1">
      <c r="A2142" s="219">
        <v>25300621</v>
      </c>
      <c r="B2142" s="207"/>
      <c r="C2142" s="287" t="s">
        <v>1429</v>
      </c>
      <c r="D2142" s="222">
        <v>-8422064.4000000004</v>
      </c>
      <c r="E2142" s="222">
        <v>-8348337.4400000004</v>
      </c>
      <c r="F2142" s="222">
        <v>-8274610.4800000004</v>
      </c>
      <c r="G2142" s="222">
        <v>-8200883.5199999996</v>
      </c>
      <c r="H2142" s="222">
        <v>-8127156.5599999996</v>
      </c>
      <c r="I2142" s="222">
        <v>-8053429.5999999996</v>
      </c>
      <c r="J2142" s="498">
        <v>-7979702.6399999997</v>
      </c>
      <c r="K2142" s="498">
        <v>-7905975.6799999997</v>
      </c>
      <c r="L2142" s="223">
        <v>-7832248.7199999997</v>
      </c>
      <c r="M2142" s="223">
        <v>-7758521.7599999998</v>
      </c>
      <c r="N2142" s="223">
        <v>-7684794.7999999998</v>
      </c>
      <c r="O2142" s="223">
        <v>-7611067.8399999999</v>
      </c>
      <c r="P2142" s="223">
        <v>-7537340.8799999999</v>
      </c>
      <c r="Q2142" s="223">
        <f t="shared" si="470"/>
        <v>-7979702.6400000006</v>
      </c>
      <c r="R2142" s="351"/>
      <c r="S2142" s="351"/>
      <c r="T2142" s="351" t="s">
        <v>1254</v>
      </c>
      <c r="U2142" s="895"/>
      <c r="V2142" s="16">
        <v>0</v>
      </c>
      <c r="W2142" s="11">
        <v>0</v>
      </c>
      <c r="X2142" s="17">
        <v>0</v>
      </c>
      <c r="Y2142" s="16"/>
      <c r="Z2142" s="11"/>
      <c r="AA2142" s="17"/>
      <c r="AB2142" s="16"/>
      <c r="AC2142" s="11"/>
      <c r="AD2142" s="17"/>
      <c r="AE2142" s="16">
        <f t="shared" si="473"/>
        <v>-7979702.6400000006</v>
      </c>
      <c r="AF2142" s="11">
        <f t="shared" si="475"/>
        <v>-7979702.6400000006</v>
      </c>
      <c r="AG2142" s="17">
        <f t="shared" si="474"/>
        <v>-7979702.6400000006</v>
      </c>
      <c r="AH2142" s="229"/>
      <c r="AI2142" s="527"/>
      <c r="AJ2142" s="16">
        <f t="shared" si="469"/>
        <v>0</v>
      </c>
    </row>
    <row r="2143" spans="1:36" ht="11.25" customHeight="1">
      <c r="A2143" s="219">
        <v>25300631</v>
      </c>
      <c r="B2143" s="207"/>
      <c r="C2143" s="287" t="s">
        <v>1489</v>
      </c>
      <c r="D2143" s="222">
        <v>0</v>
      </c>
      <c r="E2143" s="222">
        <v>0</v>
      </c>
      <c r="F2143" s="222">
        <v>0</v>
      </c>
      <c r="G2143" s="222">
        <v>0</v>
      </c>
      <c r="H2143" s="222">
        <v>0</v>
      </c>
      <c r="I2143" s="222">
        <v>0</v>
      </c>
      <c r="J2143" s="498">
        <v>0</v>
      </c>
      <c r="K2143" s="498">
        <v>0</v>
      </c>
      <c r="L2143" s="223">
        <v>0</v>
      </c>
      <c r="M2143" s="223">
        <v>0</v>
      </c>
      <c r="N2143" s="223">
        <v>0</v>
      </c>
      <c r="O2143" s="223">
        <v>0</v>
      </c>
      <c r="P2143" s="223">
        <v>0</v>
      </c>
      <c r="Q2143" s="223">
        <f t="shared" si="470"/>
        <v>0</v>
      </c>
      <c r="R2143" s="351"/>
      <c r="S2143" s="351"/>
      <c r="T2143" s="309" t="s">
        <v>1254</v>
      </c>
      <c r="U2143" s="895"/>
      <c r="V2143" s="16">
        <v>0</v>
      </c>
      <c r="W2143" s="11">
        <v>0</v>
      </c>
      <c r="X2143" s="17">
        <v>0</v>
      </c>
      <c r="Y2143" s="16"/>
      <c r="Z2143" s="11"/>
      <c r="AA2143" s="17"/>
      <c r="AB2143" s="16"/>
      <c r="AC2143" s="11"/>
      <c r="AD2143" s="17"/>
      <c r="AE2143" s="16">
        <f t="shared" si="473"/>
        <v>0</v>
      </c>
      <c r="AF2143" s="11">
        <f t="shared" si="475"/>
        <v>0</v>
      </c>
      <c r="AG2143" s="17">
        <f t="shared" si="474"/>
        <v>0</v>
      </c>
      <c r="AH2143" s="229"/>
      <c r="AI2143" s="527"/>
      <c r="AJ2143" s="16">
        <f t="shared" si="469"/>
        <v>0</v>
      </c>
    </row>
    <row r="2144" spans="1:36" ht="11.25" customHeight="1">
      <c r="A2144" s="219">
        <v>25300633</v>
      </c>
      <c r="C2144" s="287" t="s">
        <v>1396</v>
      </c>
      <c r="D2144" s="222">
        <v>0</v>
      </c>
      <c r="E2144" s="222">
        <v>0</v>
      </c>
      <c r="F2144" s="222">
        <v>0</v>
      </c>
      <c r="G2144" s="222">
        <v>0</v>
      </c>
      <c r="H2144" s="222">
        <v>0</v>
      </c>
      <c r="I2144" s="222">
        <v>0</v>
      </c>
      <c r="J2144" s="498">
        <v>0</v>
      </c>
      <c r="K2144" s="498">
        <v>0</v>
      </c>
      <c r="L2144" s="223">
        <v>0</v>
      </c>
      <c r="M2144" s="223">
        <v>0</v>
      </c>
      <c r="N2144" s="223">
        <v>0</v>
      </c>
      <c r="O2144" s="223">
        <v>0</v>
      </c>
      <c r="P2144" s="223">
        <v>0</v>
      </c>
      <c r="Q2144" s="223">
        <f t="shared" si="470"/>
        <v>0</v>
      </c>
      <c r="R2144" s="351"/>
      <c r="S2144" s="351"/>
      <c r="T2144" s="309"/>
      <c r="U2144" s="895"/>
      <c r="V2144" s="16">
        <v>0</v>
      </c>
      <c r="W2144" s="11">
        <v>0</v>
      </c>
      <c r="X2144" s="17">
        <v>0</v>
      </c>
      <c r="Y2144" s="16"/>
      <c r="Z2144" s="11"/>
      <c r="AA2144" s="17"/>
      <c r="AB2144" s="16"/>
      <c r="AC2144" s="11"/>
      <c r="AD2144" s="17"/>
      <c r="AE2144" s="16">
        <f t="shared" si="473"/>
        <v>0</v>
      </c>
      <c r="AF2144" s="11">
        <f t="shared" si="475"/>
        <v>0</v>
      </c>
      <c r="AG2144" s="17">
        <f t="shared" si="474"/>
        <v>0</v>
      </c>
      <c r="AH2144" s="225"/>
      <c r="AI2144" s="527"/>
      <c r="AJ2144" s="16">
        <f t="shared" si="469"/>
        <v>0</v>
      </c>
    </row>
    <row r="2145" spans="1:36" ht="11.25" customHeight="1">
      <c r="A2145" s="219">
        <v>25300641</v>
      </c>
      <c r="B2145" s="207"/>
      <c r="C2145" s="287" t="s">
        <v>2311</v>
      </c>
      <c r="D2145" s="222">
        <v>-406343.95</v>
      </c>
      <c r="E2145" s="222">
        <v>-335521.65999999997</v>
      </c>
      <c r="F2145" s="222">
        <v>-264699.37</v>
      </c>
      <c r="G2145" s="222">
        <v>-193877.08</v>
      </c>
      <c r="H2145" s="222">
        <v>-137762.94</v>
      </c>
      <c r="I2145" s="222">
        <v>-81648.800000000003</v>
      </c>
      <c r="J2145" s="498">
        <v>0</v>
      </c>
      <c r="K2145" s="498">
        <v>0</v>
      </c>
      <c r="L2145" s="223">
        <v>0</v>
      </c>
      <c r="M2145" s="223">
        <v>0</v>
      </c>
      <c r="N2145" s="223">
        <v>0</v>
      </c>
      <c r="O2145" s="223">
        <v>0</v>
      </c>
      <c r="P2145" s="223">
        <v>0</v>
      </c>
      <c r="Q2145" s="223">
        <f t="shared" si="470"/>
        <v>-101390.15208333335</v>
      </c>
      <c r="R2145" s="351"/>
      <c r="S2145" s="351"/>
      <c r="T2145" s="309" t="s">
        <v>1254</v>
      </c>
      <c r="U2145" s="895"/>
      <c r="V2145" s="16">
        <v>0</v>
      </c>
      <c r="W2145" s="11">
        <v>0</v>
      </c>
      <c r="X2145" s="17">
        <v>0</v>
      </c>
      <c r="Y2145" s="16"/>
      <c r="Z2145" s="11"/>
      <c r="AA2145" s="17"/>
      <c r="AB2145" s="16"/>
      <c r="AC2145" s="11"/>
      <c r="AD2145" s="17"/>
      <c r="AE2145" s="16">
        <f t="shared" si="473"/>
        <v>-101390.15208333335</v>
      </c>
      <c r="AF2145" s="11">
        <f t="shared" si="475"/>
        <v>-101390.15208333335</v>
      </c>
      <c r="AG2145" s="17">
        <f t="shared" si="474"/>
        <v>-101390.15208333335</v>
      </c>
      <c r="AH2145" s="229"/>
      <c r="AI2145" s="527"/>
      <c r="AJ2145" s="16">
        <f t="shared" si="469"/>
        <v>0</v>
      </c>
    </row>
    <row r="2146" spans="1:36" ht="11.25" customHeight="1">
      <c r="A2146" s="219">
        <v>25300642</v>
      </c>
      <c r="B2146" s="207"/>
      <c r="C2146" s="287" t="s">
        <v>2312</v>
      </c>
      <c r="D2146" s="222">
        <v>-247406.02</v>
      </c>
      <c r="E2146" s="222">
        <v>-196644.98</v>
      </c>
      <c r="F2146" s="222">
        <v>-145883.94</v>
      </c>
      <c r="G2146" s="222">
        <v>-95122.9</v>
      </c>
      <c r="H2146" s="222">
        <v>-54903.76</v>
      </c>
      <c r="I2146" s="222">
        <v>-14684.62</v>
      </c>
      <c r="J2146" s="498">
        <v>0</v>
      </c>
      <c r="K2146" s="498">
        <v>0</v>
      </c>
      <c r="L2146" s="223">
        <v>0</v>
      </c>
      <c r="M2146" s="223">
        <v>0</v>
      </c>
      <c r="N2146" s="223">
        <v>0</v>
      </c>
      <c r="O2146" s="223">
        <v>0</v>
      </c>
      <c r="P2146" s="223">
        <v>0</v>
      </c>
      <c r="Q2146" s="223">
        <f t="shared" si="470"/>
        <v>-52578.600833333338</v>
      </c>
      <c r="R2146" s="351"/>
      <c r="S2146" s="351"/>
      <c r="T2146" s="309" t="s">
        <v>1254</v>
      </c>
      <c r="U2146" s="895"/>
      <c r="V2146" s="16">
        <v>0</v>
      </c>
      <c r="W2146" s="11">
        <v>0</v>
      </c>
      <c r="X2146" s="17">
        <v>0</v>
      </c>
      <c r="Y2146" s="16"/>
      <c r="Z2146" s="11"/>
      <c r="AA2146" s="17"/>
      <c r="AB2146" s="16"/>
      <c r="AC2146" s="11"/>
      <c r="AD2146" s="17"/>
      <c r="AE2146" s="16">
        <f t="shared" si="473"/>
        <v>-52578.600833333338</v>
      </c>
      <c r="AF2146" s="11">
        <f t="shared" si="475"/>
        <v>-52578.600833333338</v>
      </c>
      <c r="AG2146" s="17">
        <f t="shared" si="474"/>
        <v>-52578.600833333338</v>
      </c>
      <c r="AH2146" s="229"/>
      <c r="AI2146" s="527"/>
      <c r="AJ2146" s="16">
        <f t="shared" si="469"/>
        <v>0</v>
      </c>
    </row>
    <row r="2147" spans="1:36" ht="11.25" customHeight="1">
      <c r="A2147" s="219">
        <v>25300651</v>
      </c>
      <c r="B2147" s="207"/>
      <c r="C2147" s="287" t="s">
        <v>3031</v>
      </c>
      <c r="D2147" s="222">
        <v>0</v>
      </c>
      <c r="E2147" s="222">
        <v>0</v>
      </c>
      <c r="F2147" s="222">
        <v>0</v>
      </c>
      <c r="G2147" s="222">
        <v>0</v>
      </c>
      <c r="H2147" s="222">
        <v>0</v>
      </c>
      <c r="I2147" s="222">
        <v>0</v>
      </c>
      <c r="J2147" s="498">
        <v>0</v>
      </c>
      <c r="K2147" s="498">
        <v>0</v>
      </c>
      <c r="L2147" s="223">
        <v>0</v>
      </c>
      <c r="M2147" s="223">
        <v>0</v>
      </c>
      <c r="N2147" s="223">
        <v>0</v>
      </c>
      <c r="O2147" s="223">
        <v>0</v>
      </c>
      <c r="P2147" s="223">
        <v>0</v>
      </c>
      <c r="Q2147" s="223">
        <f t="shared" si="470"/>
        <v>0</v>
      </c>
      <c r="R2147" s="351"/>
      <c r="S2147" s="351"/>
      <c r="T2147" s="309" t="s">
        <v>877</v>
      </c>
      <c r="U2147" s="897"/>
      <c r="V2147" s="16">
        <v>0</v>
      </c>
      <c r="W2147" s="11">
        <v>0</v>
      </c>
      <c r="X2147" s="17">
        <v>0</v>
      </c>
      <c r="AB2147" s="16">
        <f>Q2147</f>
        <v>0</v>
      </c>
      <c r="AC2147" s="11"/>
      <c r="AD2147" s="17">
        <f>AB2147+AC2147</f>
        <v>0</v>
      </c>
      <c r="AE2147" s="16"/>
      <c r="AF2147" s="11"/>
      <c r="AG2147" s="17"/>
      <c r="AH2147" s="229"/>
      <c r="AI2147" s="527"/>
      <c r="AJ2147" s="16">
        <f t="shared" si="469"/>
        <v>0</v>
      </c>
    </row>
    <row r="2148" spans="1:36" ht="11.25" customHeight="1">
      <c r="A2148" s="219">
        <v>25300663</v>
      </c>
      <c r="B2148" s="207"/>
      <c r="C2148" s="287" t="s">
        <v>2577</v>
      </c>
      <c r="D2148" s="222">
        <v>-95805.92</v>
      </c>
      <c r="E2148" s="222">
        <v>-92121.08</v>
      </c>
      <c r="F2148" s="222">
        <v>-88436.24</v>
      </c>
      <c r="G2148" s="222">
        <v>-84751.4</v>
      </c>
      <c r="H2148" s="222">
        <v>-81066.559999999998</v>
      </c>
      <c r="I2148" s="222">
        <v>-77381.72</v>
      </c>
      <c r="J2148" s="498">
        <v>-73696.88</v>
      </c>
      <c r="K2148" s="498">
        <v>-70012.039999999994</v>
      </c>
      <c r="L2148" s="223">
        <v>-66327.199999999997</v>
      </c>
      <c r="M2148" s="223">
        <v>-62642.36</v>
      </c>
      <c r="N2148" s="223">
        <v>-58957.52</v>
      </c>
      <c r="O2148" s="223">
        <v>-55272.68</v>
      </c>
      <c r="P2148" s="223">
        <v>-51587.839999999997</v>
      </c>
      <c r="Q2148" s="223">
        <f t="shared" si="470"/>
        <v>-73696.88</v>
      </c>
      <c r="R2148" s="351" t="s">
        <v>1972</v>
      </c>
      <c r="S2148" s="351" t="s">
        <v>1307</v>
      </c>
      <c r="T2148" s="309" t="s">
        <v>1800</v>
      </c>
      <c r="U2148" s="895"/>
      <c r="V2148" s="16">
        <v>0</v>
      </c>
      <c r="W2148" s="11">
        <v>0</v>
      </c>
      <c r="X2148" s="17">
        <v>0</v>
      </c>
      <c r="Y2148" s="16">
        <f>Q2148*$Y$5</f>
        <v>-49509.563984</v>
      </c>
      <c r="Z2148" s="11">
        <f>Q2148*Z5</f>
        <v>-24187.316016000001</v>
      </c>
      <c r="AA2148" s="17">
        <f>Q2148</f>
        <v>-73696.88</v>
      </c>
      <c r="AB2148" s="16"/>
      <c r="AC2148" s="11"/>
      <c r="AD2148" s="17">
        <f t="shared" ref="AD2148" si="476">SUM(AB2148:AC2148)</f>
        <v>0</v>
      </c>
      <c r="AE2148" s="16"/>
      <c r="AF2148" s="11"/>
      <c r="AG2148" s="17"/>
      <c r="AH2148" s="225"/>
      <c r="AI2148" s="527"/>
      <c r="AJ2148" s="16">
        <f t="shared" si="469"/>
        <v>0</v>
      </c>
    </row>
    <row r="2149" spans="1:36" ht="11.25" customHeight="1">
      <c r="A2149" s="219">
        <v>25300711</v>
      </c>
      <c r="C2149" s="287" t="s">
        <v>1086</v>
      </c>
      <c r="D2149" s="222">
        <v>0</v>
      </c>
      <c r="E2149" s="222">
        <v>0</v>
      </c>
      <c r="F2149" s="222">
        <v>0</v>
      </c>
      <c r="G2149" s="222">
        <v>0</v>
      </c>
      <c r="H2149" s="222">
        <v>0</v>
      </c>
      <c r="I2149" s="222">
        <v>0</v>
      </c>
      <c r="J2149" s="498">
        <v>0</v>
      </c>
      <c r="K2149" s="498">
        <v>0</v>
      </c>
      <c r="L2149" s="223">
        <v>0</v>
      </c>
      <c r="M2149" s="223">
        <v>0</v>
      </c>
      <c r="N2149" s="223">
        <v>0</v>
      </c>
      <c r="O2149" s="223">
        <v>0</v>
      </c>
      <c r="P2149" s="223">
        <v>0</v>
      </c>
      <c r="Q2149" s="223">
        <f t="shared" si="470"/>
        <v>0</v>
      </c>
      <c r="R2149" s="351"/>
      <c r="S2149" s="351"/>
      <c r="T2149" s="309"/>
      <c r="U2149" s="895"/>
      <c r="V2149" s="16">
        <v>0</v>
      </c>
      <c r="W2149" s="11">
        <v>0</v>
      </c>
      <c r="X2149" s="17">
        <v>0</v>
      </c>
      <c r="Y2149" s="16"/>
      <c r="Z2149" s="11"/>
      <c r="AA2149" s="17"/>
      <c r="AB2149" s="16"/>
      <c r="AC2149" s="11"/>
      <c r="AD2149" s="17"/>
      <c r="AE2149" s="16">
        <f>Q2149</f>
        <v>0</v>
      </c>
      <c r="AF2149" s="11">
        <f>Q2149</f>
        <v>0</v>
      </c>
      <c r="AG2149" s="17">
        <f>$Q2149</f>
        <v>0</v>
      </c>
      <c r="AH2149" s="225"/>
      <c r="AI2149" s="527"/>
      <c r="AJ2149" s="16">
        <f t="shared" si="469"/>
        <v>0</v>
      </c>
    </row>
    <row r="2150" spans="1:36" ht="11.25" customHeight="1">
      <c r="A2150" s="219">
        <v>25300721</v>
      </c>
      <c r="C2150" s="287" t="s">
        <v>3107</v>
      </c>
      <c r="D2150" s="222">
        <v>0</v>
      </c>
      <c r="E2150" s="222">
        <v>0</v>
      </c>
      <c r="F2150" s="222">
        <v>0</v>
      </c>
      <c r="G2150" s="222">
        <v>0</v>
      </c>
      <c r="H2150" s="222">
        <v>0</v>
      </c>
      <c r="I2150" s="222">
        <v>0</v>
      </c>
      <c r="J2150" s="498">
        <v>0</v>
      </c>
      <c r="K2150" s="498">
        <v>0</v>
      </c>
      <c r="L2150" s="223">
        <v>0</v>
      </c>
      <c r="M2150" s="223">
        <v>0</v>
      </c>
      <c r="N2150" s="223">
        <v>0</v>
      </c>
      <c r="O2150" s="223">
        <v>0</v>
      </c>
      <c r="P2150" s="223">
        <v>0</v>
      </c>
      <c r="Q2150" s="223">
        <f t="shared" si="470"/>
        <v>0</v>
      </c>
      <c r="R2150" s="351"/>
      <c r="S2150" s="351"/>
      <c r="T2150" s="309"/>
      <c r="U2150" s="895"/>
      <c r="V2150" s="16">
        <v>0</v>
      </c>
      <c r="W2150" s="11">
        <v>0</v>
      </c>
      <c r="X2150" s="17">
        <v>0</v>
      </c>
      <c r="Y2150" s="16"/>
      <c r="Z2150" s="11"/>
      <c r="AA2150" s="17"/>
      <c r="AB2150" s="16"/>
      <c r="AC2150" s="11"/>
      <c r="AD2150" s="17">
        <f>SUM(AB2150:AC2150)</f>
        <v>0</v>
      </c>
      <c r="AE2150" s="16"/>
      <c r="AF2150" s="11"/>
      <c r="AG2150" s="17"/>
      <c r="AH2150" s="229">
        <f>Q2150</f>
        <v>0</v>
      </c>
      <c r="AI2150" s="527"/>
      <c r="AJ2150" s="16">
        <f t="shared" si="469"/>
        <v>0</v>
      </c>
    </row>
    <row r="2151" spans="1:36" ht="11.25" customHeight="1">
      <c r="A2151" s="219">
        <v>25300731</v>
      </c>
      <c r="C2151" s="287" t="s">
        <v>3189</v>
      </c>
      <c r="D2151" s="222">
        <v>-15154.75</v>
      </c>
      <c r="E2151" s="222">
        <v>-15154.75</v>
      </c>
      <c r="F2151" s="222">
        <v>-15154.75</v>
      </c>
      <c r="G2151" s="222">
        <v>-15154.75</v>
      </c>
      <c r="H2151" s="222">
        <v>-15154.75</v>
      </c>
      <c r="I2151" s="222">
        <v>-15154.75</v>
      </c>
      <c r="J2151" s="498">
        <v>-15154.75</v>
      </c>
      <c r="K2151" s="498">
        <v>-15154.75</v>
      </c>
      <c r="L2151" s="223">
        <v>-15154.75</v>
      </c>
      <c r="M2151" s="223">
        <v>-15154.75</v>
      </c>
      <c r="N2151" s="223">
        <v>-15154.75</v>
      </c>
      <c r="O2151" s="223">
        <v>-15154.75</v>
      </c>
      <c r="P2151" s="223">
        <v>-15154.75</v>
      </c>
      <c r="Q2151" s="223">
        <f t="shared" si="470"/>
        <v>-15154.75</v>
      </c>
      <c r="R2151" s="351"/>
      <c r="S2151" s="351"/>
      <c r="T2151" s="309"/>
      <c r="U2151" s="895"/>
      <c r="V2151" s="16">
        <v>0</v>
      </c>
      <c r="W2151" s="11">
        <v>0</v>
      </c>
      <c r="X2151" s="17">
        <v>0</v>
      </c>
      <c r="Y2151" s="16"/>
      <c r="Z2151" s="11"/>
      <c r="AA2151" s="17"/>
      <c r="AB2151" s="16"/>
      <c r="AC2151" s="11"/>
      <c r="AD2151" s="17">
        <f>SUM(AB2151:AC2151)</f>
        <v>0</v>
      </c>
      <c r="AE2151" s="16"/>
      <c r="AF2151" s="11"/>
      <c r="AG2151" s="17"/>
      <c r="AH2151" s="229">
        <f>Q2151</f>
        <v>-15154.75</v>
      </c>
      <c r="AI2151" s="527"/>
      <c r="AJ2151" s="16">
        <f t="shared" si="469"/>
        <v>0</v>
      </c>
    </row>
    <row r="2152" spans="1:36" ht="11.25" customHeight="1">
      <c r="A2152" s="219">
        <v>25300732</v>
      </c>
      <c r="C2152" s="287" t="s">
        <v>3193</v>
      </c>
      <c r="D2152" s="222">
        <v>0</v>
      </c>
      <c r="E2152" s="222">
        <v>0</v>
      </c>
      <c r="F2152" s="222">
        <v>0</v>
      </c>
      <c r="G2152" s="222">
        <v>0</v>
      </c>
      <c r="H2152" s="222">
        <v>0</v>
      </c>
      <c r="I2152" s="222">
        <v>0</v>
      </c>
      <c r="J2152" s="498">
        <v>0</v>
      </c>
      <c r="K2152" s="498">
        <v>0</v>
      </c>
      <c r="L2152" s="223">
        <v>0</v>
      </c>
      <c r="M2152" s="223">
        <v>0</v>
      </c>
      <c r="N2152" s="223">
        <v>0</v>
      </c>
      <c r="O2152" s="223">
        <v>0</v>
      </c>
      <c r="P2152" s="223">
        <v>0</v>
      </c>
      <c r="Q2152" s="223">
        <f t="shared" si="470"/>
        <v>0</v>
      </c>
      <c r="R2152" s="351"/>
      <c r="S2152" s="351"/>
      <c r="T2152" s="309"/>
      <c r="U2152" s="895"/>
      <c r="V2152" s="16">
        <v>0</v>
      </c>
      <c r="W2152" s="11">
        <v>0</v>
      </c>
      <c r="X2152" s="17">
        <v>0</v>
      </c>
      <c r="Y2152" s="16"/>
      <c r="Z2152" s="11"/>
      <c r="AA2152" s="17"/>
      <c r="AB2152" s="16"/>
      <c r="AC2152" s="11"/>
      <c r="AD2152" s="17">
        <f>SUM(AB2152:AC2152)</f>
        <v>0</v>
      </c>
      <c r="AE2152" s="16"/>
      <c r="AF2152" s="11"/>
      <c r="AG2152" s="17"/>
      <c r="AH2152" s="229">
        <f>Q2152</f>
        <v>0</v>
      </c>
      <c r="AI2152" s="527"/>
      <c r="AJ2152" s="16">
        <f t="shared" si="469"/>
        <v>0</v>
      </c>
    </row>
    <row r="2153" spans="1:36" ht="11.25" customHeight="1">
      <c r="A2153" s="219">
        <v>25300733</v>
      </c>
      <c r="C2153" s="287" t="s">
        <v>3190</v>
      </c>
      <c r="D2153" s="222">
        <v>-50468.17</v>
      </c>
      <c r="E2153" s="222">
        <v>-50468.17</v>
      </c>
      <c r="F2153" s="222">
        <v>-50468.17</v>
      </c>
      <c r="G2153" s="222">
        <v>-50468.17</v>
      </c>
      <c r="H2153" s="222">
        <v>-50468.17</v>
      </c>
      <c r="I2153" s="222">
        <v>-50468.17</v>
      </c>
      <c r="J2153" s="498">
        <v>-50468.17</v>
      </c>
      <c r="K2153" s="498">
        <v>-50468.17</v>
      </c>
      <c r="L2153" s="223">
        <v>-50468.17</v>
      </c>
      <c r="M2153" s="223">
        <v>-50468.17</v>
      </c>
      <c r="N2153" s="223">
        <v>-50468.17</v>
      </c>
      <c r="O2153" s="223">
        <v>-50468.17</v>
      </c>
      <c r="P2153" s="223">
        <v>-50468.17</v>
      </c>
      <c r="Q2153" s="223">
        <f t="shared" si="470"/>
        <v>-50468.169999999991</v>
      </c>
      <c r="R2153" s="351"/>
      <c r="S2153" s="351"/>
      <c r="T2153" s="309"/>
      <c r="U2153" s="895"/>
      <c r="V2153" s="16">
        <v>0</v>
      </c>
      <c r="W2153" s="11">
        <v>0</v>
      </c>
      <c r="X2153" s="17">
        <v>0</v>
      </c>
      <c r="Y2153" s="16"/>
      <c r="Z2153" s="11"/>
      <c r="AA2153" s="17"/>
      <c r="AB2153" s="16"/>
      <c r="AC2153" s="11"/>
      <c r="AD2153" s="17">
        <f>SUM(AB2153:AC2153)</f>
        <v>0</v>
      </c>
      <c r="AE2153" s="16"/>
      <c r="AF2153" s="11"/>
      <c r="AG2153" s="17"/>
      <c r="AH2153" s="229">
        <f>Q2153</f>
        <v>-50468.169999999991</v>
      </c>
      <c r="AI2153" s="527"/>
      <c r="AJ2153" s="16">
        <f t="shared" si="469"/>
        <v>0</v>
      </c>
    </row>
    <row r="2154" spans="1:36" ht="12" customHeight="1">
      <c r="A2154" s="435">
        <v>25300741</v>
      </c>
      <c r="C2154" s="287" t="s">
        <v>3245</v>
      </c>
      <c r="D2154" s="222">
        <v>0</v>
      </c>
      <c r="E2154" s="222">
        <v>0</v>
      </c>
      <c r="F2154" s="222">
        <v>0</v>
      </c>
      <c r="G2154" s="222">
        <v>0</v>
      </c>
      <c r="H2154" s="222">
        <v>0</v>
      </c>
      <c r="I2154" s="222">
        <v>0</v>
      </c>
      <c r="J2154" s="498">
        <v>0</v>
      </c>
      <c r="K2154" s="498">
        <v>0</v>
      </c>
      <c r="L2154" s="223">
        <v>-51042</v>
      </c>
      <c r="M2154" s="223">
        <v>-751584.99</v>
      </c>
      <c r="N2154" s="223">
        <v>-821697.73</v>
      </c>
      <c r="O2154" s="223">
        <v>-972162</v>
      </c>
      <c r="P2154" s="223">
        <v>-368806</v>
      </c>
      <c r="Q2154" s="223">
        <f t="shared" si="470"/>
        <v>-231740.80999999997</v>
      </c>
      <c r="R2154" s="351"/>
      <c r="S2154" s="351"/>
      <c r="T2154" s="309" t="s">
        <v>1254</v>
      </c>
      <c r="U2154" s="895"/>
      <c r="V2154" s="16"/>
      <c r="W2154" s="11"/>
      <c r="X2154" s="17"/>
      <c r="Y2154" s="16"/>
      <c r="Z2154" s="11"/>
      <c r="AA2154" s="17"/>
      <c r="AB2154" s="16"/>
      <c r="AC2154" s="11"/>
      <c r="AD2154" s="17"/>
      <c r="AE2154" s="16">
        <f>Q2154</f>
        <v>-231740.80999999997</v>
      </c>
      <c r="AF2154" s="11">
        <f>Q2154</f>
        <v>-231740.80999999997</v>
      </c>
      <c r="AG2154" s="17">
        <f>$Q2154</f>
        <v>-231740.80999999997</v>
      </c>
      <c r="AH2154" s="229"/>
      <c r="AI2154" s="527"/>
      <c r="AJ2154" s="16">
        <f t="shared" si="469"/>
        <v>0</v>
      </c>
    </row>
    <row r="2155" spans="1:36" ht="12" customHeight="1">
      <c r="A2155" s="435">
        <v>25300742</v>
      </c>
      <c r="C2155" s="287" t="s">
        <v>3242</v>
      </c>
      <c r="D2155" s="222">
        <v>-4957106.62</v>
      </c>
      <c r="E2155" s="222">
        <v>-9788541.9800000004</v>
      </c>
      <c r="F2155" s="222">
        <v>-8058444</v>
      </c>
      <c r="G2155" s="222">
        <v>-9979828</v>
      </c>
      <c r="H2155" s="222">
        <v>-9979828</v>
      </c>
      <c r="I2155" s="222">
        <v>-9979828</v>
      </c>
      <c r="J2155" s="498">
        <v>-9979828</v>
      </c>
      <c r="K2155" s="498">
        <v>-9979828</v>
      </c>
      <c r="L2155" s="223">
        <v>-9068170</v>
      </c>
      <c r="M2155" s="223">
        <v>-10562901.4</v>
      </c>
      <c r="N2155" s="223">
        <v>-11185871.85</v>
      </c>
      <c r="O2155" s="223">
        <v>-11943114</v>
      </c>
      <c r="P2155" s="223">
        <v>-13260885</v>
      </c>
      <c r="Q2155" s="223">
        <f t="shared" si="470"/>
        <v>-9967931.5866666678</v>
      </c>
      <c r="R2155" s="351"/>
      <c r="S2155" s="351"/>
      <c r="T2155" s="309" t="s">
        <v>1254</v>
      </c>
      <c r="U2155" s="895"/>
      <c r="V2155" s="16"/>
      <c r="W2155" s="11"/>
      <c r="X2155" s="17"/>
      <c r="Y2155" s="16"/>
      <c r="Z2155" s="11"/>
      <c r="AA2155" s="17"/>
      <c r="AB2155" s="16"/>
      <c r="AC2155" s="11"/>
      <c r="AD2155" s="17"/>
      <c r="AE2155" s="16">
        <f>Q2155</f>
        <v>-9967931.5866666678</v>
      </c>
      <c r="AF2155" s="11">
        <f>Q2155</f>
        <v>-9967931.5866666678</v>
      </c>
      <c r="AG2155" s="17">
        <f>$Q2155</f>
        <v>-9967931.5866666678</v>
      </c>
      <c r="AH2155" s="229"/>
      <c r="AI2155" s="527"/>
      <c r="AJ2155" s="16">
        <f t="shared" si="469"/>
        <v>0</v>
      </c>
    </row>
    <row r="2156" spans="1:36" ht="11.25" customHeight="1">
      <c r="A2156" s="219">
        <v>25300761</v>
      </c>
      <c r="C2156" s="287" t="s">
        <v>382</v>
      </c>
      <c r="D2156" s="222">
        <v>-189789.05</v>
      </c>
      <c r="E2156" s="222">
        <v>-187542.61</v>
      </c>
      <c r="F2156" s="222">
        <v>-185296.17</v>
      </c>
      <c r="G2156" s="222">
        <v>-183049.73</v>
      </c>
      <c r="H2156" s="222">
        <v>-180803.29</v>
      </c>
      <c r="I2156" s="222">
        <v>-178556.85</v>
      </c>
      <c r="J2156" s="498">
        <v>-176310.41</v>
      </c>
      <c r="K2156" s="498">
        <v>-174063.97</v>
      </c>
      <c r="L2156" s="223">
        <v>-171817.53</v>
      </c>
      <c r="M2156" s="223">
        <v>-169571.09</v>
      </c>
      <c r="N2156" s="223">
        <v>-167324.65</v>
      </c>
      <c r="O2156" s="223">
        <v>-165078.21</v>
      </c>
      <c r="P2156" s="223">
        <v>-162831.76999999999</v>
      </c>
      <c r="Q2156" s="223">
        <f t="shared" si="470"/>
        <v>-176310.41</v>
      </c>
      <c r="R2156" s="351"/>
      <c r="S2156" s="351"/>
      <c r="T2156" s="351"/>
      <c r="U2156" s="895"/>
      <c r="V2156" s="16">
        <v>0</v>
      </c>
      <c r="W2156" s="11">
        <v>0</v>
      </c>
      <c r="X2156" s="17">
        <v>0</v>
      </c>
      <c r="Y2156" s="16"/>
      <c r="Z2156" s="11"/>
      <c r="AA2156" s="17"/>
      <c r="AB2156" s="16"/>
      <c r="AC2156" s="11"/>
      <c r="AD2156" s="17">
        <f>SUM(AB2156:AC2156)</f>
        <v>0</v>
      </c>
      <c r="AE2156" s="16"/>
      <c r="AF2156" s="11"/>
      <c r="AG2156" s="17"/>
      <c r="AH2156" s="229">
        <f>Q2156</f>
        <v>-176310.41</v>
      </c>
      <c r="AI2156" s="527"/>
      <c r="AJ2156" s="16">
        <f t="shared" si="469"/>
        <v>0</v>
      </c>
    </row>
    <row r="2157" spans="1:36" ht="11.25" customHeight="1">
      <c r="A2157" s="219">
        <v>25300771</v>
      </c>
      <c r="B2157" s="207"/>
      <c r="C2157" s="287" t="s">
        <v>240</v>
      </c>
      <c r="D2157" s="222">
        <v>-4735444.3899999997</v>
      </c>
      <c r="E2157" s="222">
        <v>-4772049.84</v>
      </c>
      <c r="F2157" s="222">
        <v>-4833743.4800000004</v>
      </c>
      <c r="G2157" s="222">
        <v>-4587305.4400000004</v>
      </c>
      <c r="H2157" s="222">
        <v>-4385985.3899999997</v>
      </c>
      <c r="I2157" s="222">
        <v>-4890403.99</v>
      </c>
      <c r="J2157" s="498">
        <v>-5187925.78</v>
      </c>
      <c r="K2157" s="498">
        <v>-5370587.5199999996</v>
      </c>
      <c r="L2157" s="223">
        <v>-5563914.6500000004</v>
      </c>
      <c r="M2157" s="223">
        <v>-5782581.9000000004</v>
      </c>
      <c r="N2157" s="223">
        <v>-5882297.4800000004</v>
      </c>
      <c r="O2157" s="223">
        <v>-6060449.5099999998</v>
      </c>
      <c r="P2157" s="223">
        <v>-6298853.25</v>
      </c>
      <c r="Q2157" s="223">
        <f t="shared" si="470"/>
        <v>-5236199.4833333334</v>
      </c>
      <c r="R2157" s="351"/>
      <c r="S2157" s="351"/>
      <c r="T2157" s="351" t="s">
        <v>877</v>
      </c>
      <c r="U2157" s="895"/>
      <c r="V2157" s="16">
        <v>0</v>
      </c>
      <c r="W2157" s="11">
        <v>0</v>
      </c>
      <c r="X2157" s="17">
        <v>0</v>
      </c>
      <c r="AB2157" s="16">
        <f>Q2157</f>
        <v>-5236199.4833333334</v>
      </c>
      <c r="AC2157" s="11"/>
      <c r="AD2157" s="17">
        <f>AB2157+AC2157</f>
        <v>-5236199.4833333334</v>
      </c>
      <c r="AE2157" s="16"/>
      <c r="AF2157" s="11"/>
      <c r="AG2157" s="17"/>
      <c r="AH2157" s="229"/>
      <c r="AI2157" s="527"/>
      <c r="AJ2157" s="16">
        <f t="shared" si="469"/>
        <v>0</v>
      </c>
    </row>
    <row r="2158" spans="1:36" ht="11.25" customHeight="1">
      <c r="A2158" s="219">
        <v>25300772</v>
      </c>
      <c r="B2158" s="207"/>
      <c r="C2158" s="287" t="s">
        <v>2257</v>
      </c>
      <c r="D2158" s="222">
        <v>0</v>
      </c>
      <c r="E2158" s="222">
        <v>0</v>
      </c>
      <c r="F2158" s="222">
        <v>0</v>
      </c>
      <c r="G2158" s="222">
        <v>0</v>
      </c>
      <c r="H2158" s="222">
        <v>0</v>
      </c>
      <c r="I2158" s="222">
        <v>0</v>
      </c>
      <c r="J2158" s="498">
        <v>0</v>
      </c>
      <c r="K2158" s="498">
        <v>7674.62</v>
      </c>
      <c r="L2158" s="223">
        <v>16894.34</v>
      </c>
      <c r="M2158" s="223">
        <v>0</v>
      </c>
      <c r="N2158" s="223">
        <v>-6202.69</v>
      </c>
      <c r="O2158" s="223">
        <v>-10865.42</v>
      </c>
      <c r="P2158" s="223">
        <v>0</v>
      </c>
      <c r="Q2158" s="223">
        <f t="shared" si="470"/>
        <v>625.07083333333333</v>
      </c>
      <c r="R2158" s="351"/>
      <c r="S2158" s="351"/>
      <c r="T2158" s="351" t="s">
        <v>877</v>
      </c>
      <c r="U2158" s="895"/>
      <c r="V2158" s="16">
        <v>0</v>
      </c>
      <c r="W2158" s="11">
        <v>0</v>
      </c>
      <c r="X2158" s="17">
        <v>0</v>
      </c>
      <c r="AB2158" s="16">
        <f>Q2158</f>
        <v>625.07083333333333</v>
      </c>
      <c r="AC2158" s="11"/>
      <c r="AD2158" s="17">
        <f>AB2158+AC2158</f>
        <v>625.07083333333333</v>
      </c>
      <c r="AE2158" s="16"/>
      <c r="AF2158" s="11"/>
      <c r="AG2158" s="17"/>
      <c r="AH2158" s="229"/>
      <c r="AI2158" s="527"/>
      <c r="AJ2158" s="16">
        <f t="shared" si="469"/>
        <v>0</v>
      </c>
    </row>
    <row r="2159" spans="1:36" ht="11.25" customHeight="1">
      <c r="A2159" s="219">
        <v>25300781</v>
      </c>
      <c r="B2159" s="207"/>
      <c r="C2159" s="287" t="s">
        <v>507</v>
      </c>
      <c r="D2159" s="222">
        <v>0</v>
      </c>
      <c r="E2159" s="222">
        <v>0</v>
      </c>
      <c r="F2159" s="222">
        <v>0</v>
      </c>
      <c r="G2159" s="222">
        <v>0</v>
      </c>
      <c r="H2159" s="222">
        <v>0</v>
      </c>
      <c r="I2159" s="222">
        <v>0</v>
      </c>
      <c r="J2159" s="498">
        <v>0</v>
      </c>
      <c r="K2159" s="498">
        <v>0</v>
      </c>
      <c r="L2159" s="223">
        <v>0</v>
      </c>
      <c r="M2159" s="223">
        <v>0</v>
      </c>
      <c r="N2159" s="223">
        <v>0</v>
      </c>
      <c r="O2159" s="223">
        <v>0</v>
      </c>
      <c r="P2159" s="223">
        <v>0</v>
      </c>
      <c r="Q2159" s="223">
        <f t="shared" si="470"/>
        <v>0</v>
      </c>
      <c r="R2159" s="351"/>
      <c r="S2159" s="351"/>
      <c r="T2159" s="351" t="s">
        <v>877</v>
      </c>
      <c r="U2159" s="895"/>
      <c r="V2159" s="16">
        <v>0</v>
      </c>
      <c r="W2159" s="11">
        <v>0</v>
      </c>
      <c r="X2159" s="17">
        <v>0</v>
      </c>
      <c r="AB2159" s="16">
        <f>Q2159</f>
        <v>0</v>
      </c>
      <c r="AC2159" s="11"/>
      <c r="AD2159" s="17">
        <f>AB2159+AC2159</f>
        <v>0</v>
      </c>
      <c r="AE2159" s="16"/>
      <c r="AF2159" s="11"/>
      <c r="AG2159" s="17"/>
      <c r="AH2159" s="229"/>
      <c r="AI2159" s="527"/>
      <c r="AJ2159" s="16">
        <f t="shared" si="469"/>
        <v>0</v>
      </c>
    </row>
    <row r="2160" spans="1:36" ht="11.25" customHeight="1">
      <c r="A2160" s="220">
        <v>25300791</v>
      </c>
      <c r="B2160" s="220"/>
      <c r="C2160" s="287" t="s">
        <v>363</v>
      </c>
      <c r="D2160" s="222">
        <v>0</v>
      </c>
      <c r="E2160" s="222">
        <v>0</v>
      </c>
      <c r="F2160" s="222">
        <v>0</v>
      </c>
      <c r="G2160" s="222">
        <v>0</v>
      </c>
      <c r="H2160" s="222">
        <v>0</v>
      </c>
      <c r="I2160" s="222">
        <v>0</v>
      </c>
      <c r="J2160" s="498">
        <v>0</v>
      </c>
      <c r="K2160" s="498">
        <v>0</v>
      </c>
      <c r="L2160" s="223">
        <v>0</v>
      </c>
      <c r="M2160" s="223">
        <v>0</v>
      </c>
      <c r="N2160" s="223">
        <v>0</v>
      </c>
      <c r="O2160" s="223">
        <v>0</v>
      </c>
      <c r="P2160" s="223">
        <v>0</v>
      </c>
      <c r="Q2160" s="223">
        <f t="shared" si="470"/>
        <v>0</v>
      </c>
      <c r="R2160" s="351"/>
      <c r="S2160" s="309"/>
      <c r="T2160" s="351" t="s">
        <v>1254</v>
      </c>
      <c r="U2160" s="895"/>
      <c r="V2160" s="16">
        <v>0</v>
      </c>
      <c r="W2160" s="11">
        <v>0</v>
      </c>
      <c r="X2160" s="17">
        <v>0</v>
      </c>
      <c r="Y2160" s="16"/>
      <c r="Z2160" s="11"/>
      <c r="AA2160" s="17"/>
      <c r="AB2160" s="16"/>
      <c r="AC2160" s="11"/>
      <c r="AD2160" s="17"/>
      <c r="AE2160" s="16">
        <f>Q2160</f>
        <v>0</v>
      </c>
      <c r="AF2160" s="11">
        <f>Q2160</f>
        <v>0</v>
      </c>
      <c r="AG2160" s="17">
        <f>$Q2160</f>
        <v>0</v>
      </c>
      <c r="AH2160" s="225"/>
      <c r="AI2160" s="527"/>
      <c r="AJ2160" s="16">
        <f t="shared" si="469"/>
        <v>0</v>
      </c>
    </row>
    <row r="2161" spans="1:36" ht="11.25" customHeight="1">
      <c r="A2161" s="219">
        <v>25300801</v>
      </c>
      <c r="C2161" s="287" t="s">
        <v>911</v>
      </c>
      <c r="D2161" s="222">
        <v>0</v>
      </c>
      <c r="E2161" s="222">
        <v>0</v>
      </c>
      <c r="F2161" s="222">
        <v>0</v>
      </c>
      <c r="G2161" s="222">
        <v>0</v>
      </c>
      <c r="H2161" s="222">
        <v>0</v>
      </c>
      <c r="I2161" s="222">
        <v>0</v>
      </c>
      <c r="J2161" s="498">
        <v>0</v>
      </c>
      <c r="K2161" s="498">
        <v>0</v>
      </c>
      <c r="L2161" s="223">
        <v>0</v>
      </c>
      <c r="M2161" s="223">
        <v>0</v>
      </c>
      <c r="N2161" s="223">
        <v>0</v>
      </c>
      <c r="O2161" s="223">
        <v>0</v>
      </c>
      <c r="P2161" s="223">
        <v>0</v>
      </c>
      <c r="Q2161" s="223">
        <f t="shared" si="470"/>
        <v>0</v>
      </c>
      <c r="R2161" s="351"/>
      <c r="S2161" s="351"/>
      <c r="T2161" s="351" t="s">
        <v>1254</v>
      </c>
      <c r="U2161" s="895"/>
      <c r="V2161" s="16">
        <v>0</v>
      </c>
      <c r="W2161" s="11">
        <v>0</v>
      </c>
      <c r="X2161" s="17">
        <v>0</v>
      </c>
      <c r="Y2161" s="16"/>
      <c r="Z2161" s="11"/>
      <c r="AA2161" s="17"/>
      <c r="AB2161" s="16"/>
      <c r="AC2161" s="11"/>
      <c r="AD2161" s="17">
        <f>SUM(AB2161:AC2161)</f>
        <v>0</v>
      </c>
      <c r="AE2161" s="16">
        <f>$Q2161</f>
        <v>0</v>
      </c>
      <c r="AF2161" s="11">
        <f>$Q2161</f>
        <v>0</v>
      </c>
      <c r="AG2161" s="17">
        <f>$Q2161</f>
        <v>0</v>
      </c>
      <c r="AH2161" s="225"/>
      <c r="AI2161" s="527"/>
      <c r="AJ2161" s="16">
        <f t="shared" si="469"/>
        <v>0</v>
      </c>
    </row>
    <row r="2162" spans="1:36" ht="11.25" customHeight="1">
      <c r="A2162" s="219">
        <v>25300803</v>
      </c>
      <c r="C2162" s="287" t="s">
        <v>1026</v>
      </c>
      <c r="D2162" s="222">
        <v>0</v>
      </c>
      <c r="E2162" s="222">
        <v>0</v>
      </c>
      <c r="F2162" s="222">
        <v>0</v>
      </c>
      <c r="G2162" s="222">
        <v>0</v>
      </c>
      <c r="H2162" s="222">
        <v>0</v>
      </c>
      <c r="I2162" s="222">
        <v>0</v>
      </c>
      <c r="J2162" s="498">
        <v>0</v>
      </c>
      <c r="K2162" s="498">
        <v>0</v>
      </c>
      <c r="L2162" s="223">
        <v>0</v>
      </c>
      <c r="M2162" s="223">
        <v>0</v>
      </c>
      <c r="N2162" s="223">
        <v>0</v>
      </c>
      <c r="O2162" s="223">
        <v>0</v>
      </c>
      <c r="P2162" s="223">
        <v>0</v>
      </c>
      <c r="Q2162" s="223">
        <f t="shared" si="470"/>
        <v>0</v>
      </c>
      <c r="R2162" s="351"/>
      <c r="S2162" s="309"/>
      <c r="T2162" s="309"/>
      <c r="U2162" s="895"/>
      <c r="V2162" s="16">
        <v>0</v>
      </c>
      <c r="W2162" s="11">
        <v>0</v>
      </c>
      <c r="X2162" s="17">
        <v>0</v>
      </c>
      <c r="Y2162" s="16"/>
      <c r="Z2162" s="11"/>
      <c r="AA2162" s="17"/>
      <c r="AB2162" s="16"/>
      <c r="AC2162" s="11"/>
      <c r="AD2162" s="17">
        <f>SUM(AB2162:AC2162)</f>
        <v>0</v>
      </c>
      <c r="AE2162" s="16"/>
      <c r="AF2162" s="11"/>
      <c r="AG2162" s="17"/>
      <c r="AH2162" s="229">
        <f>Q2162</f>
        <v>0</v>
      </c>
      <c r="AI2162" s="527"/>
      <c r="AJ2162" s="16">
        <f t="shared" si="469"/>
        <v>0</v>
      </c>
    </row>
    <row r="2163" spans="1:36" ht="11.25" customHeight="1">
      <c r="A2163" s="219">
        <v>25300831</v>
      </c>
      <c r="C2163" s="287" t="s">
        <v>933</v>
      </c>
      <c r="D2163" s="222">
        <v>0</v>
      </c>
      <c r="E2163" s="222">
        <v>0</v>
      </c>
      <c r="F2163" s="222">
        <v>0</v>
      </c>
      <c r="G2163" s="222">
        <v>0</v>
      </c>
      <c r="H2163" s="222">
        <v>0</v>
      </c>
      <c r="I2163" s="222">
        <v>0</v>
      </c>
      <c r="J2163" s="498">
        <v>0</v>
      </c>
      <c r="K2163" s="498">
        <v>0</v>
      </c>
      <c r="L2163" s="223">
        <v>0</v>
      </c>
      <c r="M2163" s="223">
        <v>0</v>
      </c>
      <c r="N2163" s="223">
        <v>0</v>
      </c>
      <c r="O2163" s="223">
        <v>0</v>
      </c>
      <c r="P2163" s="223">
        <v>0</v>
      </c>
      <c r="Q2163" s="223">
        <f t="shared" si="470"/>
        <v>0</v>
      </c>
      <c r="R2163" s="351" t="s">
        <v>1466</v>
      </c>
      <c r="S2163" s="309"/>
      <c r="T2163" s="309" t="s">
        <v>877</v>
      </c>
      <c r="U2163" s="895"/>
      <c r="V2163" s="16">
        <v>0</v>
      </c>
      <c r="W2163" s="11">
        <v>0</v>
      </c>
      <c r="X2163" s="17">
        <v>0</v>
      </c>
      <c r="Y2163" s="10">
        <f>Q2163</f>
        <v>0</v>
      </c>
      <c r="Z2163" s="11"/>
      <c r="AA2163" s="17">
        <f>Q2163</f>
        <v>0</v>
      </c>
      <c r="AB2163" s="16"/>
      <c r="AC2163" s="11"/>
      <c r="AD2163" s="17">
        <f>SUM(AB2163:AC2163)</f>
        <v>0</v>
      </c>
      <c r="AE2163" s="16"/>
      <c r="AF2163" s="11"/>
      <c r="AG2163" s="17"/>
      <c r="AH2163" s="229"/>
      <c r="AI2163" s="527"/>
      <c r="AJ2163" s="16">
        <f t="shared" si="469"/>
        <v>0</v>
      </c>
    </row>
    <row r="2164" spans="1:36" ht="11.25" customHeight="1">
      <c r="A2164" s="756">
        <v>25300841</v>
      </c>
      <c r="B2164" s="288"/>
      <c r="C2164" s="288" t="s">
        <v>2001</v>
      </c>
      <c r="D2164" s="222">
        <v>0</v>
      </c>
      <c r="E2164" s="222">
        <v>0</v>
      </c>
      <c r="F2164" s="222">
        <v>0</v>
      </c>
      <c r="G2164" s="222">
        <v>0</v>
      </c>
      <c r="H2164" s="222">
        <v>0</v>
      </c>
      <c r="I2164" s="222">
        <v>0</v>
      </c>
      <c r="J2164" s="498">
        <v>0</v>
      </c>
      <c r="K2164" s="498">
        <v>0</v>
      </c>
      <c r="L2164" s="223">
        <v>0</v>
      </c>
      <c r="M2164" s="223">
        <v>0</v>
      </c>
      <c r="N2164" s="223">
        <v>0</v>
      </c>
      <c r="O2164" s="223">
        <v>0</v>
      </c>
      <c r="P2164" s="223">
        <v>0</v>
      </c>
      <c r="Q2164" s="223">
        <f t="shared" si="470"/>
        <v>0</v>
      </c>
      <c r="R2164" s="351"/>
      <c r="S2164" s="309"/>
      <c r="T2164" s="309" t="s">
        <v>877</v>
      </c>
      <c r="U2164" s="895"/>
      <c r="V2164" s="16">
        <v>0</v>
      </c>
      <c r="W2164" s="11">
        <v>0</v>
      </c>
      <c r="X2164" s="17">
        <v>0</v>
      </c>
      <c r="AB2164" s="16">
        <f>Q2164</f>
        <v>0</v>
      </c>
      <c r="AC2164" s="11"/>
      <c r="AD2164" s="17">
        <f>AB2164+AC2164</f>
        <v>0</v>
      </c>
      <c r="AE2164" s="16"/>
      <c r="AF2164" s="11"/>
      <c r="AG2164" s="17"/>
      <c r="AH2164" s="229"/>
      <c r="AI2164" s="527"/>
      <c r="AJ2164" s="16">
        <f t="shared" si="469"/>
        <v>0</v>
      </c>
    </row>
    <row r="2165" spans="1:36" ht="11.25" customHeight="1">
      <c r="A2165" s="294">
        <v>25300851</v>
      </c>
      <c r="B2165" s="295"/>
      <c r="C2165" s="295" t="s">
        <v>1606</v>
      </c>
      <c r="D2165" s="222">
        <v>0</v>
      </c>
      <c r="E2165" s="222">
        <v>0</v>
      </c>
      <c r="F2165" s="222">
        <v>0</v>
      </c>
      <c r="G2165" s="222">
        <v>0</v>
      </c>
      <c r="H2165" s="222">
        <v>0</v>
      </c>
      <c r="I2165" s="222">
        <v>0</v>
      </c>
      <c r="J2165" s="498">
        <v>0</v>
      </c>
      <c r="K2165" s="498">
        <v>0</v>
      </c>
      <c r="L2165" s="223">
        <v>0</v>
      </c>
      <c r="M2165" s="223">
        <v>0</v>
      </c>
      <c r="N2165" s="223">
        <v>0</v>
      </c>
      <c r="O2165" s="223">
        <v>0</v>
      </c>
      <c r="P2165" s="223">
        <v>0</v>
      </c>
      <c r="Q2165" s="223">
        <f t="shared" si="470"/>
        <v>0</v>
      </c>
      <c r="R2165" s="351"/>
      <c r="S2165" s="309"/>
      <c r="T2165" s="309" t="s">
        <v>877</v>
      </c>
      <c r="U2165" s="895"/>
      <c r="V2165" s="16">
        <v>0</v>
      </c>
      <c r="W2165" s="11">
        <v>0</v>
      </c>
      <c r="X2165" s="17">
        <v>0</v>
      </c>
      <c r="AB2165" s="16">
        <f>Q2165</f>
        <v>0</v>
      </c>
      <c r="AC2165" s="11"/>
      <c r="AD2165" s="17">
        <f>AB2165+AC2165</f>
        <v>0</v>
      </c>
      <c r="AE2165" s="16"/>
      <c r="AF2165" s="11"/>
      <c r="AG2165" s="17"/>
      <c r="AH2165" s="229"/>
      <c r="AI2165" s="527"/>
      <c r="AJ2165" s="16">
        <f t="shared" si="469"/>
        <v>0</v>
      </c>
    </row>
    <row r="2166" spans="1:36" ht="11.25" customHeight="1">
      <c r="A2166" s="294">
        <v>25300861</v>
      </c>
      <c r="B2166" s="295"/>
      <c r="C2166" s="433" t="s">
        <v>1090</v>
      </c>
      <c r="D2166" s="222">
        <v>0</v>
      </c>
      <c r="E2166" s="222">
        <v>0</v>
      </c>
      <c r="F2166" s="222">
        <v>0</v>
      </c>
      <c r="G2166" s="222">
        <v>0</v>
      </c>
      <c r="H2166" s="222">
        <v>0</v>
      </c>
      <c r="I2166" s="222">
        <v>0</v>
      </c>
      <c r="J2166" s="498">
        <v>0</v>
      </c>
      <c r="K2166" s="498">
        <v>0</v>
      </c>
      <c r="L2166" s="223">
        <v>0</v>
      </c>
      <c r="M2166" s="223">
        <v>0</v>
      </c>
      <c r="N2166" s="223">
        <v>0</v>
      </c>
      <c r="O2166" s="223">
        <v>0</v>
      </c>
      <c r="P2166" s="223">
        <v>0</v>
      </c>
      <c r="Q2166" s="223">
        <f t="shared" si="470"/>
        <v>0</v>
      </c>
      <c r="R2166" s="351"/>
      <c r="S2166" s="309"/>
      <c r="T2166" s="309" t="s">
        <v>877</v>
      </c>
      <c r="U2166" s="895"/>
      <c r="V2166" s="16">
        <v>0</v>
      </c>
      <c r="W2166" s="11">
        <v>0</v>
      </c>
      <c r="X2166" s="17">
        <v>0</v>
      </c>
      <c r="AB2166" s="16">
        <f>Q2166</f>
        <v>0</v>
      </c>
      <c r="AC2166" s="11"/>
      <c r="AD2166" s="17">
        <f>AB2166+AC2166</f>
        <v>0</v>
      </c>
      <c r="AE2166" s="16"/>
      <c r="AF2166" s="11"/>
      <c r="AG2166" s="17"/>
      <c r="AH2166" s="229"/>
      <c r="AI2166" s="527"/>
      <c r="AJ2166" s="16">
        <f t="shared" si="469"/>
        <v>0</v>
      </c>
    </row>
    <row r="2167" spans="1:36" ht="11.25" customHeight="1">
      <c r="A2167" s="294">
        <v>25300863</v>
      </c>
      <c r="B2167" s="295"/>
      <c r="C2167" s="433" t="s">
        <v>2488</v>
      </c>
      <c r="D2167" s="222">
        <v>0</v>
      </c>
      <c r="E2167" s="222">
        <v>0</v>
      </c>
      <c r="F2167" s="222">
        <v>0</v>
      </c>
      <c r="G2167" s="222">
        <v>0</v>
      </c>
      <c r="H2167" s="222">
        <v>0</v>
      </c>
      <c r="I2167" s="222">
        <v>0</v>
      </c>
      <c r="J2167" s="498">
        <v>0</v>
      </c>
      <c r="K2167" s="498">
        <v>0</v>
      </c>
      <c r="L2167" s="223">
        <v>0</v>
      </c>
      <c r="M2167" s="223">
        <v>0</v>
      </c>
      <c r="N2167" s="223">
        <v>0</v>
      </c>
      <c r="O2167" s="223">
        <v>0</v>
      </c>
      <c r="P2167" s="223">
        <v>0</v>
      </c>
      <c r="Q2167" s="223">
        <f t="shared" si="470"/>
        <v>0</v>
      </c>
      <c r="R2167" s="351"/>
      <c r="S2167" s="309"/>
      <c r="T2167" s="309"/>
      <c r="U2167" s="895"/>
      <c r="V2167" s="16">
        <v>0</v>
      </c>
      <c r="W2167" s="11">
        <v>0</v>
      </c>
      <c r="X2167" s="17">
        <v>0</v>
      </c>
      <c r="Y2167" s="16"/>
      <c r="Z2167" s="11"/>
      <c r="AA2167" s="17"/>
      <c r="AB2167" s="16"/>
      <c r="AC2167" s="11"/>
      <c r="AD2167" s="17">
        <f>SUM(AB2167:AC2167)</f>
        <v>0</v>
      </c>
      <c r="AE2167" s="16"/>
      <c r="AF2167" s="11"/>
      <c r="AG2167" s="17"/>
      <c r="AH2167" s="229">
        <f t="shared" ref="AH2167:AH2178" si="477">Q2167</f>
        <v>0</v>
      </c>
      <c r="AI2167" s="527"/>
      <c r="AJ2167" s="16">
        <f t="shared" si="469"/>
        <v>0</v>
      </c>
    </row>
    <row r="2168" spans="1:36" ht="11.25" customHeight="1">
      <c r="A2168" s="219">
        <v>25300973</v>
      </c>
      <c r="C2168" s="287" t="s">
        <v>775</v>
      </c>
      <c r="D2168" s="222">
        <v>0</v>
      </c>
      <c r="E2168" s="222">
        <v>0</v>
      </c>
      <c r="F2168" s="222">
        <v>0</v>
      </c>
      <c r="G2168" s="222">
        <v>0</v>
      </c>
      <c r="H2168" s="222">
        <v>0</v>
      </c>
      <c r="I2168" s="222">
        <v>0</v>
      </c>
      <c r="J2168" s="498">
        <v>0</v>
      </c>
      <c r="K2168" s="498">
        <v>0</v>
      </c>
      <c r="L2168" s="223">
        <v>0</v>
      </c>
      <c r="M2168" s="223">
        <v>0</v>
      </c>
      <c r="N2168" s="223">
        <v>0</v>
      </c>
      <c r="O2168" s="223">
        <v>0</v>
      </c>
      <c r="P2168" s="223">
        <v>0</v>
      </c>
      <c r="Q2168" s="223">
        <f t="shared" si="470"/>
        <v>0</v>
      </c>
      <c r="R2168" s="351"/>
      <c r="S2168" s="309"/>
      <c r="T2168" s="309"/>
      <c r="U2168" s="895"/>
      <c r="V2168" s="16">
        <v>0</v>
      </c>
      <c r="W2168" s="11">
        <v>0</v>
      </c>
      <c r="X2168" s="17">
        <v>0</v>
      </c>
      <c r="Y2168" s="16"/>
      <c r="Z2168" s="11"/>
      <c r="AA2168" s="17"/>
      <c r="AB2168" s="16"/>
      <c r="AC2168" s="11"/>
      <c r="AD2168" s="17">
        <f t="shared" ref="AD2168:AD2208" si="478">SUM(AB2168:AC2168)</f>
        <v>0</v>
      </c>
      <c r="AE2168" s="16"/>
      <c r="AF2168" s="11"/>
      <c r="AG2168" s="17"/>
      <c r="AH2168" s="229">
        <f t="shared" si="477"/>
        <v>0</v>
      </c>
      <c r="AI2168" s="527"/>
      <c r="AJ2168" s="16">
        <f t="shared" si="469"/>
        <v>0</v>
      </c>
    </row>
    <row r="2169" spans="1:36" ht="11.25" customHeight="1">
      <c r="A2169" s="219">
        <v>25300983</v>
      </c>
      <c r="C2169" s="287" t="s">
        <v>776</v>
      </c>
      <c r="D2169" s="222">
        <v>0</v>
      </c>
      <c r="E2169" s="222">
        <v>0</v>
      </c>
      <c r="F2169" s="222">
        <v>0</v>
      </c>
      <c r="G2169" s="222">
        <v>0</v>
      </c>
      <c r="H2169" s="222">
        <v>0</v>
      </c>
      <c r="I2169" s="222">
        <v>0</v>
      </c>
      <c r="J2169" s="498">
        <v>0</v>
      </c>
      <c r="K2169" s="498">
        <v>0</v>
      </c>
      <c r="L2169" s="223">
        <v>0</v>
      </c>
      <c r="M2169" s="223">
        <v>0</v>
      </c>
      <c r="N2169" s="223">
        <v>0</v>
      </c>
      <c r="O2169" s="223">
        <v>0</v>
      </c>
      <c r="P2169" s="223">
        <v>0</v>
      </c>
      <c r="Q2169" s="223">
        <f t="shared" si="470"/>
        <v>0</v>
      </c>
      <c r="R2169" s="351"/>
      <c r="S2169" s="309"/>
      <c r="T2169" s="309"/>
      <c r="U2169" s="895"/>
      <c r="V2169" s="16">
        <v>0</v>
      </c>
      <c r="W2169" s="11">
        <v>0</v>
      </c>
      <c r="X2169" s="17">
        <v>0</v>
      </c>
      <c r="Y2169" s="16"/>
      <c r="Z2169" s="11"/>
      <c r="AA2169" s="17"/>
      <c r="AB2169" s="16"/>
      <c r="AC2169" s="11"/>
      <c r="AD2169" s="17">
        <f t="shared" si="478"/>
        <v>0</v>
      </c>
      <c r="AE2169" s="16"/>
      <c r="AF2169" s="11"/>
      <c r="AG2169" s="17"/>
      <c r="AH2169" s="229">
        <f t="shared" si="477"/>
        <v>0</v>
      </c>
      <c r="AI2169" s="527"/>
      <c r="AJ2169" s="16">
        <f t="shared" si="469"/>
        <v>0</v>
      </c>
    </row>
    <row r="2170" spans="1:36" ht="11.25" customHeight="1">
      <c r="A2170" s="219">
        <v>25300993</v>
      </c>
      <c r="C2170" s="287" t="s">
        <v>777</v>
      </c>
      <c r="D2170" s="222">
        <v>0</v>
      </c>
      <c r="E2170" s="222">
        <v>0</v>
      </c>
      <c r="F2170" s="222">
        <v>0</v>
      </c>
      <c r="G2170" s="222">
        <v>0</v>
      </c>
      <c r="H2170" s="222">
        <v>0</v>
      </c>
      <c r="I2170" s="222">
        <v>0</v>
      </c>
      <c r="J2170" s="498">
        <v>0</v>
      </c>
      <c r="K2170" s="498">
        <v>0</v>
      </c>
      <c r="L2170" s="223">
        <v>0</v>
      </c>
      <c r="M2170" s="223">
        <v>0</v>
      </c>
      <c r="N2170" s="223">
        <v>0</v>
      </c>
      <c r="O2170" s="223">
        <v>0</v>
      </c>
      <c r="P2170" s="223">
        <v>0</v>
      </c>
      <c r="Q2170" s="223">
        <f t="shared" si="470"/>
        <v>0</v>
      </c>
      <c r="R2170" s="351"/>
      <c r="S2170" s="309"/>
      <c r="T2170" s="309"/>
      <c r="U2170" s="895"/>
      <c r="V2170" s="16">
        <v>0</v>
      </c>
      <c r="W2170" s="11">
        <v>0</v>
      </c>
      <c r="X2170" s="17">
        <v>0</v>
      </c>
      <c r="Y2170" s="16"/>
      <c r="Z2170" s="11"/>
      <c r="AA2170" s="17"/>
      <c r="AB2170" s="16"/>
      <c r="AC2170" s="11"/>
      <c r="AD2170" s="17">
        <f t="shared" si="478"/>
        <v>0</v>
      </c>
      <c r="AE2170" s="16"/>
      <c r="AF2170" s="11"/>
      <c r="AG2170" s="17"/>
      <c r="AH2170" s="229">
        <f t="shared" si="477"/>
        <v>0</v>
      </c>
      <c r="AI2170" s="527"/>
      <c r="AJ2170" s="16">
        <f t="shared" si="469"/>
        <v>0</v>
      </c>
    </row>
    <row r="2171" spans="1:36" ht="11.25" customHeight="1">
      <c r="A2171" s="219">
        <v>25301003</v>
      </c>
      <c r="C2171" s="287" t="s">
        <v>778</v>
      </c>
      <c r="D2171" s="222">
        <v>0</v>
      </c>
      <c r="E2171" s="222">
        <v>0</v>
      </c>
      <c r="F2171" s="222">
        <v>0</v>
      </c>
      <c r="G2171" s="222">
        <v>0</v>
      </c>
      <c r="H2171" s="222">
        <v>0</v>
      </c>
      <c r="I2171" s="222">
        <v>0</v>
      </c>
      <c r="J2171" s="498">
        <v>0</v>
      </c>
      <c r="K2171" s="498">
        <v>0</v>
      </c>
      <c r="L2171" s="223">
        <v>0</v>
      </c>
      <c r="M2171" s="223">
        <v>0</v>
      </c>
      <c r="N2171" s="223">
        <v>0</v>
      </c>
      <c r="O2171" s="223">
        <v>0</v>
      </c>
      <c r="P2171" s="223">
        <v>0</v>
      </c>
      <c r="Q2171" s="223">
        <f t="shared" si="470"/>
        <v>0</v>
      </c>
      <c r="R2171" s="351"/>
      <c r="S2171" s="309"/>
      <c r="T2171" s="309"/>
      <c r="U2171" s="895"/>
      <c r="V2171" s="16">
        <v>0</v>
      </c>
      <c r="W2171" s="11">
        <v>0</v>
      </c>
      <c r="X2171" s="17">
        <v>0</v>
      </c>
      <c r="Y2171" s="16"/>
      <c r="Z2171" s="11"/>
      <c r="AA2171" s="17"/>
      <c r="AB2171" s="16"/>
      <c r="AC2171" s="11"/>
      <c r="AD2171" s="17">
        <f t="shared" si="478"/>
        <v>0</v>
      </c>
      <c r="AE2171" s="16"/>
      <c r="AF2171" s="11"/>
      <c r="AG2171" s="17"/>
      <c r="AH2171" s="229">
        <f t="shared" si="477"/>
        <v>0</v>
      </c>
      <c r="AI2171" s="527"/>
      <c r="AJ2171" s="16">
        <f t="shared" si="469"/>
        <v>0</v>
      </c>
    </row>
    <row r="2172" spans="1:36" ht="11.25" customHeight="1">
      <c r="A2172" s="219">
        <v>25301013</v>
      </c>
      <c r="C2172" s="287" t="s">
        <v>951</v>
      </c>
      <c r="D2172" s="222">
        <v>0</v>
      </c>
      <c r="E2172" s="222">
        <v>0</v>
      </c>
      <c r="F2172" s="222">
        <v>0</v>
      </c>
      <c r="G2172" s="222">
        <v>0</v>
      </c>
      <c r="H2172" s="222">
        <v>0</v>
      </c>
      <c r="I2172" s="222">
        <v>0</v>
      </c>
      <c r="J2172" s="498">
        <v>0</v>
      </c>
      <c r="K2172" s="498">
        <v>0</v>
      </c>
      <c r="L2172" s="223">
        <v>0</v>
      </c>
      <c r="M2172" s="223">
        <v>0</v>
      </c>
      <c r="N2172" s="223">
        <v>0</v>
      </c>
      <c r="O2172" s="223">
        <v>0</v>
      </c>
      <c r="P2172" s="223">
        <v>0</v>
      </c>
      <c r="Q2172" s="223">
        <f t="shared" si="470"/>
        <v>0</v>
      </c>
      <c r="R2172" s="351"/>
      <c r="S2172" s="309"/>
      <c r="T2172" s="309"/>
      <c r="U2172" s="895"/>
      <c r="V2172" s="16">
        <v>0</v>
      </c>
      <c r="W2172" s="11">
        <v>0</v>
      </c>
      <c r="X2172" s="17">
        <v>0</v>
      </c>
      <c r="Y2172" s="16"/>
      <c r="Z2172" s="11"/>
      <c r="AA2172" s="17"/>
      <c r="AB2172" s="16"/>
      <c r="AC2172" s="11"/>
      <c r="AD2172" s="17">
        <f t="shared" si="478"/>
        <v>0</v>
      </c>
      <c r="AE2172" s="16"/>
      <c r="AF2172" s="11"/>
      <c r="AG2172" s="17"/>
      <c r="AH2172" s="229">
        <f t="shared" si="477"/>
        <v>0</v>
      </c>
      <c r="AI2172" s="527"/>
      <c r="AJ2172" s="16">
        <f t="shared" si="469"/>
        <v>0</v>
      </c>
    </row>
    <row r="2173" spans="1:36" ht="11.25" customHeight="1">
      <c r="A2173" s="219">
        <v>25301023</v>
      </c>
      <c r="C2173" s="287" t="s">
        <v>1849</v>
      </c>
      <c r="D2173" s="222">
        <v>0</v>
      </c>
      <c r="E2173" s="222">
        <v>0</v>
      </c>
      <c r="F2173" s="222">
        <v>0</v>
      </c>
      <c r="G2173" s="222">
        <v>0</v>
      </c>
      <c r="H2173" s="222">
        <v>0</v>
      </c>
      <c r="I2173" s="222">
        <v>0</v>
      </c>
      <c r="J2173" s="498">
        <v>0</v>
      </c>
      <c r="K2173" s="498">
        <v>0</v>
      </c>
      <c r="L2173" s="223">
        <v>0</v>
      </c>
      <c r="M2173" s="223">
        <v>0</v>
      </c>
      <c r="N2173" s="223">
        <v>0</v>
      </c>
      <c r="O2173" s="223">
        <v>0</v>
      </c>
      <c r="P2173" s="223">
        <v>0</v>
      </c>
      <c r="Q2173" s="223">
        <f t="shared" si="470"/>
        <v>0</v>
      </c>
      <c r="R2173" s="351"/>
      <c r="S2173" s="309"/>
      <c r="T2173" s="309"/>
      <c r="U2173" s="895"/>
      <c r="V2173" s="16">
        <v>0</v>
      </c>
      <c r="W2173" s="11">
        <v>0</v>
      </c>
      <c r="X2173" s="17">
        <v>0</v>
      </c>
      <c r="Y2173" s="16"/>
      <c r="Z2173" s="11" t="s">
        <v>1467</v>
      </c>
      <c r="AA2173" s="17"/>
      <c r="AB2173" s="16"/>
      <c r="AC2173" s="11"/>
      <c r="AD2173" s="17">
        <f t="shared" si="478"/>
        <v>0</v>
      </c>
      <c r="AE2173" s="16"/>
      <c r="AF2173" s="11"/>
      <c r="AG2173" s="17"/>
      <c r="AH2173" s="229">
        <f t="shared" si="477"/>
        <v>0</v>
      </c>
      <c r="AI2173" s="527"/>
      <c r="AJ2173" s="16">
        <f t="shared" si="469"/>
        <v>0</v>
      </c>
    </row>
    <row r="2174" spans="1:36" ht="11.25" customHeight="1">
      <c r="A2174" s="219">
        <v>25301033</v>
      </c>
      <c r="C2174" s="287" t="s">
        <v>241</v>
      </c>
      <c r="D2174" s="222">
        <v>0</v>
      </c>
      <c r="E2174" s="222">
        <v>0</v>
      </c>
      <c r="F2174" s="222">
        <v>0</v>
      </c>
      <c r="G2174" s="222">
        <v>0</v>
      </c>
      <c r="H2174" s="222">
        <v>0</v>
      </c>
      <c r="I2174" s="222">
        <v>0</v>
      </c>
      <c r="J2174" s="498">
        <v>0</v>
      </c>
      <c r="K2174" s="498">
        <v>0</v>
      </c>
      <c r="L2174" s="223">
        <v>0</v>
      </c>
      <c r="M2174" s="223">
        <v>0</v>
      </c>
      <c r="N2174" s="223">
        <v>0</v>
      </c>
      <c r="O2174" s="223">
        <v>0</v>
      </c>
      <c r="P2174" s="223">
        <v>0</v>
      </c>
      <c r="Q2174" s="223">
        <f t="shared" si="470"/>
        <v>0</v>
      </c>
      <c r="R2174" s="351"/>
      <c r="S2174" s="309"/>
      <c r="T2174" s="309"/>
      <c r="U2174" s="895"/>
      <c r="V2174" s="16">
        <v>0</v>
      </c>
      <c r="W2174" s="11">
        <v>0</v>
      </c>
      <c r="X2174" s="17">
        <v>0</v>
      </c>
      <c r="Y2174" s="16"/>
      <c r="Z2174" s="11"/>
      <c r="AA2174" s="17"/>
      <c r="AB2174" s="16"/>
      <c r="AC2174" s="11"/>
      <c r="AD2174" s="17">
        <f t="shared" si="478"/>
        <v>0</v>
      </c>
      <c r="AE2174" s="16"/>
      <c r="AF2174" s="11"/>
      <c r="AG2174" s="17"/>
      <c r="AH2174" s="229">
        <f t="shared" si="477"/>
        <v>0</v>
      </c>
      <c r="AI2174" s="527"/>
      <c r="AJ2174" s="16">
        <f t="shared" si="469"/>
        <v>0</v>
      </c>
    </row>
    <row r="2175" spans="1:36" ht="11.25" customHeight="1">
      <c r="A2175" s="219">
        <v>25301043</v>
      </c>
      <c r="B2175" s="207"/>
      <c r="C2175" s="287" t="s">
        <v>1244</v>
      </c>
      <c r="D2175" s="222">
        <v>0</v>
      </c>
      <c r="E2175" s="222">
        <v>0</v>
      </c>
      <c r="F2175" s="222">
        <v>0</v>
      </c>
      <c r="G2175" s="222">
        <v>0</v>
      </c>
      <c r="H2175" s="222">
        <v>0</v>
      </c>
      <c r="I2175" s="222">
        <v>0</v>
      </c>
      <c r="J2175" s="498">
        <v>0</v>
      </c>
      <c r="K2175" s="498">
        <v>0</v>
      </c>
      <c r="L2175" s="223">
        <v>0</v>
      </c>
      <c r="M2175" s="223">
        <v>0</v>
      </c>
      <c r="N2175" s="223">
        <v>0</v>
      </c>
      <c r="O2175" s="223">
        <v>0</v>
      </c>
      <c r="P2175" s="223">
        <v>0</v>
      </c>
      <c r="Q2175" s="223">
        <f t="shared" si="470"/>
        <v>0</v>
      </c>
      <c r="R2175" s="351"/>
      <c r="S2175" s="309"/>
      <c r="T2175" s="309"/>
      <c r="U2175" s="895"/>
      <c r="V2175" s="16">
        <v>0</v>
      </c>
      <c r="W2175" s="11">
        <v>0</v>
      </c>
      <c r="X2175" s="17">
        <v>0</v>
      </c>
      <c r="Y2175" s="16"/>
      <c r="Z2175" s="11"/>
      <c r="AA2175" s="17"/>
      <c r="AB2175" s="16"/>
      <c r="AC2175" s="11"/>
      <c r="AD2175" s="17">
        <f t="shared" si="478"/>
        <v>0</v>
      </c>
      <c r="AE2175" s="16"/>
      <c r="AF2175" s="11"/>
      <c r="AG2175" s="17"/>
      <c r="AH2175" s="229">
        <f t="shared" si="477"/>
        <v>0</v>
      </c>
      <c r="AI2175" s="527"/>
      <c r="AJ2175" s="16">
        <f t="shared" si="469"/>
        <v>0</v>
      </c>
    </row>
    <row r="2176" spans="1:36" ht="11.25" customHeight="1">
      <c r="A2176" s="219">
        <v>25301053</v>
      </c>
      <c r="B2176" s="220"/>
      <c r="C2176" s="287" t="s">
        <v>1130</v>
      </c>
      <c r="D2176" s="222">
        <v>0</v>
      </c>
      <c r="E2176" s="222">
        <v>0</v>
      </c>
      <c r="F2176" s="222">
        <v>0</v>
      </c>
      <c r="G2176" s="222">
        <v>0</v>
      </c>
      <c r="H2176" s="222">
        <v>0</v>
      </c>
      <c r="I2176" s="222">
        <v>0</v>
      </c>
      <c r="J2176" s="498">
        <v>0</v>
      </c>
      <c r="K2176" s="498">
        <v>0</v>
      </c>
      <c r="L2176" s="223">
        <v>0</v>
      </c>
      <c r="M2176" s="223">
        <v>0</v>
      </c>
      <c r="N2176" s="223">
        <v>0</v>
      </c>
      <c r="O2176" s="223">
        <v>0</v>
      </c>
      <c r="P2176" s="223">
        <v>0</v>
      </c>
      <c r="Q2176" s="223">
        <f t="shared" si="470"/>
        <v>0</v>
      </c>
      <c r="R2176" s="351"/>
      <c r="S2176" s="309"/>
      <c r="T2176" s="309"/>
      <c r="U2176" s="895"/>
      <c r="V2176" s="16">
        <v>0</v>
      </c>
      <c r="W2176" s="11">
        <v>0</v>
      </c>
      <c r="X2176" s="17">
        <v>0</v>
      </c>
      <c r="Y2176" s="16"/>
      <c r="Z2176" s="11"/>
      <c r="AA2176" s="17"/>
      <c r="AB2176" s="16"/>
      <c r="AC2176" s="11"/>
      <c r="AD2176" s="17">
        <f t="shared" si="478"/>
        <v>0</v>
      </c>
      <c r="AE2176" s="16"/>
      <c r="AF2176" s="11"/>
      <c r="AG2176" s="17"/>
      <c r="AH2176" s="229">
        <f t="shared" si="477"/>
        <v>0</v>
      </c>
      <c r="AI2176" s="527"/>
      <c r="AJ2176" s="16">
        <f t="shared" si="469"/>
        <v>0</v>
      </c>
    </row>
    <row r="2177" spans="1:36" ht="11.25" customHeight="1">
      <c r="A2177" s="219">
        <v>25301063</v>
      </c>
      <c r="B2177" s="220"/>
      <c r="C2177" s="287" t="s">
        <v>815</v>
      </c>
      <c r="D2177" s="222">
        <v>0</v>
      </c>
      <c r="E2177" s="222">
        <v>0</v>
      </c>
      <c r="F2177" s="222">
        <v>0</v>
      </c>
      <c r="G2177" s="222">
        <v>0</v>
      </c>
      <c r="H2177" s="222">
        <v>0</v>
      </c>
      <c r="I2177" s="222">
        <v>0</v>
      </c>
      <c r="J2177" s="498">
        <v>0</v>
      </c>
      <c r="K2177" s="498">
        <v>0</v>
      </c>
      <c r="L2177" s="223">
        <v>0</v>
      </c>
      <c r="M2177" s="223">
        <v>0</v>
      </c>
      <c r="N2177" s="223">
        <v>0</v>
      </c>
      <c r="O2177" s="223">
        <v>0</v>
      </c>
      <c r="P2177" s="223">
        <v>0</v>
      </c>
      <c r="Q2177" s="223">
        <f t="shared" si="470"/>
        <v>0</v>
      </c>
      <c r="R2177" s="351"/>
      <c r="S2177" s="309"/>
      <c r="T2177" s="309"/>
      <c r="U2177" s="895"/>
      <c r="V2177" s="16">
        <v>0</v>
      </c>
      <c r="W2177" s="11">
        <v>0</v>
      </c>
      <c r="X2177" s="17">
        <v>0</v>
      </c>
      <c r="Y2177" s="16"/>
      <c r="Z2177" s="11"/>
      <c r="AA2177" s="17"/>
      <c r="AB2177" s="16"/>
      <c r="AC2177" s="11"/>
      <c r="AD2177" s="17">
        <f t="shared" si="478"/>
        <v>0</v>
      </c>
      <c r="AE2177" s="16"/>
      <c r="AF2177" s="11"/>
      <c r="AG2177" s="17"/>
      <c r="AH2177" s="229">
        <f t="shared" si="477"/>
        <v>0</v>
      </c>
      <c r="AI2177" s="527"/>
      <c r="AJ2177" s="16">
        <f t="shared" si="469"/>
        <v>0</v>
      </c>
    </row>
    <row r="2178" spans="1:36" ht="11.25" customHeight="1">
      <c r="A2178" s="219">
        <v>25301073</v>
      </c>
      <c r="B2178" s="220"/>
      <c r="C2178" s="287" t="s">
        <v>116</v>
      </c>
      <c r="D2178" s="222">
        <v>-1470.92</v>
      </c>
      <c r="E2178" s="222">
        <v>-1476.92</v>
      </c>
      <c r="F2178" s="222">
        <v>-1652.97</v>
      </c>
      <c r="G2178" s="222">
        <v>0</v>
      </c>
      <c r="H2178" s="222">
        <v>-129</v>
      </c>
      <c r="I2178" s="222">
        <v>-143</v>
      </c>
      <c r="J2178" s="498">
        <v>-200</v>
      </c>
      <c r="K2178" s="498">
        <v>-680.54</v>
      </c>
      <c r="L2178" s="223">
        <v>-780.54</v>
      </c>
      <c r="M2178" s="223">
        <v>-977.54</v>
      </c>
      <c r="N2178" s="223">
        <v>-924.48</v>
      </c>
      <c r="O2178" s="223">
        <v>-1074.48</v>
      </c>
      <c r="P2178" s="223">
        <v>-1184.48</v>
      </c>
      <c r="Q2178" s="223">
        <f t="shared" si="470"/>
        <v>-780.59749999999997</v>
      </c>
      <c r="R2178" s="351"/>
      <c r="S2178" s="309"/>
      <c r="T2178" s="309"/>
      <c r="U2178" s="895"/>
      <c r="V2178" s="16">
        <v>0</v>
      </c>
      <c r="W2178" s="11">
        <v>0</v>
      </c>
      <c r="X2178" s="17">
        <v>0</v>
      </c>
      <c r="Y2178" s="16"/>
      <c r="Z2178" s="11"/>
      <c r="AA2178" s="17"/>
      <c r="AB2178" s="16"/>
      <c r="AC2178" s="11"/>
      <c r="AD2178" s="17">
        <f t="shared" si="478"/>
        <v>0</v>
      </c>
      <c r="AE2178" s="16"/>
      <c r="AF2178" s="11"/>
      <c r="AG2178" s="17"/>
      <c r="AH2178" s="229">
        <f t="shared" si="477"/>
        <v>-780.59749999999997</v>
      </c>
      <c r="AI2178" s="527"/>
      <c r="AJ2178" s="16">
        <f t="shared" ref="AJ2178:AJ2241" si="479">Q2178-X2178-AA2178-AD2178-AG2178-AH2178</f>
        <v>0</v>
      </c>
    </row>
    <row r="2179" spans="1:36" ht="11.25" customHeight="1">
      <c r="A2179" s="319">
        <v>25301101</v>
      </c>
      <c r="B2179" s="435"/>
      <c r="C2179" s="287" t="s">
        <v>2418</v>
      </c>
      <c r="D2179" s="222">
        <v>0</v>
      </c>
      <c r="E2179" s="222">
        <v>0</v>
      </c>
      <c r="F2179" s="222">
        <v>0</v>
      </c>
      <c r="G2179" s="222">
        <v>0</v>
      </c>
      <c r="H2179" s="222">
        <v>0</v>
      </c>
      <c r="I2179" s="222">
        <v>0</v>
      </c>
      <c r="J2179" s="498">
        <v>0</v>
      </c>
      <c r="K2179" s="498">
        <v>0</v>
      </c>
      <c r="L2179" s="293">
        <v>0</v>
      </c>
      <c r="M2179" s="293">
        <v>0</v>
      </c>
      <c r="N2179" s="293">
        <v>0</v>
      </c>
      <c r="O2179" s="293">
        <v>0</v>
      </c>
      <c r="P2179" s="293">
        <v>0</v>
      </c>
      <c r="Q2179" s="223">
        <f t="shared" si="470"/>
        <v>0</v>
      </c>
      <c r="R2179" s="351" t="s">
        <v>2255</v>
      </c>
      <c r="S2179" s="309"/>
      <c r="T2179" s="309" t="s">
        <v>2256</v>
      </c>
      <c r="U2179" s="895"/>
      <c r="V2179" s="16">
        <v>0</v>
      </c>
      <c r="W2179" s="11">
        <v>0</v>
      </c>
      <c r="X2179" s="17">
        <v>0</v>
      </c>
      <c r="Y2179" s="16">
        <f>Q2179</f>
        <v>0</v>
      </c>
      <c r="Z2179" s="11"/>
      <c r="AA2179" s="17">
        <f>Q2179</f>
        <v>0</v>
      </c>
      <c r="AB2179" s="16"/>
      <c r="AC2179" s="11">
        <v>0</v>
      </c>
      <c r="AD2179" s="17">
        <f>SUM(AB2179:AC2179)</f>
        <v>0</v>
      </c>
      <c r="AE2179" s="16"/>
      <c r="AF2179" s="11"/>
      <c r="AG2179" s="17"/>
      <c r="AH2179" s="225"/>
      <c r="AI2179" s="527"/>
      <c r="AJ2179" s="16">
        <f t="shared" si="479"/>
        <v>0</v>
      </c>
    </row>
    <row r="2180" spans="1:36" ht="11.25" customHeight="1">
      <c r="A2180" s="319">
        <v>25301141</v>
      </c>
      <c r="B2180" s="435"/>
      <c r="C2180" s="287" t="s">
        <v>2608</v>
      </c>
      <c r="D2180" s="222">
        <v>0</v>
      </c>
      <c r="E2180" s="222">
        <v>0</v>
      </c>
      <c r="F2180" s="222">
        <v>0</v>
      </c>
      <c r="G2180" s="222">
        <v>0</v>
      </c>
      <c r="H2180" s="222">
        <v>0</v>
      </c>
      <c r="I2180" s="222">
        <v>0</v>
      </c>
      <c r="J2180" s="498">
        <v>0</v>
      </c>
      <c r="K2180" s="498">
        <v>0</v>
      </c>
      <c r="L2180" s="293">
        <v>0</v>
      </c>
      <c r="M2180" s="293">
        <v>0</v>
      </c>
      <c r="N2180" s="293">
        <v>0</v>
      </c>
      <c r="O2180" s="293">
        <v>0</v>
      </c>
      <c r="P2180" s="293">
        <v>0</v>
      </c>
      <c r="Q2180" s="223">
        <f t="shared" si="470"/>
        <v>0</v>
      </c>
      <c r="R2180" s="351"/>
      <c r="S2180" s="309"/>
      <c r="T2180" s="309" t="s">
        <v>877</v>
      </c>
      <c r="U2180" s="896"/>
      <c r="V2180" s="16">
        <v>0</v>
      </c>
      <c r="W2180" s="11">
        <v>0</v>
      </c>
      <c r="X2180" s="17">
        <v>0</v>
      </c>
      <c r="AB2180" s="16">
        <f>Q2180</f>
        <v>0</v>
      </c>
      <c r="AC2180" s="11"/>
      <c r="AD2180" s="17">
        <f>AB2180+AC2180</f>
        <v>0</v>
      </c>
      <c r="AE2180" s="16"/>
      <c r="AF2180" s="11"/>
      <c r="AG2180" s="17"/>
      <c r="AH2180" s="229"/>
      <c r="AI2180" s="527"/>
      <c r="AJ2180" s="16">
        <f t="shared" si="479"/>
        <v>0</v>
      </c>
    </row>
    <row r="2181" spans="1:36" ht="11.25" customHeight="1">
      <c r="A2181" s="319">
        <v>25301151</v>
      </c>
      <c r="B2181" s="435"/>
      <c r="C2181" s="287" t="s">
        <v>2637</v>
      </c>
      <c r="D2181" s="222">
        <v>-2210322.52</v>
      </c>
      <c r="E2181" s="222">
        <v>-2165213.89</v>
      </c>
      <c r="F2181" s="222">
        <v>-2120105.2599999998</v>
      </c>
      <c r="G2181" s="222">
        <v>-2074996.63</v>
      </c>
      <c r="H2181" s="222">
        <v>-2029888</v>
      </c>
      <c r="I2181" s="222">
        <v>-1984779.37</v>
      </c>
      <c r="J2181" s="498">
        <v>-1939670.74</v>
      </c>
      <c r="K2181" s="498">
        <v>-1894562.11</v>
      </c>
      <c r="L2181" s="293">
        <v>-1849453.48</v>
      </c>
      <c r="M2181" s="293">
        <v>-1804344.85</v>
      </c>
      <c r="N2181" s="293">
        <v>-1759236.22</v>
      </c>
      <c r="O2181" s="293">
        <v>-1714127.59</v>
      </c>
      <c r="P2181" s="293">
        <v>-1669018.96</v>
      </c>
      <c r="Q2181" s="223">
        <f t="shared" si="470"/>
        <v>-1939670.74</v>
      </c>
      <c r="R2181" s="351" t="s">
        <v>354</v>
      </c>
      <c r="S2181" s="309"/>
      <c r="T2181" s="309" t="s">
        <v>1254</v>
      </c>
      <c r="U2181" s="896"/>
      <c r="V2181" s="16">
        <v>0</v>
      </c>
      <c r="W2181" s="11">
        <v>0</v>
      </c>
      <c r="X2181" s="17">
        <v>0</v>
      </c>
      <c r="Y2181" s="16"/>
      <c r="Z2181" s="11"/>
      <c r="AA2181" s="17"/>
      <c r="AB2181" s="16"/>
      <c r="AC2181" s="11"/>
      <c r="AD2181" s="17">
        <f t="shared" ref="AD2181" si="480">SUM(AB2181:AC2181)</f>
        <v>0</v>
      </c>
      <c r="AE2181" s="16">
        <f t="shared" ref="AE2181:AG2182" si="481">$Q2181</f>
        <v>-1939670.74</v>
      </c>
      <c r="AF2181" s="11">
        <f t="shared" si="481"/>
        <v>-1939670.74</v>
      </c>
      <c r="AG2181" s="17">
        <f t="shared" si="481"/>
        <v>-1939670.74</v>
      </c>
      <c r="AH2181" s="225"/>
      <c r="AI2181" s="527"/>
      <c r="AJ2181" s="16">
        <f t="shared" si="479"/>
        <v>0</v>
      </c>
    </row>
    <row r="2182" spans="1:36" ht="11.25" customHeight="1">
      <c r="A2182" s="319">
        <v>25301161</v>
      </c>
      <c r="B2182" s="435"/>
      <c r="C2182" s="287" t="s">
        <v>2666</v>
      </c>
      <c r="D2182" s="222">
        <v>0</v>
      </c>
      <c r="E2182" s="222">
        <v>0</v>
      </c>
      <c r="F2182" s="222">
        <v>0</v>
      </c>
      <c r="G2182" s="222">
        <v>0</v>
      </c>
      <c r="H2182" s="222">
        <v>0</v>
      </c>
      <c r="I2182" s="222">
        <v>0</v>
      </c>
      <c r="J2182" s="498">
        <v>0</v>
      </c>
      <c r="K2182" s="498">
        <v>0</v>
      </c>
      <c r="L2182" s="293">
        <v>0</v>
      </c>
      <c r="M2182" s="293">
        <v>0</v>
      </c>
      <c r="N2182" s="293">
        <v>0</v>
      </c>
      <c r="O2182" s="293">
        <v>0</v>
      </c>
      <c r="P2182" s="293">
        <v>0</v>
      </c>
      <c r="Q2182" s="293">
        <f t="shared" si="470"/>
        <v>0</v>
      </c>
      <c r="R2182" s="351"/>
      <c r="S2182" s="309"/>
      <c r="T2182" s="309" t="s">
        <v>1254</v>
      </c>
      <c r="U2182" s="895"/>
      <c r="V2182" s="16">
        <v>0</v>
      </c>
      <c r="W2182" s="11">
        <v>0</v>
      </c>
      <c r="X2182" s="17">
        <v>0</v>
      </c>
      <c r="Y2182" s="16"/>
      <c r="Z2182" s="11"/>
      <c r="AA2182" s="17"/>
      <c r="AB2182" s="16"/>
      <c r="AC2182" s="11"/>
      <c r="AD2182" s="17">
        <f t="shared" ref="AD2182" si="482">SUM(AB2182:AC2182)</f>
        <v>0</v>
      </c>
      <c r="AE2182" s="16">
        <f t="shared" si="481"/>
        <v>0</v>
      </c>
      <c r="AF2182" s="11">
        <f t="shared" si="481"/>
        <v>0</v>
      </c>
      <c r="AG2182" s="17">
        <f t="shared" si="481"/>
        <v>0</v>
      </c>
      <c r="AH2182" s="225"/>
      <c r="AI2182" s="527"/>
      <c r="AJ2182" s="16">
        <f t="shared" si="479"/>
        <v>0</v>
      </c>
    </row>
    <row r="2183" spans="1:36" ht="11.25" customHeight="1">
      <c r="A2183" s="219">
        <v>25301203</v>
      </c>
      <c r="B2183" s="220"/>
      <c r="C2183" s="287" t="s">
        <v>1070</v>
      </c>
      <c r="D2183" s="222">
        <v>-199831.98</v>
      </c>
      <c r="E2183" s="222">
        <v>-192146.15</v>
      </c>
      <c r="F2183" s="222">
        <v>-184460.32</v>
      </c>
      <c r="G2183" s="222">
        <v>-176774.49</v>
      </c>
      <c r="H2183" s="222">
        <v>-169088.66</v>
      </c>
      <c r="I2183" s="222">
        <v>-161402.82999999999</v>
      </c>
      <c r="J2183" s="498">
        <v>-153717</v>
      </c>
      <c r="K2183" s="498">
        <v>-146031.17000000001</v>
      </c>
      <c r="L2183" s="223">
        <v>-138345.34</v>
      </c>
      <c r="M2183" s="223">
        <v>-130659.51</v>
      </c>
      <c r="N2183" s="223">
        <v>-122973.68</v>
      </c>
      <c r="O2183" s="223">
        <v>-115287.85</v>
      </c>
      <c r="P2183" s="223">
        <v>-107602.02</v>
      </c>
      <c r="Q2183" s="293">
        <f t="shared" si="470"/>
        <v>-153717</v>
      </c>
      <c r="R2183" s="351">
        <v>5</v>
      </c>
      <c r="S2183" s="309" t="s">
        <v>1307</v>
      </c>
      <c r="T2183" s="309" t="s">
        <v>1800</v>
      </c>
      <c r="U2183" s="895"/>
      <c r="V2183" s="16">
        <v>0</v>
      </c>
      <c r="W2183" s="11">
        <v>0</v>
      </c>
      <c r="X2183" s="17">
        <v>0</v>
      </c>
      <c r="Y2183" s="16">
        <f>Q2183*$Y$5</f>
        <v>-103267.08059999999</v>
      </c>
      <c r="Z2183" s="11">
        <f>Q2183*Z5</f>
        <v>-50449.919399999999</v>
      </c>
      <c r="AA2183" s="17">
        <f>Q2183</f>
        <v>-153717</v>
      </c>
      <c r="AB2183" s="16"/>
      <c r="AC2183" s="11"/>
      <c r="AD2183" s="17">
        <f t="shared" si="478"/>
        <v>0</v>
      </c>
      <c r="AE2183" s="16"/>
      <c r="AF2183" s="11"/>
      <c r="AG2183" s="17"/>
      <c r="AH2183" s="225"/>
      <c r="AI2183" s="527"/>
      <c r="AJ2183" s="16">
        <f t="shared" si="479"/>
        <v>0</v>
      </c>
    </row>
    <row r="2184" spans="1:36" ht="11.25" customHeight="1">
      <c r="A2184" s="219">
        <v>25301213</v>
      </c>
      <c r="B2184" s="220"/>
      <c r="C2184" s="287" t="s">
        <v>3197</v>
      </c>
      <c r="D2184" s="222">
        <v>-675825</v>
      </c>
      <c r="E2184" s="222">
        <v>-675825</v>
      </c>
      <c r="F2184" s="222">
        <v>-675825</v>
      </c>
      <c r="G2184" s="222">
        <v>-675825</v>
      </c>
      <c r="H2184" s="222">
        <v>-675825</v>
      </c>
      <c r="I2184" s="222">
        <v>-675825</v>
      </c>
      <c r="J2184" s="498">
        <v>-675825</v>
      </c>
      <c r="K2184" s="498">
        <v>-675825</v>
      </c>
      <c r="L2184" s="223">
        <v>-675825</v>
      </c>
      <c r="M2184" s="223">
        <v>-675825</v>
      </c>
      <c r="N2184" s="223">
        <v>-675825</v>
      </c>
      <c r="O2184" s="223">
        <v>-675825</v>
      </c>
      <c r="P2184" s="223">
        <v>-675825</v>
      </c>
      <c r="Q2184" s="293">
        <f t="shared" si="470"/>
        <v>-675825</v>
      </c>
      <c r="R2184" s="351" t="s">
        <v>1972</v>
      </c>
      <c r="S2184" s="309" t="s">
        <v>1307</v>
      </c>
      <c r="T2184" s="309" t="s">
        <v>1800</v>
      </c>
      <c r="U2184" s="895"/>
      <c r="V2184" s="16">
        <v>0</v>
      </c>
      <c r="W2184" s="11">
        <v>0</v>
      </c>
      <c r="X2184" s="17">
        <v>0</v>
      </c>
      <c r="Y2184" s="16">
        <f>Q2184*$Y$5</f>
        <v>-454019.23499999999</v>
      </c>
      <c r="Z2184" s="11">
        <f>Q2184*Z5</f>
        <v>-221805.76499999998</v>
      </c>
      <c r="AA2184" s="17">
        <f>Q2184</f>
        <v>-675825</v>
      </c>
      <c r="AB2184" s="16"/>
      <c r="AC2184" s="11"/>
      <c r="AD2184" s="17">
        <f t="shared" ref="AD2184" si="483">SUM(AB2184:AC2184)</f>
        <v>0</v>
      </c>
      <c r="AE2184" s="16"/>
      <c r="AF2184" s="11"/>
      <c r="AG2184" s="17"/>
      <c r="AH2184" s="225"/>
      <c r="AI2184" s="527"/>
      <c r="AJ2184" s="16">
        <f t="shared" si="479"/>
        <v>0</v>
      </c>
    </row>
    <row r="2185" spans="1:36" ht="11.25" customHeight="1">
      <c r="A2185" s="240">
        <v>25301993</v>
      </c>
      <c r="C2185" s="287" t="s">
        <v>297</v>
      </c>
      <c r="D2185" s="222">
        <v>0</v>
      </c>
      <c r="E2185" s="222">
        <v>0</v>
      </c>
      <c r="F2185" s="222">
        <v>0</v>
      </c>
      <c r="G2185" s="222">
        <v>0</v>
      </c>
      <c r="H2185" s="222">
        <v>0</v>
      </c>
      <c r="I2185" s="222">
        <v>0</v>
      </c>
      <c r="J2185" s="498">
        <v>0</v>
      </c>
      <c r="K2185" s="498">
        <v>0</v>
      </c>
      <c r="L2185" s="223">
        <v>0</v>
      </c>
      <c r="M2185" s="223">
        <v>0</v>
      </c>
      <c r="N2185" s="223">
        <v>0</v>
      </c>
      <c r="O2185" s="223">
        <v>0</v>
      </c>
      <c r="P2185" s="223">
        <v>0</v>
      </c>
      <c r="Q2185" s="293">
        <f t="shared" si="470"/>
        <v>0</v>
      </c>
      <c r="R2185" s="351"/>
      <c r="S2185" s="309"/>
      <c r="T2185" s="309"/>
      <c r="U2185" s="895"/>
      <c r="V2185" s="16">
        <v>0</v>
      </c>
      <c r="W2185" s="11">
        <v>0</v>
      </c>
      <c r="X2185" s="17">
        <v>0</v>
      </c>
      <c r="Y2185" s="16"/>
      <c r="Z2185" s="11"/>
      <c r="AA2185" s="17"/>
      <c r="AB2185" s="16"/>
      <c r="AC2185" s="11"/>
      <c r="AD2185" s="17">
        <f t="shared" si="478"/>
        <v>0</v>
      </c>
      <c r="AE2185" s="16"/>
      <c r="AF2185" s="11"/>
      <c r="AG2185" s="17"/>
      <c r="AH2185" s="229">
        <f t="shared" ref="AH2185:AH2193" si="484">Q2185</f>
        <v>0</v>
      </c>
      <c r="AI2185" s="527"/>
      <c r="AJ2185" s="16">
        <f t="shared" si="479"/>
        <v>0</v>
      </c>
    </row>
    <row r="2186" spans="1:36" ht="11.25" customHeight="1">
      <c r="A2186" s="219">
        <v>25302003</v>
      </c>
      <c r="B2186" s="207"/>
      <c r="C2186" s="287" t="s">
        <v>694</v>
      </c>
      <c r="D2186" s="222">
        <v>0</v>
      </c>
      <c r="E2186" s="222">
        <v>0</v>
      </c>
      <c r="F2186" s="222">
        <v>0</v>
      </c>
      <c r="G2186" s="222">
        <v>0</v>
      </c>
      <c r="H2186" s="222">
        <v>0</v>
      </c>
      <c r="I2186" s="222">
        <v>0</v>
      </c>
      <c r="J2186" s="498">
        <v>0</v>
      </c>
      <c r="K2186" s="498">
        <v>0</v>
      </c>
      <c r="L2186" s="223">
        <v>0</v>
      </c>
      <c r="M2186" s="223">
        <v>0</v>
      </c>
      <c r="N2186" s="223">
        <v>0</v>
      </c>
      <c r="O2186" s="223">
        <v>0</v>
      </c>
      <c r="P2186" s="223">
        <v>0</v>
      </c>
      <c r="Q2186" s="223">
        <f t="shared" si="470"/>
        <v>0</v>
      </c>
      <c r="R2186" s="351"/>
      <c r="S2186" s="309"/>
      <c r="T2186" s="309"/>
      <c r="U2186" s="895"/>
      <c r="V2186" s="16">
        <v>0</v>
      </c>
      <c r="W2186" s="11">
        <v>0</v>
      </c>
      <c r="X2186" s="17">
        <v>0</v>
      </c>
      <c r="Y2186" s="16"/>
      <c r="Z2186" s="11"/>
      <c r="AA2186" s="17"/>
      <c r="AB2186" s="16"/>
      <c r="AC2186" s="11"/>
      <c r="AD2186" s="17">
        <f t="shared" si="478"/>
        <v>0</v>
      </c>
      <c r="AE2186" s="16"/>
      <c r="AF2186" s="11"/>
      <c r="AG2186" s="17"/>
      <c r="AH2186" s="229">
        <f t="shared" si="484"/>
        <v>0</v>
      </c>
      <c r="AI2186" s="527"/>
      <c r="AJ2186" s="16">
        <f t="shared" si="479"/>
        <v>0</v>
      </c>
    </row>
    <row r="2187" spans="1:36" ht="11.25" customHeight="1">
      <c r="A2187" s="219">
        <v>25302013</v>
      </c>
      <c r="B2187" s="207"/>
      <c r="C2187" s="287" t="s">
        <v>1659</v>
      </c>
      <c r="D2187" s="222">
        <v>0</v>
      </c>
      <c r="E2187" s="222">
        <v>0</v>
      </c>
      <c r="F2187" s="222">
        <v>0</v>
      </c>
      <c r="G2187" s="222">
        <v>0</v>
      </c>
      <c r="H2187" s="222">
        <v>0</v>
      </c>
      <c r="I2187" s="222">
        <v>0</v>
      </c>
      <c r="J2187" s="498">
        <v>0</v>
      </c>
      <c r="K2187" s="498">
        <v>0</v>
      </c>
      <c r="L2187" s="223">
        <v>0</v>
      </c>
      <c r="M2187" s="223">
        <v>0</v>
      </c>
      <c r="N2187" s="223">
        <v>0</v>
      </c>
      <c r="O2187" s="223">
        <v>0</v>
      </c>
      <c r="P2187" s="223">
        <v>0</v>
      </c>
      <c r="Q2187" s="223">
        <f t="shared" ref="Q2187:Q2250" si="485">(D2187+P2187+SUM(E2187:O2187)*2)/24</f>
        <v>0</v>
      </c>
      <c r="R2187" s="351"/>
      <c r="S2187" s="309"/>
      <c r="T2187" s="309"/>
      <c r="U2187" s="895"/>
      <c r="V2187" s="16">
        <v>0</v>
      </c>
      <c r="W2187" s="11">
        <v>0</v>
      </c>
      <c r="X2187" s="17">
        <v>0</v>
      </c>
      <c r="Y2187" s="16"/>
      <c r="Z2187" s="11"/>
      <c r="AA2187" s="17"/>
      <c r="AB2187" s="16"/>
      <c r="AC2187" s="11"/>
      <c r="AD2187" s="17">
        <f t="shared" si="478"/>
        <v>0</v>
      </c>
      <c r="AE2187" s="16"/>
      <c r="AF2187" s="11"/>
      <c r="AG2187" s="17"/>
      <c r="AH2187" s="229">
        <f t="shared" si="484"/>
        <v>0</v>
      </c>
      <c r="AI2187" s="527"/>
      <c r="AJ2187" s="16">
        <f t="shared" si="479"/>
        <v>0</v>
      </c>
    </row>
    <row r="2188" spans="1:36" ht="11.25" customHeight="1">
      <c r="A2188" s="219">
        <v>25302023</v>
      </c>
      <c r="B2188" s="207"/>
      <c r="C2188" s="287" t="s">
        <v>926</v>
      </c>
      <c r="D2188" s="222">
        <v>0</v>
      </c>
      <c r="E2188" s="222">
        <v>0</v>
      </c>
      <c r="F2188" s="222">
        <v>0</v>
      </c>
      <c r="G2188" s="222">
        <v>0</v>
      </c>
      <c r="H2188" s="222">
        <v>0</v>
      </c>
      <c r="I2188" s="222">
        <v>0</v>
      </c>
      <c r="J2188" s="498">
        <v>0</v>
      </c>
      <c r="K2188" s="498">
        <v>0</v>
      </c>
      <c r="L2188" s="223">
        <v>0</v>
      </c>
      <c r="M2188" s="223">
        <v>0</v>
      </c>
      <c r="N2188" s="223">
        <v>0</v>
      </c>
      <c r="O2188" s="223">
        <v>0</v>
      </c>
      <c r="P2188" s="223">
        <v>0</v>
      </c>
      <c r="Q2188" s="223">
        <f t="shared" si="485"/>
        <v>0</v>
      </c>
      <c r="R2188" s="351"/>
      <c r="S2188" s="309"/>
      <c r="T2188" s="309"/>
      <c r="U2188" s="895"/>
      <c r="V2188" s="16">
        <v>0</v>
      </c>
      <c r="W2188" s="11">
        <v>0</v>
      </c>
      <c r="X2188" s="17">
        <v>0</v>
      </c>
      <c r="Y2188" s="16"/>
      <c r="Z2188" s="11"/>
      <c r="AA2188" s="17"/>
      <c r="AB2188" s="16"/>
      <c r="AC2188" s="11"/>
      <c r="AD2188" s="17">
        <f t="shared" si="478"/>
        <v>0</v>
      </c>
      <c r="AE2188" s="16"/>
      <c r="AF2188" s="11"/>
      <c r="AG2188" s="17"/>
      <c r="AH2188" s="229">
        <f t="shared" si="484"/>
        <v>0</v>
      </c>
      <c r="AI2188" s="527"/>
      <c r="AJ2188" s="16">
        <f t="shared" si="479"/>
        <v>0</v>
      </c>
    </row>
    <row r="2189" spans="1:36" ht="11.25" customHeight="1">
      <c r="A2189" s="219">
        <v>25302033</v>
      </c>
      <c r="B2189" s="207"/>
      <c r="C2189" s="287" t="s">
        <v>1763</v>
      </c>
      <c r="D2189" s="222">
        <v>0</v>
      </c>
      <c r="E2189" s="222">
        <v>0</v>
      </c>
      <c r="F2189" s="222">
        <v>0</v>
      </c>
      <c r="G2189" s="222">
        <v>0</v>
      </c>
      <c r="H2189" s="222">
        <v>0</v>
      </c>
      <c r="I2189" s="222">
        <v>0</v>
      </c>
      <c r="J2189" s="498">
        <v>0</v>
      </c>
      <c r="K2189" s="498">
        <v>0</v>
      </c>
      <c r="L2189" s="223">
        <v>0</v>
      </c>
      <c r="M2189" s="223">
        <v>0</v>
      </c>
      <c r="N2189" s="223">
        <v>0</v>
      </c>
      <c r="O2189" s="223">
        <v>0</v>
      </c>
      <c r="P2189" s="223">
        <v>0</v>
      </c>
      <c r="Q2189" s="223">
        <f t="shared" si="485"/>
        <v>0</v>
      </c>
      <c r="R2189" s="351"/>
      <c r="S2189" s="309"/>
      <c r="T2189" s="309"/>
      <c r="U2189" s="895"/>
      <c r="V2189" s="16">
        <v>0</v>
      </c>
      <c r="W2189" s="11">
        <v>0</v>
      </c>
      <c r="X2189" s="17">
        <v>0</v>
      </c>
      <c r="Y2189" s="16"/>
      <c r="Z2189" s="11"/>
      <c r="AA2189" s="17"/>
      <c r="AB2189" s="16"/>
      <c r="AC2189" s="11"/>
      <c r="AD2189" s="17">
        <f t="shared" si="478"/>
        <v>0</v>
      </c>
      <c r="AE2189" s="16"/>
      <c r="AF2189" s="11"/>
      <c r="AG2189" s="17"/>
      <c r="AH2189" s="229">
        <f t="shared" si="484"/>
        <v>0</v>
      </c>
      <c r="AI2189" s="527"/>
      <c r="AJ2189" s="16">
        <f t="shared" si="479"/>
        <v>0</v>
      </c>
    </row>
    <row r="2190" spans="1:36" ht="11.25" customHeight="1">
      <c r="A2190" s="219">
        <v>25302043</v>
      </c>
      <c r="B2190" s="207"/>
      <c r="C2190" s="287" t="s">
        <v>1105</v>
      </c>
      <c r="D2190" s="222">
        <v>0</v>
      </c>
      <c r="E2190" s="222">
        <v>0</v>
      </c>
      <c r="F2190" s="222">
        <v>0</v>
      </c>
      <c r="G2190" s="222">
        <v>0</v>
      </c>
      <c r="H2190" s="222">
        <v>0</v>
      </c>
      <c r="I2190" s="222">
        <v>0</v>
      </c>
      <c r="J2190" s="498">
        <v>0</v>
      </c>
      <c r="K2190" s="498">
        <v>0</v>
      </c>
      <c r="L2190" s="223">
        <v>0</v>
      </c>
      <c r="M2190" s="223">
        <v>0</v>
      </c>
      <c r="N2190" s="223">
        <v>0</v>
      </c>
      <c r="O2190" s="223">
        <v>0</v>
      </c>
      <c r="P2190" s="223">
        <v>0</v>
      </c>
      <c r="Q2190" s="223">
        <f t="shared" si="485"/>
        <v>0</v>
      </c>
      <c r="R2190" s="351"/>
      <c r="S2190" s="309"/>
      <c r="T2190" s="309"/>
      <c r="U2190" s="895"/>
      <c r="V2190" s="16">
        <v>0</v>
      </c>
      <c r="W2190" s="11">
        <v>0</v>
      </c>
      <c r="X2190" s="17">
        <v>0</v>
      </c>
      <c r="Y2190" s="16"/>
      <c r="Z2190" s="11"/>
      <c r="AA2190" s="17"/>
      <c r="AB2190" s="16"/>
      <c r="AC2190" s="11"/>
      <c r="AD2190" s="17">
        <f t="shared" si="478"/>
        <v>0</v>
      </c>
      <c r="AE2190" s="16"/>
      <c r="AF2190" s="11"/>
      <c r="AG2190" s="17"/>
      <c r="AH2190" s="229">
        <f t="shared" si="484"/>
        <v>0</v>
      </c>
      <c r="AI2190" s="527"/>
      <c r="AJ2190" s="16">
        <f t="shared" si="479"/>
        <v>0</v>
      </c>
    </row>
    <row r="2191" spans="1:36" ht="11.25" customHeight="1">
      <c r="A2191" s="219">
        <v>25302053</v>
      </c>
      <c r="B2191" s="207"/>
      <c r="C2191" s="287" t="s">
        <v>793</v>
      </c>
      <c r="D2191" s="222">
        <v>0</v>
      </c>
      <c r="E2191" s="222">
        <v>0</v>
      </c>
      <c r="F2191" s="222">
        <v>0</v>
      </c>
      <c r="G2191" s="222">
        <v>0</v>
      </c>
      <c r="H2191" s="222">
        <v>0</v>
      </c>
      <c r="I2191" s="222">
        <v>0</v>
      </c>
      <c r="J2191" s="498">
        <v>0</v>
      </c>
      <c r="K2191" s="498">
        <v>0</v>
      </c>
      <c r="L2191" s="223">
        <v>0</v>
      </c>
      <c r="M2191" s="223">
        <v>0</v>
      </c>
      <c r="N2191" s="223">
        <v>0</v>
      </c>
      <c r="O2191" s="223">
        <v>0</v>
      </c>
      <c r="P2191" s="223">
        <v>0</v>
      </c>
      <c r="Q2191" s="223">
        <f t="shared" si="485"/>
        <v>0</v>
      </c>
      <c r="R2191" s="351"/>
      <c r="S2191" s="309"/>
      <c r="T2191" s="309"/>
      <c r="U2191" s="895"/>
      <c r="V2191" s="16">
        <v>0</v>
      </c>
      <c r="W2191" s="11">
        <v>0</v>
      </c>
      <c r="X2191" s="17">
        <v>0</v>
      </c>
      <c r="Y2191" s="16"/>
      <c r="Z2191" s="11"/>
      <c r="AA2191" s="17"/>
      <c r="AB2191" s="16"/>
      <c r="AC2191" s="11"/>
      <c r="AD2191" s="17">
        <f t="shared" si="478"/>
        <v>0</v>
      </c>
      <c r="AE2191" s="16"/>
      <c r="AF2191" s="11"/>
      <c r="AG2191" s="17"/>
      <c r="AH2191" s="229">
        <f t="shared" si="484"/>
        <v>0</v>
      </c>
      <c r="AI2191" s="527"/>
      <c r="AJ2191" s="16">
        <f t="shared" si="479"/>
        <v>0</v>
      </c>
    </row>
    <row r="2192" spans="1:36" ht="11.25" customHeight="1">
      <c r="A2192" s="219">
        <v>25302063</v>
      </c>
      <c r="B2192" s="207"/>
      <c r="C2192" s="436" t="s">
        <v>553</v>
      </c>
      <c r="D2192" s="222">
        <v>0</v>
      </c>
      <c r="E2192" s="222">
        <v>0</v>
      </c>
      <c r="F2192" s="222">
        <v>0</v>
      </c>
      <c r="G2192" s="222">
        <v>0</v>
      </c>
      <c r="H2192" s="222">
        <v>0</v>
      </c>
      <c r="I2192" s="222">
        <v>0</v>
      </c>
      <c r="J2192" s="498">
        <v>0</v>
      </c>
      <c r="K2192" s="498">
        <v>0</v>
      </c>
      <c r="L2192" s="223">
        <v>0</v>
      </c>
      <c r="M2192" s="223">
        <v>0</v>
      </c>
      <c r="N2192" s="223">
        <v>0</v>
      </c>
      <c r="O2192" s="223">
        <v>0</v>
      </c>
      <c r="P2192" s="223">
        <v>0</v>
      </c>
      <c r="Q2192" s="223">
        <f t="shared" si="485"/>
        <v>0</v>
      </c>
      <c r="R2192" s="351"/>
      <c r="S2192" s="309"/>
      <c r="T2192" s="309"/>
      <c r="U2192" s="895"/>
      <c r="V2192" s="16">
        <v>0</v>
      </c>
      <c r="W2192" s="11">
        <v>0</v>
      </c>
      <c r="X2192" s="17">
        <v>0</v>
      </c>
      <c r="Y2192" s="16"/>
      <c r="Z2192" s="11"/>
      <c r="AA2192" s="17"/>
      <c r="AB2192" s="16"/>
      <c r="AC2192" s="11"/>
      <c r="AD2192" s="17">
        <f t="shared" si="478"/>
        <v>0</v>
      </c>
      <c r="AE2192" s="16"/>
      <c r="AF2192" s="11"/>
      <c r="AG2192" s="17"/>
      <c r="AH2192" s="229">
        <f t="shared" si="484"/>
        <v>0</v>
      </c>
      <c r="AI2192" s="527"/>
      <c r="AJ2192" s="16">
        <f t="shared" si="479"/>
        <v>0</v>
      </c>
    </row>
    <row r="2193" spans="1:36" ht="11.25" customHeight="1">
      <c r="A2193" s="219">
        <v>25302073</v>
      </c>
      <c r="B2193" s="207"/>
      <c r="C2193" s="436" t="s">
        <v>272</v>
      </c>
      <c r="D2193" s="222">
        <v>0</v>
      </c>
      <c r="E2193" s="222">
        <v>0</v>
      </c>
      <c r="F2193" s="222">
        <v>0</v>
      </c>
      <c r="G2193" s="222">
        <v>0</v>
      </c>
      <c r="H2193" s="222">
        <v>0</v>
      </c>
      <c r="I2193" s="222">
        <v>0</v>
      </c>
      <c r="J2193" s="498">
        <v>0</v>
      </c>
      <c r="K2193" s="498">
        <v>0</v>
      </c>
      <c r="L2193" s="223">
        <v>0</v>
      </c>
      <c r="M2193" s="223">
        <v>0</v>
      </c>
      <c r="N2193" s="223">
        <v>0</v>
      </c>
      <c r="O2193" s="223">
        <v>0</v>
      </c>
      <c r="P2193" s="223">
        <v>0</v>
      </c>
      <c r="Q2193" s="223">
        <f t="shared" si="485"/>
        <v>0</v>
      </c>
      <c r="R2193" s="351"/>
      <c r="S2193" s="309"/>
      <c r="T2193" s="309"/>
      <c r="U2193" s="895"/>
      <c r="V2193" s="16">
        <v>0</v>
      </c>
      <c r="W2193" s="11">
        <v>0</v>
      </c>
      <c r="X2193" s="17">
        <v>0</v>
      </c>
      <c r="Y2193" s="16"/>
      <c r="Z2193" s="11"/>
      <c r="AA2193" s="17"/>
      <c r="AB2193" s="16"/>
      <c r="AC2193" s="11"/>
      <c r="AD2193" s="17">
        <f t="shared" si="478"/>
        <v>0</v>
      </c>
      <c r="AE2193" s="16"/>
      <c r="AF2193" s="11"/>
      <c r="AG2193" s="17"/>
      <c r="AH2193" s="229">
        <f t="shared" si="484"/>
        <v>0</v>
      </c>
      <c r="AI2193" s="527"/>
      <c r="AJ2193" s="16">
        <f t="shared" si="479"/>
        <v>0</v>
      </c>
    </row>
    <row r="2194" spans="1:36" ht="11.25" customHeight="1">
      <c r="A2194" s="219">
        <v>25302101</v>
      </c>
      <c r="B2194" s="207"/>
      <c r="C2194" s="287" t="s">
        <v>1660</v>
      </c>
      <c r="D2194" s="222">
        <v>0</v>
      </c>
      <c r="E2194" s="222">
        <v>0</v>
      </c>
      <c r="F2194" s="222">
        <v>0</v>
      </c>
      <c r="G2194" s="222">
        <v>0</v>
      </c>
      <c r="H2194" s="222">
        <v>0</v>
      </c>
      <c r="I2194" s="222">
        <v>0</v>
      </c>
      <c r="J2194" s="498">
        <v>0</v>
      </c>
      <c r="K2194" s="498">
        <v>0</v>
      </c>
      <c r="L2194" s="223">
        <v>0</v>
      </c>
      <c r="M2194" s="223">
        <v>0</v>
      </c>
      <c r="N2194" s="223">
        <v>0</v>
      </c>
      <c r="O2194" s="223">
        <v>0</v>
      </c>
      <c r="P2194" s="223">
        <v>0</v>
      </c>
      <c r="Q2194" s="223">
        <f t="shared" si="485"/>
        <v>0</v>
      </c>
      <c r="R2194" s="351"/>
      <c r="S2194" s="351"/>
      <c r="T2194" s="351" t="s">
        <v>1254</v>
      </c>
      <c r="U2194" s="895"/>
      <c r="V2194" s="16">
        <v>0</v>
      </c>
      <c r="W2194" s="11">
        <v>0</v>
      </c>
      <c r="X2194" s="17">
        <v>0</v>
      </c>
      <c r="Y2194" s="16"/>
      <c r="Z2194" s="11"/>
      <c r="AA2194" s="17"/>
      <c r="AB2194" s="16"/>
      <c r="AC2194" s="11"/>
      <c r="AD2194" s="17">
        <f t="shared" si="478"/>
        <v>0</v>
      </c>
      <c r="AE2194" s="16">
        <f>$Q2194</f>
        <v>0</v>
      </c>
      <c r="AF2194" s="11">
        <f>$Q2194</f>
        <v>0</v>
      </c>
      <c r="AG2194" s="17">
        <f>$Q2194</f>
        <v>0</v>
      </c>
      <c r="AH2194" s="225"/>
      <c r="AI2194" s="527"/>
      <c r="AJ2194" s="16">
        <f t="shared" si="479"/>
        <v>0</v>
      </c>
    </row>
    <row r="2195" spans="1:36" ht="11.25" customHeight="1">
      <c r="A2195" s="219">
        <v>25302113</v>
      </c>
      <c r="B2195" s="207"/>
      <c r="C2195" s="287" t="s">
        <v>2260</v>
      </c>
      <c r="D2195" s="222">
        <v>0</v>
      </c>
      <c r="E2195" s="222">
        <v>0</v>
      </c>
      <c r="F2195" s="222">
        <v>0</v>
      </c>
      <c r="G2195" s="222">
        <v>0</v>
      </c>
      <c r="H2195" s="222">
        <v>0</v>
      </c>
      <c r="I2195" s="222">
        <v>0</v>
      </c>
      <c r="J2195" s="498">
        <v>0</v>
      </c>
      <c r="K2195" s="498">
        <v>0</v>
      </c>
      <c r="L2195" s="223">
        <v>0</v>
      </c>
      <c r="M2195" s="223">
        <v>0</v>
      </c>
      <c r="N2195" s="223">
        <v>0</v>
      </c>
      <c r="O2195" s="223">
        <v>0</v>
      </c>
      <c r="P2195" s="223">
        <v>0</v>
      </c>
      <c r="Q2195" s="223">
        <f t="shared" si="485"/>
        <v>0</v>
      </c>
      <c r="R2195" s="351"/>
      <c r="S2195" s="351"/>
      <c r="T2195" s="309"/>
      <c r="U2195" s="895"/>
      <c r="V2195" s="16">
        <v>0</v>
      </c>
      <c r="W2195" s="11">
        <v>0</v>
      </c>
      <c r="X2195" s="17">
        <v>0</v>
      </c>
      <c r="Y2195" s="16"/>
      <c r="Z2195" s="11"/>
      <c r="AA2195" s="17"/>
      <c r="AB2195" s="16"/>
      <c r="AC2195" s="11"/>
      <c r="AD2195" s="17">
        <f t="shared" si="478"/>
        <v>0</v>
      </c>
      <c r="AE2195" s="16"/>
      <c r="AF2195" s="11"/>
      <c r="AG2195" s="17"/>
      <c r="AH2195" s="229">
        <f>Q2195</f>
        <v>0</v>
      </c>
      <c r="AI2195" s="527"/>
      <c r="AJ2195" s="16">
        <f t="shared" si="479"/>
        <v>0</v>
      </c>
    </row>
    <row r="2196" spans="1:36" ht="11.25" customHeight="1">
      <c r="A2196" s="219">
        <v>25302121</v>
      </c>
      <c r="B2196" s="207"/>
      <c r="C2196" s="287" t="s">
        <v>2044</v>
      </c>
      <c r="D2196" s="222">
        <v>0</v>
      </c>
      <c r="E2196" s="222">
        <v>0</v>
      </c>
      <c r="F2196" s="222">
        <v>0</v>
      </c>
      <c r="G2196" s="222">
        <v>0</v>
      </c>
      <c r="H2196" s="222">
        <v>0</v>
      </c>
      <c r="I2196" s="222">
        <v>0</v>
      </c>
      <c r="J2196" s="498">
        <v>0</v>
      </c>
      <c r="K2196" s="498">
        <v>0</v>
      </c>
      <c r="L2196" s="223">
        <v>0</v>
      </c>
      <c r="M2196" s="223">
        <v>0</v>
      </c>
      <c r="N2196" s="223">
        <v>0</v>
      </c>
      <c r="O2196" s="223">
        <v>0</v>
      </c>
      <c r="P2196" s="223">
        <v>0</v>
      </c>
      <c r="Q2196" s="223">
        <f t="shared" si="485"/>
        <v>0</v>
      </c>
      <c r="R2196" s="351" t="s">
        <v>173</v>
      </c>
      <c r="S2196" s="351"/>
      <c r="T2196" s="309" t="s">
        <v>877</v>
      </c>
      <c r="U2196" s="895"/>
      <c r="V2196" s="16"/>
      <c r="W2196" s="11"/>
      <c r="X2196" s="17"/>
      <c r="Y2196" s="16">
        <f>Q2196</f>
        <v>0</v>
      </c>
      <c r="Z2196" s="11"/>
      <c r="AA2196" s="17">
        <f>Y2196+Z2196</f>
        <v>0</v>
      </c>
      <c r="AB2196" s="16"/>
      <c r="AC2196" s="11"/>
      <c r="AD2196" s="17">
        <f t="shared" si="478"/>
        <v>0</v>
      </c>
      <c r="AE2196" s="16"/>
      <c r="AF2196" s="11"/>
      <c r="AG2196" s="17"/>
      <c r="AH2196" s="229"/>
      <c r="AI2196" s="527"/>
      <c r="AJ2196" s="16">
        <f t="shared" si="479"/>
        <v>0</v>
      </c>
    </row>
    <row r="2197" spans="1:36" ht="11.25" customHeight="1">
      <c r="A2197" s="219">
        <v>25302133</v>
      </c>
      <c r="B2197" s="207"/>
      <c r="C2197" s="287" t="s">
        <v>2651</v>
      </c>
      <c r="D2197" s="222">
        <v>0</v>
      </c>
      <c r="E2197" s="222">
        <v>0</v>
      </c>
      <c r="F2197" s="222">
        <v>0</v>
      </c>
      <c r="G2197" s="222">
        <v>0</v>
      </c>
      <c r="H2197" s="222">
        <v>0</v>
      </c>
      <c r="I2197" s="222">
        <v>0</v>
      </c>
      <c r="J2197" s="498">
        <v>0</v>
      </c>
      <c r="K2197" s="498">
        <v>0</v>
      </c>
      <c r="L2197" s="223">
        <v>0</v>
      </c>
      <c r="M2197" s="223">
        <v>0</v>
      </c>
      <c r="N2197" s="223">
        <v>0</v>
      </c>
      <c r="O2197" s="223">
        <v>0</v>
      </c>
      <c r="P2197" s="223">
        <v>0</v>
      </c>
      <c r="Q2197" s="223">
        <f t="shared" si="485"/>
        <v>0</v>
      </c>
      <c r="R2197" s="351"/>
      <c r="S2197" s="351"/>
      <c r="T2197" s="309"/>
      <c r="U2197" s="895"/>
      <c r="V2197" s="16">
        <v>0</v>
      </c>
      <c r="W2197" s="11">
        <v>0</v>
      </c>
      <c r="X2197" s="17">
        <v>0</v>
      </c>
      <c r="Y2197" s="16"/>
      <c r="Z2197" s="11"/>
      <c r="AA2197" s="17"/>
      <c r="AB2197" s="16"/>
      <c r="AC2197" s="11"/>
      <c r="AD2197" s="17">
        <f t="shared" ref="AD2197" si="486">SUM(AB2197:AC2197)</f>
        <v>0</v>
      </c>
      <c r="AE2197" s="16"/>
      <c r="AF2197" s="11"/>
      <c r="AG2197" s="17"/>
      <c r="AH2197" s="229">
        <f>Q2197</f>
        <v>0</v>
      </c>
      <c r="AI2197" s="527"/>
      <c r="AJ2197" s="16">
        <f t="shared" si="479"/>
        <v>0</v>
      </c>
    </row>
    <row r="2198" spans="1:36" ht="11.25" customHeight="1">
      <c r="A2198" s="219">
        <v>25302142</v>
      </c>
      <c r="B2198" s="207"/>
      <c r="C2198" s="287" t="s">
        <v>2825</v>
      </c>
      <c r="D2198" s="222">
        <v>0</v>
      </c>
      <c r="E2198" s="222">
        <v>0</v>
      </c>
      <c r="F2198" s="222">
        <v>0</v>
      </c>
      <c r="G2198" s="222">
        <v>0</v>
      </c>
      <c r="H2198" s="222">
        <v>0</v>
      </c>
      <c r="I2198" s="222">
        <v>0</v>
      </c>
      <c r="J2198" s="498">
        <v>0</v>
      </c>
      <c r="K2198" s="498">
        <v>0</v>
      </c>
      <c r="L2198" s="223">
        <v>0</v>
      </c>
      <c r="M2198" s="223">
        <v>0</v>
      </c>
      <c r="N2198" s="223">
        <v>0</v>
      </c>
      <c r="O2198" s="223">
        <v>0</v>
      </c>
      <c r="P2198" s="223">
        <v>0</v>
      </c>
      <c r="Q2198" s="223">
        <f t="shared" si="485"/>
        <v>0</v>
      </c>
      <c r="R2198" s="351"/>
      <c r="S2198" s="351"/>
      <c r="T2198" s="309"/>
      <c r="U2198" s="895"/>
      <c r="V2198" s="16">
        <v>0</v>
      </c>
      <c r="W2198" s="11">
        <v>0</v>
      </c>
      <c r="X2198" s="17">
        <v>0</v>
      </c>
      <c r="Y2198" s="16"/>
      <c r="Z2198" s="11"/>
      <c r="AA2198" s="17"/>
      <c r="AB2198" s="16"/>
      <c r="AC2198" s="11"/>
      <c r="AD2198" s="17">
        <f t="shared" ref="AD2198" si="487">SUM(AB2198:AC2198)</f>
        <v>0</v>
      </c>
      <c r="AE2198" s="16"/>
      <c r="AF2198" s="11"/>
      <c r="AG2198" s="17"/>
      <c r="AH2198" s="229">
        <f>Q2198</f>
        <v>0</v>
      </c>
      <c r="AI2198" s="527"/>
      <c r="AJ2198" s="16">
        <f t="shared" si="479"/>
        <v>0</v>
      </c>
    </row>
    <row r="2199" spans="1:36" ht="11.25" customHeight="1">
      <c r="A2199" s="219">
        <v>25302221</v>
      </c>
      <c r="B2199" s="207"/>
      <c r="C2199" s="287" t="s">
        <v>1819</v>
      </c>
      <c r="D2199" s="222">
        <v>-1821930.31</v>
      </c>
      <c r="E2199" s="222">
        <v>-2451710.17</v>
      </c>
      <c r="F2199" s="222">
        <v>-2541361.52</v>
      </c>
      <c r="G2199" s="222">
        <v>-2438070.2999999998</v>
      </c>
      <c r="H2199" s="222">
        <v>-3141411.39</v>
      </c>
      <c r="I2199" s="222">
        <v>-3044741.1200000001</v>
      </c>
      <c r="J2199" s="498">
        <v>-3955001.96</v>
      </c>
      <c r="K2199" s="498">
        <v>-3711115.17</v>
      </c>
      <c r="L2199" s="223">
        <v>-3737354.88</v>
      </c>
      <c r="M2199" s="223">
        <v>-3161967.49</v>
      </c>
      <c r="N2199" s="223">
        <v>-3127470.21</v>
      </c>
      <c r="O2199" s="223">
        <v>-3413863.62</v>
      </c>
      <c r="P2199" s="223">
        <v>-3195173.19</v>
      </c>
      <c r="Q2199" s="223">
        <f t="shared" si="485"/>
        <v>-3102718.2983333333</v>
      </c>
      <c r="R2199" s="351"/>
      <c r="S2199" s="351"/>
      <c r="T2199" s="351"/>
      <c r="U2199" s="895"/>
      <c r="V2199" s="16">
        <v>0</v>
      </c>
      <c r="W2199" s="11">
        <v>0</v>
      </c>
      <c r="X2199" s="17">
        <v>0</v>
      </c>
      <c r="Y2199" s="16"/>
      <c r="Z2199" s="11"/>
      <c r="AA2199" s="17"/>
      <c r="AB2199" s="16"/>
      <c r="AC2199" s="11"/>
      <c r="AD2199" s="17">
        <f t="shared" si="478"/>
        <v>0</v>
      </c>
      <c r="AE2199" s="16"/>
      <c r="AF2199" s="11"/>
      <c r="AG2199" s="17"/>
      <c r="AH2199" s="229">
        <f>Q2199</f>
        <v>-3102718.2983333333</v>
      </c>
      <c r="AI2199" s="527"/>
      <c r="AJ2199" s="16">
        <f t="shared" si="479"/>
        <v>0</v>
      </c>
    </row>
    <row r="2200" spans="1:36" ht="11.25" customHeight="1">
      <c r="A2200" s="219">
        <v>25302222</v>
      </c>
      <c r="B2200" s="207"/>
      <c r="C2200" s="287" t="s">
        <v>1286</v>
      </c>
      <c r="D2200" s="222">
        <v>-3518154.78</v>
      </c>
      <c r="E2200" s="222">
        <v>-3731000.5</v>
      </c>
      <c r="F2200" s="222">
        <v>-4257776.16</v>
      </c>
      <c r="G2200" s="222">
        <v>-4746203.17</v>
      </c>
      <c r="H2200" s="222">
        <v>-5339521.24</v>
      </c>
      <c r="I2200" s="222">
        <v>-5778279.4800000004</v>
      </c>
      <c r="J2200" s="498">
        <v>-6186727.46</v>
      </c>
      <c r="K2200" s="498">
        <v>-6199652.1900000004</v>
      </c>
      <c r="L2200" s="223">
        <v>-6391780.2000000002</v>
      </c>
      <c r="M2200" s="223">
        <v>-6253910.5199999996</v>
      </c>
      <c r="N2200" s="223">
        <v>-6222819.1100000003</v>
      </c>
      <c r="O2200" s="223">
        <v>-6291851.5099999998</v>
      </c>
      <c r="P2200" s="223">
        <v>-6345283.5700000003</v>
      </c>
      <c r="Q2200" s="223">
        <f t="shared" si="485"/>
        <v>-5527603.3929166663</v>
      </c>
      <c r="R2200" s="351"/>
      <c r="S2200" s="351"/>
      <c r="T2200" s="351"/>
      <c r="U2200" s="895"/>
      <c r="V2200" s="16">
        <v>0</v>
      </c>
      <c r="W2200" s="11">
        <v>0</v>
      </c>
      <c r="X2200" s="17">
        <v>0</v>
      </c>
      <c r="Y2200" s="16"/>
      <c r="Z2200" s="11"/>
      <c r="AA2200" s="17"/>
      <c r="AB2200" s="16"/>
      <c r="AC2200" s="11"/>
      <c r="AD2200" s="17">
        <f t="shared" si="478"/>
        <v>0</v>
      </c>
      <c r="AE2200" s="16"/>
      <c r="AF2200" s="11"/>
      <c r="AG2200" s="17"/>
      <c r="AH2200" s="229">
        <f>Q2200</f>
        <v>-5527603.3929166663</v>
      </c>
      <c r="AI2200" s="527"/>
      <c r="AJ2200" s="16">
        <f t="shared" si="479"/>
        <v>0</v>
      </c>
    </row>
    <row r="2201" spans="1:36" ht="11.25" customHeight="1">
      <c r="A2201" s="219">
        <v>25302223</v>
      </c>
      <c r="B2201" s="207"/>
      <c r="C2201" s="287" t="s">
        <v>3180</v>
      </c>
      <c r="D2201" s="222">
        <v>-5402685</v>
      </c>
      <c r="E2201" s="222">
        <v>-5391282</v>
      </c>
      <c r="F2201" s="222">
        <v>-6085105</v>
      </c>
      <c r="G2201" s="222">
        <v>-6803607</v>
      </c>
      <c r="H2201" s="222">
        <v>-7417503</v>
      </c>
      <c r="I2201" s="222">
        <v>-7502997</v>
      </c>
      <c r="J2201" s="498">
        <v>-7582336</v>
      </c>
      <c r="K2201" s="498">
        <v>-7642404</v>
      </c>
      <c r="L2201" s="223">
        <v>-7642404</v>
      </c>
      <c r="M2201" s="223">
        <v>-7726826</v>
      </c>
      <c r="N2201" s="223">
        <v>-7726826</v>
      </c>
      <c r="O2201" s="223">
        <v>-7726826</v>
      </c>
      <c r="P2201" s="223">
        <v>-7772522</v>
      </c>
      <c r="Q2201" s="223">
        <f t="shared" si="485"/>
        <v>-7152976.625</v>
      </c>
      <c r="R2201" s="351"/>
      <c r="S2201" s="351"/>
      <c r="T2201" s="351" t="s">
        <v>1120</v>
      </c>
      <c r="U2201" s="895"/>
      <c r="V2201" s="16">
        <v>0</v>
      </c>
      <c r="W2201" s="11">
        <v>0</v>
      </c>
      <c r="X2201" s="17">
        <v>0</v>
      </c>
      <c r="Y2201" s="16"/>
      <c r="Z2201" s="11"/>
      <c r="AA2201" s="17"/>
      <c r="AB2201" s="16"/>
      <c r="AC2201" s="11"/>
      <c r="AD2201" s="17">
        <f t="shared" ref="AD2201" si="488">SUM(AB2201:AC2201)</f>
        <v>0</v>
      </c>
      <c r="AE2201" s="16">
        <f>$Q2201</f>
        <v>-7152976.625</v>
      </c>
      <c r="AF2201" s="11">
        <f>$Q2201</f>
        <v>-7152976.625</v>
      </c>
      <c r="AG2201" s="17">
        <f>$Q2201</f>
        <v>-7152976.625</v>
      </c>
      <c r="AH2201" s="225"/>
      <c r="AI2201" s="527"/>
      <c r="AJ2201" s="16">
        <f t="shared" si="479"/>
        <v>0</v>
      </c>
    </row>
    <row r="2202" spans="1:36" ht="11.25" customHeight="1">
      <c r="A2202" s="219">
        <v>25302231</v>
      </c>
      <c r="B2202" s="207"/>
      <c r="C2202" s="287" t="s">
        <v>945</v>
      </c>
      <c r="D2202" s="222">
        <v>0</v>
      </c>
      <c r="E2202" s="222">
        <v>0</v>
      </c>
      <c r="F2202" s="222">
        <v>0</v>
      </c>
      <c r="G2202" s="222">
        <v>0</v>
      </c>
      <c r="H2202" s="222">
        <v>0</v>
      </c>
      <c r="I2202" s="222">
        <v>0</v>
      </c>
      <c r="J2202" s="498">
        <v>0</v>
      </c>
      <c r="K2202" s="498">
        <v>0</v>
      </c>
      <c r="L2202" s="223">
        <v>0</v>
      </c>
      <c r="M2202" s="223">
        <v>0</v>
      </c>
      <c r="N2202" s="223">
        <v>0</v>
      </c>
      <c r="O2202" s="223">
        <v>0</v>
      </c>
      <c r="P2202" s="223">
        <v>0</v>
      </c>
      <c r="Q2202" s="223">
        <f t="shared" si="485"/>
        <v>0</v>
      </c>
      <c r="R2202" s="351"/>
      <c r="S2202" s="351"/>
      <c r="T2202" s="351"/>
      <c r="U2202" s="905"/>
      <c r="V2202" s="16">
        <v>0</v>
      </c>
      <c r="W2202" s="11">
        <v>0</v>
      </c>
      <c r="X2202" s="17">
        <v>0</v>
      </c>
      <c r="Y2202" s="16"/>
      <c r="Z2202" s="11"/>
      <c r="AA2202" s="17"/>
      <c r="AB2202" s="16"/>
      <c r="AC2202" s="11"/>
      <c r="AD2202" s="17">
        <f t="shared" si="478"/>
        <v>0</v>
      </c>
      <c r="AE2202" s="16"/>
      <c r="AF2202" s="11"/>
      <c r="AG2202" s="17"/>
      <c r="AH2202" s="229">
        <f>Q2202</f>
        <v>0</v>
      </c>
      <c r="AI2202" s="527"/>
      <c r="AJ2202" s="16">
        <f t="shared" si="479"/>
        <v>0</v>
      </c>
    </row>
    <row r="2203" spans="1:36" ht="11.25" customHeight="1">
      <c r="A2203" s="219">
        <v>25302232</v>
      </c>
      <c r="B2203" s="207"/>
      <c r="C2203" s="287" t="s">
        <v>946</v>
      </c>
      <c r="D2203" s="222">
        <v>0</v>
      </c>
      <c r="E2203" s="222">
        <v>0</v>
      </c>
      <c r="F2203" s="222">
        <v>0</v>
      </c>
      <c r="G2203" s="222">
        <v>0</v>
      </c>
      <c r="H2203" s="222">
        <v>0</v>
      </c>
      <c r="I2203" s="222">
        <v>0</v>
      </c>
      <c r="J2203" s="498">
        <v>0</v>
      </c>
      <c r="K2203" s="498">
        <v>0</v>
      </c>
      <c r="L2203" s="223">
        <v>0</v>
      </c>
      <c r="M2203" s="223">
        <v>0</v>
      </c>
      <c r="N2203" s="223">
        <v>0</v>
      </c>
      <c r="O2203" s="223">
        <v>0</v>
      </c>
      <c r="P2203" s="223">
        <v>0</v>
      </c>
      <c r="Q2203" s="223">
        <f t="shared" si="485"/>
        <v>0</v>
      </c>
      <c r="R2203" s="351" t="s">
        <v>354</v>
      </c>
      <c r="S2203" s="351"/>
      <c r="T2203" s="351"/>
      <c r="U2203" s="905"/>
      <c r="V2203" s="16">
        <v>0</v>
      </c>
      <c r="W2203" s="11">
        <v>0</v>
      </c>
      <c r="X2203" s="17">
        <v>0</v>
      </c>
      <c r="Y2203" s="16"/>
      <c r="Z2203" s="11"/>
      <c r="AA2203" s="17"/>
      <c r="AB2203" s="16"/>
      <c r="AC2203" s="11"/>
      <c r="AD2203" s="17">
        <f t="shared" si="478"/>
        <v>0</v>
      </c>
      <c r="AE2203" s="16"/>
      <c r="AF2203" s="11"/>
      <c r="AG2203" s="17"/>
      <c r="AH2203" s="229">
        <f>Q2203</f>
        <v>0</v>
      </c>
      <c r="AI2203" s="527"/>
      <c r="AJ2203" s="16">
        <f t="shared" si="479"/>
        <v>0</v>
      </c>
    </row>
    <row r="2204" spans="1:36" ht="11.25" customHeight="1">
      <c r="A2204" s="219">
        <v>25303003</v>
      </c>
      <c r="B2204" s="207"/>
      <c r="C2204" s="287" t="s">
        <v>222</v>
      </c>
      <c r="D2204" s="222">
        <v>0</v>
      </c>
      <c r="E2204" s="222">
        <v>0</v>
      </c>
      <c r="F2204" s="222">
        <v>0</v>
      </c>
      <c r="G2204" s="222">
        <v>0</v>
      </c>
      <c r="H2204" s="222">
        <v>0</v>
      </c>
      <c r="I2204" s="222">
        <v>0</v>
      </c>
      <c r="J2204" s="498">
        <v>0</v>
      </c>
      <c r="K2204" s="498">
        <v>0</v>
      </c>
      <c r="L2204" s="223">
        <v>0</v>
      </c>
      <c r="M2204" s="223">
        <v>0</v>
      </c>
      <c r="N2204" s="223">
        <v>0</v>
      </c>
      <c r="O2204" s="223">
        <v>0</v>
      </c>
      <c r="P2204" s="223">
        <v>0</v>
      </c>
      <c r="Q2204" s="223">
        <f t="shared" si="485"/>
        <v>0</v>
      </c>
      <c r="R2204" s="351"/>
      <c r="S2204" s="309"/>
      <c r="T2204" s="309" t="s">
        <v>1254</v>
      </c>
      <c r="U2204" s="895"/>
      <c r="V2204" s="16">
        <v>0</v>
      </c>
      <c r="W2204" s="11">
        <v>0</v>
      </c>
      <c r="X2204" s="17">
        <v>0</v>
      </c>
      <c r="Y2204" s="16"/>
      <c r="Z2204" s="11"/>
      <c r="AA2204" s="17"/>
      <c r="AB2204" s="16"/>
      <c r="AC2204" s="11"/>
      <c r="AD2204" s="17">
        <f t="shared" si="478"/>
        <v>0</v>
      </c>
      <c r="AE2204" s="16">
        <f>$Q2204</f>
        <v>0</v>
      </c>
      <c r="AF2204" s="11">
        <f>$Q2204</f>
        <v>0</v>
      </c>
      <c r="AG2204" s="17">
        <f>$Q2204</f>
        <v>0</v>
      </c>
      <c r="AH2204" s="225"/>
      <c r="AI2204" s="527"/>
      <c r="AJ2204" s="16">
        <f t="shared" si="479"/>
        <v>0</v>
      </c>
    </row>
    <row r="2205" spans="1:36" ht="22.5" customHeight="1">
      <c r="A2205" s="219">
        <v>25306001</v>
      </c>
      <c r="B2205" s="207"/>
      <c r="C2205" s="287" t="s">
        <v>2893</v>
      </c>
      <c r="D2205" s="222">
        <v>0</v>
      </c>
      <c r="E2205" s="222">
        <v>0</v>
      </c>
      <c r="F2205" s="222">
        <v>0</v>
      </c>
      <c r="G2205" s="222">
        <v>0</v>
      </c>
      <c r="H2205" s="222">
        <v>0</v>
      </c>
      <c r="I2205" s="222">
        <v>0</v>
      </c>
      <c r="J2205" s="498">
        <v>0</v>
      </c>
      <c r="K2205" s="498">
        <v>0</v>
      </c>
      <c r="L2205" s="223">
        <v>0</v>
      </c>
      <c r="M2205" s="223">
        <v>0</v>
      </c>
      <c r="N2205" s="223">
        <v>0</v>
      </c>
      <c r="O2205" s="223">
        <v>0</v>
      </c>
      <c r="P2205" s="223">
        <v>0</v>
      </c>
      <c r="Q2205" s="223">
        <f t="shared" si="485"/>
        <v>0</v>
      </c>
      <c r="R2205" s="351" t="s">
        <v>2255</v>
      </c>
      <c r="S2205" s="309"/>
      <c r="T2205" s="309" t="s">
        <v>2256</v>
      </c>
      <c r="U2205" s="895"/>
      <c r="V2205" s="16">
        <v>0</v>
      </c>
      <c r="W2205" s="11">
        <v>0</v>
      </c>
      <c r="X2205" s="17">
        <v>0</v>
      </c>
      <c r="Y2205" s="16">
        <f>Q2205</f>
        <v>0</v>
      </c>
      <c r="Z2205" s="11"/>
      <c r="AA2205" s="17">
        <f>Q2205</f>
        <v>0</v>
      </c>
      <c r="AB2205" s="16">
        <v>0</v>
      </c>
      <c r="AC2205" s="11">
        <v>0</v>
      </c>
      <c r="AD2205" s="17">
        <f t="shared" ref="AD2205" si="489">SUM(AB2205:AC2205)</f>
        <v>0</v>
      </c>
      <c r="AE2205" s="16"/>
      <c r="AF2205" s="11"/>
      <c r="AG2205" s="17"/>
      <c r="AH2205" s="225"/>
      <c r="AI2205" s="527"/>
      <c r="AJ2205" s="16">
        <f t="shared" si="479"/>
        <v>0</v>
      </c>
    </row>
    <row r="2206" spans="1:36" ht="11.25" customHeight="1">
      <c r="A2206" s="219">
        <v>25400001</v>
      </c>
      <c r="B2206" s="207"/>
      <c r="C2206" s="287" t="s">
        <v>625</v>
      </c>
      <c r="D2206" s="222">
        <v>0</v>
      </c>
      <c r="E2206" s="222">
        <v>0</v>
      </c>
      <c r="F2206" s="222">
        <v>0</v>
      </c>
      <c r="G2206" s="222">
        <v>0</v>
      </c>
      <c r="H2206" s="222">
        <v>0</v>
      </c>
      <c r="I2206" s="222">
        <v>0</v>
      </c>
      <c r="J2206" s="498">
        <v>0</v>
      </c>
      <c r="K2206" s="498">
        <v>0</v>
      </c>
      <c r="L2206" s="223">
        <v>0</v>
      </c>
      <c r="M2206" s="223">
        <v>0</v>
      </c>
      <c r="N2206" s="223">
        <v>0</v>
      </c>
      <c r="O2206" s="223">
        <v>0</v>
      </c>
      <c r="P2206" s="223">
        <v>0</v>
      </c>
      <c r="Q2206" s="223">
        <f t="shared" si="485"/>
        <v>0</v>
      </c>
      <c r="R2206" s="351"/>
      <c r="S2206" s="309"/>
      <c r="T2206" s="309">
        <v>23</v>
      </c>
      <c r="U2206" s="895"/>
      <c r="V2206" s="16">
        <v>0</v>
      </c>
      <c r="W2206" s="11">
        <v>0</v>
      </c>
      <c r="X2206" s="17">
        <v>0</v>
      </c>
      <c r="Y2206" s="16"/>
      <c r="Z2206" s="11"/>
      <c r="AA2206" s="17"/>
      <c r="AB2206" s="16">
        <f>$Q2206</f>
        <v>0</v>
      </c>
      <c r="AC2206" s="11"/>
      <c r="AD2206" s="17">
        <f t="shared" si="478"/>
        <v>0</v>
      </c>
      <c r="AE2206" s="16"/>
      <c r="AF2206" s="11"/>
      <c r="AG2206" s="17"/>
      <c r="AH2206" s="225"/>
      <c r="AI2206" s="527"/>
      <c r="AJ2206" s="16">
        <f t="shared" si="479"/>
        <v>0</v>
      </c>
    </row>
    <row r="2207" spans="1:36" ht="11.25" customHeight="1">
      <c r="A2207" s="219">
        <v>25400011</v>
      </c>
      <c r="B2207" s="207"/>
      <c r="C2207" s="287" t="s">
        <v>626</v>
      </c>
      <c r="D2207" s="222">
        <v>0</v>
      </c>
      <c r="E2207" s="222">
        <v>0</v>
      </c>
      <c r="F2207" s="222">
        <v>0</v>
      </c>
      <c r="G2207" s="222">
        <v>0</v>
      </c>
      <c r="H2207" s="222">
        <v>0</v>
      </c>
      <c r="I2207" s="222">
        <v>0</v>
      </c>
      <c r="J2207" s="498">
        <v>0</v>
      </c>
      <c r="K2207" s="498">
        <v>0</v>
      </c>
      <c r="L2207" s="223">
        <v>0</v>
      </c>
      <c r="M2207" s="223">
        <v>0</v>
      </c>
      <c r="N2207" s="223">
        <v>0</v>
      </c>
      <c r="O2207" s="223">
        <v>0</v>
      </c>
      <c r="P2207" s="223">
        <v>0</v>
      </c>
      <c r="Q2207" s="223">
        <f t="shared" si="485"/>
        <v>0</v>
      </c>
      <c r="R2207" s="351"/>
      <c r="S2207" s="309"/>
      <c r="T2207" s="309">
        <v>23</v>
      </c>
      <c r="U2207" s="895"/>
      <c r="V2207" s="16">
        <v>0</v>
      </c>
      <c r="W2207" s="11">
        <v>0</v>
      </c>
      <c r="X2207" s="17">
        <v>0</v>
      </c>
      <c r="Y2207" s="16"/>
      <c r="Z2207" s="11"/>
      <c r="AA2207" s="17"/>
      <c r="AB2207" s="16">
        <f>$Q2207</f>
        <v>0</v>
      </c>
      <c r="AC2207" s="11"/>
      <c r="AD2207" s="17">
        <f t="shared" si="478"/>
        <v>0</v>
      </c>
      <c r="AE2207" s="16"/>
      <c r="AF2207" s="11"/>
      <c r="AG2207" s="17"/>
      <c r="AH2207" s="225"/>
      <c r="AI2207" s="527"/>
      <c r="AJ2207" s="16">
        <f t="shared" si="479"/>
        <v>0</v>
      </c>
    </row>
    <row r="2208" spans="1:36" ht="11.25" customHeight="1">
      <c r="A2208" s="219">
        <v>25400021</v>
      </c>
      <c r="B2208" s="207"/>
      <c r="C2208" s="287" t="s">
        <v>1775</v>
      </c>
      <c r="D2208" s="222">
        <v>0</v>
      </c>
      <c r="E2208" s="222">
        <v>0</v>
      </c>
      <c r="F2208" s="222">
        <v>0</v>
      </c>
      <c r="G2208" s="222">
        <v>0</v>
      </c>
      <c r="H2208" s="222">
        <v>0</v>
      </c>
      <c r="I2208" s="222">
        <v>0</v>
      </c>
      <c r="J2208" s="498">
        <v>0</v>
      </c>
      <c r="K2208" s="498">
        <v>0</v>
      </c>
      <c r="L2208" s="223">
        <v>0</v>
      </c>
      <c r="M2208" s="223">
        <v>0</v>
      </c>
      <c r="N2208" s="223">
        <v>0</v>
      </c>
      <c r="O2208" s="223">
        <v>0</v>
      </c>
      <c r="P2208" s="223">
        <v>0</v>
      </c>
      <c r="Q2208" s="223">
        <f t="shared" si="485"/>
        <v>0</v>
      </c>
      <c r="R2208" s="351" t="s">
        <v>142</v>
      </c>
      <c r="S2208" s="309"/>
      <c r="T2208" s="309">
        <v>23</v>
      </c>
      <c r="U2208" s="895"/>
      <c r="V2208" s="16">
        <v>0</v>
      </c>
      <c r="W2208" s="11">
        <v>0</v>
      </c>
      <c r="X2208" s="17">
        <v>0</v>
      </c>
      <c r="Y2208" s="10">
        <f>Q2208</f>
        <v>0</v>
      </c>
      <c r="Z2208" s="11"/>
      <c r="AA2208" s="17">
        <f>Q2208</f>
        <v>0</v>
      </c>
      <c r="AB2208" s="16"/>
      <c r="AC2208" s="11"/>
      <c r="AD2208" s="17">
        <f t="shared" si="478"/>
        <v>0</v>
      </c>
      <c r="AE2208" s="16"/>
      <c r="AF2208" s="11"/>
      <c r="AG2208" s="17"/>
      <c r="AH2208" s="225"/>
      <c r="AI2208" s="527"/>
      <c r="AJ2208" s="16">
        <f t="shared" si="479"/>
        <v>0</v>
      </c>
    </row>
    <row r="2209" spans="1:36" ht="11.25" customHeight="1">
      <c r="A2209" s="219">
        <v>25400031</v>
      </c>
      <c r="C2209" s="287" t="s">
        <v>1683</v>
      </c>
      <c r="D2209" s="222">
        <v>0</v>
      </c>
      <c r="E2209" s="222">
        <v>0</v>
      </c>
      <c r="F2209" s="222">
        <v>0</v>
      </c>
      <c r="G2209" s="222">
        <v>0</v>
      </c>
      <c r="H2209" s="222">
        <v>0</v>
      </c>
      <c r="I2209" s="222">
        <v>0</v>
      </c>
      <c r="J2209" s="498">
        <v>0</v>
      </c>
      <c r="K2209" s="498">
        <v>0</v>
      </c>
      <c r="L2209" s="223">
        <v>0</v>
      </c>
      <c r="M2209" s="223">
        <v>0</v>
      </c>
      <c r="N2209" s="223">
        <v>0</v>
      </c>
      <c r="O2209" s="223">
        <v>0</v>
      </c>
      <c r="P2209" s="223">
        <v>0</v>
      </c>
      <c r="Q2209" s="223">
        <f t="shared" si="485"/>
        <v>0</v>
      </c>
      <c r="R2209" s="351"/>
      <c r="S2209" s="309"/>
      <c r="T2209" s="309"/>
      <c r="U2209" s="895"/>
      <c r="V2209" s="16">
        <v>0</v>
      </c>
      <c r="W2209" s="11">
        <v>0</v>
      </c>
      <c r="X2209" s="17">
        <v>0</v>
      </c>
      <c r="Y2209" s="16"/>
      <c r="Z2209" s="11"/>
      <c r="AA2209" s="17"/>
      <c r="AB2209" s="16"/>
      <c r="AC2209" s="11"/>
      <c r="AD2209" s="17">
        <f t="shared" ref="AD2209:AD2228" si="490">SUM(AB2209:AC2209)</f>
        <v>0</v>
      </c>
      <c r="AE2209" s="16"/>
      <c r="AF2209" s="11"/>
      <c r="AG2209" s="17"/>
      <c r="AH2209" s="229">
        <f t="shared" ref="AH2209:AH2222" si="491">Q2209</f>
        <v>0</v>
      </c>
      <c r="AI2209" s="527"/>
      <c r="AJ2209" s="16">
        <f t="shared" si="479"/>
        <v>0</v>
      </c>
    </row>
    <row r="2210" spans="1:36" ht="11.25" customHeight="1">
      <c r="A2210" s="219">
        <v>25400033</v>
      </c>
      <c r="B2210" s="207"/>
      <c r="C2210" s="287" t="s">
        <v>794</v>
      </c>
      <c r="D2210" s="222">
        <v>0</v>
      </c>
      <c r="E2210" s="222">
        <v>0</v>
      </c>
      <c r="F2210" s="222">
        <v>0</v>
      </c>
      <c r="G2210" s="222">
        <v>0</v>
      </c>
      <c r="H2210" s="222">
        <v>0</v>
      </c>
      <c r="I2210" s="222">
        <v>0</v>
      </c>
      <c r="J2210" s="498">
        <v>0</v>
      </c>
      <c r="K2210" s="498">
        <v>0</v>
      </c>
      <c r="L2210" s="223">
        <v>0</v>
      </c>
      <c r="M2210" s="223">
        <v>0</v>
      </c>
      <c r="N2210" s="223">
        <v>0</v>
      </c>
      <c r="O2210" s="223">
        <v>0</v>
      </c>
      <c r="P2210" s="223">
        <v>0</v>
      </c>
      <c r="Q2210" s="223">
        <f t="shared" si="485"/>
        <v>0</v>
      </c>
      <c r="R2210" s="351"/>
      <c r="S2210" s="309"/>
      <c r="T2210" s="309"/>
      <c r="U2210" s="895"/>
      <c r="V2210" s="16">
        <v>0</v>
      </c>
      <c r="W2210" s="11">
        <v>0</v>
      </c>
      <c r="X2210" s="17">
        <v>0</v>
      </c>
      <c r="Y2210" s="16"/>
      <c r="Z2210" s="11"/>
      <c r="AA2210" s="17"/>
      <c r="AB2210" s="16"/>
      <c r="AC2210" s="11"/>
      <c r="AD2210" s="17">
        <f t="shared" si="490"/>
        <v>0</v>
      </c>
      <c r="AE2210" s="16"/>
      <c r="AF2210" s="11"/>
      <c r="AG2210" s="17"/>
      <c r="AH2210" s="229">
        <f t="shared" si="491"/>
        <v>0</v>
      </c>
      <c r="AI2210" s="527"/>
      <c r="AJ2210" s="16">
        <f t="shared" si="479"/>
        <v>0</v>
      </c>
    </row>
    <row r="2211" spans="1:36" ht="11.25" customHeight="1">
      <c r="A2211" s="219">
        <v>25400041</v>
      </c>
      <c r="C2211" s="287" t="s">
        <v>1684</v>
      </c>
      <c r="D2211" s="222">
        <v>0</v>
      </c>
      <c r="E2211" s="222">
        <v>0</v>
      </c>
      <c r="F2211" s="222">
        <v>0</v>
      </c>
      <c r="G2211" s="222">
        <v>0</v>
      </c>
      <c r="H2211" s="222">
        <v>0</v>
      </c>
      <c r="I2211" s="222">
        <v>0</v>
      </c>
      <c r="J2211" s="498">
        <v>0</v>
      </c>
      <c r="K2211" s="498">
        <v>0</v>
      </c>
      <c r="L2211" s="223">
        <v>0</v>
      </c>
      <c r="M2211" s="223">
        <v>0</v>
      </c>
      <c r="N2211" s="223">
        <v>0</v>
      </c>
      <c r="O2211" s="223">
        <v>0</v>
      </c>
      <c r="P2211" s="223">
        <v>0</v>
      </c>
      <c r="Q2211" s="223">
        <f t="shared" si="485"/>
        <v>0</v>
      </c>
      <c r="R2211" s="351"/>
      <c r="S2211" s="309"/>
      <c r="T2211" s="309"/>
      <c r="U2211" s="895"/>
      <c r="V2211" s="16">
        <v>0</v>
      </c>
      <c r="W2211" s="11">
        <v>0</v>
      </c>
      <c r="X2211" s="17">
        <v>0</v>
      </c>
      <c r="Y2211" s="16"/>
      <c r="Z2211" s="11"/>
      <c r="AA2211" s="17"/>
      <c r="AB2211" s="16"/>
      <c r="AC2211" s="11"/>
      <c r="AD2211" s="17">
        <f t="shared" si="490"/>
        <v>0</v>
      </c>
      <c r="AE2211" s="16"/>
      <c r="AF2211" s="11"/>
      <c r="AG2211" s="17"/>
      <c r="AH2211" s="229">
        <f t="shared" si="491"/>
        <v>0</v>
      </c>
      <c r="AI2211" s="527"/>
      <c r="AJ2211" s="16">
        <f t="shared" si="479"/>
        <v>0</v>
      </c>
    </row>
    <row r="2212" spans="1:36" ht="11.25" customHeight="1">
      <c r="A2212" s="219">
        <v>25400043</v>
      </c>
      <c r="C2212" s="287" t="s">
        <v>13</v>
      </c>
      <c r="D2212" s="222">
        <v>0</v>
      </c>
      <c r="E2212" s="222">
        <v>0</v>
      </c>
      <c r="F2212" s="222">
        <v>0</v>
      </c>
      <c r="G2212" s="222">
        <v>0</v>
      </c>
      <c r="H2212" s="222">
        <v>0</v>
      </c>
      <c r="I2212" s="222">
        <v>0</v>
      </c>
      <c r="J2212" s="498">
        <v>0</v>
      </c>
      <c r="K2212" s="498">
        <v>0</v>
      </c>
      <c r="L2212" s="223">
        <v>0</v>
      </c>
      <c r="M2212" s="223">
        <v>0</v>
      </c>
      <c r="N2212" s="223">
        <v>0</v>
      </c>
      <c r="O2212" s="223">
        <v>0</v>
      </c>
      <c r="P2212" s="223">
        <v>0</v>
      </c>
      <c r="Q2212" s="223">
        <f t="shared" si="485"/>
        <v>0</v>
      </c>
      <c r="R2212" s="351"/>
      <c r="S2212" s="309"/>
      <c r="T2212" s="309"/>
      <c r="U2212" s="895"/>
      <c r="V2212" s="16">
        <v>0</v>
      </c>
      <c r="W2212" s="11">
        <v>0</v>
      </c>
      <c r="X2212" s="17">
        <v>0</v>
      </c>
      <c r="Y2212" s="16"/>
      <c r="Z2212" s="11"/>
      <c r="AA2212" s="17"/>
      <c r="AB2212" s="16"/>
      <c r="AC2212" s="11"/>
      <c r="AD2212" s="17">
        <f t="shared" si="490"/>
        <v>0</v>
      </c>
      <c r="AE2212" s="16"/>
      <c r="AF2212" s="11"/>
      <c r="AG2212" s="17"/>
      <c r="AH2212" s="229">
        <f t="shared" si="491"/>
        <v>0</v>
      </c>
      <c r="AI2212" s="527"/>
      <c r="AJ2212" s="16">
        <f t="shared" si="479"/>
        <v>0</v>
      </c>
    </row>
    <row r="2213" spans="1:36" ht="11.25" customHeight="1">
      <c r="A2213" s="219">
        <v>25400053</v>
      </c>
      <c r="C2213" s="287" t="s">
        <v>1789</v>
      </c>
      <c r="D2213" s="222">
        <v>0</v>
      </c>
      <c r="E2213" s="222">
        <v>0</v>
      </c>
      <c r="F2213" s="222">
        <v>0</v>
      </c>
      <c r="G2213" s="222">
        <v>0</v>
      </c>
      <c r="H2213" s="222">
        <v>0</v>
      </c>
      <c r="I2213" s="222">
        <v>0</v>
      </c>
      <c r="J2213" s="498">
        <v>0</v>
      </c>
      <c r="K2213" s="498">
        <v>0</v>
      </c>
      <c r="L2213" s="223">
        <v>0</v>
      </c>
      <c r="M2213" s="223">
        <v>0</v>
      </c>
      <c r="N2213" s="223">
        <v>0</v>
      </c>
      <c r="O2213" s="223">
        <v>0</v>
      </c>
      <c r="P2213" s="223">
        <v>0</v>
      </c>
      <c r="Q2213" s="223">
        <f t="shared" si="485"/>
        <v>0</v>
      </c>
      <c r="R2213" s="351"/>
      <c r="S2213" s="309"/>
      <c r="T2213" s="309"/>
      <c r="U2213" s="895"/>
      <c r="V2213" s="16">
        <v>0</v>
      </c>
      <c r="W2213" s="11">
        <v>0</v>
      </c>
      <c r="X2213" s="17">
        <v>0</v>
      </c>
      <c r="Y2213" s="16"/>
      <c r="Z2213" s="11"/>
      <c r="AA2213" s="17"/>
      <c r="AB2213" s="16"/>
      <c r="AC2213" s="11"/>
      <c r="AD2213" s="17">
        <f t="shared" si="490"/>
        <v>0</v>
      </c>
      <c r="AE2213" s="16"/>
      <c r="AF2213" s="11"/>
      <c r="AG2213" s="17"/>
      <c r="AH2213" s="229">
        <f t="shared" si="491"/>
        <v>0</v>
      </c>
      <c r="AI2213" s="527"/>
      <c r="AJ2213" s="16">
        <f t="shared" si="479"/>
        <v>0</v>
      </c>
    </row>
    <row r="2214" spans="1:36" ht="11.25" customHeight="1">
      <c r="A2214" s="219">
        <v>25400061</v>
      </c>
      <c r="C2214" s="287" t="s">
        <v>1132</v>
      </c>
      <c r="D2214" s="222">
        <v>0</v>
      </c>
      <c r="E2214" s="222">
        <v>0</v>
      </c>
      <c r="F2214" s="222">
        <v>0</v>
      </c>
      <c r="G2214" s="222">
        <v>0</v>
      </c>
      <c r="H2214" s="222">
        <v>0</v>
      </c>
      <c r="I2214" s="222">
        <v>0</v>
      </c>
      <c r="J2214" s="498">
        <v>0</v>
      </c>
      <c r="K2214" s="498">
        <v>0</v>
      </c>
      <c r="L2214" s="223">
        <v>0</v>
      </c>
      <c r="M2214" s="223">
        <v>0</v>
      </c>
      <c r="N2214" s="223">
        <v>0</v>
      </c>
      <c r="O2214" s="223">
        <v>0</v>
      </c>
      <c r="P2214" s="223">
        <v>0</v>
      </c>
      <c r="Q2214" s="223">
        <f t="shared" si="485"/>
        <v>0</v>
      </c>
      <c r="R2214" s="351"/>
      <c r="S2214" s="309"/>
      <c r="T2214" s="309"/>
      <c r="U2214" s="895"/>
      <c r="V2214" s="16">
        <v>0</v>
      </c>
      <c r="W2214" s="11">
        <v>0</v>
      </c>
      <c r="X2214" s="17">
        <v>0</v>
      </c>
      <c r="Y2214" s="16"/>
      <c r="Z2214" s="11"/>
      <c r="AA2214" s="17"/>
      <c r="AB2214" s="16"/>
      <c r="AC2214" s="11"/>
      <c r="AD2214" s="17">
        <f t="shared" si="490"/>
        <v>0</v>
      </c>
      <c r="AE2214" s="16"/>
      <c r="AF2214" s="11"/>
      <c r="AG2214" s="17"/>
      <c r="AH2214" s="229">
        <f t="shared" si="491"/>
        <v>0</v>
      </c>
      <c r="AI2214" s="527"/>
      <c r="AJ2214" s="16">
        <f t="shared" si="479"/>
        <v>0</v>
      </c>
    </row>
    <row r="2215" spans="1:36" ht="11.25" customHeight="1">
      <c r="A2215" s="219">
        <v>25400101</v>
      </c>
      <c r="C2215" s="287" t="s">
        <v>1133</v>
      </c>
      <c r="D2215" s="222">
        <v>-40212.589999999997</v>
      </c>
      <c r="E2215" s="222">
        <v>-38047.199999999997</v>
      </c>
      <c r="F2215" s="222">
        <v>-35881.81</v>
      </c>
      <c r="G2215" s="222">
        <v>-33631.07</v>
      </c>
      <c r="H2215" s="222">
        <v>-31465.68</v>
      </c>
      <c r="I2215" s="222">
        <v>-29300.29</v>
      </c>
      <c r="J2215" s="498">
        <v>-27134.9</v>
      </c>
      <c r="K2215" s="498">
        <v>-24969.51</v>
      </c>
      <c r="L2215" s="223">
        <v>-22804.52</v>
      </c>
      <c r="M2215" s="223">
        <v>-21666.6</v>
      </c>
      <c r="N2215" s="223">
        <v>-20528.68</v>
      </c>
      <c r="O2215" s="223">
        <v>-19390.759999999998</v>
      </c>
      <c r="P2215" s="223">
        <v>-18252.84</v>
      </c>
      <c r="Q2215" s="223">
        <f t="shared" si="485"/>
        <v>-27837.811249999999</v>
      </c>
      <c r="R2215" s="351"/>
      <c r="S2215" s="309"/>
      <c r="T2215" s="309"/>
      <c r="U2215" s="895"/>
      <c r="V2215" s="16">
        <v>0</v>
      </c>
      <c r="W2215" s="11">
        <v>0</v>
      </c>
      <c r="X2215" s="17">
        <v>0</v>
      </c>
      <c r="Y2215" s="16"/>
      <c r="Z2215" s="11"/>
      <c r="AA2215" s="17"/>
      <c r="AB2215" s="16"/>
      <c r="AC2215" s="11"/>
      <c r="AD2215" s="17">
        <f t="shared" si="490"/>
        <v>0</v>
      </c>
      <c r="AE2215" s="16"/>
      <c r="AF2215" s="11"/>
      <c r="AG2215" s="17"/>
      <c r="AH2215" s="229">
        <f t="shared" si="491"/>
        <v>-27837.811249999999</v>
      </c>
      <c r="AI2215" s="527"/>
      <c r="AJ2215" s="16">
        <f t="shared" si="479"/>
        <v>0</v>
      </c>
    </row>
    <row r="2216" spans="1:36" ht="11.25" customHeight="1">
      <c r="A2216" s="219">
        <v>25400111</v>
      </c>
      <c r="C2216" s="287" t="s">
        <v>1133</v>
      </c>
      <c r="D2216" s="222">
        <v>-9006.9699999999993</v>
      </c>
      <c r="E2216" s="222">
        <v>-8521.91</v>
      </c>
      <c r="F2216" s="222">
        <v>-8036.85</v>
      </c>
      <c r="G2216" s="222">
        <v>-7533.05</v>
      </c>
      <c r="H2216" s="222">
        <v>-7047.99</v>
      </c>
      <c r="I2216" s="222">
        <v>-6562.93</v>
      </c>
      <c r="J2216" s="498">
        <v>-6077.87</v>
      </c>
      <c r="K2216" s="498">
        <v>-5592.81</v>
      </c>
      <c r="L2216" s="223">
        <v>-5108.3500000000004</v>
      </c>
      <c r="M2216" s="223">
        <v>-4853.47</v>
      </c>
      <c r="N2216" s="223">
        <v>-4598.59</v>
      </c>
      <c r="O2216" s="223">
        <v>-4343.71</v>
      </c>
      <c r="P2216" s="223">
        <v>-4088.83</v>
      </c>
      <c r="Q2216" s="223">
        <f t="shared" si="485"/>
        <v>-6235.4525000000003</v>
      </c>
      <c r="R2216" s="351"/>
      <c r="S2216" s="309"/>
      <c r="T2216" s="309"/>
      <c r="U2216" s="895"/>
      <c r="V2216" s="16">
        <v>0</v>
      </c>
      <c r="W2216" s="11">
        <v>0</v>
      </c>
      <c r="X2216" s="17">
        <v>0</v>
      </c>
      <c r="Y2216" s="16"/>
      <c r="Z2216" s="11"/>
      <c r="AA2216" s="17"/>
      <c r="AB2216" s="16"/>
      <c r="AC2216" s="11"/>
      <c r="AD2216" s="17">
        <f t="shared" si="490"/>
        <v>0</v>
      </c>
      <c r="AE2216" s="16"/>
      <c r="AF2216" s="11"/>
      <c r="AG2216" s="17"/>
      <c r="AH2216" s="229">
        <f t="shared" si="491"/>
        <v>-6235.4525000000003</v>
      </c>
      <c r="AI2216" s="527"/>
      <c r="AJ2216" s="16">
        <f t="shared" si="479"/>
        <v>0</v>
      </c>
    </row>
    <row r="2217" spans="1:36" ht="11.25" customHeight="1">
      <c r="A2217" s="219">
        <v>25400131</v>
      </c>
      <c r="B2217" s="207"/>
      <c r="C2217" s="287" t="s">
        <v>1323</v>
      </c>
      <c r="D2217" s="222">
        <v>0</v>
      </c>
      <c r="E2217" s="222">
        <v>0</v>
      </c>
      <c r="F2217" s="222">
        <v>0</v>
      </c>
      <c r="G2217" s="222">
        <v>0</v>
      </c>
      <c r="H2217" s="222">
        <v>0</v>
      </c>
      <c r="I2217" s="222">
        <v>0</v>
      </c>
      <c r="J2217" s="498">
        <v>0</v>
      </c>
      <c r="K2217" s="498">
        <v>0</v>
      </c>
      <c r="L2217" s="223">
        <v>0</v>
      </c>
      <c r="M2217" s="223">
        <v>0</v>
      </c>
      <c r="N2217" s="223">
        <v>0</v>
      </c>
      <c r="O2217" s="223">
        <v>0</v>
      </c>
      <c r="P2217" s="223">
        <v>0</v>
      </c>
      <c r="Q2217" s="223">
        <f t="shared" si="485"/>
        <v>0</v>
      </c>
      <c r="R2217" s="351"/>
      <c r="S2217" s="309"/>
      <c r="T2217" s="309"/>
      <c r="U2217" s="895"/>
      <c r="V2217" s="16">
        <v>0</v>
      </c>
      <c r="W2217" s="11">
        <v>0</v>
      </c>
      <c r="X2217" s="17">
        <v>0</v>
      </c>
      <c r="Y2217" s="16"/>
      <c r="Z2217" s="11"/>
      <c r="AA2217" s="17"/>
      <c r="AB2217" s="16"/>
      <c r="AC2217" s="11"/>
      <c r="AD2217" s="17">
        <f t="shared" si="490"/>
        <v>0</v>
      </c>
      <c r="AE2217" s="16"/>
      <c r="AF2217" s="11"/>
      <c r="AG2217" s="17"/>
      <c r="AH2217" s="229">
        <f t="shared" si="491"/>
        <v>0</v>
      </c>
      <c r="AI2217" s="527"/>
      <c r="AJ2217" s="16">
        <f t="shared" si="479"/>
        <v>0</v>
      </c>
    </row>
    <row r="2218" spans="1:36" ht="11.25" customHeight="1">
      <c r="A2218" s="219">
        <v>25400141</v>
      </c>
      <c r="B2218" s="207"/>
      <c r="C2218" s="287" t="s">
        <v>117</v>
      </c>
      <c r="D2218" s="222">
        <v>0</v>
      </c>
      <c r="E2218" s="222">
        <v>0</v>
      </c>
      <c r="F2218" s="222">
        <v>0</v>
      </c>
      <c r="G2218" s="222">
        <v>0</v>
      </c>
      <c r="H2218" s="222">
        <v>0</v>
      </c>
      <c r="I2218" s="222">
        <v>0</v>
      </c>
      <c r="J2218" s="498">
        <v>0</v>
      </c>
      <c r="K2218" s="498">
        <v>0</v>
      </c>
      <c r="L2218" s="223">
        <v>0</v>
      </c>
      <c r="M2218" s="223">
        <v>0</v>
      </c>
      <c r="N2218" s="223">
        <v>0</v>
      </c>
      <c r="O2218" s="223">
        <v>0</v>
      </c>
      <c r="P2218" s="223">
        <v>0</v>
      </c>
      <c r="Q2218" s="223">
        <f t="shared" si="485"/>
        <v>0</v>
      </c>
      <c r="R2218" s="351"/>
      <c r="S2218" s="309"/>
      <c r="T2218" s="309"/>
      <c r="U2218" s="895"/>
      <c r="V2218" s="16">
        <v>0</v>
      </c>
      <c r="W2218" s="11">
        <v>0</v>
      </c>
      <c r="X2218" s="17">
        <v>0</v>
      </c>
      <c r="Y2218" s="16"/>
      <c r="Z2218" s="11"/>
      <c r="AA2218" s="17"/>
      <c r="AB2218" s="16"/>
      <c r="AC2218" s="11"/>
      <c r="AD2218" s="17">
        <f t="shared" si="490"/>
        <v>0</v>
      </c>
      <c r="AE2218" s="16"/>
      <c r="AF2218" s="11"/>
      <c r="AG2218" s="17"/>
      <c r="AH2218" s="229">
        <f t="shared" si="491"/>
        <v>0</v>
      </c>
      <c r="AI2218" s="527"/>
      <c r="AJ2218" s="16">
        <f t="shared" si="479"/>
        <v>0</v>
      </c>
    </row>
    <row r="2219" spans="1:36" ht="11.25" customHeight="1">
      <c r="A2219" s="219">
        <v>25400142</v>
      </c>
      <c r="B2219" s="207"/>
      <c r="C2219" s="287" t="s">
        <v>117</v>
      </c>
      <c r="D2219" s="222">
        <v>0</v>
      </c>
      <c r="E2219" s="222">
        <v>0</v>
      </c>
      <c r="F2219" s="222">
        <v>0</v>
      </c>
      <c r="G2219" s="222">
        <v>0</v>
      </c>
      <c r="H2219" s="222">
        <v>0</v>
      </c>
      <c r="I2219" s="222">
        <v>0</v>
      </c>
      <c r="J2219" s="498">
        <v>0</v>
      </c>
      <c r="K2219" s="498">
        <v>0</v>
      </c>
      <c r="L2219" s="223">
        <v>0</v>
      </c>
      <c r="M2219" s="223">
        <v>0</v>
      </c>
      <c r="N2219" s="223">
        <v>0</v>
      </c>
      <c r="O2219" s="223">
        <v>0</v>
      </c>
      <c r="P2219" s="223">
        <v>0</v>
      </c>
      <c r="Q2219" s="223">
        <f t="shared" si="485"/>
        <v>0</v>
      </c>
      <c r="R2219" s="351"/>
      <c r="S2219" s="309"/>
      <c r="T2219" s="309"/>
      <c r="U2219" s="895"/>
      <c r="V2219" s="16">
        <v>0</v>
      </c>
      <c r="W2219" s="11">
        <v>0</v>
      </c>
      <c r="X2219" s="17">
        <v>0</v>
      </c>
      <c r="Y2219" s="16"/>
      <c r="Z2219" s="11"/>
      <c r="AA2219" s="17"/>
      <c r="AB2219" s="16"/>
      <c r="AC2219" s="11"/>
      <c r="AD2219" s="17">
        <f t="shared" si="490"/>
        <v>0</v>
      </c>
      <c r="AE2219" s="16"/>
      <c r="AF2219" s="11"/>
      <c r="AG2219" s="17"/>
      <c r="AH2219" s="229">
        <f t="shared" si="491"/>
        <v>0</v>
      </c>
      <c r="AI2219" s="527"/>
      <c r="AJ2219" s="16">
        <f t="shared" si="479"/>
        <v>0</v>
      </c>
    </row>
    <row r="2220" spans="1:36" ht="11.25" customHeight="1">
      <c r="A2220" s="219">
        <v>25400151</v>
      </c>
      <c r="B2220" s="207"/>
      <c r="C2220" s="287" t="s">
        <v>1770</v>
      </c>
      <c r="D2220" s="222">
        <v>0</v>
      </c>
      <c r="E2220" s="222">
        <v>0</v>
      </c>
      <c r="F2220" s="222">
        <v>0</v>
      </c>
      <c r="G2220" s="222">
        <v>0</v>
      </c>
      <c r="H2220" s="222">
        <v>0</v>
      </c>
      <c r="I2220" s="222">
        <v>0</v>
      </c>
      <c r="J2220" s="498">
        <v>0</v>
      </c>
      <c r="K2220" s="498">
        <v>0</v>
      </c>
      <c r="L2220" s="223">
        <v>0</v>
      </c>
      <c r="M2220" s="223">
        <v>0</v>
      </c>
      <c r="N2220" s="223">
        <v>0</v>
      </c>
      <c r="O2220" s="223">
        <v>0</v>
      </c>
      <c r="P2220" s="223">
        <v>0</v>
      </c>
      <c r="Q2220" s="223">
        <f t="shared" si="485"/>
        <v>0</v>
      </c>
      <c r="R2220" s="351"/>
      <c r="S2220" s="309"/>
      <c r="T2220" s="309"/>
      <c r="U2220" s="895"/>
      <c r="V2220" s="16">
        <v>0</v>
      </c>
      <c r="W2220" s="11">
        <v>0</v>
      </c>
      <c r="X2220" s="17">
        <v>0</v>
      </c>
      <c r="Y2220" s="16"/>
      <c r="Z2220" s="11"/>
      <c r="AA2220" s="17"/>
      <c r="AB2220" s="16"/>
      <c r="AC2220" s="11"/>
      <c r="AD2220" s="17">
        <f t="shared" si="490"/>
        <v>0</v>
      </c>
      <c r="AE2220" s="16"/>
      <c r="AF2220" s="11"/>
      <c r="AG2220" s="17"/>
      <c r="AH2220" s="229">
        <f t="shared" si="491"/>
        <v>0</v>
      </c>
      <c r="AI2220" s="527"/>
      <c r="AJ2220" s="16">
        <f t="shared" si="479"/>
        <v>0</v>
      </c>
    </row>
    <row r="2221" spans="1:36" ht="11.25" customHeight="1">
      <c r="A2221" s="219">
        <v>25400152</v>
      </c>
      <c r="B2221" s="207"/>
      <c r="C2221" s="287" t="s">
        <v>1771</v>
      </c>
      <c r="D2221" s="222">
        <v>0</v>
      </c>
      <c r="E2221" s="222">
        <v>0</v>
      </c>
      <c r="F2221" s="222">
        <v>0</v>
      </c>
      <c r="G2221" s="222">
        <v>0</v>
      </c>
      <c r="H2221" s="222">
        <v>0</v>
      </c>
      <c r="I2221" s="222">
        <v>0</v>
      </c>
      <c r="J2221" s="498">
        <v>0</v>
      </c>
      <c r="K2221" s="498">
        <v>0</v>
      </c>
      <c r="L2221" s="223">
        <v>0</v>
      </c>
      <c r="M2221" s="223">
        <v>0</v>
      </c>
      <c r="N2221" s="223">
        <v>0</v>
      </c>
      <c r="O2221" s="223">
        <v>0</v>
      </c>
      <c r="P2221" s="223">
        <v>0</v>
      </c>
      <c r="Q2221" s="223">
        <f t="shared" si="485"/>
        <v>0</v>
      </c>
      <c r="R2221" s="351"/>
      <c r="S2221" s="309"/>
      <c r="T2221" s="309"/>
      <c r="U2221" s="895"/>
      <c r="V2221" s="16">
        <v>0</v>
      </c>
      <c r="W2221" s="11">
        <v>0</v>
      </c>
      <c r="X2221" s="17">
        <v>0</v>
      </c>
      <c r="Y2221" s="16"/>
      <c r="Z2221" s="11"/>
      <c r="AA2221" s="17"/>
      <c r="AB2221" s="16"/>
      <c r="AC2221" s="11"/>
      <c r="AD2221" s="17">
        <f t="shared" si="490"/>
        <v>0</v>
      </c>
      <c r="AE2221" s="16"/>
      <c r="AF2221" s="11"/>
      <c r="AG2221" s="17"/>
      <c r="AH2221" s="229">
        <f t="shared" si="491"/>
        <v>0</v>
      </c>
      <c r="AI2221" s="527"/>
      <c r="AJ2221" s="16">
        <f t="shared" si="479"/>
        <v>0</v>
      </c>
    </row>
    <row r="2222" spans="1:36" ht="11.25" customHeight="1">
      <c r="A2222" s="219">
        <v>25400161</v>
      </c>
      <c r="B2222" s="207"/>
      <c r="C2222" s="440" t="s">
        <v>508</v>
      </c>
      <c r="D2222" s="222">
        <v>0</v>
      </c>
      <c r="E2222" s="222">
        <v>0</v>
      </c>
      <c r="F2222" s="222">
        <v>0</v>
      </c>
      <c r="G2222" s="222">
        <v>0</v>
      </c>
      <c r="H2222" s="222">
        <v>0</v>
      </c>
      <c r="I2222" s="222">
        <v>0</v>
      </c>
      <c r="J2222" s="498">
        <v>0</v>
      </c>
      <c r="K2222" s="498">
        <v>0</v>
      </c>
      <c r="L2222" s="223">
        <v>0</v>
      </c>
      <c r="M2222" s="223">
        <v>0</v>
      </c>
      <c r="N2222" s="223">
        <v>0</v>
      </c>
      <c r="O2222" s="223">
        <v>0</v>
      </c>
      <c r="P2222" s="223">
        <v>0</v>
      </c>
      <c r="Q2222" s="223">
        <f t="shared" si="485"/>
        <v>0</v>
      </c>
      <c r="R2222" s="872"/>
      <c r="S2222" s="427"/>
      <c r="T2222" s="427"/>
      <c r="U2222" s="895"/>
      <c r="V2222" s="16">
        <v>0</v>
      </c>
      <c r="W2222" s="11">
        <v>0</v>
      </c>
      <c r="X2222" s="17">
        <v>0</v>
      </c>
      <c r="Y2222" s="16"/>
      <c r="Z2222" s="11"/>
      <c r="AA2222" s="17"/>
      <c r="AB2222" s="16"/>
      <c r="AC2222" s="11"/>
      <c r="AD2222" s="17">
        <f t="shared" si="490"/>
        <v>0</v>
      </c>
      <c r="AE2222" s="16"/>
      <c r="AF2222" s="11"/>
      <c r="AG2222" s="17"/>
      <c r="AH2222" s="229">
        <f t="shared" si="491"/>
        <v>0</v>
      </c>
      <c r="AI2222" s="527"/>
      <c r="AJ2222" s="16">
        <f t="shared" si="479"/>
        <v>0</v>
      </c>
    </row>
    <row r="2223" spans="1:36" ht="11.25" customHeight="1">
      <c r="A2223" s="219">
        <v>25400171</v>
      </c>
      <c r="B2223" s="207"/>
      <c r="C2223" s="287" t="s">
        <v>1797</v>
      </c>
      <c r="D2223" s="222">
        <v>0</v>
      </c>
      <c r="E2223" s="222">
        <v>0</v>
      </c>
      <c r="F2223" s="222">
        <v>0</v>
      </c>
      <c r="G2223" s="222">
        <v>0</v>
      </c>
      <c r="H2223" s="222">
        <v>0</v>
      </c>
      <c r="I2223" s="222">
        <v>0</v>
      </c>
      <c r="J2223" s="498">
        <v>0</v>
      </c>
      <c r="K2223" s="498">
        <v>0</v>
      </c>
      <c r="L2223" s="223">
        <v>0</v>
      </c>
      <c r="M2223" s="223">
        <v>0</v>
      </c>
      <c r="N2223" s="223">
        <v>0</v>
      </c>
      <c r="O2223" s="223">
        <v>0</v>
      </c>
      <c r="P2223" s="223">
        <v>0</v>
      </c>
      <c r="Q2223" s="223">
        <f t="shared" si="485"/>
        <v>0</v>
      </c>
      <c r="R2223" s="351" t="s">
        <v>1466</v>
      </c>
      <c r="S2223" s="309"/>
      <c r="T2223" s="309" t="s">
        <v>877</v>
      </c>
      <c r="U2223" s="895"/>
      <c r="V2223" s="16">
        <v>0</v>
      </c>
      <c r="W2223" s="11">
        <v>0</v>
      </c>
      <c r="X2223" s="17">
        <v>0</v>
      </c>
      <c r="Y2223" s="10">
        <f>Q2223</f>
        <v>0</v>
      </c>
      <c r="Z2223" s="11"/>
      <c r="AA2223" s="17">
        <f>Q2223</f>
        <v>0</v>
      </c>
      <c r="AB2223" s="16"/>
      <c r="AC2223" s="11"/>
      <c r="AD2223" s="17">
        <f t="shared" si="490"/>
        <v>0</v>
      </c>
      <c r="AE2223" s="16"/>
      <c r="AF2223" s="11"/>
      <c r="AG2223" s="17"/>
      <c r="AH2223" s="229"/>
      <c r="AI2223" s="527"/>
      <c r="AJ2223" s="16">
        <f t="shared" si="479"/>
        <v>0</v>
      </c>
    </row>
    <row r="2224" spans="1:36" ht="11.25" customHeight="1">
      <c r="A2224" s="219">
        <v>25400181</v>
      </c>
      <c r="B2224" s="207"/>
      <c r="C2224" s="440" t="s">
        <v>1790</v>
      </c>
      <c r="D2224" s="222">
        <v>-5216103</v>
      </c>
      <c r="E2224" s="222">
        <v>-5130594</v>
      </c>
      <c r="F2224" s="222">
        <v>-5045085</v>
      </c>
      <c r="G2224" s="222">
        <v>-4959576</v>
      </c>
      <c r="H2224" s="222">
        <v>-4874067</v>
      </c>
      <c r="I2224" s="222">
        <v>-4788558</v>
      </c>
      <c r="J2224" s="498">
        <v>-4703049</v>
      </c>
      <c r="K2224" s="498">
        <v>-4617540</v>
      </c>
      <c r="L2224" s="223">
        <v>-4532031</v>
      </c>
      <c r="M2224" s="223">
        <v>-4446522</v>
      </c>
      <c r="N2224" s="223">
        <v>-4361013</v>
      </c>
      <c r="O2224" s="223">
        <v>-4275504</v>
      </c>
      <c r="P2224" s="223">
        <v>-4189995</v>
      </c>
      <c r="Q2224" s="223">
        <f t="shared" si="485"/>
        <v>-4703049</v>
      </c>
      <c r="R2224" s="351"/>
      <c r="S2224" s="309"/>
      <c r="T2224" s="309"/>
      <c r="U2224" s="895"/>
      <c r="V2224" s="16">
        <v>0</v>
      </c>
      <c r="W2224" s="11">
        <v>0</v>
      </c>
      <c r="X2224" s="17">
        <v>0</v>
      </c>
      <c r="Y2224" s="16"/>
      <c r="Z2224" s="11"/>
      <c r="AA2224" s="17"/>
      <c r="AB2224" s="16"/>
      <c r="AC2224" s="11"/>
      <c r="AD2224" s="17">
        <f t="shared" si="490"/>
        <v>0</v>
      </c>
      <c r="AE2224" s="16"/>
      <c r="AF2224" s="11"/>
      <c r="AG2224" s="17"/>
      <c r="AH2224" s="229">
        <f>Q2224</f>
        <v>-4703049</v>
      </c>
      <c r="AI2224" s="527"/>
      <c r="AJ2224" s="16">
        <f t="shared" si="479"/>
        <v>0</v>
      </c>
    </row>
    <row r="2225" spans="1:36" ht="11.25" customHeight="1">
      <c r="A2225" s="219">
        <v>25400182</v>
      </c>
      <c r="B2225" s="207"/>
      <c r="C2225" s="440" t="s">
        <v>1791</v>
      </c>
      <c r="D2225" s="222">
        <v>-2790147</v>
      </c>
      <c r="E2225" s="222">
        <v>-2744406</v>
      </c>
      <c r="F2225" s="222">
        <v>-2698665</v>
      </c>
      <c r="G2225" s="222">
        <v>-2652924</v>
      </c>
      <c r="H2225" s="222">
        <v>-2607183</v>
      </c>
      <c r="I2225" s="222">
        <v>-2561442</v>
      </c>
      <c r="J2225" s="498">
        <v>-2515701</v>
      </c>
      <c r="K2225" s="498">
        <v>-2469960</v>
      </c>
      <c r="L2225" s="223">
        <v>-2424219</v>
      </c>
      <c r="M2225" s="223">
        <v>-2378478</v>
      </c>
      <c r="N2225" s="223">
        <v>-2332737</v>
      </c>
      <c r="O2225" s="223">
        <v>-2286996</v>
      </c>
      <c r="P2225" s="223">
        <v>-2241255</v>
      </c>
      <c r="Q2225" s="223">
        <f t="shared" si="485"/>
        <v>-2515701</v>
      </c>
      <c r="R2225" s="351"/>
      <c r="S2225" s="309"/>
      <c r="T2225" s="309"/>
      <c r="U2225" s="895"/>
      <c r="V2225" s="16">
        <v>0</v>
      </c>
      <c r="W2225" s="11">
        <v>0</v>
      </c>
      <c r="X2225" s="17">
        <v>0</v>
      </c>
      <c r="Y2225" s="16"/>
      <c r="Z2225" s="11"/>
      <c r="AA2225" s="17"/>
      <c r="AB2225" s="16"/>
      <c r="AC2225" s="11"/>
      <c r="AD2225" s="17">
        <f t="shared" si="490"/>
        <v>0</v>
      </c>
      <c r="AE2225" s="16"/>
      <c r="AF2225" s="11"/>
      <c r="AG2225" s="17"/>
      <c r="AH2225" s="229">
        <f>Q2225</f>
        <v>-2515701</v>
      </c>
      <c r="AI2225" s="527"/>
      <c r="AJ2225" s="16">
        <f t="shared" si="479"/>
        <v>0</v>
      </c>
    </row>
    <row r="2226" spans="1:36" ht="11.25" customHeight="1">
      <c r="A2226" s="219">
        <v>25400191</v>
      </c>
      <c r="B2226" s="207"/>
      <c r="C2226" s="287" t="s">
        <v>2073</v>
      </c>
      <c r="D2226" s="222">
        <v>-1657681.12</v>
      </c>
      <c r="E2226" s="222">
        <v>-1612878.94</v>
      </c>
      <c r="F2226" s="222">
        <v>-1568076.76</v>
      </c>
      <c r="G2226" s="222">
        <v>-1523274.58</v>
      </c>
      <c r="H2226" s="222">
        <v>-1478472.4</v>
      </c>
      <c r="I2226" s="222">
        <v>-1433670.22</v>
      </c>
      <c r="J2226" s="498">
        <v>-1388868.04</v>
      </c>
      <c r="K2226" s="498">
        <v>-1344065.86</v>
      </c>
      <c r="L2226" s="223">
        <v>-1299263.68</v>
      </c>
      <c r="M2226" s="223">
        <v>-1254461.5</v>
      </c>
      <c r="N2226" s="223">
        <v>-1209659.32</v>
      </c>
      <c r="O2226" s="223">
        <v>-1164857.1399999999</v>
      </c>
      <c r="P2226" s="223">
        <v>-1120054.96</v>
      </c>
      <c r="Q2226" s="223">
        <f t="shared" si="485"/>
        <v>-1388868.04</v>
      </c>
      <c r="R2226" s="872" t="s">
        <v>173</v>
      </c>
      <c r="S2226" s="427"/>
      <c r="T2226" s="427" t="s">
        <v>877</v>
      </c>
      <c r="U2226" s="895"/>
      <c r="V2226" s="16"/>
      <c r="W2226" s="11"/>
      <c r="X2226" s="17"/>
      <c r="Y2226" s="16">
        <f>Q2226</f>
        <v>-1388868.04</v>
      </c>
      <c r="Z2226" s="11"/>
      <c r="AA2226" s="17">
        <f>Y2226+Z2226</f>
        <v>-1388868.04</v>
      </c>
      <c r="AB2226" s="16"/>
      <c r="AC2226" s="11"/>
      <c r="AD2226" s="17">
        <f t="shared" si="490"/>
        <v>0</v>
      </c>
      <c r="AE2226" s="16"/>
      <c r="AF2226" s="11"/>
      <c r="AG2226" s="17"/>
      <c r="AH2226" s="229"/>
      <c r="AI2226" s="527"/>
      <c r="AJ2226" s="16">
        <f t="shared" si="479"/>
        <v>0</v>
      </c>
    </row>
    <row r="2227" spans="1:36" ht="11.25" customHeight="1">
      <c r="A2227" s="219">
        <v>25400201</v>
      </c>
      <c r="B2227" s="207"/>
      <c r="C2227" s="287" t="s">
        <v>2074</v>
      </c>
      <c r="D2227" s="222">
        <v>-1209190.17</v>
      </c>
      <c r="E2227" s="222">
        <v>-1176509.3600000001</v>
      </c>
      <c r="F2227" s="222">
        <v>-1143828.55</v>
      </c>
      <c r="G2227" s="222">
        <v>-1111147.74</v>
      </c>
      <c r="H2227" s="222">
        <v>-1078466.93</v>
      </c>
      <c r="I2227" s="222">
        <v>-1045786.12</v>
      </c>
      <c r="J2227" s="498">
        <v>-1013105.31</v>
      </c>
      <c r="K2227" s="498">
        <v>-980424.5</v>
      </c>
      <c r="L2227" s="223">
        <v>-947743.69</v>
      </c>
      <c r="M2227" s="223">
        <v>-915062.88</v>
      </c>
      <c r="N2227" s="223">
        <v>-882382.07</v>
      </c>
      <c r="O2227" s="223">
        <v>-849701.26</v>
      </c>
      <c r="P2227" s="223">
        <v>-817020.45</v>
      </c>
      <c r="Q2227" s="223">
        <f t="shared" si="485"/>
        <v>-1013105.31</v>
      </c>
      <c r="R2227" s="872" t="s">
        <v>173</v>
      </c>
      <c r="S2227" s="427"/>
      <c r="T2227" s="427" t="s">
        <v>877</v>
      </c>
      <c r="U2227" s="895"/>
      <c r="V2227" s="16"/>
      <c r="W2227" s="11"/>
      <c r="X2227" s="17"/>
      <c r="Y2227" s="16">
        <f>Q2227</f>
        <v>-1013105.31</v>
      </c>
      <c r="Z2227" s="11"/>
      <c r="AA2227" s="17">
        <f>Y2227+Z2227</f>
        <v>-1013105.31</v>
      </c>
      <c r="AB2227" s="16"/>
      <c r="AC2227" s="11"/>
      <c r="AD2227" s="17">
        <f t="shared" si="490"/>
        <v>0</v>
      </c>
      <c r="AE2227" s="16"/>
      <c r="AF2227" s="11"/>
      <c r="AG2227" s="17"/>
      <c r="AH2227" s="229"/>
      <c r="AI2227" s="527"/>
      <c r="AJ2227" s="16">
        <f t="shared" si="479"/>
        <v>0</v>
      </c>
    </row>
    <row r="2228" spans="1:36" ht="11.25" customHeight="1">
      <c r="A2228" s="219">
        <v>25400202</v>
      </c>
      <c r="B2228" s="207"/>
      <c r="C2228" s="287" t="s">
        <v>816</v>
      </c>
      <c r="D2228" s="222">
        <v>0</v>
      </c>
      <c r="E2228" s="222">
        <v>0</v>
      </c>
      <c r="F2228" s="222">
        <v>0</v>
      </c>
      <c r="G2228" s="222">
        <v>0</v>
      </c>
      <c r="H2228" s="222">
        <v>0</v>
      </c>
      <c r="I2228" s="222">
        <v>0</v>
      </c>
      <c r="J2228" s="498">
        <v>0</v>
      </c>
      <c r="K2228" s="498">
        <v>0</v>
      </c>
      <c r="L2228" s="223">
        <v>0</v>
      </c>
      <c r="M2228" s="223">
        <v>0</v>
      </c>
      <c r="N2228" s="223">
        <v>0</v>
      </c>
      <c r="O2228" s="223">
        <v>0</v>
      </c>
      <c r="P2228" s="223">
        <v>0</v>
      </c>
      <c r="Q2228" s="223">
        <f t="shared" si="485"/>
        <v>0</v>
      </c>
      <c r="R2228" s="872"/>
      <c r="S2228" s="427"/>
      <c r="T2228" s="427"/>
      <c r="U2228" s="895"/>
      <c r="V2228" s="16">
        <v>0</v>
      </c>
      <c r="W2228" s="11">
        <v>0</v>
      </c>
      <c r="X2228" s="17">
        <v>0</v>
      </c>
      <c r="Y2228" s="16"/>
      <c r="Z2228" s="11"/>
      <c r="AA2228" s="17"/>
      <c r="AB2228" s="16"/>
      <c r="AC2228" s="11"/>
      <c r="AD2228" s="17">
        <f t="shared" si="490"/>
        <v>0</v>
      </c>
      <c r="AE2228" s="16"/>
      <c r="AF2228" s="11"/>
      <c r="AG2228" s="17"/>
      <c r="AH2228" s="229">
        <f>Q2228</f>
        <v>0</v>
      </c>
      <c r="AI2228" s="527"/>
      <c r="AJ2228" s="16">
        <f t="shared" si="479"/>
        <v>0</v>
      </c>
    </row>
    <row r="2229" spans="1:36" ht="11.25" customHeight="1">
      <c r="A2229" s="319">
        <v>25400211</v>
      </c>
      <c r="B2229" s="287"/>
      <c r="C2229" s="287" t="s">
        <v>2187</v>
      </c>
      <c r="D2229" s="222">
        <v>0</v>
      </c>
      <c r="E2229" s="222">
        <v>0</v>
      </c>
      <c r="F2229" s="222">
        <v>0</v>
      </c>
      <c r="G2229" s="222">
        <v>0</v>
      </c>
      <c r="H2229" s="222">
        <v>0</v>
      </c>
      <c r="I2229" s="222">
        <v>0</v>
      </c>
      <c r="J2229" s="498">
        <v>0</v>
      </c>
      <c r="K2229" s="498">
        <v>0</v>
      </c>
      <c r="L2229" s="223">
        <v>0</v>
      </c>
      <c r="M2229" s="223">
        <v>0</v>
      </c>
      <c r="N2229" s="223">
        <v>0</v>
      </c>
      <c r="O2229" s="223">
        <v>0</v>
      </c>
      <c r="P2229" s="223">
        <v>0</v>
      </c>
      <c r="Q2229" s="223">
        <f t="shared" si="485"/>
        <v>0</v>
      </c>
      <c r="R2229" s="872"/>
      <c r="S2229" s="427"/>
      <c r="T2229" s="427" t="s">
        <v>877</v>
      </c>
      <c r="U2229" s="895"/>
      <c r="V2229" s="16"/>
      <c r="W2229" s="11"/>
      <c r="X2229" s="17"/>
      <c r="Y2229" s="16"/>
      <c r="Z2229" s="11"/>
      <c r="AA2229" s="17"/>
      <c r="AB2229" s="16">
        <f>Q2229</f>
        <v>0</v>
      </c>
      <c r="AC2229" s="11"/>
      <c r="AD2229" s="17">
        <f>AB2229+AC2229</f>
        <v>0</v>
      </c>
      <c r="AE2229" s="16"/>
      <c r="AF2229" s="11"/>
      <c r="AG2229" s="17"/>
      <c r="AH2229" s="229"/>
      <c r="AI2229" s="527"/>
      <c r="AJ2229" s="16">
        <f t="shared" si="479"/>
        <v>0</v>
      </c>
    </row>
    <row r="2230" spans="1:36" ht="11.25" customHeight="1">
      <c r="A2230" s="319">
        <v>25400212</v>
      </c>
      <c r="B2230" s="287"/>
      <c r="C2230" s="287" t="s">
        <v>1523</v>
      </c>
      <c r="D2230" s="222">
        <v>0</v>
      </c>
      <c r="E2230" s="222">
        <v>0</v>
      </c>
      <c r="F2230" s="222">
        <v>0</v>
      </c>
      <c r="G2230" s="222">
        <v>0</v>
      </c>
      <c r="H2230" s="222">
        <v>0</v>
      </c>
      <c r="I2230" s="222">
        <v>0</v>
      </c>
      <c r="J2230" s="498">
        <v>0</v>
      </c>
      <c r="K2230" s="498">
        <v>0</v>
      </c>
      <c r="L2230" s="223">
        <v>0</v>
      </c>
      <c r="M2230" s="223">
        <v>0</v>
      </c>
      <c r="N2230" s="223">
        <v>0</v>
      </c>
      <c r="O2230" s="223">
        <v>0</v>
      </c>
      <c r="P2230" s="223">
        <v>0</v>
      </c>
      <c r="Q2230" s="223">
        <f t="shared" si="485"/>
        <v>0</v>
      </c>
      <c r="R2230" s="872"/>
      <c r="S2230" s="427"/>
      <c r="T2230" s="427"/>
      <c r="U2230" s="895"/>
      <c r="V2230" s="16">
        <v>0</v>
      </c>
      <c r="W2230" s="11">
        <v>0</v>
      </c>
      <c r="X2230" s="17">
        <v>0</v>
      </c>
      <c r="Y2230" s="16"/>
      <c r="Z2230" s="11"/>
      <c r="AA2230" s="17"/>
      <c r="AB2230" s="16"/>
      <c r="AC2230" s="11"/>
      <c r="AD2230" s="17">
        <f>SUM(AB2230:AC2230)</f>
        <v>0</v>
      </c>
      <c r="AE2230" s="16"/>
      <c r="AF2230" s="11"/>
      <c r="AG2230" s="17"/>
      <c r="AH2230" s="229">
        <f>Q2230</f>
        <v>0</v>
      </c>
      <c r="AI2230" s="527"/>
      <c r="AJ2230" s="16">
        <f t="shared" si="479"/>
        <v>0</v>
      </c>
    </row>
    <row r="2231" spans="1:36" ht="11.25" customHeight="1">
      <c r="A2231" s="319">
        <v>25400221</v>
      </c>
      <c r="B2231" s="287"/>
      <c r="C2231" s="287" t="s">
        <v>2188</v>
      </c>
      <c r="D2231" s="222">
        <v>-771675</v>
      </c>
      <c r="E2231" s="222">
        <v>-768033.26</v>
      </c>
      <c r="F2231" s="222">
        <v>-767137.57</v>
      </c>
      <c r="G2231" s="222">
        <v>-801100.66</v>
      </c>
      <c r="H2231" s="222">
        <v>-58105.79</v>
      </c>
      <c r="I2231" s="222">
        <v>-58735.32</v>
      </c>
      <c r="J2231" s="498">
        <v>-73852.7</v>
      </c>
      <c r="K2231" s="498">
        <v>-71278.94</v>
      </c>
      <c r="L2231" s="223">
        <v>-68683.009999999995</v>
      </c>
      <c r="M2231" s="223">
        <v>-55782.96</v>
      </c>
      <c r="N2231" s="223">
        <v>-54689</v>
      </c>
      <c r="O2231" s="223">
        <v>-53898.21</v>
      </c>
      <c r="P2231" s="223">
        <v>-52965.279999999999</v>
      </c>
      <c r="Q2231" s="223">
        <f t="shared" si="485"/>
        <v>-270301.46333333332</v>
      </c>
      <c r="R2231" s="872"/>
      <c r="S2231" s="427"/>
      <c r="T2231" s="427" t="s">
        <v>877</v>
      </c>
      <c r="U2231" s="895"/>
      <c r="V2231" s="16"/>
      <c r="W2231" s="11"/>
      <c r="X2231" s="17"/>
      <c r="Y2231" s="16"/>
      <c r="Z2231" s="11"/>
      <c r="AA2231" s="17"/>
      <c r="AB2231" s="16">
        <f>Q2231</f>
        <v>-270301.46333333332</v>
      </c>
      <c r="AC2231" s="11"/>
      <c r="AD2231" s="17">
        <f>AB2231+AC2231</f>
        <v>-270301.46333333332</v>
      </c>
      <c r="AE2231" s="16"/>
      <c r="AF2231" s="11"/>
      <c r="AG2231" s="17"/>
      <c r="AH2231" s="229"/>
      <c r="AI2231" s="527"/>
      <c r="AJ2231" s="16">
        <f t="shared" si="479"/>
        <v>0</v>
      </c>
    </row>
    <row r="2232" spans="1:36" ht="11.25" customHeight="1">
      <c r="A2232" s="319">
        <v>25400222</v>
      </c>
      <c r="B2232" s="287"/>
      <c r="C2232" s="287" t="s">
        <v>1524</v>
      </c>
      <c r="D2232" s="222">
        <v>0</v>
      </c>
      <c r="E2232" s="222">
        <v>0</v>
      </c>
      <c r="F2232" s="222">
        <v>0</v>
      </c>
      <c r="G2232" s="222">
        <v>0</v>
      </c>
      <c r="H2232" s="222">
        <v>0</v>
      </c>
      <c r="I2232" s="222">
        <v>0</v>
      </c>
      <c r="J2232" s="498">
        <v>0</v>
      </c>
      <c r="K2232" s="498">
        <v>0</v>
      </c>
      <c r="L2232" s="223">
        <v>0</v>
      </c>
      <c r="M2232" s="223">
        <v>0</v>
      </c>
      <c r="N2232" s="223">
        <v>0</v>
      </c>
      <c r="O2232" s="223">
        <v>0</v>
      </c>
      <c r="P2232" s="223">
        <v>0</v>
      </c>
      <c r="Q2232" s="223">
        <f t="shared" si="485"/>
        <v>0</v>
      </c>
      <c r="R2232" s="872"/>
      <c r="S2232" s="427"/>
      <c r="T2232" s="427"/>
      <c r="U2232" s="895"/>
      <c r="V2232" s="16">
        <v>0</v>
      </c>
      <c r="W2232" s="11">
        <v>0</v>
      </c>
      <c r="X2232" s="17">
        <v>0</v>
      </c>
      <c r="Y2232" s="16"/>
      <c r="Z2232" s="11"/>
      <c r="AA2232" s="17"/>
      <c r="AB2232" s="16"/>
      <c r="AC2232" s="11"/>
      <c r="AD2232" s="17">
        <f>SUM(AB2232:AC2232)</f>
        <v>0</v>
      </c>
      <c r="AE2232" s="16"/>
      <c r="AF2232" s="11"/>
      <c r="AG2232" s="17"/>
      <c r="AH2232" s="229">
        <f>Q2232</f>
        <v>0</v>
      </c>
      <c r="AI2232" s="527"/>
      <c r="AJ2232" s="16">
        <f t="shared" si="479"/>
        <v>0</v>
      </c>
    </row>
    <row r="2233" spans="1:36" ht="11.25" customHeight="1">
      <c r="A2233" s="319">
        <v>25400231</v>
      </c>
      <c r="B2233" s="287"/>
      <c r="C2233" s="287" t="s">
        <v>2189</v>
      </c>
      <c r="D2233" s="222">
        <v>0</v>
      </c>
      <c r="E2233" s="222">
        <v>0</v>
      </c>
      <c r="F2233" s="222">
        <v>0</v>
      </c>
      <c r="G2233" s="222">
        <v>0</v>
      </c>
      <c r="H2233" s="222">
        <v>0</v>
      </c>
      <c r="I2233" s="222">
        <v>0</v>
      </c>
      <c r="J2233" s="498">
        <v>0</v>
      </c>
      <c r="K2233" s="498">
        <v>0</v>
      </c>
      <c r="L2233" s="223">
        <v>0</v>
      </c>
      <c r="M2233" s="223">
        <v>0</v>
      </c>
      <c r="N2233" s="223">
        <v>0</v>
      </c>
      <c r="O2233" s="223">
        <v>0</v>
      </c>
      <c r="P2233" s="223">
        <v>0</v>
      </c>
      <c r="Q2233" s="223">
        <f t="shared" si="485"/>
        <v>0</v>
      </c>
      <c r="R2233" s="872"/>
      <c r="S2233" s="427"/>
      <c r="T2233" s="427" t="s">
        <v>877</v>
      </c>
      <c r="U2233" s="895"/>
      <c r="V2233" s="16"/>
      <c r="W2233" s="11"/>
      <c r="X2233" s="17"/>
      <c r="Y2233" s="16"/>
      <c r="Z2233" s="11"/>
      <c r="AA2233" s="17"/>
      <c r="AB2233" s="16">
        <f>Q2233</f>
        <v>0</v>
      </c>
      <c r="AC2233" s="11"/>
      <c r="AD2233" s="17">
        <f>AB2233+AC2233</f>
        <v>0</v>
      </c>
      <c r="AE2233" s="16"/>
      <c r="AF2233" s="11"/>
      <c r="AG2233" s="17"/>
      <c r="AH2233" s="229"/>
      <c r="AI2233" s="527"/>
      <c r="AJ2233" s="16">
        <f t="shared" si="479"/>
        <v>0</v>
      </c>
    </row>
    <row r="2234" spans="1:36" ht="11.25" customHeight="1">
      <c r="A2234" s="319">
        <v>25400232</v>
      </c>
      <c r="B2234" s="287"/>
      <c r="C2234" s="287" t="s">
        <v>2065</v>
      </c>
      <c r="D2234" s="222">
        <v>0</v>
      </c>
      <c r="E2234" s="222">
        <v>0</v>
      </c>
      <c r="F2234" s="222">
        <v>0</v>
      </c>
      <c r="G2234" s="222">
        <v>0</v>
      </c>
      <c r="H2234" s="222">
        <v>0</v>
      </c>
      <c r="I2234" s="222">
        <v>0</v>
      </c>
      <c r="J2234" s="498">
        <v>0</v>
      </c>
      <c r="K2234" s="498">
        <v>0</v>
      </c>
      <c r="L2234" s="223">
        <v>0</v>
      </c>
      <c r="M2234" s="223">
        <v>0</v>
      </c>
      <c r="N2234" s="223">
        <v>0</v>
      </c>
      <c r="O2234" s="223">
        <v>0</v>
      </c>
      <c r="P2234" s="223">
        <v>0</v>
      </c>
      <c r="Q2234" s="223">
        <f t="shared" si="485"/>
        <v>0</v>
      </c>
      <c r="R2234" s="872"/>
      <c r="S2234" s="427"/>
      <c r="T2234" s="427"/>
      <c r="U2234" s="895"/>
      <c r="V2234" s="16">
        <v>0</v>
      </c>
      <c r="W2234" s="11">
        <v>0</v>
      </c>
      <c r="X2234" s="17">
        <v>0</v>
      </c>
      <c r="Y2234" s="16"/>
      <c r="Z2234" s="11"/>
      <c r="AA2234" s="17"/>
      <c r="AB2234" s="16"/>
      <c r="AC2234" s="11"/>
      <c r="AD2234" s="17">
        <f>SUM(AB2234:AC2234)</f>
        <v>0</v>
      </c>
      <c r="AE2234" s="16"/>
      <c r="AF2234" s="11"/>
      <c r="AG2234" s="17"/>
      <c r="AH2234" s="229">
        <f>Q2234</f>
        <v>0</v>
      </c>
      <c r="AI2234" s="527"/>
      <c r="AJ2234" s="16">
        <f t="shared" si="479"/>
        <v>0</v>
      </c>
    </row>
    <row r="2235" spans="1:36" ht="11.25" customHeight="1">
      <c r="A2235" s="319">
        <v>25400241</v>
      </c>
      <c r="B2235" s="287"/>
      <c r="C2235" s="287" t="s">
        <v>2209</v>
      </c>
      <c r="D2235" s="222">
        <v>0</v>
      </c>
      <c r="E2235" s="222">
        <v>0</v>
      </c>
      <c r="F2235" s="222">
        <v>0</v>
      </c>
      <c r="G2235" s="222">
        <v>0</v>
      </c>
      <c r="H2235" s="222">
        <v>0</v>
      </c>
      <c r="I2235" s="222">
        <v>0</v>
      </c>
      <c r="J2235" s="498">
        <v>0</v>
      </c>
      <c r="K2235" s="498">
        <v>0</v>
      </c>
      <c r="L2235" s="223">
        <v>0</v>
      </c>
      <c r="M2235" s="223">
        <v>0</v>
      </c>
      <c r="N2235" s="223">
        <v>0</v>
      </c>
      <c r="O2235" s="223">
        <v>0</v>
      </c>
      <c r="P2235" s="223">
        <v>0</v>
      </c>
      <c r="Q2235" s="223">
        <f t="shared" si="485"/>
        <v>0</v>
      </c>
      <c r="R2235" s="872"/>
      <c r="S2235" s="427"/>
      <c r="T2235" s="427" t="s">
        <v>877</v>
      </c>
      <c r="U2235" s="895"/>
      <c r="V2235" s="16"/>
      <c r="W2235" s="11"/>
      <c r="X2235" s="17"/>
      <c r="Y2235" s="16"/>
      <c r="Z2235" s="11"/>
      <c r="AA2235" s="17"/>
      <c r="AB2235" s="16">
        <f t="shared" ref="AB2235:AB2242" si="492">Q2235</f>
        <v>0</v>
      </c>
      <c r="AC2235" s="11"/>
      <c r="AD2235" s="17">
        <f t="shared" ref="AD2235:AD2242" si="493">AB2235+AC2235</f>
        <v>0</v>
      </c>
      <c r="AE2235" s="16"/>
      <c r="AF2235" s="11"/>
      <c r="AG2235" s="17"/>
      <c r="AH2235" s="229"/>
      <c r="AI2235" s="527"/>
      <c r="AJ2235" s="16">
        <f t="shared" si="479"/>
        <v>0</v>
      </c>
    </row>
    <row r="2236" spans="1:36" s="1054" customFormat="1" ht="11.25" customHeight="1">
      <c r="A2236" s="1070">
        <v>25400251</v>
      </c>
      <c r="B2236" s="1043"/>
      <c r="C2236" s="1043" t="s">
        <v>2210</v>
      </c>
      <c r="D2236" s="1044">
        <v>0</v>
      </c>
      <c r="E2236" s="1044">
        <v>0</v>
      </c>
      <c r="F2236" s="1044">
        <v>0</v>
      </c>
      <c r="G2236" s="1044">
        <v>0</v>
      </c>
      <c r="H2236" s="1044">
        <v>0</v>
      </c>
      <c r="I2236" s="1044">
        <v>0</v>
      </c>
      <c r="J2236" s="1045">
        <v>0</v>
      </c>
      <c r="K2236" s="1045">
        <v>0</v>
      </c>
      <c r="L2236" s="1046">
        <v>0</v>
      </c>
      <c r="M2236" s="1046">
        <v>0</v>
      </c>
      <c r="N2236" s="1046">
        <v>0</v>
      </c>
      <c r="O2236" s="1046">
        <v>0</v>
      </c>
      <c r="P2236" s="1046">
        <v>0</v>
      </c>
      <c r="Q2236" s="1046">
        <f t="shared" si="485"/>
        <v>0</v>
      </c>
      <c r="R2236" s="1076"/>
      <c r="S2236" s="1069"/>
      <c r="T2236" s="1069" t="s">
        <v>877</v>
      </c>
      <c r="U2236" s="1048"/>
      <c r="V2236" s="1049"/>
      <c r="W2236" s="1050"/>
      <c r="X2236" s="1051"/>
      <c r="Y2236" s="1049"/>
      <c r="Z2236" s="1050"/>
      <c r="AA2236" s="1051"/>
      <c r="AB2236" s="1049">
        <f t="shared" si="492"/>
        <v>0</v>
      </c>
      <c r="AC2236" s="1050"/>
      <c r="AD2236" s="1051">
        <f t="shared" si="493"/>
        <v>0</v>
      </c>
      <c r="AE2236" s="1049"/>
      <c r="AF2236" s="1050"/>
      <c r="AG2236" s="1051"/>
      <c r="AH2236" s="1052"/>
      <c r="AI2236" s="1053"/>
      <c r="AJ2236" s="1049">
        <f t="shared" si="479"/>
        <v>0</v>
      </c>
    </row>
    <row r="2237" spans="1:36" s="1054" customFormat="1" ht="11.25" customHeight="1">
      <c r="A2237" s="1070">
        <v>25400261</v>
      </c>
      <c r="B2237" s="1043"/>
      <c r="C2237" s="1043" t="s">
        <v>2211</v>
      </c>
      <c r="D2237" s="1044">
        <v>-93615823</v>
      </c>
      <c r="E2237" s="1044">
        <v>-93615823</v>
      </c>
      <c r="F2237" s="1044">
        <v>-93615823</v>
      </c>
      <c r="G2237" s="1044">
        <v>-93615823</v>
      </c>
      <c r="H2237" s="1044">
        <v>-93615823</v>
      </c>
      <c r="I2237" s="1044">
        <v>-93615823</v>
      </c>
      <c r="J2237" s="1045">
        <v>-93615823</v>
      </c>
      <c r="K2237" s="1045">
        <v>-93615823</v>
      </c>
      <c r="L2237" s="1046">
        <v>-93615823</v>
      </c>
      <c r="M2237" s="1046">
        <v>-93615823</v>
      </c>
      <c r="N2237" s="1046">
        <v>-93615823</v>
      </c>
      <c r="O2237" s="1046">
        <v>-93615823</v>
      </c>
      <c r="P2237" s="1046">
        <v>-93615823</v>
      </c>
      <c r="Q2237" s="1046">
        <f t="shared" si="485"/>
        <v>-93615823</v>
      </c>
      <c r="R2237" s="1076"/>
      <c r="S2237" s="1069"/>
      <c r="T2237" s="1069" t="s">
        <v>877</v>
      </c>
      <c r="U2237" s="1048"/>
      <c r="V2237" s="1049"/>
      <c r="W2237" s="1050"/>
      <c r="X2237" s="1051"/>
      <c r="Y2237" s="1049"/>
      <c r="Z2237" s="1050"/>
      <c r="AA2237" s="1051"/>
      <c r="AB2237" s="1049">
        <f t="shared" si="492"/>
        <v>-93615823</v>
      </c>
      <c r="AC2237" s="1050"/>
      <c r="AD2237" s="1051">
        <f t="shared" si="493"/>
        <v>-93615823</v>
      </c>
      <c r="AE2237" s="1049"/>
      <c r="AF2237" s="1050"/>
      <c r="AG2237" s="1051"/>
      <c r="AH2237" s="1052"/>
      <c r="AI2237" s="1053"/>
      <c r="AJ2237" s="1049">
        <f t="shared" si="479"/>
        <v>0</v>
      </c>
    </row>
    <row r="2238" spans="1:36" s="1054" customFormat="1" ht="11.25" customHeight="1">
      <c r="A2238" s="1070">
        <v>25400271</v>
      </c>
      <c r="B2238" s="1043"/>
      <c r="C2238" s="1043" t="s">
        <v>2212</v>
      </c>
      <c r="D2238" s="1044">
        <v>0</v>
      </c>
      <c r="E2238" s="1044">
        <v>0</v>
      </c>
      <c r="F2238" s="1044">
        <v>0</v>
      </c>
      <c r="G2238" s="1044">
        <v>0</v>
      </c>
      <c r="H2238" s="1044">
        <v>0</v>
      </c>
      <c r="I2238" s="1044">
        <v>0</v>
      </c>
      <c r="J2238" s="1045">
        <v>0</v>
      </c>
      <c r="K2238" s="1045">
        <v>0</v>
      </c>
      <c r="L2238" s="1046">
        <v>0</v>
      </c>
      <c r="M2238" s="1046">
        <v>0</v>
      </c>
      <c r="N2238" s="1046">
        <v>0</v>
      </c>
      <c r="O2238" s="1046">
        <v>0</v>
      </c>
      <c r="P2238" s="1046">
        <v>0</v>
      </c>
      <c r="Q2238" s="1046">
        <f t="shared" si="485"/>
        <v>0</v>
      </c>
      <c r="R2238" s="1076"/>
      <c r="S2238" s="1069"/>
      <c r="T2238" s="1069" t="s">
        <v>877</v>
      </c>
      <c r="U2238" s="1048"/>
      <c r="V2238" s="1049"/>
      <c r="W2238" s="1050"/>
      <c r="X2238" s="1051"/>
      <c r="Y2238" s="1049"/>
      <c r="Z2238" s="1050"/>
      <c r="AA2238" s="1051"/>
      <c r="AB2238" s="1049">
        <f t="shared" si="492"/>
        <v>0</v>
      </c>
      <c r="AC2238" s="1050"/>
      <c r="AD2238" s="1051">
        <f t="shared" si="493"/>
        <v>0</v>
      </c>
      <c r="AE2238" s="1049"/>
      <c r="AF2238" s="1050"/>
      <c r="AG2238" s="1051"/>
      <c r="AH2238" s="1052"/>
      <c r="AI2238" s="1053"/>
      <c r="AJ2238" s="1049">
        <f t="shared" si="479"/>
        <v>0</v>
      </c>
    </row>
    <row r="2239" spans="1:36" ht="11.25" customHeight="1">
      <c r="A2239" s="319">
        <v>25400281</v>
      </c>
      <c r="B2239" s="287"/>
      <c r="C2239" s="287" t="s">
        <v>2350</v>
      </c>
      <c r="D2239" s="222">
        <v>0</v>
      </c>
      <c r="E2239" s="222">
        <v>0</v>
      </c>
      <c r="F2239" s="222">
        <v>0</v>
      </c>
      <c r="G2239" s="222">
        <v>0</v>
      </c>
      <c r="H2239" s="222">
        <v>0</v>
      </c>
      <c r="I2239" s="222">
        <v>0</v>
      </c>
      <c r="J2239" s="498">
        <v>0</v>
      </c>
      <c r="K2239" s="498">
        <v>0</v>
      </c>
      <c r="L2239" s="223">
        <v>0</v>
      </c>
      <c r="M2239" s="223">
        <v>0</v>
      </c>
      <c r="N2239" s="223">
        <v>0</v>
      </c>
      <c r="O2239" s="223">
        <v>0</v>
      </c>
      <c r="P2239" s="223">
        <v>0</v>
      </c>
      <c r="Q2239" s="223">
        <f t="shared" si="485"/>
        <v>0</v>
      </c>
      <c r="R2239" s="872" t="s">
        <v>354</v>
      </c>
      <c r="S2239" s="427"/>
      <c r="T2239" s="427" t="s">
        <v>877</v>
      </c>
      <c r="U2239" s="895"/>
      <c r="V2239" s="16"/>
      <c r="W2239" s="11"/>
      <c r="X2239" s="17"/>
      <c r="Y2239" s="16"/>
      <c r="Z2239" s="11"/>
      <c r="AA2239" s="17"/>
      <c r="AB2239" s="16">
        <f t="shared" si="492"/>
        <v>0</v>
      </c>
      <c r="AC2239" s="11"/>
      <c r="AD2239" s="17">
        <f t="shared" si="493"/>
        <v>0</v>
      </c>
      <c r="AE2239" s="16"/>
      <c r="AF2239" s="11"/>
      <c r="AG2239" s="17"/>
      <c r="AH2239" s="229"/>
      <c r="AI2239" s="527"/>
      <c r="AJ2239" s="16">
        <f t="shared" si="479"/>
        <v>0</v>
      </c>
    </row>
    <row r="2240" spans="1:36" ht="11.25" customHeight="1">
      <c r="A2240" s="319">
        <v>25400291</v>
      </c>
      <c r="B2240" s="287"/>
      <c r="C2240" s="287" t="s">
        <v>2534</v>
      </c>
      <c r="D2240" s="222">
        <v>-658589.87</v>
      </c>
      <c r="E2240" s="222">
        <v>-515226.98</v>
      </c>
      <c r="F2240" s="222">
        <v>-336542.32</v>
      </c>
      <c r="G2240" s="222">
        <v>-140927.70000000001</v>
      </c>
      <c r="H2240" s="222">
        <v>-837291.76</v>
      </c>
      <c r="I2240" s="222">
        <v>-751794.1</v>
      </c>
      <c r="J2240" s="498">
        <v>-670951.01</v>
      </c>
      <c r="K2240" s="498">
        <v>-604378.72</v>
      </c>
      <c r="L2240" s="223">
        <v>-538103.55000000005</v>
      </c>
      <c r="M2240" s="223">
        <v>-473486.25</v>
      </c>
      <c r="N2240" s="223">
        <v>-404638.46</v>
      </c>
      <c r="O2240" s="223">
        <v>-335503.07</v>
      </c>
      <c r="P2240" s="223">
        <v>-271173.87</v>
      </c>
      <c r="Q2240" s="223">
        <f t="shared" si="485"/>
        <v>-506143.81583333336</v>
      </c>
      <c r="R2240" s="872"/>
      <c r="S2240" s="427"/>
      <c r="T2240" s="427" t="s">
        <v>877</v>
      </c>
      <c r="U2240" s="895"/>
      <c r="V2240" s="16"/>
      <c r="W2240" s="11"/>
      <c r="X2240" s="17"/>
      <c r="Y2240" s="16"/>
      <c r="Z2240" s="11"/>
      <c r="AA2240" s="17"/>
      <c r="AB2240" s="16">
        <f t="shared" si="492"/>
        <v>-506143.81583333336</v>
      </c>
      <c r="AC2240" s="11"/>
      <c r="AD2240" s="17">
        <f t="shared" si="493"/>
        <v>-506143.81583333336</v>
      </c>
      <c r="AE2240" s="16"/>
      <c r="AF2240" s="11"/>
      <c r="AG2240" s="17"/>
      <c r="AH2240" s="229"/>
      <c r="AI2240" s="527"/>
      <c r="AJ2240" s="16">
        <f t="shared" si="479"/>
        <v>0</v>
      </c>
    </row>
    <row r="2241" spans="1:36" ht="11.25" customHeight="1">
      <c r="A2241" s="319">
        <v>25400301</v>
      </c>
      <c r="B2241" s="287"/>
      <c r="C2241" s="287" t="s">
        <v>2552</v>
      </c>
      <c r="D2241" s="222">
        <v>-19415.27</v>
      </c>
      <c r="E2241" s="222">
        <v>-9864.9</v>
      </c>
      <c r="F2241" s="222">
        <v>3678.93</v>
      </c>
      <c r="G2241" s="222">
        <v>19749.93</v>
      </c>
      <c r="H2241" s="222">
        <v>-25176.85</v>
      </c>
      <c r="I2241" s="222">
        <v>-24028.95</v>
      </c>
      <c r="J2241" s="498">
        <v>-23075.09</v>
      </c>
      <c r="K2241" s="498">
        <v>-22230.22</v>
      </c>
      <c r="L2241" s="223">
        <v>-21033.54</v>
      </c>
      <c r="M2241" s="223">
        <v>-19575.14</v>
      </c>
      <c r="N2241" s="223">
        <v>-17481.47</v>
      </c>
      <c r="O2241" s="223">
        <v>-14985.28</v>
      </c>
      <c r="P2241" s="223">
        <v>-12416.12</v>
      </c>
      <c r="Q2241" s="223">
        <f t="shared" si="485"/>
        <v>-14161.522916666667</v>
      </c>
      <c r="R2241" s="872"/>
      <c r="S2241" s="427"/>
      <c r="T2241" s="427" t="s">
        <v>877</v>
      </c>
      <c r="U2241" s="895"/>
      <c r="V2241" s="16"/>
      <c r="W2241" s="11"/>
      <c r="X2241" s="17"/>
      <c r="Y2241" s="16"/>
      <c r="Z2241" s="11"/>
      <c r="AA2241" s="17"/>
      <c r="AB2241" s="16">
        <f t="shared" si="492"/>
        <v>-14161.522916666667</v>
      </c>
      <c r="AC2241" s="11"/>
      <c r="AD2241" s="17">
        <f t="shared" si="493"/>
        <v>-14161.522916666667</v>
      </c>
      <c r="AE2241" s="16"/>
      <c r="AF2241" s="11"/>
      <c r="AG2241" s="17"/>
      <c r="AH2241" s="229"/>
      <c r="AI2241" s="527"/>
      <c r="AJ2241" s="16">
        <f t="shared" si="479"/>
        <v>0</v>
      </c>
    </row>
    <row r="2242" spans="1:36" ht="11.25" customHeight="1">
      <c r="A2242" s="319">
        <v>25400311</v>
      </c>
      <c r="B2242" s="287"/>
      <c r="C2242" s="287" t="s">
        <v>2538</v>
      </c>
      <c r="D2242" s="222">
        <v>-29946.99</v>
      </c>
      <c r="E2242" s="222">
        <v>-34238.93</v>
      </c>
      <c r="F2242" s="222">
        <v>-38518.22</v>
      </c>
      <c r="G2242" s="222">
        <v>-42889.68</v>
      </c>
      <c r="H2242" s="222">
        <v>-2395.04</v>
      </c>
      <c r="I2242" s="222">
        <v>-2720.73</v>
      </c>
      <c r="J2242" s="498">
        <v>-3090.32</v>
      </c>
      <c r="K2242" s="498">
        <v>-3494.87</v>
      </c>
      <c r="L2242" s="223">
        <v>-3885.01</v>
      </c>
      <c r="M2242" s="223">
        <v>-4231.96</v>
      </c>
      <c r="N2242" s="223">
        <v>-4539.8999999999996</v>
      </c>
      <c r="O2242" s="223">
        <v>-4842.59</v>
      </c>
      <c r="P2242" s="223">
        <v>-5140.47</v>
      </c>
      <c r="Q2242" s="223">
        <f t="shared" si="485"/>
        <v>-13532.581666666665</v>
      </c>
      <c r="R2242" s="872"/>
      <c r="S2242" s="427"/>
      <c r="T2242" s="427" t="s">
        <v>877</v>
      </c>
      <c r="U2242" s="895"/>
      <c r="V2242" s="16"/>
      <c r="W2242" s="11"/>
      <c r="X2242" s="17"/>
      <c r="Y2242" s="16"/>
      <c r="Z2242" s="11"/>
      <c r="AA2242" s="17"/>
      <c r="AB2242" s="16">
        <f t="shared" si="492"/>
        <v>-13532.581666666665</v>
      </c>
      <c r="AC2242" s="11"/>
      <c r="AD2242" s="17">
        <f t="shared" si="493"/>
        <v>-13532.581666666665</v>
      </c>
      <c r="AE2242" s="16"/>
      <c r="AF2242" s="11"/>
      <c r="AG2242" s="17"/>
      <c r="AH2242" s="229"/>
      <c r="AI2242" s="527"/>
      <c r="AJ2242" s="16">
        <f t="shared" ref="AJ2242:AJ2305" si="494">Q2242-X2242-AA2242-AD2242-AG2242-AH2242</f>
        <v>0</v>
      </c>
    </row>
    <row r="2243" spans="1:36" s="951" customFormat="1" ht="11.25" customHeight="1">
      <c r="A2243" s="953">
        <v>25400321</v>
      </c>
      <c r="B2243" s="939"/>
      <c r="C2243" s="939" t="s">
        <v>2561</v>
      </c>
      <c r="D2243" s="940">
        <v>-183330.37</v>
      </c>
      <c r="E2243" s="940">
        <v>-194327.02</v>
      </c>
      <c r="F2243" s="940">
        <v>-179844.25</v>
      </c>
      <c r="G2243" s="940">
        <v>-151461.54999999999</v>
      </c>
      <c r="H2243" s="940">
        <v>-138520.76999999999</v>
      </c>
      <c r="I2243" s="940">
        <v>-129631.07</v>
      </c>
      <c r="J2243" s="941">
        <v>-120544.19</v>
      </c>
      <c r="K2243" s="941">
        <v>-128144.03</v>
      </c>
      <c r="L2243" s="942">
        <v>-133875.76</v>
      </c>
      <c r="M2243" s="942">
        <v>-139864.56</v>
      </c>
      <c r="N2243" s="942">
        <v>-138438.72</v>
      </c>
      <c r="O2243" s="942">
        <v>-134431.5</v>
      </c>
      <c r="P2243" s="942">
        <v>-135027.54999999999</v>
      </c>
      <c r="Q2243" s="942">
        <f t="shared" si="485"/>
        <v>-145688.53166666668</v>
      </c>
      <c r="R2243" s="955"/>
      <c r="S2243" s="956"/>
      <c r="T2243" s="956" t="s">
        <v>1120</v>
      </c>
      <c r="U2243" s="945"/>
      <c r="V2243" s="946">
        <v>0</v>
      </c>
      <c r="W2243" s="947">
        <v>0</v>
      </c>
      <c r="X2243" s="948">
        <v>0</v>
      </c>
      <c r="Y2243" s="946"/>
      <c r="Z2243" s="947"/>
      <c r="AA2243" s="948"/>
      <c r="AB2243" s="946"/>
      <c r="AC2243" s="947"/>
      <c r="AD2243" s="948">
        <f>SUM(AB2243:AC2243)</f>
        <v>0</v>
      </c>
      <c r="AE2243" s="946">
        <f>$Q2243</f>
        <v>-145688.53166666668</v>
      </c>
      <c r="AF2243" s="946">
        <f>$Q2243</f>
        <v>-145688.53166666668</v>
      </c>
      <c r="AG2243" s="946">
        <f>$Q2243</f>
        <v>-145688.53166666668</v>
      </c>
      <c r="AH2243" s="952"/>
      <c r="AI2243" s="950"/>
      <c r="AJ2243" s="946">
        <f t="shared" si="494"/>
        <v>0</v>
      </c>
    </row>
    <row r="2244" spans="1:36" s="951" customFormat="1" ht="11.25" customHeight="1">
      <c r="A2244" s="953">
        <v>25400331</v>
      </c>
      <c r="B2244" s="939"/>
      <c r="C2244" s="939" t="s">
        <v>2646</v>
      </c>
      <c r="D2244" s="940">
        <v>-2058079.63</v>
      </c>
      <c r="E2244" s="940">
        <v>-2196965.2400000002</v>
      </c>
      <c r="F2244" s="940">
        <v>-2040380.46</v>
      </c>
      <c r="G2244" s="940">
        <v>-1728477.79</v>
      </c>
      <c r="H2244" s="940">
        <v>-1436249.06</v>
      </c>
      <c r="I2244" s="940">
        <v>-1290352.92</v>
      </c>
      <c r="J2244" s="941">
        <v>-1153612.1200000001</v>
      </c>
      <c r="K2244" s="941">
        <v>-1243168.3400000001</v>
      </c>
      <c r="L2244" s="942">
        <v>-1319509.32</v>
      </c>
      <c r="M2244" s="942">
        <v>-1409804.79</v>
      </c>
      <c r="N2244" s="942">
        <v>-1415722.34</v>
      </c>
      <c r="O2244" s="942">
        <v>-1399730.2</v>
      </c>
      <c r="P2244" s="942">
        <v>-1453751.45</v>
      </c>
      <c r="Q2244" s="942">
        <f t="shared" si="485"/>
        <v>-1532490.6766666665</v>
      </c>
      <c r="R2244" s="955"/>
      <c r="S2244" s="956"/>
      <c r="T2244" s="956" t="s">
        <v>1120</v>
      </c>
      <c r="U2244" s="945"/>
      <c r="V2244" s="946">
        <v>0</v>
      </c>
      <c r="W2244" s="947">
        <v>0</v>
      </c>
      <c r="X2244" s="948">
        <v>0</v>
      </c>
      <c r="Y2244" s="946"/>
      <c r="Z2244" s="947"/>
      <c r="AA2244" s="948"/>
      <c r="AB2244" s="946"/>
      <c r="AC2244" s="947"/>
      <c r="AD2244" s="948">
        <f>SUM(AB2244:AC2244)</f>
        <v>0</v>
      </c>
      <c r="AE2244" s="946">
        <f>$Q$2244</f>
        <v>-1532490.6766666665</v>
      </c>
      <c r="AF2244" s="946">
        <f>$Q$2244</f>
        <v>-1532490.6766666665</v>
      </c>
      <c r="AG2244" s="946">
        <f>$Q$2244</f>
        <v>-1532490.6766666665</v>
      </c>
      <c r="AH2244" s="952"/>
      <c r="AI2244" s="950"/>
      <c r="AJ2244" s="946">
        <f t="shared" si="494"/>
        <v>0</v>
      </c>
    </row>
    <row r="2245" spans="1:36" ht="11.25" customHeight="1">
      <c r="A2245" s="319">
        <v>25400341</v>
      </c>
      <c r="B2245" s="207"/>
      <c r="C2245" s="207" t="s">
        <v>2847</v>
      </c>
      <c r="D2245" s="222">
        <v>0</v>
      </c>
      <c r="E2245" s="222">
        <v>0</v>
      </c>
      <c r="F2245" s="222">
        <v>0</v>
      </c>
      <c r="G2245" s="222">
        <v>0</v>
      </c>
      <c r="H2245" s="222">
        <v>0</v>
      </c>
      <c r="I2245" s="222">
        <v>0</v>
      </c>
      <c r="J2245" s="498">
        <v>0</v>
      </c>
      <c r="K2245" s="498">
        <v>0</v>
      </c>
      <c r="L2245" s="223">
        <v>0</v>
      </c>
      <c r="M2245" s="223">
        <v>0</v>
      </c>
      <c r="N2245" s="223">
        <v>-786417.32</v>
      </c>
      <c r="O2245" s="223">
        <v>-1762292.4</v>
      </c>
      <c r="P2245" s="223">
        <v>-1762292.4</v>
      </c>
      <c r="Q2245" s="223">
        <f t="shared" si="485"/>
        <v>-285821.32666666666</v>
      </c>
      <c r="R2245" s="351"/>
      <c r="S2245" s="309"/>
      <c r="T2245" s="309" t="s">
        <v>877</v>
      </c>
      <c r="U2245" s="895"/>
      <c r="V2245" s="16">
        <v>0</v>
      </c>
      <c r="W2245" s="11">
        <v>0</v>
      </c>
      <c r="X2245" s="17">
        <v>0</v>
      </c>
      <c r="Y2245" s="16"/>
      <c r="Z2245" s="11"/>
      <c r="AA2245" s="17"/>
      <c r="AB2245" s="16">
        <f>$Q2245</f>
        <v>-285821.32666666666</v>
      </c>
      <c r="AC2245" s="11"/>
      <c r="AD2245" s="17">
        <f t="shared" ref="AD2245:AD2253" si="495">SUM(AB2245:AC2245)</f>
        <v>-285821.32666666666</v>
      </c>
      <c r="AE2245" s="16"/>
      <c r="AF2245" s="11"/>
      <c r="AG2245" s="17"/>
      <c r="AH2245" s="225"/>
      <c r="AI2245" s="527"/>
      <c r="AJ2245" s="16">
        <f t="shared" si="494"/>
        <v>0</v>
      </c>
    </row>
    <row r="2246" spans="1:36" ht="11.25" customHeight="1">
      <c r="A2246" s="319">
        <v>25400342</v>
      </c>
      <c r="B2246" s="207"/>
      <c r="C2246" s="207" t="s">
        <v>2848</v>
      </c>
      <c r="D2246" s="222">
        <v>0</v>
      </c>
      <c r="E2246" s="222">
        <v>0</v>
      </c>
      <c r="F2246" s="222">
        <v>0</v>
      </c>
      <c r="G2246" s="222">
        <v>0</v>
      </c>
      <c r="H2246" s="222">
        <v>0</v>
      </c>
      <c r="I2246" s="222">
        <v>0</v>
      </c>
      <c r="J2246" s="498">
        <v>0</v>
      </c>
      <c r="K2246" s="498">
        <v>0</v>
      </c>
      <c r="L2246" s="223">
        <v>0</v>
      </c>
      <c r="M2246" s="223">
        <v>0</v>
      </c>
      <c r="N2246" s="223">
        <v>0</v>
      </c>
      <c r="O2246" s="223">
        <v>0</v>
      </c>
      <c r="P2246" s="223">
        <v>0</v>
      </c>
      <c r="Q2246" s="223">
        <f t="shared" si="485"/>
        <v>0</v>
      </c>
      <c r="R2246" s="351"/>
      <c r="S2246" s="309"/>
      <c r="T2246" s="309" t="s">
        <v>1802</v>
      </c>
      <c r="U2246" s="895"/>
      <c r="V2246" s="16">
        <v>0</v>
      </c>
      <c r="W2246" s="11">
        <v>0</v>
      </c>
      <c r="X2246" s="17">
        <v>0</v>
      </c>
      <c r="Y2246" s="16"/>
      <c r="Z2246" s="11"/>
      <c r="AA2246" s="17"/>
      <c r="AB2246" s="16"/>
      <c r="AC2246" s="11">
        <f>$Q2246</f>
        <v>0</v>
      </c>
      <c r="AD2246" s="17">
        <f t="shared" si="495"/>
        <v>0</v>
      </c>
      <c r="AE2246" s="16"/>
      <c r="AF2246" s="11"/>
      <c r="AG2246" s="17"/>
      <c r="AH2246" s="225"/>
      <c r="AI2246" s="527"/>
      <c r="AJ2246" s="16">
        <f t="shared" si="494"/>
        <v>0</v>
      </c>
    </row>
    <row r="2247" spans="1:36" ht="11.25" customHeight="1">
      <c r="A2247" s="319">
        <v>25400351</v>
      </c>
      <c r="B2247" s="207"/>
      <c r="C2247" s="207" t="s">
        <v>2849</v>
      </c>
      <c r="D2247" s="222">
        <v>0</v>
      </c>
      <c r="E2247" s="222">
        <v>0</v>
      </c>
      <c r="F2247" s="222">
        <v>0</v>
      </c>
      <c r="G2247" s="222">
        <v>0</v>
      </c>
      <c r="H2247" s="222">
        <v>0</v>
      </c>
      <c r="I2247" s="222">
        <v>0</v>
      </c>
      <c r="J2247" s="498">
        <v>0</v>
      </c>
      <c r="K2247" s="498">
        <v>0</v>
      </c>
      <c r="L2247" s="223">
        <v>0</v>
      </c>
      <c r="M2247" s="223">
        <v>0</v>
      </c>
      <c r="N2247" s="223">
        <v>0</v>
      </c>
      <c r="O2247" s="223">
        <v>0</v>
      </c>
      <c r="P2247" s="223">
        <v>0</v>
      </c>
      <c r="Q2247" s="223">
        <f t="shared" si="485"/>
        <v>0</v>
      </c>
      <c r="R2247" s="351"/>
      <c r="S2247" s="309"/>
      <c r="T2247" s="309" t="s">
        <v>877</v>
      </c>
      <c r="U2247" s="895"/>
      <c r="V2247" s="16">
        <v>0</v>
      </c>
      <c r="W2247" s="11">
        <v>0</v>
      </c>
      <c r="X2247" s="17">
        <v>0</v>
      </c>
      <c r="Y2247" s="16"/>
      <c r="Z2247" s="11"/>
      <c r="AA2247" s="17"/>
      <c r="AB2247" s="16">
        <f>$Q2247</f>
        <v>0</v>
      </c>
      <c r="AC2247" s="11"/>
      <c r="AD2247" s="17">
        <f t="shared" si="495"/>
        <v>0</v>
      </c>
      <c r="AE2247" s="16"/>
      <c r="AF2247" s="11"/>
      <c r="AG2247" s="17"/>
      <c r="AH2247" s="225"/>
      <c r="AI2247" s="527"/>
      <c r="AJ2247" s="16">
        <f t="shared" si="494"/>
        <v>0</v>
      </c>
    </row>
    <row r="2248" spans="1:36" ht="11.25" customHeight="1">
      <c r="A2248" s="319">
        <v>25400352</v>
      </c>
      <c r="B2248" s="207"/>
      <c r="C2248" s="207" t="s">
        <v>2850</v>
      </c>
      <c r="D2248" s="222">
        <v>0</v>
      </c>
      <c r="E2248" s="222">
        <v>0</v>
      </c>
      <c r="F2248" s="222">
        <v>0</v>
      </c>
      <c r="G2248" s="222">
        <v>0</v>
      </c>
      <c r="H2248" s="222">
        <v>0</v>
      </c>
      <c r="I2248" s="222">
        <v>0</v>
      </c>
      <c r="J2248" s="498">
        <v>0</v>
      </c>
      <c r="K2248" s="498">
        <v>0</v>
      </c>
      <c r="L2248" s="223">
        <v>0</v>
      </c>
      <c r="M2248" s="223">
        <v>0</v>
      </c>
      <c r="N2248" s="223">
        <v>0</v>
      </c>
      <c r="O2248" s="223">
        <v>0</v>
      </c>
      <c r="P2248" s="223">
        <v>-34198.32</v>
      </c>
      <c r="Q2248" s="223">
        <f t="shared" si="485"/>
        <v>-1424.93</v>
      </c>
      <c r="R2248" s="351"/>
      <c r="S2248" s="309"/>
      <c r="T2248" s="309" t="s">
        <v>1802</v>
      </c>
      <c r="U2248" s="895"/>
      <c r="V2248" s="16">
        <v>0</v>
      </c>
      <c r="W2248" s="11">
        <v>0</v>
      </c>
      <c r="X2248" s="17">
        <v>0</v>
      </c>
      <c r="Y2248" s="16"/>
      <c r="Z2248" s="11"/>
      <c r="AA2248" s="17"/>
      <c r="AB2248" s="16"/>
      <c r="AC2248" s="11">
        <f>$Q2248</f>
        <v>-1424.93</v>
      </c>
      <c r="AD2248" s="17">
        <f t="shared" si="495"/>
        <v>-1424.93</v>
      </c>
      <c r="AE2248" s="16"/>
      <c r="AF2248" s="11"/>
      <c r="AG2248" s="17"/>
      <c r="AH2248" s="225"/>
      <c r="AI2248" s="527"/>
      <c r="AJ2248" s="16">
        <f t="shared" si="494"/>
        <v>0</v>
      </c>
    </row>
    <row r="2249" spans="1:36" ht="11.25" customHeight="1">
      <c r="A2249" s="319">
        <v>25400361</v>
      </c>
      <c r="B2249" s="207"/>
      <c r="C2249" s="207" t="s">
        <v>2851</v>
      </c>
      <c r="D2249" s="222">
        <v>0</v>
      </c>
      <c r="E2249" s="222">
        <v>0</v>
      </c>
      <c r="F2249" s="222">
        <v>0</v>
      </c>
      <c r="G2249" s="222">
        <v>0</v>
      </c>
      <c r="H2249" s="222">
        <v>0</v>
      </c>
      <c r="I2249" s="222">
        <v>0</v>
      </c>
      <c r="J2249" s="498">
        <v>0</v>
      </c>
      <c r="K2249" s="498">
        <v>0</v>
      </c>
      <c r="L2249" s="223">
        <v>0</v>
      </c>
      <c r="M2249" s="223">
        <v>0</v>
      </c>
      <c r="N2249" s="223">
        <v>0</v>
      </c>
      <c r="O2249" s="223">
        <v>0</v>
      </c>
      <c r="P2249" s="223">
        <v>0</v>
      </c>
      <c r="Q2249" s="223">
        <f t="shared" si="485"/>
        <v>0</v>
      </c>
      <c r="R2249" s="351"/>
      <c r="S2249" s="309"/>
      <c r="T2249" s="309" t="s">
        <v>877</v>
      </c>
      <c r="U2249" s="895"/>
      <c r="V2249" s="16">
        <v>0</v>
      </c>
      <c r="W2249" s="11">
        <v>0</v>
      </c>
      <c r="X2249" s="17">
        <v>0</v>
      </c>
      <c r="Y2249" s="16"/>
      <c r="Z2249" s="11"/>
      <c r="AA2249" s="17"/>
      <c r="AB2249" s="16">
        <f>$Q2249</f>
        <v>0</v>
      </c>
      <c r="AC2249" s="11"/>
      <c r="AD2249" s="17">
        <f t="shared" si="495"/>
        <v>0</v>
      </c>
      <c r="AE2249" s="16"/>
      <c r="AF2249" s="11"/>
      <c r="AG2249" s="17"/>
      <c r="AH2249" s="225"/>
      <c r="AI2249" s="527"/>
      <c r="AJ2249" s="16">
        <f t="shared" si="494"/>
        <v>0</v>
      </c>
    </row>
    <row r="2250" spans="1:36" ht="11.25" customHeight="1">
      <c r="A2250" s="319">
        <v>25400362</v>
      </c>
      <c r="B2250" s="207"/>
      <c r="C2250" s="207" t="s">
        <v>2852</v>
      </c>
      <c r="D2250" s="222">
        <v>0</v>
      </c>
      <c r="E2250" s="222">
        <v>0</v>
      </c>
      <c r="F2250" s="222">
        <v>0</v>
      </c>
      <c r="G2250" s="222">
        <v>0</v>
      </c>
      <c r="H2250" s="222">
        <v>0</v>
      </c>
      <c r="I2250" s="222">
        <v>0</v>
      </c>
      <c r="J2250" s="498">
        <v>0</v>
      </c>
      <c r="K2250" s="498">
        <v>0</v>
      </c>
      <c r="L2250" s="223">
        <v>0</v>
      </c>
      <c r="M2250" s="223">
        <v>0</v>
      </c>
      <c r="N2250" s="223">
        <v>0</v>
      </c>
      <c r="O2250" s="223">
        <v>0</v>
      </c>
      <c r="P2250" s="223">
        <v>0</v>
      </c>
      <c r="Q2250" s="223">
        <f t="shared" si="485"/>
        <v>0</v>
      </c>
      <c r="R2250" s="351"/>
      <c r="S2250" s="309"/>
      <c r="T2250" s="309" t="s">
        <v>1802</v>
      </c>
      <c r="U2250" s="895"/>
      <c r="V2250" s="16">
        <v>0</v>
      </c>
      <c r="W2250" s="11">
        <v>0</v>
      </c>
      <c r="X2250" s="17">
        <v>0</v>
      </c>
      <c r="Y2250" s="16"/>
      <c r="Z2250" s="11"/>
      <c r="AA2250" s="17"/>
      <c r="AB2250" s="16"/>
      <c r="AC2250" s="11">
        <f>$Q2250</f>
        <v>0</v>
      </c>
      <c r="AD2250" s="17">
        <f t="shared" si="495"/>
        <v>0</v>
      </c>
      <c r="AE2250" s="16"/>
      <c r="AF2250" s="11"/>
      <c r="AG2250" s="17"/>
      <c r="AH2250" s="225"/>
      <c r="AI2250" s="527"/>
      <c r="AJ2250" s="16">
        <f t="shared" si="494"/>
        <v>0</v>
      </c>
    </row>
    <row r="2251" spans="1:36" ht="11.25" customHeight="1">
      <c r="A2251" s="319">
        <v>25400371</v>
      </c>
      <c r="B2251" s="207"/>
      <c r="C2251" s="207" t="s">
        <v>2853</v>
      </c>
      <c r="D2251" s="222">
        <v>0</v>
      </c>
      <c r="E2251" s="222">
        <v>0</v>
      </c>
      <c r="F2251" s="222">
        <v>0</v>
      </c>
      <c r="G2251" s="222">
        <v>0</v>
      </c>
      <c r="H2251" s="222">
        <v>0</v>
      </c>
      <c r="I2251" s="222">
        <v>0</v>
      </c>
      <c r="J2251" s="498">
        <v>0</v>
      </c>
      <c r="K2251" s="498">
        <v>0</v>
      </c>
      <c r="L2251" s="223">
        <v>0</v>
      </c>
      <c r="M2251" s="223">
        <v>0</v>
      </c>
      <c r="N2251" s="223">
        <v>0</v>
      </c>
      <c r="O2251" s="223">
        <v>0</v>
      </c>
      <c r="P2251" s="223">
        <v>0</v>
      </c>
      <c r="Q2251" s="223">
        <f t="shared" ref="Q2251:Q2314" si="496">(D2251+P2251+SUM(E2251:O2251)*2)/24</f>
        <v>0</v>
      </c>
      <c r="R2251" s="351"/>
      <c r="S2251" s="309"/>
      <c r="T2251" s="309" t="s">
        <v>877</v>
      </c>
      <c r="U2251" s="895"/>
      <c r="V2251" s="16">
        <v>0</v>
      </c>
      <c r="W2251" s="11">
        <v>0</v>
      </c>
      <c r="X2251" s="17">
        <v>0</v>
      </c>
      <c r="Y2251" s="16"/>
      <c r="Z2251" s="11"/>
      <c r="AA2251" s="17"/>
      <c r="AB2251" s="16">
        <f>$Q2251</f>
        <v>0</v>
      </c>
      <c r="AC2251" s="11"/>
      <c r="AD2251" s="17">
        <f t="shared" si="495"/>
        <v>0</v>
      </c>
      <c r="AE2251" s="16"/>
      <c r="AF2251" s="11"/>
      <c r="AG2251" s="17"/>
      <c r="AH2251" s="225"/>
      <c r="AI2251" s="527"/>
      <c r="AJ2251" s="16">
        <f t="shared" si="494"/>
        <v>0</v>
      </c>
    </row>
    <row r="2252" spans="1:36" ht="11.25" customHeight="1">
      <c r="A2252" s="319">
        <v>25400372</v>
      </c>
      <c r="B2252" s="207"/>
      <c r="C2252" s="207" t="s">
        <v>2854</v>
      </c>
      <c r="D2252" s="222">
        <v>0</v>
      </c>
      <c r="E2252" s="222">
        <v>0</v>
      </c>
      <c r="F2252" s="222">
        <v>0</v>
      </c>
      <c r="G2252" s="222">
        <v>0</v>
      </c>
      <c r="H2252" s="222">
        <v>0</v>
      </c>
      <c r="I2252" s="222">
        <v>0</v>
      </c>
      <c r="J2252" s="498">
        <v>0</v>
      </c>
      <c r="K2252" s="498">
        <v>0</v>
      </c>
      <c r="L2252" s="223">
        <v>0</v>
      </c>
      <c r="M2252" s="223">
        <v>0</v>
      </c>
      <c r="N2252" s="223">
        <v>0</v>
      </c>
      <c r="O2252" s="223">
        <v>0</v>
      </c>
      <c r="P2252" s="223">
        <v>0</v>
      </c>
      <c r="Q2252" s="223">
        <f t="shared" si="496"/>
        <v>0</v>
      </c>
      <c r="R2252" s="351"/>
      <c r="S2252" s="309"/>
      <c r="T2252" s="309" t="s">
        <v>1802</v>
      </c>
      <c r="U2252" s="895"/>
      <c r="V2252" s="16">
        <v>0</v>
      </c>
      <c r="W2252" s="11">
        <v>0</v>
      </c>
      <c r="X2252" s="17">
        <v>0</v>
      </c>
      <c r="Y2252" s="16"/>
      <c r="Z2252" s="11"/>
      <c r="AA2252" s="17"/>
      <c r="AB2252" s="16"/>
      <c r="AC2252" s="11">
        <f>$Q2252</f>
        <v>0</v>
      </c>
      <c r="AD2252" s="17">
        <f t="shared" si="495"/>
        <v>0</v>
      </c>
      <c r="AE2252" s="16"/>
      <c r="AF2252" s="11"/>
      <c r="AG2252" s="17"/>
      <c r="AH2252" s="225"/>
      <c r="AI2252" s="527"/>
      <c r="AJ2252" s="16">
        <f t="shared" si="494"/>
        <v>0</v>
      </c>
    </row>
    <row r="2253" spans="1:36" ht="11.25" customHeight="1">
      <c r="A2253" s="319">
        <v>25400381</v>
      </c>
      <c r="B2253" s="207"/>
      <c r="C2253" s="207" t="s">
        <v>3004</v>
      </c>
      <c r="D2253" s="222">
        <v>-224053.69</v>
      </c>
      <c r="E2253" s="222">
        <v>0</v>
      </c>
      <c r="F2253" s="222">
        <v>0</v>
      </c>
      <c r="G2253" s="222">
        <v>0</v>
      </c>
      <c r="H2253" s="222">
        <v>0</v>
      </c>
      <c r="I2253" s="222">
        <v>0</v>
      </c>
      <c r="J2253" s="498">
        <v>0</v>
      </c>
      <c r="K2253" s="498">
        <v>0</v>
      </c>
      <c r="L2253" s="223">
        <v>0</v>
      </c>
      <c r="M2253" s="223">
        <v>-263465.25</v>
      </c>
      <c r="N2253" s="223">
        <v>-577535.24</v>
      </c>
      <c r="O2253" s="223">
        <v>-847706.3</v>
      </c>
      <c r="P2253" s="223">
        <v>-1211073.43</v>
      </c>
      <c r="Q2253" s="223">
        <f t="shared" si="496"/>
        <v>-200522.52916666667</v>
      </c>
      <c r="R2253" s="872"/>
      <c r="S2253" s="427"/>
      <c r="T2253" s="427" t="s">
        <v>877</v>
      </c>
      <c r="U2253" s="895"/>
      <c r="V2253" s="16">
        <v>0</v>
      </c>
      <c r="W2253" s="11">
        <v>0</v>
      </c>
      <c r="X2253" s="17">
        <v>0</v>
      </c>
      <c r="Y2253" s="16"/>
      <c r="Z2253" s="11"/>
      <c r="AA2253" s="17"/>
      <c r="AB2253" s="16">
        <f>$Q2253</f>
        <v>-200522.52916666667</v>
      </c>
      <c r="AC2253" s="11"/>
      <c r="AD2253" s="17">
        <f t="shared" si="495"/>
        <v>-200522.52916666667</v>
      </c>
      <c r="AE2253" s="16"/>
      <c r="AF2253" s="11"/>
      <c r="AG2253" s="17"/>
      <c r="AH2253" s="225"/>
      <c r="AI2253" s="527"/>
      <c r="AJ2253" s="16">
        <f t="shared" si="494"/>
        <v>0</v>
      </c>
    </row>
    <row r="2254" spans="1:36" ht="11.25" customHeight="1">
      <c r="A2254" s="319">
        <v>25400391</v>
      </c>
      <c r="B2254" s="207"/>
      <c r="C2254" s="207" t="s">
        <v>3002</v>
      </c>
      <c r="D2254" s="222">
        <v>0</v>
      </c>
      <c r="E2254" s="222">
        <v>0</v>
      </c>
      <c r="F2254" s="222">
        <v>0</v>
      </c>
      <c r="G2254" s="222">
        <v>0</v>
      </c>
      <c r="H2254" s="222">
        <v>0</v>
      </c>
      <c r="I2254" s="222">
        <v>0</v>
      </c>
      <c r="J2254" s="498">
        <v>0</v>
      </c>
      <c r="K2254" s="498">
        <v>0</v>
      </c>
      <c r="L2254" s="223">
        <v>0</v>
      </c>
      <c r="M2254" s="223">
        <v>-179653.08</v>
      </c>
      <c r="N2254" s="223">
        <v>-179653.08</v>
      </c>
      <c r="O2254" s="223">
        <v>-813122.55</v>
      </c>
      <c r="P2254" s="223">
        <v>-920232.24</v>
      </c>
      <c r="Q2254" s="223">
        <f t="shared" si="496"/>
        <v>-136045.4025</v>
      </c>
      <c r="R2254" s="872"/>
      <c r="S2254" s="427"/>
      <c r="T2254" s="427" t="s">
        <v>877</v>
      </c>
      <c r="U2254" s="895"/>
      <c r="V2254" s="16">
        <v>0</v>
      </c>
      <c r="W2254" s="11">
        <v>0</v>
      </c>
      <c r="X2254" s="17">
        <v>0</v>
      </c>
      <c r="Y2254" s="16"/>
      <c r="Z2254" s="11"/>
      <c r="AA2254" s="17"/>
      <c r="AB2254" s="16">
        <f>$Q2254</f>
        <v>-136045.4025</v>
      </c>
      <c r="AC2254" s="11"/>
      <c r="AD2254" s="17">
        <f t="shared" ref="AD2254" si="497">SUM(AB2254:AC2254)</f>
        <v>-136045.4025</v>
      </c>
      <c r="AE2254" s="16"/>
      <c r="AF2254" s="11"/>
      <c r="AG2254" s="17"/>
      <c r="AH2254" s="225"/>
      <c r="AI2254" s="527"/>
      <c r="AJ2254" s="16">
        <f t="shared" si="494"/>
        <v>0</v>
      </c>
    </row>
    <row r="2255" spans="1:36" ht="11.25" customHeight="1">
      <c r="A2255" s="319">
        <v>25400392</v>
      </c>
      <c r="B2255" s="207"/>
      <c r="C2255" s="207" t="s">
        <v>3036</v>
      </c>
      <c r="D2255" s="222">
        <v>-8970000</v>
      </c>
      <c r="E2255" s="222">
        <v>-8970000</v>
      </c>
      <c r="F2255" s="222">
        <v>-8970000</v>
      </c>
      <c r="G2255" s="222">
        <v>-9224636</v>
      </c>
      <c r="H2255" s="222">
        <v>-9224636</v>
      </c>
      <c r="I2255" s="222">
        <v>-9224636</v>
      </c>
      <c r="J2255" s="498">
        <v>-13924636</v>
      </c>
      <c r="K2255" s="498">
        <v>-13924636</v>
      </c>
      <c r="L2255" s="223">
        <v>-8662087.2300000004</v>
      </c>
      <c r="M2255" s="223">
        <v>-5200000</v>
      </c>
      <c r="N2255" s="223">
        <v>-5200000</v>
      </c>
      <c r="O2255" s="223">
        <v>-5200000</v>
      </c>
      <c r="P2255" s="223">
        <v>-3700000</v>
      </c>
      <c r="Q2255" s="223">
        <f t="shared" si="496"/>
        <v>-8671688.9358333331</v>
      </c>
      <c r="R2255" s="872"/>
      <c r="S2255" s="427"/>
      <c r="T2255" s="427" t="s">
        <v>1802</v>
      </c>
      <c r="U2255" s="895"/>
      <c r="V2255" s="16"/>
      <c r="W2255" s="11"/>
      <c r="X2255" s="17"/>
      <c r="Y2255" s="16"/>
      <c r="Z2255" s="11"/>
      <c r="AA2255" s="17"/>
      <c r="AB2255" s="16"/>
      <c r="AC2255" s="11">
        <f>$Q2255</f>
        <v>-8671688.9358333331</v>
      </c>
      <c r="AD2255" s="17">
        <f t="shared" ref="AD2255" si="498">SUM(AB2255:AC2255)</f>
        <v>-8671688.9358333331</v>
      </c>
      <c r="AE2255" s="16"/>
      <c r="AF2255" s="11"/>
      <c r="AG2255" s="17"/>
      <c r="AH2255" s="225"/>
      <c r="AI2255" s="527"/>
      <c r="AJ2255" s="16">
        <f t="shared" si="494"/>
        <v>0</v>
      </c>
    </row>
    <row r="2256" spans="1:36" ht="11.25" customHeight="1">
      <c r="A2256" s="319">
        <v>25400411</v>
      </c>
      <c r="B2256" s="207"/>
      <c r="C2256" s="287" t="s">
        <v>3071</v>
      </c>
      <c r="D2256" s="222">
        <v>0</v>
      </c>
      <c r="E2256" s="222">
        <v>0</v>
      </c>
      <c r="F2256" s="222">
        <v>0</v>
      </c>
      <c r="G2256" s="222">
        <v>0</v>
      </c>
      <c r="H2256" s="222">
        <v>0</v>
      </c>
      <c r="I2256" s="222">
        <v>0</v>
      </c>
      <c r="J2256" s="498">
        <v>0</v>
      </c>
      <c r="K2256" s="498">
        <v>-6340.01</v>
      </c>
      <c r="L2256" s="223">
        <v>0</v>
      </c>
      <c r="M2256" s="223">
        <v>0</v>
      </c>
      <c r="N2256" s="223">
        <v>0</v>
      </c>
      <c r="O2256" s="223">
        <v>0</v>
      </c>
      <c r="P2256" s="223">
        <v>0</v>
      </c>
      <c r="Q2256" s="223">
        <f t="shared" si="496"/>
        <v>-528.33416666666665</v>
      </c>
      <c r="R2256" s="872"/>
      <c r="S2256" s="427"/>
      <c r="T2256" s="427" t="s">
        <v>877</v>
      </c>
      <c r="U2256" s="895"/>
      <c r="V2256" s="16">
        <v>0</v>
      </c>
      <c r="W2256" s="11">
        <v>0</v>
      </c>
      <c r="X2256" s="17">
        <v>0</v>
      </c>
      <c r="Y2256" s="16"/>
      <c r="Z2256" s="11"/>
      <c r="AA2256" s="17"/>
      <c r="AB2256" s="16">
        <f>$Q2256</f>
        <v>-528.33416666666665</v>
      </c>
      <c r="AC2256" s="11"/>
      <c r="AD2256" s="17">
        <f t="shared" ref="AD2256" si="499">SUM(AB2256:AC2256)</f>
        <v>-528.33416666666665</v>
      </c>
      <c r="AE2256" s="16"/>
      <c r="AF2256" s="11"/>
      <c r="AG2256" s="17"/>
      <c r="AH2256" s="225"/>
      <c r="AI2256" s="527"/>
      <c r="AJ2256" s="16">
        <f t="shared" si="494"/>
        <v>0</v>
      </c>
    </row>
    <row r="2257" spans="1:36" ht="11.25" customHeight="1">
      <c r="A2257" s="319">
        <v>25400412</v>
      </c>
      <c r="B2257" s="207"/>
      <c r="C2257" s="287" t="s">
        <v>3072</v>
      </c>
      <c r="D2257" s="222">
        <v>0</v>
      </c>
      <c r="E2257" s="222">
        <v>0</v>
      </c>
      <c r="F2257" s="222">
        <v>0</v>
      </c>
      <c r="G2257" s="222">
        <v>0</v>
      </c>
      <c r="H2257" s="222">
        <v>0</v>
      </c>
      <c r="I2257" s="222">
        <v>0</v>
      </c>
      <c r="J2257" s="498">
        <v>0</v>
      </c>
      <c r="K2257" s="498">
        <v>0</v>
      </c>
      <c r="L2257" s="223">
        <v>0</v>
      </c>
      <c r="M2257" s="223">
        <v>0</v>
      </c>
      <c r="N2257" s="223">
        <v>0</v>
      </c>
      <c r="O2257" s="223">
        <v>0</v>
      </c>
      <c r="P2257" s="223">
        <v>0</v>
      </c>
      <c r="Q2257" s="223">
        <f t="shared" si="496"/>
        <v>0</v>
      </c>
      <c r="R2257" s="872"/>
      <c r="S2257" s="427"/>
      <c r="T2257" s="427" t="s">
        <v>1802</v>
      </c>
      <c r="U2257" s="895"/>
      <c r="V2257" s="16"/>
      <c r="W2257" s="11"/>
      <c r="X2257" s="17"/>
      <c r="Y2257" s="16"/>
      <c r="Z2257" s="11"/>
      <c r="AA2257" s="17"/>
      <c r="AB2257" s="16"/>
      <c r="AC2257" s="11">
        <f>$Q2257</f>
        <v>0</v>
      </c>
      <c r="AD2257" s="17">
        <f t="shared" ref="AD2257" si="500">SUM(AB2257:AC2257)</f>
        <v>0</v>
      </c>
      <c r="AE2257" s="16"/>
      <c r="AF2257" s="11"/>
      <c r="AG2257" s="17"/>
      <c r="AH2257" s="225"/>
      <c r="AI2257" s="527"/>
      <c r="AJ2257" s="16">
        <f t="shared" si="494"/>
        <v>0</v>
      </c>
    </row>
    <row r="2258" spans="1:36" ht="11.25" customHeight="1">
      <c r="A2258" s="319">
        <v>25400421</v>
      </c>
      <c r="B2258" s="207"/>
      <c r="C2258" s="287" t="s">
        <v>3073</v>
      </c>
      <c r="D2258" s="222">
        <v>0</v>
      </c>
      <c r="E2258" s="222">
        <v>0</v>
      </c>
      <c r="F2258" s="222">
        <v>0</v>
      </c>
      <c r="G2258" s="222">
        <v>0</v>
      </c>
      <c r="H2258" s="222">
        <v>0</v>
      </c>
      <c r="I2258" s="222">
        <v>0</v>
      </c>
      <c r="J2258" s="498">
        <v>0</v>
      </c>
      <c r="K2258" s="498">
        <v>0</v>
      </c>
      <c r="L2258" s="223">
        <v>0</v>
      </c>
      <c r="M2258" s="223">
        <v>0</v>
      </c>
      <c r="N2258" s="223">
        <v>0</v>
      </c>
      <c r="O2258" s="223">
        <v>0</v>
      </c>
      <c r="P2258" s="223">
        <v>0</v>
      </c>
      <c r="Q2258" s="223">
        <f t="shared" si="496"/>
        <v>0</v>
      </c>
      <c r="R2258" s="872"/>
      <c r="S2258" s="427"/>
      <c r="T2258" s="427" t="s">
        <v>877</v>
      </c>
      <c r="U2258" s="895"/>
      <c r="V2258" s="16">
        <v>0</v>
      </c>
      <c r="W2258" s="11">
        <v>0</v>
      </c>
      <c r="X2258" s="17">
        <v>0</v>
      </c>
      <c r="Y2258" s="16"/>
      <c r="Z2258" s="11"/>
      <c r="AA2258" s="17"/>
      <c r="AB2258" s="16">
        <f>$Q2258</f>
        <v>0</v>
      </c>
      <c r="AC2258" s="11"/>
      <c r="AD2258" s="17">
        <f t="shared" ref="AD2258" si="501">SUM(AB2258:AC2258)</f>
        <v>0</v>
      </c>
      <c r="AE2258" s="16"/>
      <c r="AF2258" s="11"/>
      <c r="AG2258" s="17"/>
      <c r="AH2258" s="225"/>
      <c r="AI2258" s="527"/>
      <c r="AJ2258" s="16">
        <f t="shared" si="494"/>
        <v>0</v>
      </c>
    </row>
    <row r="2259" spans="1:36" ht="22.5" customHeight="1">
      <c r="A2259" s="319">
        <v>25400431</v>
      </c>
      <c r="B2259" s="207"/>
      <c r="C2259" s="207" t="s">
        <v>2957</v>
      </c>
      <c r="D2259" s="222">
        <v>-778288.46</v>
      </c>
      <c r="E2259" s="222">
        <v>-716355.64</v>
      </c>
      <c r="F2259" s="222">
        <v>-639163.81999999995</v>
      </c>
      <c r="G2259" s="222">
        <v>-554658.26</v>
      </c>
      <c r="H2259" s="222">
        <v>-468574.83</v>
      </c>
      <c r="I2259" s="222">
        <v>-416738.48</v>
      </c>
      <c r="J2259" s="498">
        <v>-367724.14</v>
      </c>
      <c r="K2259" s="498">
        <v>-327362.05</v>
      </c>
      <c r="L2259" s="223">
        <v>-287180.09999999998</v>
      </c>
      <c r="M2259" s="223">
        <v>-248003.31</v>
      </c>
      <c r="N2259" s="223">
        <v>-206261.6</v>
      </c>
      <c r="O2259" s="223">
        <v>-164345.53</v>
      </c>
      <c r="P2259" s="223">
        <v>-125343.41</v>
      </c>
      <c r="Q2259" s="223">
        <f t="shared" si="496"/>
        <v>-404015.30791666661</v>
      </c>
      <c r="R2259" s="872"/>
      <c r="S2259" s="427"/>
      <c r="T2259" s="427" t="s">
        <v>1254</v>
      </c>
      <c r="U2259" s="900"/>
      <c r="V2259" s="16">
        <v>0</v>
      </c>
      <c r="W2259" s="11">
        <v>0</v>
      </c>
      <c r="X2259" s="17">
        <v>0</v>
      </c>
      <c r="Y2259" s="16"/>
      <c r="Z2259" s="11"/>
      <c r="AA2259" s="17"/>
      <c r="AB2259" s="16"/>
      <c r="AC2259" s="11"/>
      <c r="AD2259" s="17">
        <f t="shared" ref="AD2259:AD2260" si="502">SUM(AB2259:AC2259)</f>
        <v>0</v>
      </c>
      <c r="AE2259" s="16">
        <f t="shared" ref="AE2259:AG2260" si="503">$Q2259</f>
        <v>-404015.30791666661</v>
      </c>
      <c r="AF2259" s="11">
        <f t="shared" si="503"/>
        <v>-404015.30791666661</v>
      </c>
      <c r="AG2259" s="17">
        <f t="shared" si="503"/>
        <v>-404015.30791666661</v>
      </c>
      <c r="AH2259" s="225"/>
      <c r="AI2259" s="527"/>
      <c r="AJ2259" s="16">
        <f t="shared" si="494"/>
        <v>0</v>
      </c>
    </row>
    <row r="2260" spans="1:36" ht="22.5" customHeight="1">
      <c r="A2260" s="319">
        <v>25400441</v>
      </c>
      <c r="B2260" s="207"/>
      <c r="C2260" s="207" t="s">
        <v>2963</v>
      </c>
      <c r="D2260" s="222">
        <v>-45841.64</v>
      </c>
      <c r="E2260" s="222">
        <v>-11838.07</v>
      </c>
      <c r="F2260" s="222">
        <v>31956.720000000001</v>
      </c>
      <c r="G2260" s="222">
        <v>80710.03</v>
      </c>
      <c r="H2260" s="222">
        <v>57596.93</v>
      </c>
      <c r="I2260" s="222">
        <v>60323.69</v>
      </c>
      <c r="J2260" s="498">
        <v>14362.73</v>
      </c>
      <c r="K2260" s="498">
        <v>8379.86</v>
      </c>
      <c r="L2260" s="223">
        <v>2640.05</v>
      </c>
      <c r="M2260" s="223">
        <v>-2778.04</v>
      </c>
      <c r="N2260" s="223">
        <v>-8227.16</v>
      </c>
      <c r="O2260" s="223">
        <v>-13460.76</v>
      </c>
      <c r="P2260" s="223">
        <v>-18177.34</v>
      </c>
      <c r="Q2260" s="223">
        <f t="shared" si="496"/>
        <v>15638.040833333333</v>
      </c>
      <c r="R2260" s="872"/>
      <c r="S2260" s="427"/>
      <c r="T2260" s="427" t="s">
        <v>1254</v>
      </c>
      <c r="U2260" s="900"/>
      <c r="V2260" s="16">
        <v>0</v>
      </c>
      <c r="W2260" s="11">
        <v>0</v>
      </c>
      <c r="X2260" s="17">
        <v>0</v>
      </c>
      <c r="Y2260" s="16"/>
      <c r="Z2260" s="11"/>
      <c r="AA2260" s="17"/>
      <c r="AB2260" s="16"/>
      <c r="AC2260" s="11"/>
      <c r="AD2260" s="17">
        <f t="shared" si="502"/>
        <v>0</v>
      </c>
      <c r="AE2260" s="16">
        <f t="shared" si="503"/>
        <v>15638.040833333333</v>
      </c>
      <c r="AF2260" s="11">
        <f t="shared" si="503"/>
        <v>15638.040833333333</v>
      </c>
      <c r="AG2260" s="17">
        <f t="shared" si="503"/>
        <v>15638.040833333333</v>
      </c>
      <c r="AH2260" s="225"/>
      <c r="AI2260" s="527"/>
      <c r="AJ2260" s="16">
        <f t="shared" si="494"/>
        <v>0</v>
      </c>
    </row>
    <row r="2261" spans="1:36" ht="11.25" customHeight="1">
      <c r="A2261" s="319">
        <v>25400451</v>
      </c>
      <c r="B2261" s="207"/>
      <c r="C2261" s="207" t="s">
        <v>3003</v>
      </c>
      <c r="D2261" s="222">
        <v>0</v>
      </c>
      <c r="E2261" s="222">
        <v>0</v>
      </c>
      <c r="F2261" s="222">
        <v>0</v>
      </c>
      <c r="G2261" s="222">
        <v>0</v>
      </c>
      <c r="H2261" s="222">
        <v>0</v>
      </c>
      <c r="I2261" s="222">
        <v>0</v>
      </c>
      <c r="J2261" s="498">
        <v>0</v>
      </c>
      <c r="K2261" s="498">
        <v>0</v>
      </c>
      <c r="L2261" s="223">
        <v>0</v>
      </c>
      <c r="M2261" s="223">
        <v>0</v>
      </c>
      <c r="N2261" s="223">
        <v>0</v>
      </c>
      <c r="O2261" s="223">
        <v>0</v>
      </c>
      <c r="P2261" s="223">
        <v>0</v>
      </c>
      <c r="Q2261" s="223">
        <f t="shared" si="496"/>
        <v>0</v>
      </c>
      <c r="R2261" s="872"/>
      <c r="S2261" s="427"/>
      <c r="T2261" s="427" t="s">
        <v>877</v>
      </c>
      <c r="U2261" s="895"/>
      <c r="V2261" s="16">
        <v>0</v>
      </c>
      <c r="W2261" s="11">
        <v>0</v>
      </c>
      <c r="X2261" s="17">
        <v>0</v>
      </c>
      <c r="Y2261" s="16"/>
      <c r="Z2261" s="11"/>
      <c r="AA2261" s="17"/>
      <c r="AB2261" s="16">
        <f>$Q2261</f>
        <v>0</v>
      </c>
      <c r="AC2261" s="11"/>
      <c r="AD2261" s="17">
        <f>SUM(AB2261:AC2261)</f>
        <v>0</v>
      </c>
      <c r="AE2261" s="16"/>
      <c r="AF2261" s="11"/>
      <c r="AG2261" s="17"/>
      <c r="AH2261" s="225"/>
      <c r="AI2261" s="527"/>
      <c r="AJ2261" s="16">
        <f t="shared" si="494"/>
        <v>0</v>
      </c>
    </row>
    <row r="2262" spans="1:36" ht="11.25" customHeight="1">
      <c r="A2262" s="319">
        <v>25400461</v>
      </c>
      <c r="B2262" s="207"/>
      <c r="C2262" s="207" t="s">
        <v>3005</v>
      </c>
      <c r="D2262" s="222">
        <v>0</v>
      </c>
      <c r="E2262" s="222">
        <v>0</v>
      </c>
      <c r="F2262" s="222">
        <v>0</v>
      </c>
      <c r="G2262" s="222">
        <v>0</v>
      </c>
      <c r="H2262" s="222">
        <v>0</v>
      </c>
      <c r="I2262" s="222">
        <v>0</v>
      </c>
      <c r="J2262" s="498">
        <v>0</v>
      </c>
      <c r="K2262" s="498">
        <v>0</v>
      </c>
      <c r="L2262" s="223">
        <v>0</v>
      </c>
      <c r="M2262" s="223">
        <v>0</v>
      </c>
      <c r="N2262" s="223">
        <v>0</v>
      </c>
      <c r="O2262" s="223">
        <v>0</v>
      </c>
      <c r="P2262" s="223">
        <v>0</v>
      </c>
      <c r="Q2262" s="223">
        <f t="shared" si="496"/>
        <v>0</v>
      </c>
      <c r="R2262" s="872"/>
      <c r="S2262" s="427"/>
      <c r="T2262" s="427" t="s">
        <v>877</v>
      </c>
      <c r="U2262" s="895"/>
      <c r="V2262" s="16">
        <v>0</v>
      </c>
      <c r="W2262" s="11">
        <v>0</v>
      </c>
      <c r="X2262" s="17">
        <v>0</v>
      </c>
      <c r="Y2262" s="16"/>
      <c r="Z2262" s="11"/>
      <c r="AA2262" s="17"/>
      <c r="AB2262" s="16">
        <f>$Q2262</f>
        <v>0</v>
      </c>
      <c r="AC2262" s="11"/>
      <c r="AD2262" s="17">
        <f t="shared" ref="AD2262" si="504">SUM(AB2262:AC2262)</f>
        <v>0</v>
      </c>
      <c r="AE2262" s="16"/>
      <c r="AF2262" s="11"/>
      <c r="AG2262" s="17"/>
      <c r="AH2262" s="225"/>
      <c r="AI2262" s="527"/>
      <c r="AJ2262" s="16">
        <f t="shared" si="494"/>
        <v>0</v>
      </c>
    </row>
    <row r="2263" spans="1:36" ht="11.25" customHeight="1">
      <c r="A2263" s="319">
        <v>25400471</v>
      </c>
      <c r="B2263" s="207"/>
      <c r="C2263" s="287" t="s">
        <v>3074</v>
      </c>
      <c r="D2263" s="222">
        <v>0</v>
      </c>
      <c r="E2263" s="222">
        <v>0</v>
      </c>
      <c r="F2263" s="222">
        <v>0</v>
      </c>
      <c r="G2263" s="222">
        <v>0</v>
      </c>
      <c r="H2263" s="222">
        <v>0</v>
      </c>
      <c r="I2263" s="222">
        <v>0</v>
      </c>
      <c r="J2263" s="498">
        <v>0</v>
      </c>
      <c r="K2263" s="498">
        <v>0</v>
      </c>
      <c r="L2263" s="223">
        <v>0</v>
      </c>
      <c r="M2263" s="223">
        <v>-3151.43</v>
      </c>
      <c r="N2263" s="223">
        <v>-10978.56</v>
      </c>
      <c r="O2263" s="223">
        <v>-18716.34</v>
      </c>
      <c r="P2263" s="223">
        <v>-27032.61</v>
      </c>
      <c r="Q2263" s="223">
        <f t="shared" si="496"/>
        <v>-3863.552916666667</v>
      </c>
      <c r="R2263" s="872"/>
      <c r="S2263" s="427"/>
      <c r="T2263" s="427" t="s">
        <v>877</v>
      </c>
      <c r="U2263" s="895"/>
      <c r="V2263" s="16">
        <v>0</v>
      </c>
      <c r="W2263" s="11">
        <v>0</v>
      </c>
      <c r="X2263" s="17">
        <v>0</v>
      </c>
      <c r="Y2263" s="16"/>
      <c r="Z2263" s="11"/>
      <c r="AA2263" s="17"/>
      <c r="AB2263" s="16">
        <f>$Q2263</f>
        <v>-3863.552916666667</v>
      </c>
      <c r="AC2263" s="11"/>
      <c r="AD2263" s="17">
        <f t="shared" ref="AD2263:AD2264" si="505">SUM(AB2263:AC2263)</f>
        <v>-3863.552916666667</v>
      </c>
      <c r="AE2263" s="16"/>
      <c r="AF2263" s="11"/>
      <c r="AG2263" s="17"/>
      <c r="AH2263" s="225"/>
      <c r="AI2263" s="527"/>
      <c r="AJ2263" s="16">
        <f t="shared" si="494"/>
        <v>0</v>
      </c>
    </row>
    <row r="2264" spans="1:36" ht="11.25" customHeight="1">
      <c r="A2264" s="319">
        <v>25400481</v>
      </c>
      <c r="B2264" s="207"/>
      <c r="C2264" s="287" t="s">
        <v>3075</v>
      </c>
      <c r="D2264" s="222">
        <v>1074.3900000000001</v>
      </c>
      <c r="E2264" s="222">
        <v>1074.3900000000001</v>
      </c>
      <c r="F2264" s="222">
        <v>1074.3900000000001</v>
      </c>
      <c r="G2264" s="222">
        <v>1074.28</v>
      </c>
      <c r="H2264" s="222">
        <v>1074.28</v>
      </c>
      <c r="I2264" s="222">
        <v>1074.28</v>
      </c>
      <c r="J2264" s="498">
        <v>1074.28</v>
      </c>
      <c r="K2264" s="498">
        <v>1074.28</v>
      </c>
      <c r="L2264" s="223">
        <v>0</v>
      </c>
      <c r="M2264" s="223">
        <v>0</v>
      </c>
      <c r="N2264" s="223">
        <v>0</v>
      </c>
      <c r="O2264" s="223">
        <v>0</v>
      </c>
      <c r="P2264" s="223">
        <v>0</v>
      </c>
      <c r="Q2264" s="223">
        <f t="shared" si="496"/>
        <v>671.44791666666663</v>
      </c>
      <c r="R2264" s="872"/>
      <c r="S2264" s="427"/>
      <c r="T2264" s="427" t="s">
        <v>877</v>
      </c>
      <c r="U2264" s="895"/>
      <c r="V2264" s="16">
        <v>0</v>
      </c>
      <c r="W2264" s="11">
        <v>0</v>
      </c>
      <c r="X2264" s="17">
        <v>0</v>
      </c>
      <c r="Y2264" s="16"/>
      <c r="Z2264" s="11"/>
      <c r="AA2264" s="17"/>
      <c r="AB2264" s="16">
        <f>$Q2264</f>
        <v>671.44791666666663</v>
      </c>
      <c r="AC2264" s="11"/>
      <c r="AD2264" s="17">
        <f t="shared" si="505"/>
        <v>671.44791666666663</v>
      </c>
      <c r="AE2264" s="16"/>
      <c r="AF2264" s="11"/>
      <c r="AG2264" s="17"/>
      <c r="AH2264" s="225"/>
      <c r="AI2264" s="527"/>
      <c r="AJ2264" s="16">
        <f t="shared" si="494"/>
        <v>0</v>
      </c>
    </row>
    <row r="2265" spans="1:36" s="951" customFormat="1" ht="11.25" customHeight="1">
      <c r="A2265" s="953">
        <v>25400491</v>
      </c>
      <c r="B2265" s="939"/>
      <c r="C2265" s="939" t="s">
        <v>3058</v>
      </c>
      <c r="D2265" s="957">
        <v>-5112851</v>
      </c>
      <c r="E2265" s="957">
        <v>-4974666</v>
      </c>
      <c r="F2265" s="940">
        <v>-4836481</v>
      </c>
      <c r="G2265" s="940">
        <v>-4698296</v>
      </c>
      <c r="H2265" s="940">
        <v>-4560111</v>
      </c>
      <c r="I2265" s="940">
        <v>-4421926</v>
      </c>
      <c r="J2265" s="941">
        <v>-4283741</v>
      </c>
      <c r="K2265" s="941">
        <v>-4145556</v>
      </c>
      <c r="L2265" s="958">
        <v>-4007371</v>
      </c>
      <c r="M2265" s="958">
        <v>-3869186</v>
      </c>
      <c r="N2265" s="958">
        <v>-3731001</v>
      </c>
      <c r="O2265" s="958">
        <v>-3592816</v>
      </c>
      <c r="P2265" s="958">
        <v>-3454631</v>
      </c>
      <c r="Q2265" s="942">
        <f t="shared" si="496"/>
        <v>-4283741</v>
      </c>
      <c r="R2265" s="955" t="s">
        <v>624</v>
      </c>
      <c r="S2265" s="956"/>
      <c r="T2265" s="956" t="s">
        <v>1806</v>
      </c>
      <c r="U2265" s="954"/>
      <c r="V2265" s="946">
        <v>0</v>
      </c>
      <c r="W2265" s="947">
        <v>0</v>
      </c>
      <c r="X2265" s="948">
        <v>0</v>
      </c>
      <c r="Y2265" s="946">
        <f>Q2265</f>
        <v>-4283741</v>
      </c>
      <c r="Z2265" s="947"/>
      <c r="AA2265" s="948">
        <f>Q2265</f>
        <v>-4283741</v>
      </c>
      <c r="AB2265" s="946"/>
      <c r="AC2265" s="947"/>
      <c r="AD2265" s="948">
        <f t="shared" ref="AD2265:AD2266" si="506">SUM(AB2265:AC2265)</f>
        <v>0</v>
      </c>
      <c r="AE2265" s="946"/>
      <c r="AF2265" s="947"/>
      <c r="AG2265" s="948"/>
      <c r="AH2265" s="952"/>
      <c r="AI2265" s="950"/>
      <c r="AJ2265" s="946">
        <f t="shared" si="494"/>
        <v>0</v>
      </c>
    </row>
    <row r="2266" spans="1:36" s="951" customFormat="1" ht="11.25" customHeight="1">
      <c r="A2266" s="953">
        <v>25400501</v>
      </c>
      <c r="B2266" s="939"/>
      <c r="C2266" s="939" t="s">
        <v>3066</v>
      </c>
      <c r="D2266" s="957">
        <v>-1480083</v>
      </c>
      <c r="E2266" s="957">
        <v>-1440081</v>
      </c>
      <c r="F2266" s="940">
        <v>-1400079</v>
      </c>
      <c r="G2266" s="940">
        <v>-1360077</v>
      </c>
      <c r="H2266" s="940">
        <v>-1320075</v>
      </c>
      <c r="I2266" s="940">
        <v>-1280073</v>
      </c>
      <c r="J2266" s="941">
        <v>-1240071</v>
      </c>
      <c r="K2266" s="941">
        <v>-1200069</v>
      </c>
      <c r="L2266" s="958">
        <v>-1160067</v>
      </c>
      <c r="M2266" s="958">
        <v>-1120065</v>
      </c>
      <c r="N2266" s="958">
        <v>-1080063</v>
      </c>
      <c r="O2266" s="958">
        <v>-1040061</v>
      </c>
      <c r="P2266" s="958">
        <v>-1000059</v>
      </c>
      <c r="Q2266" s="942">
        <f t="shared" si="496"/>
        <v>-1240071</v>
      </c>
      <c r="R2266" s="955" t="s">
        <v>624</v>
      </c>
      <c r="S2266" s="956"/>
      <c r="T2266" s="956" t="s">
        <v>1806</v>
      </c>
      <c r="U2266" s="954"/>
      <c r="V2266" s="946">
        <v>0</v>
      </c>
      <c r="W2266" s="947">
        <v>0</v>
      </c>
      <c r="X2266" s="948">
        <v>0</v>
      </c>
      <c r="Y2266" s="946">
        <f>Q2266</f>
        <v>-1240071</v>
      </c>
      <c r="Z2266" s="947"/>
      <c r="AA2266" s="948">
        <f>Q2266</f>
        <v>-1240071</v>
      </c>
      <c r="AB2266" s="946"/>
      <c r="AC2266" s="947"/>
      <c r="AD2266" s="948">
        <f t="shared" si="506"/>
        <v>0</v>
      </c>
      <c r="AE2266" s="946"/>
      <c r="AF2266" s="947"/>
      <c r="AG2266" s="948"/>
      <c r="AH2266" s="952"/>
      <c r="AI2266" s="950"/>
      <c r="AJ2266" s="946">
        <f t="shared" si="494"/>
        <v>0</v>
      </c>
    </row>
    <row r="2267" spans="1:36" ht="11.25" customHeight="1">
      <c r="A2267" s="319">
        <v>25400511</v>
      </c>
      <c r="B2267" s="287"/>
      <c r="C2267" s="287" t="s">
        <v>3122</v>
      </c>
      <c r="D2267" s="292">
        <v>-228306.85</v>
      </c>
      <c r="E2267" s="292">
        <v>8507.3700000000008</v>
      </c>
      <c r="F2267" s="222">
        <v>5168.34</v>
      </c>
      <c r="G2267" s="222">
        <v>0</v>
      </c>
      <c r="H2267" s="222">
        <v>0</v>
      </c>
      <c r="I2267" s="222">
        <v>0</v>
      </c>
      <c r="J2267" s="498">
        <v>0</v>
      </c>
      <c r="K2267" s="498">
        <v>0</v>
      </c>
      <c r="L2267" s="293">
        <v>0</v>
      </c>
      <c r="M2267" s="293">
        <v>0</v>
      </c>
      <c r="N2267" s="293">
        <v>0</v>
      </c>
      <c r="O2267" s="293">
        <v>0</v>
      </c>
      <c r="P2267" s="293">
        <v>0</v>
      </c>
      <c r="Q2267" s="223">
        <f t="shared" si="496"/>
        <v>-8373.1429166666658</v>
      </c>
      <c r="R2267" s="872"/>
      <c r="S2267" s="427"/>
      <c r="T2267" s="427" t="s">
        <v>1254</v>
      </c>
      <c r="U2267" s="895"/>
      <c r="V2267" s="16">
        <v>0</v>
      </c>
      <c r="W2267" s="11">
        <v>0</v>
      </c>
      <c r="X2267" s="17">
        <v>0</v>
      </c>
      <c r="Y2267" s="16"/>
      <c r="Z2267" s="11"/>
      <c r="AA2267" s="17"/>
      <c r="AB2267" s="16"/>
      <c r="AC2267" s="11"/>
      <c r="AD2267" s="17">
        <f t="shared" ref="AD2267" si="507">SUM(AB2267:AC2267)</f>
        <v>0</v>
      </c>
      <c r="AE2267" s="16">
        <f>$Q2267</f>
        <v>-8373.1429166666658</v>
      </c>
      <c r="AF2267" s="11">
        <f>$Q2267</f>
        <v>-8373.1429166666658</v>
      </c>
      <c r="AG2267" s="17">
        <f>$Q2267</f>
        <v>-8373.1429166666658</v>
      </c>
      <c r="AH2267" s="225"/>
      <c r="AI2267" s="527"/>
      <c r="AJ2267" s="16">
        <f t="shared" si="494"/>
        <v>0</v>
      </c>
    </row>
    <row r="2268" spans="1:36" ht="11.25" customHeight="1">
      <c r="A2268" s="319" t="s">
        <v>3373</v>
      </c>
      <c r="B2268" s="207"/>
      <c r="C2268" s="207" t="s">
        <v>3175</v>
      </c>
      <c r="D2268" s="292">
        <v>-8690000</v>
      </c>
      <c r="E2268" s="292">
        <v>-8690000</v>
      </c>
      <c r="F2268" s="222">
        <v>-8690000</v>
      </c>
      <c r="G2268" s="222">
        <v>-16259199</v>
      </c>
      <c r="H2268" s="222">
        <v>-16259199</v>
      </c>
      <c r="I2268" s="222">
        <v>-16259199</v>
      </c>
      <c r="J2268" s="498">
        <v>-19559199</v>
      </c>
      <c r="K2268" s="498">
        <v>-19559199</v>
      </c>
      <c r="L2268" s="293">
        <v>-8175064.9699999997</v>
      </c>
      <c r="M2268" s="293">
        <v>0</v>
      </c>
      <c r="N2268" s="293">
        <v>0</v>
      </c>
      <c r="O2268" s="293">
        <v>0</v>
      </c>
      <c r="P2268" s="293">
        <v>-9300000</v>
      </c>
      <c r="Q2268" s="293">
        <f t="shared" si="496"/>
        <v>-10203838.330833333</v>
      </c>
      <c r="R2268" s="872"/>
      <c r="S2268" s="427"/>
      <c r="T2268" s="427" t="s">
        <v>877</v>
      </c>
      <c r="U2268" s="895"/>
      <c r="V2268" s="16">
        <v>0</v>
      </c>
      <c r="W2268" s="11">
        <v>0</v>
      </c>
      <c r="X2268" s="17">
        <v>0</v>
      </c>
      <c r="Y2268" s="16"/>
      <c r="Z2268" s="11"/>
      <c r="AA2268" s="17"/>
      <c r="AB2268" s="16">
        <f>$Q2268</f>
        <v>-10203838.330833333</v>
      </c>
      <c r="AC2268" s="11"/>
      <c r="AD2268" s="17">
        <f t="shared" ref="AD2268" si="508">SUM(AB2268:AC2268)</f>
        <v>-10203838.330833333</v>
      </c>
      <c r="AE2268" s="16"/>
      <c r="AF2268" s="11"/>
      <c r="AG2268" s="17"/>
      <c r="AH2268" s="225"/>
      <c r="AI2268" s="527"/>
      <c r="AJ2268" s="16">
        <f t="shared" si="494"/>
        <v>0</v>
      </c>
    </row>
    <row r="2269" spans="1:36" ht="11.25" customHeight="1">
      <c r="A2269" s="219">
        <v>25500002</v>
      </c>
      <c r="C2269" s="287" t="s">
        <v>3288</v>
      </c>
      <c r="D2269" s="222">
        <v>-8165809</v>
      </c>
      <c r="E2269" s="222">
        <v>-8165809</v>
      </c>
      <c r="F2269" s="222">
        <v>-8165809</v>
      </c>
      <c r="G2269" s="222">
        <v>-8165809</v>
      </c>
      <c r="H2269" s="222">
        <v>-8165809</v>
      </c>
      <c r="I2269" s="222">
        <v>-8165809</v>
      </c>
      <c r="J2269" s="498">
        <v>-8165809</v>
      </c>
      <c r="K2269" s="498">
        <v>-8165809</v>
      </c>
      <c r="L2269" s="223">
        <v>-8165809</v>
      </c>
      <c r="M2269" s="223">
        <v>-8165809</v>
      </c>
      <c r="N2269" s="223">
        <v>-8165809</v>
      </c>
      <c r="O2269" s="223">
        <v>-8165809</v>
      </c>
      <c r="P2269" s="223">
        <v>-8165809</v>
      </c>
      <c r="Q2269" s="293">
        <f t="shared" si="496"/>
        <v>-8165809</v>
      </c>
      <c r="R2269" s="872"/>
      <c r="S2269" s="872"/>
      <c r="T2269" s="872">
        <v>10</v>
      </c>
      <c r="U2269" s="895"/>
      <c r="V2269" s="16">
        <f>Q2269</f>
        <v>-8165809</v>
      </c>
      <c r="W2269" s="11">
        <f>Q2269</f>
        <v>-8165809</v>
      </c>
      <c r="X2269" s="17">
        <f>Q2269</f>
        <v>-8165809</v>
      </c>
      <c r="Y2269" s="16"/>
      <c r="Z2269" s="11"/>
      <c r="AA2269" s="17"/>
      <c r="AB2269" s="16"/>
      <c r="AC2269" s="11"/>
      <c r="AD2269" s="17">
        <f t="shared" ref="AD2269:AD2315" si="509">SUM(AB2269:AC2269)</f>
        <v>0</v>
      </c>
      <c r="AE2269" s="16"/>
      <c r="AF2269" s="11"/>
      <c r="AG2269" s="17"/>
      <c r="AH2269" s="225"/>
      <c r="AI2269" s="527"/>
      <c r="AJ2269" s="16">
        <f t="shared" si="494"/>
        <v>0</v>
      </c>
    </row>
    <row r="2270" spans="1:36" ht="11.25" customHeight="1">
      <c r="A2270" s="219">
        <v>25500022</v>
      </c>
      <c r="C2270" s="287" t="s">
        <v>3288</v>
      </c>
      <c r="D2270" s="222">
        <v>8165809</v>
      </c>
      <c r="E2270" s="222">
        <v>8165809</v>
      </c>
      <c r="F2270" s="222">
        <v>8165809</v>
      </c>
      <c r="G2270" s="222">
        <v>8165809</v>
      </c>
      <c r="H2270" s="222">
        <v>8165809</v>
      </c>
      <c r="I2270" s="222">
        <v>8165809</v>
      </c>
      <c r="J2270" s="498">
        <v>8165809</v>
      </c>
      <c r="K2270" s="498">
        <v>8165809</v>
      </c>
      <c r="L2270" s="223">
        <v>8165809</v>
      </c>
      <c r="M2270" s="223">
        <v>8165809</v>
      </c>
      <c r="N2270" s="223">
        <v>8165809</v>
      </c>
      <c r="O2270" s="223">
        <v>8165809</v>
      </c>
      <c r="P2270" s="223">
        <v>8165809</v>
      </c>
      <c r="Q2270" s="293">
        <f t="shared" si="496"/>
        <v>8165809</v>
      </c>
      <c r="R2270" s="351"/>
      <c r="S2270" s="872"/>
      <c r="T2270" s="872">
        <v>10</v>
      </c>
      <c r="U2270" s="895"/>
      <c r="V2270" s="16">
        <f>Q2270</f>
        <v>8165809</v>
      </c>
      <c r="W2270" s="11">
        <f>Q2270</f>
        <v>8165809</v>
      </c>
      <c r="X2270" s="17">
        <f>Q2270</f>
        <v>8165809</v>
      </c>
      <c r="Y2270" s="16"/>
      <c r="Z2270" s="11"/>
      <c r="AA2270" s="17"/>
      <c r="AB2270" s="16"/>
      <c r="AC2270" s="11"/>
      <c r="AD2270" s="17">
        <f t="shared" si="509"/>
        <v>0</v>
      </c>
      <c r="AE2270" s="16"/>
      <c r="AF2270" s="11"/>
      <c r="AG2270" s="17"/>
      <c r="AH2270" s="225"/>
      <c r="AI2270" s="527"/>
      <c r="AJ2270" s="16">
        <f t="shared" si="494"/>
        <v>0</v>
      </c>
    </row>
    <row r="2271" spans="1:36" ht="11.25" customHeight="1">
      <c r="A2271" s="219">
        <v>25600031</v>
      </c>
      <c r="C2271" s="287" t="s">
        <v>1726</v>
      </c>
      <c r="D2271" s="222">
        <v>0</v>
      </c>
      <c r="E2271" s="222">
        <v>0</v>
      </c>
      <c r="F2271" s="222">
        <v>0</v>
      </c>
      <c r="G2271" s="222">
        <v>0</v>
      </c>
      <c r="H2271" s="222">
        <v>0</v>
      </c>
      <c r="I2271" s="222">
        <v>0</v>
      </c>
      <c r="J2271" s="498">
        <v>0</v>
      </c>
      <c r="K2271" s="498">
        <v>0</v>
      </c>
      <c r="L2271" s="223">
        <v>0</v>
      </c>
      <c r="M2271" s="223">
        <v>0</v>
      </c>
      <c r="N2271" s="223">
        <v>0</v>
      </c>
      <c r="O2271" s="223">
        <v>0</v>
      </c>
      <c r="P2271" s="223">
        <v>0</v>
      </c>
      <c r="Q2271" s="293">
        <f t="shared" si="496"/>
        <v>0</v>
      </c>
      <c r="R2271" s="351"/>
      <c r="S2271" s="351"/>
      <c r="T2271" s="351"/>
      <c r="U2271" s="895"/>
      <c r="V2271" s="16"/>
      <c r="W2271" s="11"/>
      <c r="X2271" s="17"/>
      <c r="Y2271" s="16"/>
      <c r="Z2271" s="11"/>
      <c r="AA2271" s="17"/>
      <c r="AB2271" s="16"/>
      <c r="AC2271" s="11"/>
      <c r="AD2271" s="17">
        <f t="shared" si="509"/>
        <v>0</v>
      </c>
      <c r="AE2271" s="16"/>
      <c r="AF2271" s="11"/>
      <c r="AG2271" s="17"/>
      <c r="AH2271" s="229">
        <f t="shared" ref="AH2271:AH2281" si="510">Q2271</f>
        <v>0</v>
      </c>
      <c r="AI2271" s="527"/>
      <c r="AJ2271" s="16">
        <f t="shared" si="494"/>
        <v>0</v>
      </c>
    </row>
    <row r="2272" spans="1:36" ht="11.25" customHeight="1">
      <c r="A2272" s="219">
        <v>25600051</v>
      </c>
      <c r="B2272" s="207"/>
      <c r="C2272" s="287" t="s">
        <v>1547</v>
      </c>
      <c r="D2272" s="222">
        <v>0</v>
      </c>
      <c r="E2272" s="222">
        <v>0</v>
      </c>
      <c r="F2272" s="222">
        <v>0</v>
      </c>
      <c r="G2272" s="222">
        <v>0</v>
      </c>
      <c r="H2272" s="222">
        <v>0</v>
      </c>
      <c r="I2272" s="222">
        <v>0</v>
      </c>
      <c r="J2272" s="498">
        <v>0</v>
      </c>
      <c r="K2272" s="498">
        <v>0</v>
      </c>
      <c r="L2272" s="223">
        <v>0</v>
      </c>
      <c r="M2272" s="223">
        <v>0</v>
      </c>
      <c r="N2272" s="223">
        <v>0</v>
      </c>
      <c r="O2272" s="223">
        <v>0</v>
      </c>
      <c r="P2272" s="223">
        <v>0</v>
      </c>
      <c r="Q2272" s="223">
        <f t="shared" si="496"/>
        <v>0</v>
      </c>
      <c r="R2272" s="351"/>
      <c r="S2272" s="351"/>
      <c r="T2272" s="351"/>
      <c r="U2272" s="895"/>
      <c r="V2272" s="16">
        <v>0</v>
      </c>
      <c r="W2272" s="11">
        <v>0</v>
      </c>
      <c r="X2272" s="17">
        <v>0</v>
      </c>
      <c r="Y2272" s="16"/>
      <c r="Z2272" s="11"/>
      <c r="AA2272" s="17"/>
      <c r="AB2272" s="16"/>
      <c r="AC2272" s="11"/>
      <c r="AD2272" s="17">
        <f t="shared" si="509"/>
        <v>0</v>
      </c>
      <c r="AE2272" s="16"/>
      <c r="AF2272" s="11"/>
      <c r="AG2272" s="17"/>
      <c r="AH2272" s="229">
        <f t="shared" si="510"/>
        <v>0</v>
      </c>
      <c r="AI2272" s="527"/>
      <c r="AJ2272" s="16">
        <f t="shared" si="494"/>
        <v>0</v>
      </c>
    </row>
    <row r="2273" spans="1:36" ht="11.25" customHeight="1">
      <c r="A2273" s="219">
        <v>25600052</v>
      </c>
      <c r="B2273" s="207"/>
      <c r="C2273" s="287" t="s">
        <v>14</v>
      </c>
      <c r="D2273" s="222">
        <v>0</v>
      </c>
      <c r="E2273" s="222">
        <v>0</v>
      </c>
      <c r="F2273" s="222">
        <v>0</v>
      </c>
      <c r="G2273" s="222">
        <v>0</v>
      </c>
      <c r="H2273" s="222">
        <v>0</v>
      </c>
      <c r="I2273" s="222">
        <v>0</v>
      </c>
      <c r="J2273" s="498">
        <v>0</v>
      </c>
      <c r="K2273" s="498">
        <v>0</v>
      </c>
      <c r="L2273" s="223">
        <v>0</v>
      </c>
      <c r="M2273" s="223">
        <v>0</v>
      </c>
      <c r="N2273" s="223">
        <v>0</v>
      </c>
      <c r="O2273" s="223">
        <v>0</v>
      </c>
      <c r="P2273" s="223">
        <v>0</v>
      </c>
      <c r="Q2273" s="223">
        <f t="shared" si="496"/>
        <v>0</v>
      </c>
      <c r="R2273" s="351"/>
      <c r="S2273" s="309"/>
      <c r="T2273" s="309"/>
      <c r="U2273" s="895"/>
      <c r="V2273" s="16">
        <v>0</v>
      </c>
      <c r="W2273" s="11">
        <v>0</v>
      </c>
      <c r="X2273" s="17">
        <v>0</v>
      </c>
      <c r="Y2273" s="16"/>
      <c r="Z2273" s="11"/>
      <c r="AA2273" s="17"/>
      <c r="AB2273" s="16"/>
      <c r="AC2273" s="11"/>
      <c r="AD2273" s="17">
        <f t="shared" si="509"/>
        <v>0</v>
      </c>
      <c r="AE2273" s="16"/>
      <c r="AF2273" s="11"/>
      <c r="AG2273" s="17"/>
      <c r="AH2273" s="229">
        <f t="shared" si="510"/>
        <v>0</v>
      </c>
      <c r="AI2273" s="527"/>
      <c r="AJ2273" s="16">
        <f t="shared" si="494"/>
        <v>0</v>
      </c>
    </row>
    <row r="2274" spans="1:36" ht="11.25" customHeight="1">
      <c r="A2274" s="219">
        <v>25600061</v>
      </c>
      <c r="B2274" s="207"/>
      <c r="C2274" s="435" t="s">
        <v>1772</v>
      </c>
      <c r="D2274" s="222">
        <v>0</v>
      </c>
      <c r="E2274" s="222">
        <v>0</v>
      </c>
      <c r="F2274" s="222">
        <v>0</v>
      </c>
      <c r="G2274" s="222">
        <v>0</v>
      </c>
      <c r="H2274" s="222">
        <v>0</v>
      </c>
      <c r="I2274" s="222">
        <v>0</v>
      </c>
      <c r="J2274" s="498">
        <v>0</v>
      </c>
      <c r="K2274" s="498">
        <v>0</v>
      </c>
      <c r="L2274" s="223">
        <v>0</v>
      </c>
      <c r="M2274" s="223">
        <v>0</v>
      </c>
      <c r="N2274" s="223">
        <v>0</v>
      </c>
      <c r="O2274" s="223">
        <v>0</v>
      </c>
      <c r="P2274" s="223">
        <v>0</v>
      </c>
      <c r="Q2274" s="223">
        <f t="shared" si="496"/>
        <v>0</v>
      </c>
      <c r="R2274" s="351"/>
      <c r="S2274" s="351"/>
      <c r="T2274" s="351"/>
      <c r="U2274" s="895"/>
      <c r="V2274" s="16">
        <v>0</v>
      </c>
      <c r="W2274" s="11">
        <v>0</v>
      </c>
      <c r="X2274" s="17">
        <v>0</v>
      </c>
      <c r="Y2274" s="16"/>
      <c r="Z2274" s="11"/>
      <c r="AA2274" s="17"/>
      <c r="AB2274" s="16"/>
      <c r="AC2274" s="11"/>
      <c r="AD2274" s="17">
        <f t="shared" si="509"/>
        <v>0</v>
      </c>
      <c r="AE2274" s="16"/>
      <c r="AF2274" s="11"/>
      <c r="AG2274" s="17"/>
      <c r="AH2274" s="229">
        <f t="shared" si="510"/>
        <v>0</v>
      </c>
      <c r="AI2274" s="527"/>
      <c r="AJ2274" s="16">
        <f t="shared" si="494"/>
        <v>0</v>
      </c>
    </row>
    <row r="2275" spans="1:36" ht="11.25" customHeight="1">
      <c r="A2275" s="219">
        <v>25600071</v>
      </c>
      <c r="B2275" s="207"/>
      <c r="C2275" s="435" t="s">
        <v>855</v>
      </c>
      <c r="D2275" s="222">
        <v>0</v>
      </c>
      <c r="E2275" s="222">
        <v>0</v>
      </c>
      <c r="F2275" s="222">
        <v>0</v>
      </c>
      <c r="G2275" s="222">
        <v>0</v>
      </c>
      <c r="H2275" s="222">
        <v>0</v>
      </c>
      <c r="I2275" s="222">
        <v>0</v>
      </c>
      <c r="J2275" s="498">
        <v>0</v>
      </c>
      <c r="K2275" s="498">
        <v>0</v>
      </c>
      <c r="L2275" s="223">
        <v>0</v>
      </c>
      <c r="M2275" s="223">
        <v>0</v>
      </c>
      <c r="N2275" s="223">
        <v>0</v>
      </c>
      <c r="O2275" s="223">
        <v>0</v>
      </c>
      <c r="P2275" s="223">
        <v>0</v>
      </c>
      <c r="Q2275" s="223">
        <f t="shared" si="496"/>
        <v>0</v>
      </c>
      <c r="R2275" s="351"/>
      <c r="S2275" s="351"/>
      <c r="T2275" s="351"/>
      <c r="U2275" s="895"/>
      <c r="V2275" s="16">
        <v>0</v>
      </c>
      <c r="W2275" s="11">
        <v>0</v>
      </c>
      <c r="X2275" s="17">
        <v>0</v>
      </c>
      <c r="Y2275" s="16"/>
      <c r="Z2275" s="11"/>
      <c r="AA2275" s="17"/>
      <c r="AB2275" s="16"/>
      <c r="AC2275" s="11"/>
      <c r="AD2275" s="17">
        <f t="shared" si="509"/>
        <v>0</v>
      </c>
      <c r="AE2275" s="16"/>
      <c r="AF2275" s="11"/>
      <c r="AG2275" s="17"/>
      <c r="AH2275" s="229">
        <f t="shared" si="510"/>
        <v>0</v>
      </c>
      <c r="AI2275" s="527"/>
      <c r="AJ2275" s="16">
        <f t="shared" si="494"/>
        <v>0</v>
      </c>
    </row>
    <row r="2276" spans="1:36" ht="11.25" customHeight="1">
      <c r="A2276" s="219">
        <v>25600072</v>
      </c>
      <c r="B2276" s="207"/>
      <c r="C2276" s="435" t="s">
        <v>856</v>
      </c>
      <c r="D2276" s="222">
        <v>-65777.98</v>
      </c>
      <c r="E2276" s="222">
        <v>-65777.98</v>
      </c>
      <c r="F2276" s="222">
        <v>-65777.98</v>
      </c>
      <c r="G2276" s="222">
        <v>-82626.36</v>
      </c>
      <c r="H2276" s="222">
        <v>-82626.36</v>
      </c>
      <c r="I2276" s="222">
        <v>-82626.36</v>
      </c>
      <c r="J2276" s="498">
        <v>-82626.36</v>
      </c>
      <c r="K2276" s="498">
        <v>-82626.36</v>
      </c>
      <c r="L2276" s="223">
        <v>-82626.36</v>
      </c>
      <c r="M2276" s="223">
        <v>-82626.36</v>
      </c>
      <c r="N2276" s="223">
        <v>-82626.36</v>
      </c>
      <c r="O2276" s="223">
        <v>-92024.8</v>
      </c>
      <c r="P2276" s="223">
        <v>-92024.8</v>
      </c>
      <c r="Q2276" s="223">
        <f t="shared" si="496"/>
        <v>-80291.085833333331</v>
      </c>
      <c r="R2276" s="351"/>
      <c r="S2276" s="351"/>
      <c r="T2276" s="351"/>
      <c r="U2276" s="895"/>
      <c r="V2276" s="16">
        <v>0</v>
      </c>
      <c r="W2276" s="11">
        <v>0</v>
      </c>
      <c r="X2276" s="17">
        <v>0</v>
      </c>
      <c r="Y2276" s="16"/>
      <c r="Z2276" s="11"/>
      <c r="AA2276" s="17"/>
      <c r="AB2276" s="16"/>
      <c r="AC2276" s="11"/>
      <c r="AD2276" s="17">
        <f t="shared" si="509"/>
        <v>0</v>
      </c>
      <c r="AE2276" s="16"/>
      <c r="AF2276" s="11"/>
      <c r="AG2276" s="17"/>
      <c r="AH2276" s="229">
        <f t="shared" si="510"/>
        <v>-80291.085833333331</v>
      </c>
      <c r="AI2276" s="527"/>
      <c r="AJ2276" s="16">
        <f t="shared" si="494"/>
        <v>0</v>
      </c>
    </row>
    <row r="2277" spans="1:36" ht="11.25" customHeight="1">
      <c r="A2277" s="219">
        <v>25600081</v>
      </c>
      <c r="B2277" s="207"/>
      <c r="C2277" s="435" t="s">
        <v>2070</v>
      </c>
      <c r="D2277" s="222">
        <v>-3732477.57</v>
      </c>
      <c r="E2277" s="222">
        <v>-3732477.57</v>
      </c>
      <c r="F2277" s="222">
        <v>-3819515.57</v>
      </c>
      <c r="G2277" s="222">
        <v>-3854368.67</v>
      </c>
      <c r="H2277" s="222">
        <v>-3910072.96</v>
      </c>
      <c r="I2277" s="222">
        <v>-3912701.47</v>
      </c>
      <c r="J2277" s="498">
        <v>-3912701.47</v>
      </c>
      <c r="K2277" s="498">
        <v>-3977508.1</v>
      </c>
      <c r="L2277" s="223">
        <v>-3997046.22</v>
      </c>
      <c r="M2277" s="223">
        <v>-3997046.22</v>
      </c>
      <c r="N2277" s="223">
        <v>-3997046.22</v>
      </c>
      <c r="O2277" s="223">
        <v>-4002173.96</v>
      </c>
      <c r="P2277" s="223">
        <v>-4002173.96</v>
      </c>
      <c r="Q2277" s="223">
        <f t="shared" si="496"/>
        <v>-3914998.6829166668</v>
      </c>
      <c r="R2277" s="351"/>
      <c r="S2277" s="351"/>
      <c r="T2277" s="351"/>
      <c r="U2277" s="895"/>
      <c r="V2277" s="16">
        <v>0</v>
      </c>
      <c r="W2277" s="11">
        <v>0</v>
      </c>
      <c r="X2277" s="17">
        <v>0</v>
      </c>
      <c r="Y2277" s="16"/>
      <c r="Z2277" s="11"/>
      <c r="AA2277" s="17"/>
      <c r="AB2277" s="16"/>
      <c r="AC2277" s="11"/>
      <c r="AD2277" s="17">
        <f t="shared" si="509"/>
        <v>0</v>
      </c>
      <c r="AE2277" s="16"/>
      <c r="AF2277" s="11"/>
      <c r="AG2277" s="17"/>
      <c r="AH2277" s="229">
        <f t="shared" si="510"/>
        <v>-3914998.6829166668</v>
      </c>
      <c r="AI2277" s="527"/>
      <c r="AJ2277" s="16">
        <f t="shared" si="494"/>
        <v>0</v>
      </c>
    </row>
    <row r="2278" spans="1:36" ht="11.25" customHeight="1">
      <c r="A2278" s="219">
        <v>25600092</v>
      </c>
      <c r="B2278" s="207"/>
      <c r="C2278" s="435" t="s">
        <v>2080</v>
      </c>
      <c r="D2278" s="222">
        <v>0</v>
      </c>
      <c r="E2278" s="222">
        <v>0</v>
      </c>
      <c r="F2278" s="222">
        <v>0</v>
      </c>
      <c r="G2278" s="222">
        <v>0</v>
      </c>
      <c r="H2278" s="222">
        <v>0</v>
      </c>
      <c r="I2278" s="222">
        <v>0</v>
      </c>
      <c r="J2278" s="498">
        <v>0</v>
      </c>
      <c r="K2278" s="498">
        <v>0</v>
      </c>
      <c r="L2278" s="223">
        <v>0</v>
      </c>
      <c r="M2278" s="223">
        <v>0</v>
      </c>
      <c r="N2278" s="223">
        <v>0</v>
      </c>
      <c r="O2278" s="223">
        <v>0</v>
      </c>
      <c r="P2278" s="223">
        <v>0</v>
      </c>
      <c r="Q2278" s="223">
        <f t="shared" si="496"/>
        <v>0</v>
      </c>
      <c r="R2278" s="351"/>
      <c r="S2278" s="351"/>
      <c r="T2278" s="351"/>
      <c r="U2278" s="895"/>
      <c r="V2278" s="16">
        <v>0</v>
      </c>
      <c r="W2278" s="11">
        <v>0</v>
      </c>
      <c r="X2278" s="17">
        <v>0</v>
      </c>
      <c r="Y2278" s="16"/>
      <c r="Z2278" s="11"/>
      <c r="AA2278" s="17"/>
      <c r="AB2278" s="16"/>
      <c r="AC2278" s="11"/>
      <c r="AD2278" s="17">
        <f t="shared" si="509"/>
        <v>0</v>
      </c>
      <c r="AE2278" s="16"/>
      <c r="AF2278" s="11"/>
      <c r="AG2278" s="17"/>
      <c r="AH2278" s="229">
        <f t="shared" si="510"/>
        <v>0</v>
      </c>
      <c r="AI2278" s="527"/>
      <c r="AJ2278" s="16">
        <f t="shared" si="494"/>
        <v>0</v>
      </c>
    </row>
    <row r="2279" spans="1:36" ht="11.25" customHeight="1">
      <c r="A2279" s="219">
        <v>25600101</v>
      </c>
      <c r="B2279" s="207"/>
      <c r="C2279" s="435" t="s">
        <v>2081</v>
      </c>
      <c r="D2279" s="222">
        <v>0</v>
      </c>
      <c r="E2279" s="222">
        <v>0</v>
      </c>
      <c r="F2279" s="222">
        <v>0</v>
      </c>
      <c r="G2279" s="222">
        <v>0</v>
      </c>
      <c r="H2279" s="222">
        <v>0</v>
      </c>
      <c r="I2279" s="222">
        <v>0</v>
      </c>
      <c r="J2279" s="498">
        <v>0</v>
      </c>
      <c r="K2279" s="498">
        <v>0</v>
      </c>
      <c r="L2279" s="223">
        <v>0</v>
      </c>
      <c r="M2279" s="223">
        <v>0</v>
      </c>
      <c r="N2279" s="223">
        <v>0</v>
      </c>
      <c r="O2279" s="223">
        <v>0</v>
      </c>
      <c r="P2279" s="223">
        <v>0</v>
      </c>
      <c r="Q2279" s="223">
        <f t="shared" si="496"/>
        <v>0</v>
      </c>
      <c r="R2279" s="351"/>
      <c r="S2279" s="351"/>
      <c r="T2279" s="351"/>
      <c r="U2279" s="895"/>
      <c r="V2279" s="16">
        <v>0</v>
      </c>
      <c r="W2279" s="11">
        <v>0</v>
      </c>
      <c r="X2279" s="17">
        <v>0</v>
      </c>
      <c r="Y2279" s="16"/>
      <c r="Z2279" s="11"/>
      <c r="AA2279" s="17"/>
      <c r="AB2279" s="16"/>
      <c r="AC2279" s="11"/>
      <c r="AD2279" s="17">
        <f t="shared" si="509"/>
        <v>0</v>
      </c>
      <c r="AE2279" s="16"/>
      <c r="AF2279" s="11"/>
      <c r="AG2279" s="17"/>
      <c r="AH2279" s="229">
        <f t="shared" si="510"/>
        <v>0</v>
      </c>
      <c r="AI2279" s="527"/>
      <c r="AJ2279" s="16">
        <f t="shared" si="494"/>
        <v>0</v>
      </c>
    </row>
    <row r="2280" spans="1:36" ht="11.25" customHeight="1">
      <c r="A2280" s="219">
        <v>25600102</v>
      </c>
      <c r="B2280" s="207"/>
      <c r="C2280" s="435" t="s">
        <v>2529</v>
      </c>
      <c r="D2280" s="222">
        <v>30819.51</v>
      </c>
      <c r="E2280" s="222">
        <v>35973.599999999999</v>
      </c>
      <c r="F2280" s="222">
        <v>41127.69</v>
      </c>
      <c r="G2280" s="222">
        <v>46281.78</v>
      </c>
      <c r="H2280" s="222">
        <v>51435.87</v>
      </c>
      <c r="I2280" s="222">
        <v>56589.96</v>
      </c>
      <c r="J2280" s="498">
        <v>61744.05</v>
      </c>
      <c r="K2280" s="498">
        <v>66898.14</v>
      </c>
      <c r="L2280" s="223">
        <v>72052.23</v>
      </c>
      <c r="M2280" s="223">
        <v>77206.320000000007</v>
      </c>
      <c r="N2280" s="223">
        <v>82360.41</v>
      </c>
      <c r="O2280" s="223">
        <v>87514.5</v>
      </c>
      <c r="P2280" s="223">
        <v>92668.59</v>
      </c>
      <c r="Q2280" s="223">
        <f t="shared" si="496"/>
        <v>61744.05000000001</v>
      </c>
      <c r="R2280" s="351"/>
      <c r="S2280" s="351"/>
      <c r="T2280" s="351"/>
      <c r="U2280" s="895"/>
      <c r="V2280" s="16">
        <v>0</v>
      </c>
      <c r="W2280" s="11">
        <v>0</v>
      </c>
      <c r="X2280" s="17">
        <v>0</v>
      </c>
      <c r="Y2280" s="16"/>
      <c r="Z2280" s="11"/>
      <c r="AA2280" s="17"/>
      <c r="AB2280" s="16"/>
      <c r="AC2280" s="11"/>
      <c r="AD2280" s="17">
        <f>SUM(AB2280:AC2280)</f>
        <v>0</v>
      </c>
      <c r="AE2280" s="16"/>
      <c r="AF2280" s="11"/>
      <c r="AG2280" s="17"/>
      <c r="AH2280" s="229">
        <f t="shared" si="510"/>
        <v>61744.05000000001</v>
      </c>
      <c r="AI2280" s="527"/>
      <c r="AJ2280" s="16">
        <f t="shared" si="494"/>
        <v>0</v>
      </c>
    </row>
    <row r="2281" spans="1:36" ht="11.25" customHeight="1">
      <c r="A2281" s="219">
        <v>25600111</v>
      </c>
      <c r="B2281" s="207"/>
      <c r="C2281" s="435" t="s">
        <v>2530</v>
      </c>
      <c r="D2281" s="222">
        <v>311739.83</v>
      </c>
      <c r="E2281" s="222">
        <v>364490.47</v>
      </c>
      <c r="F2281" s="222">
        <v>417241.11</v>
      </c>
      <c r="G2281" s="222">
        <v>469991.75</v>
      </c>
      <c r="H2281" s="222">
        <v>522742.39</v>
      </c>
      <c r="I2281" s="222">
        <v>575493.03</v>
      </c>
      <c r="J2281" s="498">
        <v>628243.67000000004</v>
      </c>
      <c r="K2281" s="498">
        <v>680994.31</v>
      </c>
      <c r="L2281" s="223">
        <v>733744.95</v>
      </c>
      <c r="M2281" s="223">
        <v>786495.59</v>
      </c>
      <c r="N2281" s="223">
        <v>839246.23</v>
      </c>
      <c r="O2281" s="223">
        <v>891996.87</v>
      </c>
      <c r="P2281" s="223">
        <v>944747.51</v>
      </c>
      <c r="Q2281" s="223">
        <f t="shared" si="496"/>
        <v>628243.67000000004</v>
      </c>
      <c r="R2281" s="351"/>
      <c r="S2281" s="351"/>
      <c r="T2281" s="351"/>
      <c r="U2281" s="895"/>
      <c r="V2281" s="16">
        <v>0</v>
      </c>
      <c r="W2281" s="11">
        <v>0</v>
      </c>
      <c r="X2281" s="17">
        <v>0</v>
      </c>
      <c r="Y2281" s="16"/>
      <c r="Z2281" s="11"/>
      <c r="AA2281" s="17"/>
      <c r="AB2281" s="16"/>
      <c r="AC2281" s="11"/>
      <c r="AD2281" s="17">
        <f>SUM(AB2281:AC2281)</f>
        <v>0</v>
      </c>
      <c r="AE2281" s="16"/>
      <c r="AF2281" s="11"/>
      <c r="AG2281" s="17"/>
      <c r="AH2281" s="229">
        <f t="shared" si="510"/>
        <v>628243.67000000004</v>
      </c>
      <c r="AI2281" s="527"/>
      <c r="AJ2281" s="16">
        <f t="shared" si="494"/>
        <v>0</v>
      </c>
    </row>
    <row r="2282" spans="1:36" ht="11.25" customHeight="1">
      <c r="A2282" s="219">
        <v>25700013</v>
      </c>
      <c r="C2282" s="287" t="s">
        <v>1533</v>
      </c>
      <c r="D2282" s="222">
        <v>0</v>
      </c>
      <c r="E2282" s="222">
        <v>0</v>
      </c>
      <c r="F2282" s="222">
        <v>0</v>
      </c>
      <c r="G2282" s="222">
        <v>0</v>
      </c>
      <c r="H2282" s="222">
        <v>0</v>
      </c>
      <c r="I2282" s="222">
        <v>0</v>
      </c>
      <c r="J2282" s="498">
        <v>0</v>
      </c>
      <c r="K2282" s="498">
        <v>0</v>
      </c>
      <c r="L2282" s="223">
        <v>0</v>
      </c>
      <c r="M2282" s="223">
        <v>0</v>
      </c>
      <c r="N2282" s="223">
        <v>0</v>
      </c>
      <c r="O2282" s="223">
        <v>0</v>
      </c>
      <c r="P2282" s="223">
        <v>0</v>
      </c>
      <c r="Q2282" s="223">
        <f t="shared" si="496"/>
        <v>0</v>
      </c>
      <c r="R2282" s="351"/>
      <c r="S2282" s="351"/>
      <c r="T2282" s="351">
        <v>12</v>
      </c>
      <c r="U2282" s="895"/>
      <c r="V2282" s="16">
        <f>Q2282</f>
        <v>0</v>
      </c>
      <c r="W2282" s="11">
        <f>Q2282</f>
        <v>0</v>
      </c>
      <c r="X2282" s="17">
        <f>Q2282</f>
        <v>0</v>
      </c>
      <c r="Y2282" s="16"/>
      <c r="Z2282" s="11"/>
      <c r="AA2282" s="17"/>
      <c r="AB2282" s="16"/>
      <c r="AC2282" s="11"/>
      <c r="AD2282" s="17">
        <f t="shared" si="509"/>
        <v>0</v>
      </c>
      <c r="AE2282" s="16"/>
      <c r="AF2282" s="11"/>
      <c r="AG2282" s="17"/>
      <c r="AH2282" s="225"/>
      <c r="AI2282" s="527"/>
      <c r="AJ2282" s="16">
        <f t="shared" si="494"/>
        <v>0</v>
      </c>
    </row>
    <row r="2283" spans="1:36" ht="11.25" customHeight="1">
      <c r="A2283" s="219">
        <v>25700023</v>
      </c>
      <c r="C2283" s="287" t="s">
        <v>1080</v>
      </c>
      <c r="D2283" s="222">
        <v>0</v>
      </c>
      <c r="E2283" s="222">
        <v>0</v>
      </c>
      <c r="F2283" s="222">
        <v>0</v>
      </c>
      <c r="G2283" s="222">
        <v>0</v>
      </c>
      <c r="H2283" s="222">
        <v>0</v>
      </c>
      <c r="I2283" s="222">
        <v>0</v>
      </c>
      <c r="J2283" s="498">
        <v>0</v>
      </c>
      <c r="K2283" s="498">
        <v>0</v>
      </c>
      <c r="L2283" s="223">
        <v>0</v>
      </c>
      <c r="M2283" s="223">
        <v>0</v>
      </c>
      <c r="N2283" s="223">
        <v>0</v>
      </c>
      <c r="O2283" s="223">
        <v>0</v>
      </c>
      <c r="P2283" s="223">
        <v>0</v>
      </c>
      <c r="Q2283" s="223">
        <f t="shared" si="496"/>
        <v>0</v>
      </c>
      <c r="R2283" s="351"/>
      <c r="S2283" s="351"/>
      <c r="T2283" s="351">
        <v>12</v>
      </c>
      <c r="U2283" s="895"/>
      <c r="V2283" s="16">
        <f>Q2283</f>
        <v>0</v>
      </c>
      <c r="W2283" s="11">
        <f>Q2283</f>
        <v>0</v>
      </c>
      <c r="X2283" s="17">
        <f>Q2283</f>
        <v>0</v>
      </c>
      <c r="Y2283" s="16"/>
      <c r="Z2283" s="11"/>
      <c r="AA2283" s="17"/>
      <c r="AB2283" s="16"/>
      <c r="AC2283" s="11"/>
      <c r="AD2283" s="17">
        <f t="shared" si="509"/>
        <v>0</v>
      </c>
      <c r="AE2283" s="16"/>
      <c r="AF2283" s="11"/>
      <c r="AG2283" s="17"/>
      <c r="AH2283" s="225"/>
      <c r="AI2283" s="527"/>
      <c r="AJ2283" s="16">
        <f t="shared" si="494"/>
        <v>0</v>
      </c>
    </row>
    <row r="2284" spans="1:36" ht="11.25" customHeight="1">
      <c r="A2284" s="219">
        <v>25700033</v>
      </c>
      <c r="B2284" s="207"/>
      <c r="C2284" s="287" t="s">
        <v>541</v>
      </c>
      <c r="D2284" s="222">
        <v>0</v>
      </c>
      <c r="E2284" s="222">
        <v>0</v>
      </c>
      <c r="F2284" s="222">
        <v>0</v>
      </c>
      <c r="G2284" s="222">
        <v>0</v>
      </c>
      <c r="H2284" s="222">
        <v>0</v>
      </c>
      <c r="I2284" s="222">
        <v>0</v>
      </c>
      <c r="J2284" s="498">
        <v>0</v>
      </c>
      <c r="K2284" s="498">
        <v>0</v>
      </c>
      <c r="L2284" s="223">
        <v>0</v>
      </c>
      <c r="M2284" s="223">
        <v>0</v>
      </c>
      <c r="N2284" s="223">
        <v>0</v>
      </c>
      <c r="O2284" s="223">
        <v>0</v>
      </c>
      <c r="P2284" s="223">
        <v>0</v>
      </c>
      <c r="Q2284" s="223">
        <f t="shared" si="496"/>
        <v>0</v>
      </c>
      <c r="R2284" s="351"/>
      <c r="S2284" s="351"/>
      <c r="T2284" s="351">
        <v>12</v>
      </c>
      <c r="U2284" s="895"/>
      <c r="V2284" s="16">
        <f>Q2284</f>
        <v>0</v>
      </c>
      <c r="W2284" s="11">
        <f>Q2284</f>
        <v>0</v>
      </c>
      <c r="X2284" s="17">
        <f>Q2284</f>
        <v>0</v>
      </c>
      <c r="Y2284" s="16"/>
      <c r="Z2284" s="11"/>
      <c r="AA2284" s="17"/>
      <c r="AB2284" s="16"/>
      <c r="AC2284" s="11"/>
      <c r="AD2284" s="17">
        <f t="shared" si="509"/>
        <v>0</v>
      </c>
      <c r="AE2284" s="16"/>
      <c r="AF2284" s="11"/>
      <c r="AG2284" s="17"/>
      <c r="AH2284" s="225"/>
      <c r="AI2284" s="527"/>
      <c r="AJ2284" s="16">
        <f t="shared" si="494"/>
        <v>0</v>
      </c>
    </row>
    <row r="2285" spans="1:36" ht="11.25" customHeight="1">
      <c r="A2285" s="219">
        <v>25700043</v>
      </c>
      <c r="B2285" s="207"/>
      <c r="C2285" s="287" t="s">
        <v>3616</v>
      </c>
      <c r="D2285" s="222"/>
      <c r="E2285" s="222"/>
      <c r="F2285" s="222"/>
      <c r="G2285" s="222"/>
      <c r="H2285" s="222"/>
      <c r="I2285" s="222"/>
      <c r="J2285" s="498"/>
      <c r="K2285" s="498"/>
      <c r="L2285" s="223"/>
      <c r="M2285" s="223">
        <v>5021.6000000000004</v>
      </c>
      <c r="N2285" s="223">
        <v>5021.6000000000004</v>
      </c>
      <c r="O2285" s="223">
        <v>5021.6000000000004</v>
      </c>
      <c r="P2285" s="223">
        <v>142319.78</v>
      </c>
      <c r="Q2285" s="223">
        <f t="shared" si="496"/>
        <v>7185.3908333333338</v>
      </c>
      <c r="R2285" s="351"/>
      <c r="S2285" s="351"/>
      <c r="T2285" s="309" t="s">
        <v>457</v>
      </c>
      <c r="U2285" s="895"/>
      <c r="V2285" s="16">
        <f>Q2285</f>
        <v>7185.3908333333338</v>
      </c>
      <c r="W2285" s="11">
        <f>Q2285</f>
        <v>7185.3908333333338</v>
      </c>
      <c r="X2285" s="17">
        <f>Q2285</f>
        <v>7185.3908333333338</v>
      </c>
      <c r="Y2285" s="16"/>
      <c r="Z2285" s="11"/>
      <c r="AA2285" s="17"/>
      <c r="AB2285" s="16"/>
      <c r="AC2285" s="11"/>
      <c r="AD2285" s="17">
        <f t="shared" si="509"/>
        <v>0</v>
      </c>
      <c r="AE2285" s="16"/>
      <c r="AF2285" s="11"/>
      <c r="AG2285" s="17"/>
      <c r="AH2285" s="225"/>
      <c r="AI2285" s="527"/>
      <c r="AJ2285" s="16">
        <f t="shared" si="494"/>
        <v>0</v>
      </c>
    </row>
    <row r="2286" spans="1:36" ht="11.25" customHeight="1">
      <c r="A2286" s="219">
        <v>28200002</v>
      </c>
      <c r="C2286" s="287" t="s">
        <v>1727</v>
      </c>
      <c r="D2286" s="222">
        <v>-472094768.52999997</v>
      </c>
      <c r="E2286" s="222">
        <v>-472543363.97000003</v>
      </c>
      <c r="F2286" s="222">
        <v>-471732169.36000001</v>
      </c>
      <c r="G2286" s="222">
        <v>-501487589.61000001</v>
      </c>
      <c r="H2286" s="222">
        <v>-504268983.58999997</v>
      </c>
      <c r="I2286" s="222">
        <v>-507291603.14999998</v>
      </c>
      <c r="J2286" s="498">
        <v>-509820063.49000001</v>
      </c>
      <c r="K2286" s="498">
        <v>-512597554.75</v>
      </c>
      <c r="L2286" s="223">
        <v>-515379007.12</v>
      </c>
      <c r="M2286" s="223">
        <v>-518157290.66000003</v>
      </c>
      <c r="N2286" s="223">
        <v>-520935574.18000001</v>
      </c>
      <c r="O2286" s="223">
        <v>-523756749.56</v>
      </c>
      <c r="P2286" s="223">
        <v>-526596618.98000002</v>
      </c>
      <c r="Q2286" s="223">
        <f t="shared" si="496"/>
        <v>-504776303.59958339</v>
      </c>
      <c r="R2286" s="351"/>
      <c r="S2286" s="351">
        <v>10</v>
      </c>
      <c r="T2286" s="309" t="s">
        <v>1371</v>
      </c>
      <c r="U2286" s="895"/>
      <c r="V2286" s="16"/>
      <c r="W2286" s="11"/>
      <c r="X2286" s="17"/>
      <c r="Y2286" s="16"/>
      <c r="Z2286" s="11">
        <f>Q2286</f>
        <v>-504776303.59958339</v>
      </c>
      <c r="AA2286" s="17">
        <f t="shared" ref="AA2286:AA2294" si="511">Q2286</f>
        <v>-504776303.59958339</v>
      </c>
      <c r="AB2286" s="16">
        <v>0</v>
      </c>
      <c r="AC2286" s="11"/>
      <c r="AD2286" s="17">
        <f t="shared" si="509"/>
        <v>0</v>
      </c>
      <c r="AE2286" s="16"/>
      <c r="AF2286" s="11"/>
      <c r="AG2286" s="17"/>
      <c r="AH2286" s="225"/>
      <c r="AI2286" s="527"/>
      <c r="AJ2286" s="16">
        <f t="shared" si="494"/>
        <v>0</v>
      </c>
    </row>
    <row r="2287" spans="1:36" ht="11.25" customHeight="1">
      <c r="A2287" s="219">
        <v>28200013</v>
      </c>
      <c r="C2287" s="443" t="s">
        <v>414</v>
      </c>
      <c r="D2287" s="222">
        <v>-39105466.789999999</v>
      </c>
      <c r="E2287" s="222">
        <v>-38815571.109999999</v>
      </c>
      <c r="F2287" s="222">
        <v>-38877400.850000001</v>
      </c>
      <c r="G2287" s="222">
        <v>-43557015.049999997</v>
      </c>
      <c r="H2287" s="222">
        <v>-43723692.049999997</v>
      </c>
      <c r="I2287" s="222">
        <v>-44309354.369999997</v>
      </c>
      <c r="J2287" s="498">
        <v>-44691366.869999997</v>
      </c>
      <c r="K2287" s="498">
        <v>-45069484.149999999</v>
      </c>
      <c r="L2287" s="223">
        <v>-45456305.289999999</v>
      </c>
      <c r="M2287" s="223">
        <v>-45836163.340000004</v>
      </c>
      <c r="N2287" s="223">
        <v>-46216021.380000003</v>
      </c>
      <c r="O2287" s="223">
        <v>-46357271.329999998</v>
      </c>
      <c r="P2287" s="223">
        <v>-46640043.740000002</v>
      </c>
      <c r="Q2287" s="223">
        <f t="shared" si="496"/>
        <v>-43815200.087916665</v>
      </c>
      <c r="R2287" s="351" t="s">
        <v>756</v>
      </c>
      <c r="S2287" s="351" t="s">
        <v>295</v>
      </c>
      <c r="T2287" s="351" t="s">
        <v>1897</v>
      </c>
      <c r="U2287" s="895"/>
      <c r="V2287" s="16">
        <v>0</v>
      </c>
      <c r="W2287" s="11">
        <v>0</v>
      </c>
      <c r="X2287" s="17">
        <v>0</v>
      </c>
      <c r="Y2287" s="16">
        <f>Q2287*$Y$5</f>
        <v>-29435051.419062413</v>
      </c>
      <c r="Z2287" s="11">
        <f>Q2287*$Z$5</f>
        <v>-14380148.66885425</v>
      </c>
      <c r="AA2287" s="17">
        <f t="shared" si="511"/>
        <v>-43815200.087916665</v>
      </c>
      <c r="AB2287" s="16"/>
      <c r="AC2287" s="11"/>
      <c r="AD2287" s="17">
        <f t="shared" si="509"/>
        <v>0</v>
      </c>
      <c r="AE2287" s="16"/>
      <c r="AF2287" s="11"/>
      <c r="AG2287" s="17"/>
      <c r="AH2287" s="225"/>
      <c r="AI2287" s="527"/>
      <c r="AJ2287" s="16">
        <f t="shared" si="494"/>
        <v>0</v>
      </c>
    </row>
    <row r="2288" spans="1:36" ht="11.25" customHeight="1">
      <c r="A2288" s="319">
        <v>28200042</v>
      </c>
      <c r="B2288" s="401"/>
      <c r="C2288" s="490" t="s">
        <v>2282</v>
      </c>
      <c r="D2288" s="222">
        <v>0</v>
      </c>
      <c r="E2288" s="222">
        <v>0</v>
      </c>
      <c r="F2288" s="222">
        <v>0</v>
      </c>
      <c r="G2288" s="222">
        <v>0</v>
      </c>
      <c r="H2288" s="222">
        <v>0</v>
      </c>
      <c r="I2288" s="222">
        <v>0</v>
      </c>
      <c r="J2288" s="498">
        <v>0</v>
      </c>
      <c r="K2288" s="498">
        <v>0</v>
      </c>
      <c r="L2288" s="293">
        <v>0</v>
      </c>
      <c r="M2288" s="293">
        <v>0</v>
      </c>
      <c r="N2288" s="293">
        <v>0</v>
      </c>
      <c r="O2288" s="293">
        <v>0</v>
      </c>
      <c r="P2288" s="293">
        <v>0</v>
      </c>
      <c r="Q2288" s="223">
        <f t="shared" si="496"/>
        <v>0</v>
      </c>
      <c r="R2288" s="351"/>
      <c r="S2288" s="351" t="s">
        <v>2030</v>
      </c>
      <c r="T2288" s="351" t="s">
        <v>1371</v>
      </c>
      <c r="U2288" s="895"/>
      <c r="V2288" s="16"/>
      <c r="W2288" s="11"/>
      <c r="X2288" s="17"/>
      <c r="Y2288" s="16"/>
      <c r="Z2288" s="11">
        <f>Q2288</f>
        <v>0</v>
      </c>
      <c r="AA2288" s="17">
        <f t="shared" si="511"/>
        <v>0</v>
      </c>
      <c r="AB2288" s="16">
        <v>0</v>
      </c>
      <c r="AC2288" s="11"/>
      <c r="AD2288" s="17">
        <f>SUM(AB2288:AC2288)</f>
        <v>0</v>
      </c>
      <c r="AE2288" s="16"/>
      <c r="AF2288" s="11"/>
      <c r="AG2288" s="17"/>
      <c r="AH2288" s="225"/>
      <c r="AI2288" s="527"/>
      <c r="AJ2288" s="16">
        <f t="shared" si="494"/>
        <v>0</v>
      </c>
    </row>
    <row r="2289" spans="1:36" ht="11.25" customHeight="1">
      <c r="A2289" s="219">
        <v>28200101</v>
      </c>
      <c r="C2289" s="287" t="s">
        <v>398</v>
      </c>
      <c r="D2289" s="222">
        <v>0</v>
      </c>
      <c r="E2289" s="222">
        <v>0</v>
      </c>
      <c r="F2289" s="222">
        <v>0</v>
      </c>
      <c r="G2289" s="222">
        <v>0</v>
      </c>
      <c r="H2289" s="222">
        <v>0</v>
      </c>
      <c r="I2289" s="222">
        <v>0</v>
      </c>
      <c r="J2289" s="498">
        <v>0</v>
      </c>
      <c r="K2289" s="498">
        <v>0</v>
      </c>
      <c r="L2289" s="223">
        <v>0</v>
      </c>
      <c r="M2289" s="223">
        <v>0</v>
      </c>
      <c r="N2289" s="223">
        <v>0</v>
      </c>
      <c r="O2289" s="223">
        <v>0</v>
      </c>
      <c r="P2289" s="223">
        <v>0</v>
      </c>
      <c r="Q2289" s="223">
        <f t="shared" si="496"/>
        <v>0</v>
      </c>
      <c r="R2289" s="351">
        <v>31</v>
      </c>
      <c r="S2289" s="351"/>
      <c r="T2289" s="351">
        <v>22</v>
      </c>
      <c r="U2289" s="895"/>
      <c r="V2289" s="16">
        <v>0</v>
      </c>
      <c r="W2289" s="11">
        <v>0</v>
      </c>
      <c r="X2289" s="17">
        <v>0</v>
      </c>
      <c r="Y2289" s="16">
        <f>Q2289</f>
        <v>0</v>
      </c>
      <c r="Z2289" s="11"/>
      <c r="AA2289" s="17">
        <f t="shared" si="511"/>
        <v>0</v>
      </c>
      <c r="AB2289" s="16"/>
      <c r="AC2289" s="11">
        <v>0</v>
      </c>
      <c r="AD2289" s="17">
        <f t="shared" si="509"/>
        <v>0</v>
      </c>
      <c r="AE2289" s="16"/>
      <c r="AF2289" s="11"/>
      <c r="AG2289" s="17"/>
      <c r="AH2289" s="225"/>
      <c r="AI2289" s="527"/>
      <c r="AJ2289" s="16">
        <f t="shared" si="494"/>
        <v>0</v>
      </c>
    </row>
    <row r="2290" spans="1:36" ht="11.25" customHeight="1">
      <c r="A2290" s="219">
        <v>28200111</v>
      </c>
      <c r="C2290" s="287" t="s">
        <v>399</v>
      </c>
      <c r="D2290" s="222">
        <v>0</v>
      </c>
      <c r="E2290" s="222">
        <v>0</v>
      </c>
      <c r="F2290" s="222">
        <v>0</v>
      </c>
      <c r="G2290" s="222">
        <v>0</v>
      </c>
      <c r="H2290" s="222">
        <v>0</v>
      </c>
      <c r="I2290" s="222">
        <v>0</v>
      </c>
      <c r="J2290" s="498">
        <v>0</v>
      </c>
      <c r="K2290" s="498">
        <v>0</v>
      </c>
      <c r="L2290" s="223">
        <v>0</v>
      </c>
      <c r="M2290" s="223">
        <v>0</v>
      </c>
      <c r="N2290" s="223">
        <v>0</v>
      </c>
      <c r="O2290" s="223">
        <v>0</v>
      </c>
      <c r="P2290" s="223">
        <v>0</v>
      </c>
      <c r="Q2290" s="223">
        <f t="shared" si="496"/>
        <v>0</v>
      </c>
      <c r="R2290" s="351">
        <v>32</v>
      </c>
      <c r="S2290" s="351"/>
      <c r="T2290" s="351">
        <v>22</v>
      </c>
      <c r="U2290" s="895"/>
      <c r="V2290" s="16">
        <v>0</v>
      </c>
      <c r="W2290" s="11">
        <v>0</v>
      </c>
      <c r="X2290" s="17">
        <v>0</v>
      </c>
      <c r="Y2290" s="16">
        <f>Q2290</f>
        <v>0</v>
      </c>
      <c r="Z2290" s="11"/>
      <c r="AA2290" s="17">
        <f t="shared" si="511"/>
        <v>0</v>
      </c>
      <c r="AB2290" s="16"/>
      <c r="AC2290" s="11">
        <v>0</v>
      </c>
      <c r="AD2290" s="17">
        <f t="shared" si="509"/>
        <v>0</v>
      </c>
      <c r="AE2290" s="16"/>
      <c r="AF2290" s="11"/>
      <c r="AG2290" s="17"/>
      <c r="AH2290" s="225"/>
      <c r="AI2290" s="527"/>
      <c r="AJ2290" s="16">
        <f t="shared" si="494"/>
        <v>0</v>
      </c>
    </row>
    <row r="2291" spans="1:36" ht="11.25" customHeight="1">
      <c r="A2291" s="219">
        <v>28200121</v>
      </c>
      <c r="C2291" s="287" t="s">
        <v>400</v>
      </c>
      <c r="D2291" s="222">
        <v>-1237288917.8099999</v>
      </c>
      <c r="E2291" s="222">
        <v>-1239589858.1300001</v>
      </c>
      <c r="F2291" s="222">
        <v>-1242322489.9000001</v>
      </c>
      <c r="G2291" s="222">
        <v>-1252477095.8399999</v>
      </c>
      <c r="H2291" s="222">
        <v>-1255454760.53</v>
      </c>
      <c r="I2291" s="222">
        <v>-1262436741.3900001</v>
      </c>
      <c r="J2291" s="498">
        <v>-1266929811.77</v>
      </c>
      <c r="K2291" s="498">
        <v>-1271747383.75</v>
      </c>
      <c r="L2291" s="223">
        <v>-1276564955.73</v>
      </c>
      <c r="M2291" s="223">
        <v>-1281382527.71</v>
      </c>
      <c r="N2291" s="223">
        <v>-1286200099.6800001</v>
      </c>
      <c r="O2291" s="223">
        <v>-1291129552.5</v>
      </c>
      <c r="P2291" s="223">
        <v>-1302489454.8599999</v>
      </c>
      <c r="Q2291" s="293">
        <f t="shared" si="496"/>
        <v>-1266343705.2720833</v>
      </c>
      <c r="R2291" s="351">
        <v>33</v>
      </c>
      <c r="S2291" s="351"/>
      <c r="T2291" s="351">
        <v>22</v>
      </c>
      <c r="U2291" s="895"/>
      <c r="V2291" s="16">
        <v>0</v>
      </c>
      <c r="W2291" s="11">
        <v>0</v>
      </c>
      <c r="X2291" s="17">
        <v>0</v>
      </c>
      <c r="Y2291" s="16">
        <f>Q2291</f>
        <v>-1266343705.2720833</v>
      </c>
      <c r="Z2291" s="11"/>
      <c r="AA2291" s="17">
        <f t="shared" si="511"/>
        <v>-1266343705.2720833</v>
      </c>
      <c r="AB2291" s="16"/>
      <c r="AC2291" s="11">
        <v>0</v>
      </c>
      <c r="AD2291" s="17">
        <f t="shared" si="509"/>
        <v>0</v>
      </c>
      <c r="AE2291" s="16"/>
      <c r="AF2291" s="11"/>
      <c r="AG2291" s="17"/>
      <c r="AH2291" s="225"/>
      <c r="AI2291" s="527"/>
      <c r="AJ2291" s="16">
        <f t="shared" si="494"/>
        <v>0</v>
      </c>
    </row>
    <row r="2292" spans="1:36" ht="11.25" customHeight="1">
      <c r="A2292" s="219">
        <v>28200131</v>
      </c>
      <c r="C2292" s="287" t="s">
        <v>1667</v>
      </c>
      <c r="D2292" s="222">
        <v>0</v>
      </c>
      <c r="E2292" s="222">
        <v>0</v>
      </c>
      <c r="F2292" s="222">
        <v>0</v>
      </c>
      <c r="G2292" s="222">
        <v>0</v>
      </c>
      <c r="H2292" s="222">
        <v>0</v>
      </c>
      <c r="I2292" s="222">
        <v>0</v>
      </c>
      <c r="J2292" s="498">
        <v>0</v>
      </c>
      <c r="K2292" s="498">
        <v>0</v>
      </c>
      <c r="L2292" s="223">
        <v>0</v>
      </c>
      <c r="M2292" s="223">
        <v>0</v>
      </c>
      <c r="N2292" s="223">
        <v>0</v>
      </c>
      <c r="O2292" s="223">
        <v>0</v>
      </c>
      <c r="P2292" s="223">
        <v>0</v>
      </c>
      <c r="Q2292" s="223">
        <f t="shared" si="496"/>
        <v>0</v>
      </c>
      <c r="R2292" s="593">
        <v>34</v>
      </c>
      <c r="S2292" s="593"/>
      <c r="T2292" s="351">
        <v>22</v>
      </c>
      <c r="U2292" s="895"/>
      <c r="V2292" s="16">
        <v>0</v>
      </c>
      <c r="W2292" s="11">
        <v>0</v>
      </c>
      <c r="X2292" s="17">
        <v>0</v>
      </c>
      <c r="Y2292" s="16">
        <f>Q2292</f>
        <v>0</v>
      </c>
      <c r="Z2292" s="11"/>
      <c r="AA2292" s="17">
        <f t="shared" si="511"/>
        <v>0</v>
      </c>
      <c r="AB2292" s="16"/>
      <c r="AC2292" s="11">
        <v>0</v>
      </c>
      <c r="AD2292" s="17">
        <f t="shared" si="509"/>
        <v>0</v>
      </c>
      <c r="AE2292" s="16"/>
      <c r="AF2292" s="11"/>
      <c r="AG2292" s="17"/>
      <c r="AH2292" s="225"/>
      <c r="AI2292" s="527"/>
      <c r="AJ2292" s="16">
        <f t="shared" si="494"/>
        <v>0</v>
      </c>
    </row>
    <row r="2293" spans="1:36" ht="11.25" customHeight="1">
      <c r="A2293" s="219">
        <v>28200141</v>
      </c>
      <c r="B2293" s="207"/>
      <c r="C2293" s="287" t="s">
        <v>1969</v>
      </c>
      <c r="D2293" s="222">
        <v>0</v>
      </c>
      <c r="E2293" s="222">
        <v>0</v>
      </c>
      <c r="F2293" s="222">
        <v>0</v>
      </c>
      <c r="G2293" s="222">
        <v>0</v>
      </c>
      <c r="H2293" s="222">
        <v>0</v>
      </c>
      <c r="I2293" s="222">
        <v>0</v>
      </c>
      <c r="J2293" s="498">
        <v>0</v>
      </c>
      <c r="K2293" s="498">
        <v>0</v>
      </c>
      <c r="L2293" s="223">
        <v>0</v>
      </c>
      <c r="M2293" s="223">
        <v>0</v>
      </c>
      <c r="N2293" s="223">
        <v>0</v>
      </c>
      <c r="O2293" s="223">
        <v>0</v>
      </c>
      <c r="P2293" s="223">
        <v>0</v>
      </c>
      <c r="Q2293" s="223">
        <f t="shared" si="496"/>
        <v>0</v>
      </c>
      <c r="R2293" s="351">
        <v>35</v>
      </c>
      <c r="S2293" s="309"/>
      <c r="T2293" s="309">
        <v>22</v>
      </c>
      <c r="U2293" s="895"/>
      <c r="V2293" s="16">
        <v>0</v>
      </c>
      <c r="W2293" s="11">
        <v>0</v>
      </c>
      <c r="X2293" s="17">
        <v>0</v>
      </c>
      <c r="Y2293" s="16">
        <f>Q2293</f>
        <v>0</v>
      </c>
      <c r="Z2293" s="11"/>
      <c r="AA2293" s="17">
        <f t="shared" si="511"/>
        <v>0</v>
      </c>
      <c r="AB2293" s="16"/>
      <c r="AC2293" s="11">
        <v>0</v>
      </c>
      <c r="AD2293" s="17">
        <f t="shared" si="509"/>
        <v>0</v>
      </c>
      <c r="AE2293" s="16"/>
      <c r="AF2293" s="11"/>
      <c r="AG2293" s="17"/>
      <c r="AH2293" s="225"/>
      <c r="AI2293" s="527"/>
      <c r="AJ2293" s="16">
        <f t="shared" si="494"/>
        <v>0</v>
      </c>
    </row>
    <row r="2294" spans="1:36" ht="11.25" customHeight="1">
      <c r="A2294" s="219">
        <v>28200142</v>
      </c>
      <c r="C2294" s="287" t="s">
        <v>3289</v>
      </c>
      <c r="D2294" s="222">
        <v>0</v>
      </c>
      <c r="E2294" s="222">
        <v>0</v>
      </c>
      <c r="F2294" s="222">
        <v>0</v>
      </c>
      <c r="G2294" s="222">
        <v>0</v>
      </c>
      <c r="H2294" s="222">
        <v>0</v>
      </c>
      <c r="I2294" s="222">
        <v>0</v>
      </c>
      <c r="J2294" s="498">
        <v>0</v>
      </c>
      <c r="K2294" s="498">
        <v>0</v>
      </c>
      <c r="L2294" s="223">
        <v>0</v>
      </c>
      <c r="M2294" s="223">
        <v>0</v>
      </c>
      <c r="N2294" s="223">
        <v>0</v>
      </c>
      <c r="O2294" s="223">
        <v>0</v>
      </c>
      <c r="P2294" s="223">
        <v>0</v>
      </c>
      <c r="Q2294" s="223">
        <f t="shared" si="496"/>
        <v>0</v>
      </c>
      <c r="R2294" s="351"/>
      <c r="S2294" s="351">
        <v>10</v>
      </c>
      <c r="T2294" s="309" t="s">
        <v>1371</v>
      </c>
      <c r="U2294" s="895"/>
      <c r="V2294" s="16">
        <v>0</v>
      </c>
      <c r="W2294" s="11">
        <v>0</v>
      </c>
      <c r="X2294" s="17">
        <v>0</v>
      </c>
      <c r="Y2294" s="16"/>
      <c r="Z2294" s="11">
        <f>Q2294</f>
        <v>0</v>
      </c>
      <c r="AA2294" s="17">
        <f t="shared" si="511"/>
        <v>0</v>
      </c>
      <c r="AB2294" s="16"/>
      <c r="AC2294" s="11">
        <f>$Q2294</f>
        <v>0</v>
      </c>
      <c r="AD2294" s="17">
        <f t="shared" si="509"/>
        <v>0</v>
      </c>
      <c r="AE2294" s="16"/>
      <c r="AF2294" s="11"/>
      <c r="AG2294" s="17"/>
      <c r="AH2294" s="225"/>
      <c r="AI2294" s="527"/>
      <c r="AJ2294" s="16">
        <f t="shared" si="494"/>
        <v>0</v>
      </c>
    </row>
    <row r="2295" spans="1:36" ht="11.25" customHeight="1">
      <c r="A2295" s="219">
        <v>28200151</v>
      </c>
      <c r="C2295" s="287" t="s">
        <v>765</v>
      </c>
      <c r="D2295" s="222">
        <v>0</v>
      </c>
      <c r="E2295" s="222">
        <v>0</v>
      </c>
      <c r="F2295" s="222">
        <v>0</v>
      </c>
      <c r="G2295" s="222">
        <v>0</v>
      </c>
      <c r="H2295" s="222">
        <v>0</v>
      </c>
      <c r="I2295" s="222">
        <v>0</v>
      </c>
      <c r="J2295" s="498">
        <v>0</v>
      </c>
      <c r="K2295" s="498">
        <v>0</v>
      </c>
      <c r="L2295" s="223">
        <v>0</v>
      </c>
      <c r="M2295" s="223">
        <v>0</v>
      </c>
      <c r="N2295" s="223">
        <v>0</v>
      </c>
      <c r="O2295" s="223">
        <v>0</v>
      </c>
      <c r="P2295" s="223">
        <v>0</v>
      </c>
      <c r="Q2295" s="223">
        <f t="shared" si="496"/>
        <v>0</v>
      </c>
      <c r="R2295" s="351"/>
      <c r="S2295" s="351"/>
      <c r="T2295" s="351">
        <v>22</v>
      </c>
      <c r="U2295" s="895"/>
      <c r="V2295" s="16">
        <v>0</v>
      </c>
      <c r="W2295" s="11">
        <v>0</v>
      </c>
      <c r="X2295" s="17">
        <v>0</v>
      </c>
      <c r="Y2295" s="16"/>
      <c r="Z2295" s="11"/>
      <c r="AA2295" s="17"/>
      <c r="AB2295" s="16">
        <f>$Q2295</f>
        <v>0</v>
      </c>
      <c r="AC2295" s="11">
        <v>0</v>
      </c>
      <c r="AD2295" s="17">
        <f t="shared" si="509"/>
        <v>0</v>
      </c>
      <c r="AE2295" s="16"/>
      <c r="AF2295" s="11"/>
      <c r="AG2295" s="17"/>
      <c r="AH2295" s="225"/>
      <c r="AI2295" s="527"/>
      <c r="AJ2295" s="16">
        <f t="shared" si="494"/>
        <v>0</v>
      </c>
    </row>
    <row r="2296" spans="1:36" ht="11.25" customHeight="1">
      <c r="A2296" s="219">
        <v>28200152</v>
      </c>
      <c r="C2296" s="287" t="s">
        <v>280</v>
      </c>
      <c r="D2296" s="222">
        <v>0</v>
      </c>
      <c r="E2296" s="222">
        <v>0</v>
      </c>
      <c r="F2296" s="222">
        <v>0</v>
      </c>
      <c r="G2296" s="222">
        <v>0</v>
      </c>
      <c r="H2296" s="222">
        <v>0</v>
      </c>
      <c r="I2296" s="222">
        <v>0</v>
      </c>
      <c r="J2296" s="498">
        <v>0</v>
      </c>
      <c r="K2296" s="498">
        <v>0</v>
      </c>
      <c r="L2296" s="223">
        <v>0</v>
      </c>
      <c r="M2296" s="223">
        <v>0</v>
      </c>
      <c r="N2296" s="223">
        <v>0</v>
      </c>
      <c r="O2296" s="223">
        <v>0</v>
      </c>
      <c r="P2296" s="223">
        <v>0</v>
      </c>
      <c r="Q2296" s="223">
        <f t="shared" si="496"/>
        <v>0</v>
      </c>
      <c r="R2296" s="351"/>
      <c r="S2296" s="351"/>
      <c r="T2296" s="309" t="s">
        <v>1371</v>
      </c>
      <c r="U2296" s="895"/>
      <c r="V2296" s="16">
        <v>0</v>
      </c>
      <c r="W2296" s="11">
        <v>0</v>
      </c>
      <c r="X2296" s="17">
        <v>0</v>
      </c>
      <c r="Y2296" s="16"/>
      <c r="Z2296" s="11"/>
      <c r="AA2296" s="17"/>
      <c r="AB2296" s="16"/>
      <c r="AC2296" s="11">
        <f>$Q2296</f>
        <v>0</v>
      </c>
      <c r="AD2296" s="17">
        <f t="shared" si="509"/>
        <v>0</v>
      </c>
      <c r="AE2296" s="16"/>
      <c r="AF2296" s="11"/>
      <c r="AG2296" s="17"/>
      <c r="AH2296" s="225"/>
      <c r="AI2296" s="527"/>
      <c r="AJ2296" s="16">
        <f t="shared" si="494"/>
        <v>0</v>
      </c>
    </row>
    <row r="2297" spans="1:36" ht="11.25" customHeight="1">
      <c r="A2297" s="219">
        <v>28200161</v>
      </c>
      <c r="B2297" s="207"/>
      <c r="C2297" s="287" t="s">
        <v>281</v>
      </c>
      <c r="D2297" s="222">
        <v>0</v>
      </c>
      <c r="E2297" s="222">
        <v>0</v>
      </c>
      <c r="F2297" s="222">
        <v>0</v>
      </c>
      <c r="G2297" s="222">
        <v>0</v>
      </c>
      <c r="H2297" s="222">
        <v>0</v>
      </c>
      <c r="I2297" s="222">
        <v>0</v>
      </c>
      <c r="J2297" s="498">
        <v>0</v>
      </c>
      <c r="K2297" s="498">
        <v>0</v>
      </c>
      <c r="L2297" s="223">
        <v>0</v>
      </c>
      <c r="M2297" s="223">
        <v>0</v>
      </c>
      <c r="N2297" s="223">
        <v>0</v>
      </c>
      <c r="O2297" s="223">
        <v>0</v>
      </c>
      <c r="P2297" s="223">
        <v>0</v>
      </c>
      <c r="Q2297" s="223">
        <f t="shared" si="496"/>
        <v>0</v>
      </c>
      <c r="R2297" s="351">
        <v>33</v>
      </c>
      <c r="S2297" s="351"/>
      <c r="T2297" s="351">
        <v>22</v>
      </c>
      <c r="U2297" s="895"/>
      <c r="V2297" s="16">
        <v>0</v>
      </c>
      <c r="W2297" s="11">
        <v>0</v>
      </c>
      <c r="X2297" s="17">
        <v>0</v>
      </c>
      <c r="Y2297" s="16">
        <f>Q2297</f>
        <v>0</v>
      </c>
      <c r="Z2297" s="11"/>
      <c r="AA2297" s="17">
        <f>Q2297</f>
        <v>0</v>
      </c>
      <c r="AB2297" s="16"/>
      <c r="AC2297" s="11">
        <v>0</v>
      </c>
      <c r="AD2297" s="17">
        <f t="shared" si="509"/>
        <v>0</v>
      </c>
      <c r="AE2297" s="16"/>
      <c r="AF2297" s="11"/>
      <c r="AG2297" s="17"/>
      <c r="AH2297" s="225"/>
      <c r="AI2297" s="527"/>
      <c r="AJ2297" s="16">
        <f t="shared" si="494"/>
        <v>0</v>
      </c>
    </row>
    <row r="2298" spans="1:36" ht="11.25" customHeight="1">
      <c r="A2298" s="319">
        <v>28200171</v>
      </c>
      <c r="B2298" s="398"/>
      <c r="C2298" s="287" t="s">
        <v>2283</v>
      </c>
      <c r="D2298" s="222">
        <v>0</v>
      </c>
      <c r="E2298" s="222">
        <v>0</v>
      </c>
      <c r="F2298" s="222">
        <v>0</v>
      </c>
      <c r="G2298" s="222">
        <v>0</v>
      </c>
      <c r="H2298" s="222">
        <v>0</v>
      </c>
      <c r="I2298" s="222">
        <v>0</v>
      </c>
      <c r="J2298" s="498">
        <v>0</v>
      </c>
      <c r="K2298" s="498">
        <v>0</v>
      </c>
      <c r="L2298" s="293">
        <v>0</v>
      </c>
      <c r="M2298" s="293">
        <v>0</v>
      </c>
      <c r="N2298" s="293">
        <v>0</v>
      </c>
      <c r="O2298" s="293">
        <v>0</v>
      </c>
      <c r="P2298" s="293">
        <v>0</v>
      </c>
      <c r="Q2298" s="223">
        <f t="shared" si="496"/>
        <v>0</v>
      </c>
      <c r="R2298" s="351" t="s">
        <v>2492</v>
      </c>
      <c r="S2298" s="351"/>
      <c r="T2298" s="351" t="s">
        <v>624</v>
      </c>
      <c r="U2298" s="895"/>
      <c r="V2298" s="16">
        <v>0</v>
      </c>
      <c r="W2298" s="11">
        <v>0</v>
      </c>
      <c r="X2298" s="17">
        <v>0</v>
      </c>
      <c r="Y2298" s="16">
        <f>Q2298</f>
        <v>0</v>
      </c>
      <c r="Z2298" s="11"/>
      <c r="AA2298" s="17">
        <f>Q2298</f>
        <v>0</v>
      </c>
      <c r="AB2298" s="16"/>
      <c r="AC2298" s="11">
        <v>0</v>
      </c>
      <c r="AD2298" s="17">
        <f>SUM(AB2298:AC2298)</f>
        <v>0</v>
      </c>
      <c r="AE2298" s="16"/>
      <c r="AF2298" s="11"/>
      <c r="AG2298" s="17"/>
      <c r="AH2298" s="225"/>
      <c r="AI2298" s="527"/>
      <c r="AJ2298" s="16">
        <f t="shared" si="494"/>
        <v>0</v>
      </c>
    </row>
    <row r="2299" spans="1:36" s="1213" customFormat="1" ht="11.25" customHeight="1">
      <c r="A2299" s="736">
        <v>28300011</v>
      </c>
      <c r="C2299" s="1201" t="s">
        <v>282</v>
      </c>
      <c r="D2299" s="1202">
        <v>0</v>
      </c>
      <c r="E2299" s="1202">
        <v>0</v>
      </c>
      <c r="F2299" s="1202">
        <v>0</v>
      </c>
      <c r="G2299" s="1202">
        <v>0</v>
      </c>
      <c r="H2299" s="1202">
        <v>0</v>
      </c>
      <c r="I2299" s="1202">
        <v>0</v>
      </c>
      <c r="J2299" s="1203">
        <v>0</v>
      </c>
      <c r="K2299" s="1203">
        <v>0</v>
      </c>
      <c r="L2299" s="1204">
        <v>0</v>
      </c>
      <c r="M2299" s="1204">
        <v>0</v>
      </c>
      <c r="N2299" s="1204">
        <v>0</v>
      </c>
      <c r="O2299" s="1204">
        <v>0</v>
      </c>
      <c r="P2299" s="1204">
        <v>0</v>
      </c>
      <c r="Q2299" s="1204">
        <f t="shared" si="496"/>
        <v>0</v>
      </c>
      <c r="R2299" s="1205" t="s">
        <v>847</v>
      </c>
      <c r="S2299" s="1205"/>
      <c r="T2299" s="1205">
        <v>22</v>
      </c>
      <c r="U2299" s="1207"/>
      <c r="V2299" s="1208">
        <v>0</v>
      </c>
      <c r="W2299" s="1209">
        <v>0</v>
      </c>
      <c r="X2299" s="1210">
        <v>0</v>
      </c>
      <c r="Y2299" s="1208">
        <f>Q2299</f>
        <v>0</v>
      </c>
      <c r="Z2299" s="1209"/>
      <c r="AA2299" s="1210">
        <f>Q2299</f>
        <v>0</v>
      </c>
      <c r="AB2299" s="1208"/>
      <c r="AC2299" s="1209">
        <v>0</v>
      </c>
      <c r="AD2299" s="1210">
        <f t="shared" si="509"/>
        <v>0</v>
      </c>
      <c r="AE2299" s="1208"/>
      <c r="AF2299" s="1209"/>
      <c r="AG2299" s="1210"/>
      <c r="AH2299" s="1211"/>
      <c r="AI2299" s="1212"/>
      <c r="AJ2299" s="1208">
        <f t="shared" si="494"/>
        <v>0</v>
      </c>
    </row>
    <row r="2300" spans="1:36" ht="11.25" customHeight="1">
      <c r="A2300" s="219">
        <v>28300012</v>
      </c>
      <c r="B2300" s="207"/>
      <c r="C2300" s="287" t="s">
        <v>971</v>
      </c>
      <c r="D2300" s="222">
        <v>0</v>
      </c>
      <c r="E2300" s="222">
        <v>0</v>
      </c>
      <c r="F2300" s="222">
        <v>0</v>
      </c>
      <c r="G2300" s="222">
        <v>0</v>
      </c>
      <c r="H2300" s="222">
        <v>0</v>
      </c>
      <c r="I2300" s="222">
        <v>0</v>
      </c>
      <c r="J2300" s="498">
        <v>0</v>
      </c>
      <c r="K2300" s="498">
        <v>0</v>
      </c>
      <c r="L2300" s="223">
        <v>0</v>
      </c>
      <c r="M2300" s="223">
        <v>0</v>
      </c>
      <c r="N2300" s="223">
        <v>0</v>
      </c>
      <c r="O2300" s="223">
        <v>0</v>
      </c>
      <c r="P2300" s="223">
        <v>0</v>
      </c>
      <c r="Q2300" s="223">
        <f t="shared" si="496"/>
        <v>0</v>
      </c>
      <c r="R2300" s="351"/>
      <c r="S2300" s="351"/>
      <c r="T2300" s="351" t="s">
        <v>1896</v>
      </c>
      <c r="U2300" s="895"/>
      <c r="V2300" s="16">
        <v>0</v>
      </c>
      <c r="W2300" s="11">
        <v>0</v>
      </c>
      <c r="X2300" s="17">
        <v>0</v>
      </c>
      <c r="Y2300" s="16"/>
      <c r="Z2300" s="11"/>
      <c r="AA2300" s="17"/>
      <c r="AB2300" s="16"/>
      <c r="AC2300" s="11"/>
      <c r="AD2300" s="17">
        <f t="shared" si="509"/>
        <v>0</v>
      </c>
      <c r="AE2300" s="16">
        <f>$Q2300</f>
        <v>0</v>
      </c>
      <c r="AF2300" s="11">
        <f>$Q2300</f>
        <v>0</v>
      </c>
      <c r="AG2300" s="17">
        <f>$Q2300</f>
        <v>0</v>
      </c>
      <c r="AH2300" s="225"/>
      <c r="AI2300" s="527"/>
      <c r="AJ2300" s="16">
        <f t="shared" si="494"/>
        <v>0</v>
      </c>
    </row>
    <row r="2301" spans="1:36" ht="11.25" customHeight="1">
      <c r="A2301" s="219">
        <v>28300013</v>
      </c>
      <c r="B2301" s="207"/>
      <c r="C2301" s="287" t="s">
        <v>3290</v>
      </c>
      <c r="D2301" s="222">
        <v>0</v>
      </c>
      <c r="E2301" s="222">
        <v>0</v>
      </c>
      <c r="F2301" s="222">
        <v>0</v>
      </c>
      <c r="G2301" s="222">
        <v>0</v>
      </c>
      <c r="H2301" s="222">
        <v>0</v>
      </c>
      <c r="I2301" s="222">
        <v>0</v>
      </c>
      <c r="J2301" s="498">
        <v>0</v>
      </c>
      <c r="K2301" s="498">
        <v>0</v>
      </c>
      <c r="L2301" s="223">
        <v>0</v>
      </c>
      <c r="M2301" s="223">
        <v>0</v>
      </c>
      <c r="N2301" s="223">
        <v>0</v>
      </c>
      <c r="O2301" s="223">
        <v>0</v>
      </c>
      <c r="P2301" s="223">
        <v>0</v>
      </c>
      <c r="Q2301" s="293">
        <f t="shared" si="496"/>
        <v>0</v>
      </c>
      <c r="R2301" s="351" t="s">
        <v>756</v>
      </c>
      <c r="S2301" s="351" t="s">
        <v>295</v>
      </c>
      <c r="T2301" s="351" t="s">
        <v>1897</v>
      </c>
      <c r="U2301" s="895"/>
      <c r="V2301" s="16">
        <v>0</v>
      </c>
      <c r="W2301" s="11">
        <v>0</v>
      </c>
      <c r="X2301" s="17">
        <v>0</v>
      </c>
      <c r="Y2301" s="16">
        <f>Q2301*$Y$5</f>
        <v>0</v>
      </c>
      <c r="Z2301" s="11">
        <f>Q2301*Z5</f>
        <v>0</v>
      </c>
      <c r="AA2301" s="17">
        <f>Q2301</f>
        <v>0</v>
      </c>
      <c r="AB2301" s="16"/>
      <c r="AC2301" s="11"/>
      <c r="AD2301" s="17">
        <f t="shared" si="509"/>
        <v>0</v>
      </c>
      <c r="AE2301" s="16"/>
      <c r="AF2301" s="11"/>
      <c r="AG2301" s="17"/>
      <c r="AH2301" s="225"/>
      <c r="AI2301" s="527"/>
      <c r="AJ2301" s="16">
        <f t="shared" si="494"/>
        <v>0</v>
      </c>
    </row>
    <row r="2302" spans="1:36" s="532" customFormat="1" ht="11.25" customHeight="1">
      <c r="A2302" s="537">
        <v>28300021</v>
      </c>
      <c r="B2302" s="538"/>
      <c r="C2302" s="1006" t="s">
        <v>311</v>
      </c>
      <c r="D2302" s="1007">
        <v>0</v>
      </c>
      <c r="E2302" s="1007">
        <v>0</v>
      </c>
      <c r="F2302" s="1007">
        <v>0</v>
      </c>
      <c r="G2302" s="1007">
        <v>0</v>
      </c>
      <c r="H2302" s="1007">
        <v>0</v>
      </c>
      <c r="I2302" s="1007">
        <v>0</v>
      </c>
      <c r="J2302" s="1008">
        <v>0</v>
      </c>
      <c r="K2302" s="1008">
        <v>0</v>
      </c>
      <c r="L2302" s="1009">
        <v>0</v>
      </c>
      <c r="M2302" s="1009">
        <v>0</v>
      </c>
      <c r="N2302" s="1009">
        <v>0</v>
      </c>
      <c r="O2302" s="1009">
        <v>0</v>
      </c>
      <c r="P2302" s="1009">
        <v>0</v>
      </c>
      <c r="Q2302" s="1009">
        <f t="shared" si="496"/>
        <v>0</v>
      </c>
      <c r="R2302" s="1010"/>
      <c r="S2302" s="1010"/>
      <c r="T2302" s="1010"/>
      <c r="U2302" s="1011"/>
      <c r="V2302" s="1012">
        <v>0</v>
      </c>
      <c r="W2302" s="1013">
        <v>0</v>
      </c>
      <c r="X2302" s="1014">
        <v>0</v>
      </c>
      <c r="Y2302" s="1012"/>
      <c r="Z2302" s="1013"/>
      <c r="AA2302" s="1014"/>
      <c r="AB2302" s="1012"/>
      <c r="AC2302" s="1013"/>
      <c r="AD2302" s="1014">
        <f t="shared" si="509"/>
        <v>0</v>
      </c>
      <c r="AE2302" s="1012"/>
      <c r="AF2302" s="1013"/>
      <c r="AG2302" s="1014"/>
      <c r="AH2302" s="1015">
        <f>Q2302</f>
        <v>0</v>
      </c>
      <c r="AI2302" s="1016"/>
      <c r="AJ2302" s="1012">
        <f t="shared" si="494"/>
        <v>0</v>
      </c>
    </row>
    <row r="2303" spans="1:36" s="532" customFormat="1" ht="11.25" customHeight="1">
      <c r="A2303" s="537">
        <v>28300022</v>
      </c>
      <c r="B2303" s="538"/>
      <c r="C2303" s="1006" t="s">
        <v>448</v>
      </c>
      <c r="D2303" s="1007">
        <v>0</v>
      </c>
      <c r="E2303" s="1007">
        <v>0</v>
      </c>
      <c r="F2303" s="1007">
        <v>0</v>
      </c>
      <c r="G2303" s="1007">
        <v>0</v>
      </c>
      <c r="H2303" s="1007">
        <v>0</v>
      </c>
      <c r="I2303" s="1007">
        <v>0</v>
      </c>
      <c r="J2303" s="1008">
        <v>0</v>
      </c>
      <c r="K2303" s="1008">
        <v>0</v>
      </c>
      <c r="L2303" s="1009">
        <v>0</v>
      </c>
      <c r="M2303" s="1009">
        <v>0</v>
      </c>
      <c r="N2303" s="1009">
        <v>0</v>
      </c>
      <c r="O2303" s="1009">
        <v>0</v>
      </c>
      <c r="P2303" s="1009">
        <v>0</v>
      </c>
      <c r="Q2303" s="1009">
        <f t="shared" si="496"/>
        <v>0</v>
      </c>
      <c r="R2303" s="1010"/>
      <c r="S2303" s="1010"/>
      <c r="T2303" s="1017" t="s">
        <v>1896</v>
      </c>
      <c r="U2303" s="1011"/>
      <c r="V2303" s="1012">
        <v>0</v>
      </c>
      <c r="W2303" s="1013">
        <v>0</v>
      </c>
      <c r="X2303" s="1014">
        <v>0</v>
      </c>
      <c r="Y2303" s="1012"/>
      <c r="Z2303" s="1013"/>
      <c r="AA2303" s="1014"/>
      <c r="AB2303" s="1012"/>
      <c r="AC2303" s="1013"/>
      <c r="AD2303" s="1014">
        <f t="shared" si="509"/>
        <v>0</v>
      </c>
      <c r="AE2303" s="1012">
        <f>$Q2303</f>
        <v>0</v>
      </c>
      <c r="AF2303" s="1013">
        <f>$Q2303</f>
        <v>0</v>
      </c>
      <c r="AG2303" s="1014">
        <f>$Q2303</f>
        <v>0</v>
      </c>
      <c r="AH2303" s="1018"/>
      <c r="AI2303" s="1016"/>
      <c r="AJ2303" s="1012">
        <f t="shared" si="494"/>
        <v>0</v>
      </c>
    </row>
    <row r="2304" spans="1:36" ht="11.25" customHeight="1">
      <c r="A2304" s="219">
        <v>28300023</v>
      </c>
      <c r="C2304" s="287" t="s">
        <v>627</v>
      </c>
      <c r="D2304" s="222">
        <v>0</v>
      </c>
      <c r="E2304" s="222">
        <v>0</v>
      </c>
      <c r="F2304" s="222">
        <v>0</v>
      </c>
      <c r="G2304" s="222">
        <v>0</v>
      </c>
      <c r="H2304" s="222">
        <v>0</v>
      </c>
      <c r="I2304" s="222">
        <v>0</v>
      </c>
      <c r="J2304" s="498">
        <v>0</v>
      </c>
      <c r="K2304" s="498">
        <v>0</v>
      </c>
      <c r="L2304" s="223">
        <v>0</v>
      </c>
      <c r="M2304" s="223">
        <v>0</v>
      </c>
      <c r="N2304" s="223">
        <v>0</v>
      </c>
      <c r="O2304" s="223">
        <v>0</v>
      </c>
      <c r="P2304" s="223">
        <v>0</v>
      </c>
      <c r="Q2304" s="223">
        <f t="shared" si="496"/>
        <v>0</v>
      </c>
      <c r="R2304" s="351" t="s">
        <v>756</v>
      </c>
      <c r="S2304" s="351" t="s">
        <v>295</v>
      </c>
      <c r="T2304" s="351" t="s">
        <v>1897</v>
      </c>
      <c r="U2304" s="895"/>
      <c r="V2304" s="16">
        <v>0</v>
      </c>
      <c r="W2304" s="11">
        <v>0</v>
      </c>
      <c r="X2304" s="17">
        <v>0</v>
      </c>
      <c r="Y2304" s="16">
        <f>Q2304*$Y$5</f>
        <v>0</v>
      </c>
      <c r="Z2304" s="11">
        <f>Q2304*Z5</f>
        <v>0</v>
      </c>
      <c r="AA2304" s="17">
        <f>Q2304</f>
        <v>0</v>
      </c>
      <c r="AB2304" s="16"/>
      <c r="AC2304" s="11"/>
      <c r="AD2304" s="17">
        <f t="shared" si="509"/>
        <v>0</v>
      </c>
      <c r="AE2304" s="16"/>
      <c r="AF2304" s="11"/>
      <c r="AG2304" s="17"/>
      <c r="AH2304" s="225"/>
      <c r="AI2304" s="527"/>
      <c r="AJ2304" s="16">
        <f t="shared" si="494"/>
        <v>0</v>
      </c>
    </row>
    <row r="2305" spans="1:36" ht="11.25" customHeight="1">
      <c r="A2305" s="219">
        <v>28300031</v>
      </c>
      <c r="B2305" s="220"/>
      <c r="C2305" s="287" t="s">
        <v>1464</v>
      </c>
      <c r="D2305" s="222">
        <v>-4719137</v>
      </c>
      <c r="E2305" s="222">
        <v>-4872528.22</v>
      </c>
      <c r="F2305" s="222">
        <v>-6146076.2000000002</v>
      </c>
      <c r="G2305" s="222">
        <v>-6667841.0199999996</v>
      </c>
      <c r="H2305" s="222">
        <v>-8218807.8600000003</v>
      </c>
      <c r="I2305" s="222">
        <v>-14226754.02</v>
      </c>
      <c r="J2305" s="498">
        <v>-11599257.439999999</v>
      </c>
      <c r="K2305" s="498">
        <v>-8565516.4399999995</v>
      </c>
      <c r="L2305" s="223">
        <v>-7816525.6900000004</v>
      </c>
      <c r="M2305" s="223">
        <v>-8918025.7400000002</v>
      </c>
      <c r="N2305" s="223">
        <v>-6655604.1299999999</v>
      </c>
      <c r="O2305" s="223">
        <v>-4881851.87</v>
      </c>
      <c r="P2305" s="223">
        <v>-3238960.93</v>
      </c>
      <c r="Q2305" s="223">
        <f t="shared" si="496"/>
        <v>-7712319.7995833317</v>
      </c>
      <c r="R2305" s="351"/>
      <c r="S2305" s="309"/>
      <c r="T2305" s="351" t="s">
        <v>1896</v>
      </c>
      <c r="U2305" s="895"/>
      <c r="V2305" s="16">
        <v>0</v>
      </c>
      <c r="W2305" s="11">
        <v>0</v>
      </c>
      <c r="X2305" s="17">
        <v>0</v>
      </c>
      <c r="Y2305" s="16"/>
      <c r="Z2305" s="11"/>
      <c r="AA2305" s="17"/>
      <c r="AB2305" s="16"/>
      <c r="AC2305" s="11"/>
      <c r="AD2305" s="17">
        <f t="shared" si="509"/>
        <v>0</v>
      </c>
      <c r="AE2305" s="16">
        <f t="shared" ref="AE2305:AG2309" si="512">$Q2305</f>
        <v>-7712319.7995833317</v>
      </c>
      <c r="AF2305" s="11">
        <f t="shared" si="512"/>
        <v>-7712319.7995833317</v>
      </c>
      <c r="AG2305" s="17">
        <f t="shared" si="512"/>
        <v>-7712319.7995833317</v>
      </c>
      <c r="AH2305" s="225"/>
      <c r="AI2305" s="527"/>
      <c r="AJ2305" s="16">
        <f t="shared" si="494"/>
        <v>0</v>
      </c>
    </row>
    <row r="2306" spans="1:36" ht="11.25" customHeight="1">
      <c r="A2306" s="219">
        <v>28300032</v>
      </c>
      <c r="C2306" s="287" t="s">
        <v>449</v>
      </c>
      <c r="D2306" s="222">
        <v>0</v>
      </c>
      <c r="E2306" s="222">
        <v>0</v>
      </c>
      <c r="F2306" s="222">
        <v>0</v>
      </c>
      <c r="G2306" s="222">
        <v>0</v>
      </c>
      <c r="H2306" s="222">
        <v>0</v>
      </c>
      <c r="I2306" s="222">
        <v>0</v>
      </c>
      <c r="J2306" s="498">
        <v>0</v>
      </c>
      <c r="K2306" s="498">
        <v>0</v>
      </c>
      <c r="L2306" s="223">
        <v>0</v>
      </c>
      <c r="M2306" s="223">
        <v>0</v>
      </c>
      <c r="N2306" s="223">
        <v>0</v>
      </c>
      <c r="O2306" s="223">
        <v>0</v>
      </c>
      <c r="P2306" s="223">
        <v>0</v>
      </c>
      <c r="Q2306" s="223">
        <f t="shared" si="496"/>
        <v>0</v>
      </c>
      <c r="R2306" s="351"/>
      <c r="S2306" s="351"/>
      <c r="T2306" s="309" t="s">
        <v>1896</v>
      </c>
      <c r="U2306" s="895"/>
      <c r="V2306" s="16">
        <v>0</v>
      </c>
      <c r="W2306" s="11">
        <v>0</v>
      </c>
      <c r="X2306" s="17">
        <v>0</v>
      </c>
      <c r="Y2306" s="16"/>
      <c r="Z2306" s="11"/>
      <c r="AA2306" s="17"/>
      <c r="AB2306" s="16"/>
      <c r="AC2306" s="11"/>
      <c r="AD2306" s="17">
        <f t="shared" si="509"/>
        <v>0</v>
      </c>
      <c r="AE2306" s="16">
        <f t="shared" si="512"/>
        <v>0</v>
      </c>
      <c r="AF2306" s="11">
        <f t="shared" si="512"/>
        <v>0</v>
      </c>
      <c r="AG2306" s="17">
        <f t="shared" si="512"/>
        <v>0</v>
      </c>
      <c r="AH2306" s="225"/>
      <c r="AI2306" s="527"/>
      <c r="AJ2306" s="16">
        <f t="shared" ref="AJ2306:AJ2369" si="513">Q2306-X2306-AA2306-AD2306-AG2306-AH2306</f>
        <v>0</v>
      </c>
    </row>
    <row r="2307" spans="1:36" ht="11.25" customHeight="1">
      <c r="A2307" s="219">
        <v>28300033</v>
      </c>
      <c r="C2307" s="287" t="s">
        <v>283</v>
      </c>
      <c r="D2307" s="222">
        <v>-67749545.829999998</v>
      </c>
      <c r="E2307" s="222">
        <v>-67295458.969999999</v>
      </c>
      <c r="F2307" s="222">
        <v>-66841372.109999999</v>
      </c>
      <c r="G2307" s="222">
        <v>-67962285.239999995</v>
      </c>
      <c r="H2307" s="222">
        <v>-67689319.079999998</v>
      </c>
      <c r="I2307" s="222">
        <v>-67416352.909999996</v>
      </c>
      <c r="J2307" s="498">
        <v>-68718386.730000004</v>
      </c>
      <c r="K2307" s="498">
        <v>-68445420.569999993</v>
      </c>
      <c r="L2307" s="223">
        <v>-68172454.400000006</v>
      </c>
      <c r="M2307" s="223">
        <v>-69474488.239999995</v>
      </c>
      <c r="N2307" s="223">
        <v>-70951522.069999993</v>
      </c>
      <c r="O2307" s="223">
        <v>-72428555.900000006</v>
      </c>
      <c r="P2307" s="223">
        <v>-73779078.760000005</v>
      </c>
      <c r="Q2307" s="223">
        <f t="shared" si="496"/>
        <v>-68846660.709583327</v>
      </c>
      <c r="R2307" s="351"/>
      <c r="S2307" s="309"/>
      <c r="T2307" s="351" t="s">
        <v>1896</v>
      </c>
      <c r="U2307" s="895"/>
      <c r="V2307" s="16">
        <v>0</v>
      </c>
      <c r="W2307" s="11">
        <v>0</v>
      </c>
      <c r="X2307" s="17">
        <v>0</v>
      </c>
      <c r="Y2307" s="16"/>
      <c r="Z2307" s="11"/>
      <c r="AA2307" s="17"/>
      <c r="AB2307" s="16"/>
      <c r="AC2307" s="11"/>
      <c r="AD2307" s="17">
        <f t="shared" si="509"/>
        <v>0</v>
      </c>
      <c r="AE2307" s="16">
        <f t="shared" si="512"/>
        <v>-68846660.709583327</v>
      </c>
      <c r="AF2307" s="11">
        <f t="shared" si="512"/>
        <v>-68846660.709583327</v>
      </c>
      <c r="AG2307" s="17">
        <f t="shared" si="512"/>
        <v>-68846660.709583327</v>
      </c>
      <c r="AH2307" s="225"/>
      <c r="AI2307" s="527"/>
      <c r="AJ2307" s="16">
        <f t="shared" si="513"/>
        <v>0</v>
      </c>
    </row>
    <row r="2308" spans="1:36" ht="11.25" customHeight="1">
      <c r="A2308" s="219">
        <v>28300041</v>
      </c>
      <c r="B2308" s="220"/>
      <c r="C2308" s="287" t="s">
        <v>934</v>
      </c>
      <c r="D2308" s="222">
        <v>-851459.59</v>
      </c>
      <c r="E2308" s="222">
        <v>-821913.41</v>
      </c>
      <c r="F2308" s="222">
        <v>-1303288.3</v>
      </c>
      <c r="G2308" s="222">
        <v>-1537211.69</v>
      </c>
      <c r="H2308" s="222">
        <v>-1894081.83</v>
      </c>
      <c r="I2308" s="222">
        <v>-3222802.83</v>
      </c>
      <c r="J2308" s="498">
        <v>-2445705.41</v>
      </c>
      <c r="K2308" s="498">
        <v>-1738436.02</v>
      </c>
      <c r="L2308" s="223">
        <v>-1874777.39</v>
      </c>
      <c r="M2308" s="223">
        <v>-2161953.23</v>
      </c>
      <c r="N2308" s="223">
        <v>-2403462.85</v>
      </c>
      <c r="O2308" s="223">
        <v>-1705851.52</v>
      </c>
      <c r="P2308" s="223">
        <v>-1474908.96</v>
      </c>
      <c r="Q2308" s="223">
        <f t="shared" si="496"/>
        <v>-1856055.7295833332</v>
      </c>
      <c r="R2308" s="351"/>
      <c r="S2308" s="309"/>
      <c r="T2308" s="351" t="s">
        <v>1896</v>
      </c>
      <c r="U2308" s="895"/>
      <c r="V2308" s="16">
        <v>0</v>
      </c>
      <c r="W2308" s="11">
        <v>0</v>
      </c>
      <c r="X2308" s="17">
        <v>0</v>
      </c>
      <c r="Y2308" s="16"/>
      <c r="Z2308" s="11"/>
      <c r="AA2308" s="17"/>
      <c r="AB2308" s="16"/>
      <c r="AC2308" s="11"/>
      <c r="AD2308" s="17">
        <f t="shared" si="509"/>
        <v>0</v>
      </c>
      <c r="AE2308" s="16">
        <f t="shared" si="512"/>
        <v>-1856055.7295833332</v>
      </c>
      <c r="AF2308" s="11">
        <f t="shared" si="512"/>
        <v>-1856055.7295833332</v>
      </c>
      <c r="AG2308" s="17">
        <f t="shared" si="512"/>
        <v>-1856055.7295833332</v>
      </c>
      <c r="AH2308" s="225"/>
      <c r="AI2308" s="527"/>
      <c r="AJ2308" s="16">
        <f t="shared" si="513"/>
        <v>0</v>
      </c>
    </row>
    <row r="2309" spans="1:36" s="532" customFormat="1" ht="11.25" customHeight="1">
      <c r="A2309" s="537">
        <v>28300042</v>
      </c>
      <c r="B2309" s="538"/>
      <c r="C2309" s="1006" t="s">
        <v>450</v>
      </c>
      <c r="D2309" s="1007">
        <v>0</v>
      </c>
      <c r="E2309" s="1007">
        <v>0</v>
      </c>
      <c r="F2309" s="1007">
        <v>0</v>
      </c>
      <c r="G2309" s="1007">
        <v>0</v>
      </c>
      <c r="H2309" s="1007">
        <v>0</v>
      </c>
      <c r="I2309" s="1007">
        <v>0</v>
      </c>
      <c r="J2309" s="1008">
        <v>0</v>
      </c>
      <c r="K2309" s="1008">
        <v>0</v>
      </c>
      <c r="L2309" s="1009">
        <v>0</v>
      </c>
      <c r="M2309" s="1009">
        <v>0</v>
      </c>
      <c r="N2309" s="1009">
        <v>0</v>
      </c>
      <c r="O2309" s="1009">
        <v>0</v>
      </c>
      <c r="P2309" s="1009">
        <v>0</v>
      </c>
      <c r="Q2309" s="1009">
        <f t="shared" si="496"/>
        <v>0</v>
      </c>
      <c r="R2309" s="1010"/>
      <c r="S2309" s="1010"/>
      <c r="T2309" s="1017" t="s">
        <v>1896</v>
      </c>
      <c r="U2309" s="1011"/>
      <c r="V2309" s="1012">
        <v>0</v>
      </c>
      <c r="W2309" s="1013">
        <v>0</v>
      </c>
      <c r="X2309" s="1014">
        <v>0</v>
      </c>
      <c r="Y2309" s="1012"/>
      <c r="Z2309" s="1013"/>
      <c r="AA2309" s="1014"/>
      <c r="AB2309" s="1012"/>
      <c r="AC2309" s="1013"/>
      <c r="AD2309" s="1014">
        <f t="shared" si="509"/>
        <v>0</v>
      </c>
      <c r="AE2309" s="1012">
        <f t="shared" si="512"/>
        <v>0</v>
      </c>
      <c r="AF2309" s="1013">
        <f t="shared" si="512"/>
        <v>0</v>
      </c>
      <c r="AG2309" s="1014">
        <f t="shared" si="512"/>
        <v>0</v>
      </c>
      <c r="AH2309" s="1018"/>
      <c r="AI2309" s="1016"/>
      <c r="AJ2309" s="1012">
        <f t="shared" si="513"/>
        <v>0</v>
      </c>
    </row>
    <row r="2310" spans="1:36" ht="11.25" customHeight="1">
      <c r="A2310" s="219">
        <v>28300043</v>
      </c>
      <c r="C2310" s="287" t="s">
        <v>284</v>
      </c>
      <c r="D2310" s="222">
        <v>-15963739.880000001</v>
      </c>
      <c r="E2310" s="222">
        <v>-15882360.560000001</v>
      </c>
      <c r="F2310" s="222">
        <v>-15800981.23</v>
      </c>
      <c r="G2310" s="222">
        <v>-15719601.91</v>
      </c>
      <c r="H2310" s="222">
        <v>-15638222.58</v>
      </c>
      <c r="I2310" s="222">
        <v>-15556843.26</v>
      </c>
      <c r="J2310" s="498">
        <v>-15475463.93</v>
      </c>
      <c r="K2310" s="498">
        <v>-15394084.609999999</v>
      </c>
      <c r="L2310" s="223">
        <v>-15312705.279999999</v>
      </c>
      <c r="M2310" s="223">
        <v>-15231325.949999999</v>
      </c>
      <c r="N2310" s="223">
        <v>-15149946.630000001</v>
      </c>
      <c r="O2310" s="223">
        <v>-15068567.300000001</v>
      </c>
      <c r="P2310" s="223">
        <v>-14987187.98</v>
      </c>
      <c r="Q2310" s="223">
        <f t="shared" si="496"/>
        <v>-15475463.930833334</v>
      </c>
      <c r="R2310" s="351"/>
      <c r="S2310" s="309"/>
      <c r="T2310" s="351" t="s">
        <v>1972</v>
      </c>
      <c r="U2310" s="904"/>
      <c r="V2310" s="16">
        <f>Q2310</f>
        <v>-15475463.930833334</v>
      </c>
      <c r="W2310" s="11">
        <f>Q2310</f>
        <v>-15475463.930833334</v>
      </c>
      <c r="X2310" s="17">
        <f>Q2310</f>
        <v>-15475463.930833334</v>
      </c>
      <c r="Y2310" s="16"/>
      <c r="Z2310" s="11"/>
      <c r="AA2310" s="17"/>
      <c r="AB2310" s="16"/>
      <c r="AC2310" s="11"/>
      <c r="AD2310" s="17">
        <f t="shared" ref="AD2310" si="514">SUM(AB2310:AC2310)</f>
        <v>0</v>
      </c>
      <c r="AE2310" s="16">
        <v>0</v>
      </c>
      <c r="AF2310" s="11">
        <v>0</v>
      </c>
      <c r="AG2310" s="17">
        <v>0</v>
      </c>
      <c r="AH2310" s="225"/>
      <c r="AI2310" s="527"/>
      <c r="AJ2310" s="16">
        <f t="shared" si="513"/>
        <v>0</v>
      </c>
    </row>
    <row r="2311" spans="1:36" ht="11.25" customHeight="1">
      <c r="A2311" s="234">
        <v>28300051</v>
      </c>
      <c r="C2311" s="287" t="s">
        <v>1228</v>
      </c>
      <c r="D2311" s="222">
        <v>0</v>
      </c>
      <c r="E2311" s="222">
        <v>0</v>
      </c>
      <c r="F2311" s="222">
        <v>0</v>
      </c>
      <c r="G2311" s="222">
        <v>0</v>
      </c>
      <c r="H2311" s="222">
        <v>0</v>
      </c>
      <c r="I2311" s="222">
        <v>0</v>
      </c>
      <c r="J2311" s="498">
        <v>0</v>
      </c>
      <c r="K2311" s="498">
        <v>0</v>
      </c>
      <c r="L2311" s="223">
        <v>0</v>
      </c>
      <c r="M2311" s="223">
        <v>0</v>
      </c>
      <c r="N2311" s="223">
        <v>0</v>
      </c>
      <c r="O2311" s="223">
        <v>0</v>
      </c>
      <c r="P2311" s="223">
        <v>0</v>
      </c>
      <c r="Q2311" s="223">
        <f t="shared" si="496"/>
        <v>0</v>
      </c>
      <c r="R2311" s="351"/>
      <c r="S2311" s="309"/>
      <c r="T2311" s="351" t="s">
        <v>1896</v>
      </c>
      <c r="U2311" s="895"/>
      <c r="V2311" s="16">
        <v>0</v>
      </c>
      <c r="W2311" s="11">
        <v>0</v>
      </c>
      <c r="X2311" s="17">
        <v>0</v>
      </c>
      <c r="Y2311" s="16"/>
      <c r="Z2311" s="11"/>
      <c r="AA2311" s="17"/>
      <c r="AB2311" s="16"/>
      <c r="AC2311" s="11"/>
      <c r="AD2311" s="17">
        <f t="shared" si="509"/>
        <v>0</v>
      </c>
      <c r="AE2311" s="16">
        <f t="shared" ref="AE2311:AG2312" si="515">$Q2311</f>
        <v>0</v>
      </c>
      <c r="AF2311" s="11">
        <f t="shared" si="515"/>
        <v>0</v>
      </c>
      <c r="AG2311" s="17">
        <f t="shared" si="515"/>
        <v>0</v>
      </c>
      <c r="AH2311" s="225"/>
      <c r="AI2311" s="527"/>
      <c r="AJ2311" s="16">
        <f t="shared" si="513"/>
        <v>0</v>
      </c>
    </row>
    <row r="2312" spans="1:36" ht="11.25" customHeight="1">
      <c r="A2312" s="219">
        <v>28300052</v>
      </c>
      <c r="C2312" s="287" t="s">
        <v>451</v>
      </c>
      <c r="D2312" s="222">
        <v>0</v>
      </c>
      <c r="E2312" s="222">
        <v>0</v>
      </c>
      <c r="F2312" s="222">
        <v>0</v>
      </c>
      <c r="G2312" s="222">
        <v>0</v>
      </c>
      <c r="H2312" s="222">
        <v>0</v>
      </c>
      <c r="I2312" s="222">
        <v>0</v>
      </c>
      <c r="J2312" s="498">
        <v>0</v>
      </c>
      <c r="K2312" s="498">
        <v>0</v>
      </c>
      <c r="L2312" s="223">
        <v>0</v>
      </c>
      <c r="M2312" s="223">
        <v>0</v>
      </c>
      <c r="N2312" s="223">
        <v>0</v>
      </c>
      <c r="O2312" s="223">
        <v>0</v>
      </c>
      <c r="P2312" s="223">
        <v>0</v>
      </c>
      <c r="Q2312" s="223">
        <f t="shared" si="496"/>
        <v>0</v>
      </c>
      <c r="R2312" s="351"/>
      <c r="S2312" s="351"/>
      <c r="T2312" s="309" t="s">
        <v>1896</v>
      </c>
      <c r="U2312" s="895"/>
      <c r="V2312" s="16">
        <v>0</v>
      </c>
      <c r="W2312" s="11">
        <v>0</v>
      </c>
      <c r="X2312" s="17">
        <v>0</v>
      </c>
      <c r="Y2312" s="16"/>
      <c r="Z2312" s="11"/>
      <c r="AA2312" s="17"/>
      <c r="AB2312" s="16"/>
      <c r="AC2312" s="11"/>
      <c r="AD2312" s="17">
        <f t="shared" si="509"/>
        <v>0</v>
      </c>
      <c r="AE2312" s="16">
        <f t="shared" si="515"/>
        <v>0</v>
      </c>
      <c r="AF2312" s="11">
        <f t="shared" si="515"/>
        <v>0</v>
      </c>
      <c r="AG2312" s="17">
        <f t="shared" si="515"/>
        <v>0</v>
      </c>
      <c r="AH2312" s="225"/>
      <c r="AI2312" s="527"/>
      <c r="AJ2312" s="16">
        <f t="shared" si="513"/>
        <v>0</v>
      </c>
    </row>
    <row r="2313" spans="1:36" ht="11.25" customHeight="1">
      <c r="A2313" s="219">
        <v>28300053</v>
      </c>
      <c r="C2313" s="287" t="s">
        <v>1692</v>
      </c>
      <c r="D2313" s="222">
        <v>0</v>
      </c>
      <c r="E2313" s="222">
        <v>0</v>
      </c>
      <c r="F2313" s="222">
        <v>0</v>
      </c>
      <c r="G2313" s="222">
        <v>0</v>
      </c>
      <c r="H2313" s="222">
        <v>0</v>
      </c>
      <c r="I2313" s="222">
        <v>0</v>
      </c>
      <c r="J2313" s="498">
        <v>0</v>
      </c>
      <c r="K2313" s="498">
        <v>0</v>
      </c>
      <c r="L2313" s="223">
        <v>0</v>
      </c>
      <c r="M2313" s="223">
        <v>0</v>
      </c>
      <c r="N2313" s="223">
        <v>0</v>
      </c>
      <c r="O2313" s="223">
        <v>0</v>
      </c>
      <c r="P2313" s="223">
        <v>0</v>
      </c>
      <c r="Q2313" s="223">
        <f t="shared" si="496"/>
        <v>0</v>
      </c>
      <c r="R2313" s="351"/>
      <c r="S2313" s="351"/>
      <c r="T2313" s="309" t="s">
        <v>1972</v>
      </c>
      <c r="U2313" s="895"/>
      <c r="V2313" s="16">
        <f>Q2313</f>
        <v>0</v>
      </c>
      <c r="W2313" s="11">
        <f>Q2313</f>
        <v>0</v>
      </c>
      <c r="X2313" s="17">
        <f>Q2313</f>
        <v>0</v>
      </c>
      <c r="Y2313" s="16"/>
      <c r="Z2313" s="11"/>
      <c r="AA2313" s="17"/>
      <c r="AB2313" s="16"/>
      <c r="AC2313" s="11"/>
      <c r="AD2313" s="17">
        <f t="shared" si="509"/>
        <v>0</v>
      </c>
      <c r="AE2313" s="16">
        <v>0</v>
      </c>
      <c r="AF2313" s="11">
        <v>0</v>
      </c>
      <c r="AG2313" s="17">
        <v>0</v>
      </c>
      <c r="AH2313" s="225"/>
      <c r="AI2313" s="527"/>
      <c r="AJ2313" s="16">
        <f t="shared" si="513"/>
        <v>0</v>
      </c>
    </row>
    <row r="2314" spans="1:36" ht="11.25" customHeight="1">
      <c r="A2314" s="234">
        <v>28300061</v>
      </c>
      <c r="C2314" s="287" t="s">
        <v>1229</v>
      </c>
      <c r="D2314" s="222">
        <v>0</v>
      </c>
      <c r="E2314" s="222">
        <v>0</v>
      </c>
      <c r="F2314" s="222">
        <v>0</v>
      </c>
      <c r="G2314" s="222">
        <v>0</v>
      </c>
      <c r="H2314" s="222">
        <v>0</v>
      </c>
      <c r="I2314" s="222">
        <v>0</v>
      </c>
      <c r="J2314" s="498">
        <v>0</v>
      </c>
      <c r="K2314" s="498">
        <v>0</v>
      </c>
      <c r="L2314" s="223">
        <v>0</v>
      </c>
      <c r="M2314" s="223">
        <v>0</v>
      </c>
      <c r="N2314" s="223">
        <v>0</v>
      </c>
      <c r="O2314" s="223">
        <v>0</v>
      </c>
      <c r="P2314" s="223">
        <v>0</v>
      </c>
      <c r="Q2314" s="223">
        <f t="shared" si="496"/>
        <v>0</v>
      </c>
      <c r="R2314" s="351"/>
      <c r="S2314" s="309"/>
      <c r="T2314" s="351" t="s">
        <v>1896</v>
      </c>
      <c r="U2314" s="895"/>
      <c r="V2314" s="16">
        <v>0</v>
      </c>
      <c r="W2314" s="11">
        <v>0</v>
      </c>
      <c r="X2314" s="17">
        <v>0</v>
      </c>
      <c r="Y2314" s="16"/>
      <c r="Z2314" s="11"/>
      <c r="AA2314" s="17"/>
      <c r="AB2314" s="16"/>
      <c r="AC2314" s="11"/>
      <c r="AD2314" s="17">
        <f t="shared" si="509"/>
        <v>0</v>
      </c>
      <c r="AE2314" s="16">
        <f t="shared" ref="AE2314:AG2317" si="516">$Q2314</f>
        <v>0</v>
      </c>
      <c r="AF2314" s="11">
        <f t="shared" si="516"/>
        <v>0</v>
      </c>
      <c r="AG2314" s="17">
        <f t="shared" si="516"/>
        <v>0</v>
      </c>
      <c r="AH2314" s="225"/>
      <c r="AI2314" s="527"/>
      <c r="AJ2314" s="16">
        <f t="shared" si="513"/>
        <v>0</v>
      </c>
    </row>
    <row r="2315" spans="1:36" ht="11.25" customHeight="1">
      <c r="A2315" s="219">
        <v>28300062</v>
      </c>
      <c r="C2315" s="287" t="s">
        <v>452</v>
      </c>
      <c r="D2315" s="222">
        <v>0</v>
      </c>
      <c r="E2315" s="222">
        <v>0</v>
      </c>
      <c r="F2315" s="222">
        <v>0</v>
      </c>
      <c r="G2315" s="222">
        <v>0</v>
      </c>
      <c r="H2315" s="222">
        <v>0</v>
      </c>
      <c r="I2315" s="222">
        <v>0</v>
      </c>
      <c r="J2315" s="498">
        <v>0</v>
      </c>
      <c r="K2315" s="498">
        <v>0</v>
      </c>
      <c r="L2315" s="223">
        <v>0</v>
      </c>
      <c r="M2315" s="223">
        <v>0</v>
      </c>
      <c r="N2315" s="223">
        <v>0</v>
      </c>
      <c r="O2315" s="223">
        <v>0</v>
      </c>
      <c r="P2315" s="223">
        <v>0</v>
      </c>
      <c r="Q2315" s="223">
        <f t="shared" ref="Q2315:Q2378" si="517">(D2315+P2315+SUM(E2315:O2315)*2)/24</f>
        <v>0</v>
      </c>
      <c r="R2315" s="351"/>
      <c r="S2315" s="351"/>
      <c r="T2315" s="309" t="s">
        <v>1896</v>
      </c>
      <c r="U2315" s="895"/>
      <c r="V2315" s="16">
        <v>0</v>
      </c>
      <c r="W2315" s="11">
        <v>0</v>
      </c>
      <c r="X2315" s="17">
        <v>0</v>
      </c>
      <c r="Y2315" s="16"/>
      <c r="Z2315" s="11"/>
      <c r="AA2315" s="17"/>
      <c r="AB2315" s="16"/>
      <c r="AC2315" s="11"/>
      <c r="AD2315" s="17">
        <f t="shared" si="509"/>
        <v>0</v>
      </c>
      <c r="AE2315" s="16">
        <f t="shared" si="516"/>
        <v>0</v>
      </c>
      <c r="AF2315" s="11">
        <f t="shared" si="516"/>
        <v>0</v>
      </c>
      <c r="AG2315" s="17">
        <f t="shared" si="516"/>
        <v>0</v>
      </c>
      <c r="AH2315" s="225"/>
      <c r="AI2315" s="527"/>
      <c r="AJ2315" s="16">
        <f t="shared" si="513"/>
        <v>0</v>
      </c>
    </row>
    <row r="2316" spans="1:36" ht="11.25" customHeight="1">
      <c r="A2316" s="220">
        <v>28300071</v>
      </c>
      <c r="B2316" s="220"/>
      <c r="C2316" s="287" t="s">
        <v>364</v>
      </c>
      <c r="D2316" s="222">
        <v>0</v>
      </c>
      <c r="E2316" s="222">
        <v>0</v>
      </c>
      <c r="F2316" s="222">
        <v>0</v>
      </c>
      <c r="G2316" s="222">
        <v>0</v>
      </c>
      <c r="H2316" s="222">
        <v>0</v>
      </c>
      <c r="I2316" s="222">
        <v>0</v>
      </c>
      <c r="J2316" s="498">
        <v>0</v>
      </c>
      <c r="K2316" s="498">
        <v>0</v>
      </c>
      <c r="L2316" s="223">
        <v>0</v>
      </c>
      <c r="M2316" s="223">
        <v>0</v>
      </c>
      <c r="N2316" s="223">
        <v>0</v>
      </c>
      <c r="O2316" s="223">
        <v>0</v>
      </c>
      <c r="P2316" s="223">
        <v>0</v>
      </c>
      <c r="Q2316" s="223">
        <f t="shared" si="517"/>
        <v>0</v>
      </c>
      <c r="R2316" s="351"/>
      <c r="S2316" s="309"/>
      <c r="T2316" s="351" t="s">
        <v>1896</v>
      </c>
      <c r="U2316" s="895"/>
      <c r="V2316" s="16">
        <v>0</v>
      </c>
      <c r="W2316" s="11">
        <v>0</v>
      </c>
      <c r="X2316" s="17">
        <v>0</v>
      </c>
      <c r="Y2316" s="16"/>
      <c r="Z2316" s="11"/>
      <c r="AA2316" s="17"/>
      <c r="AB2316" s="16"/>
      <c r="AC2316" s="11"/>
      <c r="AD2316" s="17"/>
      <c r="AE2316" s="16">
        <f t="shared" si="516"/>
        <v>0</v>
      </c>
      <c r="AF2316" s="11">
        <f t="shared" si="516"/>
        <v>0</v>
      </c>
      <c r="AG2316" s="17">
        <f t="shared" si="516"/>
        <v>0</v>
      </c>
      <c r="AH2316" s="225"/>
      <c r="AI2316" s="527"/>
      <c r="AJ2316" s="16">
        <f t="shared" si="513"/>
        <v>0</v>
      </c>
    </row>
    <row r="2317" spans="1:36" ht="11.25" customHeight="1">
      <c r="A2317" s="219">
        <v>28300072</v>
      </c>
      <c r="C2317" s="287" t="s">
        <v>453</v>
      </c>
      <c r="D2317" s="222">
        <v>0</v>
      </c>
      <c r="E2317" s="222">
        <v>0</v>
      </c>
      <c r="F2317" s="222">
        <v>0</v>
      </c>
      <c r="G2317" s="222">
        <v>0</v>
      </c>
      <c r="H2317" s="222">
        <v>0</v>
      </c>
      <c r="I2317" s="222">
        <v>0</v>
      </c>
      <c r="J2317" s="498">
        <v>0</v>
      </c>
      <c r="K2317" s="498">
        <v>0</v>
      </c>
      <c r="L2317" s="223">
        <v>0</v>
      </c>
      <c r="M2317" s="223">
        <v>0</v>
      </c>
      <c r="N2317" s="223">
        <v>0</v>
      </c>
      <c r="O2317" s="223">
        <v>0</v>
      </c>
      <c r="P2317" s="223">
        <v>0</v>
      </c>
      <c r="Q2317" s="223">
        <f t="shared" si="517"/>
        <v>0</v>
      </c>
      <c r="R2317" s="351"/>
      <c r="S2317" s="351"/>
      <c r="T2317" s="309" t="s">
        <v>1896</v>
      </c>
      <c r="U2317" s="895"/>
      <c r="V2317" s="16">
        <v>0</v>
      </c>
      <c r="W2317" s="11">
        <v>0</v>
      </c>
      <c r="X2317" s="17">
        <v>0</v>
      </c>
      <c r="Y2317" s="16"/>
      <c r="Z2317" s="11"/>
      <c r="AA2317" s="17"/>
      <c r="AB2317" s="16"/>
      <c r="AC2317" s="11"/>
      <c r="AD2317" s="17">
        <f t="shared" ref="AD2317:AD2369" si="518">SUM(AB2317:AC2317)</f>
        <v>0</v>
      </c>
      <c r="AE2317" s="16">
        <f t="shared" si="516"/>
        <v>0</v>
      </c>
      <c r="AF2317" s="11">
        <f t="shared" si="516"/>
        <v>0</v>
      </c>
      <c r="AG2317" s="17">
        <f t="shared" si="516"/>
        <v>0</v>
      </c>
      <c r="AH2317" s="225"/>
      <c r="AI2317" s="527"/>
      <c r="AJ2317" s="16">
        <f t="shared" si="513"/>
        <v>0</v>
      </c>
    </row>
    <row r="2318" spans="1:36" ht="11.25" customHeight="1">
      <c r="A2318" s="219">
        <v>28300081</v>
      </c>
      <c r="C2318" s="287" t="s">
        <v>2546</v>
      </c>
      <c r="D2318" s="222">
        <v>-5220634.6500000004</v>
      </c>
      <c r="E2318" s="222">
        <v>-5200584.9000000004</v>
      </c>
      <c r="F2318" s="222">
        <v>-5180535.1500000004</v>
      </c>
      <c r="G2318" s="222">
        <v>-5160485.4000000004</v>
      </c>
      <c r="H2318" s="222">
        <v>-5140435.6500000004</v>
      </c>
      <c r="I2318" s="222">
        <v>-5120385.9000000004</v>
      </c>
      <c r="J2318" s="498">
        <v>-5100336.1500000004</v>
      </c>
      <c r="K2318" s="498">
        <v>-5080286.4000000004</v>
      </c>
      <c r="L2318" s="223">
        <v>-5060236.6500000004</v>
      </c>
      <c r="M2318" s="223">
        <v>-5040186.9000000004</v>
      </c>
      <c r="N2318" s="223">
        <v>-5020137.1500000004</v>
      </c>
      <c r="O2318" s="223">
        <v>-5000087.4000000004</v>
      </c>
      <c r="P2318" s="223">
        <v>-4980037.6500000004</v>
      </c>
      <c r="Q2318" s="223">
        <f t="shared" si="517"/>
        <v>-5100336.1499999994</v>
      </c>
      <c r="R2318" s="351" t="s">
        <v>2634</v>
      </c>
      <c r="S2318" s="351"/>
      <c r="T2318" s="309" t="s">
        <v>624</v>
      </c>
      <c r="U2318" s="895"/>
      <c r="V2318" s="16">
        <v>0</v>
      </c>
      <c r="W2318" s="11">
        <v>0</v>
      </c>
      <c r="X2318" s="17">
        <v>0</v>
      </c>
      <c r="Y2318" s="16">
        <f>Q2318</f>
        <v>-5100336.1499999994</v>
      </c>
      <c r="Z2318" s="11"/>
      <c r="AA2318" s="17">
        <f>Q2318</f>
        <v>-5100336.1499999994</v>
      </c>
      <c r="AB2318" s="16">
        <v>0</v>
      </c>
      <c r="AC2318" s="11">
        <v>0</v>
      </c>
      <c r="AD2318" s="17">
        <f t="shared" ref="AD2318" si="519">SUM(AB2318:AC2318)</f>
        <v>0</v>
      </c>
      <c r="AE2318" s="16"/>
      <c r="AF2318" s="11"/>
      <c r="AG2318" s="17"/>
      <c r="AH2318" s="225"/>
      <c r="AI2318" s="527"/>
      <c r="AJ2318" s="16">
        <f t="shared" si="513"/>
        <v>0</v>
      </c>
    </row>
    <row r="2319" spans="1:36" ht="11.25" customHeight="1">
      <c r="A2319" s="219">
        <v>28300082</v>
      </c>
      <c r="C2319" s="287" t="s">
        <v>1766</v>
      </c>
      <c r="D2319" s="222">
        <v>0</v>
      </c>
      <c r="E2319" s="222">
        <v>0</v>
      </c>
      <c r="F2319" s="222">
        <v>0</v>
      </c>
      <c r="G2319" s="222">
        <v>0</v>
      </c>
      <c r="H2319" s="222">
        <v>0</v>
      </c>
      <c r="I2319" s="222">
        <v>0</v>
      </c>
      <c r="J2319" s="498">
        <v>0</v>
      </c>
      <c r="K2319" s="498">
        <v>0</v>
      </c>
      <c r="L2319" s="223">
        <v>0</v>
      </c>
      <c r="M2319" s="223">
        <v>0</v>
      </c>
      <c r="N2319" s="223">
        <v>0</v>
      </c>
      <c r="O2319" s="223">
        <v>0</v>
      </c>
      <c r="P2319" s="223">
        <v>0</v>
      </c>
      <c r="Q2319" s="223">
        <f t="shared" si="517"/>
        <v>0</v>
      </c>
      <c r="R2319" s="351"/>
      <c r="S2319" s="351"/>
      <c r="T2319" s="309" t="s">
        <v>1896</v>
      </c>
      <c r="U2319" s="895"/>
      <c r="V2319" s="16">
        <v>0</v>
      </c>
      <c r="W2319" s="11">
        <v>0</v>
      </c>
      <c r="X2319" s="17">
        <v>0</v>
      </c>
      <c r="Y2319" s="16"/>
      <c r="Z2319" s="11"/>
      <c r="AA2319" s="17"/>
      <c r="AB2319" s="16"/>
      <c r="AC2319" s="11"/>
      <c r="AD2319" s="17">
        <f t="shared" si="518"/>
        <v>0</v>
      </c>
      <c r="AE2319" s="16">
        <f>$Q2319</f>
        <v>0</v>
      </c>
      <c r="AF2319" s="11">
        <f>$Q2319</f>
        <v>0</v>
      </c>
      <c r="AG2319" s="17">
        <f>$Q2319</f>
        <v>0</v>
      </c>
      <c r="AH2319" s="225"/>
      <c r="AI2319" s="527"/>
      <c r="AJ2319" s="16">
        <f t="shared" si="513"/>
        <v>0</v>
      </c>
    </row>
    <row r="2320" spans="1:36" ht="11.25" customHeight="1">
      <c r="A2320" s="219">
        <v>28300091</v>
      </c>
      <c r="C2320" s="287" t="s">
        <v>2805</v>
      </c>
      <c r="D2320" s="222">
        <v>-2853448.4</v>
      </c>
      <c r="E2320" s="222">
        <v>-2776328</v>
      </c>
      <c r="F2320" s="222">
        <v>-2699207.6</v>
      </c>
      <c r="G2320" s="222">
        <v>-2622087.2000000002</v>
      </c>
      <c r="H2320" s="222">
        <v>-2544966.7999999998</v>
      </c>
      <c r="I2320" s="222">
        <v>-2467846.4</v>
      </c>
      <c r="J2320" s="498">
        <v>-2390726</v>
      </c>
      <c r="K2320" s="498">
        <v>-2313605.6</v>
      </c>
      <c r="L2320" s="223">
        <v>-2236485.2000000002</v>
      </c>
      <c r="M2320" s="223">
        <v>-2159364.7999999998</v>
      </c>
      <c r="N2320" s="223">
        <v>-2082244.4</v>
      </c>
      <c r="O2320" s="223">
        <v>-2005124</v>
      </c>
      <c r="P2320" s="223">
        <v>-1928003.6</v>
      </c>
      <c r="Q2320" s="223">
        <f t="shared" si="517"/>
        <v>-2390726</v>
      </c>
      <c r="R2320" s="351" t="s">
        <v>1237</v>
      </c>
      <c r="S2320" s="351"/>
      <c r="T2320" s="309" t="s">
        <v>624</v>
      </c>
      <c r="U2320" s="896"/>
      <c r="V2320" s="16">
        <v>0</v>
      </c>
      <c r="W2320" s="11">
        <v>0</v>
      </c>
      <c r="X2320" s="17">
        <v>0</v>
      </c>
      <c r="Y2320" s="16">
        <f>Q2320</f>
        <v>-2390726</v>
      </c>
      <c r="Z2320" s="11"/>
      <c r="AA2320" s="17">
        <f>Q2320</f>
        <v>-2390726</v>
      </c>
      <c r="AB2320" s="16">
        <v>0</v>
      </c>
      <c r="AC2320" s="11">
        <v>0</v>
      </c>
      <c r="AD2320" s="17">
        <f t="shared" ref="AD2320" si="520">SUM(AB2320:AC2320)</f>
        <v>0</v>
      </c>
      <c r="AE2320" s="16"/>
      <c r="AF2320" s="11"/>
      <c r="AG2320" s="17"/>
      <c r="AH2320" s="225"/>
      <c r="AI2320" s="527"/>
      <c r="AJ2320" s="16">
        <f t="shared" si="513"/>
        <v>0</v>
      </c>
    </row>
    <row r="2321" spans="1:36" ht="11.25" customHeight="1">
      <c r="A2321" s="219">
        <v>28300092</v>
      </c>
      <c r="C2321" s="287" t="s">
        <v>1767</v>
      </c>
      <c r="D2321" s="222">
        <v>0</v>
      </c>
      <c r="E2321" s="222">
        <v>0</v>
      </c>
      <c r="F2321" s="222">
        <v>0</v>
      </c>
      <c r="G2321" s="222">
        <v>0</v>
      </c>
      <c r="H2321" s="222">
        <v>0</v>
      </c>
      <c r="I2321" s="222">
        <v>0</v>
      </c>
      <c r="J2321" s="498">
        <v>0</v>
      </c>
      <c r="K2321" s="498">
        <v>0</v>
      </c>
      <c r="L2321" s="223">
        <v>0</v>
      </c>
      <c r="M2321" s="223">
        <v>0</v>
      </c>
      <c r="N2321" s="223">
        <v>0</v>
      </c>
      <c r="O2321" s="223">
        <v>0</v>
      </c>
      <c r="P2321" s="223">
        <v>0</v>
      </c>
      <c r="Q2321" s="223">
        <f t="shared" si="517"/>
        <v>0</v>
      </c>
      <c r="R2321" s="351"/>
      <c r="S2321" s="351"/>
      <c r="T2321" s="309" t="s">
        <v>1896</v>
      </c>
      <c r="U2321" s="895"/>
      <c r="V2321" s="16">
        <v>0</v>
      </c>
      <c r="W2321" s="11">
        <v>0</v>
      </c>
      <c r="X2321" s="17">
        <v>0</v>
      </c>
      <c r="Y2321" s="16"/>
      <c r="Z2321" s="11"/>
      <c r="AA2321" s="17"/>
      <c r="AB2321" s="16"/>
      <c r="AC2321" s="11"/>
      <c r="AD2321" s="17">
        <f t="shared" si="518"/>
        <v>0</v>
      </c>
      <c r="AE2321" s="16">
        <f t="shared" ref="AE2321:AG2330" si="521">$Q2321</f>
        <v>0</v>
      </c>
      <c r="AF2321" s="11">
        <f t="shared" si="521"/>
        <v>0</v>
      </c>
      <c r="AG2321" s="17">
        <f t="shared" si="521"/>
        <v>0</v>
      </c>
      <c r="AH2321" s="225"/>
      <c r="AI2321" s="527"/>
      <c r="AJ2321" s="16">
        <f t="shared" si="513"/>
        <v>0</v>
      </c>
    </row>
    <row r="2322" spans="1:36" ht="11.25" customHeight="1">
      <c r="A2322" s="219">
        <v>28300102</v>
      </c>
      <c r="C2322" s="287" t="s">
        <v>1768</v>
      </c>
      <c r="D2322" s="222">
        <v>0</v>
      </c>
      <c r="E2322" s="222">
        <v>0</v>
      </c>
      <c r="F2322" s="222">
        <v>0</v>
      </c>
      <c r="G2322" s="222">
        <v>0</v>
      </c>
      <c r="H2322" s="222">
        <v>0</v>
      </c>
      <c r="I2322" s="222">
        <v>0</v>
      </c>
      <c r="J2322" s="498">
        <v>0</v>
      </c>
      <c r="K2322" s="498">
        <v>0</v>
      </c>
      <c r="L2322" s="223">
        <v>0</v>
      </c>
      <c r="M2322" s="223">
        <v>0</v>
      </c>
      <c r="N2322" s="223">
        <v>0</v>
      </c>
      <c r="O2322" s="223">
        <v>0</v>
      </c>
      <c r="P2322" s="223">
        <v>0</v>
      </c>
      <c r="Q2322" s="223">
        <f t="shared" si="517"/>
        <v>0</v>
      </c>
      <c r="R2322" s="351"/>
      <c r="S2322" s="351"/>
      <c r="T2322" s="309" t="s">
        <v>1896</v>
      </c>
      <c r="U2322" s="895"/>
      <c r="V2322" s="16">
        <v>0</v>
      </c>
      <c r="W2322" s="11">
        <v>0</v>
      </c>
      <c r="X2322" s="17">
        <v>0</v>
      </c>
      <c r="Y2322" s="16"/>
      <c r="Z2322" s="11"/>
      <c r="AA2322" s="17"/>
      <c r="AB2322" s="16"/>
      <c r="AC2322" s="11"/>
      <c r="AD2322" s="17">
        <f t="shared" si="518"/>
        <v>0</v>
      </c>
      <c r="AE2322" s="16">
        <f t="shared" si="521"/>
        <v>0</v>
      </c>
      <c r="AF2322" s="11">
        <f t="shared" si="521"/>
        <v>0</v>
      </c>
      <c r="AG2322" s="17">
        <f t="shared" si="521"/>
        <v>0</v>
      </c>
      <c r="AH2322" s="225"/>
      <c r="AI2322" s="527"/>
      <c r="AJ2322" s="16">
        <f t="shared" si="513"/>
        <v>0</v>
      </c>
    </row>
    <row r="2323" spans="1:36" ht="11.25" customHeight="1">
      <c r="A2323" s="219">
        <v>28300112</v>
      </c>
      <c r="C2323" s="287" t="s">
        <v>1769</v>
      </c>
      <c r="D2323" s="222">
        <v>0</v>
      </c>
      <c r="E2323" s="222">
        <v>0</v>
      </c>
      <c r="F2323" s="222">
        <v>0</v>
      </c>
      <c r="G2323" s="222">
        <v>0</v>
      </c>
      <c r="H2323" s="222">
        <v>0</v>
      </c>
      <c r="I2323" s="222">
        <v>0</v>
      </c>
      <c r="J2323" s="498">
        <v>0</v>
      </c>
      <c r="K2323" s="498">
        <v>0</v>
      </c>
      <c r="L2323" s="223">
        <v>0</v>
      </c>
      <c r="M2323" s="223">
        <v>0</v>
      </c>
      <c r="N2323" s="223">
        <v>0</v>
      </c>
      <c r="O2323" s="223">
        <v>0</v>
      </c>
      <c r="P2323" s="223">
        <v>0</v>
      </c>
      <c r="Q2323" s="223">
        <f t="shared" si="517"/>
        <v>0</v>
      </c>
      <c r="R2323" s="351"/>
      <c r="S2323" s="351"/>
      <c r="T2323" s="309" t="s">
        <v>1896</v>
      </c>
      <c r="U2323" s="895"/>
      <c r="V2323" s="16">
        <v>0</v>
      </c>
      <c r="W2323" s="11">
        <v>0</v>
      </c>
      <c r="X2323" s="17">
        <v>0</v>
      </c>
      <c r="Y2323" s="16"/>
      <c r="Z2323" s="11"/>
      <c r="AA2323" s="17"/>
      <c r="AB2323" s="16"/>
      <c r="AC2323" s="11"/>
      <c r="AD2323" s="17">
        <f t="shared" si="518"/>
        <v>0</v>
      </c>
      <c r="AE2323" s="16">
        <f t="shared" si="521"/>
        <v>0</v>
      </c>
      <c r="AF2323" s="11">
        <f t="shared" si="521"/>
        <v>0</v>
      </c>
      <c r="AG2323" s="17">
        <f t="shared" si="521"/>
        <v>0</v>
      </c>
      <c r="AH2323" s="225"/>
      <c r="AI2323" s="527"/>
      <c r="AJ2323" s="16">
        <f t="shared" si="513"/>
        <v>0</v>
      </c>
    </row>
    <row r="2324" spans="1:36" ht="11.25" customHeight="1">
      <c r="A2324" s="219">
        <v>28300122</v>
      </c>
      <c r="C2324" s="287" t="s">
        <v>823</v>
      </c>
      <c r="D2324" s="222">
        <v>0</v>
      </c>
      <c r="E2324" s="222">
        <v>0</v>
      </c>
      <c r="F2324" s="222">
        <v>0</v>
      </c>
      <c r="G2324" s="222">
        <v>0</v>
      </c>
      <c r="H2324" s="222">
        <v>0</v>
      </c>
      <c r="I2324" s="222">
        <v>0</v>
      </c>
      <c r="J2324" s="498">
        <v>0</v>
      </c>
      <c r="K2324" s="498">
        <v>0</v>
      </c>
      <c r="L2324" s="223">
        <v>0</v>
      </c>
      <c r="M2324" s="223">
        <v>0</v>
      </c>
      <c r="N2324" s="223">
        <v>0</v>
      </c>
      <c r="O2324" s="223">
        <v>0</v>
      </c>
      <c r="P2324" s="223">
        <v>0</v>
      </c>
      <c r="Q2324" s="223">
        <f t="shared" si="517"/>
        <v>0</v>
      </c>
      <c r="R2324" s="351"/>
      <c r="S2324" s="351"/>
      <c r="T2324" s="309" t="s">
        <v>1896</v>
      </c>
      <c r="U2324" s="895"/>
      <c r="V2324" s="16">
        <v>0</v>
      </c>
      <c r="W2324" s="11">
        <v>0</v>
      </c>
      <c r="X2324" s="17">
        <v>0</v>
      </c>
      <c r="Y2324" s="16"/>
      <c r="Z2324" s="11"/>
      <c r="AA2324" s="17"/>
      <c r="AB2324" s="16"/>
      <c r="AC2324" s="11"/>
      <c r="AD2324" s="17">
        <f t="shared" si="518"/>
        <v>0</v>
      </c>
      <c r="AE2324" s="16">
        <f t="shared" si="521"/>
        <v>0</v>
      </c>
      <c r="AF2324" s="11">
        <f t="shared" si="521"/>
        <v>0</v>
      </c>
      <c r="AG2324" s="17">
        <f t="shared" si="521"/>
        <v>0</v>
      </c>
      <c r="AH2324" s="225"/>
      <c r="AI2324" s="527"/>
      <c r="AJ2324" s="16">
        <f t="shared" si="513"/>
        <v>0</v>
      </c>
    </row>
    <row r="2325" spans="1:36" ht="11.25" customHeight="1">
      <c r="A2325" s="219">
        <v>28300132</v>
      </c>
      <c r="C2325" s="287" t="s">
        <v>824</v>
      </c>
      <c r="D2325" s="222">
        <v>0</v>
      </c>
      <c r="E2325" s="222">
        <v>0</v>
      </c>
      <c r="F2325" s="222">
        <v>0</v>
      </c>
      <c r="G2325" s="222">
        <v>0</v>
      </c>
      <c r="H2325" s="222">
        <v>0</v>
      </c>
      <c r="I2325" s="222">
        <v>0</v>
      </c>
      <c r="J2325" s="498">
        <v>0</v>
      </c>
      <c r="K2325" s="498">
        <v>0</v>
      </c>
      <c r="L2325" s="223">
        <v>0</v>
      </c>
      <c r="M2325" s="223">
        <v>0</v>
      </c>
      <c r="N2325" s="223">
        <v>0</v>
      </c>
      <c r="O2325" s="223">
        <v>0</v>
      </c>
      <c r="P2325" s="223">
        <v>0</v>
      </c>
      <c r="Q2325" s="223">
        <f t="shared" si="517"/>
        <v>0</v>
      </c>
      <c r="R2325" s="351"/>
      <c r="S2325" s="351"/>
      <c r="T2325" s="309" t="s">
        <v>1896</v>
      </c>
      <c r="U2325" s="895"/>
      <c r="V2325" s="16">
        <v>0</v>
      </c>
      <c r="W2325" s="11">
        <v>0</v>
      </c>
      <c r="X2325" s="17">
        <v>0</v>
      </c>
      <c r="Y2325" s="16"/>
      <c r="Z2325" s="11"/>
      <c r="AA2325" s="17"/>
      <c r="AB2325" s="16"/>
      <c r="AC2325" s="11"/>
      <c r="AD2325" s="17">
        <f t="shared" si="518"/>
        <v>0</v>
      </c>
      <c r="AE2325" s="16">
        <f t="shared" si="521"/>
        <v>0</v>
      </c>
      <c r="AF2325" s="11">
        <f t="shared" si="521"/>
        <v>0</v>
      </c>
      <c r="AG2325" s="17">
        <f t="shared" si="521"/>
        <v>0</v>
      </c>
      <c r="AH2325" s="225"/>
      <c r="AI2325" s="527"/>
      <c r="AJ2325" s="16">
        <f t="shared" si="513"/>
        <v>0</v>
      </c>
    </row>
    <row r="2326" spans="1:36" ht="11.25" customHeight="1">
      <c r="A2326" s="219">
        <v>28300141</v>
      </c>
      <c r="B2326" s="207"/>
      <c r="C2326" s="287" t="s">
        <v>1658</v>
      </c>
      <c r="D2326" s="222">
        <v>0</v>
      </c>
      <c r="E2326" s="222">
        <v>0</v>
      </c>
      <c r="F2326" s="222">
        <v>0</v>
      </c>
      <c r="G2326" s="222">
        <v>0</v>
      </c>
      <c r="H2326" s="222">
        <v>0</v>
      </c>
      <c r="I2326" s="222">
        <v>0</v>
      </c>
      <c r="J2326" s="498">
        <v>0</v>
      </c>
      <c r="K2326" s="498">
        <v>0</v>
      </c>
      <c r="L2326" s="223">
        <v>0</v>
      </c>
      <c r="M2326" s="223">
        <v>0</v>
      </c>
      <c r="N2326" s="223">
        <v>0</v>
      </c>
      <c r="O2326" s="223">
        <v>0</v>
      </c>
      <c r="P2326" s="223">
        <v>0</v>
      </c>
      <c r="Q2326" s="223">
        <f t="shared" si="517"/>
        <v>0</v>
      </c>
      <c r="R2326" s="351"/>
      <c r="S2326" s="351"/>
      <c r="T2326" s="351" t="s">
        <v>1896</v>
      </c>
      <c r="U2326" s="895"/>
      <c r="V2326" s="16">
        <v>0</v>
      </c>
      <c r="W2326" s="11">
        <v>0</v>
      </c>
      <c r="X2326" s="17">
        <v>0</v>
      </c>
      <c r="Y2326" s="16"/>
      <c r="Z2326" s="11"/>
      <c r="AA2326" s="17"/>
      <c r="AB2326" s="16"/>
      <c r="AC2326" s="11"/>
      <c r="AD2326" s="17">
        <f t="shared" si="518"/>
        <v>0</v>
      </c>
      <c r="AE2326" s="16">
        <f t="shared" si="521"/>
        <v>0</v>
      </c>
      <c r="AF2326" s="11">
        <f t="shared" si="521"/>
        <v>0</v>
      </c>
      <c r="AG2326" s="17">
        <f t="shared" si="521"/>
        <v>0</v>
      </c>
      <c r="AH2326" s="225"/>
      <c r="AI2326" s="527"/>
      <c r="AJ2326" s="16">
        <f t="shared" si="513"/>
        <v>0</v>
      </c>
    </row>
    <row r="2327" spans="1:36" ht="11.25" customHeight="1">
      <c r="A2327" s="219">
        <v>28300142</v>
      </c>
      <c r="C2327" s="287" t="s">
        <v>898</v>
      </c>
      <c r="D2327" s="222">
        <v>0</v>
      </c>
      <c r="E2327" s="222">
        <v>0</v>
      </c>
      <c r="F2327" s="222">
        <v>0</v>
      </c>
      <c r="G2327" s="222">
        <v>0</v>
      </c>
      <c r="H2327" s="222">
        <v>0</v>
      </c>
      <c r="I2327" s="222">
        <v>0</v>
      </c>
      <c r="J2327" s="498">
        <v>0</v>
      </c>
      <c r="K2327" s="498">
        <v>0</v>
      </c>
      <c r="L2327" s="223">
        <v>0</v>
      </c>
      <c r="M2327" s="223">
        <v>0</v>
      </c>
      <c r="N2327" s="223">
        <v>0</v>
      </c>
      <c r="O2327" s="223">
        <v>0</v>
      </c>
      <c r="P2327" s="223">
        <v>0</v>
      </c>
      <c r="Q2327" s="223">
        <f t="shared" si="517"/>
        <v>0</v>
      </c>
      <c r="R2327" s="351"/>
      <c r="S2327" s="351"/>
      <c r="T2327" s="309" t="s">
        <v>1896</v>
      </c>
      <c r="U2327" s="895"/>
      <c r="V2327" s="16">
        <v>0</v>
      </c>
      <c r="W2327" s="11">
        <v>0</v>
      </c>
      <c r="X2327" s="17">
        <v>0</v>
      </c>
      <c r="Y2327" s="16"/>
      <c r="Z2327" s="11"/>
      <c r="AA2327" s="17"/>
      <c r="AB2327" s="16"/>
      <c r="AC2327" s="11"/>
      <c r="AD2327" s="17">
        <f t="shared" si="518"/>
        <v>0</v>
      </c>
      <c r="AE2327" s="16">
        <f t="shared" si="521"/>
        <v>0</v>
      </c>
      <c r="AF2327" s="11">
        <f t="shared" si="521"/>
        <v>0</v>
      </c>
      <c r="AG2327" s="17">
        <f t="shared" si="521"/>
        <v>0</v>
      </c>
      <c r="AH2327" s="225"/>
      <c r="AI2327" s="527"/>
      <c r="AJ2327" s="16">
        <f t="shared" si="513"/>
        <v>0</v>
      </c>
    </row>
    <row r="2328" spans="1:36" ht="11.25" customHeight="1">
      <c r="A2328" s="219">
        <v>28300152</v>
      </c>
      <c r="B2328" s="220"/>
      <c r="C2328" s="287" t="s">
        <v>1002</v>
      </c>
      <c r="D2328" s="222">
        <v>-1850826.4</v>
      </c>
      <c r="E2328" s="222">
        <v>-2141721</v>
      </c>
      <c r="F2328" s="222">
        <v>-2164809.41</v>
      </c>
      <c r="G2328" s="222">
        <v>-1878569.28</v>
      </c>
      <c r="H2328" s="222">
        <v>-2253178.5099999998</v>
      </c>
      <c r="I2328" s="222">
        <v>-3185169.07</v>
      </c>
      <c r="J2328" s="498">
        <v>-2251742.5099999998</v>
      </c>
      <c r="K2328" s="498">
        <v>-1895947.77</v>
      </c>
      <c r="L2328" s="223">
        <v>-2194114.73</v>
      </c>
      <c r="M2328" s="223">
        <v>-3771366.89</v>
      </c>
      <c r="N2328" s="223">
        <v>-3296308.66</v>
      </c>
      <c r="O2328" s="223">
        <v>-2607812.5</v>
      </c>
      <c r="P2328" s="223">
        <v>-2013712.24</v>
      </c>
      <c r="Q2328" s="223">
        <f t="shared" si="517"/>
        <v>-2464417.4708333332</v>
      </c>
      <c r="R2328" s="351"/>
      <c r="S2328" s="309"/>
      <c r="T2328" s="351" t="s">
        <v>1896</v>
      </c>
      <c r="U2328" s="895"/>
      <c r="V2328" s="16">
        <v>0</v>
      </c>
      <c r="W2328" s="11">
        <v>0</v>
      </c>
      <c r="X2328" s="17">
        <v>0</v>
      </c>
      <c r="Y2328" s="16"/>
      <c r="Z2328" s="11"/>
      <c r="AA2328" s="17"/>
      <c r="AB2328" s="16"/>
      <c r="AC2328" s="11"/>
      <c r="AD2328" s="17">
        <f t="shared" si="518"/>
        <v>0</v>
      </c>
      <c r="AE2328" s="16">
        <f t="shared" si="521"/>
        <v>-2464417.4708333332</v>
      </c>
      <c r="AF2328" s="11">
        <f t="shared" si="521"/>
        <v>-2464417.4708333332</v>
      </c>
      <c r="AG2328" s="17">
        <f t="shared" si="521"/>
        <v>-2464417.4708333332</v>
      </c>
      <c r="AH2328" s="225"/>
      <c r="AI2328" s="527"/>
      <c r="AJ2328" s="16">
        <f t="shared" si="513"/>
        <v>0</v>
      </c>
    </row>
    <row r="2329" spans="1:36" ht="11.25" customHeight="1">
      <c r="A2329" s="219">
        <v>28300153</v>
      </c>
      <c r="C2329" s="287" t="s">
        <v>899</v>
      </c>
      <c r="D2329" s="222">
        <v>0</v>
      </c>
      <c r="E2329" s="222">
        <v>0</v>
      </c>
      <c r="F2329" s="222">
        <v>0</v>
      </c>
      <c r="G2329" s="222">
        <v>0</v>
      </c>
      <c r="H2329" s="222">
        <v>0</v>
      </c>
      <c r="I2329" s="222">
        <v>0</v>
      </c>
      <c r="J2329" s="498">
        <v>0</v>
      </c>
      <c r="K2329" s="498">
        <v>0</v>
      </c>
      <c r="L2329" s="223">
        <v>0</v>
      </c>
      <c r="M2329" s="223">
        <v>0</v>
      </c>
      <c r="N2329" s="223">
        <v>0</v>
      </c>
      <c r="O2329" s="223">
        <v>0</v>
      </c>
      <c r="P2329" s="223">
        <v>0</v>
      </c>
      <c r="Q2329" s="223">
        <f t="shared" si="517"/>
        <v>0</v>
      </c>
      <c r="R2329" s="351"/>
      <c r="S2329" s="351"/>
      <c r="T2329" s="309" t="s">
        <v>1896</v>
      </c>
      <c r="U2329" s="895"/>
      <c r="V2329" s="16">
        <v>0</v>
      </c>
      <c r="W2329" s="11">
        <v>0</v>
      </c>
      <c r="X2329" s="17">
        <v>0</v>
      </c>
      <c r="Y2329" s="16"/>
      <c r="Z2329" s="11"/>
      <c r="AA2329" s="17"/>
      <c r="AB2329" s="16"/>
      <c r="AC2329" s="11"/>
      <c r="AD2329" s="17">
        <f t="shared" si="518"/>
        <v>0</v>
      </c>
      <c r="AE2329" s="16">
        <f t="shared" si="521"/>
        <v>0</v>
      </c>
      <c r="AF2329" s="11">
        <f t="shared" si="521"/>
        <v>0</v>
      </c>
      <c r="AG2329" s="17">
        <f t="shared" si="521"/>
        <v>0</v>
      </c>
      <c r="AH2329" s="225"/>
      <c r="AI2329" s="527"/>
      <c r="AJ2329" s="16">
        <f t="shared" si="513"/>
        <v>0</v>
      </c>
    </row>
    <row r="2330" spans="1:36" ht="11.25" customHeight="1">
      <c r="A2330" s="219">
        <v>28300162</v>
      </c>
      <c r="B2330" s="207"/>
      <c r="C2330" s="287" t="s">
        <v>795</v>
      </c>
      <c r="D2330" s="222">
        <v>-306806.74</v>
      </c>
      <c r="E2330" s="222">
        <v>-281163.90999999997</v>
      </c>
      <c r="F2330" s="222">
        <v>-273081.33</v>
      </c>
      <c r="G2330" s="222">
        <v>-291704.28999999998</v>
      </c>
      <c r="H2330" s="222">
        <v>-283258.71000000002</v>
      </c>
      <c r="I2330" s="222">
        <v>-253376.73</v>
      </c>
      <c r="J2330" s="498">
        <v>-337176.67</v>
      </c>
      <c r="K2330" s="498">
        <v>-556729.37</v>
      </c>
      <c r="L2330" s="223">
        <v>-632500.79</v>
      </c>
      <c r="M2330" s="223">
        <v>-911860.03</v>
      </c>
      <c r="N2330" s="223">
        <v>-899005.97</v>
      </c>
      <c r="O2330" s="223">
        <v>-609461.64</v>
      </c>
      <c r="P2330" s="223">
        <v>-418127.74</v>
      </c>
      <c r="Q2330" s="223">
        <f t="shared" si="517"/>
        <v>-474315.55666666664</v>
      </c>
      <c r="R2330" s="351"/>
      <c r="S2330" s="351"/>
      <c r="T2330" s="351" t="s">
        <v>1896</v>
      </c>
      <c r="U2330" s="895"/>
      <c r="V2330" s="16">
        <v>0</v>
      </c>
      <c r="W2330" s="11">
        <v>0</v>
      </c>
      <c r="X2330" s="17">
        <v>0</v>
      </c>
      <c r="Y2330" s="16"/>
      <c r="Z2330" s="11"/>
      <c r="AA2330" s="17"/>
      <c r="AB2330" s="16"/>
      <c r="AC2330" s="11"/>
      <c r="AD2330" s="17">
        <f t="shared" si="518"/>
        <v>0</v>
      </c>
      <c r="AE2330" s="16">
        <f t="shared" si="521"/>
        <v>-474315.55666666664</v>
      </c>
      <c r="AF2330" s="11">
        <f t="shared" si="521"/>
        <v>-474315.55666666664</v>
      </c>
      <c r="AG2330" s="17">
        <f t="shared" si="521"/>
        <v>-474315.55666666664</v>
      </c>
      <c r="AH2330" s="225"/>
      <c r="AI2330" s="527"/>
      <c r="AJ2330" s="16">
        <f t="shared" si="513"/>
        <v>0</v>
      </c>
    </row>
    <row r="2331" spans="1:36" ht="11.25" customHeight="1">
      <c r="A2331" s="219">
        <v>28300172</v>
      </c>
      <c r="B2331" s="207"/>
      <c r="C2331" s="287" t="s">
        <v>9</v>
      </c>
      <c r="D2331" s="222">
        <v>0</v>
      </c>
      <c r="E2331" s="222">
        <v>0</v>
      </c>
      <c r="F2331" s="222">
        <v>0</v>
      </c>
      <c r="G2331" s="222">
        <v>0</v>
      </c>
      <c r="H2331" s="222">
        <v>0</v>
      </c>
      <c r="I2331" s="222">
        <v>0</v>
      </c>
      <c r="J2331" s="498">
        <v>0</v>
      </c>
      <c r="K2331" s="498">
        <v>0</v>
      </c>
      <c r="L2331" s="223">
        <v>0</v>
      </c>
      <c r="M2331" s="223">
        <v>0</v>
      </c>
      <c r="N2331" s="223">
        <v>0</v>
      </c>
      <c r="O2331" s="223">
        <v>0</v>
      </c>
      <c r="P2331" s="223">
        <v>0</v>
      </c>
      <c r="Q2331" s="223">
        <f t="shared" si="517"/>
        <v>0</v>
      </c>
      <c r="R2331" s="351"/>
      <c r="S2331" s="309"/>
      <c r="T2331" s="309"/>
      <c r="U2331" s="895"/>
      <c r="V2331" s="16">
        <v>0</v>
      </c>
      <c r="W2331" s="11">
        <v>0</v>
      </c>
      <c r="X2331" s="17">
        <v>0</v>
      </c>
      <c r="Y2331" s="16"/>
      <c r="Z2331" s="11"/>
      <c r="AA2331" s="17"/>
      <c r="AB2331" s="16"/>
      <c r="AC2331" s="11"/>
      <c r="AD2331" s="17">
        <f t="shared" si="518"/>
        <v>0</v>
      </c>
      <c r="AE2331" s="16"/>
      <c r="AF2331" s="11"/>
      <c r="AG2331" s="17"/>
      <c r="AH2331" s="229">
        <f>Q2331</f>
        <v>0</v>
      </c>
      <c r="AI2331" s="527"/>
      <c r="AJ2331" s="16">
        <f t="shared" si="513"/>
        <v>0</v>
      </c>
    </row>
    <row r="2332" spans="1:36" ht="11.25" customHeight="1">
      <c r="A2332" s="234">
        <v>28300182</v>
      </c>
      <c r="B2332" s="207"/>
      <c r="C2332" s="287" t="s">
        <v>1317</v>
      </c>
      <c r="D2332" s="222">
        <v>0</v>
      </c>
      <c r="E2332" s="222">
        <v>0</v>
      </c>
      <c r="F2332" s="222">
        <v>0</v>
      </c>
      <c r="G2332" s="222">
        <v>0</v>
      </c>
      <c r="H2332" s="222">
        <v>0</v>
      </c>
      <c r="I2332" s="222">
        <v>0</v>
      </c>
      <c r="J2332" s="498">
        <v>0</v>
      </c>
      <c r="K2332" s="498">
        <v>0</v>
      </c>
      <c r="L2332" s="223">
        <v>0</v>
      </c>
      <c r="M2332" s="223">
        <v>0</v>
      </c>
      <c r="N2332" s="223">
        <v>0</v>
      </c>
      <c r="O2332" s="223">
        <v>0</v>
      </c>
      <c r="P2332" s="223">
        <v>0</v>
      </c>
      <c r="Q2332" s="223">
        <f t="shared" si="517"/>
        <v>0</v>
      </c>
      <c r="R2332" s="351"/>
      <c r="S2332" s="309"/>
      <c r="T2332" s="351" t="s">
        <v>1896</v>
      </c>
      <c r="U2332" s="895"/>
      <c r="V2332" s="16">
        <v>0</v>
      </c>
      <c r="W2332" s="11">
        <v>0</v>
      </c>
      <c r="X2332" s="17">
        <v>0</v>
      </c>
      <c r="Y2332" s="16"/>
      <c r="Z2332" s="11"/>
      <c r="AA2332" s="17"/>
      <c r="AB2332" s="16"/>
      <c r="AC2332" s="11"/>
      <c r="AD2332" s="17">
        <f t="shared" si="518"/>
        <v>0</v>
      </c>
      <c r="AE2332" s="16">
        <f t="shared" ref="AE2332:AG2333" si="522">$Q2332</f>
        <v>0</v>
      </c>
      <c r="AF2332" s="11">
        <f t="shared" si="522"/>
        <v>0</v>
      </c>
      <c r="AG2332" s="17">
        <f t="shared" si="522"/>
        <v>0</v>
      </c>
      <c r="AH2332" s="225"/>
      <c r="AI2332" s="527"/>
      <c r="AJ2332" s="16">
        <f t="shared" si="513"/>
        <v>0</v>
      </c>
    </row>
    <row r="2333" spans="1:36" ht="11.25" customHeight="1">
      <c r="A2333" s="219">
        <v>28300183</v>
      </c>
      <c r="C2333" s="287" t="s">
        <v>900</v>
      </c>
      <c r="D2333" s="222">
        <v>0</v>
      </c>
      <c r="E2333" s="222">
        <v>0</v>
      </c>
      <c r="F2333" s="222">
        <v>0</v>
      </c>
      <c r="G2333" s="222">
        <v>0</v>
      </c>
      <c r="H2333" s="222">
        <v>0</v>
      </c>
      <c r="I2333" s="222">
        <v>0</v>
      </c>
      <c r="J2333" s="498">
        <v>0</v>
      </c>
      <c r="K2333" s="498">
        <v>0</v>
      </c>
      <c r="L2333" s="223">
        <v>0</v>
      </c>
      <c r="M2333" s="223">
        <v>0</v>
      </c>
      <c r="N2333" s="223">
        <v>0</v>
      </c>
      <c r="O2333" s="223">
        <v>0</v>
      </c>
      <c r="P2333" s="223">
        <v>0</v>
      </c>
      <c r="Q2333" s="223">
        <f t="shared" si="517"/>
        <v>0</v>
      </c>
      <c r="R2333" s="351"/>
      <c r="S2333" s="351"/>
      <c r="T2333" s="309" t="s">
        <v>1896</v>
      </c>
      <c r="U2333" s="895"/>
      <c r="V2333" s="16">
        <v>0</v>
      </c>
      <c r="W2333" s="11">
        <v>0</v>
      </c>
      <c r="X2333" s="17">
        <v>0</v>
      </c>
      <c r="Y2333" s="16"/>
      <c r="Z2333" s="11"/>
      <c r="AA2333" s="17"/>
      <c r="AB2333" s="16"/>
      <c r="AC2333" s="11"/>
      <c r="AD2333" s="17">
        <f t="shared" si="518"/>
        <v>0</v>
      </c>
      <c r="AE2333" s="16">
        <f t="shared" si="522"/>
        <v>0</v>
      </c>
      <c r="AF2333" s="11">
        <f t="shared" si="522"/>
        <v>0</v>
      </c>
      <c r="AG2333" s="17">
        <f t="shared" si="522"/>
        <v>0</v>
      </c>
      <c r="AH2333" s="225"/>
      <c r="AI2333" s="527"/>
      <c r="AJ2333" s="16">
        <f t="shared" si="513"/>
        <v>0</v>
      </c>
    </row>
    <row r="2334" spans="1:36" ht="11.25" customHeight="1">
      <c r="A2334" s="219">
        <v>28300191</v>
      </c>
      <c r="C2334" s="287" t="s">
        <v>1291</v>
      </c>
      <c r="D2334" s="222">
        <v>0</v>
      </c>
      <c r="E2334" s="222">
        <v>0</v>
      </c>
      <c r="F2334" s="222">
        <v>0</v>
      </c>
      <c r="G2334" s="222">
        <v>0</v>
      </c>
      <c r="H2334" s="222">
        <v>0</v>
      </c>
      <c r="I2334" s="222">
        <v>0</v>
      </c>
      <c r="J2334" s="498">
        <v>0</v>
      </c>
      <c r="K2334" s="498">
        <v>0</v>
      </c>
      <c r="L2334" s="223">
        <v>0</v>
      </c>
      <c r="M2334" s="223">
        <v>0</v>
      </c>
      <c r="N2334" s="223">
        <v>0</v>
      </c>
      <c r="O2334" s="223">
        <v>0</v>
      </c>
      <c r="P2334" s="223">
        <v>0</v>
      </c>
      <c r="Q2334" s="223">
        <f t="shared" si="517"/>
        <v>0</v>
      </c>
      <c r="R2334" s="593"/>
      <c r="S2334" s="593"/>
      <c r="T2334" s="593"/>
      <c r="U2334" s="895"/>
      <c r="V2334" s="16">
        <v>0</v>
      </c>
      <c r="W2334" s="11">
        <v>0</v>
      </c>
      <c r="X2334" s="17">
        <v>0</v>
      </c>
      <c r="Y2334" s="16"/>
      <c r="Z2334" s="11"/>
      <c r="AA2334" s="17"/>
      <c r="AB2334" s="16"/>
      <c r="AC2334" s="11"/>
      <c r="AD2334" s="17">
        <f t="shared" si="518"/>
        <v>0</v>
      </c>
      <c r="AE2334" s="16"/>
      <c r="AF2334" s="11"/>
      <c r="AG2334" s="17"/>
      <c r="AH2334" s="229">
        <f>Q2334</f>
        <v>0</v>
      </c>
      <c r="AI2334" s="527"/>
      <c r="AJ2334" s="16">
        <f t="shared" si="513"/>
        <v>0</v>
      </c>
    </row>
    <row r="2335" spans="1:36" ht="11.25" customHeight="1">
      <c r="A2335" s="234">
        <v>28300192</v>
      </c>
      <c r="C2335" s="287" t="s">
        <v>1317</v>
      </c>
      <c r="D2335" s="222">
        <v>0</v>
      </c>
      <c r="E2335" s="222">
        <v>0</v>
      </c>
      <c r="F2335" s="222">
        <v>0</v>
      </c>
      <c r="G2335" s="222">
        <v>0</v>
      </c>
      <c r="H2335" s="222">
        <v>0</v>
      </c>
      <c r="I2335" s="222">
        <v>0</v>
      </c>
      <c r="J2335" s="498">
        <v>0</v>
      </c>
      <c r="K2335" s="498">
        <v>0</v>
      </c>
      <c r="L2335" s="223">
        <v>0</v>
      </c>
      <c r="M2335" s="223">
        <v>0</v>
      </c>
      <c r="N2335" s="223">
        <v>0</v>
      </c>
      <c r="O2335" s="223">
        <v>0</v>
      </c>
      <c r="P2335" s="223">
        <v>0</v>
      </c>
      <c r="Q2335" s="223">
        <f t="shared" si="517"/>
        <v>0</v>
      </c>
      <c r="R2335" s="351"/>
      <c r="S2335" s="309"/>
      <c r="T2335" s="351" t="s">
        <v>1896</v>
      </c>
      <c r="U2335" s="895"/>
      <c r="V2335" s="16">
        <v>0</v>
      </c>
      <c r="W2335" s="11">
        <v>0</v>
      </c>
      <c r="X2335" s="17">
        <v>0</v>
      </c>
      <c r="Y2335" s="16"/>
      <c r="Z2335" s="11"/>
      <c r="AA2335" s="17"/>
      <c r="AB2335" s="16"/>
      <c r="AC2335" s="11"/>
      <c r="AD2335" s="17">
        <f t="shared" si="518"/>
        <v>0</v>
      </c>
      <c r="AE2335" s="16">
        <f>$Q2335</f>
        <v>0</v>
      </c>
      <c r="AF2335" s="11">
        <f>$Q2335</f>
        <v>0</v>
      </c>
      <c r="AG2335" s="17">
        <f>$Q2335</f>
        <v>0</v>
      </c>
      <c r="AH2335" s="225"/>
      <c r="AI2335" s="527"/>
      <c r="AJ2335" s="16">
        <f t="shared" si="513"/>
        <v>0</v>
      </c>
    </row>
    <row r="2336" spans="1:36" ht="11.25" customHeight="1">
      <c r="A2336" s="219">
        <v>28300193</v>
      </c>
      <c r="C2336" s="287" t="s">
        <v>987</v>
      </c>
      <c r="D2336" s="222">
        <v>0</v>
      </c>
      <c r="E2336" s="222">
        <v>0</v>
      </c>
      <c r="F2336" s="222">
        <v>0</v>
      </c>
      <c r="G2336" s="222">
        <v>0</v>
      </c>
      <c r="H2336" s="222">
        <v>0</v>
      </c>
      <c r="I2336" s="222">
        <v>0</v>
      </c>
      <c r="J2336" s="498">
        <v>0</v>
      </c>
      <c r="K2336" s="498">
        <v>0</v>
      </c>
      <c r="L2336" s="223">
        <v>0</v>
      </c>
      <c r="M2336" s="223">
        <v>0</v>
      </c>
      <c r="N2336" s="223">
        <v>0</v>
      </c>
      <c r="O2336" s="223">
        <v>0</v>
      </c>
      <c r="P2336" s="223">
        <v>0</v>
      </c>
      <c r="Q2336" s="223">
        <f t="shared" si="517"/>
        <v>0</v>
      </c>
      <c r="R2336" s="593" t="s">
        <v>756</v>
      </c>
      <c r="S2336" s="351" t="s">
        <v>295</v>
      </c>
      <c r="T2336" s="351" t="s">
        <v>1897</v>
      </c>
      <c r="U2336" s="895"/>
      <c r="V2336" s="16">
        <v>0</v>
      </c>
      <c r="W2336" s="11">
        <v>0</v>
      </c>
      <c r="X2336" s="17">
        <v>0</v>
      </c>
      <c r="Y2336" s="16">
        <f>Q2336*$Y$5</f>
        <v>0</v>
      </c>
      <c r="Z2336" s="11">
        <f>Q2336*Z5</f>
        <v>0</v>
      </c>
      <c r="AA2336" s="17">
        <f>Q2336</f>
        <v>0</v>
      </c>
      <c r="AB2336" s="16"/>
      <c r="AC2336" s="11"/>
      <c r="AD2336" s="17">
        <f t="shared" si="518"/>
        <v>0</v>
      </c>
      <c r="AE2336" s="16"/>
      <c r="AF2336" s="11"/>
      <c r="AG2336" s="17"/>
      <c r="AH2336" s="225"/>
      <c r="AI2336" s="527"/>
      <c r="AJ2336" s="16">
        <f t="shared" si="513"/>
        <v>0</v>
      </c>
    </row>
    <row r="2337" spans="1:36" ht="11.25" customHeight="1">
      <c r="A2337" s="234">
        <v>28300202</v>
      </c>
      <c r="C2337" s="287" t="s">
        <v>1318</v>
      </c>
      <c r="D2337" s="222">
        <v>0</v>
      </c>
      <c r="E2337" s="222">
        <v>0</v>
      </c>
      <c r="F2337" s="222">
        <v>0</v>
      </c>
      <c r="G2337" s="222">
        <v>0</v>
      </c>
      <c r="H2337" s="222">
        <v>0</v>
      </c>
      <c r="I2337" s="222">
        <v>0</v>
      </c>
      <c r="J2337" s="498">
        <v>0</v>
      </c>
      <c r="K2337" s="498">
        <v>0</v>
      </c>
      <c r="L2337" s="223">
        <v>0</v>
      </c>
      <c r="M2337" s="223">
        <v>0</v>
      </c>
      <c r="N2337" s="223">
        <v>0</v>
      </c>
      <c r="O2337" s="223">
        <v>0</v>
      </c>
      <c r="P2337" s="223">
        <v>0</v>
      </c>
      <c r="Q2337" s="223">
        <f t="shared" si="517"/>
        <v>0</v>
      </c>
      <c r="R2337" s="351"/>
      <c r="S2337" s="309"/>
      <c r="T2337" s="351" t="s">
        <v>1896</v>
      </c>
      <c r="U2337" s="895"/>
      <c r="V2337" s="16">
        <v>0</v>
      </c>
      <c r="W2337" s="11">
        <v>0</v>
      </c>
      <c r="X2337" s="17">
        <v>0</v>
      </c>
      <c r="Y2337" s="16"/>
      <c r="Z2337" s="11"/>
      <c r="AA2337" s="17"/>
      <c r="AB2337" s="16"/>
      <c r="AC2337" s="11"/>
      <c r="AD2337" s="17">
        <f t="shared" si="518"/>
        <v>0</v>
      </c>
      <c r="AE2337" s="16">
        <f>$Q2337</f>
        <v>0</v>
      </c>
      <c r="AF2337" s="11">
        <f>$Q2337</f>
        <v>0</v>
      </c>
      <c r="AG2337" s="17">
        <f>$Q2337</f>
        <v>0</v>
      </c>
      <c r="AH2337" s="225"/>
      <c r="AI2337" s="527"/>
      <c r="AJ2337" s="16">
        <f t="shared" si="513"/>
        <v>0</v>
      </c>
    </row>
    <row r="2338" spans="1:36" ht="11.25" customHeight="1">
      <c r="A2338" s="219">
        <v>28300211</v>
      </c>
      <c r="C2338" s="436" t="s">
        <v>554</v>
      </c>
      <c r="D2338" s="222">
        <v>-31234909.98</v>
      </c>
      <c r="E2338" s="222">
        <v>-30783485.93</v>
      </c>
      <c r="F2338" s="222">
        <v>-30332061.879999999</v>
      </c>
      <c r="G2338" s="222">
        <v>-29880637.829999998</v>
      </c>
      <c r="H2338" s="222">
        <v>-29429213.780000001</v>
      </c>
      <c r="I2338" s="222">
        <v>-28977789.73</v>
      </c>
      <c r="J2338" s="498">
        <v>-28526365.68</v>
      </c>
      <c r="K2338" s="498">
        <v>-28074941.629999999</v>
      </c>
      <c r="L2338" s="223">
        <v>-27623517.579999998</v>
      </c>
      <c r="M2338" s="223">
        <v>-27172093.530000001</v>
      </c>
      <c r="N2338" s="223">
        <v>-26720669.48</v>
      </c>
      <c r="O2338" s="223">
        <v>-26269245.43</v>
      </c>
      <c r="P2338" s="223">
        <v>-25817821.379999999</v>
      </c>
      <c r="Q2338" s="223">
        <f t="shared" si="517"/>
        <v>-28526365.680000003</v>
      </c>
      <c r="R2338" s="593"/>
      <c r="S2338" s="876"/>
      <c r="T2338" s="351"/>
      <c r="U2338" s="895"/>
      <c r="V2338" s="16">
        <v>0</v>
      </c>
      <c r="W2338" s="11">
        <v>0</v>
      </c>
      <c r="X2338" s="17">
        <v>0</v>
      </c>
      <c r="Y2338" s="16"/>
      <c r="Z2338" s="11"/>
      <c r="AA2338" s="17"/>
      <c r="AB2338" s="16"/>
      <c r="AC2338" s="11"/>
      <c r="AD2338" s="17">
        <f t="shared" si="518"/>
        <v>0</v>
      </c>
      <c r="AE2338" s="16"/>
      <c r="AF2338" s="11"/>
      <c r="AG2338" s="17"/>
      <c r="AH2338" s="229">
        <f>Q2338</f>
        <v>-28526365.680000003</v>
      </c>
      <c r="AI2338" s="527"/>
      <c r="AJ2338" s="16">
        <f t="shared" si="513"/>
        <v>0</v>
      </c>
    </row>
    <row r="2339" spans="1:36" ht="11.25" customHeight="1">
      <c r="A2339" s="219">
        <v>28300221</v>
      </c>
      <c r="C2339" s="436" t="s">
        <v>3186</v>
      </c>
      <c r="D2339" s="222">
        <v>-6364792.1699999999</v>
      </c>
      <c r="E2339" s="222">
        <v>-6364792.1699999999</v>
      </c>
      <c r="F2339" s="222">
        <v>-6364792.1699999999</v>
      </c>
      <c r="G2339" s="222">
        <v>-6364985.4299999997</v>
      </c>
      <c r="H2339" s="222">
        <v>-6365020.4299999997</v>
      </c>
      <c r="I2339" s="222">
        <v>-6365020.4299999997</v>
      </c>
      <c r="J2339" s="498">
        <v>-6365020.4299999997</v>
      </c>
      <c r="K2339" s="498">
        <v>-6365020.4299999997</v>
      </c>
      <c r="L2339" s="223">
        <v>-6365020.4299999997</v>
      </c>
      <c r="M2339" s="223">
        <v>-6364985.4299999997</v>
      </c>
      <c r="N2339" s="223">
        <v>-6364985.4299999997</v>
      </c>
      <c r="O2339" s="223">
        <v>-6364985.4299999997</v>
      </c>
      <c r="P2339" s="223">
        <v>-6364985.4299999997</v>
      </c>
      <c r="Q2339" s="223">
        <f t="shared" si="517"/>
        <v>-6364959.7508333335</v>
      </c>
      <c r="R2339" s="593"/>
      <c r="S2339" s="876"/>
      <c r="T2339" s="351"/>
      <c r="U2339" s="895"/>
      <c r="V2339" s="16">
        <v>0</v>
      </c>
      <c r="W2339" s="11">
        <v>0</v>
      </c>
      <c r="X2339" s="17">
        <v>0</v>
      </c>
      <c r="Y2339" s="16"/>
      <c r="Z2339" s="11"/>
      <c r="AA2339" s="17"/>
      <c r="AB2339" s="16"/>
      <c r="AC2339" s="11"/>
      <c r="AD2339" s="17">
        <f t="shared" ref="AD2339" si="523">SUM(AB2339:AC2339)</f>
        <v>0</v>
      </c>
      <c r="AE2339" s="16"/>
      <c r="AF2339" s="11"/>
      <c r="AG2339" s="17"/>
      <c r="AH2339" s="229">
        <f>Q2339</f>
        <v>-6364959.7508333335</v>
      </c>
      <c r="AI2339" s="527"/>
      <c r="AJ2339" s="16">
        <f t="shared" si="513"/>
        <v>0</v>
      </c>
    </row>
    <row r="2340" spans="1:36" ht="11.25" customHeight="1">
      <c r="A2340" s="219">
        <v>28300231</v>
      </c>
      <c r="C2340" s="436" t="s">
        <v>415</v>
      </c>
      <c r="D2340" s="222">
        <v>0</v>
      </c>
      <c r="E2340" s="222">
        <v>0</v>
      </c>
      <c r="F2340" s="222">
        <v>0</v>
      </c>
      <c r="G2340" s="222">
        <v>0</v>
      </c>
      <c r="H2340" s="222">
        <v>0</v>
      </c>
      <c r="I2340" s="222">
        <v>0</v>
      </c>
      <c r="J2340" s="498">
        <v>0</v>
      </c>
      <c r="K2340" s="498">
        <v>0</v>
      </c>
      <c r="L2340" s="223">
        <v>0</v>
      </c>
      <c r="M2340" s="223">
        <v>0</v>
      </c>
      <c r="N2340" s="223">
        <v>0</v>
      </c>
      <c r="O2340" s="223">
        <v>0</v>
      </c>
      <c r="P2340" s="223">
        <v>0</v>
      </c>
      <c r="Q2340" s="223">
        <f t="shared" si="517"/>
        <v>0</v>
      </c>
      <c r="R2340" s="593"/>
      <c r="S2340" s="876"/>
      <c r="T2340" s="351" t="s">
        <v>624</v>
      </c>
      <c r="U2340" s="895"/>
      <c r="V2340" s="16">
        <v>0</v>
      </c>
      <c r="W2340" s="11">
        <v>0</v>
      </c>
      <c r="X2340" s="17">
        <v>0</v>
      </c>
      <c r="Y2340" s="16"/>
      <c r="Z2340" s="11"/>
      <c r="AA2340" s="17"/>
      <c r="AB2340" s="16">
        <f>$Q2340</f>
        <v>0</v>
      </c>
      <c r="AC2340" s="11">
        <v>0</v>
      </c>
      <c r="AD2340" s="17">
        <f t="shared" si="518"/>
        <v>0</v>
      </c>
      <c r="AE2340" s="16"/>
      <c r="AF2340" s="11"/>
      <c r="AG2340" s="17"/>
      <c r="AH2340" s="225"/>
      <c r="AI2340" s="527"/>
      <c r="AJ2340" s="16">
        <f t="shared" si="513"/>
        <v>0</v>
      </c>
    </row>
    <row r="2341" spans="1:36" ht="11.25" customHeight="1">
      <c r="A2341" s="219">
        <v>28300232</v>
      </c>
      <c r="B2341" s="207"/>
      <c r="C2341" s="287" t="s">
        <v>973</v>
      </c>
      <c r="D2341" s="222">
        <v>-22191284.02</v>
      </c>
      <c r="E2341" s="222">
        <v>-24556465.920000002</v>
      </c>
      <c r="F2341" s="222">
        <v>-24581573.359999999</v>
      </c>
      <c r="G2341" s="222">
        <v>-21311281.379999999</v>
      </c>
      <c r="H2341" s="222">
        <v>-20040031.879999999</v>
      </c>
      <c r="I2341" s="222">
        <v>-23702427.960000001</v>
      </c>
      <c r="J2341" s="498">
        <v>-16830260.870000001</v>
      </c>
      <c r="K2341" s="498">
        <v>-12897696.470000001</v>
      </c>
      <c r="L2341" s="223">
        <v>-10261188.220000001</v>
      </c>
      <c r="M2341" s="223">
        <v>-4878884.22</v>
      </c>
      <c r="N2341" s="223">
        <v>-4599006.6900000004</v>
      </c>
      <c r="O2341" s="223">
        <v>-5614349.3300000001</v>
      </c>
      <c r="P2341" s="223">
        <v>-6482902.3700000001</v>
      </c>
      <c r="Q2341" s="223">
        <f t="shared" si="517"/>
        <v>-15300854.957916668</v>
      </c>
      <c r="R2341" s="351"/>
      <c r="S2341" s="309"/>
      <c r="T2341" s="351" t="s">
        <v>1896</v>
      </c>
      <c r="U2341" s="895"/>
      <c r="V2341" s="16">
        <v>0</v>
      </c>
      <c r="W2341" s="11">
        <v>0</v>
      </c>
      <c r="X2341" s="17">
        <v>0</v>
      </c>
      <c r="Y2341" s="16"/>
      <c r="Z2341" s="11"/>
      <c r="AA2341" s="17"/>
      <c r="AB2341" s="16"/>
      <c r="AC2341" s="11"/>
      <c r="AD2341" s="17">
        <f t="shared" si="518"/>
        <v>0</v>
      </c>
      <c r="AE2341" s="16">
        <f>$Q2341</f>
        <v>-15300854.957916668</v>
      </c>
      <c r="AF2341" s="11">
        <f>$Q2341</f>
        <v>-15300854.957916668</v>
      </c>
      <c r="AG2341" s="17">
        <f>$Q2341</f>
        <v>-15300854.957916668</v>
      </c>
      <c r="AH2341" s="225"/>
      <c r="AI2341" s="527"/>
      <c r="AJ2341" s="16">
        <f t="shared" si="513"/>
        <v>0</v>
      </c>
    </row>
    <row r="2342" spans="1:36" ht="11.25" customHeight="1">
      <c r="A2342" s="219">
        <v>28300241</v>
      </c>
      <c r="C2342" s="436" t="s">
        <v>1761</v>
      </c>
      <c r="D2342" s="222">
        <v>0</v>
      </c>
      <c r="E2342" s="222">
        <v>0</v>
      </c>
      <c r="F2342" s="222">
        <v>0</v>
      </c>
      <c r="G2342" s="222">
        <v>0</v>
      </c>
      <c r="H2342" s="222">
        <v>0</v>
      </c>
      <c r="I2342" s="222">
        <v>0</v>
      </c>
      <c r="J2342" s="498">
        <v>0</v>
      </c>
      <c r="K2342" s="498">
        <v>0</v>
      </c>
      <c r="L2342" s="223">
        <v>0</v>
      </c>
      <c r="M2342" s="223">
        <v>0</v>
      </c>
      <c r="N2342" s="223">
        <v>0</v>
      </c>
      <c r="O2342" s="223">
        <v>0</v>
      </c>
      <c r="P2342" s="223">
        <v>0</v>
      </c>
      <c r="Q2342" s="223">
        <f t="shared" si="517"/>
        <v>0</v>
      </c>
      <c r="R2342" s="351"/>
      <c r="S2342" s="876"/>
      <c r="T2342" s="351"/>
      <c r="U2342" s="895"/>
      <c r="V2342" s="16">
        <v>0</v>
      </c>
      <c r="W2342" s="11">
        <v>0</v>
      </c>
      <c r="X2342" s="17">
        <v>0</v>
      </c>
      <c r="Y2342" s="16"/>
      <c r="Z2342" s="11"/>
      <c r="AA2342" s="17"/>
      <c r="AB2342" s="16"/>
      <c r="AC2342" s="11"/>
      <c r="AD2342" s="17">
        <f t="shared" si="518"/>
        <v>0</v>
      </c>
      <c r="AE2342" s="16"/>
      <c r="AF2342" s="11"/>
      <c r="AG2342" s="17"/>
      <c r="AH2342" s="229">
        <f>Q2342</f>
        <v>0</v>
      </c>
      <c r="AI2342" s="527"/>
      <c r="AJ2342" s="16">
        <f t="shared" si="513"/>
        <v>0</v>
      </c>
    </row>
    <row r="2343" spans="1:36" ht="11.25" customHeight="1">
      <c r="A2343" s="219">
        <v>28300242</v>
      </c>
      <c r="C2343" s="436" t="s">
        <v>1895</v>
      </c>
      <c r="D2343" s="222">
        <v>0</v>
      </c>
      <c r="E2343" s="222">
        <v>0</v>
      </c>
      <c r="F2343" s="222">
        <v>0</v>
      </c>
      <c r="G2343" s="222">
        <v>0</v>
      </c>
      <c r="H2343" s="222">
        <v>0</v>
      </c>
      <c r="I2343" s="222">
        <v>0</v>
      </c>
      <c r="J2343" s="498">
        <v>0</v>
      </c>
      <c r="K2343" s="498">
        <v>0</v>
      </c>
      <c r="L2343" s="223">
        <v>0</v>
      </c>
      <c r="M2343" s="223">
        <v>0</v>
      </c>
      <c r="N2343" s="223">
        <v>0</v>
      </c>
      <c r="O2343" s="223">
        <v>0</v>
      </c>
      <c r="P2343" s="223">
        <v>0</v>
      </c>
      <c r="Q2343" s="223">
        <f t="shared" si="517"/>
        <v>0</v>
      </c>
      <c r="R2343" s="351"/>
      <c r="S2343" s="876"/>
      <c r="T2343" s="351"/>
      <c r="U2343" s="895"/>
      <c r="V2343" s="16"/>
      <c r="W2343" s="11"/>
      <c r="X2343" s="17"/>
      <c r="Y2343" s="16"/>
      <c r="Z2343" s="11"/>
      <c r="AA2343" s="17"/>
      <c r="AB2343" s="16"/>
      <c r="AC2343" s="11"/>
      <c r="AD2343" s="17">
        <f t="shared" si="518"/>
        <v>0</v>
      </c>
      <c r="AE2343" s="16"/>
      <c r="AF2343" s="11"/>
      <c r="AG2343" s="17"/>
      <c r="AH2343" s="229">
        <f>Q2343</f>
        <v>0</v>
      </c>
      <c r="AI2343" s="527"/>
      <c r="AJ2343" s="16">
        <f t="shared" si="513"/>
        <v>0</v>
      </c>
    </row>
    <row r="2344" spans="1:36" ht="11.25" customHeight="1">
      <c r="A2344" s="219">
        <v>28300251</v>
      </c>
      <c r="C2344" s="287" t="s">
        <v>1312</v>
      </c>
      <c r="D2344" s="222">
        <v>0</v>
      </c>
      <c r="E2344" s="222">
        <v>0</v>
      </c>
      <c r="F2344" s="222">
        <v>0</v>
      </c>
      <c r="G2344" s="222">
        <v>0</v>
      </c>
      <c r="H2344" s="222">
        <v>0</v>
      </c>
      <c r="I2344" s="222">
        <v>0</v>
      </c>
      <c r="J2344" s="498">
        <v>0</v>
      </c>
      <c r="K2344" s="498">
        <v>0</v>
      </c>
      <c r="L2344" s="223">
        <v>0</v>
      </c>
      <c r="M2344" s="223">
        <v>0</v>
      </c>
      <c r="N2344" s="223">
        <v>0</v>
      </c>
      <c r="O2344" s="223">
        <v>0</v>
      </c>
      <c r="P2344" s="223">
        <v>0</v>
      </c>
      <c r="Q2344" s="223">
        <f t="shared" si="517"/>
        <v>0</v>
      </c>
      <c r="R2344" s="351"/>
      <c r="S2344" s="876"/>
      <c r="T2344" s="351"/>
      <c r="U2344" s="895"/>
      <c r="V2344" s="16">
        <v>0</v>
      </c>
      <c r="W2344" s="11">
        <v>0</v>
      </c>
      <c r="X2344" s="17">
        <v>0</v>
      </c>
      <c r="Y2344" s="16"/>
      <c r="Z2344" s="11"/>
      <c r="AA2344" s="17"/>
      <c r="AB2344" s="16"/>
      <c r="AC2344" s="11"/>
      <c r="AD2344" s="17">
        <f t="shared" si="518"/>
        <v>0</v>
      </c>
      <c r="AE2344" s="16"/>
      <c r="AF2344" s="11"/>
      <c r="AG2344" s="17"/>
      <c r="AH2344" s="229">
        <f>Q2344</f>
        <v>0</v>
      </c>
      <c r="AI2344" s="527"/>
      <c r="AJ2344" s="16">
        <f t="shared" si="513"/>
        <v>0</v>
      </c>
    </row>
    <row r="2345" spans="1:36" s="532" customFormat="1" ht="11.25" customHeight="1">
      <c r="A2345" s="537">
        <v>28300252</v>
      </c>
      <c r="B2345" s="538"/>
      <c r="C2345" s="1006" t="s">
        <v>2412</v>
      </c>
      <c r="D2345" s="1007">
        <v>-7017061.5899999999</v>
      </c>
      <c r="E2345" s="1007">
        <v>-7058850.5899999999</v>
      </c>
      <c r="F2345" s="1007">
        <v>-7117769</v>
      </c>
      <c r="G2345" s="1007">
        <v>-7120875.9400000004</v>
      </c>
      <c r="H2345" s="1007">
        <v>-7201155.5700000003</v>
      </c>
      <c r="I2345" s="1007">
        <v>-7266242.9699999997</v>
      </c>
      <c r="J2345" s="1008">
        <v>-7319475.7800000003</v>
      </c>
      <c r="K2345" s="1008">
        <v>-7356982.3399999999</v>
      </c>
      <c r="L2345" s="1009">
        <v>-7352879.8700000001</v>
      </c>
      <c r="M2345" s="1009">
        <v>-7393801.7199999997</v>
      </c>
      <c r="N2345" s="1009">
        <v>-7477883.5099999998</v>
      </c>
      <c r="O2345" s="1009">
        <v>-7541927.9400000004</v>
      </c>
      <c r="P2345" s="1009">
        <v>-7673665.5700000003</v>
      </c>
      <c r="Q2345" s="1009">
        <f t="shared" si="517"/>
        <v>-7296100.7341666659</v>
      </c>
      <c r="R2345" s="1020"/>
      <c r="S2345" s="1055"/>
      <c r="T2345" s="1020" t="s">
        <v>1896</v>
      </c>
      <c r="U2345" s="1011"/>
      <c r="V2345" s="1012">
        <v>0</v>
      </c>
      <c r="W2345" s="1013">
        <v>0</v>
      </c>
      <c r="X2345" s="1014">
        <v>0</v>
      </c>
      <c r="Y2345" s="1012"/>
      <c r="Z2345" s="1013"/>
      <c r="AA2345" s="1014"/>
      <c r="AB2345" s="1012"/>
      <c r="AC2345" s="1013"/>
      <c r="AD2345" s="1014">
        <f>SUM(AB2345:AC2345)</f>
        <v>0</v>
      </c>
      <c r="AE2345" s="1012">
        <f>$Q2345</f>
        <v>-7296100.7341666659</v>
      </c>
      <c r="AF2345" s="1013">
        <f>$Q2345</f>
        <v>-7296100.7341666659</v>
      </c>
      <c r="AG2345" s="1014">
        <f>$Q2345</f>
        <v>-7296100.7341666659</v>
      </c>
      <c r="AH2345" s="1018"/>
      <c r="AI2345" s="1016"/>
      <c r="AJ2345" s="1012">
        <f t="shared" si="513"/>
        <v>0</v>
      </c>
    </row>
    <row r="2346" spans="1:36" ht="11.25" customHeight="1">
      <c r="A2346" s="219">
        <v>28300261</v>
      </c>
      <c r="C2346" s="287" t="s">
        <v>1668</v>
      </c>
      <c r="D2346" s="222">
        <v>0</v>
      </c>
      <c r="E2346" s="222">
        <v>0</v>
      </c>
      <c r="F2346" s="222">
        <v>0</v>
      </c>
      <c r="G2346" s="222">
        <v>0</v>
      </c>
      <c r="H2346" s="222">
        <v>0</v>
      </c>
      <c r="I2346" s="222">
        <v>0</v>
      </c>
      <c r="J2346" s="498">
        <v>0</v>
      </c>
      <c r="K2346" s="498">
        <v>0</v>
      </c>
      <c r="L2346" s="223">
        <v>0</v>
      </c>
      <c r="M2346" s="223">
        <v>0</v>
      </c>
      <c r="N2346" s="223">
        <v>0</v>
      </c>
      <c r="O2346" s="223">
        <v>0</v>
      </c>
      <c r="P2346" s="223">
        <v>0</v>
      </c>
      <c r="Q2346" s="223">
        <f t="shared" si="517"/>
        <v>0</v>
      </c>
      <c r="R2346" s="872">
        <v>37</v>
      </c>
      <c r="S2346" s="872"/>
      <c r="T2346" s="872">
        <v>22</v>
      </c>
      <c r="U2346" s="895"/>
      <c r="V2346" s="16">
        <v>0</v>
      </c>
      <c r="W2346" s="11">
        <v>0</v>
      </c>
      <c r="X2346" s="17">
        <v>0</v>
      </c>
      <c r="Y2346" s="16">
        <f>Q2346</f>
        <v>0</v>
      </c>
      <c r="Z2346" s="11"/>
      <c r="AA2346" s="17">
        <f>Q2346</f>
        <v>0</v>
      </c>
      <c r="AB2346" s="16">
        <f>$Q2346</f>
        <v>0</v>
      </c>
      <c r="AC2346" s="11">
        <v>0</v>
      </c>
      <c r="AD2346" s="17">
        <f t="shared" si="518"/>
        <v>0</v>
      </c>
      <c r="AE2346" s="16"/>
      <c r="AF2346" s="11"/>
      <c r="AG2346" s="17"/>
      <c r="AH2346" s="225"/>
      <c r="AI2346" s="527"/>
      <c r="AJ2346" s="16">
        <f t="shared" si="513"/>
        <v>0</v>
      </c>
    </row>
    <row r="2347" spans="1:36" ht="11.25" customHeight="1">
      <c r="A2347" s="219">
        <v>28300262</v>
      </c>
      <c r="C2347" s="287" t="s">
        <v>2413</v>
      </c>
      <c r="D2347" s="222">
        <v>-2715291.54</v>
      </c>
      <c r="E2347" s="222">
        <v>-3018367.17</v>
      </c>
      <c r="F2347" s="222">
        <v>-2759777.75</v>
      </c>
      <c r="G2347" s="222">
        <v>-2815350.4</v>
      </c>
      <c r="H2347" s="222">
        <v>-2653352.79</v>
      </c>
      <c r="I2347" s="222">
        <v>-2569428.85</v>
      </c>
      <c r="J2347" s="498">
        <v>-2402829.12</v>
      </c>
      <c r="K2347" s="498">
        <v>-2449981.42</v>
      </c>
      <c r="L2347" s="223">
        <v>-2473083.83</v>
      </c>
      <c r="M2347" s="223">
        <v>-2676902.91</v>
      </c>
      <c r="N2347" s="223">
        <v>-2759153.99</v>
      </c>
      <c r="O2347" s="223">
        <v>-2931849.99</v>
      </c>
      <c r="P2347" s="223">
        <v>-3067841.3</v>
      </c>
      <c r="Q2347" s="223">
        <f t="shared" si="517"/>
        <v>-2700137.0533333332</v>
      </c>
      <c r="R2347" s="872"/>
      <c r="S2347" s="872"/>
      <c r="T2347" s="872" t="s">
        <v>1896</v>
      </c>
      <c r="U2347" s="895"/>
      <c r="V2347" s="16">
        <v>0</v>
      </c>
      <c r="W2347" s="11">
        <v>0</v>
      </c>
      <c r="X2347" s="17">
        <v>0</v>
      </c>
      <c r="Y2347" s="16"/>
      <c r="Z2347" s="11"/>
      <c r="AA2347" s="17"/>
      <c r="AB2347" s="16"/>
      <c r="AC2347" s="11"/>
      <c r="AD2347" s="17">
        <f>SUM(AB2347:AC2347)</f>
        <v>0</v>
      </c>
      <c r="AE2347" s="16">
        <f>$Q2347</f>
        <v>-2700137.0533333332</v>
      </c>
      <c r="AF2347" s="11">
        <f>$Q2347</f>
        <v>-2700137.0533333332</v>
      </c>
      <c r="AG2347" s="17">
        <f>$Q2347</f>
        <v>-2700137.0533333332</v>
      </c>
      <c r="AH2347" s="225"/>
      <c r="AI2347" s="527"/>
      <c r="AJ2347" s="16">
        <f t="shared" si="513"/>
        <v>0</v>
      </c>
    </row>
    <row r="2348" spans="1:36" ht="11.25" customHeight="1">
      <c r="A2348" s="219">
        <v>28300301</v>
      </c>
      <c r="B2348" s="207"/>
      <c r="C2348" s="287" t="s">
        <v>249</v>
      </c>
      <c r="D2348" s="222">
        <v>0</v>
      </c>
      <c r="E2348" s="222">
        <v>0</v>
      </c>
      <c r="F2348" s="222">
        <v>0</v>
      </c>
      <c r="G2348" s="222">
        <v>0</v>
      </c>
      <c r="H2348" s="222">
        <v>0</v>
      </c>
      <c r="I2348" s="222">
        <v>0</v>
      </c>
      <c r="J2348" s="498">
        <v>0</v>
      </c>
      <c r="K2348" s="498">
        <v>0</v>
      </c>
      <c r="L2348" s="223">
        <v>0</v>
      </c>
      <c r="M2348" s="223">
        <v>0</v>
      </c>
      <c r="N2348" s="223">
        <v>0</v>
      </c>
      <c r="O2348" s="223">
        <v>0</v>
      </c>
      <c r="P2348" s="223">
        <v>0</v>
      </c>
      <c r="Q2348" s="223">
        <f t="shared" si="517"/>
        <v>0</v>
      </c>
      <c r="R2348" s="351"/>
      <c r="S2348" s="351"/>
      <c r="T2348" s="351"/>
      <c r="U2348" s="895"/>
      <c r="V2348" s="16">
        <v>0</v>
      </c>
      <c r="W2348" s="11">
        <v>0</v>
      </c>
      <c r="X2348" s="17">
        <v>0</v>
      </c>
      <c r="Y2348" s="16"/>
      <c r="Z2348" s="11"/>
      <c r="AA2348" s="17"/>
      <c r="AB2348" s="16"/>
      <c r="AC2348" s="11"/>
      <c r="AD2348" s="17">
        <f t="shared" si="518"/>
        <v>0</v>
      </c>
      <c r="AE2348" s="16"/>
      <c r="AF2348" s="11"/>
      <c r="AG2348" s="17"/>
      <c r="AH2348" s="229">
        <f>Q2348</f>
        <v>0</v>
      </c>
      <c r="AI2348" s="527"/>
      <c r="AJ2348" s="16">
        <f t="shared" si="513"/>
        <v>0</v>
      </c>
    </row>
    <row r="2349" spans="1:36" ht="11.25" customHeight="1">
      <c r="A2349" s="219">
        <v>28300311</v>
      </c>
      <c r="B2349" s="207"/>
      <c r="C2349" s="219" t="s">
        <v>3338</v>
      </c>
      <c r="D2349" s="222">
        <v>-1727017.69</v>
      </c>
      <c r="E2349" s="222">
        <v>-2145233.46</v>
      </c>
      <c r="F2349" s="222">
        <v>-5745016.3499999996</v>
      </c>
      <c r="G2349" s="222">
        <v>-7776194.04</v>
      </c>
      <c r="H2349" s="222">
        <v>-8023973.1500000004</v>
      </c>
      <c r="I2349" s="222">
        <v>-8031089.71</v>
      </c>
      <c r="J2349" s="498">
        <v>-8488244.3800000008</v>
      </c>
      <c r="K2349" s="498">
        <v>-8441159.7100000009</v>
      </c>
      <c r="L2349" s="223">
        <v>-8443703.0700000003</v>
      </c>
      <c r="M2349" s="223">
        <v>-8454858.3000000007</v>
      </c>
      <c r="N2349" s="223">
        <v>-8455514.1799999997</v>
      </c>
      <c r="O2349" s="223">
        <v>-8455189.1199999992</v>
      </c>
      <c r="P2349" s="223">
        <v>-8455218.4900000002</v>
      </c>
      <c r="Q2349" s="223">
        <f t="shared" si="517"/>
        <v>-7295941.1299999999</v>
      </c>
      <c r="R2349" s="351"/>
      <c r="S2349" s="351"/>
      <c r="T2349" s="309"/>
      <c r="U2349" s="895"/>
      <c r="V2349" s="16"/>
      <c r="W2349" s="11"/>
      <c r="X2349" s="17"/>
      <c r="Y2349" s="16"/>
      <c r="Z2349" s="11"/>
      <c r="AA2349" s="17"/>
      <c r="AB2349" s="16"/>
      <c r="AC2349" s="11"/>
      <c r="AD2349" s="17"/>
      <c r="AE2349" s="16"/>
      <c r="AF2349" s="11"/>
      <c r="AG2349" s="17"/>
      <c r="AH2349" s="229">
        <f>Q2349</f>
        <v>-7295941.1299999999</v>
      </c>
      <c r="AI2349" s="527"/>
      <c r="AJ2349" s="16">
        <f t="shared" si="513"/>
        <v>0</v>
      </c>
    </row>
    <row r="2350" spans="1:36" ht="11.25" customHeight="1">
      <c r="A2350" s="219">
        <v>28300321</v>
      </c>
      <c r="C2350" s="287" t="s">
        <v>655</v>
      </c>
      <c r="D2350" s="222">
        <v>0</v>
      </c>
      <c r="E2350" s="222">
        <v>0</v>
      </c>
      <c r="F2350" s="222">
        <v>0</v>
      </c>
      <c r="G2350" s="222">
        <v>0</v>
      </c>
      <c r="H2350" s="222">
        <v>0</v>
      </c>
      <c r="I2350" s="222">
        <v>0</v>
      </c>
      <c r="J2350" s="498">
        <v>0</v>
      </c>
      <c r="K2350" s="498">
        <v>0</v>
      </c>
      <c r="L2350" s="223">
        <v>0</v>
      </c>
      <c r="M2350" s="223">
        <v>0</v>
      </c>
      <c r="N2350" s="223">
        <v>0</v>
      </c>
      <c r="O2350" s="223">
        <v>0</v>
      </c>
      <c r="P2350" s="223">
        <v>0</v>
      </c>
      <c r="Q2350" s="223">
        <f t="shared" si="517"/>
        <v>0</v>
      </c>
      <c r="R2350" s="351"/>
      <c r="S2350" s="351"/>
      <c r="T2350" s="309" t="s">
        <v>1896</v>
      </c>
      <c r="U2350" s="895"/>
      <c r="V2350" s="16">
        <v>0</v>
      </c>
      <c r="W2350" s="11">
        <v>0</v>
      </c>
      <c r="X2350" s="17">
        <v>0</v>
      </c>
      <c r="Y2350" s="16"/>
      <c r="Z2350" s="11"/>
      <c r="AA2350" s="17"/>
      <c r="AB2350" s="16"/>
      <c r="AC2350" s="11"/>
      <c r="AD2350" s="17">
        <f t="shared" si="518"/>
        <v>0</v>
      </c>
      <c r="AE2350" s="16">
        <f t="shared" ref="AE2350:AG2351" si="524">$Q2350</f>
        <v>0</v>
      </c>
      <c r="AF2350" s="11">
        <f t="shared" si="524"/>
        <v>0</v>
      </c>
      <c r="AG2350" s="17">
        <f t="shared" si="524"/>
        <v>0</v>
      </c>
      <c r="AH2350" s="225"/>
      <c r="AI2350" s="527"/>
      <c r="AJ2350" s="16">
        <f t="shared" si="513"/>
        <v>0</v>
      </c>
    </row>
    <row r="2351" spans="1:36" ht="11.25" customHeight="1">
      <c r="A2351" s="219">
        <v>28300331</v>
      </c>
      <c r="C2351" s="287" t="s">
        <v>656</v>
      </c>
      <c r="D2351" s="222">
        <v>0</v>
      </c>
      <c r="E2351" s="222">
        <v>0</v>
      </c>
      <c r="F2351" s="222">
        <v>0</v>
      </c>
      <c r="G2351" s="222">
        <v>0</v>
      </c>
      <c r="H2351" s="222">
        <v>0</v>
      </c>
      <c r="I2351" s="222">
        <v>0</v>
      </c>
      <c r="J2351" s="498">
        <v>0</v>
      </c>
      <c r="K2351" s="498">
        <v>0</v>
      </c>
      <c r="L2351" s="223">
        <v>0</v>
      </c>
      <c r="M2351" s="223">
        <v>0</v>
      </c>
      <c r="N2351" s="223">
        <v>0</v>
      </c>
      <c r="O2351" s="223">
        <v>0</v>
      </c>
      <c r="P2351" s="223">
        <v>0</v>
      </c>
      <c r="Q2351" s="223">
        <f t="shared" si="517"/>
        <v>0</v>
      </c>
      <c r="R2351" s="351"/>
      <c r="S2351" s="351"/>
      <c r="T2351" s="309" t="s">
        <v>1896</v>
      </c>
      <c r="U2351" s="895"/>
      <c r="V2351" s="16">
        <v>0</v>
      </c>
      <c r="W2351" s="11">
        <v>0</v>
      </c>
      <c r="X2351" s="17">
        <v>0</v>
      </c>
      <c r="Y2351" s="16"/>
      <c r="Z2351" s="11"/>
      <c r="AA2351" s="17"/>
      <c r="AB2351" s="16"/>
      <c r="AC2351" s="11"/>
      <c r="AD2351" s="17">
        <f t="shared" si="518"/>
        <v>0</v>
      </c>
      <c r="AE2351" s="16">
        <f t="shared" si="524"/>
        <v>0</v>
      </c>
      <c r="AF2351" s="11">
        <f t="shared" si="524"/>
        <v>0</v>
      </c>
      <c r="AG2351" s="17">
        <f t="shared" si="524"/>
        <v>0</v>
      </c>
      <c r="AH2351" s="225"/>
      <c r="AI2351" s="527"/>
      <c r="AJ2351" s="16">
        <f t="shared" si="513"/>
        <v>0</v>
      </c>
    </row>
    <row r="2352" spans="1:36" ht="11.25" customHeight="1">
      <c r="A2352" s="219">
        <v>28300341</v>
      </c>
      <c r="B2352" s="207"/>
      <c r="C2352" s="287" t="s">
        <v>796</v>
      </c>
      <c r="D2352" s="222">
        <v>0</v>
      </c>
      <c r="E2352" s="222">
        <v>0</v>
      </c>
      <c r="F2352" s="222">
        <v>0</v>
      </c>
      <c r="G2352" s="222">
        <v>0</v>
      </c>
      <c r="H2352" s="222">
        <v>0</v>
      </c>
      <c r="I2352" s="222">
        <v>0</v>
      </c>
      <c r="J2352" s="498">
        <v>0</v>
      </c>
      <c r="K2352" s="498">
        <v>0</v>
      </c>
      <c r="L2352" s="223">
        <v>0</v>
      </c>
      <c r="M2352" s="223">
        <v>0</v>
      </c>
      <c r="N2352" s="223">
        <v>0</v>
      </c>
      <c r="O2352" s="223">
        <v>0</v>
      </c>
      <c r="P2352" s="223">
        <v>0</v>
      </c>
      <c r="Q2352" s="223">
        <f t="shared" si="517"/>
        <v>0</v>
      </c>
      <c r="R2352" s="351">
        <v>33</v>
      </c>
      <c r="S2352" s="351"/>
      <c r="T2352" s="351">
        <v>22</v>
      </c>
      <c r="U2352" s="895"/>
      <c r="V2352" s="16">
        <v>0</v>
      </c>
      <c r="W2352" s="11">
        <v>0</v>
      </c>
      <c r="X2352" s="17">
        <v>0</v>
      </c>
      <c r="Y2352" s="16">
        <f>Q2352</f>
        <v>0</v>
      </c>
      <c r="Z2352" s="11"/>
      <c r="AA2352" s="17">
        <f>Q2352</f>
        <v>0</v>
      </c>
      <c r="AB2352" s="16"/>
      <c r="AC2352" s="11">
        <v>0</v>
      </c>
      <c r="AD2352" s="17">
        <f t="shared" si="518"/>
        <v>0</v>
      </c>
      <c r="AE2352" s="16">
        <v>0</v>
      </c>
      <c r="AF2352" s="11">
        <v>0</v>
      </c>
      <c r="AG2352" s="17">
        <v>0</v>
      </c>
      <c r="AH2352" s="225"/>
      <c r="AI2352" s="527"/>
      <c r="AJ2352" s="16">
        <f t="shared" si="513"/>
        <v>0</v>
      </c>
    </row>
    <row r="2353" spans="1:36" ht="11.25" customHeight="1">
      <c r="A2353" s="219">
        <v>28300361</v>
      </c>
      <c r="C2353" s="287" t="s">
        <v>3291</v>
      </c>
      <c r="D2353" s="222">
        <v>-70000128.870000005</v>
      </c>
      <c r="E2353" s="222">
        <v>-69338822.159999996</v>
      </c>
      <c r="F2353" s="222">
        <v>-71909595.430000007</v>
      </c>
      <c r="G2353" s="222">
        <v>-71485314.980000004</v>
      </c>
      <c r="H2353" s="222">
        <v>-71119508.900000006</v>
      </c>
      <c r="I2353" s="222">
        <v>-70097666.950000003</v>
      </c>
      <c r="J2353" s="498">
        <v>-70193099.359999999</v>
      </c>
      <c r="K2353" s="498">
        <v>-69664927.510000005</v>
      </c>
      <c r="L2353" s="223">
        <v>-69852577.170000002</v>
      </c>
      <c r="M2353" s="223">
        <v>-69437160.579999998</v>
      </c>
      <c r="N2353" s="223">
        <v>-68901326.400000006</v>
      </c>
      <c r="O2353" s="223">
        <v>-68721470.900000006</v>
      </c>
      <c r="P2353" s="223">
        <v>-68624721.790000007</v>
      </c>
      <c r="Q2353" s="223">
        <f t="shared" si="517"/>
        <v>-70002824.639166668</v>
      </c>
      <c r="R2353" s="351"/>
      <c r="S2353" s="351"/>
      <c r="T2353" s="309" t="s">
        <v>1896</v>
      </c>
      <c r="U2353" s="895"/>
      <c r="V2353" s="16">
        <v>0</v>
      </c>
      <c r="W2353" s="11">
        <v>0</v>
      </c>
      <c r="X2353" s="17">
        <v>0</v>
      </c>
      <c r="Y2353" s="16"/>
      <c r="Z2353" s="11"/>
      <c r="AA2353" s="17"/>
      <c r="AB2353" s="16"/>
      <c r="AC2353" s="11"/>
      <c r="AD2353" s="17">
        <f t="shared" si="518"/>
        <v>0</v>
      </c>
      <c r="AE2353" s="16">
        <f t="shared" ref="AE2353:AG2354" si="525">$Q2353</f>
        <v>-70002824.639166668</v>
      </c>
      <c r="AF2353" s="11">
        <f t="shared" si="525"/>
        <v>-70002824.639166668</v>
      </c>
      <c r="AG2353" s="17">
        <f t="shared" si="525"/>
        <v>-70002824.639166668</v>
      </c>
      <c r="AH2353" s="225"/>
      <c r="AI2353" s="527"/>
      <c r="AJ2353" s="16">
        <f t="shared" si="513"/>
        <v>0</v>
      </c>
    </row>
    <row r="2354" spans="1:36" ht="11.25" customHeight="1">
      <c r="A2354" s="219">
        <v>28300362</v>
      </c>
      <c r="C2354" s="287" t="s">
        <v>376</v>
      </c>
      <c r="D2354" s="222">
        <v>-993655.74</v>
      </c>
      <c r="E2354" s="222">
        <v>-1034878.94</v>
      </c>
      <c r="F2354" s="222">
        <v>-505607.05</v>
      </c>
      <c r="G2354" s="222">
        <v>-1208409.3600000001</v>
      </c>
      <c r="H2354" s="222">
        <v>-1235715.06</v>
      </c>
      <c r="I2354" s="222">
        <v>-1276642.43</v>
      </c>
      <c r="J2354" s="498">
        <v>-1443935.76</v>
      </c>
      <c r="K2354" s="498">
        <v>-1536724.83</v>
      </c>
      <c r="L2354" s="223">
        <v>-1659064.15</v>
      </c>
      <c r="M2354" s="223">
        <v>-1775698.55</v>
      </c>
      <c r="N2354" s="223">
        <v>-1863053.43</v>
      </c>
      <c r="O2354" s="223">
        <v>-1557700.43</v>
      </c>
      <c r="P2354" s="223">
        <v>-1649183.07</v>
      </c>
      <c r="Q2354" s="223">
        <f t="shared" si="517"/>
        <v>-1368237.4495833332</v>
      </c>
      <c r="R2354" s="351"/>
      <c r="S2354" s="351"/>
      <c r="T2354" s="309" t="s">
        <v>1896</v>
      </c>
      <c r="U2354" s="895"/>
      <c r="V2354" s="16">
        <v>0</v>
      </c>
      <c r="W2354" s="11">
        <v>0</v>
      </c>
      <c r="X2354" s="17">
        <v>0</v>
      </c>
      <c r="Y2354" s="16"/>
      <c r="Z2354" s="11"/>
      <c r="AA2354" s="17"/>
      <c r="AB2354" s="16">
        <v>0</v>
      </c>
      <c r="AC2354" s="11"/>
      <c r="AD2354" s="17">
        <f t="shared" si="518"/>
        <v>0</v>
      </c>
      <c r="AE2354" s="16">
        <f t="shared" si="525"/>
        <v>-1368237.4495833332</v>
      </c>
      <c r="AF2354" s="11">
        <f t="shared" si="525"/>
        <v>-1368237.4495833332</v>
      </c>
      <c r="AG2354" s="17">
        <f t="shared" si="525"/>
        <v>-1368237.4495833332</v>
      </c>
      <c r="AH2354" s="225"/>
      <c r="AI2354" s="527"/>
      <c r="AJ2354" s="16">
        <f t="shared" si="513"/>
        <v>0</v>
      </c>
    </row>
    <row r="2355" spans="1:36" ht="11.25" customHeight="1">
      <c r="A2355" s="219">
        <v>28300371</v>
      </c>
      <c r="C2355" s="287" t="s">
        <v>657</v>
      </c>
      <c r="D2355" s="222">
        <v>0</v>
      </c>
      <c r="E2355" s="222">
        <v>0</v>
      </c>
      <c r="F2355" s="222">
        <v>0</v>
      </c>
      <c r="G2355" s="222">
        <v>0</v>
      </c>
      <c r="H2355" s="222">
        <v>0</v>
      </c>
      <c r="I2355" s="222">
        <v>0</v>
      </c>
      <c r="J2355" s="498">
        <v>0</v>
      </c>
      <c r="K2355" s="498">
        <v>0</v>
      </c>
      <c r="L2355" s="223">
        <v>0</v>
      </c>
      <c r="M2355" s="223">
        <v>0</v>
      </c>
      <c r="N2355" s="223">
        <v>0</v>
      </c>
      <c r="O2355" s="223">
        <v>0</v>
      </c>
      <c r="P2355" s="223">
        <v>0</v>
      </c>
      <c r="Q2355" s="223">
        <f t="shared" si="517"/>
        <v>0</v>
      </c>
      <c r="R2355" s="351"/>
      <c r="S2355" s="351"/>
      <c r="T2355" s="351"/>
      <c r="U2355" s="895"/>
      <c r="V2355" s="16">
        <v>0</v>
      </c>
      <c r="W2355" s="11">
        <v>0</v>
      </c>
      <c r="X2355" s="17">
        <v>0</v>
      </c>
      <c r="Y2355" s="16"/>
      <c r="Z2355" s="11"/>
      <c r="AA2355" s="17"/>
      <c r="AB2355" s="16"/>
      <c r="AC2355" s="11"/>
      <c r="AD2355" s="17">
        <f t="shared" si="518"/>
        <v>0</v>
      </c>
      <c r="AE2355" s="16"/>
      <c r="AF2355" s="11"/>
      <c r="AG2355" s="17"/>
      <c r="AH2355" s="229">
        <f>Q2355</f>
        <v>0</v>
      </c>
      <c r="AI2355" s="527"/>
      <c r="AJ2355" s="16">
        <f t="shared" si="513"/>
        <v>0</v>
      </c>
    </row>
    <row r="2356" spans="1:36" ht="11.25" customHeight="1">
      <c r="A2356" s="219">
        <v>28300401</v>
      </c>
      <c r="C2356" s="287" t="s">
        <v>658</v>
      </c>
      <c r="D2356" s="222">
        <v>0</v>
      </c>
      <c r="E2356" s="222">
        <v>0</v>
      </c>
      <c r="F2356" s="222">
        <v>0</v>
      </c>
      <c r="G2356" s="222">
        <v>0</v>
      </c>
      <c r="H2356" s="222">
        <v>0</v>
      </c>
      <c r="I2356" s="222">
        <v>0</v>
      </c>
      <c r="J2356" s="498">
        <v>0</v>
      </c>
      <c r="K2356" s="498">
        <v>0</v>
      </c>
      <c r="L2356" s="223">
        <v>0</v>
      </c>
      <c r="M2356" s="223">
        <v>0</v>
      </c>
      <c r="N2356" s="223">
        <v>0</v>
      </c>
      <c r="O2356" s="223">
        <v>0</v>
      </c>
      <c r="P2356" s="223">
        <v>0</v>
      </c>
      <c r="Q2356" s="223">
        <f t="shared" si="517"/>
        <v>0</v>
      </c>
      <c r="R2356" s="351"/>
      <c r="S2356" s="351"/>
      <c r="T2356" s="351"/>
      <c r="U2356" s="895"/>
      <c r="V2356" s="16">
        <v>0</v>
      </c>
      <c r="W2356" s="11">
        <v>0</v>
      </c>
      <c r="X2356" s="17">
        <v>0</v>
      </c>
      <c r="Y2356" s="16"/>
      <c r="Z2356" s="11"/>
      <c r="AA2356" s="17"/>
      <c r="AB2356" s="16"/>
      <c r="AC2356" s="11"/>
      <c r="AD2356" s="17">
        <f t="shared" si="518"/>
        <v>0</v>
      </c>
      <c r="AE2356" s="16"/>
      <c r="AF2356" s="11"/>
      <c r="AG2356" s="17"/>
      <c r="AH2356" s="229">
        <f>Q2356</f>
        <v>0</v>
      </c>
      <c r="AI2356" s="527"/>
      <c r="AJ2356" s="16">
        <f t="shared" si="513"/>
        <v>0</v>
      </c>
    </row>
    <row r="2357" spans="1:36" ht="11.25" customHeight="1">
      <c r="A2357" s="219">
        <v>28300411</v>
      </c>
      <c r="C2357" s="287" t="s">
        <v>659</v>
      </c>
      <c r="D2357" s="222">
        <v>0</v>
      </c>
      <c r="E2357" s="222">
        <v>0</v>
      </c>
      <c r="F2357" s="222">
        <v>0</v>
      </c>
      <c r="G2357" s="222">
        <v>0</v>
      </c>
      <c r="H2357" s="222">
        <v>0</v>
      </c>
      <c r="I2357" s="222">
        <v>0</v>
      </c>
      <c r="J2357" s="498">
        <v>0</v>
      </c>
      <c r="K2357" s="498">
        <v>0</v>
      </c>
      <c r="L2357" s="223">
        <v>0</v>
      </c>
      <c r="M2357" s="223">
        <v>0</v>
      </c>
      <c r="N2357" s="223">
        <v>0</v>
      </c>
      <c r="O2357" s="223">
        <v>0</v>
      </c>
      <c r="P2357" s="223">
        <v>0</v>
      </c>
      <c r="Q2357" s="223">
        <f t="shared" si="517"/>
        <v>0</v>
      </c>
      <c r="R2357" s="351"/>
      <c r="S2357" s="351"/>
      <c r="T2357" s="351"/>
      <c r="U2357" s="895"/>
      <c r="V2357" s="16">
        <v>0</v>
      </c>
      <c r="W2357" s="11">
        <v>0</v>
      </c>
      <c r="X2357" s="17">
        <v>0</v>
      </c>
      <c r="Y2357" s="16"/>
      <c r="Z2357" s="11"/>
      <c r="AA2357" s="17"/>
      <c r="AB2357" s="16"/>
      <c r="AC2357" s="11"/>
      <c r="AD2357" s="17">
        <f t="shared" si="518"/>
        <v>0</v>
      </c>
      <c r="AE2357" s="16"/>
      <c r="AF2357" s="11"/>
      <c r="AG2357" s="17"/>
      <c r="AH2357" s="229">
        <f>Q2357</f>
        <v>0</v>
      </c>
      <c r="AI2357" s="527"/>
      <c r="AJ2357" s="16">
        <f t="shared" si="513"/>
        <v>0</v>
      </c>
    </row>
    <row r="2358" spans="1:36" ht="11.25" customHeight="1">
      <c r="A2358" s="219">
        <v>28300431</v>
      </c>
      <c r="C2358" s="287" t="s">
        <v>552</v>
      </c>
      <c r="D2358" s="222">
        <v>-1971075.1</v>
      </c>
      <c r="E2358" s="222">
        <v>-1877223.68</v>
      </c>
      <c r="F2358" s="222">
        <v>-1783372.27</v>
      </c>
      <c r="G2358" s="222">
        <v>-1689520.85</v>
      </c>
      <c r="H2358" s="222">
        <v>-1689520.85</v>
      </c>
      <c r="I2358" s="222">
        <v>-1689520.85</v>
      </c>
      <c r="J2358" s="498">
        <v>-1689520.85</v>
      </c>
      <c r="K2358" s="498">
        <v>-1689520.85</v>
      </c>
      <c r="L2358" s="223">
        <v>-1175222.1000000001</v>
      </c>
      <c r="M2358" s="223">
        <v>-1072362.3500000001</v>
      </c>
      <c r="N2358" s="223">
        <v>-1032560.93</v>
      </c>
      <c r="O2358" s="223">
        <v>-938709.52</v>
      </c>
      <c r="P2358" s="223">
        <v>-844858.1</v>
      </c>
      <c r="Q2358" s="223">
        <f t="shared" si="517"/>
        <v>-1477918.4749999999</v>
      </c>
      <c r="R2358" s="351" t="s">
        <v>1191</v>
      </c>
      <c r="S2358" s="351"/>
      <c r="T2358" s="351">
        <v>22</v>
      </c>
      <c r="U2358" s="895"/>
      <c r="V2358" s="16">
        <v>0</v>
      </c>
      <c r="W2358" s="11">
        <v>0</v>
      </c>
      <c r="X2358" s="17">
        <v>0</v>
      </c>
      <c r="Y2358" s="16">
        <f>Q2358</f>
        <v>-1477918.4749999999</v>
      </c>
      <c r="Z2358" s="11"/>
      <c r="AA2358" s="17">
        <f>Q2358</f>
        <v>-1477918.4749999999</v>
      </c>
      <c r="AB2358" s="16"/>
      <c r="AC2358" s="11">
        <v>0</v>
      </c>
      <c r="AD2358" s="17">
        <f t="shared" si="518"/>
        <v>0</v>
      </c>
      <c r="AE2358" s="16"/>
      <c r="AF2358" s="11"/>
      <c r="AG2358" s="17"/>
      <c r="AH2358" s="225"/>
      <c r="AI2358" s="527"/>
      <c r="AJ2358" s="16">
        <f t="shared" si="513"/>
        <v>0</v>
      </c>
    </row>
    <row r="2359" spans="1:36" ht="11.25" customHeight="1">
      <c r="A2359" s="319">
        <v>28300441</v>
      </c>
      <c r="B2359" s="319"/>
      <c r="C2359" s="287" t="s">
        <v>3498</v>
      </c>
      <c r="D2359" s="222"/>
      <c r="E2359" s="222"/>
      <c r="F2359" s="222"/>
      <c r="G2359" s="222"/>
      <c r="H2359" s="222"/>
      <c r="I2359" s="222"/>
      <c r="J2359" s="498">
        <v>-1957533.58</v>
      </c>
      <c r="K2359" s="498">
        <v>-1562046.92</v>
      </c>
      <c r="L2359" s="223">
        <v>-1612192.2</v>
      </c>
      <c r="M2359" s="223">
        <v>-1592792.23</v>
      </c>
      <c r="N2359" s="223">
        <v>-1594772.84</v>
      </c>
      <c r="O2359" s="223">
        <v>-1597908.82</v>
      </c>
      <c r="P2359" s="223">
        <v>-1601021.95</v>
      </c>
      <c r="Q2359" s="223">
        <f t="shared" si="517"/>
        <v>-893146.46375</v>
      </c>
      <c r="R2359" s="351"/>
      <c r="S2359" s="351"/>
      <c r="T2359" s="309"/>
      <c r="U2359" s="895"/>
      <c r="V2359" s="16"/>
      <c r="W2359" s="11"/>
      <c r="X2359" s="17"/>
      <c r="Y2359" s="16"/>
      <c r="Z2359" s="11"/>
      <c r="AA2359" s="17"/>
      <c r="AB2359" s="16"/>
      <c r="AC2359" s="11"/>
      <c r="AD2359" s="17"/>
      <c r="AE2359" s="16"/>
      <c r="AF2359" s="11"/>
      <c r="AG2359" s="17"/>
      <c r="AH2359" s="229">
        <f>Q2359</f>
        <v>-893146.46375</v>
      </c>
      <c r="AI2359" s="527"/>
      <c r="AJ2359" s="16">
        <f t="shared" si="513"/>
        <v>0</v>
      </c>
    </row>
    <row r="2360" spans="1:36" ht="11.25" customHeight="1">
      <c r="A2360" s="219">
        <v>28300442</v>
      </c>
      <c r="C2360" s="287" t="s">
        <v>3292</v>
      </c>
      <c r="D2360" s="222">
        <v>0</v>
      </c>
      <c r="E2360" s="222">
        <v>0</v>
      </c>
      <c r="F2360" s="222">
        <v>0</v>
      </c>
      <c r="G2360" s="222">
        <v>0</v>
      </c>
      <c r="H2360" s="222">
        <v>0</v>
      </c>
      <c r="I2360" s="222">
        <v>0</v>
      </c>
      <c r="J2360" s="498">
        <v>0</v>
      </c>
      <c r="K2360" s="498">
        <v>0</v>
      </c>
      <c r="L2360" s="223">
        <v>0</v>
      </c>
      <c r="M2360" s="223">
        <v>0</v>
      </c>
      <c r="N2360" s="223">
        <v>0</v>
      </c>
      <c r="O2360" s="223">
        <v>0</v>
      </c>
      <c r="P2360" s="223">
        <v>0</v>
      </c>
      <c r="Q2360" s="223">
        <f t="shared" si="517"/>
        <v>0</v>
      </c>
      <c r="R2360" s="351"/>
      <c r="S2360" s="351">
        <v>10</v>
      </c>
      <c r="T2360" s="309" t="s">
        <v>1371</v>
      </c>
      <c r="U2360" s="895"/>
      <c r="V2360" s="16">
        <v>0</v>
      </c>
      <c r="W2360" s="11">
        <v>0</v>
      </c>
      <c r="X2360" s="17">
        <v>0</v>
      </c>
      <c r="Y2360" s="16"/>
      <c r="Z2360" s="11">
        <f>Q2360</f>
        <v>0</v>
      </c>
      <c r="AA2360" s="17">
        <f>Q2360</f>
        <v>0</v>
      </c>
      <c r="AB2360" s="16">
        <v>0</v>
      </c>
      <c r="AC2360" s="11">
        <f>$Q2360</f>
        <v>0</v>
      </c>
      <c r="AD2360" s="17">
        <f t="shared" si="518"/>
        <v>0</v>
      </c>
      <c r="AE2360" s="16"/>
      <c r="AF2360" s="11"/>
      <c r="AG2360" s="17"/>
      <c r="AH2360" s="225"/>
      <c r="AI2360" s="527"/>
      <c r="AJ2360" s="16">
        <f t="shared" si="513"/>
        <v>0</v>
      </c>
    </row>
    <row r="2361" spans="1:36" ht="11.25" customHeight="1">
      <c r="A2361" s="219">
        <v>28300451</v>
      </c>
      <c r="C2361" s="287" t="s">
        <v>3293</v>
      </c>
      <c r="D2361" s="222">
        <v>0</v>
      </c>
      <c r="E2361" s="222">
        <v>0</v>
      </c>
      <c r="F2361" s="222">
        <v>0</v>
      </c>
      <c r="G2361" s="222">
        <v>0</v>
      </c>
      <c r="H2361" s="222">
        <v>0</v>
      </c>
      <c r="I2361" s="222">
        <v>0</v>
      </c>
      <c r="J2361" s="498">
        <v>0</v>
      </c>
      <c r="K2361" s="498">
        <v>0</v>
      </c>
      <c r="L2361" s="223">
        <v>0</v>
      </c>
      <c r="M2361" s="223">
        <v>0</v>
      </c>
      <c r="N2361" s="223">
        <v>0</v>
      </c>
      <c r="O2361" s="223">
        <v>0</v>
      </c>
      <c r="P2361" s="223">
        <v>0</v>
      </c>
      <c r="Q2361" s="223">
        <f t="shared" si="517"/>
        <v>0</v>
      </c>
      <c r="R2361" s="351" t="s">
        <v>1237</v>
      </c>
      <c r="S2361" s="351"/>
      <c r="T2361" s="351">
        <v>22</v>
      </c>
      <c r="U2361" s="895"/>
      <c r="V2361" s="16">
        <v>0</v>
      </c>
      <c r="W2361" s="11">
        <v>0</v>
      </c>
      <c r="X2361" s="17">
        <v>0</v>
      </c>
      <c r="Y2361" s="16">
        <f>Q2361</f>
        <v>0</v>
      </c>
      <c r="Z2361" s="11"/>
      <c r="AA2361" s="17">
        <f>Q2361</f>
        <v>0</v>
      </c>
      <c r="AB2361" s="16"/>
      <c r="AC2361" s="11">
        <v>0</v>
      </c>
      <c r="AD2361" s="17">
        <f t="shared" si="518"/>
        <v>0</v>
      </c>
      <c r="AE2361" s="16"/>
      <c r="AF2361" s="11"/>
      <c r="AG2361" s="17"/>
      <c r="AH2361" s="225"/>
      <c r="AI2361" s="527"/>
      <c r="AJ2361" s="16">
        <f t="shared" si="513"/>
        <v>0</v>
      </c>
    </row>
    <row r="2362" spans="1:36" ht="11.25" customHeight="1">
      <c r="A2362" s="219">
        <v>28300452</v>
      </c>
      <c r="C2362" s="287" t="s">
        <v>531</v>
      </c>
      <c r="D2362" s="222">
        <v>0</v>
      </c>
      <c r="E2362" s="222">
        <v>0</v>
      </c>
      <c r="F2362" s="222">
        <v>0</v>
      </c>
      <c r="G2362" s="222">
        <v>0</v>
      </c>
      <c r="H2362" s="222">
        <v>0</v>
      </c>
      <c r="I2362" s="222">
        <v>0</v>
      </c>
      <c r="J2362" s="498">
        <v>0</v>
      </c>
      <c r="K2362" s="498">
        <v>0</v>
      </c>
      <c r="L2362" s="223">
        <v>0</v>
      </c>
      <c r="M2362" s="223">
        <v>0</v>
      </c>
      <c r="N2362" s="223">
        <v>0</v>
      </c>
      <c r="O2362" s="223">
        <v>0</v>
      </c>
      <c r="P2362" s="223">
        <v>0</v>
      </c>
      <c r="Q2362" s="223">
        <f t="shared" si="517"/>
        <v>0</v>
      </c>
      <c r="R2362" s="351"/>
      <c r="S2362" s="351"/>
      <c r="T2362" s="351"/>
      <c r="U2362" s="895"/>
      <c r="V2362" s="16">
        <v>0</v>
      </c>
      <c r="W2362" s="11">
        <v>0</v>
      </c>
      <c r="X2362" s="17">
        <v>0</v>
      </c>
      <c r="Y2362" s="16"/>
      <c r="Z2362" s="11"/>
      <c r="AA2362" s="17"/>
      <c r="AB2362" s="16"/>
      <c r="AC2362" s="11"/>
      <c r="AD2362" s="17">
        <f t="shared" si="518"/>
        <v>0</v>
      </c>
      <c r="AE2362" s="16"/>
      <c r="AF2362" s="11"/>
      <c r="AG2362" s="17"/>
      <c r="AH2362" s="229">
        <f>Q2362</f>
        <v>0</v>
      </c>
      <c r="AI2362" s="527"/>
      <c r="AJ2362" s="16">
        <f t="shared" si="513"/>
        <v>0</v>
      </c>
    </row>
    <row r="2363" spans="1:36" ht="11.25" customHeight="1">
      <c r="A2363" s="219">
        <v>28300461</v>
      </c>
      <c r="C2363" s="287" t="s">
        <v>3294</v>
      </c>
      <c r="D2363" s="222">
        <v>0</v>
      </c>
      <c r="E2363" s="222">
        <v>0</v>
      </c>
      <c r="F2363" s="222">
        <v>0</v>
      </c>
      <c r="G2363" s="222">
        <v>0</v>
      </c>
      <c r="H2363" s="222">
        <v>0</v>
      </c>
      <c r="I2363" s="222">
        <v>0</v>
      </c>
      <c r="J2363" s="498">
        <v>0</v>
      </c>
      <c r="K2363" s="498">
        <v>0</v>
      </c>
      <c r="L2363" s="223">
        <v>0</v>
      </c>
      <c r="M2363" s="223">
        <v>0</v>
      </c>
      <c r="N2363" s="223">
        <v>0</v>
      </c>
      <c r="O2363" s="223">
        <v>0</v>
      </c>
      <c r="P2363" s="223">
        <v>0</v>
      </c>
      <c r="Q2363" s="223">
        <f t="shared" si="517"/>
        <v>0</v>
      </c>
      <c r="R2363" s="351" t="s">
        <v>1238</v>
      </c>
      <c r="S2363" s="351"/>
      <c r="T2363" s="351">
        <v>22</v>
      </c>
      <c r="U2363" s="895"/>
      <c r="V2363" s="16">
        <v>0</v>
      </c>
      <c r="W2363" s="11">
        <v>0</v>
      </c>
      <c r="X2363" s="17">
        <v>0</v>
      </c>
      <c r="Y2363" s="16">
        <f>Q2363</f>
        <v>0</v>
      </c>
      <c r="Z2363" s="11"/>
      <c r="AA2363" s="17">
        <f>Q2363</f>
        <v>0</v>
      </c>
      <c r="AB2363" s="16"/>
      <c r="AC2363" s="11">
        <v>0</v>
      </c>
      <c r="AD2363" s="17">
        <f t="shared" si="518"/>
        <v>0</v>
      </c>
      <c r="AE2363" s="16"/>
      <c r="AF2363" s="11"/>
      <c r="AG2363" s="17"/>
      <c r="AH2363" s="225"/>
      <c r="AI2363" s="527"/>
      <c r="AJ2363" s="16">
        <f t="shared" si="513"/>
        <v>0</v>
      </c>
    </row>
    <row r="2364" spans="1:36" ht="11.25" customHeight="1">
      <c r="A2364" s="219">
        <v>28300462</v>
      </c>
      <c r="C2364" s="287" t="s">
        <v>1858</v>
      </c>
      <c r="D2364" s="222">
        <v>0</v>
      </c>
      <c r="E2364" s="222">
        <v>0</v>
      </c>
      <c r="F2364" s="222">
        <v>0</v>
      </c>
      <c r="G2364" s="222">
        <v>0</v>
      </c>
      <c r="H2364" s="222">
        <v>0</v>
      </c>
      <c r="I2364" s="222">
        <v>0</v>
      </c>
      <c r="J2364" s="498">
        <v>0</v>
      </c>
      <c r="K2364" s="498">
        <v>0</v>
      </c>
      <c r="L2364" s="223">
        <v>0</v>
      </c>
      <c r="M2364" s="223">
        <v>0</v>
      </c>
      <c r="N2364" s="223">
        <v>0</v>
      </c>
      <c r="O2364" s="223">
        <v>0</v>
      </c>
      <c r="P2364" s="223">
        <v>0</v>
      </c>
      <c r="Q2364" s="223">
        <f t="shared" si="517"/>
        <v>0</v>
      </c>
      <c r="R2364" s="351"/>
      <c r="S2364" s="351"/>
      <c r="T2364" s="351"/>
      <c r="U2364" s="895"/>
      <c r="V2364" s="16">
        <v>0</v>
      </c>
      <c r="W2364" s="11">
        <v>0</v>
      </c>
      <c r="X2364" s="17">
        <v>0</v>
      </c>
      <c r="Y2364" s="16"/>
      <c r="Z2364" s="11"/>
      <c r="AA2364" s="17"/>
      <c r="AB2364" s="16"/>
      <c r="AC2364" s="11"/>
      <c r="AD2364" s="17">
        <f t="shared" si="518"/>
        <v>0</v>
      </c>
      <c r="AE2364" s="16"/>
      <c r="AF2364" s="11"/>
      <c r="AG2364" s="17"/>
      <c r="AH2364" s="229">
        <f>Q2364</f>
        <v>0</v>
      </c>
      <c r="AI2364" s="527"/>
      <c r="AJ2364" s="16">
        <f t="shared" si="513"/>
        <v>0</v>
      </c>
    </row>
    <row r="2365" spans="1:36" ht="11.25" customHeight="1">
      <c r="A2365" s="219">
        <v>28300471</v>
      </c>
      <c r="C2365" s="287" t="s">
        <v>1859</v>
      </c>
      <c r="D2365" s="222">
        <v>0</v>
      </c>
      <c r="E2365" s="222">
        <v>0</v>
      </c>
      <c r="F2365" s="222">
        <v>0</v>
      </c>
      <c r="G2365" s="222">
        <v>0</v>
      </c>
      <c r="H2365" s="222">
        <v>0</v>
      </c>
      <c r="I2365" s="222">
        <v>0</v>
      </c>
      <c r="J2365" s="498">
        <v>0</v>
      </c>
      <c r="K2365" s="498">
        <v>0</v>
      </c>
      <c r="L2365" s="223">
        <v>0</v>
      </c>
      <c r="M2365" s="223">
        <v>0</v>
      </c>
      <c r="N2365" s="223">
        <v>0</v>
      </c>
      <c r="O2365" s="223">
        <v>0</v>
      </c>
      <c r="P2365" s="223">
        <v>0</v>
      </c>
      <c r="Q2365" s="223">
        <f t="shared" si="517"/>
        <v>0</v>
      </c>
      <c r="R2365" s="351"/>
      <c r="S2365" s="351"/>
      <c r="T2365" s="351"/>
      <c r="U2365" s="895"/>
      <c r="V2365" s="16">
        <v>0</v>
      </c>
      <c r="W2365" s="11">
        <v>0</v>
      </c>
      <c r="X2365" s="17">
        <v>0</v>
      </c>
      <c r="Y2365" s="16"/>
      <c r="Z2365" s="11"/>
      <c r="AA2365" s="17"/>
      <c r="AB2365" s="16"/>
      <c r="AC2365" s="11"/>
      <c r="AD2365" s="17">
        <f t="shared" si="518"/>
        <v>0</v>
      </c>
      <c r="AE2365" s="16"/>
      <c r="AF2365" s="11"/>
      <c r="AG2365" s="17"/>
      <c r="AH2365" s="229">
        <f>Q2365</f>
        <v>0</v>
      </c>
      <c r="AI2365" s="527"/>
      <c r="AJ2365" s="16">
        <f t="shared" si="513"/>
        <v>0</v>
      </c>
    </row>
    <row r="2366" spans="1:36" ht="11.25" customHeight="1">
      <c r="A2366" s="219">
        <v>28300481</v>
      </c>
      <c r="C2366" s="287" t="s">
        <v>641</v>
      </c>
      <c r="D2366" s="222">
        <v>0</v>
      </c>
      <c r="E2366" s="222">
        <v>0</v>
      </c>
      <c r="F2366" s="222">
        <v>0</v>
      </c>
      <c r="G2366" s="222">
        <v>0</v>
      </c>
      <c r="H2366" s="222">
        <v>0</v>
      </c>
      <c r="I2366" s="222">
        <v>0</v>
      </c>
      <c r="J2366" s="498">
        <v>0</v>
      </c>
      <c r="K2366" s="498">
        <v>0</v>
      </c>
      <c r="L2366" s="223">
        <v>0</v>
      </c>
      <c r="M2366" s="223">
        <v>0</v>
      </c>
      <c r="N2366" s="223">
        <v>0</v>
      </c>
      <c r="O2366" s="223">
        <v>0</v>
      </c>
      <c r="P2366" s="223">
        <v>0</v>
      </c>
      <c r="Q2366" s="223">
        <f t="shared" si="517"/>
        <v>0</v>
      </c>
      <c r="R2366" s="351"/>
      <c r="S2366" s="351"/>
      <c r="T2366" s="351" t="s">
        <v>1896</v>
      </c>
      <c r="U2366" s="895"/>
      <c r="V2366" s="16">
        <v>0</v>
      </c>
      <c r="W2366" s="11">
        <v>0</v>
      </c>
      <c r="X2366" s="17">
        <v>0</v>
      </c>
      <c r="Y2366" s="16"/>
      <c r="Z2366" s="11"/>
      <c r="AA2366" s="17"/>
      <c r="AB2366" s="16"/>
      <c r="AC2366" s="11"/>
      <c r="AD2366" s="17">
        <f t="shared" si="518"/>
        <v>0</v>
      </c>
      <c r="AE2366" s="16">
        <f>$Q2366</f>
        <v>0</v>
      </c>
      <c r="AF2366" s="11">
        <f>$Q2366</f>
        <v>0</v>
      </c>
      <c r="AG2366" s="17">
        <f>$Q2366</f>
        <v>0</v>
      </c>
      <c r="AH2366" s="225"/>
      <c r="AI2366" s="527"/>
      <c r="AJ2366" s="16">
        <f t="shared" si="513"/>
        <v>0</v>
      </c>
    </row>
    <row r="2367" spans="1:36" ht="11.25" customHeight="1">
      <c r="A2367" s="934">
        <v>28300501</v>
      </c>
      <c r="C2367" s="287" t="s">
        <v>2160</v>
      </c>
      <c r="D2367" s="222">
        <v>1532303.4</v>
      </c>
      <c r="E2367" s="222">
        <v>1502968.85</v>
      </c>
      <c r="F2367" s="222">
        <v>1473634.31</v>
      </c>
      <c r="G2367" s="222">
        <v>1444299.75</v>
      </c>
      <c r="H2367" s="222">
        <v>1424804.75</v>
      </c>
      <c r="I2367" s="222">
        <v>1405309.75</v>
      </c>
      <c r="J2367" s="498">
        <v>1385814.75</v>
      </c>
      <c r="K2367" s="498">
        <v>1366320.1</v>
      </c>
      <c r="L2367" s="223">
        <v>1346825.45</v>
      </c>
      <c r="M2367" s="223">
        <v>1327330.8</v>
      </c>
      <c r="N2367" s="223">
        <v>1307836.1499999999</v>
      </c>
      <c r="O2367" s="223">
        <v>1288341.5</v>
      </c>
      <c r="P2367" s="223">
        <v>1268845.8</v>
      </c>
      <c r="Q2367" s="223">
        <f t="shared" si="517"/>
        <v>1389505.0633333332</v>
      </c>
      <c r="R2367" s="351" t="s">
        <v>756</v>
      </c>
      <c r="S2367" s="351" t="s">
        <v>295</v>
      </c>
      <c r="T2367" s="351" t="s">
        <v>1897</v>
      </c>
      <c r="U2367" s="895"/>
      <c r="V2367" s="16">
        <v>0</v>
      </c>
      <c r="W2367" s="11">
        <v>0</v>
      </c>
      <c r="X2367" s="17">
        <v>0</v>
      </c>
      <c r="Y2367" s="16">
        <f>Q2367*$Y$5</f>
        <v>933469.5015473332</v>
      </c>
      <c r="Z2367" s="11">
        <f>Q2367*Z5</f>
        <v>456035.56178599998</v>
      </c>
      <c r="AA2367" s="17">
        <f>Q2367</f>
        <v>1389505.0633333332</v>
      </c>
      <c r="AB2367" s="16"/>
      <c r="AC2367" s="11"/>
      <c r="AD2367" s="17">
        <f t="shared" si="518"/>
        <v>0</v>
      </c>
      <c r="AE2367" s="16"/>
      <c r="AF2367" s="11"/>
      <c r="AG2367" s="17"/>
      <c r="AH2367" s="225"/>
      <c r="AI2367" s="527"/>
      <c r="AJ2367" s="16">
        <f t="shared" si="513"/>
        <v>0</v>
      </c>
    </row>
    <row r="2368" spans="1:36" ht="11.25" customHeight="1">
      <c r="A2368" s="219">
        <v>28300503</v>
      </c>
      <c r="C2368" s="287" t="s">
        <v>1666</v>
      </c>
      <c r="D2368" s="222">
        <v>-5161365.6900000004</v>
      </c>
      <c r="E2368" s="222">
        <v>-5140637.29</v>
      </c>
      <c r="F2368" s="222">
        <v>-5119908.8899999997</v>
      </c>
      <c r="G2368" s="222">
        <v>-5099180.49</v>
      </c>
      <c r="H2368" s="222">
        <v>-5078452.09</v>
      </c>
      <c r="I2368" s="222">
        <v>-5057723.6900000004</v>
      </c>
      <c r="J2368" s="498">
        <v>-5036995.29</v>
      </c>
      <c r="K2368" s="498">
        <v>-5016266.8899999997</v>
      </c>
      <c r="L2368" s="223">
        <v>-4995538.49</v>
      </c>
      <c r="M2368" s="223">
        <v>-4974810.09</v>
      </c>
      <c r="N2368" s="223">
        <v>-4954081.6900000004</v>
      </c>
      <c r="O2368" s="223">
        <v>-4933353.29</v>
      </c>
      <c r="P2368" s="223">
        <v>-4912624.8899999997</v>
      </c>
      <c r="Q2368" s="223">
        <f t="shared" si="517"/>
        <v>-5036995.2899999991</v>
      </c>
      <c r="R2368" s="351"/>
      <c r="S2368" s="351"/>
      <c r="T2368" s="309" t="s">
        <v>1972</v>
      </c>
      <c r="U2368" s="895"/>
      <c r="V2368" s="16">
        <f>Q2368</f>
        <v>-5036995.2899999991</v>
      </c>
      <c r="W2368" s="11">
        <f>Q2368</f>
        <v>-5036995.2899999991</v>
      </c>
      <c r="X2368" s="17">
        <f>Q2368</f>
        <v>-5036995.2899999991</v>
      </c>
      <c r="Y2368" s="16"/>
      <c r="Z2368" s="11"/>
      <c r="AA2368" s="17"/>
      <c r="AB2368" s="16"/>
      <c r="AC2368" s="11"/>
      <c r="AD2368" s="17">
        <f t="shared" si="518"/>
        <v>0</v>
      </c>
      <c r="AE2368" s="16">
        <v>0</v>
      </c>
      <c r="AF2368" s="11">
        <v>0</v>
      </c>
      <c r="AG2368" s="17">
        <v>0</v>
      </c>
      <c r="AH2368" s="225"/>
      <c r="AI2368" s="527"/>
      <c r="AJ2368" s="16">
        <f t="shared" si="513"/>
        <v>0</v>
      </c>
    </row>
    <row r="2369" spans="1:36" ht="11.25" customHeight="1">
      <c r="A2369" s="219">
        <v>28300511</v>
      </c>
      <c r="C2369" s="287" t="s">
        <v>1113</v>
      </c>
      <c r="D2369" s="222">
        <v>-1350431.6</v>
      </c>
      <c r="E2369" s="222">
        <v>-1350431.6</v>
      </c>
      <c r="F2369" s="222">
        <v>-1350431.6</v>
      </c>
      <c r="G2369" s="222">
        <v>-1350431.6</v>
      </c>
      <c r="H2369" s="222">
        <v>-1350431.6</v>
      </c>
      <c r="I2369" s="222">
        <v>-1350431.6</v>
      </c>
      <c r="J2369" s="498">
        <v>-1350431.6</v>
      </c>
      <c r="K2369" s="498">
        <v>-1350431.6</v>
      </c>
      <c r="L2369" s="223">
        <v>-1350431.6</v>
      </c>
      <c r="M2369" s="223">
        <v>-1350431.6</v>
      </c>
      <c r="N2369" s="223">
        <v>-1350431.6</v>
      </c>
      <c r="O2369" s="223">
        <v>-1236584.3</v>
      </c>
      <c r="P2369" s="223">
        <v>-1236584.3</v>
      </c>
      <c r="Q2369" s="223">
        <f t="shared" si="517"/>
        <v>-1336200.6875</v>
      </c>
      <c r="R2369" s="351"/>
      <c r="S2369" s="309"/>
      <c r="T2369" s="351" t="s">
        <v>624</v>
      </c>
      <c r="U2369" s="895"/>
      <c r="V2369" s="16">
        <v>0</v>
      </c>
      <c r="W2369" s="11">
        <v>0</v>
      </c>
      <c r="X2369" s="17">
        <v>0</v>
      </c>
      <c r="Y2369" s="16"/>
      <c r="Z2369" s="11"/>
      <c r="AA2369" s="17"/>
      <c r="AB2369" s="748">
        <f>$Q2369</f>
        <v>-1336200.6875</v>
      </c>
      <c r="AC2369" s="11"/>
      <c r="AD2369" s="17">
        <f t="shared" si="518"/>
        <v>-1336200.6875</v>
      </c>
      <c r="AE2369" s="16"/>
      <c r="AF2369" s="11"/>
      <c r="AG2369" s="17"/>
      <c r="AH2369" s="225"/>
      <c r="AI2369" s="527"/>
      <c r="AJ2369" s="16">
        <f t="shared" si="513"/>
        <v>0</v>
      </c>
    </row>
    <row r="2370" spans="1:36" ht="11.25" customHeight="1">
      <c r="A2370" s="219">
        <v>28300513</v>
      </c>
      <c r="C2370" s="287" t="s">
        <v>1301</v>
      </c>
      <c r="D2370" s="222">
        <v>0</v>
      </c>
      <c r="E2370" s="222">
        <v>0</v>
      </c>
      <c r="F2370" s="222">
        <v>0</v>
      </c>
      <c r="G2370" s="222">
        <v>0</v>
      </c>
      <c r="H2370" s="222">
        <v>0</v>
      </c>
      <c r="I2370" s="222">
        <v>0</v>
      </c>
      <c r="J2370" s="498">
        <v>0</v>
      </c>
      <c r="K2370" s="498">
        <v>0</v>
      </c>
      <c r="L2370" s="223">
        <v>0</v>
      </c>
      <c r="M2370" s="223">
        <v>0</v>
      </c>
      <c r="N2370" s="223">
        <v>0</v>
      </c>
      <c r="O2370" s="223">
        <v>0</v>
      </c>
      <c r="P2370" s="223">
        <v>0</v>
      </c>
      <c r="Q2370" s="223">
        <f t="shared" si="517"/>
        <v>0</v>
      </c>
      <c r="R2370" s="351" t="s">
        <v>1253</v>
      </c>
      <c r="S2370" s="351" t="s">
        <v>296</v>
      </c>
      <c r="T2370" s="351" t="s">
        <v>1897</v>
      </c>
      <c r="U2370" s="895"/>
      <c r="V2370" s="16">
        <v>0</v>
      </c>
      <c r="W2370" s="11">
        <v>0</v>
      </c>
      <c r="X2370" s="17">
        <v>0</v>
      </c>
      <c r="Y2370" s="16">
        <f>Q2370*$Y$5</f>
        <v>0</v>
      </c>
      <c r="Z2370" s="11">
        <f>Q2370*Z5</f>
        <v>0</v>
      </c>
      <c r="AA2370" s="17">
        <f>Q2370</f>
        <v>0</v>
      </c>
      <c r="AB2370" s="16"/>
      <c r="AC2370" s="11"/>
      <c r="AD2370" s="17"/>
      <c r="AE2370" s="16"/>
      <c r="AF2370" s="11"/>
      <c r="AG2370" s="17"/>
      <c r="AH2370" s="225"/>
      <c r="AI2370" s="527"/>
      <c r="AJ2370" s="16">
        <f t="shared" ref="AJ2370:AJ2407" si="526">Q2370-X2370-AA2370-AD2370-AG2370-AH2370</f>
        <v>0</v>
      </c>
    </row>
    <row r="2371" spans="1:36" ht="11.25" customHeight="1">
      <c r="A2371" s="219">
        <v>28300531</v>
      </c>
      <c r="C2371" s="287" t="s">
        <v>407</v>
      </c>
      <c r="D2371" s="222">
        <v>0</v>
      </c>
      <c r="E2371" s="222">
        <v>0</v>
      </c>
      <c r="F2371" s="222">
        <v>0</v>
      </c>
      <c r="G2371" s="222">
        <v>0</v>
      </c>
      <c r="H2371" s="222">
        <v>0</v>
      </c>
      <c r="I2371" s="222">
        <v>0</v>
      </c>
      <c r="J2371" s="498">
        <v>0</v>
      </c>
      <c r="K2371" s="498">
        <v>0</v>
      </c>
      <c r="L2371" s="223">
        <v>0</v>
      </c>
      <c r="M2371" s="223">
        <v>0</v>
      </c>
      <c r="N2371" s="223">
        <v>0</v>
      </c>
      <c r="O2371" s="223">
        <v>0</v>
      </c>
      <c r="P2371" s="223">
        <v>0</v>
      </c>
      <c r="Q2371" s="223">
        <f t="shared" si="517"/>
        <v>0</v>
      </c>
      <c r="R2371" s="351"/>
      <c r="S2371" s="351"/>
      <c r="T2371" s="351"/>
      <c r="U2371" s="895"/>
      <c r="V2371" s="16">
        <v>0</v>
      </c>
      <c r="W2371" s="11">
        <v>0</v>
      </c>
      <c r="X2371" s="17">
        <v>0</v>
      </c>
      <c r="Y2371" s="16"/>
      <c r="Z2371" s="11"/>
      <c r="AA2371" s="17"/>
      <c r="AB2371" s="16"/>
      <c r="AC2371" s="11"/>
      <c r="AD2371" s="17">
        <f>SUM(AB2371:AC2371)</f>
        <v>0</v>
      </c>
      <c r="AE2371" s="16"/>
      <c r="AF2371" s="11"/>
      <c r="AG2371" s="17"/>
      <c r="AH2371" s="229">
        <f>Q2371</f>
        <v>0</v>
      </c>
      <c r="AI2371" s="527"/>
      <c r="AJ2371" s="16">
        <f t="shared" si="526"/>
        <v>0</v>
      </c>
    </row>
    <row r="2372" spans="1:36" ht="11.25" customHeight="1">
      <c r="A2372" s="219">
        <v>28300541</v>
      </c>
      <c r="C2372" s="287" t="s">
        <v>710</v>
      </c>
      <c r="D2372" s="222">
        <v>0</v>
      </c>
      <c r="E2372" s="222">
        <v>0</v>
      </c>
      <c r="F2372" s="222">
        <v>0</v>
      </c>
      <c r="G2372" s="222">
        <v>0</v>
      </c>
      <c r="H2372" s="222">
        <v>0</v>
      </c>
      <c r="I2372" s="222">
        <v>0</v>
      </c>
      <c r="J2372" s="498">
        <v>0</v>
      </c>
      <c r="K2372" s="498">
        <v>0</v>
      </c>
      <c r="L2372" s="223">
        <v>0</v>
      </c>
      <c r="M2372" s="223">
        <v>0</v>
      </c>
      <c r="N2372" s="223">
        <v>0</v>
      </c>
      <c r="O2372" s="223">
        <v>0</v>
      </c>
      <c r="P2372" s="223">
        <v>0</v>
      </c>
      <c r="Q2372" s="223">
        <f t="shared" si="517"/>
        <v>0</v>
      </c>
      <c r="R2372" s="351" t="s">
        <v>634</v>
      </c>
      <c r="S2372" s="351"/>
      <c r="T2372" s="351">
        <v>22</v>
      </c>
      <c r="U2372" s="895"/>
      <c r="V2372" s="16">
        <v>0</v>
      </c>
      <c r="W2372" s="11">
        <v>0</v>
      </c>
      <c r="X2372" s="17">
        <v>0</v>
      </c>
      <c r="Y2372" s="16">
        <f>Q2372</f>
        <v>0</v>
      </c>
      <c r="Z2372" s="11"/>
      <c r="AA2372" s="17">
        <f>Q2372</f>
        <v>0</v>
      </c>
      <c r="AB2372" s="16"/>
      <c r="AC2372" s="11"/>
      <c r="AD2372" s="17"/>
      <c r="AE2372" s="16"/>
      <c r="AF2372" s="11"/>
      <c r="AG2372" s="17"/>
      <c r="AH2372" s="225"/>
      <c r="AI2372" s="527"/>
      <c r="AJ2372" s="16">
        <f t="shared" si="526"/>
        <v>0</v>
      </c>
    </row>
    <row r="2373" spans="1:36" ht="11.25" customHeight="1">
      <c r="A2373" s="219">
        <v>28300551</v>
      </c>
      <c r="C2373" s="287" t="s">
        <v>1697</v>
      </c>
      <c r="D2373" s="222">
        <v>0</v>
      </c>
      <c r="E2373" s="222">
        <v>0</v>
      </c>
      <c r="F2373" s="222">
        <v>0</v>
      </c>
      <c r="G2373" s="222">
        <v>0</v>
      </c>
      <c r="H2373" s="222">
        <v>0</v>
      </c>
      <c r="I2373" s="222">
        <v>0</v>
      </c>
      <c r="J2373" s="498">
        <v>0</v>
      </c>
      <c r="K2373" s="498">
        <v>0</v>
      </c>
      <c r="L2373" s="223">
        <v>0</v>
      </c>
      <c r="M2373" s="223">
        <v>0</v>
      </c>
      <c r="N2373" s="223">
        <v>0</v>
      </c>
      <c r="O2373" s="223">
        <v>0</v>
      </c>
      <c r="P2373" s="223">
        <v>0</v>
      </c>
      <c r="Q2373" s="223">
        <f t="shared" si="517"/>
        <v>0</v>
      </c>
      <c r="R2373" s="351" t="s">
        <v>634</v>
      </c>
      <c r="S2373" s="351"/>
      <c r="T2373" s="351">
        <v>22</v>
      </c>
      <c r="U2373" s="895"/>
      <c r="V2373" s="16">
        <v>0</v>
      </c>
      <c r="W2373" s="11">
        <v>0</v>
      </c>
      <c r="X2373" s="17">
        <v>0</v>
      </c>
      <c r="Y2373" s="16">
        <f>Q2373</f>
        <v>0</v>
      </c>
      <c r="Z2373" s="11"/>
      <c r="AA2373" s="17">
        <f>Q2373</f>
        <v>0</v>
      </c>
      <c r="AB2373" s="16"/>
      <c r="AC2373" s="11"/>
      <c r="AD2373" s="17"/>
      <c r="AE2373" s="16"/>
      <c r="AF2373" s="11"/>
      <c r="AG2373" s="17"/>
      <c r="AH2373" s="225"/>
      <c r="AI2373" s="527"/>
      <c r="AJ2373" s="16">
        <f t="shared" si="526"/>
        <v>0</v>
      </c>
    </row>
    <row r="2374" spans="1:36" ht="11.25" customHeight="1">
      <c r="A2374" s="219">
        <v>28300561</v>
      </c>
      <c r="C2374" s="398" t="s">
        <v>931</v>
      </c>
      <c r="D2374" s="222">
        <v>-14849920.02</v>
      </c>
      <c r="E2374" s="222">
        <v>-14772976.720000001</v>
      </c>
      <c r="F2374" s="222">
        <v>-14696033.42</v>
      </c>
      <c r="G2374" s="222">
        <v>-14619086.619999999</v>
      </c>
      <c r="H2374" s="222">
        <v>-14542143.039999999</v>
      </c>
      <c r="I2374" s="222">
        <v>-14465199.460000001</v>
      </c>
      <c r="J2374" s="498">
        <v>-14388256.16</v>
      </c>
      <c r="K2374" s="498">
        <v>-14311312.300000001</v>
      </c>
      <c r="L2374" s="223">
        <v>-14234368.439999999</v>
      </c>
      <c r="M2374" s="223">
        <v>-14157425.140000001</v>
      </c>
      <c r="N2374" s="223">
        <v>-14080481.560000001</v>
      </c>
      <c r="O2374" s="223">
        <v>-14003538.26</v>
      </c>
      <c r="P2374" s="223">
        <v>-13926594.960000001</v>
      </c>
      <c r="Q2374" s="223">
        <f t="shared" si="517"/>
        <v>-14388256.550833331</v>
      </c>
      <c r="R2374" s="351" t="s">
        <v>2398</v>
      </c>
      <c r="S2374" s="351"/>
      <c r="T2374" s="351" t="s">
        <v>624</v>
      </c>
      <c r="U2374" s="895"/>
      <c r="V2374" s="16">
        <v>0</v>
      </c>
      <c r="W2374" s="11">
        <v>0</v>
      </c>
      <c r="X2374" s="17">
        <v>0</v>
      </c>
      <c r="Y2374" s="16">
        <f>Q2374</f>
        <v>-14388256.550833331</v>
      </c>
      <c r="Z2374" s="11"/>
      <c r="AA2374" s="17">
        <f>Q2374</f>
        <v>-14388256.550833331</v>
      </c>
      <c r="AB2374" s="16"/>
      <c r="AC2374" s="11"/>
      <c r="AD2374" s="17"/>
      <c r="AE2374" s="16"/>
      <c r="AF2374" s="11"/>
      <c r="AG2374" s="17"/>
      <c r="AH2374" s="225"/>
      <c r="AI2374" s="527"/>
      <c r="AJ2374" s="16">
        <f t="shared" si="526"/>
        <v>0</v>
      </c>
    </row>
    <row r="2375" spans="1:36" ht="11.25" customHeight="1">
      <c r="A2375" s="219">
        <v>28300571</v>
      </c>
      <c r="C2375" s="287" t="s">
        <v>1433</v>
      </c>
      <c r="D2375" s="222">
        <v>0</v>
      </c>
      <c r="E2375" s="222">
        <v>0</v>
      </c>
      <c r="F2375" s="222">
        <v>0</v>
      </c>
      <c r="G2375" s="222">
        <v>0</v>
      </c>
      <c r="H2375" s="222">
        <v>0</v>
      </c>
      <c r="I2375" s="222">
        <v>0</v>
      </c>
      <c r="J2375" s="498">
        <v>0</v>
      </c>
      <c r="K2375" s="498">
        <v>0</v>
      </c>
      <c r="L2375" s="223">
        <v>0</v>
      </c>
      <c r="M2375" s="223">
        <v>0</v>
      </c>
      <c r="N2375" s="223">
        <v>0</v>
      </c>
      <c r="O2375" s="223">
        <v>0</v>
      </c>
      <c r="P2375" s="223">
        <v>0</v>
      </c>
      <c r="Q2375" s="223">
        <f t="shared" si="517"/>
        <v>0</v>
      </c>
      <c r="R2375" s="351" t="s">
        <v>2086</v>
      </c>
      <c r="S2375" s="309"/>
      <c r="T2375" s="309" t="s">
        <v>624</v>
      </c>
      <c r="U2375" s="895"/>
      <c r="V2375" s="16">
        <v>0</v>
      </c>
      <c r="W2375" s="11">
        <v>0</v>
      </c>
      <c r="X2375" s="17">
        <v>0</v>
      </c>
      <c r="Y2375" s="16">
        <f>Q2375</f>
        <v>0</v>
      </c>
      <c r="Z2375" s="11"/>
      <c r="AA2375" s="17">
        <f>Y2375+Z2375</f>
        <v>0</v>
      </c>
      <c r="AB2375" s="16"/>
      <c r="AC2375" s="11"/>
      <c r="AD2375" s="17">
        <f>SUM(AB2375:AC2375)</f>
        <v>0</v>
      </c>
      <c r="AE2375" s="16"/>
      <c r="AF2375" s="11"/>
      <c r="AG2375" s="17"/>
      <c r="AH2375" s="225"/>
      <c r="AI2375" s="527"/>
      <c r="AJ2375" s="16">
        <f t="shared" si="526"/>
        <v>0</v>
      </c>
    </row>
    <row r="2376" spans="1:36" ht="11.25" customHeight="1">
      <c r="A2376" s="219">
        <v>28300581</v>
      </c>
      <c r="C2376" s="287" t="s">
        <v>1431</v>
      </c>
      <c r="D2376" s="222">
        <v>-9086842.9700000007</v>
      </c>
      <c r="E2376" s="222">
        <v>-9049440.8800000008</v>
      </c>
      <c r="F2376" s="222">
        <v>-8899770.8599999994</v>
      </c>
      <c r="G2376" s="222">
        <v>-9156888.7400000002</v>
      </c>
      <c r="H2376" s="222">
        <v>-8023932.6699999999</v>
      </c>
      <c r="I2376" s="222">
        <v>-5334145.63</v>
      </c>
      <c r="J2376" s="498">
        <v>-7245725.9199999999</v>
      </c>
      <c r="K2376" s="498">
        <v>-7434510.8899999997</v>
      </c>
      <c r="L2376" s="223">
        <v>-7587317.2300000004</v>
      </c>
      <c r="M2376" s="223">
        <v>-8705097.1199999992</v>
      </c>
      <c r="N2376" s="223">
        <v>-9137785.0299999993</v>
      </c>
      <c r="O2376" s="223">
        <v>-9553306.0199999996</v>
      </c>
      <c r="P2376" s="223">
        <v>-9670611.7300000004</v>
      </c>
      <c r="Q2376" s="223">
        <f t="shared" si="517"/>
        <v>-8292220.6950000003</v>
      </c>
      <c r="R2376" s="351"/>
      <c r="S2376" s="351"/>
      <c r="T2376" s="309" t="s">
        <v>1896</v>
      </c>
      <c r="U2376" s="895"/>
      <c r="V2376" s="16">
        <v>0</v>
      </c>
      <c r="W2376" s="11">
        <v>0</v>
      </c>
      <c r="X2376" s="17">
        <v>0</v>
      </c>
      <c r="Y2376" s="16"/>
      <c r="Z2376" s="11"/>
      <c r="AA2376" s="17"/>
      <c r="AB2376" s="16"/>
      <c r="AC2376" s="11"/>
      <c r="AD2376" s="11"/>
      <c r="AE2376" s="16">
        <f>$Q$2376</f>
        <v>-8292220.6950000003</v>
      </c>
      <c r="AF2376" s="11">
        <f>$Q$2376</f>
        <v>-8292220.6950000003</v>
      </c>
      <c r="AG2376" s="17">
        <f>$Q$2376</f>
        <v>-8292220.6950000003</v>
      </c>
      <c r="AH2376" s="225"/>
      <c r="AI2376" s="527"/>
      <c r="AJ2376" s="16">
        <f t="shared" si="526"/>
        <v>0</v>
      </c>
    </row>
    <row r="2377" spans="1:36" ht="11.25" customHeight="1">
      <c r="A2377" s="219">
        <v>28300591</v>
      </c>
      <c r="C2377" s="287" t="s">
        <v>172</v>
      </c>
      <c r="D2377" s="222">
        <v>0</v>
      </c>
      <c r="E2377" s="222">
        <v>0</v>
      </c>
      <c r="F2377" s="222">
        <v>0</v>
      </c>
      <c r="G2377" s="222">
        <v>0</v>
      </c>
      <c r="H2377" s="222">
        <v>0</v>
      </c>
      <c r="I2377" s="222">
        <v>0</v>
      </c>
      <c r="J2377" s="498">
        <v>0</v>
      </c>
      <c r="K2377" s="498">
        <v>0</v>
      </c>
      <c r="L2377" s="223">
        <v>0</v>
      </c>
      <c r="M2377" s="223">
        <v>0</v>
      </c>
      <c r="N2377" s="223">
        <v>0</v>
      </c>
      <c r="O2377" s="223">
        <v>0</v>
      </c>
      <c r="P2377" s="223">
        <v>0</v>
      </c>
      <c r="Q2377" s="223">
        <f t="shared" si="517"/>
        <v>0</v>
      </c>
      <c r="R2377" s="351"/>
      <c r="S2377" s="351"/>
      <c r="T2377" s="309"/>
      <c r="U2377" s="895"/>
      <c r="V2377" s="16"/>
      <c r="W2377" s="11"/>
      <c r="X2377" s="17"/>
      <c r="Y2377" s="16"/>
      <c r="Z2377" s="11"/>
      <c r="AA2377" s="17"/>
      <c r="AB2377" s="16"/>
      <c r="AC2377" s="11"/>
      <c r="AD2377" s="11"/>
      <c r="AE2377" s="16"/>
      <c r="AF2377" s="11"/>
      <c r="AG2377" s="17"/>
      <c r="AH2377" s="225">
        <f>Q2377</f>
        <v>0</v>
      </c>
      <c r="AI2377" s="527"/>
      <c r="AJ2377" s="16">
        <f t="shared" si="526"/>
        <v>0</v>
      </c>
    </row>
    <row r="2378" spans="1:36" ht="11.25" customHeight="1">
      <c r="A2378" s="219">
        <v>28300601</v>
      </c>
      <c r="C2378" s="287" t="s">
        <v>1989</v>
      </c>
      <c r="D2378" s="222">
        <v>0</v>
      </c>
      <c r="E2378" s="222">
        <v>0</v>
      </c>
      <c r="F2378" s="222">
        <v>0</v>
      </c>
      <c r="G2378" s="222">
        <v>0</v>
      </c>
      <c r="H2378" s="222">
        <v>0</v>
      </c>
      <c r="I2378" s="222">
        <v>0</v>
      </c>
      <c r="J2378" s="498">
        <v>0</v>
      </c>
      <c r="K2378" s="498">
        <v>0</v>
      </c>
      <c r="L2378" s="223">
        <v>0</v>
      </c>
      <c r="M2378" s="223">
        <v>0</v>
      </c>
      <c r="N2378" s="223">
        <v>0</v>
      </c>
      <c r="O2378" s="223">
        <v>0</v>
      </c>
      <c r="P2378" s="223">
        <v>0</v>
      </c>
      <c r="Q2378" s="223">
        <f t="shared" si="517"/>
        <v>0</v>
      </c>
      <c r="R2378" s="351" t="s">
        <v>2086</v>
      </c>
      <c r="S2378" s="351"/>
      <c r="T2378" s="351">
        <v>22</v>
      </c>
      <c r="U2378" s="895"/>
      <c r="V2378" s="16">
        <v>0</v>
      </c>
      <c r="W2378" s="11">
        <v>0</v>
      </c>
      <c r="X2378" s="17">
        <v>0</v>
      </c>
      <c r="Y2378" s="16">
        <f>Q2378</f>
        <v>0</v>
      </c>
      <c r="Z2378" s="11"/>
      <c r="AA2378" s="17">
        <f>Q2378</f>
        <v>0</v>
      </c>
      <c r="AB2378" s="16"/>
      <c r="AC2378" s="11"/>
      <c r="AD2378" s="17"/>
      <c r="AE2378" s="16"/>
      <c r="AF2378" s="11"/>
      <c r="AG2378" s="17"/>
      <c r="AH2378" s="225"/>
      <c r="AI2378" s="527"/>
      <c r="AJ2378" s="16">
        <f t="shared" si="526"/>
        <v>0</v>
      </c>
    </row>
    <row r="2379" spans="1:36" ht="11.25" customHeight="1">
      <c r="A2379" s="219">
        <v>28300611</v>
      </c>
      <c r="C2379" s="287" t="s">
        <v>1991</v>
      </c>
      <c r="D2379" s="222">
        <v>0</v>
      </c>
      <c r="E2379" s="222">
        <v>0</v>
      </c>
      <c r="F2379" s="222">
        <v>0</v>
      </c>
      <c r="G2379" s="222">
        <v>0</v>
      </c>
      <c r="H2379" s="222">
        <v>0</v>
      </c>
      <c r="I2379" s="222">
        <v>0</v>
      </c>
      <c r="J2379" s="498">
        <v>0</v>
      </c>
      <c r="K2379" s="498">
        <v>0</v>
      </c>
      <c r="L2379" s="223">
        <v>0</v>
      </c>
      <c r="M2379" s="223">
        <v>0</v>
      </c>
      <c r="N2379" s="223">
        <v>0</v>
      </c>
      <c r="O2379" s="223">
        <v>0</v>
      </c>
      <c r="P2379" s="223">
        <v>0</v>
      </c>
      <c r="Q2379" s="223">
        <f t="shared" ref="Q2379:Q2408" si="527">(D2379+P2379+SUM(E2379:O2379)*2)/24</f>
        <v>0</v>
      </c>
      <c r="R2379" s="351" t="s">
        <v>2086</v>
      </c>
      <c r="S2379" s="351"/>
      <c r="T2379" s="351">
        <v>22</v>
      </c>
      <c r="U2379" s="895"/>
      <c r="V2379" s="16">
        <v>0</v>
      </c>
      <c r="W2379" s="11">
        <v>0</v>
      </c>
      <c r="X2379" s="17">
        <v>0</v>
      </c>
      <c r="Y2379" s="16">
        <f>Q2379</f>
        <v>0</v>
      </c>
      <c r="Z2379" s="11"/>
      <c r="AA2379" s="17">
        <f>Q2379</f>
        <v>0</v>
      </c>
      <c r="AB2379" s="16" t="s">
        <v>354</v>
      </c>
      <c r="AC2379" s="11"/>
      <c r="AD2379" s="17"/>
      <c r="AE2379" s="16"/>
      <c r="AF2379" s="11"/>
      <c r="AG2379" s="17"/>
      <c r="AH2379" s="225"/>
      <c r="AI2379" s="527"/>
      <c r="AJ2379" s="16">
        <f t="shared" si="526"/>
        <v>0</v>
      </c>
    </row>
    <row r="2380" spans="1:36" ht="11.25" customHeight="1">
      <c r="A2380" s="219">
        <v>28300621</v>
      </c>
      <c r="C2380" s="287" t="s">
        <v>2019</v>
      </c>
      <c r="D2380" s="222">
        <v>0</v>
      </c>
      <c r="E2380" s="222">
        <v>0</v>
      </c>
      <c r="F2380" s="222">
        <v>0</v>
      </c>
      <c r="G2380" s="222">
        <v>0</v>
      </c>
      <c r="H2380" s="222">
        <v>0</v>
      </c>
      <c r="I2380" s="222">
        <v>0</v>
      </c>
      <c r="J2380" s="498">
        <v>0</v>
      </c>
      <c r="K2380" s="498">
        <v>0</v>
      </c>
      <c r="L2380" s="223">
        <v>0</v>
      </c>
      <c r="M2380" s="223">
        <v>0</v>
      </c>
      <c r="N2380" s="223">
        <v>0</v>
      </c>
      <c r="O2380" s="223">
        <v>0</v>
      </c>
      <c r="P2380" s="223">
        <v>0</v>
      </c>
      <c r="Q2380" s="223">
        <f t="shared" si="527"/>
        <v>0</v>
      </c>
      <c r="R2380" s="351"/>
      <c r="S2380" s="351"/>
      <c r="T2380" s="351"/>
      <c r="U2380" s="895"/>
      <c r="V2380" s="16">
        <v>0</v>
      </c>
      <c r="W2380" s="11">
        <v>0</v>
      </c>
      <c r="X2380" s="17">
        <v>0</v>
      </c>
      <c r="Y2380" s="16"/>
      <c r="Z2380" s="11"/>
      <c r="AA2380" s="17"/>
      <c r="AB2380" s="16"/>
      <c r="AC2380" s="11"/>
      <c r="AD2380" s="17">
        <f>SUM(AB2380:AC2380)</f>
        <v>0</v>
      </c>
      <c r="AE2380" s="16"/>
      <c r="AF2380" s="11"/>
      <c r="AG2380" s="17"/>
      <c r="AH2380" s="229">
        <f>Q2380</f>
        <v>0</v>
      </c>
      <c r="AI2380" s="527"/>
      <c r="AJ2380" s="16">
        <f t="shared" si="526"/>
        <v>0</v>
      </c>
    </row>
    <row r="2381" spans="1:36" ht="11.25" customHeight="1">
      <c r="A2381" s="219">
        <v>28300631</v>
      </c>
      <c r="C2381" s="287" t="s">
        <v>1502</v>
      </c>
      <c r="D2381" s="222">
        <v>0</v>
      </c>
      <c r="E2381" s="222">
        <v>0</v>
      </c>
      <c r="F2381" s="222">
        <v>0</v>
      </c>
      <c r="G2381" s="222">
        <v>0</v>
      </c>
      <c r="H2381" s="222">
        <v>0</v>
      </c>
      <c r="I2381" s="222">
        <v>0</v>
      </c>
      <c r="J2381" s="498">
        <v>0</v>
      </c>
      <c r="K2381" s="498">
        <v>0</v>
      </c>
      <c r="L2381" s="223">
        <v>0</v>
      </c>
      <c r="M2381" s="223">
        <v>0</v>
      </c>
      <c r="N2381" s="223">
        <v>0</v>
      </c>
      <c r="O2381" s="223">
        <v>0</v>
      </c>
      <c r="P2381" s="223">
        <v>0</v>
      </c>
      <c r="Q2381" s="223">
        <f t="shared" si="527"/>
        <v>0</v>
      </c>
      <c r="R2381" s="351" t="s">
        <v>2088</v>
      </c>
      <c r="S2381" s="351"/>
      <c r="T2381" s="351">
        <v>22</v>
      </c>
      <c r="U2381" s="895"/>
      <c r="V2381" s="16">
        <v>0</v>
      </c>
      <c r="W2381" s="11">
        <v>0</v>
      </c>
      <c r="X2381" s="17">
        <v>0</v>
      </c>
      <c r="Y2381" s="16">
        <f>Q2381</f>
        <v>0</v>
      </c>
      <c r="Z2381" s="11"/>
      <c r="AA2381" s="17">
        <f>Q2381</f>
        <v>0</v>
      </c>
      <c r="AB2381" s="16" t="s">
        <v>354</v>
      </c>
      <c r="AC2381" s="11"/>
      <c r="AD2381" s="17"/>
      <c r="AE2381" s="16"/>
      <c r="AF2381" s="11"/>
      <c r="AG2381" s="17"/>
      <c r="AH2381" s="225"/>
      <c r="AI2381" s="527"/>
      <c r="AJ2381" s="16">
        <f t="shared" si="526"/>
        <v>0</v>
      </c>
    </row>
    <row r="2382" spans="1:36" ht="11.25" customHeight="1">
      <c r="A2382" s="219">
        <v>28300641</v>
      </c>
      <c r="C2382" s="287" t="s">
        <v>1503</v>
      </c>
      <c r="D2382" s="222">
        <v>0</v>
      </c>
      <c r="E2382" s="222">
        <v>0</v>
      </c>
      <c r="F2382" s="222">
        <v>0</v>
      </c>
      <c r="G2382" s="222">
        <v>0</v>
      </c>
      <c r="H2382" s="222">
        <v>0</v>
      </c>
      <c r="I2382" s="222">
        <v>0</v>
      </c>
      <c r="J2382" s="498">
        <v>0</v>
      </c>
      <c r="K2382" s="498">
        <v>0</v>
      </c>
      <c r="L2382" s="223">
        <v>0</v>
      </c>
      <c r="M2382" s="223">
        <v>0</v>
      </c>
      <c r="N2382" s="223">
        <v>0</v>
      </c>
      <c r="O2382" s="223">
        <v>0</v>
      </c>
      <c r="P2382" s="223">
        <v>0</v>
      </c>
      <c r="Q2382" s="223">
        <f t="shared" si="527"/>
        <v>0</v>
      </c>
      <c r="R2382" s="351" t="s">
        <v>2088</v>
      </c>
      <c r="S2382" s="351"/>
      <c r="T2382" s="351">
        <v>22</v>
      </c>
      <c r="U2382" s="895"/>
      <c r="V2382" s="16">
        <v>0</v>
      </c>
      <c r="W2382" s="11">
        <v>0</v>
      </c>
      <c r="X2382" s="17">
        <v>0</v>
      </c>
      <c r="Y2382" s="16">
        <f>Q2382</f>
        <v>0</v>
      </c>
      <c r="Z2382" s="11"/>
      <c r="AA2382" s="17">
        <f>Q2382</f>
        <v>0</v>
      </c>
      <c r="AB2382" s="16" t="s">
        <v>354</v>
      </c>
      <c r="AC2382" s="11"/>
      <c r="AD2382" s="17"/>
      <c r="AE2382" s="16"/>
      <c r="AF2382" s="11"/>
      <c r="AG2382" s="17"/>
      <c r="AH2382" s="225"/>
      <c r="AI2382" s="527"/>
      <c r="AJ2382" s="16">
        <f t="shared" si="526"/>
        <v>0</v>
      </c>
    </row>
    <row r="2383" spans="1:36" s="1213" customFormat="1" ht="11.25" customHeight="1">
      <c r="A2383" s="736">
        <v>28300651</v>
      </c>
      <c r="B2383" s="1215"/>
      <c r="C2383" s="1201" t="s">
        <v>1101</v>
      </c>
      <c r="D2383" s="1202">
        <v>-8321338.0599999996</v>
      </c>
      <c r="E2383" s="1202">
        <v>-8279027.2999999998</v>
      </c>
      <c r="F2383" s="1202">
        <v>-8236924.3799999999</v>
      </c>
      <c r="G2383" s="1202">
        <v>-8068876.6399999997</v>
      </c>
      <c r="H2383" s="1202">
        <v>-8029295.8099999996</v>
      </c>
      <c r="I2383" s="1202">
        <v>-7987563.0800000001</v>
      </c>
      <c r="J2383" s="1203">
        <v>-7946081.3600000003</v>
      </c>
      <c r="K2383" s="1203">
        <v>-7904287.6500000004</v>
      </c>
      <c r="L2383" s="1204">
        <v>-7862989.8600000003</v>
      </c>
      <c r="M2383" s="1204">
        <v>-7820023.5499999998</v>
      </c>
      <c r="N2383" s="1204">
        <v>-7777099.4100000001</v>
      </c>
      <c r="O2383" s="1204">
        <v>-7735892.2300000004</v>
      </c>
      <c r="P2383" s="1204">
        <v>-7693468.1500000004</v>
      </c>
      <c r="Q2383" s="1204">
        <f t="shared" si="527"/>
        <v>-7971288.697916667</v>
      </c>
      <c r="R2383" s="1205" t="s">
        <v>847</v>
      </c>
      <c r="S2383" s="1205"/>
      <c r="T2383" s="1205" t="s">
        <v>624</v>
      </c>
      <c r="U2383" s="1207"/>
      <c r="V2383" s="1208">
        <v>0</v>
      </c>
      <c r="W2383" s="1209">
        <v>0</v>
      </c>
      <c r="X2383" s="1210">
        <v>0</v>
      </c>
      <c r="Y2383" s="1208">
        <f>Q2383</f>
        <v>-7971288.697916667</v>
      </c>
      <c r="Z2383" s="1209"/>
      <c r="AA2383" s="1210">
        <f>Q2383</f>
        <v>-7971288.697916667</v>
      </c>
      <c r="AB2383" s="1208"/>
      <c r="AC2383" s="1209">
        <v>0</v>
      </c>
      <c r="AD2383" s="1210">
        <f>SUM(AB2383:AC2383)</f>
        <v>0</v>
      </c>
      <c r="AE2383" s="1208"/>
      <c r="AF2383" s="1209"/>
      <c r="AG2383" s="1210"/>
      <c r="AH2383" s="1211"/>
      <c r="AI2383" s="1212"/>
      <c r="AJ2383" s="1208">
        <f t="shared" si="526"/>
        <v>0</v>
      </c>
    </row>
    <row r="2384" spans="1:36" ht="11.25" customHeight="1">
      <c r="A2384" s="219">
        <v>28300661</v>
      </c>
      <c r="C2384" s="287" t="s">
        <v>2084</v>
      </c>
      <c r="D2384" s="222">
        <v>-9534613.9000000004</v>
      </c>
      <c r="E2384" s="222">
        <v>-9450466.5500000007</v>
      </c>
      <c r="F2384" s="222">
        <v>-9366319.1999999993</v>
      </c>
      <c r="G2384" s="222">
        <v>-9282171.8499999996</v>
      </c>
      <c r="H2384" s="222">
        <v>-9198024.5</v>
      </c>
      <c r="I2384" s="222">
        <v>-9113877.1500000004</v>
      </c>
      <c r="J2384" s="498">
        <v>-9029729.8000000007</v>
      </c>
      <c r="K2384" s="498">
        <v>-8945582.4499999993</v>
      </c>
      <c r="L2384" s="223">
        <v>-8861435.0999999996</v>
      </c>
      <c r="M2384" s="223">
        <v>-8777287.75</v>
      </c>
      <c r="N2384" s="223">
        <v>-8693140.4000000004</v>
      </c>
      <c r="O2384" s="223">
        <v>-8608993.0500000007</v>
      </c>
      <c r="P2384" s="223">
        <v>-8524845.6999999993</v>
      </c>
      <c r="Q2384" s="223">
        <f t="shared" si="527"/>
        <v>-9029729.7999999989</v>
      </c>
      <c r="R2384" s="351" t="s">
        <v>2086</v>
      </c>
      <c r="S2384" s="351"/>
      <c r="T2384" s="351" t="s">
        <v>624</v>
      </c>
      <c r="U2384" s="895"/>
      <c r="V2384" s="16">
        <v>0</v>
      </c>
      <c r="W2384" s="11">
        <v>0</v>
      </c>
      <c r="X2384" s="17">
        <v>0</v>
      </c>
      <c r="Y2384" s="16">
        <f>Q2384</f>
        <v>-9029729.7999999989</v>
      </c>
      <c r="Z2384" s="11"/>
      <c r="AA2384" s="17">
        <f>Q2384</f>
        <v>-9029729.7999999989</v>
      </c>
      <c r="AB2384" s="16" t="s">
        <v>354</v>
      </c>
      <c r="AC2384" s="11"/>
      <c r="AD2384" s="17"/>
      <c r="AE2384" s="16"/>
      <c r="AF2384" s="11"/>
      <c r="AG2384" s="17"/>
      <c r="AH2384" s="225"/>
      <c r="AI2384" s="527"/>
      <c r="AJ2384" s="16">
        <f t="shared" si="526"/>
        <v>0</v>
      </c>
    </row>
    <row r="2385" spans="1:36" ht="11.25" customHeight="1">
      <c r="A2385" s="219">
        <v>28300671</v>
      </c>
      <c r="C2385" s="287" t="s">
        <v>2085</v>
      </c>
      <c r="D2385" s="222">
        <v>0</v>
      </c>
      <c r="E2385" s="222">
        <v>0</v>
      </c>
      <c r="F2385" s="222">
        <v>0</v>
      </c>
      <c r="G2385" s="222">
        <v>0</v>
      </c>
      <c r="H2385" s="222">
        <v>0</v>
      </c>
      <c r="I2385" s="222">
        <v>0</v>
      </c>
      <c r="J2385" s="498">
        <v>0</v>
      </c>
      <c r="K2385" s="498">
        <v>0</v>
      </c>
      <c r="L2385" s="223">
        <v>0</v>
      </c>
      <c r="M2385" s="223">
        <v>0</v>
      </c>
      <c r="N2385" s="223">
        <v>0</v>
      </c>
      <c r="O2385" s="223">
        <v>0</v>
      </c>
      <c r="P2385" s="223">
        <v>0</v>
      </c>
      <c r="Q2385" s="223">
        <f t="shared" si="527"/>
        <v>0</v>
      </c>
      <c r="R2385" s="351" t="s">
        <v>2088</v>
      </c>
      <c r="S2385" s="351"/>
      <c r="T2385" s="351" t="s">
        <v>624</v>
      </c>
      <c r="U2385" s="895"/>
      <c r="V2385" s="16">
        <v>0</v>
      </c>
      <c r="W2385" s="11">
        <v>0</v>
      </c>
      <c r="X2385" s="17">
        <v>0</v>
      </c>
      <c r="Y2385" s="16">
        <f>Q2385</f>
        <v>0</v>
      </c>
      <c r="Z2385" s="11"/>
      <c r="AA2385" s="17">
        <f>Q2385</f>
        <v>0</v>
      </c>
      <c r="AB2385" s="16" t="s">
        <v>354</v>
      </c>
      <c r="AC2385" s="11"/>
      <c r="AD2385" s="17"/>
      <c r="AE2385" s="16"/>
      <c r="AF2385" s="11"/>
      <c r="AG2385" s="17"/>
      <c r="AH2385" s="225"/>
      <c r="AI2385" s="527"/>
      <c r="AJ2385" s="16">
        <f t="shared" si="526"/>
        <v>0</v>
      </c>
    </row>
    <row r="2386" spans="1:36" s="1054" customFormat="1" ht="11.25" customHeight="1">
      <c r="A2386" s="1070">
        <v>28300681</v>
      </c>
      <c r="B2386" s="1074"/>
      <c r="C2386" s="1043" t="s">
        <v>2191</v>
      </c>
      <c r="D2386" s="1077">
        <v>0</v>
      </c>
      <c r="E2386" s="1077">
        <v>0</v>
      </c>
      <c r="F2386" s="1044">
        <v>0</v>
      </c>
      <c r="G2386" s="1044">
        <v>0</v>
      </c>
      <c r="H2386" s="1044">
        <v>0</v>
      </c>
      <c r="I2386" s="1044">
        <v>0</v>
      </c>
      <c r="J2386" s="1045">
        <v>0</v>
      </c>
      <c r="K2386" s="1045">
        <v>0</v>
      </c>
      <c r="L2386" s="1045">
        <v>0</v>
      </c>
      <c r="M2386" s="1045">
        <v>0</v>
      </c>
      <c r="N2386" s="1045">
        <v>0</v>
      </c>
      <c r="O2386" s="1045">
        <v>0</v>
      </c>
      <c r="P2386" s="1045">
        <v>0</v>
      </c>
      <c r="Q2386" s="1046">
        <f t="shared" si="527"/>
        <v>0</v>
      </c>
      <c r="R2386" s="1047"/>
      <c r="S2386" s="1047"/>
      <c r="T2386" s="1047" t="s">
        <v>624</v>
      </c>
      <c r="U2386" s="1048"/>
      <c r="V2386" s="1049">
        <v>0</v>
      </c>
      <c r="W2386" s="1050">
        <v>0</v>
      </c>
      <c r="X2386" s="1051">
        <v>0</v>
      </c>
      <c r="Y2386" s="1049"/>
      <c r="Z2386" s="1050"/>
      <c r="AA2386" s="1051"/>
      <c r="AB2386" s="1049">
        <f>$Q2386</f>
        <v>0</v>
      </c>
      <c r="AC2386" s="1050">
        <v>0</v>
      </c>
      <c r="AD2386" s="1051">
        <f>SUM(AB2386:AC2386)</f>
        <v>0</v>
      </c>
      <c r="AE2386" s="1049"/>
      <c r="AF2386" s="1050"/>
      <c r="AG2386" s="1051"/>
      <c r="AH2386" s="1068"/>
      <c r="AI2386" s="1053"/>
      <c r="AJ2386" s="1049">
        <f t="shared" si="526"/>
        <v>0</v>
      </c>
    </row>
    <row r="2387" spans="1:36" s="1054" customFormat="1" ht="11.25" customHeight="1">
      <c r="A2387" s="1070">
        <v>28300691</v>
      </c>
      <c r="B2387" s="1074"/>
      <c r="C2387" s="1043" t="s">
        <v>2190</v>
      </c>
      <c r="D2387" s="1077">
        <v>0</v>
      </c>
      <c r="E2387" s="1077">
        <v>0</v>
      </c>
      <c r="F2387" s="1044">
        <v>0</v>
      </c>
      <c r="G2387" s="1044">
        <v>0</v>
      </c>
      <c r="H2387" s="1044">
        <v>0</v>
      </c>
      <c r="I2387" s="1044">
        <v>0</v>
      </c>
      <c r="J2387" s="1045">
        <v>0</v>
      </c>
      <c r="K2387" s="1045">
        <v>0</v>
      </c>
      <c r="L2387" s="1045">
        <v>0</v>
      </c>
      <c r="M2387" s="1045">
        <v>0</v>
      </c>
      <c r="N2387" s="1045">
        <v>0</v>
      </c>
      <c r="O2387" s="1045">
        <v>0</v>
      </c>
      <c r="P2387" s="1045">
        <v>0</v>
      </c>
      <c r="Q2387" s="1046">
        <f t="shared" si="527"/>
        <v>0</v>
      </c>
      <c r="R2387" s="1047"/>
      <c r="S2387" s="1047"/>
      <c r="T2387" s="1047" t="s">
        <v>624</v>
      </c>
      <c r="U2387" s="1048"/>
      <c r="V2387" s="1049">
        <v>0</v>
      </c>
      <c r="W2387" s="1050">
        <v>0</v>
      </c>
      <c r="X2387" s="1051">
        <v>0</v>
      </c>
      <c r="Y2387" s="1049"/>
      <c r="Z2387" s="1050"/>
      <c r="AA2387" s="1051"/>
      <c r="AB2387" s="1049">
        <f>$Q2387</f>
        <v>0</v>
      </c>
      <c r="AC2387" s="1050">
        <v>0</v>
      </c>
      <c r="AD2387" s="1051">
        <f>SUM(AB2387:AC2387)</f>
        <v>0</v>
      </c>
      <c r="AE2387" s="1049"/>
      <c r="AF2387" s="1050"/>
      <c r="AG2387" s="1051"/>
      <c r="AH2387" s="1068"/>
      <c r="AI2387" s="1053"/>
      <c r="AJ2387" s="1049">
        <f t="shared" si="526"/>
        <v>0</v>
      </c>
    </row>
    <row r="2388" spans="1:36" ht="11.25" customHeight="1">
      <c r="A2388" s="319">
        <v>28300701</v>
      </c>
      <c r="B2388" s="400"/>
      <c r="C2388" s="287" t="s">
        <v>2434</v>
      </c>
      <c r="D2388" s="292">
        <v>0</v>
      </c>
      <c r="E2388" s="292">
        <v>0</v>
      </c>
      <c r="F2388" s="222">
        <v>0</v>
      </c>
      <c r="G2388" s="222">
        <v>0</v>
      </c>
      <c r="H2388" s="222">
        <v>0</v>
      </c>
      <c r="I2388" s="222">
        <v>0</v>
      </c>
      <c r="J2388" s="498">
        <v>0</v>
      </c>
      <c r="K2388" s="498">
        <v>0</v>
      </c>
      <c r="L2388" s="498">
        <v>0</v>
      </c>
      <c r="M2388" s="498">
        <v>0</v>
      </c>
      <c r="N2388" s="498">
        <v>0</v>
      </c>
      <c r="O2388" s="498">
        <v>0</v>
      </c>
      <c r="P2388" s="498">
        <v>0</v>
      </c>
      <c r="Q2388" s="223">
        <f t="shared" si="527"/>
        <v>0</v>
      </c>
      <c r="R2388" s="351"/>
      <c r="S2388" s="351"/>
      <c r="T2388" s="351" t="s">
        <v>1896</v>
      </c>
      <c r="U2388" s="895"/>
      <c r="V2388" s="16">
        <v>0</v>
      </c>
      <c r="W2388" s="11">
        <v>0</v>
      </c>
      <c r="X2388" s="17">
        <v>0</v>
      </c>
      <c r="Y2388" s="16"/>
      <c r="Z2388" s="11"/>
      <c r="AA2388" s="17"/>
      <c r="AB2388" s="16"/>
      <c r="AC2388" s="11"/>
      <c r="AD2388" s="11"/>
      <c r="AE2388" s="16">
        <f>$Q$2388</f>
        <v>0</v>
      </c>
      <c r="AF2388" s="11">
        <f>$Q$2388</f>
        <v>0</v>
      </c>
      <c r="AG2388" s="17">
        <f>$Q$2388</f>
        <v>0</v>
      </c>
      <c r="AH2388" s="225"/>
      <c r="AI2388" s="527"/>
      <c r="AJ2388" s="16">
        <f t="shared" si="526"/>
        <v>0</v>
      </c>
    </row>
    <row r="2389" spans="1:36" ht="11.25" customHeight="1">
      <c r="A2389" s="319">
        <v>28300721</v>
      </c>
      <c r="B2389" s="400"/>
      <c r="C2389" s="287" t="s">
        <v>2475</v>
      </c>
      <c r="D2389" s="292">
        <v>-918671.82</v>
      </c>
      <c r="E2389" s="292">
        <v>-787432.32</v>
      </c>
      <c r="F2389" s="222">
        <v>-656192.81999999995</v>
      </c>
      <c r="G2389" s="222">
        <v>-524953.31999999995</v>
      </c>
      <c r="H2389" s="222">
        <v>-393713.82</v>
      </c>
      <c r="I2389" s="222">
        <v>-262474.32</v>
      </c>
      <c r="J2389" s="498">
        <v>-131234.82</v>
      </c>
      <c r="K2389" s="498">
        <v>0</v>
      </c>
      <c r="L2389" s="498">
        <v>0</v>
      </c>
      <c r="M2389" s="498">
        <v>0</v>
      </c>
      <c r="N2389" s="498">
        <v>0</v>
      </c>
      <c r="O2389" s="498">
        <v>0</v>
      </c>
      <c r="P2389" s="498">
        <v>0</v>
      </c>
      <c r="Q2389" s="498">
        <f t="shared" si="527"/>
        <v>-267944.77749999997</v>
      </c>
      <c r="R2389" s="351" t="s">
        <v>2634</v>
      </c>
      <c r="S2389" s="351"/>
      <c r="T2389" s="351" t="s">
        <v>624</v>
      </c>
      <c r="U2389" s="895"/>
      <c r="V2389" s="16">
        <v>0</v>
      </c>
      <c r="W2389" s="11">
        <v>0</v>
      </c>
      <c r="X2389" s="17">
        <v>0</v>
      </c>
      <c r="Y2389" s="16">
        <f>Q2389</f>
        <v>-267944.77749999997</v>
      </c>
      <c r="Z2389" s="11"/>
      <c r="AA2389" s="17">
        <f>Q2389</f>
        <v>-267944.77749999997</v>
      </c>
      <c r="AB2389" s="16" t="s">
        <v>354</v>
      </c>
      <c r="AC2389" s="11"/>
      <c r="AD2389" s="17"/>
      <c r="AE2389" s="16"/>
      <c r="AF2389" s="11"/>
      <c r="AG2389" s="17"/>
      <c r="AH2389" s="225"/>
      <c r="AI2389" s="527"/>
      <c r="AJ2389" s="16">
        <f t="shared" si="526"/>
        <v>0</v>
      </c>
    </row>
    <row r="2390" spans="1:36" ht="11.25" customHeight="1">
      <c r="A2390" s="319">
        <v>28300731</v>
      </c>
      <c r="B2390" s="400"/>
      <c r="C2390" s="287" t="s">
        <v>2639</v>
      </c>
      <c r="D2390" s="292">
        <v>-6460437.1200000001</v>
      </c>
      <c r="E2390" s="292">
        <v>-6328591.4199999999</v>
      </c>
      <c r="F2390" s="222">
        <v>-6196745.7199999997</v>
      </c>
      <c r="G2390" s="222">
        <v>-6064900.0199999996</v>
      </c>
      <c r="H2390" s="222">
        <v>-5933054.3200000003</v>
      </c>
      <c r="I2390" s="222">
        <v>-5801208.6200000001</v>
      </c>
      <c r="J2390" s="498">
        <v>-5669362.9199999999</v>
      </c>
      <c r="K2390" s="498">
        <v>-5537517.2199999997</v>
      </c>
      <c r="L2390" s="498">
        <v>-5405671.5199999996</v>
      </c>
      <c r="M2390" s="498">
        <v>-5273825.82</v>
      </c>
      <c r="N2390" s="498">
        <v>-5141980.12</v>
      </c>
      <c r="O2390" s="498">
        <v>-5010134.42</v>
      </c>
      <c r="P2390" s="498">
        <v>-4878288.72</v>
      </c>
      <c r="Q2390" s="498">
        <f t="shared" si="527"/>
        <v>-5669362.9200000009</v>
      </c>
      <c r="R2390" s="351" t="s">
        <v>645</v>
      </c>
      <c r="S2390" s="351"/>
      <c r="T2390" s="351" t="s">
        <v>624</v>
      </c>
      <c r="U2390" s="896"/>
      <c r="V2390" s="16">
        <v>0</v>
      </c>
      <c r="W2390" s="11">
        <v>0</v>
      </c>
      <c r="X2390" s="17">
        <v>0</v>
      </c>
      <c r="Y2390" s="16">
        <f>Q2390</f>
        <v>-5669362.9200000009</v>
      </c>
      <c r="Z2390" s="11"/>
      <c r="AA2390" s="17">
        <f>Q2390</f>
        <v>-5669362.9200000009</v>
      </c>
      <c r="AB2390" s="16" t="s">
        <v>354</v>
      </c>
      <c r="AC2390" s="11"/>
      <c r="AD2390" s="17"/>
      <c r="AE2390" s="16"/>
      <c r="AF2390" s="11"/>
      <c r="AG2390" s="17"/>
      <c r="AH2390" s="225"/>
      <c r="AI2390" s="527"/>
      <c r="AJ2390" s="16">
        <f t="shared" si="526"/>
        <v>0</v>
      </c>
    </row>
    <row r="2391" spans="1:36" ht="11.25" customHeight="1">
      <c r="A2391" s="319">
        <v>28300741</v>
      </c>
      <c r="B2391" s="400"/>
      <c r="C2391" s="287" t="s">
        <v>2865</v>
      </c>
      <c r="D2391" s="292">
        <v>-726657.37</v>
      </c>
      <c r="E2391" s="292">
        <v>-707017.82</v>
      </c>
      <c r="F2391" s="222">
        <v>-687378.27</v>
      </c>
      <c r="G2391" s="222">
        <v>-667738.72</v>
      </c>
      <c r="H2391" s="222">
        <v>-648099.17000000004</v>
      </c>
      <c r="I2391" s="222">
        <v>-628459.62</v>
      </c>
      <c r="J2391" s="498">
        <v>-608820.06999999995</v>
      </c>
      <c r="K2391" s="498">
        <v>-589180.52</v>
      </c>
      <c r="L2391" s="498">
        <v>-569540.97</v>
      </c>
      <c r="M2391" s="498">
        <v>-549901.42000000004</v>
      </c>
      <c r="N2391" s="498">
        <v>-530261.87</v>
      </c>
      <c r="O2391" s="498">
        <v>-510622.32</v>
      </c>
      <c r="P2391" s="498">
        <v>-490982.77</v>
      </c>
      <c r="Q2391" s="498">
        <f t="shared" si="527"/>
        <v>-608820.06999999995</v>
      </c>
      <c r="R2391" s="351" t="s">
        <v>1238</v>
      </c>
      <c r="S2391" s="351"/>
      <c r="T2391" s="351" t="s">
        <v>624</v>
      </c>
      <c r="U2391" s="896"/>
      <c r="V2391" s="16">
        <v>0</v>
      </c>
      <c r="W2391" s="11">
        <v>0</v>
      </c>
      <c r="X2391" s="17">
        <v>0</v>
      </c>
      <c r="Y2391" s="16">
        <f>Q2391</f>
        <v>-608820.06999999995</v>
      </c>
      <c r="Z2391" s="11"/>
      <c r="AA2391" s="17">
        <f>Q2391</f>
        <v>-608820.06999999995</v>
      </c>
      <c r="AB2391" s="16" t="s">
        <v>354</v>
      </c>
      <c r="AC2391" s="11"/>
      <c r="AD2391" s="17"/>
      <c r="AE2391" s="16"/>
      <c r="AF2391" s="11"/>
      <c r="AG2391" s="17"/>
      <c r="AH2391" s="225"/>
      <c r="AI2391" s="527"/>
      <c r="AJ2391" s="16">
        <f t="shared" si="526"/>
        <v>0</v>
      </c>
    </row>
    <row r="2392" spans="1:36" ht="11.25" customHeight="1">
      <c r="A2392" s="319">
        <v>28300751</v>
      </c>
      <c r="B2392" s="400"/>
      <c r="C2392" s="287" t="s">
        <v>3017</v>
      </c>
      <c r="D2392" s="292">
        <v>0</v>
      </c>
      <c r="E2392" s="292">
        <v>0</v>
      </c>
      <c r="F2392" s="222">
        <v>0</v>
      </c>
      <c r="G2392" s="222">
        <v>0</v>
      </c>
      <c r="H2392" s="222">
        <v>0</v>
      </c>
      <c r="I2392" s="222">
        <v>0</v>
      </c>
      <c r="J2392" s="498">
        <v>0</v>
      </c>
      <c r="K2392" s="498">
        <v>0</v>
      </c>
      <c r="L2392" s="498">
        <v>0</v>
      </c>
      <c r="M2392" s="498">
        <v>0</v>
      </c>
      <c r="N2392" s="498">
        <v>0</v>
      </c>
      <c r="O2392" s="498">
        <v>0</v>
      </c>
      <c r="P2392" s="498">
        <v>0</v>
      </c>
      <c r="Q2392" s="498">
        <f t="shared" si="527"/>
        <v>0</v>
      </c>
      <c r="R2392" s="351"/>
      <c r="S2392" s="351"/>
      <c r="T2392" s="351" t="s">
        <v>624</v>
      </c>
      <c r="U2392" s="896"/>
      <c r="V2392" s="16">
        <v>0</v>
      </c>
      <c r="W2392" s="11">
        <v>0</v>
      </c>
      <c r="X2392" s="17">
        <v>0</v>
      </c>
      <c r="Y2392" s="16"/>
      <c r="Z2392" s="11"/>
      <c r="AA2392" s="17"/>
      <c r="AB2392" s="16">
        <f>$Q2392</f>
        <v>0</v>
      </c>
      <c r="AC2392" s="11">
        <v>0</v>
      </c>
      <c r="AD2392" s="17">
        <f>SUM(AB2392:AC2392)</f>
        <v>0</v>
      </c>
      <c r="AE2392" s="16"/>
      <c r="AF2392" s="11"/>
      <c r="AG2392" s="17"/>
      <c r="AH2392" s="225"/>
      <c r="AI2392" s="527"/>
      <c r="AJ2392" s="16">
        <f t="shared" si="526"/>
        <v>0</v>
      </c>
    </row>
    <row r="2393" spans="1:36" ht="12" customHeight="1">
      <c r="A2393" s="435">
        <v>28300761</v>
      </c>
      <c r="B2393" s="400"/>
      <c r="C2393" s="287" t="s">
        <v>3236</v>
      </c>
      <c r="D2393" s="292">
        <v>-1890939.75</v>
      </c>
      <c r="E2393" s="292">
        <v>-1886948.7</v>
      </c>
      <c r="F2393" s="222">
        <v>-2129786.75</v>
      </c>
      <c r="G2393" s="222">
        <v>-2381262.4500000002</v>
      </c>
      <c r="H2393" s="222">
        <v>-2596126.0499999998</v>
      </c>
      <c r="I2393" s="222">
        <v>-2626048.9500000002</v>
      </c>
      <c r="J2393" s="498">
        <v>-2653817.6</v>
      </c>
      <c r="K2393" s="498">
        <v>-2674841.4</v>
      </c>
      <c r="L2393" s="498">
        <v>-2674841.4</v>
      </c>
      <c r="M2393" s="498">
        <v>-2704389.1</v>
      </c>
      <c r="N2393" s="498">
        <v>-2704389.1</v>
      </c>
      <c r="O2393" s="498">
        <v>-2704389.1</v>
      </c>
      <c r="P2393" s="498">
        <v>-2720382.7</v>
      </c>
      <c r="Q2393" s="498">
        <f t="shared" si="527"/>
        <v>-2503541.8187500001</v>
      </c>
      <c r="R2393" s="351"/>
      <c r="S2393" s="351"/>
      <c r="T2393" s="351" t="s">
        <v>1254</v>
      </c>
      <c r="U2393" s="896"/>
      <c r="V2393" s="16"/>
      <c r="W2393" s="11"/>
      <c r="X2393" s="17"/>
      <c r="Y2393" s="16"/>
      <c r="Z2393" s="11"/>
      <c r="AA2393" s="17"/>
      <c r="AB2393" s="16"/>
      <c r="AC2393" s="11"/>
      <c r="AD2393" s="17"/>
      <c r="AE2393" s="16">
        <f>$Q$2393</f>
        <v>-2503541.8187500001</v>
      </c>
      <c r="AF2393" s="16">
        <f>$Q$2393</f>
        <v>-2503541.8187500001</v>
      </c>
      <c r="AG2393" s="16">
        <f>$Q$2393</f>
        <v>-2503541.8187500001</v>
      </c>
      <c r="AH2393" s="225"/>
      <c r="AI2393" s="527"/>
      <c r="AJ2393" s="16">
        <f t="shared" si="526"/>
        <v>0</v>
      </c>
    </row>
    <row r="2394" spans="1:36" ht="11.25" customHeight="1">
      <c r="A2394" s="319">
        <v>28302001</v>
      </c>
      <c r="B2394" s="400"/>
      <c r="C2394" s="287" t="s">
        <v>2874</v>
      </c>
      <c r="D2394" s="292">
        <v>-9766649.6600000001</v>
      </c>
      <c r="E2394" s="292">
        <v>-9035294.1099999994</v>
      </c>
      <c r="F2394" s="222">
        <v>-7393742.8399999999</v>
      </c>
      <c r="G2394" s="222">
        <v>-6649419.2199999997</v>
      </c>
      <c r="H2394" s="222">
        <v>-7107107.6600000001</v>
      </c>
      <c r="I2394" s="222">
        <v>-9356679.7699999996</v>
      </c>
      <c r="J2394" s="498">
        <v>-10729016.630000001</v>
      </c>
      <c r="K2394" s="498">
        <v>-13214001.65</v>
      </c>
      <c r="L2394" s="498">
        <v>-11298422.960000001</v>
      </c>
      <c r="M2394" s="498">
        <v>-12095246.99</v>
      </c>
      <c r="N2394" s="498">
        <v>-11645988.84</v>
      </c>
      <c r="O2394" s="498">
        <v>-11130138.9</v>
      </c>
      <c r="P2394" s="498">
        <v>-11547767.4</v>
      </c>
      <c r="Q2394" s="498">
        <f t="shared" si="527"/>
        <v>-10026022.341666667</v>
      </c>
      <c r="R2394" s="351"/>
      <c r="S2394" s="351"/>
      <c r="T2394" s="351" t="s">
        <v>624</v>
      </c>
      <c r="U2394" s="895"/>
      <c r="V2394" s="16">
        <v>0</v>
      </c>
      <c r="W2394" s="11">
        <v>0</v>
      </c>
      <c r="X2394" s="17">
        <v>0</v>
      </c>
      <c r="Y2394" s="16"/>
      <c r="Z2394" s="11"/>
      <c r="AA2394" s="17"/>
      <c r="AB2394" s="16">
        <f>$Q2394</f>
        <v>-10026022.341666667</v>
      </c>
      <c r="AC2394" s="11">
        <v>0</v>
      </c>
      <c r="AD2394" s="17">
        <f>SUM(AB2394:AC2394)</f>
        <v>-10026022.341666667</v>
      </c>
      <c r="AE2394" s="16"/>
      <c r="AF2394" s="11"/>
      <c r="AG2394" s="17"/>
      <c r="AH2394" s="225"/>
      <c r="AI2394" s="527"/>
      <c r="AJ2394" s="16">
        <f t="shared" si="526"/>
        <v>0</v>
      </c>
    </row>
    <row r="2395" spans="1:36" ht="11.25" customHeight="1">
      <c r="A2395" s="319">
        <v>28302002</v>
      </c>
      <c r="B2395" s="400"/>
      <c r="C2395" s="287" t="s">
        <v>2875</v>
      </c>
      <c r="D2395" s="292">
        <v>-19139206.800000001</v>
      </c>
      <c r="E2395" s="292">
        <v>-20831503.210000001</v>
      </c>
      <c r="F2395" s="222">
        <v>-20560370.989999998</v>
      </c>
      <c r="G2395" s="222">
        <v>-20812411.649999999</v>
      </c>
      <c r="H2395" s="222">
        <v>-21173743.829999998</v>
      </c>
      <c r="I2395" s="222">
        <v>-23675892.75</v>
      </c>
      <c r="J2395" s="498">
        <v>-24896407.539999999</v>
      </c>
      <c r="K2395" s="498">
        <v>-27436832.16</v>
      </c>
      <c r="L2395" s="498">
        <v>-27011594.370000001</v>
      </c>
      <c r="M2395" s="498">
        <v>-27418685.93</v>
      </c>
      <c r="N2395" s="498">
        <v>-27599853.34</v>
      </c>
      <c r="O2395" s="498">
        <v>-27913578.59</v>
      </c>
      <c r="P2395" s="498">
        <v>-28174889.32</v>
      </c>
      <c r="Q2395" s="498">
        <f t="shared" si="527"/>
        <v>-24415660.201666668</v>
      </c>
      <c r="R2395" s="351"/>
      <c r="S2395" s="351"/>
      <c r="T2395" s="351" t="s">
        <v>1371</v>
      </c>
      <c r="U2395" s="895"/>
      <c r="V2395" s="16">
        <v>0</v>
      </c>
      <c r="W2395" s="11">
        <v>0</v>
      </c>
      <c r="X2395" s="17">
        <v>0</v>
      </c>
      <c r="Y2395" s="16"/>
      <c r="Z2395" s="11"/>
      <c r="AA2395" s="17"/>
      <c r="AB2395" s="16"/>
      <c r="AC2395" s="11">
        <f>$Q2395</f>
        <v>-24415660.201666668</v>
      </c>
      <c r="AD2395" s="17">
        <f t="shared" ref="AD2395" si="528">SUM(AB2395:AC2395)</f>
        <v>-24415660.201666668</v>
      </c>
      <c r="AE2395" s="16"/>
      <c r="AF2395" s="11"/>
      <c r="AG2395" s="17"/>
      <c r="AH2395" s="225"/>
      <c r="AI2395" s="527"/>
      <c r="AJ2395" s="16">
        <f t="shared" si="526"/>
        <v>0</v>
      </c>
    </row>
    <row r="2396" spans="1:36" ht="11.25" customHeight="1">
      <c r="A2396" s="319">
        <v>28302011</v>
      </c>
      <c r="B2396" s="400"/>
      <c r="C2396" s="287" t="s">
        <v>2876</v>
      </c>
      <c r="D2396" s="292">
        <v>-3357594.5</v>
      </c>
      <c r="E2396" s="292">
        <v>-3282769.5</v>
      </c>
      <c r="F2396" s="222">
        <v>-2989799.41</v>
      </c>
      <c r="G2396" s="222">
        <v>-3076073.3</v>
      </c>
      <c r="H2396" s="222">
        <v>-3112055.88</v>
      </c>
      <c r="I2396" s="222">
        <v>-3400940.69</v>
      </c>
      <c r="J2396" s="498">
        <v>-3984513.86</v>
      </c>
      <c r="K2396" s="498">
        <v>-4736772.87</v>
      </c>
      <c r="L2396" s="498">
        <v>-3584342.21</v>
      </c>
      <c r="M2396" s="498">
        <v>-3822824.39</v>
      </c>
      <c r="N2396" s="498">
        <v>-3798380.68</v>
      </c>
      <c r="O2396" s="498">
        <v>-3859340.79</v>
      </c>
      <c r="P2396" s="498">
        <v>-4135310.84</v>
      </c>
      <c r="Q2396" s="498">
        <f t="shared" si="527"/>
        <v>-3616188.8541666674</v>
      </c>
      <c r="R2396" s="351"/>
      <c r="S2396" s="351"/>
      <c r="T2396" s="351" t="s">
        <v>624</v>
      </c>
      <c r="U2396" s="895"/>
      <c r="V2396" s="16">
        <v>0</v>
      </c>
      <c r="W2396" s="11">
        <v>0</v>
      </c>
      <c r="X2396" s="17">
        <v>0</v>
      </c>
      <c r="Y2396" s="16"/>
      <c r="Z2396" s="11"/>
      <c r="AA2396" s="17"/>
      <c r="AB2396" s="16">
        <f>$Q2396</f>
        <v>-3616188.8541666674</v>
      </c>
      <c r="AC2396" s="11">
        <v>0</v>
      </c>
      <c r="AD2396" s="17">
        <f>SUM(AB2396:AC2396)</f>
        <v>-3616188.8541666674</v>
      </c>
      <c r="AE2396" s="16"/>
      <c r="AF2396" s="11"/>
      <c r="AG2396" s="17"/>
      <c r="AH2396" s="225"/>
      <c r="AI2396" s="527"/>
      <c r="AJ2396" s="16">
        <f t="shared" si="526"/>
        <v>0</v>
      </c>
    </row>
    <row r="2397" spans="1:36" ht="11.25" customHeight="1">
      <c r="A2397" s="319">
        <v>28302012</v>
      </c>
      <c r="B2397" s="400"/>
      <c r="C2397" s="287" t="s">
        <v>2877</v>
      </c>
      <c r="D2397" s="292">
        <v>-4896144.3600000003</v>
      </c>
      <c r="E2397" s="292">
        <v>-5247994.58</v>
      </c>
      <c r="F2397" s="222">
        <v>-5338376.5599999996</v>
      </c>
      <c r="G2397" s="222">
        <v>-4872530.3</v>
      </c>
      <c r="H2397" s="222">
        <v>-5202306.7300000004</v>
      </c>
      <c r="I2397" s="222">
        <v>-5943713.4000000004</v>
      </c>
      <c r="J2397" s="498">
        <v>-6046058.7000000002</v>
      </c>
      <c r="K2397" s="498">
        <v>-6642884.46</v>
      </c>
      <c r="L2397" s="498">
        <v>-6480221.3399999999</v>
      </c>
      <c r="M2397" s="498">
        <v>-6450270.4800000004</v>
      </c>
      <c r="N2397" s="498">
        <v>-6403128.7699999996</v>
      </c>
      <c r="O2397" s="498">
        <v>-6479790.3399999999</v>
      </c>
      <c r="P2397" s="498">
        <v>-6349302.1699999999</v>
      </c>
      <c r="Q2397" s="498">
        <f t="shared" si="527"/>
        <v>-5894166.5770833334</v>
      </c>
      <c r="R2397" s="351"/>
      <c r="S2397" s="351"/>
      <c r="T2397" s="351" t="s">
        <v>1371</v>
      </c>
      <c r="U2397" s="895"/>
      <c r="V2397" s="16">
        <v>0</v>
      </c>
      <c r="W2397" s="11">
        <v>0</v>
      </c>
      <c r="X2397" s="17">
        <v>0</v>
      </c>
      <c r="Y2397" s="16"/>
      <c r="Z2397" s="11"/>
      <c r="AA2397" s="17"/>
      <c r="AB2397" s="16"/>
      <c r="AC2397" s="11">
        <f>$Q2397</f>
        <v>-5894166.5770833334</v>
      </c>
      <c r="AD2397" s="17">
        <f t="shared" ref="AD2397" si="529">SUM(AB2397:AC2397)</f>
        <v>-5894166.5770833334</v>
      </c>
      <c r="AE2397" s="16"/>
      <c r="AF2397" s="11"/>
      <c r="AG2397" s="17"/>
      <c r="AH2397" s="225"/>
      <c r="AI2397" s="527"/>
      <c r="AJ2397" s="16">
        <f t="shared" si="526"/>
        <v>0</v>
      </c>
    </row>
    <row r="2398" spans="1:36" ht="11.25" customHeight="1">
      <c r="A2398" s="319">
        <v>28302021</v>
      </c>
      <c r="B2398" s="400"/>
      <c r="C2398" s="287" t="s">
        <v>2881</v>
      </c>
      <c r="D2398" s="292">
        <v>-10323230.699999999</v>
      </c>
      <c r="E2398" s="292">
        <v>-10598131.550000001</v>
      </c>
      <c r="F2398" s="222">
        <v>-10884017.85</v>
      </c>
      <c r="G2398" s="222">
        <v>-10456400.18</v>
      </c>
      <c r="H2398" s="222">
        <v>-10469632.279999999</v>
      </c>
      <c r="I2398" s="222">
        <v>-10655630.33</v>
      </c>
      <c r="J2398" s="498">
        <v>-11388554.18</v>
      </c>
      <c r="K2398" s="498">
        <v>-12024445.73</v>
      </c>
      <c r="L2398" s="498">
        <v>-12612463.93</v>
      </c>
      <c r="M2398" s="498">
        <v>-11573608.98</v>
      </c>
      <c r="N2398" s="498">
        <v>-11744868.880000001</v>
      </c>
      <c r="O2398" s="498">
        <v>-11265621.93</v>
      </c>
      <c r="P2398" s="498">
        <v>-11463316.98</v>
      </c>
      <c r="Q2398" s="498">
        <f t="shared" si="527"/>
        <v>-11213887.471666666</v>
      </c>
      <c r="R2398" s="351"/>
      <c r="S2398" s="351"/>
      <c r="T2398" s="351" t="s">
        <v>624</v>
      </c>
      <c r="U2398" s="895"/>
      <c r="V2398" s="16">
        <v>0</v>
      </c>
      <c r="W2398" s="11">
        <v>0</v>
      </c>
      <c r="X2398" s="17">
        <v>0</v>
      </c>
      <c r="Y2398" s="16"/>
      <c r="Z2398" s="11"/>
      <c r="AA2398" s="17"/>
      <c r="AB2398" s="16">
        <f>$Q2398</f>
        <v>-11213887.471666666</v>
      </c>
      <c r="AC2398" s="11">
        <v>0</v>
      </c>
      <c r="AD2398" s="17">
        <f>SUM(AB2398:AC2398)</f>
        <v>-11213887.471666666</v>
      </c>
      <c r="AE2398" s="16"/>
      <c r="AF2398" s="11"/>
      <c r="AG2398" s="17"/>
      <c r="AH2398" s="225"/>
      <c r="AI2398" s="527"/>
      <c r="AJ2398" s="16">
        <f t="shared" si="526"/>
        <v>0</v>
      </c>
    </row>
    <row r="2399" spans="1:36" ht="11.25" customHeight="1">
      <c r="A2399" s="319">
        <v>28302022</v>
      </c>
      <c r="B2399" s="400"/>
      <c r="C2399" s="287" t="s">
        <v>2880</v>
      </c>
      <c r="D2399" s="292">
        <v>-4176673.83</v>
      </c>
      <c r="E2399" s="292">
        <v>-4401766.88</v>
      </c>
      <c r="F2399" s="222">
        <v>-4139119.18</v>
      </c>
      <c r="G2399" s="222">
        <v>-3667066.61</v>
      </c>
      <c r="H2399" s="222">
        <v>-3294654.71</v>
      </c>
      <c r="I2399" s="222">
        <v>-3137530.96</v>
      </c>
      <c r="J2399" s="498">
        <v>-3286286.25</v>
      </c>
      <c r="K2399" s="498">
        <v>-3515340.25</v>
      </c>
      <c r="L2399" s="498">
        <v>-3804827.35</v>
      </c>
      <c r="M2399" s="498">
        <v>-3986156.75</v>
      </c>
      <c r="N2399" s="498">
        <v>-4323923.2</v>
      </c>
      <c r="O2399" s="498">
        <v>-4587812.7</v>
      </c>
      <c r="P2399" s="498">
        <v>-4888014</v>
      </c>
      <c r="Q2399" s="498">
        <f t="shared" si="527"/>
        <v>-3889735.7295833337</v>
      </c>
      <c r="R2399" s="351"/>
      <c r="S2399" s="351"/>
      <c r="T2399" s="351" t="s">
        <v>1371</v>
      </c>
      <c r="U2399" s="895"/>
      <c r="V2399" s="16">
        <v>0</v>
      </c>
      <c r="W2399" s="11">
        <v>0</v>
      </c>
      <c r="X2399" s="17">
        <v>0</v>
      </c>
      <c r="Y2399" s="16"/>
      <c r="Z2399" s="11"/>
      <c r="AA2399" s="17"/>
      <c r="AB2399" s="16"/>
      <c r="AC2399" s="11">
        <f>$Q2399</f>
        <v>-3889735.7295833337</v>
      </c>
      <c r="AD2399" s="17">
        <f t="shared" ref="AD2399" si="530">SUM(AB2399:AC2399)</f>
        <v>-3889735.7295833337</v>
      </c>
      <c r="AE2399" s="16"/>
      <c r="AF2399" s="11"/>
      <c r="AG2399" s="17"/>
      <c r="AH2399" s="225"/>
      <c r="AI2399" s="527"/>
      <c r="AJ2399" s="16">
        <f t="shared" si="526"/>
        <v>0</v>
      </c>
    </row>
    <row r="2400" spans="1:36" ht="11.25" customHeight="1">
      <c r="A2400" s="319">
        <v>28302031</v>
      </c>
      <c r="B2400" s="400"/>
      <c r="C2400" s="287" t="s">
        <v>3015</v>
      </c>
      <c r="D2400" s="292">
        <v>-810121.9</v>
      </c>
      <c r="E2400" s="292">
        <v>-905153.75</v>
      </c>
      <c r="F2400" s="222">
        <v>-1163646.6000000001</v>
      </c>
      <c r="G2400" s="222">
        <v>-1042303.25</v>
      </c>
      <c r="H2400" s="222">
        <v>-1245899.92</v>
      </c>
      <c r="I2400" s="222">
        <v>-1161232.17</v>
      </c>
      <c r="J2400" s="498">
        <v>-1332919.75</v>
      </c>
      <c r="K2400" s="498">
        <v>-1378286.82</v>
      </c>
      <c r="L2400" s="498">
        <v>-536942.6</v>
      </c>
      <c r="M2400" s="498">
        <v>-380565.1</v>
      </c>
      <c r="N2400" s="498">
        <v>-674291.02</v>
      </c>
      <c r="O2400" s="498">
        <v>-304131.76</v>
      </c>
      <c r="P2400" s="498">
        <v>-94629.3</v>
      </c>
      <c r="Q2400" s="498">
        <f t="shared" si="527"/>
        <v>-881479.0283333332</v>
      </c>
      <c r="R2400" s="351"/>
      <c r="S2400" s="351"/>
      <c r="T2400" s="351" t="s">
        <v>624</v>
      </c>
      <c r="U2400" s="895"/>
      <c r="V2400" s="16">
        <v>0</v>
      </c>
      <c r="W2400" s="11">
        <v>0</v>
      </c>
      <c r="X2400" s="17">
        <v>0</v>
      </c>
      <c r="Y2400" s="16"/>
      <c r="Z2400" s="11"/>
      <c r="AA2400" s="17"/>
      <c r="AB2400" s="16">
        <f>$Q2400</f>
        <v>-881479.0283333332</v>
      </c>
      <c r="AC2400" s="11">
        <v>0</v>
      </c>
      <c r="AD2400" s="17">
        <f>SUM(AB2400:AC2400)</f>
        <v>-881479.0283333332</v>
      </c>
      <c r="AE2400" s="16"/>
      <c r="AF2400" s="11"/>
      <c r="AG2400" s="17"/>
      <c r="AH2400" s="225"/>
      <c r="AI2400" s="527"/>
      <c r="AJ2400" s="16">
        <f t="shared" si="526"/>
        <v>0</v>
      </c>
    </row>
    <row r="2401" spans="1:36" ht="11.25" customHeight="1">
      <c r="A2401" s="319">
        <v>28302032</v>
      </c>
      <c r="B2401" s="400"/>
      <c r="C2401" s="287" t="s">
        <v>3016</v>
      </c>
      <c r="D2401" s="292">
        <v>0</v>
      </c>
      <c r="E2401" s="292">
        <v>0</v>
      </c>
      <c r="F2401" s="222">
        <v>0</v>
      </c>
      <c r="G2401" s="222">
        <v>0</v>
      </c>
      <c r="H2401" s="222">
        <v>0</v>
      </c>
      <c r="I2401" s="222">
        <v>0</v>
      </c>
      <c r="J2401" s="498">
        <v>0</v>
      </c>
      <c r="K2401" s="498">
        <v>0</v>
      </c>
      <c r="L2401" s="498">
        <v>0</v>
      </c>
      <c r="M2401" s="498">
        <v>0</v>
      </c>
      <c r="N2401" s="498">
        <v>0</v>
      </c>
      <c r="O2401" s="498">
        <v>0</v>
      </c>
      <c r="P2401" s="498">
        <v>0</v>
      </c>
      <c r="Q2401" s="498">
        <f t="shared" si="527"/>
        <v>0</v>
      </c>
      <c r="R2401" s="351"/>
      <c r="S2401" s="351"/>
      <c r="T2401" s="351" t="s">
        <v>1371</v>
      </c>
      <c r="U2401" s="895"/>
      <c r="V2401" s="16">
        <v>0</v>
      </c>
      <c r="W2401" s="11">
        <v>0</v>
      </c>
      <c r="X2401" s="17">
        <v>0</v>
      </c>
      <c r="Y2401" s="16"/>
      <c r="Z2401" s="11"/>
      <c r="AA2401" s="17"/>
      <c r="AB2401" s="16"/>
      <c r="AC2401" s="11">
        <f>$Q2401</f>
        <v>0</v>
      </c>
      <c r="AD2401" s="17">
        <f t="shared" ref="AD2401" si="531">SUM(AB2401:AC2401)</f>
        <v>0</v>
      </c>
      <c r="AE2401" s="16"/>
      <c r="AF2401" s="11"/>
      <c r="AG2401" s="17"/>
      <c r="AH2401" s="225"/>
      <c r="AI2401" s="527"/>
      <c r="AJ2401" s="16">
        <f t="shared" si="526"/>
        <v>0</v>
      </c>
    </row>
    <row r="2402" spans="1:36" ht="11.25" customHeight="1">
      <c r="A2402" s="319">
        <v>28302041</v>
      </c>
      <c r="B2402" s="400"/>
      <c r="C2402" s="287" t="s">
        <v>3045</v>
      </c>
      <c r="D2402" s="292">
        <v>-5962895.3099999996</v>
      </c>
      <c r="E2402" s="292">
        <v>-6340064.1900000004</v>
      </c>
      <c r="F2402" s="222">
        <v>-6216185.29</v>
      </c>
      <c r="G2402" s="222">
        <v>-6225566.1699999999</v>
      </c>
      <c r="H2402" s="222">
        <v>-6108113.7999999998</v>
      </c>
      <c r="I2402" s="222">
        <v>-6111150.8499999996</v>
      </c>
      <c r="J2402" s="498">
        <v>-5977746.7000000002</v>
      </c>
      <c r="K2402" s="498">
        <v>-5837624.75</v>
      </c>
      <c r="L2402" s="498">
        <v>-5653811.6500000004</v>
      </c>
      <c r="M2402" s="498">
        <v>-7424741.5599999996</v>
      </c>
      <c r="N2402" s="498">
        <v>-7786002.5999999996</v>
      </c>
      <c r="O2402" s="498">
        <v>-7980941.25</v>
      </c>
      <c r="P2402" s="498">
        <v>-7856467.4800000004</v>
      </c>
      <c r="Q2402" s="498">
        <f t="shared" si="527"/>
        <v>-6547635.8504166668</v>
      </c>
      <c r="R2402" s="351"/>
      <c r="S2402" s="351"/>
      <c r="T2402" s="351"/>
      <c r="U2402" s="895"/>
      <c r="V2402" s="16"/>
      <c r="W2402" s="11"/>
      <c r="X2402" s="17"/>
      <c r="Y2402" s="16"/>
      <c r="Z2402" s="11"/>
      <c r="AA2402" s="17"/>
      <c r="AB2402" s="16"/>
      <c r="AC2402" s="11"/>
      <c r="AD2402" s="11"/>
      <c r="AE2402" s="16"/>
      <c r="AF2402" s="11"/>
      <c r="AG2402" s="17"/>
      <c r="AH2402" s="225">
        <f>Q2402</f>
        <v>-6547635.8504166668</v>
      </c>
      <c r="AI2402" s="527"/>
      <c r="AJ2402" s="16">
        <f t="shared" si="526"/>
        <v>0</v>
      </c>
    </row>
    <row r="2403" spans="1:36" ht="11.25" customHeight="1">
      <c r="A2403" s="319">
        <v>28302042</v>
      </c>
      <c r="B2403" s="400"/>
      <c r="C2403" s="287" t="s">
        <v>3046</v>
      </c>
      <c r="D2403" s="292">
        <v>0</v>
      </c>
      <c r="E2403" s="292">
        <v>0</v>
      </c>
      <c r="F2403" s="222">
        <v>0</v>
      </c>
      <c r="G2403" s="222">
        <v>0</v>
      </c>
      <c r="H2403" s="222">
        <v>0</v>
      </c>
      <c r="I2403" s="222">
        <v>0</v>
      </c>
      <c r="J2403" s="498">
        <v>0</v>
      </c>
      <c r="K2403" s="498">
        <v>0</v>
      </c>
      <c r="L2403" s="498">
        <v>0</v>
      </c>
      <c r="M2403" s="498">
        <v>0</v>
      </c>
      <c r="N2403" s="498">
        <v>0</v>
      </c>
      <c r="O2403" s="498">
        <v>0</v>
      </c>
      <c r="P2403" s="498">
        <v>0</v>
      </c>
      <c r="Q2403" s="498">
        <f t="shared" si="527"/>
        <v>0</v>
      </c>
      <c r="R2403" s="351"/>
      <c r="S2403" s="351"/>
      <c r="T2403" s="351" t="s">
        <v>1371</v>
      </c>
      <c r="U2403" s="895"/>
      <c r="V2403" s="16">
        <v>0</v>
      </c>
      <c r="W2403" s="11">
        <v>0</v>
      </c>
      <c r="X2403" s="17">
        <v>0</v>
      </c>
      <c r="Y2403" s="16"/>
      <c r="Z2403" s="11"/>
      <c r="AA2403" s="17"/>
      <c r="AB2403" s="16"/>
      <c r="AC2403" s="11">
        <f>$Q2403</f>
        <v>0</v>
      </c>
      <c r="AD2403" s="17">
        <f t="shared" ref="AD2403" si="532">SUM(AB2403:AC2403)</f>
        <v>0</v>
      </c>
      <c r="AE2403" s="16"/>
      <c r="AF2403" s="11"/>
      <c r="AG2403" s="17"/>
      <c r="AH2403" s="225"/>
      <c r="AI2403" s="527"/>
      <c r="AJ2403" s="16">
        <f t="shared" si="526"/>
        <v>0</v>
      </c>
    </row>
    <row r="2404" spans="1:36" ht="11.25" customHeight="1">
      <c r="A2404" s="319">
        <v>28302051</v>
      </c>
      <c r="B2404" s="400"/>
      <c r="C2404" s="287" t="s">
        <v>3165</v>
      </c>
      <c r="D2404" s="292">
        <v>-2066183.23</v>
      </c>
      <c r="E2404" s="292">
        <v>-2147795.8199999998</v>
      </c>
      <c r="F2404" s="222">
        <v>-2145536.7000000002</v>
      </c>
      <c r="G2404" s="222">
        <v>-2064079.31</v>
      </c>
      <c r="H2404" s="222">
        <v>-1982621.92</v>
      </c>
      <c r="I2404" s="222">
        <v>-1901164.54</v>
      </c>
      <c r="J2404" s="498">
        <v>-1964614.33</v>
      </c>
      <c r="K2404" s="498">
        <v>-2055812.65</v>
      </c>
      <c r="L2404" s="498">
        <v>-2342261.56</v>
      </c>
      <c r="M2404" s="498">
        <v>-2865768.23</v>
      </c>
      <c r="N2404" s="498">
        <v>-3220535.25</v>
      </c>
      <c r="O2404" s="498">
        <v>-2722326.78</v>
      </c>
      <c r="P2404" s="498">
        <v>-2615399.0299999998</v>
      </c>
      <c r="Q2404" s="498">
        <f t="shared" si="527"/>
        <v>-2312775.6850000001</v>
      </c>
      <c r="R2404" s="351"/>
      <c r="S2404" s="351"/>
      <c r="T2404" s="351"/>
      <c r="U2404" s="895"/>
      <c r="V2404" s="16"/>
      <c r="W2404" s="11"/>
      <c r="X2404" s="17"/>
      <c r="Y2404" s="16"/>
      <c r="Z2404" s="11"/>
      <c r="AA2404" s="17"/>
      <c r="AB2404" s="16"/>
      <c r="AC2404" s="11"/>
      <c r="AD2404" s="11"/>
      <c r="AE2404" s="16"/>
      <c r="AF2404" s="11"/>
      <c r="AG2404" s="17"/>
      <c r="AH2404" s="225">
        <f>Q2404</f>
        <v>-2312775.6850000001</v>
      </c>
      <c r="AI2404" s="527"/>
      <c r="AJ2404" s="16">
        <f t="shared" si="526"/>
        <v>0</v>
      </c>
    </row>
    <row r="2405" spans="1:36" ht="11.25" customHeight="1">
      <c r="A2405" s="319">
        <v>28302061</v>
      </c>
      <c r="B2405" s="400"/>
      <c r="C2405" s="287" t="s">
        <v>3187</v>
      </c>
      <c r="D2405" s="292">
        <v>-3997176.14</v>
      </c>
      <c r="E2405" s="292">
        <v>-3898257.39</v>
      </c>
      <c r="F2405" s="222">
        <v>-3798176.49</v>
      </c>
      <c r="G2405" s="222">
        <v>-3699257.74</v>
      </c>
      <c r="H2405" s="222">
        <v>-3600338.99</v>
      </c>
      <c r="I2405" s="222">
        <v>-3501420.24</v>
      </c>
      <c r="J2405" s="498">
        <v>-3402501.49</v>
      </c>
      <c r="K2405" s="498">
        <v>-3303582.74</v>
      </c>
      <c r="L2405" s="498">
        <v>-3204663.99</v>
      </c>
      <c r="M2405" s="498">
        <v>-3105745.24</v>
      </c>
      <c r="N2405" s="498">
        <v>-3006826.49</v>
      </c>
      <c r="O2405" s="498">
        <v>-2907907.74</v>
      </c>
      <c r="P2405" s="498">
        <v>-2808988.99</v>
      </c>
      <c r="Q2405" s="498">
        <f t="shared" si="527"/>
        <v>-3402646.758750001</v>
      </c>
      <c r="R2405" s="351" t="s">
        <v>634</v>
      </c>
      <c r="S2405" s="351"/>
      <c r="T2405" s="351" t="s">
        <v>624</v>
      </c>
      <c r="U2405" s="895"/>
      <c r="V2405" s="16">
        <v>0</v>
      </c>
      <c r="W2405" s="11">
        <v>0</v>
      </c>
      <c r="X2405" s="17">
        <v>0</v>
      </c>
      <c r="Y2405" s="16">
        <f>Q2405</f>
        <v>-3402646.758750001</v>
      </c>
      <c r="Z2405" s="11"/>
      <c r="AA2405" s="17">
        <f>Q2405</f>
        <v>-3402646.758750001</v>
      </c>
      <c r="AB2405" s="16" t="s">
        <v>354</v>
      </c>
      <c r="AC2405" s="11"/>
      <c r="AD2405" s="17"/>
      <c r="AE2405" s="16"/>
      <c r="AF2405" s="11"/>
      <c r="AG2405" s="17"/>
      <c r="AH2405" s="225"/>
      <c r="AI2405" s="527"/>
      <c r="AJ2405" s="16">
        <f t="shared" si="526"/>
        <v>0</v>
      </c>
    </row>
    <row r="2406" spans="1:36" ht="11.25" customHeight="1">
      <c r="A2406" s="319">
        <v>28302071</v>
      </c>
      <c r="B2406" s="400"/>
      <c r="C2406" s="287" t="s">
        <v>3188</v>
      </c>
      <c r="D2406" s="292">
        <v>0</v>
      </c>
      <c r="E2406" s="292">
        <v>0</v>
      </c>
      <c r="F2406" s="222">
        <v>0</v>
      </c>
      <c r="G2406" s="222">
        <v>0</v>
      </c>
      <c r="H2406" s="222">
        <v>0</v>
      </c>
      <c r="I2406" s="222">
        <v>0</v>
      </c>
      <c r="J2406" s="498">
        <v>0</v>
      </c>
      <c r="K2406" s="498">
        <v>0</v>
      </c>
      <c r="L2406" s="498">
        <v>0</v>
      </c>
      <c r="M2406" s="498">
        <v>0</v>
      </c>
      <c r="N2406" s="498">
        <v>0</v>
      </c>
      <c r="O2406" s="498">
        <v>0</v>
      </c>
      <c r="P2406" s="498">
        <v>0</v>
      </c>
      <c r="Q2406" s="498">
        <f t="shared" si="527"/>
        <v>0</v>
      </c>
      <c r="R2406" s="351"/>
      <c r="S2406" s="351"/>
      <c r="T2406" s="351" t="s">
        <v>624</v>
      </c>
      <c r="U2406" s="895"/>
      <c r="V2406" s="16">
        <v>0</v>
      </c>
      <c r="W2406" s="11">
        <v>0</v>
      </c>
      <c r="X2406" s="17">
        <v>0</v>
      </c>
      <c r="Y2406" s="16"/>
      <c r="Z2406" s="11"/>
      <c r="AA2406" s="17"/>
      <c r="AB2406" s="16">
        <f>$Q2406</f>
        <v>0</v>
      </c>
      <c r="AC2406" s="11">
        <v>0</v>
      </c>
      <c r="AD2406" s="17">
        <f>SUM(AB2406:AC2406)</f>
        <v>0</v>
      </c>
      <c r="AE2406" s="16"/>
      <c r="AF2406" s="11"/>
      <c r="AG2406" s="17"/>
      <c r="AH2406" s="225"/>
      <c r="AI2406" s="527"/>
      <c r="AJ2406" s="16">
        <f t="shared" si="526"/>
        <v>0</v>
      </c>
    </row>
    <row r="2407" spans="1:36" ht="11.25" customHeight="1">
      <c r="A2407" s="219" t="s">
        <v>3216</v>
      </c>
      <c r="B2407" s="230" t="s">
        <v>3217</v>
      </c>
      <c r="D2407" s="221">
        <v>-10959549411.560005</v>
      </c>
      <c r="E2407" s="221">
        <v>-10991954315.549992</v>
      </c>
      <c r="F2407" s="221">
        <v>-11084131179.300001</v>
      </c>
      <c r="G2407" s="221">
        <v>-11196859012.380003</v>
      </c>
      <c r="H2407" s="221">
        <v>-11184525477.869999</v>
      </c>
      <c r="I2407" s="221">
        <v>-11217464807.839998</v>
      </c>
      <c r="J2407" s="829">
        <v>-11175121559.570013</v>
      </c>
      <c r="K2407" s="829">
        <v>-11086137573.030003</v>
      </c>
      <c r="L2407" s="404">
        <v>-11068928781.270008</v>
      </c>
      <c r="M2407" s="404">
        <v>-11068951924.289999</v>
      </c>
      <c r="N2407" s="404">
        <v>-11099872884.920002</v>
      </c>
      <c r="O2407" s="404">
        <v>-11188440927.439999</v>
      </c>
      <c r="P2407" s="404">
        <v>-11215491565.459995</v>
      </c>
      <c r="Q2407" s="498">
        <f t="shared" si="527"/>
        <v>-11120825744.330833</v>
      </c>
      <c r="R2407" s="351"/>
      <c r="S2407" s="351"/>
      <c r="T2407" s="351" t="s">
        <v>606</v>
      </c>
      <c r="U2407" s="895"/>
      <c r="V2407" s="16"/>
      <c r="W2407" s="11"/>
      <c r="X2407" s="17"/>
      <c r="Y2407" s="16"/>
      <c r="Z2407" s="11"/>
      <c r="AA2407" s="17"/>
      <c r="AB2407" s="16"/>
      <c r="AC2407" s="11"/>
      <c r="AD2407" s="17"/>
      <c r="AE2407" s="16"/>
      <c r="AF2407" s="11"/>
      <c r="AG2407" s="17"/>
      <c r="AH2407" s="225"/>
      <c r="AI2407" s="527"/>
      <c r="AJ2407" s="16">
        <f t="shared" si="526"/>
        <v>-11120825744.330833</v>
      </c>
    </row>
    <row r="2408" spans="1:36" ht="11.25" customHeight="1">
      <c r="D2408" s="222"/>
      <c r="E2408" s="222"/>
      <c r="F2408" s="222"/>
      <c r="G2408" s="222"/>
      <c r="H2408" s="222"/>
      <c r="I2408" s="222"/>
      <c r="J2408" s="292"/>
      <c r="K2408" s="292"/>
      <c r="L2408" s="222"/>
      <c r="M2408" s="222"/>
      <c r="N2408" s="222"/>
      <c r="O2408" s="222"/>
      <c r="P2408" s="222"/>
      <c r="Q2408" s="498">
        <f t="shared" si="527"/>
        <v>0</v>
      </c>
      <c r="R2408" s="351"/>
      <c r="S2408" s="351"/>
      <c r="T2408" s="351"/>
      <c r="U2408" s="895"/>
      <c r="V2408" s="16">
        <v>0</v>
      </c>
      <c r="W2408" s="11">
        <v>0</v>
      </c>
      <c r="X2408" s="17">
        <v>0</v>
      </c>
      <c r="Y2408" s="16"/>
      <c r="Z2408" s="11"/>
      <c r="AA2408" s="17"/>
      <c r="AB2408" s="16"/>
      <c r="AC2408" s="11"/>
      <c r="AD2408" s="17"/>
      <c r="AE2408" s="16"/>
      <c r="AF2408" s="11"/>
      <c r="AG2408" s="17"/>
      <c r="AH2408" s="229"/>
      <c r="AI2408" s="527"/>
      <c r="AJ2408" s="16" t="s">
        <v>354</v>
      </c>
    </row>
    <row r="2409" spans="1:36" ht="11.25" customHeight="1">
      <c r="D2409" s="222"/>
      <c r="E2409" s="222"/>
      <c r="F2409" s="222"/>
      <c r="G2409" s="222"/>
      <c r="H2409" s="222"/>
      <c r="I2409" s="222"/>
      <c r="J2409" s="773"/>
      <c r="K2409" s="773"/>
      <c r="L2409" s="214"/>
      <c r="M2409" s="214"/>
      <c r="N2409" s="214"/>
      <c r="O2409" s="214"/>
      <c r="P2409" s="214"/>
      <c r="Q2409" s="498"/>
      <c r="V2409" s="43">
        <f t="shared" ref="V2409:AG2409" si="533">SUM(V8:V2408)</f>
        <v>-7389220146.9962502</v>
      </c>
      <c r="W2409" s="49">
        <f t="shared" si="533"/>
        <v>-7389220146.9962502</v>
      </c>
      <c r="X2409" s="50">
        <f t="shared" si="533"/>
        <v>-7389220146.9962502</v>
      </c>
      <c r="Y2409" s="43">
        <f t="shared" si="533"/>
        <v>4926199219.8835897</v>
      </c>
      <c r="Z2409" s="49">
        <f t="shared" si="533"/>
        <v>1649679152.9743233</v>
      </c>
      <c r="AA2409" s="50">
        <f t="shared" si="533"/>
        <v>6575878372.8579111</v>
      </c>
      <c r="AB2409" s="43">
        <f t="shared" si="533"/>
        <v>35662224.247011997</v>
      </c>
      <c r="AC2409" s="49">
        <f t="shared" si="533"/>
        <v>47382698.503821261</v>
      </c>
      <c r="AD2409" s="50">
        <f t="shared" si="533"/>
        <v>83044922.750833392</v>
      </c>
      <c r="AE2409" s="43">
        <f t="shared" si="533"/>
        <v>425115041.81791753</v>
      </c>
      <c r="AF2409" s="49">
        <f t="shared" si="533"/>
        <v>425115041.81791753</v>
      </c>
      <c r="AG2409" s="50">
        <f t="shared" si="533"/>
        <v>425115041.81791753</v>
      </c>
      <c r="AH2409" s="1251">
        <f>SUM(AH8:AH2408)</f>
        <v>305181809.56958336</v>
      </c>
      <c r="AI2409" s="527"/>
      <c r="AJ2409" s="16">
        <v>0</v>
      </c>
    </row>
    <row r="2410" spans="1:36" ht="11.25" customHeight="1">
      <c r="D2410" s="214"/>
      <c r="E2410" s="214"/>
      <c r="F2410" s="214"/>
      <c r="G2410" s="214"/>
      <c r="H2410" s="214"/>
      <c r="I2410" s="214"/>
      <c r="J2410" s="773"/>
      <c r="K2410" s="773"/>
      <c r="L2410" s="214"/>
      <c r="M2410" s="214"/>
      <c r="N2410" s="214"/>
      <c r="O2410" s="214"/>
      <c r="P2410" s="214"/>
      <c r="Q2410" s="404"/>
      <c r="V2410" s="65"/>
      <c r="W2410" s="66"/>
      <c r="X2410" s="67" t="s">
        <v>1576</v>
      </c>
      <c r="Y2410" s="65"/>
      <c r="Z2410" s="66"/>
      <c r="AA2410" s="67">
        <f>Y2410</f>
        <v>0</v>
      </c>
      <c r="AB2410" s="65">
        <f>-AA2410</f>
        <v>0</v>
      </c>
      <c r="AC2410" s="66"/>
      <c r="AD2410" s="67">
        <f>AB2410</f>
        <v>0</v>
      </c>
      <c r="AE2410" s="65">
        <f>'PSE CWC'!D84</f>
        <v>0</v>
      </c>
      <c r="AF2410" s="66">
        <f>AE2410</f>
        <v>0</v>
      </c>
      <c r="AG2410" s="67">
        <f>AE2410</f>
        <v>0</v>
      </c>
      <c r="AH2410" s="243">
        <f>-AG2410</f>
        <v>0</v>
      </c>
      <c r="AI2410" s="527"/>
      <c r="AJ2410" s="16" t="s">
        <v>354</v>
      </c>
    </row>
    <row r="2411" spans="1:36" ht="11.25" customHeight="1">
      <c r="J2411" s="773"/>
      <c r="K2411" s="773"/>
      <c r="L2411" s="214"/>
      <c r="M2411" s="214"/>
      <c r="N2411" s="214"/>
      <c r="O2411" s="214"/>
      <c r="P2411" s="214"/>
      <c r="Q2411" s="222"/>
      <c r="V2411" s="374"/>
      <c r="W2411" s="375"/>
      <c r="X2411" s="376"/>
      <c r="Y2411" s="374"/>
      <c r="Z2411" s="375"/>
      <c r="AA2411" s="376"/>
      <c r="AB2411" s="374"/>
      <c r="AC2411" s="375"/>
      <c r="AD2411" s="375"/>
      <c r="AE2411" s="374" t="s">
        <v>354</v>
      </c>
      <c r="AF2411" s="374" t="s">
        <v>354</v>
      </c>
      <c r="AG2411" s="374" t="str">
        <f>AF2411</f>
        <v xml:space="preserve"> </v>
      </c>
      <c r="AH2411" s="377" t="s">
        <v>354</v>
      </c>
      <c r="AI2411" s="527"/>
      <c r="AJ2411" s="16" t="s">
        <v>354</v>
      </c>
    </row>
    <row r="2412" spans="1:36" ht="11.25" customHeight="1">
      <c r="J2412" s="773"/>
      <c r="K2412" s="773"/>
      <c r="L2412" s="214"/>
      <c r="M2412" s="214"/>
      <c r="N2412" s="214"/>
      <c r="O2412" s="214"/>
      <c r="P2412" s="214"/>
      <c r="Q2412" s="214"/>
      <c r="T2412" s="244" t="s">
        <v>938</v>
      </c>
      <c r="U2412" s="244"/>
      <c r="V2412" s="16"/>
      <c r="W2412" s="11"/>
      <c r="X2412" s="17" t="s">
        <v>2125</v>
      </c>
      <c r="Y2412" s="16">
        <v>0</v>
      </c>
      <c r="Z2412" s="11"/>
      <c r="AA2412" s="17">
        <f>Y2412</f>
        <v>0</v>
      </c>
      <c r="AB2412" s="16">
        <f>SUM(AB2409:AB2410)</f>
        <v>35662224.247011997</v>
      </c>
      <c r="AC2412" s="11">
        <f>SUM(AC2409:AC2410)</f>
        <v>47382698.503821261</v>
      </c>
      <c r="AD2412" s="11">
        <f>SUM(AB2412:AC2412)</f>
        <v>83044922.750833258</v>
      </c>
      <c r="AE2412" s="43">
        <f>SUM(AE2409:AE2411)</f>
        <v>425115041.81791753</v>
      </c>
      <c r="AF2412" s="43">
        <f>SUM(AF2409:AF2411)</f>
        <v>425115041.81791753</v>
      </c>
      <c r="AG2412" s="43">
        <f>SUM(AG2409:AG2411)</f>
        <v>425115041.81791753</v>
      </c>
      <c r="AH2412" s="245">
        <f>SUM(AH2409:AH2411)</f>
        <v>305181809.56958336</v>
      </c>
      <c r="AI2412" s="527"/>
      <c r="AJ2412" s="16" t="s">
        <v>354</v>
      </c>
    </row>
    <row r="2413" spans="1:36" ht="11.25" customHeight="1">
      <c r="T2413" s="244"/>
      <c r="U2413" s="244"/>
      <c r="V2413" s="16"/>
      <c r="W2413" s="11"/>
      <c r="X2413" s="17"/>
      <c r="Y2413" s="16">
        <f>SUM(Y2409:Y2412)</f>
        <v>4926199219.8835897</v>
      </c>
      <c r="Z2413" s="11"/>
      <c r="AA2413" s="17">
        <f>SUM(AA2409:AA2412)</f>
        <v>6575878372.8579111</v>
      </c>
      <c r="AB2413" s="118"/>
      <c r="AC2413" s="120"/>
      <c r="AD2413" s="120"/>
      <c r="AE2413" s="44"/>
      <c r="AF2413" s="11"/>
      <c r="AG2413" s="17"/>
      <c r="AI2413" s="527"/>
      <c r="AJ2413" s="16">
        <v>0</v>
      </c>
    </row>
    <row r="2414" spans="1:36" ht="11.25" customHeight="1">
      <c r="D2414" s="214"/>
      <c r="E2414" s="214"/>
      <c r="F2414" s="214"/>
      <c r="G2414" s="214"/>
      <c r="H2414" s="214"/>
      <c r="I2414" s="214"/>
      <c r="R2414" s="341" t="s">
        <v>354</v>
      </c>
      <c r="S2414" s="341"/>
      <c r="T2414" s="342"/>
      <c r="U2414" s="342"/>
      <c r="V2414" s="343" t="s">
        <v>354</v>
      </c>
      <c r="W2414" s="344" t="str">
        <f>V2414</f>
        <v xml:space="preserve"> </v>
      </c>
      <c r="X2414" s="345" t="str">
        <f>V2414</f>
        <v xml:space="preserve"> </v>
      </c>
      <c r="Y2414" s="16"/>
      <c r="Z2414" s="11"/>
      <c r="AA2414" s="17"/>
      <c r="AB2414" s="44"/>
      <c r="AC2414" s="11"/>
      <c r="AD2414" s="17"/>
      <c r="AE2414" s="346" t="s">
        <v>354</v>
      </c>
      <c r="AF2414" s="11" t="s">
        <v>354</v>
      </c>
      <c r="AG2414" s="17" t="str">
        <f>AE2414</f>
        <v xml:space="preserve"> </v>
      </c>
      <c r="AH2414" s="245"/>
      <c r="AJ2414" s="16" t="s">
        <v>354</v>
      </c>
    </row>
    <row r="2415" spans="1:36" ht="11.25" customHeight="1">
      <c r="D2415" s="228"/>
      <c r="E2415" s="228"/>
      <c r="F2415" s="228"/>
      <c r="G2415" s="228"/>
      <c r="H2415" s="228"/>
      <c r="I2415" s="228"/>
      <c r="T2415" s="244" t="s">
        <v>1749</v>
      </c>
      <c r="U2415" s="244"/>
      <c r="V2415" s="16">
        <f ca="1">'PSE CWC'!$D$30</f>
        <v>7389220147</v>
      </c>
      <c r="W2415" s="16">
        <f ca="1">'PSE CWC'!$D$30</f>
        <v>7389220147</v>
      </c>
      <c r="X2415" s="16">
        <f ca="1">'PSE CWC'!$D$30</f>
        <v>7389220147</v>
      </c>
      <c r="Y2415" s="16">
        <f ca="1">ERB!D89-ERB!D95</f>
        <v>4926199219.8835917</v>
      </c>
      <c r="Z2415" s="11">
        <f ca="1">GRB!D30</f>
        <v>1649679153.0560913</v>
      </c>
      <c r="AA2415" s="17">
        <f ca="1">Y2415+Z2415</f>
        <v>6575878372.939683</v>
      </c>
      <c r="AB2415" s="16">
        <f ca="1">'PSE CWC'!D46-BS!Y2409-Y2410</f>
        <v>35662222.355735779</v>
      </c>
      <c r="AC2415" s="11">
        <f ca="1">'PSE CWC'!D62-BS!Z2409</f>
        <v>47382699.081768036</v>
      </c>
      <c r="AD2415" s="17">
        <f ca="1">AB2415+AC2415</f>
        <v>83044921.437503815</v>
      </c>
      <c r="AE2415" s="16">
        <f ca="1">'PSE CWC'!$D85+'PSE CWC'!$D$72</f>
        <v>425115043</v>
      </c>
      <c r="AF2415" s="11">
        <f ca="1">AE2415</f>
        <v>425115043</v>
      </c>
      <c r="AG2415" s="17">
        <f ca="1">AF2415</f>
        <v>425115043</v>
      </c>
      <c r="AH2415" s="245">
        <f ca="1">'PSE CWC'!D91</f>
        <v>305181809.70458317</v>
      </c>
      <c r="AJ2415" s="16">
        <v>0</v>
      </c>
    </row>
    <row r="2416" spans="1:36" ht="12" customHeight="1">
      <c r="D2416" s="214"/>
      <c r="E2416" s="214"/>
      <c r="F2416" s="214"/>
      <c r="G2416" s="214"/>
      <c r="H2416" s="214"/>
      <c r="I2416" s="214"/>
      <c r="J2416" s="773"/>
      <c r="K2416" s="773"/>
      <c r="L2416" s="214"/>
      <c r="M2416" s="214"/>
      <c r="N2416" s="214"/>
      <c r="O2416" s="214"/>
      <c r="P2416" s="214"/>
      <c r="Q2416" s="214"/>
      <c r="T2416" s="208" t="s">
        <v>595</v>
      </c>
      <c r="V2416" s="740">
        <f ca="1">+V2409+V2415</f>
        <v>3.749847412109375E-3</v>
      </c>
      <c r="W2416" s="740">
        <f ca="1">+W2409+W2415</f>
        <v>3.749847412109375E-3</v>
      </c>
      <c r="X2416" s="740">
        <f ca="1">+X2409+X2415</f>
        <v>3.749847412109375E-3</v>
      </c>
      <c r="Y2416" s="740">
        <f ca="1">+Y2409-Y2415</f>
        <v>0</v>
      </c>
      <c r="Z2416" s="740">
        <f ca="1">+Z2409-Z2415</f>
        <v>-8.1768035888671875E-2</v>
      </c>
      <c r="AA2416" s="740">
        <f ca="1">+AA2409-AA2415</f>
        <v>-8.17718505859375E-2</v>
      </c>
      <c r="AB2416" s="740">
        <f ca="1">+AB2409-AB2415</f>
        <v>1.8912762179970741</v>
      </c>
      <c r="AC2416" s="740">
        <f ca="1">ROUND(AC2409-AC2415,2)</f>
        <v>-0.57999999999999996</v>
      </c>
      <c r="AD2416" s="740">
        <f ca="1">+AD2409-AD2415</f>
        <v>1.3133295774459839</v>
      </c>
      <c r="AE2416" s="740">
        <f ca="1">+AE2412-AE2415</f>
        <v>-1.18208247423172</v>
      </c>
      <c r="AF2416" s="740">
        <f ca="1">+AF2412-AF2415</f>
        <v>-1.18208247423172</v>
      </c>
      <c r="AG2416" s="740">
        <f ca="1">+AG2412-AG2415</f>
        <v>-1.18208247423172</v>
      </c>
      <c r="AH2416" s="740">
        <f ca="1">+AH2412-AH2415</f>
        <v>-0.13499981164932251</v>
      </c>
      <c r="AI2416" s="741"/>
      <c r="AJ2416" s="892">
        <v>0</v>
      </c>
    </row>
    <row r="2417" spans="1:36">
      <c r="D2417" s="214"/>
      <c r="E2417" s="214"/>
      <c r="F2417" s="214"/>
      <c r="G2417" s="214"/>
      <c r="H2417" s="214"/>
      <c r="I2417" s="214"/>
      <c r="J2417" s="498"/>
      <c r="K2417" s="498"/>
      <c r="L2417" s="228"/>
      <c r="M2417" s="228"/>
      <c r="N2417" s="228"/>
      <c r="O2417" s="228"/>
      <c r="P2417" s="228"/>
      <c r="Q2417" s="228"/>
      <c r="T2417" s="208" t="s">
        <v>596</v>
      </c>
      <c r="AA2417" s="1140">
        <f>+AA2409+AD2409+AG2409</f>
        <v>7084038337.4266624</v>
      </c>
      <c r="AB2417" s="207"/>
      <c r="AC2417" s="207"/>
      <c r="AD2417" s="1003">
        <f>AD2409+AG2409</f>
        <v>508159964.56875092</v>
      </c>
      <c r="AE2417" s="1141" t="s">
        <v>3706</v>
      </c>
      <c r="AF2417" s="207"/>
      <c r="AH2417" s="246"/>
      <c r="AI2417" s="528"/>
      <c r="AJ2417" s="208"/>
    </row>
    <row r="2418" spans="1:36">
      <c r="D2418" s="247"/>
      <c r="E2418" s="247"/>
      <c r="F2418" s="247"/>
      <c r="G2418" s="247"/>
      <c r="H2418" s="247"/>
      <c r="I2418" s="247"/>
      <c r="J2418" s="773"/>
      <c r="K2418" s="773"/>
      <c r="L2418" s="214"/>
      <c r="M2418" s="214"/>
      <c r="N2418" s="214"/>
      <c r="O2418" s="214"/>
      <c r="P2418" s="214"/>
      <c r="Q2418" s="214"/>
      <c r="T2418" s="208" t="s">
        <v>597</v>
      </c>
      <c r="Z2418" s="10" t="s">
        <v>1460</v>
      </c>
      <c r="AA2418" s="10">
        <f ca="1">Y2416+AB2416</f>
        <v>1.8912762179970741</v>
      </c>
      <c r="AB2418" s="10">
        <f ca="1">Z2416+AC2416</f>
        <v>-0.66176803588867184</v>
      </c>
      <c r="AC2418" s="10">
        <f ca="1">AA2416+AD2416</f>
        <v>1.2315577268600464</v>
      </c>
      <c r="AE2418" s="207"/>
      <c r="AF2418" s="207"/>
      <c r="AH2418" s="246"/>
      <c r="AI2418" s="528"/>
      <c r="AJ2418" s="208"/>
    </row>
    <row r="2419" spans="1:36">
      <c r="D2419" s="214"/>
      <c r="E2419" s="214"/>
      <c r="F2419" s="214"/>
      <c r="G2419" s="214"/>
      <c r="H2419" s="214"/>
      <c r="I2419" s="214"/>
      <c r="J2419" s="773"/>
      <c r="K2419" s="773"/>
      <c r="L2419" s="214"/>
      <c r="M2419" s="214"/>
      <c r="N2419" s="214"/>
      <c r="O2419" s="214"/>
      <c r="P2419" s="214"/>
      <c r="Q2419" s="214">
        <f>Q2076+Q2237</f>
        <v>-275972359.33333337</v>
      </c>
      <c r="AB2419" s="207"/>
      <c r="AC2419" s="207"/>
      <c r="AD2419" s="1141">
        <f ca="1">'PSE CWC'!D72+'PSE CWC'!D85</f>
        <v>425115043</v>
      </c>
      <c r="AE2419" s="1141" t="s">
        <v>3705</v>
      </c>
      <c r="AF2419" s="207"/>
      <c r="AH2419" s="251"/>
      <c r="AI2419" s="528"/>
    </row>
    <row r="2420" spans="1:36">
      <c r="A2420" s="207"/>
      <c r="B2420" s="207"/>
      <c r="C2420" s="207"/>
      <c r="D2420" s="214"/>
      <c r="E2420" s="214"/>
      <c r="F2420" s="214"/>
      <c r="G2420" s="214"/>
      <c r="H2420" s="214"/>
      <c r="I2420" s="214"/>
      <c r="J2420" s="830"/>
      <c r="K2420" s="830"/>
      <c r="L2420" s="247"/>
      <c r="M2420" s="247"/>
      <c r="N2420" s="247"/>
      <c r="O2420" s="247"/>
      <c r="P2420" s="247"/>
      <c r="Q2420" s="247"/>
      <c r="V2420" s="11"/>
      <c r="W2420" s="11"/>
      <c r="X2420" s="11"/>
      <c r="AB2420" s="207"/>
      <c r="AC2420" s="207"/>
      <c r="AD2420" s="206"/>
      <c r="AE2420" s="207"/>
      <c r="AF2420" s="207"/>
      <c r="AH2420" s="251"/>
      <c r="AI2420" s="528"/>
    </row>
    <row r="2421" spans="1:36">
      <c r="A2421" s="207"/>
      <c r="B2421" s="207"/>
      <c r="C2421" s="207"/>
      <c r="D2421" s="214"/>
      <c r="E2421" s="214"/>
      <c r="F2421" s="214"/>
      <c r="G2421" s="214"/>
      <c r="H2421" s="214"/>
      <c r="I2421" s="214"/>
      <c r="J2421" s="773"/>
      <c r="K2421" s="773"/>
      <c r="L2421" s="214"/>
      <c r="M2421" s="214"/>
      <c r="N2421" s="214"/>
      <c r="O2421" s="214"/>
      <c r="P2421" s="214"/>
      <c r="Q2421" s="214"/>
      <c r="U2421" s="906"/>
      <c r="V2421" s="11"/>
      <c r="W2421" s="11"/>
      <c r="X2421" s="11"/>
      <c r="AB2421" s="207"/>
      <c r="AC2421" s="207"/>
      <c r="AE2421" s="207"/>
      <c r="AF2421" s="207"/>
      <c r="AG2421" s="1003"/>
      <c r="AH2421" s="251"/>
      <c r="AI2421" s="246"/>
    </row>
    <row r="2422" spans="1:36">
      <c r="A2422" s="207"/>
      <c r="B2422" s="207"/>
      <c r="C2422" s="207"/>
      <c r="R2422" s="207"/>
      <c r="S2422" s="207"/>
      <c r="T2422" s="207"/>
      <c r="U2422" s="207"/>
      <c r="V2422" s="207"/>
      <c r="W2422" s="207"/>
      <c r="X2422" s="207"/>
      <c r="Y2422" s="207"/>
      <c r="Z2422" s="207"/>
      <c r="AA2422" s="207"/>
      <c r="AC2422" s="207"/>
      <c r="AE2422" s="207"/>
      <c r="AF2422" s="207"/>
      <c r="AH2422" s="251"/>
    </row>
    <row r="2423" spans="1:36">
      <c r="A2423" s="207"/>
      <c r="B2423" s="207"/>
      <c r="C2423" s="207"/>
      <c r="R2423" s="207"/>
      <c r="S2423" s="207"/>
      <c r="T2423" s="207"/>
      <c r="U2423" s="207"/>
      <c r="V2423" s="207"/>
      <c r="W2423" s="207"/>
      <c r="X2423" s="207"/>
      <c r="Y2423" s="207"/>
      <c r="Z2423" s="207"/>
      <c r="AA2423" s="207"/>
      <c r="AB2423" s="207"/>
      <c r="AC2423" s="207"/>
      <c r="AE2423" s="207"/>
      <c r="AF2423" s="207"/>
      <c r="AH2423" s="251"/>
    </row>
    <row r="2424" spans="1:36">
      <c r="A2424" s="207"/>
      <c r="B2424" s="207"/>
      <c r="C2424" s="207"/>
      <c r="R2424" s="207"/>
      <c r="S2424" s="207"/>
      <c r="T2424" s="207"/>
      <c r="U2424" s="207"/>
      <c r="V2424" s="207"/>
      <c r="W2424" s="206"/>
      <c r="X2424" s="207"/>
      <c r="Y2424" s="207"/>
      <c r="Z2424" s="207"/>
      <c r="AA2424" s="207"/>
      <c r="AB2424" s="207"/>
      <c r="AC2424" s="207"/>
      <c r="AE2424" s="207"/>
      <c r="AF2424" s="207"/>
      <c r="AH2424" s="251"/>
    </row>
    <row r="2425" spans="1:36">
      <c r="A2425" s="207"/>
      <c r="B2425" s="207"/>
      <c r="C2425" s="207"/>
      <c r="R2425" s="207"/>
      <c r="S2425" s="207"/>
      <c r="T2425" s="207"/>
      <c r="U2425" s="207"/>
      <c r="V2425" s="207"/>
      <c r="W2425" s="207"/>
      <c r="X2425" s="207"/>
      <c r="Y2425" s="207"/>
      <c r="Z2425" s="207"/>
      <c r="AA2425" s="207"/>
      <c r="AB2425" s="207"/>
      <c r="AC2425" s="207"/>
      <c r="AE2425" s="207"/>
      <c r="AF2425" s="207"/>
      <c r="AH2425" s="251"/>
    </row>
    <row r="2426" spans="1:36">
      <c r="A2426" s="207"/>
      <c r="B2426" s="207"/>
      <c r="C2426" s="207"/>
      <c r="R2426" s="207"/>
      <c r="S2426" s="207"/>
      <c r="T2426" s="207"/>
      <c r="U2426" s="207"/>
      <c r="V2426" s="207"/>
      <c r="W2426" s="207"/>
      <c r="X2426" s="207"/>
      <c r="Y2426" s="207"/>
      <c r="Z2426" s="207"/>
      <c r="AA2426" s="207"/>
      <c r="AB2426" s="207"/>
      <c r="AC2426" s="207"/>
      <c r="AE2426" s="207"/>
      <c r="AF2426" s="207"/>
      <c r="AH2426" s="251"/>
    </row>
    <row r="2427" spans="1:36">
      <c r="A2427" s="207"/>
      <c r="B2427" s="207"/>
      <c r="C2427" s="207"/>
      <c r="R2427" s="207"/>
      <c r="S2427" s="207"/>
      <c r="T2427" s="207"/>
      <c r="U2427" s="207"/>
      <c r="V2427" s="207"/>
      <c r="W2427" s="207"/>
      <c r="X2427" s="207"/>
      <c r="Y2427" s="207"/>
      <c r="Z2427" s="207"/>
      <c r="AA2427" s="207"/>
      <c r="AB2427" s="207"/>
      <c r="AC2427" s="207"/>
      <c r="AE2427" s="207"/>
      <c r="AF2427" s="207"/>
      <c r="AH2427" s="251"/>
    </row>
    <row r="2428" spans="1:36">
      <c r="A2428" s="207"/>
      <c r="B2428" s="207"/>
      <c r="C2428" s="207"/>
      <c r="R2428" s="207"/>
      <c r="S2428" s="207"/>
      <c r="T2428" s="207"/>
      <c r="U2428" s="207"/>
      <c r="V2428" s="207"/>
      <c r="W2428" s="207"/>
      <c r="X2428" s="207"/>
      <c r="Y2428" s="207"/>
      <c r="Z2428" s="207"/>
      <c r="AA2428" s="207"/>
      <c r="AB2428" s="207"/>
      <c r="AC2428" s="207"/>
      <c r="AE2428" s="207"/>
      <c r="AF2428" s="207"/>
      <c r="AH2428" s="251"/>
    </row>
    <row r="2429" spans="1:36">
      <c r="A2429" s="207"/>
      <c r="B2429" s="207"/>
      <c r="C2429" s="207"/>
      <c r="R2429" s="207"/>
      <c r="S2429" s="207"/>
      <c r="T2429" s="207"/>
      <c r="U2429" s="207"/>
      <c r="V2429" s="207"/>
      <c r="W2429" s="207"/>
      <c r="X2429" s="207"/>
      <c r="Y2429" s="207"/>
      <c r="Z2429" s="207"/>
      <c r="AA2429" s="207"/>
      <c r="AB2429" s="207"/>
      <c r="AC2429" s="207"/>
      <c r="AE2429" s="207"/>
      <c r="AF2429" s="207"/>
      <c r="AH2429" s="251"/>
    </row>
    <row r="2430" spans="1:36">
      <c r="A2430" s="207"/>
      <c r="B2430" s="207"/>
      <c r="C2430" s="207"/>
      <c r="R2430" s="207"/>
      <c r="S2430" s="207"/>
      <c r="T2430" s="207"/>
      <c r="U2430" s="207"/>
      <c r="V2430" s="207"/>
      <c r="W2430" s="207"/>
      <c r="X2430" s="207"/>
      <c r="Y2430" s="207"/>
      <c r="Z2430" s="207"/>
      <c r="AA2430" s="207"/>
      <c r="AB2430" s="207"/>
      <c r="AC2430" s="207"/>
      <c r="AE2430" s="207"/>
      <c r="AF2430" s="207"/>
      <c r="AH2430" s="251"/>
    </row>
    <row r="2798" spans="1:35">
      <c r="A2798" s="207"/>
      <c r="B2798" s="207"/>
      <c r="C2798" s="207"/>
      <c r="R2798" s="207"/>
      <c r="S2798" s="207"/>
      <c r="T2798" s="207"/>
      <c r="U2798" s="207"/>
      <c r="V2798" s="207"/>
      <c r="W2798" s="207"/>
      <c r="X2798" s="207"/>
      <c r="Y2798" s="207"/>
      <c r="Z2798" s="207"/>
      <c r="AA2798" s="207"/>
      <c r="AB2798" s="207"/>
      <c r="AC2798" s="207"/>
      <c r="AE2798" s="207"/>
      <c r="AF2798" s="207"/>
      <c r="AI2798" s="207"/>
    </row>
    <row r="2799" spans="1:35">
      <c r="A2799" s="207"/>
      <c r="B2799" s="207"/>
      <c r="C2799" s="207"/>
      <c r="R2799" s="207"/>
      <c r="S2799" s="207"/>
      <c r="T2799" s="207"/>
      <c r="U2799" s="207"/>
      <c r="V2799" s="207"/>
      <c r="W2799" s="207"/>
      <c r="X2799" s="207"/>
      <c r="Y2799" s="207"/>
      <c r="Z2799" s="207"/>
      <c r="AA2799" s="207"/>
      <c r="AB2799" s="207"/>
      <c r="AC2799" s="207"/>
      <c r="AE2799" s="207"/>
      <c r="AF2799" s="207"/>
      <c r="AI2799" s="207"/>
    </row>
    <row r="2800" spans="1:35">
      <c r="A2800" s="207"/>
      <c r="B2800" s="207"/>
      <c r="C2800" s="207"/>
      <c r="R2800" s="207"/>
      <c r="S2800" s="207"/>
      <c r="T2800" s="207"/>
      <c r="U2800" s="207"/>
      <c r="V2800" s="207"/>
      <c r="W2800" s="207"/>
      <c r="X2800" s="207"/>
      <c r="Y2800" s="207"/>
      <c r="Z2800" s="207"/>
      <c r="AA2800" s="207"/>
      <c r="AB2800" s="207"/>
      <c r="AC2800" s="207"/>
      <c r="AE2800" s="207"/>
      <c r="AF2800" s="207"/>
      <c r="AI2800" s="207"/>
    </row>
    <row r="2801" spans="1:35">
      <c r="A2801" s="207"/>
      <c r="B2801" s="207"/>
      <c r="C2801" s="207"/>
      <c r="R2801" s="207"/>
      <c r="S2801" s="207"/>
      <c r="T2801" s="207"/>
      <c r="U2801" s="207"/>
      <c r="V2801" s="207"/>
      <c r="W2801" s="207"/>
      <c r="X2801" s="207"/>
      <c r="Y2801" s="207"/>
      <c r="Z2801" s="207"/>
      <c r="AA2801" s="207"/>
      <c r="AB2801" s="207"/>
      <c r="AC2801" s="207"/>
      <c r="AE2801" s="207"/>
      <c r="AF2801" s="207"/>
      <c r="AI2801" s="207"/>
    </row>
    <row r="2802" spans="1:35">
      <c r="A2802" s="207"/>
      <c r="B2802" s="207"/>
      <c r="C2802" s="207"/>
      <c r="R2802" s="207"/>
      <c r="S2802" s="207"/>
      <c r="T2802" s="207"/>
      <c r="U2802" s="207"/>
      <c r="V2802" s="207"/>
      <c r="W2802" s="207"/>
      <c r="X2802" s="207"/>
      <c r="Y2802" s="207"/>
      <c r="Z2802" s="207"/>
      <c r="AA2802" s="207"/>
      <c r="AB2802" s="207"/>
      <c r="AC2802" s="207"/>
      <c r="AE2802" s="207"/>
      <c r="AF2802" s="207"/>
      <c r="AI2802" s="207"/>
    </row>
    <row r="2803" spans="1:35">
      <c r="A2803" s="207"/>
      <c r="B2803" s="207"/>
      <c r="C2803" s="207"/>
      <c r="R2803" s="207"/>
      <c r="S2803" s="207"/>
      <c r="T2803" s="207"/>
      <c r="U2803" s="207"/>
      <c r="V2803" s="207"/>
      <c r="W2803" s="207"/>
      <c r="X2803" s="207"/>
      <c r="Y2803" s="207"/>
      <c r="Z2803" s="207"/>
      <c r="AA2803" s="207"/>
      <c r="AB2803" s="207"/>
      <c r="AC2803" s="207"/>
      <c r="AE2803" s="207"/>
      <c r="AF2803" s="207"/>
      <c r="AI2803" s="207"/>
    </row>
    <row r="2804" spans="1:35">
      <c r="A2804" s="207"/>
      <c r="B2804" s="207"/>
      <c r="C2804" s="207"/>
      <c r="R2804" s="207"/>
      <c r="S2804" s="207"/>
      <c r="T2804" s="207"/>
      <c r="U2804" s="207"/>
      <c r="V2804" s="207"/>
      <c r="W2804" s="207"/>
      <c r="X2804" s="207"/>
      <c r="Y2804" s="207"/>
      <c r="Z2804" s="207"/>
      <c r="AA2804" s="207"/>
      <c r="AB2804" s="207"/>
      <c r="AC2804" s="207"/>
      <c r="AE2804" s="207"/>
      <c r="AF2804" s="207"/>
      <c r="AI2804" s="207"/>
    </row>
    <row r="2872" spans="1:35">
      <c r="A2872" s="207"/>
      <c r="B2872" s="207"/>
      <c r="C2872" s="207"/>
      <c r="R2872" s="207"/>
      <c r="S2872" s="207"/>
      <c r="T2872" s="207"/>
      <c r="U2872" s="207"/>
      <c r="V2872" s="207"/>
      <c r="W2872" s="207"/>
      <c r="X2872" s="207"/>
      <c r="Y2872" s="207"/>
      <c r="Z2872" s="207"/>
      <c r="AA2872" s="207"/>
      <c r="AB2872" s="207"/>
      <c r="AC2872" s="207"/>
      <c r="AE2872" s="207"/>
      <c r="AF2872" s="207"/>
      <c r="AI2872" s="207"/>
    </row>
    <row r="2879" spans="1:35">
      <c r="A2879" s="207"/>
      <c r="B2879" s="207"/>
      <c r="C2879" s="207"/>
      <c r="R2879" s="207"/>
      <c r="S2879" s="207"/>
      <c r="T2879" s="207"/>
      <c r="U2879" s="207"/>
      <c r="V2879" s="207"/>
      <c r="W2879" s="207"/>
      <c r="X2879" s="207"/>
      <c r="Y2879" s="207"/>
      <c r="Z2879" s="207"/>
      <c r="AA2879" s="207"/>
      <c r="AB2879" s="207"/>
      <c r="AC2879" s="207"/>
      <c r="AE2879" s="207"/>
      <c r="AF2879" s="207"/>
      <c r="AI2879" s="207"/>
    </row>
    <row r="2880" spans="1:35">
      <c r="A2880" s="207"/>
      <c r="B2880" s="207"/>
      <c r="C2880" s="207"/>
      <c r="R2880" s="207"/>
      <c r="S2880" s="207"/>
      <c r="T2880" s="207"/>
      <c r="U2880" s="207"/>
      <c r="V2880" s="207"/>
      <c r="W2880" s="207"/>
      <c r="X2880" s="207"/>
      <c r="Y2880" s="207"/>
      <c r="Z2880" s="207"/>
      <c r="AA2880" s="207"/>
      <c r="AB2880" s="207"/>
      <c r="AC2880" s="207"/>
      <c r="AE2880" s="207"/>
      <c r="AF2880" s="207"/>
      <c r="AI2880" s="207"/>
    </row>
    <row r="2881" spans="1:35">
      <c r="A2881" s="207"/>
      <c r="B2881" s="207"/>
      <c r="C2881" s="207"/>
      <c r="R2881" s="207"/>
      <c r="S2881" s="207"/>
      <c r="T2881" s="207"/>
      <c r="U2881" s="207"/>
      <c r="V2881" s="207"/>
      <c r="W2881" s="207"/>
      <c r="X2881" s="207"/>
      <c r="Y2881" s="207"/>
      <c r="Z2881" s="207"/>
      <c r="AA2881" s="207"/>
      <c r="AB2881" s="207"/>
      <c r="AC2881" s="207"/>
      <c r="AE2881" s="207"/>
      <c r="AF2881" s="207"/>
      <c r="AI2881" s="207"/>
    </row>
    <row r="2882" spans="1:35">
      <c r="A2882" s="207"/>
      <c r="B2882" s="207"/>
      <c r="C2882" s="207"/>
      <c r="R2882" s="207"/>
      <c r="S2882" s="207"/>
      <c r="T2882" s="207"/>
      <c r="U2882" s="207"/>
      <c r="V2882" s="207"/>
      <c r="W2882" s="207"/>
      <c r="X2882" s="207"/>
      <c r="Y2882" s="207"/>
      <c r="Z2882" s="207"/>
      <c r="AA2882" s="207"/>
      <c r="AB2882" s="207"/>
      <c r="AC2882" s="207"/>
      <c r="AE2882" s="207"/>
      <c r="AF2882" s="207"/>
      <c r="AI2882" s="207"/>
    </row>
    <row r="2883" spans="1:35">
      <c r="A2883" s="207"/>
      <c r="B2883" s="207"/>
      <c r="C2883" s="207"/>
      <c r="R2883" s="207"/>
      <c r="S2883" s="207"/>
      <c r="T2883" s="207"/>
      <c r="U2883" s="207"/>
      <c r="V2883" s="207"/>
      <c r="W2883" s="207"/>
      <c r="X2883" s="207"/>
      <c r="Y2883" s="207"/>
      <c r="Z2883" s="207"/>
      <c r="AA2883" s="207"/>
      <c r="AB2883" s="207"/>
      <c r="AC2883" s="207"/>
      <c r="AE2883" s="207"/>
      <c r="AF2883" s="207"/>
      <c r="AI2883" s="207"/>
    </row>
    <row r="2884" spans="1:35">
      <c r="A2884" s="207"/>
      <c r="B2884" s="207"/>
      <c r="C2884" s="207"/>
      <c r="R2884" s="207"/>
      <c r="S2884" s="207"/>
      <c r="T2884" s="207"/>
      <c r="U2884" s="207"/>
      <c r="V2884" s="207"/>
      <c r="W2884" s="207"/>
      <c r="X2884" s="207"/>
      <c r="Y2884" s="207"/>
      <c r="Z2884" s="207"/>
      <c r="AA2884" s="207"/>
      <c r="AB2884" s="207"/>
      <c r="AC2884" s="207"/>
      <c r="AE2884" s="207"/>
      <c r="AF2884" s="207"/>
      <c r="AI2884" s="207"/>
    </row>
    <row r="2885" spans="1:35">
      <c r="A2885" s="207"/>
      <c r="B2885" s="207"/>
      <c r="C2885" s="207"/>
      <c r="R2885" s="207"/>
      <c r="S2885" s="207"/>
      <c r="T2885" s="207"/>
      <c r="U2885" s="207"/>
      <c r="V2885" s="207"/>
      <c r="W2885" s="207"/>
      <c r="X2885" s="207"/>
      <c r="Y2885" s="207"/>
      <c r="Z2885" s="207"/>
      <c r="AA2885" s="207"/>
      <c r="AB2885" s="207"/>
      <c r="AC2885" s="207"/>
      <c r="AE2885" s="207"/>
      <c r="AF2885" s="207"/>
      <c r="AI2885" s="207"/>
    </row>
    <row r="2886" spans="1:35">
      <c r="A2886" s="207"/>
      <c r="B2886" s="207"/>
      <c r="C2886" s="207"/>
      <c r="R2886" s="207"/>
      <c r="S2886" s="207"/>
      <c r="T2886" s="207"/>
      <c r="U2886" s="207"/>
      <c r="V2886" s="207"/>
      <c r="W2886" s="207"/>
      <c r="X2886" s="207"/>
      <c r="Y2886" s="207"/>
      <c r="Z2886" s="207"/>
      <c r="AA2886" s="207"/>
      <c r="AB2886" s="207"/>
      <c r="AC2886" s="207"/>
      <c r="AE2886" s="207"/>
      <c r="AF2886" s="207"/>
      <c r="AI2886" s="207"/>
    </row>
    <row r="2887" spans="1:35">
      <c r="A2887" s="207"/>
      <c r="B2887" s="207"/>
      <c r="C2887" s="207"/>
      <c r="R2887" s="207"/>
      <c r="S2887" s="207"/>
      <c r="T2887" s="207"/>
      <c r="U2887" s="207"/>
      <c r="V2887" s="207"/>
      <c r="W2887" s="207"/>
      <c r="X2887" s="207"/>
      <c r="Y2887" s="207"/>
      <c r="Z2887" s="207"/>
      <c r="AA2887" s="207"/>
      <c r="AB2887" s="207"/>
      <c r="AC2887" s="207"/>
      <c r="AE2887" s="207"/>
      <c r="AF2887" s="207"/>
      <c r="AI2887" s="207"/>
    </row>
    <row r="2888" spans="1:35">
      <c r="A2888" s="207"/>
      <c r="B2888" s="207"/>
      <c r="C2888" s="207"/>
      <c r="R2888" s="207"/>
      <c r="S2888" s="207"/>
      <c r="T2888" s="207"/>
      <c r="U2888" s="207"/>
      <c r="V2888" s="207"/>
      <c r="W2888" s="207"/>
      <c r="X2888" s="207"/>
      <c r="Y2888" s="207"/>
      <c r="Z2888" s="207"/>
      <c r="AA2888" s="207"/>
      <c r="AB2888" s="207"/>
      <c r="AC2888" s="207"/>
      <c r="AE2888" s="207"/>
      <c r="AF2888" s="207"/>
      <c r="AI2888" s="207"/>
    </row>
    <row r="2889" spans="1:35">
      <c r="A2889" s="207"/>
      <c r="B2889" s="207"/>
      <c r="C2889" s="207"/>
      <c r="R2889" s="207"/>
      <c r="S2889" s="207"/>
      <c r="T2889" s="207"/>
      <c r="U2889" s="207"/>
      <c r="V2889" s="207"/>
      <c r="W2889" s="207"/>
      <c r="X2889" s="207"/>
      <c r="Y2889" s="207"/>
      <c r="Z2889" s="207"/>
      <c r="AA2889" s="207"/>
      <c r="AB2889" s="207"/>
      <c r="AC2889" s="207"/>
      <c r="AE2889" s="207"/>
      <c r="AF2889" s="207"/>
      <c r="AI2889" s="207"/>
    </row>
    <row r="2890" spans="1:35">
      <c r="A2890" s="207"/>
      <c r="B2890" s="207"/>
      <c r="C2890" s="207"/>
      <c r="R2890" s="207"/>
      <c r="S2890" s="207"/>
      <c r="T2890" s="207"/>
      <c r="U2890" s="207"/>
      <c r="V2890" s="207"/>
      <c r="W2890" s="207"/>
      <c r="X2890" s="207"/>
      <c r="Y2890" s="207"/>
      <c r="Z2890" s="207"/>
      <c r="AA2890" s="207"/>
      <c r="AB2890" s="207"/>
      <c r="AC2890" s="207"/>
      <c r="AE2890" s="207"/>
      <c r="AF2890" s="207"/>
      <c r="AI2890" s="207"/>
    </row>
    <row r="2891" spans="1:35">
      <c r="A2891" s="207"/>
      <c r="B2891" s="207"/>
      <c r="C2891" s="207"/>
      <c r="R2891" s="207"/>
      <c r="S2891" s="207"/>
      <c r="T2891" s="207"/>
      <c r="U2891" s="207"/>
      <c r="V2891" s="207"/>
      <c r="W2891" s="207"/>
      <c r="X2891" s="207"/>
      <c r="Y2891" s="207"/>
      <c r="Z2891" s="207"/>
      <c r="AA2891" s="207"/>
      <c r="AB2891" s="207"/>
      <c r="AC2891" s="207"/>
      <c r="AE2891" s="207"/>
      <c r="AF2891" s="207"/>
      <c r="AI2891" s="207"/>
    </row>
    <row r="3347" spans="1:35">
      <c r="A3347" s="207"/>
      <c r="B3347" s="207"/>
      <c r="C3347" s="207"/>
      <c r="R3347" s="207"/>
      <c r="S3347" s="207"/>
      <c r="T3347" s="207"/>
      <c r="U3347" s="207"/>
      <c r="V3347" s="207"/>
      <c r="W3347" s="207"/>
      <c r="X3347" s="207"/>
      <c r="Y3347" s="207"/>
      <c r="Z3347" s="207"/>
      <c r="AA3347" s="207"/>
      <c r="AB3347" s="207"/>
      <c r="AC3347" s="207"/>
      <c r="AE3347" s="207"/>
      <c r="AF3347" s="207"/>
      <c r="AI3347" s="207"/>
    </row>
    <row r="3348" spans="1:35">
      <c r="A3348" s="207"/>
      <c r="B3348" s="207"/>
      <c r="C3348" s="207"/>
      <c r="R3348" s="207"/>
      <c r="S3348" s="207"/>
      <c r="T3348" s="207"/>
      <c r="U3348" s="207"/>
      <c r="V3348" s="207"/>
      <c r="W3348" s="207"/>
      <c r="X3348" s="207"/>
      <c r="Y3348" s="207"/>
      <c r="Z3348" s="207"/>
      <c r="AA3348" s="207"/>
      <c r="AB3348" s="207"/>
      <c r="AC3348" s="207"/>
      <c r="AE3348" s="207"/>
      <c r="AF3348" s="207"/>
      <c r="AI3348" s="207"/>
    </row>
  </sheetData>
  <autoFilter ref="A7:AH2416">
    <sortState ref="A80:FS88">
      <sortCondition descending="1" ref="R7:R2085"/>
    </sortState>
  </autoFilter>
  <phoneticPr fontId="26" type="noConversion"/>
  <conditionalFormatting sqref="C6">
    <cfRule type="cellIs" dxfId="3" priority="1" stopIfTrue="1" operator="equal">
      <formula>"NOT OK!"</formula>
    </cfRule>
    <cfRule type="cellIs" dxfId="2" priority="2" stopIfTrue="1" operator="equal">
      <formula>"OK!"</formula>
    </cfRule>
  </conditionalFormatting>
  <printOptions horizontalCentered="1" headings="1"/>
  <pageMargins left="0" right="0" top="0" bottom="0.5" header="0.34" footer="0.18"/>
  <pageSetup scale="65" fitToHeight="31" orientation="portrait" r:id="rId1"/>
  <headerFooter alignWithMargins="0">
    <oddFooter xml:space="preserve">&amp;L&amp;8&amp;D&amp;CPage &amp;P </oddFooter>
  </headerFooter>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H229"/>
  <sheetViews>
    <sheetView topLeftCell="A87" workbookViewId="0">
      <selection activeCell="D122" sqref="D122"/>
    </sheetView>
  </sheetViews>
  <sheetFormatPr defaultColWidth="9.109375" defaultRowHeight="13.2"/>
  <cols>
    <col min="1" max="1" width="6.6640625" style="4" customWidth="1"/>
    <col min="2" max="2" width="17.5546875" style="1" customWidth="1"/>
    <col min="3" max="3" width="61.88671875" style="1" customWidth="1"/>
    <col min="4" max="4" width="15.6640625" style="59" customWidth="1"/>
    <col min="5" max="5" width="14.5546875" style="2" bestFit="1" customWidth="1"/>
    <col min="6" max="6" width="13.33203125" style="2" customWidth="1"/>
    <col min="7" max="7" width="11.33203125" style="2" bestFit="1" customWidth="1"/>
    <col min="8" max="16384" width="9.109375" style="2"/>
  </cols>
  <sheetData>
    <row r="1" spans="1:5">
      <c r="A1" s="54"/>
    </row>
    <row r="2" spans="1:5">
      <c r="A2" s="54"/>
    </row>
    <row r="3" spans="1:5" s="23" customFormat="1">
      <c r="B3" s="1419" t="s">
        <v>642</v>
      </c>
      <c r="C3" s="1419"/>
      <c r="D3" s="161"/>
    </row>
    <row r="4" spans="1:5" s="23" customFormat="1">
      <c r="B4" s="1419" t="s">
        <v>1233</v>
      </c>
      <c r="C4" s="1419"/>
      <c r="D4" s="161"/>
    </row>
    <row r="5" spans="1:5" s="23" customFormat="1" ht="13.2" customHeight="1">
      <c r="B5" s="1420" t="s">
        <v>3661</v>
      </c>
      <c r="C5" s="1421"/>
      <c r="D5" s="161"/>
    </row>
    <row r="6" spans="1:5" s="23" customFormat="1">
      <c r="A6" s="7"/>
      <c r="B6" s="6"/>
      <c r="C6" s="501"/>
      <c r="D6" s="161"/>
    </row>
    <row r="7" spans="1:5" s="23" customFormat="1" ht="12">
      <c r="B7" s="418" t="s">
        <v>1171</v>
      </c>
      <c r="C7" s="284" t="s">
        <v>2278</v>
      </c>
      <c r="D7" s="161"/>
    </row>
    <row r="8" spans="1:5" s="23" customFormat="1" ht="12">
      <c r="A8" s="117" t="s">
        <v>840</v>
      </c>
      <c r="B8" s="866">
        <f>BS!AE2</f>
        <v>0.67179999999999995</v>
      </c>
      <c r="C8" s="592">
        <f>'NOL Spread'!B11</f>
        <v>0.85422738957607447</v>
      </c>
      <c r="D8" s="254"/>
      <c r="E8" s="161"/>
    </row>
    <row r="9" spans="1:5" s="23" customFormat="1" ht="12">
      <c r="A9" s="117" t="s">
        <v>838</v>
      </c>
      <c r="B9" s="866">
        <f>BS!AE3</f>
        <v>0.32819999999999999</v>
      </c>
      <c r="C9" s="592">
        <f>'NOL Spread'!C11</f>
        <v>0.14577261042392556</v>
      </c>
      <c r="D9" s="284"/>
      <c r="E9" s="284"/>
    </row>
    <row r="10" spans="1:5" s="23" customFormat="1">
      <c r="B10" s="29"/>
      <c r="D10" s="219"/>
      <c r="E10" s="219"/>
    </row>
    <row r="11" spans="1:5" s="23" customFormat="1">
      <c r="B11" s="117"/>
      <c r="C11" s="522"/>
      <c r="D11" s="592"/>
    </row>
    <row r="12" spans="1:5" s="23" customFormat="1" ht="15.6">
      <c r="B12" s="117"/>
      <c r="C12" s="256"/>
      <c r="D12" s="424"/>
    </row>
    <row r="13" spans="1:5" s="23" customFormat="1">
      <c r="A13" s="7"/>
      <c r="B13" s="6"/>
      <c r="D13" s="162">
        <v>42643</v>
      </c>
    </row>
    <row r="14" spans="1:5" s="23" customFormat="1">
      <c r="B14" s="7" t="s">
        <v>166</v>
      </c>
      <c r="D14" s="161"/>
    </row>
    <row r="15" spans="1:5" s="23" customFormat="1">
      <c r="A15" s="108" t="s">
        <v>1925</v>
      </c>
      <c r="B15" s="24" t="s">
        <v>269</v>
      </c>
      <c r="C15" s="25" t="s">
        <v>1315</v>
      </c>
      <c r="D15" s="163" t="s">
        <v>1956</v>
      </c>
    </row>
    <row r="16" spans="1:5">
      <c r="D16" s="164"/>
    </row>
    <row r="17" spans="1:6">
      <c r="A17" s="4">
        <v>1</v>
      </c>
      <c r="B17" s="4">
        <v>1</v>
      </c>
      <c r="C17" s="25" t="s">
        <v>1316</v>
      </c>
      <c r="D17" s="31"/>
    </row>
    <row r="18" spans="1:6">
      <c r="A18" s="4">
        <v>2</v>
      </c>
      <c r="B18" s="4">
        <f>B17+1</f>
        <v>2</v>
      </c>
      <c r="C18" s="1" t="s">
        <v>1926</v>
      </c>
      <c r="D18" s="31">
        <f t="shared" ref="D18:D29" ca="1" si="0">-ROUND(SUMIF(CombWC_LineItem,$A18,Sept16AMA),0)</f>
        <v>859038</v>
      </c>
    </row>
    <row r="19" spans="1:6">
      <c r="A19" s="4">
        <v>3</v>
      </c>
      <c r="B19" s="4">
        <f t="shared" ref="B19:B83" si="1">B18+1</f>
        <v>3</v>
      </c>
      <c r="C19" s="1" t="s">
        <v>1954</v>
      </c>
      <c r="D19" s="31">
        <f t="shared" ca="1" si="0"/>
        <v>0</v>
      </c>
    </row>
    <row r="20" spans="1:6">
      <c r="A20" s="4">
        <v>4</v>
      </c>
      <c r="B20" s="4">
        <f t="shared" si="1"/>
        <v>4</v>
      </c>
      <c r="C20" s="1" t="s">
        <v>3102</v>
      </c>
      <c r="D20" s="31">
        <f t="shared" ca="1" si="0"/>
        <v>3274616487</v>
      </c>
    </row>
    <row r="21" spans="1:6">
      <c r="A21" s="4">
        <v>5</v>
      </c>
      <c r="B21" s="4">
        <f t="shared" si="1"/>
        <v>5</v>
      </c>
      <c r="C21" s="1" t="s">
        <v>1927</v>
      </c>
      <c r="D21" s="31">
        <f t="shared" ca="1" si="0"/>
        <v>-22512342</v>
      </c>
    </row>
    <row r="22" spans="1:6">
      <c r="A22" s="4">
        <v>6</v>
      </c>
      <c r="B22" s="4">
        <f t="shared" si="1"/>
        <v>6</v>
      </c>
      <c r="C22" s="1" t="s">
        <v>3100</v>
      </c>
      <c r="D22" s="31">
        <f t="shared" ca="1" si="0"/>
        <v>350249011</v>
      </c>
    </row>
    <row r="23" spans="1:6">
      <c r="A23" s="4">
        <v>7</v>
      </c>
      <c r="B23" s="4">
        <f t="shared" si="1"/>
        <v>7</v>
      </c>
      <c r="C23" s="1" t="s">
        <v>1928</v>
      </c>
      <c r="D23" s="31">
        <f t="shared" ca="1" si="0"/>
        <v>0</v>
      </c>
    </row>
    <row r="24" spans="1:6">
      <c r="A24" s="4">
        <v>8</v>
      </c>
      <c r="B24" s="4">
        <f t="shared" si="1"/>
        <v>8</v>
      </c>
      <c r="C24" s="1" t="s">
        <v>1929</v>
      </c>
      <c r="D24" s="31">
        <f t="shared" ca="1" si="0"/>
        <v>3771988999</v>
      </c>
    </row>
    <row r="25" spans="1:6">
      <c r="A25" s="4">
        <v>9</v>
      </c>
      <c r="B25" s="4">
        <f t="shared" si="1"/>
        <v>9</v>
      </c>
      <c r="C25" s="1" t="s">
        <v>1930</v>
      </c>
      <c r="D25" s="31">
        <f t="shared" ca="1" si="0"/>
        <v>58312833</v>
      </c>
    </row>
    <row r="26" spans="1:6">
      <c r="A26" s="4">
        <v>10</v>
      </c>
      <c r="B26" s="4">
        <f t="shared" si="1"/>
        <v>10</v>
      </c>
      <c r="C26" s="1" t="s">
        <v>1931</v>
      </c>
      <c r="D26" s="31">
        <f t="shared" ca="1" si="0"/>
        <v>0</v>
      </c>
    </row>
    <row r="27" spans="1:6" s="59" customFormat="1">
      <c r="A27" s="8">
        <v>10.1</v>
      </c>
      <c r="B27" s="8">
        <f t="shared" si="1"/>
        <v>11</v>
      </c>
      <c r="C27" s="109" t="s">
        <v>3609</v>
      </c>
      <c r="D27" s="31">
        <f t="shared" ca="1" si="0"/>
        <v>0</v>
      </c>
    </row>
    <row r="28" spans="1:6">
      <c r="A28" s="4">
        <v>11</v>
      </c>
      <c r="B28" s="4">
        <f t="shared" si="1"/>
        <v>12</v>
      </c>
      <c r="C28" s="1" t="s">
        <v>1932</v>
      </c>
      <c r="D28" s="31">
        <f t="shared" ca="1" si="0"/>
        <v>0</v>
      </c>
    </row>
    <row r="29" spans="1:6">
      <c r="A29" s="4">
        <v>12</v>
      </c>
      <c r="B29" s="4">
        <f t="shared" si="1"/>
        <v>13</v>
      </c>
      <c r="C29" s="1" t="s">
        <v>3101</v>
      </c>
      <c r="D29" s="36">
        <f t="shared" ca="1" si="0"/>
        <v>-44293879</v>
      </c>
      <c r="E29" s="1146" t="s">
        <v>3709</v>
      </c>
    </row>
    <row r="30" spans="1:6">
      <c r="A30" s="4">
        <v>14</v>
      </c>
      <c r="B30" s="4">
        <f t="shared" si="1"/>
        <v>14</v>
      </c>
      <c r="C30" s="1" t="s">
        <v>1777</v>
      </c>
      <c r="D30" s="31">
        <f t="shared" ref="D30" ca="1" si="2">SUM(D18:D29)</f>
        <v>7389220147</v>
      </c>
      <c r="E30" s="1144">
        <f ca="1">BS!X2415</f>
        <v>7389220147</v>
      </c>
      <c r="F30" s="1149">
        <f ca="1">D30-E30</f>
        <v>0</v>
      </c>
    </row>
    <row r="31" spans="1:6">
      <c r="A31" s="4">
        <v>15</v>
      </c>
      <c r="B31" s="4">
        <f t="shared" si="1"/>
        <v>15</v>
      </c>
      <c r="D31" s="31"/>
    </row>
    <row r="32" spans="1:6">
      <c r="A32" s="4">
        <v>16</v>
      </c>
      <c r="B32" s="4">
        <f t="shared" si="1"/>
        <v>16</v>
      </c>
      <c r="C32" s="25" t="s">
        <v>1041</v>
      </c>
      <c r="D32" s="31"/>
    </row>
    <row r="33" spans="1:6">
      <c r="A33" s="4">
        <v>17</v>
      </c>
      <c r="B33" s="4">
        <f t="shared" si="1"/>
        <v>17</v>
      </c>
      <c r="D33" s="31"/>
    </row>
    <row r="34" spans="1:6">
      <c r="A34" s="4">
        <v>18</v>
      </c>
      <c r="B34" s="4">
        <f t="shared" si="1"/>
        <v>18</v>
      </c>
      <c r="C34" s="1" t="s">
        <v>1742</v>
      </c>
      <c r="D34" s="31">
        <f ca="1">+ROUND(SUMIF(CombWC_LineItem,$A34,Sept16AMA),0)</f>
        <v>9391462270</v>
      </c>
    </row>
    <row r="35" spans="1:6">
      <c r="A35" s="4">
        <v>19</v>
      </c>
      <c r="B35" s="4">
        <f t="shared" si="1"/>
        <v>19</v>
      </c>
      <c r="C35" s="1" t="s">
        <v>955</v>
      </c>
      <c r="D35" s="31">
        <f ca="1">+ROUND(SUMIF(CombWC_LineItem,$A35,Sept16AMA),0)</f>
        <v>49313213</v>
      </c>
    </row>
    <row r="36" spans="1:6">
      <c r="A36" s="4">
        <v>20</v>
      </c>
      <c r="B36" s="4">
        <f t="shared" si="1"/>
        <v>20</v>
      </c>
      <c r="C36" s="1" t="s">
        <v>233</v>
      </c>
      <c r="D36" s="31">
        <f ca="1">+ROUND(SUMIF(CombWC_LineItem,$A36,Sept16AMA),0)</f>
        <v>-54720678</v>
      </c>
    </row>
    <row r="37" spans="1:6">
      <c r="A37" s="4">
        <v>21</v>
      </c>
      <c r="B37" s="4">
        <f t="shared" si="1"/>
        <v>21</v>
      </c>
      <c r="C37" s="1" t="s">
        <v>234</v>
      </c>
      <c r="D37" s="31">
        <f ca="1">+ROUND(SUMIF(CombWC_LineItem,$A37,Sept16AMA)+SUMIF(CombWC_LineItem,21.1,Sept16AMA)*$B$8,0)</f>
        <v>-25002955</v>
      </c>
    </row>
    <row r="38" spans="1:6">
      <c r="A38" s="4">
        <v>22</v>
      </c>
      <c r="B38" s="4">
        <f t="shared" si="1"/>
        <v>22</v>
      </c>
      <c r="C38" s="1" t="s">
        <v>235</v>
      </c>
      <c r="D38" s="486">
        <f ca="1">+ROUND(SUMIF(CombWC_LineItem,$A38,Sept16AMA),0)</f>
        <v>-1058549600</v>
      </c>
    </row>
    <row r="39" spans="1:6">
      <c r="A39" s="4">
        <v>23</v>
      </c>
      <c r="B39" s="4">
        <f t="shared" si="1"/>
        <v>23</v>
      </c>
      <c r="C39" s="1" t="s">
        <v>2183</v>
      </c>
      <c r="D39" s="31">
        <f ca="1">+ROUND(SUMIF(CombWC_LineItem,$A39,Sept16AMA)+SUMIF(CombWC_LineItem,23.1,Sept16AMA)*$B$8,0)</f>
        <v>142916634</v>
      </c>
    </row>
    <row r="40" spans="1:6">
      <c r="A40" s="4">
        <v>24</v>
      </c>
      <c r="B40" s="4">
        <f t="shared" si="1"/>
        <v>24</v>
      </c>
      <c r="C40" s="1" t="s">
        <v>1042</v>
      </c>
      <c r="D40" s="31">
        <f ca="1">+ROUND(SUMIF(CombWC_LineItem,$A40,Sept16AMA),0)</f>
        <v>-3611195445</v>
      </c>
    </row>
    <row r="41" spans="1:6">
      <c r="A41" s="4">
        <v>25</v>
      </c>
      <c r="B41" s="4">
        <f t="shared" si="1"/>
        <v>25</v>
      </c>
      <c r="C41" s="1" t="s">
        <v>3052</v>
      </c>
      <c r="D41" s="31">
        <f ca="1">+ROUND(SUMIF(CombWC_LineItem,$A41,Sept16AMA),0)</f>
        <v>-105149977</v>
      </c>
    </row>
    <row r="42" spans="1:6">
      <c r="A42" s="4">
        <v>26</v>
      </c>
      <c r="B42" s="4">
        <f t="shared" si="1"/>
        <v>26</v>
      </c>
      <c r="C42" s="1" t="s">
        <v>909</v>
      </c>
      <c r="D42" s="31">
        <f ca="1">+ROUND(SUMIF(CombWC_LineItem,$A42,Sept16AMA)*$B$8,0)</f>
        <v>319626023</v>
      </c>
    </row>
    <row r="43" spans="1:6">
      <c r="A43" s="4">
        <v>27</v>
      </c>
      <c r="B43" s="4">
        <f t="shared" si="1"/>
        <v>27</v>
      </c>
      <c r="C43" s="1" t="s">
        <v>1043</v>
      </c>
      <c r="D43" s="31">
        <f ca="1">+ROUND(SUMIF(CombWC_LineItem,$A43,Sept16AMA)*$B$8,0)</f>
        <v>-132609362</v>
      </c>
    </row>
    <row r="44" spans="1:6">
      <c r="A44" s="4">
        <v>28</v>
      </c>
      <c r="B44" s="4">
        <f t="shared" si="1"/>
        <v>28</v>
      </c>
      <c r="C44" s="109" t="s">
        <v>852</v>
      </c>
      <c r="D44" s="31">
        <f ca="1">+ROUND(SUMIF(CombWC_LineItem,$A44,Sept16AMA)*$B$8,0)</f>
        <v>-28198145</v>
      </c>
    </row>
    <row r="45" spans="1:6">
      <c r="A45" s="320">
        <v>29</v>
      </c>
      <c r="B45" s="8">
        <f t="shared" si="1"/>
        <v>29</v>
      </c>
      <c r="C45" s="109" t="s">
        <v>2274</v>
      </c>
      <c r="D45" s="823">
        <f>'NOL Spread'!F23</f>
        <v>73969464.23932533</v>
      </c>
      <c r="E45" s="1146" t="s">
        <v>3311</v>
      </c>
      <c r="F45" s="2" t="s">
        <v>3715</v>
      </c>
    </row>
    <row r="46" spans="1:6">
      <c r="A46" s="4">
        <v>30</v>
      </c>
      <c r="B46" s="4">
        <f t="shared" si="1"/>
        <v>30</v>
      </c>
      <c r="C46" s="5" t="s">
        <v>1933</v>
      </c>
      <c r="D46" s="78">
        <f t="shared" ref="D46" ca="1" si="3">SUM(D34:D45)</f>
        <v>4961861442.2393255</v>
      </c>
      <c r="E46" s="1144">
        <f ca="1">ERB!E85</f>
        <v>4926199219.8835917</v>
      </c>
      <c r="F46" s="1150">
        <f ca="1">D46-E46</f>
        <v>35662222.355733871</v>
      </c>
    </row>
    <row r="47" spans="1:6">
      <c r="A47" s="4">
        <v>31</v>
      </c>
      <c r="B47" s="4">
        <f t="shared" si="1"/>
        <v>31</v>
      </c>
      <c r="C47" s="5"/>
      <c r="D47" s="31"/>
    </row>
    <row r="48" spans="1:6">
      <c r="A48" s="4">
        <v>32</v>
      </c>
      <c r="B48" s="4">
        <f t="shared" si="1"/>
        <v>32</v>
      </c>
      <c r="C48" s="25" t="s">
        <v>327</v>
      </c>
      <c r="D48" s="31"/>
    </row>
    <row r="49" spans="1:8">
      <c r="A49" s="4">
        <v>33</v>
      </c>
      <c r="B49" s="4">
        <f t="shared" si="1"/>
        <v>33</v>
      </c>
      <c r="D49" s="31"/>
    </row>
    <row r="50" spans="1:8">
      <c r="A50" s="4">
        <v>34</v>
      </c>
      <c r="B50" s="4">
        <f t="shared" si="1"/>
        <v>34</v>
      </c>
      <c r="C50" s="201" t="s">
        <v>372</v>
      </c>
      <c r="D50" s="31">
        <f ca="1">+ROUND(SUMIF(CombWC_LineItem,$A50,Sept16AMA),0)</f>
        <v>3380227259</v>
      </c>
    </row>
    <row r="51" spans="1:8">
      <c r="A51" s="4">
        <v>35</v>
      </c>
      <c r="B51" s="4">
        <f t="shared" si="1"/>
        <v>35</v>
      </c>
      <c r="C51" s="202" t="s">
        <v>1170</v>
      </c>
      <c r="D51" s="31">
        <f ca="1">+ROUND(SUMIF(CombWC_LineItem,$A51,Sept16AMA)+SUMIF(CombWC_LineItem,23.1,Sept16AMA)*$B$9,0)</f>
        <v>92614679</v>
      </c>
    </row>
    <row r="52" spans="1:8">
      <c r="A52" s="4">
        <v>36</v>
      </c>
      <c r="B52" s="4">
        <f t="shared" si="1"/>
        <v>36</v>
      </c>
      <c r="C52" s="203" t="s">
        <v>1838</v>
      </c>
      <c r="D52" s="31">
        <f ca="1">+ROUND(SUMIF(CombWC_LineItem,$A52,Sept16AMA),0)</f>
        <v>8654564</v>
      </c>
    </row>
    <row r="53" spans="1:8">
      <c r="A53" s="4">
        <v>37</v>
      </c>
      <c r="B53" s="4">
        <f t="shared" si="1"/>
        <v>37</v>
      </c>
      <c r="C53" s="203" t="s">
        <v>1839</v>
      </c>
      <c r="D53" s="31">
        <f ca="1">+ROUND(SUMIF(CombWC_LineItem,$A53,Sept16AMA),0)</f>
        <v>-1298250043</v>
      </c>
    </row>
    <row r="54" spans="1:8">
      <c r="A54" s="4">
        <v>38</v>
      </c>
      <c r="B54" s="4">
        <f t="shared" si="1"/>
        <v>38</v>
      </c>
      <c r="C54" s="203" t="s">
        <v>2058</v>
      </c>
      <c r="D54" s="31">
        <f ca="1">+ROUND(SUMIF(CombWC_LineItem,$A54,Sept16AMA),0)</f>
        <v>-20859704</v>
      </c>
    </row>
    <row r="55" spans="1:8">
      <c r="A55" s="8">
        <v>38.1</v>
      </c>
      <c r="B55" s="4">
        <f t="shared" si="1"/>
        <v>39</v>
      </c>
      <c r="C55" s="203" t="s">
        <v>2057</v>
      </c>
      <c r="D55" s="31">
        <f ca="1">+ROUND(SUMIF(CombWC_LineItem,$A55,Sept16AMA)+SUMIF(CombWC_LineItem,21.1,Sept16AMA)*$B$9,0)</f>
        <v>-9302099</v>
      </c>
    </row>
    <row r="56" spans="1:8">
      <c r="A56" s="4">
        <v>39</v>
      </c>
      <c r="B56" s="4">
        <f t="shared" si="1"/>
        <v>40</v>
      </c>
      <c r="C56" s="202" t="s">
        <v>328</v>
      </c>
      <c r="D56" s="486">
        <f ca="1">+ROUND(SUMIF(CombWC_LineItem,$A56,Sept16AMA),0)</f>
        <v>-535112124</v>
      </c>
    </row>
    <row r="57" spans="1:8">
      <c r="A57" s="4">
        <v>40</v>
      </c>
      <c r="B57" s="4">
        <f t="shared" si="1"/>
        <v>41</v>
      </c>
      <c r="C57" s="202" t="s">
        <v>329</v>
      </c>
      <c r="D57" s="31">
        <f ca="1">+ROUND(SUMIF(CombWC_LineItem,$A57,Sept16AMA),0)</f>
        <v>-11122379</v>
      </c>
    </row>
    <row r="58" spans="1:8" s="59" customFormat="1">
      <c r="A58" s="8">
        <v>26</v>
      </c>
      <c r="B58" s="4">
        <f t="shared" si="1"/>
        <v>42</v>
      </c>
      <c r="C58" s="201" t="s">
        <v>1298</v>
      </c>
      <c r="D58" s="31">
        <f ca="1">+ROUND(SUMIF(CombWC_LineItem,$A58,Sept16AMA)*$B$9,0)</f>
        <v>156149540</v>
      </c>
    </row>
    <row r="59" spans="1:8">
      <c r="A59" s="4">
        <v>27</v>
      </c>
      <c r="B59" s="4">
        <f t="shared" si="1"/>
        <v>43</v>
      </c>
      <c r="C59" s="203" t="s">
        <v>797</v>
      </c>
      <c r="D59" s="31">
        <f ca="1">+ROUND(SUMIF(CombWC_LineItem,$A59,Sept16AMA)*$B$9,0)</f>
        <v>-64784746</v>
      </c>
    </row>
    <row r="60" spans="1:8">
      <c r="A60" s="4">
        <v>28</v>
      </c>
      <c r="B60" s="4">
        <f t="shared" si="1"/>
        <v>44</v>
      </c>
      <c r="C60" s="201" t="s">
        <v>1924</v>
      </c>
      <c r="D60" s="31">
        <f ca="1">+ROUND(SUMIF(CombWC_LineItem,$A60,Sept16AMA)*$B$9,0)</f>
        <v>-13775872</v>
      </c>
    </row>
    <row r="61" spans="1:8">
      <c r="A61" s="473">
        <v>29</v>
      </c>
      <c r="B61" s="8">
        <f t="shared" si="1"/>
        <v>45</v>
      </c>
      <c r="C61" s="109" t="s">
        <v>2274</v>
      </c>
      <c r="D61" s="823">
        <f>'NOL Spread'!G23</f>
        <v>12622777.056091331</v>
      </c>
      <c r="E61" s="1146" t="s">
        <v>3312</v>
      </c>
    </row>
    <row r="62" spans="1:8">
      <c r="A62" s="4">
        <v>46</v>
      </c>
      <c r="B62" s="4">
        <f t="shared" si="1"/>
        <v>46</v>
      </c>
      <c r="C62" s="5" t="s">
        <v>1934</v>
      </c>
      <c r="D62" s="78">
        <f t="shared" ref="D62" ca="1" si="4">SUM(D50:D61)</f>
        <v>1697061852.0560913</v>
      </c>
      <c r="E62" s="1144">
        <f ca="1">GRB!D30</f>
        <v>1649679153.0560913</v>
      </c>
      <c r="F62" s="1151">
        <f ca="1">D62-E62</f>
        <v>47382699</v>
      </c>
      <c r="G62" s="1146" t="s">
        <v>3709</v>
      </c>
    </row>
    <row r="63" spans="1:8">
      <c r="A63" s="4">
        <v>47</v>
      </c>
      <c r="B63" s="4">
        <f t="shared" si="1"/>
        <v>47</v>
      </c>
      <c r="D63" s="157"/>
      <c r="F63" s="1150">
        <f ca="1">F46+F62</f>
        <v>83044921.355733871</v>
      </c>
      <c r="G63" s="1144">
        <f ca="1">BS!AD2415</f>
        <v>83044921.437503815</v>
      </c>
      <c r="H63" s="1149">
        <f ca="1">ROUND(F63-G63,0)</f>
        <v>0</v>
      </c>
    </row>
    <row r="64" spans="1:8" ht="13.8" thickBot="1">
      <c r="A64" s="4">
        <v>48</v>
      </c>
      <c r="B64" s="4">
        <f t="shared" si="1"/>
        <v>48</v>
      </c>
      <c r="C64" s="1" t="s">
        <v>1266</v>
      </c>
      <c r="D64" s="158">
        <f t="shared" ref="D64" ca="1" si="5">D62+D46</f>
        <v>6658923294.2954168</v>
      </c>
    </row>
    <row r="65" spans="1:6" ht="13.8" thickTop="1">
      <c r="B65" s="4">
        <f t="shared" si="1"/>
        <v>49</v>
      </c>
      <c r="D65" s="157"/>
    </row>
    <row r="66" spans="1:6">
      <c r="B66" s="4">
        <f t="shared" si="1"/>
        <v>50</v>
      </c>
      <c r="C66" s="249" t="s">
        <v>176</v>
      </c>
      <c r="D66" s="157"/>
    </row>
    <row r="67" spans="1:6">
      <c r="B67" s="4">
        <f t="shared" si="1"/>
        <v>51</v>
      </c>
      <c r="D67" s="157"/>
    </row>
    <row r="68" spans="1:6">
      <c r="A68" s="26">
        <v>51</v>
      </c>
      <c r="B68" s="4">
        <f t="shared" si="1"/>
        <v>52</v>
      </c>
      <c r="C68" s="5" t="s">
        <v>1828</v>
      </c>
      <c r="D68" s="78">
        <f ca="1">ROUND(SUMIF(CombWC_LineItem,$A68,Sept16AMA)+SUMIF(CombWC_LineItem,51.3,Sept16AMA)*$B$8,0)</f>
        <v>297109537</v>
      </c>
    </row>
    <row r="69" spans="1:6">
      <c r="A69" s="26">
        <v>52</v>
      </c>
      <c r="B69" s="4">
        <f t="shared" si="1"/>
        <v>53</v>
      </c>
      <c r="C69" s="5" t="s">
        <v>1829</v>
      </c>
      <c r="D69" s="78">
        <f ca="1">ROUND(SUMIF(CombWC_LineItem,$A69,Sept16AMA)+SUMIF(CombWC_LineItem,51.3,Sept16AMA)*$B$9,0)</f>
        <v>115128263</v>
      </c>
    </row>
    <row r="70" spans="1:6">
      <c r="A70" s="26">
        <v>53</v>
      </c>
      <c r="B70" s="4">
        <f t="shared" si="1"/>
        <v>54</v>
      </c>
      <c r="C70" s="5" t="s">
        <v>1830</v>
      </c>
      <c r="D70" s="78">
        <f ca="1">ROUND(SUMIF(CombWC_LineItem,$A70,Sept16AMA),0)</f>
        <v>1162260</v>
      </c>
      <c r="F70" s="737"/>
    </row>
    <row r="71" spans="1:6" s="19" customFormat="1">
      <c r="A71" s="26">
        <v>60</v>
      </c>
      <c r="B71" s="4">
        <f t="shared" si="1"/>
        <v>55</v>
      </c>
      <c r="C71" s="5" t="s">
        <v>706</v>
      </c>
      <c r="D71" s="36">
        <f ca="1">ROUND(SUMIF(CombWC_LineItem,$A71,Sept16AMA),0)</f>
        <v>0</v>
      </c>
      <c r="F71" s="738"/>
    </row>
    <row r="72" spans="1:6" s="19" customFormat="1">
      <c r="A72" s="26"/>
      <c r="B72" s="4">
        <f t="shared" si="1"/>
        <v>56</v>
      </c>
      <c r="C72" s="72" t="s">
        <v>177</v>
      </c>
      <c r="D72" s="78">
        <f t="shared" ref="D72" ca="1" si="6">SUM(D68:D71)</f>
        <v>413400060</v>
      </c>
    </row>
    <row r="73" spans="1:6">
      <c r="B73" s="4">
        <f t="shared" si="1"/>
        <v>57</v>
      </c>
      <c r="D73" s="157"/>
    </row>
    <row r="74" spans="1:6">
      <c r="A74" s="26"/>
      <c r="B74" s="4">
        <f t="shared" si="1"/>
        <v>58</v>
      </c>
      <c r="C74" s="25" t="s">
        <v>1290</v>
      </c>
      <c r="F74" s="737"/>
    </row>
    <row r="75" spans="1:6">
      <c r="A75" s="26"/>
      <c r="B75" s="4">
        <f t="shared" si="1"/>
        <v>59</v>
      </c>
      <c r="C75" s="27"/>
      <c r="D75" s="31"/>
    </row>
    <row r="76" spans="1:6">
      <c r="A76" s="26">
        <v>54</v>
      </c>
      <c r="B76" s="4">
        <f t="shared" si="1"/>
        <v>60</v>
      </c>
      <c r="C76" s="34" t="s">
        <v>990</v>
      </c>
      <c r="D76" s="78">
        <f t="shared" ref="D76:D83" ca="1" si="7">ROUND(SUMIF(CombWC_LineItem,$A76,Sept16AMA),0)</f>
        <v>3640577</v>
      </c>
      <c r="F76" s="737"/>
    </row>
    <row r="77" spans="1:6" s="59" customFormat="1">
      <c r="A77" s="248">
        <v>55</v>
      </c>
      <c r="B77" s="4">
        <f t="shared" si="1"/>
        <v>61</v>
      </c>
      <c r="C77" s="38" t="s">
        <v>822</v>
      </c>
      <c r="D77" s="78">
        <f t="shared" ca="1" si="7"/>
        <v>30330212</v>
      </c>
      <c r="F77" s="739"/>
    </row>
    <row r="78" spans="1:6" s="59" customFormat="1">
      <c r="A78" s="248">
        <v>56</v>
      </c>
      <c r="B78" s="8">
        <f>B77+1</f>
        <v>62</v>
      </c>
      <c r="C78" s="862" t="s">
        <v>623</v>
      </c>
      <c r="D78" s="78">
        <f t="shared" ca="1" si="7"/>
        <v>-168058765</v>
      </c>
      <c r="E78" s="862"/>
    </row>
    <row r="79" spans="1:6">
      <c r="A79" s="26">
        <v>57</v>
      </c>
      <c r="B79" s="4">
        <f>B78+1</f>
        <v>63</v>
      </c>
      <c r="C79" s="5" t="s">
        <v>1815</v>
      </c>
      <c r="D79" s="78">
        <f t="shared" ca="1" si="7"/>
        <v>169357943</v>
      </c>
    </row>
    <row r="80" spans="1:6">
      <c r="A80" s="26">
        <v>58</v>
      </c>
      <c r="B80" s="4">
        <f t="shared" si="1"/>
        <v>64</v>
      </c>
      <c r="C80" s="5" t="s">
        <v>1816</v>
      </c>
      <c r="D80" s="78">
        <f t="shared" ca="1" si="7"/>
        <v>-25049326</v>
      </c>
    </row>
    <row r="81" spans="1:4" s="19" customFormat="1">
      <c r="A81" s="26">
        <v>59</v>
      </c>
      <c r="B81" s="4">
        <f t="shared" si="1"/>
        <v>65</v>
      </c>
      <c r="C81" s="487" t="s">
        <v>2391</v>
      </c>
      <c r="D81" s="78">
        <f t="shared" ca="1" si="7"/>
        <v>1494342</v>
      </c>
    </row>
    <row r="82" spans="1:4" s="19" customFormat="1">
      <c r="A82" s="26">
        <v>61</v>
      </c>
      <c r="B82" s="4">
        <f t="shared" si="1"/>
        <v>66</v>
      </c>
      <c r="C82" s="487"/>
      <c r="D82" s="78">
        <f t="shared" ca="1" si="7"/>
        <v>0</v>
      </c>
    </row>
    <row r="83" spans="1:4" s="19" customFormat="1">
      <c r="A83" s="26">
        <v>62</v>
      </c>
      <c r="B83" s="4">
        <f t="shared" si="1"/>
        <v>67</v>
      </c>
      <c r="C83" s="5"/>
      <c r="D83" s="78">
        <f t="shared" ca="1" si="7"/>
        <v>0</v>
      </c>
    </row>
    <row r="84" spans="1:4" s="19" customFormat="1">
      <c r="A84" s="26">
        <v>67</v>
      </c>
      <c r="B84" s="4">
        <f t="shared" ref="B84:B91" si="8">B83+1</f>
        <v>68</v>
      </c>
      <c r="C84" s="863"/>
      <c r="D84" s="78"/>
    </row>
    <row r="85" spans="1:4" s="19" customFormat="1">
      <c r="A85" s="26"/>
      <c r="B85" s="4">
        <f t="shared" si="8"/>
        <v>69</v>
      </c>
      <c r="C85" s="72" t="s">
        <v>178</v>
      </c>
      <c r="D85" s="79">
        <f t="shared" ref="D85" ca="1" si="9">SUM(D76:D84)</f>
        <v>11714983</v>
      </c>
    </row>
    <row r="86" spans="1:4" s="19" customFormat="1">
      <c r="A86" s="26"/>
      <c r="B86" s="4">
        <f t="shared" si="8"/>
        <v>70</v>
      </c>
      <c r="C86" s="5"/>
      <c r="D86" s="78"/>
    </row>
    <row r="87" spans="1:4" s="19" customFormat="1" ht="14.25" customHeight="1">
      <c r="A87" s="26"/>
      <c r="B87" s="4">
        <f t="shared" si="8"/>
        <v>71</v>
      </c>
      <c r="C87" s="72" t="s">
        <v>179</v>
      </c>
      <c r="D87" s="78">
        <f t="shared" ref="D87" ca="1" si="10">D72+D85</f>
        <v>425115043</v>
      </c>
    </row>
    <row r="88" spans="1:4" s="19" customFormat="1">
      <c r="A88" s="26"/>
      <c r="B88" s="4">
        <f t="shared" si="8"/>
        <v>72</v>
      </c>
      <c r="C88" s="5"/>
      <c r="D88" s="78"/>
    </row>
    <row r="89" spans="1:4" ht="13.8" thickBot="1">
      <c r="A89" s="26"/>
      <c r="B89" s="4">
        <f t="shared" si="8"/>
        <v>73</v>
      </c>
      <c r="C89" s="5" t="s">
        <v>144</v>
      </c>
      <c r="D89" s="454">
        <f ca="1">D64+D87</f>
        <v>7084038337.2954168</v>
      </c>
    </row>
    <row r="90" spans="1:4" ht="13.8" thickTop="1">
      <c r="A90" s="26"/>
      <c r="B90" s="4">
        <f t="shared" si="8"/>
        <v>74</v>
      </c>
      <c r="C90" s="38" t="s">
        <v>739</v>
      </c>
      <c r="D90" s="12"/>
    </row>
    <row r="91" spans="1:4" ht="13.8" thickBot="1">
      <c r="A91" s="26"/>
      <c r="B91" s="4">
        <f t="shared" si="8"/>
        <v>75</v>
      </c>
      <c r="C91" s="38" t="s">
        <v>1710</v>
      </c>
      <c r="D91" s="255">
        <f ca="1">D30-D89</f>
        <v>305181809.70458317</v>
      </c>
    </row>
    <row r="92" spans="1:4" ht="14.25" customHeight="1" thickTop="1">
      <c r="A92" s="26"/>
      <c r="B92" s="4"/>
      <c r="C92" s="5"/>
      <c r="D92" s="159"/>
    </row>
    <row r="93" spans="1:4" ht="14.25" customHeight="1">
      <c r="A93" s="26"/>
      <c r="B93" s="4"/>
      <c r="C93" s="5"/>
      <c r="D93" s="159"/>
    </row>
    <row r="94" spans="1:4">
      <c r="A94" s="26"/>
      <c r="B94" s="29" t="s">
        <v>580</v>
      </c>
      <c r="C94" s="5"/>
      <c r="D94" s="78"/>
    </row>
    <row r="95" spans="1:4">
      <c r="A95" s="26"/>
      <c r="B95" s="29"/>
      <c r="C95" s="27" t="s">
        <v>581</v>
      </c>
      <c r="D95" s="78"/>
    </row>
    <row r="96" spans="1:4">
      <c r="A96"/>
      <c r="B96" s="9"/>
      <c r="C96" s="39" t="s">
        <v>896</v>
      </c>
      <c r="D96" s="45">
        <f t="shared" ref="D96" ca="1" si="11">D89</f>
        <v>7084038337.2954168</v>
      </c>
    </row>
    <row r="97" spans="1:4">
      <c r="A97"/>
      <c r="B97"/>
      <c r="C97" s="1" t="s">
        <v>1349</v>
      </c>
      <c r="D97" s="58">
        <f t="shared" ref="D97" ca="1" si="12">-D68</f>
        <v>-297109537</v>
      </c>
    </row>
    <row r="98" spans="1:4">
      <c r="A98"/>
      <c r="B98"/>
      <c r="C98" s="15" t="s">
        <v>979</v>
      </c>
      <c r="D98" s="58">
        <f t="shared" ref="D98" ca="1" si="13">-D69</f>
        <v>-115128263</v>
      </c>
    </row>
    <row r="99" spans="1:4">
      <c r="A99"/>
      <c r="B99"/>
      <c r="C99" s="1" t="s">
        <v>1350</v>
      </c>
      <c r="D99" s="58"/>
    </row>
    <row r="100" spans="1:4">
      <c r="A100"/>
      <c r="B100"/>
      <c r="C100" s="1" t="s">
        <v>0</v>
      </c>
      <c r="D100" s="58">
        <f t="shared" ref="D100" ca="1" si="14">-D70</f>
        <v>-1162260</v>
      </c>
    </row>
    <row r="101" spans="1:4">
      <c r="A101"/>
      <c r="B101"/>
      <c r="C101" s="1" t="s">
        <v>1</v>
      </c>
      <c r="D101" s="160">
        <f t="shared" ref="D101" ca="1" si="15">-D71</f>
        <v>0</v>
      </c>
    </row>
    <row r="102" spans="1:4">
      <c r="A102"/>
      <c r="B102"/>
      <c r="C102" s="1" t="s">
        <v>1548</v>
      </c>
      <c r="D102" s="45">
        <f t="shared" ref="D102" ca="1" si="16">SUM(D96:D101)</f>
        <v>6670638277.2954168</v>
      </c>
    </row>
    <row r="103" spans="1:4">
      <c r="A103"/>
      <c r="B103"/>
      <c r="C103" s="39"/>
      <c r="D103" s="13"/>
    </row>
    <row r="104" spans="1:4">
      <c r="A104"/>
      <c r="B104"/>
      <c r="C104" s="39" t="s">
        <v>577</v>
      </c>
      <c r="D104" s="165">
        <f t="shared" ref="D104" ca="1" si="17">D91/D102</f>
        <v>4.5750016268056116E-2</v>
      </c>
    </row>
    <row r="105" spans="1:4">
      <c r="A105"/>
      <c r="B105"/>
      <c r="C105" s="39"/>
      <c r="D105" s="13"/>
    </row>
    <row r="106" spans="1:4">
      <c r="A106"/>
      <c r="B106"/>
      <c r="C106" s="39" t="s">
        <v>1723</v>
      </c>
      <c r="D106" s="531">
        <f t="shared" ref="D106" ca="1" si="18">D46*D104</f>
        <v>227005241.70228952</v>
      </c>
    </row>
    <row r="107" spans="1:4">
      <c r="D107" s="166"/>
    </row>
    <row r="108" spans="1:4">
      <c r="C108" s="9" t="s">
        <v>582</v>
      </c>
      <c r="D108" s="167"/>
    </row>
    <row r="109" spans="1:4">
      <c r="C109" s="39" t="s">
        <v>896</v>
      </c>
      <c r="D109" s="167">
        <f t="shared" ref="D109" ca="1" si="19">D89</f>
        <v>7084038337.2954168</v>
      </c>
    </row>
    <row r="110" spans="1:4">
      <c r="C110" s="1" t="s">
        <v>1349</v>
      </c>
      <c r="D110" s="167">
        <f t="shared" ref="D110" ca="1" si="20">D97</f>
        <v>-297109537</v>
      </c>
    </row>
    <row r="111" spans="1:4">
      <c r="C111" s="1" t="s">
        <v>897</v>
      </c>
      <c r="D111" s="167">
        <f t="shared" ref="D111" ca="1" si="21">-D69</f>
        <v>-115128263</v>
      </c>
    </row>
    <row r="112" spans="1:4">
      <c r="C112" s="1" t="s">
        <v>1350</v>
      </c>
      <c r="D112" s="167"/>
    </row>
    <row r="113" spans="3:5" s="2" customFormat="1">
      <c r="C113" s="1" t="s">
        <v>0</v>
      </c>
      <c r="D113" s="167">
        <f t="shared" ref="D113" ca="1" si="22">D100</f>
        <v>-1162260</v>
      </c>
    </row>
    <row r="114" spans="3:5" s="2" customFormat="1">
      <c r="C114" s="1" t="s">
        <v>1</v>
      </c>
      <c r="D114" s="824">
        <f t="shared" ref="D114" ca="1" si="23">D101</f>
        <v>0</v>
      </c>
    </row>
    <row r="115" spans="3:5" s="2" customFormat="1">
      <c r="C115" s="1" t="s">
        <v>1548</v>
      </c>
      <c r="D115" s="167">
        <f t="shared" ref="D115" ca="1" si="24">SUM(D109:D114)</f>
        <v>6670638277.2954168</v>
      </c>
    </row>
    <row r="116" spans="3:5" s="2" customFormat="1">
      <c r="C116" s="9"/>
      <c r="D116" s="167"/>
    </row>
    <row r="117" spans="3:5" s="2" customFormat="1">
      <c r="C117" s="15" t="s">
        <v>578</v>
      </c>
      <c r="D117" s="825">
        <f t="shared" ref="D117" ca="1" si="25">D91/D115</f>
        <v>4.5750016268056116E-2</v>
      </c>
    </row>
    <row r="118" spans="3:5" s="2" customFormat="1">
      <c r="C118" s="1"/>
      <c r="D118" s="167"/>
    </row>
    <row r="119" spans="3:5" s="2" customFormat="1">
      <c r="C119" s="1" t="s">
        <v>1724</v>
      </c>
      <c r="D119" s="168">
        <f ca="1">D62*D117</f>
        <v>77640607.339463621</v>
      </c>
    </row>
    <row r="120" spans="3:5" s="2" customFormat="1">
      <c r="C120" s="1"/>
      <c r="D120" s="12"/>
    </row>
    <row r="121" spans="3:5" s="2" customFormat="1">
      <c r="C121" s="9" t="s">
        <v>579</v>
      </c>
      <c r="D121" s="169">
        <f t="shared" ref="D121" ca="1" si="26">D91-D106-D119</f>
        <v>535960.66283002496</v>
      </c>
      <c r="E121" s="1245"/>
    </row>
    <row r="122" spans="3:5" s="2" customFormat="1">
      <c r="C122" s="1"/>
      <c r="D122" s="1243"/>
      <c r="E122" s="1244"/>
    </row>
    <row r="123" spans="3:5" s="2" customFormat="1">
      <c r="C123" s="12"/>
      <c r="D123" s="12"/>
    </row>
    <row r="124" spans="3:5" s="2" customFormat="1">
      <c r="C124" s="1"/>
      <c r="D124" s="12"/>
    </row>
    <row r="125" spans="3:5" s="2" customFormat="1">
      <c r="C125" s="1"/>
      <c r="D125" s="12"/>
    </row>
    <row r="126" spans="3:5" s="2" customFormat="1">
      <c r="C126" s="1"/>
      <c r="D126" s="12"/>
    </row>
    <row r="127" spans="3:5" s="2" customFormat="1">
      <c r="C127" s="1"/>
      <c r="D127" s="12"/>
    </row>
    <row r="128" spans="3:5" s="2" customFormat="1">
      <c r="C128" s="1"/>
      <c r="D128" s="12"/>
    </row>
    <row r="129" spans="4:4" s="2" customFormat="1">
      <c r="D129" s="12"/>
    </row>
    <row r="130" spans="4:4" s="2" customFormat="1">
      <c r="D130" s="12"/>
    </row>
    <row r="131" spans="4:4" s="2" customFormat="1">
      <c r="D131" s="12"/>
    </row>
    <row r="132" spans="4:4" s="2" customFormat="1">
      <c r="D132" s="12"/>
    </row>
    <row r="133" spans="4:4" s="2" customFormat="1">
      <c r="D133" s="12"/>
    </row>
    <row r="134" spans="4:4" s="2" customFormat="1">
      <c r="D134" s="12"/>
    </row>
    <row r="135" spans="4:4" s="2" customFormat="1">
      <c r="D135" s="12"/>
    </row>
    <row r="136" spans="4:4" s="2" customFormat="1">
      <c r="D136" s="12"/>
    </row>
    <row r="137" spans="4:4" s="2" customFormat="1">
      <c r="D137" s="12"/>
    </row>
    <row r="138" spans="4:4" s="2" customFormat="1">
      <c r="D138" s="12"/>
    </row>
    <row r="139" spans="4:4" s="2" customFormat="1">
      <c r="D139" s="12"/>
    </row>
    <row r="140" spans="4:4" s="2" customFormat="1">
      <c r="D140" s="12"/>
    </row>
    <row r="141" spans="4:4" s="2" customFormat="1">
      <c r="D141" s="12"/>
    </row>
    <row r="142" spans="4:4" s="2" customFormat="1">
      <c r="D142" s="12"/>
    </row>
    <row r="143" spans="4:4" s="2" customFormat="1">
      <c r="D143" s="12"/>
    </row>
    <row r="144" spans="4:4" s="2" customFormat="1" ht="11.4">
      <c r="D144" s="59"/>
    </row>
    <row r="145" spans="4:4" s="2" customFormat="1" ht="11.4">
      <c r="D145" s="59"/>
    </row>
    <row r="146" spans="4:4" s="2" customFormat="1" ht="11.4">
      <c r="D146" s="59"/>
    </row>
    <row r="147" spans="4:4" s="2" customFormat="1" ht="11.4">
      <c r="D147" s="59"/>
    </row>
    <row r="148" spans="4:4" s="2" customFormat="1" ht="11.4">
      <c r="D148" s="59"/>
    </row>
    <row r="149" spans="4:4" s="2" customFormat="1" ht="11.4">
      <c r="D149" s="59"/>
    </row>
    <row r="150" spans="4:4" s="2" customFormat="1" ht="11.4">
      <c r="D150" s="59"/>
    </row>
    <row r="151" spans="4:4" s="2" customFormat="1" ht="11.4">
      <c r="D151" s="59"/>
    </row>
    <row r="152" spans="4:4" s="2" customFormat="1" ht="11.4">
      <c r="D152" s="59"/>
    </row>
    <row r="153" spans="4:4" s="2" customFormat="1" ht="11.4">
      <c r="D153" s="59"/>
    </row>
    <row r="154" spans="4:4" s="2" customFormat="1" ht="11.4">
      <c r="D154" s="59"/>
    </row>
    <row r="155" spans="4:4" s="2" customFormat="1" ht="11.4">
      <c r="D155" s="59"/>
    </row>
    <row r="156" spans="4:4" s="2" customFormat="1" ht="11.4">
      <c r="D156" s="59"/>
    </row>
    <row r="157" spans="4:4" s="2" customFormat="1" ht="11.4">
      <c r="D157" s="59"/>
    </row>
    <row r="158" spans="4:4" s="2" customFormat="1" ht="11.4">
      <c r="D158" s="59"/>
    </row>
    <row r="159" spans="4:4" s="2" customFormat="1" ht="11.4">
      <c r="D159" s="59"/>
    </row>
    <row r="160" spans="4:4" s="2" customFormat="1" ht="11.4">
      <c r="D160" s="59"/>
    </row>
    <row r="161" spans="4:4" s="2" customFormat="1" ht="11.4">
      <c r="D161" s="59"/>
    </row>
    <row r="162" spans="4:4" s="2" customFormat="1" ht="11.4">
      <c r="D162" s="59"/>
    </row>
    <row r="163" spans="4:4" s="2" customFormat="1" ht="11.4">
      <c r="D163" s="59"/>
    </row>
    <row r="164" spans="4:4" s="2" customFormat="1" ht="11.4">
      <c r="D164" s="59"/>
    </row>
    <row r="165" spans="4:4" s="2" customFormat="1" ht="11.4">
      <c r="D165" s="59"/>
    </row>
    <row r="166" spans="4:4" s="2" customFormat="1" ht="11.4">
      <c r="D166" s="59"/>
    </row>
    <row r="167" spans="4:4" s="2" customFormat="1" ht="11.4">
      <c r="D167" s="59"/>
    </row>
    <row r="168" spans="4:4" s="2" customFormat="1" ht="11.4">
      <c r="D168" s="59"/>
    </row>
    <row r="169" spans="4:4" s="2" customFormat="1" ht="11.4">
      <c r="D169" s="59"/>
    </row>
    <row r="170" spans="4:4" s="2" customFormat="1" ht="11.4">
      <c r="D170" s="59"/>
    </row>
    <row r="171" spans="4:4" s="2" customFormat="1" ht="11.4">
      <c r="D171" s="59"/>
    </row>
    <row r="172" spans="4:4" s="2" customFormat="1" ht="11.4">
      <c r="D172" s="59"/>
    </row>
    <row r="173" spans="4:4" s="2" customFormat="1" ht="11.4">
      <c r="D173" s="59"/>
    </row>
    <row r="174" spans="4:4" s="2" customFormat="1" ht="11.4">
      <c r="D174" s="59"/>
    </row>
    <row r="175" spans="4:4" s="2" customFormat="1" ht="11.4">
      <c r="D175" s="59"/>
    </row>
    <row r="176" spans="4:4" s="2" customFormat="1" ht="11.4">
      <c r="D176" s="59"/>
    </row>
    <row r="177" spans="4:4" s="2" customFormat="1" ht="11.4">
      <c r="D177" s="59"/>
    </row>
    <row r="178" spans="4:4" s="2" customFormat="1" ht="11.4">
      <c r="D178" s="59"/>
    </row>
    <row r="179" spans="4:4" s="2" customFormat="1" ht="11.4">
      <c r="D179" s="59"/>
    </row>
    <row r="180" spans="4:4" s="2" customFormat="1" ht="11.4">
      <c r="D180" s="59"/>
    </row>
    <row r="181" spans="4:4" s="2" customFormat="1" ht="11.4">
      <c r="D181" s="59"/>
    </row>
    <row r="182" spans="4:4" s="2" customFormat="1" ht="11.4">
      <c r="D182" s="59"/>
    </row>
    <row r="183" spans="4:4" s="2" customFormat="1" ht="11.4">
      <c r="D183" s="59"/>
    </row>
    <row r="184" spans="4:4" s="2" customFormat="1" ht="11.4">
      <c r="D184" s="59"/>
    </row>
    <row r="185" spans="4:4" s="2" customFormat="1" ht="11.4">
      <c r="D185" s="59"/>
    </row>
    <row r="186" spans="4:4" s="2" customFormat="1" ht="11.4">
      <c r="D186" s="59"/>
    </row>
    <row r="187" spans="4:4" s="2" customFormat="1" ht="11.4">
      <c r="D187" s="59"/>
    </row>
    <row r="188" spans="4:4" s="2" customFormat="1" ht="11.4">
      <c r="D188" s="59"/>
    </row>
    <row r="189" spans="4:4" s="2" customFormat="1" ht="11.4">
      <c r="D189" s="59"/>
    </row>
    <row r="190" spans="4:4" s="2" customFormat="1" ht="11.4">
      <c r="D190" s="59"/>
    </row>
    <row r="191" spans="4:4" s="2" customFormat="1" ht="11.4">
      <c r="D191" s="59"/>
    </row>
    <row r="192" spans="4:4" s="2" customFormat="1" ht="11.4">
      <c r="D192" s="59"/>
    </row>
    <row r="193" spans="4:4" s="2" customFormat="1" ht="11.4">
      <c r="D193" s="59"/>
    </row>
    <row r="194" spans="4:4" s="2" customFormat="1" ht="11.4">
      <c r="D194" s="59"/>
    </row>
    <row r="195" spans="4:4" s="2" customFormat="1" ht="11.4">
      <c r="D195" s="59"/>
    </row>
    <row r="196" spans="4:4" s="2" customFormat="1" ht="11.4">
      <c r="D196" s="59"/>
    </row>
    <row r="197" spans="4:4" s="2" customFormat="1" ht="11.4">
      <c r="D197" s="59"/>
    </row>
    <row r="198" spans="4:4" s="2" customFormat="1" ht="11.4">
      <c r="D198" s="59"/>
    </row>
    <row r="199" spans="4:4" s="2" customFormat="1" ht="11.4">
      <c r="D199" s="59"/>
    </row>
    <row r="200" spans="4:4" s="2" customFormat="1" ht="11.4">
      <c r="D200" s="59"/>
    </row>
    <row r="201" spans="4:4" s="2" customFormat="1" ht="11.4">
      <c r="D201" s="59"/>
    </row>
    <row r="202" spans="4:4" s="2" customFormat="1" ht="11.4">
      <c r="D202" s="59"/>
    </row>
    <row r="203" spans="4:4" s="2" customFormat="1" ht="11.4">
      <c r="D203" s="59"/>
    </row>
    <row r="204" spans="4:4" s="2" customFormat="1" ht="11.4">
      <c r="D204" s="59"/>
    </row>
    <row r="205" spans="4:4" s="2" customFormat="1" ht="11.4">
      <c r="D205" s="59"/>
    </row>
    <row r="206" spans="4:4" s="2" customFormat="1" ht="11.4">
      <c r="D206" s="59"/>
    </row>
    <row r="207" spans="4:4" s="2" customFormat="1" ht="11.4">
      <c r="D207" s="59"/>
    </row>
    <row r="208" spans="4:4" s="2" customFormat="1" ht="11.4">
      <c r="D208" s="59"/>
    </row>
    <row r="209" spans="4:4" s="2" customFormat="1" ht="11.4">
      <c r="D209" s="59"/>
    </row>
    <row r="210" spans="4:4" s="2" customFormat="1" ht="11.4">
      <c r="D210" s="59"/>
    </row>
    <row r="211" spans="4:4" s="2" customFormat="1" ht="11.4">
      <c r="D211" s="59"/>
    </row>
    <row r="212" spans="4:4" s="2" customFormat="1" ht="11.4">
      <c r="D212" s="59"/>
    </row>
    <row r="213" spans="4:4" s="2" customFormat="1" ht="11.4">
      <c r="D213" s="59"/>
    </row>
    <row r="214" spans="4:4" s="2" customFormat="1" ht="11.4">
      <c r="D214" s="59"/>
    </row>
    <row r="215" spans="4:4" s="2" customFormat="1" ht="11.4">
      <c r="D215" s="59"/>
    </row>
    <row r="216" spans="4:4" s="2" customFormat="1" ht="11.4">
      <c r="D216" s="59"/>
    </row>
    <row r="217" spans="4:4" s="2" customFormat="1" ht="11.4">
      <c r="D217" s="59"/>
    </row>
    <row r="218" spans="4:4" s="2" customFormat="1" ht="11.4">
      <c r="D218" s="59"/>
    </row>
    <row r="219" spans="4:4" s="2" customFormat="1" ht="11.4">
      <c r="D219" s="59"/>
    </row>
    <row r="220" spans="4:4" s="2" customFormat="1" ht="11.4">
      <c r="D220" s="59"/>
    </row>
    <row r="221" spans="4:4" s="2" customFormat="1" ht="11.4">
      <c r="D221" s="59"/>
    </row>
    <row r="222" spans="4:4" s="2" customFormat="1" ht="11.4">
      <c r="D222" s="59"/>
    </row>
    <row r="223" spans="4:4" s="2" customFormat="1" ht="11.4">
      <c r="D223" s="59"/>
    </row>
    <row r="224" spans="4:4" s="2" customFormat="1" ht="11.4">
      <c r="D224" s="59"/>
    </row>
    <row r="225" spans="4:4" s="2" customFormat="1" ht="11.4">
      <c r="D225" s="59"/>
    </row>
    <row r="226" spans="4:4" s="2" customFormat="1" ht="11.4">
      <c r="D226" s="59"/>
    </row>
    <row r="227" spans="4:4" s="2" customFormat="1" ht="11.4">
      <c r="D227" s="59"/>
    </row>
    <row r="228" spans="4:4" s="2" customFormat="1" ht="11.4">
      <c r="D228" s="59"/>
    </row>
    <row r="229" spans="4:4" s="2" customFormat="1" ht="11.4">
      <c r="D229" s="59"/>
    </row>
  </sheetData>
  <mergeCells count="3">
    <mergeCell ref="B3:C3"/>
    <mergeCell ref="B4:C4"/>
    <mergeCell ref="B5:C5"/>
  </mergeCells>
  <phoneticPr fontId="26" type="noConversion"/>
  <printOptions horizontalCentered="1"/>
  <pageMargins left="0" right="0" top="0.34" bottom="0.62" header="0.21" footer="0.22"/>
  <pageSetup scale="80"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7"/>
  <sheetViews>
    <sheetView workbookViewId="0"/>
  </sheetViews>
  <sheetFormatPr defaultColWidth="9.109375" defaultRowHeight="13.2" outlineLevelRow="1"/>
  <cols>
    <col min="1" max="1" width="17.88671875" style="774" customWidth="1"/>
    <col min="2" max="3" width="14.5546875" style="849" bestFit="1" customWidth="1"/>
    <col min="4" max="4" width="16.109375" style="849" customWidth="1"/>
    <col min="5" max="5" width="15.33203125" style="849" customWidth="1"/>
    <col min="6" max="6" width="14.109375" style="849" customWidth="1"/>
    <col min="7" max="7" width="17.6640625" style="849" customWidth="1"/>
    <col min="8" max="8" width="15.33203125" style="777" customWidth="1"/>
    <col min="9" max="22" width="16.33203125" style="776" customWidth="1"/>
    <col min="23" max="23" width="9.88671875" style="777" customWidth="1"/>
    <col min="24" max="24" width="11" style="777" customWidth="1"/>
    <col min="25" max="16384" width="9.109375" style="777"/>
  </cols>
  <sheetData>
    <row r="1" spans="1:24" outlineLevel="1"/>
    <row r="2" spans="1:24" s="785" customFormat="1" outlineLevel="1">
      <c r="A2" s="778"/>
      <c r="B2" s="909"/>
      <c r="C2" s="909"/>
      <c r="D2" s="909"/>
      <c r="E2" s="909"/>
      <c r="F2" s="909"/>
      <c r="G2" s="909"/>
      <c r="J2" s="781"/>
      <c r="K2" s="782"/>
      <c r="L2" s="782"/>
      <c r="M2" s="783"/>
      <c r="N2" s="781"/>
      <c r="O2" s="783"/>
      <c r="P2" s="783"/>
      <c r="Q2" s="783"/>
      <c r="R2" s="783"/>
      <c r="S2" s="783"/>
      <c r="T2" s="783"/>
      <c r="U2" s="783"/>
      <c r="V2" s="783"/>
      <c r="W2" s="784"/>
      <c r="X2" s="784"/>
    </row>
    <row r="3" spans="1:24" ht="14.4" outlineLevel="1">
      <c r="B3" s="910"/>
      <c r="H3" s="786"/>
      <c r="I3" s="787"/>
      <c r="J3" s="787"/>
      <c r="K3" s="787"/>
      <c r="L3" s="787"/>
    </row>
    <row r="4" spans="1:24" outlineLevel="1">
      <c r="K4" s="788"/>
      <c r="L4" s="788"/>
    </row>
    <row r="5" spans="1:24" outlineLevel="1"/>
    <row r="6" spans="1:24" outlineLevel="1"/>
    <row r="7" spans="1:24" ht="14.4" outlineLevel="1">
      <c r="A7" s="789" t="s">
        <v>1955</v>
      </c>
      <c r="B7" s="911"/>
      <c r="C7" s="911"/>
      <c r="D7" s="911"/>
      <c r="E7" s="911"/>
      <c r="F7" s="911"/>
      <c r="G7" s="911"/>
      <c r="H7" s="790"/>
      <c r="I7" s="791">
        <v>19000433</v>
      </c>
      <c r="J7" s="792"/>
      <c r="K7" s="792"/>
      <c r="L7" s="793"/>
      <c r="M7" s="794">
        <v>19002003</v>
      </c>
      <c r="N7" s="792"/>
      <c r="O7" s="792"/>
      <c r="P7" s="792"/>
      <c r="Q7" s="793"/>
      <c r="R7" s="794">
        <v>19000483</v>
      </c>
      <c r="S7" s="792"/>
      <c r="T7" s="792"/>
      <c r="U7" s="792"/>
      <c r="V7" s="793"/>
    </row>
    <row r="8" spans="1:24" outlineLevel="1">
      <c r="H8" s="795"/>
      <c r="I8" s="796" t="s">
        <v>543</v>
      </c>
      <c r="J8" s="793"/>
      <c r="K8" s="797" t="s">
        <v>1956</v>
      </c>
      <c r="L8" s="798"/>
      <c r="M8" s="799"/>
      <c r="N8" s="796" t="s">
        <v>543</v>
      </c>
      <c r="O8" s="793"/>
      <c r="P8" s="797" t="s">
        <v>1956</v>
      </c>
      <c r="Q8" s="798"/>
      <c r="R8" s="800"/>
      <c r="S8" s="796" t="s">
        <v>543</v>
      </c>
      <c r="T8" s="796" t="s">
        <v>543</v>
      </c>
      <c r="U8" s="801" t="s">
        <v>1956</v>
      </c>
      <c r="V8" s="802"/>
    </row>
    <row r="9" spans="1:24" ht="22.8" outlineLevel="1">
      <c r="A9" s="803" t="s">
        <v>3593</v>
      </c>
      <c r="B9" s="912" t="s">
        <v>3591</v>
      </c>
      <c r="C9" s="912" t="s">
        <v>3592</v>
      </c>
      <c r="D9" s="912" t="s">
        <v>3596</v>
      </c>
      <c r="E9" s="912" t="s">
        <v>3597</v>
      </c>
      <c r="F9" s="912" t="s">
        <v>3598</v>
      </c>
      <c r="G9" s="912" t="s">
        <v>3599</v>
      </c>
      <c r="H9" s="814" t="s">
        <v>3594</v>
      </c>
      <c r="I9" s="775" t="s">
        <v>3595</v>
      </c>
      <c r="J9" s="775" t="s">
        <v>838</v>
      </c>
      <c r="K9" s="804" t="s">
        <v>840</v>
      </c>
      <c r="L9" s="805" t="s">
        <v>838</v>
      </c>
      <c r="M9" s="803" t="s">
        <v>3594</v>
      </c>
      <c r="N9" s="775" t="s">
        <v>3595</v>
      </c>
      <c r="O9" s="775" t="s">
        <v>838</v>
      </c>
      <c r="P9" s="804" t="s">
        <v>840</v>
      </c>
      <c r="Q9" s="805" t="s">
        <v>838</v>
      </c>
      <c r="R9" s="803" t="s">
        <v>3594</v>
      </c>
      <c r="S9" s="775" t="s">
        <v>3595</v>
      </c>
      <c r="T9" s="775" t="s">
        <v>838</v>
      </c>
      <c r="U9" s="804" t="s">
        <v>840</v>
      </c>
      <c r="V9" s="805" t="s">
        <v>838</v>
      </c>
      <c r="W9" s="806"/>
    </row>
    <row r="10" spans="1:24" outlineLevel="1">
      <c r="D10" s="913"/>
      <c r="E10" s="914"/>
      <c r="F10" s="915"/>
      <c r="G10" s="914"/>
      <c r="L10" s="807"/>
      <c r="M10" s="808"/>
      <c r="N10" s="779"/>
      <c r="O10" s="780"/>
      <c r="Q10" s="807"/>
      <c r="R10" s="808"/>
      <c r="S10" s="780"/>
      <c r="T10" s="780"/>
      <c r="V10" s="807"/>
    </row>
    <row r="11" spans="1:24" outlineLevel="1">
      <c r="A11" s="778">
        <v>42277</v>
      </c>
      <c r="B11" s="916">
        <f>'summary NOL'!J19</f>
        <v>0.85422738957607447</v>
      </c>
      <c r="C11" s="916">
        <f>'summary NOL'!J20</f>
        <v>0.14577261042392556</v>
      </c>
      <c r="D11" s="883">
        <f t="shared" ref="D11:D16" si="0">+I11+N11+S11</f>
        <v>100781940.04191934</v>
      </c>
      <c r="E11" s="908">
        <f t="shared" ref="E11:E17" si="1">+J11+O11+T11</f>
        <v>17198285.448080663</v>
      </c>
      <c r="F11" s="907">
        <f t="shared" ref="F11:F15" si="2">+K11+P11</f>
        <v>106232208.74745516</v>
      </c>
      <c r="G11" s="908">
        <f t="shared" ref="G11:G15" si="3">+L11+Q11</f>
        <v>29253073.5554615</v>
      </c>
      <c r="H11" s="812">
        <f>SUMIF(Sept15!$A$1:$A$1000,$A1318,Sept15!$C$1:$C$1000)</f>
        <v>0</v>
      </c>
      <c r="I11" s="809">
        <f>+H11*$B$17</f>
        <v>0</v>
      </c>
      <c r="J11" s="809">
        <f>+H11*$C$17</f>
        <v>0</v>
      </c>
      <c r="K11" s="809">
        <v>1570311.8609085095</v>
      </c>
      <c r="L11" s="810">
        <v>480912.99825815688</v>
      </c>
      <c r="M11" s="811">
        <f>BS!$D$1422</f>
        <v>117980225.48999999</v>
      </c>
      <c r="N11" s="809">
        <f t="shared" ref="N11:N23" si="4">+M11*$B$11</f>
        <v>100781940.04191934</v>
      </c>
      <c r="O11" s="809">
        <f t="shared" ref="O11:O23" si="5">+M11*$C$11</f>
        <v>17198285.448080663</v>
      </c>
      <c r="P11" s="809">
        <v>104661896.88654666</v>
      </c>
      <c r="Q11" s="810">
        <v>28772160.557203341</v>
      </c>
      <c r="R11" s="812">
        <f>SUMIF(Sept15!$A$1:$A$1000,$A1328,Sept15!$C$1:$C$1000)</f>
        <v>0</v>
      </c>
      <c r="S11" s="809">
        <f>+R11*$B$11</f>
        <v>0</v>
      </c>
      <c r="T11" s="809">
        <f>+S11*$B$11</f>
        <v>0</v>
      </c>
      <c r="U11" s="809">
        <f t="shared" ref="U11:V16" si="6">(0+S11+SUM(S11:S11)*2)/24</f>
        <v>0</v>
      </c>
      <c r="V11" s="810">
        <f t="shared" si="6"/>
        <v>0</v>
      </c>
    </row>
    <row r="12" spans="1:24" outlineLevel="1">
      <c r="A12" s="778">
        <v>42308</v>
      </c>
      <c r="B12" s="909"/>
      <c r="C12" s="909"/>
      <c r="D12" s="883">
        <f t="shared" si="0"/>
        <v>92674831.78832078</v>
      </c>
      <c r="E12" s="908">
        <f t="shared" si="1"/>
        <v>15814819.701679224</v>
      </c>
      <c r="F12" s="907">
        <f t="shared" si="2"/>
        <v>104577327.84732279</v>
      </c>
      <c r="G12" s="908">
        <f t="shared" si="3"/>
        <v>27875373.601427205</v>
      </c>
      <c r="H12" s="812">
        <f>SUMIF('Oct15'!$A$1:$A$1000,$A1318,'Oct15'!$C$1:$C$1000)</f>
        <v>0</v>
      </c>
      <c r="I12" s="809">
        <f t="shared" ref="I12:I23" si="7">+H12*$B$17</f>
        <v>0</v>
      </c>
      <c r="J12" s="809">
        <f t="shared" ref="J12:J23" si="8">+H12*$C$17</f>
        <v>0</v>
      </c>
      <c r="K12" s="809">
        <v>-139247.8838184021</v>
      </c>
      <c r="L12" s="810">
        <v>-40852.985348264454</v>
      </c>
      <c r="M12" s="811">
        <f>BS!$E$1422</f>
        <v>108489651.48999999</v>
      </c>
      <c r="N12" s="809">
        <f t="shared" si="4"/>
        <v>92674831.78832078</v>
      </c>
      <c r="O12" s="809">
        <f t="shared" si="5"/>
        <v>15814819.701679224</v>
      </c>
      <c r="P12" s="809">
        <v>104716575.73114119</v>
      </c>
      <c r="Q12" s="810">
        <v>27916226.586775471</v>
      </c>
      <c r="R12" s="812">
        <f>SUMIF('Oct15'!$A$1:$A$1000,$A1328,'Oct15'!$C$1:$C$1000)</f>
        <v>0</v>
      </c>
      <c r="S12" s="809">
        <f t="shared" ref="S12:T23" si="9">+R12*$B$11</f>
        <v>0</v>
      </c>
      <c r="T12" s="809">
        <f t="shared" si="9"/>
        <v>0</v>
      </c>
      <c r="U12" s="809">
        <f t="shared" si="6"/>
        <v>0</v>
      </c>
      <c r="V12" s="810">
        <f t="shared" si="6"/>
        <v>0</v>
      </c>
    </row>
    <row r="13" spans="1:24" outlineLevel="1">
      <c r="A13" s="778">
        <v>42338</v>
      </c>
      <c r="B13" s="909"/>
      <c r="C13" s="909"/>
      <c r="D13" s="883">
        <f t="shared" si="0"/>
        <v>77320343.237333506</v>
      </c>
      <c r="E13" s="908">
        <f t="shared" si="1"/>
        <v>13194599.482666496</v>
      </c>
      <c r="F13" s="907">
        <f t="shared" si="2"/>
        <v>103197830.51673165</v>
      </c>
      <c r="G13" s="908">
        <f t="shared" si="3"/>
        <v>26776021.986601684</v>
      </c>
      <c r="H13" s="812">
        <f>SUMIF('Nov15'!$A$1:$A$1000,$A1318,'Nov15'!$C$1:$C$1000)</f>
        <v>0</v>
      </c>
      <c r="I13" s="809">
        <f t="shared" si="7"/>
        <v>0</v>
      </c>
      <c r="J13" s="809">
        <f t="shared" si="8"/>
        <v>0</v>
      </c>
      <c r="K13" s="809">
        <v>-551505.4811998168</v>
      </c>
      <c r="L13" s="810">
        <v>-161802.4254668502</v>
      </c>
      <c r="M13" s="811">
        <f>BS!$F$1422</f>
        <v>90514942.719999999</v>
      </c>
      <c r="N13" s="809">
        <f t="shared" si="4"/>
        <v>77320343.237333506</v>
      </c>
      <c r="O13" s="809">
        <f t="shared" si="5"/>
        <v>13194599.482666496</v>
      </c>
      <c r="P13" s="809">
        <v>103749335.99793147</v>
      </c>
      <c r="Q13" s="810">
        <v>26937824.412068535</v>
      </c>
      <c r="R13" s="812">
        <f>SUMIF('Nov15'!$A$1:$A$1000,$A1328,'Nov15'!$C$1:$C$1000)</f>
        <v>0</v>
      </c>
      <c r="S13" s="809">
        <f t="shared" si="9"/>
        <v>0</v>
      </c>
      <c r="T13" s="809">
        <f t="shared" si="9"/>
        <v>0</v>
      </c>
      <c r="U13" s="809">
        <f t="shared" si="6"/>
        <v>0</v>
      </c>
      <c r="V13" s="810">
        <f t="shared" si="6"/>
        <v>0</v>
      </c>
    </row>
    <row r="14" spans="1:24" outlineLevel="1">
      <c r="A14" s="778">
        <v>42369</v>
      </c>
      <c r="B14" s="909"/>
      <c r="C14" s="909"/>
      <c r="D14" s="883">
        <f t="shared" si="0"/>
        <v>94019213.512898609</v>
      </c>
      <c r="E14" s="908">
        <f t="shared" si="1"/>
        <v>16044236.4071014</v>
      </c>
      <c r="F14" s="907">
        <f t="shared" si="2"/>
        <v>100763083.25290798</v>
      </c>
      <c r="G14" s="908">
        <f t="shared" si="3"/>
        <v>25361584.421675369</v>
      </c>
      <c r="H14" s="812">
        <f>SUMIF('Dec15'!$A$1:$A$1000,$A1318,'Dec15'!$C$1:$C$1000)</f>
        <v>0</v>
      </c>
      <c r="I14" s="809">
        <f t="shared" si="7"/>
        <v>0</v>
      </c>
      <c r="J14" s="809">
        <f t="shared" si="8"/>
        <v>0</v>
      </c>
      <c r="K14" s="809">
        <v>-912600.73393877223</v>
      </c>
      <c r="L14" s="810">
        <v>-267741.69481122826</v>
      </c>
      <c r="M14" s="811">
        <f>BS!$G$1422</f>
        <v>110063449.92</v>
      </c>
      <c r="N14" s="809">
        <f t="shared" si="4"/>
        <v>94019213.512898609</v>
      </c>
      <c r="O14" s="809">
        <f t="shared" si="5"/>
        <v>16044236.4071014</v>
      </c>
      <c r="P14" s="809">
        <v>101675683.98684675</v>
      </c>
      <c r="Q14" s="810">
        <v>25629326.116486598</v>
      </c>
      <c r="R14" s="812">
        <f>SUMIF('Dec15'!$A$1:$A$1000,$A1328,'Dec15'!$C$1:$C$1000)</f>
        <v>0</v>
      </c>
      <c r="S14" s="809">
        <f t="shared" si="9"/>
        <v>0</v>
      </c>
      <c r="T14" s="809">
        <f t="shared" si="9"/>
        <v>0</v>
      </c>
      <c r="U14" s="809">
        <f t="shared" si="6"/>
        <v>0</v>
      </c>
      <c r="V14" s="810">
        <f t="shared" si="6"/>
        <v>0</v>
      </c>
    </row>
    <row r="15" spans="1:24" outlineLevel="1">
      <c r="A15" s="778">
        <v>42400</v>
      </c>
      <c r="B15" s="909"/>
      <c r="C15" s="909"/>
      <c r="D15" s="883">
        <f t="shared" si="0"/>
        <v>71919095.033830583</v>
      </c>
      <c r="E15" s="908">
        <f t="shared" si="1"/>
        <v>12272884.656169422</v>
      </c>
      <c r="F15" s="907">
        <f t="shared" si="2"/>
        <v>96587490.812495098</v>
      </c>
      <c r="G15" s="908">
        <f t="shared" si="3"/>
        <v>23458482.637504905</v>
      </c>
      <c r="H15" s="812">
        <f>SUMIF('Jan16'!$A$1:$A$1000,$A1318,'Jan16'!$C$1:$C$1000)</f>
        <v>0</v>
      </c>
      <c r="I15" s="809">
        <f t="shared" si="7"/>
        <v>0</v>
      </c>
      <c r="J15" s="809">
        <f t="shared" si="8"/>
        <v>0</v>
      </c>
      <c r="K15" s="809">
        <v>-1632421.2901434277</v>
      </c>
      <c r="L15" s="810">
        <v>-478924.93027323904</v>
      </c>
      <c r="M15" s="811">
        <f>BS!$H$1422</f>
        <v>84191979.689999998</v>
      </c>
      <c r="N15" s="809">
        <f t="shared" si="4"/>
        <v>71919095.033830583</v>
      </c>
      <c r="O15" s="809">
        <f t="shared" si="5"/>
        <v>12272884.656169422</v>
      </c>
      <c r="P15" s="809">
        <v>98219912.102638528</v>
      </c>
      <c r="Q15" s="810">
        <v>23937407.567778144</v>
      </c>
      <c r="R15" s="812">
        <f>SUMIF('Jan16'!$A$1:$A$1000,$A1328,'Jan16'!$C$1:$C$1000)</f>
        <v>0</v>
      </c>
      <c r="S15" s="809">
        <f t="shared" si="9"/>
        <v>0</v>
      </c>
      <c r="T15" s="809">
        <f t="shared" si="9"/>
        <v>0</v>
      </c>
      <c r="U15" s="809">
        <f t="shared" si="6"/>
        <v>0</v>
      </c>
      <c r="V15" s="810">
        <f t="shared" si="6"/>
        <v>0</v>
      </c>
    </row>
    <row r="16" spans="1:24" outlineLevel="1">
      <c r="A16" s="778">
        <v>42429</v>
      </c>
      <c r="B16" s="909"/>
      <c r="C16" s="909"/>
      <c r="D16" s="883">
        <f t="shared" si="0"/>
        <v>61710714.442572251</v>
      </c>
      <c r="E16" s="908">
        <f t="shared" si="1"/>
        <v>10530839.967427751</v>
      </c>
      <c r="F16" s="907">
        <v>92088720.395458192</v>
      </c>
      <c r="G16" s="908">
        <v>21592584.109541811</v>
      </c>
      <c r="H16" s="812">
        <f>SUMIF('Feb16'!$A$1:$A$1000,$A1318,'Feb16'!$C$1:$C$1000)</f>
        <v>0</v>
      </c>
      <c r="I16" s="809">
        <f t="shared" si="7"/>
        <v>0</v>
      </c>
      <c r="J16" s="809">
        <f t="shared" si="8"/>
        <v>0</v>
      </c>
      <c r="K16" s="809">
        <v>-1354905.8487788171</v>
      </c>
      <c r="L16" s="810">
        <v>-397506.57080451655</v>
      </c>
      <c r="M16" s="811">
        <f>BS!$I$1422</f>
        <v>72241554.409999996</v>
      </c>
      <c r="N16" s="809">
        <f t="shared" si="4"/>
        <v>61710714.442572251</v>
      </c>
      <c r="O16" s="809">
        <f t="shared" si="5"/>
        <v>10530839.967427751</v>
      </c>
      <c r="P16" s="809">
        <v>93443626.244237006</v>
      </c>
      <c r="Q16" s="810">
        <v>21990090.680346329</v>
      </c>
      <c r="R16" s="812">
        <f>SUMIF('Feb16'!$A$1:$A$1000,$A1334,'Feb16'!$C$1:$C$1000)</f>
        <v>0</v>
      </c>
      <c r="S16" s="809">
        <f t="shared" si="9"/>
        <v>0</v>
      </c>
      <c r="T16" s="809">
        <f t="shared" si="9"/>
        <v>0</v>
      </c>
      <c r="U16" s="809">
        <f t="shared" si="6"/>
        <v>0</v>
      </c>
      <c r="V16" s="810">
        <f t="shared" si="6"/>
        <v>0</v>
      </c>
    </row>
    <row r="17" spans="1:22" outlineLevel="1">
      <c r="A17" s="778">
        <v>42460</v>
      </c>
      <c r="B17" s="909"/>
      <c r="C17" s="909"/>
      <c r="D17" s="883">
        <f>+I17+N17+S17</f>
        <v>60352411.869678393</v>
      </c>
      <c r="E17" s="908">
        <f t="shared" si="1"/>
        <v>10299047.690321611</v>
      </c>
      <c r="F17" s="907">
        <v>88653167.394432753</v>
      </c>
      <c r="G17" s="908">
        <v>18999317.561817251</v>
      </c>
      <c r="H17" s="813">
        <f>SUMIF('Apr16'!$A$1:$A$1000,$A1318,'Apr16'!$C$1:$C$1000)</f>
        <v>0</v>
      </c>
      <c r="I17" s="809">
        <f t="shared" si="7"/>
        <v>0</v>
      </c>
      <c r="J17" s="809">
        <f t="shared" si="8"/>
        <v>0</v>
      </c>
      <c r="K17" s="809">
        <v>-381511.75599316205</v>
      </c>
      <c r="L17" s="810">
        <v>-111929.12775683806</v>
      </c>
      <c r="M17" s="811">
        <f>BS!$J$1422</f>
        <v>70651459.560000002</v>
      </c>
      <c r="N17" s="809">
        <f t="shared" si="4"/>
        <v>60352411.869678393</v>
      </c>
      <c r="O17" s="809">
        <f t="shared" si="5"/>
        <v>10299047.690321611</v>
      </c>
      <c r="P17" s="809">
        <v>89034679.150425911</v>
      </c>
      <c r="Q17" s="810">
        <v>19111246.689574089</v>
      </c>
      <c r="R17" s="813">
        <f>SUMIF('Apr16'!$A$1:$A$1000,$A1334,'Apr16'!$C$1:$C$1000)</f>
        <v>0</v>
      </c>
      <c r="S17" s="809">
        <f t="shared" si="9"/>
        <v>0</v>
      </c>
      <c r="T17" s="809">
        <f t="shared" si="9"/>
        <v>0</v>
      </c>
      <c r="U17" s="809">
        <v>0</v>
      </c>
      <c r="V17" s="810">
        <v>0</v>
      </c>
    </row>
    <row r="18" spans="1:22" outlineLevel="1">
      <c r="A18" s="778">
        <v>42490</v>
      </c>
      <c r="B18" s="909"/>
      <c r="C18" s="909"/>
      <c r="D18" s="883">
        <f>+I18+N18+S18</f>
        <v>62611286.051327243</v>
      </c>
      <c r="E18" s="908">
        <f t="shared" ref="E18" si="10">+J18+O18+T18</f>
        <v>10684521.148672758</v>
      </c>
      <c r="F18" s="907">
        <v>85250147.409885019</v>
      </c>
      <c r="G18" s="908">
        <v>17372099.174281649</v>
      </c>
      <c r="H18" s="813">
        <f>SUMIF('Apr16'!$A$1:$A$1000,$A1319,'Apr16'!$C$1:$C$1000)</f>
        <v>0</v>
      </c>
      <c r="I18" s="809">
        <f t="shared" si="7"/>
        <v>0</v>
      </c>
      <c r="J18" s="809">
        <f t="shared" si="8"/>
        <v>0</v>
      </c>
      <c r="K18" s="809">
        <v>143450.27150426095</v>
      </c>
      <c r="L18" s="810">
        <v>42085.895162405723</v>
      </c>
      <c r="M18" s="811">
        <f>BS!$K$1422</f>
        <v>73295807.200000003</v>
      </c>
      <c r="N18" s="809">
        <f t="shared" si="4"/>
        <v>62611286.051327243</v>
      </c>
      <c r="O18" s="809">
        <f t="shared" si="5"/>
        <v>10684521.148672758</v>
      </c>
      <c r="P18" s="809">
        <v>85106697.138380751</v>
      </c>
      <c r="Q18" s="810">
        <v>17330013.279119242</v>
      </c>
      <c r="R18" s="813">
        <f>BS!K1361</f>
        <v>0</v>
      </c>
      <c r="S18" s="809">
        <f t="shared" si="9"/>
        <v>0</v>
      </c>
      <c r="T18" s="809">
        <f t="shared" si="9"/>
        <v>0</v>
      </c>
      <c r="U18" s="809">
        <v>0</v>
      </c>
      <c r="V18" s="810">
        <v>0</v>
      </c>
    </row>
    <row r="19" spans="1:22" outlineLevel="1">
      <c r="A19" s="778">
        <v>42521</v>
      </c>
      <c r="B19" s="909"/>
      <c r="C19" s="909"/>
      <c r="D19" s="883">
        <f>+I19+N19+S19</f>
        <v>61830819.61652039</v>
      </c>
      <c r="E19" s="908">
        <f t="shared" ref="E19" si="11">+J19+O19+T19</f>
        <v>10551335.733479608</v>
      </c>
      <c r="F19" s="907">
        <v>82346288.851816639</v>
      </c>
      <c r="G19" s="908">
        <v>15883765.851516686</v>
      </c>
      <c r="H19" s="813">
        <f>SUMIF('May16'!$A$1:$A$1000,$A1320,'May16'!$C$1:$C$1000)</f>
        <v>0</v>
      </c>
      <c r="I19" s="809">
        <f t="shared" si="7"/>
        <v>0</v>
      </c>
      <c r="J19" s="809">
        <f t="shared" si="8"/>
        <v>0</v>
      </c>
      <c r="K19" s="809">
        <v>0</v>
      </c>
      <c r="L19" s="810">
        <v>0</v>
      </c>
      <c r="M19" s="811">
        <f>BS!$L$1422</f>
        <v>72382155.349999994</v>
      </c>
      <c r="N19" s="809">
        <f t="shared" si="4"/>
        <v>61830819.61652039</v>
      </c>
      <c r="O19" s="809">
        <f t="shared" si="5"/>
        <v>10551335.733479608</v>
      </c>
      <c r="P19" s="809">
        <v>82346288.851816639</v>
      </c>
      <c r="Q19" s="810">
        <v>15883765.851516686</v>
      </c>
      <c r="R19" s="813">
        <f>BS!$L$1361</f>
        <v>0</v>
      </c>
      <c r="S19" s="809">
        <f t="shared" si="9"/>
        <v>0</v>
      </c>
      <c r="T19" s="809">
        <f t="shared" si="9"/>
        <v>0</v>
      </c>
      <c r="U19" s="809">
        <v>0</v>
      </c>
      <c r="V19" s="810">
        <v>0</v>
      </c>
    </row>
    <row r="20" spans="1:22" outlineLevel="1">
      <c r="A20" s="778">
        <v>42551</v>
      </c>
      <c r="D20" s="883">
        <f t="shared" ref="D20:D21" si="12">+I20+N20+S20</f>
        <v>69105293.956560716</v>
      </c>
      <c r="E20" s="908">
        <f t="shared" ref="E20:E23" si="13">+J20+O20+T20</f>
        <v>11792713.763439283</v>
      </c>
      <c r="F20" s="907">
        <v>79821414.032142505</v>
      </c>
      <c r="G20" s="908">
        <v>14473409.97869082</v>
      </c>
      <c r="H20" s="813">
        <f>SUMIF(June16!$A$1:$A$1000,$A1321,June16!$C$1:$C$1000)</f>
        <v>0</v>
      </c>
      <c r="I20" s="809">
        <f t="shared" si="7"/>
        <v>0</v>
      </c>
      <c r="J20" s="809">
        <f t="shared" si="8"/>
        <v>0</v>
      </c>
      <c r="K20" s="809">
        <v>0</v>
      </c>
      <c r="L20" s="810">
        <v>0</v>
      </c>
      <c r="M20" s="811">
        <f>BS!$M$1422</f>
        <v>80898007.719999999</v>
      </c>
      <c r="N20" s="809">
        <f t="shared" si="4"/>
        <v>69105293.956560716</v>
      </c>
      <c r="O20" s="809">
        <f t="shared" si="5"/>
        <v>11792713.763439283</v>
      </c>
      <c r="P20" s="809">
        <v>79821414.032142505</v>
      </c>
      <c r="Q20" s="810">
        <v>14473409.97869082</v>
      </c>
      <c r="R20" s="813">
        <f>BS!$L$1361</f>
        <v>0</v>
      </c>
      <c r="S20" s="809">
        <f t="shared" si="9"/>
        <v>0</v>
      </c>
      <c r="T20" s="809">
        <f t="shared" si="9"/>
        <v>0</v>
      </c>
      <c r="U20" s="809">
        <v>0</v>
      </c>
      <c r="V20" s="810">
        <v>0</v>
      </c>
    </row>
    <row r="21" spans="1:22" outlineLevel="1">
      <c r="A21" s="778">
        <v>42582</v>
      </c>
      <c r="D21" s="883">
        <f t="shared" si="12"/>
        <v>70985773.918737635</v>
      </c>
      <c r="E21" s="908">
        <f t="shared" si="13"/>
        <v>12113614.821262365</v>
      </c>
      <c r="F21" s="907">
        <v>77606402.159369528</v>
      </c>
      <c r="G21" s="908">
        <v>13515504.55313047</v>
      </c>
      <c r="H21" s="813">
        <v>0</v>
      </c>
      <c r="I21" s="809">
        <f t="shared" si="7"/>
        <v>0</v>
      </c>
      <c r="J21" s="809">
        <f t="shared" si="8"/>
        <v>0</v>
      </c>
      <c r="K21" s="809">
        <v>0</v>
      </c>
      <c r="L21" s="810">
        <v>0</v>
      </c>
      <c r="M21" s="811">
        <f>BS!$N$1422</f>
        <v>83099388.739999995</v>
      </c>
      <c r="N21" s="809">
        <f t="shared" si="4"/>
        <v>70985773.918737635</v>
      </c>
      <c r="O21" s="809">
        <f t="shared" si="5"/>
        <v>12113614.821262365</v>
      </c>
      <c r="P21" s="809">
        <v>77606402.159369528</v>
      </c>
      <c r="Q21" s="810">
        <v>13515504.55313047</v>
      </c>
      <c r="R21" s="813">
        <f>BS!$N$1361</f>
        <v>0</v>
      </c>
      <c r="S21" s="809">
        <f t="shared" si="9"/>
        <v>0</v>
      </c>
      <c r="T21" s="809">
        <f t="shared" si="9"/>
        <v>0</v>
      </c>
      <c r="U21" s="809">
        <v>0</v>
      </c>
      <c r="V21" s="810">
        <v>0</v>
      </c>
    </row>
    <row r="22" spans="1:22" outlineLevel="1">
      <c r="A22" s="778">
        <v>42583</v>
      </c>
      <c r="D22" s="883">
        <f>+I22+N22+S22</f>
        <v>73776001.38673152</v>
      </c>
      <c r="E22" s="908">
        <f t="shared" si="13"/>
        <v>12589762.913268477</v>
      </c>
      <c r="F22" s="907">
        <v>75618414.640136734</v>
      </c>
      <c r="G22" s="908">
        <v>12993730.116113275</v>
      </c>
      <c r="H22" s="813">
        <v>0</v>
      </c>
      <c r="I22" s="809">
        <f t="shared" si="7"/>
        <v>0</v>
      </c>
      <c r="J22" s="809">
        <f t="shared" si="8"/>
        <v>0</v>
      </c>
      <c r="K22" s="809">
        <v>0</v>
      </c>
      <c r="L22" s="810">
        <v>0</v>
      </c>
      <c r="M22" s="811">
        <f>BS!$O$1422</f>
        <v>86365764.299999997</v>
      </c>
      <c r="N22" s="809">
        <f t="shared" si="4"/>
        <v>73776001.38673152</v>
      </c>
      <c r="O22" s="809">
        <f t="shared" si="5"/>
        <v>12589762.913268477</v>
      </c>
      <c r="P22" s="809">
        <v>75618414.640136734</v>
      </c>
      <c r="Q22" s="810">
        <v>12993730.116113275</v>
      </c>
      <c r="R22" s="813">
        <f>BS!$O$1361</f>
        <v>0</v>
      </c>
      <c r="S22" s="809">
        <f t="shared" si="9"/>
        <v>0</v>
      </c>
      <c r="T22" s="809">
        <f t="shared" si="9"/>
        <v>0</v>
      </c>
      <c r="U22" s="809">
        <v>0</v>
      </c>
      <c r="V22" s="810">
        <v>0</v>
      </c>
    </row>
    <row r="23" spans="1:22" outlineLevel="1">
      <c r="A23" s="778">
        <v>42643</v>
      </c>
      <c r="D23" s="883">
        <f>+I23+N23+S23</f>
        <v>81873632.072865486</v>
      </c>
      <c r="E23" s="908">
        <f t="shared" si="13"/>
        <v>13971611.327134524</v>
      </c>
      <c r="F23" s="907">
        <f t="shared" ref="F23" si="14">+K23+P23</f>
        <v>73969464.23932533</v>
      </c>
      <c r="G23" s="908">
        <f t="shared" ref="G23" si="15">+L23+Q23</f>
        <v>12622777.056091331</v>
      </c>
      <c r="H23" s="813">
        <v>0</v>
      </c>
      <c r="I23" s="809">
        <f t="shared" si="7"/>
        <v>0</v>
      </c>
      <c r="J23" s="809">
        <f t="shared" si="8"/>
        <v>0</v>
      </c>
      <c r="K23" s="809">
        <v>0</v>
      </c>
      <c r="L23" s="810">
        <v>0</v>
      </c>
      <c r="M23" s="811">
        <f>BS!$P$1422</f>
        <v>95845243.400000006</v>
      </c>
      <c r="N23" s="809">
        <f t="shared" si="4"/>
        <v>81873632.072865486</v>
      </c>
      <c r="O23" s="809">
        <f t="shared" si="5"/>
        <v>13971611.327134524</v>
      </c>
      <c r="P23" s="809">
        <f t="shared" ref="P23" si="16">(N11+N23+SUM(N12:N22)*2)/24</f>
        <v>73969464.23932533</v>
      </c>
      <c r="Q23" s="810">
        <f t="shared" ref="Q23" si="17">(O11+O23+SUM(O12:O22)*2)/24</f>
        <v>12622777.056091331</v>
      </c>
      <c r="R23" s="813">
        <f>BS!$O$1361</f>
        <v>0</v>
      </c>
      <c r="S23" s="809">
        <f t="shared" si="9"/>
        <v>0</v>
      </c>
      <c r="T23" s="809">
        <f t="shared" si="9"/>
        <v>0</v>
      </c>
      <c r="U23" s="809">
        <f t="shared" ref="U23" si="18">(S11+S23+SUM(S12:S22)*2)/24</f>
        <v>0</v>
      </c>
      <c r="V23" s="810">
        <f t="shared" ref="V23" si="19">(T11+T23+SUM(T12:T22)*2)/24</f>
        <v>0</v>
      </c>
    </row>
    <row r="24" spans="1:22" ht="9" customHeight="1"/>
    <row r="25" spans="1:22" ht="9" customHeight="1"/>
    <row r="26" spans="1:22" s="850" customFormat="1">
      <c r="A26" s="920" t="s">
        <v>840</v>
      </c>
      <c r="B26" s="917">
        <v>0.85422738957607447</v>
      </c>
      <c r="C26" s="917">
        <v>0.85422738957607447</v>
      </c>
      <c r="D26" s="917">
        <v>0.85422738957607447</v>
      </c>
      <c r="E26" s="917">
        <v>0.85422738957607447</v>
      </c>
      <c r="F26" s="917">
        <v>0.85422738957607447</v>
      </c>
      <c r="G26" s="917">
        <v>0.85422738957607447</v>
      </c>
      <c r="H26" s="917">
        <v>0.85422738957607447</v>
      </c>
      <c r="I26" s="917">
        <v>0.85422738957607447</v>
      </c>
      <c r="J26" s="917">
        <v>0.85422738957607447</v>
      </c>
      <c r="K26" s="917">
        <v>0.85422738957607447</v>
      </c>
      <c r="L26" s="917">
        <v>0.85422738957607447</v>
      </c>
      <c r="M26" s="917">
        <v>0.85422738957607447</v>
      </c>
      <c r="N26" s="917">
        <v>0.85422738957607447</v>
      </c>
      <c r="O26" s="851"/>
      <c r="P26" s="851"/>
    </row>
    <row r="27" spans="1:22" s="850" customFormat="1">
      <c r="A27" s="920" t="s">
        <v>838</v>
      </c>
      <c r="B27" s="917">
        <v>0.14577261042392556</v>
      </c>
      <c r="C27" s="921">
        <v>0.14577261042392556</v>
      </c>
      <c r="D27" s="921">
        <v>0.14577261042392556</v>
      </c>
      <c r="E27" s="921">
        <v>0.14577261042392556</v>
      </c>
      <c r="F27" s="921">
        <v>0.14577261042392556</v>
      </c>
      <c r="G27" s="921">
        <v>0.14577261042392556</v>
      </c>
      <c r="H27" s="921">
        <v>0.14577261042392556</v>
      </c>
      <c r="I27" s="921">
        <v>0.14577261042392556</v>
      </c>
      <c r="J27" s="921">
        <v>0.14577261042392556</v>
      </c>
      <c r="K27" s="921">
        <v>0.14577261042392556</v>
      </c>
      <c r="L27" s="921">
        <v>0.14577261042392556</v>
      </c>
      <c r="M27" s="921">
        <v>0.14577261042392556</v>
      </c>
      <c r="N27" s="921">
        <v>0.14577261042392556</v>
      </c>
      <c r="O27" s="851"/>
      <c r="P27" s="851"/>
    </row>
    <row r="28" spans="1:22" s="850" customFormat="1" ht="7.5" customHeight="1">
      <c r="A28" s="922"/>
      <c r="B28" s="918"/>
      <c r="C28" s="923"/>
      <c r="D28" s="923"/>
      <c r="E28" s="923"/>
      <c r="F28" s="923"/>
      <c r="G28" s="923"/>
      <c r="H28" s="923"/>
      <c r="I28" s="923"/>
      <c r="J28" s="923"/>
      <c r="K28" s="923"/>
      <c r="L28" s="923"/>
      <c r="M28" s="923"/>
      <c r="N28" s="923"/>
      <c r="O28" s="851"/>
      <c r="P28" s="851"/>
    </row>
    <row r="29" spans="1:22" s="850" customFormat="1">
      <c r="A29" s="849"/>
      <c r="B29" s="919">
        <v>42277</v>
      </c>
      <c r="C29" s="919">
        <v>42308</v>
      </c>
      <c r="D29" s="919">
        <v>42338</v>
      </c>
      <c r="E29" s="919">
        <v>42369</v>
      </c>
      <c r="F29" s="919">
        <v>42400</v>
      </c>
      <c r="G29" s="919">
        <v>42429</v>
      </c>
      <c r="H29" s="919">
        <v>42460</v>
      </c>
      <c r="I29" s="919">
        <v>42490</v>
      </c>
      <c r="J29" s="919">
        <v>42521</v>
      </c>
      <c r="K29" s="919">
        <v>42551</v>
      </c>
      <c r="L29" s="919">
        <v>42582</v>
      </c>
      <c r="M29" s="919">
        <v>42583</v>
      </c>
      <c r="N29" s="919">
        <v>42614</v>
      </c>
      <c r="O29" s="851"/>
      <c r="P29" s="851"/>
    </row>
    <row r="30" spans="1:22" s="850" customFormat="1" ht="9.75" customHeight="1">
      <c r="A30" s="849"/>
      <c r="C30" s="851"/>
      <c r="D30" s="851"/>
      <c r="E30" s="851"/>
      <c r="F30" s="851"/>
      <c r="G30" s="851"/>
      <c r="H30" s="851"/>
      <c r="I30" s="851"/>
      <c r="J30" s="851"/>
      <c r="K30" s="851"/>
      <c r="L30" s="851"/>
      <c r="M30" s="851"/>
      <c r="N30" s="851"/>
      <c r="O30" s="851"/>
      <c r="P30" s="851"/>
    </row>
    <row r="31" spans="1:22" s="850" customFormat="1">
      <c r="A31" s="879" t="s">
        <v>543</v>
      </c>
      <c r="C31" s="851"/>
      <c r="D31" s="851"/>
      <c r="E31" s="851"/>
      <c r="F31" s="851"/>
      <c r="G31" s="851"/>
      <c r="H31" s="851"/>
      <c r="I31" s="851"/>
      <c r="J31" s="851"/>
      <c r="K31" s="851"/>
      <c r="L31" s="851"/>
      <c r="M31" s="851"/>
      <c r="N31" s="851"/>
      <c r="O31" s="851"/>
      <c r="P31" s="851"/>
    </row>
    <row r="32" spans="1:22" s="850" customFormat="1" outlineLevel="1">
      <c r="A32" s="880">
        <v>19000433</v>
      </c>
      <c r="B32" s="881"/>
      <c r="C32" s="881"/>
      <c r="D32" s="881"/>
      <c r="E32" s="881"/>
      <c r="F32" s="881"/>
      <c r="G32" s="881"/>
      <c r="H32" s="881"/>
      <c r="I32" s="881"/>
      <c r="J32" s="881"/>
      <c r="K32" s="881"/>
      <c r="L32" s="881"/>
      <c r="M32" s="881"/>
      <c r="N32" s="881"/>
      <c r="O32" s="851"/>
      <c r="P32" s="851"/>
    </row>
    <row r="33" spans="1:20" s="850" customFormat="1" outlineLevel="1">
      <c r="A33" s="882" t="s">
        <v>1548</v>
      </c>
      <c r="B33" s="883">
        <f>BS!D1351</f>
        <v>0</v>
      </c>
      <c r="C33" s="883">
        <f>BS!E1351</f>
        <v>0</v>
      </c>
      <c r="D33" s="883">
        <f>BS!F1351</f>
        <v>0</v>
      </c>
      <c r="E33" s="883">
        <f>BS!G1351</f>
        <v>0</v>
      </c>
      <c r="F33" s="883">
        <f>BS!H1351</f>
        <v>0</v>
      </c>
      <c r="G33" s="883">
        <f>BS!I1351</f>
        <v>0</v>
      </c>
      <c r="H33" s="883">
        <f>BS!J1351</f>
        <v>0</v>
      </c>
      <c r="I33" s="883">
        <f>BS!K1351</f>
        <v>0</v>
      </c>
      <c r="J33" s="883">
        <f>BS!L1351</f>
        <v>0</v>
      </c>
      <c r="K33" s="883">
        <f>BS!M1351</f>
        <v>0</v>
      </c>
      <c r="L33" s="883">
        <f>BS!N1351</f>
        <v>0</v>
      </c>
      <c r="M33" s="883">
        <f>BS!O1351</f>
        <v>0</v>
      </c>
      <c r="N33" s="883">
        <f>BS!P1351</f>
        <v>0</v>
      </c>
      <c r="O33" s="851"/>
      <c r="P33" s="851"/>
    </row>
    <row r="34" spans="1:20" s="850" customFormat="1" outlineLevel="1">
      <c r="A34" s="884" t="s">
        <v>840</v>
      </c>
      <c r="B34" s="885">
        <f t="shared" ref="B34:M34" si="20">B33*B$26</f>
        <v>0</v>
      </c>
      <c r="C34" s="885">
        <f t="shared" si="20"/>
        <v>0</v>
      </c>
      <c r="D34" s="885">
        <f t="shared" si="20"/>
        <v>0</v>
      </c>
      <c r="E34" s="885">
        <f t="shared" si="20"/>
        <v>0</v>
      </c>
      <c r="F34" s="885">
        <f t="shared" si="20"/>
        <v>0</v>
      </c>
      <c r="G34" s="885">
        <f t="shared" si="20"/>
        <v>0</v>
      </c>
      <c r="H34" s="885">
        <f t="shared" si="20"/>
        <v>0</v>
      </c>
      <c r="I34" s="885">
        <f t="shared" si="20"/>
        <v>0</v>
      </c>
      <c r="J34" s="885">
        <f t="shared" si="20"/>
        <v>0</v>
      </c>
      <c r="K34" s="885">
        <f t="shared" si="20"/>
        <v>0</v>
      </c>
      <c r="L34" s="885">
        <f t="shared" si="20"/>
        <v>0</v>
      </c>
      <c r="M34" s="885">
        <f t="shared" si="20"/>
        <v>0</v>
      </c>
      <c r="N34" s="885">
        <f t="shared" ref="N34" si="21">N33*N$26</f>
        <v>0</v>
      </c>
      <c r="O34" s="851"/>
      <c r="P34" s="851"/>
    </row>
    <row r="35" spans="1:20" s="888" customFormat="1" ht="19.95" customHeight="1" outlineLevel="1">
      <c r="A35" s="882" t="s">
        <v>838</v>
      </c>
      <c r="B35" s="886">
        <f t="shared" ref="B35:M35" si="22">B33*B$27</f>
        <v>0</v>
      </c>
      <c r="C35" s="886">
        <f t="shared" si="22"/>
        <v>0</v>
      </c>
      <c r="D35" s="886">
        <f t="shared" si="22"/>
        <v>0</v>
      </c>
      <c r="E35" s="886">
        <f t="shared" si="22"/>
        <v>0</v>
      </c>
      <c r="F35" s="886">
        <f t="shared" si="22"/>
        <v>0</v>
      </c>
      <c r="G35" s="886">
        <f t="shared" si="22"/>
        <v>0</v>
      </c>
      <c r="H35" s="886">
        <f t="shared" si="22"/>
        <v>0</v>
      </c>
      <c r="I35" s="886">
        <f t="shared" si="22"/>
        <v>0</v>
      </c>
      <c r="J35" s="886">
        <f t="shared" si="22"/>
        <v>0</v>
      </c>
      <c r="K35" s="886">
        <f t="shared" si="22"/>
        <v>0</v>
      </c>
      <c r="L35" s="886">
        <f t="shared" si="22"/>
        <v>0</v>
      </c>
      <c r="M35" s="886">
        <f t="shared" si="22"/>
        <v>0</v>
      </c>
      <c r="N35" s="886">
        <f t="shared" ref="N35" si="23">N33*N$27</f>
        <v>0</v>
      </c>
      <c r="O35" s="887"/>
      <c r="P35" s="887"/>
    </row>
    <row r="36" spans="1:20" s="850" customFormat="1" ht="19.95" customHeight="1" outlineLevel="1">
      <c r="A36" s="880">
        <v>19002003</v>
      </c>
      <c r="B36" s="881"/>
      <c r="C36" s="881"/>
      <c r="D36" s="881"/>
      <c r="E36" s="881"/>
      <c r="F36" s="881"/>
      <c r="G36" s="881"/>
      <c r="H36" s="881"/>
      <c r="I36" s="881"/>
      <c r="J36" s="881"/>
      <c r="K36" s="881"/>
      <c r="L36" s="881"/>
      <c r="M36" s="881"/>
      <c r="N36" s="881"/>
      <c r="O36" s="881"/>
      <c r="P36" s="881"/>
      <c r="Q36" s="881"/>
      <c r="R36" s="881"/>
      <c r="S36" s="881"/>
      <c r="T36" s="881"/>
    </row>
    <row r="37" spans="1:20" s="850" customFormat="1" ht="19.95" customHeight="1" outlineLevel="1">
      <c r="A37" s="882" t="s">
        <v>1548</v>
      </c>
      <c r="B37" s="883">
        <f>BS!D1422</f>
        <v>117980225.48999999</v>
      </c>
      <c r="C37" s="883">
        <f>BS!E1422</f>
        <v>108489651.48999999</v>
      </c>
      <c r="D37" s="883">
        <f>BS!F1422</f>
        <v>90514942.719999999</v>
      </c>
      <c r="E37" s="883">
        <f>BS!G1422</f>
        <v>110063449.92</v>
      </c>
      <c r="F37" s="883">
        <f>BS!H1422</f>
        <v>84191979.689999998</v>
      </c>
      <c r="G37" s="883">
        <f>BS!I1422</f>
        <v>72241554.409999996</v>
      </c>
      <c r="H37" s="883">
        <f>BS!J1422</f>
        <v>70651459.560000002</v>
      </c>
      <c r="I37" s="883">
        <f>BS!K1422</f>
        <v>73295807.200000003</v>
      </c>
      <c r="J37" s="883">
        <f>BS!L1422</f>
        <v>72382155.349999994</v>
      </c>
      <c r="K37" s="883">
        <f>BS!M1422</f>
        <v>80898007.719999999</v>
      </c>
      <c r="L37" s="883">
        <f>BS!N1422</f>
        <v>83099388.739999995</v>
      </c>
      <c r="M37" s="883">
        <f>BS!O1422</f>
        <v>86365764.299999997</v>
      </c>
      <c r="N37" s="883">
        <f>BS!P1422</f>
        <v>95845243.400000006</v>
      </c>
      <c r="O37" s="851"/>
      <c r="P37" s="851"/>
    </row>
    <row r="38" spans="1:20" s="850" customFormat="1" ht="19.95" customHeight="1" outlineLevel="1">
      <c r="A38" s="884" t="s">
        <v>840</v>
      </c>
      <c r="B38" s="885">
        <f t="shared" ref="B38:M38" si="24">B37*B$26</f>
        <v>100781940.04191934</v>
      </c>
      <c r="C38" s="885">
        <f t="shared" si="24"/>
        <v>92674831.78832078</v>
      </c>
      <c r="D38" s="885">
        <f t="shared" si="24"/>
        <v>77320343.237333506</v>
      </c>
      <c r="E38" s="885">
        <f t="shared" si="24"/>
        <v>94019213.512898609</v>
      </c>
      <c r="F38" s="885">
        <f t="shared" si="24"/>
        <v>71919095.033830583</v>
      </c>
      <c r="G38" s="885">
        <f t="shared" si="24"/>
        <v>61710714.442572251</v>
      </c>
      <c r="H38" s="885">
        <f t="shared" si="24"/>
        <v>60352411.869678393</v>
      </c>
      <c r="I38" s="885">
        <f t="shared" si="24"/>
        <v>62611286.051327243</v>
      </c>
      <c r="J38" s="885">
        <f t="shared" si="24"/>
        <v>61830819.61652039</v>
      </c>
      <c r="K38" s="885">
        <f t="shared" si="24"/>
        <v>69105293.956560716</v>
      </c>
      <c r="L38" s="885">
        <f t="shared" si="24"/>
        <v>70985773.918737635</v>
      </c>
      <c r="M38" s="885">
        <f t="shared" si="24"/>
        <v>73776001.38673152</v>
      </c>
      <c r="N38" s="885">
        <f t="shared" ref="N38" si="25">N37*N$26</f>
        <v>81873632.072865486</v>
      </c>
      <c r="O38" s="851"/>
      <c r="P38" s="851"/>
    </row>
    <row r="39" spans="1:20" s="850" customFormat="1" ht="19.95" customHeight="1" outlineLevel="1">
      <c r="A39" s="884" t="s">
        <v>838</v>
      </c>
      <c r="B39" s="883">
        <f t="shared" ref="B39:M39" si="26">B37*B$27</f>
        <v>17198285.448080663</v>
      </c>
      <c r="C39" s="883">
        <f t="shared" si="26"/>
        <v>15814819.701679224</v>
      </c>
      <c r="D39" s="883">
        <f t="shared" si="26"/>
        <v>13194599.482666496</v>
      </c>
      <c r="E39" s="883">
        <f t="shared" si="26"/>
        <v>16044236.4071014</v>
      </c>
      <c r="F39" s="883">
        <f t="shared" si="26"/>
        <v>12272884.656169422</v>
      </c>
      <c r="G39" s="883">
        <f t="shared" si="26"/>
        <v>10530839.967427751</v>
      </c>
      <c r="H39" s="883">
        <f t="shared" si="26"/>
        <v>10299047.690321611</v>
      </c>
      <c r="I39" s="883">
        <f t="shared" si="26"/>
        <v>10684521.148672758</v>
      </c>
      <c r="J39" s="883">
        <f t="shared" si="26"/>
        <v>10551335.733479608</v>
      </c>
      <c r="K39" s="883">
        <f t="shared" si="26"/>
        <v>11792713.763439283</v>
      </c>
      <c r="L39" s="883">
        <f t="shared" si="26"/>
        <v>12113614.821262365</v>
      </c>
      <c r="M39" s="883">
        <f t="shared" si="26"/>
        <v>12589762.913268477</v>
      </c>
      <c r="N39" s="883">
        <f t="shared" ref="N39" si="27">N37*N$27</f>
        <v>13971611.327134524</v>
      </c>
      <c r="O39" s="851"/>
      <c r="P39" s="851"/>
    </row>
    <row r="40" spans="1:20" s="850" customFormat="1" hidden="1">
      <c r="A40" s="880" t="s">
        <v>3625</v>
      </c>
      <c r="B40" s="881">
        <f t="shared" ref="B40:M40" si="28">B42+B43-B41</f>
        <v>0</v>
      </c>
      <c r="C40" s="881">
        <f t="shared" si="28"/>
        <v>0</v>
      </c>
      <c r="D40" s="881">
        <f t="shared" si="28"/>
        <v>0</v>
      </c>
      <c r="E40" s="881">
        <f t="shared" si="28"/>
        <v>0</v>
      </c>
      <c r="F40" s="881">
        <f t="shared" si="28"/>
        <v>0</v>
      </c>
      <c r="G40" s="881">
        <f t="shared" si="28"/>
        <v>0</v>
      </c>
      <c r="H40" s="881">
        <f t="shared" si="28"/>
        <v>0</v>
      </c>
      <c r="I40" s="881">
        <f t="shared" si="28"/>
        <v>0</v>
      </c>
      <c r="J40" s="881">
        <f t="shared" si="28"/>
        <v>0</v>
      </c>
      <c r="K40" s="881">
        <f t="shared" si="28"/>
        <v>0</v>
      </c>
      <c r="L40" s="881">
        <f t="shared" si="28"/>
        <v>0</v>
      </c>
      <c r="M40" s="881">
        <f t="shared" si="28"/>
        <v>0</v>
      </c>
      <c r="N40" s="881">
        <f t="shared" ref="N40" si="29">N42+N43-N41</f>
        <v>0</v>
      </c>
      <c r="O40" s="851"/>
      <c r="P40" s="851"/>
    </row>
    <row r="41" spans="1:20" s="850" customFormat="1">
      <c r="A41" s="882" t="s">
        <v>1548</v>
      </c>
      <c r="B41" s="883">
        <f t="shared" ref="B41:M43" si="30">B33+B37</f>
        <v>117980225.48999999</v>
      </c>
      <c r="C41" s="883">
        <f t="shared" si="30"/>
        <v>108489651.48999999</v>
      </c>
      <c r="D41" s="883">
        <f t="shared" si="30"/>
        <v>90514942.719999999</v>
      </c>
      <c r="E41" s="883">
        <f t="shared" si="30"/>
        <v>110063449.92</v>
      </c>
      <c r="F41" s="883">
        <f t="shared" si="30"/>
        <v>84191979.689999998</v>
      </c>
      <c r="G41" s="883">
        <f t="shared" si="30"/>
        <v>72241554.409999996</v>
      </c>
      <c r="H41" s="883">
        <f t="shared" si="30"/>
        <v>70651459.560000002</v>
      </c>
      <c r="I41" s="883">
        <f t="shared" si="30"/>
        <v>73295807.200000003</v>
      </c>
      <c r="J41" s="883">
        <f t="shared" si="30"/>
        <v>72382155.349999994</v>
      </c>
      <c r="K41" s="883">
        <f t="shared" si="30"/>
        <v>80898007.719999999</v>
      </c>
      <c r="L41" s="883">
        <f t="shared" si="30"/>
        <v>83099388.739999995</v>
      </c>
      <c r="M41" s="883">
        <f t="shared" si="30"/>
        <v>86365764.299999997</v>
      </c>
      <c r="N41" s="883">
        <f t="shared" ref="N41" si="31">N33+N37</f>
        <v>95845243.400000006</v>
      </c>
      <c r="O41" s="851"/>
      <c r="P41" s="851"/>
    </row>
    <row r="42" spans="1:20" s="850" customFormat="1">
      <c r="A42" s="884" t="s">
        <v>840</v>
      </c>
      <c r="B42" s="885">
        <f t="shared" ref="B42:K42" si="32">B34+B38</f>
        <v>100781940.04191934</v>
      </c>
      <c r="C42" s="885">
        <f t="shared" si="32"/>
        <v>92674831.78832078</v>
      </c>
      <c r="D42" s="885">
        <f t="shared" si="32"/>
        <v>77320343.237333506</v>
      </c>
      <c r="E42" s="885">
        <f t="shared" si="32"/>
        <v>94019213.512898609</v>
      </c>
      <c r="F42" s="885">
        <f t="shared" si="32"/>
        <v>71919095.033830583</v>
      </c>
      <c r="G42" s="885">
        <f t="shared" si="32"/>
        <v>61710714.442572251</v>
      </c>
      <c r="H42" s="885">
        <f t="shared" si="32"/>
        <v>60352411.869678393</v>
      </c>
      <c r="I42" s="885">
        <f t="shared" si="32"/>
        <v>62611286.051327243</v>
      </c>
      <c r="J42" s="885">
        <f t="shared" si="32"/>
        <v>61830819.61652039</v>
      </c>
      <c r="K42" s="885">
        <f t="shared" si="32"/>
        <v>69105293.956560716</v>
      </c>
      <c r="L42" s="885">
        <f t="shared" si="30"/>
        <v>70985773.918737635</v>
      </c>
      <c r="M42" s="885">
        <f t="shared" si="30"/>
        <v>73776001.38673152</v>
      </c>
      <c r="N42" s="885">
        <f t="shared" ref="N42" si="33">N34+N38</f>
        <v>81873632.072865486</v>
      </c>
      <c r="O42" s="851"/>
      <c r="P42" s="851"/>
    </row>
    <row r="43" spans="1:20" s="850" customFormat="1">
      <c r="A43" s="884" t="s">
        <v>838</v>
      </c>
      <c r="B43" s="883">
        <f t="shared" si="30"/>
        <v>17198285.448080663</v>
      </c>
      <c r="C43" s="883">
        <f t="shared" si="30"/>
        <v>15814819.701679224</v>
      </c>
      <c r="D43" s="883">
        <f t="shared" si="30"/>
        <v>13194599.482666496</v>
      </c>
      <c r="E43" s="883">
        <f t="shared" si="30"/>
        <v>16044236.4071014</v>
      </c>
      <c r="F43" s="883">
        <f t="shared" si="30"/>
        <v>12272884.656169422</v>
      </c>
      <c r="G43" s="883">
        <f t="shared" si="30"/>
        <v>10530839.967427751</v>
      </c>
      <c r="H43" s="883">
        <f t="shared" si="30"/>
        <v>10299047.690321611</v>
      </c>
      <c r="I43" s="883">
        <f t="shared" si="30"/>
        <v>10684521.148672758</v>
      </c>
      <c r="J43" s="883">
        <f t="shared" si="30"/>
        <v>10551335.733479608</v>
      </c>
      <c r="K43" s="883">
        <f t="shared" si="30"/>
        <v>11792713.763439283</v>
      </c>
      <c r="L43" s="883">
        <f t="shared" si="30"/>
        <v>12113614.821262365</v>
      </c>
      <c r="M43" s="883">
        <f t="shared" si="30"/>
        <v>12589762.913268477</v>
      </c>
      <c r="N43" s="883">
        <f t="shared" ref="N43" si="34">N35+N39</f>
        <v>13971611.327134524</v>
      </c>
      <c r="O43" s="851"/>
      <c r="P43" s="851"/>
    </row>
    <row r="44" spans="1:20" s="850" customFormat="1" ht="9.75" customHeight="1">
      <c r="A44" s="849"/>
      <c r="C44" s="851"/>
      <c r="D44" s="851"/>
      <c r="E44" s="851"/>
      <c r="F44" s="851"/>
      <c r="G44" s="851"/>
      <c r="H44" s="851"/>
      <c r="I44" s="851"/>
      <c r="J44" s="851"/>
      <c r="K44" s="851"/>
      <c r="L44" s="851"/>
      <c r="M44" s="851"/>
      <c r="N44" s="851"/>
      <c r="O44" s="851"/>
      <c r="P44" s="851"/>
    </row>
    <row r="45" spans="1:20" s="850" customFormat="1">
      <c r="A45" s="879" t="s">
        <v>1956</v>
      </c>
      <c r="C45" s="851"/>
      <c r="D45" s="851"/>
      <c r="E45" s="851"/>
      <c r="F45" s="851"/>
      <c r="G45" s="851"/>
      <c r="H45" s="851"/>
      <c r="I45" s="851"/>
      <c r="J45" s="851"/>
      <c r="K45" s="851"/>
      <c r="L45" s="851"/>
      <c r="M45" s="851"/>
      <c r="N45" s="851"/>
      <c r="O45" s="851"/>
      <c r="P45" s="851"/>
    </row>
    <row r="46" spans="1:20" s="850" customFormat="1" outlineLevel="1">
      <c r="A46" s="880">
        <v>19000433</v>
      </c>
      <c r="B46" s="881"/>
      <c r="C46" s="881"/>
      <c r="D46" s="881"/>
      <c r="E46" s="881"/>
      <c r="F46" s="881"/>
      <c r="G46" s="881"/>
      <c r="H46" s="881"/>
      <c r="I46" s="881"/>
      <c r="J46" s="881"/>
      <c r="K46" s="881"/>
      <c r="L46" s="881"/>
      <c r="M46" s="881"/>
      <c r="N46" s="881"/>
      <c r="O46" s="851"/>
      <c r="P46" s="851"/>
    </row>
    <row r="47" spans="1:20" s="850" customFormat="1" outlineLevel="1">
      <c r="A47" s="882" t="s">
        <v>1548</v>
      </c>
      <c r="B47" s="883">
        <v>2051224.86</v>
      </c>
      <c r="C47" s="883">
        <v>-180100.87</v>
      </c>
      <c r="D47" s="883">
        <v>-713307.91</v>
      </c>
      <c r="E47" s="883">
        <v>-1180342.43</v>
      </c>
      <c r="F47" s="883">
        <v>-2111346.2200000002</v>
      </c>
      <c r="G47" s="883">
        <v>-1752412.42</v>
      </c>
      <c r="H47" s="883">
        <v>493440.88</v>
      </c>
      <c r="I47" s="883">
        <v>185536.17</v>
      </c>
      <c r="J47" s="883">
        <v>0</v>
      </c>
      <c r="K47" s="883">
        <v>0</v>
      </c>
      <c r="L47" s="883">
        <v>0</v>
      </c>
      <c r="M47" s="883">
        <v>0</v>
      </c>
      <c r="N47" s="883">
        <f>BS!Q1351</f>
        <v>0</v>
      </c>
      <c r="O47" s="851"/>
      <c r="P47" s="851"/>
    </row>
    <row r="48" spans="1:20" s="850" customFormat="1" outlineLevel="1">
      <c r="A48" s="884" t="s">
        <v>840</v>
      </c>
      <c r="B48" s="885">
        <f t="shared" ref="B48:M48" si="35">B47*B$26</f>
        <v>1752212.4575913488</v>
      </c>
      <c r="C48" s="885">
        <f t="shared" si="35"/>
        <v>-153847.09604047993</v>
      </c>
      <c r="D48" s="885">
        <f t="shared" si="35"/>
        <v>-609327.15392326552</v>
      </c>
      <c r="E48" s="885">
        <f t="shared" si="35"/>
        <v>-1008280.8327847803</v>
      </c>
      <c r="F48" s="885">
        <f t="shared" si="35"/>
        <v>-1803569.7700019125</v>
      </c>
      <c r="G48" s="885">
        <f t="shared" si="35"/>
        <v>-1496958.6869972914</v>
      </c>
      <c r="H48" s="885">
        <f t="shared" si="35"/>
        <v>421510.71483252104</v>
      </c>
      <c r="I48" s="885">
        <f t="shared" si="35"/>
        <v>158490.07817104278</v>
      </c>
      <c r="J48" s="885">
        <f t="shared" si="35"/>
        <v>0</v>
      </c>
      <c r="K48" s="885">
        <f t="shared" si="35"/>
        <v>0</v>
      </c>
      <c r="L48" s="885">
        <f t="shared" si="35"/>
        <v>0</v>
      </c>
      <c r="M48" s="885">
        <f t="shared" si="35"/>
        <v>0</v>
      </c>
      <c r="N48" s="885">
        <f t="shared" ref="N48" si="36">N47*N$26</f>
        <v>0</v>
      </c>
      <c r="O48" s="851"/>
      <c r="P48" s="851"/>
    </row>
    <row r="49" spans="1:16" s="850" customFormat="1" outlineLevel="1">
      <c r="A49" s="884" t="s">
        <v>838</v>
      </c>
      <c r="B49" s="883">
        <f t="shared" ref="B49:M49" si="37">B47*B$27</f>
        <v>299012.40240865125</v>
      </c>
      <c r="C49" s="883">
        <f t="shared" si="37"/>
        <v>-26253.773959520062</v>
      </c>
      <c r="D49" s="883">
        <f t="shared" si="37"/>
        <v>-103980.75607673456</v>
      </c>
      <c r="E49" s="883">
        <f t="shared" si="37"/>
        <v>-172061.5972152196</v>
      </c>
      <c r="F49" s="883">
        <f t="shared" si="37"/>
        <v>-307776.44999808783</v>
      </c>
      <c r="G49" s="883">
        <f t="shared" si="37"/>
        <v>-255453.73300270861</v>
      </c>
      <c r="H49" s="883">
        <f t="shared" si="37"/>
        <v>71930.165167479005</v>
      </c>
      <c r="I49" s="883">
        <f t="shared" si="37"/>
        <v>27046.091828957226</v>
      </c>
      <c r="J49" s="883">
        <f t="shared" si="37"/>
        <v>0</v>
      </c>
      <c r="K49" s="883">
        <f t="shared" si="37"/>
        <v>0</v>
      </c>
      <c r="L49" s="883">
        <f t="shared" si="37"/>
        <v>0</v>
      </c>
      <c r="M49" s="883">
        <f t="shared" si="37"/>
        <v>0</v>
      </c>
      <c r="N49" s="883">
        <f t="shared" ref="N49" si="38">N47*N$27</f>
        <v>0</v>
      </c>
      <c r="O49" s="851"/>
      <c r="P49" s="851"/>
    </row>
    <row r="50" spans="1:16" s="850" customFormat="1" outlineLevel="1">
      <c r="A50" s="880">
        <v>19002003</v>
      </c>
      <c r="B50" s="881"/>
      <c r="C50" s="881"/>
      <c r="D50" s="881"/>
      <c r="E50" s="881"/>
      <c r="F50" s="881"/>
      <c r="G50" s="881"/>
      <c r="H50" s="881"/>
      <c r="I50" s="881"/>
      <c r="J50" s="881"/>
      <c r="K50" s="881"/>
      <c r="L50" s="881"/>
      <c r="M50" s="881"/>
      <c r="N50" s="881"/>
      <c r="O50" s="851"/>
      <c r="P50" s="851"/>
    </row>
    <row r="51" spans="1:16" s="850" customFormat="1" outlineLevel="1">
      <c r="A51" s="884" t="s">
        <v>1548</v>
      </c>
      <c r="B51" s="883">
        <v>133434057.44</v>
      </c>
      <c r="C51" s="883">
        <v>132632802.31999999</v>
      </c>
      <c r="D51" s="883">
        <v>130687160.41</v>
      </c>
      <c r="E51" s="883">
        <v>127305010.09999999</v>
      </c>
      <c r="F51" s="883">
        <v>122157319.67</v>
      </c>
      <c r="G51" s="883">
        <v>115433716.92</v>
      </c>
      <c r="H51" s="883">
        <v>108145925.84</v>
      </c>
      <c r="I51" s="883">
        <v>102436710.42</v>
      </c>
      <c r="J51" s="883">
        <v>98230054.700000003</v>
      </c>
      <c r="K51" s="883">
        <v>94294824.010000005</v>
      </c>
      <c r="L51" s="883">
        <v>91121906.709999993</v>
      </c>
      <c r="M51" s="883">
        <v>88612144.760000005</v>
      </c>
      <c r="N51" s="883">
        <f>BS!Q1422</f>
        <v>86592241.295416668</v>
      </c>
      <c r="O51" s="851"/>
      <c r="P51" s="851"/>
    </row>
    <row r="52" spans="1:16" s="850" customFormat="1" outlineLevel="1">
      <c r="A52" s="884" t="s">
        <v>840</v>
      </c>
      <c r="B52" s="885">
        <f t="shared" ref="B52:M52" si="39">B51*B$26</f>
        <v>113983026.56751518</v>
      </c>
      <c r="C52" s="885">
        <f t="shared" si="39"/>
        <v>113298572.49797311</v>
      </c>
      <c r="D52" s="885">
        <f t="shared" si="39"/>
        <v>111636551.888144</v>
      </c>
      <c r="E52" s="885">
        <f t="shared" si="39"/>
        <v>108747426.45767879</v>
      </c>
      <c r="F52" s="885">
        <f t="shared" si="39"/>
        <v>104350128.29931416</v>
      </c>
      <c r="G52" s="885">
        <f t="shared" si="39"/>
        <v>98606642.67363514</v>
      </c>
      <c r="H52" s="885">
        <f t="shared" si="39"/>
        <v>92381211.923590943</v>
      </c>
      <c r="I52" s="885">
        <f t="shared" si="39"/>
        <v>87504243.73883687</v>
      </c>
      <c r="J52" s="885">
        <f t="shared" si="39"/>
        <v>83910803.204296008</v>
      </c>
      <c r="K52" s="885">
        <f t="shared" si="39"/>
        <v>80549221.364597648</v>
      </c>
      <c r="L52" s="885">
        <f t="shared" si="39"/>
        <v>77838828.502077878</v>
      </c>
      <c r="M52" s="885">
        <f t="shared" si="39"/>
        <v>75694921.103072032</v>
      </c>
      <c r="N52" s="932">
        <f t="shared" ref="N52" si="40">N51*N$26</f>
        <v>73969464.239325345</v>
      </c>
      <c r="O52" s="851"/>
      <c r="P52" s="851"/>
    </row>
    <row r="53" spans="1:16" s="850" customFormat="1" outlineLevel="1">
      <c r="A53" s="884" t="s">
        <v>838</v>
      </c>
      <c r="B53" s="883">
        <f t="shared" ref="B53:M53" si="41">B51*B$27</f>
        <v>19451030.872484826</v>
      </c>
      <c r="C53" s="883">
        <f t="shared" si="41"/>
        <v>19334229.82202689</v>
      </c>
      <c r="D53" s="883">
        <f t="shared" si="41"/>
        <v>19050608.521855999</v>
      </c>
      <c r="E53" s="883">
        <f t="shared" si="41"/>
        <v>18557583.642321207</v>
      </c>
      <c r="F53" s="883">
        <f t="shared" si="41"/>
        <v>17807191.370685849</v>
      </c>
      <c r="G53" s="883">
        <f t="shared" si="41"/>
        <v>16827074.246364865</v>
      </c>
      <c r="H53" s="883">
        <f t="shared" si="41"/>
        <v>15764713.916409064</v>
      </c>
      <c r="I53" s="883">
        <f t="shared" si="41"/>
        <v>14932466.681163136</v>
      </c>
      <c r="J53" s="883">
        <f t="shared" si="41"/>
        <v>14319251.495703999</v>
      </c>
      <c r="K53" s="883">
        <f t="shared" si="41"/>
        <v>13745602.645402353</v>
      </c>
      <c r="L53" s="883">
        <f t="shared" si="41"/>
        <v>13283078.207922118</v>
      </c>
      <c r="M53" s="883">
        <f t="shared" si="41"/>
        <v>12917223.656927977</v>
      </c>
      <c r="N53" s="933">
        <f t="shared" ref="N53" si="42">N51*N$27</f>
        <v>12622777.056091333</v>
      </c>
      <c r="O53" s="851"/>
      <c r="P53" s="851"/>
    </row>
    <row r="54" spans="1:16" s="850" customFormat="1">
      <c r="A54" s="880" t="s">
        <v>3625</v>
      </c>
      <c r="B54" s="881"/>
      <c r="C54" s="881"/>
      <c r="D54" s="881"/>
      <c r="E54" s="881"/>
      <c r="F54" s="881"/>
      <c r="G54" s="881"/>
      <c r="H54" s="881"/>
      <c r="I54" s="881"/>
      <c r="J54" s="881"/>
      <c r="K54" s="881"/>
      <c r="L54" s="881"/>
      <c r="M54" s="881"/>
      <c r="N54" s="881"/>
      <c r="O54" s="851"/>
      <c r="P54" s="851"/>
    </row>
    <row r="55" spans="1:16" s="850" customFormat="1">
      <c r="A55" s="884" t="s">
        <v>1548</v>
      </c>
      <c r="B55" s="883">
        <f t="shared" ref="B55:M57" si="43">B47+B51</f>
        <v>135485282.30000001</v>
      </c>
      <c r="C55" s="883">
        <f t="shared" si="43"/>
        <v>132452701.44999999</v>
      </c>
      <c r="D55" s="883">
        <f t="shared" si="43"/>
        <v>129973852.5</v>
      </c>
      <c r="E55" s="883">
        <f t="shared" si="43"/>
        <v>126124667.66999999</v>
      </c>
      <c r="F55" s="883">
        <f t="shared" si="43"/>
        <v>120045973.45</v>
      </c>
      <c r="G55" s="883">
        <f t="shared" si="43"/>
        <v>113681304.5</v>
      </c>
      <c r="H55" s="883">
        <f t="shared" si="43"/>
        <v>108639366.72</v>
      </c>
      <c r="I55" s="883">
        <f t="shared" si="43"/>
        <v>102622246.59</v>
      </c>
      <c r="J55" s="883">
        <f t="shared" si="43"/>
        <v>98230054.700000003</v>
      </c>
      <c r="K55" s="883">
        <f t="shared" si="43"/>
        <v>94294824.010000005</v>
      </c>
      <c r="L55" s="883">
        <f t="shared" si="43"/>
        <v>91121906.709999993</v>
      </c>
      <c r="M55" s="883">
        <f t="shared" si="43"/>
        <v>88612144.760000005</v>
      </c>
      <c r="N55" s="883">
        <f t="shared" ref="N55" si="44">N47+N51</f>
        <v>86592241.295416668</v>
      </c>
      <c r="O55" s="851"/>
      <c r="P55" s="851"/>
    </row>
    <row r="56" spans="1:16" s="850" customFormat="1">
      <c r="A56" s="884" t="s">
        <v>840</v>
      </c>
      <c r="B56" s="885">
        <f t="shared" ref="B56:K56" si="45">B48+B52</f>
        <v>115735239.02510653</v>
      </c>
      <c r="C56" s="885">
        <f t="shared" si="45"/>
        <v>113144725.40193263</v>
      </c>
      <c r="D56" s="885">
        <f t="shared" si="45"/>
        <v>111027224.73422074</v>
      </c>
      <c r="E56" s="885">
        <f t="shared" si="45"/>
        <v>107739145.62489401</v>
      </c>
      <c r="F56" s="885">
        <f t="shared" si="45"/>
        <v>102546558.52931224</v>
      </c>
      <c r="G56" s="885">
        <f t="shared" si="45"/>
        <v>97109683.986637846</v>
      </c>
      <c r="H56" s="885">
        <f t="shared" si="45"/>
        <v>92802722.638423458</v>
      </c>
      <c r="I56" s="885">
        <f t="shared" si="45"/>
        <v>87662733.817007914</v>
      </c>
      <c r="J56" s="885">
        <f t="shared" si="45"/>
        <v>83910803.204296008</v>
      </c>
      <c r="K56" s="885">
        <f t="shared" si="45"/>
        <v>80549221.364597648</v>
      </c>
      <c r="L56" s="885">
        <f t="shared" si="43"/>
        <v>77838828.502077878</v>
      </c>
      <c r="M56" s="885">
        <f t="shared" si="43"/>
        <v>75694921.103072032</v>
      </c>
      <c r="N56" s="885">
        <f t="shared" ref="N56" si="46">N48+N52</f>
        <v>73969464.239325345</v>
      </c>
      <c r="O56" s="851"/>
      <c r="P56" s="851"/>
    </row>
    <row r="57" spans="1:16" s="850" customFormat="1">
      <c r="A57" s="884" t="s">
        <v>838</v>
      </c>
      <c r="B57" s="883">
        <f t="shared" si="43"/>
        <v>19750043.274893478</v>
      </c>
      <c r="C57" s="883">
        <f t="shared" si="43"/>
        <v>19307976.048067369</v>
      </c>
      <c r="D57" s="883">
        <f t="shared" si="43"/>
        <v>18946627.765779264</v>
      </c>
      <c r="E57" s="883">
        <f t="shared" si="43"/>
        <v>18385522.045105986</v>
      </c>
      <c r="F57" s="883">
        <f t="shared" si="43"/>
        <v>17499414.920687761</v>
      </c>
      <c r="G57" s="883">
        <f t="shared" si="43"/>
        <v>16571620.513362156</v>
      </c>
      <c r="H57" s="883">
        <f t="shared" si="43"/>
        <v>15836644.081576543</v>
      </c>
      <c r="I57" s="883">
        <f t="shared" si="43"/>
        <v>14959512.772992093</v>
      </c>
      <c r="J57" s="883">
        <f t="shared" si="43"/>
        <v>14319251.495703999</v>
      </c>
      <c r="K57" s="883">
        <f t="shared" si="43"/>
        <v>13745602.645402353</v>
      </c>
      <c r="L57" s="883">
        <f t="shared" si="43"/>
        <v>13283078.207922118</v>
      </c>
      <c r="M57" s="883">
        <f t="shared" si="43"/>
        <v>12917223.656927977</v>
      </c>
      <c r="N57" s="883">
        <f t="shared" ref="N57" si="47">N49+N53</f>
        <v>12622777.056091333</v>
      </c>
      <c r="O57" s="851"/>
      <c r="P57" s="851"/>
    </row>
  </sheetData>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2"/>
  <sheetViews>
    <sheetView workbookViewId="0"/>
  </sheetViews>
  <sheetFormatPr defaultColWidth="9.109375" defaultRowHeight="14.4"/>
  <cols>
    <col min="1" max="1" width="11.5546875" style="596" customWidth="1"/>
    <col min="2" max="2" width="20.6640625" style="596" customWidth="1"/>
    <col min="3" max="3" width="14" style="596" bestFit="1" customWidth="1"/>
    <col min="4" max="4" width="15" style="596" customWidth="1"/>
    <col min="5" max="5" width="15.44140625" style="596" customWidth="1"/>
    <col min="6" max="6" width="14.109375" style="596" customWidth="1"/>
    <col min="7" max="7" width="11.6640625" style="596" customWidth="1"/>
    <col min="8" max="9" width="12.44140625" style="596" customWidth="1"/>
    <col min="10" max="10" width="12.6640625" style="596" customWidth="1"/>
    <col min="11" max="11" width="13.5546875" style="596" customWidth="1"/>
    <col min="12" max="12" width="16.5546875" style="596" bestFit="1" customWidth="1"/>
    <col min="13" max="13" width="11.88671875" style="596" bestFit="1" customWidth="1"/>
    <col min="14" max="15" width="12.6640625" style="596" customWidth="1"/>
    <col min="16" max="16" width="11.88671875" style="596" customWidth="1"/>
    <col min="17" max="17" width="10.33203125" style="848" customWidth="1"/>
    <col min="18" max="255" width="12.6640625" style="596" customWidth="1"/>
    <col min="256" max="16384" width="9.109375" style="596"/>
  </cols>
  <sheetData>
    <row r="1" spans="1:20" ht="15.6">
      <c r="A1" s="594" t="s">
        <v>642</v>
      </c>
      <c r="B1" s="595"/>
      <c r="C1" s="595"/>
      <c r="D1" s="595"/>
      <c r="E1" s="595"/>
      <c r="G1" s="595"/>
      <c r="H1" s="595"/>
      <c r="I1" s="595"/>
      <c r="J1" s="595"/>
      <c r="K1" s="595"/>
    </row>
    <row r="2" spans="1:20">
      <c r="A2" s="597" t="s">
        <v>3023</v>
      </c>
      <c r="B2" s="595"/>
      <c r="C2" s="595"/>
      <c r="D2" s="595"/>
      <c r="E2" s="595"/>
      <c r="G2" s="595"/>
      <c r="H2" s="595"/>
      <c r="I2" s="595"/>
      <c r="J2" s="595"/>
      <c r="K2" s="595"/>
    </row>
    <row r="3" spans="1:20">
      <c r="A3" s="597" t="s">
        <v>3023</v>
      </c>
    </row>
    <row r="4" spans="1:20">
      <c r="A4" s="597" t="s">
        <v>3652</v>
      </c>
    </row>
    <row r="7" spans="1:20" ht="28.8">
      <c r="A7" s="855"/>
      <c r="B7" s="856" t="s">
        <v>3653</v>
      </c>
      <c r="C7" s="857">
        <v>2009</v>
      </c>
      <c r="D7" s="857">
        <v>2010</v>
      </c>
      <c r="E7" s="857">
        <v>2011</v>
      </c>
      <c r="F7" s="857">
        <v>2012</v>
      </c>
      <c r="G7" s="857">
        <v>2013</v>
      </c>
      <c r="H7" s="857">
        <v>2014</v>
      </c>
      <c r="I7" s="857">
        <v>2015</v>
      </c>
      <c r="J7" s="857">
        <v>2016</v>
      </c>
      <c r="K7" s="856" t="s">
        <v>1548</v>
      </c>
      <c r="L7" s="858" t="s">
        <v>3654</v>
      </c>
      <c r="M7" s="856" t="s">
        <v>2143</v>
      </c>
      <c r="N7" s="856" t="s">
        <v>2692</v>
      </c>
      <c r="O7" s="856" t="s">
        <v>2690</v>
      </c>
      <c r="P7" s="856" t="s">
        <v>2691</v>
      </c>
      <c r="Q7" s="859" t="s">
        <v>838</v>
      </c>
      <c r="R7" s="856" t="s">
        <v>3655</v>
      </c>
      <c r="S7" s="858" t="s">
        <v>3657</v>
      </c>
      <c r="T7" s="858" t="s">
        <v>3656</v>
      </c>
    </row>
    <row r="8" spans="1:20">
      <c r="B8" s="598"/>
      <c r="C8" s="853"/>
      <c r="D8" s="853"/>
      <c r="E8" s="853"/>
      <c r="F8" s="853"/>
      <c r="G8" s="853"/>
      <c r="H8" s="853"/>
      <c r="I8" s="853"/>
      <c r="J8" s="853"/>
      <c r="K8" s="598"/>
      <c r="L8" s="854"/>
      <c r="M8" s="598" t="s">
        <v>77</v>
      </c>
      <c r="N8" s="598" t="s">
        <v>78</v>
      </c>
      <c r="O8" s="598" t="s">
        <v>3128</v>
      </c>
      <c r="P8" s="598" t="s">
        <v>81</v>
      </c>
      <c r="Q8" s="852" t="s">
        <v>3129</v>
      </c>
      <c r="R8" s="598" t="s">
        <v>3658</v>
      </c>
      <c r="S8" s="598" t="s">
        <v>3131</v>
      </c>
      <c r="T8" s="598"/>
    </row>
    <row r="9" spans="1:20">
      <c r="A9" s="595" t="s">
        <v>2268</v>
      </c>
      <c r="B9" s="596">
        <v>220474791</v>
      </c>
      <c r="C9" s="596">
        <v>-128337622</v>
      </c>
      <c r="E9" s="596">
        <v>-30573670</v>
      </c>
      <c r="H9" s="596">
        <v>-17228072</v>
      </c>
      <c r="I9" s="596">
        <v>-44335427</v>
      </c>
      <c r="K9" s="596">
        <f>SUM(C9:J9)</f>
        <v>-220474791</v>
      </c>
      <c r="L9" s="596">
        <f>B9+K9</f>
        <v>0</v>
      </c>
      <c r="M9" s="596">
        <f>L9*0.35</f>
        <v>0</v>
      </c>
      <c r="N9" s="601">
        <v>0.39460000000000001</v>
      </c>
      <c r="O9" s="601">
        <v>0.60540000000000005</v>
      </c>
      <c r="P9" s="601">
        <v>0.3906</v>
      </c>
      <c r="Q9" s="596">
        <f>M9*N9</f>
        <v>0</v>
      </c>
      <c r="R9" s="596">
        <f>M9*O9</f>
        <v>0</v>
      </c>
      <c r="S9" s="596">
        <f>M9*O9*P9</f>
        <v>0</v>
      </c>
      <c r="T9" s="596">
        <f>Q9+R9</f>
        <v>0</v>
      </c>
    </row>
    <row r="10" spans="1:20">
      <c r="A10" s="595" t="s">
        <v>2269</v>
      </c>
      <c r="B10" s="596">
        <v>165196647</v>
      </c>
      <c r="D10" s="596">
        <v>-21765873</v>
      </c>
      <c r="I10" s="596">
        <v>-143430774</v>
      </c>
      <c r="K10" s="596">
        <f>SUM(C10:J10)</f>
        <v>-165196647</v>
      </c>
      <c r="L10" s="596">
        <f t="shared" ref="L10:L12" si="0">B10+K10</f>
        <v>0</v>
      </c>
      <c r="M10" s="596">
        <f t="shared" ref="M10:M12" si="1">L10*0.35</f>
        <v>0</v>
      </c>
      <c r="N10" s="601">
        <v>0.39700000000000002</v>
      </c>
      <c r="O10" s="601">
        <v>0.60299999999999998</v>
      </c>
      <c r="P10" s="601">
        <v>0.2545</v>
      </c>
      <c r="Q10" s="596">
        <f t="shared" ref="Q10:Q12" si="2">M10*N10</f>
        <v>0</v>
      </c>
      <c r="R10" s="596">
        <f t="shared" ref="R10:R12" si="3">M10*O10</f>
        <v>0</v>
      </c>
      <c r="S10" s="596">
        <f>M10*O10*P10</f>
        <v>0</v>
      </c>
      <c r="T10" s="596">
        <f t="shared" ref="T10:T12" si="4">Q10+R10</f>
        <v>0</v>
      </c>
    </row>
    <row r="11" spans="1:20">
      <c r="A11" s="595" t="s">
        <v>2694</v>
      </c>
      <c r="B11" s="596">
        <v>232023685</v>
      </c>
      <c r="I11" s="596">
        <v>-5335515</v>
      </c>
      <c r="J11" s="596">
        <v>-40623447</v>
      </c>
      <c r="K11" s="596">
        <f>SUM(C11:J11)</f>
        <v>-45958962</v>
      </c>
      <c r="L11" s="596">
        <f t="shared" si="0"/>
        <v>186064723</v>
      </c>
      <c r="M11" s="596">
        <f t="shared" si="1"/>
        <v>65122653.049999997</v>
      </c>
      <c r="N11" s="601">
        <v>8.4099999999999994E-2</v>
      </c>
      <c r="O11" s="601">
        <v>0.91590000000000005</v>
      </c>
      <c r="P11" s="601">
        <v>0.60499999999999998</v>
      </c>
      <c r="Q11" s="596">
        <f t="shared" si="2"/>
        <v>5476815.1215049997</v>
      </c>
      <c r="R11" s="596">
        <f t="shared" si="3"/>
        <v>59645837.928494997</v>
      </c>
      <c r="S11" s="596">
        <f>M11*O11*P11</f>
        <v>36085731.946739472</v>
      </c>
      <c r="T11" s="596">
        <f t="shared" si="4"/>
        <v>65122653.049999997</v>
      </c>
    </row>
    <row r="12" spans="1:20">
      <c r="A12" s="634" t="s">
        <v>3027</v>
      </c>
      <c r="B12" s="596">
        <v>87778829</v>
      </c>
      <c r="K12" s="596">
        <f>SUM(C12:J12)</f>
        <v>0</v>
      </c>
      <c r="L12" s="596">
        <f t="shared" si="0"/>
        <v>87778829</v>
      </c>
      <c r="M12" s="596">
        <f t="shared" si="1"/>
        <v>30722590.149999999</v>
      </c>
      <c r="N12" s="601">
        <v>0.27650000000000002</v>
      </c>
      <c r="O12" s="601">
        <v>0.72350000000000003</v>
      </c>
      <c r="P12" s="601">
        <v>0.78139999999999998</v>
      </c>
      <c r="Q12" s="596">
        <f t="shared" si="2"/>
        <v>8494796.1764749996</v>
      </c>
      <c r="R12" s="596">
        <f t="shared" si="3"/>
        <v>22227793.973524999</v>
      </c>
      <c r="S12" s="596">
        <f>M12*O12*P12</f>
        <v>17368798.210912433</v>
      </c>
      <c r="T12" s="596">
        <f t="shared" si="4"/>
        <v>30722590.149999999</v>
      </c>
    </row>
    <row r="13" spans="1:20">
      <c r="A13" s="634"/>
    </row>
    <row r="14" spans="1:20" ht="15" thickBot="1">
      <c r="A14" s="595" t="s">
        <v>2270</v>
      </c>
      <c r="B14" s="860">
        <f>SUM(B9:B13)</f>
        <v>705473952</v>
      </c>
      <c r="C14" s="860">
        <f t="shared" ref="C14:M14" si="5">SUM(C9:C13)</f>
        <v>-128337622</v>
      </c>
      <c r="D14" s="860">
        <f t="shared" si="5"/>
        <v>-21765873</v>
      </c>
      <c r="E14" s="860">
        <f t="shared" si="5"/>
        <v>-30573670</v>
      </c>
      <c r="F14" s="860">
        <f t="shared" si="5"/>
        <v>0</v>
      </c>
      <c r="G14" s="860">
        <f t="shared" si="5"/>
        <v>0</v>
      </c>
      <c r="H14" s="860">
        <f t="shared" si="5"/>
        <v>-17228072</v>
      </c>
      <c r="I14" s="860">
        <f t="shared" si="5"/>
        <v>-193101716</v>
      </c>
      <c r="J14" s="860">
        <f t="shared" si="5"/>
        <v>-40623447</v>
      </c>
      <c r="K14" s="860">
        <f t="shared" si="5"/>
        <v>-431630400</v>
      </c>
      <c r="L14" s="860">
        <f t="shared" si="5"/>
        <v>273843552</v>
      </c>
      <c r="M14" s="860">
        <f t="shared" si="5"/>
        <v>95845243.199999988</v>
      </c>
      <c r="N14" s="860"/>
      <c r="O14" s="860"/>
      <c r="P14" s="860"/>
      <c r="Q14" s="860">
        <f t="shared" ref="Q14" si="6">SUM(Q9:Q13)</f>
        <v>13971611.297979999</v>
      </c>
      <c r="R14" s="860">
        <f t="shared" ref="R14" si="7">SUM(R9:R13)</f>
        <v>81873631.902019992</v>
      </c>
      <c r="S14" s="860">
        <f t="shared" ref="S14" si="8">SUM(S9:S13)</f>
        <v>53454530.157651901</v>
      </c>
      <c r="T14" s="860">
        <f t="shared" ref="T14" si="9">SUM(T9:T13)</f>
        <v>95845243.199999988</v>
      </c>
    </row>
    <row r="15" spans="1:20" ht="15" thickTop="1"/>
    <row r="16" spans="1:20">
      <c r="A16" s="639" t="s">
        <v>3659</v>
      </c>
    </row>
    <row r="17" spans="1:14" ht="27.6" customHeight="1">
      <c r="A17" s="1422" t="s">
        <v>3660</v>
      </c>
      <c r="B17" s="1422"/>
      <c r="C17" s="1422"/>
      <c r="D17" s="1422"/>
      <c r="E17" s="1422"/>
      <c r="F17" s="1422"/>
      <c r="G17" s="1422"/>
      <c r="H17" s="1422"/>
      <c r="I17" s="1422"/>
      <c r="J17" s="1422"/>
      <c r="K17" s="1422"/>
      <c r="L17" s="1422"/>
      <c r="M17" s="1422"/>
      <c r="N17" s="1422"/>
    </row>
    <row r="18" spans="1:14">
      <c r="I18" s="639" t="s">
        <v>3137</v>
      </c>
      <c r="J18" s="630" t="s">
        <v>354</v>
      </c>
    </row>
    <row r="19" spans="1:14">
      <c r="I19" s="639" t="s">
        <v>840</v>
      </c>
      <c r="J19" s="640">
        <f>R14/T14</f>
        <v>0.85422738957607447</v>
      </c>
    </row>
    <row r="20" spans="1:14">
      <c r="I20" s="639" t="s">
        <v>838</v>
      </c>
      <c r="J20" s="640">
        <f>Q14/T14</f>
        <v>0.14577261042392556</v>
      </c>
    </row>
    <row r="21" spans="1:14" ht="15" thickBot="1">
      <c r="I21" s="639" t="s">
        <v>1548</v>
      </c>
      <c r="J21" s="861">
        <f>SUM(J19:J20)</f>
        <v>1</v>
      </c>
    </row>
    <row r="22" spans="1:14" ht="15" thickTop="1"/>
  </sheetData>
  <mergeCells count="1">
    <mergeCell ref="A17:N17"/>
  </mergeCells>
  <printOptions horizontalCentered="1"/>
  <pageMargins left="0.25" right="0.25" top="0.25" bottom="0.25" header="0" footer="0.25"/>
  <pageSetup scale="51"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74"/>
  <sheetViews>
    <sheetView workbookViewId="0"/>
  </sheetViews>
  <sheetFormatPr defaultColWidth="9.109375" defaultRowHeight="14.4"/>
  <cols>
    <col min="1" max="1" width="9.109375" style="839"/>
    <col min="2" max="2" width="23.88671875" style="839" customWidth="1"/>
    <col min="3" max="3" width="17.33203125" style="839" bestFit="1" customWidth="1"/>
    <col min="4" max="5" width="9.109375" style="839"/>
    <col min="6" max="6" width="35.5546875" style="839" bestFit="1" customWidth="1"/>
    <col min="7" max="7" width="12.33203125" style="839" bestFit="1" customWidth="1"/>
    <col min="8" max="8" width="12.33203125" style="839" customWidth="1"/>
    <col min="9" max="9" width="45.33203125" style="839" customWidth="1"/>
    <col min="10" max="16384" width="9.109375" style="839"/>
  </cols>
  <sheetData>
    <row r="1" spans="1:15">
      <c r="A1" s="839" t="s">
        <v>175</v>
      </c>
    </row>
    <row r="2" spans="1:15">
      <c r="A2" s="839">
        <v>10100501</v>
      </c>
      <c r="B2" s="839" t="s">
        <v>881</v>
      </c>
      <c r="C2" s="840">
        <v>9209599155.6299992</v>
      </c>
      <c r="E2" s="173">
        <v>16502473</v>
      </c>
      <c r="F2" s="173" t="s">
        <v>3612</v>
      </c>
      <c r="G2" s="841">
        <v>94608</v>
      </c>
      <c r="H2" s="842" t="s">
        <v>3483</v>
      </c>
      <c r="I2" s="842" t="s">
        <v>3618</v>
      </c>
      <c r="O2" s="839" t="s">
        <v>3617</v>
      </c>
    </row>
    <row r="3" spans="1:15">
      <c r="A3" s="839">
        <v>10100502</v>
      </c>
      <c r="B3" s="839" t="s">
        <v>882</v>
      </c>
      <c r="C3" s="840">
        <v>3392167996.3299999</v>
      </c>
      <c r="E3" s="173">
        <v>25700043</v>
      </c>
      <c r="F3" s="173" t="s">
        <v>3616</v>
      </c>
      <c r="G3" s="841">
        <v>5021.6000000000004</v>
      </c>
      <c r="H3" s="842" t="s">
        <v>3619</v>
      </c>
      <c r="I3" s="842" t="s">
        <v>3620</v>
      </c>
    </row>
    <row r="4" spans="1:15" ht="66" customHeight="1">
      <c r="A4" s="839">
        <v>10100503</v>
      </c>
      <c r="B4" s="839" t="s">
        <v>883</v>
      </c>
      <c r="C4" s="840">
        <v>493461415.01999998</v>
      </c>
      <c r="E4" s="173">
        <v>18605061</v>
      </c>
      <c r="F4" s="173" t="s">
        <v>3614</v>
      </c>
      <c r="G4" s="841">
        <v>1748299.98</v>
      </c>
      <c r="H4" s="842" t="s">
        <v>3483</v>
      </c>
      <c r="I4" s="843" t="s">
        <v>3621</v>
      </c>
    </row>
    <row r="5" spans="1:15">
      <c r="A5" s="839">
        <v>10100601</v>
      </c>
      <c r="B5" s="839" t="s">
        <v>2964</v>
      </c>
      <c r="C5" s="840">
        <v>91489.57</v>
      </c>
    </row>
    <row r="6" spans="1:15">
      <c r="A6" s="839">
        <v>10100602</v>
      </c>
      <c r="B6" s="839" t="s">
        <v>2949</v>
      </c>
      <c r="C6" s="840">
        <v>35437.18</v>
      </c>
    </row>
    <row r="7" spans="1:15">
      <c r="A7" s="839">
        <v>10500501</v>
      </c>
      <c r="B7" s="839" t="s">
        <v>884</v>
      </c>
      <c r="C7" s="840">
        <v>49003253.520000003</v>
      </c>
    </row>
    <row r="8" spans="1:15">
      <c r="A8" s="839">
        <v>10500502</v>
      </c>
      <c r="B8" s="839" t="s">
        <v>885</v>
      </c>
      <c r="C8" s="840">
        <v>1436126.87</v>
      </c>
    </row>
    <row r="9" spans="1:15">
      <c r="A9" s="839">
        <v>10600501</v>
      </c>
      <c r="B9" s="839" t="s">
        <v>886</v>
      </c>
      <c r="C9" s="840">
        <v>40568411.469999999</v>
      </c>
    </row>
    <row r="10" spans="1:15">
      <c r="A10" s="839">
        <v>10600502</v>
      </c>
      <c r="B10" s="839" t="s">
        <v>887</v>
      </c>
      <c r="C10" s="840">
        <v>28815814.18</v>
      </c>
    </row>
    <row r="11" spans="1:15">
      <c r="A11" s="839">
        <v>10600503</v>
      </c>
      <c r="B11" s="839" t="s">
        <v>2218</v>
      </c>
      <c r="C11" s="840">
        <v>660664.11</v>
      </c>
      <c r="E11" s="840"/>
    </row>
    <row r="12" spans="1:15">
      <c r="A12" s="839">
        <v>10600603</v>
      </c>
      <c r="B12" s="839" t="s">
        <v>3206</v>
      </c>
      <c r="C12" s="840">
        <v>12433.14</v>
      </c>
      <c r="E12" s="840"/>
      <c r="F12" s="840"/>
      <c r="G12" s="840"/>
    </row>
    <row r="13" spans="1:15">
      <c r="A13" s="839">
        <v>10700013</v>
      </c>
      <c r="B13" s="839" t="s">
        <v>1698</v>
      </c>
      <c r="C13" s="840">
        <v>1511750.77</v>
      </c>
      <c r="E13" s="840"/>
      <c r="F13" s="840"/>
      <c r="G13" s="840"/>
    </row>
    <row r="14" spans="1:15">
      <c r="A14" s="839">
        <v>10700023</v>
      </c>
      <c r="B14" s="839" t="s">
        <v>2217</v>
      </c>
      <c r="C14" s="840">
        <v>-393750</v>
      </c>
      <c r="E14" s="840"/>
      <c r="F14" s="840"/>
      <c r="G14" s="840"/>
    </row>
    <row r="15" spans="1:15">
      <c r="A15" s="839">
        <v>10700501</v>
      </c>
      <c r="B15" s="839" t="s">
        <v>424</v>
      </c>
      <c r="C15" s="840">
        <v>275535578.75999999</v>
      </c>
      <c r="E15" s="840"/>
      <c r="F15" s="840"/>
      <c r="G15" s="840"/>
    </row>
    <row r="16" spans="1:15">
      <c r="A16" s="839">
        <v>10700502</v>
      </c>
      <c r="B16" s="839" t="s">
        <v>888</v>
      </c>
      <c r="C16" s="840">
        <v>101975176.91</v>
      </c>
      <c r="E16" s="840"/>
      <c r="F16" s="840"/>
      <c r="G16" s="840"/>
    </row>
    <row r="17" spans="1:7">
      <c r="A17" s="839">
        <v>10700503</v>
      </c>
      <c r="B17" s="839" t="s">
        <v>1850</v>
      </c>
      <c r="C17" s="840">
        <v>81614034.379999995</v>
      </c>
      <c r="E17" s="840"/>
      <c r="F17" s="840"/>
      <c r="G17" s="840"/>
    </row>
    <row r="18" spans="1:7">
      <c r="A18" s="839">
        <v>10700601</v>
      </c>
      <c r="B18" s="839" t="s">
        <v>2904</v>
      </c>
      <c r="C18" s="840">
        <v>224000</v>
      </c>
      <c r="E18" s="840"/>
      <c r="F18" s="840"/>
      <c r="G18" s="840"/>
    </row>
    <row r="19" spans="1:7">
      <c r="A19" s="839">
        <v>10700602</v>
      </c>
      <c r="B19" s="839" t="s">
        <v>2905</v>
      </c>
      <c r="C19" s="840">
        <v>329840</v>
      </c>
      <c r="E19" s="840"/>
      <c r="F19" s="840"/>
      <c r="G19" s="840"/>
    </row>
    <row r="20" spans="1:7">
      <c r="A20" s="839">
        <v>10800061</v>
      </c>
      <c r="B20" s="839" t="s">
        <v>905</v>
      </c>
      <c r="C20" s="840">
        <v>-79639833.390000001</v>
      </c>
      <c r="E20" s="840"/>
      <c r="F20" s="840"/>
      <c r="G20" s="840"/>
    </row>
    <row r="21" spans="1:7">
      <c r="A21" s="839">
        <v>10800062</v>
      </c>
      <c r="B21" s="839" t="s">
        <v>905</v>
      </c>
      <c r="C21" s="840">
        <v>-278945665.38</v>
      </c>
      <c r="E21" s="840"/>
      <c r="F21" s="840"/>
      <c r="G21" s="840"/>
    </row>
    <row r="22" spans="1:7">
      <c r="A22" s="839">
        <v>10800071</v>
      </c>
      <c r="B22" s="839" t="s">
        <v>906</v>
      </c>
      <c r="C22" s="840">
        <v>79639833.390000001</v>
      </c>
      <c r="E22" s="840"/>
    </row>
    <row r="23" spans="1:7">
      <c r="A23" s="839">
        <v>10800072</v>
      </c>
      <c r="B23" s="839" t="s">
        <v>906</v>
      </c>
      <c r="C23" s="840">
        <v>278945665.38</v>
      </c>
    </row>
    <row r="24" spans="1:7">
      <c r="A24" s="839">
        <v>10800501</v>
      </c>
      <c r="B24" s="839" t="s">
        <v>563</v>
      </c>
      <c r="C24" s="840">
        <v>-3522420379.1100001</v>
      </c>
    </row>
    <row r="25" spans="1:7">
      <c r="A25" s="839">
        <v>10800502</v>
      </c>
      <c r="B25" s="839" t="s">
        <v>564</v>
      </c>
      <c r="C25" s="840">
        <v>-1318552013.1199999</v>
      </c>
      <c r="E25" s="840"/>
    </row>
    <row r="26" spans="1:7">
      <c r="A26" s="839">
        <v>10800503</v>
      </c>
      <c r="B26" s="839" t="s">
        <v>1072</v>
      </c>
      <c r="C26" s="840">
        <v>-112218420.17</v>
      </c>
      <c r="E26" s="840"/>
    </row>
    <row r="27" spans="1:7">
      <c r="A27" s="839">
        <v>10800541</v>
      </c>
      <c r="B27" s="839" t="s">
        <v>96</v>
      </c>
      <c r="C27" s="840">
        <v>10276539.359999999</v>
      </c>
      <c r="E27" s="840"/>
    </row>
    <row r="28" spans="1:7">
      <c r="A28" s="839">
        <v>10800543</v>
      </c>
      <c r="B28" s="839" t="s">
        <v>97</v>
      </c>
      <c r="C28" s="840">
        <v>71457.19</v>
      </c>
      <c r="E28" s="840"/>
    </row>
    <row r="29" spans="1:7">
      <c r="A29" s="839">
        <v>10800552</v>
      </c>
      <c r="B29" s="839" t="s">
        <v>1073</v>
      </c>
      <c r="C29" s="840">
        <v>4990369.99</v>
      </c>
      <c r="E29" s="840"/>
    </row>
    <row r="30" spans="1:7">
      <c r="A30" s="839">
        <v>11100501</v>
      </c>
      <c r="B30" s="839" t="s">
        <v>747</v>
      </c>
      <c r="C30" s="840">
        <v>-32680115.59</v>
      </c>
      <c r="E30" s="840"/>
    </row>
    <row r="31" spans="1:7">
      <c r="A31" s="839">
        <v>11100502</v>
      </c>
      <c r="B31" s="839" t="s">
        <v>748</v>
      </c>
      <c r="C31" s="840">
        <v>-6034100.96</v>
      </c>
      <c r="E31" s="840"/>
    </row>
    <row r="32" spans="1:7">
      <c r="A32" s="839">
        <v>11100503</v>
      </c>
      <c r="B32" s="839" t="s">
        <v>749</v>
      </c>
      <c r="C32" s="840">
        <v>-95605660.989999995</v>
      </c>
      <c r="E32" s="840"/>
    </row>
    <row r="33" spans="1:5">
      <c r="A33" s="839">
        <v>11400001</v>
      </c>
      <c r="B33" s="839" t="s">
        <v>237</v>
      </c>
      <c r="C33" s="840">
        <v>946172.25</v>
      </c>
      <c r="E33" s="840"/>
    </row>
    <row r="34" spans="1:5">
      <c r="A34" s="839">
        <v>11400011</v>
      </c>
      <c r="B34" s="839" t="s">
        <v>1879</v>
      </c>
      <c r="C34" s="840">
        <v>302358.01</v>
      </c>
      <c r="E34" s="840"/>
    </row>
    <row r="35" spans="1:5">
      <c r="A35" s="839">
        <v>11400031</v>
      </c>
      <c r="B35" s="839" t="s">
        <v>1549</v>
      </c>
      <c r="C35" s="840">
        <v>76622596.840000004</v>
      </c>
      <c r="E35" s="840"/>
    </row>
    <row r="36" spans="1:5">
      <c r="A36" s="839">
        <v>11400061</v>
      </c>
      <c r="B36" s="839" t="s">
        <v>1437</v>
      </c>
      <c r="C36" s="840">
        <v>156960790.84</v>
      </c>
      <c r="E36" s="840"/>
    </row>
    <row r="37" spans="1:5">
      <c r="A37" s="839">
        <v>11400071</v>
      </c>
      <c r="B37" s="839" t="s">
        <v>1980</v>
      </c>
      <c r="C37" s="840">
        <v>16950332.899999999</v>
      </c>
      <c r="E37" s="840"/>
    </row>
    <row r="38" spans="1:5">
      <c r="A38" s="839">
        <v>11400091</v>
      </c>
      <c r="B38" s="839" t="s">
        <v>2618</v>
      </c>
      <c r="C38" s="840">
        <v>31009424.030000001</v>
      </c>
    </row>
    <row r="39" spans="1:5">
      <c r="A39" s="839">
        <v>11500001</v>
      </c>
      <c r="B39" s="839" t="s">
        <v>950</v>
      </c>
      <c r="C39" s="840">
        <v>-886689</v>
      </c>
    </row>
    <row r="40" spans="1:5">
      <c r="A40" s="839">
        <v>11500011</v>
      </c>
      <c r="B40" s="839" t="s">
        <v>652</v>
      </c>
      <c r="C40" s="840">
        <v>-302358.01</v>
      </c>
      <c r="E40" s="840"/>
    </row>
    <row r="41" spans="1:5">
      <c r="A41" s="839">
        <v>11500031</v>
      </c>
      <c r="B41" s="839" t="s">
        <v>1356</v>
      </c>
      <c r="C41" s="840">
        <v>-59820888.659999996</v>
      </c>
      <c r="E41" s="840"/>
    </row>
    <row r="42" spans="1:5">
      <c r="A42" s="839">
        <v>11500041</v>
      </c>
      <c r="B42" s="839" t="s">
        <v>1423</v>
      </c>
      <c r="C42" s="840">
        <v>-34875389.479999997</v>
      </c>
      <c r="E42" s="840"/>
    </row>
    <row r="43" spans="1:5">
      <c r="A43" s="839">
        <v>11500051</v>
      </c>
      <c r="B43" s="839" t="s">
        <v>1981</v>
      </c>
      <c r="C43" s="840">
        <v>-16929907.399999999</v>
      </c>
      <c r="E43" s="840"/>
    </row>
    <row r="44" spans="1:5">
      <c r="A44" s="839">
        <v>11500061</v>
      </c>
      <c r="B44" s="839" t="s">
        <v>2620</v>
      </c>
      <c r="C44" s="840">
        <v>-4149777.47</v>
      </c>
      <c r="E44" s="840"/>
    </row>
    <row r="45" spans="1:5">
      <c r="A45" s="839">
        <v>11730002</v>
      </c>
      <c r="B45" s="839" t="s">
        <v>653</v>
      </c>
      <c r="C45" s="840">
        <v>8654564.4700000007</v>
      </c>
      <c r="E45" s="840"/>
    </row>
    <row r="46" spans="1:5">
      <c r="A46" s="839">
        <v>12100503</v>
      </c>
      <c r="B46" s="839" t="s">
        <v>750</v>
      </c>
      <c r="C46" s="840">
        <v>91930.78</v>
      </c>
      <c r="E46" s="840"/>
    </row>
    <row r="47" spans="1:5">
      <c r="A47" s="839">
        <v>12100513</v>
      </c>
      <c r="B47" s="839" t="s">
        <v>751</v>
      </c>
      <c r="C47" s="840">
        <v>3194142.97</v>
      </c>
      <c r="E47" s="840"/>
    </row>
    <row r="48" spans="1:5">
      <c r="A48" s="839">
        <v>12200503</v>
      </c>
      <c r="B48" s="839" t="s">
        <v>752</v>
      </c>
      <c r="C48" s="840">
        <v>79713.38</v>
      </c>
      <c r="E48" s="840"/>
    </row>
    <row r="49" spans="1:5">
      <c r="A49" s="839">
        <v>12310000</v>
      </c>
      <c r="B49" s="839" t="s">
        <v>845</v>
      </c>
      <c r="C49" s="840">
        <v>29732908</v>
      </c>
      <c r="E49" s="840"/>
    </row>
    <row r="50" spans="1:5">
      <c r="A50" s="839">
        <v>12400043</v>
      </c>
      <c r="B50" s="839" t="s">
        <v>1160</v>
      </c>
      <c r="C50" s="840">
        <v>50160610.609999999</v>
      </c>
    </row>
    <row r="51" spans="1:5">
      <c r="A51" s="839">
        <v>12400503</v>
      </c>
      <c r="B51" s="839" t="s">
        <v>378</v>
      </c>
      <c r="C51" s="840">
        <v>425582.7</v>
      </c>
    </row>
    <row r="52" spans="1:5">
      <c r="A52" s="839">
        <v>12400542</v>
      </c>
      <c r="B52" s="839" t="s">
        <v>3359</v>
      </c>
      <c r="C52" s="840">
        <v>-7222800</v>
      </c>
      <c r="E52" s="840"/>
    </row>
    <row r="53" spans="1:5">
      <c r="A53" s="839">
        <v>12400552</v>
      </c>
      <c r="B53" s="839" t="s">
        <v>3360</v>
      </c>
      <c r="C53" s="840">
        <v>7222800</v>
      </c>
      <c r="E53" s="840"/>
    </row>
    <row r="54" spans="1:5">
      <c r="A54" s="839">
        <v>12400553</v>
      </c>
      <c r="B54" s="839" t="s">
        <v>1712</v>
      </c>
      <c r="C54" s="840">
        <v>1287515.76</v>
      </c>
      <c r="E54" s="840"/>
    </row>
    <row r="55" spans="1:5">
      <c r="A55" s="839">
        <v>12800001</v>
      </c>
      <c r="B55" s="839" t="s">
        <v>2392</v>
      </c>
      <c r="C55" s="840">
        <v>18500000</v>
      </c>
      <c r="E55" s="840"/>
    </row>
    <row r="56" spans="1:5">
      <c r="A56" s="839">
        <v>12800011</v>
      </c>
      <c r="B56" s="839" t="s">
        <v>2604</v>
      </c>
      <c r="C56" s="840">
        <v>1662496.9</v>
      </c>
      <c r="E56" s="840"/>
    </row>
    <row r="57" spans="1:5">
      <c r="A57" s="839">
        <v>13100543</v>
      </c>
      <c r="B57" s="839" t="s">
        <v>1545</v>
      </c>
      <c r="C57" s="840">
        <v>39421.93</v>
      </c>
      <c r="E57" s="840"/>
    </row>
    <row r="58" spans="1:5">
      <c r="A58" s="839">
        <v>13100563</v>
      </c>
      <c r="B58" s="839" t="s">
        <v>2730</v>
      </c>
      <c r="C58" s="840">
        <v>92487.48</v>
      </c>
      <c r="E58" s="840"/>
    </row>
    <row r="59" spans="1:5">
      <c r="A59" s="839">
        <v>13100573</v>
      </c>
      <c r="B59" s="839" t="s">
        <v>574</v>
      </c>
      <c r="C59" s="840">
        <v>13855.45</v>
      </c>
      <c r="E59" s="840"/>
    </row>
    <row r="60" spans="1:5">
      <c r="A60" s="839">
        <v>13101003</v>
      </c>
      <c r="B60" s="839" t="s">
        <v>2731</v>
      </c>
      <c r="C60" s="840">
        <v>4639056.5999999996</v>
      </c>
      <c r="E60" s="840"/>
    </row>
    <row r="61" spans="1:5">
      <c r="A61" s="839">
        <v>13101013</v>
      </c>
      <c r="B61" s="839" t="s">
        <v>2732</v>
      </c>
      <c r="C61" s="839">
        <v>-937.51</v>
      </c>
      <c r="E61" s="840"/>
    </row>
    <row r="62" spans="1:5">
      <c r="A62" s="839">
        <v>13101023</v>
      </c>
      <c r="B62" s="839" t="s">
        <v>1679</v>
      </c>
      <c r="C62" s="840">
        <v>12000034.859999999</v>
      </c>
      <c r="E62" s="840"/>
    </row>
    <row r="63" spans="1:5">
      <c r="A63" s="839">
        <v>13101033</v>
      </c>
      <c r="B63" s="839" t="s">
        <v>2733</v>
      </c>
      <c r="C63" s="840">
        <v>409978.15</v>
      </c>
      <c r="E63" s="840"/>
    </row>
    <row r="64" spans="1:5">
      <c r="A64" s="839">
        <v>13101113</v>
      </c>
      <c r="B64" s="839" t="s">
        <v>294</v>
      </c>
      <c r="C64" s="840">
        <v>-2731721.3</v>
      </c>
      <c r="E64" s="840"/>
    </row>
    <row r="65" spans="1:5">
      <c r="A65" s="839">
        <v>13101123</v>
      </c>
      <c r="B65" s="839" t="s">
        <v>201</v>
      </c>
      <c r="C65" s="840">
        <v>-2028486.11</v>
      </c>
      <c r="E65" s="840"/>
    </row>
    <row r="66" spans="1:5">
      <c r="A66" s="839">
        <v>13101163</v>
      </c>
      <c r="B66" s="839" t="s">
        <v>435</v>
      </c>
      <c r="C66" s="840">
        <v>101814.62</v>
      </c>
      <c r="E66" s="840"/>
    </row>
    <row r="67" spans="1:5">
      <c r="A67" s="839">
        <v>13101183</v>
      </c>
      <c r="B67" s="839" t="s">
        <v>1601</v>
      </c>
      <c r="C67" s="840">
        <v>1246675.17</v>
      </c>
      <c r="E67" s="840"/>
    </row>
    <row r="68" spans="1:5">
      <c r="A68" s="839">
        <v>13101193</v>
      </c>
      <c r="B68" s="839" t="s">
        <v>2284</v>
      </c>
      <c r="C68" s="840">
        <v>8551.4</v>
      </c>
      <c r="E68" s="840"/>
    </row>
    <row r="69" spans="1:5">
      <c r="A69" s="839">
        <v>13101253</v>
      </c>
      <c r="B69" s="839" t="s">
        <v>2013</v>
      </c>
      <c r="C69" s="840">
        <v>476051.81</v>
      </c>
      <c r="E69" s="840"/>
    </row>
    <row r="70" spans="1:5">
      <c r="A70" s="839">
        <v>13109003</v>
      </c>
      <c r="B70" s="839" t="s">
        <v>2781</v>
      </c>
      <c r="C70" s="840">
        <v>32116.51</v>
      </c>
      <c r="E70" s="840"/>
    </row>
    <row r="71" spans="1:5">
      <c r="A71" s="839">
        <v>13109013</v>
      </c>
      <c r="B71" s="839" t="s">
        <v>2782</v>
      </c>
      <c r="C71" s="840">
        <v>3866</v>
      </c>
      <c r="E71" s="840"/>
    </row>
    <row r="72" spans="1:5">
      <c r="A72" s="839">
        <v>13400021</v>
      </c>
      <c r="B72" s="839" t="s">
        <v>1281</v>
      </c>
      <c r="C72" s="840">
        <v>9861609.4000000004</v>
      </c>
      <c r="E72" s="840"/>
    </row>
    <row r="73" spans="1:5">
      <c r="A73" s="839">
        <v>13400031</v>
      </c>
      <c r="B73" s="839" t="s">
        <v>1282</v>
      </c>
      <c r="C73" s="840">
        <v>-9861609.4000000004</v>
      </c>
      <c r="E73" s="840"/>
    </row>
    <row r="74" spans="1:5">
      <c r="A74" s="839">
        <v>13400073</v>
      </c>
      <c r="B74" s="839" t="s">
        <v>1046</v>
      </c>
      <c r="C74" s="840">
        <v>1231823.46</v>
      </c>
      <c r="E74" s="840"/>
    </row>
    <row r="75" spans="1:5">
      <c r="A75" s="839">
        <v>13400111</v>
      </c>
      <c r="B75" s="839" t="s">
        <v>1066</v>
      </c>
      <c r="C75" s="840">
        <v>25000</v>
      </c>
    </row>
    <row r="76" spans="1:5">
      <c r="A76" s="839">
        <v>13400123</v>
      </c>
      <c r="B76" s="839" t="s">
        <v>2204</v>
      </c>
      <c r="C76" s="840">
        <v>414315.66</v>
      </c>
      <c r="E76" s="840"/>
    </row>
    <row r="77" spans="1:5">
      <c r="A77" s="839">
        <v>13400211</v>
      </c>
      <c r="B77" s="839" t="s">
        <v>2285</v>
      </c>
      <c r="C77" s="840">
        <v>52300</v>
      </c>
    </row>
    <row r="78" spans="1:5">
      <c r="A78" s="839">
        <v>13400241</v>
      </c>
      <c r="B78" s="839" t="s">
        <v>3033</v>
      </c>
      <c r="C78" s="840">
        <v>449616</v>
      </c>
    </row>
    <row r="79" spans="1:5">
      <c r="A79" s="839">
        <v>13400261</v>
      </c>
      <c r="B79" s="839" t="s">
        <v>3141</v>
      </c>
      <c r="C79" s="840">
        <v>610290</v>
      </c>
    </row>
    <row r="80" spans="1:5">
      <c r="A80" s="839">
        <v>13400271</v>
      </c>
      <c r="B80" s="839" t="s">
        <v>2384</v>
      </c>
      <c r="C80" s="840">
        <v>121770</v>
      </c>
      <c r="E80" s="840"/>
    </row>
    <row r="81" spans="1:5">
      <c r="A81" s="839">
        <v>13400281</v>
      </c>
      <c r="B81" s="839" t="s">
        <v>2345</v>
      </c>
      <c r="C81" s="840">
        <v>50253</v>
      </c>
      <c r="E81" s="840"/>
    </row>
    <row r="82" spans="1:5">
      <c r="A82" s="839">
        <v>13400311</v>
      </c>
      <c r="B82" s="839" t="s">
        <v>2818</v>
      </c>
      <c r="C82" s="840">
        <v>194700</v>
      </c>
      <c r="E82" s="840"/>
    </row>
    <row r="83" spans="1:5">
      <c r="A83" s="839">
        <v>13400321</v>
      </c>
      <c r="B83" s="839" t="s">
        <v>3295</v>
      </c>
      <c r="C83" s="840">
        <v>64370</v>
      </c>
      <c r="E83" s="840"/>
    </row>
    <row r="84" spans="1:5">
      <c r="A84" s="839">
        <v>13400332</v>
      </c>
      <c r="B84" s="839" t="s">
        <v>3219</v>
      </c>
      <c r="C84" s="840">
        <v>1195232.73</v>
      </c>
    </row>
    <row r="85" spans="1:5">
      <c r="A85" s="839">
        <v>13500003</v>
      </c>
      <c r="B85" s="839" t="s">
        <v>1348</v>
      </c>
      <c r="C85" s="840">
        <v>7534.56</v>
      </c>
    </row>
    <row r="86" spans="1:5">
      <c r="A86" s="839">
        <v>13500041</v>
      </c>
      <c r="B86" s="839" t="s">
        <v>940</v>
      </c>
      <c r="C86" s="840">
        <v>103953.85</v>
      </c>
      <c r="E86" s="840"/>
    </row>
    <row r="87" spans="1:5">
      <c r="A87" s="839">
        <v>13500051</v>
      </c>
      <c r="B87" s="839" t="s">
        <v>335</v>
      </c>
      <c r="C87" s="840">
        <v>73353</v>
      </c>
      <c r="E87" s="840"/>
    </row>
    <row r="88" spans="1:5">
      <c r="A88" s="839">
        <v>13500061</v>
      </c>
      <c r="B88" s="839" t="s">
        <v>1272</v>
      </c>
      <c r="C88" s="840">
        <v>1786010</v>
      </c>
      <c r="E88" s="840"/>
    </row>
    <row r="89" spans="1:5">
      <c r="A89" s="839">
        <v>13500071</v>
      </c>
      <c r="B89" s="839" t="s">
        <v>1273</v>
      </c>
      <c r="C89" s="840">
        <v>1818485</v>
      </c>
      <c r="E89" s="840"/>
    </row>
    <row r="90" spans="1:5">
      <c r="A90" s="839">
        <v>13500183</v>
      </c>
      <c r="B90" s="839" t="s">
        <v>2232</v>
      </c>
      <c r="C90" s="840">
        <v>100000</v>
      </c>
      <c r="E90" s="840"/>
    </row>
    <row r="91" spans="1:5">
      <c r="A91" s="839">
        <v>13500201</v>
      </c>
      <c r="B91" s="839" t="s">
        <v>2606</v>
      </c>
      <c r="C91" s="840">
        <v>1748405.94</v>
      </c>
      <c r="E91" s="840"/>
    </row>
    <row r="92" spans="1:5">
      <c r="A92" s="839">
        <v>14100311</v>
      </c>
      <c r="B92" s="839" t="s">
        <v>139</v>
      </c>
      <c r="C92" s="840">
        <v>3259692.33</v>
      </c>
      <c r="E92" s="840"/>
    </row>
    <row r="93" spans="1:5">
      <c r="A93" s="839">
        <v>14200201</v>
      </c>
      <c r="B93" s="839" t="s">
        <v>2742</v>
      </c>
      <c r="C93" s="840">
        <v>127497746.73</v>
      </c>
      <c r="E93" s="840"/>
    </row>
    <row r="94" spans="1:5">
      <c r="A94" s="839">
        <v>14200202</v>
      </c>
      <c r="B94" s="839" t="s">
        <v>2743</v>
      </c>
      <c r="C94" s="840">
        <v>39321951.539999999</v>
      </c>
      <c r="E94" s="840"/>
    </row>
    <row r="95" spans="1:5">
      <c r="A95" s="839">
        <v>14200203</v>
      </c>
      <c r="B95" s="839" t="s">
        <v>2744</v>
      </c>
      <c r="C95" s="840">
        <v>-2268987.19</v>
      </c>
      <c r="E95" s="840"/>
    </row>
    <row r="96" spans="1:5">
      <c r="A96" s="839">
        <v>14200213</v>
      </c>
      <c r="B96" s="839" t="s">
        <v>2761</v>
      </c>
      <c r="C96" s="840">
        <v>-14930.4</v>
      </c>
      <c r="E96" s="840"/>
    </row>
    <row r="97" spans="1:5">
      <c r="A97" s="839">
        <v>14200223</v>
      </c>
      <c r="B97" s="839" t="s">
        <v>2762</v>
      </c>
      <c r="C97" s="840">
        <v>22222.79</v>
      </c>
      <c r="E97" s="840"/>
    </row>
    <row r="98" spans="1:5">
      <c r="A98" s="839">
        <v>14200253</v>
      </c>
      <c r="B98" s="839" t="s">
        <v>2745</v>
      </c>
      <c r="C98" s="840">
        <v>-51031.07</v>
      </c>
      <c r="E98" s="840"/>
    </row>
    <row r="99" spans="1:5">
      <c r="A99" s="839">
        <v>14300062</v>
      </c>
      <c r="B99" s="839" t="s">
        <v>2489</v>
      </c>
      <c r="C99" s="840">
        <v>9412008.4199999999</v>
      </c>
      <c r="E99" s="840"/>
    </row>
    <row r="100" spans="1:5">
      <c r="A100" s="839">
        <v>14300072</v>
      </c>
      <c r="B100" s="839" t="s">
        <v>1754</v>
      </c>
      <c r="C100" s="840">
        <v>156560.04999999999</v>
      </c>
    </row>
    <row r="101" spans="1:5">
      <c r="A101" s="839">
        <v>14300081</v>
      </c>
      <c r="B101" s="839" t="s">
        <v>477</v>
      </c>
      <c r="C101" s="840">
        <v>198537.38</v>
      </c>
      <c r="E101" s="840"/>
    </row>
    <row r="102" spans="1:5">
      <c r="A102" s="839">
        <v>14300082</v>
      </c>
      <c r="B102" s="839" t="s">
        <v>3158</v>
      </c>
      <c r="C102" s="840">
        <v>156559.64000000001</v>
      </c>
    </row>
    <row r="103" spans="1:5">
      <c r="A103" s="839">
        <v>14300141</v>
      </c>
      <c r="B103" s="839" t="s">
        <v>1650</v>
      </c>
      <c r="C103" s="840">
        <v>14642115.699999999</v>
      </c>
    </row>
    <row r="104" spans="1:5">
      <c r="A104" s="839">
        <v>14300151</v>
      </c>
      <c r="B104" s="839" t="s">
        <v>1651</v>
      </c>
      <c r="C104" s="840">
        <v>827752.33</v>
      </c>
    </row>
    <row r="105" spans="1:5">
      <c r="A105" s="839">
        <v>14300171</v>
      </c>
      <c r="B105" s="839" t="s">
        <v>723</v>
      </c>
      <c r="C105" s="840">
        <v>9378630.8599999994</v>
      </c>
      <c r="E105" s="840"/>
    </row>
    <row r="106" spans="1:5">
      <c r="A106" s="839">
        <v>14300241</v>
      </c>
      <c r="B106" s="839" t="s">
        <v>2866</v>
      </c>
      <c r="C106" s="840">
        <v>135769.45000000001</v>
      </c>
      <c r="E106" s="840"/>
    </row>
    <row r="107" spans="1:5">
      <c r="A107" s="839">
        <v>14300261</v>
      </c>
      <c r="B107" s="839" t="s">
        <v>446</v>
      </c>
      <c r="C107" s="840">
        <v>4262550.42</v>
      </c>
      <c r="E107" s="840"/>
    </row>
    <row r="108" spans="1:5">
      <c r="A108" s="839">
        <v>14300323</v>
      </c>
      <c r="B108" s="839" t="s">
        <v>3329</v>
      </c>
      <c r="C108" s="840">
        <v>1009.34</v>
      </c>
      <c r="E108" s="840"/>
    </row>
    <row r="109" spans="1:5">
      <c r="A109" s="839">
        <v>14300333</v>
      </c>
      <c r="B109" s="839" t="s">
        <v>917</v>
      </c>
      <c r="C109" s="840">
        <v>44002.76</v>
      </c>
    </row>
    <row r="110" spans="1:5">
      <c r="A110" s="839">
        <v>14300341</v>
      </c>
      <c r="B110" s="839" t="s">
        <v>2791</v>
      </c>
      <c r="C110" s="839">
        <v>141.01</v>
      </c>
      <c r="E110" s="840"/>
    </row>
    <row r="111" spans="1:5">
      <c r="A111" s="839">
        <v>14300703</v>
      </c>
      <c r="B111" s="839" t="s">
        <v>2746</v>
      </c>
      <c r="C111" s="840">
        <v>8813233.3699999992</v>
      </c>
      <c r="E111" s="840"/>
    </row>
    <row r="112" spans="1:5">
      <c r="A112" s="839">
        <v>14300713</v>
      </c>
      <c r="B112" s="839" t="s">
        <v>2747</v>
      </c>
      <c r="C112" s="840">
        <v>31515.47</v>
      </c>
      <c r="E112" s="840"/>
    </row>
    <row r="113" spans="1:5">
      <c r="A113" s="839">
        <v>14300723</v>
      </c>
      <c r="B113" s="839" t="s">
        <v>3610</v>
      </c>
      <c r="C113" s="840">
        <v>109106.42</v>
      </c>
      <c r="E113" s="840"/>
    </row>
    <row r="114" spans="1:5">
      <c r="A114" s="839">
        <v>14300733</v>
      </c>
      <c r="B114" s="839" t="s">
        <v>2748</v>
      </c>
      <c r="C114" s="840">
        <v>13120349.98</v>
      </c>
      <c r="E114" s="840"/>
    </row>
    <row r="115" spans="1:5">
      <c r="A115" s="839">
        <v>14300743</v>
      </c>
      <c r="B115" s="839" t="s">
        <v>2749</v>
      </c>
      <c r="C115" s="840">
        <v>600215.04000000004</v>
      </c>
      <c r="E115" s="840"/>
    </row>
    <row r="116" spans="1:5">
      <c r="A116" s="839">
        <v>14300763</v>
      </c>
      <c r="B116" s="839" t="s">
        <v>2713</v>
      </c>
      <c r="C116" s="840">
        <v>1797398.88</v>
      </c>
      <c r="E116" s="840"/>
    </row>
    <row r="117" spans="1:5">
      <c r="A117" s="839">
        <v>14300921</v>
      </c>
      <c r="B117" s="839" t="s">
        <v>889</v>
      </c>
      <c r="C117" s="840">
        <v>690893.36</v>
      </c>
      <c r="E117" s="840"/>
    </row>
    <row r="118" spans="1:5">
      <c r="A118" s="839">
        <v>14301022</v>
      </c>
      <c r="B118" s="839" t="s">
        <v>358</v>
      </c>
      <c r="C118" s="840">
        <v>2323151.7400000002</v>
      </c>
      <c r="E118" s="840"/>
    </row>
    <row r="119" spans="1:5">
      <c r="A119" s="839">
        <v>14301033</v>
      </c>
      <c r="B119" s="839" t="s">
        <v>2902</v>
      </c>
      <c r="C119" s="840">
        <v>205485.27</v>
      </c>
      <c r="E119" s="840"/>
    </row>
    <row r="120" spans="1:5">
      <c r="A120" s="839">
        <v>14301041</v>
      </c>
      <c r="B120" s="839" t="s">
        <v>2973</v>
      </c>
      <c r="C120" s="839">
        <v>385</v>
      </c>
      <c r="E120" s="840"/>
    </row>
    <row r="121" spans="1:5">
      <c r="A121" s="839">
        <v>14301043</v>
      </c>
      <c r="B121" s="839" t="s">
        <v>3330</v>
      </c>
      <c r="C121" s="840">
        <v>2564669.2400000002</v>
      </c>
      <c r="E121" s="840"/>
    </row>
    <row r="122" spans="1:5">
      <c r="A122" s="839">
        <v>14400311</v>
      </c>
      <c r="B122" s="839" t="s">
        <v>2750</v>
      </c>
      <c r="C122" s="840">
        <v>-5464339.6600000001</v>
      </c>
      <c r="E122" s="840"/>
    </row>
    <row r="123" spans="1:5">
      <c r="A123" s="839">
        <v>14400312</v>
      </c>
      <c r="B123" s="839" t="s">
        <v>2751</v>
      </c>
      <c r="C123" s="840">
        <v>-1506329.89</v>
      </c>
      <c r="E123" s="840"/>
    </row>
    <row r="124" spans="1:5">
      <c r="A124" s="839">
        <v>14400313</v>
      </c>
      <c r="B124" s="839" t="s">
        <v>2783</v>
      </c>
      <c r="C124" s="840">
        <v>-350626.33</v>
      </c>
      <c r="E124" s="840"/>
    </row>
    <row r="125" spans="1:5">
      <c r="A125" s="839">
        <v>14400343</v>
      </c>
      <c r="B125" s="839" t="s">
        <v>1447</v>
      </c>
      <c r="C125" s="840">
        <v>-1724214.74</v>
      </c>
      <c r="E125" s="840"/>
    </row>
    <row r="126" spans="1:5">
      <c r="A126" s="839">
        <v>14400353</v>
      </c>
      <c r="B126" s="839" t="s">
        <v>2752</v>
      </c>
      <c r="C126" s="840">
        <v>-598227.66</v>
      </c>
      <c r="E126" s="840"/>
    </row>
    <row r="127" spans="1:5">
      <c r="A127" s="839">
        <v>14600000</v>
      </c>
      <c r="B127" s="839" t="s">
        <v>220</v>
      </c>
      <c r="C127" s="840">
        <v>441003.02</v>
      </c>
      <c r="E127" s="840"/>
    </row>
    <row r="128" spans="1:5">
      <c r="A128" s="839">
        <v>15100021</v>
      </c>
      <c r="B128" s="839" t="s">
        <v>260</v>
      </c>
      <c r="C128" s="840">
        <v>4904812.13</v>
      </c>
      <c r="E128" s="840"/>
    </row>
    <row r="129" spans="1:5">
      <c r="A129" s="839">
        <v>15100031</v>
      </c>
      <c r="B129" s="839" t="s">
        <v>42</v>
      </c>
      <c r="C129" s="840">
        <v>3996811.2</v>
      </c>
      <c r="E129" s="840"/>
    </row>
    <row r="130" spans="1:5">
      <c r="A130" s="839">
        <v>15100041</v>
      </c>
      <c r="B130" s="839" t="s">
        <v>1192</v>
      </c>
      <c r="C130" s="840">
        <v>157106.93</v>
      </c>
      <c r="E130" s="840"/>
    </row>
    <row r="131" spans="1:5">
      <c r="A131" s="839">
        <v>15100061</v>
      </c>
      <c r="B131" s="839" t="s">
        <v>918</v>
      </c>
      <c r="C131" s="840">
        <v>22029.03</v>
      </c>
      <c r="E131" s="840"/>
    </row>
    <row r="132" spans="1:5">
      <c r="A132" s="839">
        <v>15100081</v>
      </c>
      <c r="B132" s="839" t="s">
        <v>1193</v>
      </c>
      <c r="C132" s="840">
        <v>1524021.41</v>
      </c>
      <c r="E132" s="840"/>
    </row>
    <row r="133" spans="1:5">
      <c r="A133" s="839">
        <v>15100091</v>
      </c>
      <c r="B133" s="839" t="s">
        <v>2200</v>
      </c>
      <c r="C133" s="840">
        <v>1779873.66</v>
      </c>
      <c r="E133" s="840"/>
    </row>
    <row r="134" spans="1:5">
      <c r="A134" s="839">
        <v>15100101</v>
      </c>
      <c r="B134" s="839" t="s">
        <v>205</v>
      </c>
      <c r="C134" s="840">
        <v>4320236.93</v>
      </c>
      <c r="E134" s="840"/>
    </row>
    <row r="135" spans="1:5">
      <c r="A135" s="839">
        <v>15100122</v>
      </c>
      <c r="B135" s="839" t="s">
        <v>461</v>
      </c>
      <c r="C135" s="840">
        <v>296599.96000000002</v>
      </c>
      <c r="E135" s="840"/>
    </row>
    <row r="136" spans="1:5">
      <c r="A136" s="839">
        <v>15100181</v>
      </c>
      <c r="B136" s="839" t="s">
        <v>1462</v>
      </c>
      <c r="C136" s="840">
        <v>54702.11</v>
      </c>
      <c r="E136" s="840"/>
    </row>
    <row r="137" spans="1:5">
      <c r="A137" s="839">
        <v>15100211</v>
      </c>
      <c r="B137" s="839" t="s">
        <v>157</v>
      </c>
      <c r="C137" s="840">
        <v>-10873.81</v>
      </c>
      <c r="E137" s="840"/>
    </row>
    <row r="138" spans="1:5">
      <c r="A138" s="839">
        <v>15100221</v>
      </c>
      <c r="B138" s="839" t="s">
        <v>1438</v>
      </c>
      <c r="C138" s="840">
        <v>275234.95</v>
      </c>
    </row>
    <row r="139" spans="1:5">
      <c r="A139" s="839">
        <v>15100271</v>
      </c>
      <c r="B139" s="839" t="s">
        <v>2660</v>
      </c>
      <c r="C139" s="840">
        <v>2795461.96</v>
      </c>
    </row>
    <row r="140" spans="1:5">
      <c r="A140" s="839">
        <v>15100291</v>
      </c>
      <c r="B140" s="839" t="s">
        <v>3386</v>
      </c>
      <c r="C140" s="840">
        <v>392523.81</v>
      </c>
      <c r="E140" s="840"/>
    </row>
    <row r="141" spans="1:5">
      <c r="A141" s="839">
        <v>15111001</v>
      </c>
      <c r="B141" s="839" t="s">
        <v>1357</v>
      </c>
      <c r="C141" s="840">
        <v>242642.92</v>
      </c>
      <c r="E141" s="840"/>
    </row>
    <row r="142" spans="1:5">
      <c r="A142" s="839">
        <v>15400023</v>
      </c>
      <c r="B142" s="839" t="s">
        <v>1661</v>
      </c>
      <c r="C142" s="840">
        <v>11285148.9</v>
      </c>
      <c r="E142" s="840"/>
    </row>
    <row r="143" spans="1:5">
      <c r="A143" s="839">
        <v>15400031</v>
      </c>
      <c r="B143" s="839" t="s">
        <v>1185</v>
      </c>
      <c r="C143" s="840">
        <v>5890975.54</v>
      </c>
      <c r="E143" s="840"/>
    </row>
    <row r="144" spans="1:5">
      <c r="A144" s="839">
        <v>15400033</v>
      </c>
      <c r="B144" s="839" t="s">
        <v>1235</v>
      </c>
      <c r="C144" s="840">
        <v>-11285345.67</v>
      </c>
      <c r="E144" s="840"/>
    </row>
    <row r="145" spans="1:5">
      <c r="A145" s="839">
        <v>15400041</v>
      </c>
      <c r="B145" s="839" t="s">
        <v>937</v>
      </c>
      <c r="C145" s="840">
        <v>4418254.03</v>
      </c>
      <c r="E145" s="840"/>
    </row>
    <row r="146" spans="1:5">
      <c r="A146" s="839">
        <v>15400061</v>
      </c>
      <c r="B146" s="839" t="s">
        <v>1245</v>
      </c>
      <c r="C146" s="840">
        <v>16868308.75</v>
      </c>
      <c r="E146" s="840"/>
    </row>
    <row r="147" spans="1:5">
      <c r="A147" s="839">
        <v>15400101</v>
      </c>
      <c r="B147" s="839" t="s">
        <v>589</v>
      </c>
      <c r="C147" s="840">
        <v>26935767.82</v>
      </c>
    </row>
    <row r="148" spans="1:5">
      <c r="A148" s="839">
        <v>15400102</v>
      </c>
      <c r="B148" s="839" t="s">
        <v>590</v>
      </c>
      <c r="C148" s="840">
        <v>5928864.4800000004</v>
      </c>
      <c r="E148" s="840"/>
    </row>
    <row r="149" spans="1:5">
      <c r="A149" s="839">
        <v>15400103</v>
      </c>
      <c r="B149" s="839" t="s">
        <v>1249</v>
      </c>
      <c r="C149" s="840">
        <v>29780862.489999998</v>
      </c>
      <c r="E149" s="840"/>
    </row>
    <row r="150" spans="1:5">
      <c r="A150" s="839">
        <v>15400181</v>
      </c>
      <c r="B150" s="839" t="s">
        <v>2615</v>
      </c>
      <c r="C150" s="840">
        <v>3814574.02</v>
      </c>
      <c r="E150" s="840"/>
    </row>
    <row r="151" spans="1:5">
      <c r="A151" s="839">
        <v>15600003</v>
      </c>
      <c r="B151" s="839" t="s">
        <v>2980</v>
      </c>
      <c r="C151" s="840">
        <v>396856.21</v>
      </c>
      <c r="E151" s="840"/>
    </row>
    <row r="152" spans="1:5">
      <c r="A152" s="839">
        <v>15810001</v>
      </c>
      <c r="B152" s="839" t="s">
        <v>3173</v>
      </c>
      <c r="C152" s="840">
        <v>4082.8</v>
      </c>
      <c r="E152" s="840"/>
    </row>
    <row r="153" spans="1:5">
      <c r="A153" s="839">
        <v>16300023</v>
      </c>
      <c r="B153" s="839" t="s">
        <v>1293</v>
      </c>
      <c r="C153" s="840">
        <v>2719552.74</v>
      </c>
      <c r="E153" s="840"/>
    </row>
    <row r="154" spans="1:5">
      <c r="A154" s="839">
        <v>16300063</v>
      </c>
      <c r="B154" s="839" t="s">
        <v>1294</v>
      </c>
      <c r="C154" s="840">
        <v>476726.42</v>
      </c>
      <c r="E154" s="840"/>
    </row>
    <row r="155" spans="1:5">
      <c r="A155" s="839">
        <v>16410002</v>
      </c>
      <c r="B155" s="839" t="s">
        <v>1330</v>
      </c>
      <c r="C155" s="840">
        <v>11557265.4</v>
      </c>
      <c r="E155" s="840"/>
    </row>
    <row r="156" spans="1:5">
      <c r="A156" s="839">
        <v>16410012</v>
      </c>
      <c r="B156" s="839" t="s">
        <v>798</v>
      </c>
      <c r="C156" s="840">
        <v>2669367.54</v>
      </c>
      <c r="E156" s="840"/>
    </row>
    <row r="157" spans="1:5">
      <c r="A157" s="839">
        <v>16410022</v>
      </c>
      <c r="B157" s="839" t="s">
        <v>315</v>
      </c>
      <c r="C157" s="840">
        <v>16936258.68</v>
      </c>
      <c r="E157" s="840"/>
    </row>
    <row r="158" spans="1:5">
      <c r="A158" s="839">
        <v>16420012</v>
      </c>
      <c r="B158" s="839" t="s">
        <v>112</v>
      </c>
      <c r="C158" s="840">
        <v>39435.56</v>
      </c>
      <c r="E158" s="840"/>
    </row>
    <row r="159" spans="1:5">
      <c r="A159" s="839">
        <v>16500013</v>
      </c>
      <c r="B159" s="839" t="s">
        <v>3388</v>
      </c>
      <c r="C159" s="840">
        <v>1850233.38</v>
      </c>
      <c r="E159" s="840"/>
    </row>
    <row r="160" spans="1:5">
      <c r="A160" s="839">
        <v>16500063</v>
      </c>
      <c r="B160" s="839" t="s">
        <v>3389</v>
      </c>
      <c r="C160" s="840">
        <v>187434.19</v>
      </c>
      <c r="E160" s="840"/>
    </row>
    <row r="161" spans="1:5">
      <c r="A161" s="839">
        <v>16500083</v>
      </c>
      <c r="B161" s="839" t="s">
        <v>3390</v>
      </c>
      <c r="C161" s="840">
        <v>2635386.75</v>
      </c>
      <c r="E161" s="840"/>
    </row>
    <row r="162" spans="1:5">
      <c r="A162" s="839">
        <v>16500143</v>
      </c>
      <c r="B162" s="839" t="s">
        <v>2503</v>
      </c>
      <c r="C162" s="840">
        <v>480918.24</v>
      </c>
      <c r="E162" s="840"/>
    </row>
    <row r="163" spans="1:5">
      <c r="A163" s="839">
        <v>16500153</v>
      </c>
      <c r="B163" s="839" t="s">
        <v>3602</v>
      </c>
      <c r="C163" s="840">
        <v>117439.14</v>
      </c>
      <c r="E163" s="840"/>
    </row>
    <row r="164" spans="1:5">
      <c r="A164" s="839">
        <v>16500183</v>
      </c>
      <c r="B164" s="839" t="s">
        <v>3449</v>
      </c>
      <c r="C164" s="840">
        <v>281315.65999999997</v>
      </c>
      <c r="E164" s="840"/>
    </row>
    <row r="165" spans="1:5">
      <c r="A165" s="839">
        <v>16500283</v>
      </c>
      <c r="B165" s="839" t="s">
        <v>3397</v>
      </c>
      <c r="C165" s="840">
        <v>1692706.08</v>
      </c>
      <c r="E165" s="840"/>
    </row>
    <row r="166" spans="1:5">
      <c r="A166" s="839">
        <v>16500321</v>
      </c>
      <c r="B166" s="839" t="s">
        <v>3392</v>
      </c>
      <c r="C166" s="840">
        <v>526226.48</v>
      </c>
      <c r="E166" s="840"/>
    </row>
    <row r="167" spans="1:5">
      <c r="A167" s="839">
        <v>16500331</v>
      </c>
      <c r="B167" s="839" t="s">
        <v>3471</v>
      </c>
      <c r="C167" s="840">
        <v>668798.48</v>
      </c>
      <c r="E167" s="840"/>
    </row>
    <row r="168" spans="1:5">
      <c r="A168" s="839">
        <v>16500351</v>
      </c>
      <c r="B168" s="839" t="s">
        <v>3484</v>
      </c>
      <c r="C168" s="840">
        <v>78335.67</v>
      </c>
    </row>
    <row r="169" spans="1:5">
      <c r="A169" s="839">
        <v>16500373</v>
      </c>
      <c r="B169" s="839" t="s">
        <v>3399</v>
      </c>
      <c r="C169" s="840">
        <v>4836.1000000000004</v>
      </c>
      <c r="E169" s="840"/>
    </row>
    <row r="170" spans="1:5">
      <c r="A170" s="839">
        <v>16500383</v>
      </c>
      <c r="B170" s="839" t="s">
        <v>3400</v>
      </c>
      <c r="C170" s="840">
        <v>205044.04</v>
      </c>
      <c r="E170" s="840"/>
    </row>
    <row r="171" spans="1:5">
      <c r="A171" s="839">
        <v>16500401</v>
      </c>
      <c r="B171" s="839" t="s">
        <v>3220</v>
      </c>
      <c r="C171" s="840">
        <v>109815.56</v>
      </c>
      <c r="E171" s="840"/>
    </row>
    <row r="172" spans="1:5">
      <c r="A172" s="839">
        <v>16500411</v>
      </c>
      <c r="B172" s="839" t="s">
        <v>3221</v>
      </c>
      <c r="C172" s="840">
        <v>109815.57</v>
      </c>
      <c r="E172" s="840"/>
    </row>
    <row r="173" spans="1:5">
      <c r="A173" s="839">
        <v>16500413</v>
      </c>
      <c r="B173" s="839" t="s">
        <v>3401</v>
      </c>
      <c r="C173" s="840">
        <v>243678.59</v>
      </c>
      <c r="E173" s="840"/>
    </row>
    <row r="174" spans="1:5">
      <c r="A174" s="839">
        <v>16500433</v>
      </c>
      <c r="B174" s="839" t="s">
        <v>3402</v>
      </c>
      <c r="C174" s="840">
        <v>184078.35</v>
      </c>
      <c r="E174" s="840"/>
    </row>
    <row r="175" spans="1:5">
      <c r="A175" s="839">
        <v>16500443</v>
      </c>
      <c r="B175" s="839" t="s">
        <v>3403</v>
      </c>
      <c r="C175" s="840">
        <v>166050.23999999999</v>
      </c>
      <c r="E175" s="840"/>
    </row>
    <row r="176" spans="1:5">
      <c r="A176" s="839">
        <v>16500563</v>
      </c>
      <c r="B176" s="839" t="s">
        <v>3406</v>
      </c>
      <c r="C176" s="840">
        <v>75095.73</v>
      </c>
      <c r="E176" s="840"/>
    </row>
    <row r="177" spans="1:5">
      <c r="A177" s="839">
        <v>16500583</v>
      </c>
      <c r="B177" s="839" t="s">
        <v>1067</v>
      </c>
      <c r="C177" s="840">
        <v>148124.87</v>
      </c>
      <c r="E177" s="840"/>
    </row>
    <row r="178" spans="1:5">
      <c r="A178" s="839">
        <v>16500611</v>
      </c>
      <c r="B178" s="839" t="s">
        <v>3409</v>
      </c>
      <c r="C178" s="840">
        <v>357462</v>
      </c>
    </row>
    <row r="179" spans="1:5">
      <c r="A179" s="839">
        <v>16500612</v>
      </c>
      <c r="B179" s="839" t="s">
        <v>3410</v>
      </c>
      <c r="C179" s="840">
        <v>224929.96</v>
      </c>
      <c r="E179" s="840"/>
    </row>
    <row r="180" spans="1:5">
      <c r="A180" s="839">
        <v>16500622</v>
      </c>
      <c r="B180" s="839" t="s">
        <v>3411</v>
      </c>
      <c r="C180" s="840">
        <v>43655.02</v>
      </c>
      <c r="E180" s="840"/>
    </row>
    <row r="181" spans="1:5">
      <c r="A181" s="839">
        <v>16500623</v>
      </c>
      <c r="B181" s="839" t="s">
        <v>533</v>
      </c>
      <c r="C181" s="840">
        <v>59455.57</v>
      </c>
      <c r="E181" s="840"/>
    </row>
    <row r="182" spans="1:5">
      <c r="A182" s="839">
        <v>16500673</v>
      </c>
      <c r="B182" s="839" t="s">
        <v>3412</v>
      </c>
      <c r="C182" s="840">
        <v>113348.34</v>
      </c>
      <c r="E182" s="840"/>
    </row>
    <row r="183" spans="1:5">
      <c r="A183" s="839">
        <v>16500693</v>
      </c>
      <c r="B183" s="839" t="s">
        <v>3415</v>
      </c>
      <c r="C183" s="840">
        <v>123174.27</v>
      </c>
      <c r="E183" s="840"/>
    </row>
    <row r="184" spans="1:5">
      <c r="A184" s="839">
        <v>16500743</v>
      </c>
      <c r="B184" s="839" t="s">
        <v>3419</v>
      </c>
      <c r="C184" s="840">
        <v>163483.96</v>
      </c>
      <c r="E184" s="840"/>
    </row>
    <row r="185" spans="1:5">
      <c r="A185" s="839">
        <v>16500751</v>
      </c>
      <c r="B185" s="839" t="s">
        <v>1400</v>
      </c>
      <c r="C185" s="840">
        <v>6480.9</v>
      </c>
      <c r="E185" s="840"/>
    </row>
    <row r="186" spans="1:5">
      <c r="A186" s="839">
        <v>16500753</v>
      </c>
      <c r="B186" s="839" t="s">
        <v>2266</v>
      </c>
      <c r="C186" s="840">
        <v>773317.2</v>
      </c>
    </row>
    <row r="187" spans="1:5">
      <c r="A187" s="839">
        <v>16500763</v>
      </c>
      <c r="B187" s="839" t="s">
        <v>2883</v>
      </c>
      <c r="C187" s="840">
        <v>9520.75</v>
      </c>
    </row>
    <row r="188" spans="1:5">
      <c r="A188" s="839">
        <v>16500783</v>
      </c>
      <c r="B188" s="839" t="s">
        <v>3420</v>
      </c>
      <c r="C188" s="840">
        <v>20314.439999999999</v>
      </c>
      <c r="E188" s="840"/>
    </row>
    <row r="189" spans="1:5">
      <c r="A189" s="839">
        <v>16501003</v>
      </c>
      <c r="B189" s="839" t="s">
        <v>3424</v>
      </c>
      <c r="C189" s="840">
        <v>37870</v>
      </c>
      <c r="E189" s="840"/>
    </row>
    <row r="190" spans="1:5">
      <c r="A190" s="839">
        <v>16501013</v>
      </c>
      <c r="B190" s="839" t="s">
        <v>1869</v>
      </c>
      <c r="C190" s="840">
        <v>106695.88</v>
      </c>
      <c r="E190" s="840"/>
    </row>
    <row r="191" spans="1:5">
      <c r="A191" s="839">
        <v>16501051</v>
      </c>
      <c r="B191" s="839" t="s">
        <v>3425</v>
      </c>
      <c r="C191" s="840">
        <v>348707.78</v>
      </c>
      <c r="E191" s="840"/>
    </row>
    <row r="192" spans="1:5">
      <c r="A192" s="839">
        <v>16501083</v>
      </c>
      <c r="B192" s="839" t="s">
        <v>3426</v>
      </c>
      <c r="C192" s="840">
        <v>13351.17</v>
      </c>
    </row>
    <row r="193" spans="1:5">
      <c r="A193" s="839">
        <v>16502001</v>
      </c>
      <c r="B193" s="839" t="s">
        <v>3428</v>
      </c>
      <c r="C193" s="840">
        <v>35144</v>
      </c>
    </row>
    <row r="194" spans="1:5">
      <c r="A194" s="839">
        <v>16502003</v>
      </c>
      <c r="B194" s="839" t="s">
        <v>3429</v>
      </c>
      <c r="C194" s="840">
        <v>41618.17</v>
      </c>
      <c r="E194" s="840"/>
    </row>
    <row r="195" spans="1:5">
      <c r="A195" s="839">
        <v>16502013</v>
      </c>
      <c r="B195" s="839" t="s">
        <v>3450</v>
      </c>
      <c r="C195" s="840">
        <v>40779.51</v>
      </c>
      <c r="E195" s="840"/>
    </row>
    <row r="196" spans="1:5">
      <c r="A196" s="839">
        <v>16502021</v>
      </c>
      <c r="B196" s="839" t="s">
        <v>3432</v>
      </c>
      <c r="C196" s="840">
        <v>54130</v>
      </c>
      <c r="E196" s="840"/>
    </row>
    <row r="197" spans="1:5">
      <c r="A197" s="839">
        <v>16502023</v>
      </c>
      <c r="B197" s="839" t="s">
        <v>3433</v>
      </c>
      <c r="C197" s="840">
        <v>25487.07</v>
      </c>
      <c r="E197" s="840"/>
    </row>
    <row r="198" spans="1:5">
      <c r="A198" s="839">
        <v>16502053</v>
      </c>
      <c r="B198" s="839" t="s">
        <v>3435</v>
      </c>
      <c r="C198" s="840">
        <v>50491.53</v>
      </c>
      <c r="E198" s="840"/>
    </row>
    <row r="199" spans="1:5">
      <c r="A199" s="839">
        <v>16502063</v>
      </c>
      <c r="B199" s="839" t="s">
        <v>3436</v>
      </c>
      <c r="C199" s="840">
        <v>86381.81</v>
      </c>
      <c r="E199" s="840"/>
    </row>
    <row r="200" spans="1:5">
      <c r="A200" s="839">
        <v>16502113</v>
      </c>
      <c r="B200" s="839" t="s">
        <v>3118</v>
      </c>
      <c r="C200" s="840">
        <v>8383.64</v>
      </c>
      <c r="E200" s="840"/>
    </row>
    <row r="201" spans="1:5">
      <c r="A201" s="839">
        <v>16502133</v>
      </c>
      <c r="B201" s="839" t="s">
        <v>3439</v>
      </c>
      <c r="C201" s="840">
        <v>412530.3</v>
      </c>
      <c r="E201" s="840"/>
    </row>
    <row r="202" spans="1:5">
      <c r="A202" s="839">
        <v>16502153</v>
      </c>
      <c r="B202" s="839" t="s">
        <v>3441</v>
      </c>
      <c r="C202" s="840">
        <v>37852.75</v>
      </c>
    </row>
    <row r="203" spans="1:5">
      <c r="A203" s="839">
        <v>16502163</v>
      </c>
      <c r="B203" s="839" t="s">
        <v>3442</v>
      </c>
      <c r="C203" s="840">
        <v>31141.8</v>
      </c>
    </row>
    <row r="204" spans="1:5">
      <c r="A204" s="839">
        <v>16502173</v>
      </c>
      <c r="B204" s="839" t="s">
        <v>3451</v>
      </c>
      <c r="C204" s="840">
        <v>452425.7</v>
      </c>
      <c r="E204" s="840"/>
    </row>
    <row r="205" spans="1:5">
      <c r="A205" s="839">
        <v>16502181</v>
      </c>
      <c r="B205" s="839" t="s">
        <v>2555</v>
      </c>
      <c r="C205" s="840">
        <v>9164.11</v>
      </c>
      <c r="E205" s="840"/>
    </row>
    <row r="206" spans="1:5">
      <c r="A206" s="839">
        <v>16502191</v>
      </c>
      <c r="B206" s="839" t="s">
        <v>2449</v>
      </c>
      <c r="C206" s="840">
        <v>291088.71999999997</v>
      </c>
      <c r="E206" s="840"/>
    </row>
    <row r="207" spans="1:5">
      <c r="A207" s="839">
        <v>16502201</v>
      </c>
      <c r="B207" s="839" t="s">
        <v>3452</v>
      </c>
      <c r="C207" s="840">
        <v>14084</v>
      </c>
      <c r="E207" s="840"/>
    </row>
    <row r="208" spans="1:5">
      <c r="A208" s="839">
        <v>16502213</v>
      </c>
      <c r="B208" s="839" t="s">
        <v>3453</v>
      </c>
      <c r="C208" s="840">
        <v>37143</v>
      </c>
      <c r="E208" s="840"/>
    </row>
    <row r="209" spans="1:5">
      <c r="A209" s="839">
        <v>16502382</v>
      </c>
      <c r="B209" s="839" t="s">
        <v>3404</v>
      </c>
      <c r="C209" s="840">
        <v>2222348.75</v>
      </c>
      <c r="E209" s="840"/>
    </row>
    <row r="210" spans="1:5">
      <c r="A210" s="839">
        <v>16502393</v>
      </c>
      <c r="B210" s="839" t="s">
        <v>3414</v>
      </c>
      <c r="C210" s="840">
        <v>15330</v>
      </c>
      <c r="E210" s="840"/>
    </row>
    <row r="211" spans="1:5">
      <c r="A211" s="839">
        <v>16502403</v>
      </c>
      <c r="B211" s="839" t="s">
        <v>3145</v>
      </c>
      <c r="C211" s="840">
        <v>87600</v>
      </c>
    </row>
    <row r="212" spans="1:5">
      <c r="A212" s="839">
        <v>16502413</v>
      </c>
      <c r="B212" s="839" t="s">
        <v>3434</v>
      </c>
      <c r="C212" s="840">
        <v>60000</v>
      </c>
    </row>
    <row r="213" spans="1:5">
      <c r="A213" s="839">
        <v>16502423</v>
      </c>
      <c r="B213" s="839" t="s">
        <v>3440</v>
      </c>
      <c r="C213" s="840">
        <v>99653.16</v>
      </c>
      <c r="E213" s="840"/>
    </row>
    <row r="214" spans="1:5">
      <c r="A214" s="839">
        <v>16502433</v>
      </c>
      <c r="B214" s="839" t="s">
        <v>3485</v>
      </c>
      <c r="C214" s="840">
        <v>40906.92</v>
      </c>
      <c r="E214" s="840"/>
    </row>
    <row r="215" spans="1:5">
      <c r="A215" s="839">
        <v>16502443</v>
      </c>
      <c r="B215" s="839" t="s">
        <v>3491</v>
      </c>
      <c r="C215" s="840">
        <v>970217.52</v>
      </c>
      <c r="E215" s="840"/>
    </row>
    <row r="216" spans="1:5">
      <c r="A216" s="839">
        <v>16502453</v>
      </c>
      <c r="B216" s="839" t="s">
        <v>3603</v>
      </c>
      <c r="C216" s="840">
        <v>148920</v>
      </c>
      <c r="E216" s="840"/>
    </row>
    <row r="217" spans="1:5">
      <c r="A217" s="839">
        <v>16502463</v>
      </c>
      <c r="B217" s="839" t="s">
        <v>3492</v>
      </c>
      <c r="C217" s="840">
        <v>169907.38</v>
      </c>
      <c r="E217" s="840"/>
    </row>
    <row r="218" spans="1:5">
      <c r="A218" s="839">
        <v>16502473</v>
      </c>
      <c r="B218" s="839" t="s">
        <v>3612</v>
      </c>
      <c r="C218" s="840">
        <v>94608</v>
      </c>
      <c r="E218" s="840"/>
    </row>
    <row r="219" spans="1:5">
      <c r="A219" s="839">
        <v>16504023</v>
      </c>
      <c r="B219" s="839" t="s">
        <v>3604</v>
      </c>
      <c r="C219" s="840">
        <v>397120</v>
      </c>
      <c r="E219" s="840"/>
    </row>
    <row r="220" spans="1:5">
      <c r="A220" s="839">
        <v>16504063</v>
      </c>
      <c r="B220" s="839" t="s">
        <v>3443</v>
      </c>
      <c r="C220" s="840">
        <v>19162.5</v>
      </c>
      <c r="E220" s="840"/>
    </row>
    <row r="221" spans="1:5">
      <c r="A221" s="839">
        <v>16504073</v>
      </c>
      <c r="B221" s="839" t="s">
        <v>3434</v>
      </c>
      <c r="C221" s="840">
        <v>65000</v>
      </c>
      <c r="E221" s="840"/>
    </row>
    <row r="222" spans="1:5">
      <c r="A222" s="839">
        <v>16504083</v>
      </c>
      <c r="B222" s="839" t="s">
        <v>3145</v>
      </c>
      <c r="C222" s="840">
        <v>21900</v>
      </c>
      <c r="E222" s="840"/>
    </row>
    <row r="223" spans="1:5">
      <c r="A223" s="839">
        <v>16504093</v>
      </c>
      <c r="B223" s="839" t="s">
        <v>3455</v>
      </c>
      <c r="C223" s="840">
        <v>282350.59999999998</v>
      </c>
      <c r="E223" s="840"/>
    </row>
    <row r="224" spans="1:5">
      <c r="A224" s="839">
        <v>16504101</v>
      </c>
      <c r="B224" s="839" t="s">
        <v>2555</v>
      </c>
      <c r="C224" s="840">
        <v>104954.4</v>
      </c>
      <c r="E224" s="840"/>
    </row>
    <row r="225" spans="1:5">
      <c r="A225" s="839">
        <v>16504112</v>
      </c>
      <c r="B225" s="839" t="s">
        <v>3456</v>
      </c>
      <c r="C225" s="840">
        <v>870037.5</v>
      </c>
      <c r="E225" s="840"/>
    </row>
    <row r="226" spans="1:5">
      <c r="A226" s="839">
        <v>16504221</v>
      </c>
      <c r="B226" s="839" t="s">
        <v>3452</v>
      </c>
      <c r="C226" s="840">
        <v>208745</v>
      </c>
      <c r="E226" s="840"/>
    </row>
    <row r="227" spans="1:5">
      <c r="A227" s="839">
        <v>16504223</v>
      </c>
      <c r="B227" s="839" t="s">
        <v>3486</v>
      </c>
      <c r="C227" s="840">
        <v>102267.6</v>
      </c>
      <c r="E227" s="840"/>
    </row>
    <row r="228" spans="1:5">
      <c r="A228" s="839">
        <v>16504231</v>
      </c>
      <c r="B228" s="839" t="s">
        <v>3457</v>
      </c>
      <c r="C228" s="840">
        <v>1165008.77</v>
      </c>
      <c r="E228" s="840"/>
    </row>
    <row r="229" spans="1:5">
      <c r="A229" s="839">
        <v>16504233</v>
      </c>
      <c r="B229" s="839" t="s">
        <v>3491</v>
      </c>
      <c r="C229" s="840">
        <v>1455326.27</v>
      </c>
    </row>
    <row r="230" spans="1:5">
      <c r="A230" s="839">
        <v>16504241</v>
      </c>
      <c r="B230" s="839" t="s">
        <v>3458</v>
      </c>
      <c r="C230" s="840">
        <v>2520421.36</v>
      </c>
    </row>
    <row r="231" spans="1:5">
      <c r="A231" s="839">
        <v>16504251</v>
      </c>
      <c r="B231" s="839" t="s">
        <v>3459</v>
      </c>
      <c r="C231" s="840">
        <v>2294076.02</v>
      </c>
      <c r="E231" s="840"/>
    </row>
    <row r="232" spans="1:5">
      <c r="A232" s="839">
        <v>16504261</v>
      </c>
      <c r="B232" s="839" t="s">
        <v>3460</v>
      </c>
      <c r="C232" s="840">
        <v>1113461.23</v>
      </c>
      <c r="E232" s="840"/>
    </row>
    <row r="233" spans="1:5">
      <c r="A233" s="839">
        <v>16504271</v>
      </c>
      <c r="B233" s="839" t="s">
        <v>3461</v>
      </c>
      <c r="C233" s="840">
        <v>1016145</v>
      </c>
      <c r="E233" s="840"/>
    </row>
    <row r="234" spans="1:5">
      <c r="A234" s="839">
        <v>16504273</v>
      </c>
      <c r="B234" s="839" t="s">
        <v>3493</v>
      </c>
      <c r="C234" s="840">
        <v>283178.96000000002</v>
      </c>
      <c r="E234" s="840"/>
    </row>
    <row r="235" spans="1:5">
      <c r="A235" s="839">
        <v>16580001</v>
      </c>
      <c r="B235" s="839" t="s">
        <v>3462</v>
      </c>
      <c r="C235" s="840">
        <v>-8422811.7799999993</v>
      </c>
      <c r="E235" s="840"/>
    </row>
    <row r="236" spans="1:5">
      <c r="A236" s="839">
        <v>16580002</v>
      </c>
      <c r="B236" s="839" t="s">
        <v>3463</v>
      </c>
      <c r="C236" s="840">
        <v>-870037.5</v>
      </c>
      <c r="E236" s="840"/>
    </row>
    <row r="237" spans="1:5">
      <c r="A237" s="839">
        <v>16580003</v>
      </c>
      <c r="B237" s="839" t="s">
        <v>3464</v>
      </c>
      <c r="C237" s="840">
        <v>-2626305.9300000002</v>
      </c>
      <c r="E237" s="840"/>
    </row>
    <row r="238" spans="1:5">
      <c r="A238" s="839">
        <v>16590001</v>
      </c>
      <c r="B238" s="839" t="s">
        <v>3462</v>
      </c>
      <c r="C238" s="840">
        <v>8422811.7799999993</v>
      </c>
      <c r="E238" s="840"/>
    </row>
    <row r="239" spans="1:5">
      <c r="A239" s="839">
        <v>16590002</v>
      </c>
      <c r="B239" s="839" t="s">
        <v>3465</v>
      </c>
      <c r="C239" s="840">
        <v>870037.5</v>
      </c>
      <c r="E239" s="840"/>
    </row>
    <row r="240" spans="1:5">
      <c r="A240" s="839">
        <v>16590003</v>
      </c>
      <c r="B240" s="839" t="s">
        <v>3464</v>
      </c>
      <c r="C240" s="840">
        <v>2626305.9300000002</v>
      </c>
      <c r="E240" s="840"/>
    </row>
    <row r="241" spans="1:5">
      <c r="A241" s="839">
        <v>17300001</v>
      </c>
      <c r="B241" s="839" t="s">
        <v>2491</v>
      </c>
      <c r="C241" s="840">
        <v>102011325.04000001</v>
      </c>
      <c r="E241" s="840"/>
    </row>
    <row r="242" spans="1:5">
      <c r="A242" s="839">
        <v>17300002</v>
      </c>
      <c r="B242" s="839" t="s">
        <v>1728</v>
      </c>
      <c r="C242" s="840">
        <v>24229263.170000002</v>
      </c>
      <c r="E242" s="840"/>
    </row>
    <row r="243" spans="1:5">
      <c r="A243" s="839">
        <v>17400001</v>
      </c>
      <c r="B243" s="839" t="s">
        <v>1729</v>
      </c>
      <c r="C243" s="840">
        <v>1801927.73</v>
      </c>
      <c r="E243" s="840"/>
    </row>
    <row r="244" spans="1:5">
      <c r="A244" s="839">
        <v>17500001</v>
      </c>
      <c r="B244" s="839" t="s">
        <v>2585</v>
      </c>
      <c r="C244" s="840">
        <v>25480073.510000002</v>
      </c>
      <c r="E244" s="840"/>
    </row>
    <row r="245" spans="1:5">
      <c r="A245" s="839">
        <v>17500002</v>
      </c>
      <c r="B245" s="839" t="s">
        <v>2586</v>
      </c>
      <c r="C245" s="840">
        <v>10775333.99</v>
      </c>
      <c r="E245" s="840"/>
    </row>
    <row r="246" spans="1:5">
      <c r="A246" s="839">
        <v>17500011</v>
      </c>
      <c r="B246" s="839" t="s">
        <v>2587</v>
      </c>
      <c r="C246" s="840">
        <v>6177008.5199999996</v>
      </c>
      <c r="E246" s="840"/>
    </row>
    <row r="247" spans="1:5">
      <c r="A247" s="839">
        <v>17500012</v>
      </c>
      <c r="B247" s="839" t="s">
        <v>2588</v>
      </c>
      <c r="C247" s="840">
        <v>2605314.38</v>
      </c>
      <c r="E247" s="840"/>
    </row>
    <row r="248" spans="1:5">
      <c r="A248" s="839">
        <v>18100003</v>
      </c>
      <c r="B248" s="839" t="s">
        <v>995</v>
      </c>
      <c r="C248" s="840">
        <v>197652.4</v>
      </c>
      <c r="E248" s="840"/>
    </row>
    <row r="249" spans="1:5">
      <c r="A249" s="839">
        <v>18100093</v>
      </c>
      <c r="B249" s="839" t="s">
        <v>244</v>
      </c>
      <c r="C249" s="840">
        <v>42055.82</v>
      </c>
      <c r="E249" s="840"/>
    </row>
    <row r="250" spans="1:5">
      <c r="A250" s="839">
        <v>18100203</v>
      </c>
      <c r="B250" s="839" t="s">
        <v>1919</v>
      </c>
      <c r="C250" s="840">
        <v>1551486.8</v>
      </c>
      <c r="E250" s="840"/>
    </row>
    <row r="251" spans="1:5">
      <c r="A251" s="839">
        <v>18100213</v>
      </c>
      <c r="B251" s="839" t="s">
        <v>3246</v>
      </c>
      <c r="C251" s="840">
        <v>4368687.87</v>
      </c>
      <c r="E251" s="840"/>
    </row>
    <row r="252" spans="1:5">
      <c r="A252" s="839">
        <v>18100223</v>
      </c>
      <c r="B252" s="839" t="s">
        <v>2808</v>
      </c>
      <c r="C252" s="840">
        <v>1213280.32</v>
      </c>
      <c r="E252" s="840"/>
    </row>
    <row r="253" spans="1:5">
      <c r="A253" s="839">
        <v>18100233</v>
      </c>
      <c r="B253" s="839" t="s">
        <v>2812</v>
      </c>
      <c r="C253" s="840">
        <v>205037.33</v>
      </c>
      <c r="E253" s="840"/>
    </row>
    <row r="254" spans="1:5">
      <c r="A254" s="839">
        <v>18100473</v>
      </c>
      <c r="B254" s="839" t="s">
        <v>1287</v>
      </c>
      <c r="C254" s="840">
        <v>1155089.8799999999</v>
      </c>
      <c r="E254" s="840"/>
    </row>
    <row r="255" spans="1:5">
      <c r="A255" s="839">
        <v>18100493</v>
      </c>
      <c r="B255" s="839" t="s">
        <v>713</v>
      </c>
      <c r="C255" s="840">
        <v>404032.55</v>
      </c>
    </row>
    <row r="256" spans="1:5">
      <c r="A256" s="839">
        <v>18100663</v>
      </c>
      <c r="B256" s="839" t="s">
        <v>2703</v>
      </c>
      <c r="C256" s="840">
        <v>699306.67</v>
      </c>
    </row>
    <row r="257" spans="1:5">
      <c r="A257" s="839">
        <v>18100673</v>
      </c>
      <c r="B257" s="839" t="s">
        <v>2706</v>
      </c>
      <c r="C257" s="840">
        <v>1261388.57</v>
      </c>
    </row>
    <row r="258" spans="1:5">
      <c r="A258" s="839">
        <v>18100923</v>
      </c>
      <c r="B258" s="839" t="s">
        <v>2402</v>
      </c>
      <c r="C258" s="840">
        <v>2197279.2200000002</v>
      </c>
      <c r="E258" s="840"/>
    </row>
    <row r="259" spans="1:5">
      <c r="A259" s="839">
        <v>18100933</v>
      </c>
      <c r="B259" s="839" t="s">
        <v>2403</v>
      </c>
      <c r="C259" s="840">
        <v>452389.7</v>
      </c>
      <c r="E259" s="840"/>
    </row>
    <row r="260" spans="1:5">
      <c r="A260" s="839">
        <v>18101023</v>
      </c>
      <c r="B260" s="839" t="s">
        <v>1110</v>
      </c>
      <c r="C260" s="840">
        <v>1689995.32</v>
      </c>
      <c r="E260" s="840"/>
    </row>
    <row r="261" spans="1:5">
      <c r="A261" s="839">
        <v>18101033</v>
      </c>
      <c r="B261" s="839" t="s">
        <v>1283</v>
      </c>
      <c r="C261" s="840">
        <v>1982780.23</v>
      </c>
      <c r="E261" s="840"/>
    </row>
    <row r="262" spans="1:5">
      <c r="A262" s="839">
        <v>18101053</v>
      </c>
      <c r="B262" s="839" t="s">
        <v>1943</v>
      </c>
      <c r="C262" s="840">
        <v>377889.94</v>
      </c>
      <c r="E262" s="840"/>
    </row>
    <row r="263" spans="1:5">
      <c r="A263" s="839">
        <v>18101083</v>
      </c>
      <c r="B263" s="839" t="s">
        <v>1006</v>
      </c>
      <c r="C263" s="840">
        <v>424526.27</v>
      </c>
    </row>
    <row r="264" spans="1:5">
      <c r="A264" s="839">
        <v>18101093</v>
      </c>
      <c r="B264" s="839" t="s">
        <v>1007</v>
      </c>
      <c r="C264" s="840">
        <v>327069.88</v>
      </c>
    </row>
    <row r="265" spans="1:5">
      <c r="A265" s="839">
        <v>18101113</v>
      </c>
      <c r="B265" s="839" t="s">
        <v>1643</v>
      </c>
      <c r="C265" s="840">
        <v>2750394.51</v>
      </c>
      <c r="E265" s="840"/>
    </row>
    <row r="266" spans="1:5">
      <c r="A266" s="839">
        <v>18101123</v>
      </c>
      <c r="B266" s="839" t="s">
        <v>2135</v>
      </c>
      <c r="C266" s="840">
        <v>2670538.0099999998</v>
      </c>
      <c r="E266" s="840"/>
    </row>
    <row r="267" spans="1:5">
      <c r="A267" s="839">
        <v>18101133</v>
      </c>
      <c r="B267" s="839" t="s">
        <v>2136</v>
      </c>
      <c r="C267" s="840">
        <v>2070257.32</v>
      </c>
      <c r="E267" s="840"/>
    </row>
    <row r="268" spans="1:5">
      <c r="A268" s="839">
        <v>18101143</v>
      </c>
      <c r="B268" s="839" t="s">
        <v>2246</v>
      </c>
      <c r="C268" s="840">
        <v>2540560.23</v>
      </c>
      <c r="E268" s="840"/>
    </row>
    <row r="269" spans="1:5">
      <c r="A269" s="839">
        <v>18210231</v>
      </c>
      <c r="B269" s="839" t="s">
        <v>1792</v>
      </c>
      <c r="C269" s="840">
        <v>18571825</v>
      </c>
      <c r="E269" s="840"/>
    </row>
    <row r="270" spans="1:5">
      <c r="A270" s="839">
        <v>18210261</v>
      </c>
      <c r="B270" s="839" t="s">
        <v>2213</v>
      </c>
      <c r="C270" s="840">
        <v>50185.88</v>
      </c>
      <c r="E270" s="840"/>
    </row>
    <row r="271" spans="1:5">
      <c r="A271" s="839">
        <v>18210281</v>
      </c>
      <c r="B271" s="839" t="s">
        <v>2446</v>
      </c>
      <c r="C271" s="840">
        <v>60295490.299999997</v>
      </c>
      <c r="E271" s="840"/>
    </row>
    <row r="272" spans="1:5">
      <c r="A272" s="839">
        <v>18210291</v>
      </c>
      <c r="B272" s="839" t="s">
        <v>2522</v>
      </c>
      <c r="C272" s="840">
        <v>-1282948.23</v>
      </c>
      <c r="E272" s="840"/>
    </row>
    <row r="273" spans="1:5">
      <c r="A273" s="839">
        <v>18210301</v>
      </c>
      <c r="B273" s="839" t="s">
        <v>3147</v>
      </c>
      <c r="C273" s="840">
        <v>18185672.66</v>
      </c>
      <c r="E273" s="840"/>
    </row>
    <row r="274" spans="1:5">
      <c r="A274" s="839">
        <v>18210311</v>
      </c>
      <c r="B274" s="839" t="s">
        <v>3336</v>
      </c>
      <c r="C274" s="840">
        <v>24156737.989999998</v>
      </c>
      <c r="E274" s="840"/>
    </row>
    <row r="275" spans="1:5">
      <c r="A275" s="839">
        <v>18210321</v>
      </c>
      <c r="B275" s="839" t="s">
        <v>3494</v>
      </c>
      <c r="C275" s="840">
        <v>4550834.93</v>
      </c>
      <c r="E275" s="840"/>
    </row>
    <row r="276" spans="1:5">
      <c r="A276" s="839">
        <v>18220011</v>
      </c>
      <c r="B276" s="839" t="s">
        <v>491</v>
      </c>
      <c r="C276" s="840">
        <v>65708856.939999998</v>
      </c>
      <c r="E276" s="840"/>
    </row>
    <row r="277" spans="1:5">
      <c r="A277" s="839">
        <v>18220021</v>
      </c>
      <c r="B277" s="839" t="s">
        <v>1157</v>
      </c>
      <c r="C277" s="840">
        <v>743111.53</v>
      </c>
      <c r="E277" s="840"/>
    </row>
    <row r="278" spans="1:5">
      <c r="A278" s="839">
        <v>18220031</v>
      </c>
      <c r="B278" s="839" t="s">
        <v>261</v>
      </c>
      <c r="C278" s="840">
        <v>-18818583.699999999</v>
      </c>
      <c r="E278" s="840"/>
    </row>
    <row r="279" spans="1:5">
      <c r="A279" s="839">
        <v>18220041</v>
      </c>
      <c r="B279" s="839" t="s">
        <v>1329</v>
      </c>
      <c r="C279" s="840">
        <v>-18621495.739999998</v>
      </c>
      <c r="E279" s="840"/>
    </row>
    <row r="280" spans="1:5">
      <c r="A280" s="839">
        <v>18220061</v>
      </c>
      <c r="B280" s="839" t="s">
        <v>1507</v>
      </c>
      <c r="C280" s="840">
        <v>-30211680.609999999</v>
      </c>
      <c r="E280" s="840"/>
    </row>
    <row r="281" spans="1:5">
      <c r="A281" s="839">
        <v>18220091</v>
      </c>
      <c r="B281" s="839" t="s">
        <v>2436</v>
      </c>
      <c r="C281" s="840">
        <v>120633.79</v>
      </c>
      <c r="E281" s="840"/>
    </row>
    <row r="282" spans="1:5">
      <c r="A282" s="839">
        <v>18220101</v>
      </c>
      <c r="B282" s="839" t="s">
        <v>3160</v>
      </c>
      <c r="C282" s="840">
        <v>8873557.8399999999</v>
      </c>
      <c r="E282" s="840"/>
    </row>
    <row r="283" spans="1:5">
      <c r="A283" s="839">
        <v>18230002</v>
      </c>
      <c r="B283" s="839" t="s">
        <v>2</v>
      </c>
      <c r="C283" s="840">
        <v>1775698.55</v>
      </c>
      <c r="E283" s="840"/>
    </row>
    <row r="284" spans="1:5">
      <c r="A284" s="839">
        <v>18230021</v>
      </c>
      <c r="B284" s="839" t="s">
        <v>613</v>
      </c>
      <c r="C284" s="840">
        <v>47785361.57</v>
      </c>
      <c r="E284" s="840"/>
    </row>
    <row r="285" spans="1:5">
      <c r="A285" s="839">
        <v>18230031</v>
      </c>
      <c r="B285" s="839" t="s">
        <v>1332</v>
      </c>
      <c r="C285" s="840">
        <v>50964245.829999998</v>
      </c>
      <c r="E285" s="840"/>
    </row>
    <row r="286" spans="1:5">
      <c r="A286" s="839">
        <v>18230032</v>
      </c>
      <c r="B286" s="839" t="s">
        <v>878</v>
      </c>
      <c r="C286" s="840">
        <v>6253370.5899999999</v>
      </c>
      <c r="E286" s="840"/>
    </row>
    <row r="287" spans="1:5">
      <c r="A287" s="839">
        <v>18230041</v>
      </c>
      <c r="B287" s="839" t="s">
        <v>766</v>
      </c>
      <c r="C287" s="840">
        <v>21589277</v>
      </c>
      <c r="E287" s="840"/>
    </row>
    <row r="288" spans="1:5">
      <c r="A288" s="839">
        <v>18230042</v>
      </c>
      <c r="B288" s="839" t="s">
        <v>1686</v>
      </c>
      <c r="C288" s="840">
        <v>1394924.45</v>
      </c>
      <c r="E288" s="840"/>
    </row>
    <row r="289" spans="1:5">
      <c r="A289" s="839">
        <v>18230051</v>
      </c>
      <c r="B289" s="839" t="s">
        <v>767</v>
      </c>
      <c r="C289" s="840">
        <v>-17006270.370000001</v>
      </c>
      <c r="E289" s="840"/>
    </row>
    <row r="290" spans="1:5">
      <c r="A290" s="839">
        <v>18230061</v>
      </c>
      <c r="B290" s="839" t="s">
        <v>675</v>
      </c>
      <c r="C290" s="840">
        <v>1108243</v>
      </c>
      <c r="E290" s="840"/>
    </row>
    <row r="291" spans="1:5">
      <c r="A291" s="839">
        <v>18230071</v>
      </c>
      <c r="B291" s="839" t="s">
        <v>1027</v>
      </c>
      <c r="C291" s="840">
        <v>113632921</v>
      </c>
      <c r="E291" s="840"/>
    </row>
    <row r="292" spans="1:5">
      <c r="A292" s="839">
        <v>18230081</v>
      </c>
      <c r="B292" s="839" t="s">
        <v>988</v>
      </c>
      <c r="C292" s="840">
        <v>-110106392.98999999</v>
      </c>
      <c r="E292" s="840"/>
    </row>
    <row r="293" spans="1:5">
      <c r="A293" s="839">
        <v>18230311</v>
      </c>
      <c r="B293" s="839" t="s">
        <v>1607</v>
      </c>
      <c r="C293" s="840">
        <v>30000</v>
      </c>
      <c r="E293" s="840"/>
    </row>
    <row r="294" spans="1:5">
      <c r="A294" s="839">
        <v>18230351</v>
      </c>
      <c r="B294" s="839" t="s">
        <v>238</v>
      </c>
      <c r="C294" s="840">
        <v>108683673.06999999</v>
      </c>
      <c r="E294" s="840"/>
    </row>
    <row r="295" spans="1:5">
      <c r="A295" s="839">
        <v>18230401</v>
      </c>
      <c r="B295" s="839" t="s">
        <v>2462</v>
      </c>
      <c r="C295" s="840">
        <v>13262.01</v>
      </c>
      <c r="E295" s="840"/>
    </row>
    <row r="296" spans="1:5">
      <c r="A296" s="839">
        <v>18230621</v>
      </c>
      <c r="B296" s="839" t="s">
        <v>1353</v>
      </c>
      <c r="C296" s="840">
        <v>-22913655.52</v>
      </c>
      <c r="E296" s="840"/>
    </row>
    <row r="297" spans="1:5">
      <c r="A297" s="839">
        <v>18230631</v>
      </c>
      <c r="B297" s="839" t="s">
        <v>1920</v>
      </c>
      <c r="C297" s="840">
        <v>69437160.579999998</v>
      </c>
      <c r="E297" s="840"/>
    </row>
    <row r="298" spans="1:5">
      <c r="A298" s="839">
        <v>18230691</v>
      </c>
      <c r="B298" s="839" t="s">
        <v>1366</v>
      </c>
      <c r="C298" s="840">
        <v>-474402.14</v>
      </c>
      <c r="E298" s="840"/>
    </row>
    <row r="299" spans="1:5">
      <c r="A299" s="839">
        <v>18230771</v>
      </c>
      <c r="B299" s="839" t="s">
        <v>925</v>
      </c>
      <c r="C299" s="840">
        <v>12521276</v>
      </c>
      <c r="E299" s="840"/>
    </row>
    <row r="300" spans="1:5">
      <c r="A300" s="839">
        <v>18230781</v>
      </c>
      <c r="B300" s="839" t="s">
        <v>834</v>
      </c>
      <c r="C300" s="840">
        <v>-12521276</v>
      </c>
      <c r="E300" s="840"/>
    </row>
    <row r="301" spans="1:5">
      <c r="A301" s="839">
        <v>18230791</v>
      </c>
      <c r="B301" s="839" t="s">
        <v>406</v>
      </c>
      <c r="C301" s="840">
        <v>3858376</v>
      </c>
      <c r="E301" s="840"/>
    </row>
    <row r="302" spans="1:5">
      <c r="A302" s="839">
        <v>18230971</v>
      </c>
      <c r="B302" s="839" t="s">
        <v>1471</v>
      </c>
      <c r="C302" s="840">
        <v>2749643.08</v>
      </c>
      <c r="E302" s="840"/>
    </row>
    <row r="303" spans="1:5">
      <c r="A303" s="839">
        <v>18231051</v>
      </c>
      <c r="B303" s="839" t="s">
        <v>2228</v>
      </c>
      <c r="C303" s="840">
        <v>-34827817</v>
      </c>
      <c r="E303" s="840"/>
    </row>
    <row r="304" spans="1:5">
      <c r="A304" s="839">
        <v>18231061</v>
      </c>
      <c r="B304" s="839" t="s">
        <v>2229</v>
      </c>
      <c r="C304" s="840">
        <v>34827817</v>
      </c>
      <c r="E304" s="840"/>
    </row>
    <row r="305" spans="1:5">
      <c r="A305" s="839">
        <v>18231081</v>
      </c>
      <c r="B305" s="839" t="s">
        <v>2444</v>
      </c>
      <c r="C305" s="840">
        <v>-25644564</v>
      </c>
      <c r="E305" s="840"/>
    </row>
    <row r="306" spans="1:5">
      <c r="A306" s="839">
        <v>18231091</v>
      </c>
      <c r="B306" s="839" t="s">
        <v>2445</v>
      </c>
      <c r="C306" s="840">
        <v>25644564</v>
      </c>
      <c r="E306" s="840"/>
    </row>
    <row r="307" spans="1:5">
      <c r="A307" s="839">
        <v>18231141</v>
      </c>
      <c r="B307" s="839" t="s">
        <v>2708</v>
      </c>
      <c r="C307" s="840">
        <v>-37811937</v>
      </c>
      <c r="E307" s="840"/>
    </row>
    <row r="308" spans="1:5">
      <c r="A308" s="839">
        <v>18231151</v>
      </c>
      <c r="B308" s="839" t="s">
        <v>2709</v>
      </c>
      <c r="C308" s="840">
        <v>37811937</v>
      </c>
      <c r="E308" s="840"/>
    </row>
    <row r="309" spans="1:5">
      <c r="A309" s="839">
        <v>18231161</v>
      </c>
      <c r="B309" s="839" t="s">
        <v>3012</v>
      </c>
      <c r="C309" s="840">
        <v>40127111</v>
      </c>
      <c r="E309" s="840"/>
    </row>
    <row r="310" spans="1:5">
      <c r="A310" s="839">
        <v>18231171</v>
      </c>
      <c r="B310" s="839" t="s">
        <v>3013</v>
      </c>
      <c r="C310" s="840">
        <v>-40127111</v>
      </c>
      <c r="E310" s="840"/>
    </row>
    <row r="311" spans="1:5">
      <c r="A311" s="839">
        <v>18231181</v>
      </c>
      <c r="B311" s="839" t="s">
        <v>3201</v>
      </c>
      <c r="C311" s="840">
        <v>8733855</v>
      </c>
      <c r="E311" s="840"/>
    </row>
    <row r="312" spans="1:5">
      <c r="A312" s="839">
        <v>18231191</v>
      </c>
      <c r="B312" s="839" t="s">
        <v>3202</v>
      </c>
      <c r="C312" s="840">
        <v>-8733855</v>
      </c>
      <c r="E312" s="840"/>
    </row>
    <row r="313" spans="1:5">
      <c r="A313" s="839">
        <v>18231241</v>
      </c>
      <c r="B313" s="839" t="s">
        <v>3495</v>
      </c>
      <c r="C313" s="840">
        <v>463071.25</v>
      </c>
      <c r="E313" s="840"/>
    </row>
    <row r="314" spans="1:5">
      <c r="A314" s="839">
        <v>18231251</v>
      </c>
      <c r="B314" s="839" t="s">
        <v>3605</v>
      </c>
      <c r="C314" s="840">
        <v>1928.75</v>
      </c>
      <c r="E314" s="840"/>
    </row>
    <row r="315" spans="1:5">
      <c r="A315" s="839">
        <v>18232221</v>
      </c>
      <c r="B315" s="839" t="s">
        <v>1608</v>
      </c>
      <c r="C315" s="840">
        <v>197293.25</v>
      </c>
      <c r="E315" s="840"/>
    </row>
    <row r="316" spans="1:5">
      <c r="A316" s="839">
        <v>18232251</v>
      </c>
      <c r="B316" s="839" t="s">
        <v>1609</v>
      </c>
      <c r="C316" s="840">
        <v>2147072.61</v>
      </c>
      <c r="E316" s="840"/>
    </row>
    <row r="317" spans="1:5">
      <c r="A317" s="839">
        <v>18232261</v>
      </c>
      <c r="B317" s="839" t="s">
        <v>1644</v>
      </c>
      <c r="C317" s="840">
        <v>483640.36</v>
      </c>
      <c r="E317" s="840"/>
    </row>
    <row r="318" spans="1:5">
      <c r="A318" s="839">
        <v>18232271</v>
      </c>
      <c r="B318" s="839" t="s">
        <v>1610</v>
      </c>
      <c r="C318" s="840">
        <v>403196.61</v>
      </c>
      <c r="E318" s="840"/>
    </row>
    <row r="319" spans="1:5">
      <c r="A319" s="839">
        <v>18232301</v>
      </c>
      <c r="B319" s="839" t="s">
        <v>2523</v>
      </c>
      <c r="C319" s="840">
        <v>68119555.370000005</v>
      </c>
      <c r="E319" s="840"/>
    </row>
    <row r="320" spans="1:5">
      <c r="A320" s="839">
        <v>18232311</v>
      </c>
      <c r="B320" s="839" t="s">
        <v>2524</v>
      </c>
      <c r="C320" s="840">
        <v>14400534</v>
      </c>
      <c r="E320" s="840"/>
    </row>
    <row r="321" spans="1:5">
      <c r="A321" s="839">
        <v>18232321</v>
      </c>
      <c r="B321" s="839" t="s">
        <v>2525</v>
      </c>
      <c r="C321" s="840">
        <v>1749999.77</v>
      </c>
      <c r="E321" s="840"/>
    </row>
    <row r="322" spans="1:5">
      <c r="A322" s="839">
        <v>18233061</v>
      </c>
      <c r="B322" s="839" t="s">
        <v>1611</v>
      </c>
      <c r="C322" s="840">
        <v>20000</v>
      </c>
      <c r="E322" s="840"/>
    </row>
    <row r="323" spans="1:5">
      <c r="A323" s="839">
        <v>18233091</v>
      </c>
      <c r="B323" s="839" t="s">
        <v>1612</v>
      </c>
      <c r="C323" s="840">
        <v>198092.16</v>
      </c>
      <c r="E323" s="840"/>
    </row>
    <row r="324" spans="1:5">
      <c r="A324" s="839">
        <v>18235521</v>
      </c>
      <c r="B324" s="839" t="s">
        <v>2075</v>
      </c>
      <c r="C324" s="840">
        <v>25077964.879999999</v>
      </c>
      <c r="E324" s="840"/>
    </row>
    <row r="325" spans="1:5">
      <c r="A325" s="839">
        <v>18236021</v>
      </c>
      <c r="B325" s="839" t="s">
        <v>44</v>
      </c>
      <c r="C325" s="840">
        <v>15256064.07</v>
      </c>
      <c r="E325" s="840"/>
    </row>
    <row r="326" spans="1:5">
      <c r="A326" s="839">
        <v>18236031</v>
      </c>
      <c r="B326" s="839" t="s">
        <v>45</v>
      </c>
      <c r="C326" s="840">
        <v>2873005.76</v>
      </c>
      <c r="E326" s="840"/>
    </row>
    <row r="327" spans="1:5">
      <c r="A327" s="839">
        <v>18236041</v>
      </c>
      <c r="B327" s="839" t="s">
        <v>46</v>
      </c>
      <c r="C327" s="840">
        <v>-228709.77</v>
      </c>
      <c r="E327" s="840"/>
    </row>
    <row r="328" spans="1:5">
      <c r="A328" s="839">
        <v>18236051</v>
      </c>
      <c r="B328" s="839" t="s">
        <v>1284</v>
      </c>
      <c r="C328" s="840">
        <v>107024.51</v>
      </c>
      <c r="E328" s="840"/>
    </row>
    <row r="329" spans="1:5">
      <c r="A329" s="839">
        <v>18236061</v>
      </c>
      <c r="B329" s="839" t="s">
        <v>349</v>
      </c>
      <c r="C329" s="840">
        <v>1031542.85</v>
      </c>
      <c r="E329" s="840"/>
    </row>
    <row r="330" spans="1:5">
      <c r="A330" s="839">
        <v>18236071</v>
      </c>
      <c r="B330" s="839" t="s">
        <v>350</v>
      </c>
      <c r="C330" s="840">
        <v>671052.84</v>
      </c>
      <c r="E330" s="840"/>
    </row>
    <row r="331" spans="1:5">
      <c r="A331" s="839">
        <v>18236091</v>
      </c>
      <c r="B331" s="839" t="s">
        <v>1472</v>
      </c>
      <c r="C331" s="840">
        <v>-100555.3</v>
      </c>
      <c r="E331" s="840"/>
    </row>
    <row r="332" spans="1:5">
      <c r="A332" s="839">
        <v>18236101</v>
      </c>
      <c r="B332" s="839" t="s">
        <v>1509</v>
      </c>
      <c r="C332" s="840">
        <v>3769772.47</v>
      </c>
      <c r="E332" s="840"/>
    </row>
    <row r="333" spans="1:5">
      <c r="A333" s="839">
        <v>18236111</v>
      </c>
      <c r="B333" s="839" t="s">
        <v>3039</v>
      </c>
      <c r="C333" s="840">
        <v>-2124984.35</v>
      </c>
      <c r="E333" s="840"/>
    </row>
    <row r="334" spans="1:5">
      <c r="A334" s="839">
        <v>18237112</v>
      </c>
      <c r="B334" s="839" t="s">
        <v>677</v>
      </c>
      <c r="C334" s="840">
        <v>279321.2</v>
      </c>
      <c r="E334" s="840"/>
    </row>
    <row r="335" spans="1:5">
      <c r="A335" s="839">
        <v>18237122</v>
      </c>
      <c r="B335" s="839" t="s">
        <v>1018</v>
      </c>
      <c r="C335" s="840">
        <v>169602.13</v>
      </c>
      <c r="E335" s="840"/>
    </row>
    <row r="336" spans="1:5">
      <c r="A336" s="839">
        <v>18237132</v>
      </c>
      <c r="B336" s="839" t="s">
        <v>58</v>
      </c>
      <c r="C336" s="840">
        <v>133750.43</v>
      </c>
      <c r="E336" s="840"/>
    </row>
    <row r="337" spans="1:5">
      <c r="A337" s="839">
        <v>18237142</v>
      </c>
      <c r="B337" s="839" t="s">
        <v>59</v>
      </c>
      <c r="C337" s="840">
        <v>53995.63</v>
      </c>
      <c r="E337" s="840"/>
    </row>
    <row r="338" spans="1:5">
      <c r="A338" s="839">
        <v>18237152</v>
      </c>
      <c r="B338" s="839" t="s">
        <v>345</v>
      </c>
      <c r="C338" s="840">
        <v>67987.45</v>
      </c>
      <c r="E338" s="840"/>
    </row>
    <row r="339" spans="1:5">
      <c r="A339" s="839">
        <v>18238031</v>
      </c>
      <c r="B339" s="839" t="s">
        <v>2856</v>
      </c>
      <c r="C339" s="840">
        <v>20642650.190000001</v>
      </c>
      <c r="E339" s="840"/>
    </row>
    <row r="340" spans="1:5">
      <c r="A340" s="839">
        <v>18238032</v>
      </c>
      <c r="B340" s="839" t="s">
        <v>2856</v>
      </c>
      <c r="C340" s="840">
        <v>7411118.29</v>
      </c>
      <c r="E340" s="840"/>
    </row>
    <row r="341" spans="1:5">
      <c r="A341" s="839">
        <v>18238041</v>
      </c>
      <c r="B341" s="839" t="s">
        <v>2857</v>
      </c>
      <c r="C341" s="840">
        <v>12424804</v>
      </c>
      <c r="E341" s="840"/>
    </row>
    <row r="342" spans="1:5">
      <c r="A342" s="839">
        <v>18238042</v>
      </c>
      <c r="B342" s="839" t="s">
        <v>2858</v>
      </c>
      <c r="C342" s="840">
        <v>3977901</v>
      </c>
      <c r="E342" s="840"/>
    </row>
    <row r="343" spans="1:5">
      <c r="A343" s="839">
        <v>18238141</v>
      </c>
      <c r="B343" s="839" t="s">
        <v>3081</v>
      </c>
      <c r="C343" s="840">
        <v>25671533.84</v>
      </c>
      <c r="E343" s="840"/>
    </row>
    <row r="344" spans="1:5">
      <c r="A344" s="839">
        <v>18238142</v>
      </c>
      <c r="B344" s="839" t="s">
        <v>3080</v>
      </c>
      <c r="C344" s="840">
        <v>55203724.259999998</v>
      </c>
      <c r="E344" s="840"/>
    </row>
    <row r="345" spans="1:5">
      <c r="A345" s="839">
        <v>18238151</v>
      </c>
      <c r="B345" s="839" t="s">
        <v>2958</v>
      </c>
      <c r="C345" s="840">
        <v>7776620.2999999998</v>
      </c>
      <c r="E345" s="840"/>
    </row>
    <row r="346" spans="1:5">
      <c r="A346" s="839">
        <v>18238152</v>
      </c>
      <c r="B346" s="839" t="s">
        <v>2872</v>
      </c>
      <c r="C346" s="840">
        <v>8296047.5300000003</v>
      </c>
      <c r="E346" s="840"/>
    </row>
    <row r="347" spans="1:5">
      <c r="A347" s="839">
        <v>18238161</v>
      </c>
      <c r="B347" s="839" t="s">
        <v>2855</v>
      </c>
      <c r="C347" s="840">
        <v>504701.02</v>
      </c>
      <c r="E347" s="840"/>
    </row>
    <row r="348" spans="1:5">
      <c r="A348" s="839">
        <v>18238162</v>
      </c>
      <c r="B348" s="839" t="s">
        <v>3164</v>
      </c>
      <c r="C348" s="840">
        <v>1170183.3700000001</v>
      </c>
      <c r="E348" s="840"/>
    </row>
    <row r="349" spans="1:5">
      <c r="A349" s="839">
        <v>18238171</v>
      </c>
      <c r="B349" s="839" t="s">
        <v>3059</v>
      </c>
      <c r="C349" s="840">
        <v>186172.45</v>
      </c>
      <c r="E349" s="840"/>
    </row>
    <row r="350" spans="1:5">
      <c r="A350" s="839">
        <v>18238172</v>
      </c>
      <c r="B350" s="839" t="s">
        <v>2873</v>
      </c>
      <c r="C350" s="840">
        <v>284809.77</v>
      </c>
    </row>
    <row r="351" spans="1:5">
      <c r="A351" s="839">
        <v>18238181</v>
      </c>
      <c r="B351" s="839" t="s">
        <v>3008</v>
      </c>
      <c r="C351" s="840">
        <v>851953.77</v>
      </c>
      <c r="E351" s="840"/>
    </row>
    <row r="352" spans="1:5">
      <c r="A352" s="839">
        <v>18238191</v>
      </c>
      <c r="B352" s="839" t="s">
        <v>3009</v>
      </c>
      <c r="C352" s="840">
        <v>619404.54</v>
      </c>
    </row>
    <row r="353" spans="1:5">
      <c r="A353" s="839">
        <v>18238211</v>
      </c>
      <c r="B353" s="839" t="s">
        <v>3000</v>
      </c>
      <c r="C353" s="840">
        <v>22463.55</v>
      </c>
    </row>
    <row r="354" spans="1:5">
      <c r="A354" s="839">
        <v>18238221</v>
      </c>
      <c r="B354" s="839" t="s">
        <v>3001</v>
      </c>
      <c r="C354" s="840">
        <v>36625.339999999997</v>
      </c>
    </row>
    <row r="355" spans="1:5">
      <c r="A355" s="839">
        <v>18238311</v>
      </c>
      <c r="B355" s="839" t="s">
        <v>2959</v>
      </c>
      <c r="C355" s="840">
        <v>15068073.76</v>
      </c>
      <c r="E355" s="840"/>
    </row>
    <row r="356" spans="1:5">
      <c r="A356" s="839">
        <v>18238321</v>
      </c>
      <c r="B356" s="839" t="s">
        <v>2960</v>
      </c>
      <c r="C356" s="840">
        <v>1571146.9</v>
      </c>
      <c r="E356" s="840"/>
    </row>
    <row r="357" spans="1:5">
      <c r="A357" s="839">
        <v>18238331</v>
      </c>
      <c r="B357" s="839" t="s">
        <v>2965</v>
      </c>
      <c r="C357" s="840">
        <v>6169613.7199999997</v>
      </c>
      <c r="E357" s="840"/>
    </row>
    <row r="358" spans="1:5">
      <c r="A358" s="839">
        <v>18239001</v>
      </c>
      <c r="B358" s="839" t="s">
        <v>1910</v>
      </c>
      <c r="C358" s="840">
        <v>111366204.69</v>
      </c>
      <c r="E358" s="840"/>
    </row>
    <row r="359" spans="1:5">
      <c r="A359" s="839">
        <v>18239002</v>
      </c>
      <c r="B359" s="839" t="s">
        <v>1911</v>
      </c>
      <c r="C359" s="840">
        <v>34206246.369999997</v>
      </c>
    </row>
    <row r="360" spans="1:5">
      <c r="A360" s="839">
        <v>18239011</v>
      </c>
      <c r="B360" s="839" t="s">
        <v>592</v>
      </c>
      <c r="C360" s="840">
        <v>3419446.22</v>
      </c>
    </row>
    <row r="361" spans="1:5">
      <c r="A361" s="839">
        <v>18239012</v>
      </c>
      <c r="B361" s="839" t="s">
        <v>593</v>
      </c>
      <c r="C361" s="840">
        <v>1332906.29</v>
      </c>
    </row>
    <row r="362" spans="1:5">
      <c r="A362" s="839">
        <v>18239021</v>
      </c>
      <c r="B362" s="839" t="s">
        <v>1912</v>
      </c>
      <c r="C362" s="840">
        <v>25298935.16</v>
      </c>
      <c r="E362" s="840"/>
    </row>
    <row r="363" spans="1:5">
      <c r="A363" s="839">
        <v>18239022</v>
      </c>
      <c r="B363" s="839" t="s">
        <v>1913</v>
      </c>
      <c r="C363" s="840">
        <v>9549054</v>
      </c>
      <c r="E363" s="840"/>
    </row>
    <row r="364" spans="1:5">
      <c r="A364" s="839">
        <v>18239031</v>
      </c>
      <c r="B364" s="839" t="s">
        <v>945</v>
      </c>
      <c r="C364" s="840">
        <v>-140084586.06999999</v>
      </c>
      <c r="E364" s="840"/>
    </row>
    <row r="365" spans="1:5">
      <c r="A365" s="839">
        <v>18239032</v>
      </c>
      <c r="B365" s="839" t="s">
        <v>946</v>
      </c>
      <c r="C365" s="840">
        <v>-45088206.659999996</v>
      </c>
    </row>
    <row r="366" spans="1:5">
      <c r="A366" s="839">
        <v>18239061</v>
      </c>
      <c r="B366" s="839" t="s">
        <v>1721</v>
      </c>
      <c r="C366" s="840">
        <v>954898</v>
      </c>
      <c r="E366" s="840"/>
    </row>
    <row r="367" spans="1:5">
      <c r="A367" s="839">
        <v>18239081</v>
      </c>
      <c r="B367" s="839" t="s">
        <v>3247</v>
      </c>
      <c r="C367" s="840">
        <v>8381613.6799999997</v>
      </c>
      <c r="E367" s="840"/>
    </row>
    <row r="368" spans="1:5">
      <c r="A368" s="839">
        <v>18239082</v>
      </c>
      <c r="B368" s="839" t="s">
        <v>3248</v>
      </c>
      <c r="C368" s="840">
        <v>21965195.030000001</v>
      </c>
      <c r="E368" s="840"/>
    </row>
    <row r="369" spans="1:5">
      <c r="A369" s="839">
        <v>18239091</v>
      </c>
      <c r="B369" s="839" t="s">
        <v>3249</v>
      </c>
      <c r="C369" s="840">
        <v>2959562.65</v>
      </c>
      <c r="E369" s="840"/>
    </row>
    <row r="370" spans="1:5">
      <c r="A370" s="839">
        <v>18239092</v>
      </c>
      <c r="B370" s="839" t="s">
        <v>3070</v>
      </c>
      <c r="C370" s="840">
        <v>9848486.9299999997</v>
      </c>
    </row>
    <row r="371" spans="1:5">
      <c r="A371" s="839">
        <v>18239111</v>
      </c>
      <c r="B371" s="839" t="s">
        <v>3613</v>
      </c>
      <c r="C371" s="840">
        <v>1256679.8500000001</v>
      </c>
    </row>
    <row r="372" spans="1:5">
      <c r="A372" s="839">
        <v>18239121</v>
      </c>
      <c r="B372" s="839" t="s">
        <v>3473</v>
      </c>
      <c r="C372" s="840">
        <v>3056315</v>
      </c>
      <c r="E372" s="840"/>
    </row>
    <row r="373" spans="1:5">
      <c r="A373" s="839">
        <v>18239131</v>
      </c>
      <c r="B373" s="839" t="s">
        <v>3474</v>
      </c>
      <c r="C373" s="840">
        <v>-3056315</v>
      </c>
      <c r="E373" s="840"/>
    </row>
    <row r="374" spans="1:5">
      <c r="A374" s="839">
        <v>18400013</v>
      </c>
      <c r="B374" s="839" t="s">
        <v>1743</v>
      </c>
      <c r="C374" s="840">
        <v>88663.96</v>
      </c>
      <c r="E374" s="840"/>
    </row>
    <row r="375" spans="1:5">
      <c r="A375" s="839">
        <v>18500003</v>
      </c>
      <c r="B375" s="839" t="s">
        <v>704</v>
      </c>
      <c r="C375" s="840">
        <v>94693.23</v>
      </c>
      <c r="E375" s="840"/>
    </row>
    <row r="376" spans="1:5">
      <c r="A376" s="839">
        <v>18600013</v>
      </c>
      <c r="B376" s="839" t="s">
        <v>1351</v>
      </c>
      <c r="C376" s="840">
        <v>2247870.5699999998</v>
      </c>
    </row>
    <row r="377" spans="1:5">
      <c r="A377" s="839">
        <v>18600053</v>
      </c>
      <c r="B377" s="839" t="s">
        <v>1352</v>
      </c>
      <c r="C377" s="840">
        <v>5519809.4199999999</v>
      </c>
      <c r="E377" s="840"/>
    </row>
    <row r="378" spans="1:5">
      <c r="A378" s="839">
        <v>18600091</v>
      </c>
      <c r="B378" s="839" t="s">
        <v>2307</v>
      </c>
      <c r="C378" s="840">
        <v>7687.53</v>
      </c>
      <c r="E378" s="840"/>
    </row>
    <row r="379" spans="1:5">
      <c r="A379" s="839">
        <v>18600122</v>
      </c>
      <c r="B379" s="839" t="s">
        <v>1688</v>
      </c>
      <c r="C379" s="840">
        <v>2137.6</v>
      </c>
      <c r="E379" s="840"/>
    </row>
    <row r="380" spans="1:5">
      <c r="A380" s="839">
        <v>18600123</v>
      </c>
      <c r="B380" s="839" t="s">
        <v>256</v>
      </c>
      <c r="C380" s="839">
        <v>615.03</v>
      </c>
      <c r="E380" s="840"/>
    </row>
    <row r="381" spans="1:5">
      <c r="A381" s="839">
        <v>18600143</v>
      </c>
      <c r="B381" s="839" t="s">
        <v>3168</v>
      </c>
      <c r="C381" s="840">
        <v>15814.75</v>
      </c>
    </row>
    <row r="382" spans="1:5">
      <c r="A382" s="839">
        <v>18600291</v>
      </c>
      <c r="B382" s="839" t="s">
        <v>3076</v>
      </c>
      <c r="C382" s="840">
        <v>12399.37</v>
      </c>
    </row>
    <row r="383" spans="1:5">
      <c r="A383" s="839">
        <v>18600403</v>
      </c>
      <c r="B383" s="839" t="s">
        <v>2771</v>
      </c>
      <c r="C383" s="840">
        <v>1198680.31</v>
      </c>
    </row>
    <row r="384" spans="1:5">
      <c r="A384" s="839">
        <v>18600512</v>
      </c>
      <c r="B384" s="839" t="s">
        <v>2589</v>
      </c>
      <c r="C384" s="840">
        <v>13939669.17</v>
      </c>
    </row>
    <row r="385" spans="1:5">
      <c r="A385" s="839">
        <v>18600561</v>
      </c>
      <c r="B385" s="839" t="s">
        <v>1158</v>
      </c>
      <c r="C385" s="840">
        <v>7998721</v>
      </c>
    </row>
    <row r="386" spans="1:5">
      <c r="A386" s="839">
        <v>18600571</v>
      </c>
      <c r="B386" s="839" t="s">
        <v>1441</v>
      </c>
      <c r="C386" s="840">
        <v>62246365.829999998</v>
      </c>
      <c r="E386" s="840"/>
    </row>
    <row r="387" spans="1:5">
      <c r="A387" s="839">
        <v>18600573</v>
      </c>
      <c r="B387" s="839" t="s">
        <v>3179</v>
      </c>
      <c r="C387" s="840">
        <v>7726826</v>
      </c>
      <c r="E387" s="840"/>
    </row>
    <row r="388" spans="1:5">
      <c r="A388" s="839">
        <v>18600751</v>
      </c>
      <c r="B388" s="839" t="s">
        <v>2393</v>
      </c>
      <c r="C388" s="840">
        <v>2405163.42</v>
      </c>
      <c r="E388" s="840"/>
    </row>
    <row r="389" spans="1:5">
      <c r="A389" s="839">
        <v>18600761</v>
      </c>
      <c r="B389" s="839" t="s">
        <v>2394</v>
      </c>
      <c r="C389" s="840">
        <v>1024380.2</v>
      </c>
      <c r="E389" s="840"/>
    </row>
    <row r="390" spans="1:5">
      <c r="A390" s="839">
        <v>18600771</v>
      </c>
      <c r="B390" s="839" t="s">
        <v>2563</v>
      </c>
      <c r="C390" s="840">
        <v>2482864.3199999998</v>
      </c>
      <c r="E390" s="840"/>
    </row>
    <row r="391" spans="1:5">
      <c r="A391" s="839">
        <v>18600781</v>
      </c>
      <c r="B391" s="839" t="s">
        <v>2564</v>
      </c>
      <c r="C391" s="840">
        <v>1308487.3799999999</v>
      </c>
    </row>
    <row r="392" spans="1:5">
      <c r="A392" s="839">
        <v>18600941</v>
      </c>
      <c r="B392" s="839" t="s">
        <v>3104</v>
      </c>
      <c r="C392" s="840">
        <v>24998.720000000001</v>
      </c>
    </row>
    <row r="393" spans="1:5">
      <c r="A393" s="839">
        <v>18600943</v>
      </c>
      <c r="B393" s="839" t="s">
        <v>3105</v>
      </c>
      <c r="C393" s="840">
        <v>271374.44</v>
      </c>
      <c r="E393" s="840"/>
    </row>
    <row r="394" spans="1:5">
      <c r="A394" s="839">
        <v>18601013</v>
      </c>
      <c r="B394" s="839" t="s">
        <v>3207</v>
      </c>
      <c r="C394" s="840">
        <v>112637.5</v>
      </c>
      <c r="E394" s="840"/>
    </row>
    <row r="395" spans="1:5">
      <c r="A395" s="839">
        <v>18601173</v>
      </c>
      <c r="B395" s="839" t="s">
        <v>3006</v>
      </c>
      <c r="C395" s="840">
        <v>80437.97</v>
      </c>
      <c r="E395" s="840"/>
    </row>
    <row r="396" spans="1:5">
      <c r="A396" s="839">
        <v>18601502</v>
      </c>
      <c r="B396" s="839" t="s">
        <v>2773</v>
      </c>
      <c r="C396" s="840">
        <v>153285.18</v>
      </c>
      <c r="E396" s="840"/>
    </row>
    <row r="397" spans="1:5">
      <c r="A397" s="839">
        <v>18603003</v>
      </c>
      <c r="B397" s="839" t="s">
        <v>3103</v>
      </c>
      <c r="C397" s="840">
        <v>1507397.69</v>
      </c>
      <c r="E397" s="840"/>
    </row>
    <row r="398" spans="1:5">
      <c r="A398" s="839">
        <v>18603011</v>
      </c>
      <c r="B398" s="839" t="s">
        <v>3054</v>
      </c>
      <c r="C398" s="840">
        <v>1694154.1</v>
      </c>
      <c r="E398" s="840"/>
    </row>
    <row r="399" spans="1:5">
      <c r="A399" s="839">
        <v>18603021</v>
      </c>
      <c r="B399" s="839" t="s">
        <v>3077</v>
      </c>
      <c r="C399" s="840">
        <v>5535190.1799999997</v>
      </c>
      <c r="E399" s="840"/>
    </row>
    <row r="400" spans="1:5">
      <c r="A400" s="839">
        <v>18603031</v>
      </c>
      <c r="B400" s="839" t="s">
        <v>3047</v>
      </c>
      <c r="C400" s="840">
        <v>1393971.39</v>
      </c>
      <c r="E400" s="840"/>
    </row>
    <row r="401" spans="1:5">
      <c r="A401" s="839">
        <v>18603041</v>
      </c>
      <c r="B401" s="839" t="s">
        <v>3078</v>
      </c>
      <c r="C401" s="840">
        <v>792414.16</v>
      </c>
      <c r="E401" s="840"/>
    </row>
    <row r="402" spans="1:5">
      <c r="A402" s="839">
        <v>18603061</v>
      </c>
      <c r="B402" s="839" t="s">
        <v>3222</v>
      </c>
      <c r="C402" s="840">
        <v>2645437.75</v>
      </c>
      <c r="E402" s="840"/>
    </row>
    <row r="403" spans="1:5">
      <c r="A403" s="839">
        <v>18603081</v>
      </c>
      <c r="B403" s="839" t="s">
        <v>3233</v>
      </c>
      <c r="C403" s="840">
        <v>10000</v>
      </c>
      <c r="E403" s="840"/>
    </row>
    <row r="404" spans="1:5">
      <c r="A404" s="839">
        <v>18603091</v>
      </c>
      <c r="B404" s="839" t="s">
        <v>3234</v>
      </c>
      <c r="C404" s="840">
        <v>12500</v>
      </c>
      <c r="E404" s="840"/>
    </row>
    <row r="405" spans="1:5">
      <c r="A405" s="839">
        <v>18605011</v>
      </c>
      <c r="B405" s="839" t="s">
        <v>3182</v>
      </c>
      <c r="C405" s="840">
        <v>3729714.12</v>
      </c>
      <c r="E405" s="840"/>
    </row>
    <row r="406" spans="1:5">
      <c r="A406" s="839">
        <v>18605021</v>
      </c>
      <c r="B406" s="839" t="s">
        <v>3235</v>
      </c>
      <c r="C406" s="840">
        <v>4458195.1100000003</v>
      </c>
      <c r="E406" s="840"/>
    </row>
    <row r="407" spans="1:5">
      <c r="A407" s="839">
        <v>18605031</v>
      </c>
      <c r="B407" s="839" t="s">
        <v>3469</v>
      </c>
      <c r="C407" s="840">
        <v>780628.52</v>
      </c>
      <c r="E407" s="840"/>
    </row>
    <row r="408" spans="1:5">
      <c r="A408" s="839">
        <v>18605041</v>
      </c>
      <c r="B408" s="839" t="s">
        <v>3470</v>
      </c>
      <c r="C408" s="840">
        <v>3006583.75</v>
      </c>
      <c r="E408" s="840"/>
    </row>
    <row r="409" spans="1:5">
      <c r="A409" s="839">
        <v>18605051</v>
      </c>
      <c r="B409" s="839" t="s">
        <v>3475</v>
      </c>
      <c r="C409" s="840">
        <v>3015715.48</v>
      </c>
      <c r="E409" s="840"/>
    </row>
    <row r="410" spans="1:5">
      <c r="A410" s="839">
        <v>18605061</v>
      </c>
      <c r="B410" s="839" t="s">
        <v>3614</v>
      </c>
      <c r="C410" s="840">
        <v>1748299.98</v>
      </c>
      <c r="E410" s="840"/>
    </row>
    <row r="411" spans="1:5">
      <c r="A411" s="839">
        <v>18605071</v>
      </c>
      <c r="B411" s="839" t="s">
        <v>3496</v>
      </c>
      <c r="C411" s="840">
        <v>601152</v>
      </c>
    </row>
    <row r="412" spans="1:5">
      <c r="A412" s="839">
        <v>18608001</v>
      </c>
      <c r="B412" s="839" t="s">
        <v>1613</v>
      </c>
      <c r="C412" s="840">
        <v>425344.58</v>
      </c>
    </row>
    <row r="413" spans="1:5">
      <c r="A413" s="839">
        <v>18608002</v>
      </c>
      <c r="B413" s="839" t="s">
        <v>3088</v>
      </c>
      <c r="C413" s="840">
        <v>517794.22</v>
      </c>
      <c r="E413" s="840"/>
    </row>
    <row r="414" spans="1:5">
      <c r="A414" s="839">
        <v>18608011</v>
      </c>
      <c r="B414" s="839" t="s">
        <v>1614</v>
      </c>
      <c r="C414" s="840">
        <v>341105.8</v>
      </c>
      <c r="E414" s="840"/>
    </row>
    <row r="415" spans="1:5">
      <c r="A415" s="839">
        <v>18608012</v>
      </c>
      <c r="B415" s="839" t="s">
        <v>3084</v>
      </c>
      <c r="C415" s="840">
        <v>87501.68</v>
      </c>
      <c r="E415" s="840"/>
    </row>
    <row r="416" spans="1:5">
      <c r="A416" s="839">
        <v>18608021</v>
      </c>
      <c r="B416" s="839" t="s">
        <v>1615</v>
      </c>
      <c r="C416" s="840">
        <v>2254508.17</v>
      </c>
      <c r="E416" s="840"/>
    </row>
    <row r="417" spans="1:5">
      <c r="A417" s="839">
        <v>18608031</v>
      </c>
      <c r="B417" s="839" t="s">
        <v>1616</v>
      </c>
      <c r="C417" s="840">
        <v>50000</v>
      </c>
      <c r="E417" s="840"/>
    </row>
    <row r="418" spans="1:5">
      <c r="A418" s="839">
        <v>18608041</v>
      </c>
      <c r="B418" s="839" t="s">
        <v>1627</v>
      </c>
      <c r="C418" s="840">
        <v>1556298.08</v>
      </c>
      <c r="E418" s="840"/>
    </row>
    <row r="419" spans="1:5">
      <c r="A419" s="839">
        <v>18608051</v>
      </c>
      <c r="B419" s="839" t="s">
        <v>1617</v>
      </c>
      <c r="C419" s="840">
        <v>2804475.3</v>
      </c>
      <c r="E419" s="840"/>
    </row>
    <row r="420" spans="1:5">
      <c r="A420" s="839">
        <v>18608062</v>
      </c>
      <c r="B420" s="839" t="s">
        <v>511</v>
      </c>
      <c r="C420" s="840">
        <v>-50267724.640000001</v>
      </c>
      <c r="E420" s="840"/>
    </row>
    <row r="421" spans="1:5">
      <c r="A421" s="839">
        <v>18608081</v>
      </c>
      <c r="B421" s="839" t="s">
        <v>1618</v>
      </c>
      <c r="C421" s="840">
        <v>659654.59</v>
      </c>
      <c r="E421" s="840"/>
    </row>
    <row r="422" spans="1:5">
      <c r="A422" s="839">
        <v>18608111</v>
      </c>
      <c r="B422" s="839" t="s">
        <v>1619</v>
      </c>
      <c r="C422" s="840">
        <v>250000</v>
      </c>
      <c r="E422" s="840"/>
    </row>
    <row r="423" spans="1:5">
      <c r="A423" s="839">
        <v>18608112</v>
      </c>
      <c r="B423" s="839" t="s">
        <v>1628</v>
      </c>
      <c r="C423" s="840">
        <v>38996906.280000001</v>
      </c>
      <c r="E423" s="840"/>
    </row>
    <row r="424" spans="1:5">
      <c r="A424" s="839">
        <v>18608141</v>
      </c>
      <c r="B424" s="839" t="s">
        <v>1592</v>
      </c>
      <c r="C424" s="840">
        <v>224879.76</v>
      </c>
      <c r="E424" s="840"/>
    </row>
    <row r="425" spans="1:5">
      <c r="A425" s="839">
        <v>18608151</v>
      </c>
      <c r="B425" s="839" t="s">
        <v>1645</v>
      </c>
      <c r="C425" s="840">
        <v>75000</v>
      </c>
      <c r="E425" s="840"/>
    </row>
    <row r="426" spans="1:5">
      <c r="A426" s="839">
        <v>18608171</v>
      </c>
      <c r="B426" s="839" t="s">
        <v>2753</v>
      </c>
      <c r="C426" s="840">
        <v>212588.68</v>
      </c>
      <c r="E426" s="840"/>
    </row>
    <row r="427" spans="1:5">
      <c r="A427" s="839">
        <v>18608181</v>
      </c>
      <c r="B427" s="839" t="s">
        <v>2300</v>
      </c>
      <c r="C427" s="840">
        <v>50000</v>
      </c>
      <c r="E427" s="840"/>
    </row>
    <row r="428" spans="1:5">
      <c r="A428" s="839">
        <v>18608191</v>
      </c>
      <c r="B428" s="839" t="s">
        <v>2308</v>
      </c>
      <c r="C428" s="840">
        <v>400495.47</v>
      </c>
      <c r="E428" s="840"/>
    </row>
    <row r="429" spans="1:5">
      <c r="A429" s="839">
        <v>18608211</v>
      </c>
      <c r="B429" s="839" t="s">
        <v>2754</v>
      </c>
      <c r="C429" s="840">
        <v>111880.23</v>
      </c>
      <c r="E429" s="840"/>
    </row>
    <row r="430" spans="1:5">
      <c r="A430" s="839">
        <v>18608212</v>
      </c>
      <c r="B430" s="839" t="s">
        <v>1629</v>
      </c>
      <c r="C430" s="840">
        <v>1466508.01</v>
      </c>
      <c r="E430" s="840"/>
    </row>
    <row r="431" spans="1:5">
      <c r="A431" s="839">
        <v>18608221</v>
      </c>
      <c r="B431" s="839" t="s">
        <v>2463</v>
      </c>
      <c r="C431" s="840">
        <v>89566.8</v>
      </c>
      <c r="E431" s="840"/>
    </row>
    <row r="432" spans="1:5">
      <c r="A432" s="839">
        <v>18608231</v>
      </c>
      <c r="B432" s="839" t="s">
        <v>2570</v>
      </c>
      <c r="C432" s="840">
        <v>324638.12</v>
      </c>
      <c r="E432" s="840"/>
    </row>
    <row r="433" spans="1:5">
      <c r="A433" s="839">
        <v>18608241</v>
      </c>
      <c r="B433" s="839" t="s">
        <v>2464</v>
      </c>
      <c r="C433" s="840">
        <v>96000</v>
      </c>
      <c r="E433" s="840"/>
    </row>
    <row r="434" spans="1:5">
      <c r="A434" s="839">
        <v>18608251</v>
      </c>
      <c r="B434" s="839" t="s">
        <v>3297</v>
      </c>
      <c r="C434" s="839">
        <v>695.75</v>
      </c>
      <c r="E434" s="840"/>
    </row>
    <row r="435" spans="1:5">
      <c r="A435" s="839">
        <v>18608312</v>
      </c>
      <c r="B435" s="839" t="s">
        <v>1630</v>
      </c>
      <c r="C435" s="840">
        <v>3961262</v>
      </c>
      <c r="E435" s="840"/>
    </row>
    <row r="436" spans="1:5">
      <c r="A436" s="839">
        <v>18608412</v>
      </c>
      <c r="B436" s="839" t="s">
        <v>2726</v>
      </c>
      <c r="C436" s="840">
        <v>2651381.7400000002</v>
      </c>
      <c r="E436" s="840"/>
    </row>
    <row r="437" spans="1:5">
      <c r="A437" s="839">
        <v>18608612</v>
      </c>
      <c r="B437" s="839" t="s">
        <v>1631</v>
      </c>
      <c r="C437" s="840">
        <v>782101.95</v>
      </c>
      <c r="E437" s="840"/>
    </row>
    <row r="438" spans="1:5">
      <c r="A438" s="839">
        <v>18608712</v>
      </c>
      <c r="B438" s="839" t="s">
        <v>1632</v>
      </c>
      <c r="C438" s="840">
        <v>5357529.62</v>
      </c>
      <c r="E438" s="840"/>
    </row>
    <row r="439" spans="1:5">
      <c r="A439" s="839">
        <v>18608722</v>
      </c>
      <c r="B439" s="839" t="s">
        <v>3466</v>
      </c>
      <c r="C439" s="840">
        <v>8781.25</v>
      </c>
      <c r="E439" s="840"/>
    </row>
    <row r="440" spans="1:5">
      <c r="A440" s="839">
        <v>18608752</v>
      </c>
      <c r="B440" s="839" t="s">
        <v>1633</v>
      </c>
      <c r="C440" s="840">
        <v>935530</v>
      </c>
      <c r="E440" s="840"/>
    </row>
    <row r="441" spans="1:5">
      <c r="A441" s="839">
        <v>18608772</v>
      </c>
      <c r="B441" s="839" t="s">
        <v>2941</v>
      </c>
      <c r="C441" s="840">
        <v>-3488999.1</v>
      </c>
      <c r="E441" s="840"/>
    </row>
    <row r="442" spans="1:5">
      <c r="A442" s="839">
        <v>18608782</v>
      </c>
      <c r="B442" s="839" t="s">
        <v>2942</v>
      </c>
      <c r="C442" s="840">
        <v>-801550.75</v>
      </c>
    </row>
    <row r="443" spans="1:5">
      <c r="A443" s="839">
        <v>18608792</v>
      </c>
      <c r="B443" s="839" t="s">
        <v>2943</v>
      </c>
      <c r="C443" s="840">
        <v>-160310.15</v>
      </c>
      <c r="E443" s="840"/>
    </row>
    <row r="444" spans="1:5">
      <c r="A444" s="839">
        <v>18609312</v>
      </c>
      <c r="B444" s="839" t="s">
        <v>2717</v>
      </c>
      <c r="C444" s="840">
        <v>12405154.710000001</v>
      </c>
      <c r="E444" s="840"/>
    </row>
    <row r="445" spans="1:5">
      <c r="A445" s="839">
        <v>18609422</v>
      </c>
      <c r="B445" s="839" t="s">
        <v>2480</v>
      </c>
      <c r="C445" s="840">
        <v>21861913.539999999</v>
      </c>
      <c r="E445" s="840"/>
    </row>
    <row r="446" spans="1:5">
      <c r="A446" s="839">
        <v>18609432</v>
      </c>
      <c r="B446" s="839" t="s">
        <v>2725</v>
      </c>
      <c r="C446" s="840">
        <v>6513036.9100000001</v>
      </c>
      <c r="E446" s="840"/>
    </row>
    <row r="447" spans="1:5">
      <c r="A447" s="839">
        <v>18609512</v>
      </c>
      <c r="B447" s="839" t="s">
        <v>3253</v>
      </c>
      <c r="C447" s="840">
        <v>54328.86</v>
      </c>
      <c r="E447" s="840"/>
    </row>
    <row r="448" spans="1:5">
      <c r="A448" s="839">
        <v>18609532</v>
      </c>
      <c r="B448" s="839" t="s">
        <v>1634</v>
      </c>
      <c r="C448" s="840">
        <v>232919.84</v>
      </c>
      <c r="E448" s="840"/>
    </row>
    <row r="449" spans="1:5">
      <c r="A449" s="839">
        <v>18609542</v>
      </c>
      <c r="B449" s="839" t="s">
        <v>1019</v>
      </c>
      <c r="C449" s="840">
        <v>1255840.19</v>
      </c>
      <c r="E449" s="840"/>
    </row>
    <row r="450" spans="1:5">
      <c r="A450" s="839">
        <v>18609572</v>
      </c>
      <c r="B450" s="839" t="s">
        <v>2476</v>
      </c>
      <c r="C450" s="840">
        <v>629429.85</v>
      </c>
      <c r="E450" s="840"/>
    </row>
    <row r="451" spans="1:5">
      <c r="A451" s="839">
        <v>18609582</v>
      </c>
      <c r="B451" s="839" t="s">
        <v>2477</v>
      </c>
      <c r="C451" s="840">
        <v>529545.53</v>
      </c>
      <c r="E451" s="840"/>
    </row>
    <row r="452" spans="1:5">
      <c r="A452" s="839">
        <v>18609592</v>
      </c>
      <c r="B452" s="839" t="s">
        <v>2478</v>
      </c>
      <c r="C452" s="840">
        <v>3302394.74</v>
      </c>
      <c r="E452" s="840"/>
    </row>
    <row r="453" spans="1:5">
      <c r="A453" s="839">
        <v>18609602</v>
      </c>
      <c r="B453" s="839" t="s">
        <v>2479</v>
      </c>
      <c r="C453" s="840">
        <v>235736.74</v>
      </c>
    </row>
    <row r="454" spans="1:5">
      <c r="A454" s="839">
        <v>18609622</v>
      </c>
      <c r="B454" s="839" t="s">
        <v>2481</v>
      </c>
      <c r="C454" s="840">
        <v>1283084.1399999999</v>
      </c>
      <c r="E454" s="840"/>
    </row>
    <row r="455" spans="1:5">
      <c r="A455" s="839">
        <v>18609642</v>
      </c>
      <c r="B455" s="839" t="s">
        <v>2483</v>
      </c>
      <c r="C455" s="840">
        <v>7450000</v>
      </c>
      <c r="E455" s="840"/>
    </row>
    <row r="456" spans="1:5">
      <c r="A456" s="839">
        <v>18609652</v>
      </c>
      <c r="B456" s="839" t="s">
        <v>2484</v>
      </c>
      <c r="C456" s="840">
        <v>2048450</v>
      </c>
      <c r="E456" s="840"/>
    </row>
    <row r="457" spans="1:5">
      <c r="A457" s="839">
        <v>18609662</v>
      </c>
      <c r="B457" s="839" t="s">
        <v>2485</v>
      </c>
      <c r="C457" s="840">
        <v>499874.44</v>
      </c>
      <c r="E457" s="840"/>
    </row>
    <row r="458" spans="1:5">
      <c r="A458" s="839">
        <v>18609672</v>
      </c>
      <c r="B458" s="839" t="s">
        <v>2486</v>
      </c>
      <c r="C458" s="840">
        <v>200000</v>
      </c>
      <c r="E458" s="840"/>
    </row>
    <row r="459" spans="1:5">
      <c r="A459" s="839">
        <v>18609682</v>
      </c>
      <c r="B459" s="839" t="s">
        <v>2506</v>
      </c>
      <c r="C459" s="840">
        <v>140000</v>
      </c>
      <c r="E459" s="840"/>
    </row>
    <row r="460" spans="1:5">
      <c r="A460" s="839">
        <v>18609692</v>
      </c>
      <c r="B460" s="839" t="s">
        <v>2507</v>
      </c>
      <c r="C460" s="840">
        <v>100000</v>
      </c>
      <c r="E460" s="840"/>
    </row>
    <row r="461" spans="1:5">
      <c r="A461" s="839">
        <v>18609801</v>
      </c>
      <c r="B461" s="839" t="s">
        <v>2385</v>
      </c>
      <c r="C461" s="840">
        <v>163595.71</v>
      </c>
      <c r="E461" s="840"/>
    </row>
    <row r="462" spans="1:5">
      <c r="A462" s="839">
        <v>18609821</v>
      </c>
      <c r="B462" s="839" t="s">
        <v>1094</v>
      </c>
      <c r="C462" s="840">
        <v>817108.2</v>
      </c>
      <c r="E462" s="840"/>
    </row>
    <row r="463" spans="1:5">
      <c r="A463" s="839">
        <v>18609841</v>
      </c>
      <c r="B463" s="839" t="s">
        <v>2605</v>
      </c>
      <c r="C463" s="840">
        <v>1449799.6</v>
      </c>
      <c r="E463" s="840"/>
    </row>
    <row r="464" spans="1:5">
      <c r="A464" s="839">
        <v>18609861</v>
      </c>
      <c r="B464" s="839" t="s">
        <v>2386</v>
      </c>
      <c r="C464" s="840">
        <v>1283684.77</v>
      </c>
      <c r="E464" s="840"/>
    </row>
    <row r="465" spans="1:5">
      <c r="A465" s="839">
        <v>18630031</v>
      </c>
      <c r="B465" s="839" t="s">
        <v>1944</v>
      </c>
      <c r="C465" s="840">
        <v>139842.70000000001</v>
      </c>
      <c r="E465" s="840"/>
    </row>
    <row r="466" spans="1:5">
      <c r="A466" s="839">
        <v>18700032</v>
      </c>
      <c r="B466" s="839" t="s">
        <v>2526</v>
      </c>
      <c r="C466" s="840">
        <v>316253.37</v>
      </c>
      <c r="E466" s="840"/>
    </row>
    <row r="467" spans="1:5">
      <c r="A467" s="839">
        <v>18700041</v>
      </c>
      <c r="B467" s="839" t="s">
        <v>2167</v>
      </c>
      <c r="C467" s="840">
        <v>328215.28000000003</v>
      </c>
      <c r="E467" s="840"/>
    </row>
    <row r="468" spans="1:5">
      <c r="A468" s="839">
        <v>18700062</v>
      </c>
      <c r="B468" s="839" t="s">
        <v>2527</v>
      </c>
      <c r="C468" s="840">
        <v>-20570.849999999999</v>
      </c>
      <c r="E468" s="840"/>
    </row>
    <row r="469" spans="1:5">
      <c r="A469" s="839">
        <v>18700071</v>
      </c>
      <c r="B469" s="839" t="s">
        <v>2528</v>
      </c>
      <c r="C469" s="840">
        <v>-154305.60000000001</v>
      </c>
      <c r="E469" s="840"/>
    </row>
    <row r="470" spans="1:5">
      <c r="A470" s="839">
        <v>18900013</v>
      </c>
      <c r="B470" s="839" t="s">
        <v>670</v>
      </c>
      <c r="C470" s="840">
        <v>6902</v>
      </c>
      <c r="E470" s="840"/>
    </row>
    <row r="471" spans="1:5">
      <c r="A471" s="839">
        <v>18900173</v>
      </c>
      <c r="B471" s="839" t="s">
        <v>530</v>
      </c>
      <c r="C471" s="840">
        <v>1280674.6000000001</v>
      </c>
      <c r="E471" s="840"/>
    </row>
    <row r="472" spans="1:5">
      <c r="A472" s="839">
        <v>18900183</v>
      </c>
      <c r="B472" s="839" t="s">
        <v>367</v>
      </c>
      <c r="C472" s="840">
        <v>323220.21000000002</v>
      </c>
      <c r="E472" s="840"/>
    </row>
    <row r="473" spans="1:5">
      <c r="A473" s="839">
        <v>18900193</v>
      </c>
      <c r="B473" s="839" t="s">
        <v>534</v>
      </c>
      <c r="C473" s="840">
        <v>2508695.11</v>
      </c>
      <c r="E473" s="840"/>
    </row>
    <row r="474" spans="1:5">
      <c r="A474" s="839">
        <v>18900203</v>
      </c>
      <c r="B474" s="839" t="s">
        <v>3298</v>
      </c>
      <c r="C474" s="840">
        <v>2374459.44</v>
      </c>
      <c r="E474" s="840"/>
    </row>
    <row r="475" spans="1:5">
      <c r="A475" s="839">
        <v>18900213</v>
      </c>
      <c r="B475" s="839" t="s">
        <v>3299</v>
      </c>
      <c r="C475" s="840">
        <v>9134078.2200000007</v>
      </c>
      <c r="E475" s="840"/>
    </row>
    <row r="476" spans="1:5">
      <c r="A476" s="839">
        <v>18900243</v>
      </c>
      <c r="B476" s="839" t="s">
        <v>1886</v>
      </c>
      <c r="C476" s="840">
        <v>6997.25</v>
      </c>
      <c r="E476" s="840"/>
    </row>
    <row r="477" spans="1:5">
      <c r="A477" s="839">
        <v>18900253</v>
      </c>
      <c r="B477" s="839" t="s">
        <v>1881</v>
      </c>
      <c r="C477" s="840">
        <v>667046.47</v>
      </c>
      <c r="E477" s="840"/>
    </row>
    <row r="478" spans="1:5">
      <c r="A478" s="839">
        <v>18900263</v>
      </c>
      <c r="B478" s="839" t="s">
        <v>1882</v>
      </c>
      <c r="C478" s="840">
        <v>506900.22</v>
      </c>
      <c r="E478" s="840"/>
    </row>
    <row r="479" spans="1:5">
      <c r="A479" s="839">
        <v>18900273</v>
      </c>
      <c r="B479" s="839" t="s">
        <v>802</v>
      </c>
      <c r="C479" s="840">
        <v>1552105.99</v>
      </c>
      <c r="E479" s="840"/>
    </row>
    <row r="480" spans="1:5">
      <c r="A480" s="839">
        <v>18900283</v>
      </c>
      <c r="B480" s="839" t="s">
        <v>555</v>
      </c>
      <c r="C480" s="840">
        <v>473701.71</v>
      </c>
      <c r="E480" s="840"/>
    </row>
    <row r="481" spans="1:5">
      <c r="A481" s="839">
        <v>18900293</v>
      </c>
      <c r="B481" s="839" t="s">
        <v>403</v>
      </c>
      <c r="C481" s="840">
        <v>6276.12</v>
      </c>
      <c r="E481" s="840"/>
    </row>
    <row r="482" spans="1:5">
      <c r="A482" s="839">
        <v>18900303</v>
      </c>
      <c r="B482" s="839" t="s">
        <v>812</v>
      </c>
      <c r="C482" s="840">
        <v>14643.21</v>
      </c>
      <c r="E482" s="840"/>
    </row>
    <row r="483" spans="1:5">
      <c r="A483" s="839">
        <v>18900323</v>
      </c>
      <c r="B483" s="839" t="s">
        <v>667</v>
      </c>
      <c r="C483" s="840">
        <v>385328.72</v>
      </c>
      <c r="E483" s="840"/>
    </row>
    <row r="484" spans="1:5">
      <c r="A484" s="839">
        <v>18900353</v>
      </c>
      <c r="B484" s="839" t="s">
        <v>1040</v>
      </c>
      <c r="C484" s="840">
        <v>75481.2</v>
      </c>
      <c r="E484" s="840"/>
    </row>
    <row r="485" spans="1:5">
      <c r="A485" s="839">
        <v>18900373</v>
      </c>
      <c r="B485" s="839" t="s">
        <v>1030</v>
      </c>
      <c r="C485" s="840">
        <v>3940427.26</v>
      </c>
      <c r="E485" s="840"/>
    </row>
    <row r="486" spans="1:5">
      <c r="A486" s="839">
        <v>18900383</v>
      </c>
      <c r="B486" s="839" t="s">
        <v>1020</v>
      </c>
      <c r="C486" s="840">
        <v>175041.99</v>
      </c>
      <c r="E486" s="840"/>
    </row>
    <row r="487" spans="1:5">
      <c r="A487" s="839">
        <v>18900393</v>
      </c>
      <c r="B487" s="839" t="s">
        <v>2415</v>
      </c>
      <c r="C487" s="840">
        <v>14151666.4</v>
      </c>
      <c r="E487" s="840"/>
    </row>
    <row r="488" spans="1:5">
      <c r="A488" s="839">
        <v>18900403</v>
      </c>
      <c r="B488" s="839" t="s">
        <v>2718</v>
      </c>
      <c r="C488" s="840">
        <v>100228.27</v>
      </c>
      <c r="E488" s="840"/>
    </row>
    <row r="489" spans="1:5">
      <c r="A489" s="839">
        <v>18900413</v>
      </c>
      <c r="B489" s="839" t="s">
        <v>2722</v>
      </c>
      <c r="C489" s="840">
        <v>131653.57999999999</v>
      </c>
      <c r="E489" s="840"/>
    </row>
    <row r="490" spans="1:5">
      <c r="A490" s="839">
        <v>18900423</v>
      </c>
      <c r="B490" s="839" t="s">
        <v>2719</v>
      </c>
      <c r="C490" s="840">
        <v>524765.06999999995</v>
      </c>
      <c r="E490" s="840"/>
    </row>
    <row r="491" spans="1:5">
      <c r="A491" s="839">
        <v>18900433</v>
      </c>
      <c r="B491" s="839" t="s">
        <v>2826</v>
      </c>
      <c r="C491" s="840">
        <v>4387222.18</v>
      </c>
      <c r="E491" s="840"/>
    </row>
    <row r="492" spans="1:5">
      <c r="A492" s="839">
        <v>18900443</v>
      </c>
      <c r="B492" s="839" t="s">
        <v>3055</v>
      </c>
      <c r="C492" s="840">
        <v>77693.27</v>
      </c>
      <c r="E492" s="840"/>
    </row>
    <row r="493" spans="1:5">
      <c r="A493" s="839">
        <v>18900451</v>
      </c>
      <c r="B493" s="839" t="s">
        <v>3116</v>
      </c>
      <c r="C493" s="840">
        <v>26349.31</v>
      </c>
      <c r="E493" s="840"/>
    </row>
    <row r="494" spans="1:5">
      <c r="A494" s="839">
        <v>18900452</v>
      </c>
      <c r="B494" s="839" t="s">
        <v>3116</v>
      </c>
      <c r="C494" s="840">
        <v>16149.53</v>
      </c>
      <c r="E494" s="840"/>
    </row>
    <row r="495" spans="1:5">
      <c r="A495" s="839">
        <v>18900533</v>
      </c>
      <c r="B495" s="839" t="s">
        <v>2827</v>
      </c>
      <c r="C495" s="840">
        <v>741449.06</v>
      </c>
      <c r="E495" s="840"/>
    </row>
    <row r="496" spans="1:5">
      <c r="A496" s="839">
        <v>19000003</v>
      </c>
      <c r="B496" s="839" t="s">
        <v>129</v>
      </c>
      <c r="C496" s="840">
        <v>2954949.76</v>
      </c>
      <c r="E496" s="840"/>
    </row>
    <row r="497" spans="1:5">
      <c r="A497" s="839">
        <v>19000013</v>
      </c>
      <c r="B497" s="839" t="s">
        <v>762</v>
      </c>
      <c r="C497" s="840">
        <v>2722738.83</v>
      </c>
      <c r="E497" s="840"/>
    </row>
    <row r="498" spans="1:5">
      <c r="A498" s="839">
        <v>19000032</v>
      </c>
      <c r="B498" s="839" t="s">
        <v>1826</v>
      </c>
      <c r="C498" s="840">
        <v>7078029.9100000001</v>
      </c>
      <c r="E498" s="840"/>
    </row>
    <row r="499" spans="1:5">
      <c r="A499" s="839">
        <v>19000042</v>
      </c>
      <c r="B499" s="839" t="s">
        <v>1863</v>
      </c>
      <c r="C499" s="840">
        <v>2484081.23</v>
      </c>
    </row>
    <row r="500" spans="1:5">
      <c r="A500" s="839">
        <v>19000043</v>
      </c>
      <c r="B500" s="839" t="s">
        <v>8</v>
      </c>
      <c r="C500" s="840">
        <v>7792785.04</v>
      </c>
      <c r="E500" s="840"/>
    </row>
    <row r="501" spans="1:5">
      <c r="A501" s="839">
        <v>19000081</v>
      </c>
      <c r="B501" s="839" t="s">
        <v>1746</v>
      </c>
      <c r="C501" s="840">
        <v>15404467.880000001</v>
      </c>
      <c r="E501" s="840"/>
    </row>
    <row r="502" spans="1:5">
      <c r="A502" s="839">
        <v>19000091</v>
      </c>
      <c r="B502" s="839" t="s">
        <v>702</v>
      </c>
      <c r="C502" s="840">
        <v>4466568.24</v>
      </c>
      <c r="E502" s="840"/>
    </row>
    <row r="503" spans="1:5">
      <c r="A503" s="839">
        <v>19000093</v>
      </c>
      <c r="B503" s="839" t="s">
        <v>771</v>
      </c>
      <c r="C503" s="840">
        <v>5181895.82</v>
      </c>
      <c r="E503" s="840"/>
    </row>
    <row r="504" spans="1:5">
      <c r="A504" s="839">
        <v>19000103</v>
      </c>
      <c r="B504" s="839" t="s">
        <v>3007</v>
      </c>
      <c r="C504" s="840">
        <v>888275.15</v>
      </c>
      <c r="E504" s="840"/>
    </row>
    <row r="505" spans="1:5">
      <c r="A505" s="839">
        <v>19000111</v>
      </c>
      <c r="B505" s="839" t="s">
        <v>915</v>
      </c>
      <c r="C505" s="840">
        <v>1062824.33</v>
      </c>
      <c r="E505" s="840"/>
    </row>
    <row r="506" spans="1:5">
      <c r="A506" s="839">
        <v>19000112</v>
      </c>
      <c r="B506" s="839" t="s">
        <v>2060</v>
      </c>
      <c r="C506" s="840">
        <v>28337.8</v>
      </c>
      <c r="E506" s="840"/>
    </row>
    <row r="507" spans="1:5">
      <c r="A507" s="839">
        <v>19000122</v>
      </c>
      <c r="B507" s="839" t="s">
        <v>2221</v>
      </c>
      <c r="C507" s="840">
        <v>-101591.87</v>
      </c>
      <c r="E507" s="840"/>
    </row>
    <row r="508" spans="1:5">
      <c r="A508" s="839">
        <v>19000133</v>
      </c>
      <c r="B508" s="839" t="s">
        <v>1060</v>
      </c>
      <c r="C508" s="840">
        <v>14144048.23</v>
      </c>
      <c r="E508" s="840"/>
    </row>
    <row r="509" spans="1:5">
      <c r="A509" s="839">
        <v>19000151</v>
      </c>
      <c r="B509" s="839" t="s">
        <v>170</v>
      </c>
      <c r="C509" s="840">
        <v>320271.92</v>
      </c>
      <c r="E509" s="840"/>
    </row>
    <row r="510" spans="1:5">
      <c r="A510" s="839">
        <v>19000181</v>
      </c>
      <c r="B510" s="839" t="s">
        <v>994</v>
      </c>
      <c r="C510" s="840">
        <v>-1050732.8</v>
      </c>
      <c r="E510" s="840"/>
    </row>
    <row r="511" spans="1:5">
      <c r="A511" s="839">
        <v>19000193</v>
      </c>
      <c r="B511" s="839" t="s">
        <v>2669</v>
      </c>
      <c r="C511" s="840">
        <v>176679.87</v>
      </c>
      <c r="E511" s="840"/>
    </row>
    <row r="512" spans="1:5">
      <c r="A512" s="839">
        <v>19000251</v>
      </c>
      <c r="B512" s="839" t="s">
        <v>733</v>
      </c>
      <c r="C512" s="840">
        <v>9281.94</v>
      </c>
      <c r="E512" s="840"/>
    </row>
    <row r="513" spans="1:5">
      <c r="A513" s="839">
        <v>19000283</v>
      </c>
      <c r="B513" s="839" t="s">
        <v>1584</v>
      </c>
      <c r="C513" s="840">
        <v>2361442.84</v>
      </c>
      <c r="E513" s="840"/>
    </row>
    <row r="514" spans="1:5">
      <c r="A514" s="839">
        <v>19000361</v>
      </c>
      <c r="B514" s="839" t="s">
        <v>1121</v>
      </c>
      <c r="C514" s="840">
        <v>159437</v>
      </c>
      <c r="E514" s="840"/>
    </row>
    <row r="515" spans="1:5">
      <c r="A515" s="839">
        <v>19000403</v>
      </c>
      <c r="B515" s="839" t="s">
        <v>286</v>
      </c>
      <c r="C515" s="840">
        <v>151181</v>
      </c>
      <c r="E515" s="840"/>
    </row>
    <row r="516" spans="1:5">
      <c r="A516" s="839">
        <v>19000441</v>
      </c>
      <c r="B516" s="839" t="s">
        <v>339</v>
      </c>
      <c r="C516" s="840">
        <v>6587506.4000000004</v>
      </c>
      <c r="E516" s="840"/>
    </row>
    <row r="517" spans="1:5">
      <c r="A517" s="839">
        <v>19000443</v>
      </c>
      <c r="B517" s="839" t="s">
        <v>524</v>
      </c>
      <c r="C517" s="840">
        <v>71747071.560000002</v>
      </c>
      <c r="E517" s="840"/>
    </row>
    <row r="518" spans="1:5">
      <c r="A518" s="839">
        <v>19000453</v>
      </c>
      <c r="B518" s="839" t="s">
        <v>525</v>
      </c>
      <c r="C518" s="840">
        <v>4193578.27</v>
      </c>
      <c r="E518" s="840"/>
    </row>
    <row r="519" spans="1:5">
      <c r="A519" s="839">
        <v>19000463</v>
      </c>
      <c r="B519" s="839" t="s">
        <v>526</v>
      </c>
      <c r="C519" s="840">
        <v>-988925.47</v>
      </c>
      <c r="E519" s="840"/>
    </row>
    <row r="520" spans="1:5">
      <c r="A520" s="839">
        <v>19000471</v>
      </c>
      <c r="B520" s="839" t="s">
        <v>808</v>
      </c>
      <c r="C520" s="840">
        <v>3889286.88</v>
      </c>
      <c r="E520" s="840"/>
    </row>
    <row r="521" spans="1:5">
      <c r="A521" s="839">
        <v>19000473</v>
      </c>
      <c r="B521" s="839" t="s">
        <v>2163</v>
      </c>
      <c r="C521" s="840">
        <v>2562568</v>
      </c>
      <c r="E521" s="840"/>
    </row>
    <row r="522" spans="1:5">
      <c r="A522" s="839">
        <v>19000491</v>
      </c>
      <c r="B522" s="839" t="s">
        <v>2540</v>
      </c>
      <c r="C522" s="840">
        <v>2017400.35</v>
      </c>
      <c r="E522" s="840"/>
    </row>
    <row r="523" spans="1:5">
      <c r="A523" s="839">
        <v>19000551</v>
      </c>
      <c r="B523" s="839" t="s">
        <v>3126</v>
      </c>
      <c r="C523" s="840">
        <v>1965399</v>
      </c>
      <c r="E523" s="840"/>
    </row>
    <row r="524" spans="1:5">
      <c r="A524" s="839">
        <v>19000552</v>
      </c>
      <c r="B524" s="839" t="s">
        <v>2521</v>
      </c>
      <c r="C524" s="840">
        <v>527215.46</v>
      </c>
      <c r="E524" s="840"/>
    </row>
    <row r="525" spans="1:5">
      <c r="A525" s="839">
        <v>19000553</v>
      </c>
      <c r="B525" s="839" t="s">
        <v>101</v>
      </c>
      <c r="C525" s="840">
        <v>177310.91</v>
      </c>
      <c r="E525" s="840"/>
    </row>
    <row r="526" spans="1:5">
      <c r="A526" s="839">
        <v>19000562</v>
      </c>
      <c r="B526" s="839" t="s">
        <v>763</v>
      </c>
      <c r="C526" s="840">
        <v>1488757.89</v>
      </c>
      <c r="E526" s="840"/>
    </row>
    <row r="527" spans="1:5">
      <c r="A527" s="839">
        <v>19000572</v>
      </c>
      <c r="B527" s="839" t="s">
        <v>764</v>
      </c>
      <c r="C527" s="840">
        <v>250580.41</v>
      </c>
      <c r="E527" s="840"/>
    </row>
    <row r="528" spans="1:5">
      <c r="A528" s="839">
        <v>19000573</v>
      </c>
      <c r="B528" s="839" t="s">
        <v>2248</v>
      </c>
      <c r="C528" s="840">
        <v>241037.67</v>
      </c>
      <c r="E528" s="840"/>
    </row>
    <row r="529" spans="1:5">
      <c r="A529" s="839">
        <v>19000581</v>
      </c>
      <c r="B529" s="839" t="s">
        <v>195</v>
      </c>
      <c r="C529" s="840">
        <v>2715487.76</v>
      </c>
      <c r="E529" s="840"/>
    </row>
    <row r="530" spans="1:5">
      <c r="A530" s="839">
        <v>19000592</v>
      </c>
      <c r="B530" s="839" t="s">
        <v>584</v>
      </c>
      <c r="C530" s="840">
        <v>3850782.49</v>
      </c>
      <c r="E530" s="840"/>
    </row>
    <row r="531" spans="1:5">
      <c r="A531" s="839">
        <v>19000601</v>
      </c>
      <c r="B531" s="839" t="s">
        <v>2138</v>
      </c>
      <c r="C531" s="840">
        <v>183142222</v>
      </c>
      <c r="E531" s="840"/>
    </row>
    <row r="532" spans="1:5">
      <c r="A532" s="839">
        <v>19000621</v>
      </c>
      <c r="B532" s="839" t="s">
        <v>2197</v>
      </c>
      <c r="C532" s="840">
        <v>65849499.450000003</v>
      </c>
      <c r="E532" s="840"/>
    </row>
    <row r="533" spans="1:5">
      <c r="A533" s="839">
        <v>19000641</v>
      </c>
      <c r="B533" s="839" t="s">
        <v>2194</v>
      </c>
      <c r="C533" s="840">
        <v>19524.03</v>
      </c>
      <c r="E533" s="840"/>
    </row>
    <row r="534" spans="1:5">
      <c r="A534" s="839">
        <v>19000671</v>
      </c>
      <c r="B534" s="839" t="s">
        <v>2214</v>
      </c>
      <c r="C534" s="840">
        <v>32765538.120000001</v>
      </c>
      <c r="E534" s="840"/>
    </row>
    <row r="535" spans="1:5">
      <c r="A535" s="839">
        <v>19000691</v>
      </c>
      <c r="B535" s="839" t="s">
        <v>2541</v>
      </c>
      <c r="C535" s="840">
        <v>107625</v>
      </c>
      <c r="E535" s="840"/>
    </row>
    <row r="536" spans="1:5">
      <c r="A536" s="839">
        <v>19000692</v>
      </c>
      <c r="B536" s="839" t="s">
        <v>1218</v>
      </c>
      <c r="C536" s="840">
        <v>13125</v>
      </c>
      <c r="E536" s="840"/>
    </row>
    <row r="537" spans="1:5">
      <c r="A537" s="839">
        <v>19000711</v>
      </c>
      <c r="B537" s="839" t="s">
        <v>2061</v>
      </c>
      <c r="C537" s="840">
        <v>439061.43</v>
      </c>
      <c r="E537" s="840"/>
    </row>
    <row r="538" spans="1:5">
      <c r="A538" s="839">
        <v>19000721</v>
      </c>
      <c r="B538" s="839" t="s">
        <v>2222</v>
      </c>
      <c r="C538" s="840">
        <v>10869.86</v>
      </c>
      <c r="E538" s="840"/>
    </row>
    <row r="539" spans="1:5">
      <c r="A539" s="839">
        <v>19000741</v>
      </c>
      <c r="B539" s="839" t="s">
        <v>2382</v>
      </c>
      <c r="C539" s="840">
        <v>87773.47</v>
      </c>
      <c r="E539" s="840"/>
    </row>
    <row r="540" spans="1:5">
      <c r="A540" s="839">
        <v>19000751</v>
      </c>
      <c r="B540" s="839" t="s">
        <v>2408</v>
      </c>
      <c r="C540" s="840">
        <v>1556282.7</v>
      </c>
      <c r="E540" s="840"/>
    </row>
    <row r="541" spans="1:5">
      <c r="A541" s="839">
        <v>19000752</v>
      </c>
      <c r="B541" s="839" t="s">
        <v>2409</v>
      </c>
      <c r="C541" s="840">
        <v>832467.3</v>
      </c>
      <c r="E541" s="840"/>
    </row>
    <row r="542" spans="1:5">
      <c r="A542" s="839">
        <v>19000781</v>
      </c>
      <c r="B542" s="839" t="s">
        <v>2542</v>
      </c>
      <c r="C542" s="840">
        <v>2848092.94</v>
      </c>
      <c r="E542" s="840"/>
    </row>
    <row r="543" spans="1:5">
      <c r="A543" s="839">
        <v>19000791</v>
      </c>
      <c r="B543" s="839" t="s">
        <v>2543</v>
      </c>
      <c r="C543" s="840">
        <v>165720.19</v>
      </c>
      <c r="E543" s="840"/>
    </row>
    <row r="544" spans="1:5">
      <c r="A544" s="839">
        <v>19000801</v>
      </c>
      <c r="B544" s="839" t="s">
        <v>2544</v>
      </c>
      <c r="C544" s="840">
        <v>6851.29</v>
      </c>
      <c r="E544" s="840"/>
    </row>
    <row r="545" spans="1:5">
      <c r="A545" s="839">
        <v>19000811</v>
      </c>
      <c r="B545" s="839" t="s">
        <v>2545</v>
      </c>
      <c r="C545" s="840">
        <v>1481.19</v>
      </c>
      <c r="E545" s="840"/>
    </row>
    <row r="546" spans="1:5">
      <c r="A546" s="839">
        <v>19000831</v>
      </c>
      <c r="B546" s="839" t="s">
        <v>2626</v>
      </c>
      <c r="C546" s="840">
        <v>631520.69999999995</v>
      </c>
      <c r="E546" s="840"/>
    </row>
    <row r="547" spans="1:5">
      <c r="A547" s="839">
        <v>19000841</v>
      </c>
      <c r="B547" s="839" t="s">
        <v>2670</v>
      </c>
      <c r="C547" s="840">
        <v>-493431.68</v>
      </c>
      <c r="E547" s="840"/>
    </row>
    <row r="548" spans="1:5">
      <c r="A548" s="839">
        <v>19000851</v>
      </c>
      <c r="B548" s="839" t="s">
        <v>2802</v>
      </c>
      <c r="C548" s="840">
        <v>711182.6</v>
      </c>
      <c r="E548" s="840"/>
    </row>
    <row r="549" spans="1:5">
      <c r="A549" s="839">
        <v>19000861</v>
      </c>
      <c r="B549" s="839" t="s">
        <v>2863</v>
      </c>
      <c r="C549" s="840">
        <v>178821.69</v>
      </c>
      <c r="E549" s="840"/>
    </row>
    <row r="550" spans="1:5">
      <c r="A550" s="839">
        <v>19000871</v>
      </c>
      <c r="B550" s="839" t="s">
        <v>3236</v>
      </c>
      <c r="C550" s="840">
        <v>2704389.1</v>
      </c>
      <c r="E550" s="840"/>
    </row>
    <row r="551" spans="1:5">
      <c r="A551" s="839">
        <v>19002003</v>
      </c>
      <c r="B551" s="839" t="s">
        <v>2990</v>
      </c>
      <c r="C551" s="840">
        <v>80898007.719999999</v>
      </c>
      <c r="E551" s="840"/>
    </row>
    <row r="552" spans="1:5">
      <c r="A552" s="839">
        <v>19003011</v>
      </c>
      <c r="B552" s="839" t="s">
        <v>3060</v>
      </c>
      <c r="C552" s="840">
        <v>1354215.1</v>
      </c>
      <c r="E552" s="840"/>
    </row>
    <row r="553" spans="1:5">
      <c r="A553" s="839">
        <v>19003021</v>
      </c>
      <c r="B553" s="839" t="s">
        <v>3079</v>
      </c>
      <c r="C553" s="840">
        <v>392022.75</v>
      </c>
      <c r="E553" s="840"/>
    </row>
    <row r="554" spans="1:5">
      <c r="A554" s="839">
        <v>19003031</v>
      </c>
      <c r="B554" s="839" t="s">
        <v>3237</v>
      </c>
      <c r="C554" s="840">
        <v>263054.75</v>
      </c>
      <c r="E554" s="840"/>
    </row>
    <row r="555" spans="1:5">
      <c r="A555" s="839">
        <v>19003032</v>
      </c>
      <c r="B555" s="839" t="s">
        <v>3238</v>
      </c>
      <c r="C555" s="840">
        <v>3697015.49</v>
      </c>
      <c r="E555" s="840"/>
    </row>
    <row r="556" spans="1:5">
      <c r="A556" s="839">
        <v>19003042</v>
      </c>
      <c r="B556" s="839" t="s">
        <v>3300</v>
      </c>
      <c r="C556" s="840">
        <v>1820000</v>
      </c>
      <c r="E556" s="840"/>
    </row>
    <row r="557" spans="1:5">
      <c r="A557" s="839">
        <v>19100012</v>
      </c>
      <c r="B557" s="839" t="s">
        <v>1000</v>
      </c>
      <c r="C557" s="840">
        <v>13218821.789999999</v>
      </c>
      <c r="E557" s="840"/>
    </row>
    <row r="558" spans="1:5">
      <c r="A558" s="839">
        <v>19100022</v>
      </c>
      <c r="B558" s="839" t="s">
        <v>697</v>
      </c>
      <c r="C558" s="840">
        <v>-14152610.039999999</v>
      </c>
      <c r="E558" s="840"/>
    </row>
    <row r="559" spans="1:5">
      <c r="A559" s="839">
        <v>19100132</v>
      </c>
      <c r="B559" s="839" t="s">
        <v>683</v>
      </c>
      <c r="C559" s="840">
        <v>23873.51</v>
      </c>
      <c r="E559" s="840"/>
    </row>
    <row r="560" spans="1:5">
      <c r="A560" s="839">
        <v>19100142</v>
      </c>
      <c r="B560" s="839" t="s">
        <v>684</v>
      </c>
      <c r="C560" s="840">
        <v>-211346.38</v>
      </c>
      <c r="E560" s="840"/>
    </row>
    <row r="561" spans="1:5">
      <c r="A561" s="839">
        <v>19100152</v>
      </c>
      <c r="B561" s="839" t="s">
        <v>1138</v>
      </c>
      <c r="C561" s="840">
        <v>2532361.7000000002</v>
      </c>
    </row>
    <row r="562" spans="1:5">
      <c r="A562" s="839">
        <v>19100162</v>
      </c>
      <c r="B562" s="839" t="s">
        <v>312</v>
      </c>
      <c r="C562" s="840">
        <v>-12972705.98</v>
      </c>
      <c r="E562" s="840"/>
    </row>
    <row r="563" spans="1:5">
      <c r="A563" s="839">
        <v>20100023</v>
      </c>
      <c r="B563" s="839" t="s">
        <v>1984</v>
      </c>
      <c r="C563" s="840">
        <v>-859037.91</v>
      </c>
      <c r="E563" s="840"/>
    </row>
    <row r="564" spans="1:5">
      <c r="A564" s="839">
        <v>20700003</v>
      </c>
      <c r="B564" s="839" t="s">
        <v>1296</v>
      </c>
      <c r="C564" s="840">
        <v>-122847945.22</v>
      </c>
      <c r="E564" s="840"/>
    </row>
    <row r="565" spans="1:5">
      <c r="A565" s="839">
        <v>20700013</v>
      </c>
      <c r="B565" s="839" t="s">
        <v>1889</v>
      </c>
      <c r="C565" s="840">
        <v>-338395484.31</v>
      </c>
      <c r="E565" s="840"/>
    </row>
    <row r="566" spans="1:5">
      <c r="A566" s="839">
        <v>20700023</v>
      </c>
      <c r="B566" s="839" t="s">
        <v>1345</v>
      </c>
      <c r="C566" s="840">
        <v>-16901820.34</v>
      </c>
      <c r="E566" s="840"/>
    </row>
    <row r="567" spans="1:5">
      <c r="A567" s="839">
        <v>21100003</v>
      </c>
      <c r="B567" s="839" t="s">
        <v>1186</v>
      </c>
      <c r="C567" s="840">
        <v>-2803605116.4699998</v>
      </c>
      <c r="E567" s="840"/>
    </row>
    <row r="568" spans="1:5">
      <c r="A568" s="839">
        <v>21100383</v>
      </c>
      <c r="B568" s="839" t="s">
        <v>25</v>
      </c>
      <c r="C568" s="840">
        <v>-491575</v>
      </c>
      <c r="E568" s="840"/>
    </row>
    <row r="569" spans="1:5">
      <c r="A569" s="839">
        <v>21400013</v>
      </c>
      <c r="B569" s="839" t="s">
        <v>1053</v>
      </c>
      <c r="C569" s="840">
        <v>2148854.7200000002</v>
      </c>
      <c r="E569" s="840"/>
    </row>
    <row r="570" spans="1:5">
      <c r="A570" s="839">
        <v>21400033</v>
      </c>
      <c r="B570" s="839" t="s">
        <v>1055</v>
      </c>
      <c r="C570" s="840">
        <v>4985024.68</v>
      </c>
      <c r="E570" s="840"/>
    </row>
    <row r="571" spans="1:5">
      <c r="A571" s="839">
        <v>21500023</v>
      </c>
      <c r="B571" s="839" t="s">
        <v>1346</v>
      </c>
      <c r="C571" s="840">
        <v>-11821264</v>
      </c>
      <c r="E571" s="840"/>
    </row>
    <row r="572" spans="1:5">
      <c r="A572" s="839">
        <v>21500033</v>
      </c>
      <c r="B572" s="839" t="s">
        <v>1890</v>
      </c>
      <c r="C572" s="840">
        <v>-5270932</v>
      </c>
      <c r="E572" s="840"/>
    </row>
    <row r="573" spans="1:5">
      <c r="A573" s="839">
        <v>21600003</v>
      </c>
      <c r="B573" s="839" t="s">
        <v>419</v>
      </c>
      <c r="C573" s="840">
        <v>-347720603.32999998</v>
      </c>
      <c r="E573" s="840"/>
    </row>
    <row r="574" spans="1:5">
      <c r="A574" s="839">
        <v>21600011</v>
      </c>
      <c r="B574" s="839" t="s">
        <v>2097</v>
      </c>
      <c r="C574" s="840">
        <v>10477639.48</v>
      </c>
      <c r="E574" s="840"/>
    </row>
    <row r="575" spans="1:5">
      <c r="A575" s="839">
        <v>21600013</v>
      </c>
      <c r="B575" s="839" t="s">
        <v>672</v>
      </c>
      <c r="C575" s="840">
        <v>77562549.519999996</v>
      </c>
      <c r="E575" s="840"/>
    </row>
    <row r="576" spans="1:5">
      <c r="A576" s="839">
        <v>21600023</v>
      </c>
      <c r="B576" s="839" t="s">
        <v>1891</v>
      </c>
      <c r="C576" s="840">
        <v>1755001.25</v>
      </c>
      <c r="E576" s="840"/>
    </row>
    <row r="577" spans="1:5">
      <c r="A577" s="839">
        <v>21600033</v>
      </c>
      <c r="B577" s="839" t="s">
        <v>1196</v>
      </c>
      <c r="C577" s="840">
        <v>1471103.62</v>
      </c>
      <c r="E577" s="840"/>
    </row>
    <row r="578" spans="1:5">
      <c r="A578" s="839">
        <v>21600053</v>
      </c>
      <c r="B578" s="839" t="s">
        <v>1074</v>
      </c>
      <c r="C578" s="840">
        <v>16359946.109999999</v>
      </c>
      <c r="E578" s="840"/>
    </row>
    <row r="579" spans="1:5">
      <c r="A579" s="839">
        <v>21610013</v>
      </c>
      <c r="B579" s="839" t="s">
        <v>342</v>
      </c>
      <c r="C579" s="840">
        <v>14764536</v>
      </c>
      <c r="E579" s="840"/>
    </row>
    <row r="580" spans="1:5">
      <c r="A580" s="839">
        <v>21900103</v>
      </c>
      <c r="B580" s="839" t="s">
        <v>3148</v>
      </c>
      <c r="C580" s="840">
        <v>-14213743.1</v>
      </c>
      <c r="E580" s="840"/>
    </row>
    <row r="581" spans="1:5">
      <c r="A581" s="839">
        <v>21900113</v>
      </c>
      <c r="B581" s="839" t="s">
        <v>3149</v>
      </c>
      <c r="C581" s="840">
        <v>22265100.399999999</v>
      </c>
      <c r="E581" s="840"/>
    </row>
    <row r="582" spans="1:5">
      <c r="A582" s="839">
        <v>21900133</v>
      </c>
      <c r="B582" s="839" t="s">
        <v>3150</v>
      </c>
      <c r="C582" s="840">
        <v>431945.7</v>
      </c>
      <c r="E582" s="840"/>
    </row>
    <row r="583" spans="1:5">
      <c r="A583" s="839">
        <v>21900143</v>
      </c>
      <c r="B583" s="839" t="s">
        <v>3166</v>
      </c>
      <c r="C583" s="840">
        <v>204991633.02000001</v>
      </c>
      <c r="E583" s="840"/>
    </row>
    <row r="584" spans="1:5">
      <c r="A584" s="839">
        <v>21900153</v>
      </c>
      <c r="B584" s="839" t="s">
        <v>3152</v>
      </c>
      <c r="C584" s="840">
        <v>-71747071.560000002</v>
      </c>
      <c r="E584" s="840"/>
    </row>
    <row r="585" spans="1:5">
      <c r="A585" s="839">
        <v>21900163</v>
      </c>
      <c r="B585" s="839" t="s">
        <v>3167</v>
      </c>
      <c r="C585" s="840">
        <v>11981652.5</v>
      </c>
      <c r="E585" s="840"/>
    </row>
    <row r="586" spans="1:5">
      <c r="A586" s="839">
        <v>21900173</v>
      </c>
      <c r="B586" s="839" t="s">
        <v>3154</v>
      </c>
      <c r="C586" s="840">
        <v>-4193578.33</v>
      </c>
      <c r="E586" s="840"/>
    </row>
    <row r="587" spans="1:5">
      <c r="A587" s="839">
        <v>21900183</v>
      </c>
      <c r="B587" s="839" t="s">
        <v>3155</v>
      </c>
      <c r="C587" s="840">
        <v>-2825500.02</v>
      </c>
      <c r="E587" s="840"/>
    </row>
    <row r="588" spans="1:5">
      <c r="A588" s="839">
        <v>21900193</v>
      </c>
      <c r="B588" s="839" t="s">
        <v>3156</v>
      </c>
      <c r="C588" s="840">
        <v>988924.92</v>
      </c>
      <c r="E588" s="840"/>
    </row>
    <row r="589" spans="1:5">
      <c r="A589" s="839">
        <v>21900223</v>
      </c>
      <c r="B589" s="839" t="s">
        <v>3140</v>
      </c>
      <c r="C589" s="840">
        <v>-151181</v>
      </c>
    </row>
    <row r="590" spans="1:5">
      <c r="A590" s="839">
        <v>21900233</v>
      </c>
      <c r="B590" s="839" t="s">
        <v>3109</v>
      </c>
      <c r="C590" s="840">
        <v>4974810.09</v>
      </c>
      <c r="E590" s="840"/>
    </row>
    <row r="591" spans="1:5">
      <c r="A591" s="839">
        <v>21900243</v>
      </c>
      <c r="B591" s="839" t="s">
        <v>3157</v>
      </c>
      <c r="C591" s="840">
        <v>-7792785.1399999997</v>
      </c>
      <c r="E591" s="840"/>
    </row>
    <row r="592" spans="1:5">
      <c r="A592" s="839">
        <v>22100393</v>
      </c>
      <c r="B592" s="839" t="s">
        <v>474</v>
      </c>
      <c r="C592" s="840">
        <v>-15000000</v>
      </c>
    </row>
    <row r="593" spans="1:5">
      <c r="A593" s="839">
        <v>22100413</v>
      </c>
      <c r="B593" s="839" t="s">
        <v>141</v>
      </c>
      <c r="C593" s="840">
        <v>-2000000</v>
      </c>
      <c r="E593" s="840"/>
    </row>
    <row r="594" spans="1:5">
      <c r="A594" s="839">
        <v>22100713</v>
      </c>
      <c r="B594" s="839" t="s">
        <v>513</v>
      </c>
      <c r="C594" s="840">
        <v>-300000000</v>
      </c>
      <c r="E594" s="840"/>
    </row>
    <row r="595" spans="1:5">
      <c r="A595" s="839">
        <v>22100723</v>
      </c>
      <c r="B595" s="839" t="s">
        <v>514</v>
      </c>
      <c r="C595" s="840">
        <v>-200000000</v>
      </c>
      <c r="E595" s="840"/>
    </row>
    <row r="596" spans="1:5">
      <c r="A596" s="839">
        <v>22100743</v>
      </c>
      <c r="B596" s="839" t="s">
        <v>1322</v>
      </c>
      <c r="C596" s="840">
        <v>-100000000</v>
      </c>
      <c r="E596" s="840"/>
    </row>
    <row r="597" spans="1:5">
      <c r="A597" s="839">
        <v>22100823</v>
      </c>
      <c r="B597" s="839" t="s">
        <v>1921</v>
      </c>
      <c r="C597" s="840">
        <v>-250000000</v>
      </c>
      <c r="E597" s="840"/>
    </row>
    <row r="598" spans="1:5">
      <c r="A598" s="839">
        <v>22100833</v>
      </c>
      <c r="B598" s="839" t="s">
        <v>2808</v>
      </c>
      <c r="C598" s="840">
        <v>-138460000</v>
      </c>
      <c r="E598" s="840"/>
    </row>
    <row r="599" spans="1:5">
      <c r="A599" s="839">
        <v>22100843</v>
      </c>
      <c r="B599" s="839" t="s">
        <v>2812</v>
      </c>
      <c r="C599" s="840">
        <v>-23400000</v>
      </c>
      <c r="E599" s="840"/>
    </row>
    <row r="600" spans="1:5">
      <c r="A600" s="839">
        <v>22100853</v>
      </c>
      <c r="B600" s="839" t="s">
        <v>3254</v>
      </c>
      <c r="C600" s="840">
        <v>-425000000</v>
      </c>
      <c r="E600" s="840"/>
    </row>
    <row r="601" spans="1:5">
      <c r="A601" s="839">
        <v>22100923</v>
      </c>
      <c r="B601" s="839" t="s">
        <v>2402</v>
      </c>
      <c r="C601" s="840">
        <v>-250000000</v>
      </c>
      <c r="E601" s="840"/>
    </row>
    <row r="602" spans="1:5">
      <c r="A602" s="839">
        <v>22100933</v>
      </c>
      <c r="B602" s="839" t="s">
        <v>2403</v>
      </c>
      <c r="C602" s="840">
        <v>-45000000</v>
      </c>
      <c r="E602" s="840"/>
    </row>
    <row r="603" spans="1:5">
      <c r="A603" s="839">
        <v>22101023</v>
      </c>
      <c r="B603" s="839" t="s">
        <v>1032</v>
      </c>
      <c r="C603" s="840">
        <v>-250000000</v>
      </c>
      <c r="E603" s="840"/>
    </row>
    <row r="604" spans="1:5">
      <c r="A604" s="839">
        <v>22101033</v>
      </c>
      <c r="B604" s="839" t="s">
        <v>1893</v>
      </c>
      <c r="C604" s="840">
        <v>-300000000</v>
      </c>
      <c r="E604" s="840"/>
    </row>
    <row r="605" spans="1:5">
      <c r="A605" s="839">
        <v>22101053</v>
      </c>
      <c r="B605" s="839" t="s">
        <v>1943</v>
      </c>
      <c r="C605" s="840">
        <v>-250000000</v>
      </c>
      <c r="E605" s="840"/>
    </row>
    <row r="606" spans="1:5">
      <c r="A606" s="839">
        <v>22101113</v>
      </c>
      <c r="B606" s="839" t="s">
        <v>1605</v>
      </c>
      <c r="C606" s="840">
        <v>-350000000</v>
      </c>
      <c r="E606" s="840"/>
    </row>
    <row r="607" spans="1:5">
      <c r="A607" s="839">
        <v>22101123</v>
      </c>
      <c r="B607" s="839" t="s">
        <v>2137</v>
      </c>
      <c r="C607" s="840">
        <v>-325000000</v>
      </c>
      <c r="E607" s="840"/>
    </row>
    <row r="608" spans="1:5">
      <c r="A608" s="839">
        <v>22101133</v>
      </c>
      <c r="B608" s="839" t="s">
        <v>2132</v>
      </c>
      <c r="C608" s="840">
        <v>-250000000</v>
      </c>
      <c r="E608" s="840"/>
    </row>
    <row r="609" spans="1:5">
      <c r="A609" s="839">
        <v>22101143</v>
      </c>
      <c r="B609" s="839" t="s">
        <v>2247</v>
      </c>
      <c r="C609" s="840">
        <v>-300000000</v>
      </c>
      <c r="E609" s="840"/>
    </row>
    <row r="610" spans="1:5">
      <c r="A610" s="839">
        <v>22600083</v>
      </c>
      <c r="B610" s="839" t="s">
        <v>2243</v>
      </c>
      <c r="C610" s="840">
        <v>12386.22</v>
      </c>
      <c r="E610" s="840"/>
    </row>
    <row r="611" spans="1:5">
      <c r="A611" s="839">
        <v>22600093</v>
      </c>
      <c r="B611" s="839" t="s">
        <v>3255</v>
      </c>
      <c r="C611" s="840">
        <v>1842552.08</v>
      </c>
      <c r="E611" s="840"/>
    </row>
    <row r="612" spans="1:5">
      <c r="A612" s="839">
        <v>22820011</v>
      </c>
      <c r="B612" s="839" t="s">
        <v>1864</v>
      </c>
      <c r="C612" s="840">
        <v>-307500</v>
      </c>
      <c r="E612" s="840"/>
    </row>
    <row r="613" spans="1:5">
      <c r="A613" s="839">
        <v>22820012</v>
      </c>
      <c r="B613" s="839" t="s">
        <v>1865</v>
      </c>
      <c r="C613" s="840">
        <v>-37500</v>
      </c>
      <c r="E613" s="840"/>
    </row>
    <row r="614" spans="1:5">
      <c r="A614" s="839">
        <v>22830003</v>
      </c>
      <c r="B614" s="839" t="s">
        <v>1058</v>
      </c>
      <c r="C614" s="840">
        <v>-52393217.880000003</v>
      </c>
      <c r="E614" s="840"/>
    </row>
    <row r="615" spans="1:5">
      <c r="A615" s="839">
        <v>22830013</v>
      </c>
      <c r="B615" s="839" t="s">
        <v>1057</v>
      </c>
      <c r="C615" s="840">
        <v>-4953753.78</v>
      </c>
      <c r="E615" s="840"/>
    </row>
    <row r="616" spans="1:5">
      <c r="A616" s="839">
        <v>22830023</v>
      </c>
      <c r="B616" s="839" t="s">
        <v>1434</v>
      </c>
      <c r="C616" s="840">
        <v>-35410857.039999999</v>
      </c>
      <c r="E616" s="840"/>
    </row>
    <row r="617" spans="1:5">
      <c r="A617" s="839">
        <v>22830033</v>
      </c>
      <c r="B617" s="839" t="s">
        <v>2420</v>
      </c>
      <c r="C617" s="840">
        <v>-822000</v>
      </c>
      <c r="E617" s="840"/>
    </row>
    <row r="618" spans="1:5">
      <c r="A618" s="839">
        <v>22830043</v>
      </c>
      <c r="B618" s="839" t="s">
        <v>2836</v>
      </c>
      <c r="C618" s="840">
        <v>-164525.71</v>
      </c>
      <c r="E618" s="840"/>
    </row>
    <row r="619" spans="1:5">
      <c r="A619" s="839">
        <v>22830053</v>
      </c>
      <c r="B619" s="839" t="s">
        <v>2994</v>
      </c>
      <c r="C619" s="840">
        <v>-1535500</v>
      </c>
      <c r="E619" s="840"/>
    </row>
    <row r="620" spans="1:5">
      <c r="A620" s="839">
        <v>22830063</v>
      </c>
      <c r="B620" s="839" t="s">
        <v>3043</v>
      </c>
      <c r="C620" s="840">
        <v>-61608</v>
      </c>
      <c r="E620" s="840"/>
    </row>
    <row r="621" spans="1:5">
      <c r="A621" s="839">
        <v>22830073</v>
      </c>
      <c r="B621" s="839" t="s">
        <v>3044</v>
      </c>
      <c r="C621" s="840">
        <v>-118821</v>
      </c>
      <c r="E621" s="840"/>
    </row>
    <row r="622" spans="1:5">
      <c r="A622" s="839">
        <v>22840012</v>
      </c>
      <c r="B622" s="839" t="s">
        <v>2508</v>
      </c>
      <c r="C622" s="840">
        <v>-629429.85</v>
      </c>
      <c r="E622" s="840"/>
    </row>
    <row r="623" spans="1:5">
      <c r="A623" s="839">
        <v>22840021</v>
      </c>
      <c r="B623" s="839" t="s">
        <v>1620</v>
      </c>
      <c r="C623" s="840">
        <v>-197293.25</v>
      </c>
      <c r="E623" s="840"/>
    </row>
    <row r="624" spans="1:5">
      <c r="A624" s="839">
        <v>22840022</v>
      </c>
      <c r="B624" s="839" t="s">
        <v>2509</v>
      </c>
      <c r="C624" s="840">
        <v>-529545.53</v>
      </c>
      <c r="E624" s="840"/>
    </row>
    <row r="625" spans="1:5">
      <c r="A625" s="839">
        <v>22840031</v>
      </c>
      <c r="B625" s="839" t="s">
        <v>1635</v>
      </c>
      <c r="C625" s="840">
        <v>-258000</v>
      </c>
      <c r="E625" s="840"/>
    </row>
    <row r="626" spans="1:5">
      <c r="A626" s="839">
        <v>22840032</v>
      </c>
      <c r="B626" s="839" t="s">
        <v>2510</v>
      </c>
      <c r="C626" s="840">
        <v>-3302394.74</v>
      </c>
      <c r="E626" s="840"/>
    </row>
    <row r="627" spans="1:5">
      <c r="A627" s="839">
        <v>22840042</v>
      </c>
      <c r="B627" s="839" t="s">
        <v>2511</v>
      </c>
      <c r="C627" s="840">
        <v>-235736.74</v>
      </c>
      <c r="E627" s="840"/>
    </row>
    <row r="628" spans="1:5">
      <c r="A628" s="839">
        <v>22840051</v>
      </c>
      <c r="B628" s="839" t="s">
        <v>1636</v>
      </c>
      <c r="C628" s="840">
        <v>-30000</v>
      </c>
      <c r="E628" s="840"/>
    </row>
    <row r="629" spans="1:5">
      <c r="A629" s="839">
        <v>22840062</v>
      </c>
      <c r="B629" s="839" t="s">
        <v>2513</v>
      </c>
      <c r="C629" s="840">
        <v>-1283084.1399999999</v>
      </c>
      <c r="E629" s="840"/>
    </row>
    <row r="630" spans="1:5">
      <c r="A630" s="839">
        <v>22840081</v>
      </c>
      <c r="B630" s="839" t="s">
        <v>1621</v>
      </c>
      <c r="C630" s="840">
        <v>-550000</v>
      </c>
      <c r="E630" s="840"/>
    </row>
    <row r="631" spans="1:5">
      <c r="A631" s="839">
        <v>22840082</v>
      </c>
      <c r="B631" s="839" t="s">
        <v>2514</v>
      </c>
      <c r="C631" s="840">
        <v>-7450000</v>
      </c>
      <c r="E631" s="840"/>
    </row>
    <row r="632" spans="1:5">
      <c r="A632" s="839">
        <v>22840092</v>
      </c>
      <c r="B632" s="839" t="s">
        <v>2515</v>
      </c>
      <c r="C632" s="840">
        <v>-2048450</v>
      </c>
    </row>
    <row r="633" spans="1:5">
      <c r="A633" s="839">
        <v>22840102</v>
      </c>
      <c r="B633" s="839" t="s">
        <v>2516</v>
      </c>
      <c r="C633" s="840">
        <v>-499874.44</v>
      </c>
      <c r="E633" s="840"/>
    </row>
    <row r="634" spans="1:5">
      <c r="A634" s="839">
        <v>22840111</v>
      </c>
      <c r="B634" s="839" t="s">
        <v>1637</v>
      </c>
      <c r="C634" s="840">
        <v>-20000</v>
      </c>
      <c r="E634" s="840"/>
    </row>
    <row r="635" spans="1:5">
      <c r="A635" s="839">
        <v>22840112</v>
      </c>
      <c r="B635" s="839" t="s">
        <v>2517</v>
      </c>
      <c r="C635" s="840">
        <v>-200000</v>
      </c>
      <c r="E635" s="840"/>
    </row>
    <row r="636" spans="1:5">
      <c r="A636" s="839">
        <v>22840122</v>
      </c>
      <c r="B636" s="839" t="s">
        <v>2518</v>
      </c>
      <c r="C636" s="840">
        <v>-140000</v>
      </c>
      <c r="E636" s="840"/>
    </row>
    <row r="637" spans="1:5">
      <c r="A637" s="839">
        <v>22840131</v>
      </c>
      <c r="B637" s="839" t="s">
        <v>1622</v>
      </c>
      <c r="C637" s="840">
        <v>-500000</v>
      </c>
      <c r="E637" s="840"/>
    </row>
    <row r="638" spans="1:5">
      <c r="A638" s="839">
        <v>22840132</v>
      </c>
      <c r="B638" s="839" t="s">
        <v>2519</v>
      </c>
      <c r="C638" s="840">
        <v>-100000</v>
      </c>
      <c r="E638" s="840"/>
    </row>
    <row r="639" spans="1:5">
      <c r="A639" s="839">
        <v>22840161</v>
      </c>
      <c r="B639" s="839" t="s">
        <v>1623</v>
      </c>
      <c r="C639" s="840">
        <v>-341105.8</v>
      </c>
      <c r="E639" s="840"/>
    </row>
    <row r="640" spans="1:5">
      <c r="A640" s="839">
        <v>22840162</v>
      </c>
      <c r="B640" s="839" t="s">
        <v>3085</v>
      </c>
      <c r="C640" s="840">
        <v>-87501.68</v>
      </c>
      <c r="E640" s="840"/>
    </row>
    <row r="641" spans="1:5">
      <c r="A641" s="839">
        <v>22840171</v>
      </c>
      <c r="B641" s="839" t="s">
        <v>1624</v>
      </c>
      <c r="C641" s="840">
        <v>-50000</v>
      </c>
      <c r="E641" s="840"/>
    </row>
    <row r="642" spans="1:5">
      <c r="A642" s="839">
        <v>22840181</v>
      </c>
      <c r="B642" s="839" t="s">
        <v>1638</v>
      </c>
      <c r="C642" s="840">
        <v>-2804475.3</v>
      </c>
      <c r="E642" s="840"/>
    </row>
    <row r="643" spans="1:5">
      <c r="A643" s="839">
        <v>22840191</v>
      </c>
      <c r="B643" s="839" t="s">
        <v>1625</v>
      </c>
      <c r="C643" s="840">
        <v>-250000</v>
      </c>
      <c r="E643" s="840"/>
    </row>
    <row r="644" spans="1:5">
      <c r="A644" s="839">
        <v>22840221</v>
      </c>
      <c r="B644" s="839" t="s">
        <v>1646</v>
      </c>
      <c r="C644" s="840">
        <v>-483640.36</v>
      </c>
      <c r="E644" s="840"/>
    </row>
    <row r="645" spans="1:5">
      <c r="A645" s="839">
        <v>22840231</v>
      </c>
      <c r="B645" s="839" t="s">
        <v>441</v>
      </c>
      <c r="C645" s="840">
        <v>-75000</v>
      </c>
      <c r="E645" s="840"/>
    </row>
    <row r="646" spans="1:5">
      <c r="A646" s="839">
        <v>22840251</v>
      </c>
      <c r="B646" s="839" t="s">
        <v>984</v>
      </c>
      <c r="C646" s="840">
        <v>-8841357</v>
      </c>
      <c r="E646" s="840"/>
    </row>
    <row r="647" spans="1:5">
      <c r="A647" s="839">
        <v>22840281</v>
      </c>
      <c r="B647" s="839" t="s">
        <v>2301</v>
      </c>
      <c r="C647" s="840">
        <v>-50000</v>
      </c>
      <c r="E647" s="840"/>
    </row>
    <row r="648" spans="1:5">
      <c r="A648" s="839">
        <v>22840301</v>
      </c>
      <c r="B648" s="839" t="s">
        <v>2465</v>
      </c>
      <c r="C648" s="840">
        <v>-89566.8</v>
      </c>
      <c r="E648" s="840"/>
    </row>
    <row r="649" spans="1:5">
      <c r="A649" s="839">
        <v>22840311</v>
      </c>
      <c r="B649" s="839" t="s">
        <v>2466</v>
      </c>
      <c r="C649" s="840">
        <v>-96000</v>
      </c>
      <c r="E649" s="840"/>
    </row>
    <row r="650" spans="1:5">
      <c r="A650" s="839">
        <v>22840321</v>
      </c>
      <c r="B650" s="839" t="s">
        <v>2647</v>
      </c>
      <c r="C650" s="840">
        <v>-124867306</v>
      </c>
      <c r="E650" s="840"/>
    </row>
    <row r="651" spans="1:5">
      <c r="A651" s="839">
        <v>22840331</v>
      </c>
      <c r="B651" s="839" t="s">
        <v>3086</v>
      </c>
      <c r="C651" s="840">
        <v>-74426634</v>
      </c>
      <c r="E651" s="840"/>
    </row>
    <row r="652" spans="1:5">
      <c r="A652" s="839">
        <v>22840332</v>
      </c>
      <c r="B652" s="839" t="s">
        <v>2512</v>
      </c>
      <c r="C652" s="840">
        <v>-21861913.539999999</v>
      </c>
      <c r="E652" s="840"/>
    </row>
    <row r="653" spans="1:5">
      <c r="A653" s="839">
        <v>22840341</v>
      </c>
      <c r="B653" s="839" t="s">
        <v>3065</v>
      </c>
      <c r="C653" s="840">
        <v>-26312920</v>
      </c>
      <c r="E653" s="840"/>
    </row>
    <row r="654" spans="1:5">
      <c r="A654" s="839">
        <v>22840351</v>
      </c>
      <c r="B654" s="839" t="s">
        <v>3497</v>
      </c>
      <c r="C654" s="840">
        <v>-463071.25</v>
      </c>
      <c r="E654" s="840"/>
    </row>
    <row r="655" spans="1:5">
      <c r="A655" s="839">
        <v>22841001</v>
      </c>
      <c r="B655" s="839" t="s">
        <v>1626</v>
      </c>
      <c r="C655" s="840">
        <v>-4610484.08</v>
      </c>
      <c r="E655" s="840"/>
    </row>
    <row r="656" spans="1:5">
      <c r="A656" s="839">
        <v>23001021</v>
      </c>
      <c r="B656" s="839" t="s">
        <v>29</v>
      </c>
      <c r="C656" s="840">
        <v>-19185043.02</v>
      </c>
      <c r="E656" s="840"/>
    </row>
    <row r="657" spans="1:5">
      <c r="A657" s="839">
        <v>23001031</v>
      </c>
      <c r="B657" s="839" t="s">
        <v>1167</v>
      </c>
      <c r="C657" s="840">
        <v>-19569241.91</v>
      </c>
      <c r="E657" s="840"/>
    </row>
    <row r="658" spans="1:5">
      <c r="A658" s="839">
        <v>23001041</v>
      </c>
      <c r="B658" s="839" t="s">
        <v>385</v>
      </c>
      <c r="C658" s="840">
        <v>-12296819.42</v>
      </c>
      <c r="E658" s="840"/>
    </row>
    <row r="659" spans="1:5">
      <c r="A659" s="839">
        <v>23001043</v>
      </c>
      <c r="B659" s="839" t="s">
        <v>2663</v>
      </c>
      <c r="C659" s="840">
        <v>-925030.93</v>
      </c>
      <c r="E659" s="840"/>
    </row>
    <row r="660" spans="1:5">
      <c r="A660" s="839">
        <v>23001061</v>
      </c>
      <c r="B660" s="839" t="s">
        <v>1059</v>
      </c>
      <c r="C660" s="840">
        <v>-5397321.5899999999</v>
      </c>
    </row>
    <row r="661" spans="1:5">
      <c r="A661" s="839">
        <v>23001071</v>
      </c>
      <c r="B661" s="839" t="s">
        <v>876</v>
      </c>
      <c r="C661" s="840">
        <v>-9127097.5399999991</v>
      </c>
      <c r="E661" s="840"/>
    </row>
    <row r="662" spans="1:5">
      <c r="A662" s="839">
        <v>23001092</v>
      </c>
      <c r="B662" s="839" t="s">
        <v>545</v>
      </c>
      <c r="C662" s="840">
        <v>-9155466.8200000003</v>
      </c>
      <c r="E662" s="840"/>
    </row>
    <row r="663" spans="1:5">
      <c r="A663" s="839">
        <v>23001131</v>
      </c>
      <c r="B663" s="839" t="s">
        <v>2451</v>
      </c>
      <c r="C663" s="840">
        <v>-17069170.41</v>
      </c>
      <c r="E663" s="840"/>
    </row>
    <row r="664" spans="1:5">
      <c r="A664" s="839">
        <v>23001141</v>
      </c>
      <c r="B664" s="839" t="s">
        <v>2658</v>
      </c>
      <c r="C664" s="840">
        <v>-560640.42000000004</v>
      </c>
      <c r="E664" s="840"/>
    </row>
    <row r="665" spans="1:5">
      <c r="A665" s="839">
        <v>23001151</v>
      </c>
      <c r="B665" s="839" t="s">
        <v>2770</v>
      </c>
      <c r="C665" s="840">
        <v>-118310.24</v>
      </c>
      <c r="E665" s="840"/>
    </row>
    <row r="666" spans="1:5">
      <c r="A666" s="839">
        <v>23001231</v>
      </c>
      <c r="B666" s="839" t="s">
        <v>2628</v>
      </c>
      <c r="C666" s="840">
        <v>-1177925.1399999999</v>
      </c>
      <c r="E666" s="840"/>
    </row>
    <row r="667" spans="1:5">
      <c r="A667" s="839">
        <v>23002011</v>
      </c>
      <c r="B667" s="839" t="s">
        <v>1870</v>
      </c>
      <c r="C667" s="840">
        <v>-923143.18</v>
      </c>
      <c r="E667" s="840"/>
    </row>
    <row r="668" spans="1:5">
      <c r="A668" s="839">
        <v>23002041</v>
      </c>
      <c r="B668" s="839" t="s">
        <v>1220</v>
      </c>
      <c r="C668" s="840">
        <v>-7206057.9100000001</v>
      </c>
      <c r="E668" s="840"/>
    </row>
    <row r="669" spans="1:5">
      <c r="A669" s="839">
        <v>23002061</v>
      </c>
      <c r="B669" s="839" t="s">
        <v>66</v>
      </c>
      <c r="C669" s="840">
        <v>82298</v>
      </c>
      <c r="E669" s="840"/>
    </row>
    <row r="670" spans="1:5">
      <c r="A670" s="839">
        <v>23002071</v>
      </c>
      <c r="B670" s="839" t="s">
        <v>50</v>
      </c>
      <c r="C670" s="840">
        <v>251781.44</v>
      </c>
    </row>
    <row r="671" spans="1:5">
      <c r="A671" s="839">
        <v>23002072</v>
      </c>
      <c r="B671" s="839" t="s">
        <v>2664</v>
      </c>
      <c r="C671" s="840">
        <v>18711.25</v>
      </c>
      <c r="E671" s="840"/>
    </row>
    <row r="672" spans="1:5">
      <c r="A672" s="839">
        <v>23002091</v>
      </c>
      <c r="B672" s="839" t="s">
        <v>548</v>
      </c>
      <c r="C672" s="840">
        <v>-334079.44</v>
      </c>
    </row>
    <row r="673" spans="1:5">
      <c r="A673" s="839">
        <v>23002092</v>
      </c>
      <c r="B673" s="839" t="s">
        <v>549</v>
      </c>
      <c r="C673" s="840">
        <v>-18711.25</v>
      </c>
      <c r="E673" s="840"/>
    </row>
    <row r="674" spans="1:5">
      <c r="A674" s="839">
        <v>23108323</v>
      </c>
      <c r="B674" s="839" t="s">
        <v>145</v>
      </c>
      <c r="C674" s="840">
        <v>-17000000</v>
      </c>
    </row>
    <row r="675" spans="1:5">
      <c r="A675" s="839">
        <v>23108383</v>
      </c>
      <c r="B675" s="839" t="s">
        <v>1009</v>
      </c>
      <c r="C675" s="840">
        <v>-19000000</v>
      </c>
    </row>
    <row r="676" spans="1:5">
      <c r="A676" s="839">
        <v>23200011</v>
      </c>
      <c r="B676" s="839" t="s">
        <v>1779</v>
      </c>
      <c r="C676" s="840">
        <v>-8772736.7300000004</v>
      </c>
    </row>
    <row r="677" spans="1:5">
      <c r="A677" s="839">
        <v>23200031</v>
      </c>
      <c r="B677" s="839" t="s">
        <v>430</v>
      </c>
      <c r="C677" s="840">
        <v>-22775477.739999998</v>
      </c>
    </row>
    <row r="678" spans="1:5">
      <c r="A678" s="839">
        <v>23200033</v>
      </c>
      <c r="B678" s="839" t="s">
        <v>434</v>
      </c>
      <c r="C678" s="840">
        <v>-175062.5</v>
      </c>
    </row>
    <row r="679" spans="1:5">
      <c r="A679" s="839">
        <v>23200041</v>
      </c>
      <c r="B679" s="839" t="s">
        <v>818</v>
      </c>
      <c r="C679" s="840">
        <v>-8903164</v>
      </c>
    </row>
    <row r="680" spans="1:5">
      <c r="A680" s="839">
        <v>23200051</v>
      </c>
      <c r="B680" s="839" t="s">
        <v>819</v>
      </c>
      <c r="C680" s="840">
        <v>-10904831.32</v>
      </c>
    </row>
    <row r="681" spans="1:5">
      <c r="A681" s="839">
        <v>23200061</v>
      </c>
      <c r="B681" s="839" t="s">
        <v>375</v>
      </c>
      <c r="C681" s="840">
        <v>-8422777.9199999999</v>
      </c>
    </row>
    <row r="682" spans="1:5">
      <c r="A682" s="839">
        <v>23200071</v>
      </c>
      <c r="B682" s="839" t="s">
        <v>1899</v>
      </c>
      <c r="C682" s="840">
        <v>-2257142.4900000002</v>
      </c>
    </row>
    <row r="683" spans="1:5">
      <c r="A683" s="839">
        <v>23200081</v>
      </c>
      <c r="B683" s="839" t="s">
        <v>1900</v>
      </c>
      <c r="C683" s="840">
        <v>-3818760.19</v>
      </c>
    </row>
    <row r="684" spans="1:5">
      <c r="A684" s="839">
        <v>23200101</v>
      </c>
      <c r="B684" s="839" t="s">
        <v>809</v>
      </c>
      <c r="C684" s="839">
        <v>0.88</v>
      </c>
    </row>
    <row r="685" spans="1:5">
      <c r="A685" s="839">
        <v>23200103</v>
      </c>
      <c r="B685" s="839" t="s">
        <v>136</v>
      </c>
      <c r="C685" s="840">
        <v>-54463.74</v>
      </c>
    </row>
    <row r="686" spans="1:5">
      <c r="A686" s="839">
        <v>23200111</v>
      </c>
      <c r="B686" s="839" t="s">
        <v>1901</v>
      </c>
      <c r="C686" s="840">
        <v>-134828.13</v>
      </c>
    </row>
    <row r="687" spans="1:5">
      <c r="A687" s="839">
        <v>23200121</v>
      </c>
      <c r="B687" s="839" t="s">
        <v>1647</v>
      </c>
      <c r="C687" s="840">
        <v>-115350.52</v>
      </c>
    </row>
    <row r="688" spans="1:5">
      <c r="A688" s="839">
        <v>23200221</v>
      </c>
      <c r="B688" s="839" t="s">
        <v>3305</v>
      </c>
      <c r="C688" s="840">
        <v>-47345.36</v>
      </c>
      <c r="E688" s="840"/>
    </row>
    <row r="689" spans="1:5">
      <c r="A689" s="839">
        <v>23200222</v>
      </c>
      <c r="B689" s="839" t="s">
        <v>279</v>
      </c>
      <c r="C689" s="840">
        <v>-9744214.9399999995</v>
      </c>
      <c r="E689" s="840"/>
    </row>
    <row r="690" spans="1:5">
      <c r="A690" s="839">
        <v>23200242</v>
      </c>
      <c r="B690" s="839" t="s">
        <v>1701</v>
      </c>
      <c r="C690" s="840">
        <v>-12489777.65</v>
      </c>
      <c r="E690" s="840"/>
    </row>
    <row r="691" spans="1:5">
      <c r="A691" s="839">
        <v>23200333</v>
      </c>
      <c r="B691" s="839" t="s">
        <v>1045</v>
      </c>
      <c r="C691" s="840">
        <v>-14805414.75</v>
      </c>
      <c r="E691" s="840"/>
    </row>
    <row r="692" spans="1:5">
      <c r="A692" s="839">
        <v>23200483</v>
      </c>
      <c r="B692" s="839" t="s">
        <v>665</v>
      </c>
      <c r="C692" s="840">
        <v>-10674421.67</v>
      </c>
      <c r="E692" s="840"/>
    </row>
    <row r="693" spans="1:5">
      <c r="A693" s="839">
        <v>23200493</v>
      </c>
      <c r="B693" s="839" t="s">
        <v>3094</v>
      </c>
      <c r="C693" s="840">
        <v>-82094.19</v>
      </c>
      <c r="E693" s="840"/>
    </row>
    <row r="694" spans="1:5">
      <c r="A694" s="839">
        <v>23200543</v>
      </c>
      <c r="B694" s="839" t="s">
        <v>735</v>
      </c>
      <c r="C694" s="840">
        <v>-57898667.939999998</v>
      </c>
      <c r="E694" s="840"/>
    </row>
    <row r="695" spans="1:5">
      <c r="A695" s="839">
        <v>23200643</v>
      </c>
      <c r="B695" s="839" t="s">
        <v>640</v>
      </c>
      <c r="C695" s="840">
        <v>-7667275.3499999996</v>
      </c>
      <c r="E695" s="840"/>
    </row>
    <row r="696" spans="1:5">
      <c r="A696" s="839">
        <v>23200653</v>
      </c>
      <c r="B696" s="839" t="s">
        <v>1694</v>
      </c>
      <c r="C696" s="840">
        <v>-2574607.81</v>
      </c>
      <c r="E696" s="840"/>
    </row>
    <row r="697" spans="1:5">
      <c r="A697" s="839">
        <v>23200693</v>
      </c>
      <c r="B697" s="839" t="s">
        <v>1368</v>
      </c>
      <c r="C697" s="839">
        <v>-337.9</v>
      </c>
      <c r="E697" s="840"/>
    </row>
    <row r="698" spans="1:5">
      <c r="A698" s="839">
        <v>23200733</v>
      </c>
      <c r="B698" s="839" t="s">
        <v>248</v>
      </c>
      <c r="C698" s="840">
        <v>-3270.6</v>
      </c>
      <c r="E698" s="840"/>
    </row>
    <row r="699" spans="1:5">
      <c r="A699" s="839">
        <v>23200743</v>
      </c>
      <c r="B699" s="839" t="s">
        <v>1946</v>
      </c>
      <c r="C699" s="840">
        <v>13324.86</v>
      </c>
      <c r="E699" s="840"/>
    </row>
    <row r="700" spans="1:5">
      <c r="A700" s="839">
        <v>23200753</v>
      </c>
      <c r="B700" s="839" t="s">
        <v>1674</v>
      </c>
      <c r="C700" s="840">
        <v>-1930.99</v>
      </c>
      <c r="E700" s="840"/>
    </row>
    <row r="701" spans="1:5">
      <c r="A701" s="839">
        <v>23200763</v>
      </c>
      <c r="B701" s="839" t="s">
        <v>1945</v>
      </c>
      <c r="C701" s="840">
        <v>7852.33</v>
      </c>
      <c r="E701" s="840"/>
    </row>
    <row r="702" spans="1:5">
      <c r="A702" s="839">
        <v>23200773</v>
      </c>
      <c r="B702" s="839" t="s">
        <v>1128</v>
      </c>
      <c r="C702" s="840">
        <v>-19376.599999999999</v>
      </c>
    </row>
    <row r="703" spans="1:5">
      <c r="A703" s="839">
        <v>23200823</v>
      </c>
      <c r="B703" s="839" t="s">
        <v>3209</v>
      </c>
      <c r="C703" s="840">
        <v>-132237.85</v>
      </c>
      <c r="E703" s="840"/>
    </row>
    <row r="704" spans="1:5">
      <c r="A704" s="839">
        <v>23200833</v>
      </c>
      <c r="B704" s="839" t="s">
        <v>3476</v>
      </c>
      <c r="C704" s="839">
        <v>487</v>
      </c>
      <c r="E704" s="840"/>
    </row>
    <row r="705" spans="1:5">
      <c r="A705" s="839">
        <v>23200873</v>
      </c>
      <c r="B705" s="839" t="s">
        <v>3306</v>
      </c>
      <c r="C705" s="840">
        <v>-2642448.8199999998</v>
      </c>
      <c r="E705" s="840"/>
    </row>
    <row r="706" spans="1:5">
      <c r="A706" s="839">
        <v>23201003</v>
      </c>
      <c r="B706" s="839" t="s">
        <v>783</v>
      </c>
      <c r="C706" s="840">
        <v>-16273945.17</v>
      </c>
      <c r="E706" s="840"/>
    </row>
    <row r="707" spans="1:5">
      <c r="A707" s="839">
        <v>23201013</v>
      </c>
      <c r="B707" s="839" t="s">
        <v>1461</v>
      </c>
      <c r="C707" s="840">
        <v>-3892603.97</v>
      </c>
      <c r="E707" s="840"/>
    </row>
    <row r="708" spans="1:5">
      <c r="A708" s="839">
        <v>23201033</v>
      </c>
      <c r="B708" s="839" t="s">
        <v>1169</v>
      </c>
      <c r="C708" s="840">
        <v>-140300.60999999999</v>
      </c>
      <c r="E708" s="840"/>
    </row>
    <row r="709" spans="1:5">
      <c r="A709" s="839">
        <v>23201043</v>
      </c>
      <c r="B709" s="839" t="s">
        <v>498</v>
      </c>
      <c r="C709" s="840">
        <v>-142929.24</v>
      </c>
      <c r="E709" s="840"/>
    </row>
    <row r="710" spans="1:5">
      <c r="A710" s="839">
        <v>23201053</v>
      </c>
      <c r="B710" s="839" t="s">
        <v>2659</v>
      </c>
      <c r="C710" s="840">
        <v>-25568.28</v>
      </c>
      <c r="E710" s="840"/>
    </row>
    <row r="711" spans="1:5">
      <c r="A711" s="839">
        <v>23201073</v>
      </c>
      <c r="B711" s="839" t="s">
        <v>1292</v>
      </c>
      <c r="C711" s="839">
        <v>-708.28</v>
      </c>
      <c r="E711" s="840"/>
    </row>
    <row r="712" spans="1:5">
      <c r="A712" s="839">
        <v>23201113</v>
      </c>
      <c r="B712" s="839" t="s">
        <v>575</v>
      </c>
      <c r="C712" s="840">
        <v>20068.09</v>
      </c>
    </row>
    <row r="713" spans="1:5">
      <c r="A713" s="839">
        <v>23201153</v>
      </c>
      <c r="B713" s="839" t="s">
        <v>2734</v>
      </c>
      <c r="C713" s="840">
        <v>-9861.9500000000007</v>
      </c>
      <c r="E713" s="840"/>
    </row>
    <row r="714" spans="1:5">
      <c r="A714" s="839">
        <v>23201163</v>
      </c>
      <c r="B714" s="839" t="s">
        <v>2735</v>
      </c>
      <c r="C714" s="840">
        <v>-9635.2999999999993</v>
      </c>
      <c r="E714" s="840"/>
    </row>
    <row r="715" spans="1:5">
      <c r="A715" s="839">
        <v>23201173</v>
      </c>
      <c r="B715" s="839" t="s">
        <v>496</v>
      </c>
      <c r="C715" s="840">
        <v>-4930.09</v>
      </c>
      <c r="E715" s="840"/>
    </row>
    <row r="716" spans="1:5">
      <c r="A716" s="839">
        <v>23201193</v>
      </c>
      <c r="B716" s="839" t="s">
        <v>2736</v>
      </c>
      <c r="C716" s="840">
        <v>-21625.01</v>
      </c>
      <c r="E716" s="840"/>
    </row>
    <row r="717" spans="1:5">
      <c r="A717" s="839">
        <v>23201203</v>
      </c>
      <c r="B717" s="839" t="s">
        <v>2737</v>
      </c>
      <c r="C717" s="840">
        <v>-1633.01</v>
      </c>
      <c r="E717" s="840"/>
    </row>
    <row r="718" spans="1:5">
      <c r="A718" s="839">
        <v>23201251</v>
      </c>
      <c r="B718" s="839" t="s">
        <v>2665</v>
      </c>
      <c r="C718" s="840">
        <v>-1214275</v>
      </c>
      <c r="E718" s="840"/>
    </row>
    <row r="719" spans="1:5">
      <c r="A719" s="839">
        <v>23202183</v>
      </c>
      <c r="B719" s="839" t="s">
        <v>1255</v>
      </c>
      <c r="C719" s="840">
        <v>-149605.88</v>
      </c>
      <c r="E719" s="840"/>
    </row>
    <row r="720" spans="1:5">
      <c r="A720" s="839">
        <v>23202233</v>
      </c>
      <c r="B720" s="839" t="s">
        <v>3301</v>
      </c>
      <c r="C720" s="840">
        <v>134886.82</v>
      </c>
      <c r="E720" s="840"/>
    </row>
    <row r="721" spans="1:5">
      <c r="A721" s="839">
        <v>23202353</v>
      </c>
      <c r="B721" s="839" t="s">
        <v>3302</v>
      </c>
      <c r="C721" s="840">
        <v>-16463571.99</v>
      </c>
      <c r="E721" s="840"/>
    </row>
    <row r="722" spans="1:5">
      <c r="A722" s="839">
        <v>23500003</v>
      </c>
      <c r="B722" s="839" t="s">
        <v>2755</v>
      </c>
      <c r="C722" s="840">
        <v>-31581982.34</v>
      </c>
    </row>
    <row r="723" spans="1:5">
      <c r="A723" s="839">
        <v>23500011</v>
      </c>
      <c r="B723" s="839" t="s">
        <v>991</v>
      </c>
      <c r="C723" s="840">
        <v>-6771993.8099999996</v>
      </c>
      <c r="E723" s="840"/>
    </row>
    <row r="724" spans="1:5">
      <c r="A724" s="839">
        <v>23600021</v>
      </c>
      <c r="B724" s="839" t="s">
        <v>2494</v>
      </c>
      <c r="C724" s="840">
        <v>-3951306.66</v>
      </c>
      <c r="E724" s="840"/>
    </row>
    <row r="725" spans="1:5">
      <c r="A725" s="839">
        <v>23600022</v>
      </c>
      <c r="B725" s="839" t="s">
        <v>2495</v>
      </c>
      <c r="C725" s="840">
        <v>-933311.22</v>
      </c>
      <c r="E725" s="840"/>
    </row>
    <row r="726" spans="1:5">
      <c r="A726" s="839">
        <v>23600063</v>
      </c>
      <c r="B726" s="839" t="s">
        <v>949</v>
      </c>
      <c r="C726" s="839">
        <v>-108.27</v>
      </c>
      <c r="E726" s="840"/>
    </row>
    <row r="727" spans="1:5">
      <c r="A727" s="839">
        <v>23600201</v>
      </c>
      <c r="B727" s="839" t="s">
        <v>487</v>
      </c>
      <c r="C727" s="840">
        <v>-48343602.93</v>
      </c>
      <c r="E727" s="840"/>
    </row>
    <row r="728" spans="1:5">
      <c r="A728" s="839">
        <v>23600211</v>
      </c>
      <c r="B728" s="839" t="s">
        <v>488</v>
      </c>
      <c r="C728" s="840">
        <v>-6038394.3399999999</v>
      </c>
      <c r="E728" s="840"/>
    </row>
    <row r="729" spans="1:5">
      <c r="A729" s="839">
        <v>23600213</v>
      </c>
      <c r="B729" s="839" t="s">
        <v>1855</v>
      </c>
      <c r="C729" s="840">
        <v>-229501.91</v>
      </c>
    </row>
    <row r="730" spans="1:5">
      <c r="A730" s="839">
        <v>23600232</v>
      </c>
      <c r="B730" s="839" t="s">
        <v>489</v>
      </c>
      <c r="C730" s="840">
        <v>-21703412.239999998</v>
      </c>
      <c r="E730" s="840"/>
    </row>
    <row r="731" spans="1:5">
      <c r="A731" s="839">
        <v>23600351</v>
      </c>
      <c r="B731" s="839" t="s">
        <v>1664</v>
      </c>
      <c r="C731" s="840">
        <v>-9124802.3499999996</v>
      </c>
      <c r="E731" s="840"/>
    </row>
    <row r="732" spans="1:5">
      <c r="A732" s="839">
        <v>23600391</v>
      </c>
      <c r="B732" s="839" t="s">
        <v>745</v>
      </c>
      <c r="C732" s="840">
        <v>-369589.39</v>
      </c>
      <c r="E732" s="840"/>
    </row>
    <row r="733" spans="1:5">
      <c r="A733" s="839">
        <v>23600431</v>
      </c>
      <c r="B733" s="839" t="s">
        <v>3127</v>
      </c>
      <c r="C733" s="840">
        <v>1600</v>
      </c>
    </row>
    <row r="734" spans="1:5">
      <c r="A734" s="839">
        <v>23600471</v>
      </c>
      <c r="B734" s="839" t="s">
        <v>1847</v>
      </c>
      <c r="C734" s="840">
        <v>-6065798.7300000004</v>
      </c>
      <c r="E734" s="840"/>
    </row>
    <row r="735" spans="1:5">
      <c r="A735" s="839">
        <v>23600552</v>
      </c>
      <c r="B735" s="839" t="s">
        <v>1847</v>
      </c>
      <c r="C735" s="840">
        <v>-1729630.02</v>
      </c>
      <c r="E735" s="840"/>
    </row>
    <row r="736" spans="1:5">
      <c r="A736" s="839">
        <v>23600602</v>
      </c>
      <c r="B736" s="839" t="s">
        <v>1848</v>
      </c>
      <c r="C736" s="840">
        <v>-2948849.52</v>
      </c>
      <c r="E736" s="840"/>
    </row>
    <row r="737" spans="1:5">
      <c r="A737" s="839">
        <v>23601003</v>
      </c>
      <c r="B737" s="839" t="s">
        <v>1731</v>
      </c>
      <c r="C737" s="840">
        <v>-76014.42</v>
      </c>
    </row>
    <row r="738" spans="1:5">
      <c r="A738" s="839">
        <v>23601013</v>
      </c>
      <c r="B738" s="839" t="s">
        <v>2496</v>
      </c>
      <c r="C738" s="840">
        <v>-88348.06</v>
      </c>
    </row>
    <row r="739" spans="1:5">
      <c r="A739" s="839">
        <v>23601023</v>
      </c>
      <c r="B739" s="839" t="s">
        <v>689</v>
      </c>
      <c r="C739" s="840">
        <v>-17003.12</v>
      </c>
      <c r="E739" s="840"/>
    </row>
    <row r="740" spans="1:5">
      <c r="A740" s="839">
        <v>23601043</v>
      </c>
      <c r="B740" s="839" t="s">
        <v>1856</v>
      </c>
      <c r="C740" s="840">
        <v>-4409.57</v>
      </c>
      <c r="E740" s="840"/>
    </row>
    <row r="741" spans="1:5">
      <c r="A741" s="839">
        <v>23700363</v>
      </c>
      <c r="B741" s="839" t="s">
        <v>1704</v>
      </c>
      <c r="C741" s="840">
        <v>-44687.5</v>
      </c>
      <c r="E741" s="840"/>
    </row>
    <row r="742" spans="1:5">
      <c r="A742" s="839">
        <v>23700383</v>
      </c>
      <c r="B742" s="839" t="s">
        <v>199</v>
      </c>
      <c r="C742" s="840">
        <v>-6000</v>
      </c>
      <c r="E742" s="840"/>
    </row>
    <row r="743" spans="1:5">
      <c r="A743" s="839">
        <v>23700713</v>
      </c>
      <c r="B743" s="839" t="s">
        <v>1165</v>
      </c>
      <c r="C743" s="840">
        <v>-14013.92</v>
      </c>
    </row>
    <row r="744" spans="1:5">
      <c r="A744" s="839">
        <v>23700813</v>
      </c>
      <c r="B744" s="839" t="s">
        <v>402</v>
      </c>
      <c r="C744" s="840">
        <v>-1458333.1</v>
      </c>
    </row>
    <row r="745" spans="1:5">
      <c r="A745" s="839">
        <v>23700823</v>
      </c>
      <c r="B745" s="839" t="s">
        <v>132</v>
      </c>
      <c r="C745" s="840">
        <v>-3931666.43</v>
      </c>
      <c r="E745" s="840"/>
    </row>
    <row r="746" spans="1:5">
      <c r="A746" s="839">
        <v>23700841</v>
      </c>
      <c r="B746" s="839" t="s">
        <v>1269</v>
      </c>
      <c r="C746" s="840">
        <v>-522264.9</v>
      </c>
      <c r="E746" s="840"/>
    </row>
    <row r="747" spans="1:5">
      <c r="A747" s="839">
        <v>23700873</v>
      </c>
      <c r="B747" s="839" t="s">
        <v>1917</v>
      </c>
      <c r="C747" s="840">
        <v>-6142500</v>
      </c>
      <c r="E747" s="840"/>
    </row>
    <row r="748" spans="1:5">
      <c r="A748" s="839">
        <v>23700963</v>
      </c>
      <c r="B748" s="839" t="s">
        <v>1976</v>
      </c>
      <c r="C748" s="840">
        <v>-1180368.3999999999</v>
      </c>
    </row>
    <row r="749" spans="1:5">
      <c r="A749" s="839">
        <v>23701023</v>
      </c>
      <c r="B749" s="839" t="s">
        <v>1036</v>
      </c>
      <c r="C749" s="840">
        <v>-746471.09</v>
      </c>
    </row>
    <row r="750" spans="1:5">
      <c r="A750" s="839">
        <v>23701033</v>
      </c>
      <c r="B750" s="839" t="s">
        <v>1894</v>
      </c>
      <c r="C750" s="840">
        <v>-5542033.3300000001</v>
      </c>
      <c r="E750" s="840"/>
    </row>
    <row r="751" spans="1:5">
      <c r="A751" s="839">
        <v>23701053</v>
      </c>
      <c r="B751" s="839" t="s">
        <v>1943</v>
      </c>
      <c r="C751" s="840">
        <v>-1452916.85</v>
      </c>
      <c r="E751" s="840"/>
    </row>
    <row r="752" spans="1:5">
      <c r="A752" s="839">
        <v>23701063</v>
      </c>
      <c r="B752" s="839" t="s">
        <v>1987</v>
      </c>
      <c r="C752" s="840">
        <v>-9805.67</v>
      </c>
    </row>
    <row r="753" spans="1:5">
      <c r="A753" s="839">
        <v>23701113</v>
      </c>
      <c r="B753" s="839" t="s">
        <v>445</v>
      </c>
      <c r="C753" s="840">
        <v>-5037375</v>
      </c>
      <c r="E753" s="840"/>
    </row>
    <row r="754" spans="1:5">
      <c r="A754" s="839">
        <v>23701123</v>
      </c>
      <c r="B754" s="839" t="s">
        <v>2137</v>
      </c>
      <c r="C754" s="840">
        <v>-5597809.1799999997</v>
      </c>
      <c r="E754" s="840"/>
    </row>
    <row r="755" spans="1:5">
      <c r="A755" s="839">
        <v>23701133</v>
      </c>
      <c r="B755" s="839" t="s">
        <v>2132</v>
      </c>
      <c r="C755" s="840">
        <v>-6644610.8600000003</v>
      </c>
      <c r="E755" s="840"/>
    </row>
    <row r="756" spans="1:5">
      <c r="A756" s="839">
        <v>23701143</v>
      </c>
      <c r="B756" s="839" t="s">
        <v>2247</v>
      </c>
      <c r="C756" s="840">
        <v>-3617716.66</v>
      </c>
      <c r="E756" s="840"/>
    </row>
    <row r="757" spans="1:5">
      <c r="A757" s="839">
        <v>23701153</v>
      </c>
      <c r="B757" s="839" t="s">
        <v>2402</v>
      </c>
      <c r="C757" s="840">
        <v>-1416416.67</v>
      </c>
      <c r="E757" s="840"/>
    </row>
    <row r="758" spans="1:5">
      <c r="A758" s="839">
        <v>23701163</v>
      </c>
      <c r="B758" s="839" t="s">
        <v>2403</v>
      </c>
      <c r="C758" s="840">
        <v>-270250</v>
      </c>
      <c r="E758" s="840"/>
    </row>
    <row r="759" spans="1:5">
      <c r="A759" s="839">
        <v>23701173</v>
      </c>
      <c r="B759" s="839" t="s">
        <v>2763</v>
      </c>
      <c r="C759" s="840">
        <v>-52579.63</v>
      </c>
      <c r="E759" s="840"/>
    </row>
    <row r="760" spans="1:5">
      <c r="A760" s="839">
        <v>23701183</v>
      </c>
      <c r="B760" s="839" t="s">
        <v>2808</v>
      </c>
      <c r="C760" s="840">
        <v>-1814979.83</v>
      </c>
      <c r="E760" s="840"/>
    </row>
    <row r="761" spans="1:5">
      <c r="A761" s="839">
        <v>23701193</v>
      </c>
      <c r="B761" s="839" t="s">
        <v>2812</v>
      </c>
      <c r="C761" s="840">
        <v>-314600</v>
      </c>
      <c r="E761" s="840"/>
    </row>
    <row r="762" spans="1:5">
      <c r="A762" s="839">
        <v>23701203</v>
      </c>
      <c r="B762" s="839" t="s">
        <v>3256</v>
      </c>
      <c r="C762" s="840">
        <v>-2081319.48</v>
      </c>
      <c r="E762" s="840"/>
    </row>
    <row r="763" spans="1:5">
      <c r="A763" s="839">
        <v>24100063</v>
      </c>
      <c r="B763" s="839" t="s">
        <v>1918</v>
      </c>
      <c r="C763" s="839">
        <v>-769.32</v>
      </c>
      <c r="E763" s="840"/>
    </row>
    <row r="764" spans="1:5">
      <c r="A764" s="839">
        <v>24100173</v>
      </c>
      <c r="B764" s="839" t="s">
        <v>1918</v>
      </c>
      <c r="C764" s="840">
        <v>-1129.9100000000001</v>
      </c>
      <c r="E764" s="840"/>
    </row>
    <row r="765" spans="1:5">
      <c r="A765" s="839">
        <v>24100212</v>
      </c>
      <c r="B765" s="839" t="s">
        <v>1207</v>
      </c>
      <c r="C765" s="840">
        <v>-510345.97</v>
      </c>
      <c r="E765" s="840"/>
    </row>
    <row r="766" spans="1:5">
      <c r="A766" s="839">
        <v>24200011</v>
      </c>
      <c r="B766" s="839" t="s">
        <v>2450</v>
      </c>
      <c r="C766" s="840">
        <v>-63316.81</v>
      </c>
      <c r="E766" s="840"/>
    </row>
    <row r="767" spans="1:5">
      <c r="A767" s="839">
        <v>24200041</v>
      </c>
      <c r="B767" s="839" t="s">
        <v>1222</v>
      </c>
      <c r="C767" s="840">
        <v>-140850</v>
      </c>
      <c r="E767" s="840"/>
    </row>
    <row r="768" spans="1:5">
      <c r="A768" s="839">
        <v>24200061</v>
      </c>
      <c r="B768" s="839" t="s">
        <v>2740</v>
      </c>
      <c r="C768" s="840">
        <v>-1565710.63</v>
      </c>
      <c r="E768" s="840"/>
    </row>
    <row r="769" spans="1:5">
      <c r="A769" s="839">
        <v>24200103</v>
      </c>
      <c r="B769" s="839" t="s">
        <v>2622</v>
      </c>
      <c r="C769" s="840">
        <v>-25000</v>
      </c>
    </row>
    <row r="770" spans="1:5">
      <c r="A770" s="839">
        <v>24200451</v>
      </c>
      <c r="B770" s="839" t="s">
        <v>2227</v>
      </c>
      <c r="C770" s="840">
        <v>-1596722.81</v>
      </c>
    </row>
    <row r="771" spans="1:5">
      <c r="A771" s="839">
        <v>24200461</v>
      </c>
      <c r="B771" s="839" t="s">
        <v>2647</v>
      </c>
      <c r="C771" s="840">
        <v>-11383192.550000001</v>
      </c>
      <c r="E771" s="840"/>
    </row>
    <row r="772" spans="1:5">
      <c r="A772" s="839">
        <v>24200511</v>
      </c>
      <c r="B772" s="839" t="s">
        <v>1081</v>
      </c>
      <c r="C772" s="840">
        <v>-2241071.2000000002</v>
      </c>
      <c r="E772" s="840"/>
    </row>
    <row r="773" spans="1:5">
      <c r="A773" s="839">
        <v>24200541</v>
      </c>
      <c r="B773" s="839" t="s">
        <v>1289</v>
      </c>
      <c r="C773" s="840">
        <v>-217320.62</v>
      </c>
      <c r="E773" s="840"/>
    </row>
    <row r="774" spans="1:5">
      <c r="A774" s="839">
        <v>24200551</v>
      </c>
      <c r="B774" s="839" t="s">
        <v>48</v>
      </c>
      <c r="C774" s="840">
        <v>-217320.62</v>
      </c>
      <c r="E774" s="840"/>
    </row>
    <row r="775" spans="1:5">
      <c r="A775" s="839">
        <v>24200561</v>
      </c>
      <c r="B775" s="839" t="s">
        <v>861</v>
      </c>
      <c r="C775" s="840">
        <v>-57480.94</v>
      </c>
      <c r="E775" s="840"/>
    </row>
    <row r="776" spans="1:5">
      <c r="A776" s="839">
        <v>24200571</v>
      </c>
      <c r="B776" s="839" t="s">
        <v>417</v>
      </c>
      <c r="C776" s="840">
        <v>-57480.94</v>
      </c>
      <c r="E776" s="840"/>
    </row>
    <row r="777" spans="1:5">
      <c r="A777" s="839">
        <v>24200611</v>
      </c>
      <c r="B777" s="839" t="s">
        <v>2199</v>
      </c>
      <c r="C777" s="840">
        <v>-527094.5</v>
      </c>
    </row>
    <row r="778" spans="1:5">
      <c r="A778" s="839">
        <v>24200622</v>
      </c>
      <c r="B778" s="839" t="s">
        <v>782</v>
      </c>
      <c r="C778" s="840">
        <v>-975102.22</v>
      </c>
    </row>
    <row r="779" spans="1:5">
      <c r="A779" s="839">
        <v>24200633</v>
      </c>
      <c r="B779" s="839" t="s">
        <v>3035</v>
      </c>
      <c r="C779" s="840">
        <v>-1559682.5</v>
      </c>
      <c r="E779" s="840"/>
    </row>
    <row r="780" spans="1:5">
      <c r="A780" s="839">
        <v>24200651</v>
      </c>
      <c r="B780" s="839" t="s">
        <v>1417</v>
      </c>
      <c r="C780" s="840">
        <v>-21000</v>
      </c>
      <c r="E780" s="840"/>
    </row>
    <row r="781" spans="1:5">
      <c r="A781" s="839">
        <v>24200653</v>
      </c>
      <c r="B781" s="839" t="s">
        <v>1714</v>
      </c>
      <c r="C781" s="840">
        <v>-640465.30000000005</v>
      </c>
      <c r="E781" s="840"/>
    </row>
    <row r="782" spans="1:5">
      <c r="A782" s="839">
        <v>24200661</v>
      </c>
      <c r="B782" s="839" t="s">
        <v>1418</v>
      </c>
      <c r="C782" s="840">
        <v>-110140.02</v>
      </c>
      <c r="E782" s="840"/>
    </row>
    <row r="783" spans="1:5">
      <c r="A783" s="839">
        <v>24200671</v>
      </c>
      <c r="B783" s="839" t="s">
        <v>1419</v>
      </c>
      <c r="C783" s="840">
        <v>-32619.33</v>
      </c>
      <c r="E783" s="840"/>
    </row>
    <row r="784" spans="1:5">
      <c r="A784" s="839">
        <v>24200681</v>
      </c>
      <c r="B784" s="839" t="s">
        <v>1420</v>
      </c>
      <c r="C784" s="840">
        <v>-32619.33</v>
      </c>
      <c r="E784" s="840"/>
    </row>
    <row r="785" spans="1:5">
      <c r="A785" s="839">
        <v>24200811</v>
      </c>
      <c r="B785" s="839" t="s">
        <v>1095</v>
      </c>
      <c r="C785" s="840">
        <v>-176240.08</v>
      </c>
      <c r="E785" s="840"/>
    </row>
    <row r="786" spans="1:5">
      <c r="A786" s="839">
        <v>24200821</v>
      </c>
      <c r="B786" s="839" t="s">
        <v>1096</v>
      </c>
      <c r="C786" s="840">
        <v>-147054.12</v>
      </c>
      <c r="E786" s="840"/>
    </row>
    <row r="787" spans="1:5">
      <c r="A787" s="839">
        <v>24200831</v>
      </c>
      <c r="B787" s="839" t="s">
        <v>1097</v>
      </c>
      <c r="C787" s="840">
        <v>-88258.37</v>
      </c>
      <c r="E787" s="840"/>
    </row>
    <row r="788" spans="1:5">
      <c r="A788" s="839">
        <v>24200841</v>
      </c>
      <c r="B788" s="839" t="s">
        <v>2096</v>
      </c>
      <c r="C788" s="840">
        <v>-322434.17</v>
      </c>
      <c r="E788" s="840"/>
    </row>
    <row r="789" spans="1:5">
      <c r="A789" s="839">
        <v>24200851</v>
      </c>
      <c r="B789" s="839" t="s">
        <v>1482</v>
      </c>
      <c r="C789" s="840">
        <v>-83655.850000000006</v>
      </c>
      <c r="E789" s="840"/>
    </row>
    <row r="790" spans="1:5">
      <c r="A790" s="839">
        <v>24200871</v>
      </c>
      <c r="B790" s="839" t="s">
        <v>2245</v>
      </c>
      <c r="C790" s="840">
        <v>-94691.64</v>
      </c>
      <c r="E790" s="840"/>
    </row>
    <row r="791" spans="1:5">
      <c r="A791" s="839">
        <v>24200881</v>
      </c>
      <c r="B791" s="839" t="s">
        <v>2579</v>
      </c>
      <c r="C791" s="840">
        <v>-271964.90999999997</v>
      </c>
      <c r="E791" s="840"/>
    </row>
    <row r="792" spans="1:5">
      <c r="A792" s="839">
        <v>24200891</v>
      </c>
      <c r="B792" s="839" t="s">
        <v>2207</v>
      </c>
      <c r="C792" s="840">
        <v>-67388.98</v>
      </c>
      <c r="E792" s="840"/>
    </row>
    <row r="793" spans="1:5">
      <c r="A793" s="839">
        <v>24200901</v>
      </c>
      <c r="B793" s="839" t="s">
        <v>2385</v>
      </c>
      <c r="C793" s="840">
        <v>-163595.71</v>
      </c>
      <c r="E793" s="840"/>
    </row>
    <row r="794" spans="1:5">
      <c r="A794" s="839">
        <v>24200911</v>
      </c>
      <c r="B794" s="839" t="s">
        <v>2208</v>
      </c>
      <c r="C794" s="840">
        <v>-16928.46</v>
      </c>
      <c r="E794" s="840"/>
    </row>
    <row r="795" spans="1:5">
      <c r="A795" s="839">
        <v>24200921</v>
      </c>
      <c r="B795" s="839" t="s">
        <v>1094</v>
      </c>
      <c r="C795" s="840">
        <v>-2232333.2200000002</v>
      </c>
      <c r="E795" s="840"/>
    </row>
    <row r="796" spans="1:5">
      <c r="A796" s="839">
        <v>24200931</v>
      </c>
      <c r="B796" s="839" t="s">
        <v>1098</v>
      </c>
      <c r="C796" s="840">
        <v>-285317.05</v>
      </c>
      <c r="E796" s="840"/>
    </row>
    <row r="797" spans="1:5">
      <c r="A797" s="839">
        <v>24200941</v>
      </c>
      <c r="B797" s="839" t="s">
        <v>2605</v>
      </c>
      <c r="C797" s="840">
        <v>-67999.600000000006</v>
      </c>
      <c r="E797" s="840"/>
    </row>
    <row r="798" spans="1:5">
      <c r="A798" s="839">
        <v>24200951</v>
      </c>
      <c r="B798" s="839" t="s">
        <v>2389</v>
      </c>
      <c r="C798" s="840">
        <v>-202736.8</v>
      </c>
      <c r="E798" s="840"/>
    </row>
    <row r="799" spans="1:5">
      <c r="A799" s="839">
        <v>24200961</v>
      </c>
      <c r="B799" s="839" t="s">
        <v>2386</v>
      </c>
      <c r="C799" s="840">
        <v>-1250259.75</v>
      </c>
      <c r="E799" s="840"/>
    </row>
    <row r="800" spans="1:5">
      <c r="A800" s="839">
        <v>24200971</v>
      </c>
      <c r="B800" s="839" t="s">
        <v>1099</v>
      </c>
      <c r="C800" s="840">
        <v>-97060.160000000003</v>
      </c>
      <c r="E800" s="840"/>
    </row>
    <row r="801" spans="1:5">
      <c r="A801" s="839">
        <v>24200991</v>
      </c>
      <c r="B801" s="839" t="s">
        <v>2457</v>
      </c>
      <c r="C801" s="840">
        <v>-1267.27</v>
      </c>
      <c r="E801" s="840"/>
    </row>
    <row r="802" spans="1:5">
      <c r="A802" s="839">
        <v>24201031</v>
      </c>
      <c r="B802" s="839" t="s">
        <v>2580</v>
      </c>
      <c r="C802" s="840">
        <v>-96986.5</v>
      </c>
      <c r="E802" s="840"/>
    </row>
    <row r="803" spans="1:5">
      <c r="A803" s="839">
        <v>24201041</v>
      </c>
      <c r="B803" s="839" t="s">
        <v>2581</v>
      </c>
      <c r="C803" s="840">
        <v>-22848.97</v>
      </c>
    </row>
    <row r="804" spans="1:5">
      <c r="A804" s="839">
        <v>24400001</v>
      </c>
      <c r="B804" s="839" t="s">
        <v>2592</v>
      </c>
      <c r="C804" s="840">
        <v>-44012765.350000001</v>
      </c>
    </row>
    <row r="805" spans="1:5">
      <c r="A805" s="839">
        <v>24400002</v>
      </c>
      <c r="B805" s="839" t="s">
        <v>2593</v>
      </c>
      <c r="C805" s="840">
        <v>-20222942.600000001</v>
      </c>
    </row>
    <row r="806" spans="1:5">
      <c r="A806" s="839">
        <v>24400011</v>
      </c>
      <c r="B806" s="839" t="s">
        <v>2594</v>
      </c>
      <c r="C806" s="840">
        <v>-12761623.57</v>
      </c>
      <c r="E806" s="840"/>
    </row>
    <row r="807" spans="1:5">
      <c r="A807" s="839">
        <v>24400012</v>
      </c>
      <c r="B807" s="839" t="s">
        <v>2595</v>
      </c>
      <c r="C807" s="840">
        <v>-7097374.9400000004</v>
      </c>
      <c r="E807" s="840"/>
    </row>
    <row r="808" spans="1:5">
      <c r="A808" s="839">
        <v>25200152</v>
      </c>
      <c r="B808" s="839" t="s">
        <v>1270</v>
      </c>
      <c r="C808" s="840">
        <v>-15660.38</v>
      </c>
      <c r="E808" s="840"/>
    </row>
    <row r="809" spans="1:5">
      <c r="A809" s="839">
        <v>25200161</v>
      </c>
      <c r="B809" s="839" t="s">
        <v>55</v>
      </c>
      <c r="C809" s="840">
        <v>-6748935.21</v>
      </c>
      <c r="E809" s="840"/>
    </row>
    <row r="810" spans="1:5">
      <c r="A810" s="839">
        <v>25200171</v>
      </c>
      <c r="B810" s="839" t="s">
        <v>56</v>
      </c>
      <c r="C810" s="840">
        <v>-15405629.75</v>
      </c>
      <c r="E810" s="840"/>
    </row>
    <row r="811" spans="1:5">
      <c r="A811" s="839">
        <v>25200181</v>
      </c>
      <c r="B811" s="839" t="s">
        <v>1276</v>
      </c>
      <c r="C811" s="840">
        <v>-35015323.869999997</v>
      </c>
    </row>
    <row r="812" spans="1:5">
      <c r="A812" s="839">
        <v>25200202</v>
      </c>
      <c r="B812" s="839" t="s">
        <v>1375</v>
      </c>
      <c r="C812" s="840">
        <v>-19643383.859999999</v>
      </c>
    </row>
    <row r="813" spans="1:5">
      <c r="A813" s="839">
        <v>25200222</v>
      </c>
      <c r="B813" s="839" t="s">
        <v>1376</v>
      </c>
      <c r="C813" s="840">
        <v>-1213996.99</v>
      </c>
      <c r="E813" s="840"/>
    </row>
    <row r="814" spans="1:5">
      <c r="A814" s="839">
        <v>25300011</v>
      </c>
      <c r="B814" s="839" t="s">
        <v>1061</v>
      </c>
      <c r="C814" s="840">
        <v>-5000</v>
      </c>
      <c r="E814" s="840"/>
    </row>
    <row r="815" spans="1:5">
      <c r="A815" s="839">
        <v>25300033</v>
      </c>
      <c r="B815" s="839" t="s">
        <v>340</v>
      </c>
      <c r="C815" s="840">
        <v>-8442712.8300000001</v>
      </c>
      <c r="E815" s="840"/>
    </row>
    <row r="816" spans="1:5">
      <c r="A816" s="839">
        <v>25300071</v>
      </c>
      <c r="B816" s="839" t="s">
        <v>2181</v>
      </c>
      <c r="C816" s="840">
        <v>-188141427</v>
      </c>
      <c r="E816" s="840"/>
    </row>
    <row r="817" spans="1:5">
      <c r="A817" s="839">
        <v>25300081</v>
      </c>
      <c r="B817" s="839" t="s">
        <v>2838</v>
      </c>
      <c r="C817" s="840">
        <v>-1000</v>
      </c>
      <c r="E817" s="840"/>
    </row>
    <row r="818" spans="1:5">
      <c r="A818" s="839">
        <v>25300091</v>
      </c>
      <c r="B818" s="839" t="s">
        <v>2798</v>
      </c>
      <c r="C818" s="840">
        <v>-2031950.29</v>
      </c>
      <c r="E818" s="840"/>
    </row>
    <row r="819" spans="1:5">
      <c r="A819" s="839">
        <v>25300121</v>
      </c>
      <c r="B819" s="839" t="s">
        <v>2859</v>
      </c>
      <c r="C819" s="840">
        <v>-510919.11</v>
      </c>
      <c r="E819" s="840"/>
    </row>
    <row r="820" spans="1:5">
      <c r="A820" s="839">
        <v>25300141</v>
      </c>
      <c r="B820" s="839" t="s">
        <v>774</v>
      </c>
      <c r="C820" s="840">
        <v>-3401232.97</v>
      </c>
      <c r="E820" s="840"/>
    </row>
    <row r="821" spans="1:5">
      <c r="A821" s="839">
        <v>25300151</v>
      </c>
      <c r="B821" s="839" t="s">
        <v>1257</v>
      </c>
      <c r="C821" s="840">
        <v>-10109503.369999999</v>
      </c>
      <c r="E821" s="840"/>
    </row>
    <row r="822" spans="1:5">
      <c r="A822" s="839">
        <v>25300153</v>
      </c>
      <c r="B822" s="839" t="s">
        <v>2623</v>
      </c>
      <c r="C822" s="840">
        <v>-75000</v>
      </c>
      <c r="E822" s="840"/>
    </row>
    <row r="823" spans="1:5">
      <c r="A823" s="839">
        <v>25300161</v>
      </c>
      <c r="B823" s="839" t="s">
        <v>386</v>
      </c>
      <c r="C823" s="840">
        <v>-505560.83</v>
      </c>
      <c r="E823" s="840"/>
    </row>
    <row r="824" spans="1:5">
      <c r="A824" s="839">
        <v>25300181</v>
      </c>
      <c r="B824" s="839" t="s">
        <v>2174</v>
      </c>
      <c r="C824" s="840">
        <v>-4262550.25</v>
      </c>
      <c r="E824" s="840"/>
    </row>
    <row r="825" spans="1:5">
      <c r="A825" s="839">
        <v>25300201</v>
      </c>
      <c r="B825" s="839" t="s">
        <v>2175</v>
      </c>
      <c r="C825" s="840">
        <v>-5764001</v>
      </c>
      <c r="E825" s="840"/>
    </row>
    <row r="826" spans="1:5">
      <c r="A826" s="839">
        <v>25300212</v>
      </c>
      <c r="B826" s="839" t="s">
        <v>978</v>
      </c>
      <c r="C826" s="840">
        <v>-80964.75</v>
      </c>
      <c r="E826" s="840"/>
    </row>
    <row r="827" spans="1:5">
      <c r="A827" s="839">
        <v>25300281</v>
      </c>
      <c r="B827" s="839" t="s">
        <v>2560</v>
      </c>
      <c r="C827" s="840">
        <v>-506260</v>
      </c>
      <c r="E827" s="840"/>
    </row>
    <row r="828" spans="1:5">
      <c r="A828" s="839">
        <v>25300293</v>
      </c>
      <c r="B828" s="839" t="s">
        <v>1582</v>
      </c>
      <c r="C828" s="840">
        <v>-6746981.3200000003</v>
      </c>
      <c r="E828" s="840"/>
    </row>
    <row r="829" spans="1:5">
      <c r="A829" s="839">
        <v>25300303</v>
      </c>
      <c r="B829" s="839" t="s">
        <v>1854</v>
      </c>
      <c r="C829" s="839">
        <v>-0.01</v>
      </c>
      <c r="E829" s="840"/>
    </row>
    <row r="830" spans="1:5">
      <c r="A830" s="839">
        <v>25300323</v>
      </c>
      <c r="B830" s="839" t="s">
        <v>1333</v>
      </c>
      <c r="C830" s="840">
        <v>-47497.34</v>
      </c>
      <c r="E830" s="840"/>
    </row>
    <row r="831" spans="1:5">
      <c r="A831" s="839">
        <v>25300343</v>
      </c>
      <c r="B831" s="839" t="s">
        <v>2901</v>
      </c>
      <c r="C831" s="840">
        <v>-2706078</v>
      </c>
      <c r="E831" s="840"/>
    </row>
    <row r="832" spans="1:5">
      <c r="A832" s="839">
        <v>25300353</v>
      </c>
      <c r="B832" s="839" t="s">
        <v>1857</v>
      </c>
      <c r="C832" s="840">
        <v>-5450776.4000000004</v>
      </c>
      <c r="E832" s="840"/>
    </row>
    <row r="833" spans="1:5">
      <c r="A833" s="839">
        <v>25300363</v>
      </c>
      <c r="B833" s="839" t="s">
        <v>1753</v>
      </c>
      <c r="C833" s="840">
        <v>-1354314.45</v>
      </c>
      <c r="E833" s="840"/>
    </row>
    <row r="834" spans="1:5">
      <c r="A834" s="839">
        <v>25300413</v>
      </c>
      <c r="B834" s="839" t="s">
        <v>932</v>
      </c>
      <c r="C834" s="840">
        <v>-506602.4</v>
      </c>
      <c r="E834" s="840"/>
    </row>
    <row r="835" spans="1:5">
      <c r="A835" s="839">
        <v>25300443</v>
      </c>
      <c r="B835" s="839" t="s">
        <v>2240</v>
      </c>
      <c r="C835" s="840">
        <v>-688679.34</v>
      </c>
      <c r="E835" s="840"/>
    </row>
    <row r="836" spans="1:5">
      <c r="A836" s="839">
        <v>25300503</v>
      </c>
      <c r="B836" s="839" t="s">
        <v>428</v>
      </c>
      <c r="C836" s="840">
        <v>-1915.18</v>
      </c>
      <c r="E836" s="840"/>
    </row>
    <row r="837" spans="1:5">
      <c r="A837" s="839">
        <v>25300541</v>
      </c>
      <c r="B837" s="839" t="s">
        <v>910</v>
      </c>
      <c r="C837" s="840">
        <v>-9904485.5999999996</v>
      </c>
      <c r="E837" s="840"/>
    </row>
    <row r="838" spans="1:5">
      <c r="A838" s="839">
        <v>25300553</v>
      </c>
      <c r="B838" s="839" t="s">
        <v>2900</v>
      </c>
      <c r="C838" s="840">
        <v>-3513.77</v>
      </c>
      <c r="E838" s="840"/>
    </row>
    <row r="839" spans="1:5">
      <c r="A839" s="839">
        <v>25300561</v>
      </c>
      <c r="B839" s="839" t="s">
        <v>1949</v>
      </c>
      <c r="C839" s="840">
        <v>-7998721</v>
      </c>
      <c r="E839" s="840"/>
    </row>
    <row r="840" spans="1:5">
      <c r="A840" s="839">
        <v>25300581</v>
      </c>
      <c r="B840" s="839" t="s">
        <v>728</v>
      </c>
      <c r="C840" s="840">
        <v>-5174706.6399999997</v>
      </c>
      <c r="E840" s="840"/>
    </row>
    <row r="841" spans="1:5">
      <c r="A841" s="839">
        <v>25300582</v>
      </c>
      <c r="B841" s="839" t="s">
        <v>728</v>
      </c>
      <c r="C841" s="840">
        <v>-2209620.63</v>
      </c>
      <c r="E841" s="840"/>
    </row>
    <row r="842" spans="1:5">
      <c r="A842" s="839">
        <v>25300591</v>
      </c>
      <c r="B842" s="839" t="s">
        <v>729</v>
      </c>
      <c r="C842" s="840">
        <v>5174706.6399999997</v>
      </c>
      <c r="E842" s="840"/>
    </row>
    <row r="843" spans="1:5">
      <c r="A843" s="839">
        <v>25300592</v>
      </c>
      <c r="B843" s="839" t="s">
        <v>729</v>
      </c>
      <c r="C843" s="840">
        <v>2209620.63</v>
      </c>
      <c r="E843" s="840"/>
    </row>
    <row r="844" spans="1:5">
      <c r="A844" s="839">
        <v>25300611</v>
      </c>
      <c r="B844" s="839" t="s">
        <v>1421</v>
      </c>
      <c r="C844" s="840">
        <v>-62246365.829999998</v>
      </c>
      <c r="E844" s="840"/>
    </row>
    <row r="845" spans="1:5">
      <c r="A845" s="839">
        <v>25300621</v>
      </c>
      <c r="B845" s="839" t="s">
        <v>1442</v>
      </c>
      <c r="C845" s="840">
        <v>-7758521.7599999998</v>
      </c>
      <c r="E845" s="840"/>
    </row>
    <row r="846" spans="1:5">
      <c r="A846" s="839">
        <v>25300663</v>
      </c>
      <c r="B846" s="839" t="s">
        <v>2575</v>
      </c>
      <c r="C846" s="840">
        <v>-62642.36</v>
      </c>
      <c r="E846" s="840"/>
    </row>
    <row r="847" spans="1:5">
      <c r="A847" s="839">
        <v>25300731</v>
      </c>
      <c r="B847" s="839" t="s">
        <v>3189</v>
      </c>
      <c r="C847" s="840">
        <v>-15154.75</v>
      </c>
      <c r="E847" s="840"/>
    </row>
    <row r="848" spans="1:5">
      <c r="A848" s="839">
        <v>25300733</v>
      </c>
      <c r="B848" s="839" t="s">
        <v>3190</v>
      </c>
      <c r="C848" s="840">
        <v>-50468.17</v>
      </c>
      <c r="E848" s="840"/>
    </row>
    <row r="849" spans="1:5">
      <c r="A849" s="839">
        <v>25300741</v>
      </c>
      <c r="B849" s="839" t="s">
        <v>3241</v>
      </c>
      <c r="C849" s="840">
        <v>-751584.99</v>
      </c>
      <c r="E849" s="840"/>
    </row>
    <row r="850" spans="1:5">
      <c r="A850" s="839">
        <v>25300742</v>
      </c>
      <c r="B850" s="839" t="s">
        <v>3242</v>
      </c>
      <c r="C850" s="840">
        <v>-10562901.4</v>
      </c>
      <c r="E850" s="840"/>
    </row>
    <row r="851" spans="1:5">
      <c r="A851" s="839">
        <v>25300761</v>
      </c>
      <c r="B851" s="839" t="s">
        <v>382</v>
      </c>
      <c r="C851" s="840">
        <v>-169571.09</v>
      </c>
      <c r="E851" s="840"/>
    </row>
    <row r="852" spans="1:5">
      <c r="A852" s="839">
        <v>25300771</v>
      </c>
      <c r="B852" s="839" t="s">
        <v>240</v>
      </c>
      <c r="C852" s="840">
        <v>-5782581.9000000004</v>
      </c>
      <c r="E852" s="840"/>
    </row>
    <row r="853" spans="1:5">
      <c r="A853" s="839">
        <v>25301073</v>
      </c>
      <c r="B853" s="839" t="s">
        <v>583</v>
      </c>
      <c r="C853" s="839">
        <v>-977.54</v>
      </c>
      <c r="E853" s="840"/>
    </row>
    <row r="854" spans="1:5">
      <c r="A854" s="839">
        <v>25301151</v>
      </c>
      <c r="B854" s="839" t="s">
        <v>2629</v>
      </c>
      <c r="C854" s="840">
        <v>-1804344.85</v>
      </c>
      <c r="E854" s="840"/>
    </row>
    <row r="855" spans="1:5">
      <c r="A855" s="839">
        <v>25301203</v>
      </c>
      <c r="B855" s="839" t="s">
        <v>1070</v>
      </c>
      <c r="C855" s="840">
        <v>-130659.51</v>
      </c>
      <c r="E855" s="840"/>
    </row>
    <row r="856" spans="1:5">
      <c r="A856" s="839">
        <v>25301213</v>
      </c>
      <c r="B856" s="839" t="s">
        <v>3196</v>
      </c>
      <c r="C856" s="840">
        <v>-675825</v>
      </c>
      <c r="E856" s="840"/>
    </row>
    <row r="857" spans="1:5">
      <c r="A857" s="839">
        <v>25302221</v>
      </c>
      <c r="B857" s="839" t="s">
        <v>1819</v>
      </c>
      <c r="C857" s="840">
        <v>-3161967.49</v>
      </c>
      <c r="E857" s="840"/>
    </row>
    <row r="858" spans="1:5">
      <c r="A858" s="839">
        <v>25302222</v>
      </c>
      <c r="B858" s="839" t="s">
        <v>1286</v>
      </c>
      <c r="C858" s="840">
        <v>-6253910.5199999996</v>
      </c>
      <c r="E858" s="840"/>
    </row>
    <row r="859" spans="1:5">
      <c r="A859" s="839">
        <v>25302223</v>
      </c>
      <c r="B859" s="839" t="s">
        <v>3179</v>
      </c>
      <c r="C859" s="840">
        <v>-7726826</v>
      </c>
    </row>
    <row r="860" spans="1:5">
      <c r="A860" s="839">
        <v>25400101</v>
      </c>
      <c r="B860" s="839" t="s">
        <v>1320</v>
      </c>
      <c r="C860" s="840">
        <v>-21666.6</v>
      </c>
      <c r="E860" s="840"/>
    </row>
    <row r="861" spans="1:5">
      <c r="A861" s="839">
        <v>25400111</v>
      </c>
      <c r="B861" s="839" t="s">
        <v>1321</v>
      </c>
      <c r="C861" s="840">
        <v>-4853.47</v>
      </c>
    </row>
    <row r="862" spans="1:5">
      <c r="A862" s="839">
        <v>25400181</v>
      </c>
      <c r="B862" s="839" t="s">
        <v>1790</v>
      </c>
      <c r="C862" s="840">
        <v>-4446522</v>
      </c>
    </row>
    <row r="863" spans="1:5">
      <c r="A863" s="839">
        <v>25400182</v>
      </c>
      <c r="B863" s="839" t="s">
        <v>1791</v>
      </c>
      <c r="C863" s="840">
        <v>-2378478</v>
      </c>
    </row>
    <row r="864" spans="1:5">
      <c r="A864" s="839">
        <v>25400191</v>
      </c>
      <c r="B864" s="839" t="s">
        <v>2076</v>
      </c>
      <c r="C864" s="840">
        <v>-1254461.5</v>
      </c>
      <c r="E864" s="840"/>
    </row>
    <row r="865" spans="1:5">
      <c r="A865" s="839">
        <v>25400201</v>
      </c>
      <c r="B865" s="839" t="s">
        <v>2077</v>
      </c>
      <c r="C865" s="840">
        <v>-915062.88</v>
      </c>
      <c r="E865" s="840"/>
    </row>
    <row r="866" spans="1:5">
      <c r="A866" s="839">
        <v>25400221</v>
      </c>
      <c r="B866" s="839" t="s">
        <v>2198</v>
      </c>
      <c r="C866" s="840">
        <v>-55782.96</v>
      </c>
      <c r="E866" s="840"/>
    </row>
    <row r="867" spans="1:5">
      <c r="A867" s="839">
        <v>25400261</v>
      </c>
      <c r="B867" s="839" t="s">
        <v>2211</v>
      </c>
      <c r="C867" s="840">
        <v>-93615823</v>
      </c>
      <c r="E867" s="840"/>
    </row>
    <row r="868" spans="1:5">
      <c r="A868" s="839">
        <v>25400291</v>
      </c>
      <c r="B868" s="839" t="s">
        <v>2534</v>
      </c>
      <c r="C868" s="840">
        <v>-473486.25</v>
      </c>
    </row>
    <row r="869" spans="1:5">
      <c r="A869" s="839">
        <v>25400301</v>
      </c>
      <c r="B869" s="839" t="s">
        <v>2535</v>
      </c>
      <c r="C869" s="840">
        <v>-19575.14</v>
      </c>
    </row>
    <row r="870" spans="1:5">
      <c r="A870" s="839">
        <v>25400311</v>
      </c>
      <c r="B870" s="839" t="s">
        <v>2537</v>
      </c>
      <c r="C870" s="840">
        <v>-4231.96</v>
      </c>
      <c r="E870" s="840"/>
    </row>
    <row r="871" spans="1:5">
      <c r="A871" s="839">
        <v>25400321</v>
      </c>
      <c r="B871" s="839" t="s">
        <v>2644</v>
      </c>
      <c r="C871" s="840">
        <v>-139864.56</v>
      </c>
      <c r="E871" s="840"/>
    </row>
    <row r="872" spans="1:5">
      <c r="A872" s="839">
        <v>25400331</v>
      </c>
      <c r="B872" s="839" t="s">
        <v>2645</v>
      </c>
      <c r="C872" s="840">
        <v>-1409804.79</v>
      </c>
      <c r="E872" s="840"/>
    </row>
    <row r="873" spans="1:5">
      <c r="A873" s="839">
        <v>25400381</v>
      </c>
      <c r="B873" s="839" t="s">
        <v>3307</v>
      </c>
      <c r="C873" s="840">
        <v>-263465.25</v>
      </c>
      <c r="E873" s="840"/>
    </row>
    <row r="874" spans="1:5">
      <c r="A874" s="839">
        <v>25400391</v>
      </c>
      <c r="B874" s="839" t="s">
        <v>3615</v>
      </c>
      <c r="C874" s="840">
        <v>-179653.08</v>
      </c>
      <c r="E874" s="840"/>
    </row>
    <row r="875" spans="1:5">
      <c r="A875" s="839">
        <v>25400392</v>
      </c>
      <c r="B875" s="839" t="s">
        <v>3228</v>
      </c>
      <c r="C875" s="840">
        <v>-5200000</v>
      </c>
      <c r="E875" s="840"/>
    </row>
    <row r="876" spans="1:5">
      <c r="A876" s="839">
        <v>25400431</v>
      </c>
      <c r="B876" s="839" t="s">
        <v>2955</v>
      </c>
      <c r="C876" s="840">
        <v>-248003.31</v>
      </c>
      <c r="E876" s="840"/>
    </row>
    <row r="877" spans="1:5">
      <c r="A877" s="839">
        <v>25400441</v>
      </c>
      <c r="B877" s="839" t="s">
        <v>2961</v>
      </c>
      <c r="C877" s="840">
        <v>-2778.04</v>
      </c>
      <c r="E877" s="840"/>
    </row>
    <row r="878" spans="1:5">
      <c r="A878" s="839">
        <v>25400471</v>
      </c>
      <c r="B878" s="839" t="s">
        <v>3074</v>
      </c>
      <c r="C878" s="840">
        <v>-3151.43</v>
      </c>
      <c r="E878" s="840"/>
    </row>
    <row r="879" spans="1:5">
      <c r="A879" s="839">
        <v>25400491</v>
      </c>
      <c r="B879" s="839" t="s">
        <v>3092</v>
      </c>
      <c r="C879" s="840">
        <v>-3869186</v>
      </c>
      <c r="E879" s="840"/>
    </row>
    <row r="880" spans="1:5">
      <c r="A880" s="839">
        <v>25400501</v>
      </c>
      <c r="B880" s="839" t="s">
        <v>3093</v>
      </c>
      <c r="C880" s="840">
        <v>-1120065</v>
      </c>
      <c r="E880" s="840"/>
    </row>
    <row r="881" spans="1:5">
      <c r="A881" s="839">
        <v>25500002</v>
      </c>
      <c r="B881" s="839" t="s">
        <v>1725</v>
      </c>
      <c r="C881" s="840">
        <v>-8165809</v>
      </c>
      <c r="E881" s="840"/>
    </row>
    <row r="882" spans="1:5">
      <c r="A882" s="839">
        <v>25500022</v>
      </c>
      <c r="B882" s="839" t="s">
        <v>1725</v>
      </c>
      <c r="C882" s="840">
        <v>8165809</v>
      </c>
      <c r="E882" s="840"/>
    </row>
    <row r="883" spans="1:5">
      <c r="A883" s="839">
        <v>25600072</v>
      </c>
      <c r="B883" s="839" t="s">
        <v>2258</v>
      </c>
      <c r="C883" s="840">
        <v>-82626.36</v>
      </c>
      <c r="E883" s="840"/>
    </row>
    <row r="884" spans="1:5">
      <c r="A884" s="839">
        <v>25600081</v>
      </c>
      <c r="B884" s="839" t="s">
        <v>2078</v>
      </c>
      <c r="C884" s="840">
        <v>-3997046.22</v>
      </c>
      <c r="E884" s="840"/>
    </row>
    <row r="885" spans="1:5">
      <c r="A885" s="839">
        <v>25600102</v>
      </c>
      <c r="B885" s="839" t="s">
        <v>2529</v>
      </c>
      <c r="C885" s="840">
        <v>77206.320000000007</v>
      </c>
      <c r="E885" s="840"/>
    </row>
    <row r="886" spans="1:5">
      <c r="A886" s="839">
        <v>25600111</v>
      </c>
      <c r="B886" s="839" t="s">
        <v>2530</v>
      </c>
      <c r="C886" s="840">
        <v>786495.59</v>
      </c>
      <c r="E886" s="840"/>
    </row>
    <row r="887" spans="1:5">
      <c r="A887" s="839">
        <v>25700043</v>
      </c>
      <c r="B887" s="839" t="s">
        <v>3616</v>
      </c>
      <c r="C887" s="840">
        <v>5021.6000000000004</v>
      </c>
      <c r="E887" s="840"/>
    </row>
    <row r="888" spans="1:5">
      <c r="A888" s="839">
        <v>28200002</v>
      </c>
      <c r="B888" s="839" t="s">
        <v>3366</v>
      </c>
      <c r="C888" s="840">
        <v>-518157290.66000003</v>
      </c>
      <c r="E888" s="840"/>
    </row>
    <row r="889" spans="1:5">
      <c r="A889" s="839">
        <v>28200013</v>
      </c>
      <c r="B889" s="839" t="s">
        <v>3367</v>
      </c>
      <c r="C889" s="840">
        <v>-45836163.340000004</v>
      </c>
      <c r="E889" s="840"/>
    </row>
    <row r="890" spans="1:5">
      <c r="A890" s="839">
        <v>28200121</v>
      </c>
      <c r="B890" s="839" t="s">
        <v>3368</v>
      </c>
      <c r="C890" s="840">
        <v>-1281382527.71</v>
      </c>
      <c r="E890" s="840"/>
    </row>
    <row r="891" spans="1:5">
      <c r="A891" s="839">
        <v>28300031</v>
      </c>
      <c r="B891" s="839" t="s">
        <v>1464</v>
      </c>
      <c r="C891" s="840">
        <v>-8918025.7400000002</v>
      </c>
      <c r="E891" s="840"/>
    </row>
    <row r="892" spans="1:5">
      <c r="A892" s="839">
        <v>28300033</v>
      </c>
      <c r="B892" s="839" t="s">
        <v>283</v>
      </c>
      <c r="C892" s="840">
        <v>-69474488.239999995</v>
      </c>
      <c r="E892" s="840"/>
    </row>
    <row r="893" spans="1:5">
      <c r="A893" s="839">
        <v>28300041</v>
      </c>
      <c r="B893" s="839" t="s">
        <v>934</v>
      </c>
      <c r="C893" s="840">
        <v>-2161953.23</v>
      </c>
      <c r="E893" s="840"/>
    </row>
    <row r="894" spans="1:5">
      <c r="A894" s="839">
        <v>28300043</v>
      </c>
      <c r="B894" s="839" t="s">
        <v>284</v>
      </c>
      <c r="C894" s="840">
        <v>-15231325.949999999</v>
      </c>
      <c r="E894" s="840"/>
    </row>
    <row r="895" spans="1:5">
      <c r="A895" s="839">
        <v>28300081</v>
      </c>
      <c r="B895" s="839" t="s">
        <v>2546</v>
      </c>
      <c r="C895" s="840">
        <v>-5040186.9000000004</v>
      </c>
      <c r="E895" s="840"/>
    </row>
    <row r="896" spans="1:5">
      <c r="A896" s="839">
        <v>28300091</v>
      </c>
      <c r="B896" s="839" t="s">
        <v>2803</v>
      </c>
      <c r="C896" s="840">
        <v>-2159364.7999999998</v>
      </c>
      <c r="E896" s="840"/>
    </row>
    <row r="897" spans="1:5">
      <c r="A897" s="839">
        <v>28300152</v>
      </c>
      <c r="B897" s="839" t="s">
        <v>1002</v>
      </c>
      <c r="C897" s="840">
        <v>-3771366.89</v>
      </c>
      <c r="E897" s="840"/>
    </row>
    <row r="898" spans="1:5">
      <c r="A898" s="839">
        <v>28300162</v>
      </c>
      <c r="B898" s="839" t="s">
        <v>795</v>
      </c>
      <c r="C898" s="840">
        <v>-911860.03</v>
      </c>
      <c r="E898" s="840"/>
    </row>
    <row r="899" spans="1:5">
      <c r="A899" s="839">
        <v>28300211</v>
      </c>
      <c r="B899" s="839" t="s">
        <v>3210</v>
      </c>
      <c r="C899" s="840">
        <v>-27172093.530000001</v>
      </c>
      <c r="E899" s="840"/>
    </row>
    <row r="900" spans="1:5">
      <c r="A900" s="839">
        <v>28300221</v>
      </c>
      <c r="B900" s="839" t="s">
        <v>3211</v>
      </c>
      <c r="C900" s="840">
        <v>-6364985.4299999997</v>
      </c>
      <c r="E900" s="840"/>
    </row>
    <row r="901" spans="1:5">
      <c r="A901" s="839">
        <v>28300232</v>
      </c>
      <c r="B901" s="839" t="s">
        <v>974</v>
      </c>
      <c r="C901" s="840">
        <v>-4878884.22</v>
      </c>
      <c r="E901" s="840"/>
    </row>
    <row r="902" spans="1:5">
      <c r="A902" s="839">
        <v>28300252</v>
      </c>
      <c r="B902" s="839" t="s">
        <v>2410</v>
      </c>
      <c r="C902" s="840">
        <v>-7393801.7199999997</v>
      </c>
      <c r="E902" s="840"/>
    </row>
    <row r="903" spans="1:5">
      <c r="A903" s="839">
        <v>28300262</v>
      </c>
      <c r="B903" s="839" t="s">
        <v>2411</v>
      </c>
      <c r="C903" s="840">
        <v>-2676902.91</v>
      </c>
      <c r="E903" s="840"/>
    </row>
    <row r="904" spans="1:5">
      <c r="A904" s="839">
        <v>28300311</v>
      </c>
      <c r="B904" s="839" t="s">
        <v>3338</v>
      </c>
      <c r="C904" s="840">
        <v>-8454858.3000000007</v>
      </c>
      <c r="E904" s="840"/>
    </row>
    <row r="905" spans="1:5">
      <c r="A905" s="839">
        <v>28300361</v>
      </c>
      <c r="B905" s="839" t="s">
        <v>168</v>
      </c>
      <c r="C905" s="840">
        <v>-69437160.579999998</v>
      </c>
      <c r="E905" s="840"/>
    </row>
    <row r="906" spans="1:5">
      <c r="A906" s="839">
        <v>28300362</v>
      </c>
      <c r="B906" s="839" t="s">
        <v>169</v>
      </c>
      <c r="C906" s="840">
        <v>-1775698.55</v>
      </c>
      <c r="E906" s="840"/>
    </row>
    <row r="907" spans="1:5">
      <c r="A907" s="839">
        <v>28300431</v>
      </c>
      <c r="B907" s="839" t="s">
        <v>552</v>
      </c>
      <c r="C907" s="840">
        <v>-1072362.3500000001</v>
      </c>
      <c r="E907" s="840"/>
    </row>
    <row r="908" spans="1:5">
      <c r="A908" s="839">
        <v>28300441</v>
      </c>
      <c r="B908" s="839" t="s">
        <v>3498</v>
      </c>
      <c r="C908" s="840">
        <v>-1592792.23</v>
      </c>
      <c r="E908" s="840"/>
    </row>
    <row r="909" spans="1:5">
      <c r="A909" s="839">
        <v>28300501</v>
      </c>
      <c r="B909" s="839" t="s">
        <v>2159</v>
      </c>
      <c r="C909" s="840">
        <v>1327330.8</v>
      </c>
      <c r="E909" s="840"/>
    </row>
    <row r="910" spans="1:5">
      <c r="A910" s="839">
        <v>28300503</v>
      </c>
      <c r="B910" s="839" t="s">
        <v>1665</v>
      </c>
      <c r="C910" s="840">
        <v>-4974810.09</v>
      </c>
      <c r="E910" s="840"/>
    </row>
    <row r="911" spans="1:5">
      <c r="A911" s="839">
        <v>28300511</v>
      </c>
      <c r="B911" s="839" t="s">
        <v>1693</v>
      </c>
      <c r="C911" s="840">
        <v>-1350431.6</v>
      </c>
      <c r="E911" s="840"/>
    </row>
    <row r="912" spans="1:5">
      <c r="A912" s="839">
        <v>28300561</v>
      </c>
      <c r="B912" s="839" t="s">
        <v>931</v>
      </c>
      <c r="C912" s="840">
        <v>-14157425.140000001</v>
      </c>
      <c r="E912" s="840"/>
    </row>
    <row r="913" spans="1:5">
      <c r="A913" s="839">
        <v>28300581</v>
      </c>
      <c r="B913" s="839" t="s">
        <v>1431</v>
      </c>
      <c r="C913" s="840">
        <v>-8705097.1199999992</v>
      </c>
      <c r="E913" s="840"/>
    </row>
    <row r="914" spans="1:5">
      <c r="A914" s="839">
        <v>28300651</v>
      </c>
      <c r="B914" s="839" t="s">
        <v>1101</v>
      </c>
      <c r="C914" s="840">
        <v>-7820023.5499999998</v>
      </c>
      <c r="E914" s="840"/>
    </row>
    <row r="915" spans="1:5">
      <c r="A915" s="839">
        <v>28300661</v>
      </c>
      <c r="B915" s="839" t="s">
        <v>2083</v>
      </c>
      <c r="C915" s="840">
        <v>-8777287.75</v>
      </c>
      <c r="E915" s="840"/>
    </row>
    <row r="916" spans="1:5">
      <c r="A916" s="839">
        <v>28300731</v>
      </c>
      <c r="B916" s="839" t="s">
        <v>2630</v>
      </c>
      <c r="C916" s="840">
        <v>-5273825.82</v>
      </c>
      <c r="E916" s="840"/>
    </row>
    <row r="917" spans="1:5">
      <c r="A917" s="839">
        <v>28300741</v>
      </c>
      <c r="B917" s="839" t="s">
        <v>2864</v>
      </c>
      <c r="C917" s="840">
        <v>-549901.42000000004</v>
      </c>
      <c r="E917" s="840"/>
    </row>
    <row r="918" spans="1:5">
      <c r="A918" s="839">
        <v>28300761</v>
      </c>
      <c r="B918" s="839" t="s">
        <v>3236</v>
      </c>
      <c r="C918" s="840">
        <v>-2704389.1</v>
      </c>
      <c r="E918" s="840"/>
    </row>
    <row r="919" spans="1:5">
      <c r="A919" s="839">
        <v>28302001</v>
      </c>
      <c r="B919" s="839" t="s">
        <v>2874</v>
      </c>
      <c r="C919" s="840">
        <v>-12095246.99</v>
      </c>
      <c r="E919" s="840"/>
    </row>
    <row r="920" spans="1:5">
      <c r="A920" s="839">
        <v>28302002</v>
      </c>
      <c r="B920" s="839" t="s">
        <v>2875</v>
      </c>
      <c r="C920" s="840">
        <v>-27418685.93</v>
      </c>
      <c r="E920" s="840"/>
    </row>
    <row r="921" spans="1:5">
      <c r="A921" s="839">
        <v>28302011</v>
      </c>
      <c r="B921" s="839" t="s">
        <v>2876</v>
      </c>
      <c r="C921" s="840">
        <v>-3822824.39</v>
      </c>
      <c r="E921" s="840"/>
    </row>
    <row r="922" spans="1:5">
      <c r="A922" s="839">
        <v>28302012</v>
      </c>
      <c r="B922" s="839" t="s">
        <v>2877</v>
      </c>
      <c r="C922" s="840">
        <v>-6450270.4800000004</v>
      </c>
      <c r="E922" s="840"/>
    </row>
    <row r="923" spans="1:5">
      <c r="A923" s="839">
        <v>28302021</v>
      </c>
      <c r="B923" s="839" t="s">
        <v>2878</v>
      </c>
      <c r="C923" s="840">
        <v>-11573608.98</v>
      </c>
      <c r="E923" s="840"/>
    </row>
    <row r="924" spans="1:5">
      <c r="A924" s="839">
        <v>28302022</v>
      </c>
      <c r="B924" s="839" t="s">
        <v>2879</v>
      </c>
      <c r="C924" s="840">
        <v>-3986156.75</v>
      </c>
      <c r="E924" s="840"/>
    </row>
    <row r="925" spans="1:5">
      <c r="A925" s="839">
        <v>28302031</v>
      </c>
      <c r="B925" s="839" t="s">
        <v>3015</v>
      </c>
      <c r="C925" s="840">
        <v>-380565.1</v>
      </c>
      <c r="E925" s="840"/>
    </row>
    <row r="926" spans="1:5">
      <c r="A926" s="839">
        <v>28302041</v>
      </c>
      <c r="B926" s="839" t="s">
        <v>3048</v>
      </c>
      <c r="C926" s="840">
        <v>-7424741.5599999996</v>
      </c>
      <c r="E926" s="840"/>
    </row>
    <row r="927" spans="1:5">
      <c r="A927" s="839">
        <v>28302051</v>
      </c>
      <c r="B927" s="839" t="s">
        <v>3165</v>
      </c>
      <c r="C927" s="840">
        <v>-2865768.23</v>
      </c>
      <c r="E927" s="840"/>
    </row>
    <row r="928" spans="1:5">
      <c r="A928" s="839">
        <v>28302061</v>
      </c>
      <c r="B928" s="839" t="s">
        <v>3184</v>
      </c>
      <c r="C928" s="840">
        <v>-3105745.24</v>
      </c>
      <c r="E928" s="840"/>
    </row>
    <row r="929" spans="1:5">
      <c r="A929" s="839">
        <v>43800003</v>
      </c>
      <c r="B929" s="839" t="s">
        <v>1773</v>
      </c>
      <c r="C929" s="840">
        <v>128673648</v>
      </c>
      <c r="E929" s="840"/>
    </row>
    <row r="930" spans="1:5">
      <c r="A930" s="839">
        <v>43900003</v>
      </c>
      <c r="B930" s="839" t="s">
        <v>1319</v>
      </c>
      <c r="C930" s="840">
        <v>5848610</v>
      </c>
      <c r="E930" s="840"/>
    </row>
    <row r="931" spans="1:5">
      <c r="A931" s="839" t="s">
        <v>418</v>
      </c>
      <c r="C931" s="840">
        <v>-237405623.47</v>
      </c>
      <c r="E931" s="840"/>
    </row>
    <row r="933" spans="1:5">
      <c r="E933" s="840"/>
    </row>
    <row r="937" spans="1:5">
      <c r="E937" s="840"/>
    </row>
    <row r="938" spans="1:5">
      <c r="E938" s="840"/>
    </row>
    <row r="939" spans="1:5">
      <c r="E939" s="840"/>
    </row>
    <row r="941" spans="1:5">
      <c r="E941" s="840"/>
    </row>
    <row r="944" spans="1:5">
      <c r="E944" s="840"/>
    </row>
    <row r="947" spans="5:5">
      <c r="E947" s="840"/>
    </row>
    <row r="948" spans="5:5">
      <c r="E948" s="840"/>
    </row>
    <row r="949" spans="5:5">
      <c r="E949" s="840"/>
    </row>
    <row r="952" spans="5:5">
      <c r="E952" s="840"/>
    </row>
    <row r="953" spans="5:5">
      <c r="E953" s="840"/>
    </row>
    <row r="954" spans="5:5">
      <c r="E954" s="840"/>
    </row>
    <row r="955" spans="5:5">
      <c r="E955" s="840"/>
    </row>
    <row r="956" spans="5:5">
      <c r="E956" s="840"/>
    </row>
    <row r="957" spans="5:5">
      <c r="E957" s="840"/>
    </row>
    <row r="959" spans="5:5">
      <c r="E959" s="840"/>
    </row>
    <row r="960" spans="5:5">
      <c r="E960" s="840"/>
    </row>
    <row r="961" spans="1:5">
      <c r="E961" s="840"/>
    </row>
    <row r="962" spans="1:5">
      <c r="E962" s="840"/>
    </row>
    <row r="971" spans="1:5">
      <c r="A971" s="839" t="s">
        <v>3212</v>
      </c>
    </row>
    <row r="974" spans="1:5">
      <c r="A974" s="839" t="s">
        <v>3213</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969"/>
  <sheetViews>
    <sheetView workbookViewId="0"/>
  </sheetViews>
  <sheetFormatPr defaultColWidth="9.109375" defaultRowHeight="14.4"/>
  <cols>
    <col min="1" max="1" width="17.109375" style="831" customWidth="1"/>
    <col min="2" max="2" width="41.6640625" style="831" bestFit="1" customWidth="1"/>
    <col min="3" max="3" width="17.33203125" style="831" bestFit="1" customWidth="1"/>
    <col min="4" max="5" width="9.109375" style="831"/>
    <col min="6" max="6" width="44" style="831" bestFit="1" customWidth="1"/>
    <col min="7" max="11" width="9.109375" style="831"/>
    <col min="12" max="12" width="14.88671875" style="831" customWidth="1"/>
    <col min="13" max="16384" width="9.109375" style="831"/>
  </cols>
  <sheetData>
    <row r="1" spans="1:12">
      <c r="A1" s="831">
        <v>10100501</v>
      </c>
      <c r="B1" s="831" t="s">
        <v>881</v>
      </c>
      <c r="C1" s="832">
        <v>9196191368.5799999</v>
      </c>
      <c r="H1" s="831">
        <v>14300723</v>
      </c>
      <c r="I1" s="831" t="s">
        <v>3610</v>
      </c>
      <c r="L1" s="832">
        <v>45716.15</v>
      </c>
    </row>
    <row r="2" spans="1:12">
      <c r="A2" s="831">
        <v>10100502</v>
      </c>
      <c r="B2" s="831" t="s">
        <v>882</v>
      </c>
      <c r="C2" s="832">
        <v>3372335221.6100001</v>
      </c>
      <c r="H2" s="833">
        <v>16502163</v>
      </c>
      <c r="I2" s="833" t="s">
        <v>3442</v>
      </c>
      <c r="J2" s="833"/>
      <c r="K2" s="833"/>
      <c r="L2" s="834">
        <v>36332.1</v>
      </c>
    </row>
    <row r="3" spans="1:12">
      <c r="A3" s="831">
        <v>10100503</v>
      </c>
      <c r="B3" s="831" t="s">
        <v>883</v>
      </c>
      <c r="C3" s="832">
        <v>490277559.41000003</v>
      </c>
      <c r="H3" s="831">
        <v>18239111</v>
      </c>
      <c r="I3" s="831" t="s">
        <v>3611</v>
      </c>
      <c r="L3" s="832">
        <v>1359180.81</v>
      </c>
    </row>
    <row r="4" spans="1:12">
      <c r="A4" s="831">
        <v>10100601</v>
      </c>
      <c r="B4" s="831" t="s">
        <v>2964</v>
      </c>
      <c r="C4" s="832">
        <v>91489.57</v>
      </c>
      <c r="H4" s="833">
        <v>18605051</v>
      </c>
      <c r="I4" s="833" t="s">
        <v>3475</v>
      </c>
      <c r="J4" s="833"/>
      <c r="K4" s="833"/>
      <c r="L4" s="834">
        <v>1625524.14</v>
      </c>
    </row>
    <row r="5" spans="1:12">
      <c r="A5" s="831">
        <v>10100602</v>
      </c>
      <c r="B5" s="831" t="s">
        <v>2949</v>
      </c>
      <c r="C5" s="832">
        <v>35437.18</v>
      </c>
      <c r="H5" s="833">
        <v>18608722</v>
      </c>
      <c r="I5" s="833" t="s">
        <v>3466</v>
      </c>
      <c r="J5" s="833"/>
      <c r="K5" s="833"/>
      <c r="L5" s="834">
        <v>8781.25</v>
      </c>
    </row>
    <row r="6" spans="1:12">
      <c r="A6" s="831">
        <v>10500501</v>
      </c>
      <c r="B6" s="831" t="s">
        <v>884</v>
      </c>
      <c r="C6" s="832">
        <v>49003253.520000003</v>
      </c>
      <c r="H6" s="833">
        <v>23200833</v>
      </c>
      <c r="I6" s="833" t="s">
        <v>3476</v>
      </c>
      <c r="J6" s="833"/>
      <c r="K6" s="833"/>
      <c r="L6" s="833">
        <v>164</v>
      </c>
    </row>
    <row r="7" spans="1:12">
      <c r="A7" s="831">
        <v>10500502</v>
      </c>
      <c r="B7" s="831" t="s">
        <v>885</v>
      </c>
      <c r="C7" s="832">
        <v>1436092.92</v>
      </c>
      <c r="H7" s="833">
        <v>23701203</v>
      </c>
      <c r="I7" s="833" t="s">
        <v>3256</v>
      </c>
      <c r="J7" s="833"/>
      <c r="K7" s="833"/>
      <c r="L7" s="834">
        <v>-558402.81000000006</v>
      </c>
    </row>
    <row r="8" spans="1:12">
      <c r="A8" s="831">
        <v>10600501</v>
      </c>
      <c r="B8" s="831" t="s">
        <v>886</v>
      </c>
      <c r="C8" s="832">
        <v>41865761.539999999</v>
      </c>
      <c r="H8" s="833">
        <v>25400521</v>
      </c>
      <c r="I8" s="833" t="s">
        <v>3175</v>
      </c>
      <c r="J8" s="833"/>
      <c r="K8" s="833"/>
      <c r="L8" s="834">
        <v>-8175064.9699999997</v>
      </c>
    </row>
    <row r="9" spans="1:12">
      <c r="A9" s="831">
        <v>10600502</v>
      </c>
      <c r="B9" s="831" t="s">
        <v>887</v>
      </c>
      <c r="C9" s="832">
        <v>30280197.719999999</v>
      </c>
    </row>
    <row r="10" spans="1:12">
      <c r="A10" s="831">
        <v>10600503</v>
      </c>
      <c r="B10" s="831" t="s">
        <v>2218</v>
      </c>
      <c r="C10" s="832">
        <v>139673.15</v>
      </c>
    </row>
    <row r="11" spans="1:12">
      <c r="A11" s="831">
        <v>10600603</v>
      </c>
      <c r="B11" s="831" t="s">
        <v>3206</v>
      </c>
      <c r="C11" s="832">
        <v>12433.14</v>
      </c>
    </row>
    <row r="12" spans="1:12">
      <c r="A12" s="831">
        <v>10700013</v>
      </c>
      <c r="B12" s="831" t="s">
        <v>1698</v>
      </c>
      <c r="C12" s="832">
        <v>4198480.0999999996</v>
      </c>
    </row>
    <row r="13" spans="1:12">
      <c r="A13" s="831">
        <v>10700023</v>
      </c>
      <c r="B13" s="831" t="s">
        <v>2217</v>
      </c>
      <c r="C13" s="832">
        <v>-393750</v>
      </c>
    </row>
    <row r="14" spans="1:12">
      <c r="A14" s="831">
        <v>10700501</v>
      </c>
      <c r="B14" s="831" t="s">
        <v>424</v>
      </c>
      <c r="C14" s="832">
        <v>248239471.28</v>
      </c>
    </row>
    <row r="15" spans="1:12">
      <c r="A15" s="831">
        <v>10700502</v>
      </c>
      <c r="B15" s="831" t="s">
        <v>888</v>
      </c>
      <c r="C15" s="832">
        <v>99959720.629999995</v>
      </c>
    </row>
    <row r="16" spans="1:12">
      <c r="A16" s="831">
        <v>10700503</v>
      </c>
      <c r="B16" s="831" t="s">
        <v>1850</v>
      </c>
      <c r="C16" s="832">
        <v>78591342.930000007</v>
      </c>
    </row>
    <row r="17" spans="1:3">
      <c r="A17" s="831">
        <v>10700601</v>
      </c>
      <c r="B17" s="831" t="s">
        <v>2904</v>
      </c>
      <c r="C17" s="832">
        <v>224000</v>
      </c>
    </row>
    <row r="18" spans="1:3">
      <c r="A18" s="831">
        <v>10700602</v>
      </c>
      <c r="B18" s="831" t="s">
        <v>2905</v>
      </c>
      <c r="C18" s="832">
        <v>351120</v>
      </c>
    </row>
    <row r="19" spans="1:3">
      <c r="A19" s="831">
        <v>10800061</v>
      </c>
      <c r="B19" s="831" t="s">
        <v>905</v>
      </c>
      <c r="C19" s="832">
        <v>-83254884.390000001</v>
      </c>
    </row>
    <row r="20" spans="1:3">
      <c r="A20" s="831">
        <v>10800062</v>
      </c>
      <c r="B20" s="831" t="s">
        <v>905</v>
      </c>
      <c r="C20" s="832">
        <v>-271840800.38</v>
      </c>
    </row>
    <row r="21" spans="1:3">
      <c r="A21" s="831">
        <v>10800071</v>
      </c>
      <c r="B21" s="831" t="s">
        <v>906</v>
      </c>
      <c r="C21" s="832">
        <v>83254884.390000001</v>
      </c>
    </row>
    <row r="22" spans="1:3">
      <c r="A22" s="831">
        <v>10800072</v>
      </c>
      <c r="B22" s="831" t="s">
        <v>906</v>
      </c>
      <c r="C22" s="832">
        <v>271840800.38</v>
      </c>
    </row>
    <row r="23" spans="1:3">
      <c r="A23" s="831">
        <v>10800501</v>
      </c>
      <c r="B23" s="831" t="s">
        <v>563</v>
      </c>
      <c r="C23" s="832">
        <v>-3517649549.5900002</v>
      </c>
    </row>
    <row r="24" spans="1:3">
      <c r="A24" s="831">
        <v>10800502</v>
      </c>
      <c r="B24" s="831" t="s">
        <v>564</v>
      </c>
      <c r="C24" s="832">
        <v>-1307810422.8199999</v>
      </c>
    </row>
    <row r="25" spans="1:3">
      <c r="A25" s="831">
        <v>10800503</v>
      </c>
      <c r="B25" s="831" t="s">
        <v>1072</v>
      </c>
      <c r="C25" s="832">
        <v>-110159767.90000001</v>
      </c>
    </row>
    <row r="26" spans="1:3">
      <c r="A26" s="831">
        <v>10800541</v>
      </c>
      <c r="B26" s="831" t="s">
        <v>96</v>
      </c>
      <c r="C26" s="832">
        <v>10103962.789999999</v>
      </c>
    </row>
    <row r="27" spans="1:3">
      <c r="A27" s="831">
        <v>10800543</v>
      </c>
      <c r="B27" s="831" t="s">
        <v>97</v>
      </c>
      <c r="C27" s="832">
        <v>44974.16</v>
      </c>
    </row>
    <row r="28" spans="1:3">
      <c r="A28" s="831">
        <v>10800552</v>
      </c>
      <c r="B28" s="831" t="s">
        <v>1073</v>
      </c>
      <c r="C28" s="832">
        <v>4335653.3899999997</v>
      </c>
    </row>
    <row r="29" spans="1:3">
      <c r="A29" s="831">
        <v>11100501</v>
      </c>
      <c r="B29" s="831" t="s">
        <v>747</v>
      </c>
      <c r="C29" s="832">
        <v>-31918787.460000001</v>
      </c>
    </row>
    <row r="30" spans="1:3">
      <c r="A30" s="831">
        <v>11100502</v>
      </c>
      <c r="B30" s="831" t="s">
        <v>748</v>
      </c>
      <c r="C30" s="832">
        <v>-5906147.9299999997</v>
      </c>
    </row>
    <row r="31" spans="1:3">
      <c r="A31" s="831">
        <v>11100503</v>
      </c>
      <c r="B31" s="831" t="s">
        <v>749</v>
      </c>
      <c r="C31" s="832">
        <v>-93499863.950000003</v>
      </c>
    </row>
    <row r="32" spans="1:3">
      <c r="A32" s="831">
        <v>11400001</v>
      </c>
      <c r="B32" s="831" t="s">
        <v>237</v>
      </c>
      <c r="C32" s="832">
        <v>946172.25</v>
      </c>
    </row>
    <row r="33" spans="1:3">
      <c r="A33" s="831">
        <v>11400011</v>
      </c>
      <c r="B33" s="831" t="s">
        <v>1879</v>
      </c>
      <c r="C33" s="832">
        <v>302358.01</v>
      </c>
    </row>
    <row r="34" spans="1:3">
      <c r="A34" s="831">
        <v>11400031</v>
      </c>
      <c r="B34" s="831" t="s">
        <v>1549</v>
      </c>
      <c r="C34" s="832">
        <v>76622596.840000004</v>
      </c>
    </row>
    <row r="35" spans="1:3">
      <c r="A35" s="831">
        <v>11400061</v>
      </c>
      <c r="B35" s="831" t="s">
        <v>1437</v>
      </c>
      <c r="C35" s="832">
        <v>156960790.84</v>
      </c>
    </row>
    <row r="36" spans="1:3">
      <c r="A36" s="831">
        <v>11400071</v>
      </c>
      <c r="B36" s="831" t="s">
        <v>1980</v>
      </c>
      <c r="C36" s="832">
        <v>16950332.899999999</v>
      </c>
    </row>
    <row r="37" spans="1:3">
      <c r="A37" s="831">
        <v>11400091</v>
      </c>
      <c r="B37" s="831" t="s">
        <v>2618</v>
      </c>
      <c r="C37" s="832">
        <v>31009424.030000001</v>
      </c>
    </row>
    <row r="38" spans="1:3">
      <c r="A38" s="831">
        <v>11500001</v>
      </c>
      <c r="B38" s="831" t="s">
        <v>950</v>
      </c>
      <c r="C38" s="832">
        <v>-884539</v>
      </c>
    </row>
    <row r="39" spans="1:3">
      <c r="A39" s="831">
        <v>11500011</v>
      </c>
      <c r="B39" s="831" t="s">
        <v>652</v>
      </c>
      <c r="C39" s="832">
        <v>-302358.01</v>
      </c>
    </row>
    <row r="40" spans="1:3">
      <c r="A40" s="831">
        <v>11500031</v>
      </c>
      <c r="B40" s="831" t="s">
        <v>1356</v>
      </c>
      <c r="C40" s="832">
        <v>-59599813.659999996</v>
      </c>
    </row>
    <row r="41" spans="1:3">
      <c r="A41" s="831">
        <v>11500041</v>
      </c>
      <c r="B41" s="831" t="s">
        <v>1423</v>
      </c>
      <c r="C41" s="832">
        <v>-34490681.200000003</v>
      </c>
    </row>
    <row r="42" spans="1:3">
      <c r="A42" s="831">
        <v>11500051</v>
      </c>
      <c r="B42" s="831" t="s">
        <v>1981</v>
      </c>
      <c r="C42" s="832">
        <v>-16742620.119999999</v>
      </c>
    </row>
    <row r="43" spans="1:3">
      <c r="A43" s="831">
        <v>11500061</v>
      </c>
      <c r="B43" s="831" t="s">
        <v>2620</v>
      </c>
      <c r="C43" s="832">
        <v>-4054361.32</v>
      </c>
    </row>
    <row r="44" spans="1:3">
      <c r="A44" s="831">
        <v>11730002</v>
      </c>
      <c r="B44" s="831" t="s">
        <v>653</v>
      </c>
      <c r="C44" s="832">
        <v>8654564.4700000007</v>
      </c>
    </row>
    <row r="45" spans="1:3">
      <c r="A45" s="831">
        <v>12100503</v>
      </c>
      <c r="B45" s="831" t="s">
        <v>750</v>
      </c>
      <c r="C45" s="832">
        <v>76803.08</v>
      </c>
    </row>
    <row r="46" spans="1:3">
      <c r="A46" s="831">
        <v>12100513</v>
      </c>
      <c r="B46" s="831" t="s">
        <v>751</v>
      </c>
      <c r="C46" s="832">
        <v>3194142.97</v>
      </c>
    </row>
    <row r="47" spans="1:3">
      <c r="A47" s="831">
        <v>12200503</v>
      </c>
      <c r="B47" s="831" t="s">
        <v>752</v>
      </c>
      <c r="C47" s="832">
        <v>79713.38</v>
      </c>
    </row>
    <row r="48" spans="1:3">
      <c r="A48" s="831">
        <v>12310000</v>
      </c>
      <c r="B48" s="831" t="s">
        <v>845</v>
      </c>
      <c r="C48" s="832">
        <v>29740793</v>
      </c>
    </row>
    <row r="49" spans="1:3">
      <c r="A49" s="831">
        <v>12400043</v>
      </c>
      <c r="B49" s="831" t="s">
        <v>1160</v>
      </c>
      <c r="C49" s="832">
        <v>49011607.310000002</v>
      </c>
    </row>
    <row r="50" spans="1:3">
      <c r="A50" s="831">
        <v>12400503</v>
      </c>
      <c r="B50" s="831" t="s">
        <v>378</v>
      </c>
      <c r="C50" s="832">
        <v>433379.07</v>
      </c>
    </row>
    <row r="51" spans="1:3">
      <c r="A51" s="831">
        <v>12400542</v>
      </c>
      <c r="B51" s="831" t="s">
        <v>3359</v>
      </c>
      <c r="C51" s="832">
        <v>-7222800</v>
      </c>
    </row>
    <row r="52" spans="1:3">
      <c r="A52" s="831">
        <v>12400552</v>
      </c>
      <c r="B52" s="831" t="s">
        <v>3360</v>
      </c>
      <c r="C52" s="832">
        <v>7222800</v>
      </c>
    </row>
    <row r="53" spans="1:3">
      <c r="A53" s="831">
        <v>12400553</v>
      </c>
      <c r="B53" s="831" t="s">
        <v>1712</v>
      </c>
      <c r="C53" s="832">
        <v>1295113.1599999999</v>
      </c>
    </row>
    <row r="54" spans="1:3">
      <c r="A54" s="831">
        <v>12800001</v>
      </c>
      <c r="B54" s="831" t="s">
        <v>2392</v>
      </c>
      <c r="C54" s="832">
        <v>18500000</v>
      </c>
    </row>
    <row r="55" spans="1:3">
      <c r="A55" s="831">
        <v>12800011</v>
      </c>
      <c r="B55" s="831" t="s">
        <v>2604</v>
      </c>
      <c r="C55" s="832">
        <v>1662360.65</v>
      </c>
    </row>
    <row r="56" spans="1:3">
      <c r="A56" s="831">
        <v>13100543</v>
      </c>
      <c r="B56" s="831" t="s">
        <v>1545</v>
      </c>
      <c r="C56" s="832">
        <v>31728.23</v>
      </c>
    </row>
    <row r="57" spans="1:3">
      <c r="A57" s="831">
        <v>13100563</v>
      </c>
      <c r="B57" s="831" t="s">
        <v>2730</v>
      </c>
      <c r="C57" s="832">
        <v>1403962.02</v>
      </c>
    </row>
    <row r="58" spans="1:3">
      <c r="A58" s="831">
        <v>13100573</v>
      </c>
      <c r="B58" s="831" t="s">
        <v>574</v>
      </c>
      <c r="C58" s="832">
        <v>15317.15</v>
      </c>
    </row>
    <row r="59" spans="1:3">
      <c r="A59" s="831">
        <v>13101003</v>
      </c>
      <c r="B59" s="831" t="s">
        <v>2731</v>
      </c>
      <c r="C59" s="832">
        <v>5607220.5300000003</v>
      </c>
    </row>
    <row r="60" spans="1:3">
      <c r="A60" s="831">
        <v>13101023</v>
      </c>
      <c r="B60" s="831" t="s">
        <v>1679</v>
      </c>
      <c r="C60" s="832">
        <v>22469621.489999998</v>
      </c>
    </row>
    <row r="61" spans="1:3">
      <c r="A61" s="831">
        <v>13101033</v>
      </c>
      <c r="B61" s="831" t="s">
        <v>2733</v>
      </c>
      <c r="C61" s="832">
        <v>1028740.01</v>
      </c>
    </row>
    <row r="62" spans="1:3">
      <c r="A62" s="831">
        <v>13101093</v>
      </c>
      <c r="B62" s="831" t="s">
        <v>690</v>
      </c>
      <c r="C62" s="832">
        <v>-22498.2</v>
      </c>
    </row>
    <row r="63" spans="1:3">
      <c r="A63" s="831">
        <v>13101113</v>
      </c>
      <c r="B63" s="831" t="s">
        <v>294</v>
      </c>
      <c r="C63" s="832">
        <v>-13169727.470000001</v>
      </c>
    </row>
    <row r="64" spans="1:3">
      <c r="A64" s="831">
        <v>13101123</v>
      </c>
      <c r="B64" s="831" t="s">
        <v>201</v>
      </c>
      <c r="C64" s="832">
        <v>-1884272.95</v>
      </c>
    </row>
    <row r="65" spans="1:3">
      <c r="A65" s="831">
        <v>13101163</v>
      </c>
      <c r="B65" s="831" t="s">
        <v>435</v>
      </c>
      <c r="C65" s="832">
        <v>105025.22</v>
      </c>
    </row>
    <row r="66" spans="1:3">
      <c r="A66" s="831">
        <v>13101183</v>
      </c>
      <c r="B66" s="831" t="s">
        <v>1601</v>
      </c>
      <c r="C66" s="832">
        <v>2079462.68</v>
      </c>
    </row>
    <row r="67" spans="1:3">
      <c r="A67" s="831">
        <v>13101193</v>
      </c>
      <c r="B67" s="831" t="s">
        <v>2284</v>
      </c>
      <c r="C67" s="832">
        <v>27467.65</v>
      </c>
    </row>
    <row r="68" spans="1:3">
      <c r="A68" s="831">
        <v>13101253</v>
      </c>
      <c r="B68" s="831" t="s">
        <v>2013</v>
      </c>
      <c r="C68" s="832">
        <v>411582.32</v>
      </c>
    </row>
    <row r="69" spans="1:3">
      <c r="A69" s="831">
        <v>13109003</v>
      </c>
      <c r="B69" s="831" t="s">
        <v>2781</v>
      </c>
      <c r="C69" s="832">
        <v>10910.15</v>
      </c>
    </row>
    <row r="70" spans="1:3">
      <c r="A70" s="831">
        <v>13109013</v>
      </c>
      <c r="B70" s="831" t="s">
        <v>2782</v>
      </c>
      <c r="C70" s="832">
        <v>3866</v>
      </c>
    </row>
    <row r="71" spans="1:3">
      <c r="A71" s="831">
        <v>13400021</v>
      </c>
      <c r="B71" s="831" t="s">
        <v>1281</v>
      </c>
      <c r="C71" s="832">
        <v>9861609.4000000004</v>
      </c>
    </row>
    <row r="72" spans="1:3">
      <c r="A72" s="831">
        <v>13400031</v>
      </c>
      <c r="B72" s="831" t="s">
        <v>1282</v>
      </c>
      <c r="C72" s="832">
        <v>-9861609.4000000004</v>
      </c>
    </row>
    <row r="73" spans="1:3">
      <c r="A73" s="831">
        <v>13400073</v>
      </c>
      <c r="B73" s="831" t="s">
        <v>1046</v>
      </c>
      <c r="C73" s="832">
        <v>1237090.52</v>
      </c>
    </row>
    <row r="74" spans="1:3">
      <c r="A74" s="831">
        <v>13400111</v>
      </c>
      <c r="B74" s="831" t="s">
        <v>1066</v>
      </c>
      <c r="C74" s="832">
        <v>25000</v>
      </c>
    </row>
    <row r="75" spans="1:3">
      <c r="A75" s="831">
        <v>13400123</v>
      </c>
      <c r="B75" s="831" t="s">
        <v>2204</v>
      </c>
      <c r="C75" s="832">
        <v>414211.93</v>
      </c>
    </row>
    <row r="76" spans="1:3">
      <c r="A76" s="831">
        <v>13400211</v>
      </c>
      <c r="B76" s="831" t="s">
        <v>2285</v>
      </c>
      <c r="C76" s="832">
        <v>52300</v>
      </c>
    </row>
    <row r="77" spans="1:3">
      <c r="A77" s="831">
        <v>13400241</v>
      </c>
      <c r="B77" s="831" t="s">
        <v>3033</v>
      </c>
      <c r="C77" s="832">
        <v>449616</v>
      </c>
    </row>
    <row r="78" spans="1:3">
      <c r="A78" s="831">
        <v>13400261</v>
      </c>
      <c r="B78" s="831" t="s">
        <v>3141</v>
      </c>
      <c r="C78" s="832">
        <v>78717</v>
      </c>
    </row>
    <row r="79" spans="1:3">
      <c r="A79" s="831">
        <v>13400271</v>
      </c>
      <c r="B79" s="831" t="s">
        <v>2384</v>
      </c>
      <c r="C79" s="832">
        <v>121770</v>
      </c>
    </row>
    <row r="80" spans="1:3">
      <c r="A80" s="831">
        <v>13400281</v>
      </c>
      <c r="B80" s="831" t="s">
        <v>2345</v>
      </c>
      <c r="C80" s="832">
        <v>50253</v>
      </c>
    </row>
    <row r="81" spans="1:3">
      <c r="A81" s="831">
        <v>13400311</v>
      </c>
      <c r="B81" s="831" t="s">
        <v>2818</v>
      </c>
      <c r="C81" s="832">
        <v>194700</v>
      </c>
    </row>
    <row r="82" spans="1:3">
      <c r="A82" s="831">
        <v>13400321</v>
      </c>
      <c r="B82" s="831" t="s">
        <v>3295</v>
      </c>
      <c r="C82" s="832">
        <v>44370</v>
      </c>
    </row>
    <row r="83" spans="1:3">
      <c r="A83" s="831">
        <v>13400332</v>
      </c>
      <c r="B83" s="831" t="s">
        <v>3219</v>
      </c>
      <c r="C83" s="832">
        <v>1195131.51</v>
      </c>
    </row>
    <row r="84" spans="1:3">
      <c r="A84" s="831">
        <v>13500003</v>
      </c>
      <c r="B84" s="831" t="s">
        <v>1348</v>
      </c>
      <c r="C84" s="832">
        <v>7534.56</v>
      </c>
    </row>
    <row r="85" spans="1:3">
      <c r="A85" s="831">
        <v>13500051</v>
      </c>
      <c r="B85" s="831" t="s">
        <v>335</v>
      </c>
      <c r="C85" s="832">
        <v>73353</v>
      </c>
    </row>
    <row r="86" spans="1:3">
      <c r="A86" s="831">
        <v>13500061</v>
      </c>
      <c r="B86" s="831" t="s">
        <v>1272</v>
      </c>
      <c r="C86" s="832">
        <v>1786010</v>
      </c>
    </row>
    <row r="87" spans="1:3">
      <c r="A87" s="831">
        <v>13500071</v>
      </c>
      <c r="B87" s="831" t="s">
        <v>1273</v>
      </c>
      <c r="C87" s="832">
        <v>1818485</v>
      </c>
    </row>
    <row r="88" spans="1:3">
      <c r="A88" s="831">
        <v>13500183</v>
      </c>
      <c r="B88" s="831" t="s">
        <v>2232</v>
      </c>
      <c r="C88" s="832">
        <v>100000</v>
      </c>
    </row>
    <row r="89" spans="1:3">
      <c r="A89" s="831">
        <v>13500201</v>
      </c>
      <c r="B89" s="831" t="s">
        <v>2606</v>
      </c>
      <c r="C89" s="832">
        <v>577634.57999999996</v>
      </c>
    </row>
    <row r="90" spans="1:3">
      <c r="A90" s="831">
        <v>14100311</v>
      </c>
      <c r="B90" s="831" t="s">
        <v>139</v>
      </c>
      <c r="C90" s="832">
        <v>3259692.33</v>
      </c>
    </row>
    <row r="91" spans="1:3">
      <c r="A91" s="831">
        <v>14200003</v>
      </c>
      <c r="B91" s="831" t="s">
        <v>322</v>
      </c>
      <c r="C91" s="831">
        <v>-498.1</v>
      </c>
    </row>
    <row r="92" spans="1:3">
      <c r="A92" s="831">
        <v>14200201</v>
      </c>
      <c r="B92" s="831" t="s">
        <v>2742</v>
      </c>
      <c r="C92" s="832">
        <v>139578542.46000001</v>
      </c>
    </row>
    <row r="93" spans="1:3">
      <c r="A93" s="831">
        <v>14200202</v>
      </c>
      <c r="B93" s="831" t="s">
        <v>2743</v>
      </c>
      <c r="C93" s="832">
        <v>46485918.270000003</v>
      </c>
    </row>
    <row r="94" spans="1:3">
      <c r="A94" s="831">
        <v>14200203</v>
      </c>
      <c r="B94" s="831" t="s">
        <v>2744</v>
      </c>
      <c r="C94" s="832">
        <v>-2502077.64</v>
      </c>
    </row>
    <row r="95" spans="1:3">
      <c r="A95" s="831">
        <v>14200213</v>
      </c>
      <c r="B95" s="831" t="s">
        <v>2761</v>
      </c>
      <c r="C95" s="832">
        <v>-24678.54</v>
      </c>
    </row>
    <row r="96" spans="1:3">
      <c r="A96" s="831">
        <v>14200223</v>
      </c>
      <c r="B96" s="831" t="s">
        <v>2762</v>
      </c>
      <c r="C96" s="832">
        <v>21822.79</v>
      </c>
    </row>
    <row r="97" spans="1:6">
      <c r="A97" s="831">
        <v>14200253</v>
      </c>
      <c r="B97" s="831" t="s">
        <v>2745</v>
      </c>
      <c r="C97" s="832">
        <v>-8044.29</v>
      </c>
    </row>
    <row r="98" spans="1:6">
      <c r="A98" s="831">
        <v>14300062</v>
      </c>
      <c r="B98" s="831" t="s">
        <v>2489</v>
      </c>
      <c r="C98" s="832">
        <v>6876923.5199999996</v>
      </c>
    </row>
    <row r="99" spans="1:6">
      <c r="A99" s="831">
        <v>14300072</v>
      </c>
      <c r="B99" s="831" t="s">
        <v>1754</v>
      </c>
      <c r="C99" s="832">
        <v>194026.61</v>
      </c>
    </row>
    <row r="100" spans="1:6">
      <c r="A100" s="831">
        <v>14300081</v>
      </c>
      <c r="B100" s="831" t="s">
        <v>477</v>
      </c>
      <c r="C100" s="832">
        <v>200745.52</v>
      </c>
    </row>
    <row r="101" spans="1:6">
      <c r="A101" s="831">
        <v>14300082</v>
      </c>
      <c r="B101" s="831" t="s">
        <v>3158</v>
      </c>
      <c r="C101" s="832">
        <v>194026.5</v>
      </c>
    </row>
    <row r="102" spans="1:6">
      <c r="A102" s="831">
        <v>14300141</v>
      </c>
      <c r="B102" s="831" t="s">
        <v>1650</v>
      </c>
      <c r="C102" s="832">
        <v>11239858.25</v>
      </c>
    </row>
    <row r="103" spans="1:6">
      <c r="A103" s="831">
        <v>14300151</v>
      </c>
      <c r="B103" s="831" t="s">
        <v>1651</v>
      </c>
      <c r="C103" s="832">
        <v>1170480.3600000001</v>
      </c>
    </row>
    <row r="104" spans="1:6">
      <c r="A104" s="831">
        <v>14300171</v>
      </c>
      <c r="B104" s="831" t="s">
        <v>723</v>
      </c>
      <c r="C104" s="832">
        <v>11024968.380000001</v>
      </c>
    </row>
    <row r="105" spans="1:6">
      <c r="A105" s="831">
        <v>14300241</v>
      </c>
      <c r="B105" s="831" t="s">
        <v>2866</v>
      </c>
      <c r="C105" s="832">
        <v>126769.45</v>
      </c>
    </row>
    <row r="106" spans="1:6">
      <c r="A106" s="831">
        <v>14300261</v>
      </c>
      <c r="B106" s="831" t="s">
        <v>446</v>
      </c>
      <c r="C106" s="832">
        <v>4274951.8</v>
      </c>
    </row>
    <row r="107" spans="1:6">
      <c r="A107" s="831">
        <v>14300333</v>
      </c>
      <c r="B107" s="831" t="s">
        <v>917</v>
      </c>
      <c r="C107" s="832">
        <v>44211.33</v>
      </c>
    </row>
    <row r="108" spans="1:6">
      <c r="A108" s="831">
        <v>14300703</v>
      </c>
      <c r="B108" s="831" t="s">
        <v>2746</v>
      </c>
      <c r="C108" s="832">
        <v>10088896.119999999</v>
      </c>
    </row>
    <row r="109" spans="1:6">
      <c r="A109" s="831">
        <v>14300713</v>
      </c>
      <c r="B109" s="831" t="s">
        <v>2747</v>
      </c>
      <c r="C109" s="832">
        <v>32842.47</v>
      </c>
    </row>
    <row r="110" spans="1:6">
      <c r="A110" s="835">
        <v>14300723</v>
      </c>
      <c r="B110" s="835" t="s">
        <v>3610</v>
      </c>
      <c r="C110" s="836">
        <v>45716.15</v>
      </c>
      <c r="D110" s="835"/>
      <c r="F110" s="835"/>
    </row>
    <row r="111" spans="1:6">
      <c r="A111" s="831">
        <v>14300733</v>
      </c>
      <c r="B111" s="831" t="s">
        <v>2748</v>
      </c>
      <c r="C111" s="832">
        <v>13114718.550000001</v>
      </c>
    </row>
    <row r="112" spans="1:6">
      <c r="A112" s="831">
        <v>14300743</v>
      </c>
      <c r="B112" s="831" t="s">
        <v>2749</v>
      </c>
      <c r="C112" s="832">
        <v>528473.42000000004</v>
      </c>
    </row>
    <row r="113" spans="1:3">
      <c r="A113" s="831">
        <v>14300763</v>
      </c>
      <c r="B113" s="831" t="s">
        <v>2713</v>
      </c>
      <c r="C113" s="832">
        <v>1512997.8</v>
      </c>
    </row>
    <row r="114" spans="1:3">
      <c r="A114" s="831">
        <v>14300921</v>
      </c>
      <c r="B114" s="831" t="s">
        <v>889</v>
      </c>
      <c r="C114" s="832">
        <v>690893.36</v>
      </c>
    </row>
    <row r="115" spans="1:3">
      <c r="A115" s="831">
        <v>14301022</v>
      </c>
      <c r="B115" s="831" t="s">
        <v>358</v>
      </c>
      <c r="C115" s="832">
        <v>2271444.19</v>
      </c>
    </row>
    <row r="116" spans="1:3">
      <c r="A116" s="831">
        <v>14301033</v>
      </c>
      <c r="B116" s="831" t="s">
        <v>2902</v>
      </c>
      <c r="C116" s="832">
        <v>88464.76</v>
      </c>
    </row>
    <row r="117" spans="1:3">
      <c r="A117" s="831">
        <v>14301041</v>
      </c>
      <c r="B117" s="831" t="s">
        <v>2973</v>
      </c>
      <c r="C117" s="831">
        <v>532</v>
      </c>
    </row>
    <row r="118" spans="1:3">
      <c r="A118" s="831">
        <v>14301043</v>
      </c>
      <c r="B118" s="831" t="s">
        <v>3330</v>
      </c>
      <c r="C118" s="832">
        <v>2035010.14</v>
      </c>
    </row>
    <row r="119" spans="1:3">
      <c r="A119" s="831">
        <v>14400311</v>
      </c>
      <c r="B119" s="831" t="s">
        <v>2750</v>
      </c>
      <c r="C119" s="832">
        <v>-5687139.2400000002</v>
      </c>
    </row>
    <row r="120" spans="1:3">
      <c r="A120" s="831">
        <v>14400312</v>
      </c>
      <c r="B120" s="831" t="s">
        <v>2751</v>
      </c>
      <c r="C120" s="832">
        <v>-1584671.08</v>
      </c>
    </row>
    <row r="121" spans="1:3">
      <c r="A121" s="831">
        <v>14400313</v>
      </c>
      <c r="B121" s="831" t="s">
        <v>2783</v>
      </c>
      <c r="C121" s="832">
        <v>-139486.87</v>
      </c>
    </row>
    <row r="122" spans="1:3">
      <c r="A122" s="831">
        <v>14400343</v>
      </c>
      <c r="B122" s="831" t="s">
        <v>1447</v>
      </c>
      <c r="C122" s="832">
        <v>-1679948.17</v>
      </c>
    </row>
    <row r="123" spans="1:3">
      <c r="A123" s="831">
        <v>14400353</v>
      </c>
      <c r="B123" s="831" t="s">
        <v>2752</v>
      </c>
      <c r="C123" s="832">
        <v>-526486.04</v>
      </c>
    </row>
    <row r="124" spans="1:3">
      <c r="A124" s="831">
        <v>14600000</v>
      </c>
      <c r="B124" s="831" t="s">
        <v>220</v>
      </c>
      <c r="C124" s="832">
        <v>877289.17</v>
      </c>
    </row>
    <row r="125" spans="1:3">
      <c r="A125" s="831">
        <v>15100021</v>
      </c>
      <c r="B125" s="831" t="s">
        <v>260</v>
      </c>
      <c r="C125" s="832">
        <v>5286845.1900000004</v>
      </c>
    </row>
    <row r="126" spans="1:3">
      <c r="A126" s="831">
        <v>15100031</v>
      </c>
      <c r="B126" s="831" t="s">
        <v>42</v>
      </c>
      <c r="C126" s="832">
        <v>5805124.7300000004</v>
      </c>
    </row>
    <row r="127" spans="1:3">
      <c r="A127" s="831">
        <v>15100041</v>
      </c>
      <c r="B127" s="831" t="s">
        <v>1192</v>
      </c>
      <c r="C127" s="832">
        <v>213977.93</v>
      </c>
    </row>
    <row r="128" spans="1:3">
      <c r="A128" s="831">
        <v>15100061</v>
      </c>
      <c r="B128" s="831" t="s">
        <v>918</v>
      </c>
      <c r="C128" s="832">
        <v>22029.03</v>
      </c>
    </row>
    <row r="129" spans="1:3">
      <c r="A129" s="831">
        <v>15100081</v>
      </c>
      <c r="B129" s="831" t="s">
        <v>1193</v>
      </c>
      <c r="C129" s="832">
        <v>1524021.41</v>
      </c>
    </row>
    <row r="130" spans="1:3">
      <c r="A130" s="831">
        <v>15100091</v>
      </c>
      <c r="B130" s="831" t="s">
        <v>2200</v>
      </c>
      <c r="C130" s="832">
        <v>1779873.66</v>
      </c>
    </row>
    <row r="131" spans="1:3">
      <c r="A131" s="831">
        <v>15100101</v>
      </c>
      <c r="B131" s="831" t="s">
        <v>205</v>
      </c>
      <c r="C131" s="832">
        <v>4320236.93</v>
      </c>
    </row>
    <row r="132" spans="1:3">
      <c r="A132" s="831">
        <v>15100122</v>
      </c>
      <c r="B132" s="831" t="s">
        <v>461</v>
      </c>
      <c r="C132" s="832">
        <v>296599.96000000002</v>
      </c>
    </row>
    <row r="133" spans="1:3">
      <c r="A133" s="831">
        <v>15100181</v>
      </c>
      <c r="B133" s="831" t="s">
        <v>1462</v>
      </c>
      <c r="C133" s="832">
        <v>131670.10999999999</v>
      </c>
    </row>
    <row r="134" spans="1:3">
      <c r="A134" s="831">
        <v>15100211</v>
      </c>
      <c r="B134" s="831" t="s">
        <v>157</v>
      </c>
      <c r="C134" s="832">
        <v>-92958.8</v>
      </c>
    </row>
    <row r="135" spans="1:3">
      <c r="A135" s="831">
        <v>15100221</v>
      </c>
      <c r="B135" s="831" t="s">
        <v>1438</v>
      </c>
      <c r="C135" s="832">
        <v>350388.41</v>
      </c>
    </row>
    <row r="136" spans="1:3">
      <c r="A136" s="831">
        <v>15100271</v>
      </c>
      <c r="B136" s="831" t="s">
        <v>2660</v>
      </c>
      <c r="C136" s="832">
        <v>2796687.21</v>
      </c>
    </row>
    <row r="137" spans="1:3">
      <c r="A137" s="831">
        <v>15100291</v>
      </c>
      <c r="B137" s="831" t="s">
        <v>3386</v>
      </c>
      <c r="C137" s="832">
        <v>392523.81</v>
      </c>
    </row>
    <row r="138" spans="1:3">
      <c r="A138" s="831">
        <v>15111001</v>
      </c>
      <c r="B138" s="831" t="s">
        <v>1357</v>
      </c>
      <c r="C138" s="832">
        <v>242754.92</v>
      </c>
    </row>
    <row r="139" spans="1:3">
      <c r="A139" s="831">
        <v>15400023</v>
      </c>
      <c r="B139" s="831" t="s">
        <v>1661</v>
      </c>
      <c r="C139" s="832">
        <v>10648854.279999999</v>
      </c>
    </row>
    <row r="140" spans="1:3">
      <c r="A140" s="831">
        <v>15400031</v>
      </c>
      <c r="B140" s="831" t="s">
        <v>1185</v>
      </c>
      <c r="C140" s="832">
        <v>5758062.54</v>
      </c>
    </row>
    <row r="141" spans="1:3">
      <c r="A141" s="831">
        <v>15400033</v>
      </c>
      <c r="B141" s="831" t="s">
        <v>1235</v>
      </c>
      <c r="C141" s="832">
        <v>-10642949.439999999</v>
      </c>
    </row>
    <row r="142" spans="1:3">
      <c r="A142" s="831">
        <v>15400041</v>
      </c>
      <c r="B142" s="831" t="s">
        <v>937</v>
      </c>
      <c r="C142" s="832">
        <v>4318569.03</v>
      </c>
    </row>
    <row r="143" spans="1:3">
      <c r="A143" s="831">
        <v>15400061</v>
      </c>
      <c r="B143" s="831" t="s">
        <v>1245</v>
      </c>
      <c r="C143" s="832">
        <v>18964261.010000002</v>
      </c>
    </row>
    <row r="144" spans="1:3">
      <c r="A144" s="831">
        <v>15400101</v>
      </c>
      <c r="B144" s="831" t="s">
        <v>589</v>
      </c>
      <c r="C144" s="832">
        <v>27508884.859999999</v>
      </c>
    </row>
    <row r="145" spans="1:3">
      <c r="A145" s="831">
        <v>15400102</v>
      </c>
      <c r="B145" s="831" t="s">
        <v>590</v>
      </c>
      <c r="C145" s="832">
        <v>5466156.9299999997</v>
      </c>
    </row>
    <row r="146" spans="1:3">
      <c r="A146" s="831">
        <v>15400103</v>
      </c>
      <c r="B146" s="831" t="s">
        <v>1249</v>
      </c>
      <c r="C146" s="832">
        <v>29907904.82</v>
      </c>
    </row>
    <row r="147" spans="1:3">
      <c r="A147" s="831">
        <v>15400181</v>
      </c>
      <c r="B147" s="831" t="s">
        <v>2615</v>
      </c>
      <c r="C147" s="832">
        <v>3818021.44</v>
      </c>
    </row>
    <row r="148" spans="1:3">
      <c r="A148" s="831">
        <v>15600003</v>
      </c>
      <c r="B148" s="831" t="s">
        <v>2980</v>
      </c>
      <c r="C148" s="832">
        <v>424429.3</v>
      </c>
    </row>
    <row r="149" spans="1:3">
      <c r="A149" s="831">
        <v>15810001</v>
      </c>
      <c r="B149" s="831" t="s">
        <v>3173</v>
      </c>
      <c r="C149" s="832">
        <v>4082.8</v>
      </c>
    </row>
    <row r="150" spans="1:3">
      <c r="A150" s="831">
        <v>16300023</v>
      </c>
      <c r="B150" s="831" t="s">
        <v>1293</v>
      </c>
      <c r="C150" s="832">
        <v>3182036.59</v>
      </c>
    </row>
    <row r="151" spans="1:3">
      <c r="A151" s="831">
        <v>16300063</v>
      </c>
      <c r="B151" s="831" t="s">
        <v>1294</v>
      </c>
      <c r="C151" s="832">
        <v>485395.85</v>
      </c>
    </row>
    <row r="152" spans="1:3">
      <c r="A152" s="831">
        <v>16410002</v>
      </c>
      <c r="B152" s="831" t="s">
        <v>1330</v>
      </c>
      <c r="C152" s="832">
        <v>11013138.880000001</v>
      </c>
    </row>
    <row r="153" spans="1:3">
      <c r="A153" s="831">
        <v>16410012</v>
      </c>
      <c r="B153" s="831" t="s">
        <v>798</v>
      </c>
      <c r="C153" s="832">
        <v>2742409.9</v>
      </c>
    </row>
    <row r="154" spans="1:3">
      <c r="A154" s="831">
        <v>16410022</v>
      </c>
      <c r="B154" s="831" t="s">
        <v>315</v>
      </c>
      <c r="C154" s="832">
        <v>16345638.359999999</v>
      </c>
    </row>
    <row r="155" spans="1:3">
      <c r="A155" s="831">
        <v>16420012</v>
      </c>
      <c r="B155" s="831" t="s">
        <v>112</v>
      </c>
      <c r="C155" s="832">
        <v>45176.84</v>
      </c>
    </row>
    <row r="156" spans="1:3">
      <c r="A156" s="831">
        <v>16500013</v>
      </c>
      <c r="B156" s="831" t="s">
        <v>3388</v>
      </c>
      <c r="C156" s="832">
        <v>2220280.0499999998</v>
      </c>
    </row>
    <row r="157" spans="1:3">
      <c r="A157" s="831">
        <v>16500063</v>
      </c>
      <c r="B157" s="831" t="s">
        <v>3389</v>
      </c>
      <c r="C157" s="832">
        <v>224921.02</v>
      </c>
    </row>
    <row r="158" spans="1:3">
      <c r="A158" s="831">
        <v>16500083</v>
      </c>
      <c r="B158" s="831" t="s">
        <v>3390</v>
      </c>
      <c r="C158" s="832">
        <v>2928207.5</v>
      </c>
    </row>
    <row r="159" spans="1:3">
      <c r="A159" s="831">
        <v>16500103</v>
      </c>
      <c r="B159" s="831" t="s">
        <v>3391</v>
      </c>
      <c r="C159" s="832">
        <v>20000</v>
      </c>
    </row>
    <row r="160" spans="1:3">
      <c r="A160" s="831">
        <v>16500143</v>
      </c>
      <c r="B160" s="831" t="s">
        <v>2503</v>
      </c>
      <c r="C160" s="832">
        <v>529010.06999999995</v>
      </c>
    </row>
    <row r="161" spans="1:3">
      <c r="A161" s="831">
        <v>16500153</v>
      </c>
      <c r="B161" s="831" t="s">
        <v>3602</v>
      </c>
      <c r="C161" s="832">
        <v>127321.93</v>
      </c>
    </row>
    <row r="162" spans="1:3">
      <c r="A162" s="831">
        <v>16500183</v>
      </c>
      <c r="B162" s="831" t="s">
        <v>3449</v>
      </c>
      <c r="C162" s="832">
        <v>312572.95</v>
      </c>
    </row>
    <row r="163" spans="1:3">
      <c r="A163" s="831">
        <v>16500283</v>
      </c>
      <c r="B163" s="831" t="s">
        <v>3397</v>
      </c>
      <c r="C163" s="832">
        <v>1974823.76</v>
      </c>
    </row>
    <row r="164" spans="1:3">
      <c r="A164" s="831">
        <v>16500321</v>
      </c>
      <c r="B164" s="831" t="s">
        <v>3392</v>
      </c>
      <c r="C164" s="832">
        <v>613930.9</v>
      </c>
    </row>
    <row r="165" spans="1:3">
      <c r="A165" s="831">
        <v>16500331</v>
      </c>
      <c r="B165" s="831" t="s">
        <v>3471</v>
      </c>
      <c r="C165" s="832">
        <v>780264.9</v>
      </c>
    </row>
    <row r="166" spans="1:3">
      <c r="A166" s="831">
        <v>16500333</v>
      </c>
      <c r="B166" s="831" t="s">
        <v>3398</v>
      </c>
      <c r="C166" s="831">
        <v>465</v>
      </c>
    </row>
    <row r="167" spans="1:3">
      <c r="A167" s="831">
        <v>16500351</v>
      </c>
      <c r="B167" s="831" t="s">
        <v>3484</v>
      </c>
      <c r="C167" s="832">
        <v>91391.62</v>
      </c>
    </row>
    <row r="168" spans="1:3">
      <c r="A168" s="831">
        <v>16500383</v>
      </c>
      <c r="B168" s="831" t="s">
        <v>3400</v>
      </c>
      <c r="C168" s="832">
        <v>256058.46</v>
      </c>
    </row>
    <row r="169" spans="1:3">
      <c r="A169" s="831">
        <v>16500413</v>
      </c>
      <c r="B169" s="831" t="s">
        <v>3401</v>
      </c>
      <c r="C169" s="832">
        <v>284291.68</v>
      </c>
    </row>
    <row r="170" spans="1:3">
      <c r="A170" s="831">
        <v>16500433</v>
      </c>
      <c r="B170" s="831" t="s">
        <v>3402</v>
      </c>
      <c r="C170" s="832">
        <v>212919.33</v>
      </c>
    </row>
    <row r="171" spans="1:3">
      <c r="A171" s="831">
        <v>16500443</v>
      </c>
      <c r="B171" s="831" t="s">
        <v>3403</v>
      </c>
      <c r="C171" s="832">
        <v>193725.26</v>
      </c>
    </row>
    <row r="172" spans="1:3">
      <c r="A172" s="831">
        <v>16500563</v>
      </c>
      <c r="B172" s="831" t="s">
        <v>3406</v>
      </c>
      <c r="C172" s="832">
        <v>87611.67</v>
      </c>
    </row>
    <row r="173" spans="1:3">
      <c r="A173" s="831">
        <v>16500583</v>
      </c>
      <c r="B173" s="831" t="s">
        <v>1067</v>
      </c>
      <c r="C173" s="832">
        <v>172812.35</v>
      </c>
    </row>
    <row r="174" spans="1:3">
      <c r="A174" s="831">
        <v>16500611</v>
      </c>
      <c r="B174" s="831" t="s">
        <v>3409</v>
      </c>
      <c r="C174" s="832">
        <v>417039</v>
      </c>
    </row>
    <row r="175" spans="1:3">
      <c r="A175" s="831">
        <v>16500612</v>
      </c>
      <c r="B175" s="831" t="s">
        <v>3410</v>
      </c>
      <c r="C175" s="832">
        <v>262418.3</v>
      </c>
    </row>
    <row r="176" spans="1:3">
      <c r="A176" s="831">
        <v>16500622</v>
      </c>
      <c r="B176" s="831" t="s">
        <v>3411</v>
      </c>
      <c r="C176" s="832">
        <v>50930.85</v>
      </c>
    </row>
    <row r="177" spans="1:3">
      <c r="A177" s="831">
        <v>16500623</v>
      </c>
      <c r="B177" s="831" t="s">
        <v>533</v>
      </c>
      <c r="C177" s="832">
        <v>66887.520000000004</v>
      </c>
    </row>
    <row r="178" spans="1:3">
      <c r="A178" s="831">
        <v>16500673</v>
      </c>
      <c r="B178" s="831" t="s">
        <v>3412</v>
      </c>
      <c r="C178" s="832">
        <v>132239.74</v>
      </c>
    </row>
    <row r="179" spans="1:3">
      <c r="A179" s="831">
        <v>16500693</v>
      </c>
      <c r="B179" s="831" t="s">
        <v>3415</v>
      </c>
      <c r="C179" s="832">
        <v>143703.31</v>
      </c>
    </row>
    <row r="180" spans="1:3">
      <c r="A180" s="831">
        <v>16500751</v>
      </c>
      <c r="B180" s="831" t="s">
        <v>1400</v>
      </c>
      <c r="C180" s="832">
        <v>6480.9</v>
      </c>
    </row>
    <row r="181" spans="1:3">
      <c r="A181" s="831">
        <v>16500753</v>
      </c>
      <c r="B181" s="831" t="s">
        <v>2266</v>
      </c>
      <c r="C181" s="832">
        <v>843618.76</v>
      </c>
    </row>
    <row r="182" spans="1:3">
      <c r="A182" s="831">
        <v>16500763</v>
      </c>
      <c r="B182" s="831" t="s">
        <v>2883</v>
      </c>
      <c r="C182" s="832">
        <v>19041.47</v>
      </c>
    </row>
    <row r="183" spans="1:3">
      <c r="A183" s="831">
        <v>16500783</v>
      </c>
      <c r="B183" s="831" t="s">
        <v>3420</v>
      </c>
      <c r="C183" s="832">
        <v>27085.919999999998</v>
      </c>
    </row>
    <row r="184" spans="1:3">
      <c r="A184" s="831">
        <v>16501003</v>
      </c>
      <c r="B184" s="831" t="s">
        <v>3424</v>
      </c>
      <c r="C184" s="832">
        <v>37070</v>
      </c>
    </row>
    <row r="185" spans="1:3">
      <c r="A185" s="831">
        <v>16501013</v>
      </c>
      <c r="B185" s="831" t="s">
        <v>1869</v>
      </c>
      <c r="C185" s="832">
        <v>90981.47</v>
      </c>
    </row>
    <row r="186" spans="1:3">
      <c r="A186" s="831">
        <v>16501051</v>
      </c>
      <c r="B186" s="831" t="s">
        <v>3425</v>
      </c>
      <c r="C186" s="832">
        <v>406825.65</v>
      </c>
    </row>
    <row r="187" spans="1:3">
      <c r="A187" s="831">
        <v>16501083</v>
      </c>
      <c r="B187" s="831" t="s">
        <v>3426</v>
      </c>
      <c r="C187" s="832">
        <v>15101.17</v>
      </c>
    </row>
    <row r="188" spans="1:3">
      <c r="A188" s="831">
        <v>16501103</v>
      </c>
      <c r="B188" s="831" t="s">
        <v>3427</v>
      </c>
      <c r="C188" s="832">
        <v>14127.29</v>
      </c>
    </row>
    <row r="189" spans="1:3">
      <c r="A189" s="831">
        <v>16502001</v>
      </c>
      <c r="B189" s="831" t="s">
        <v>3428</v>
      </c>
      <c r="C189" s="832">
        <v>35144</v>
      </c>
    </row>
    <row r="190" spans="1:3">
      <c r="A190" s="831">
        <v>16502013</v>
      </c>
      <c r="B190" s="831" t="s">
        <v>3450</v>
      </c>
      <c r="C190" s="832">
        <v>48935.4</v>
      </c>
    </row>
    <row r="191" spans="1:3">
      <c r="A191" s="831">
        <v>16502021</v>
      </c>
      <c r="B191" s="831" t="s">
        <v>3432</v>
      </c>
      <c r="C191" s="832">
        <v>54130</v>
      </c>
    </row>
    <row r="192" spans="1:3">
      <c r="A192" s="831">
        <v>16502023</v>
      </c>
      <c r="B192" s="831" t="s">
        <v>3433</v>
      </c>
      <c r="C192" s="832">
        <v>38230.639999999999</v>
      </c>
    </row>
    <row r="193" spans="1:6">
      <c r="A193" s="831">
        <v>16502053</v>
      </c>
      <c r="B193" s="831" t="s">
        <v>3435</v>
      </c>
      <c r="C193" s="832">
        <v>58906.79</v>
      </c>
    </row>
    <row r="194" spans="1:6">
      <c r="A194" s="831">
        <v>16502063</v>
      </c>
      <c r="B194" s="831" t="s">
        <v>3436</v>
      </c>
      <c r="C194" s="832">
        <v>100778.78</v>
      </c>
    </row>
    <row r="195" spans="1:6">
      <c r="A195" s="831">
        <v>16502113</v>
      </c>
      <c r="B195" s="831" t="s">
        <v>3118</v>
      </c>
      <c r="C195" s="832">
        <v>16767.23</v>
      </c>
    </row>
    <row r="196" spans="1:6">
      <c r="A196" s="831">
        <v>16502133</v>
      </c>
      <c r="B196" s="831" t="s">
        <v>3439</v>
      </c>
      <c r="C196" s="832">
        <v>32324.400000000001</v>
      </c>
    </row>
    <row r="197" spans="1:6">
      <c r="A197" s="831">
        <v>16502153</v>
      </c>
      <c r="B197" s="831" t="s">
        <v>3441</v>
      </c>
      <c r="C197" s="832">
        <v>56779.14</v>
      </c>
    </row>
    <row r="198" spans="1:6">
      <c r="A198" s="835">
        <v>16502163</v>
      </c>
      <c r="B198" s="835" t="s">
        <v>3442</v>
      </c>
      <c r="C198" s="836">
        <v>36332.1</v>
      </c>
      <c r="F198" s="835"/>
    </row>
    <row r="199" spans="1:6">
      <c r="A199" s="831">
        <v>16502181</v>
      </c>
      <c r="B199" s="831" t="s">
        <v>2555</v>
      </c>
      <c r="C199" s="832">
        <v>9164.11</v>
      </c>
    </row>
    <row r="200" spans="1:6">
      <c r="A200" s="831">
        <v>16502191</v>
      </c>
      <c r="B200" s="831" t="s">
        <v>2449</v>
      </c>
      <c r="C200" s="832">
        <v>345954.58</v>
      </c>
    </row>
    <row r="201" spans="1:6">
      <c r="A201" s="831">
        <v>16502201</v>
      </c>
      <c r="B201" s="831" t="s">
        <v>3452</v>
      </c>
      <c r="C201" s="832">
        <v>14084</v>
      </c>
    </row>
    <row r="202" spans="1:6">
      <c r="A202" s="831">
        <v>16502213</v>
      </c>
      <c r="B202" s="831" t="s">
        <v>3453</v>
      </c>
      <c r="C202" s="832">
        <v>41270</v>
      </c>
    </row>
    <row r="203" spans="1:6">
      <c r="A203" s="831">
        <v>16502221</v>
      </c>
      <c r="B203" s="831" t="s">
        <v>3407</v>
      </c>
      <c r="C203" s="832">
        <v>18023674.600000001</v>
      </c>
    </row>
    <row r="204" spans="1:6">
      <c r="A204" s="831">
        <v>16502231</v>
      </c>
      <c r="B204" s="831" t="s">
        <v>3408</v>
      </c>
      <c r="C204" s="832">
        <v>1748299.98</v>
      </c>
    </row>
    <row r="205" spans="1:6">
      <c r="A205" s="831">
        <v>16502241</v>
      </c>
      <c r="B205" s="831" t="s">
        <v>3454</v>
      </c>
      <c r="C205" s="832">
        <v>85982.52</v>
      </c>
    </row>
    <row r="206" spans="1:6">
      <c r="A206" s="831">
        <v>16502382</v>
      </c>
      <c r="B206" s="831" t="s">
        <v>3404</v>
      </c>
      <c r="C206" s="832">
        <v>2005486.25</v>
      </c>
    </row>
    <row r="207" spans="1:6">
      <c r="A207" s="831">
        <v>16502393</v>
      </c>
      <c r="B207" s="831" t="s">
        <v>3414</v>
      </c>
      <c r="C207" s="832">
        <v>15330</v>
      </c>
    </row>
    <row r="208" spans="1:6">
      <c r="A208" s="831">
        <v>16502403</v>
      </c>
      <c r="B208" s="831" t="s">
        <v>3145</v>
      </c>
      <c r="C208" s="832">
        <v>87600</v>
      </c>
    </row>
    <row r="209" spans="1:3">
      <c r="A209" s="831">
        <v>16502413</v>
      </c>
      <c r="B209" s="831" t="s">
        <v>3434</v>
      </c>
      <c r="C209" s="832">
        <v>60000</v>
      </c>
    </row>
    <row r="210" spans="1:3">
      <c r="A210" s="831">
        <v>16502423</v>
      </c>
      <c r="B210" s="831" t="s">
        <v>3440</v>
      </c>
      <c r="C210" s="832">
        <v>99653.16</v>
      </c>
    </row>
    <row r="211" spans="1:3">
      <c r="A211" s="831">
        <v>16502433</v>
      </c>
      <c r="B211" s="831" t="s">
        <v>3485</v>
      </c>
      <c r="C211" s="832">
        <v>40906.92</v>
      </c>
    </row>
    <row r="212" spans="1:3">
      <c r="A212" s="831">
        <v>16502443</v>
      </c>
      <c r="B212" s="831" t="s">
        <v>3491</v>
      </c>
      <c r="C212" s="832">
        <v>970217.52</v>
      </c>
    </row>
    <row r="213" spans="1:3">
      <c r="A213" s="831">
        <v>16502453</v>
      </c>
      <c r="B213" s="831" t="s">
        <v>3603</v>
      </c>
      <c r="C213" s="832">
        <v>148920</v>
      </c>
    </row>
    <row r="214" spans="1:3">
      <c r="A214" s="831">
        <v>16502463</v>
      </c>
      <c r="B214" s="831" t="s">
        <v>3492</v>
      </c>
      <c r="C214" s="832">
        <v>169907.38</v>
      </c>
    </row>
    <row r="215" spans="1:3">
      <c r="A215" s="831">
        <v>16504023</v>
      </c>
      <c r="B215" s="831" t="s">
        <v>3604</v>
      </c>
      <c r="C215" s="832">
        <v>409530</v>
      </c>
    </row>
    <row r="216" spans="1:3">
      <c r="A216" s="831">
        <v>16504063</v>
      </c>
      <c r="B216" s="831" t="s">
        <v>3443</v>
      </c>
      <c r="C216" s="832">
        <v>20440</v>
      </c>
    </row>
    <row r="217" spans="1:3">
      <c r="A217" s="831">
        <v>16504073</v>
      </c>
      <c r="B217" s="831" t="s">
        <v>3434</v>
      </c>
      <c r="C217" s="832">
        <v>70000</v>
      </c>
    </row>
    <row r="218" spans="1:3">
      <c r="A218" s="831">
        <v>16504083</v>
      </c>
      <c r="B218" s="831" t="s">
        <v>3145</v>
      </c>
      <c r="C218" s="832">
        <v>29200</v>
      </c>
    </row>
    <row r="219" spans="1:3">
      <c r="A219" s="831">
        <v>16504093</v>
      </c>
      <c r="B219" s="831" t="s">
        <v>3455</v>
      </c>
      <c r="C219" s="832">
        <v>290655.03000000003</v>
      </c>
    </row>
    <row r="220" spans="1:3">
      <c r="A220" s="831">
        <v>16504101</v>
      </c>
      <c r="B220" s="831" t="s">
        <v>2555</v>
      </c>
      <c r="C220" s="832">
        <v>105768</v>
      </c>
    </row>
    <row r="221" spans="1:3">
      <c r="A221" s="831">
        <v>16504112</v>
      </c>
      <c r="B221" s="831" t="s">
        <v>3456</v>
      </c>
      <c r="C221" s="832">
        <v>1218112.5</v>
      </c>
    </row>
    <row r="222" spans="1:3">
      <c r="A222" s="831">
        <v>16504221</v>
      </c>
      <c r="B222" s="831" t="s">
        <v>3452</v>
      </c>
      <c r="C222" s="832">
        <v>210002.5</v>
      </c>
    </row>
    <row r="223" spans="1:3">
      <c r="A223" s="831">
        <v>16504223</v>
      </c>
      <c r="B223" s="831" t="s">
        <v>3486</v>
      </c>
      <c r="C223" s="832">
        <v>105676.52</v>
      </c>
    </row>
    <row r="224" spans="1:3">
      <c r="A224" s="831">
        <v>16504231</v>
      </c>
      <c r="B224" s="831" t="s">
        <v>3457</v>
      </c>
      <c r="C224" s="832">
        <v>1164997.93</v>
      </c>
    </row>
    <row r="225" spans="1:3">
      <c r="A225" s="831">
        <v>16504233</v>
      </c>
      <c r="B225" s="831" t="s">
        <v>3491</v>
      </c>
      <c r="C225" s="832">
        <v>1536177.73</v>
      </c>
    </row>
    <row r="226" spans="1:3">
      <c r="A226" s="831">
        <v>16504241</v>
      </c>
      <c r="B226" s="831" t="s">
        <v>3458</v>
      </c>
      <c r="C226" s="832">
        <v>2520397.92</v>
      </c>
    </row>
    <row r="227" spans="1:3">
      <c r="A227" s="831">
        <v>16504251</v>
      </c>
      <c r="B227" s="831" t="s">
        <v>3459</v>
      </c>
      <c r="C227" s="832">
        <v>2294065.4900000002</v>
      </c>
    </row>
    <row r="228" spans="1:3">
      <c r="A228" s="831">
        <v>16504261</v>
      </c>
      <c r="B228" s="831" t="s">
        <v>3460</v>
      </c>
      <c r="C228" s="832">
        <v>1113461.23</v>
      </c>
    </row>
    <row r="229" spans="1:3">
      <c r="A229" s="831">
        <v>16504271</v>
      </c>
      <c r="B229" s="831" t="s">
        <v>3461</v>
      </c>
      <c r="C229" s="832">
        <v>1016145</v>
      </c>
    </row>
    <row r="230" spans="1:3">
      <c r="A230" s="831">
        <v>16504273</v>
      </c>
      <c r="B230" s="831" t="s">
        <v>3493</v>
      </c>
      <c r="C230" s="832">
        <v>297337.90999999997</v>
      </c>
    </row>
    <row r="231" spans="1:3">
      <c r="A231" s="831">
        <v>16580001</v>
      </c>
      <c r="B231" s="831" t="s">
        <v>3462</v>
      </c>
      <c r="C231" s="832">
        <v>-7955331.4299999997</v>
      </c>
    </row>
    <row r="232" spans="1:3">
      <c r="A232" s="831">
        <v>16580002</v>
      </c>
      <c r="B232" s="831" t="s">
        <v>3463</v>
      </c>
      <c r="C232" s="832">
        <v>-1218112.5</v>
      </c>
    </row>
    <row r="233" spans="1:3">
      <c r="A233" s="831">
        <v>16580003</v>
      </c>
      <c r="B233" s="831" t="s">
        <v>3464</v>
      </c>
      <c r="C233" s="832">
        <v>-2590089.71</v>
      </c>
    </row>
    <row r="234" spans="1:3">
      <c r="A234" s="831">
        <v>16590001</v>
      </c>
      <c r="B234" s="831" t="s">
        <v>3462</v>
      </c>
      <c r="C234" s="832">
        <v>7955331.4299999997</v>
      </c>
    </row>
    <row r="235" spans="1:3">
      <c r="A235" s="831">
        <v>16590002</v>
      </c>
      <c r="B235" s="831" t="s">
        <v>3465</v>
      </c>
      <c r="C235" s="832">
        <v>1218112.5</v>
      </c>
    </row>
    <row r="236" spans="1:3">
      <c r="A236" s="831">
        <v>16590003</v>
      </c>
      <c r="B236" s="831" t="s">
        <v>3464</v>
      </c>
      <c r="C236" s="832">
        <v>2590089.71</v>
      </c>
    </row>
    <row r="237" spans="1:3">
      <c r="A237" s="831">
        <v>17300001</v>
      </c>
      <c r="B237" s="831" t="s">
        <v>2491</v>
      </c>
      <c r="C237" s="832">
        <v>106834652.39</v>
      </c>
    </row>
    <row r="238" spans="1:3">
      <c r="A238" s="831">
        <v>17300002</v>
      </c>
      <c r="B238" s="831" t="s">
        <v>1728</v>
      </c>
      <c r="C238" s="832">
        <v>28672290.129999999</v>
      </c>
    </row>
    <row r="239" spans="1:3">
      <c r="A239" s="831">
        <v>17500001</v>
      </c>
      <c r="B239" s="831" t="s">
        <v>2585</v>
      </c>
      <c r="C239" s="832">
        <v>22332930.52</v>
      </c>
    </row>
    <row r="240" spans="1:3">
      <c r="A240" s="831">
        <v>17500002</v>
      </c>
      <c r="B240" s="831" t="s">
        <v>2586</v>
      </c>
      <c r="C240" s="832">
        <v>6268899.25</v>
      </c>
    </row>
    <row r="241" spans="1:3">
      <c r="A241" s="831">
        <v>17500011</v>
      </c>
      <c r="B241" s="831" t="s">
        <v>2587</v>
      </c>
      <c r="C241" s="832">
        <v>5356506.13</v>
      </c>
    </row>
    <row r="242" spans="1:3">
      <c r="A242" s="831">
        <v>17500012</v>
      </c>
      <c r="B242" s="831" t="s">
        <v>2588</v>
      </c>
      <c r="C242" s="832">
        <v>1807145.13</v>
      </c>
    </row>
    <row r="243" spans="1:3">
      <c r="A243" s="831">
        <v>18100003</v>
      </c>
      <c r="B243" s="831" t="s">
        <v>995</v>
      </c>
      <c r="C243" s="832">
        <v>206063.16</v>
      </c>
    </row>
    <row r="244" spans="1:3">
      <c r="A244" s="831">
        <v>18100093</v>
      </c>
      <c r="B244" s="831" t="s">
        <v>244</v>
      </c>
      <c r="C244" s="832">
        <v>42427.99</v>
      </c>
    </row>
    <row r="245" spans="1:3">
      <c r="A245" s="831">
        <v>18100203</v>
      </c>
      <c r="B245" s="831" t="s">
        <v>1919</v>
      </c>
      <c r="C245" s="832">
        <v>1558321.55</v>
      </c>
    </row>
    <row r="246" spans="1:3">
      <c r="A246" s="831">
        <v>18100213</v>
      </c>
      <c r="B246" s="831" t="s">
        <v>3246</v>
      </c>
      <c r="C246" s="832">
        <v>4379946.12</v>
      </c>
    </row>
    <row r="247" spans="1:3">
      <c r="A247" s="831">
        <v>18100223</v>
      </c>
      <c r="B247" s="831" t="s">
        <v>2808</v>
      </c>
      <c r="C247" s="832">
        <v>1220173.96</v>
      </c>
    </row>
    <row r="248" spans="1:3">
      <c r="A248" s="831">
        <v>18100233</v>
      </c>
      <c r="B248" s="831" t="s">
        <v>2812</v>
      </c>
      <c r="C248" s="832">
        <v>206202.32</v>
      </c>
    </row>
    <row r="249" spans="1:3">
      <c r="A249" s="831">
        <v>18100473</v>
      </c>
      <c r="B249" s="831" t="s">
        <v>1287</v>
      </c>
      <c r="C249" s="832">
        <v>1163521.2</v>
      </c>
    </row>
    <row r="250" spans="1:3">
      <c r="A250" s="831">
        <v>18100493</v>
      </c>
      <c r="B250" s="831" t="s">
        <v>713</v>
      </c>
      <c r="C250" s="832">
        <v>406685.42</v>
      </c>
    </row>
    <row r="251" spans="1:3">
      <c r="A251" s="831">
        <v>18100663</v>
      </c>
      <c r="B251" s="831" t="s">
        <v>2703</v>
      </c>
      <c r="C251" s="832">
        <v>720567.41</v>
      </c>
    </row>
    <row r="252" spans="1:3">
      <c r="A252" s="831">
        <v>18100673</v>
      </c>
      <c r="B252" s="831" t="s">
        <v>2706</v>
      </c>
      <c r="C252" s="832">
        <v>1298377.71</v>
      </c>
    </row>
    <row r="253" spans="1:3">
      <c r="A253" s="831">
        <v>18100923</v>
      </c>
      <c r="B253" s="831" t="s">
        <v>2402</v>
      </c>
      <c r="C253" s="832">
        <v>2204507.11</v>
      </c>
    </row>
    <row r="254" spans="1:3">
      <c r="A254" s="831">
        <v>18100933</v>
      </c>
      <c r="B254" s="831" t="s">
        <v>2403</v>
      </c>
      <c r="C254" s="832">
        <v>453456.66</v>
      </c>
    </row>
    <row r="255" spans="1:3">
      <c r="A255" s="831">
        <v>18101023</v>
      </c>
      <c r="B255" s="831" t="s">
        <v>1110</v>
      </c>
      <c r="C255" s="832">
        <v>1697046.2</v>
      </c>
    </row>
    <row r="256" spans="1:3">
      <c r="A256" s="831">
        <v>18101033</v>
      </c>
      <c r="B256" s="831" t="s">
        <v>1283</v>
      </c>
      <c r="C256" s="832">
        <v>1990775.31</v>
      </c>
    </row>
    <row r="257" spans="1:3">
      <c r="A257" s="831">
        <v>18101053</v>
      </c>
      <c r="B257" s="831" t="s">
        <v>1943</v>
      </c>
      <c r="C257" s="832">
        <v>415306.43</v>
      </c>
    </row>
    <row r="258" spans="1:3">
      <c r="A258" s="831">
        <v>18101083</v>
      </c>
      <c r="B258" s="831" t="s">
        <v>1006</v>
      </c>
      <c r="C258" s="832">
        <v>446869.77</v>
      </c>
    </row>
    <row r="259" spans="1:3">
      <c r="A259" s="831">
        <v>18101093</v>
      </c>
      <c r="B259" s="831" t="s">
        <v>1007</v>
      </c>
      <c r="C259" s="832">
        <v>344284.08</v>
      </c>
    </row>
    <row r="260" spans="1:3">
      <c r="A260" s="831">
        <v>18101113</v>
      </c>
      <c r="B260" s="831" t="s">
        <v>1643</v>
      </c>
      <c r="C260" s="832">
        <v>2760288.01</v>
      </c>
    </row>
    <row r="261" spans="1:3">
      <c r="A261" s="831">
        <v>18101123</v>
      </c>
      <c r="B261" s="831" t="s">
        <v>2135</v>
      </c>
      <c r="C261" s="832">
        <v>2679941.31</v>
      </c>
    </row>
    <row r="262" spans="1:3">
      <c r="A262" s="831">
        <v>18101133</v>
      </c>
      <c r="B262" s="831" t="s">
        <v>2136</v>
      </c>
      <c r="C262" s="832">
        <v>2077420.84</v>
      </c>
    </row>
    <row r="263" spans="1:3">
      <c r="A263" s="831">
        <v>18101143</v>
      </c>
      <c r="B263" s="831" t="s">
        <v>2246</v>
      </c>
      <c r="C263" s="832">
        <v>2549065.36</v>
      </c>
    </row>
    <row r="264" spans="1:3">
      <c r="A264" s="831">
        <v>18210231</v>
      </c>
      <c r="B264" s="831" t="s">
        <v>1792</v>
      </c>
      <c r="C264" s="832">
        <v>19235103</v>
      </c>
    </row>
    <row r="265" spans="1:3">
      <c r="A265" s="831">
        <v>18210261</v>
      </c>
      <c r="B265" s="831" t="s">
        <v>2213</v>
      </c>
      <c r="C265" s="832">
        <v>50185.88</v>
      </c>
    </row>
    <row r="266" spans="1:3">
      <c r="A266" s="831">
        <v>18210281</v>
      </c>
      <c r="B266" s="831" t="s">
        <v>2446</v>
      </c>
      <c r="C266" s="832">
        <v>60295490.299999997</v>
      </c>
    </row>
    <row r="267" spans="1:3">
      <c r="A267" s="831">
        <v>18210291</v>
      </c>
      <c r="B267" s="831" t="s">
        <v>2522</v>
      </c>
      <c r="C267" s="832">
        <v>-656443.23</v>
      </c>
    </row>
    <row r="268" spans="1:3">
      <c r="A268" s="831">
        <v>18210301</v>
      </c>
      <c r="B268" s="831" t="s">
        <v>3147</v>
      </c>
      <c r="C268" s="832">
        <v>18185772.66</v>
      </c>
    </row>
    <row r="269" spans="1:3">
      <c r="A269" s="831">
        <v>18210311</v>
      </c>
      <c r="B269" s="831" t="s">
        <v>3336</v>
      </c>
      <c r="C269" s="832">
        <v>24124865.93</v>
      </c>
    </row>
    <row r="270" spans="1:3">
      <c r="A270" s="831">
        <v>18210321</v>
      </c>
      <c r="B270" s="831" t="s">
        <v>3494</v>
      </c>
      <c r="C270" s="832">
        <v>4606263.4400000004</v>
      </c>
    </row>
    <row r="271" spans="1:3">
      <c r="A271" s="831">
        <v>18220011</v>
      </c>
      <c r="B271" s="831" t="s">
        <v>491</v>
      </c>
      <c r="C271" s="832">
        <v>65708856.939999998</v>
      </c>
    </row>
    <row r="272" spans="1:3">
      <c r="A272" s="831">
        <v>18220021</v>
      </c>
      <c r="B272" s="831" t="s">
        <v>1157</v>
      </c>
      <c r="C272" s="832">
        <v>743111.53</v>
      </c>
    </row>
    <row r="273" spans="1:3">
      <c r="A273" s="831">
        <v>18220031</v>
      </c>
      <c r="B273" s="831" t="s">
        <v>261</v>
      </c>
      <c r="C273" s="832">
        <v>-18818583.699999999</v>
      </c>
    </row>
    <row r="274" spans="1:3">
      <c r="A274" s="831">
        <v>18220041</v>
      </c>
      <c r="B274" s="831" t="s">
        <v>1329</v>
      </c>
      <c r="C274" s="832">
        <v>-18496937.239999998</v>
      </c>
    </row>
    <row r="275" spans="1:3">
      <c r="A275" s="831">
        <v>18220061</v>
      </c>
      <c r="B275" s="831" t="s">
        <v>1507</v>
      </c>
      <c r="C275" s="832">
        <v>-30211680.609999999</v>
      </c>
    </row>
    <row r="276" spans="1:3">
      <c r="A276" s="831">
        <v>18220091</v>
      </c>
      <c r="B276" s="831" t="s">
        <v>2436</v>
      </c>
      <c r="C276" s="832">
        <v>140739.47</v>
      </c>
    </row>
    <row r="277" spans="1:3">
      <c r="A277" s="831">
        <v>18220101</v>
      </c>
      <c r="B277" s="831" t="s">
        <v>3160</v>
      </c>
      <c r="C277" s="832">
        <v>9156182.8399999999</v>
      </c>
    </row>
    <row r="278" spans="1:3">
      <c r="A278" s="831">
        <v>18230002</v>
      </c>
      <c r="B278" s="831" t="s">
        <v>2</v>
      </c>
      <c r="C278" s="832">
        <v>1659064.15</v>
      </c>
    </row>
    <row r="279" spans="1:3">
      <c r="A279" s="831">
        <v>18230021</v>
      </c>
      <c r="B279" s="831" t="s">
        <v>613</v>
      </c>
      <c r="C279" s="832">
        <v>38058394.75</v>
      </c>
    </row>
    <row r="280" spans="1:3">
      <c r="A280" s="831">
        <v>18230031</v>
      </c>
      <c r="B280" s="831" t="s">
        <v>1332</v>
      </c>
      <c r="C280" s="832">
        <v>51169744.649999999</v>
      </c>
    </row>
    <row r="281" spans="1:3">
      <c r="A281" s="831">
        <v>18230032</v>
      </c>
      <c r="B281" s="831" t="s">
        <v>878</v>
      </c>
      <c r="C281" s="832">
        <v>5118002.0199999996</v>
      </c>
    </row>
    <row r="282" spans="1:3">
      <c r="A282" s="831">
        <v>18230041</v>
      </c>
      <c r="B282" s="831" t="s">
        <v>766</v>
      </c>
      <c r="C282" s="832">
        <v>21589277</v>
      </c>
    </row>
    <row r="283" spans="1:3">
      <c r="A283" s="831">
        <v>18230042</v>
      </c>
      <c r="B283" s="831" t="s">
        <v>1686</v>
      </c>
      <c r="C283" s="832">
        <v>1947952.78</v>
      </c>
    </row>
    <row r="284" spans="1:3">
      <c r="A284" s="831">
        <v>18230051</v>
      </c>
      <c r="B284" s="831" t="s">
        <v>767</v>
      </c>
      <c r="C284" s="832">
        <v>-16958230.48</v>
      </c>
    </row>
    <row r="285" spans="1:3">
      <c r="A285" s="831">
        <v>18230061</v>
      </c>
      <c r="B285" s="831" t="s">
        <v>675</v>
      </c>
      <c r="C285" s="832">
        <v>1119810</v>
      </c>
    </row>
    <row r="286" spans="1:3">
      <c r="A286" s="831">
        <v>18230071</v>
      </c>
      <c r="B286" s="831" t="s">
        <v>1027</v>
      </c>
      <c r="C286" s="832">
        <v>113632921</v>
      </c>
    </row>
    <row r="287" spans="1:3">
      <c r="A287" s="831">
        <v>18230081</v>
      </c>
      <c r="B287" s="831" t="s">
        <v>988</v>
      </c>
      <c r="C287" s="832">
        <v>-109812507.98999999</v>
      </c>
    </row>
    <row r="288" spans="1:3">
      <c r="A288" s="831">
        <v>18230311</v>
      </c>
      <c r="B288" s="831" t="s">
        <v>1607</v>
      </c>
      <c r="C288" s="832">
        <v>30000</v>
      </c>
    </row>
    <row r="289" spans="1:3">
      <c r="A289" s="831">
        <v>18230351</v>
      </c>
      <c r="B289" s="831" t="s">
        <v>238</v>
      </c>
      <c r="C289" s="832">
        <v>109274345.2</v>
      </c>
    </row>
    <row r="290" spans="1:3">
      <c r="A290" s="831">
        <v>18230401</v>
      </c>
      <c r="B290" s="831" t="s">
        <v>2462</v>
      </c>
      <c r="C290" s="832">
        <v>13262.01</v>
      </c>
    </row>
    <row r="291" spans="1:3">
      <c r="A291" s="831">
        <v>18230621</v>
      </c>
      <c r="B291" s="831" t="s">
        <v>1353</v>
      </c>
      <c r="C291" s="832">
        <v>-16380345.529999999</v>
      </c>
    </row>
    <row r="292" spans="1:3">
      <c r="A292" s="831">
        <v>18230631</v>
      </c>
      <c r="B292" s="831" t="s">
        <v>1920</v>
      </c>
      <c r="C292" s="832">
        <v>69852577.170000002</v>
      </c>
    </row>
    <row r="293" spans="1:3">
      <c r="A293" s="831">
        <v>18230691</v>
      </c>
      <c r="B293" s="831" t="s">
        <v>1366</v>
      </c>
      <c r="C293" s="832">
        <v>-474402.14</v>
      </c>
    </row>
    <row r="294" spans="1:3">
      <c r="A294" s="831">
        <v>18230771</v>
      </c>
      <c r="B294" s="831" t="s">
        <v>925</v>
      </c>
      <c r="C294" s="832">
        <v>8499761</v>
      </c>
    </row>
    <row r="295" spans="1:3">
      <c r="A295" s="831">
        <v>18230781</v>
      </c>
      <c r="B295" s="831" t="s">
        <v>834</v>
      </c>
      <c r="C295" s="832">
        <v>-8499761</v>
      </c>
    </row>
    <row r="296" spans="1:3">
      <c r="A296" s="831">
        <v>18230791</v>
      </c>
      <c r="B296" s="831" t="s">
        <v>406</v>
      </c>
      <c r="C296" s="832">
        <v>3858376</v>
      </c>
    </row>
    <row r="297" spans="1:3">
      <c r="A297" s="831">
        <v>18230971</v>
      </c>
      <c r="B297" s="831" t="s">
        <v>1471</v>
      </c>
      <c r="C297" s="832">
        <v>2749643.08</v>
      </c>
    </row>
    <row r="298" spans="1:3">
      <c r="A298" s="831">
        <v>18231051</v>
      </c>
      <c r="B298" s="831" t="s">
        <v>2228</v>
      </c>
      <c r="C298" s="832">
        <v>-34827817</v>
      </c>
    </row>
    <row r="299" spans="1:3">
      <c r="A299" s="831">
        <v>18231061</v>
      </c>
      <c r="B299" s="831" t="s">
        <v>2229</v>
      </c>
      <c r="C299" s="832">
        <v>34827817</v>
      </c>
    </row>
    <row r="300" spans="1:3">
      <c r="A300" s="831">
        <v>18231081</v>
      </c>
      <c r="B300" s="831" t="s">
        <v>2444</v>
      </c>
      <c r="C300" s="832">
        <v>-25644564</v>
      </c>
    </row>
    <row r="301" spans="1:3">
      <c r="A301" s="831">
        <v>18231091</v>
      </c>
      <c r="B301" s="831" t="s">
        <v>2445</v>
      </c>
      <c r="C301" s="832">
        <v>25644564</v>
      </c>
    </row>
    <row r="302" spans="1:3">
      <c r="A302" s="831">
        <v>18231141</v>
      </c>
      <c r="B302" s="831" t="s">
        <v>2708</v>
      </c>
      <c r="C302" s="832">
        <v>-37811937</v>
      </c>
    </row>
    <row r="303" spans="1:3">
      <c r="A303" s="831">
        <v>18231151</v>
      </c>
      <c r="B303" s="831" t="s">
        <v>2709</v>
      </c>
      <c r="C303" s="832">
        <v>37811937</v>
      </c>
    </row>
    <row r="304" spans="1:3">
      <c r="A304" s="831">
        <v>18231161</v>
      </c>
      <c r="B304" s="831" t="s">
        <v>3012</v>
      </c>
      <c r="C304" s="832">
        <v>40127111</v>
      </c>
    </row>
    <row r="305" spans="1:3">
      <c r="A305" s="831">
        <v>18231171</v>
      </c>
      <c r="B305" s="831" t="s">
        <v>3013</v>
      </c>
      <c r="C305" s="832">
        <v>-40127111</v>
      </c>
    </row>
    <row r="306" spans="1:3">
      <c r="A306" s="831">
        <v>18231181</v>
      </c>
      <c r="B306" s="831" t="s">
        <v>3201</v>
      </c>
      <c r="C306" s="832">
        <v>8733855</v>
      </c>
    </row>
    <row r="307" spans="1:3">
      <c r="A307" s="831">
        <v>18231191</v>
      </c>
      <c r="B307" s="831" t="s">
        <v>3202</v>
      </c>
      <c r="C307" s="832">
        <v>-8733855</v>
      </c>
    </row>
    <row r="308" spans="1:3">
      <c r="A308" s="831">
        <v>18231241</v>
      </c>
      <c r="B308" s="831" t="s">
        <v>3495</v>
      </c>
      <c r="C308" s="832">
        <v>465000</v>
      </c>
    </row>
    <row r="309" spans="1:3">
      <c r="A309" s="831">
        <v>18231251</v>
      </c>
      <c r="B309" s="831" t="s">
        <v>3605</v>
      </c>
      <c r="C309" s="832">
        <v>1431</v>
      </c>
    </row>
    <row r="310" spans="1:3">
      <c r="A310" s="831">
        <v>18232221</v>
      </c>
      <c r="B310" s="831" t="s">
        <v>1608</v>
      </c>
      <c r="C310" s="832">
        <v>199475.25</v>
      </c>
    </row>
    <row r="311" spans="1:3">
      <c r="A311" s="831">
        <v>18232251</v>
      </c>
      <c r="B311" s="831" t="s">
        <v>1609</v>
      </c>
      <c r="C311" s="832">
        <v>2145241.61</v>
      </c>
    </row>
    <row r="312" spans="1:3">
      <c r="A312" s="831">
        <v>18232261</v>
      </c>
      <c r="B312" s="831" t="s">
        <v>1644</v>
      </c>
      <c r="C312" s="832">
        <v>545580.69999999995</v>
      </c>
    </row>
    <row r="313" spans="1:3">
      <c r="A313" s="831">
        <v>18232271</v>
      </c>
      <c r="B313" s="831" t="s">
        <v>1610</v>
      </c>
      <c r="C313" s="832">
        <v>371705.94</v>
      </c>
    </row>
    <row r="314" spans="1:3">
      <c r="A314" s="831">
        <v>18232301</v>
      </c>
      <c r="B314" s="831" t="s">
        <v>2523</v>
      </c>
      <c r="C314" s="832">
        <v>68403118.370000005</v>
      </c>
    </row>
    <row r="315" spans="1:3">
      <c r="A315" s="831">
        <v>18232311</v>
      </c>
      <c r="B315" s="831" t="s">
        <v>2524</v>
      </c>
      <c r="C315" s="832">
        <v>14457819</v>
      </c>
    </row>
    <row r="316" spans="1:3">
      <c r="A316" s="831">
        <v>18232321</v>
      </c>
      <c r="B316" s="831" t="s">
        <v>2525</v>
      </c>
      <c r="C316" s="832">
        <v>1791666.44</v>
      </c>
    </row>
    <row r="317" spans="1:3">
      <c r="A317" s="831">
        <v>18233061</v>
      </c>
      <c r="B317" s="831" t="s">
        <v>1611</v>
      </c>
      <c r="C317" s="832">
        <v>20000</v>
      </c>
    </row>
    <row r="318" spans="1:3">
      <c r="A318" s="831">
        <v>18233091</v>
      </c>
      <c r="B318" s="831" t="s">
        <v>1612</v>
      </c>
      <c r="C318" s="832">
        <v>198092.16</v>
      </c>
    </row>
    <row r="319" spans="1:3">
      <c r="A319" s="831">
        <v>18235521</v>
      </c>
      <c r="B319" s="831" t="s">
        <v>2075</v>
      </c>
      <c r="C319" s="832">
        <v>25318385.879999999</v>
      </c>
    </row>
    <row r="320" spans="1:3">
      <c r="A320" s="831">
        <v>18236021</v>
      </c>
      <c r="B320" s="831" t="s">
        <v>44</v>
      </c>
      <c r="C320" s="832">
        <v>15256064.07</v>
      </c>
    </row>
    <row r="321" spans="1:3">
      <c r="A321" s="831">
        <v>18236031</v>
      </c>
      <c r="B321" s="831" t="s">
        <v>45</v>
      </c>
      <c r="C321" s="832">
        <v>2873005.76</v>
      </c>
    </row>
    <row r="322" spans="1:3">
      <c r="A322" s="831">
        <v>18236041</v>
      </c>
      <c r="B322" s="831" t="s">
        <v>46</v>
      </c>
      <c r="C322" s="832">
        <v>-228709.77</v>
      </c>
    </row>
    <row r="323" spans="1:3">
      <c r="A323" s="831">
        <v>18236051</v>
      </c>
      <c r="B323" s="831" t="s">
        <v>1284</v>
      </c>
      <c r="C323" s="832">
        <v>107024.51</v>
      </c>
    </row>
    <row r="324" spans="1:3">
      <c r="A324" s="831">
        <v>18236061</v>
      </c>
      <c r="B324" s="831" t="s">
        <v>349</v>
      </c>
      <c r="C324" s="832">
        <v>1031542.85</v>
      </c>
    </row>
    <row r="325" spans="1:3">
      <c r="A325" s="831">
        <v>18236071</v>
      </c>
      <c r="B325" s="831" t="s">
        <v>350</v>
      </c>
      <c r="C325" s="832">
        <v>671052.84</v>
      </c>
    </row>
    <row r="326" spans="1:3">
      <c r="A326" s="831">
        <v>18236091</v>
      </c>
      <c r="B326" s="831" t="s">
        <v>1472</v>
      </c>
      <c r="C326" s="832">
        <v>-100555.3</v>
      </c>
    </row>
    <row r="327" spans="1:3">
      <c r="A327" s="831">
        <v>18236101</v>
      </c>
      <c r="B327" s="831" t="s">
        <v>1509</v>
      </c>
      <c r="C327" s="832">
        <v>3769772.47</v>
      </c>
    </row>
    <row r="328" spans="1:3">
      <c r="A328" s="831">
        <v>18236111</v>
      </c>
      <c r="B328" s="831" t="s">
        <v>3039</v>
      </c>
      <c r="C328" s="832">
        <v>-2126781.98</v>
      </c>
    </row>
    <row r="329" spans="1:3">
      <c r="A329" s="831">
        <v>18237112</v>
      </c>
      <c r="B329" s="831" t="s">
        <v>677</v>
      </c>
      <c r="C329" s="832">
        <v>279321.2</v>
      </c>
    </row>
    <row r="330" spans="1:3">
      <c r="A330" s="831">
        <v>18237122</v>
      </c>
      <c r="B330" s="831" t="s">
        <v>1018</v>
      </c>
      <c r="C330" s="832">
        <v>169602.13</v>
      </c>
    </row>
    <row r="331" spans="1:3">
      <c r="A331" s="831">
        <v>18237132</v>
      </c>
      <c r="B331" s="831" t="s">
        <v>58</v>
      </c>
      <c r="C331" s="832">
        <v>133750.43</v>
      </c>
    </row>
    <row r="332" spans="1:3">
      <c r="A332" s="831">
        <v>18237142</v>
      </c>
      <c r="B332" s="831" t="s">
        <v>59</v>
      </c>
      <c r="C332" s="832">
        <v>53995.63</v>
      </c>
    </row>
    <row r="333" spans="1:3">
      <c r="A333" s="831">
        <v>18237152</v>
      </c>
      <c r="B333" s="831" t="s">
        <v>345</v>
      </c>
      <c r="C333" s="832">
        <v>67987.45</v>
      </c>
    </row>
    <row r="334" spans="1:3">
      <c r="A334" s="831">
        <v>18238031</v>
      </c>
      <c r="B334" s="831" t="s">
        <v>2856</v>
      </c>
      <c r="C334" s="832">
        <v>22706915.190000001</v>
      </c>
    </row>
    <row r="335" spans="1:3">
      <c r="A335" s="831">
        <v>18238032</v>
      </c>
      <c r="B335" s="831" t="s">
        <v>2856</v>
      </c>
      <c r="C335" s="832">
        <v>8152229.29</v>
      </c>
    </row>
    <row r="336" spans="1:3">
      <c r="A336" s="831">
        <v>18238041</v>
      </c>
      <c r="B336" s="831" t="s">
        <v>2857</v>
      </c>
      <c r="C336" s="832">
        <v>13328696</v>
      </c>
    </row>
    <row r="337" spans="1:3">
      <c r="A337" s="831">
        <v>18238042</v>
      </c>
      <c r="B337" s="831" t="s">
        <v>2858</v>
      </c>
      <c r="C337" s="832">
        <v>2718706</v>
      </c>
    </row>
    <row r="338" spans="1:3">
      <c r="A338" s="831">
        <v>18238141</v>
      </c>
      <c r="B338" s="831" t="s">
        <v>3081</v>
      </c>
      <c r="C338" s="832">
        <v>22959219.059999999</v>
      </c>
    </row>
    <row r="339" spans="1:3">
      <c r="A339" s="831">
        <v>18238142</v>
      </c>
      <c r="B339" s="831" t="s">
        <v>3080</v>
      </c>
      <c r="C339" s="832">
        <v>53650765.159999996</v>
      </c>
    </row>
    <row r="340" spans="1:3">
      <c r="A340" s="831">
        <v>18238151</v>
      </c>
      <c r="B340" s="831" t="s">
        <v>2958</v>
      </c>
      <c r="C340" s="832">
        <v>6875588.1100000003</v>
      </c>
    </row>
    <row r="341" spans="1:3">
      <c r="A341" s="831">
        <v>18238152</v>
      </c>
      <c r="B341" s="831" t="s">
        <v>2872</v>
      </c>
      <c r="C341" s="832">
        <v>8044826.0599999996</v>
      </c>
    </row>
    <row r="342" spans="1:3">
      <c r="A342" s="831">
        <v>18238161</v>
      </c>
      <c r="B342" s="831" t="s">
        <v>2855</v>
      </c>
      <c r="C342" s="832">
        <v>391673.33</v>
      </c>
    </row>
    <row r="343" spans="1:3">
      <c r="A343" s="831">
        <v>18238162</v>
      </c>
      <c r="B343" s="831" t="s">
        <v>3164</v>
      </c>
      <c r="C343" s="832">
        <v>942032.7</v>
      </c>
    </row>
    <row r="344" spans="1:3">
      <c r="A344" s="831">
        <v>18238171</v>
      </c>
      <c r="B344" s="831" t="s">
        <v>3059</v>
      </c>
      <c r="C344" s="832">
        <v>147289.21</v>
      </c>
    </row>
    <row r="345" spans="1:3">
      <c r="A345" s="831">
        <v>18238172</v>
      </c>
      <c r="B345" s="831" t="s">
        <v>2873</v>
      </c>
      <c r="C345" s="832">
        <v>229451.07</v>
      </c>
    </row>
    <row r="346" spans="1:3">
      <c r="A346" s="831">
        <v>18238181</v>
      </c>
      <c r="B346" s="831" t="s">
        <v>3008</v>
      </c>
      <c r="C346" s="832">
        <v>851953.77</v>
      </c>
    </row>
    <row r="347" spans="1:3">
      <c r="A347" s="831">
        <v>18238191</v>
      </c>
      <c r="B347" s="831" t="s">
        <v>3009</v>
      </c>
      <c r="C347" s="832">
        <v>619404.54</v>
      </c>
    </row>
    <row r="348" spans="1:3">
      <c r="A348" s="831">
        <v>18238211</v>
      </c>
      <c r="B348" s="831" t="s">
        <v>3000</v>
      </c>
      <c r="C348" s="832">
        <v>18501.43</v>
      </c>
    </row>
    <row r="349" spans="1:3">
      <c r="A349" s="831">
        <v>18238221</v>
      </c>
      <c r="B349" s="831" t="s">
        <v>3001</v>
      </c>
      <c r="C349" s="832">
        <v>30136.3</v>
      </c>
    </row>
    <row r="350" spans="1:3">
      <c r="A350" s="831">
        <v>18238311</v>
      </c>
      <c r="B350" s="831" t="s">
        <v>2959</v>
      </c>
      <c r="C350" s="832">
        <v>15444775.76</v>
      </c>
    </row>
    <row r="351" spans="1:3">
      <c r="A351" s="831">
        <v>18238321</v>
      </c>
      <c r="B351" s="831" t="s">
        <v>2960</v>
      </c>
      <c r="C351" s="832">
        <v>1627259.9</v>
      </c>
    </row>
    <row r="352" spans="1:3">
      <c r="A352" s="831">
        <v>18238331</v>
      </c>
      <c r="B352" s="831" t="s">
        <v>2965</v>
      </c>
      <c r="C352" s="832">
        <v>6389957.7199999997</v>
      </c>
    </row>
    <row r="353" spans="1:6">
      <c r="A353" s="831">
        <v>18239001</v>
      </c>
      <c r="B353" s="831" t="s">
        <v>1910</v>
      </c>
      <c r="C353" s="832">
        <v>109879293.81</v>
      </c>
    </row>
    <row r="354" spans="1:6">
      <c r="A354" s="831">
        <v>18239002</v>
      </c>
      <c r="B354" s="831" t="s">
        <v>1911</v>
      </c>
      <c r="C354" s="832">
        <v>33930659.469999999</v>
      </c>
    </row>
    <row r="355" spans="1:6">
      <c r="A355" s="831">
        <v>18239011</v>
      </c>
      <c r="B355" s="831" t="s">
        <v>592</v>
      </c>
      <c r="C355" s="832">
        <v>3399633.16</v>
      </c>
    </row>
    <row r="356" spans="1:6">
      <c r="A356" s="831">
        <v>18239012</v>
      </c>
      <c r="B356" s="831" t="s">
        <v>593</v>
      </c>
      <c r="C356" s="832">
        <v>1326301.94</v>
      </c>
    </row>
    <row r="357" spans="1:6">
      <c r="A357" s="831">
        <v>18239021</v>
      </c>
      <c r="B357" s="831" t="s">
        <v>1912</v>
      </c>
      <c r="C357" s="832">
        <v>25074604.289999999</v>
      </c>
    </row>
    <row r="358" spans="1:6">
      <c r="A358" s="831">
        <v>18239022</v>
      </c>
      <c r="B358" s="831" t="s">
        <v>1913</v>
      </c>
      <c r="C358" s="832">
        <v>9474277.0500000007</v>
      </c>
    </row>
    <row r="359" spans="1:6">
      <c r="A359" s="831">
        <v>18239031</v>
      </c>
      <c r="B359" s="831" t="s">
        <v>945</v>
      </c>
      <c r="C359" s="832">
        <v>-138353531.25999999</v>
      </c>
    </row>
    <row r="360" spans="1:6">
      <c r="A360" s="831">
        <v>18239032</v>
      </c>
      <c r="B360" s="831" t="s">
        <v>946</v>
      </c>
      <c r="C360" s="832">
        <v>-44731238.460000001</v>
      </c>
    </row>
    <row r="361" spans="1:6">
      <c r="A361" s="831">
        <v>18239061</v>
      </c>
      <c r="B361" s="831" t="s">
        <v>1721</v>
      </c>
      <c r="C361" s="832">
        <v>943925</v>
      </c>
    </row>
    <row r="362" spans="1:6">
      <c r="A362" s="831">
        <v>18239081</v>
      </c>
      <c r="B362" s="831" t="s">
        <v>3247</v>
      </c>
      <c r="C362" s="832">
        <v>8930316.0800000001</v>
      </c>
    </row>
    <row r="363" spans="1:6">
      <c r="A363" s="831">
        <v>18239082</v>
      </c>
      <c r="B363" s="831" t="s">
        <v>3248</v>
      </c>
      <c r="C363" s="832">
        <v>22583186.050000001</v>
      </c>
    </row>
    <row r="364" spans="1:6">
      <c r="A364" s="831">
        <v>18239091</v>
      </c>
      <c r="B364" s="831" t="s">
        <v>3249</v>
      </c>
      <c r="C364" s="832">
        <v>3218100.43</v>
      </c>
    </row>
    <row r="365" spans="1:6">
      <c r="A365" s="831">
        <v>18239092</v>
      </c>
      <c r="B365" s="831" t="s">
        <v>3070</v>
      </c>
      <c r="C365" s="832">
        <v>10240640.970000001</v>
      </c>
    </row>
    <row r="366" spans="1:6">
      <c r="A366" s="831">
        <v>18239101</v>
      </c>
      <c r="B366" s="831" t="s">
        <v>3250</v>
      </c>
      <c r="C366" s="832">
        <v>14125.69</v>
      </c>
    </row>
    <row r="367" spans="1:6">
      <c r="A367" s="835">
        <v>18239111</v>
      </c>
      <c r="B367" s="835" t="s">
        <v>3611</v>
      </c>
      <c r="C367" s="836">
        <v>1359180.81</v>
      </c>
      <c r="D367" s="835"/>
      <c r="F367" s="835"/>
    </row>
    <row r="368" spans="1:6">
      <c r="A368" s="831">
        <v>18239121</v>
      </c>
      <c r="B368" s="831" t="s">
        <v>3473</v>
      </c>
      <c r="C368" s="832">
        <v>-965200</v>
      </c>
    </row>
    <row r="369" spans="1:3">
      <c r="A369" s="831">
        <v>18239131</v>
      </c>
      <c r="B369" s="831" t="s">
        <v>3474</v>
      </c>
      <c r="C369" s="832">
        <v>965200</v>
      </c>
    </row>
    <row r="370" spans="1:3">
      <c r="A370" s="831">
        <v>18400013</v>
      </c>
      <c r="B370" s="831" t="s">
        <v>1743</v>
      </c>
      <c r="C370" s="832">
        <v>-59290.87</v>
      </c>
    </row>
    <row r="371" spans="1:3">
      <c r="A371" s="831">
        <v>18400123</v>
      </c>
      <c r="B371" s="831" t="s">
        <v>1744</v>
      </c>
      <c r="C371" s="832">
        <v>-208007.41</v>
      </c>
    </row>
    <row r="372" spans="1:3">
      <c r="A372" s="831">
        <v>18400143</v>
      </c>
      <c r="B372" s="831" t="s">
        <v>1745</v>
      </c>
      <c r="C372" s="832">
        <v>-212786</v>
      </c>
    </row>
    <row r="373" spans="1:3">
      <c r="A373" s="831">
        <v>18400483</v>
      </c>
      <c r="B373" s="831" t="s">
        <v>664</v>
      </c>
      <c r="C373" s="832">
        <v>-472162.05</v>
      </c>
    </row>
    <row r="374" spans="1:3">
      <c r="A374" s="831">
        <v>18500003</v>
      </c>
      <c r="B374" s="831" t="s">
        <v>704</v>
      </c>
      <c r="C374" s="832">
        <v>89283.6</v>
      </c>
    </row>
    <row r="375" spans="1:3">
      <c r="A375" s="831">
        <v>18600013</v>
      </c>
      <c r="B375" s="831" t="s">
        <v>1351</v>
      </c>
      <c r="C375" s="832">
        <v>1223199.42</v>
      </c>
    </row>
    <row r="376" spans="1:3">
      <c r="A376" s="831">
        <v>18600053</v>
      </c>
      <c r="B376" s="831" t="s">
        <v>1352</v>
      </c>
      <c r="C376" s="832">
        <v>5046883.3</v>
      </c>
    </row>
    <row r="377" spans="1:3">
      <c r="A377" s="831">
        <v>18600091</v>
      </c>
      <c r="B377" s="831" t="s">
        <v>2307</v>
      </c>
      <c r="C377" s="832">
        <v>7443.65</v>
      </c>
    </row>
    <row r="378" spans="1:3">
      <c r="A378" s="831">
        <v>18600122</v>
      </c>
      <c r="B378" s="831" t="s">
        <v>1688</v>
      </c>
      <c r="C378" s="832">
        <v>1410.74</v>
      </c>
    </row>
    <row r="379" spans="1:3">
      <c r="A379" s="831">
        <v>18600123</v>
      </c>
      <c r="B379" s="831" t="s">
        <v>256</v>
      </c>
      <c r="C379" s="831">
        <v>600.03</v>
      </c>
    </row>
    <row r="380" spans="1:3">
      <c r="A380" s="831">
        <v>18600143</v>
      </c>
      <c r="B380" s="831" t="s">
        <v>3168</v>
      </c>
      <c r="C380" s="832">
        <v>23220.33</v>
      </c>
    </row>
    <row r="381" spans="1:3">
      <c r="A381" s="831">
        <v>18600291</v>
      </c>
      <c r="B381" s="831" t="s">
        <v>3076</v>
      </c>
      <c r="C381" s="832">
        <v>12399.37</v>
      </c>
    </row>
    <row r="382" spans="1:3">
      <c r="A382" s="831">
        <v>18600293</v>
      </c>
      <c r="B382" s="831" t="s">
        <v>893</v>
      </c>
      <c r="C382" s="832">
        <v>9569.2199999999993</v>
      </c>
    </row>
    <row r="383" spans="1:3">
      <c r="A383" s="831">
        <v>18600403</v>
      </c>
      <c r="B383" s="831" t="s">
        <v>2771</v>
      </c>
      <c r="C383" s="832">
        <v>1300386.67</v>
      </c>
    </row>
    <row r="384" spans="1:3">
      <c r="A384" s="831">
        <v>18600512</v>
      </c>
      <c r="B384" s="831" t="s">
        <v>2589</v>
      </c>
      <c r="C384" s="832">
        <v>29317680.600000001</v>
      </c>
    </row>
    <row r="385" spans="1:3">
      <c r="A385" s="831">
        <v>18600561</v>
      </c>
      <c r="B385" s="831" t="s">
        <v>1158</v>
      </c>
      <c r="C385" s="832">
        <v>7989232</v>
      </c>
    </row>
    <row r="386" spans="1:3">
      <c r="A386" s="831">
        <v>18600571</v>
      </c>
      <c r="B386" s="831" t="s">
        <v>1441</v>
      </c>
      <c r="C386" s="832">
        <v>62260372.530000001</v>
      </c>
    </row>
    <row r="387" spans="1:3">
      <c r="A387" s="831">
        <v>18600573</v>
      </c>
      <c r="B387" s="831" t="s">
        <v>3179</v>
      </c>
      <c r="C387" s="832">
        <v>7642404</v>
      </c>
    </row>
    <row r="388" spans="1:3">
      <c r="A388" s="831">
        <v>18600751</v>
      </c>
      <c r="B388" s="831" t="s">
        <v>2393</v>
      </c>
      <c r="C388" s="832">
        <v>2418234.96</v>
      </c>
    </row>
    <row r="389" spans="1:3">
      <c r="A389" s="831">
        <v>18600761</v>
      </c>
      <c r="B389" s="831" t="s">
        <v>2394</v>
      </c>
      <c r="C389" s="832">
        <v>1029947.49</v>
      </c>
    </row>
    <row r="390" spans="1:3">
      <c r="A390" s="831">
        <v>18600771</v>
      </c>
      <c r="B390" s="831" t="s">
        <v>2563</v>
      </c>
      <c r="C390" s="832">
        <v>2496358.15</v>
      </c>
    </row>
    <row r="391" spans="1:3">
      <c r="A391" s="831">
        <v>18600781</v>
      </c>
      <c r="B391" s="831" t="s">
        <v>2564</v>
      </c>
      <c r="C391" s="832">
        <v>1315598.72</v>
      </c>
    </row>
    <row r="392" spans="1:3">
      <c r="A392" s="831">
        <v>18600941</v>
      </c>
      <c r="B392" s="831" t="s">
        <v>3104</v>
      </c>
      <c r="C392" s="832">
        <v>26665.279999999999</v>
      </c>
    </row>
    <row r="393" spans="1:3">
      <c r="A393" s="831">
        <v>18600943</v>
      </c>
      <c r="B393" s="831" t="s">
        <v>3105</v>
      </c>
      <c r="C393" s="832">
        <v>282229.42</v>
      </c>
    </row>
    <row r="394" spans="1:3">
      <c r="A394" s="831">
        <v>18601013</v>
      </c>
      <c r="B394" s="831" t="s">
        <v>3207</v>
      </c>
      <c r="C394" s="832">
        <v>112637.5</v>
      </c>
    </row>
    <row r="395" spans="1:3">
      <c r="A395" s="831">
        <v>18601173</v>
      </c>
      <c r="B395" s="831" t="s">
        <v>3006</v>
      </c>
      <c r="C395" s="832">
        <v>80437.97</v>
      </c>
    </row>
    <row r="396" spans="1:3">
      <c r="A396" s="831">
        <v>18601502</v>
      </c>
      <c r="B396" s="831" t="s">
        <v>2773</v>
      </c>
      <c r="C396" s="832">
        <v>142806.66</v>
      </c>
    </row>
    <row r="397" spans="1:3">
      <c r="A397" s="831">
        <v>18603003</v>
      </c>
      <c r="B397" s="831" t="s">
        <v>3103</v>
      </c>
      <c r="C397" s="832">
        <v>1494488.81</v>
      </c>
    </row>
    <row r="398" spans="1:3">
      <c r="A398" s="831">
        <v>18603011</v>
      </c>
      <c r="B398" s="831" t="s">
        <v>3054</v>
      </c>
      <c r="C398" s="832">
        <v>1725939.59</v>
      </c>
    </row>
    <row r="399" spans="1:3">
      <c r="A399" s="831">
        <v>18603013</v>
      </c>
      <c r="B399" s="831" t="s">
        <v>3364</v>
      </c>
      <c r="C399" s="832">
        <v>1368.02</v>
      </c>
    </row>
    <row r="400" spans="1:3">
      <c r="A400" s="831">
        <v>18603021</v>
      </c>
      <c r="B400" s="831" t="s">
        <v>3077</v>
      </c>
      <c r="C400" s="832">
        <v>5593442.5300000003</v>
      </c>
    </row>
    <row r="401" spans="1:6">
      <c r="A401" s="831">
        <v>18603031</v>
      </c>
      <c r="B401" s="831" t="s">
        <v>3047</v>
      </c>
      <c r="C401" s="832">
        <v>1451659.05</v>
      </c>
    </row>
    <row r="402" spans="1:6">
      <c r="A402" s="831">
        <v>18603041</v>
      </c>
      <c r="B402" s="831" t="s">
        <v>3078</v>
      </c>
      <c r="C402" s="832">
        <v>812732.47</v>
      </c>
    </row>
    <row r="403" spans="1:6">
      <c r="A403" s="831">
        <v>18603051</v>
      </c>
      <c r="B403" s="831" t="s">
        <v>3082</v>
      </c>
      <c r="C403" s="831">
        <v>-0.01</v>
      </c>
    </row>
    <row r="404" spans="1:6">
      <c r="A404" s="831">
        <v>18603061</v>
      </c>
      <c r="B404" s="831" t="s">
        <v>3222</v>
      </c>
      <c r="C404" s="832">
        <v>2665478.94</v>
      </c>
    </row>
    <row r="405" spans="1:6">
      <c r="A405" s="831">
        <v>18603081</v>
      </c>
      <c r="B405" s="831" t="s">
        <v>3233</v>
      </c>
      <c r="C405" s="832">
        <v>10000</v>
      </c>
    </row>
    <row r="406" spans="1:6">
      <c r="A406" s="831">
        <v>18603091</v>
      </c>
      <c r="B406" s="831" t="s">
        <v>3234</v>
      </c>
      <c r="C406" s="832">
        <v>12500</v>
      </c>
    </row>
    <row r="407" spans="1:6">
      <c r="A407" s="831">
        <v>18605011</v>
      </c>
      <c r="B407" s="831" t="s">
        <v>3182</v>
      </c>
      <c r="C407" s="832">
        <v>2114114.88</v>
      </c>
    </row>
    <row r="408" spans="1:6">
      <c r="A408" s="831">
        <v>18605021</v>
      </c>
      <c r="B408" s="831" t="s">
        <v>3235</v>
      </c>
      <c r="C408" s="832">
        <v>4578061.0199999996</v>
      </c>
    </row>
    <row r="409" spans="1:6">
      <c r="A409" s="831">
        <v>18605031</v>
      </c>
      <c r="B409" s="831" t="s">
        <v>3469</v>
      </c>
      <c r="C409" s="832">
        <v>851594.76</v>
      </c>
    </row>
    <row r="410" spans="1:6">
      <c r="A410" s="831">
        <v>18605041</v>
      </c>
      <c r="B410" s="831" t="s">
        <v>3470</v>
      </c>
      <c r="C410" s="832">
        <v>3052900.22</v>
      </c>
    </row>
    <row r="411" spans="1:6">
      <c r="A411" s="835">
        <v>18605051</v>
      </c>
      <c r="B411" s="835" t="s">
        <v>3475</v>
      </c>
      <c r="C411" s="836">
        <v>1625524.14</v>
      </c>
      <c r="D411" s="835"/>
      <c r="F411" s="835"/>
    </row>
    <row r="412" spans="1:6">
      <c r="A412" s="831">
        <v>18605071</v>
      </c>
      <c r="B412" s="831" t="s">
        <v>3496</v>
      </c>
      <c r="C412" s="832">
        <v>176474.85</v>
      </c>
    </row>
    <row r="413" spans="1:6">
      <c r="A413" s="831">
        <v>18608001</v>
      </c>
      <c r="B413" s="831" t="s">
        <v>1613</v>
      </c>
      <c r="C413" s="832">
        <v>423611.83</v>
      </c>
    </row>
    <row r="414" spans="1:6">
      <c r="A414" s="831">
        <v>18608002</v>
      </c>
      <c r="B414" s="831" t="s">
        <v>3088</v>
      </c>
      <c r="C414" s="832">
        <v>517794.22</v>
      </c>
    </row>
    <row r="415" spans="1:6">
      <c r="A415" s="831">
        <v>18608011</v>
      </c>
      <c r="B415" s="831" t="s">
        <v>1614</v>
      </c>
      <c r="C415" s="832">
        <v>347291</v>
      </c>
    </row>
    <row r="416" spans="1:6">
      <c r="A416" s="831">
        <v>18608012</v>
      </c>
      <c r="B416" s="831" t="s">
        <v>3084</v>
      </c>
      <c r="C416" s="832">
        <v>88616.68</v>
      </c>
    </row>
    <row r="417" spans="1:3">
      <c r="A417" s="831">
        <v>18608021</v>
      </c>
      <c r="B417" s="831" t="s">
        <v>1615</v>
      </c>
      <c r="C417" s="832">
        <v>2254508.17</v>
      </c>
    </row>
    <row r="418" spans="1:3">
      <c r="A418" s="831">
        <v>18608031</v>
      </c>
      <c r="B418" s="831" t="s">
        <v>1616</v>
      </c>
      <c r="C418" s="832">
        <v>50000</v>
      </c>
    </row>
    <row r="419" spans="1:3">
      <c r="A419" s="831">
        <v>18608041</v>
      </c>
      <c r="B419" s="831" t="s">
        <v>1627</v>
      </c>
      <c r="C419" s="832">
        <v>1542311.38</v>
      </c>
    </row>
    <row r="420" spans="1:3">
      <c r="A420" s="831">
        <v>18608051</v>
      </c>
      <c r="B420" s="831" t="s">
        <v>1617</v>
      </c>
      <c r="C420" s="832">
        <v>2867992.26</v>
      </c>
    </row>
    <row r="421" spans="1:3">
      <c r="A421" s="831">
        <v>18608062</v>
      </c>
      <c r="B421" s="831" t="s">
        <v>511</v>
      </c>
      <c r="C421" s="832">
        <v>-50267724.640000001</v>
      </c>
    </row>
    <row r="422" spans="1:3">
      <c r="A422" s="831">
        <v>18608081</v>
      </c>
      <c r="B422" s="831" t="s">
        <v>1618</v>
      </c>
      <c r="C422" s="832">
        <v>659654.59</v>
      </c>
    </row>
    <row r="423" spans="1:3">
      <c r="A423" s="831">
        <v>18608111</v>
      </c>
      <c r="B423" s="831" t="s">
        <v>1619</v>
      </c>
      <c r="C423" s="832">
        <v>250000</v>
      </c>
    </row>
    <row r="424" spans="1:3">
      <c r="A424" s="831">
        <v>18608112</v>
      </c>
      <c r="B424" s="831" t="s">
        <v>1628</v>
      </c>
      <c r="C424" s="832">
        <v>38981906.920000002</v>
      </c>
    </row>
    <row r="425" spans="1:3">
      <c r="A425" s="831">
        <v>18608141</v>
      </c>
      <c r="B425" s="831" t="s">
        <v>1592</v>
      </c>
      <c r="C425" s="832">
        <v>224879.76</v>
      </c>
    </row>
    <row r="426" spans="1:3">
      <c r="A426" s="831">
        <v>18608151</v>
      </c>
      <c r="B426" s="831" t="s">
        <v>1645</v>
      </c>
      <c r="C426" s="832">
        <v>75000</v>
      </c>
    </row>
    <row r="427" spans="1:3">
      <c r="A427" s="831">
        <v>18608171</v>
      </c>
      <c r="B427" s="831" t="s">
        <v>2753</v>
      </c>
      <c r="C427" s="832">
        <v>212588.68</v>
      </c>
    </row>
    <row r="428" spans="1:3">
      <c r="A428" s="831">
        <v>18608181</v>
      </c>
      <c r="B428" s="831" t="s">
        <v>2300</v>
      </c>
      <c r="C428" s="832">
        <v>50000</v>
      </c>
    </row>
    <row r="429" spans="1:3">
      <c r="A429" s="831">
        <v>18608191</v>
      </c>
      <c r="B429" s="831" t="s">
        <v>2308</v>
      </c>
      <c r="C429" s="832">
        <v>400495.47</v>
      </c>
    </row>
    <row r="430" spans="1:3">
      <c r="A430" s="831">
        <v>18608211</v>
      </c>
      <c r="B430" s="831" t="s">
        <v>2754</v>
      </c>
      <c r="C430" s="832">
        <v>111880.23</v>
      </c>
    </row>
    <row r="431" spans="1:3">
      <c r="A431" s="831">
        <v>18608212</v>
      </c>
      <c r="B431" s="831" t="s">
        <v>1629</v>
      </c>
      <c r="C431" s="832">
        <v>1466508.01</v>
      </c>
    </row>
    <row r="432" spans="1:3">
      <c r="A432" s="831">
        <v>18608221</v>
      </c>
      <c r="B432" s="831" t="s">
        <v>2463</v>
      </c>
      <c r="C432" s="832">
        <v>103859</v>
      </c>
    </row>
    <row r="433" spans="1:6">
      <c r="A433" s="831">
        <v>18608231</v>
      </c>
      <c r="B433" s="831" t="s">
        <v>2570</v>
      </c>
      <c r="C433" s="832">
        <v>314555.62</v>
      </c>
    </row>
    <row r="434" spans="1:6">
      <c r="A434" s="831">
        <v>18608241</v>
      </c>
      <c r="B434" s="831" t="s">
        <v>2464</v>
      </c>
      <c r="C434" s="832">
        <v>96000</v>
      </c>
    </row>
    <row r="435" spans="1:6">
      <c r="A435" s="831">
        <v>18608251</v>
      </c>
      <c r="B435" s="831" t="s">
        <v>3297</v>
      </c>
      <c r="C435" s="831">
        <v>695.75</v>
      </c>
    </row>
    <row r="436" spans="1:6">
      <c r="A436" s="831">
        <v>18608312</v>
      </c>
      <c r="B436" s="831" t="s">
        <v>1630</v>
      </c>
      <c r="C436" s="832">
        <v>3961262</v>
      </c>
    </row>
    <row r="437" spans="1:6">
      <c r="A437" s="831">
        <v>18608412</v>
      </c>
      <c r="B437" s="831" t="s">
        <v>2726</v>
      </c>
      <c r="C437" s="832">
        <v>2651381.7400000002</v>
      </c>
    </row>
    <row r="438" spans="1:6">
      <c r="A438" s="831">
        <v>18608612</v>
      </c>
      <c r="B438" s="831" t="s">
        <v>1631</v>
      </c>
      <c r="C438" s="832">
        <v>781921.98</v>
      </c>
    </row>
    <row r="439" spans="1:6">
      <c r="A439" s="831">
        <v>18608712</v>
      </c>
      <c r="B439" s="831" t="s">
        <v>1632</v>
      </c>
      <c r="C439" s="832">
        <v>5357529.62</v>
      </c>
    </row>
    <row r="440" spans="1:6">
      <c r="A440" s="835">
        <v>18608722</v>
      </c>
      <c r="B440" s="835" t="s">
        <v>3466</v>
      </c>
      <c r="C440" s="836">
        <v>8781.25</v>
      </c>
      <c r="D440" s="835"/>
      <c r="F440" s="835"/>
    </row>
    <row r="441" spans="1:6">
      <c r="A441" s="831">
        <v>18608752</v>
      </c>
      <c r="B441" s="831" t="s">
        <v>1633</v>
      </c>
      <c r="C441" s="832">
        <v>935530</v>
      </c>
    </row>
    <row r="442" spans="1:6">
      <c r="A442" s="831">
        <v>18608772</v>
      </c>
      <c r="B442" s="831" t="s">
        <v>2941</v>
      </c>
      <c r="C442" s="832">
        <v>-3488999.1</v>
      </c>
    </row>
    <row r="443" spans="1:6">
      <c r="A443" s="831">
        <v>18608782</v>
      </c>
      <c r="B443" s="831" t="s">
        <v>2942</v>
      </c>
      <c r="C443" s="832">
        <v>-801550.75</v>
      </c>
    </row>
    <row r="444" spans="1:6">
      <c r="A444" s="831">
        <v>18608792</v>
      </c>
      <c r="B444" s="831" t="s">
        <v>2943</v>
      </c>
      <c r="C444" s="832">
        <v>-160310.15</v>
      </c>
    </row>
    <row r="445" spans="1:6">
      <c r="A445" s="831">
        <v>18609312</v>
      </c>
      <c r="B445" s="831" t="s">
        <v>2717</v>
      </c>
      <c r="C445" s="832">
        <v>12405154.710000001</v>
      </c>
    </row>
    <row r="446" spans="1:6">
      <c r="A446" s="831">
        <v>18609422</v>
      </c>
      <c r="B446" s="831" t="s">
        <v>2480</v>
      </c>
      <c r="C446" s="832">
        <v>22000000</v>
      </c>
    </row>
    <row r="447" spans="1:6">
      <c r="A447" s="831">
        <v>18609432</v>
      </c>
      <c r="B447" s="831" t="s">
        <v>2725</v>
      </c>
      <c r="C447" s="832">
        <v>6426658.46</v>
      </c>
    </row>
    <row r="448" spans="1:6">
      <c r="A448" s="831">
        <v>18609512</v>
      </c>
      <c r="B448" s="831" t="s">
        <v>3253</v>
      </c>
      <c r="C448" s="832">
        <v>49298.32</v>
      </c>
    </row>
    <row r="449" spans="1:3">
      <c r="A449" s="831">
        <v>18609532</v>
      </c>
      <c r="B449" s="831" t="s">
        <v>1634</v>
      </c>
      <c r="C449" s="832">
        <v>231369.84</v>
      </c>
    </row>
    <row r="450" spans="1:3">
      <c r="A450" s="831">
        <v>18609542</v>
      </c>
      <c r="B450" s="831" t="s">
        <v>1019</v>
      </c>
      <c r="C450" s="832">
        <v>1255840.19</v>
      </c>
    </row>
    <row r="451" spans="1:3">
      <c r="A451" s="831">
        <v>18609572</v>
      </c>
      <c r="B451" s="831" t="s">
        <v>2476</v>
      </c>
      <c r="C451" s="832">
        <v>631223.56999999995</v>
      </c>
    </row>
    <row r="452" spans="1:3">
      <c r="A452" s="831">
        <v>18609582</v>
      </c>
      <c r="B452" s="831" t="s">
        <v>2477</v>
      </c>
      <c r="C452" s="832">
        <v>530428.43000000005</v>
      </c>
    </row>
    <row r="453" spans="1:3">
      <c r="A453" s="831">
        <v>18609592</v>
      </c>
      <c r="B453" s="831" t="s">
        <v>2478</v>
      </c>
      <c r="C453" s="832">
        <v>3302394.74</v>
      </c>
    </row>
    <row r="454" spans="1:3">
      <c r="A454" s="831">
        <v>18609602</v>
      </c>
      <c r="B454" s="831" t="s">
        <v>2479</v>
      </c>
      <c r="C454" s="832">
        <v>236393.37</v>
      </c>
    </row>
    <row r="455" spans="1:3">
      <c r="A455" s="831">
        <v>18609622</v>
      </c>
      <c r="B455" s="831" t="s">
        <v>2481</v>
      </c>
      <c r="C455" s="832">
        <v>1293823.8700000001</v>
      </c>
    </row>
    <row r="456" spans="1:3">
      <c r="A456" s="831">
        <v>18609642</v>
      </c>
      <c r="B456" s="831" t="s">
        <v>2483</v>
      </c>
      <c r="C456" s="832">
        <v>2473994.61</v>
      </c>
    </row>
    <row r="457" spans="1:3">
      <c r="A457" s="831">
        <v>18609652</v>
      </c>
      <c r="B457" s="831" t="s">
        <v>2484</v>
      </c>
      <c r="C457" s="832">
        <v>2050000</v>
      </c>
    </row>
    <row r="458" spans="1:3">
      <c r="A458" s="831">
        <v>18609662</v>
      </c>
      <c r="B458" s="831" t="s">
        <v>2485</v>
      </c>
      <c r="C458" s="832">
        <v>499874.44</v>
      </c>
    </row>
    <row r="459" spans="1:3">
      <c r="A459" s="831">
        <v>18609672</v>
      </c>
      <c r="B459" s="831" t="s">
        <v>2486</v>
      </c>
      <c r="C459" s="832">
        <v>200000</v>
      </c>
    </row>
    <row r="460" spans="1:3">
      <c r="A460" s="831">
        <v>18609682</v>
      </c>
      <c r="B460" s="831" t="s">
        <v>2506</v>
      </c>
      <c r="C460" s="832">
        <v>140000</v>
      </c>
    </row>
    <row r="461" spans="1:3">
      <c r="A461" s="831">
        <v>18609692</v>
      </c>
      <c r="B461" s="831" t="s">
        <v>2507</v>
      </c>
      <c r="C461" s="832">
        <v>100000</v>
      </c>
    </row>
    <row r="462" spans="1:3">
      <c r="A462" s="831">
        <v>18609801</v>
      </c>
      <c r="B462" s="831" t="s">
        <v>2385</v>
      </c>
      <c r="C462" s="832">
        <v>163595.71</v>
      </c>
    </row>
    <row r="463" spans="1:3">
      <c r="A463" s="831">
        <v>18609821</v>
      </c>
      <c r="B463" s="831" t="s">
        <v>1094</v>
      </c>
      <c r="C463" s="832">
        <v>817108.2</v>
      </c>
    </row>
    <row r="464" spans="1:3">
      <c r="A464" s="831">
        <v>18609841</v>
      </c>
      <c r="B464" s="831" t="s">
        <v>2605</v>
      </c>
      <c r="C464" s="832">
        <v>1449799.6</v>
      </c>
    </row>
    <row r="465" spans="1:3">
      <c r="A465" s="831">
        <v>18609861</v>
      </c>
      <c r="B465" s="831" t="s">
        <v>2386</v>
      </c>
      <c r="C465" s="832">
        <v>1257125.7</v>
      </c>
    </row>
    <row r="466" spans="1:3">
      <c r="A466" s="831">
        <v>18630031</v>
      </c>
      <c r="B466" s="831" t="s">
        <v>1944</v>
      </c>
      <c r="C466" s="832">
        <v>155510.24</v>
      </c>
    </row>
    <row r="467" spans="1:3">
      <c r="A467" s="831">
        <v>18700032</v>
      </c>
      <c r="B467" s="831" t="s">
        <v>2526</v>
      </c>
      <c r="C467" s="832">
        <v>316253.37</v>
      </c>
    </row>
    <row r="468" spans="1:3">
      <c r="A468" s="831">
        <v>18700041</v>
      </c>
      <c r="B468" s="831" t="s">
        <v>2167</v>
      </c>
      <c r="C468" s="832">
        <v>328215.28000000003</v>
      </c>
    </row>
    <row r="469" spans="1:3">
      <c r="A469" s="831">
        <v>18700062</v>
      </c>
      <c r="B469" s="831" t="s">
        <v>2527</v>
      </c>
      <c r="C469" s="832">
        <v>-19197.61</v>
      </c>
    </row>
    <row r="470" spans="1:3">
      <c r="A470" s="831">
        <v>18700071</v>
      </c>
      <c r="B470" s="831" t="s">
        <v>2528</v>
      </c>
      <c r="C470" s="832">
        <v>-143251.54999999999</v>
      </c>
    </row>
    <row r="471" spans="1:3">
      <c r="A471" s="831">
        <v>18900013</v>
      </c>
      <c r="B471" s="831" t="s">
        <v>670</v>
      </c>
      <c r="C471" s="832">
        <v>8430</v>
      </c>
    </row>
    <row r="472" spans="1:3">
      <c r="A472" s="831">
        <v>18900173</v>
      </c>
      <c r="B472" s="831" t="s">
        <v>530</v>
      </c>
      <c r="C472" s="832">
        <v>1294747.94</v>
      </c>
    </row>
    <row r="473" spans="1:3">
      <c r="A473" s="831">
        <v>18900183</v>
      </c>
      <c r="B473" s="831" t="s">
        <v>367</v>
      </c>
      <c r="C473" s="832">
        <v>324644.09000000003</v>
      </c>
    </row>
    <row r="474" spans="1:3">
      <c r="A474" s="831">
        <v>18900193</v>
      </c>
      <c r="B474" s="831" t="s">
        <v>534</v>
      </c>
      <c r="C474" s="832">
        <v>2527845.46</v>
      </c>
    </row>
    <row r="475" spans="1:3">
      <c r="A475" s="831">
        <v>18900203</v>
      </c>
      <c r="B475" s="831" t="s">
        <v>3298</v>
      </c>
      <c r="C475" s="832">
        <v>2381317.98</v>
      </c>
    </row>
    <row r="476" spans="1:3">
      <c r="A476" s="831">
        <v>18900213</v>
      </c>
      <c r="B476" s="831" t="s">
        <v>3299</v>
      </c>
      <c r="C476" s="832">
        <v>9160465.6999999993</v>
      </c>
    </row>
    <row r="477" spans="1:3">
      <c r="A477" s="831">
        <v>18900243</v>
      </c>
      <c r="B477" s="831" t="s">
        <v>1886</v>
      </c>
      <c r="C477" s="832">
        <v>7288.82</v>
      </c>
    </row>
    <row r="478" spans="1:3">
      <c r="A478" s="831">
        <v>18900253</v>
      </c>
      <c r="B478" s="831" t="s">
        <v>1881</v>
      </c>
      <c r="C478" s="832">
        <v>670836.51</v>
      </c>
    </row>
    <row r="479" spans="1:3">
      <c r="A479" s="831">
        <v>18900263</v>
      </c>
      <c r="B479" s="831" t="s">
        <v>1882</v>
      </c>
      <c r="C479" s="832">
        <v>509780.34</v>
      </c>
    </row>
    <row r="480" spans="1:3">
      <c r="A480" s="831">
        <v>18900273</v>
      </c>
      <c r="B480" s="831" t="s">
        <v>802</v>
      </c>
      <c r="C480" s="832">
        <v>1560924.78</v>
      </c>
    </row>
    <row r="481" spans="1:3">
      <c r="A481" s="831">
        <v>18900283</v>
      </c>
      <c r="B481" s="831" t="s">
        <v>555</v>
      </c>
      <c r="C481" s="832">
        <v>476393.19</v>
      </c>
    </row>
    <row r="482" spans="1:3">
      <c r="A482" s="831">
        <v>18900293</v>
      </c>
      <c r="B482" s="831" t="s">
        <v>403</v>
      </c>
      <c r="C482" s="832">
        <v>6371.21</v>
      </c>
    </row>
    <row r="483" spans="1:3">
      <c r="A483" s="831">
        <v>18900303</v>
      </c>
      <c r="B483" s="831" t="s">
        <v>812</v>
      </c>
      <c r="C483" s="832">
        <v>14865.09</v>
      </c>
    </row>
    <row r="484" spans="1:3">
      <c r="A484" s="831">
        <v>18900323</v>
      </c>
      <c r="B484" s="831" t="s">
        <v>667</v>
      </c>
      <c r="C484" s="832">
        <v>390535.86</v>
      </c>
    </row>
    <row r="485" spans="1:3">
      <c r="A485" s="831">
        <v>18900353</v>
      </c>
      <c r="B485" s="831" t="s">
        <v>1040</v>
      </c>
      <c r="C485" s="832">
        <v>76369.19</v>
      </c>
    </row>
    <row r="486" spans="1:3">
      <c r="A486" s="831">
        <v>18900373</v>
      </c>
      <c r="B486" s="831" t="s">
        <v>1030</v>
      </c>
      <c r="C486" s="832">
        <v>3956845.71</v>
      </c>
    </row>
    <row r="487" spans="1:3">
      <c r="A487" s="831">
        <v>18900383</v>
      </c>
      <c r="B487" s="831" t="s">
        <v>1020</v>
      </c>
      <c r="C487" s="832">
        <v>190954.89</v>
      </c>
    </row>
    <row r="488" spans="1:3">
      <c r="A488" s="831">
        <v>18900393</v>
      </c>
      <c r="B488" s="831" t="s">
        <v>2415</v>
      </c>
      <c r="C488" s="832">
        <v>14185042.970000001</v>
      </c>
    </row>
    <row r="489" spans="1:3">
      <c r="A489" s="831">
        <v>18900403</v>
      </c>
      <c r="B489" s="831" t="s">
        <v>2718</v>
      </c>
      <c r="C489" s="832">
        <v>105503.43</v>
      </c>
    </row>
    <row r="490" spans="1:3">
      <c r="A490" s="831">
        <v>18900413</v>
      </c>
      <c r="B490" s="831" t="s">
        <v>2722</v>
      </c>
      <c r="C490" s="832">
        <v>138582.72</v>
      </c>
    </row>
    <row r="491" spans="1:3">
      <c r="A491" s="831">
        <v>18900423</v>
      </c>
      <c r="B491" s="831" t="s">
        <v>2719</v>
      </c>
      <c r="C491" s="832">
        <v>552384.29</v>
      </c>
    </row>
    <row r="492" spans="1:3">
      <c r="A492" s="831">
        <v>18900433</v>
      </c>
      <c r="B492" s="831" t="s">
        <v>2826</v>
      </c>
      <c r="C492" s="832">
        <v>4412149.57</v>
      </c>
    </row>
    <row r="493" spans="1:3">
      <c r="A493" s="831">
        <v>18900443</v>
      </c>
      <c r="B493" s="831" t="s">
        <v>3055</v>
      </c>
      <c r="C493" s="832">
        <v>79978.37</v>
      </c>
    </row>
    <row r="494" spans="1:3">
      <c r="A494" s="831">
        <v>18900451</v>
      </c>
      <c r="B494" s="831" t="s">
        <v>3116</v>
      </c>
      <c r="C494" s="832">
        <v>27124.29</v>
      </c>
    </row>
    <row r="495" spans="1:3">
      <c r="A495" s="831">
        <v>18900452</v>
      </c>
      <c r="B495" s="831" t="s">
        <v>3116</v>
      </c>
      <c r="C495" s="832">
        <v>16624.52</v>
      </c>
    </row>
    <row r="496" spans="1:3">
      <c r="A496" s="831">
        <v>18900533</v>
      </c>
      <c r="B496" s="831" t="s">
        <v>2827</v>
      </c>
      <c r="C496" s="832">
        <v>745661.83</v>
      </c>
    </row>
    <row r="497" spans="1:3">
      <c r="A497" s="831">
        <v>19000003</v>
      </c>
      <c r="B497" s="831" t="s">
        <v>129</v>
      </c>
      <c r="C497" s="832">
        <v>2956824.02</v>
      </c>
    </row>
    <row r="498" spans="1:3">
      <c r="A498" s="831">
        <v>19000013</v>
      </c>
      <c r="B498" s="831" t="s">
        <v>762</v>
      </c>
      <c r="C498" s="832">
        <v>2761463.64</v>
      </c>
    </row>
    <row r="499" spans="1:3">
      <c r="A499" s="831">
        <v>19000032</v>
      </c>
      <c r="B499" s="831" t="s">
        <v>1826</v>
      </c>
      <c r="C499" s="832">
        <v>10223802.039999999</v>
      </c>
    </row>
    <row r="500" spans="1:3">
      <c r="A500" s="831">
        <v>19000042</v>
      </c>
      <c r="B500" s="831" t="s">
        <v>1863</v>
      </c>
      <c r="C500" s="832">
        <v>2864001.71</v>
      </c>
    </row>
    <row r="501" spans="1:3">
      <c r="A501" s="831">
        <v>19000043</v>
      </c>
      <c r="B501" s="831" t="s">
        <v>8</v>
      </c>
      <c r="C501" s="832">
        <v>7827114.4400000004</v>
      </c>
    </row>
    <row r="502" spans="1:3">
      <c r="A502" s="831">
        <v>19000081</v>
      </c>
      <c r="B502" s="831" t="s">
        <v>1746</v>
      </c>
      <c r="C502" s="832">
        <v>20972859.370000001</v>
      </c>
    </row>
    <row r="503" spans="1:3">
      <c r="A503" s="831">
        <v>19000091</v>
      </c>
      <c r="B503" s="831" t="s">
        <v>702</v>
      </c>
      <c r="C503" s="832">
        <v>4549017.51</v>
      </c>
    </row>
    <row r="504" spans="1:3">
      <c r="A504" s="831">
        <v>19000093</v>
      </c>
      <c r="B504" s="831" t="s">
        <v>771</v>
      </c>
      <c r="C504" s="832">
        <v>5250116.87</v>
      </c>
    </row>
    <row r="505" spans="1:3">
      <c r="A505" s="831">
        <v>19000103</v>
      </c>
      <c r="B505" s="831" t="s">
        <v>3007</v>
      </c>
      <c r="C505" s="832">
        <v>872450.95</v>
      </c>
    </row>
    <row r="506" spans="1:3">
      <c r="A506" s="831">
        <v>19000111</v>
      </c>
      <c r="B506" s="831" t="s">
        <v>915</v>
      </c>
      <c r="C506" s="832">
        <v>1077418.1299999999</v>
      </c>
    </row>
    <row r="507" spans="1:3">
      <c r="A507" s="831">
        <v>19000112</v>
      </c>
      <c r="B507" s="831" t="s">
        <v>2060</v>
      </c>
      <c r="C507" s="832">
        <v>29387.34</v>
      </c>
    </row>
    <row r="508" spans="1:3">
      <c r="A508" s="831">
        <v>19000122</v>
      </c>
      <c r="B508" s="831" t="s">
        <v>2221</v>
      </c>
      <c r="C508" s="832">
        <v>-100268.57</v>
      </c>
    </row>
    <row r="509" spans="1:3">
      <c r="A509" s="831">
        <v>19000133</v>
      </c>
      <c r="B509" s="831" t="s">
        <v>1060</v>
      </c>
      <c r="C509" s="832">
        <v>14061092.529999999</v>
      </c>
    </row>
    <row r="510" spans="1:3">
      <c r="A510" s="831">
        <v>19000151</v>
      </c>
      <c r="B510" s="831" t="s">
        <v>170</v>
      </c>
      <c r="C510" s="832">
        <v>331710.2</v>
      </c>
    </row>
    <row r="511" spans="1:3">
      <c r="A511" s="831">
        <v>19000181</v>
      </c>
      <c r="B511" s="831" t="s">
        <v>994</v>
      </c>
      <c r="C511" s="832">
        <v>-1031089.63</v>
      </c>
    </row>
    <row r="512" spans="1:3">
      <c r="A512" s="831">
        <v>19000193</v>
      </c>
      <c r="B512" s="831" t="s">
        <v>2669</v>
      </c>
      <c r="C512" s="832">
        <v>176679.87</v>
      </c>
    </row>
    <row r="513" spans="1:3">
      <c r="A513" s="831">
        <v>19000251</v>
      </c>
      <c r="B513" s="831" t="s">
        <v>733</v>
      </c>
      <c r="C513" s="832">
        <v>9769.42</v>
      </c>
    </row>
    <row r="514" spans="1:3">
      <c r="A514" s="831">
        <v>19000283</v>
      </c>
      <c r="B514" s="831" t="s">
        <v>1584</v>
      </c>
      <c r="C514" s="832">
        <v>2273318.79</v>
      </c>
    </row>
    <row r="515" spans="1:3">
      <c r="A515" s="831">
        <v>19000361</v>
      </c>
      <c r="B515" s="831" t="s">
        <v>1121</v>
      </c>
      <c r="C515" s="832">
        <v>159437</v>
      </c>
    </row>
    <row r="516" spans="1:3">
      <c r="A516" s="831">
        <v>19000371</v>
      </c>
      <c r="B516" s="831" t="s">
        <v>1122</v>
      </c>
      <c r="C516" s="832">
        <v>1046077.73</v>
      </c>
    </row>
    <row r="517" spans="1:3">
      <c r="A517" s="831">
        <v>19000403</v>
      </c>
      <c r="B517" s="831" t="s">
        <v>286</v>
      </c>
      <c r="C517" s="832">
        <v>151802.95000000001</v>
      </c>
    </row>
    <row r="518" spans="1:3">
      <c r="A518" s="831">
        <v>19000441</v>
      </c>
      <c r="B518" s="831" t="s">
        <v>339</v>
      </c>
      <c r="C518" s="832">
        <v>6403123.9199999999</v>
      </c>
    </row>
    <row r="519" spans="1:3">
      <c r="A519" s="831">
        <v>19000443</v>
      </c>
      <c r="B519" s="831" t="s">
        <v>524</v>
      </c>
      <c r="C519" s="832">
        <v>72137525.719999999</v>
      </c>
    </row>
    <row r="520" spans="1:3">
      <c r="A520" s="831">
        <v>19000453</v>
      </c>
      <c r="B520" s="831" t="s">
        <v>525</v>
      </c>
      <c r="C520" s="832">
        <v>4230704.09</v>
      </c>
    </row>
    <row r="521" spans="1:3">
      <c r="A521" s="831">
        <v>19000463</v>
      </c>
      <c r="B521" s="831" t="s">
        <v>526</v>
      </c>
      <c r="C521" s="832">
        <v>-996479.63</v>
      </c>
    </row>
    <row r="522" spans="1:3">
      <c r="A522" s="831">
        <v>19000471</v>
      </c>
      <c r="B522" s="831" t="s">
        <v>808</v>
      </c>
      <c r="C522" s="832">
        <v>3851209.65</v>
      </c>
    </row>
    <row r="523" spans="1:3">
      <c r="A523" s="831">
        <v>19000473</v>
      </c>
      <c r="B523" s="831" t="s">
        <v>2163</v>
      </c>
      <c r="C523" s="832">
        <v>2562568</v>
      </c>
    </row>
    <row r="524" spans="1:3">
      <c r="A524" s="831">
        <v>19000491</v>
      </c>
      <c r="B524" s="831" t="s">
        <v>2540</v>
      </c>
      <c r="C524" s="832">
        <v>2025469.95</v>
      </c>
    </row>
    <row r="525" spans="1:3">
      <c r="A525" s="831">
        <v>19000551</v>
      </c>
      <c r="B525" s="831" t="s">
        <v>3126</v>
      </c>
      <c r="C525" s="832">
        <v>1965399</v>
      </c>
    </row>
    <row r="526" spans="1:3">
      <c r="A526" s="831">
        <v>19000552</v>
      </c>
      <c r="B526" s="831" t="s">
        <v>2521</v>
      </c>
      <c r="C526" s="832">
        <v>554634.88</v>
      </c>
    </row>
    <row r="527" spans="1:3">
      <c r="A527" s="831">
        <v>19000553</v>
      </c>
      <c r="B527" s="831" t="s">
        <v>101</v>
      </c>
      <c r="C527" s="832">
        <v>184403.35</v>
      </c>
    </row>
    <row r="528" spans="1:3">
      <c r="A528" s="831">
        <v>19000562</v>
      </c>
      <c r="B528" s="831" t="s">
        <v>763</v>
      </c>
      <c r="C528" s="832">
        <v>1509515.4</v>
      </c>
    </row>
    <row r="529" spans="1:3">
      <c r="A529" s="831">
        <v>19000572</v>
      </c>
      <c r="B529" s="831" t="s">
        <v>764</v>
      </c>
      <c r="C529" s="832">
        <v>252795.67</v>
      </c>
    </row>
    <row r="530" spans="1:3">
      <c r="A530" s="831">
        <v>19000573</v>
      </c>
      <c r="B530" s="831" t="s">
        <v>2248</v>
      </c>
      <c r="C530" s="832">
        <v>245054.97</v>
      </c>
    </row>
    <row r="531" spans="1:3">
      <c r="A531" s="831">
        <v>19000581</v>
      </c>
      <c r="B531" s="831" t="s">
        <v>195</v>
      </c>
      <c r="C531" s="832">
        <v>2741292.2</v>
      </c>
    </row>
    <row r="532" spans="1:3">
      <c r="A532" s="831">
        <v>19000592</v>
      </c>
      <c r="B532" s="831" t="s">
        <v>584</v>
      </c>
      <c r="C532" s="832">
        <v>3844532.25</v>
      </c>
    </row>
    <row r="533" spans="1:3">
      <c r="A533" s="831">
        <v>19000601</v>
      </c>
      <c r="B533" s="831" t="s">
        <v>2138</v>
      </c>
      <c r="C533" s="832">
        <v>181858852</v>
      </c>
    </row>
    <row r="534" spans="1:3">
      <c r="A534" s="831">
        <v>19000621</v>
      </c>
      <c r="B534" s="831" t="s">
        <v>2197</v>
      </c>
      <c r="C534" s="832">
        <v>65158454.200000003</v>
      </c>
    </row>
    <row r="535" spans="1:3">
      <c r="A535" s="831">
        <v>19000641</v>
      </c>
      <c r="B535" s="831" t="s">
        <v>2194</v>
      </c>
      <c r="C535" s="832">
        <v>24039.05</v>
      </c>
    </row>
    <row r="536" spans="1:3">
      <c r="A536" s="831">
        <v>19000671</v>
      </c>
      <c r="B536" s="831" t="s">
        <v>2214</v>
      </c>
      <c r="C536" s="832">
        <v>32765538.120000001</v>
      </c>
    </row>
    <row r="537" spans="1:3">
      <c r="A537" s="831">
        <v>19000691</v>
      </c>
      <c r="B537" s="831" t="s">
        <v>2541</v>
      </c>
      <c r="C537" s="832">
        <v>116375</v>
      </c>
    </row>
    <row r="538" spans="1:3">
      <c r="A538" s="831">
        <v>19000692</v>
      </c>
      <c r="B538" s="831" t="s">
        <v>1218</v>
      </c>
      <c r="C538" s="832">
        <v>16625</v>
      </c>
    </row>
    <row r="539" spans="1:3">
      <c r="A539" s="831">
        <v>19000711</v>
      </c>
      <c r="B539" s="831" t="s">
        <v>2061</v>
      </c>
      <c r="C539" s="832">
        <v>454742.19</v>
      </c>
    </row>
    <row r="540" spans="1:3">
      <c r="A540" s="831">
        <v>19000721</v>
      </c>
      <c r="B540" s="831" t="s">
        <v>2222</v>
      </c>
      <c r="C540" s="832">
        <v>10869.86</v>
      </c>
    </row>
    <row r="541" spans="1:3">
      <c r="A541" s="831">
        <v>19000731</v>
      </c>
      <c r="B541" s="831" t="s">
        <v>2317</v>
      </c>
      <c r="C541" s="831">
        <v>7.0000000000000007E-2</v>
      </c>
    </row>
    <row r="542" spans="1:3">
      <c r="A542" s="831">
        <v>19000732</v>
      </c>
      <c r="B542" s="831" t="s">
        <v>2313</v>
      </c>
      <c r="C542" s="831">
        <v>0.06</v>
      </c>
    </row>
    <row r="543" spans="1:3">
      <c r="A543" s="831">
        <v>19000741</v>
      </c>
      <c r="B543" s="831" t="s">
        <v>2382</v>
      </c>
      <c r="C543" s="832">
        <v>99589.02</v>
      </c>
    </row>
    <row r="544" spans="1:3">
      <c r="A544" s="831">
        <v>19000751</v>
      </c>
      <c r="B544" s="831" t="s">
        <v>2408</v>
      </c>
      <c r="C544" s="832">
        <v>1586210.85</v>
      </c>
    </row>
    <row r="545" spans="1:3">
      <c r="A545" s="831">
        <v>19000752</v>
      </c>
      <c r="B545" s="831" t="s">
        <v>2409</v>
      </c>
      <c r="C545" s="832">
        <v>848476.65</v>
      </c>
    </row>
    <row r="546" spans="1:3">
      <c r="A546" s="831">
        <v>19000781</v>
      </c>
      <c r="B546" s="831" t="s">
        <v>2542</v>
      </c>
      <c r="C546" s="832">
        <v>2811571.11</v>
      </c>
    </row>
    <row r="547" spans="1:3">
      <c r="A547" s="831">
        <v>19000791</v>
      </c>
      <c r="B547" s="831" t="s">
        <v>2543</v>
      </c>
      <c r="C547" s="832">
        <v>188336.25</v>
      </c>
    </row>
    <row r="548" spans="1:3">
      <c r="A548" s="831">
        <v>19000801</v>
      </c>
      <c r="B548" s="831" t="s">
        <v>2544</v>
      </c>
      <c r="C548" s="832">
        <v>7361.73</v>
      </c>
    </row>
    <row r="549" spans="1:3">
      <c r="A549" s="831">
        <v>19000811</v>
      </c>
      <c r="B549" s="831" t="s">
        <v>2545</v>
      </c>
      <c r="C549" s="832">
        <v>1359.76</v>
      </c>
    </row>
    <row r="550" spans="1:3">
      <c r="A550" s="831">
        <v>19000831</v>
      </c>
      <c r="B550" s="831" t="s">
        <v>2626</v>
      </c>
      <c r="C550" s="832">
        <v>647308.72</v>
      </c>
    </row>
    <row r="551" spans="1:3">
      <c r="A551" s="831">
        <v>19000841</v>
      </c>
      <c r="B551" s="831" t="s">
        <v>2670</v>
      </c>
      <c r="C551" s="832">
        <v>-461828.27</v>
      </c>
    </row>
    <row r="552" spans="1:3">
      <c r="A552" s="831">
        <v>19000851</v>
      </c>
      <c r="B552" s="831" t="s">
        <v>2802</v>
      </c>
      <c r="C552" s="832">
        <v>736581.98</v>
      </c>
    </row>
    <row r="553" spans="1:3">
      <c r="A553" s="831">
        <v>19000861</v>
      </c>
      <c r="B553" s="831" t="s">
        <v>2863</v>
      </c>
      <c r="C553" s="832">
        <v>185208.18</v>
      </c>
    </row>
    <row r="554" spans="1:3">
      <c r="A554" s="831">
        <v>19000871</v>
      </c>
      <c r="B554" s="831" t="s">
        <v>3236</v>
      </c>
      <c r="C554" s="832">
        <v>2674841.4</v>
      </c>
    </row>
    <row r="555" spans="1:3">
      <c r="A555" s="831">
        <v>19002003</v>
      </c>
      <c r="B555" s="831" t="s">
        <v>2990</v>
      </c>
      <c r="C555" s="832">
        <v>72382155.349999994</v>
      </c>
    </row>
    <row r="556" spans="1:3">
      <c r="A556" s="831">
        <v>19003011</v>
      </c>
      <c r="B556" s="831" t="s">
        <v>3060</v>
      </c>
      <c r="C556" s="832">
        <v>1402579.85</v>
      </c>
    </row>
    <row r="557" spans="1:3">
      <c r="A557" s="831">
        <v>19003021</v>
      </c>
      <c r="B557" s="831" t="s">
        <v>3079</v>
      </c>
      <c r="C557" s="832">
        <v>406023.45</v>
      </c>
    </row>
    <row r="558" spans="1:3">
      <c r="A558" s="831">
        <v>19003032</v>
      </c>
      <c r="B558" s="831" t="s">
        <v>3238</v>
      </c>
      <c r="C558" s="832">
        <v>3173859.5</v>
      </c>
    </row>
    <row r="559" spans="1:3">
      <c r="A559" s="831">
        <v>19003041</v>
      </c>
      <c r="B559" s="831" t="s">
        <v>3365</v>
      </c>
      <c r="C559" s="832">
        <v>2879137.44</v>
      </c>
    </row>
    <row r="560" spans="1:3">
      <c r="A560" s="831">
        <v>19003042</v>
      </c>
      <c r="B560" s="831" t="s">
        <v>3300</v>
      </c>
      <c r="C560" s="832">
        <v>3031730.53</v>
      </c>
    </row>
    <row r="561" spans="1:3">
      <c r="A561" s="831">
        <v>19100012</v>
      </c>
      <c r="B561" s="831" t="s">
        <v>1000</v>
      </c>
      <c r="C561" s="832">
        <v>7960029.9400000004</v>
      </c>
    </row>
    <row r="562" spans="1:3">
      <c r="A562" s="831">
        <v>19100022</v>
      </c>
      <c r="B562" s="831" t="s">
        <v>697</v>
      </c>
      <c r="C562" s="832">
        <v>-10482039.289999999</v>
      </c>
    </row>
    <row r="563" spans="1:3">
      <c r="A563" s="831">
        <v>19100132</v>
      </c>
      <c r="B563" s="831" t="s">
        <v>683</v>
      </c>
      <c r="C563" s="832">
        <v>54030.66</v>
      </c>
    </row>
    <row r="564" spans="1:3">
      <c r="A564" s="831">
        <v>19100142</v>
      </c>
      <c r="B564" s="831" t="s">
        <v>684</v>
      </c>
      <c r="C564" s="832">
        <v>-234481.9</v>
      </c>
    </row>
    <row r="565" spans="1:3">
      <c r="A565" s="831">
        <v>19100152</v>
      </c>
      <c r="B565" s="831" t="s">
        <v>1138</v>
      </c>
      <c r="C565" s="832">
        <v>2798546.81</v>
      </c>
    </row>
    <row r="566" spans="1:3">
      <c r="A566" s="831">
        <v>19100162</v>
      </c>
      <c r="B566" s="831" t="s">
        <v>312</v>
      </c>
      <c r="C566" s="832">
        <v>-14367480.49</v>
      </c>
    </row>
    <row r="567" spans="1:3">
      <c r="A567" s="831">
        <v>20100023</v>
      </c>
      <c r="B567" s="831" t="s">
        <v>1984</v>
      </c>
      <c r="C567" s="832">
        <v>-859037.91</v>
      </c>
    </row>
    <row r="568" spans="1:3">
      <c r="A568" s="831">
        <v>20700003</v>
      </c>
      <c r="B568" s="831" t="s">
        <v>1296</v>
      </c>
      <c r="C568" s="832">
        <v>-122847945.22</v>
      </c>
    </row>
    <row r="569" spans="1:3">
      <c r="A569" s="831">
        <v>20700013</v>
      </c>
      <c r="B569" s="831" t="s">
        <v>1889</v>
      </c>
      <c r="C569" s="832">
        <v>-338395484.31</v>
      </c>
    </row>
    <row r="570" spans="1:3">
      <c r="A570" s="831">
        <v>20700023</v>
      </c>
      <c r="B570" s="831" t="s">
        <v>1345</v>
      </c>
      <c r="C570" s="832">
        <v>-16901820.34</v>
      </c>
    </row>
    <row r="571" spans="1:3">
      <c r="A571" s="831">
        <v>21100003</v>
      </c>
      <c r="B571" s="831" t="s">
        <v>1186</v>
      </c>
      <c r="C571" s="832">
        <v>-2803605116.4699998</v>
      </c>
    </row>
    <row r="572" spans="1:3">
      <c r="A572" s="831">
        <v>21100383</v>
      </c>
      <c r="B572" s="831" t="s">
        <v>25</v>
      </c>
      <c r="C572" s="832">
        <v>-491575</v>
      </c>
    </row>
    <row r="573" spans="1:3">
      <c r="A573" s="831">
        <v>21400013</v>
      </c>
      <c r="B573" s="831" t="s">
        <v>1053</v>
      </c>
      <c r="C573" s="832">
        <v>2148854.7200000002</v>
      </c>
    </row>
    <row r="574" spans="1:3">
      <c r="A574" s="831">
        <v>21400033</v>
      </c>
      <c r="B574" s="831" t="s">
        <v>1055</v>
      </c>
      <c r="C574" s="832">
        <v>4985024.68</v>
      </c>
    </row>
    <row r="575" spans="1:3">
      <c r="A575" s="831">
        <v>21500023</v>
      </c>
      <c r="B575" s="831" t="s">
        <v>1346</v>
      </c>
      <c r="C575" s="832">
        <v>-11821264</v>
      </c>
    </row>
    <row r="576" spans="1:3">
      <c r="A576" s="831">
        <v>21500033</v>
      </c>
      <c r="B576" s="831" t="s">
        <v>1890</v>
      </c>
      <c r="C576" s="832">
        <v>-5270932</v>
      </c>
    </row>
    <row r="577" spans="1:3">
      <c r="A577" s="831">
        <v>21600003</v>
      </c>
      <c r="B577" s="831" t="s">
        <v>419</v>
      </c>
      <c r="C577" s="832">
        <v>-360786106.38</v>
      </c>
    </row>
    <row r="578" spans="1:3">
      <c r="A578" s="831">
        <v>21600011</v>
      </c>
      <c r="B578" s="831" t="s">
        <v>2097</v>
      </c>
      <c r="C578" s="832">
        <v>23551027.530000001</v>
      </c>
    </row>
    <row r="579" spans="1:3">
      <c r="A579" s="831">
        <v>21600013</v>
      </c>
      <c r="B579" s="831" t="s">
        <v>672</v>
      </c>
      <c r="C579" s="832">
        <v>77562549.519999996</v>
      </c>
    </row>
    <row r="580" spans="1:3">
      <c r="A580" s="831">
        <v>21600023</v>
      </c>
      <c r="B580" s="831" t="s">
        <v>1891</v>
      </c>
      <c r="C580" s="832">
        <v>1755001.25</v>
      </c>
    </row>
    <row r="581" spans="1:3">
      <c r="A581" s="831">
        <v>21600033</v>
      </c>
      <c r="B581" s="831" t="s">
        <v>1196</v>
      </c>
      <c r="C581" s="832">
        <v>1471103.62</v>
      </c>
    </row>
    <row r="582" spans="1:3">
      <c r="A582" s="831">
        <v>21600053</v>
      </c>
      <c r="B582" s="831" t="s">
        <v>1074</v>
      </c>
      <c r="C582" s="832">
        <v>16359946.109999999</v>
      </c>
    </row>
    <row r="583" spans="1:3">
      <c r="A583" s="831">
        <v>21610013</v>
      </c>
      <c r="B583" s="831" t="s">
        <v>342</v>
      </c>
      <c r="C583" s="832">
        <v>14756651</v>
      </c>
    </row>
    <row r="584" spans="1:3">
      <c r="A584" s="831">
        <v>21900103</v>
      </c>
      <c r="B584" s="831" t="s">
        <v>3148</v>
      </c>
      <c r="C584" s="832">
        <v>-14272967.1</v>
      </c>
    </row>
    <row r="585" spans="1:3">
      <c r="A585" s="831">
        <v>21900113</v>
      </c>
      <c r="B585" s="831" t="s">
        <v>3149</v>
      </c>
      <c r="C585" s="832">
        <v>22363184.399999999</v>
      </c>
    </row>
    <row r="586" spans="1:3">
      <c r="A586" s="831">
        <v>21900133</v>
      </c>
      <c r="B586" s="831" t="s">
        <v>3150</v>
      </c>
      <c r="C586" s="832">
        <v>433722.7</v>
      </c>
    </row>
    <row r="587" spans="1:3">
      <c r="A587" s="831">
        <v>21900143</v>
      </c>
      <c r="B587" s="831" t="s">
        <v>3166</v>
      </c>
      <c r="C587" s="832">
        <v>206107216.34999999</v>
      </c>
    </row>
    <row r="588" spans="1:3">
      <c r="A588" s="831">
        <v>21900153</v>
      </c>
      <c r="B588" s="831" t="s">
        <v>3152</v>
      </c>
      <c r="C588" s="832">
        <v>-72137525.719999999</v>
      </c>
    </row>
    <row r="589" spans="1:3">
      <c r="A589" s="831">
        <v>21900163</v>
      </c>
      <c r="B589" s="831" t="s">
        <v>3167</v>
      </c>
      <c r="C589" s="832">
        <v>12087726.25</v>
      </c>
    </row>
    <row r="590" spans="1:3">
      <c r="A590" s="831">
        <v>21900173</v>
      </c>
      <c r="B590" s="831" t="s">
        <v>3154</v>
      </c>
      <c r="C590" s="832">
        <v>-4230704.1500000004</v>
      </c>
    </row>
    <row r="591" spans="1:3">
      <c r="A591" s="831">
        <v>21900183</v>
      </c>
      <c r="B591" s="831" t="s">
        <v>3155</v>
      </c>
      <c r="C591" s="832">
        <v>-2847083.35</v>
      </c>
    </row>
    <row r="592" spans="1:3">
      <c r="A592" s="831">
        <v>21900193</v>
      </c>
      <c r="B592" s="831" t="s">
        <v>3156</v>
      </c>
      <c r="C592" s="832">
        <v>996479.08</v>
      </c>
    </row>
    <row r="593" spans="1:3">
      <c r="A593" s="831">
        <v>21900223</v>
      </c>
      <c r="B593" s="831" t="s">
        <v>3140</v>
      </c>
      <c r="C593" s="832">
        <v>-151802.95000000001</v>
      </c>
    </row>
    <row r="594" spans="1:3">
      <c r="A594" s="831">
        <v>21900233</v>
      </c>
      <c r="B594" s="831" t="s">
        <v>3109</v>
      </c>
      <c r="C594" s="832">
        <v>4995538.49</v>
      </c>
    </row>
    <row r="595" spans="1:3">
      <c r="A595" s="831">
        <v>21900243</v>
      </c>
      <c r="B595" s="831" t="s">
        <v>3157</v>
      </c>
      <c r="C595" s="832">
        <v>-7827114.54</v>
      </c>
    </row>
    <row r="596" spans="1:3">
      <c r="A596" s="831">
        <v>22100393</v>
      </c>
      <c r="B596" s="831" t="s">
        <v>474</v>
      </c>
      <c r="C596" s="832">
        <v>-15000000</v>
      </c>
    </row>
    <row r="597" spans="1:3">
      <c r="A597" s="831">
        <v>22100413</v>
      </c>
      <c r="B597" s="831" t="s">
        <v>141</v>
      </c>
      <c r="C597" s="832">
        <v>-2000000</v>
      </c>
    </row>
    <row r="598" spans="1:3">
      <c r="A598" s="831">
        <v>22100713</v>
      </c>
      <c r="B598" s="831" t="s">
        <v>513</v>
      </c>
      <c r="C598" s="832">
        <v>-300000000</v>
      </c>
    </row>
    <row r="599" spans="1:3">
      <c r="A599" s="831">
        <v>22100723</v>
      </c>
      <c r="B599" s="831" t="s">
        <v>514</v>
      </c>
      <c r="C599" s="832">
        <v>-200000000</v>
      </c>
    </row>
    <row r="600" spans="1:3">
      <c r="A600" s="831">
        <v>22100743</v>
      </c>
      <c r="B600" s="831" t="s">
        <v>1322</v>
      </c>
      <c r="C600" s="832">
        <v>-100000000</v>
      </c>
    </row>
    <row r="601" spans="1:3">
      <c r="A601" s="831">
        <v>22100823</v>
      </c>
      <c r="B601" s="831" t="s">
        <v>1921</v>
      </c>
      <c r="C601" s="832">
        <v>-250000000</v>
      </c>
    </row>
    <row r="602" spans="1:3">
      <c r="A602" s="831">
        <v>22100833</v>
      </c>
      <c r="B602" s="831" t="s">
        <v>2808</v>
      </c>
      <c r="C602" s="832">
        <v>-138460000</v>
      </c>
    </row>
    <row r="603" spans="1:3">
      <c r="A603" s="831">
        <v>22100843</v>
      </c>
      <c r="B603" s="831" t="s">
        <v>2812</v>
      </c>
      <c r="C603" s="832">
        <v>-23400000</v>
      </c>
    </row>
    <row r="604" spans="1:3">
      <c r="A604" s="831">
        <v>22100853</v>
      </c>
      <c r="B604" s="831" t="s">
        <v>3254</v>
      </c>
      <c r="C604" s="832">
        <v>-425000000</v>
      </c>
    </row>
    <row r="605" spans="1:3">
      <c r="A605" s="831">
        <v>22100923</v>
      </c>
      <c r="B605" s="831" t="s">
        <v>2402</v>
      </c>
      <c r="C605" s="832">
        <v>-250000000</v>
      </c>
    </row>
    <row r="606" spans="1:3">
      <c r="A606" s="831">
        <v>22100933</v>
      </c>
      <c r="B606" s="831" t="s">
        <v>2403</v>
      </c>
      <c r="C606" s="832">
        <v>-45000000</v>
      </c>
    </row>
    <row r="607" spans="1:3">
      <c r="A607" s="831">
        <v>22101023</v>
      </c>
      <c r="B607" s="831" t="s">
        <v>1032</v>
      </c>
      <c r="C607" s="832">
        <v>-250000000</v>
      </c>
    </row>
    <row r="608" spans="1:3">
      <c r="A608" s="831">
        <v>22101033</v>
      </c>
      <c r="B608" s="831" t="s">
        <v>1893</v>
      </c>
      <c r="C608" s="832">
        <v>-300000000</v>
      </c>
    </row>
    <row r="609" spans="1:3">
      <c r="A609" s="831">
        <v>22101053</v>
      </c>
      <c r="B609" s="831" t="s">
        <v>1943</v>
      </c>
      <c r="C609" s="832">
        <v>-250000000</v>
      </c>
    </row>
    <row r="610" spans="1:3">
      <c r="A610" s="831">
        <v>22101113</v>
      </c>
      <c r="B610" s="831" t="s">
        <v>1605</v>
      </c>
      <c r="C610" s="832">
        <v>-350000000</v>
      </c>
    </row>
    <row r="611" spans="1:3">
      <c r="A611" s="831">
        <v>22101123</v>
      </c>
      <c r="B611" s="831" t="s">
        <v>2137</v>
      </c>
      <c r="C611" s="832">
        <v>-325000000</v>
      </c>
    </row>
    <row r="612" spans="1:3">
      <c r="A612" s="831">
        <v>22101133</v>
      </c>
      <c r="B612" s="831" t="s">
        <v>2132</v>
      </c>
      <c r="C612" s="832">
        <v>-250000000</v>
      </c>
    </row>
    <row r="613" spans="1:3">
      <c r="A613" s="831">
        <v>22101143</v>
      </c>
      <c r="B613" s="831" t="s">
        <v>2247</v>
      </c>
      <c r="C613" s="832">
        <v>-300000000</v>
      </c>
    </row>
    <row r="614" spans="1:3">
      <c r="A614" s="831">
        <v>22600083</v>
      </c>
      <c r="B614" s="831" t="s">
        <v>2243</v>
      </c>
      <c r="C614" s="832">
        <v>12428.07</v>
      </c>
    </row>
    <row r="615" spans="1:3">
      <c r="A615" s="831">
        <v>22600093</v>
      </c>
      <c r="B615" s="831" t="s">
        <v>3255</v>
      </c>
      <c r="C615" s="832">
        <v>1847864.58</v>
      </c>
    </row>
    <row r="616" spans="1:3">
      <c r="A616" s="831">
        <v>22820011</v>
      </c>
      <c r="B616" s="831" t="s">
        <v>1864</v>
      </c>
      <c r="C616" s="832">
        <v>-332500</v>
      </c>
    </row>
    <row r="617" spans="1:3">
      <c r="A617" s="831">
        <v>22820012</v>
      </c>
      <c r="B617" s="831" t="s">
        <v>1865</v>
      </c>
      <c r="C617" s="832">
        <v>-47500</v>
      </c>
    </row>
    <row r="618" spans="1:3">
      <c r="A618" s="831">
        <v>22830003</v>
      </c>
      <c r="B618" s="831" t="s">
        <v>1058</v>
      </c>
      <c r="C618" s="832">
        <v>-52262274.340000004</v>
      </c>
    </row>
    <row r="619" spans="1:3">
      <c r="A619" s="831">
        <v>22830013</v>
      </c>
      <c r="B619" s="831" t="s">
        <v>1057</v>
      </c>
      <c r="C619" s="832">
        <v>-5042812.78</v>
      </c>
    </row>
    <row r="620" spans="1:3">
      <c r="A620" s="831">
        <v>22830023</v>
      </c>
      <c r="B620" s="831" t="s">
        <v>1434</v>
      </c>
      <c r="C620" s="832">
        <v>-39879523.700000003</v>
      </c>
    </row>
    <row r="621" spans="1:3">
      <c r="A621" s="831">
        <v>22830033</v>
      </c>
      <c r="B621" s="831" t="s">
        <v>2420</v>
      </c>
      <c r="C621" s="832">
        <v>-807000</v>
      </c>
    </row>
    <row r="622" spans="1:3">
      <c r="A622" s="831">
        <v>22830043</v>
      </c>
      <c r="B622" s="831" t="s">
        <v>2836</v>
      </c>
      <c r="C622" s="832">
        <v>-164525.71</v>
      </c>
    </row>
    <row r="623" spans="1:3">
      <c r="A623" s="831">
        <v>22830053</v>
      </c>
      <c r="B623" s="831" t="s">
        <v>2994</v>
      </c>
      <c r="C623" s="832">
        <v>-1537250</v>
      </c>
    </row>
    <row r="624" spans="1:3">
      <c r="A624" s="831">
        <v>22830063</v>
      </c>
      <c r="B624" s="831" t="s">
        <v>3043</v>
      </c>
      <c r="C624" s="832">
        <v>-50538</v>
      </c>
    </row>
    <row r="625" spans="1:3">
      <c r="A625" s="831">
        <v>22830073</v>
      </c>
      <c r="B625" s="831" t="s">
        <v>3044</v>
      </c>
      <c r="C625" s="832">
        <v>-97929</v>
      </c>
    </row>
    <row r="626" spans="1:3">
      <c r="A626" s="831">
        <v>22840012</v>
      </c>
      <c r="B626" s="831" t="s">
        <v>2508</v>
      </c>
      <c r="C626" s="832">
        <v>-631223.56999999995</v>
      </c>
    </row>
    <row r="627" spans="1:3">
      <c r="A627" s="831">
        <v>22840021</v>
      </c>
      <c r="B627" s="831" t="s">
        <v>1620</v>
      </c>
      <c r="C627" s="832">
        <v>-199475.25</v>
      </c>
    </row>
    <row r="628" spans="1:3">
      <c r="A628" s="831">
        <v>22840022</v>
      </c>
      <c r="B628" s="831" t="s">
        <v>2509</v>
      </c>
      <c r="C628" s="832">
        <v>-530428.43000000005</v>
      </c>
    </row>
    <row r="629" spans="1:3">
      <c r="A629" s="831">
        <v>22840031</v>
      </c>
      <c r="B629" s="831" t="s">
        <v>1635</v>
      </c>
      <c r="C629" s="832">
        <v>-258000</v>
      </c>
    </row>
    <row r="630" spans="1:3">
      <c r="A630" s="831">
        <v>22840032</v>
      </c>
      <c r="B630" s="831" t="s">
        <v>2510</v>
      </c>
      <c r="C630" s="832">
        <v>-3302394.74</v>
      </c>
    </row>
    <row r="631" spans="1:3">
      <c r="A631" s="831">
        <v>22840042</v>
      </c>
      <c r="B631" s="831" t="s">
        <v>2511</v>
      </c>
      <c r="C631" s="832">
        <v>-236393.37</v>
      </c>
    </row>
    <row r="632" spans="1:3">
      <c r="A632" s="831">
        <v>22840051</v>
      </c>
      <c r="B632" s="831" t="s">
        <v>1636</v>
      </c>
      <c r="C632" s="832">
        <v>-30000</v>
      </c>
    </row>
    <row r="633" spans="1:3">
      <c r="A633" s="831">
        <v>22840062</v>
      </c>
      <c r="B633" s="831" t="s">
        <v>2513</v>
      </c>
      <c r="C633" s="832">
        <v>-1293823.8700000001</v>
      </c>
    </row>
    <row r="634" spans="1:3">
      <c r="A634" s="831">
        <v>22840081</v>
      </c>
      <c r="B634" s="831" t="s">
        <v>1621</v>
      </c>
      <c r="C634" s="832">
        <v>-550000</v>
      </c>
    </row>
    <row r="635" spans="1:3">
      <c r="A635" s="831">
        <v>22840082</v>
      </c>
      <c r="B635" s="831" t="s">
        <v>2514</v>
      </c>
      <c r="C635" s="832">
        <v>-2473994.61</v>
      </c>
    </row>
    <row r="636" spans="1:3">
      <c r="A636" s="831">
        <v>22840092</v>
      </c>
      <c r="B636" s="831" t="s">
        <v>2515</v>
      </c>
      <c r="C636" s="832">
        <v>-2050000</v>
      </c>
    </row>
    <row r="637" spans="1:3">
      <c r="A637" s="831">
        <v>22840102</v>
      </c>
      <c r="B637" s="831" t="s">
        <v>2516</v>
      </c>
      <c r="C637" s="832">
        <v>-499874.44</v>
      </c>
    </row>
    <row r="638" spans="1:3">
      <c r="A638" s="831">
        <v>22840111</v>
      </c>
      <c r="B638" s="831" t="s">
        <v>1637</v>
      </c>
      <c r="C638" s="832">
        <v>-20000</v>
      </c>
    </row>
    <row r="639" spans="1:3">
      <c r="A639" s="831">
        <v>22840112</v>
      </c>
      <c r="B639" s="831" t="s">
        <v>2517</v>
      </c>
      <c r="C639" s="832">
        <v>-200000</v>
      </c>
    </row>
    <row r="640" spans="1:3">
      <c r="A640" s="831">
        <v>22840122</v>
      </c>
      <c r="B640" s="831" t="s">
        <v>2518</v>
      </c>
      <c r="C640" s="832">
        <v>-140000</v>
      </c>
    </row>
    <row r="641" spans="1:3">
      <c r="A641" s="831">
        <v>22840131</v>
      </c>
      <c r="B641" s="831" t="s">
        <v>1622</v>
      </c>
      <c r="C641" s="832">
        <v>-497197.75</v>
      </c>
    </row>
    <row r="642" spans="1:3">
      <c r="A642" s="831">
        <v>22840132</v>
      </c>
      <c r="B642" s="831" t="s">
        <v>2519</v>
      </c>
      <c r="C642" s="832">
        <v>-100000</v>
      </c>
    </row>
    <row r="643" spans="1:3">
      <c r="A643" s="831">
        <v>22840161</v>
      </c>
      <c r="B643" s="831" t="s">
        <v>1623</v>
      </c>
      <c r="C643" s="832">
        <v>-347291</v>
      </c>
    </row>
    <row r="644" spans="1:3">
      <c r="A644" s="831">
        <v>22840162</v>
      </c>
      <c r="B644" s="831" t="s">
        <v>3085</v>
      </c>
      <c r="C644" s="832">
        <v>-88616.68</v>
      </c>
    </row>
    <row r="645" spans="1:3">
      <c r="A645" s="831">
        <v>22840171</v>
      </c>
      <c r="B645" s="831" t="s">
        <v>1624</v>
      </c>
      <c r="C645" s="832">
        <v>-50000</v>
      </c>
    </row>
    <row r="646" spans="1:3">
      <c r="A646" s="831">
        <v>22840181</v>
      </c>
      <c r="B646" s="831" t="s">
        <v>1638</v>
      </c>
      <c r="C646" s="832">
        <v>-2867992.26</v>
      </c>
    </row>
    <row r="647" spans="1:3">
      <c r="A647" s="831">
        <v>22840191</v>
      </c>
      <c r="B647" s="831" t="s">
        <v>1625</v>
      </c>
      <c r="C647" s="832">
        <v>-250000</v>
      </c>
    </row>
    <row r="648" spans="1:3">
      <c r="A648" s="831">
        <v>22840221</v>
      </c>
      <c r="B648" s="831" t="s">
        <v>1646</v>
      </c>
      <c r="C648" s="832">
        <v>-545580.69999999995</v>
      </c>
    </row>
    <row r="649" spans="1:3">
      <c r="A649" s="831">
        <v>22840231</v>
      </c>
      <c r="B649" s="831" t="s">
        <v>441</v>
      </c>
      <c r="C649" s="832">
        <v>-75000</v>
      </c>
    </row>
    <row r="650" spans="1:3">
      <c r="A650" s="831">
        <v>22840251</v>
      </c>
      <c r="B650" s="831" t="s">
        <v>984</v>
      </c>
      <c r="C650" s="832">
        <v>-8841357</v>
      </c>
    </row>
    <row r="651" spans="1:3">
      <c r="A651" s="831">
        <v>22840281</v>
      </c>
      <c r="B651" s="831" t="s">
        <v>2301</v>
      </c>
      <c r="C651" s="832">
        <v>-50000</v>
      </c>
    </row>
    <row r="652" spans="1:3">
      <c r="A652" s="831">
        <v>22840301</v>
      </c>
      <c r="B652" s="831" t="s">
        <v>2465</v>
      </c>
      <c r="C652" s="832">
        <v>-103859</v>
      </c>
    </row>
    <row r="653" spans="1:3">
      <c r="A653" s="831">
        <v>22840311</v>
      </c>
      <c r="B653" s="831" t="s">
        <v>2466</v>
      </c>
      <c r="C653" s="832">
        <v>-96000</v>
      </c>
    </row>
    <row r="654" spans="1:3">
      <c r="A654" s="831">
        <v>22840321</v>
      </c>
      <c r="B654" s="831" t="s">
        <v>2647</v>
      </c>
      <c r="C654" s="832">
        <v>-124867306</v>
      </c>
    </row>
    <row r="655" spans="1:3">
      <c r="A655" s="831">
        <v>22840331</v>
      </c>
      <c r="B655" s="831" t="s">
        <v>3086</v>
      </c>
      <c r="C655" s="832">
        <v>-74648296</v>
      </c>
    </row>
    <row r="656" spans="1:3">
      <c r="A656" s="831">
        <v>22840332</v>
      </c>
      <c r="B656" s="831" t="s">
        <v>2512</v>
      </c>
      <c r="C656" s="832">
        <v>-22000000</v>
      </c>
    </row>
    <row r="657" spans="1:3">
      <c r="A657" s="831">
        <v>22840341</v>
      </c>
      <c r="B657" s="831" t="s">
        <v>3065</v>
      </c>
      <c r="C657" s="832">
        <v>-26364573</v>
      </c>
    </row>
    <row r="658" spans="1:3">
      <c r="A658" s="831">
        <v>22840351</v>
      </c>
      <c r="B658" s="831" t="s">
        <v>3497</v>
      </c>
      <c r="C658" s="832">
        <v>-465000</v>
      </c>
    </row>
    <row r="659" spans="1:3">
      <c r="A659" s="831">
        <v>22841001</v>
      </c>
      <c r="B659" s="831" t="s">
        <v>1626</v>
      </c>
      <c r="C659" s="832">
        <v>-4610484.08</v>
      </c>
    </row>
    <row r="660" spans="1:3">
      <c r="A660" s="831">
        <v>23001021</v>
      </c>
      <c r="B660" s="831" t="s">
        <v>29</v>
      </c>
      <c r="C660" s="832">
        <v>-19133859.93</v>
      </c>
    </row>
    <row r="661" spans="1:3">
      <c r="A661" s="831">
        <v>23001031</v>
      </c>
      <c r="B661" s="831" t="s">
        <v>1167</v>
      </c>
      <c r="C661" s="832">
        <v>-19517033.84</v>
      </c>
    </row>
    <row r="662" spans="1:3">
      <c r="A662" s="831">
        <v>23001041</v>
      </c>
      <c r="B662" s="831" t="s">
        <v>385</v>
      </c>
      <c r="C662" s="832">
        <v>-12261873.08</v>
      </c>
    </row>
    <row r="663" spans="1:3">
      <c r="A663" s="831">
        <v>23001043</v>
      </c>
      <c r="B663" s="831" t="s">
        <v>2663</v>
      </c>
      <c r="C663" s="832">
        <v>-923720.31</v>
      </c>
    </row>
    <row r="664" spans="1:3">
      <c r="A664" s="831">
        <v>23001061</v>
      </c>
      <c r="B664" s="831" t="s">
        <v>1059</v>
      </c>
      <c r="C664" s="832">
        <v>-5395388.29</v>
      </c>
    </row>
    <row r="665" spans="1:3">
      <c r="A665" s="831">
        <v>23001071</v>
      </c>
      <c r="B665" s="831" t="s">
        <v>876</v>
      </c>
      <c r="C665" s="832">
        <v>-9124647.7799999993</v>
      </c>
    </row>
    <row r="666" spans="1:3">
      <c r="A666" s="831">
        <v>23001092</v>
      </c>
      <c r="B666" s="831" t="s">
        <v>545</v>
      </c>
      <c r="C666" s="832">
        <v>-9152924.6500000004</v>
      </c>
    </row>
    <row r="667" spans="1:3">
      <c r="A667" s="831">
        <v>23001131</v>
      </c>
      <c r="B667" s="831" t="s">
        <v>2451</v>
      </c>
      <c r="C667" s="832">
        <v>-17013168.73</v>
      </c>
    </row>
    <row r="668" spans="1:3">
      <c r="A668" s="831">
        <v>23001141</v>
      </c>
      <c r="B668" s="831" t="s">
        <v>2658</v>
      </c>
      <c r="C668" s="832">
        <v>-559722.01</v>
      </c>
    </row>
    <row r="669" spans="1:3">
      <c r="A669" s="831">
        <v>23001151</v>
      </c>
      <c r="B669" s="831" t="s">
        <v>2770</v>
      </c>
      <c r="C669" s="832">
        <v>-118121.54</v>
      </c>
    </row>
    <row r="670" spans="1:3">
      <c r="A670" s="831">
        <v>23001231</v>
      </c>
      <c r="B670" s="831" t="s">
        <v>2628</v>
      </c>
      <c r="C670" s="832">
        <v>-1174167.8</v>
      </c>
    </row>
    <row r="671" spans="1:3">
      <c r="A671" s="831">
        <v>23002011</v>
      </c>
      <c r="B671" s="831" t="s">
        <v>1870</v>
      </c>
      <c r="C671" s="832">
        <v>-918476.65</v>
      </c>
    </row>
    <row r="672" spans="1:3">
      <c r="A672" s="831">
        <v>23002041</v>
      </c>
      <c r="B672" s="831" t="s">
        <v>1220</v>
      </c>
      <c r="C672" s="832">
        <v>-7185220.7699999996</v>
      </c>
    </row>
    <row r="673" spans="1:3">
      <c r="A673" s="831">
        <v>23002061</v>
      </c>
      <c r="B673" s="831" t="s">
        <v>66</v>
      </c>
      <c r="C673" s="832">
        <v>82298</v>
      </c>
    </row>
    <row r="674" spans="1:3">
      <c r="A674" s="831">
        <v>23002071</v>
      </c>
      <c r="B674" s="831" t="s">
        <v>50</v>
      </c>
      <c r="C674" s="832">
        <v>251781.44</v>
      </c>
    </row>
    <row r="675" spans="1:3">
      <c r="A675" s="831">
        <v>23002072</v>
      </c>
      <c r="B675" s="831" t="s">
        <v>2664</v>
      </c>
      <c r="C675" s="832">
        <v>18711.25</v>
      </c>
    </row>
    <row r="676" spans="1:3">
      <c r="A676" s="831">
        <v>23002091</v>
      </c>
      <c r="B676" s="831" t="s">
        <v>548</v>
      </c>
      <c r="C676" s="832">
        <v>-334079.44</v>
      </c>
    </row>
    <row r="677" spans="1:3">
      <c r="A677" s="831">
        <v>23002092</v>
      </c>
      <c r="B677" s="831" t="s">
        <v>549</v>
      </c>
      <c r="C677" s="832">
        <v>-18711.25</v>
      </c>
    </row>
    <row r="678" spans="1:3">
      <c r="A678" s="831">
        <v>23200011</v>
      </c>
      <c r="B678" s="831" t="s">
        <v>1779</v>
      </c>
      <c r="C678" s="832">
        <v>-4020704.44</v>
      </c>
    </row>
    <row r="679" spans="1:3">
      <c r="A679" s="831">
        <v>23200031</v>
      </c>
      <c r="B679" s="831" t="s">
        <v>430</v>
      </c>
      <c r="C679" s="832">
        <v>-17777864</v>
      </c>
    </row>
    <row r="680" spans="1:3">
      <c r="A680" s="831">
        <v>23200033</v>
      </c>
      <c r="B680" s="831" t="s">
        <v>434</v>
      </c>
      <c r="C680" s="832">
        <v>-175062.5</v>
      </c>
    </row>
    <row r="681" spans="1:3">
      <c r="A681" s="831">
        <v>23200041</v>
      </c>
      <c r="B681" s="831" t="s">
        <v>818</v>
      </c>
      <c r="C681" s="832">
        <v>-9218953</v>
      </c>
    </row>
    <row r="682" spans="1:3">
      <c r="A682" s="831">
        <v>23200051</v>
      </c>
      <c r="B682" s="831" t="s">
        <v>819</v>
      </c>
      <c r="C682" s="832">
        <v>-11289426.32</v>
      </c>
    </row>
    <row r="683" spans="1:3">
      <c r="A683" s="831">
        <v>23200061</v>
      </c>
      <c r="B683" s="831" t="s">
        <v>375</v>
      </c>
      <c r="C683" s="832">
        <v>-9014408.1400000006</v>
      </c>
    </row>
    <row r="684" spans="1:3">
      <c r="A684" s="831">
        <v>23200071</v>
      </c>
      <c r="B684" s="831" t="s">
        <v>1899</v>
      </c>
      <c r="C684" s="832">
        <v>-2841595.92</v>
      </c>
    </row>
    <row r="685" spans="1:3">
      <c r="A685" s="831">
        <v>23200081</v>
      </c>
      <c r="B685" s="831" t="s">
        <v>1900</v>
      </c>
      <c r="C685" s="832">
        <v>-3901450.25</v>
      </c>
    </row>
    <row r="686" spans="1:3">
      <c r="A686" s="831">
        <v>23200101</v>
      </c>
      <c r="B686" s="831" t="s">
        <v>809</v>
      </c>
      <c r="C686" s="832">
        <v>-508512.28</v>
      </c>
    </row>
    <row r="687" spans="1:3">
      <c r="A687" s="831">
        <v>23200103</v>
      </c>
      <c r="B687" s="831" t="s">
        <v>136</v>
      </c>
      <c r="C687" s="832">
        <v>-54748.59</v>
      </c>
    </row>
    <row r="688" spans="1:3">
      <c r="A688" s="831">
        <v>23200111</v>
      </c>
      <c r="B688" s="831" t="s">
        <v>1901</v>
      </c>
      <c r="C688" s="832">
        <v>-233984.9</v>
      </c>
    </row>
    <row r="689" spans="1:3">
      <c r="A689" s="831">
        <v>23200121</v>
      </c>
      <c r="B689" s="831" t="s">
        <v>1647</v>
      </c>
      <c r="C689" s="832">
        <v>-216795.38</v>
      </c>
    </row>
    <row r="690" spans="1:3">
      <c r="A690" s="831">
        <v>23200221</v>
      </c>
      <c r="B690" s="831" t="s">
        <v>3305</v>
      </c>
      <c r="C690" s="831">
        <v>-51.51</v>
      </c>
    </row>
    <row r="691" spans="1:3">
      <c r="A691" s="831">
        <v>23200222</v>
      </c>
      <c r="B691" s="831" t="s">
        <v>279</v>
      </c>
      <c r="C691" s="832">
        <v>-10407289.689999999</v>
      </c>
    </row>
    <row r="692" spans="1:3">
      <c r="A692" s="831">
        <v>23200242</v>
      </c>
      <c r="B692" s="831" t="s">
        <v>1701</v>
      </c>
      <c r="C692" s="832">
        <v>-12078907.09</v>
      </c>
    </row>
    <row r="693" spans="1:3">
      <c r="A693" s="831">
        <v>23200333</v>
      </c>
      <c r="B693" s="831" t="s">
        <v>1045</v>
      </c>
      <c r="C693" s="832">
        <v>-15000332.02</v>
      </c>
    </row>
    <row r="694" spans="1:3">
      <c r="A694" s="831">
        <v>23200483</v>
      </c>
      <c r="B694" s="831" t="s">
        <v>665</v>
      </c>
      <c r="C694" s="832">
        <v>-8924583.9499999993</v>
      </c>
    </row>
    <row r="695" spans="1:3">
      <c r="A695" s="831">
        <v>23200493</v>
      </c>
      <c r="B695" s="831" t="s">
        <v>3094</v>
      </c>
      <c r="C695" s="832">
        <v>-194411.28</v>
      </c>
    </row>
    <row r="696" spans="1:3">
      <c r="A696" s="831">
        <v>23200543</v>
      </c>
      <c r="B696" s="831" t="s">
        <v>735</v>
      </c>
      <c r="C696" s="832">
        <v>-54011608.539999999</v>
      </c>
    </row>
    <row r="697" spans="1:3">
      <c r="A697" s="831">
        <v>23200643</v>
      </c>
      <c r="B697" s="831" t="s">
        <v>640</v>
      </c>
      <c r="C697" s="832">
        <v>-7600427.9299999997</v>
      </c>
    </row>
    <row r="698" spans="1:3">
      <c r="A698" s="831">
        <v>23200653</v>
      </c>
      <c r="B698" s="831" t="s">
        <v>1694</v>
      </c>
      <c r="C698" s="832">
        <v>-1989454.79</v>
      </c>
    </row>
    <row r="699" spans="1:3">
      <c r="A699" s="831">
        <v>23200693</v>
      </c>
      <c r="B699" s="831" t="s">
        <v>1368</v>
      </c>
      <c r="C699" s="831">
        <v>-798.06</v>
      </c>
    </row>
    <row r="700" spans="1:3">
      <c r="A700" s="831">
        <v>23200733</v>
      </c>
      <c r="B700" s="831" t="s">
        <v>248</v>
      </c>
      <c r="C700" s="832">
        <v>-2589.21</v>
      </c>
    </row>
    <row r="701" spans="1:3">
      <c r="A701" s="831">
        <v>23200743</v>
      </c>
      <c r="B701" s="831" t="s">
        <v>1946</v>
      </c>
      <c r="C701" s="832">
        <v>13784.61</v>
      </c>
    </row>
    <row r="702" spans="1:3">
      <c r="A702" s="831">
        <v>23200753</v>
      </c>
      <c r="B702" s="831" t="s">
        <v>1674</v>
      </c>
      <c r="C702" s="832">
        <v>-1950.36</v>
      </c>
    </row>
    <row r="703" spans="1:3">
      <c r="A703" s="831">
        <v>23200763</v>
      </c>
      <c r="B703" s="831" t="s">
        <v>1945</v>
      </c>
      <c r="C703" s="832">
        <v>7892.25</v>
      </c>
    </row>
    <row r="704" spans="1:3">
      <c r="A704" s="831">
        <v>23200773</v>
      </c>
      <c r="B704" s="831" t="s">
        <v>1128</v>
      </c>
      <c r="C704" s="832">
        <v>-17260.7</v>
      </c>
    </row>
    <row r="705" spans="1:6">
      <c r="A705" s="831">
        <v>23200823</v>
      </c>
      <c r="B705" s="831" t="s">
        <v>3209</v>
      </c>
      <c r="C705" s="832">
        <v>-183431.51</v>
      </c>
    </row>
    <row r="706" spans="1:6">
      <c r="A706" s="835">
        <v>23200833</v>
      </c>
      <c r="B706" s="835" t="s">
        <v>3476</v>
      </c>
      <c r="C706" s="835">
        <v>164</v>
      </c>
      <c r="D706" s="835"/>
      <c r="E706" s="835"/>
      <c r="F706" s="835"/>
    </row>
    <row r="707" spans="1:6">
      <c r="A707" s="831">
        <v>23200873</v>
      </c>
      <c r="B707" s="831" t="s">
        <v>3306</v>
      </c>
      <c r="C707" s="832">
        <v>-1906434.16</v>
      </c>
    </row>
    <row r="708" spans="1:6">
      <c r="A708" s="831">
        <v>23201003</v>
      </c>
      <c r="B708" s="831" t="s">
        <v>783</v>
      </c>
      <c r="C708" s="832">
        <v>-11727855.52</v>
      </c>
    </row>
    <row r="709" spans="1:6">
      <c r="A709" s="831">
        <v>23201013</v>
      </c>
      <c r="B709" s="831" t="s">
        <v>1461</v>
      </c>
      <c r="C709" s="832">
        <v>-5166526.45</v>
      </c>
    </row>
    <row r="710" spans="1:6">
      <c r="A710" s="831">
        <v>23201033</v>
      </c>
      <c r="B710" s="831" t="s">
        <v>1169</v>
      </c>
      <c r="C710" s="832">
        <v>-97329.83</v>
      </c>
    </row>
    <row r="711" spans="1:6">
      <c r="A711" s="831">
        <v>23201043</v>
      </c>
      <c r="B711" s="831" t="s">
        <v>498</v>
      </c>
      <c r="C711" s="832">
        <v>-46244.03</v>
      </c>
    </row>
    <row r="712" spans="1:6">
      <c r="A712" s="831">
        <v>23201053</v>
      </c>
      <c r="B712" s="831" t="s">
        <v>2659</v>
      </c>
      <c r="C712" s="832">
        <v>-102557.27</v>
      </c>
    </row>
    <row r="713" spans="1:6">
      <c r="A713" s="831">
        <v>23201073</v>
      </c>
      <c r="B713" s="831" t="s">
        <v>1292</v>
      </c>
      <c r="C713" s="831">
        <v>-811.88</v>
      </c>
    </row>
    <row r="714" spans="1:6">
      <c r="A714" s="831">
        <v>23201113</v>
      </c>
      <c r="B714" s="831" t="s">
        <v>575</v>
      </c>
      <c r="C714" s="832">
        <v>13093.27</v>
      </c>
    </row>
    <row r="715" spans="1:6">
      <c r="A715" s="831">
        <v>23201153</v>
      </c>
      <c r="B715" s="831" t="s">
        <v>2734</v>
      </c>
      <c r="C715" s="832">
        <v>-8639.4</v>
      </c>
    </row>
    <row r="716" spans="1:6">
      <c r="A716" s="831">
        <v>23201163</v>
      </c>
      <c r="B716" s="831" t="s">
        <v>2735</v>
      </c>
      <c r="C716" s="832">
        <v>-5856.48</v>
      </c>
    </row>
    <row r="717" spans="1:6">
      <c r="A717" s="831">
        <v>23201173</v>
      </c>
      <c r="B717" s="831" t="s">
        <v>496</v>
      </c>
      <c r="C717" s="832">
        <v>-4203.21</v>
      </c>
    </row>
    <row r="718" spans="1:6">
      <c r="A718" s="831">
        <v>23201193</v>
      </c>
      <c r="B718" s="831" t="s">
        <v>2736</v>
      </c>
      <c r="C718" s="832">
        <v>-22323.83</v>
      </c>
    </row>
    <row r="719" spans="1:6">
      <c r="A719" s="831">
        <v>23201203</v>
      </c>
      <c r="B719" s="831" t="s">
        <v>2737</v>
      </c>
      <c r="C719" s="832">
        <v>1554.13</v>
      </c>
    </row>
    <row r="720" spans="1:6">
      <c r="A720" s="831">
        <v>23201251</v>
      </c>
      <c r="B720" s="831" t="s">
        <v>2665</v>
      </c>
      <c r="C720" s="832">
        <v>-1110041</v>
      </c>
    </row>
    <row r="721" spans="1:3">
      <c r="A721" s="831">
        <v>23202233</v>
      </c>
      <c r="B721" s="831" t="s">
        <v>3301</v>
      </c>
      <c r="C721" s="832">
        <v>1253798.79</v>
      </c>
    </row>
    <row r="722" spans="1:3">
      <c r="A722" s="831">
        <v>23202353</v>
      </c>
      <c r="B722" s="831" t="s">
        <v>3302</v>
      </c>
      <c r="C722" s="832">
        <v>-15492440.289999999</v>
      </c>
    </row>
    <row r="723" spans="1:3">
      <c r="A723" s="831">
        <v>23500003</v>
      </c>
      <c r="B723" s="831" t="s">
        <v>2755</v>
      </c>
      <c r="C723" s="832">
        <v>-30244032.469999999</v>
      </c>
    </row>
    <row r="724" spans="1:3">
      <c r="A724" s="831">
        <v>23500011</v>
      </c>
      <c r="B724" s="831" t="s">
        <v>991</v>
      </c>
      <c r="C724" s="832">
        <v>-6771993.8099999996</v>
      </c>
    </row>
    <row r="725" spans="1:3">
      <c r="A725" s="831">
        <v>23600021</v>
      </c>
      <c r="B725" s="831" t="s">
        <v>2494</v>
      </c>
      <c r="C725" s="832">
        <v>-4138133.43</v>
      </c>
    </row>
    <row r="726" spans="1:3">
      <c r="A726" s="831">
        <v>23600022</v>
      </c>
      <c r="B726" s="831" t="s">
        <v>2495</v>
      </c>
      <c r="C726" s="832">
        <v>-1104456.6200000001</v>
      </c>
    </row>
    <row r="727" spans="1:3">
      <c r="A727" s="831">
        <v>23600063</v>
      </c>
      <c r="B727" s="831" t="s">
        <v>949</v>
      </c>
      <c r="C727" s="831">
        <v>-108.27</v>
      </c>
    </row>
    <row r="728" spans="1:3">
      <c r="A728" s="831">
        <v>23600201</v>
      </c>
      <c r="B728" s="831" t="s">
        <v>487</v>
      </c>
      <c r="C728" s="832">
        <v>-47689762.329999998</v>
      </c>
    </row>
    <row r="729" spans="1:3">
      <c r="A729" s="831">
        <v>23600211</v>
      </c>
      <c r="B729" s="831" t="s">
        <v>488</v>
      </c>
      <c r="C729" s="832">
        <v>-5520242.6600000001</v>
      </c>
    </row>
    <row r="730" spans="1:3">
      <c r="A730" s="831">
        <v>23600213</v>
      </c>
      <c r="B730" s="831" t="s">
        <v>1855</v>
      </c>
      <c r="C730" s="832">
        <v>-188464.83</v>
      </c>
    </row>
    <row r="731" spans="1:3">
      <c r="A731" s="831">
        <v>23600221</v>
      </c>
      <c r="B731" s="831" t="s">
        <v>714</v>
      </c>
      <c r="C731" s="832">
        <v>48646.29</v>
      </c>
    </row>
    <row r="732" spans="1:3">
      <c r="A732" s="831">
        <v>23600232</v>
      </c>
      <c r="B732" s="831" t="s">
        <v>489</v>
      </c>
      <c r="C732" s="832">
        <v>-20323012.359999999</v>
      </c>
    </row>
    <row r="733" spans="1:3">
      <c r="A733" s="831">
        <v>23600351</v>
      </c>
      <c r="B733" s="831" t="s">
        <v>1664</v>
      </c>
      <c r="C733" s="832">
        <v>-7561546.7800000003</v>
      </c>
    </row>
    <row r="734" spans="1:3">
      <c r="A734" s="831">
        <v>23600391</v>
      </c>
      <c r="B734" s="831" t="s">
        <v>745</v>
      </c>
      <c r="C734" s="832">
        <v>-241293.68</v>
      </c>
    </row>
    <row r="735" spans="1:3">
      <c r="A735" s="831">
        <v>23600421</v>
      </c>
      <c r="B735" s="831" t="s">
        <v>2707</v>
      </c>
      <c r="C735" s="831">
        <v>-4.6100000000000003</v>
      </c>
    </row>
    <row r="736" spans="1:3">
      <c r="A736" s="831">
        <v>23600431</v>
      </c>
      <c r="B736" s="831" t="s">
        <v>3127</v>
      </c>
      <c r="C736" s="832">
        <v>1600</v>
      </c>
    </row>
    <row r="737" spans="1:3">
      <c r="A737" s="831">
        <v>23600471</v>
      </c>
      <c r="B737" s="831" t="s">
        <v>1847</v>
      </c>
      <c r="C737" s="832">
        <v>-5833545.8700000001</v>
      </c>
    </row>
    <row r="738" spans="1:3">
      <c r="A738" s="831">
        <v>23600552</v>
      </c>
      <c r="B738" s="831" t="s">
        <v>1847</v>
      </c>
      <c r="C738" s="832">
        <v>-1881022.26</v>
      </c>
    </row>
    <row r="739" spans="1:3">
      <c r="A739" s="831">
        <v>23600602</v>
      </c>
      <c r="B739" s="831" t="s">
        <v>1848</v>
      </c>
      <c r="C739" s="832">
        <v>-2849993.34</v>
      </c>
    </row>
    <row r="740" spans="1:3">
      <c r="A740" s="831">
        <v>23601003</v>
      </c>
      <c r="B740" s="831" t="s">
        <v>1731</v>
      </c>
      <c r="C740" s="832">
        <v>-121170.89</v>
      </c>
    </row>
    <row r="741" spans="1:3">
      <c r="A741" s="831">
        <v>23601013</v>
      </c>
      <c r="B741" s="831" t="s">
        <v>2496</v>
      </c>
      <c r="C741" s="832">
        <v>-84303.5</v>
      </c>
    </row>
    <row r="742" spans="1:3">
      <c r="A742" s="831">
        <v>23601023</v>
      </c>
      <c r="B742" s="831" t="s">
        <v>689</v>
      </c>
      <c r="C742" s="832">
        <v>-8851.36</v>
      </c>
    </row>
    <row r="743" spans="1:3">
      <c r="A743" s="831">
        <v>23601043</v>
      </c>
      <c r="B743" s="831" t="s">
        <v>1856</v>
      </c>
      <c r="C743" s="832">
        <v>-2630.73</v>
      </c>
    </row>
    <row r="744" spans="1:3">
      <c r="A744" s="831">
        <v>23700363</v>
      </c>
      <c r="B744" s="831" t="s">
        <v>1704</v>
      </c>
      <c r="C744" s="832">
        <v>-491562.5</v>
      </c>
    </row>
    <row r="745" spans="1:3">
      <c r="A745" s="831">
        <v>23700383</v>
      </c>
      <c r="B745" s="831" t="s">
        <v>199</v>
      </c>
      <c r="C745" s="832">
        <v>-66000</v>
      </c>
    </row>
    <row r="746" spans="1:3">
      <c r="A746" s="831">
        <v>23700713</v>
      </c>
      <c r="B746" s="831" t="s">
        <v>1165</v>
      </c>
      <c r="C746" s="832">
        <v>-116930.31</v>
      </c>
    </row>
    <row r="747" spans="1:3">
      <c r="A747" s="831">
        <v>23700813</v>
      </c>
      <c r="B747" s="831" t="s">
        <v>402</v>
      </c>
      <c r="C747" s="832">
        <v>-874999.77</v>
      </c>
    </row>
    <row r="748" spans="1:3">
      <c r="A748" s="831">
        <v>23700823</v>
      </c>
      <c r="B748" s="831" t="s">
        <v>132</v>
      </c>
      <c r="C748" s="832">
        <v>-2808333.1</v>
      </c>
    </row>
    <row r="749" spans="1:3">
      <c r="A749" s="831">
        <v>23700841</v>
      </c>
      <c r="B749" s="831" t="s">
        <v>1269</v>
      </c>
      <c r="C749" s="832">
        <v>-460251.34</v>
      </c>
    </row>
    <row r="750" spans="1:3">
      <c r="A750" s="831">
        <v>23700873</v>
      </c>
      <c r="B750" s="831" t="s">
        <v>1917</v>
      </c>
      <c r="C750" s="832">
        <v>-4387500</v>
      </c>
    </row>
    <row r="751" spans="1:3">
      <c r="A751" s="831">
        <v>23700963</v>
      </c>
      <c r="B751" s="831" t="s">
        <v>1976</v>
      </c>
      <c r="C751" s="832">
        <v>-6891826.7300000004</v>
      </c>
    </row>
    <row r="752" spans="1:3">
      <c r="A752" s="831">
        <v>23701023</v>
      </c>
      <c r="B752" s="831" t="s">
        <v>1036</v>
      </c>
      <c r="C752" s="832">
        <v>-7750637.7599999998</v>
      </c>
    </row>
    <row r="753" spans="1:6">
      <c r="A753" s="831">
        <v>23701033</v>
      </c>
      <c r="B753" s="831" t="s">
        <v>1894</v>
      </c>
      <c r="C753" s="832">
        <v>-3973533.33</v>
      </c>
    </row>
    <row r="754" spans="1:6">
      <c r="A754" s="831">
        <v>23701053</v>
      </c>
      <c r="B754" s="831" t="s">
        <v>1943</v>
      </c>
      <c r="C754" s="832">
        <v>-8717500.1799999997</v>
      </c>
    </row>
    <row r="755" spans="1:6">
      <c r="A755" s="831">
        <v>23701063</v>
      </c>
      <c r="B755" s="831" t="s">
        <v>1987</v>
      </c>
      <c r="C755" s="832">
        <v>-199310.39</v>
      </c>
    </row>
    <row r="756" spans="1:6">
      <c r="A756" s="831">
        <v>23701113</v>
      </c>
      <c r="B756" s="831" t="s">
        <v>445</v>
      </c>
      <c r="C756" s="832">
        <v>-3358250</v>
      </c>
    </row>
    <row r="757" spans="1:6">
      <c r="A757" s="831">
        <v>23701123</v>
      </c>
      <c r="B757" s="831" t="s">
        <v>2137</v>
      </c>
      <c r="C757" s="832">
        <v>-4028330.01</v>
      </c>
    </row>
    <row r="758" spans="1:6">
      <c r="A758" s="831">
        <v>23701133</v>
      </c>
      <c r="B758" s="831" t="s">
        <v>2132</v>
      </c>
      <c r="C758" s="832">
        <v>-5443777.5300000003</v>
      </c>
    </row>
    <row r="759" spans="1:6">
      <c r="A759" s="831">
        <v>23701143</v>
      </c>
      <c r="B759" s="831" t="s">
        <v>2247</v>
      </c>
      <c r="C759" s="832">
        <v>-2208216.66</v>
      </c>
    </row>
    <row r="760" spans="1:6">
      <c r="A760" s="831">
        <v>23701153</v>
      </c>
      <c r="B760" s="831" t="s">
        <v>2402</v>
      </c>
      <c r="C760" s="832">
        <v>-492666.67</v>
      </c>
    </row>
    <row r="761" spans="1:6">
      <c r="A761" s="831">
        <v>23701163</v>
      </c>
      <c r="B761" s="831" t="s">
        <v>2403</v>
      </c>
      <c r="C761" s="832">
        <v>-94000</v>
      </c>
    </row>
    <row r="762" spans="1:6">
      <c r="A762" s="831">
        <v>23701173</v>
      </c>
      <c r="B762" s="831" t="s">
        <v>2763</v>
      </c>
      <c r="C762" s="832">
        <v>-43013.91</v>
      </c>
    </row>
    <row r="763" spans="1:6">
      <c r="A763" s="831">
        <v>23701183</v>
      </c>
      <c r="B763" s="831" t="s">
        <v>2808</v>
      </c>
      <c r="C763" s="832">
        <v>-1364984.83</v>
      </c>
    </row>
    <row r="764" spans="1:6">
      <c r="A764" s="831">
        <v>23701193</v>
      </c>
      <c r="B764" s="831" t="s">
        <v>2812</v>
      </c>
      <c r="C764" s="832">
        <v>-236600</v>
      </c>
    </row>
    <row r="765" spans="1:6">
      <c r="A765" s="835">
        <v>23701203</v>
      </c>
      <c r="B765" s="835" t="s">
        <v>3256</v>
      </c>
      <c r="C765" s="836">
        <v>-558402.81000000006</v>
      </c>
      <c r="D765" s="835"/>
      <c r="F765" s="835"/>
    </row>
    <row r="766" spans="1:6">
      <c r="A766" s="831">
        <v>24100063</v>
      </c>
      <c r="B766" s="831" t="s">
        <v>1918</v>
      </c>
      <c r="C766" s="831">
        <v>-963.47</v>
      </c>
    </row>
    <row r="767" spans="1:6">
      <c r="A767" s="831">
        <v>24100173</v>
      </c>
      <c r="B767" s="831" t="s">
        <v>1918</v>
      </c>
      <c r="C767" s="832">
        <v>-7665.08</v>
      </c>
    </row>
    <row r="768" spans="1:6">
      <c r="A768" s="831">
        <v>24100212</v>
      </c>
      <c r="B768" s="831" t="s">
        <v>1207</v>
      </c>
      <c r="C768" s="832">
        <v>-447069.62</v>
      </c>
    </row>
    <row r="769" spans="1:6">
      <c r="A769" s="831">
        <v>24200011</v>
      </c>
      <c r="B769" s="831" t="s">
        <v>2450</v>
      </c>
      <c r="C769" s="832">
        <v>-63924.81</v>
      </c>
    </row>
    <row r="770" spans="1:6">
      <c r="A770" s="831">
        <v>24200041</v>
      </c>
      <c r="B770" s="831" t="s">
        <v>1222</v>
      </c>
      <c r="C770" s="832">
        <v>-59670</v>
      </c>
    </row>
    <row r="771" spans="1:6">
      <c r="A771" s="831">
        <v>24200061</v>
      </c>
      <c r="B771" s="831" t="s">
        <v>2740</v>
      </c>
      <c r="C771" s="832">
        <v>-1465601.26</v>
      </c>
    </row>
    <row r="772" spans="1:6">
      <c r="A772" s="831">
        <v>24200103</v>
      </c>
      <c r="B772" s="831" t="s">
        <v>2622</v>
      </c>
      <c r="C772" s="832">
        <v>-25000</v>
      </c>
    </row>
    <row r="773" spans="1:6">
      <c r="A773" s="831">
        <v>24200451</v>
      </c>
      <c r="B773" s="831" t="s">
        <v>2227</v>
      </c>
      <c r="C773" s="832">
        <v>-1811238.71</v>
      </c>
    </row>
    <row r="774" spans="1:6">
      <c r="A774" s="831">
        <v>24200461</v>
      </c>
      <c r="B774" s="831" t="s">
        <v>2647</v>
      </c>
      <c r="C774" s="832">
        <v>-12912163.550000001</v>
      </c>
    </row>
    <row r="775" spans="1:6">
      <c r="A775" s="831">
        <v>24200511</v>
      </c>
      <c r="B775" s="831" t="s">
        <v>1081</v>
      </c>
      <c r="C775" s="832">
        <v>-1910752.2</v>
      </c>
    </row>
    <row r="776" spans="1:6">
      <c r="A776" s="831">
        <v>24200521</v>
      </c>
      <c r="B776" s="831" t="s">
        <v>2899</v>
      </c>
      <c r="C776" s="832">
        <v>-659488.96</v>
      </c>
    </row>
    <row r="777" spans="1:6">
      <c r="A777" s="831">
        <v>24200541</v>
      </c>
      <c r="B777" s="831" t="s">
        <v>1289</v>
      </c>
      <c r="C777" s="832">
        <v>-197564.2</v>
      </c>
    </row>
    <row r="778" spans="1:6">
      <c r="A778" s="831">
        <v>24200551</v>
      </c>
      <c r="B778" s="831" t="s">
        <v>48</v>
      </c>
      <c r="C778" s="832">
        <v>-197564.2</v>
      </c>
    </row>
    <row r="779" spans="1:6">
      <c r="A779" s="831">
        <v>24200561</v>
      </c>
      <c r="B779" s="831" t="s">
        <v>861</v>
      </c>
      <c r="C779" s="832">
        <v>-52255.4</v>
      </c>
    </row>
    <row r="780" spans="1:6">
      <c r="A780" s="831">
        <v>24200571</v>
      </c>
      <c r="B780" s="831" t="s">
        <v>417</v>
      </c>
      <c r="C780" s="832">
        <v>-52255.4</v>
      </c>
    </row>
    <row r="781" spans="1:6">
      <c r="A781" s="831">
        <v>24200611</v>
      </c>
      <c r="B781" s="831" t="s">
        <v>2199</v>
      </c>
      <c r="C781" s="832">
        <v>-445974</v>
      </c>
    </row>
    <row r="782" spans="1:6">
      <c r="A782" s="831">
        <v>24200622</v>
      </c>
      <c r="B782" s="831" t="s">
        <v>782</v>
      </c>
      <c r="C782" s="832">
        <v>-878350.22</v>
      </c>
    </row>
    <row r="783" spans="1:6">
      <c r="A783" s="831">
        <v>24200633</v>
      </c>
      <c r="B783" s="831" t="s">
        <v>3035</v>
      </c>
      <c r="C783" s="832">
        <v>-1301601.26</v>
      </c>
    </row>
    <row r="784" spans="1:6">
      <c r="A784" s="831">
        <v>24200651</v>
      </c>
      <c r="B784" s="831" t="s">
        <v>1417</v>
      </c>
      <c r="C784" s="832">
        <v>-18750</v>
      </c>
    </row>
    <row r="785" spans="1:3">
      <c r="A785" s="831">
        <v>24200653</v>
      </c>
      <c r="B785" s="831" t="s">
        <v>1714</v>
      </c>
      <c r="C785" s="832">
        <v>-535475.04</v>
      </c>
    </row>
    <row r="786" spans="1:3">
      <c r="A786" s="831">
        <v>24200661</v>
      </c>
      <c r="B786" s="831" t="s">
        <v>1418</v>
      </c>
      <c r="C786" s="832">
        <v>-73426.679999999993</v>
      </c>
    </row>
    <row r="787" spans="1:3">
      <c r="A787" s="831">
        <v>24200671</v>
      </c>
      <c r="B787" s="831" t="s">
        <v>1419</v>
      </c>
      <c r="C787" s="832">
        <v>-21746.22</v>
      </c>
    </row>
    <row r="788" spans="1:3">
      <c r="A788" s="831">
        <v>24200681</v>
      </c>
      <c r="B788" s="831" t="s">
        <v>1420</v>
      </c>
      <c r="C788" s="832">
        <v>-21746.22</v>
      </c>
    </row>
    <row r="789" spans="1:3">
      <c r="A789" s="831">
        <v>24200811</v>
      </c>
      <c r="B789" s="831" t="s">
        <v>1095</v>
      </c>
      <c r="C789" s="832">
        <v>-176240.08</v>
      </c>
    </row>
    <row r="790" spans="1:3">
      <c r="A790" s="831">
        <v>24200821</v>
      </c>
      <c r="B790" s="831" t="s">
        <v>1096</v>
      </c>
      <c r="C790" s="832">
        <v>-147054.12</v>
      </c>
    </row>
    <row r="791" spans="1:3">
      <c r="A791" s="831">
        <v>24200831</v>
      </c>
      <c r="B791" s="831" t="s">
        <v>1097</v>
      </c>
      <c r="C791" s="832">
        <v>-88258.37</v>
      </c>
    </row>
    <row r="792" spans="1:3">
      <c r="A792" s="831">
        <v>24200841</v>
      </c>
      <c r="B792" s="831" t="s">
        <v>2096</v>
      </c>
      <c r="C792" s="832">
        <v>-322434.17</v>
      </c>
    </row>
    <row r="793" spans="1:3">
      <c r="A793" s="831">
        <v>24200851</v>
      </c>
      <c r="B793" s="831" t="s">
        <v>1482</v>
      </c>
      <c r="C793" s="832">
        <v>-83655.850000000006</v>
      </c>
    </row>
    <row r="794" spans="1:3">
      <c r="A794" s="831">
        <v>24200871</v>
      </c>
      <c r="B794" s="831" t="s">
        <v>2245</v>
      </c>
      <c r="C794" s="832">
        <v>-94691.64</v>
      </c>
    </row>
    <row r="795" spans="1:3">
      <c r="A795" s="831">
        <v>24200881</v>
      </c>
      <c r="B795" s="831" t="s">
        <v>2579</v>
      </c>
      <c r="C795" s="832">
        <v>-271964.90999999997</v>
      </c>
    </row>
    <row r="796" spans="1:3">
      <c r="A796" s="831">
        <v>24200891</v>
      </c>
      <c r="B796" s="831" t="s">
        <v>2207</v>
      </c>
      <c r="C796" s="832">
        <v>-67388.98</v>
      </c>
    </row>
    <row r="797" spans="1:3">
      <c r="A797" s="831">
        <v>24200901</v>
      </c>
      <c r="B797" s="831" t="s">
        <v>2385</v>
      </c>
      <c r="C797" s="832">
        <v>-163595.71</v>
      </c>
    </row>
    <row r="798" spans="1:3">
      <c r="A798" s="831">
        <v>24200911</v>
      </c>
      <c r="B798" s="831" t="s">
        <v>2208</v>
      </c>
      <c r="C798" s="832">
        <v>-16928.46</v>
      </c>
    </row>
    <row r="799" spans="1:3">
      <c r="A799" s="831">
        <v>24200921</v>
      </c>
      <c r="B799" s="831" t="s">
        <v>1094</v>
      </c>
      <c r="C799" s="832">
        <v>-2232333.2200000002</v>
      </c>
    </row>
    <row r="800" spans="1:3">
      <c r="A800" s="831">
        <v>24200931</v>
      </c>
      <c r="B800" s="831" t="s">
        <v>1098</v>
      </c>
      <c r="C800" s="832">
        <v>-285317.05</v>
      </c>
    </row>
    <row r="801" spans="1:3">
      <c r="A801" s="831">
        <v>24200941</v>
      </c>
      <c r="B801" s="831" t="s">
        <v>2605</v>
      </c>
      <c r="C801" s="832">
        <v>-67999.600000000006</v>
      </c>
    </row>
    <row r="802" spans="1:3">
      <c r="A802" s="831">
        <v>24200951</v>
      </c>
      <c r="B802" s="831" t="s">
        <v>2389</v>
      </c>
      <c r="C802" s="832">
        <v>-202736.8</v>
      </c>
    </row>
    <row r="803" spans="1:3">
      <c r="A803" s="831">
        <v>24200961</v>
      </c>
      <c r="B803" s="831" t="s">
        <v>2386</v>
      </c>
      <c r="C803" s="832">
        <v>-1223700.68</v>
      </c>
    </row>
    <row r="804" spans="1:3">
      <c r="A804" s="831">
        <v>24200971</v>
      </c>
      <c r="B804" s="831" t="s">
        <v>1099</v>
      </c>
      <c r="C804" s="832">
        <v>-102133.5</v>
      </c>
    </row>
    <row r="805" spans="1:3">
      <c r="A805" s="831">
        <v>24200991</v>
      </c>
      <c r="B805" s="831" t="s">
        <v>2457</v>
      </c>
      <c r="C805" s="832">
        <v>-1267.27</v>
      </c>
    </row>
    <row r="806" spans="1:3">
      <c r="A806" s="831">
        <v>24201031</v>
      </c>
      <c r="B806" s="831" t="s">
        <v>2580</v>
      </c>
      <c r="C806" s="832">
        <v>-96986.5</v>
      </c>
    </row>
    <row r="807" spans="1:3">
      <c r="A807" s="831">
        <v>24201041</v>
      </c>
      <c r="B807" s="831" t="s">
        <v>2581</v>
      </c>
      <c r="C807" s="832">
        <v>-22848.97</v>
      </c>
    </row>
    <row r="808" spans="1:3">
      <c r="A808" s="831">
        <v>24400001</v>
      </c>
      <c r="B808" s="831" t="s">
        <v>2592</v>
      </c>
      <c r="C808" s="832">
        <v>-59922455.329999998</v>
      </c>
    </row>
    <row r="809" spans="1:3">
      <c r="A809" s="831">
        <v>24400002</v>
      </c>
      <c r="B809" s="831" t="s">
        <v>2593</v>
      </c>
      <c r="C809" s="832">
        <v>-29210862.949999999</v>
      </c>
    </row>
    <row r="810" spans="1:3">
      <c r="A810" s="831">
        <v>24400011</v>
      </c>
      <c r="B810" s="831" t="s">
        <v>2594</v>
      </c>
      <c r="C810" s="832">
        <v>-12997192.91</v>
      </c>
    </row>
    <row r="811" spans="1:3">
      <c r="A811" s="831">
        <v>24400012</v>
      </c>
      <c r="B811" s="831" t="s">
        <v>2595</v>
      </c>
      <c r="C811" s="832">
        <v>-8182862.0300000003</v>
      </c>
    </row>
    <row r="812" spans="1:3">
      <c r="A812" s="831">
        <v>25200152</v>
      </c>
      <c r="B812" s="831" t="s">
        <v>1270</v>
      </c>
      <c r="C812" s="832">
        <v>-15660.38</v>
      </c>
    </row>
    <row r="813" spans="1:3">
      <c r="A813" s="831">
        <v>25200161</v>
      </c>
      <c r="B813" s="831" t="s">
        <v>55</v>
      </c>
      <c r="C813" s="832">
        <v>-6616703.9699999997</v>
      </c>
    </row>
    <row r="814" spans="1:3">
      <c r="A814" s="831">
        <v>25200171</v>
      </c>
      <c r="B814" s="831" t="s">
        <v>56</v>
      </c>
      <c r="C814" s="832">
        <v>-15509477.33</v>
      </c>
    </row>
    <row r="815" spans="1:3">
      <c r="A815" s="831">
        <v>25200181</v>
      </c>
      <c r="B815" s="831" t="s">
        <v>1276</v>
      </c>
      <c r="C815" s="832">
        <v>-34548596.07</v>
      </c>
    </row>
    <row r="816" spans="1:3">
      <c r="A816" s="831">
        <v>25200202</v>
      </c>
      <c r="B816" s="831" t="s">
        <v>1375</v>
      </c>
      <c r="C816" s="832">
        <v>-19342140.960000001</v>
      </c>
    </row>
    <row r="817" spans="1:3">
      <c r="A817" s="831">
        <v>25200222</v>
      </c>
      <c r="B817" s="831" t="s">
        <v>1376</v>
      </c>
      <c r="C817" s="832">
        <v>-1213152.99</v>
      </c>
    </row>
    <row r="818" spans="1:3">
      <c r="A818" s="831">
        <v>25300001</v>
      </c>
      <c r="B818" s="831" t="s">
        <v>594</v>
      </c>
      <c r="C818" s="832">
        <v>-2988792.51</v>
      </c>
    </row>
    <row r="819" spans="1:3">
      <c r="A819" s="831">
        <v>25300011</v>
      </c>
      <c r="B819" s="831" t="s">
        <v>1061</v>
      </c>
      <c r="C819" s="832">
        <v>-5000</v>
      </c>
    </row>
    <row r="820" spans="1:3">
      <c r="A820" s="831">
        <v>25300033</v>
      </c>
      <c r="B820" s="831" t="s">
        <v>340</v>
      </c>
      <c r="C820" s="832">
        <v>-8448067.8499999996</v>
      </c>
    </row>
    <row r="821" spans="1:3">
      <c r="A821" s="831">
        <v>25300071</v>
      </c>
      <c r="B821" s="831" t="s">
        <v>2181</v>
      </c>
      <c r="C821" s="832">
        <v>-186167012</v>
      </c>
    </row>
    <row r="822" spans="1:3">
      <c r="A822" s="831">
        <v>25300081</v>
      </c>
      <c r="B822" s="831" t="s">
        <v>2838</v>
      </c>
      <c r="C822" s="832">
        <v>-1000</v>
      </c>
    </row>
    <row r="823" spans="1:3">
      <c r="A823" s="831">
        <v>25300091</v>
      </c>
      <c r="B823" s="831" t="s">
        <v>2798</v>
      </c>
      <c r="C823" s="832">
        <v>-2104519.94</v>
      </c>
    </row>
    <row r="824" spans="1:3">
      <c r="A824" s="831">
        <v>25300121</v>
      </c>
      <c r="B824" s="831" t="s">
        <v>2859</v>
      </c>
      <c r="C824" s="832">
        <v>-529166.22</v>
      </c>
    </row>
    <row r="825" spans="1:3">
      <c r="A825" s="831">
        <v>25300141</v>
      </c>
      <c r="B825" s="831" t="s">
        <v>774</v>
      </c>
      <c r="C825" s="832">
        <v>-3033405.8</v>
      </c>
    </row>
    <row r="826" spans="1:3">
      <c r="A826" s="831">
        <v>25300151</v>
      </c>
      <c r="B826" s="831" t="s">
        <v>1257</v>
      </c>
      <c r="C826" s="832">
        <v>-10058023.99</v>
      </c>
    </row>
    <row r="827" spans="1:3">
      <c r="A827" s="831">
        <v>25300153</v>
      </c>
      <c r="B827" s="831" t="s">
        <v>2623</v>
      </c>
      <c r="C827" s="832">
        <v>-75000</v>
      </c>
    </row>
    <row r="828" spans="1:3">
      <c r="A828" s="831">
        <v>25300161</v>
      </c>
      <c r="B828" s="831" t="s">
        <v>386</v>
      </c>
      <c r="C828" s="832">
        <v>-505560.83</v>
      </c>
    </row>
    <row r="829" spans="1:3">
      <c r="A829" s="831">
        <v>25300181</v>
      </c>
      <c r="B829" s="831" t="s">
        <v>2174</v>
      </c>
      <c r="C829" s="832">
        <v>-4274951.63</v>
      </c>
    </row>
    <row r="830" spans="1:3">
      <c r="A830" s="831">
        <v>25300201</v>
      </c>
      <c r="B830" s="831" t="s">
        <v>2175</v>
      </c>
      <c r="C830" s="832">
        <v>-5787057</v>
      </c>
    </row>
    <row r="831" spans="1:3">
      <c r="A831" s="831">
        <v>25300212</v>
      </c>
      <c r="B831" s="831" t="s">
        <v>978</v>
      </c>
      <c r="C831" s="832">
        <v>-83963.45</v>
      </c>
    </row>
    <row r="832" spans="1:3">
      <c r="A832" s="831">
        <v>25300281</v>
      </c>
      <c r="B832" s="831" t="s">
        <v>2560</v>
      </c>
      <c r="C832" s="832">
        <v>-506260</v>
      </c>
    </row>
    <row r="833" spans="1:3">
      <c r="A833" s="831">
        <v>25300293</v>
      </c>
      <c r="B833" s="831" t="s">
        <v>1582</v>
      </c>
      <c r="C833" s="832">
        <v>-6495198.3200000003</v>
      </c>
    </row>
    <row r="834" spans="1:3">
      <c r="A834" s="831">
        <v>25300303</v>
      </c>
      <c r="B834" s="831" t="s">
        <v>1854</v>
      </c>
      <c r="C834" s="831">
        <v>-0.01</v>
      </c>
    </row>
    <row r="835" spans="1:3">
      <c r="A835" s="831">
        <v>25300323</v>
      </c>
      <c r="B835" s="831" t="s">
        <v>1333</v>
      </c>
      <c r="C835" s="832">
        <v>-48643.17</v>
      </c>
    </row>
    <row r="836" spans="1:3">
      <c r="A836" s="831">
        <v>25300343</v>
      </c>
      <c r="B836" s="831" t="s">
        <v>2901</v>
      </c>
      <c r="C836" s="832">
        <v>-2794875.48</v>
      </c>
    </row>
    <row r="837" spans="1:3">
      <c r="A837" s="831">
        <v>25300353</v>
      </c>
      <c r="B837" s="831" t="s">
        <v>1857</v>
      </c>
      <c r="C837" s="832">
        <v>-5555597.0999999996</v>
      </c>
    </row>
    <row r="838" spans="1:3">
      <c r="A838" s="831">
        <v>25300363</v>
      </c>
      <c r="B838" s="831" t="s">
        <v>1753</v>
      </c>
      <c r="C838" s="832">
        <v>-1408487.04</v>
      </c>
    </row>
    <row r="839" spans="1:3">
      <c r="A839" s="831">
        <v>25300371</v>
      </c>
      <c r="B839" s="831" t="s">
        <v>1687</v>
      </c>
      <c r="C839" s="832">
        <v>-1402396.64</v>
      </c>
    </row>
    <row r="840" spans="1:3">
      <c r="A840" s="831">
        <v>25300413</v>
      </c>
      <c r="B840" s="831" t="s">
        <v>932</v>
      </c>
      <c r="C840" s="832">
        <v>-526866.5</v>
      </c>
    </row>
    <row r="841" spans="1:3">
      <c r="A841" s="831">
        <v>25300443</v>
      </c>
      <c r="B841" s="831" t="s">
        <v>2240</v>
      </c>
      <c r="C841" s="832">
        <v>-700157.32</v>
      </c>
    </row>
    <row r="842" spans="1:3">
      <c r="A842" s="831">
        <v>25300503</v>
      </c>
      <c r="B842" s="831" t="s">
        <v>428</v>
      </c>
      <c r="C842" s="832">
        <v>-1915.18</v>
      </c>
    </row>
    <row r="843" spans="1:3">
      <c r="A843" s="831">
        <v>25300541</v>
      </c>
      <c r="B843" s="831" t="s">
        <v>910</v>
      </c>
      <c r="C843" s="832">
        <v>-9589801.2300000004</v>
      </c>
    </row>
    <row r="844" spans="1:3">
      <c r="A844" s="831">
        <v>25300553</v>
      </c>
      <c r="B844" s="831" t="s">
        <v>2900</v>
      </c>
      <c r="C844" s="832">
        <v>-3513.77</v>
      </c>
    </row>
    <row r="845" spans="1:3">
      <c r="A845" s="831">
        <v>25300561</v>
      </c>
      <c r="B845" s="831" t="s">
        <v>1949</v>
      </c>
      <c r="C845" s="832">
        <v>-7989232</v>
      </c>
    </row>
    <row r="846" spans="1:3">
      <c r="A846" s="831">
        <v>25300581</v>
      </c>
      <c r="B846" s="831" t="s">
        <v>728</v>
      </c>
      <c r="C846" s="832">
        <v>-5174706.6399999997</v>
      </c>
    </row>
    <row r="847" spans="1:3">
      <c r="A847" s="831">
        <v>25300582</v>
      </c>
      <c r="B847" s="831" t="s">
        <v>728</v>
      </c>
      <c r="C847" s="832">
        <v>-2209620.63</v>
      </c>
    </row>
    <row r="848" spans="1:3">
      <c r="A848" s="831">
        <v>25300591</v>
      </c>
      <c r="B848" s="831" t="s">
        <v>729</v>
      </c>
      <c r="C848" s="832">
        <v>5174706.6399999997</v>
      </c>
    </row>
    <row r="849" spans="1:3">
      <c r="A849" s="831">
        <v>25300592</v>
      </c>
      <c r="B849" s="831" t="s">
        <v>729</v>
      </c>
      <c r="C849" s="832">
        <v>2209620.63</v>
      </c>
    </row>
    <row r="850" spans="1:3">
      <c r="A850" s="831">
        <v>25300611</v>
      </c>
      <c r="B850" s="831" t="s">
        <v>1421</v>
      </c>
      <c r="C850" s="832">
        <v>-62260372.530000001</v>
      </c>
    </row>
    <row r="851" spans="1:3">
      <c r="A851" s="831">
        <v>25300621</v>
      </c>
      <c r="B851" s="831" t="s">
        <v>1442</v>
      </c>
      <c r="C851" s="832">
        <v>-7832248.7199999997</v>
      </c>
    </row>
    <row r="852" spans="1:3">
      <c r="A852" s="831">
        <v>25300663</v>
      </c>
      <c r="B852" s="831" t="s">
        <v>2575</v>
      </c>
      <c r="C852" s="832">
        <v>-66327.199999999997</v>
      </c>
    </row>
    <row r="853" spans="1:3">
      <c r="A853" s="831">
        <v>25300731</v>
      </c>
      <c r="B853" s="831" t="s">
        <v>3189</v>
      </c>
      <c r="C853" s="832">
        <v>-15154.75</v>
      </c>
    </row>
    <row r="854" spans="1:3">
      <c r="A854" s="831">
        <v>25300733</v>
      </c>
      <c r="B854" s="831" t="s">
        <v>3190</v>
      </c>
      <c r="C854" s="832">
        <v>-50468.17</v>
      </c>
    </row>
    <row r="855" spans="1:3">
      <c r="A855" s="831">
        <v>25300741</v>
      </c>
      <c r="B855" s="831" t="s">
        <v>3241</v>
      </c>
      <c r="C855" s="832">
        <v>-51042</v>
      </c>
    </row>
    <row r="856" spans="1:3">
      <c r="A856" s="831">
        <v>25300742</v>
      </c>
      <c r="B856" s="831" t="s">
        <v>3242</v>
      </c>
      <c r="C856" s="832">
        <v>-9068170</v>
      </c>
    </row>
    <row r="857" spans="1:3">
      <c r="A857" s="831">
        <v>25300761</v>
      </c>
      <c r="B857" s="831" t="s">
        <v>382</v>
      </c>
      <c r="C857" s="832">
        <v>-171817.53</v>
      </c>
    </row>
    <row r="858" spans="1:3">
      <c r="A858" s="831">
        <v>25300771</v>
      </c>
      <c r="B858" s="831" t="s">
        <v>240</v>
      </c>
      <c r="C858" s="832">
        <v>-5563914.6500000004</v>
      </c>
    </row>
    <row r="859" spans="1:3">
      <c r="A859" s="831">
        <v>25300772</v>
      </c>
      <c r="B859" s="831" t="s">
        <v>2257</v>
      </c>
      <c r="C859" s="832">
        <v>16894.34</v>
      </c>
    </row>
    <row r="860" spans="1:3">
      <c r="A860" s="831">
        <v>25301073</v>
      </c>
      <c r="B860" s="831" t="s">
        <v>583</v>
      </c>
      <c r="C860" s="831">
        <v>-780.54</v>
      </c>
    </row>
    <row r="861" spans="1:3">
      <c r="A861" s="831">
        <v>25301151</v>
      </c>
      <c r="B861" s="831" t="s">
        <v>2629</v>
      </c>
      <c r="C861" s="832">
        <v>-1849453.48</v>
      </c>
    </row>
    <row r="862" spans="1:3">
      <c r="A862" s="831">
        <v>25301203</v>
      </c>
      <c r="B862" s="831" t="s">
        <v>1070</v>
      </c>
      <c r="C862" s="832">
        <v>-138345.34</v>
      </c>
    </row>
    <row r="863" spans="1:3">
      <c r="A863" s="831">
        <v>25301213</v>
      </c>
      <c r="B863" s="831" t="s">
        <v>3196</v>
      </c>
      <c r="C863" s="832">
        <v>-675825</v>
      </c>
    </row>
    <row r="864" spans="1:3">
      <c r="A864" s="831">
        <v>25302221</v>
      </c>
      <c r="B864" s="831" t="s">
        <v>1819</v>
      </c>
      <c r="C864" s="832">
        <v>-3737354.88</v>
      </c>
    </row>
    <row r="865" spans="1:3">
      <c r="A865" s="831">
        <v>25302222</v>
      </c>
      <c r="B865" s="831" t="s">
        <v>1286</v>
      </c>
      <c r="C865" s="832">
        <v>-6391780.2000000002</v>
      </c>
    </row>
    <row r="866" spans="1:3">
      <c r="A866" s="831">
        <v>25302223</v>
      </c>
      <c r="B866" s="831" t="s">
        <v>3179</v>
      </c>
      <c r="C866" s="832">
        <v>-7642404</v>
      </c>
    </row>
    <row r="867" spans="1:3">
      <c r="A867" s="831">
        <v>25400101</v>
      </c>
      <c r="B867" s="831" t="s">
        <v>1320</v>
      </c>
      <c r="C867" s="832">
        <v>-22804.52</v>
      </c>
    </row>
    <row r="868" spans="1:3">
      <c r="A868" s="831">
        <v>25400111</v>
      </c>
      <c r="B868" s="831" t="s">
        <v>1321</v>
      </c>
      <c r="C868" s="832">
        <v>-5108.3500000000004</v>
      </c>
    </row>
    <row r="869" spans="1:3">
      <c r="A869" s="831">
        <v>25400181</v>
      </c>
      <c r="B869" s="831" t="s">
        <v>1790</v>
      </c>
      <c r="C869" s="832">
        <v>-4532031</v>
      </c>
    </row>
    <row r="870" spans="1:3">
      <c r="A870" s="831">
        <v>25400182</v>
      </c>
      <c r="B870" s="831" t="s">
        <v>1791</v>
      </c>
      <c r="C870" s="832">
        <v>-2424219</v>
      </c>
    </row>
    <row r="871" spans="1:3">
      <c r="A871" s="831">
        <v>25400191</v>
      </c>
      <c r="B871" s="831" t="s">
        <v>2076</v>
      </c>
      <c r="C871" s="832">
        <v>-1299263.68</v>
      </c>
    </row>
    <row r="872" spans="1:3">
      <c r="A872" s="831">
        <v>25400201</v>
      </c>
      <c r="B872" s="831" t="s">
        <v>2077</v>
      </c>
      <c r="C872" s="832">
        <v>-947743.69</v>
      </c>
    </row>
    <row r="873" spans="1:3">
      <c r="A873" s="831">
        <v>25400221</v>
      </c>
      <c r="B873" s="831" t="s">
        <v>2198</v>
      </c>
      <c r="C873" s="832">
        <v>-68683.009999999995</v>
      </c>
    </row>
    <row r="874" spans="1:3">
      <c r="A874" s="831">
        <v>25400261</v>
      </c>
      <c r="B874" s="831" t="s">
        <v>2211</v>
      </c>
      <c r="C874" s="832">
        <v>-93615823</v>
      </c>
    </row>
    <row r="875" spans="1:3">
      <c r="A875" s="831">
        <v>25400291</v>
      </c>
      <c r="B875" s="831" t="s">
        <v>2534</v>
      </c>
      <c r="C875" s="832">
        <v>-538103.55000000005</v>
      </c>
    </row>
    <row r="876" spans="1:3">
      <c r="A876" s="831">
        <v>25400301</v>
      </c>
      <c r="B876" s="831" t="s">
        <v>2535</v>
      </c>
      <c r="C876" s="832">
        <v>-21033.54</v>
      </c>
    </row>
    <row r="877" spans="1:3">
      <c r="A877" s="831">
        <v>25400311</v>
      </c>
      <c r="B877" s="831" t="s">
        <v>2537</v>
      </c>
      <c r="C877" s="832">
        <v>-3885.01</v>
      </c>
    </row>
    <row r="878" spans="1:3">
      <c r="A878" s="831">
        <v>25400321</v>
      </c>
      <c r="B878" s="831" t="s">
        <v>2644</v>
      </c>
      <c r="C878" s="832">
        <v>-133875.76</v>
      </c>
    </row>
    <row r="879" spans="1:3">
      <c r="A879" s="831">
        <v>25400331</v>
      </c>
      <c r="B879" s="831" t="s">
        <v>2645</v>
      </c>
      <c r="C879" s="832">
        <v>-1319509.32</v>
      </c>
    </row>
    <row r="880" spans="1:3">
      <c r="A880" s="831">
        <v>25400392</v>
      </c>
      <c r="B880" s="831" t="s">
        <v>3228</v>
      </c>
      <c r="C880" s="832">
        <v>-8662087.2300000004</v>
      </c>
    </row>
    <row r="881" spans="1:6">
      <c r="A881" s="831">
        <v>25400431</v>
      </c>
      <c r="B881" s="831" t="s">
        <v>2955</v>
      </c>
      <c r="C881" s="832">
        <v>-287180.09999999998</v>
      </c>
    </row>
    <row r="882" spans="1:6">
      <c r="A882" s="831">
        <v>25400441</v>
      </c>
      <c r="B882" s="831" t="s">
        <v>2961</v>
      </c>
      <c r="C882" s="832">
        <v>2640.05</v>
      </c>
    </row>
    <row r="883" spans="1:6">
      <c r="A883" s="831">
        <v>25400491</v>
      </c>
      <c r="B883" s="831" t="s">
        <v>3092</v>
      </c>
      <c r="C883" s="832">
        <v>-4007371</v>
      </c>
    </row>
    <row r="884" spans="1:6">
      <c r="A884" s="831">
        <v>25400501</v>
      </c>
      <c r="B884" s="831" t="s">
        <v>3093</v>
      </c>
      <c r="C884" s="832">
        <v>-1160067</v>
      </c>
    </row>
    <row r="885" spans="1:6">
      <c r="A885" s="835">
        <v>25400521</v>
      </c>
      <c r="B885" s="835" t="s">
        <v>3175</v>
      </c>
      <c r="C885" s="836">
        <v>-8175064.9699999997</v>
      </c>
      <c r="D885" s="835"/>
      <c r="F885" s="835"/>
    </row>
    <row r="886" spans="1:6">
      <c r="A886" s="831">
        <v>25500002</v>
      </c>
      <c r="B886" s="831" t="s">
        <v>1725</v>
      </c>
      <c r="C886" s="832">
        <v>-8165809</v>
      </c>
    </row>
    <row r="887" spans="1:6">
      <c r="A887" s="831">
        <v>25500022</v>
      </c>
      <c r="B887" s="831" t="s">
        <v>1725</v>
      </c>
      <c r="C887" s="832">
        <v>8165809</v>
      </c>
    </row>
    <row r="888" spans="1:6">
      <c r="A888" s="831">
        <v>25600072</v>
      </c>
      <c r="B888" s="831" t="s">
        <v>2258</v>
      </c>
      <c r="C888" s="832">
        <v>-82626.36</v>
      </c>
    </row>
    <row r="889" spans="1:6">
      <c r="A889" s="831">
        <v>25600081</v>
      </c>
      <c r="B889" s="831" t="s">
        <v>2078</v>
      </c>
      <c r="C889" s="832">
        <v>-3997046.22</v>
      </c>
    </row>
    <row r="890" spans="1:6">
      <c r="A890" s="831">
        <v>25600102</v>
      </c>
      <c r="B890" s="831" t="s">
        <v>2529</v>
      </c>
      <c r="C890" s="832">
        <v>72052.23</v>
      </c>
    </row>
    <row r="891" spans="1:6">
      <c r="A891" s="831">
        <v>25600111</v>
      </c>
      <c r="B891" s="831" t="s">
        <v>2530</v>
      </c>
      <c r="C891" s="832">
        <v>733744.95</v>
      </c>
    </row>
    <row r="892" spans="1:6">
      <c r="A892" s="831">
        <v>28200002</v>
      </c>
      <c r="B892" s="831" t="s">
        <v>3366</v>
      </c>
      <c r="C892" s="832">
        <v>-515379007.12</v>
      </c>
    </row>
    <row r="893" spans="1:6">
      <c r="A893" s="831">
        <v>28200013</v>
      </c>
      <c r="B893" s="831" t="s">
        <v>3367</v>
      </c>
      <c r="C893" s="832">
        <v>-45456305.289999999</v>
      </c>
    </row>
    <row r="894" spans="1:6">
      <c r="A894" s="831">
        <v>28200121</v>
      </c>
      <c r="B894" s="831" t="s">
        <v>3368</v>
      </c>
      <c r="C894" s="832">
        <v>-1276564955.73</v>
      </c>
    </row>
    <row r="895" spans="1:6">
      <c r="A895" s="831">
        <v>28300031</v>
      </c>
      <c r="B895" s="831" t="s">
        <v>1464</v>
      </c>
      <c r="C895" s="832">
        <v>-7816525.6900000004</v>
      </c>
    </row>
    <row r="896" spans="1:6">
      <c r="A896" s="831">
        <v>28300033</v>
      </c>
      <c r="B896" s="831" t="s">
        <v>283</v>
      </c>
      <c r="C896" s="832">
        <v>-68172454.400000006</v>
      </c>
    </row>
    <row r="897" spans="1:3">
      <c r="A897" s="831">
        <v>28300041</v>
      </c>
      <c r="B897" s="831" t="s">
        <v>934</v>
      </c>
      <c r="C897" s="832">
        <v>-1874777.39</v>
      </c>
    </row>
    <row r="898" spans="1:3">
      <c r="A898" s="831">
        <v>28300043</v>
      </c>
      <c r="B898" s="831" t="s">
        <v>284</v>
      </c>
      <c r="C898" s="832">
        <v>-15312705.279999999</v>
      </c>
    </row>
    <row r="899" spans="1:3">
      <c r="A899" s="831">
        <v>28300081</v>
      </c>
      <c r="B899" s="831" t="s">
        <v>2546</v>
      </c>
      <c r="C899" s="832">
        <v>-5060236.6500000004</v>
      </c>
    </row>
    <row r="900" spans="1:3">
      <c r="A900" s="831">
        <v>28300091</v>
      </c>
      <c r="B900" s="831" t="s">
        <v>2803</v>
      </c>
      <c r="C900" s="832">
        <v>-2236485.2000000002</v>
      </c>
    </row>
    <row r="901" spans="1:3">
      <c r="A901" s="831">
        <v>28300152</v>
      </c>
      <c r="B901" s="831" t="s">
        <v>1002</v>
      </c>
      <c r="C901" s="832">
        <v>-2194114.73</v>
      </c>
    </row>
    <row r="902" spans="1:3">
      <c r="A902" s="831">
        <v>28300162</v>
      </c>
      <c r="B902" s="831" t="s">
        <v>795</v>
      </c>
      <c r="C902" s="832">
        <v>-632500.79</v>
      </c>
    </row>
    <row r="903" spans="1:3">
      <c r="A903" s="831">
        <v>28300211</v>
      </c>
      <c r="B903" s="831" t="s">
        <v>3210</v>
      </c>
      <c r="C903" s="832">
        <v>-27623517.579999998</v>
      </c>
    </row>
    <row r="904" spans="1:3">
      <c r="A904" s="831">
        <v>28300221</v>
      </c>
      <c r="B904" s="831" t="s">
        <v>3211</v>
      </c>
      <c r="C904" s="832">
        <v>-6365020.4299999997</v>
      </c>
    </row>
    <row r="905" spans="1:3">
      <c r="A905" s="831">
        <v>28300232</v>
      </c>
      <c r="B905" s="831" t="s">
        <v>974</v>
      </c>
      <c r="C905" s="832">
        <v>-10261188.220000001</v>
      </c>
    </row>
    <row r="906" spans="1:3">
      <c r="A906" s="831">
        <v>28300252</v>
      </c>
      <c r="B906" s="831" t="s">
        <v>2410</v>
      </c>
      <c r="C906" s="832">
        <v>-7352879.8700000001</v>
      </c>
    </row>
    <row r="907" spans="1:3">
      <c r="A907" s="831">
        <v>28300262</v>
      </c>
      <c r="B907" s="831" t="s">
        <v>2411</v>
      </c>
      <c r="C907" s="832">
        <v>-2473083.83</v>
      </c>
    </row>
    <row r="908" spans="1:3">
      <c r="A908" s="831">
        <v>28300311</v>
      </c>
      <c r="B908" s="831" t="s">
        <v>3338</v>
      </c>
      <c r="C908" s="832">
        <v>-8443703.0700000003</v>
      </c>
    </row>
    <row r="909" spans="1:3">
      <c r="A909" s="831">
        <v>28300361</v>
      </c>
      <c r="B909" s="831" t="s">
        <v>168</v>
      </c>
      <c r="C909" s="832">
        <v>-69852577.170000002</v>
      </c>
    </row>
    <row r="910" spans="1:3">
      <c r="A910" s="831">
        <v>28300362</v>
      </c>
      <c r="B910" s="831" t="s">
        <v>169</v>
      </c>
      <c r="C910" s="832">
        <v>-1659064.15</v>
      </c>
    </row>
    <row r="911" spans="1:3">
      <c r="A911" s="831">
        <v>28300431</v>
      </c>
      <c r="B911" s="831" t="s">
        <v>552</v>
      </c>
      <c r="C911" s="832">
        <v>-1175222.1000000001</v>
      </c>
    </row>
    <row r="912" spans="1:3">
      <c r="A912" s="831">
        <v>28300441</v>
      </c>
      <c r="B912" s="831" t="s">
        <v>3498</v>
      </c>
      <c r="C912" s="832">
        <v>-1612192.2</v>
      </c>
    </row>
    <row r="913" spans="1:3">
      <c r="A913" s="831">
        <v>28300501</v>
      </c>
      <c r="B913" s="831" t="s">
        <v>2159</v>
      </c>
      <c r="C913" s="832">
        <v>1346825.45</v>
      </c>
    </row>
    <row r="914" spans="1:3">
      <c r="A914" s="831">
        <v>28300503</v>
      </c>
      <c r="B914" s="831" t="s">
        <v>1665</v>
      </c>
      <c r="C914" s="832">
        <v>-4995538.49</v>
      </c>
    </row>
    <row r="915" spans="1:3">
      <c r="A915" s="831">
        <v>28300511</v>
      </c>
      <c r="B915" s="831" t="s">
        <v>1693</v>
      </c>
      <c r="C915" s="832">
        <v>-1350431.6</v>
      </c>
    </row>
    <row r="916" spans="1:3">
      <c r="A916" s="831">
        <v>28300561</v>
      </c>
      <c r="B916" s="831" t="s">
        <v>931</v>
      </c>
      <c r="C916" s="832">
        <v>-14234368.439999999</v>
      </c>
    </row>
    <row r="917" spans="1:3">
      <c r="A917" s="831">
        <v>28300581</v>
      </c>
      <c r="B917" s="831" t="s">
        <v>1431</v>
      </c>
      <c r="C917" s="832">
        <v>-7587317.2300000004</v>
      </c>
    </row>
    <row r="918" spans="1:3">
      <c r="A918" s="831">
        <v>28300651</v>
      </c>
      <c r="B918" s="831" t="s">
        <v>1101</v>
      </c>
      <c r="C918" s="832">
        <v>-7862989.8600000003</v>
      </c>
    </row>
    <row r="919" spans="1:3">
      <c r="A919" s="831">
        <v>28300661</v>
      </c>
      <c r="B919" s="831" t="s">
        <v>2083</v>
      </c>
      <c r="C919" s="832">
        <v>-8861435.0999999996</v>
      </c>
    </row>
    <row r="920" spans="1:3">
      <c r="A920" s="831">
        <v>28300731</v>
      </c>
      <c r="B920" s="831" t="s">
        <v>2630</v>
      </c>
      <c r="C920" s="832">
        <v>-5405671.5199999996</v>
      </c>
    </row>
    <row r="921" spans="1:3">
      <c r="A921" s="831">
        <v>28300741</v>
      </c>
      <c r="B921" s="831" t="s">
        <v>2864</v>
      </c>
      <c r="C921" s="832">
        <v>-569540.97</v>
      </c>
    </row>
    <row r="922" spans="1:3">
      <c r="A922" s="831">
        <v>28300761</v>
      </c>
      <c r="B922" s="831" t="s">
        <v>3236</v>
      </c>
      <c r="C922" s="832">
        <v>-2674841.4</v>
      </c>
    </row>
    <row r="923" spans="1:3">
      <c r="A923" s="831">
        <v>28302001</v>
      </c>
      <c r="B923" s="831" t="s">
        <v>2874</v>
      </c>
      <c r="C923" s="832">
        <v>-11298422.960000001</v>
      </c>
    </row>
    <row r="924" spans="1:3">
      <c r="A924" s="831">
        <v>28302002</v>
      </c>
      <c r="B924" s="831" t="s">
        <v>2875</v>
      </c>
      <c r="C924" s="832">
        <v>-27011594.370000001</v>
      </c>
    </row>
    <row r="925" spans="1:3">
      <c r="A925" s="831">
        <v>28302011</v>
      </c>
      <c r="B925" s="831" t="s">
        <v>2876</v>
      </c>
      <c r="C925" s="832">
        <v>-3584342.21</v>
      </c>
    </row>
    <row r="926" spans="1:3">
      <c r="A926" s="831">
        <v>28302012</v>
      </c>
      <c r="B926" s="831" t="s">
        <v>2877</v>
      </c>
      <c r="C926" s="832">
        <v>-6480221.3399999999</v>
      </c>
    </row>
    <row r="927" spans="1:3">
      <c r="A927" s="831">
        <v>28302021</v>
      </c>
      <c r="B927" s="831" t="s">
        <v>2878</v>
      </c>
      <c r="C927" s="832">
        <v>-12612463.93</v>
      </c>
    </row>
    <row r="928" spans="1:3">
      <c r="A928" s="831">
        <v>28302022</v>
      </c>
      <c r="B928" s="831" t="s">
        <v>2879</v>
      </c>
      <c r="C928" s="832">
        <v>-3804827.35</v>
      </c>
    </row>
    <row r="929" spans="1:3">
      <c r="A929" s="831">
        <v>28302031</v>
      </c>
      <c r="B929" s="831" t="s">
        <v>3015</v>
      </c>
      <c r="C929" s="832">
        <v>-536942.6</v>
      </c>
    </row>
    <row r="930" spans="1:3">
      <c r="A930" s="831">
        <v>28302041</v>
      </c>
      <c r="B930" s="831" t="s">
        <v>3048</v>
      </c>
      <c r="C930" s="832">
        <v>-5653811.6500000004</v>
      </c>
    </row>
    <row r="931" spans="1:3">
      <c r="A931" s="831">
        <v>28302051</v>
      </c>
      <c r="B931" s="831" t="s">
        <v>3165</v>
      </c>
      <c r="C931" s="832">
        <v>-2342261.56</v>
      </c>
    </row>
    <row r="932" spans="1:3">
      <c r="A932" s="831">
        <v>28302061</v>
      </c>
      <c r="B932" s="831" t="s">
        <v>3184</v>
      </c>
      <c r="C932" s="832">
        <v>-3204663.99</v>
      </c>
    </row>
    <row r="933" spans="1:3">
      <c r="A933" s="831">
        <v>43800003</v>
      </c>
      <c r="B933" s="831" t="s">
        <v>1773</v>
      </c>
      <c r="C933" s="832">
        <v>75671108</v>
      </c>
    </row>
    <row r="934" spans="1:3">
      <c r="A934" s="831">
        <v>43900003</v>
      </c>
      <c r="B934" s="831" t="s">
        <v>1319</v>
      </c>
      <c r="C934" s="832">
        <v>5848610</v>
      </c>
    </row>
    <row r="935" spans="1:3">
      <c r="A935" s="818" t="s">
        <v>418</v>
      </c>
      <c r="C935" s="832">
        <v>-210735083.5</v>
      </c>
    </row>
    <row r="968" spans="8:8">
      <c r="H968" s="837"/>
    </row>
    <row r="969" spans="8:8">
      <c r="H969" s="838"/>
    </row>
  </sheetData>
  <pageMargins left="0.7" right="0.7" top="0.75" bottom="0.75" header="0.3" footer="0.3"/>
  <pageSetup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46"/>
  <sheetViews>
    <sheetView workbookViewId="0"/>
  </sheetViews>
  <sheetFormatPr defaultColWidth="9.109375" defaultRowHeight="14.4"/>
  <cols>
    <col min="1" max="1" width="44" style="818" bestFit="1" customWidth="1"/>
    <col min="2" max="2" width="41.6640625" style="818" bestFit="1" customWidth="1"/>
    <col min="3" max="3" width="17.33203125" style="818" bestFit="1" customWidth="1"/>
    <col min="4" max="4" width="9.109375" style="763"/>
    <col min="5" max="8" width="9.109375" style="818"/>
    <col min="9" max="9" width="39.88671875" style="818" bestFit="1" customWidth="1"/>
    <col min="10" max="16384" width="9.109375" style="818"/>
  </cols>
  <sheetData>
    <row r="1" spans="1:10">
      <c r="A1" s="818">
        <v>10100501</v>
      </c>
      <c r="B1" s="818" t="s">
        <v>881</v>
      </c>
      <c r="C1" s="819">
        <v>9183399382.7099991</v>
      </c>
      <c r="D1" s="749">
        <f>VLOOKUP($A$1:$A$1397,BS!$A$8:$A$2406,1,0)</f>
        <v>10100501</v>
      </c>
      <c r="E1" s="819"/>
      <c r="H1" s="820">
        <v>16502453</v>
      </c>
      <c r="I1" s="820" t="s">
        <v>3603</v>
      </c>
      <c r="J1" s="818" t="s">
        <v>3606</v>
      </c>
    </row>
    <row r="2" spans="1:10">
      <c r="A2" s="818">
        <v>10100502</v>
      </c>
      <c r="B2" s="818" t="s">
        <v>882</v>
      </c>
      <c r="C2" s="819">
        <v>3359487215.7199998</v>
      </c>
      <c r="D2" s="749">
        <f>VLOOKUP($A$1:$A$1397,BS!$A$8:$A$2406,1,0)</f>
        <v>10100502</v>
      </c>
      <c r="E2" s="819"/>
      <c r="H2" s="820">
        <v>16504023</v>
      </c>
      <c r="I2" s="820" t="s">
        <v>3604</v>
      </c>
      <c r="J2" s="818" t="s">
        <v>3606</v>
      </c>
    </row>
    <row r="3" spans="1:10">
      <c r="A3" s="818">
        <v>10100503</v>
      </c>
      <c r="B3" s="818" t="s">
        <v>883</v>
      </c>
      <c r="C3" s="819">
        <v>486712912.94</v>
      </c>
      <c r="D3" s="749">
        <f>VLOOKUP($A$1:$A$1397,BS!$A$8:$A$2406,1,0)</f>
        <v>10100503</v>
      </c>
      <c r="E3" s="819"/>
      <c r="H3" s="820">
        <v>18231251</v>
      </c>
      <c r="I3" s="820" t="s">
        <v>3605</v>
      </c>
      <c r="J3" s="818" t="s">
        <v>3607</v>
      </c>
    </row>
    <row r="4" spans="1:10">
      <c r="A4" s="818">
        <v>10100601</v>
      </c>
      <c r="B4" s="818" t="s">
        <v>2964</v>
      </c>
      <c r="C4" s="819">
        <v>91489.57</v>
      </c>
      <c r="D4" s="749">
        <f>VLOOKUP($A$1:$A$1397,BS!$A$8:$A$2406,1,0)</f>
        <v>10100601</v>
      </c>
      <c r="E4" s="819"/>
      <c r="H4" s="820">
        <v>14300913</v>
      </c>
      <c r="I4" s="820" t="s">
        <v>3601</v>
      </c>
    </row>
    <row r="5" spans="1:10">
      <c r="A5" s="818">
        <v>10100602</v>
      </c>
      <c r="B5" s="818" t="s">
        <v>2949</v>
      </c>
      <c r="C5" s="819">
        <v>35437.18</v>
      </c>
      <c r="D5" s="749">
        <f>VLOOKUP($A$1:$A$1397,BS!$A$8:$A$2406,1,0)</f>
        <v>10100602</v>
      </c>
      <c r="E5" s="819"/>
    </row>
    <row r="6" spans="1:10">
      <c r="A6" s="818">
        <v>10500501</v>
      </c>
      <c r="B6" s="818" t="s">
        <v>884</v>
      </c>
      <c r="C6" s="819">
        <v>49003253.520000003</v>
      </c>
      <c r="D6" s="749">
        <f>VLOOKUP($A$1:$A$1397,BS!$A$8:$A$2406,1,0)</f>
        <v>10500501</v>
      </c>
      <c r="E6" s="819"/>
    </row>
    <row r="7" spans="1:10">
      <c r="A7" s="818">
        <v>10500502</v>
      </c>
      <c r="B7" s="818" t="s">
        <v>885</v>
      </c>
      <c r="C7" s="819">
        <v>1436058.97</v>
      </c>
      <c r="D7" s="749">
        <f>VLOOKUP($A$1:$A$1397,BS!$A$8:$A$2406,1,0)</f>
        <v>10500502</v>
      </c>
      <c r="E7" s="819"/>
    </row>
    <row r="8" spans="1:10">
      <c r="A8" s="818">
        <v>10600501</v>
      </c>
      <c r="B8" s="818" t="s">
        <v>886</v>
      </c>
      <c r="C8" s="819">
        <v>33059239.899999999</v>
      </c>
      <c r="D8" s="749">
        <f>VLOOKUP($A$1:$A$1397,BS!$A$8:$A$2406,1,0)</f>
        <v>10600501</v>
      </c>
      <c r="E8" s="819"/>
    </row>
    <row r="9" spans="1:10">
      <c r="A9" s="818">
        <v>10600502</v>
      </c>
      <c r="B9" s="818" t="s">
        <v>887</v>
      </c>
      <c r="C9" s="819">
        <v>29338686.510000002</v>
      </c>
      <c r="D9" s="749">
        <f>VLOOKUP($A$1:$A$1397,BS!$A$8:$A$2406,1,0)</f>
        <v>10600502</v>
      </c>
      <c r="E9" s="819"/>
    </row>
    <row r="10" spans="1:10">
      <c r="A10" s="818">
        <v>10600503</v>
      </c>
      <c r="B10" s="818" t="s">
        <v>2218</v>
      </c>
      <c r="C10" s="819">
        <v>137525.84</v>
      </c>
      <c r="D10" s="749">
        <f>VLOOKUP($A$1:$A$1397,BS!$A$8:$A$2406,1,0)</f>
        <v>10600503</v>
      </c>
      <c r="E10" s="819"/>
    </row>
    <row r="11" spans="1:10">
      <c r="A11" s="818">
        <v>10600603</v>
      </c>
      <c r="B11" s="818" t="s">
        <v>3206</v>
      </c>
      <c r="C11" s="819">
        <v>12433.14</v>
      </c>
      <c r="D11" s="749">
        <f>VLOOKUP($A$1:$A$1397,BS!$A$8:$A$2406,1,0)</f>
        <v>10600603</v>
      </c>
      <c r="E11" s="819"/>
    </row>
    <row r="12" spans="1:10">
      <c r="A12" s="818">
        <v>10700013</v>
      </c>
      <c r="B12" s="818" t="s">
        <v>1698</v>
      </c>
      <c r="C12" s="819">
        <v>2584558.34</v>
      </c>
      <c r="D12" s="749">
        <f>VLOOKUP($A$1:$A$1397,BS!$A$8:$A$2406,1,0)</f>
        <v>10700013</v>
      </c>
      <c r="E12" s="819"/>
    </row>
    <row r="13" spans="1:10">
      <c r="A13" s="818">
        <v>10700023</v>
      </c>
      <c r="B13" s="818" t="s">
        <v>2217</v>
      </c>
      <c r="C13" s="819">
        <v>-393750</v>
      </c>
      <c r="D13" s="749">
        <f>VLOOKUP($A$1:$A$1397,BS!$A$8:$A$2406,1,0)</f>
        <v>10700023</v>
      </c>
      <c r="E13" s="819"/>
    </row>
    <row r="14" spans="1:10">
      <c r="A14" s="818">
        <v>10700501</v>
      </c>
      <c r="B14" s="818" t="s">
        <v>424</v>
      </c>
      <c r="C14" s="819">
        <v>244379062.52000001</v>
      </c>
      <c r="D14" s="749">
        <f>VLOOKUP($A$1:$A$1397,BS!$A$8:$A$2406,1,0)</f>
        <v>10700501</v>
      </c>
      <c r="E14" s="819"/>
    </row>
    <row r="15" spans="1:10">
      <c r="A15" s="818">
        <v>10700502</v>
      </c>
      <c r="B15" s="818" t="s">
        <v>888</v>
      </c>
      <c r="C15" s="819">
        <v>97818968.780000001</v>
      </c>
      <c r="D15" s="749">
        <f>VLOOKUP($A$1:$A$1397,BS!$A$8:$A$2406,1,0)</f>
        <v>10700502</v>
      </c>
      <c r="E15" s="819"/>
    </row>
    <row r="16" spans="1:10">
      <c r="A16" s="818">
        <v>10700503</v>
      </c>
      <c r="B16" s="818" t="s">
        <v>1850</v>
      </c>
      <c r="C16" s="819">
        <v>71654764.150000006</v>
      </c>
      <c r="D16" s="749">
        <f>VLOOKUP($A$1:$A$1397,BS!$A$8:$A$2406,1,0)</f>
        <v>10700503</v>
      </c>
      <c r="E16" s="819"/>
    </row>
    <row r="17" spans="1:5">
      <c r="A17" s="818">
        <v>10700601</v>
      </c>
      <c r="B17" s="818" t="s">
        <v>2904</v>
      </c>
      <c r="C17" s="819">
        <v>12136.32</v>
      </c>
      <c r="D17" s="749">
        <f>VLOOKUP($A$1:$A$1397,BS!$A$8:$A$2406,1,0)</f>
        <v>10700601</v>
      </c>
      <c r="E17" s="819"/>
    </row>
    <row r="18" spans="1:5">
      <c r="A18" s="818">
        <v>10700602</v>
      </c>
      <c r="B18" s="818" t="s">
        <v>2905</v>
      </c>
      <c r="C18" s="819">
        <v>127680</v>
      </c>
      <c r="D18" s="749">
        <f>VLOOKUP($A$1:$A$1397,BS!$A$8:$A$2406,1,0)</f>
        <v>10700602</v>
      </c>
      <c r="E18" s="819"/>
    </row>
    <row r="19" spans="1:5">
      <c r="A19" s="818">
        <v>10800061</v>
      </c>
      <c r="B19" s="818" t="s">
        <v>905</v>
      </c>
      <c r="C19" s="819">
        <v>-83254884.390000001</v>
      </c>
      <c r="D19" s="749">
        <f>VLOOKUP($A$1:$A$1397,BS!$A$8:$A$2406,1,0)</f>
        <v>10800061</v>
      </c>
      <c r="E19" s="819"/>
    </row>
    <row r="20" spans="1:5">
      <c r="A20" s="818">
        <v>10800062</v>
      </c>
      <c r="B20" s="818" t="s">
        <v>905</v>
      </c>
      <c r="C20" s="819">
        <v>-271840800.38</v>
      </c>
      <c r="D20" s="749">
        <f>VLOOKUP($A$1:$A$1397,BS!$A$8:$A$2406,1,0)</f>
        <v>10800062</v>
      </c>
      <c r="E20" s="819"/>
    </row>
    <row r="21" spans="1:5">
      <c r="A21" s="818">
        <v>10800071</v>
      </c>
      <c r="B21" s="818" t="s">
        <v>906</v>
      </c>
      <c r="C21" s="819">
        <v>83254884.390000001</v>
      </c>
      <c r="D21" s="749">
        <f>VLOOKUP($A$1:$A$1397,BS!$A$8:$A$2406,1,0)</f>
        <v>10800071</v>
      </c>
      <c r="E21" s="819"/>
    </row>
    <row r="22" spans="1:5">
      <c r="A22" s="818">
        <v>10800072</v>
      </c>
      <c r="B22" s="818" t="s">
        <v>906</v>
      </c>
      <c r="C22" s="819">
        <v>271840800.38</v>
      </c>
      <c r="D22" s="749">
        <f>VLOOKUP($A$1:$A$1397,BS!$A$8:$A$2406,1,0)</f>
        <v>10800072</v>
      </c>
    </row>
    <row r="23" spans="1:5">
      <c r="A23" s="818">
        <v>10800501</v>
      </c>
      <c r="B23" s="818" t="s">
        <v>563</v>
      </c>
      <c r="C23" s="819">
        <v>-3499612228.8200002</v>
      </c>
      <c r="D23" s="749">
        <f>VLOOKUP($A$1:$A$1397,BS!$A$8:$A$2406,1,0)</f>
        <v>10800501</v>
      </c>
    </row>
    <row r="24" spans="1:5">
      <c r="A24" s="818">
        <v>10800502</v>
      </c>
      <c r="B24" s="818" t="s">
        <v>564</v>
      </c>
      <c r="C24" s="819">
        <v>-1300264872.97</v>
      </c>
      <c r="D24" s="749">
        <f>VLOOKUP($A$1:$A$1397,BS!$A$8:$A$2406,1,0)</f>
        <v>10800502</v>
      </c>
      <c r="E24" s="819"/>
    </row>
    <row r="25" spans="1:5">
      <c r="A25" s="818">
        <v>10800503</v>
      </c>
      <c r="B25" s="818" t="s">
        <v>1072</v>
      </c>
      <c r="C25" s="819">
        <v>-108657591.84</v>
      </c>
      <c r="D25" s="749">
        <f>VLOOKUP($A$1:$A$1397,BS!$A$8:$A$2406,1,0)</f>
        <v>10800503</v>
      </c>
      <c r="E25" s="819"/>
    </row>
    <row r="26" spans="1:5">
      <c r="A26" s="818">
        <v>10800541</v>
      </c>
      <c r="B26" s="818" t="s">
        <v>96</v>
      </c>
      <c r="C26" s="819">
        <v>9677929.0999999996</v>
      </c>
      <c r="D26" s="749">
        <f>VLOOKUP($A$1:$A$1397,BS!$A$8:$A$2406,1,0)</f>
        <v>10800541</v>
      </c>
      <c r="E26" s="819"/>
    </row>
    <row r="27" spans="1:5">
      <c r="A27" s="818">
        <v>10800543</v>
      </c>
      <c r="B27" s="818" t="s">
        <v>97</v>
      </c>
      <c r="C27" s="819">
        <v>41025.58</v>
      </c>
      <c r="D27" s="749">
        <f>VLOOKUP($A$1:$A$1397,BS!$A$8:$A$2406,1,0)</f>
        <v>10800543</v>
      </c>
      <c r="E27" s="819"/>
    </row>
    <row r="28" spans="1:5">
      <c r="A28" s="818">
        <v>10800552</v>
      </c>
      <c r="B28" s="818" t="s">
        <v>1073</v>
      </c>
      <c r="C28" s="819">
        <v>3901845.84</v>
      </c>
      <c r="D28" s="749">
        <f>VLOOKUP($A$1:$A$1397,BS!$A$8:$A$2406,1,0)</f>
        <v>10800552</v>
      </c>
      <c r="E28" s="819"/>
    </row>
    <row r="29" spans="1:5">
      <c r="A29" s="818">
        <v>11100501</v>
      </c>
      <c r="B29" s="818" t="s">
        <v>747</v>
      </c>
      <c r="C29" s="819">
        <v>-31173366.440000001</v>
      </c>
      <c r="D29" s="749">
        <f>VLOOKUP($A$1:$A$1397,BS!$A$8:$A$2406,1,0)</f>
        <v>11100501</v>
      </c>
      <c r="E29" s="819"/>
    </row>
    <row r="30" spans="1:5">
      <c r="A30" s="818">
        <v>11100502</v>
      </c>
      <c r="B30" s="818" t="s">
        <v>748</v>
      </c>
      <c r="C30" s="819">
        <v>-5778194.8499999996</v>
      </c>
      <c r="D30" s="749">
        <f>VLOOKUP($A$1:$A$1397,BS!$A$8:$A$2406,1,0)</f>
        <v>11100502</v>
      </c>
      <c r="E30" s="819"/>
    </row>
    <row r="31" spans="1:5">
      <c r="A31" s="818">
        <v>11100503</v>
      </c>
      <c r="B31" s="818" t="s">
        <v>749</v>
      </c>
      <c r="C31" s="819">
        <v>-90836681.689999998</v>
      </c>
      <c r="D31" s="749">
        <f>VLOOKUP($A$1:$A$1397,BS!$A$8:$A$2406,1,0)</f>
        <v>11100503</v>
      </c>
      <c r="E31" s="819"/>
    </row>
    <row r="32" spans="1:5">
      <c r="A32" s="818">
        <v>11400001</v>
      </c>
      <c r="B32" s="818" t="s">
        <v>237</v>
      </c>
      <c r="C32" s="819">
        <v>946172.25</v>
      </c>
      <c r="D32" s="749">
        <f>VLOOKUP($A$1:$A$1397,BS!$A$8:$A$2406,1,0)</f>
        <v>11400001</v>
      </c>
      <c r="E32" s="819"/>
    </row>
    <row r="33" spans="1:5">
      <c r="A33" s="818">
        <v>11400011</v>
      </c>
      <c r="B33" s="818" t="s">
        <v>1879</v>
      </c>
      <c r="C33" s="819">
        <v>302358.01</v>
      </c>
      <c r="D33" s="749">
        <f>VLOOKUP($A$1:$A$1397,BS!$A$8:$A$2406,1,0)</f>
        <v>11400011</v>
      </c>
      <c r="E33" s="819"/>
    </row>
    <row r="34" spans="1:5">
      <c r="A34" s="818">
        <v>11400031</v>
      </c>
      <c r="B34" s="818" t="s">
        <v>1549</v>
      </c>
      <c r="C34" s="819">
        <v>76622596.840000004</v>
      </c>
      <c r="D34" s="749">
        <f>VLOOKUP($A$1:$A$1397,BS!$A$8:$A$2406,1,0)</f>
        <v>11400031</v>
      </c>
      <c r="E34" s="819"/>
    </row>
    <row r="35" spans="1:5">
      <c r="A35" s="818">
        <v>11400061</v>
      </c>
      <c r="B35" s="818" t="s">
        <v>1437</v>
      </c>
      <c r="C35" s="819">
        <v>156960790.84</v>
      </c>
      <c r="D35" s="749">
        <f>VLOOKUP($A$1:$A$1397,BS!$A$8:$A$2406,1,0)</f>
        <v>11400061</v>
      </c>
      <c r="E35" s="819"/>
    </row>
    <row r="36" spans="1:5">
      <c r="A36" s="818">
        <v>11400071</v>
      </c>
      <c r="B36" s="818" t="s">
        <v>1980</v>
      </c>
      <c r="C36" s="819">
        <v>16950332.899999999</v>
      </c>
      <c r="D36" s="749">
        <f>VLOOKUP($A$1:$A$1397,BS!$A$8:$A$2406,1,0)</f>
        <v>11400071</v>
      </c>
      <c r="E36" s="819"/>
    </row>
    <row r="37" spans="1:5">
      <c r="A37" s="818">
        <v>11400091</v>
      </c>
      <c r="B37" s="818" t="s">
        <v>2618</v>
      </c>
      <c r="C37" s="819">
        <v>31009424.030000001</v>
      </c>
      <c r="D37" s="749">
        <f>VLOOKUP($A$1:$A$1397,BS!$A$8:$A$2406,1,0)</f>
        <v>11400091</v>
      </c>
    </row>
    <row r="38" spans="1:5">
      <c r="A38" s="818">
        <v>11500001</v>
      </c>
      <c r="B38" s="818" t="s">
        <v>950</v>
      </c>
      <c r="C38" s="819">
        <v>-882389</v>
      </c>
      <c r="D38" s="749">
        <f>VLOOKUP($A$1:$A$1397,BS!$A$8:$A$2406,1,0)</f>
        <v>11500001</v>
      </c>
    </row>
    <row r="39" spans="1:5">
      <c r="A39" s="818">
        <v>11500011</v>
      </c>
      <c r="B39" s="818" t="s">
        <v>652</v>
      </c>
      <c r="C39" s="819">
        <v>-302358.01</v>
      </c>
      <c r="D39" s="749">
        <f>VLOOKUP($A$1:$A$1397,BS!$A$8:$A$2406,1,0)</f>
        <v>11500011</v>
      </c>
      <c r="E39" s="819"/>
    </row>
    <row r="40" spans="1:5">
      <c r="A40" s="818">
        <v>11500031</v>
      </c>
      <c r="B40" s="818" t="s">
        <v>1356</v>
      </c>
      <c r="C40" s="819">
        <v>-59378738.659999996</v>
      </c>
      <c r="D40" s="749">
        <f>VLOOKUP($A$1:$A$1397,BS!$A$8:$A$2406,1,0)</f>
        <v>11500031</v>
      </c>
      <c r="E40" s="819"/>
    </row>
    <row r="41" spans="1:5">
      <c r="A41" s="818">
        <v>11500041</v>
      </c>
      <c r="B41" s="818" t="s">
        <v>1423</v>
      </c>
      <c r="C41" s="819">
        <v>-34105972.920000002</v>
      </c>
      <c r="D41" s="749">
        <f>VLOOKUP($A$1:$A$1397,BS!$A$8:$A$2406,1,0)</f>
        <v>11500041</v>
      </c>
      <c r="E41" s="819"/>
    </row>
    <row r="42" spans="1:5">
      <c r="A42" s="818">
        <v>11500051</v>
      </c>
      <c r="B42" s="818" t="s">
        <v>1981</v>
      </c>
      <c r="C42" s="819">
        <v>-16549089.93</v>
      </c>
      <c r="D42" s="749">
        <f>VLOOKUP($A$1:$A$1397,BS!$A$8:$A$2406,1,0)</f>
        <v>11500051</v>
      </c>
      <c r="E42" s="819"/>
    </row>
    <row r="43" spans="1:5">
      <c r="A43" s="818">
        <v>11500061</v>
      </c>
      <c r="B43" s="818" t="s">
        <v>2620</v>
      </c>
      <c r="C43" s="819">
        <v>-3958945.17</v>
      </c>
      <c r="D43" s="749">
        <f>VLOOKUP($A$1:$A$1397,BS!$A$8:$A$2406,1,0)</f>
        <v>11500061</v>
      </c>
      <c r="E43" s="819"/>
    </row>
    <row r="44" spans="1:5">
      <c r="A44" s="818">
        <v>11730002</v>
      </c>
      <c r="B44" s="818" t="s">
        <v>653</v>
      </c>
      <c r="C44" s="819">
        <v>8654564.4700000007</v>
      </c>
      <c r="D44" s="749">
        <f>VLOOKUP($A$1:$A$1397,BS!$A$8:$A$2406,1,0)</f>
        <v>11730002</v>
      </c>
      <c r="E44" s="819"/>
    </row>
    <row r="45" spans="1:5">
      <c r="A45" s="818">
        <v>12100503</v>
      </c>
      <c r="B45" s="818" t="s">
        <v>750</v>
      </c>
      <c r="C45" s="819">
        <v>35244.39</v>
      </c>
      <c r="D45" s="749">
        <f>VLOOKUP($A$1:$A$1397,BS!$A$8:$A$2406,1,0)</f>
        <v>12100503</v>
      </c>
      <c r="E45" s="819"/>
    </row>
    <row r="46" spans="1:5">
      <c r="A46" s="818">
        <v>12100513</v>
      </c>
      <c r="B46" s="818" t="s">
        <v>751</v>
      </c>
      <c r="C46" s="819">
        <v>3197737.06</v>
      </c>
      <c r="D46" s="749">
        <f>VLOOKUP($A$1:$A$1397,BS!$A$8:$A$2406,1,0)</f>
        <v>12100513</v>
      </c>
      <c r="E46" s="819"/>
    </row>
    <row r="47" spans="1:5">
      <c r="A47" s="818">
        <v>12200503</v>
      </c>
      <c r="B47" s="818" t="s">
        <v>752</v>
      </c>
      <c r="C47" s="819">
        <v>79713.38</v>
      </c>
      <c r="D47" s="749">
        <f>VLOOKUP($A$1:$A$1397,BS!$A$8:$A$2406,1,0)</f>
        <v>12200503</v>
      </c>
      <c r="E47" s="819"/>
    </row>
    <row r="48" spans="1:5">
      <c r="A48" s="818">
        <v>12310000</v>
      </c>
      <c r="B48" s="818" t="s">
        <v>845</v>
      </c>
      <c r="C48" s="819">
        <v>29740793</v>
      </c>
      <c r="D48" s="749">
        <f>VLOOKUP($A$1:$A$1397,BS!$A$8:$A$2406,1,0)</f>
        <v>12310000</v>
      </c>
      <c r="E48" s="819"/>
    </row>
    <row r="49" spans="1:5">
      <c r="A49" s="818">
        <v>12400043</v>
      </c>
      <c r="B49" s="818" t="s">
        <v>1160</v>
      </c>
      <c r="C49" s="819">
        <v>49011607.310000002</v>
      </c>
      <c r="D49" s="749">
        <f>VLOOKUP($A$1:$A$1397,BS!$A$8:$A$2406,1,0)</f>
        <v>12400043</v>
      </c>
    </row>
    <row r="50" spans="1:5">
      <c r="A50" s="818">
        <v>12400503</v>
      </c>
      <c r="B50" s="818" t="s">
        <v>378</v>
      </c>
      <c r="C50" s="819">
        <v>440184.16</v>
      </c>
      <c r="D50" s="749">
        <f>VLOOKUP($A$1:$A$1397,BS!$A$8:$A$2406,1,0)</f>
        <v>12400503</v>
      </c>
    </row>
    <row r="51" spans="1:5">
      <c r="A51" s="818">
        <v>12400542</v>
      </c>
      <c r="B51" s="818" t="s">
        <v>3359</v>
      </c>
      <c r="C51" s="819">
        <v>-7222800</v>
      </c>
      <c r="D51" s="749">
        <f>VLOOKUP($A$1:$A$1397,BS!$A$8:$A$2406,1,0)</f>
        <v>12400542</v>
      </c>
      <c r="E51" s="819"/>
    </row>
    <row r="52" spans="1:5">
      <c r="A52" s="818">
        <v>12400552</v>
      </c>
      <c r="B52" s="818" t="s">
        <v>3360</v>
      </c>
      <c r="C52" s="819">
        <v>7222800</v>
      </c>
      <c r="D52" s="749">
        <f>VLOOKUP($A$1:$A$1397,BS!$A$8:$A$2406,1,0)</f>
        <v>12400552</v>
      </c>
      <c r="E52" s="819"/>
    </row>
    <row r="53" spans="1:5">
      <c r="A53" s="818">
        <v>12400553</v>
      </c>
      <c r="B53" s="818" t="s">
        <v>1712</v>
      </c>
      <c r="C53" s="819">
        <v>1302653.1399999999</v>
      </c>
      <c r="D53" s="749">
        <f>VLOOKUP($A$1:$A$1397,BS!$A$8:$A$2406,1,0)</f>
        <v>12400553</v>
      </c>
      <c r="E53" s="819"/>
    </row>
    <row r="54" spans="1:5">
      <c r="A54" s="818">
        <v>12800001</v>
      </c>
      <c r="B54" s="818" t="s">
        <v>2392</v>
      </c>
      <c r="C54" s="819">
        <v>18500000</v>
      </c>
      <c r="D54" s="749">
        <f>VLOOKUP($A$1:$A$1397,BS!$A$8:$A$2406,1,0)</f>
        <v>12800001</v>
      </c>
      <c r="E54" s="819"/>
    </row>
    <row r="55" spans="1:5">
      <c r="A55" s="818">
        <v>12800011</v>
      </c>
      <c r="B55" s="818" t="s">
        <v>2604</v>
      </c>
      <c r="C55" s="819">
        <v>1662219.87</v>
      </c>
      <c r="D55" s="749">
        <f>VLOOKUP($A$1:$A$1397,BS!$A$8:$A$2406,1,0)</f>
        <v>12800011</v>
      </c>
      <c r="E55" s="819"/>
    </row>
    <row r="56" spans="1:5">
      <c r="A56" s="818">
        <v>13100543</v>
      </c>
      <c r="B56" s="818" t="s">
        <v>1545</v>
      </c>
      <c r="C56" s="819">
        <v>19805.63</v>
      </c>
      <c r="D56" s="749">
        <f>VLOOKUP($A$1:$A$1397,BS!$A$8:$A$2406,1,0)</f>
        <v>13100543</v>
      </c>
      <c r="E56" s="819"/>
    </row>
    <row r="57" spans="1:5">
      <c r="A57" s="818">
        <v>13100563</v>
      </c>
      <c r="B57" s="818" t="s">
        <v>2730</v>
      </c>
      <c r="C57" s="819">
        <v>1185760.83</v>
      </c>
      <c r="D57" s="749">
        <f>VLOOKUP($A$1:$A$1397,BS!$A$8:$A$2406,1,0)</f>
        <v>13100563</v>
      </c>
      <c r="E57" s="819"/>
    </row>
    <row r="58" spans="1:5">
      <c r="A58" s="818">
        <v>13100573</v>
      </c>
      <c r="B58" s="818" t="s">
        <v>574</v>
      </c>
      <c r="C58" s="819">
        <v>12753.68</v>
      </c>
      <c r="D58" s="749">
        <f>VLOOKUP($A$1:$A$1397,BS!$A$8:$A$2406,1,0)</f>
        <v>13100573</v>
      </c>
      <c r="E58" s="819"/>
    </row>
    <row r="59" spans="1:5">
      <c r="A59" s="818">
        <v>13101003</v>
      </c>
      <c r="B59" s="818" t="s">
        <v>2731</v>
      </c>
      <c r="C59" s="819">
        <v>5570220.7400000002</v>
      </c>
      <c r="D59" s="749">
        <f>VLOOKUP($A$1:$A$1397,BS!$A$8:$A$2406,1,0)</f>
        <v>13101003</v>
      </c>
      <c r="E59" s="819"/>
    </row>
    <row r="60" spans="1:5">
      <c r="A60" s="818">
        <v>13101013</v>
      </c>
      <c r="B60" s="818" t="s">
        <v>2732</v>
      </c>
      <c r="C60" s="819">
        <v>577526.34</v>
      </c>
      <c r="D60" s="749">
        <f>VLOOKUP($A$1:$A$1397,BS!$A$8:$A$2406,1,0)</f>
        <v>13101013</v>
      </c>
      <c r="E60" s="819"/>
    </row>
    <row r="61" spans="1:5">
      <c r="A61" s="818">
        <v>13101023</v>
      </c>
      <c r="B61" s="818" t="s">
        <v>1679</v>
      </c>
      <c r="C61" s="819">
        <v>26390561.989999998</v>
      </c>
      <c r="D61" s="749">
        <f>VLOOKUP($A$1:$A$1397,BS!$A$8:$A$2406,1,0)</f>
        <v>13101023</v>
      </c>
      <c r="E61" s="819"/>
    </row>
    <row r="62" spans="1:5">
      <c r="A62" s="818">
        <v>13101033</v>
      </c>
      <c r="B62" s="818" t="s">
        <v>2733</v>
      </c>
      <c r="C62" s="819">
        <v>1054018.3</v>
      </c>
      <c r="D62" s="749">
        <f>VLOOKUP($A$1:$A$1397,BS!$A$8:$A$2406,1,0)</f>
        <v>13101033</v>
      </c>
      <c r="E62" s="819"/>
    </row>
    <row r="63" spans="1:5">
      <c r="A63" s="818">
        <v>13101093</v>
      </c>
      <c r="B63" s="818" t="s">
        <v>690</v>
      </c>
      <c r="C63" s="819">
        <v>-385153.68</v>
      </c>
      <c r="D63" s="749">
        <f>VLOOKUP($A$1:$A$1397,BS!$A$8:$A$2406,1,0)</f>
        <v>13101093</v>
      </c>
      <c r="E63" s="819"/>
    </row>
    <row r="64" spans="1:5">
      <c r="A64" s="818">
        <v>13101113</v>
      </c>
      <c r="B64" s="818" t="s">
        <v>294</v>
      </c>
      <c r="C64" s="819">
        <v>-48212214.850000001</v>
      </c>
      <c r="D64" s="749">
        <f>VLOOKUP($A$1:$A$1397,BS!$A$8:$A$2406,1,0)</f>
        <v>13101113</v>
      </c>
      <c r="E64" s="819"/>
    </row>
    <row r="65" spans="1:5">
      <c r="A65" s="818">
        <v>13101123</v>
      </c>
      <c r="B65" s="818" t="s">
        <v>201</v>
      </c>
      <c r="C65" s="819">
        <v>-1885864.98</v>
      </c>
      <c r="D65" s="749">
        <f>VLOOKUP($A$1:$A$1397,BS!$A$8:$A$2406,1,0)</f>
        <v>13101123</v>
      </c>
      <c r="E65" s="819"/>
    </row>
    <row r="66" spans="1:5">
      <c r="A66" s="818">
        <v>13101133</v>
      </c>
      <c r="B66" s="818" t="s">
        <v>2780</v>
      </c>
      <c r="C66" s="818">
        <v>-357.94</v>
      </c>
      <c r="D66" s="749">
        <f>VLOOKUP($A$1:$A$1397,BS!$A$8:$A$2406,1,0)</f>
        <v>13101133</v>
      </c>
      <c r="E66" s="819"/>
    </row>
    <row r="67" spans="1:5">
      <c r="A67" s="818">
        <v>13101163</v>
      </c>
      <c r="B67" s="818" t="s">
        <v>435</v>
      </c>
      <c r="C67" s="819">
        <v>95166.71</v>
      </c>
      <c r="D67" s="749">
        <f>VLOOKUP($A$1:$A$1397,BS!$A$8:$A$2406,1,0)</f>
        <v>13101163</v>
      </c>
      <c r="E67" s="819"/>
    </row>
    <row r="68" spans="1:5">
      <c r="A68" s="818">
        <v>13101183</v>
      </c>
      <c r="B68" s="818" t="s">
        <v>1601</v>
      </c>
      <c r="C68" s="819">
        <v>1892662.69</v>
      </c>
      <c r="D68" s="749">
        <f>VLOOKUP($A$1:$A$1397,BS!$A$8:$A$2406,1,0)</f>
        <v>13101183</v>
      </c>
      <c r="E68" s="819"/>
    </row>
    <row r="69" spans="1:5">
      <c r="A69" s="818">
        <v>13101193</v>
      </c>
      <c r="B69" s="818" t="s">
        <v>2284</v>
      </c>
      <c r="C69" s="819">
        <v>10678.91</v>
      </c>
      <c r="D69" s="749">
        <f>VLOOKUP($A$1:$A$1397,BS!$A$8:$A$2406,1,0)</f>
        <v>13101193</v>
      </c>
      <c r="E69" s="819"/>
    </row>
    <row r="70" spans="1:5">
      <c r="A70" s="818">
        <v>13101253</v>
      </c>
      <c r="B70" s="818" t="s">
        <v>2013</v>
      </c>
      <c r="C70" s="819">
        <v>537634.73</v>
      </c>
      <c r="D70" s="749">
        <f>VLOOKUP($A$1:$A$1397,BS!$A$8:$A$2406,1,0)</f>
        <v>13101253</v>
      </c>
      <c r="E70" s="819"/>
    </row>
    <row r="71" spans="1:5">
      <c r="A71" s="818">
        <v>13109003</v>
      </c>
      <c r="B71" s="818" t="s">
        <v>2781</v>
      </c>
      <c r="C71" s="819">
        <v>29663.37</v>
      </c>
      <c r="D71" s="749">
        <f>VLOOKUP($A$1:$A$1397,BS!$A$8:$A$2406,1,0)</f>
        <v>13109003</v>
      </c>
      <c r="E71" s="819"/>
    </row>
    <row r="72" spans="1:5">
      <c r="A72" s="818">
        <v>13109013</v>
      </c>
      <c r="B72" s="818" t="s">
        <v>2782</v>
      </c>
      <c r="C72" s="819">
        <v>3866</v>
      </c>
      <c r="D72" s="749">
        <f>VLOOKUP($A$1:$A$1397,BS!$A$8:$A$2406,1,0)</f>
        <v>13109013</v>
      </c>
      <c r="E72" s="819"/>
    </row>
    <row r="73" spans="1:5">
      <c r="A73" s="818">
        <v>13400021</v>
      </c>
      <c r="B73" s="818" t="s">
        <v>1281</v>
      </c>
      <c r="C73" s="819">
        <v>9861609.4000000004</v>
      </c>
      <c r="D73" s="749">
        <f>VLOOKUP($A$1:$A$1397,BS!$A$8:$A$2406,1,0)</f>
        <v>13400021</v>
      </c>
      <c r="E73" s="819"/>
    </row>
    <row r="74" spans="1:5">
      <c r="A74" s="818">
        <v>13400031</v>
      </c>
      <c r="B74" s="818" t="s">
        <v>1282</v>
      </c>
      <c r="C74" s="819">
        <v>-9861609.4000000004</v>
      </c>
      <c r="D74" s="749">
        <f>VLOOKUP($A$1:$A$1397,BS!$A$8:$A$2406,1,0)</f>
        <v>13400031</v>
      </c>
    </row>
    <row r="75" spans="1:5">
      <c r="A75" s="818">
        <v>13400073</v>
      </c>
      <c r="B75" s="818" t="s">
        <v>1046</v>
      </c>
      <c r="C75" s="819">
        <v>1242337.57</v>
      </c>
      <c r="D75" s="749">
        <f>VLOOKUP($A$1:$A$1397,BS!$A$8:$A$2406,1,0)</f>
        <v>13400073</v>
      </c>
      <c r="E75" s="819"/>
    </row>
    <row r="76" spans="1:5">
      <c r="A76" s="818">
        <v>13400111</v>
      </c>
      <c r="B76" s="818" t="s">
        <v>1066</v>
      </c>
      <c r="C76" s="819">
        <v>25000</v>
      </c>
      <c r="D76" s="749">
        <f>VLOOKUP($A$1:$A$1397,BS!$A$8:$A$2406,1,0)</f>
        <v>13400111</v>
      </c>
    </row>
    <row r="77" spans="1:5">
      <c r="A77" s="818">
        <v>13400123</v>
      </c>
      <c r="B77" s="818" t="s">
        <v>2204</v>
      </c>
      <c r="C77" s="819">
        <v>414114.05</v>
      </c>
      <c r="D77" s="749">
        <f>VLOOKUP($A$1:$A$1397,BS!$A$8:$A$2406,1,0)</f>
        <v>13400123</v>
      </c>
    </row>
    <row r="78" spans="1:5">
      <c r="A78" s="818">
        <v>13400211</v>
      </c>
      <c r="B78" s="818" t="s">
        <v>2285</v>
      </c>
      <c r="C78" s="819">
        <v>52300</v>
      </c>
      <c r="D78" s="749">
        <f>VLOOKUP($A$1:$A$1397,BS!$A$8:$A$2406,1,0)</f>
        <v>13400211</v>
      </c>
    </row>
    <row r="79" spans="1:5">
      <c r="A79" s="818">
        <v>13400241</v>
      </c>
      <c r="B79" s="818" t="s">
        <v>3033</v>
      </c>
      <c r="C79" s="819">
        <v>449616</v>
      </c>
      <c r="D79" s="749">
        <f>VLOOKUP($A$1:$A$1397,BS!$A$8:$A$2406,1,0)</f>
        <v>13400241</v>
      </c>
      <c r="E79" s="819"/>
    </row>
    <row r="80" spans="1:5">
      <c r="A80" s="818">
        <v>13400261</v>
      </c>
      <c r="B80" s="818" t="s">
        <v>3141</v>
      </c>
      <c r="C80" s="819">
        <v>78717</v>
      </c>
      <c r="D80" s="749">
        <f>VLOOKUP($A$1:$A$1397,BS!$A$8:$A$2406,1,0)</f>
        <v>13400261</v>
      </c>
      <c r="E80" s="819"/>
    </row>
    <row r="81" spans="1:5">
      <c r="A81" s="818">
        <v>13400271</v>
      </c>
      <c r="B81" s="818" t="s">
        <v>2384</v>
      </c>
      <c r="C81" s="819">
        <v>121770</v>
      </c>
      <c r="D81" s="749">
        <f>VLOOKUP($A$1:$A$1397,BS!$A$8:$A$2406,1,0)</f>
        <v>13400271</v>
      </c>
      <c r="E81" s="819"/>
    </row>
    <row r="82" spans="1:5">
      <c r="A82" s="818">
        <v>13400281</v>
      </c>
      <c r="B82" s="818" t="s">
        <v>2345</v>
      </c>
      <c r="C82" s="819">
        <v>50253</v>
      </c>
      <c r="D82" s="749">
        <f>VLOOKUP($A$1:$A$1397,BS!$A$8:$A$2406,1,0)</f>
        <v>13400281</v>
      </c>
    </row>
    <row r="83" spans="1:5">
      <c r="A83" s="818">
        <v>13400311</v>
      </c>
      <c r="B83" s="818" t="s">
        <v>2818</v>
      </c>
      <c r="C83" s="819">
        <v>194700</v>
      </c>
      <c r="D83" s="749">
        <f>VLOOKUP($A$1:$A$1397,BS!$A$8:$A$2406,1,0)</f>
        <v>13400311</v>
      </c>
      <c r="E83" s="819"/>
    </row>
    <row r="84" spans="1:5">
      <c r="A84" s="818">
        <v>13400321</v>
      </c>
      <c r="B84" s="818" t="s">
        <v>3295</v>
      </c>
      <c r="C84" s="819">
        <v>44370</v>
      </c>
      <c r="D84" s="749">
        <f>VLOOKUP($A$1:$A$1397,BS!$A$8:$A$2406,1,0)</f>
        <v>13400321</v>
      </c>
      <c r="E84" s="819"/>
    </row>
    <row r="85" spans="1:5">
      <c r="A85" s="818">
        <v>13400332</v>
      </c>
      <c r="B85" s="818" t="s">
        <v>3219</v>
      </c>
      <c r="C85" s="819">
        <v>1195033.57</v>
      </c>
      <c r="D85" s="749">
        <f>VLOOKUP($A$1:$A$1397,BS!$A$8:$A$2406,1,0)</f>
        <v>13400332</v>
      </c>
    </row>
    <row r="86" spans="1:5">
      <c r="A86" s="818">
        <v>13500003</v>
      </c>
      <c r="B86" s="818" t="s">
        <v>1348</v>
      </c>
      <c r="C86" s="819">
        <v>7534.56</v>
      </c>
      <c r="D86" s="749">
        <f>VLOOKUP($A$1:$A$1397,BS!$A$8:$A$2406,1,0)</f>
        <v>13500003</v>
      </c>
    </row>
    <row r="87" spans="1:5">
      <c r="A87" s="818">
        <v>13500041</v>
      </c>
      <c r="B87" s="818" t="s">
        <v>940</v>
      </c>
      <c r="C87" s="819">
        <v>41649.35</v>
      </c>
      <c r="D87" s="749">
        <f>VLOOKUP($A$1:$A$1397,BS!$A$8:$A$2406,1,0)</f>
        <v>13500041</v>
      </c>
      <c r="E87" s="819"/>
    </row>
    <row r="88" spans="1:5">
      <c r="A88" s="818">
        <v>13500051</v>
      </c>
      <c r="B88" s="818" t="s">
        <v>335</v>
      </c>
      <c r="C88" s="819">
        <v>73353</v>
      </c>
      <c r="D88" s="749">
        <f>VLOOKUP($A$1:$A$1397,BS!$A$8:$A$2406,1,0)</f>
        <v>13500051</v>
      </c>
      <c r="E88" s="819"/>
    </row>
    <row r="89" spans="1:5">
      <c r="A89" s="818">
        <v>13500061</v>
      </c>
      <c r="B89" s="818" t="s">
        <v>1272</v>
      </c>
      <c r="C89" s="819">
        <v>1786010</v>
      </c>
      <c r="D89" s="749">
        <f>VLOOKUP($A$1:$A$1397,BS!$A$8:$A$2406,1,0)</f>
        <v>13500061</v>
      </c>
      <c r="E89" s="819"/>
    </row>
    <row r="90" spans="1:5">
      <c r="A90" s="818">
        <v>13500071</v>
      </c>
      <c r="B90" s="818" t="s">
        <v>1273</v>
      </c>
      <c r="C90" s="819">
        <v>1818485</v>
      </c>
      <c r="D90" s="749">
        <f>VLOOKUP($A$1:$A$1397,BS!$A$8:$A$2406,1,0)</f>
        <v>13500071</v>
      </c>
      <c r="E90" s="819"/>
    </row>
    <row r="91" spans="1:5">
      <c r="A91" s="818">
        <v>13500183</v>
      </c>
      <c r="B91" s="818" t="s">
        <v>2232</v>
      </c>
      <c r="C91" s="819">
        <v>100000</v>
      </c>
      <c r="D91" s="749">
        <f>VLOOKUP($A$1:$A$1397,BS!$A$8:$A$2406,1,0)</f>
        <v>13500183</v>
      </c>
      <c r="E91" s="819"/>
    </row>
    <row r="92" spans="1:5">
      <c r="A92" s="818">
        <v>13500201</v>
      </c>
      <c r="B92" s="818" t="s">
        <v>2606</v>
      </c>
      <c r="C92" s="819">
        <v>582010.52</v>
      </c>
      <c r="D92" s="749">
        <f>VLOOKUP($A$1:$A$1397,BS!$A$8:$A$2406,1,0)</f>
        <v>13500201</v>
      </c>
      <c r="E92" s="819"/>
    </row>
    <row r="93" spans="1:5">
      <c r="A93" s="818">
        <v>13600013</v>
      </c>
      <c r="B93" s="818" t="s">
        <v>467</v>
      </c>
      <c r="C93" s="819">
        <v>18000000</v>
      </c>
      <c r="D93" s="749">
        <f>VLOOKUP($A$1:$A$1397,BS!$A$8:$A$2406,1,0)</f>
        <v>13600013</v>
      </c>
      <c r="E93" s="819"/>
    </row>
    <row r="94" spans="1:5">
      <c r="A94" s="818">
        <v>14100311</v>
      </c>
      <c r="B94" s="818" t="s">
        <v>139</v>
      </c>
      <c r="C94" s="819">
        <v>3259692.33</v>
      </c>
      <c r="D94" s="749">
        <f>VLOOKUP($A$1:$A$1397,BS!$A$8:$A$2406,1,0)</f>
        <v>14100311</v>
      </c>
      <c r="E94" s="819"/>
    </row>
    <row r="95" spans="1:5">
      <c r="A95" s="818">
        <v>14200003</v>
      </c>
      <c r="B95" s="818" t="s">
        <v>322</v>
      </c>
      <c r="C95" s="819">
        <v>-26782.04</v>
      </c>
      <c r="D95" s="749">
        <f>VLOOKUP($A$1:$A$1397,BS!$A$8:$A$2406,1,0)</f>
        <v>14200003</v>
      </c>
      <c r="E95" s="819"/>
    </row>
    <row r="96" spans="1:5">
      <c r="A96" s="818">
        <v>14200201</v>
      </c>
      <c r="B96" s="818" t="s">
        <v>2742</v>
      </c>
      <c r="C96" s="819">
        <v>156623802.56</v>
      </c>
      <c r="D96" s="749">
        <f>VLOOKUP($A$1:$A$1397,BS!$A$8:$A$2406,1,0)</f>
        <v>14200201</v>
      </c>
      <c r="E96" s="819"/>
    </row>
    <row r="97" spans="1:5">
      <c r="A97" s="818">
        <v>14200202</v>
      </c>
      <c r="B97" s="818" t="s">
        <v>2743</v>
      </c>
      <c r="C97" s="819">
        <v>60844119.090000004</v>
      </c>
      <c r="D97" s="749">
        <f>VLOOKUP($A$1:$A$1397,BS!$A$8:$A$2406,1,0)</f>
        <v>14200202</v>
      </c>
      <c r="E97" s="819"/>
    </row>
    <row r="98" spans="1:5">
      <c r="A98" s="818">
        <v>14200203</v>
      </c>
      <c r="B98" s="818" t="s">
        <v>2744</v>
      </c>
      <c r="C98" s="819">
        <v>-2732341.12</v>
      </c>
      <c r="D98" s="749">
        <f>VLOOKUP($A$1:$A$1397,BS!$A$8:$A$2406,1,0)</f>
        <v>14200203</v>
      </c>
      <c r="E98" s="819"/>
    </row>
    <row r="99" spans="1:5">
      <c r="A99" s="818">
        <v>14200213</v>
      </c>
      <c r="B99" s="818" t="s">
        <v>2761</v>
      </c>
      <c r="C99" s="819">
        <v>-38022.519999999997</v>
      </c>
      <c r="D99" s="749">
        <f>VLOOKUP($A$1:$A$1397,BS!$A$8:$A$2406,1,0)</f>
        <v>14200213</v>
      </c>
      <c r="E99" s="819"/>
    </row>
    <row r="100" spans="1:5">
      <c r="A100" s="818">
        <v>14200223</v>
      </c>
      <c r="B100" s="818" t="s">
        <v>2762</v>
      </c>
      <c r="C100" s="819">
        <v>23242.14</v>
      </c>
      <c r="D100" s="749">
        <f>VLOOKUP($A$1:$A$1397,BS!$A$8:$A$2406,1,0)</f>
        <v>14200223</v>
      </c>
      <c r="E100" s="819"/>
    </row>
    <row r="101" spans="1:5">
      <c r="A101" s="818">
        <v>14200253</v>
      </c>
      <c r="B101" s="818" t="s">
        <v>2745</v>
      </c>
      <c r="C101" s="819">
        <v>-49694.93</v>
      </c>
      <c r="D101" s="749">
        <f>VLOOKUP($A$1:$A$1397,BS!$A$8:$A$2406,1,0)</f>
        <v>14200253</v>
      </c>
    </row>
    <row r="102" spans="1:5">
      <c r="A102" s="818">
        <v>14300062</v>
      </c>
      <c r="B102" s="818" t="s">
        <v>2489</v>
      </c>
      <c r="C102" s="819">
        <v>7559177.1399999997</v>
      </c>
      <c r="D102" s="749">
        <f>VLOOKUP($A$1:$A$1397,BS!$A$8:$A$2406,1,0)</f>
        <v>14300062</v>
      </c>
      <c r="E102" s="819"/>
    </row>
    <row r="103" spans="1:5">
      <c r="A103" s="818">
        <v>14300072</v>
      </c>
      <c r="B103" s="818" t="s">
        <v>1754</v>
      </c>
      <c r="C103" s="819">
        <v>332703.44</v>
      </c>
      <c r="D103" s="749">
        <f>VLOOKUP($A$1:$A$1397,BS!$A$8:$A$2406,1,0)</f>
        <v>14300072</v>
      </c>
    </row>
    <row r="104" spans="1:5">
      <c r="A104" s="818">
        <v>14300081</v>
      </c>
      <c r="B104" s="818" t="s">
        <v>477</v>
      </c>
      <c r="C104" s="819">
        <v>199789.54</v>
      </c>
      <c r="D104" s="749">
        <f>VLOOKUP($A$1:$A$1397,BS!$A$8:$A$2406,1,0)</f>
        <v>14300081</v>
      </c>
    </row>
    <row r="105" spans="1:5">
      <c r="A105" s="818">
        <v>14300082</v>
      </c>
      <c r="B105" s="818" t="s">
        <v>3158</v>
      </c>
      <c r="C105" s="819">
        <v>332703.37</v>
      </c>
      <c r="D105" s="749">
        <f>VLOOKUP($A$1:$A$1397,BS!$A$8:$A$2406,1,0)</f>
        <v>14300082</v>
      </c>
    </row>
    <row r="106" spans="1:5">
      <c r="A106" s="818">
        <v>14300141</v>
      </c>
      <c r="B106" s="818" t="s">
        <v>1650</v>
      </c>
      <c r="C106" s="819">
        <v>11214487.890000001</v>
      </c>
      <c r="D106" s="749">
        <f>VLOOKUP($A$1:$A$1397,BS!$A$8:$A$2406,1,0)</f>
        <v>14300141</v>
      </c>
      <c r="E106" s="819"/>
    </row>
    <row r="107" spans="1:5">
      <c r="A107" s="818">
        <v>14300151</v>
      </c>
      <c r="B107" s="818" t="s">
        <v>1651</v>
      </c>
      <c r="C107" s="819">
        <v>1117213.76</v>
      </c>
      <c r="D107" s="749">
        <f>VLOOKUP($A$1:$A$1397,BS!$A$8:$A$2406,1,0)</f>
        <v>14300151</v>
      </c>
      <c r="E107" s="819"/>
    </row>
    <row r="108" spans="1:5">
      <c r="A108" s="818">
        <v>14300171</v>
      </c>
      <c r="B108" s="818" t="s">
        <v>723</v>
      </c>
      <c r="C108" s="819">
        <v>12852158.76</v>
      </c>
      <c r="D108" s="749">
        <f>VLOOKUP($A$1:$A$1397,BS!$A$8:$A$2406,1,0)</f>
        <v>14300171</v>
      </c>
      <c r="E108" s="819"/>
    </row>
    <row r="109" spans="1:5">
      <c r="A109" s="818">
        <v>14300213</v>
      </c>
      <c r="B109" s="818" t="s">
        <v>3231</v>
      </c>
      <c r="C109" s="819">
        <v>5722.04</v>
      </c>
      <c r="D109" s="749">
        <f>VLOOKUP($A$1:$A$1397,BS!$A$8:$A$2406,1,0)</f>
        <v>14300213</v>
      </c>
      <c r="E109" s="819"/>
    </row>
    <row r="110" spans="1:5">
      <c r="A110" s="818">
        <v>14300241</v>
      </c>
      <c r="B110" s="818" t="s">
        <v>2866</v>
      </c>
      <c r="C110" s="819">
        <v>106519.45</v>
      </c>
      <c r="D110" s="749">
        <f>VLOOKUP($A$1:$A$1397,BS!$A$8:$A$2406,1,0)</f>
        <v>14300241</v>
      </c>
      <c r="E110" s="819"/>
    </row>
    <row r="111" spans="1:5">
      <c r="A111" s="818">
        <v>14300261</v>
      </c>
      <c r="B111" s="818" t="s">
        <v>446</v>
      </c>
      <c r="C111" s="819">
        <v>4286994.83</v>
      </c>
      <c r="D111" s="749">
        <f>VLOOKUP($A$1:$A$1397,BS!$A$8:$A$2406,1,0)</f>
        <v>14300261</v>
      </c>
      <c r="E111" s="819"/>
    </row>
    <row r="112" spans="1:5">
      <c r="A112" s="818">
        <v>14300333</v>
      </c>
      <c r="B112" s="818" t="s">
        <v>917</v>
      </c>
      <c r="C112" s="819">
        <v>44330.84</v>
      </c>
      <c r="D112" s="749">
        <f>VLOOKUP($A$1:$A$1397,BS!$A$8:$A$2406,1,0)</f>
        <v>14300333</v>
      </c>
      <c r="E112" s="819"/>
    </row>
    <row r="113" spans="1:5">
      <c r="A113" s="818">
        <v>14300341</v>
      </c>
      <c r="B113" s="818" t="s">
        <v>2791</v>
      </c>
      <c r="C113" s="818">
        <v>978.11</v>
      </c>
      <c r="D113" s="749">
        <f>VLOOKUP($A$1:$A$1397,BS!$A$8:$A$2406,1,0)</f>
        <v>14300341</v>
      </c>
      <c r="E113" s="819"/>
    </row>
    <row r="114" spans="1:5">
      <c r="A114" s="818">
        <v>14300703</v>
      </c>
      <c r="B114" s="818" t="s">
        <v>2746</v>
      </c>
      <c r="C114" s="819">
        <v>10735319.52</v>
      </c>
      <c r="D114" s="749">
        <f>VLOOKUP($A$1:$A$1397,BS!$A$8:$A$2406,1,0)</f>
        <v>14300703</v>
      </c>
      <c r="E114" s="819"/>
    </row>
    <row r="115" spans="1:5">
      <c r="A115" s="818">
        <v>14300713</v>
      </c>
      <c r="B115" s="818" t="s">
        <v>2747</v>
      </c>
      <c r="C115" s="819">
        <v>29688.97</v>
      </c>
      <c r="D115" s="749">
        <f>VLOOKUP($A$1:$A$1397,BS!$A$8:$A$2406,1,0)</f>
        <v>14300713</v>
      </c>
      <c r="E115" s="819"/>
    </row>
    <row r="116" spans="1:5">
      <c r="A116" s="818">
        <v>14300733</v>
      </c>
      <c r="B116" s="818" t="s">
        <v>2748</v>
      </c>
      <c r="C116" s="819">
        <v>13102997.82</v>
      </c>
      <c r="D116" s="749">
        <f>VLOOKUP($A$1:$A$1397,BS!$A$8:$A$2406,1,0)</f>
        <v>14300733</v>
      </c>
    </row>
    <row r="117" spans="1:5">
      <c r="A117" s="818">
        <v>14300743</v>
      </c>
      <c r="B117" s="818" t="s">
        <v>2749</v>
      </c>
      <c r="C117" s="819">
        <v>622770.56000000006</v>
      </c>
      <c r="D117" s="749">
        <f>VLOOKUP($A$1:$A$1397,BS!$A$8:$A$2406,1,0)</f>
        <v>14300743</v>
      </c>
      <c r="E117" s="819"/>
    </row>
    <row r="118" spans="1:5">
      <c r="A118" s="818">
        <v>14300763</v>
      </c>
      <c r="B118" s="818" t="s">
        <v>2713</v>
      </c>
      <c r="C118" s="819">
        <v>1014338.38</v>
      </c>
      <c r="D118" s="749">
        <f>VLOOKUP($A$1:$A$1397,BS!$A$8:$A$2406,1,0)</f>
        <v>14300763</v>
      </c>
      <c r="E118" s="819"/>
    </row>
    <row r="119" spans="1:5">
      <c r="A119" s="820">
        <v>14300913</v>
      </c>
      <c r="B119" s="820" t="s">
        <v>3601</v>
      </c>
      <c r="C119" s="820">
        <v>-216.61</v>
      </c>
      <c r="D119" s="822">
        <f>VLOOKUP($A$1:$A$1397,BS!$A$8:$A$2406,1,0)</f>
        <v>14300913</v>
      </c>
      <c r="E119" s="819"/>
    </row>
    <row r="120" spans="1:5">
      <c r="A120" s="818">
        <v>14300921</v>
      </c>
      <c r="B120" s="818" t="s">
        <v>889</v>
      </c>
      <c r="C120" s="819">
        <v>690893.36</v>
      </c>
      <c r="D120" s="749">
        <f>VLOOKUP($A$1:$A$1397,BS!$A$8:$A$2406,1,0)</f>
        <v>14300921</v>
      </c>
      <c r="E120" s="819"/>
    </row>
    <row r="121" spans="1:5">
      <c r="A121" s="818">
        <v>14301022</v>
      </c>
      <c r="B121" s="818" t="s">
        <v>358</v>
      </c>
      <c r="C121" s="819">
        <v>2695464.09</v>
      </c>
      <c r="D121" s="749">
        <f>VLOOKUP($A$1:$A$1397,BS!$A$8:$A$2406,1,0)</f>
        <v>14301022</v>
      </c>
      <c r="E121" s="819"/>
    </row>
    <row r="122" spans="1:5">
      <c r="A122" s="818">
        <v>14301033</v>
      </c>
      <c r="B122" s="818" t="s">
        <v>2902</v>
      </c>
      <c r="C122" s="819">
        <v>88464.76</v>
      </c>
      <c r="D122" s="749">
        <f>VLOOKUP($A$1:$A$1397,BS!$A$8:$A$2406,1,0)</f>
        <v>14301033</v>
      </c>
      <c r="E122" s="819"/>
    </row>
    <row r="123" spans="1:5">
      <c r="A123" s="818">
        <v>14301041</v>
      </c>
      <c r="B123" s="818" t="s">
        <v>2973</v>
      </c>
      <c r="C123" s="818">
        <v>532</v>
      </c>
      <c r="D123" s="749">
        <f>VLOOKUP($A$1:$A$1397,BS!$A$8:$A$2406,1,0)</f>
        <v>14301041</v>
      </c>
      <c r="E123" s="819"/>
    </row>
    <row r="124" spans="1:5">
      <c r="A124" s="818">
        <v>14301043</v>
      </c>
      <c r="B124" s="818" t="s">
        <v>3330</v>
      </c>
      <c r="C124" s="819">
        <v>2008272.73</v>
      </c>
      <c r="D124" s="749">
        <f>VLOOKUP($A$1:$A$1397,BS!$A$8:$A$2406,1,0)</f>
        <v>14301043</v>
      </c>
      <c r="E124" s="819"/>
    </row>
    <row r="125" spans="1:5">
      <c r="A125" s="818">
        <v>14400311</v>
      </c>
      <c r="B125" s="818" t="s">
        <v>2750</v>
      </c>
      <c r="C125" s="819">
        <v>-5138650.3899999997</v>
      </c>
      <c r="D125" s="749">
        <f>VLOOKUP($A$1:$A$1397,BS!$A$8:$A$2406,1,0)</f>
        <v>14400311</v>
      </c>
      <c r="E125" s="819"/>
    </row>
    <row r="126" spans="1:5">
      <c r="A126" s="818">
        <v>14400312</v>
      </c>
      <c r="B126" s="818" t="s">
        <v>2751</v>
      </c>
      <c r="C126" s="819">
        <v>-1378875.78</v>
      </c>
      <c r="D126" s="749">
        <f>VLOOKUP($A$1:$A$1397,BS!$A$8:$A$2406,1,0)</f>
        <v>14400312</v>
      </c>
      <c r="E126" s="819"/>
    </row>
    <row r="127" spans="1:5">
      <c r="A127" s="818">
        <v>14400313</v>
      </c>
      <c r="B127" s="818" t="s">
        <v>2783</v>
      </c>
      <c r="C127" s="819">
        <v>-140115.54</v>
      </c>
      <c r="D127" s="749">
        <f>VLOOKUP($A$1:$A$1397,BS!$A$8:$A$2406,1,0)</f>
        <v>14400313</v>
      </c>
      <c r="E127" s="819"/>
    </row>
    <row r="128" spans="1:5">
      <c r="A128" s="818">
        <v>14400343</v>
      </c>
      <c r="B128" s="818" t="s">
        <v>1447</v>
      </c>
      <c r="C128" s="819">
        <v>-1660613.63</v>
      </c>
      <c r="D128" s="749">
        <f>VLOOKUP($A$1:$A$1397,BS!$A$8:$A$2406,1,0)</f>
        <v>14400343</v>
      </c>
      <c r="E128" s="819"/>
    </row>
    <row r="129" spans="1:5">
      <c r="A129" s="818">
        <v>14400353</v>
      </c>
      <c r="B129" s="818" t="s">
        <v>2752</v>
      </c>
      <c r="C129" s="819">
        <v>-620783.18000000005</v>
      </c>
      <c r="D129" s="749">
        <f>VLOOKUP($A$1:$A$1397,BS!$A$8:$A$2406,1,0)</f>
        <v>14400353</v>
      </c>
      <c r="E129" s="819"/>
    </row>
    <row r="130" spans="1:5">
      <c r="A130" s="818">
        <v>14600000</v>
      </c>
      <c r="B130" s="818" t="s">
        <v>220</v>
      </c>
      <c r="C130" s="819">
        <v>813627.3</v>
      </c>
      <c r="D130" s="749">
        <f>VLOOKUP($A$1:$A$1397,BS!$A$8:$A$2406,1,0)</f>
        <v>14600000</v>
      </c>
      <c r="E130" s="819"/>
    </row>
    <row r="131" spans="1:5">
      <c r="A131" s="818">
        <v>15100021</v>
      </c>
      <c r="B131" s="818" t="s">
        <v>260</v>
      </c>
      <c r="C131" s="819">
        <v>4415027.99</v>
      </c>
      <c r="D131" s="749">
        <f>VLOOKUP($A$1:$A$1397,BS!$A$8:$A$2406,1,0)</f>
        <v>15100021</v>
      </c>
      <c r="E131" s="819"/>
    </row>
    <row r="132" spans="1:5">
      <c r="A132" s="818">
        <v>15100031</v>
      </c>
      <c r="B132" s="818" t="s">
        <v>42</v>
      </c>
      <c r="C132" s="819">
        <v>3259820.5</v>
      </c>
      <c r="D132" s="749">
        <f>VLOOKUP($A$1:$A$1397,BS!$A$8:$A$2406,1,0)</f>
        <v>15100031</v>
      </c>
      <c r="E132" s="819"/>
    </row>
    <row r="133" spans="1:5">
      <c r="A133" s="818">
        <v>15100041</v>
      </c>
      <c r="B133" s="818" t="s">
        <v>1192</v>
      </c>
      <c r="C133" s="819">
        <v>245935.93</v>
      </c>
      <c r="D133" s="749">
        <f>VLOOKUP($A$1:$A$1397,BS!$A$8:$A$2406,1,0)</f>
        <v>15100041</v>
      </c>
      <c r="E133" s="819"/>
    </row>
    <row r="134" spans="1:5">
      <c r="A134" s="818">
        <v>15100061</v>
      </c>
      <c r="B134" s="818" t="s">
        <v>918</v>
      </c>
      <c r="C134" s="819">
        <v>24069.59</v>
      </c>
      <c r="D134" s="749">
        <f>VLOOKUP($A$1:$A$1397,BS!$A$8:$A$2406,1,0)</f>
        <v>15100061</v>
      </c>
      <c r="E134" s="819"/>
    </row>
    <row r="135" spans="1:5">
      <c r="A135" s="818">
        <v>15100081</v>
      </c>
      <c r="B135" s="818" t="s">
        <v>1193</v>
      </c>
      <c r="C135" s="819">
        <v>1524021.41</v>
      </c>
      <c r="D135" s="749">
        <f>VLOOKUP($A$1:$A$1397,BS!$A$8:$A$2406,1,0)</f>
        <v>15100081</v>
      </c>
      <c r="E135" s="819"/>
    </row>
    <row r="136" spans="1:5">
      <c r="A136" s="818">
        <v>15100091</v>
      </c>
      <c r="B136" s="818" t="s">
        <v>2200</v>
      </c>
      <c r="C136" s="819">
        <v>1779873.66</v>
      </c>
      <c r="D136" s="749">
        <f>VLOOKUP($A$1:$A$1397,BS!$A$8:$A$2406,1,0)</f>
        <v>15100091</v>
      </c>
      <c r="E136" s="819"/>
    </row>
    <row r="137" spans="1:5">
      <c r="A137" s="818">
        <v>15100101</v>
      </c>
      <c r="B137" s="818" t="s">
        <v>205</v>
      </c>
      <c r="C137" s="819">
        <v>4320236.93</v>
      </c>
      <c r="D137" s="749">
        <f>VLOOKUP($A$1:$A$1397,BS!$A$8:$A$2406,1,0)</f>
        <v>15100101</v>
      </c>
      <c r="E137" s="819"/>
    </row>
    <row r="138" spans="1:5">
      <c r="A138" s="818">
        <v>15100122</v>
      </c>
      <c r="B138" s="818" t="s">
        <v>461</v>
      </c>
      <c r="C138" s="819">
        <v>296599.96000000002</v>
      </c>
      <c r="D138" s="749">
        <f>VLOOKUP($A$1:$A$1397,BS!$A$8:$A$2406,1,0)</f>
        <v>15100122</v>
      </c>
      <c r="E138" s="819"/>
    </row>
    <row r="139" spans="1:5">
      <c r="A139" s="818">
        <v>15100181</v>
      </c>
      <c r="B139" s="818" t="s">
        <v>1462</v>
      </c>
      <c r="C139" s="819">
        <v>79161.11</v>
      </c>
      <c r="D139" s="749">
        <f>VLOOKUP($A$1:$A$1397,BS!$A$8:$A$2406,1,0)</f>
        <v>15100181</v>
      </c>
      <c r="E139" s="819"/>
    </row>
    <row r="140" spans="1:5">
      <c r="A140" s="818">
        <v>15100211</v>
      </c>
      <c r="B140" s="818" t="s">
        <v>157</v>
      </c>
      <c r="C140" s="819">
        <v>-45999.51</v>
      </c>
      <c r="D140" s="749">
        <f>VLOOKUP($A$1:$A$1397,BS!$A$8:$A$2406,1,0)</f>
        <v>15100211</v>
      </c>
      <c r="E140" s="819"/>
    </row>
    <row r="141" spans="1:5">
      <c r="A141" s="818">
        <v>15100221</v>
      </c>
      <c r="B141" s="818" t="s">
        <v>1438</v>
      </c>
      <c r="C141" s="819">
        <v>239661.34</v>
      </c>
      <c r="D141" s="749">
        <f>VLOOKUP($A$1:$A$1397,BS!$A$8:$A$2406,1,0)</f>
        <v>15100221</v>
      </c>
      <c r="E141" s="819"/>
    </row>
    <row r="142" spans="1:5">
      <c r="A142" s="818">
        <v>15100271</v>
      </c>
      <c r="B142" s="818" t="s">
        <v>2660</v>
      </c>
      <c r="C142" s="819">
        <v>2796687.21</v>
      </c>
      <c r="D142" s="749">
        <f>VLOOKUP($A$1:$A$1397,BS!$A$8:$A$2406,1,0)</f>
        <v>15100271</v>
      </c>
      <c r="E142" s="819"/>
    </row>
    <row r="143" spans="1:5">
      <c r="A143" s="818">
        <v>15100291</v>
      </c>
      <c r="B143" s="818" t="s">
        <v>3386</v>
      </c>
      <c r="C143" s="819">
        <v>392523.81</v>
      </c>
      <c r="D143" s="749">
        <f>VLOOKUP($A$1:$A$1397,BS!$A$8:$A$2406,1,0)</f>
        <v>15100291</v>
      </c>
    </row>
    <row r="144" spans="1:5">
      <c r="A144" s="818">
        <v>15111001</v>
      </c>
      <c r="B144" s="818" t="s">
        <v>1357</v>
      </c>
      <c r="C144" s="819">
        <v>243379.32</v>
      </c>
      <c r="D144" s="749">
        <f>VLOOKUP($A$1:$A$1397,BS!$A$8:$A$2406,1,0)</f>
        <v>15111001</v>
      </c>
    </row>
    <row r="145" spans="1:5">
      <c r="A145" s="818">
        <v>15400023</v>
      </c>
      <c r="B145" s="818" t="s">
        <v>1661</v>
      </c>
      <c r="C145" s="819">
        <v>10208895.84</v>
      </c>
      <c r="D145" s="749">
        <f>VLOOKUP($A$1:$A$1397,BS!$A$8:$A$2406,1,0)</f>
        <v>15400023</v>
      </c>
      <c r="E145" s="819"/>
    </row>
    <row r="146" spans="1:5">
      <c r="A146" s="818">
        <v>15400031</v>
      </c>
      <c r="B146" s="818" t="s">
        <v>1185</v>
      </c>
      <c r="C146" s="819">
        <v>5925667.54</v>
      </c>
      <c r="D146" s="749">
        <f>VLOOKUP($A$1:$A$1397,BS!$A$8:$A$2406,1,0)</f>
        <v>15400031</v>
      </c>
      <c r="E146" s="819"/>
    </row>
    <row r="147" spans="1:5">
      <c r="A147" s="818">
        <v>15400033</v>
      </c>
      <c r="B147" s="818" t="s">
        <v>1235</v>
      </c>
      <c r="C147" s="819">
        <v>-10209052.689999999</v>
      </c>
      <c r="D147" s="749">
        <f>VLOOKUP($A$1:$A$1397,BS!$A$8:$A$2406,1,0)</f>
        <v>15400033</v>
      </c>
      <c r="E147" s="819"/>
    </row>
    <row r="148" spans="1:5">
      <c r="A148" s="818">
        <v>15400041</v>
      </c>
      <c r="B148" s="818" t="s">
        <v>937</v>
      </c>
      <c r="C148" s="819">
        <v>4444272.03</v>
      </c>
      <c r="D148" s="749">
        <f>VLOOKUP($A$1:$A$1397,BS!$A$8:$A$2406,1,0)</f>
        <v>15400041</v>
      </c>
      <c r="E148" s="819"/>
    </row>
    <row r="149" spans="1:5">
      <c r="A149" s="818">
        <v>15400061</v>
      </c>
      <c r="B149" s="818" t="s">
        <v>1245</v>
      </c>
      <c r="C149" s="819">
        <v>20447675.75</v>
      </c>
      <c r="D149" s="749">
        <f>VLOOKUP($A$1:$A$1397,BS!$A$8:$A$2406,1,0)</f>
        <v>15400061</v>
      </c>
      <c r="E149" s="819"/>
    </row>
    <row r="150" spans="1:5">
      <c r="A150" s="818">
        <v>15400101</v>
      </c>
      <c r="B150" s="818" t="s">
        <v>589</v>
      </c>
      <c r="C150" s="819">
        <v>28286992.120000001</v>
      </c>
      <c r="D150" s="749">
        <f>VLOOKUP($A$1:$A$1397,BS!$A$8:$A$2406,1,0)</f>
        <v>15400101</v>
      </c>
      <c r="E150" s="819"/>
    </row>
    <row r="151" spans="1:5">
      <c r="A151" s="818">
        <v>15400102</v>
      </c>
      <c r="B151" s="818" t="s">
        <v>590</v>
      </c>
      <c r="C151" s="819">
        <v>5584325.8200000003</v>
      </c>
      <c r="D151" s="749">
        <f>VLOOKUP($A$1:$A$1397,BS!$A$8:$A$2406,1,0)</f>
        <v>15400102</v>
      </c>
      <c r="E151" s="819"/>
    </row>
    <row r="152" spans="1:5">
      <c r="A152" s="818">
        <v>15400103</v>
      </c>
      <c r="B152" s="818" t="s">
        <v>1249</v>
      </c>
      <c r="C152" s="819">
        <v>29566053.010000002</v>
      </c>
      <c r="D152" s="749">
        <f>VLOOKUP($A$1:$A$1397,BS!$A$8:$A$2406,1,0)</f>
        <v>15400103</v>
      </c>
    </row>
    <row r="153" spans="1:5">
      <c r="A153" s="818">
        <v>15400181</v>
      </c>
      <c r="B153" s="818" t="s">
        <v>2615</v>
      </c>
      <c r="C153" s="819">
        <v>3825495.83</v>
      </c>
      <c r="D153" s="749">
        <f>VLOOKUP($A$1:$A$1397,BS!$A$8:$A$2406,1,0)</f>
        <v>15400181</v>
      </c>
      <c r="E153" s="819"/>
    </row>
    <row r="154" spans="1:5">
      <c r="A154" s="818">
        <v>15600003</v>
      </c>
      <c r="B154" s="818" t="s">
        <v>2980</v>
      </c>
      <c r="C154" s="819">
        <v>128561.61</v>
      </c>
      <c r="D154" s="749">
        <f>VLOOKUP($A$1:$A$1397,BS!$A$8:$A$2406,1,0)</f>
        <v>15600003</v>
      </c>
      <c r="E154" s="819"/>
    </row>
    <row r="155" spans="1:5">
      <c r="A155" s="818">
        <v>15810001</v>
      </c>
      <c r="B155" s="818" t="s">
        <v>3173</v>
      </c>
      <c r="C155" s="819">
        <v>4082.8</v>
      </c>
      <c r="D155" s="749">
        <f>VLOOKUP($A$1:$A$1397,BS!$A$8:$A$2406,1,0)</f>
        <v>15810001</v>
      </c>
      <c r="E155" s="819"/>
    </row>
    <row r="156" spans="1:5">
      <c r="A156" s="818">
        <v>16300023</v>
      </c>
      <c r="B156" s="818" t="s">
        <v>1293</v>
      </c>
      <c r="C156" s="819">
        <v>3321052.02</v>
      </c>
      <c r="D156" s="749">
        <f>VLOOKUP($A$1:$A$1397,BS!$A$8:$A$2406,1,0)</f>
        <v>16300023</v>
      </c>
      <c r="E156" s="819"/>
    </row>
    <row r="157" spans="1:5">
      <c r="A157" s="818">
        <v>16300063</v>
      </c>
      <c r="B157" s="818" t="s">
        <v>1294</v>
      </c>
      <c r="C157" s="819">
        <v>485395.85</v>
      </c>
      <c r="D157" s="749">
        <f>VLOOKUP($A$1:$A$1397,BS!$A$8:$A$2406,1,0)</f>
        <v>16300063</v>
      </c>
      <c r="E157" s="819"/>
    </row>
    <row r="158" spans="1:5">
      <c r="A158" s="818">
        <v>16410002</v>
      </c>
      <c r="B158" s="818" t="s">
        <v>1330</v>
      </c>
      <c r="C158" s="819">
        <v>8323752.6900000004</v>
      </c>
      <c r="D158" s="749">
        <f>VLOOKUP($A$1:$A$1397,BS!$A$8:$A$2406,1,0)</f>
        <v>16410002</v>
      </c>
      <c r="E158" s="819"/>
    </row>
    <row r="159" spans="1:5">
      <c r="A159" s="818">
        <v>16410012</v>
      </c>
      <c r="B159" s="818" t="s">
        <v>798</v>
      </c>
      <c r="C159" s="819">
        <v>2977029.56</v>
      </c>
      <c r="D159" s="749">
        <f>VLOOKUP($A$1:$A$1397,BS!$A$8:$A$2406,1,0)</f>
        <v>16410012</v>
      </c>
      <c r="E159" s="819"/>
    </row>
    <row r="160" spans="1:5">
      <c r="A160" s="818">
        <v>16410022</v>
      </c>
      <c r="B160" s="818" t="s">
        <v>315</v>
      </c>
      <c r="C160" s="819">
        <v>14399595.779999999</v>
      </c>
      <c r="D160" s="749">
        <f>VLOOKUP($A$1:$A$1397,BS!$A$8:$A$2406,1,0)</f>
        <v>16410022</v>
      </c>
      <c r="E160" s="819"/>
    </row>
    <row r="161" spans="1:5">
      <c r="A161" s="818">
        <v>16420012</v>
      </c>
      <c r="B161" s="818" t="s">
        <v>112</v>
      </c>
      <c r="C161" s="819">
        <v>52843.19</v>
      </c>
      <c r="D161" s="749">
        <f>VLOOKUP($A$1:$A$1397,BS!$A$8:$A$2406,1,0)</f>
        <v>16420012</v>
      </c>
      <c r="E161" s="819"/>
    </row>
    <row r="162" spans="1:5">
      <c r="A162" s="818">
        <v>16500013</v>
      </c>
      <c r="B162" s="818" t="s">
        <v>3388</v>
      </c>
      <c r="C162" s="819">
        <v>2590326.7200000002</v>
      </c>
      <c r="D162" s="749">
        <f>VLOOKUP($A$1:$A$1397,BS!$A$8:$A$2406,1,0)</f>
        <v>16500013</v>
      </c>
      <c r="E162" s="819"/>
    </row>
    <row r="163" spans="1:5">
      <c r="A163" s="818">
        <v>16500063</v>
      </c>
      <c r="B163" s="818" t="s">
        <v>3389</v>
      </c>
      <c r="C163" s="819">
        <v>262407.84999999998</v>
      </c>
      <c r="D163" s="749">
        <f>VLOOKUP($A$1:$A$1397,BS!$A$8:$A$2406,1,0)</f>
        <v>16500063</v>
      </c>
      <c r="E163" s="819"/>
    </row>
    <row r="164" spans="1:5">
      <c r="A164" s="818">
        <v>16500083</v>
      </c>
      <c r="B164" s="818" t="s">
        <v>3390</v>
      </c>
      <c r="C164" s="819">
        <v>3221028.25</v>
      </c>
      <c r="D164" s="749">
        <f>VLOOKUP($A$1:$A$1397,BS!$A$8:$A$2406,1,0)</f>
        <v>16500083</v>
      </c>
      <c r="E164" s="819"/>
    </row>
    <row r="165" spans="1:5">
      <c r="A165" s="818">
        <v>16500103</v>
      </c>
      <c r="B165" s="818" t="s">
        <v>3391</v>
      </c>
      <c r="C165" s="819">
        <v>40000</v>
      </c>
      <c r="D165" s="749">
        <f>VLOOKUP($A$1:$A$1397,BS!$A$8:$A$2406,1,0)</f>
        <v>16500103</v>
      </c>
      <c r="E165" s="819"/>
    </row>
    <row r="166" spans="1:5">
      <c r="A166" s="818">
        <v>16500153</v>
      </c>
      <c r="B166" s="818" t="s">
        <v>3602</v>
      </c>
      <c r="C166" s="819">
        <v>147087.51</v>
      </c>
      <c r="D166" s="749">
        <f>VLOOKUP($A$1:$A$1397,BS!$A$8:$A$2406,1,0)</f>
        <v>16500153</v>
      </c>
      <c r="E166" s="819"/>
    </row>
    <row r="167" spans="1:5">
      <c r="A167" s="818">
        <v>16500183</v>
      </c>
      <c r="B167" s="818" t="s">
        <v>3449</v>
      </c>
      <c r="C167" s="819">
        <v>343830.24</v>
      </c>
      <c r="D167" s="749">
        <f>VLOOKUP($A$1:$A$1397,BS!$A$8:$A$2406,1,0)</f>
        <v>16500183</v>
      </c>
      <c r="E167" s="819"/>
    </row>
    <row r="168" spans="1:5">
      <c r="A168" s="818">
        <v>16500251</v>
      </c>
      <c r="B168" s="818" t="s">
        <v>3396</v>
      </c>
      <c r="C168" s="819">
        <v>2722.61</v>
      </c>
      <c r="D168" s="749">
        <f>VLOOKUP($A$1:$A$1397,BS!$A$8:$A$2406,1,0)</f>
        <v>16500251</v>
      </c>
      <c r="E168" s="819"/>
    </row>
    <row r="169" spans="1:5">
      <c r="A169" s="818">
        <v>16500283</v>
      </c>
      <c r="B169" s="818" t="s">
        <v>3397</v>
      </c>
      <c r="C169" s="819">
        <v>2256941.44</v>
      </c>
      <c r="D169" s="749">
        <f>VLOOKUP($A$1:$A$1397,BS!$A$8:$A$2406,1,0)</f>
        <v>16500283</v>
      </c>
      <c r="E169" s="819"/>
    </row>
    <row r="170" spans="1:5">
      <c r="A170" s="818">
        <v>16500321</v>
      </c>
      <c r="B170" s="818" t="s">
        <v>3392</v>
      </c>
      <c r="C170" s="819">
        <v>701635.32</v>
      </c>
      <c r="D170" s="749">
        <f>VLOOKUP($A$1:$A$1397,BS!$A$8:$A$2406,1,0)</f>
        <v>16500321</v>
      </c>
      <c r="E170" s="819"/>
    </row>
    <row r="171" spans="1:5">
      <c r="A171" s="818">
        <v>16500331</v>
      </c>
      <c r="B171" s="818" t="s">
        <v>3471</v>
      </c>
      <c r="C171" s="819">
        <v>891731.32</v>
      </c>
      <c r="D171" s="749">
        <f>VLOOKUP($A$1:$A$1397,BS!$A$8:$A$2406,1,0)</f>
        <v>16500331</v>
      </c>
      <c r="E171" s="819"/>
    </row>
    <row r="172" spans="1:5">
      <c r="A172" s="818">
        <v>16500333</v>
      </c>
      <c r="B172" s="818" t="s">
        <v>3398</v>
      </c>
      <c r="C172" s="818">
        <v>465</v>
      </c>
      <c r="D172" s="749">
        <f>VLOOKUP($A$1:$A$1397,BS!$A$8:$A$2406,1,0)</f>
        <v>16500333</v>
      </c>
      <c r="E172" s="819"/>
    </row>
    <row r="173" spans="1:5">
      <c r="A173" s="818">
        <v>16500351</v>
      </c>
      <c r="B173" s="818" t="s">
        <v>3484</v>
      </c>
      <c r="C173" s="819">
        <v>104447.57</v>
      </c>
      <c r="D173" s="749">
        <f>VLOOKUP($A$1:$A$1397,BS!$A$8:$A$2406,1,0)</f>
        <v>16500351</v>
      </c>
      <c r="E173" s="819"/>
    </row>
    <row r="174" spans="1:5">
      <c r="A174" s="818">
        <v>16500383</v>
      </c>
      <c r="B174" s="818" t="s">
        <v>3400</v>
      </c>
      <c r="C174" s="819">
        <v>366855.96</v>
      </c>
      <c r="D174" s="749">
        <f>VLOOKUP($A$1:$A$1397,BS!$A$8:$A$2406,1,0)</f>
        <v>16500383</v>
      </c>
    </row>
    <row r="175" spans="1:5">
      <c r="A175" s="818">
        <v>16500413</v>
      </c>
      <c r="B175" s="818" t="s">
        <v>3401</v>
      </c>
      <c r="C175" s="819">
        <v>324904.77</v>
      </c>
      <c r="D175" s="749">
        <f>VLOOKUP($A$1:$A$1397,BS!$A$8:$A$2406,1,0)</f>
        <v>16500413</v>
      </c>
      <c r="E175" s="819"/>
    </row>
    <row r="176" spans="1:5">
      <c r="A176" s="818">
        <v>16500433</v>
      </c>
      <c r="B176" s="818" t="s">
        <v>3402</v>
      </c>
      <c r="C176" s="819">
        <v>241760.31</v>
      </c>
      <c r="D176" s="749">
        <f>VLOOKUP($A$1:$A$1397,BS!$A$8:$A$2406,1,0)</f>
        <v>16500433</v>
      </c>
      <c r="E176" s="819"/>
    </row>
    <row r="177" spans="1:5">
      <c r="A177" s="818">
        <v>16500443</v>
      </c>
      <c r="B177" s="818" t="s">
        <v>3403</v>
      </c>
      <c r="C177" s="819">
        <v>221400.28</v>
      </c>
      <c r="D177" s="749">
        <f>VLOOKUP($A$1:$A$1397,BS!$A$8:$A$2406,1,0)</f>
        <v>16500443</v>
      </c>
      <c r="E177" s="819"/>
    </row>
    <row r="178" spans="1:5">
      <c r="A178" s="818">
        <v>16500563</v>
      </c>
      <c r="B178" s="818" t="s">
        <v>3406</v>
      </c>
      <c r="C178" s="819">
        <v>100127.61</v>
      </c>
      <c r="D178" s="749">
        <f>VLOOKUP($A$1:$A$1397,BS!$A$8:$A$2406,1,0)</f>
        <v>16500563</v>
      </c>
      <c r="E178" s="819"/>
    </row>
    <row r="179" spans="1:5">
      <c r="A179" s="818">
        <v>16500583</v>
      </c>
      <c r="B179" s="818" t="s">
        <v>1067</v>
      </c>
      <c r="C179" s="819">
        <v>197499.83</v>
      </c>
      <c r="D179" s="749">
        <f>VLOOKUP($A$1:$A$1397,BS!$A$8:$A$2406,1,0)</f>
        <v>16500583</v>
      </c>
      <c r="E179" s="819"/>
    </row>
    <row r="180" spans="1:5">
      <c r="A180" s="818">
        <v>16500611</v>
      </c>
      <c r="B180" s="818" t="s">
        <v>3409</v>
      </c>
      <c r="C180" s="819">
        <v>476616</v>
      </c>
      <c r="D180" s="749">
        <f>VLOOKUP($A$1:$A$1397,BS!$A$8:$A$2406,1,0)</f>
        <v>16500611</v>
      </c>
    </row>
    <row r="181" spans="1:5">
      <c r="A181" s="818">
        <v>16500612</v>
      </c>
      <c r="B181" s="818" t="s">
        <v>3410</v>
      </c>
      <c r="C181" s="819">
        <v>299906.64</v>
      </c>
      <c r="D181" s="749">
        <f>VLOOKUP($A$1:$A$1397,BS!$A$8:$A$2406,1,0)</f>
        <v>16500612</v>
      </c>
      <c r="E181" s="819"/>
    </row>
    <row r="182" spans="1:5">
      <c r="A182" s="818">
        <v>16500622</v>
      </c>
      <c r="B182" s="818" t="s">
        <v>3411</v>
      </c>
      <c r="C182" s="819">
        <v>58206.68</v>
      </c>
      <c r="D182" s="749">
        <f>VLOOKUP($A$1:$A$1397,BS!$A$8:$A$2406,1,0)</f>
        <v>16500622</v>
      </c>
      <c r="E182" s="819"/>
    </row>
    <row r="183" spans="1:5">
      <c r="A183" s="818">
        <v>16500623</v>
      </c>
      <c r="B183" s="818" t="s">
        <v>533</v>
      </c>
      <c r="C183" s="819">
        <v>74319.47</v>
      </c>
      <c r="D183" s="749">
        <f>VLOOKUP($A$1:$A$1397,BS!$A$8:$A$2406,1,0)</f>
        <v>16500623</v>
      </c>
      <c r="E183" s="819"/>
    </row>
    <row r="184" spans="1:5">
      <c r="A184" s="818">
        <v>16500673</v>
      </c>
      <c r="B184" s="818" t="s">
        <v>3412</v>
      </c>
      <c r="C184" s="819">
        <v>151131.14000000001</v>
      </c>
      <c r="D184" s="749">
        <f>VLOOKUP($A$1:$A$1397,BS!$A$8:$A$2406,1,0)</f>
        <v>16500673</v>
      </c>
    </row>
    <row r="185" spans="1:5">
      <c r="A185" s="818">
        <v>16500693</v>
      </c>
      <c r="B185" s="818" t="s">
        <v>3415</v>
      </c>
      <c r="C185" s="819">
        <v>252664.6</v>
      </c>
      <c r="D185" s="749">
        <f>VLOOKUP($A$1:$A$1397,BS!$A$8:$A$2406,1,0)</f>
        <v>16500693</v>
      </c>
      <c r="E185" s="819"/>
    </row>
    <row r="186" spans="1:5">
      <c r="A186" s="818">
        <v>16500751</v>
      </c>
      <c r="B186" s="818" t="s">
        <v>1400</v>
      </c>
      <c r="C186" s="819">
        <v>6480.9</v>
      </c>
      <c r="D186" s="749">
        <f>VLOOKUP($A$1:$A$1397,BS!$A$8:$A$2406,1,0)</f>
        <v>16500751</v>
      </c>
      <c r="E186" s="819"/>
    </row>
    <row r="187" spans="1:5">
      <c r="A187" s="818">
        <v>16500753</v>
      </c>
      <c r="B187" s="818" t="s">
        <v>2266</v>
      </c>
      <c r="C187" s="819">
        <v>66061.8</v>
      </c>
      <c r="D187" s="749">
        <f>VLOOKUP($A$1:$A$1397,BS!$A$8:$A$2406,1,0)</f>
        <v>16500753</v>
      </c>
      <c r="E187" s="819"/>
    </row>
    <row r="188" spans="1:5">
      <c r="A188" s="818">
        <v>16500763</v>
      </c>
      <c r="B188" s="818" t="s">
        <v>2883</v>
      </c>
      <c r="C188" s="819">
        <v>28562.19</v>
      </c>
      <c r="D188" s="749">
        <f>VLOOKUP($A$1:$A$1397,BS!$A$8:$A$2406,1,0)</f>
        <v>16500763</v>
      </c>
      <c r="E188" s="819"/>
    </row>
    <row r="189" spans="1:5">
      <c r="A189" s="818">
        <v>16500783</v>
      </c>
      <c r="B189" s="818" t="s">
        <v>3420</v>
      </c>
      <c r="C189" s="819">
        <v>33857.4</v>
      </c>
      <c r="D189" s="749">
        <f>VLOOKUP($A$1:$A$1397,BS!$A$8:$A$2406,1,0)</f>
        <v>16500783</v>
      </c>
      <c r="E189" s="819"/>
    </row>
    <row r="190" spans="1:5">
      <c r="A190" s="818">
        <v>16501003</v>
      </c>
      <c r="B190" s="818" t="s">
        <v>3424</v>
      </c>
      <c r="C190" s="819">
        <v>44730</v>
      </c>
      <c r="D190" s="749">
        <f>VLOOKUP($A$1:$A$1397,BS!$A$8:$A$2406,1,0)</f>
        <v>16501003</v>
      </c>
      <c r="E190" s="819"/>
    </row>
    <row r="191" spans="1:5">
      <c r="A191" s="818">
        <v>16501013</v>
      </c>
      <c r="B191" s="818" t="s">
        <v>1869</v>
      </c>
      <c r="C191" s="819">
        <v>59045.46</v>
      </c>
      <c r="D191" s="749">
        <f>VLOOKUP($A$1:$A$1397,BS!$A$8:$A$2406,1,0)</f>
        <v>16501013</v>
      </c>
      <c r="E191" s="819"/>
    </row>
    <row r="192" spans="1:5">
      <c r="A192" s="818">
        <v>16501051</v>
      </c>
      <c r="B192" s="818" t="s">
        <v>3425</v>
      </c>
      <c r="C192" s="819">
        <v>464943.52</v>
      </c>
      <c r="D192" s="749">
        <f>VLOOKUP($A$1:$A$1397,BS!$A$8:$A$2406,1,0)</f>
        <v>16501051</v>
      </c>
    </row>
    <row r="193" spans="1:5">
      <c r="A193" s="818">
        <v>16501083</v>
      </c>
      <c r="B193" s="818" t="s">
        <v>3426</v>
      </c>
      <c r="C193" s="819">
        <v>16351.17</v>
      </c>
      <c r="D193" s="749">
        <f>VLOOKUP($A$1:$A$1397,BS!$A$8:$A$2406,1,0)</f>
        <v>16501083</v>
      </c>
    </row>
    <row r="194" spans="1:5">
      <c r="A194" s="818">
        <v>16501103</v>
      </c>
      <c r="B194" s="818" t="s">
        <v>3427</v>
      </c>
      <c r="C194" s="819">
        <v>28254.61</v>
      </c>
      <c r="D194" s="749">
        <f>VLOOKUP($A$1:$A$1397,BS!$A$8:$A$2406,1,0)</f>
        <v>16501103</v>
      </c>
      <c r="E194" s="819"/>
    </row>
    <row r="195" spans="1:5">
      <c r="A195" s="818">
        <v>16502001</v>
      </c>
      <c r="B195" s="818" t="s">
        <v>3428</v>
      </c>
      <c r="C195" s="819">
        <v>35144</v>
      </c>
      <c r="D195" s="749">
        <f>VLOOKUP($A$1:$A$1397,BS!$A$8:$A$2406,1,0)</f>
        <v>16502001</v>
      </c>
      <c r="E195" s="819"/>
    </row>
    <row r="196" spans="1:5">
      <c r="A196" s="818">
        <v>16502013</v>
      </c>
      <c r="B196" s="818" t="s">
        <v>3450</v>
      </c>
      <c r="C196" s="819">
        <v>57091.29</v>
      </c>
      <c r="D196" s="749">
        <f>VLOOKUP($A$1:$A$1397,BS!$A$8:$A$2406,1,0)</f>
        <v>16502013</v>
      </c>
      <c r="E196" s="819"/>
    </row>
    <row r="197" spans="1:5">
      <c r="A197" s="818">
        <v>16502021</v>
      </c>
      <c r="B197" s="818" t="s">
        <v>3432</v>
      </c>
      <c r="C197" s="819">
        <v>54130</v>
      </c>
      <c r="D197" s="749">
        <f>VLOOKUP($A$1:$A$1397,BS!$A$8:$A$2406,1,0)</f>
        <v>16502021</v>
      </c>
      <c r="E197" s="819"/>
    </row>
    <row r="198" spans="1:5">
      <c r="A198" s="818">
        <v>16502023</v>
      </c>
      <c r="B198" s="818" t="s">
        <v>3433</v>
      </c>
      <c r="C198" s="819">
        <v>50974.21</v>
      </c>
      <c r="D198" s="749">
        <f>VLOOKUP($A$1:$A$1397,BS!$A$8:$A$2406,1,0)</f>
        <v>16502023</v>
      </c>
    </row>
    <row r="199" spans="1:5">
      <c r="A199" s="818">
        <v>16502053</v>
      </c>
      <c r="B199" s="818" t="s">
        <v>3435</v>
      </c>
      <c r="C199" s="819">
        <v>67322.05</v>
      </c>
      <c r="D199" s="749">
        <f>VLOOKUP($A$1:$A$1397,BS!$A$8:$A$2406,1,0)</f>
        <v>16502053</v>
      </c>
    </row>
    <row r="200" spans="1:5">
      <c r="A200" s="818">
        <v>16502063</v>
      </c>
      <c r="B200" s="818" t="s">
        <v>3436</v>
      </c>
      <c r="C200" s="819">
        <v>115175.75</v>
      </c>
      <c r="D200" s="749">
        <f>VLOOKUP($A$1:$A$1397,BS!$A$8:$A$2406,1,0)</f>
        <v>16502063</v>
      </c>
      <c r="E200" s="819"/>
    </row>
    <row r="201" spans="1:5">
      <c r="A201" s="818">
        <v>16502103</v>
      </c>
      <c r="B201" s="818" t="s">
        <v>3098</v>
      </c>
      <c r="C201" s="819">
        <v>15923.95</v>
      </c>
      <c r="D201" s="749">
        <f>VLOOKUP($A$1:$A$1397,BS!$A$8:$A$2406,1,0)</f>
        <v>16502103</v>
      </c>
      <c r="E201" s="819"/>
    </row>
    <row r="202" spans="1:5">
      <c r="A202" s="818">
        <v>16502113</v>
      </c>
      <c r="B202" s="818" t="s">
        <v>3118</v>
      </c>
      <c r="C202" s="819">
        <v>25150.82</v>
      </c>
      <c r="D202" s="749">
        <f>VLOOKUP($A$1:$A$1397,BS!$A$8:$A$2406,1,0)</f>
        <v>16502113</v>
      </c>
      <c r="E202" s="819"/>
    </row>
    <row r="203" spans="1:5">
      <c r="A203" s="818">
        <v>16502133</v>
      </c>
      <c r="B203" s="818" t="s">
        <v>3439</v>
      </c>
      <c r="C203" s="819">
        <v>64648.800000000003</v>
      </c>
      <c r="D203" s="749">
        <f>VLOOKUP($A$1:$A$1397,BS!$A$8:$A$2406,1,0)</f>
        <v>16502133</v>
      </c>
      <c r="E203" s="819"/>
    </row>
    <row r="204" spans="1:5">
      <c r="A204" s="818">
        <v>16502153</v>
      </c>
      <c r="B204" s="818" t="s">
        <v>3441</v>
      </c>
      <c r="C204" s="819">
        <v>75705.53</v>
      </c>
      <c r="D204" s="749">
        <f>VLOOKUP($A$1:$A$1397,BS!$A$8:$A$2406,1,0)</f>
        <v>16502153</v>
      </c>
      <c r="E204" s="819"/>
    </row>
    <row r="205" spans="1:5">
      <c r="A205" s="820">
        <v>16502163</v>
      </c>
      <c r="B205" s="820" t="s">
        <v>3442</v>
      </c>
      <c r="C205" s="821">
        <v>41522.400000000001</v>
      </c>
      <c r="D205" s="822" t="e">
        <f>VLOOKUP($A$1:$A$1397,BS!$A$8:$A$2406,1,0)</f>
        <v>#N/A</v>
      </c>
      <c r="E205" s="819"/>
    </row>
    <row r="206" spans="1:5">
      <c r="A206" s="818">
        <v>16502181</v>
      </c>
      <c r="B206" s="818" t="s">
        <v>2555</v>
      </c>
      <c r="C206" s="819">
        <v>9164.11</v>
      </c>
      <c r="D206" s="749">
        <f>VLOOKUP($A$1:$A$1397,BS!$A$8:$A$2406,1,0)</f>
        <v>16502181</v>
      </c>
      <c r="E206" s="819"/>
    </row>
    <row r="207" spans="1:5">
      <c r="A207" s="818">
        <v>16502191</v>
      </c>
      <c r="B207" s="818" t="s">
        <v>2449</v>
      </c>
      <c r="C207" s="819">
        <v>559143.41</v>
      </c>
      <c r="D207" s="749">
        <f>VLOOKUP($A$1:$A$1397,BS!$A$8:$A$2406,1,0)</f>
        <v>16502191</v>
      </c>
      <c r="E207" s="819"/>
    </row>
    <row r="208" spans="1:5">
      <c r="A208" s="818">
        <v>16502201</v>
      </c>
      <c r="B208" s="818" t="s">
        <v>3452</v>
      </c>
      <c r="C208" s="819">
        <v>14084</v>
      </c>
      <c r="D208" s="749">
        <f>VLOOKUP($A$1:$A$1397,BS!$A$8:$A$2406,1,0)</f>
        <v>16502201</v>
      </c>
    </row>
    <row r="209" spans="1:5">
      <c r="A209" s="818">
        <v>16502213</v>
      </c>
      <c r="B209" s="818" t="s">
        <v>3453</v>
      </c>
      <c r="C209" s="819">
        <v>45397</v>
      </c>
      <c r="D209" s="749">
        <f>VLOOKUP($A$1:$A$1397,BS!$A$8:$A$2406,1,0)</f>
        <v>16502213</v>
      </c>
    </row>
    <row r="210" spans="1:5">
      <c r="A210" s="818">
        <v>16502221</v>
      </c>
      <c r="B210" s="818" t="s">
        <v>3407</v>
      </c>
      <c r="C210" s="819">
        <v>18023674.600000001</v>
      </c>
      <c r="D210" s="749">
        <f>VLOOKUP($A$1:$A$1397,BS!$A$8:$A$2406,1,0)</f>
        <v>16502221</v>
      </c>
      <c r="E210" s="819"/>
    </row>
    <row r="211" spans="1:5">
      <c r="A211" s="818">
        <v>16502231</v>
      </c>
      <c r="B211" s="818" t="s">
        <v>3408</v>
      </c>
      <c r="C211" s="819">
        <v>1748299.98</v>
      </c>
      <c r="D211" s="749">
        <f>VLOOKUP($A$1:$A$1397,BS!$A$8:$A$2406,1,0)</f>
        <v>16502231</v>
      </c>
      <c r="E211" s="819"/>
    </row>
    <row r="212" spans="1:5">
      <c r="A212" s="818">
        <v>16502241</v>
      </c>
      <c r="B212" s="818" t="s">
        <v>3454</v>
      </c>
      <c r="C212" s="819">
        <v>85982.52</v>
      </c>
      <c r="D212" s="749">
        <f>VLOOKUP($A$1:$A$1397,BS!$A$8:$A$2406,1,0)</f>
        <v>16502241</v>
      </c>
      <c r="E212" s="819"/>
    </row>
    <row r="213" spans="1:5">
      <c r="A213" s="818">
        <v>16502382</v>
      </c>
      <c r="B213" s="818" t="s">
        <v>3404</v>
      </c>
      <c r="C213" s="819">
        <v>2140805</v>
      </c>
      <c r="D213" s="749">
        <f>VLOOKUP($A$1:$A$1397,BS!$A$8:$A$2406,1,0)</f>
        <v>16502382</v>
      </c>
      <c r="E213" s="819"/>
    </row>
    <row r="214" spans="1:5">
      <c r="A214" s="818">
        <v>16502393</v>
      </c>
      <c r="B214" s="818" t="s">
        <v>3414</v>
      </c>
      <c r="C214" s="819">
        <v>15330</v>
      </c>
      <c r="D214" s="749">
        <f>VLOOKUP($A$1:$A$1397,BS!$A$8:$A$2406,1,0)</f>
        <v>16502393</v>
      </c>
      <c r="E214" s="819"/>
    </row>
    <row r="215" spans="1:5">
      <c r="A215" s="818">
        <v>16502403</v>
      </c>
      <c r="B215" s="818" t="s">
        <v>3145</v>
      </c>
      <c r="C215" s="819">
        <v>87600</v>
      </c>
      <c r="D215" s="749">
        <f>VLOOKUP($A$1:$A$1397,BS!$A$8:$A$2406,1,0)</f>
        <v>16502403</v>
      </c>
      <c r="E215" s="819"/>
    </row>
    <row r="216" spans="1:5">
      <c r="A216" s="818">
        <v>16502413</v>
      </c>
      <c r="B216" s="818" t="s">
        <v>3434</v>
      </c>
      <c r="C216" s="819">
        <v>60000</v>
      </c>
      <c r="D216" s="749">
        <f>VLOOKUP($A$1:$A$1397,BS!$A$8:$A$2406,1,0)</f>
        <v>16502413</v>
      </c>
      <c r="E216" s="819"/>
    </row>
    <row r="217" spans="1:5">
      <c r="A217" s="818">
        <v>16502423</v>
      </c>
      <c r="B217" s="818" t="s">
        <v>3440</v>
      </c>
      <c r="C217" s="819">
        <v>99653.16</v>
      </c>
      <c r="D217" s="749">
        <f>VLOOKUP($A$1:$A$1397,BS!$A$8:$A$2406,1,0)</f>
        <v>16502423</v>
      </c>
    </row>
    <row r="218" spans="1:5">
      <c r="A218" s="818">
        <v>16502433</v>
      </c>
      <c r="B218" s="818" t="s">
        <v>3485</v>
      </c>
      <c r="C218" s="819">
        <v>40906.92</v>
      </c>
      <c r="D218" s="749">
        <f>VLOOKUP($A$1:$A$1397,BS!$A$8:$A$2406,1,0)</f>
        <v>16502433</v>
      </c>
    </row>
    <row r="219" spans="1:5">
      <c r="A219" s="818">
        <v>16502443</v>
      </c>
      <c r="B219" s="818" t="s">
        <v>3491</v>
      </c>
      <c r="C219" s="819">
        <v>970217.52</v>
      </c>
      <c r="D219" s="749">
        <f>VLOOKUP($A$1:$A$1397,BS!$A$8:$A$2406,1,0)</f>
        <v>16502443</v>
      </c>
      <c r="E219" s="819"/>
    </row>
    <row r="220" spans="1:5">
      <c r="A220" s="820">
        <v>16502453</v>
      </c>
      <c r="B220" s="820" t="s">
        <v>3603</v>
      </c>
      <c r="C220" s="821">
        <v>148920</v>
      </c>
      <c r="D220" s="822">
        <f>VLOOKUP($A$1:$A$1397,BS!$A$8:$A$2406,1,0)</f>
        <v>16502453</v>
      </c>
      <c r="E220" s="819"/>
    </row>
    <row r="221" spans="1:5">
      <c r="A221" s="818">
        <v>16502463</v>
      </c>
      <c r="B221" s="818" t="s">
        <v>3492</v>
      </c>
      <c r="C221" s="819">
        <v>169907.38</v>
      </c>
      <c r="D221" s="749">
        <f>VLOOKUP($A$1:$A$1397,BS!$A$8:$A$2406,1,0)</f>
        <v>16502463</v>
      </c>
      <c r="E221" s="819"/>
    </row>
    <row r="222" spans="1:5">
      <c r="A222" s="820">
        <v>16504023</v>
      </c>
      <c r="B222" s="820" t="s">
        <v>3604</v>
      </c>
      <c r="C222" s="821">
        <v>421940</v>
      </c>
      <c r="D222" s="822">
        <f>VLOOKUP($A$1:$A$1397,BS!$A$8:$A$2406,1,0)</f>
        <v>16504023</v>
      </c>
      <c r="E222" s="819"/>
    </row>
    <row r="223" spans="1:5">
      <c r="A223" s="818">
        <v>16504063</v>
      </c>
      <c r="B223" s="818" t="s">
        <v>3443</v>
      </c>
      <c r="C223" s="819">
        <v>21717.5</v>
      </c>
      <c r="D223" s="749">
        <f>VLOOKUP($A$1:$A$1397,BS!$A$8:$A$2406,1,0)</f>
        <v>16504063</v>
      </c>
      <c r="E223" s="819"/>
    </row>
    <row r="224" spans="1:5">
      <c r="A224" s="818">
        <v>16504073</v>
      </c>
      <c r="B224" s="818" t="s">
        <v>3434</v>
      </c>
      <c r="C224" s="819">
        <v>75000</v>
      </c>
      <c r="D224" s="749">
        <f>VLOOKUP($A$1:$A$1397,BS!$A$8:$A$2406,1,0)</f>
        <v>16504073</v>
      </c>
      <c r="E224" s="819"/>
    </row>
    <row r="225" spans="1:5">
      <c r="A225" s="818">
        <v>16504083</v>
      </c>
      <c r="B225" s="818" t="s">
        <v>3145</v>
      </c>
      <c r="C225" s="819">
        <v>36500</v>
      </c>
      <c r="D225" s="749">
        <f>VLOOKUP($A$1:$A$1397,BS!$A$8:$A$2406,1,0)</f>
        <v>16504083</v>
      </c>
      <c r="E225" s="819"/>
    </row>
    <row r="226" spans="1:5">
      <c r="A226" s="818">
        <v>16504093</v>
      </c>
      <c r="B226" s="818" t="s">
        <v>3455</v>
      </c>
      <c r="C226" s="819">
        <v>298959.46000000002</v>
      </c>
      <c r="D226" s="749">
        <f>VLOOKUP($A$1:$A$1397,BS!$A$8:$A$2406,1,0)</f>
        <v>16504093</v>
      </c>
      <c r="E226" s="819"/>
    </row>
    <row r="227" spans="1:5">
      <c r="A227" s="818">
        <v>16504101</v>
      </c>
      <c r="B227" s="818" t="s">
        <v>2555</v>
      </c>
      <c r="C227" s="819">
        <v>106581.6</v>
      </c>
      <c r="D227" s="749">
        <f>VLOOKUP($A$1:$A$1397,BS!$A$8:$A$2406,1,0)</f>
        <v>16504101</v>
      </c>
      <c r="E227" s="819"/>
    </row>
    <row r="228" spans="1:5">
      <c r="A228" s="818">
        <v>16504112</v>
      </c>
      <c r="B228" s="818" t="s">
        <v>3456</v>
      </c>
      <c r="C228" s="819">
        <v>1218112.5</v>
      </c>
      <c r="D228" s="749">
        <f>VLOOKUP($A$1:$A$1397,BS!$A$8:$A$2406,1,0)</f>
        <v>16504112</v>
      </c>
      <c r="E228" s="819"/>
    </row>
    <row r="229" spans="1:5">
      <c r="A229" s="818">
        <v>16504221</v>
      </c>
      <c r="B229" s="818" t="s">
        <v>3452</v>
      </c>
      <c r="C229" s="819">
        <v>211260</v>
      </c>
      <c r="D229" s="749">
        <f>VLOOKUP($A$1:$A$1397,BS!$A$8:$A$2406,1,0)</f>
        <v>16504221</v>
      </c>
      <c r="E229" s="819"/>
    </row>
    <row r="230" spans="1:5">
      <c r="A230" s="818">
        <v>16504223</v>
      </c>
      <c r="B230" s="818" t="s">
        <v>3486</v>
      </c>
      <c r="C230" s="819">
        <v>109085.44</v>
      </c>
      <c r="D230" s="749">
        <f>VLOOKUP($A$1:$A$1397,BS!$A$8:$A$2406,1,0)</f>
        <v>16504223</v>
      </c>
      <c r="E230" s="819"/>
    </row>
    <row r="231" spans="1:5">
      <c r="A231" s="818">
        <v>16504231</v>
      </c>
      <c r="B231" s="818" t="s">
        <v>3457</v>
      </c>
      <c r="C231" s="819">
        <v>1164987.0900000001</v>
      </c>
      <c r="D231" s="749">
        <f>VLOOKUP($A$1:$A$1397,BS!$A$8:$A$2406,1,0)</f>
        <v>16504231</v>
      </c>
      <c r="E231" s="819"/>
    </row>
    <row r="232" spans="1:5">
      <c r="A232" s="818">
        <v>16504233</v>
      </c>
      <c r="B232" s="818" t="s">
        <v>3491</v>
      </c>
      <c r="C232" s="819">
        <v>1617029.19</v>
      </c>
      <c r="D232" s="767">
        <f>VLOOKUP($A$1:$A$1397,BS!$A$8:$A$2406,1,0)</f>
        <v>16504233</v>
      </c>
      <c r="E232" s="819"/>
    </row>
    <row r="233" spans="1:5">
      <c r="A233" s="818">
        <v>16504241</v>
      </c>
      <c r="B233" s="818" t="s">
        <v>3458</v>
      </c>
      <c r="C233" s="819">
        <v>2520374.48</v>
      </c>
      <c r="D233" s="749">
        <f>VLOOKUP($A$1:$A$1397,BS!$A$8:$A$2406,1,0)</f>
        <v>16504241</v>
      </c>
      <c r="E233" s="819"/>
    </row>
    <row r="234" spans="1:5">
      <c r="A234" s="818">
        <v>16504251</v>
      </c>
      <c r="B234" s="818" t="s">
        <v>3459</v>
      </c>
      <c r="C234" s="819">
        <v>2294054.96</v>
      </c>
      <c r="D234" s="749">
        <f>VLOOKUP($A$1:$A$1397,BS!$A$8:$A$2406,1,0)</f>
        <v>16504251</v>
      </c>
      <c r="E234" s="819"/>
    </row>
    <row r="235" spans="1:5">
      <c r="A235" s="818">
        <v>16504261</v>
      </c>
      <c r="B235" s="818" t="s">
        <v>3460</v>
      </c>
      <c r="C235" s="819">
        <v>1113461.23</v>
      </c>
      <c r="D235" s="749">
        <f>VLOOKUP($A$1:$A$1397,BS!$A$8:$A$2406,1,0)</f>
        <v>16504261</v>
      </c>
    </row>
    <row r="236" spans="1:5">
      <c r="A236" s="818">
        <v>16504271</v>
      </c>
      <c r="B236" s="818" t="s">
        <v>3461</v>
      </c>
      <c r="C236" s="819">
        <v>1016145</v>
      </c>
      <c r="D236" s="749">
        <f>VLOOKUP($A$1:$A$1397,BS!$A$8:$A$2406,1,0)</f>
        <v>16504271</v>
      </c>
    </row>
    <row r="237" spans="1:5">
      <c r="A237" s="818">
        <v>16504273</v>
      </c>
      <c r="B237" s="818" t="s">
        <v>3493</v>
      </c>
      <c r="C237" s="819">
        <v>311496.86</v>
      </c>
      <c r="D237" s="749">
        <f>VLOOKUP($A$1:$A$1397,BS!$A$8:$A$2406,1,0)</f>
        <v>16504273</v>
      </c>
      <c r="E237" s="819"/>
    </row>
    <row r="238" spans="1:5">
      <c r="A238" s="818">
        <v>16580001</v>
      </c>
      <c r="B238" s="818" t="s">
        <v>3462</v>
      </c>
      <c r="C238" s="819">
        <v>-7955331.4299999997</v>
      </c>
      <c r="D238" s="749">
        <f>VLOOKUP($A$1:$A$1397,BS!$A$8:$A$2406,1,0)</f>
        <v>16580001</v>
      </c>
      <c r="E238" s="819"/>
    </row>
    <row r="239" spans="1:5">
      <c r="A239" s="818">
        <v>16580002</v>
      </c>
      <c r="B239" s="818" t="s">
        <v>3463</v>
      </c>
      <c r="C239" s="819">
        <v>-1218112.5</v>
      </c>
      <c r="D239" s="749">
        <f>VLOOKUP($A$1:$A$1397,BS!$A$8:$A$2406,1,0)</f>
        <v>16580002</v>
      </c>
      <c r="E239" s="819"/>
    </row>
    <row r="240" spans="1:5">
      <c r="A240" s="818">
        <v>16580003</v>
      </c>
      <c r="B240" s="818" t="s">
        <v>3464</v>
      </c>
      <c r="C240" s="819">
        <v>-2590089.71</v>
      </c>
      <c r="D240" s="749">
        <f>VLOOKUP($A$1:$A$1397,BS!$A$8:$A$2406,1,0)</f>
        <v>16580003</v>
      </c>
      <c r="E240" s="819"/>
    </row>
    <row r="241" spans="1:5">
      <c r="A241" s="818">
        <v>16590001</v>
      </c>
      <c r="B241" s="818" t="s">
        <v>3462</v>
      </c>
      <c r="C241" s="819">
        <v>7955331.4299999997</v>
      </c>
      <c r="D241" s="749">
        <f>VLOOKUP($A$1:$A$1397,BS!$A$8:$A$2406,1,0)</f>
        <v>16590001</v>
      </c>
      <c r="E241" s="819"/>
    </row>
    <row r="242" spans="1:5">
      <c r="A242" s="818">
        <v>16590002</v>
      </c>
      <c r="B242" s="818" t="s">
        <v>3465</v>
      </c>
      <c r="C242" s="819">
        <v>1218112.5</v>
      </c>
      <c r="D242" s="749">
        <f>VLOOKUP($A$1:$A$1397,BS!$A$8:$A$2406,1,0)</f>
        <v>16590002</v>
      </c>
      <c r="E242" s="819"/>
    </row>
    <row r="243" spans="1:5">
      <c r="A243" s="818">
        <v>16590003</v>
      </c>
      <c r="B243" s="818" t="s">
        <v>3464</v>
      </c>
      <c r="C243" s="819">
        <v>2590089.71</v>
      </c>
      <c r="D243" s="749">
        <f>VLOOKUP($A$1:$A$1397,BS!$A$8:$A$2406,1,0)</f>
        <v>16590003</v>
      </c>
      <c r="E243" s="819"/>
    </row>
    <row r="244" spans="1:5">
      <c r="A244" s="818">
        <v>17300001</v>
      </c>
      <c r="B244" s="818" t="s">
        <v>2491</v>
      </c>
      <c r="C244" s="819">
        <v>101645307.7</v>
      </c>
      <c r="D244" s="749">
        <f>VLOOKUP($A$1:$A$1397,BS!$A$8:$A$2406,1,0)</f>
        <v>17300001</v>
      </c>
      <c r="E244" s="819"/>
    </row>
    <row r="245" spans="1:5">
      <c r="A245" s="818">
        <v>17300002</v>
      </c>
      <c r="B245" s="818" t="s">
        <v>1728</v>
      </c>
      <c r="C245" s="819">
        <v>30302720.960000001</v>
      </c>
      <c r="D245" s="749">
        <f>VLOOKUP($A$1:$A$1397,BS!$A$8:$A$2406,1,0)</f>
        <v>17300002</v>
      </c>
      <c r="E245" s="819"/>
    </row>
    <row r="246" spans="1:5">
      <c r="A246" s="818">
        <v>17500001</v>
      </c>
      <c r="B246" s="818" t="s">
        <v>2585</v>
      </c>
      <c r="C246" s="819">
        <v>24472904.09</v>
      </c>
      <c r="D246" s="749">
        <f>VLOOKUP($A$1:$A$1397,BS!$A$8:$A$2406,1,0)</f>
        <v>17500001</v>
      </c>
      <c r="E246" s="819"/>
    </row>
    <row r="247" spans="1:5">
      <c r="A247" s="818">
        <v>17500002</v>
      </c>
      <c r="B247" s="818" t="s">
        <v>2586</v>
      </c>
      <c r="C247" s="819">
        <v>5416993.6399999997</v>
      </c>
      <c r="D247" s="749">
        <f>VLOOKUP($A$1:$A$1397,BS!$A$8:$A$2406,1,0)</f>
        <v>17500002</v>
      </c>
      <c r="E247" s="819"/>
    </row>
    <row r="248" spans="1:5">
      <c r="A248" s="818">
        <v>17500011</v>
      </c>
      <c r="B248" s="818" t="s">
        <v>2587</v>
      </c>
      <c r="C248" s="819">
        <v>4966959.3499999996</v>
      </c>
      <c r="D248" s="749">
        <f>VLOOKUP($A$1:$A$1397,BS!$A$8:$A$2406,1,0)</f>
        <v>17500011</v>
      </c>
      <c r="E248" s="819"/>
    </row>
    <row r="249" spans="1:5">
      <c r="A249" s="818">
        <v>17500012</v>
      </c>
      <c r="B249" s="818" t="s">
        <v>2588</v>
      </c>
      <c r="C249" s="819">
        <v>1590655.36</v>
      </c>
      <c r="D249" s="749">
        <f>VLOOKUP($A$1:$A$1397,BS!$A$8:$A$2406,1,0)</f>
        <v>17500012</v>
      </c>
      <c r="E249" s="819"/>
    </row>
    <row r="250" spans="1:5">
      <c r="A250" s="818">
        <v>18100003</v>
      </c>
      <c r="B250" s="818" t="s">
        <v>995</v>
      </c>
      <c r="C250" s="819">
        <v>214473.92</v>
      </c>
      <c r="D250" s="749">
        <f>VLOOKUP($A$1:$A$1397,BS!$A$8:$A$2406,1,0)</f>
        <v>18100003</v>
      </c>
      <c r="E250" s="819"/>
    </row>
    <row r="251" spans="1:5">
      <c r="A251" s="818">
        <v>18100093</v>
      </c>
      <c r="B251" s="818" t="s">
        <v>244</v>
      </c>
      <c r="C251" s="819">
        <v>42800.160000000003</v>
      </c>
      <c r="D251" s="749">
        <f>VLOOKUP($A$1:$A$1397,BS!$A$8:$A$2406,1,0)</f>
        <v>18100093</v>
      </c>
      <c r="E251" s="819"/>
    </row>
    <row r="252" spans="1:5">
      <c r="A252" s="818">
        <v>18100203</v>
      </c>
      <c r="B252" s="818" t="s">
        <v>1919</v>
      </c>
      <c r="C252" s="819">
        <v>1565156.3</v>
      </c>
      <c r="D252" s="749">
        <f>VLOOKUP($A$1:$A$1397,BS!$A$8:$A$2406,1,0)</f>
        <v>18100203</v>
      </c>
      <c r="E252" s="819"/>
    </row>
    <row r="253" spans="1:5">
      <c r="A253" s="818">
        <v>18100213</v>
      </c>
      <c r="B253" s="818" t="s">
        <v>3246</v>
      </c>
      <c r="C253" s="819">
        <v>4392572.3899999997</v>
      </c>
      <c r="D253" s="749">
        <f>VLOOKUP($A$1:$A$1397,BS!$A$8:$A$2406,1,0)</f>
        <v>18100213</v>
      </c>
      <c r="E253" s="819"/>
    </row>
    <row r="254" spans="1:5">
      <c r="A254" s="818">
        <v>18100223</v>
      </c>
      <c r="B254" s="818" t="s">
        <v>2808</v>
      </c>
      <c r="C254" s="819">
        <v>1227067.6000000001</v>
      </c>
      <c r="D254" s="749">
        <f>VLOOKUP($A$1:$A$1397,BS!$A$8:$A$2406,1,0)</f>
        <v>18100223</v>
      </c>
      <c r="E254" s="819"/>
    </row>
    <row r="255" spans="1:5">
      <c r="A255" s="818">
        <v>18100233</v>
      </c>
      <c r="B255" s="818" t="s">
        <v>2812</v>
      </c>
      <c r="C255" s="819">
        <v>207367.31</v>
      </c>
      <c r="D255" s="749">
        <f>VLOOKUP($A$1:$A$1397,BS!$A$8:$A$2406,1,0)</f>
        <v>18100233</v>
      </c>
      <c r="E255" s="819"/>
    </row>
    <row r="256" spans="1:5">
      <c r="A256" s="818">
        <v>18100473</v>
      </c>
      <c r="B256" s="818" t="s">
        <v>1287</v>
      </c>
      <c r="C256" s="819">
        <v>1171952.52</v>
      </c>
      <c r="D256" s="749">
        <f>VLOOKUP($A$1:$A$1397,BS!$A$8:$A$2406,1,0)</f>
        <v>18100473</v>
      </c>
      <c r="E256" s="819"/>
    </row>
    <row r="257" spans="1:5">
      <c r="A257" s="818">
        <v>18100493</v>
      </c>
      <c r="B257" s="818" t="s">
        <v>713</v>
      </c>
      <c r="C257" s="819">
        <v>409338.29</v>
      </c>
      <c r="D257" s="749">
        <f>VLOOKUP($A$1:$A$1397,BS!$A$8:$A$2406,1,0)</f>
        <v>18100493</v>
      </c>
      <c r="E257" s="819"/>
    </row>
    <row r="258" spans="1:5">
      <c r="A258" s="818">
        <v>18100663</v>
      </c>
      <c r="B258" s="818" t="s">
        <v>2703</v>
      </c>
      <c r="C258" s="819">
        <v>741828.15</v>
      </c>
      <c r="D258" s="749">
        <f>VLOOKUP($A$1:$A$1397,BS!$A$8:$A$2406,1,0)</f>
        <v>18100663</v>
      </c>
      <c r="E258" s="819"/>
    </row>
    <row r="259" spans="1:5">
      <c r="A259" s="818">
        <v>18100673</v>
      </c>
      <c r="B259" s="818" t="s">
        <v>2706</v>
      </c>
      <c r="C259" s="819">
        <v>1331608.8400000001</v>
      </c>
      <c r="D259" s="749">
        <f>VLOOKUP($A$1:$A$1397,BS!$A$8:$A$2406,1,0)</f>
        <v>18100673</v>
      </c>
      <c r="E259" s="819"/>
    </row>
    <row r="260" spans="1:5">
      <c r="A260" s="818">
        <v>18100923</v>
      </c>
      <c r="B260" s="818" t="s">
        <v>2402</v>
      </c>
      <c r="C260" s="819">
        <v>2211735</v>
      </c>
      <c r="D260" s="749">
        <f>VLOOKUP($A$1:$A$1397,BS!$A$8:$A$2406,1,0)</f>
        <v>18100923</v>
      </c>
      <c r="E260" s="819"/>
    </row>
    <row r="261" spans="1:5">
      <c r="A261" s="818">
        <v>18100933</v>
      </c>
      <c r="B261" s="818" t="s">
        <v>2403</v>
      </c>
      <c r="C261" s="819">
        <v>454523.62</v>
      </c>
      <c r="D261" s="749">
        <f>VLOOKUP($A$1:$A$1397,BS!$A$8:$A$2406,1,0)</f>
        <v>18100933</v>
      </c>
    </row>
    <row r="262" spans="1:5">
      <c r="A262" s="818">
        <v>18101023</v>
      </c>
      <c r="B262" s="818" t="s">
        <v>1110</v>
      </c>
      <c r="C262" s="819">
        <v>1704097.08</v>
      </c>
      <c r="D262" s="749">
        <f>VLOOKUP($A$1:$A$1397,BS!$A$8:$A$2406,1,0)</f>
        <v>18101023</v>
      </c>
    </row>
    <row r="263" spans="1:5">
      <c r="A263" s="818">
        <v>18101033</v>
      </c>
      <c r="B263" s="818" t="s">
        <v>1283</v>
      </c>
      <c r="C263" s="819">
        <v>1998770.39</v>
      </c>
      <c r="D263" s="749">
        <f>VLOOKUP($A$1:$A$1397,BS!$A$8:$A$2406,1,0)</f>
        <v>18101033</v>
      </c>
    </row>
    <row r="264" spans="1:5">
      <c r="A264" s="818">
        <v>18101053</v>
      </c>
      <c r="B264" s="818" t="s">
        <v>1943</v>
      </c>
      <c r="C264" s="819">
        <v>452722.92</v>
      </c>
      <c r="D264" s="749">
        <f>VLOOKUP($A$1:$A$1397,BS!$A$8:$A$2406,1,0)</f>
        <v>18101053</v>
      </c>
      <c r="E264" s="819"/>
    </row>
    <row r="265" spans="1:5">
      <c r="A265" s="818">
        <v>18101083</v>
      </c>
      <c r="B265" s="818" t="s">
        <v>1006</v>
      </c>
      <c r="C265" s="819">
        <v>469213.27</v>
      </c>
      <c r="D265" s="749">
        <f>VLOOKUP($A$1:$A$1397,BS!$A$8:$A$2406,1,0)</f>
        <v>18101083</v>
      </c>
      <c r="E265" s="819"/>
    </row>
    <row r="266" spans="1:5">
      <c r="A266" s="818">
        <v>18101093</v>
      </c>
      <c r="B266" s="818" t="s">
        <v>1007</v>
      </c>
      <c r="C266" s="819">
        <v>361498.28</v>
      </c>
      <c r="D266" s="749">
        <f>VLOOKUP($A$1:$A$1397,BS!$A$8:$A$2406,1,0)</f>
        <v>18101093</v>
      </c>
      <c r="E266" s="819"/>
    </row>
    <row r="267" spans="1:5">
      <c r="A267" s="818">
        <v>18101113</v>
      </c>
      <c r="B267" s="818" t="s">
        <v>1643</v>
      </c>
      <c r="C267" s="819">
        <v>2770181.51</v>
      </c>
      <c r="D267" s="749">
        <f>VLOOKUP($A$1:$A$1397,BS!$A$8:$A$2406,1,0)</f>
        <v>18101113</v>
      </c>
      <c r="E267" s="819"/>
    </row>
    <row r="268" spans="1:5">
      <c r="A268" s="818">
        <v>18101123</v>
      </c>
      <c r="B268" s="818" t="s">
        <v>2135</v>
      </c>
      <c r="C268" s="819">
        <v>2689344.61</v>
      </c>
      <c r="D268" s="749">
        <f>VLOOKUP($A$1:$A$1397,BS!$A$8:$A$2406,1,0)</f>
        <v>18101123</v>
      </c>
      <c r="E268" s="819"/>
    </row>
    <row r="269" spans="1:5">
      <c r="A269" s="818">
        <v>18101133</v>
      </c>
      <c r="B269" s="818" t="s">
        <v>2136</v>
      </c>
      <c r="C269" s="819">
        <v>2084584.36</v>
      </c>
      <c r="D269" s="749">
        <f>VLOOKUP($A$1:$A$1397,BS!$A$8:$A$2406,1,0)</f>
        <v>18101133</v>
      </c>
    </row>
    <row r="270" spans="1:5">
      <c r="A270" s="818">
        <v>18101143</v>
      </c>
      <c r="B270" s="818" t="s">
        <v>2246</v>
      </c>
      <c r="C270" s="819">
        <v>2557570.4900000002</v>
      </c>
      <c r="D270" s="749">
        <f>VLOOKUP($A$1:$A$1397,BS!$A$8:$A$2406,1,0)</f>
        <v>18101143</v>
      </c>
    </row>
    <row r="271" spans="1:5">
      <c r="A271" s="818">
        <v>18210231</v>
      </c>
      <c r="B271" s="818" t="s">
        <v>1792</v>
      </c>
      <c r="C271" s="819">
        <v>19898381</v>
      </c>
      <c r="D271" s="749">
        <f>VLOOKUP($A$1:$A$1397,BS!$A$8:$A$2406,1,0)</f>
        <v>18210231</v>
      </c>
      <c r="E271" s="819"/>
    </row>
    <row r="272" spans="1:5">
      <c r="A272" s="818">
        <v>18210261</v>
      </c>
      <c r="B272" s="818" t="s">
        <v>2213</v>
      </c>
      <c r="C272" s="819">
        <v>50185.88</v>
      </c>
      <c r="D272" s="749">
        <f>VLOOKUP($A$1:$A$1397,BS!$A$8:$A$2406,1,0)</f>
        <v>18210261</v>
      </c>
      <c r="E272" s="819"/>
    </row>
    <row r="273" spans="1:5">
      <c r="A273" s="818">
        <v>18210281</v>
      </c>
      <c r="B273" s="818" t="s">
        <v>2446</v>
      </c>
      <c r="C273" s="819">
        <v>60295490.299999997</v>
      </c>
      <c r="D273" s="749">
        <f>VLOOKUP($A$1:$A$1397,BS!$A$8:$A$2406,1,0)</f>
        <v>18210281</v>
      </c>
      <c r="E273" s="819"/>
    </row>
    <row r="274" spans="1:5">
      <c r="A274" s="818">
        <v>18210291</v>
      </c>
      <c r="B274" s="818" t="s">
        <v>2522</v>
      </c>
      <c r="C274" s="819">
        <v>-29938.23</v>
      </c>
      <c r="D274" s="749">
        <f>VLOOKUP($A$1:$A$1397,BS!$A$8:$A$2406,1,0)</f>
        <v>18210291</v>
      </c>
      <c r="E274" s="819"/>
    </row>
    <row r="275" spans="1:5">
      <c r="A275" s="818">
        <v>18210301</v>
      </c>
      <c r="B275" s="818" t="s">
        <v>3147</v>
      </c>
      <c r="C275" s="819">
        <v>18185772.66</v>
      </c>
      <c r="D275" s="749">
        <f>VLOOKUP($A$1:$A$1397,BS!$A$8:$A$2406,1,0)</f>
        <v>18210301</v>
      </c>
      <c r="E275" s="819"/>
    </row>
    <row r="276" spans="1:5">
      <c r="A276" s="818">
        <v>18210311</v>
      </c>
      <c r="B276" s="818" t="s">
        <v>3336</v>
      </c>
      <c r="C276" s="819">
        <v>24117599.18</v>
      </c>
      <c r="D276" s="749">
        <f>VLOOKUP($A$1:$A$1397,BS!$A$8:$A$2406,1,0)</f>
        <v>18210311</v>
      </c>
      <c r="E276" s="819"/>
    </row>
    <row r="277" spans="1:5">
      <c r="A277" s="818">
        <v>18210321</v>
      </c>
      <c r="B277" s="818" t="s">
        <v>3494</v>
      </c>
      <c r="C277" s="819">
        <v>4462991.2</v>
      </c>
      <c r="D277" s="749">
        <f>VLOOKUP($A$1:$A$1397,BS!$A$8:$A$2406,1,0)</f>
        <v>18210321</v>
      </c>
      <c r="E277" s="819"/>
    </row>
    <row r="278" spans="1:5">
      <c r="A278" s="818">
        <v>18220011</v>
      </c>
      <c r="B278" s="818" t="s">
        <v>491</v>
      </c>
      <c r="C278" s="819">
        <v>65708856.939999998</v>
      </c>
      <c r="D278" s="749">
        <f>VLOOKUP($A$1:$A$1397,BS!$A$8:$A$2406,1,0)</f>
        <v>18220011</v>
      </c>
      <c r="E278" s="819"/>
    </row>
    <row r="279" spans="1:5">
      <c r="A279" s="818">
        <v>18220021</v>
      </c>
      <c r="B279" s="818" t="s">
        <v>1157</v>
      </c>
      <c r="C279" s="819">
        <v>743111.53</v>
      </c>
      <c r="D279" s="749">
        <f>VLOOKUP($A$1:$A$1397,BS!$A$8:$A$2406,1,0)</f>
        <v>18220021</v>
      </c>
      <c r="E279" s="819"/>
    </row>
    <row r="280" spans="1:5">
      <c r="A280" s="818">
        <v>18220031</v>
      </c>
      <c r="B280" s="818" t="s">
        <v>261</v>
      </c>
      <c r="C280" s="819">
        <v>-18818583.699999999</v>
      </c>
      <c r="D280" s="749">
        <f>VLOOKUP($A$1:$A$1397,BS!$A$8:$A$2406,1,0)</f>
        <v>18220031</v>
      </c>
      <c r="E280" s="819"/>
    </row>
    <row r="281" spans="1:5">
      <c r="A281" s="818">
        <v>18220041</v>
      </c>
      <c r="B281" s="818" t="s">
        <v>1329</v>
      </c>
      <c r="C281" s="819">
        <v>-18372378.739999998</v>
      </c>
      <c r="D281" s="749">
        <f>VLOOKUP($A$1:$A$1397,BS!$A$8:$A$2406,1,0)</f>
        <v>18220041</v>
      </c>
    </row>
    <row r="282" spans="1:5">
      <c r="A282" s="818">
        <v>18220061</v>
      </c>
      <c r="B282" s="818" t="s">
        <v>1507</v>
      </c>
      <c r="C282" s="819">
        <v>-30211680.609999999</v>
      </c>
      <c r="D282" s="749">
        <f>VLOOKUP($A$1:$A$1397,BS!$A$8:$A$2406,1,0)</f>
        <v>18220061</v>
      </c>
      <c r="E282" s="819"/>
    </row>
    <row r="283" spans="1:5">
      <c r="A283" s="818">
        <v>18220091</v>
      </c>
      <c r="B283" s="818" t="s">
        <v>2436</v>
      </c>
      <c r="C283" s="819">
        <v>160845.15</v>
      </c>
      <c r="D283" s="749">
        <f>VLOOKUP($A$1:$A$1397,BS!$A$8:$A$2406,1,0)</f>
        <v>18220091</v>
      </c>
      <c r="E283" s="819"/>
    </row>
    <row r="284" spans="1:5">
      <c r="A284" s="818">
        <v>18220101</v>
      </c>
      <c r="B284" s="818" t="s">
        <v>3160</v>
      </c>
      <c r="C284" s="819">
        <v>9438807.8399999999</v>
      </c>
      <c r="D284" s="749">
        <f>VLOOKUP($A$1:$A$1397,BS!$A$8:$A$2406,1,0)</f>
        <v>18220101</v>
      </c>
      <c r="E284" s="819"/>
    </row>
    <row r="285" spans="1:5">
      <c r="A285" s="818">
        <v>18230002</v>
      </c>
      <c r="B285" s="818" t="s">
        <v>2</v>
      </c>
      <c r="C285" s="819">
        <v>1536724.83</v>
      </c>
      <c r="D285" s="749">
        <f>VLOOKUP($A$1:$A$1397,BS!$A$8:$A$2406,1,0)</f>
        <v>18230002</v>
      </c>
      <c r="E285" s="819"/>
    </row>
    <row r="286" spans="1:5">
      <c r="A286" s="818">
        <v>18230021</v>
      </c>
      <c r="B286" s="818" t="s">
        <v>613</v>
      </c>
      <c r="C286" s="819">
        <v>124257486.53</v>
      </c>
      <c r="D286" s="749">
        <f>VLOOKUP($A$1:$A$1397,BS!$A$8:$A$2406,1,0)</f>
        <v>18230021</v>
      </c>
      <c r="E286" s="819"/>
    </row>
    <row r="287" spans="1:5">
      <c r="A287" s="818">
        <v>18230031</v>
      </c>
      <c r="B287" s="818" t="s">
        <v>1332</v>
      </c>
      <c r="C287" s="819">
        <v>51375243.469999999</v>
      </c>
      <c r="D287" s="749">
        <f>VLOOKUP($A$1:$A$1397,BS!$A$8:$A$2406,1,0)</f>
        <v>18230031</v>
      </c>
      <c r="E287" s="819"/>
    </row>
    <row r="288" spans="1:5">
      <c r="A288" s="818">
        <v>18230032</v>
      </c>
      <c r="B288" s="818" t="s">
        <v>878</v>
      </c>
      <c r="C288" s="819">
        <v>17447502.739999998</v>
      </c>
      <c r="D288" s="749">
        <f>VLOOKUP($A$1:$A$1397,BS!$A$8:$A$2406,1,0)</f>
        <v>18230032</v>
      </c>
      <c r="E288" s="819"/>
    </row>
    <row r="289" spans="1:5">
      <c r="A289" s="818">
        <v>18230041</v>
      </c>
      <c r="B289" s="818" t="s">
        <v>766</v>
      </c>
      <c r="C289" s="819">
        <v>21589277</v>
      </c>
      <c r="D289" s="749">
        <f>VLOOKUP($A$1:$A$1397,BS!$A$8:$A$2406,1,0)</f>
        <v>18230041</v>
      </c>
      <c r="E289" s="819"/>
    </row>
    <row r="290" spans="1:5">
      <c r="A290" s="818">
        <v>18230042</v>
      </c>
      <c r="B290" s="818" t="s">
        <v>1686</v>
      </c>
      <c r="C290" s="819">
        <v>-10447554.810000001</v>
      </c>
      <c r="D290" s="749">
        <f>VLOOKUP($A$1:$A$1397,BS!$A$8:$A$2406,1,0)</f>
        <v>18230042</v>
      </c>
      <c r="E290" s="819"/>
    </row>
    <row r="291" spans="1:5">
      <c r="A291" s="818">
        <v>18230051</v>
      </c>
      <c r="B291" s="818" t="s">
        <v>767</v>
      </c>
      <c r="C291" s="819">
        <v>-16910190.59</v>
      </c>
      <c r="D291" s="749">
        <f>VLOOKUP($A$1:$A$1397,BS!$A$8:$A$2406,1,0)</f>
        <v>18230051</v>
      </c>
      <c r="E291" s="819"/>
    </row>
    <row r="292" spans="1:5">
      <c r="A292" s="818">
        <v>18230061</v>
      </c>
      <c r="B292" s="818" t="s">
        <v>675</v>
      </c>
      <c r="C292" s="819">
        <v>1131377</v>
      </c>
      <c r="D292" s="749">
        <f>VLOOKUP($A$1:$A$1397,BS!$A$8:$A$2406,1,0)</f>
        <v>18230061</v>
      </c>
      <c r="E292" s="819"/>
    </row>
    <row r="293" spans="1:5">
      <c r="A293" s="818">
        <v>18230071</v>
      </c>
      <c r="B293" s="818" t="s">
        <v>1027</v>
      </c>
      <c r="C293" s="819">
        <v>113632921</v>
      </c>
      <c r="D293" s="749">
        <f>VLOOKUP($A$1:$A$1397,BS!$A$8:$A$2406,1,0)</f>
        <v>18230071</v>
      </c>
      <c r="E293" s="819"/>
    </row>
    <row r="294" spans="1:5">
      <c r="A294" s="818">
        <v>18230081</v>
      </c>
      <c r="B294" s="818" t="s">
        <v>988</v>
      </c>
      <c r="C294" s="819">
        <v>-109518622.98999999</v>
      </c>
      <c r="D294" s="749">
        <f>VLOOKUP($A$1:$A$1397,BS!$A$8:$A$2406,1,0)</f>
        <v>18230081</v>
      </c>
      <c r="E294" s="819"/>
    </row>
    <row r="295" spans="1:5">
      <c r="A295" s="818">
        <v>18230311</v>
      </c>
      <c r="B295" s="818" t="s">
        <v>1607</v>
      </c>
      <c r="C295" s="819">
        <v>30000</v>
      </c>
      <c r="D295" s="749">
        <f>VLOOKUP($A$1:$A$1397,BS!$A$8:$A$2406,1,0)</f>
        <v>18230311</v>
      </c>
      <c r="E295" s="819"/>
    </row>
    <row r="296" spans="1:5">
      <c r="A296" s="818">
        <v>18230351</v>
      </c>
      <c r="B296" s="818" t="s">
        <v>238</v>
      </c>
      <c r="C296" s="819">
        <v>109865017.33</v>
      </c>
      <c r="D296" s="749">
        <f>VLOOKUP($A$1:$A$1397,BS!$A$8:$A$2406,1,0)</f>
        <v>18230351</v>
      </c>
      <c r="E296" s="819"/>
    </row>
    <row r="297" spans="1:5">
      <c r="A297" s="818">
        <v>18230401</v>
      </c>
      <c r="B297" s="818" t="s">
        <v>2462</v>
      </c>
      <c r="C297" s="819">
        <v>13262.01</v>
      </c>
      <c r="D297" s="749">
        <f>VLOOKUP($A$1:$A$1397,BS!$A$8:$A$2406,1,0)</f>
        <v>18230401</v>
      </c>
      <c r="E297" s="819"/>
    </row>
    <row r="298" spans="1:5">
      <c r="A298" s="818">
        <v>18230621</v>
      </c>
      <c r="B298" s="818" t="s">
        <v>1353</v>
      </c>
      <c r="C298" s="819">
        <v>-103016026.84</v>
      </c>
      <c r="D298" s="749">
        <f>VLOOKUP($A$1:$A$1397,BS!$A$8:$A$2406,1,0)</f>
        <v>18230621</v>
      </c>
      <c r="E298" s="819"/>
    </row>
    <row r="299" spans="1:5">
      <c r="A299" s="818">
        <v>18230631</v>
      </c>
      <c r="B299" s="818" t="s">
        <v>1920</v>
      </c>
      <c r="C299" s="819">
        <v>69664927.510000005</v>
      </c>
      <c r="D299" s="749">
        <f>VLOOKUP($A$1:$A$1397,BS!$A$8:$A$2406,1,0)</f>
        <v>18230631</v>
      </c>
      <c r="E299" s="819"/>
    </row>
    <row r="300" spans="1:5">
      <c r="A300" s="818">
        <v>18230691</v>
      </c>
      <c r="B300" s="818" t="s">
        <v>1366</v>
      </c>
      <c r="C300" s="819">
        <v>-474402.14</v>
      </c>
      <c r="D300" s="749">
        <f>VLOOKUP($A$1:$A$1397,BS!$A$8:$A$2406,1,0)</f>
        <v>18230691</v>
      </c>
      <c r="E300" s="819"/>
    </row>
    <row r="301" spans="1:5">
      <c r="A301" s="818">
        <v>18230771</v>
      </c>
      <c r="B301" s="818" t="s">
        <v>925</v>
      </c>
      <c r="C301" s="819">
        <v>4928192</v>
      </c>
      <c r="D301" s="749">
        <f>VLOOKUP($A$1:$A$1397,BS!$A$8:$A$2406,1,0)</f>
        <v>18230771</v>
      </c>
      <c r="E301" s="819"/>
    </row>
    <row r="302" spans="1:5">
      <c r="A302" s="818">
        <v>18230781</v>
      </c>
      <c r="B302" s="818" t="s">
        <v>834</v>
      </c>
      <c r="C302" s="819">
        <v>-4928192</v>
      </c>
      <c r="D302" s="749">
        <f>VLOOKUP($A$1:$A$1397,BS!$A$8:$A$2406,1,0)</f>
        <v>18230781</v>
      </c>
      <c r="E302" s="819"/>
    </row>
    <row r="303" spans="1:5">
      <c r="A303" s="818">
        <v>18230791</v>
      </c>
      <c r="B303" s="818" t="s">
        <v>406</v>
      </c>
      <c r="C303" s="819">
        <v>3858376</v>
      </c>
      <c r="D303" s="749">
        <f>VLOOKUP($A$1:$A$1397,BS!$A$8:$A$2406,1,0)</f>
        <v>18230791</v>
      </c>
      <c r="E303" s="819"/>
    </row>
    <row r="304" spans="1:5">
      <c r="A304" s="818">
        <v>18230971</v>
      </c>
      <c r="B304" s="818" t="s">
        <v>1471</v>
      </c>
      <c r="C304" s="819">
        <v>2749643.08</v>
      </c>
      <c r="D304" s="749">
        <f>VLOOKUP($A$1:$A$1397,BS!$A$8:$A$2406,1,0)</f>
        <v>18230971</v>
      </c>
      <c r="E304" s="819"/>
    </row>
    <row r="305" spans="1:5">
      <c r="A305" s="818">
        <v>18231051</v>
      </c>
      <c r="B305" s="818" t="s">
        <v>2228</v>
      </c>
      <c r="C305" s="819">
        <v>-34827817</v>
      </c>
      <c r="D305" s="749">
        <f>VLOOKUP($A$1:$A$1397,BS!$A$8:$A$2406,1,0)</f>
        <v>18231051</v>
      </c>
      <c r="E305" s="819"/>
    </row>
    <row r="306" spans="1:5">
      <c r="A306" s="818">
        <v>18231061</v>
      </c>
      <c r="B306" s="818" t="s">
        <v>2229</v>
      </c>
      <c r="C306" s="819">
        <v>34827817</v>
      </c>
      <c r="D306" s="749">
        <f>VLOOKUP($A$1:$A$1397,BS!$A$8:$A$2406,1,0)</f>
        <v>18231061</v>
      </c>
      <c r="E306" s="819"/>
    </row>
    <row r="307" spans="1:5">
      <c r="A307" s="818">
        <v>18231081</v>
      </c>
      <c r="B307" s="818" t="s">
        <v>2444</v>
      </c>
      <c r="C307" s="819">
        <v>-25644564</v>
      </c>
      <c r="D307" s="749">
        <f>VLOOKUP($A$1:$A$1397,BS!$A$8:$A$2406,1,0)</f>
        <v>18231081</v>
      </c>
      <c r="E307" s="819"/>
    </row>
    <row r="308" spans="1:5">
      <c r="A308" s="818">
        <v>18231091</v>
      </c>
      <c r="B308" s="818" t="s">
        <v>2445</v>
      </c>
      <c r="C308" s="819">
        <v>25644564</v>
      </c>
      <c r="D308" s="749">
        <f>VLOOKUP($A$1:$A$1397,BS!$A$8:$A$2406,1,0)</f>
        <v>18231091</v>
      </c>
      <c r="E308" s="819"/>
    </row>
    <row r="309" spans="1:5">
      <c r="A309" s="818">
        <v>18231141</v>
      </c>
      <c r="B309" s="818" t="s">
        <v>2708</v>
      </c>
      <c r="C309" s="819">
        <v>-37811937</v>
      </c>
      <c r="D309" s="749">
        <f>VLOOKUP($A$1:$A$1397,BS!$A$8:$A$2406,1,0)</f>
        <v>18231141</v>
      </c>
      <c r="E309" s="819"/>
    </row>
    <row r="310" spans="1:5">
      <c r="A310" s="818">
        <v>18231151</v>
      </c>
      <c r="B310" s="818" t="s">
        <v>2709</v>
      </c>
      <c r="C310" s="819">
        <v>37811937</v>
      </c>
      <c r="D310" s="749">
        <f>VLOOKUP($A$1:$A$1397,BS!$A$8:$A$2406,1,0)</f>
        <v>18231151</v>
      </c>
      <c r="E310" s="819"/>
    </row>
    <row r="311" spans="1:5">
      <c r="A311" s="818">
        <v>18231161</v>
      </c>
      <c r="B311" s="818" t="s">
        <v>3012</v>
      </c>
      <c r="C311" s="819">
        <v>40127111</v>
      </c>
      <c r="D311" s="749">
        <f>VLOOKUP($A$1:$A$1397,BS!$A$8:$A$2406,1,0)</f>
        <v>18231161</v>
      </c>
      <c r="E311" s="819"/>
    </row>
    <row r="312" spans="1:5">
      <c r="A312" s="818">
        <v>18231171</v>
      </c>
      <c r="B312" s="818" t="s">
        <v>3013</v>
      </c>
      <c r="C312" s="819">
        <v>-40127111</v>
      </c>
      <c r="D312" s="749">
        <f>VLOOKUP($A$1:$A$1397,BS!$A$8:$A$2406,1,0)</f>
        <v>18231171</v>
      </c>
      <c r="E312" s="819"/>
    </row>
    <row r="313" spans="1:5">
      <c r="A313" s="818">
        <v>18231181</v>
      </c>
      <c r="B313" s="818" t="s">
        <v>3201</v>
      </c>
      <c r="C313" s="819">
        <v>8733855</v>
      </c>
      <c r="D313" s="749">
        <f>VLOOKUP($A$1:$A$1397,BS!$A$8:$A$2406,1,0)</f>
        <v>18231181</v>
      </c>
      <c r="E313" s="819"/>
    </row>
    <row r="314" spans="1:5">
      <c r="A314" s="818">
        <v>18231191</v>
      </c>
      <c r="B314" s="818" t="s">
        <v>3202</v>
      </c>
      <c r="C314" s="819">
        <v>-8733855</v>
      </c>
      <c r="D314" s="749">
        <f>VLOOKUP($A$1:$A$1397,BS!$A$8:$A$2406,1,0)</f>
        <v>18231191</v>
      </c>
      <c r="E314" s="819"/>
    </row>
    <row r="315" spans="1:5">
      <c r="A315" s="818">
        <v>18231241</v>
      </c>
      <c r="B315" s="818" t="s">
        <v>3495</v>
      </c>
      <c r="C315" s="819">
        <v>465000</v>
      </c>
      <c r="D315" s="749">
        <f>VLOOKUP($A$1:$A$1397,BS!$A$8:$A$2406,1,0)</f>
        <v>18231241</v>
      </c>
      <c r="E315" s="819"/>
    </row>
    <row r="316" spans="1:5">
      <c r="A316" s="820">
        <v>18231251</v>
      </c>
      <c r="B316" s="820" t="s">
        <v>3605</v>
      </c>
      <c r="C316" s="820">
        <v>548.5</v>
      </c>
      <c r="D316" s="822">
        <f>VLOOKUP($A$1:$A$1397,BS!$A$8:$A$2406,1,0)</f>
        <v>18231251</v>
      </c>
      <c r="E316" s="819"/>
    </row>
    <row r="317" spans="1:5">
      <c r="A317" s="818">
        <v>18232221</v>
      </c>
      <c r="B317" s="818" t="s">
        <v>1608</v>
      </c>
      <c r="C317" s="819">
        <v>199475.25</v>
      </c>
      <c r="D317" s="749">
        <f>VLOOKUP($A$1:$A$1397,BS!$A$8:$A$2406,1,0)</f>
        <v>18232221</v>
      </c>
      <c r="E317" s="819"/>
    </row>
    <row r="318" spans="1:5">
      <c r="A318" s="818">
        <v>18232251</v>
      </c>
      <c r="B318" s="818" t="s">
        <v>1609</v>
      </c>
      <c r="C318" s="819">
        <v>2145241.61</v>
      </c>
      <c r="D318" s="749">
        <f>VLOOKUP($A$1:$A$1397,BS!$A$8:$A$2406,1,0)</f>
        <v>18232251</v>
      </c>
      <c r="E318" s="819"/>
    </row>
    <row r="319" spans="1:5">
      <c r="A319" s="818">
        <v>18232261</v>
      </c>
      <c r="B319" s="818" t="s">
        <v>1644</v>
      </c>
      <c r="C319" s="819">
        <v>545580.69999999995</v>
      </c>
      <c r="D319" s="749">
        <f>VLOOKUP($A$1:$A$1397,BS!$A$8:$A$2406,1,0)</f>
        <v>18232261</v>
      </c>
      <c r="E319" s="819"/>
    </row>
    <row r="320" spans="1:5">
      <c r="A320" s="818">
        <v>18232271</v>
      </c>
      <c r="B320" s="818" t="s">
        <v>1610</v>
      </c>
      <c r="C320" s="819">
        <v>356919.56</v>
      </c>
      <c r="D320" s="749">
        <f>VLOOKUP($A$1:$A$1397,BS!$A$8:$A$2406,1,0)</f>
        <v>18232271</v>
      </c>
      <c r="E320" s="819"/>
    </row>
    <row r="321" spans="1:5">
      <c r="A321" s="818">
        <v>18232301</v>
      </c>
      <c r="B321" s="818" t="s">
        <v>2523</v>
      </c>
      <c r="C321" s="819">
        <v>68678496.370000005</v>
      </c>
      <c r="D321" s="749">
        <f>VLOOKUP($A$1:$A$1397,BS!$A$8:$A$2406,1,0)</f>
        <v>18232301</v>
      </c>
      <c r="E321" s="819"/>
    </row>
    <row r="322" spans="1:5">
      <c r="A322" s="818">
        <v>18232311</v>
      </c>
      <c r="B322" s="818" t="s">
        <v>2524</v>
      </c>
      <c r="C322" s="819">
        <v>14515104</v>
      </c>
      <c r="D322" s="749">
        <f>VLOOKUP($A$1:$A$1397,BS!$A$8:$A$2406,1,0)</f>
        <v>18232311</v>
      </c>
      <c r="E322" s="819"/>
    </row>
    <row r="323" spans="1:5">
      <c r="A323" s="818">
        <v>18232321</v>
      </c>
      <c r="B323" s="818" t="s">
        <v>2525</v>
      </c>
      <c r="C323" s="819">
        <v>1833333.11</v>
      </c>
      <c r="D323" s="749">
        <f>VLOOKUP($A$1:$A$1397,BS!$A$8:$A$2406,1,0)</f>
        <v>18232321</v>
      </c>
      <c r="E323" s="819"/>
    </row>
    <row r="324" spans="1:5">
      <c r="A324" s="818">
        <v>18233061</v>
      </c>
      <c r="B324" s="818" t="s">
        <v>1611</v>
      </c>
      <c r="C324" s="819">
        <v>20000</v>
      </c>
      <c r="D324" s="749">
        <f>VLOOKUP($A$1:$A$1397,BS!$A$8:$A$2406,1,0)</f>
        <v>18233061</v>
      </c>
      <c r="E324" s="819"/>
    </row>
    <row r="325" spans="1:5">
      <c r="A325" s="818">
        <v>18233091</v>
      </c>
      <c r="B325" s="818" t="s">
        <v>1612</v>
      </c>
      <c r="C325" s="819">
        <v>198092.16</v>
      </c>
      <c r="D325" s="749">
        <f>VLOOKUP($A$1:$A$1397,BS!$A$8:$A$2406,1,0)</f>
        <v>18233091</v>
      </c>
      <c r="E325" s="819"/>
    </row>
    <row r="326" spans="1:5">
      <c r="A326" s="818">
        <v>18235521</v>
      </c>
      <c r="B326" s="818" t="s">
        <v>2075</v>
      </c>
      <c r="C326" s="819">
        <v>25558806.879999999</v>
      </c>
      <c r="D326" s="749">
        <f>VLOOKUP($A$1:$A$1397,BS!$A$8:$A$2406,1,0)</f>
        <v>18235521</v>
      </c>
      <c r="E326" s="819"/>
    </row>
    <row r="327" spans="1:5">
      <c r="A327" s="818">
        <v>18236021</v>
      </c>
      <c r="B327" s="818" t="s">
        <v>44</v>
      </c>
      <c r="C327" s="819">
        <v>15256064.07</v>
      </c>
      <c r="D327" s="749">
        <f>VLOOKUP($A$1:$A$1397,BS!$A$8:$A$2406,1,0)</f>
        <v>18236021</v>
      </c>
      <c r="E327" s="819"/>
    </row>
    <row r="328" spans="1:5">
      <c r="A328" s="818">
        <v>18236031</v>
      </c>
      <c r="B328" s="818" t="s">
        <v>45</v>
      </c>
      <c r="C328" s="819">
        <v>2873005.76</v>
      </c>
      <c r="D328" s="749">
        <f>VLOOKUP($A$1:$A$1397,BS!$A$8:$A$2406,1,0)</f>
        <v>18236031</v>
      </c>
      <c r="E328" s="819"/>
    </row>
    <row r="329" spans="1:5">
      <c r="A329" s="818">
        <v>18236041</v>
      </c>
      <c r="B329" s="818" t="s">
        <v>46</v>
      </c>
      <c r="C329" s="819">
        <v>-228709.77</v>
      </c>
      <c r="D329" s="749">
        <f>VLOOKUP($A$1:$A$1397,BS!$A$8:$A$2406,1,0)</f>
        <v>18236041</v>
      </c>
      <c r="E329" s="819"/>
    </row>
    <row r="330" spans="1:5">
      <c r="A330" s="818">
        <v>18236051</v>
      </c>
      <c r="B330" s="818" t="s">
        <v>1284</v>
      </c>
      <c r="C330" s="819">
        <v>107024.51</v>
      </c>
      <c r="D330" s="749">
        <f>VLOOKUP($A$1:$A$1397,BS!$A$8:$A$2406,1,0)</f>
        <v>18236051</v>
      </c>
      <c r="E330" s="819"/>
    </row>
    <row r="331" spans="1:5">
      <c r="A331" s="818">
        <v>18236061</v>
      </c>
      <c r="B331" s="818" t="s">
        <v>349</v>
      </c>
      <c r="C331" s="819">
        <v>1031542.85</v>
      </c>
      <c r="D331" s="749">
        <f>VLOOKUP($A$1:$A$1397,BS!$A$8:$A$2406,1,0)</f>
        <v>18236061</v>
      </c>
      <c r="E331" s="819"/>
    </row>
    <row r="332" spans="1:5">
      <c r="A332" s="818">
        <v>18236071</v>
      </c>
      <c r="B332" s="818" t="s">
        <v>350</v>
      </c>
      <c r="C332" s="819">
        <v>671052.84</v>
      </c>
      <c r="D332" s="749">
        <f>VLOOKUP($A$1:$A$1397,BS!$A$8:$A$2406,1,0)</f>
        <v>18236071</v>
      </c>
      <c r="E332" s="819"/>
    </row>
    <row r="333" spans="1:5">
      <c r="A333" s="818">
        <v>18236091</v>
      </c>
      <c r="B333" s="818" t="s">
        <v>1472</v>
      </c>
      <c r="C333" s="819">
        <v>-100555.3</v>
      </c>
      <c r="D333" s="749">
        <f>VLOOKUP($A$1:$A$1397,BS!$A$8:$A$2406,1,0)</f>
        <v>18236091</v>
      </c>
      <c r="E333" s="819"/>
    </row>
    <row r="334" spans="1:5">
      <c r="A334" s="818">
        <v>18236101</v>
      </c>
      <c r="B334" s="818" t="s">
        <v>1509</v>
      </c>
      <c r="C334" s="819">
        <v>3769772.47</v>
      </c>
      <c r="D334" s="749">
        <f>VLOOKUP($A$1:$A$1397,BS!$A$8:$A$2406,1,0)</f>
        <v>18236101</v>
      </c>
      <c r="E334" s="819"/>
    </row>
    <row r="335" spans="1:5">
      <c r="A335" s="818">
        <v>18236111</v>
      </c>
      <c r="B335" s="818" t="s">
        <v>3039</v>
      </c>
      <c r="C335" s="819">
        <v>-2133346.7799999998</v>
      </c>
      <c r="D335" s="749">
        <f>VLOOKUP($A$1:$A$1397,BS!$A$8:$A$2406,1,0)</f>
        <v>18236111</v>
      </c>
      <c r="E335" s="819"/>
    </row>
    <row r="336" spans="1:5">
      <c r="A336" s="818">
        <v>18237112</v>
      </c>
      <c r="B336" s="818" t="s">
        <v>677</v>
      </c>
      <c r="C336" s="819">
        <v>279321.2</v>
      </c>
      <c r="D336" s="749">
        <f>VLOOKUP($A$1:$A$1397,BS!$A$8:$A$2406,1,0)</f>
        <v>18237112</v>
      </c>
      <c r="E336" s="819"/>
    </row>
    <row r="337" spans="1:5">
      <c r="A337" s="818">
        <v>18237122</v>
      </c>
      <c r="B337" s="818" t="s">
        <v>1018</v>
      </c>
      <c r="C337" s="819">
        <v>169602.13</v>
      </c>
      <c r="D337" s="749">
        <f>VLOOKUP($A$1:$A$1397,BS!$A$8:$A$2406,1,0)</f>
        <v>18237122</v>
      </c>
      <c r="E337" s="819"/>
    </row>
    <row r="338" spans="1:5">
      <c r="A338" s="818">
        <v>18237132</v>
      </c>
      <c r="B338" s="818" t="s">
        <v>58</v>
      </c>
      <c r="C338" s="819">
        <v>133750.43</v>
      </c>
      <c r="D338" s="749">
        <f>VLOOKUP($A$1:$A$1397,BS!$A$8:$A$2406,1,0)</f>
        <v>18237132</v>
      </c>
      <c r="E338" s="819"/>
    </row>
    <row r="339" spans="1:5">
      <c r="A339" s="818">
        <v>18237142</v>
      </c>
      <c r="B339" s="818" t="s">
        <v>59</v>
      </c>
      <c r="C339" s="819">
        <v>53995.63</v>
      </c>
      <c r="D339" s="749">
        <f>VLOOKUP($A$1:$A$1397,BS!$A$8:$A$2406,1,0)</f>
        <v>18237142</v>
      </c>
      <c r="E339" s="819"/>
    </row>
    <row r="340" spans="1:5">
      <c r="A340" s="818">
        <v>18237152</v>
      </c>
      <c r="B340" s="818" t="s">
        <v>345</v>
      </c>
      <c r="C340" s="819">
        <v>67987.45</v>
      </c>
      <c r="D340" s="749">
        <f>VLOOKUP($A$1:$A$1397,BS!$A$8:$A$2406,1,0)</f>
        <v>18237152</v>
      </c>
      <c r="E340" s="819"/>
    </row>
    <row r="341" spans="1:5">
      <c r="A341" s="818">
        <v>18238031</v>
      </c>
      <c r="B341" s="818" t="s">
        <v>2856</v>
      </c>
      <c r="C341" s="819">
        <v>710340.19</v>
      </c>
      <c r="D341" s="749">
        <f>VLOOKUP($A$1:$A$1397,BS!$A$8:$A$2406,1,0)</f>
        <v>18238031</v>
      </c>
      <c r="E341" s="819"/>
    </row>
    <row r="342" spans="1:5">
      <c r="A342" s="818">
        <v>18238032</v>
      </c>
      <c r="B342" s="818" t="s">
        <v>2856</v>
      </c>
      <c r="C342" s="819">
        <v>606605.29</v>
      </c>
      <c r="D342" s="749">
        <f>VLOOKUP($A$1:$A$1397,BS!$A$8:$A$2406,1,0)</f>
        <v>18238032</v>
      </c>
      <c r="E342" s="819"/>
    </row>
    <row r="343" spans="1:5">
      <c r="A343" s="818">
        <v>18238041</v>
      </c>
      <c r="B343" s="818" t="s">
        <v>2857</v>
      </c>
      <c r="C343" s="819">
        <v>33645219</v>
      </c>
      <c r="D343" s="749">
        <f>VLOOKUP($A$1:$A$1397,BS!$A$8:$A$2406,1,0)</f>
        <v>18238041</v>
      </c>
      <c r="E343" s="819"/>
    </row>
    <row r="344" spans="1:5">
      <c r="A344" s="818">
        <v>18238042</v>
      </c>
      <c r="B344" s="818" t="s">
        <v>2858</v>
      </c>
      <c r="C344" s="819">
        <v>9437224</v>
      </c>
      <c r="D344" s="749">
        <f>VLOOKUP($A$1:$A$1397,BS!$A$8:$A$2406,1,0)</f>
        <v>18238042</v>
      </c>
      <c r="E344" s="819"/>
    </row>
    <row r="345" spans="1:5">
      <c r="A345" s="818">
        <v>18238141</v>
      </c>
      <c r="B345" s="818" t="s">
        <v>3081</v>
      </c>
      <c r="C345" s="819">
        <v>36727932.18</v>
      </c>
      <c r="D345" s="749">
        <f>VLOOKUP($A$1:$A$1397,BS!$A$8:$A$2406,1,0)</f>
        <v>18238141</v>
      </c>
      <c r="E345" s="819"/>
    </row>
    <row r="346" spans="1:5">
      <c r="A346" s="818">
        <v>18238142</v>
      </c>
      <c r="B346" s="818" t="s">
        <v>3080</v>
      </c>
      <c r="C346" s="819">
        <v>74444070.719999999</v>
      </c>
      <c r="D346" s="749">
        <f>VLOOKUP($A$1:$A$1397,BS!$A$8:$A$2406,1,0)</f>
        <v>18238142</v>
      </c>
      <c r="E346" s="819"/>
    </row>
    <row r="347" spans="1:5">
      <c r="A347" s="818">
        <v>18238151</v>
      </c>
      <c r="B347" s="818" t="s">
        <v>2958</v>
      </c>
      <c r="C347" s="819">
        <v>12925193.43</v>
      </c>
      <c r="D347" s="749">
        <f>VLOOKUP($A$1:$A$1397,BS!$A$8:$A$2406,1,0)</f>
        <v>18238151</v>
      </c>
      <c r="E347" s="819"/>
    </row>
    <row r="348" spans="1:5">
      <c r="A348" s="818">
        <v>18238152</v>
      </c>
      <c r="B348" s="818" t="s">
        <v>2872</v>
      </c>
      <c r="C348" s="819">
        <v>17218909.52</v>
      </c>
      <c r="D348" s="749">
        <f>VLOOKUP($A$1:$A$1397,BS!$A$8:$A$2406,1,0)</f>
        <v>18238152</v>
      </c>
      <c r="E348" s="819"/>
    </row>
    <row r="349" spans="1:5">
      <c r="A349" s="818">
        <v>18238161</v>
      </c>
      <c r="B349" s="818" t="s">
        <v>2855</v>
      </c>
      <c r="C349" s="819">
        <v>1032698.26</v>
      </c>
      <c r="D349" s="749">
        <f>VLOOKUP($A$1:$A$1397,BS!$A$8:$A$2406,1,0)</f>
        <v>18238161</v>
      </c>
      <c r="E349" s="819"/>
    </row>
    <row r="350" spans="1:5">
      <c r="A350" s="818">
        <v>18238162</v>
      </c>
      <c r="B350" s="818" t="s">
        <v>3164</v>
      </c>
      <c r="C350" s="819">
        <v>2241487.5</v>
      </c>
      <c r="D350" s="749">
        <f>VLOOKUP($A$1:$A$1397,BS!$A$8:$A$2406,1,0)</f>
        <v>18238162</v>
      </c>
      <c r="E350" s="819"/>
    </row>
    <row r="351" spans="1:5">
      <c r="A351" s="818">
        <v>18238171</v>
      </c>
      <c r="B351" s="818" t="s">
        <v>3059</v>
      </c>
      <c r="C351" s="819">
        <v>421956.92</v>
      </c>
      <c r="D351" s="749">
        <f>VLOOKUP($A$1:$A$1397,BS!$A$8:$A$2406,1,0)</f>
        <v>18238171</v>
      </c>
      <c r="E351" s="819"/>
    </row>
    <row r="352" spans="1:5">
      <c r="A352" s="818">
        <v>18238172</v>
      </c>
      <c r="B352" s="818" t="s">
        <v>2873</v>
      </c>
      <c r="C352" s="819">
        <v>573322.17000000004</v>
      </c>
      <c r="D352" s="749">
        <f>VLOOKUP($A$1:$A$1397,BS!$A$8:$A$2406,1,0)</f>
        <v>18238172</v>
      </c>
      <c r="E352" s="819"/>
    </row>
    <row r="353" spans="1:5">
      <c r="A353" s="818">
        <v>18238181</v>
      </c>
      <c r="B353" s="818" t="s">
        <v>3008</v>
      </c>
      <c r="C353" s="819">
        <v>1343304.84</v>
      </c>
      <c r="D353" s="749">
        <f>VLOOKUP($A$1:$A$1397,BS!$A$8:$A$2406,1,0)</f>
        <v>18238181</v>
      </c>
      <c r="E353" s="819"/>
    </row>
    <row r="354" spans="1:5">
      <c r="A354" s="818">
        <v>18238191</v>
      </c>
      <c r="B354" s="818" t="s">
        <v>3009</v>
      </c>
      <c r="C354" s="819">
        <v>2365227.21</v>
      </c>
      <c r="D354" s="749">
        <f>VLOOKUP($A$1:$A$1397,BS!$A$8:$A$2406,1,0)</f>
        <v>18238191</v>
      </c>
    </row>
    <row r="355" spans="1:5">
      <c r="A355" s="818">
        <v>18238211</v>
      </c>
      <c r="B355" s="818" t="s">
        <v>3000</v>
      </c>
      <c r="C355" s="819">
        <v>46895.65</v>
      </c>
      <c r="D355" s="749">
        <f>VLOOKUP($A$1:$A$1397,BS!$A$8:$A$2406,1,0)</f>
        <v>18238211</v>
      </c>
      <c r="E355" s="819"/>
    </row>
    <row r="356" spans="1:5">
      <c r="A356" s="818">
        <v>18238221</v>
      </c>
      <c r="B356" s="818" t="s">
        <v>3001</v>
      </c>
      <c r="C356" s="819">
        <v>99839.09</v>
      </c>
      <c r="D356" s="749">
        <f>VLOOKUP($A$1:$A$1397,BS!$A$8:$A$2406,1,0)</f>
        <v>18238221</v>
      </c>
    </row>
    <row r="357" spans="1:5">
      <c r="A357" s="818">
        <v>18238311</v>
      </c>
      <c r="B357" s="818" t="s">
        <v>2959</v>
      </c>
      <c r="C357" s="819">
        <v>15821477.76</v>
      </c>
      <c r="D357" s="749">
        <f>VLOOKUP($A$1:$A$1397,BS!$A$8:$A$2406,1,0)</f>
        <v>18238311</v>
      </c>
    </row>
    <row r="358" spans="1:5">
      <c r="A358" s="818">
        <v>18238321</v>
      </c>
      <c r="B358" s="818" t="s">
        <v>2960</v>
      </c>
      <c r="C358" s="819">
        <v>1683372.9</v>
      </c>
      <c r="D358" s="749">
        <f>VLOOKUP($A$1:$A$1397,BS!$A$8:$A$2406,1,0)</f>
        <v>18238321</v>
      </c>
    </row>
    <row r="359" spans="1:5">
      <c r="A359" s="818">
        <v>18238331</v>
      </c>
      <c r="B359" s="818" t="s">
        <v>2965</v>
      </c>
      <c r="C359" s="819">
        <v>6610301.7199999997</v>
      </c>
      <c r="D359" s="749">
        <f>VLOOKUP($A$1:$A$1397,BS!$A$8:$A$2406,1,0)</f>
        <v>18238331</v>
      </c>
      <c r="E359" s="819"/>
    </row>
    <row r="360" spans="1:5">
      <c r="A360" s="818">
        <v>18239001</v>
      </c>
      <c r="B360" s="818" t="s">
        <v>1910</v>
      </c>
      <c r="C360" s="819">
        <v>108611158.44</v>
      </c>
      <c r="D360" s="749">
        <f>VLOOKUP($A$1:$A$1397,BS!$A$8:$A$2406,1,0)</f>
        <v>18239001</v>
      </c>
      <c r="E360" s="819"/>
    </row>
    <row r="361" spans="1:5">
      <c r="A361" s="818">
        <v>18239002</v>
      </c>
      <c r="B361" s="818" t="s">
        <v>1911</v>
      </c>
      <c r="C361" s="819">
        <v>33718118.43</v>
      </c>
      <c r="D361" s="749">
        <f>VLOOKUP($A$1:$A$1397,BS!$A$8:$A$2406,1,0)</f>
        <v>18239002</v>
      </c>
      <c r="E361" s="819"/>
    </row>
    <row r="362" spans="1:5">
      <c r="A362" s="818">
        <v>18239011</v>
      </c>
      <c r="B362" s="818" t="s">
        <v>592</v>
      </c>
      <c r="C362" s="819">
        <v>3383661.52</v>
      </c>
      <c r="D362" s="749">
        <f>VLOOKUP($A$1:$A$1397,BS!$A$8:$A$2406,1,0)</f>
        <v>18239011</v>
      </c>
      <c r="E362" s="819"/>
    </row>
    <row r="363" spans="1:5">
      <c r="A363" s="818">
        <v>18239012</v>
      </c>
      <c r="B363" s="818" t="s">
        <v>593</v>
      </c>
      <c r="C363" s="819">
        <v>1320978.06</v>
      </c>
      <c r="D363" s="749">
        <f>VLOOKUP($A$1:$A$1397,BS!$A$8:$A$2406,1,0)</f>
        <v>18239012</v>
      </c>
    </row>
    <row r="364" spans="1:5">
      <c r="A364" s="818">
        <v>18239021</v>
      </c>
      <c r="B364" s="818" t="s">
        <v>1912</v>
      </c>
      <c r="C364" s="819">
        <v>24988376.23</v>
      </c>
      <c r="D364" s="749">
        <f>VLOOKUP($A$1:$A$1397,BS!$A$8:$A$2406,1,0)</f>
        <v>18239021</v>
      </c>
    </row>
    <row r="365" spans="1:5">
      <c r="A365" s="818">
        <v>18239022</v>
      </c>
      <c r="B365" s="818" t="s">
        <v>1913</v>
      </c>
      <c r="C365" s="819">
        <v>9445534.3599999994</v>
      </c>
      <c r="D365" s="749">
        <f>VLOOKUP($A$1:$A$1397,BS!$A$8:$A$2406,1,0)</f>
        <v>18239022</v>
      </c>
    </row>
    <row r="366" spans="1:5">
      <c r="A366" s="818">
        <v>18239031</v>
      </c>
      <c r="B366" s="818" t="s">
        <v>945</v>
      </c>
      <c r="C366" s="819">
        <v>-136983196.19</v>
      </c>
      <c r="D366" s="749">
        <f>VLOOKUP($A$1:$A$1397,BS!$A$8:$A$2406,1,0)</f>
        <v>18239031</v>
      </c>
      <c r="E366" s="819"/>
    </row>
    <row r="367" spans="1:5">
      <c r="A367" s="818">
        <v>18239032</v>
      </c>
      <c r="B367" s="818" t="s">
        <v>946</v>
      </c>
      <c r="C367" s="819">
        <v>-44484630.850000001</v>
      </c>
      <c r="D367" s="749">
        <f>VLOOKUP($A$1:$A$1397,BS!$A$8:$A$2406,1,0)</f>
        <v>18239032</v>
      </c>
      <c r="E367" s="819"/>
    </row>
    <row r="368" spans="1:5">
      <c r="A368" s="818">
        <v>18239061</v>
      </c>
      <c r="B368" s="818" t="s">
        <v>1721</v>
      </c>
      <c r="C368" s="819">
        <v>932587</v>
      </c>
      <c r="D368" s="749">
        <f>VLOOKUP($A$1:$A$1397,BS!$A$8:$A$2406,1,0)</f>
        <v>18239061</v>
      </c>
      <c r="E368" s="819"/>
    </row>
    <row r="369" spans="1:5">
      <c r="A369" s="818">
        <v>18239082</v>
      </c>
      <c r="B369" s="818" t="s">
        <v>3248</v>
      </c>
      <c r="C369" s="819">
        <v>1705390.79</v>
      </c>
      <c r="D369" s="749">
        <f>VLOOKUP($A$1:$A$1397,BS!$A$8:$A$2406,1,0)</f>
        <v>18239082</v>
      </c>
    </row>
    <row r="370" spans="1:5">
      <c r="A370" s="818">
        <v>18239091</v>
      </c>
      <c r="B370" s="818" t="s">
        <v>3249</v>
      </c>
      <c r="C370" s="819">
        <v>186486.43</v>
      </c>
      <c r="D370" s="749">
        <f>VLOOKUP($A$1:$A$1397,BS!$A$8:$A$2406,1,0)</f>
        <v>18239091</v>
      </c>
      <c r="E370" s="819"/>
    </row>
    <row r="371" spans="1:5">
      <c r="A371" s="818">
        <v>18239092</v>
      </c>
      <c r="B371" s="818" t="s">
        <v>3070</v>
      </c>
      <c r="C371" s="819">
        <v>1187438.2</v>
      </c>
      <c r="D371" s="749">
        <f>VLOOKUP($A$1:$A$1397,BS!$A$8:$A$2406,1,0)</f>
        <v>18239092</v>
      </c>
      <c r="E371" s="819"/>
    </row>
    <row r="372" spans="1:5">
      <c r="A372" s="818">
        <v>18239101</v>
      </c>
      <c r="B372" s="818" t="s">
        <v>3250</v>
      </c>
      <c r="C372" s="819">
        <v>81621.289999999994</v>
      </c>
      <c r="D372" s="749">
        <f>VLOOKUP($A$1:$A$1397,BS!$A$8:$A$2406,1,0)</f>
        <v>18239101</v>
      </c>
      <c r="E372" s="819"/>
    </row>
    <row r="373" spans="1:5">
      <c r="A373" s="818">
        <v>18239121</v>
      </c>
      <c r="B373" s="818" t="s">
        <v>3473</v>
      </c>
      <c r="C373" s="819">
        <v>-4536769</v>
      </c>
      <c r="D373" s="749">
        <f>VLOOKUP($A$1:$A$1397,BS!$A$8:$A$2406,1,0)</f>
        <v>18239121</v>
      </c>
      <c r="E373" s="819"/>
    </row>
    <row r="374" spans="1:5">
      <c r="A374" s="818">
        <v>18239131</v>
      </c>
      <c r="B374" s="818" t="s">
        <v>3474</v>
      </c>
      <c r="C374" s="819">
        <v>4536769</v>
      </c>
      <c r="D374" s="749">
        <f>VLOOKUP($A$1:$A$1397,BS!$A$8:$A$2406,1,0)</f>
        <v>18239131</v>
      </c>
    </row>
    <row r="375" spans="1:5">
      <c r="A375" s="818">
        <v>18400013</v>
      </c>
      <c r="B375" s="818" t="s">
        <v>1743</v>
      </c>
      <c r="C375" s="819">
        <v>-461433.52</v>
      </c>
      <c r="D375" s="749">
        <f>VLOOKUP($A$1:$A$1397,BS!$A$8:$A$2406,1,0)</f>
        <v>18400013</v>
      </c>
    </row>
    <row r="376" spans="1:5">
      <c r="A376" s="818">
        <v>18400123</v>
      </c>
      <c r="B376" s="818" t="s">
        <v>1744</v>
      </c>
      <c r="C376" s="819">
        <v>-103902.23</v>
      </c>
      <c r="D376" s="749">
        <f>VLOOKUP($A$1:$A$1397,BS!$A$8:$A$2406,1,0)</f>
        <v>18400123</v>
      </c>
      <c r="E376" s="819"/>
    </row>
    <row r="377" spans="1:5">
      <c r="A377" s="818">
        <v>18400143</v>
      </c>
      <c r="B377" s="818" t="s">
        <v>1745</v>
      </c>
      <c r="C377" s="819">
        <v>-330492.59000000003</v>
      </c>
      <c r="D377" s="749">
        <f>VLOOKUP($A$1:$A$1397,BS!$A$8:$A$2406,1,0)</f>
        <v>18400143</v>
      </c>
      <c r="E377" s="819"/>
    </row>
    <row r="378" spans="1:5">
      <c r="A378" s="818">
        <v>18400483</v>
      </c>
      <c r="B378" s="818" t="s">
        <v>664</v>
      </c>
      <c r="C378" s="819">
        <v>-243517.91</v>
      </c>
      <c r="D378" s="749">
        <f>VLOOKUP($A$1:$A$1397,BS!$A$8:$A$2406,1,0)</f>
        <v>18400483</v>
      </c>
      <c r="E378" s="819"/>
    </row>
    <row r="379" spans="1:5">
      <c r="A379" s="818">
        <v>18500003</v>
      </c>
      <c r="B379" s="818" t="s">
        <v>704</v>
      </c>
      <c r="C379" s="819">
        <v>97190.9</v>
      </c>
      <c r="D379" s="749">
        <f>VLOOKUP($A$1:$A$1397,BS!$A$8:$A$2406,1,0)</f>
        <v>18500003</v>
      </c>
      <c r="E379" s="819"/>
    </row>
    <row r="380" spans="1:5">
      <c r="A380" s="818">
        <v>18600013</v>
      </c>
      <c r="B380" s="818" t="s">
        <v>1351</v>
      </c>
      <c r="C380" s="819">
        <v>851166.01</v>
      </c>
      <c r="D380" s="749">
        <f>VLOOKUP($A$1:$A$1397,BS!$A$8:$A$2406,1,0)</f>
        <v>18600013</v>
      </c>
    </row>
    <row r="381" spans="1:5">
      <c r="A381" s="818">
        <v>18600053</v>
      </c>
      <c r="B381" s="818" t="s">
        <v>1352</v>
      </c>
      <c r="C381" s="819">
        <v>4849581.97</v>
      </c>
      <c r="D381" s="749">
        <f>VLOOKUP($A$1:$A$1397,BS!$A$8:$A$2406,1,0)</f>
        <v>18600053</v>
      </c>
      <c r="E381" s="819"/>
    </row>
    <row r="382" spans="1:5">
      <c r="A382" s="818">
        <v>18600091</v>
      </c>
      <c r="B382" s="818" t="s">
        <v>2307</v>
      </c>
      <c r="C382" s="819">
        <v>8358.08</v>
      </c>
      <c r="D382" s="749">
        <f>VLOOKUP($A$1:$A$1397,BS!$A$8:$A$2406,1,0)</f>
        <v>18600091</v>
      </c>
      <c r="E382" s="819"/>
    </row>
    <row r="383" spans="1:5">
      <c r="A383" s="818">
        <v>18600122</v>
      </c>
      <c r="B383" s="818" t="s">
        <v>1688</v>
      </c>
      <c r="C383" s="818">
        <v>662.64</v>
      </c>
      <c r="D383" s="749">
        <f>VLOOKUP($A$1:$A$1397,BS!$A$8:$A$2406,1,0)</f>
        <v>18600122</v>
      </c>
      <c r="E383" s="819"/>
    </row>
    <row r="384" spans="1:5">
      <c r="A384" s="818">
        <v>18600123</v>
      </c>
      <c r="B384" s="818" t="s">
        <v>256</v>
      </c>
      <c r="C384" s="818">
        <v>590.03</v>
      </c>
      <c r="D384" s="749">
        <f>VLOOKUP($A$1:$A$1397,BS!$A$8:$A$2406,1,0)</f>
        <v>18600123</v>
      </c>
      <c r="E384" s="819"/>
    </row>
    <row r="385" spans="1:5">
      <c r="A385" s="818">
        <v>18600143</v>
      </c>
      <c r="B385" s="818" t="s">
        <v>3168</v>
      </c>
      <c r="C385" s="819">
        <v>18977.45</v>
      </c>
      <c r="D385" s="749">
        <f>VLOOKUP($A$1:$A$1397,BS!$A$8:$A$2406,1,0)</f>
        <v>18600143</v>
      </c>
    </row>
    <row r="386" spans="1:5">
      <c r="A386" s="818">
        <v>18600291</v>
      </c>
      <c r="B386" s="818" t="s">
        <v>3076</v>
      </c>
      <c r="C386" s="819">
        <v>12399.37</v>
      </c>
      <c r="D386" s="749">
        <f>VLOOKUP($A$1:$A$1397,BS!$A$8:$A$2406,1,0)</f>
        <v>18600291</v>
      </c>
    </row>
    <row r="387" spans="1:5">
      <c r="A387" s="818">
        <v>18600293</v>
      </c>
      <c r="B387" s="818" t="s">
        <v>893</v>
      </c>
      <c r="C387" s="819">
        <v>222308.32</v>
      </c>
      <c r="D387" s="749">
        <f>VLOOKUP($A$1:$A$1397,BS!$A$8:$A$2406,1,0)</f>
        <v>18600293</v>
      </c>
    </row>
    <row r="388" spans="1:5">
      <c r="A388" s="818">
        <v>18600403</v>
      </c>
      <c r="B388" s="818" t="s">
        <v>2771</v>
      </c>
      <c r="C388" s="819">
        <v>1300386.67</v>
      </c>
      <c r="D388" s="749">
        <f>VLOOKUP($A$1:$A$1397,BS!$A$8:$A$2406,1,0)</f>
        <v>18600403</v>
      </c>
    </row>
    <row r="389" spans="1:5">
      <c r="A389" s="818">
        <v>18600512</v>
      </c>
      <c r="B389" s="818" t="s">
        <v>2589</v>
      </c>
      <c r="C389" s="819">
        <v>36850561.310000002</v>
      </c>
      <c r="D389" s="749">
        <f>VLOOKUP($A$1:$A$1397,BS!$A$8:$A$2406,1,0)</f>
        <v>18600512</v>
      </c>
    </row>
    <row r="390" spans="1:5">
      <c r="A390" s="818">
        <v>18600561</v>
      </c>
      <c r="B390" s="818" t="s">
        <v>1158</v>
      </c>
      <c r="C390" s="819">
        <v>7989232</v>
      </c>
      <c r="D390" s="749">
        <f>VLOOKUP($A$1:$A$1397,BS!$A$8:$A$2406,1,0)</f>
        <v>18600561</v>
      </c>
      <c r="E390" s="819"/>
    </row>
    <row r="391" spans="1:5">
      <c r="A391" s="818">
        <v>18600571</v>
      </c>
      <c r="B391" s="818" t="s">
        <v>1441</v>
      </c>
      <c r="C391" s="819">
        <v>62260372.530000001</v>
      </c>
      <c r="D391" s="749">
        <f>VLOOKUP($A$1:$A$1397,BS!$A$8:$A$2406,1,0)</f>
        <v>18600571</v>
      </c>
      <c r="E391" s="819"/>
    </row>
    <row r="392" spans="1:5">
      <c r="A392" s="818">
        <v>18600573</v>
      </c>
      <c r="B392" s="818" t="s">
        <v>3179</v>
      </c>
      <c r="C392" s="819">
        <v>7642404</v>
      </c>
      <c r="D392" s="749">
        <f>VLOOKUP($A$1:$A$1397,BS!$A$8:$A$2406,1,0)</f>
        <v>18600573</v>
      </c>
      <c r="E392" s="819"/>
    </row>
    <row r="393" spans="1:5">
      <c r="A393" s="818">
        <v>18600751</v>
      </c>
      <c r="B393" s="818" t="s">
        <v>2393</v>
      </c>
      <c r="C393" s="819">
        <v>2431306.5</v>
      </c>
      <c r="D393" s="749">
        <f>VLOOKUP($A$1:$A$1397,BS!$A$8:$A$2406,1,0)</f>
        <v>18600751</v>
      </c>
      <c r="E393" s="819"/>
    </row>
    <row r="394" spans="1:5">
      <c r="A394" s="818">
        <v>18600761</v>
      </c>
      <c r="B394" s="818" t="s">
        <v>2394</v>
      </c>
      <c r="C394" s="819">
        <v>1035514.78</v>
      </c>
      <c r="D394" s="749">
        <f>VLOOKUP($A$1:$A$1397,BS!$A$8:$A$2406,1,0)</f>
        <v>18600761</v>
      </c>
      <c r="E394" s="819"/>
    </row>
    <row r="395" spans="1:5">
      <c r="A395" s="818">
        <v>18600771</v>
      </c>
      <c r="B395" s="818" t="s">
        <v>2563</v>
      </c>
      <c r="C395" s="819">
        <v>2509851.98</v>
      </c>
      <c r="D395" s="749">
        <f>VLOOKUP($A$1:$A$1397,BS!$A$8:$A$2406,1,0)</f>
        <v>18600771</v>
      </c>
    </row>
    <row r="396" spans="1:5">
      <c r="A396" s="818">
        <v>18600781</v>
      </c>
      <c r="B396" s="818" t="s">
        <v>2564</v>
      </c>
      <c r="C396" s="819">
        <v>1322710.06</v>
      </c>
      <c r="D396" s="749">
        <f>VLOOKUP($A$1:$A$1397,BS!$A$8:$A$2406,1,0)</f>
        <v>18600781</v>
      </c>
    </row>
    <row r="397" spans="1:5">
      <c r="A397" s="818">
        <v>18600941</v>
      </c>
      <c r="B397" s="818" t="s">
        <v>3104</v>
      </c>
      <c r="C397" s="819">
        <v>28331.84</v>
      </c>
      <c r="D397" s="749">
        <f>VLOOKUP($A$1:$A$1397,BS!$A$8:$A$2406,1,0)</f>
        <v>18600941</v>
      </c>
      <c r="E397" s="819"/>
    </row>
    <row r="398" spans="1:5">
      <c r="A398" s="818">
        <v>18600943</v>
      </c>
      <c r="B398" s="818" t="s">
        <v>3105</v>
      </c>
      <c r="C398" s="819">
        <v>293084.40000000002</v>
      </c>
      <c r="D398" s="749">
        <f>VLOOKUP($A$1:$A$1397,BS!$A$8:$A$2406,1,0)</f>
        <v>18600943</v>
      </c>
      <c r="E398" s="819"/>
    </row>
    <row r="399" spans="1:5">
      <c r="A399" s="818">
        <v>18601013</v>
      </c>
      <c r="B399" s="818" t="s">
        <v>3207</v>
      </c>
      <c r="C399" s="819">
        <v>112637.5</v>
      </c>
      <c r="D399" s="749">
        <f>VLOOKUP($A$1:$A$1397,BS!$A$8:$A$2406,1,0)</f>
        <v>18601013</v>
      </c>
      <c r="E399" s="819"/>
    </row>
    <row r="400" spans="1:5">
      <c r="A400" s="818">
        <v>18601021</v>
      </c>
      <c r="B400" s="818" t="s">
        <v>3468</v>
      </c>
      <c r="C400" s="819">
        <v>52893.48</v>
      </c>
      <c r="D400" s="749">
        <f>VLOOKUP($A$1:$A$1397,BS!$A$8:$A$2406,1,0)</f>
        <v>18601021</v>
      </c>
      <c r="E400" s="819"/>
    </row>
    <row r="401" spans="1:5">
      <c r="A401" s="818">
        <v>18601173</v>
      </c>
      <c r="B401" s="818" t="s">
        <v>3006</v>
      </c>
      <c r="C401" s="819">
        <v>80437.97</v>
      </c>
      <c r="D401" s="749">
        <f>VLOOKUP($A$1:$A$1397,BS!$A$8:$A$2406,1,0)</f>
        <v>18601173</v>
      </c>
      <c r="E401" s="819"/>
    </row>
    <row r="402" spans="1:5">
      <c r="A402" s="818">
        <v>18601502</v>
      </c>
      <c r="B402" s="818" t="s">
        <v>2773</v>
      </c>
      <c r="C402" s="819">
        <v>142806.66</v>
      </c>
      <c r="D402" s="749">
        <f>VLOOKUP($A$1:$A$1397,BS!$A$8:$A$2406,1,0)</f>
        <v>18601502</v>
      </c>
      <c r="E402" s="819"/>
    </row>
    <row r="403" spans="1:5">
      <c r="A403" s="818">
        <v>18603003</v>
      </c>
      <c r="B403" s="818" t="s">
        <v>3103</v>
      </c>
      <c r="C403" s="819">
        <v>1494488.81</v>
      </c>
      <c r="D403" s="749">
        <f>VLOOKUP($A$1:$A$1397,BS!$A$8:$A$2406,1,0)</f>
        <v>18603003</v>
      </c>
      <c r="E403" s="819"/>
    </row>
    <row r="404" spans="1:5">
      <c r="A404" s="818">
        <v>18603011</v>
      </c>
      <c r="B404" s="818" t="s">
        <v>3054</v>
      </c>
      <c r="C404" s="819">
        <v>1757725.08</v>
      </c>
      <c r="D404" s="749">
        <f>VLOOKUP($A$1:$A$1397,BS!$A$8:$A$2406,1,0)</f>
        <v>18603011</v>
      </c>
      <c r="E404" s="819"/>
    </row>
    <row r="405" spans="1:5">
      <c r="A405" s="818">
        <v>18603021</v>
      </c>
      <c r="B405" s="818" t="s">
        <v>3077</v>
      </c>
      <c r="C405" s="819">
        <v>5651694.8799999999</v>
      </c>
      <c r="D405" s="749">
        <f>VLOOKUP($A$1:$A$1397,BS!$A$8:$A$2406,1,0)</f>
        <v>18603021</v>
      </c>
      <c r="E405" s="819"/>
    </row>
    <row r="406" spans="1:5">
      <c r="A406" s="818">
        <v>18603031</v>
      </c>
      <c r="B406" s="818" t="s">
        <v>3047</v>
      </c>
      <c r="C406" s="819">
        <v>1509346.71</v>
      </c>
      <c r="D406" s="749">
        <f>VLOOKUP($A$1:$A$1397,BS!$A$8:$A$2406,1,0)</f>
        <v>18603031</v>
      </c>
      <c r="E406" s="819"/>
    </row>
    <row r="407" spans="1:5">
      <c r="A407" s="818">
        <v>18603041</v>
      </c>
      <c r="B407" s="818" t="s">
        <v>3078</v>
      </c>
      <c r="C407" s="819">
        <v>833050.78</v>
      </c>
      <c r="D407" s="749">
        <f>VLOOKUP($A$1:$A$1397,BS!$A$8:$A$2406,1,0)</f>
        <v>18603041</v>
      </c>
      <c r="E407" s="819"/>
    </row>
    <row r="408" spans="1:5">
      <c r="A408" s="818">
        <v>18603051</v>
      </c>
      <c r="B408" s="818" t="s">
        <v>3082</v>
      </c>
      <c r="C408" s="819">
        <v>87914.04</v>
      </c>
      <c r="D408" s="749">
        <f>VLOOKUP($A$1:$A$1397,BS!$A$8:$A$2406,1,0)</f>
        <v>18603051</v>
      </c>
      <c r="E408" s="819"/>
    </row>
    <row r="409" spans="1:5">
      <c r="A409" s="818">
        <v>18603061</v>
      </c>
      <c r="B409" s="818" t="s">
        <v>3222</v>
      </c>
      <c r="C409" s="819">
        <v>2685520.13</v>
      </c>
      <c r="D409" s="749">
        <f>VLOOKUP($A$1:$A$1397,BS!$A$8:$A$2406,1,0)</f>
        <v>18603061</v>
      </c>
      <c r="E409" s="819"/>
    </row>
    <row r="410" spans="1:5">
      <c r="A410" s="818">
        <v>18603081</v>
      </c>
      <c r="B410" s="818" t="s">
        <v>3233</v>
      </c>
      <c r="C410" s="819">
        <v>10000</v>
      </c>
      <c r="D410" s="749">
        <f>VLOOKUP($A$1:$A$1397,BS!$A$8:$A$2406,1,0)</f>
        <v>18603081</v>
      </c>
      <c r="E410" s="819"/>
    </row>
    <row r="411" spans="1:5">
      <c r="A411" s="818">
        <v>18603091</v>
      </c>
      <c r="B411" s="818" t="s">
        <v>3234</v>
      </c>
      <c r="C411" s="819">
        <v>12500</v>
      </c>
      <c r="D411" s="749">
        <f>VLOOKUP($A$1:$A$1397,BS!$A$8:$A$2406,1,0)</f>
        <v>18603091</v>
      </c>
      <c r="E411" s="819"/>
    </row>
    <row r="412" spans="1:5">
      <c r="A412" s="818">
        <v>18605011</v>
      </c>
      <c r="B412" s="818" t="s">
        <v>3182</v>
      </c>
      <c r="C412" s="819">
        <v>1435027.69</v>
      </c>
      <c r="D412" s="749">
        <f>VLOOKUP($A$1:$A$1397,BS!$A$8:$A$2406,1,0)</f>
        <v>18605011</v>
      </c>
      <c r="E412" s="819"/>
    </row>
    <row r="413" spans="1:5">
      <c r="A413" s="818">
        <v>18605021</v>
      </c>
      <c r="B413" s="818" t="s">
        <v>3235</v>
      </c>
      <c r="C413" s="819">
        <v>4438722.74</v>
      </c>
      <c r="D413" s="749">
        <f>VLOOKUP($A$1:$A$1397,BS!$A$8:$A$2406,1,0)</f>
        <v>18605021</v>
      </c>
      <c r="E413" s="819"/>
    </row>
    <row r="414" spans="1:5">
      <c r="A414" s="818">
        <v>18605031</v>
      </c>
      <c r="B414" s="818" t="s">
        <v>3469</v>
      </c>
      <c r="C414" s="819">
        <v>922561</v>
      </c>
      <c r="D414" s="749">
        <f>VLOOKUP($A$1:$A$1397,BS!$A$8:$A$2406,1,0)</f>
        <v>18605031</v>
      </c>
      <c r="E414" s="819"/>
    </row>
    <row r="415" spans="1:5">
      <c r="A415" s="818">
        <v>18605041</v>
      </c>
      <c r="B415" s="818" t="s">
        <v>3470</v>
      </c>
      <c r="C415" s="819">
        <v>3231115.22</v>
      </c>
      <c r="D415" s="749">
        <f>VLOOKUP($A$1:$A$1397,BS!$A$8:$A$2406,1,0)</f>
        <v>18605041</v>
      </c>
    </row>
    <row r="416" spans="1:5">
      <c r="A416" s="820">
        <v>18605051</v>
      </c>
      <c r="B416" s="820" t="s">
        <v>3475</v>
      </c>
      <c r="C416" s="821">
        <v>-129037.42</v>
      </c>
      <c r="D416" s="822" t="e">
        <f>VLOOKUP($A$1:$A$1397,BS!$A$8:$A$2406,1,0)</f>
        <v>#N/A</v>
      </c>
    </row>
    <row r="417" spans="1:5">
      <c r="A417" s="818">
        <v>18605071</v>
      </c>
      <c r="B417" s="818" t="s">
        <v>3496</v>
      </c>
      <c r="C417" s="819">
        <v>88849.83</v>
      </c>
      <c r="D417" s="749">
        <f>VLOOKUP($A$1:$A$1397,BS!$A$8:$A$2406,1,0)</f>
        <v>18605071</v>
      </c>
      <c r="E417" s="819"/>
    </row>
    <row r="418" spans="1:5">
      <c r="A418" s="818">
        <v>18608001</v>
      </c>
      <c r="B418" s="818" t="s">
        <v>1613</v>
      </c>
      <c r="C418" s="819">
        <v>419159.38</v>
      </c>
      <c r="D418" s="749">
        <f>VLOOKUP($A$1:$A$1397,BS!$A$8:$A$2406,1,0)</f>
        <v>18608001</v>
      </c>
      <c r="E418" s="819"/>
    </row>
    <row r="419" spans="1:5">
      <c r="A419" s="818">
        <v>18608002</v>
      </c>
      <c r="B419" s="818" t="s">
        <v>3088</v>
      </c>
      <c r="C419" s="819">
        <v>517794.22</v>
      </c>
      <c r="D419" s="749">
        <f>VLOOKUP($A$1:$A$1397,BS!$A$8:$A$2406,1,0)</f>
        <v>18608002</v>
      </c>
      <c r="E419" s="819"/>
    </row>
    <row r="420" spans="1:5">
      <c r="A420" s="818">
        <v>18608011</v>
      </c>
      <c r="B420" s="818" t="s">
        <v>1614</v>
      </c>
      <c r="C420" s="819">
        <v>347291</v>
      </c>
      <c r="D420" s="749">
        <f>VLOOKUP($A$1:$A$1397,BS!$A$8:$A$2406,1,0)</f>
        <v>18608011</v>
      </c>
      <c r="E420" s="819"/>
    </row>
    <row r="421" spans="1:5">
      <c r="A421" s="818">
        <v>18608012</v>
      </c>
      <c r="B421" s="818" t="s">
        <v>3084</v>
      </c>
      <c r="C421" s="819">
        <v>88616.68</v>
      </c>
      <c r="D421" s="749">
        <f>VLOOKUP($A$1:$A$1397,BS!$A$8:$A$2406,1,0)</f>
        <v>18608012</v>
      </c>
      <c r="E421" s="819"/>
    </row>
    <row r="422" spans="1:5">
      <c r="A422" s="818">
        <v>18608021</v>
      </c>
      <c r="B422" s="818" t="s">
        <v>1615</v>
      </c>
      <c r="C422" s="819">
        <v>2254508.17</v>
      </c>
      <c r="D422" s="749">
        <f>VLOOKUP($A$1:$A$1397,BS!$A$8:$A$2406,1,0)</f>
        <v>18608021</v>
      </c>
      <c r="E422" s="819"/>
    </row>
    <row r="423" spans="1:5">
      <c r="A423" s="818">
        <v>18608031</v>
      </c>
      <c r="B423" s="818" t="s">
        <v>1616</v>
      </c>
      <c r="C423" s="819">
        <v>50000</v>
      </c>
      <c r="D423" s="749">
        <f>VLOOKUP($A$1:$A$1397,BS!$A$8:$A$2406,1,0)</f>
        <v>18608031</v>
      </c>
      <c r="E423" s="819"/>
    </row>
    <row r="424" spans="1:5">
      <c r="A424" s="818">
        <v>18608041</v>
      </c>
      <c r="B424" s="818" t="s">
        <v>1627</v>
      </c>
      <c r="C424" s="819">
        <v>2001341.03</v>
      </c>
      <c r="D424" s="749">
        <f>VLOOKUP($A$1:$A$1397,BS!$A$8:$A$2406,1,0)</f>
        <v>18608041</v>
      </c>
      <c r="E424" s="819"/>
    </row>
    <row r="425" spans="1:5">
      <c r="A425" s="818">
        <v>18608051</v>
      </c>
      <c r="B425" s="818" t="s">
        <v>1617</v>
      </c>
      <c r="C425" s="819">
        <v>2867992.26</v>
      </c>
      <c r="D425" s="749">
        <f>VLOOKUP($A$1:$A$1397,BS!$A$8:$A$2406,1,0)</f>
        <v>18608051</v>
      </c>
      <c r="E425" s="819"/>
    </row>
    <row r="426" spans="1:5">
      <c r="A426" s="818">
        <v>18608062</v>
      </c>
      <c r="B426" s="818" t="s">
        <v>511</v>
      </c>
      <c r="C426" s="819">
        <v>-50267724.640000001</v>
      </c>
      <c r="D426" s="749">
        <f>VLOOKUP($A$1:$A$1397,BS!$A$8:$A$2406,1,0)</f>
        <v>18608062</v>
      </c>
      <c r="E426" s="819"/>
    </row>
    <row r="427" spans="1:5">
      <c r="A427" s="818">
        <v>18608081</v>
      </c>
      <c r="B427" s="818" t="s">
        <v>1618</v>
      </c>
      <c r="C427" s="819">
        <v>659654.59</v>
      </c>
      <c r="D427" s="749">
        <f>VLOOKUP($A$1:$A$1397,BS!$A$8:$A$2406,1,0)</f>
        <v>18608081</v>
      </c>
      <c r="E427" s="819"/>
    </row>
    <row r="428" spans="1:5">
      <c r="A428" s="818">
        <v>18608111</v>
      </c>
      <c r="B428" s="818" t="s">
        <v>1619</v>
      </c>
      <c r="C428" s="819">
        <v>250000</v>
      </c>
      <c r="D428" s="749">
        <f>VLOOKUP($A$1:$A$1397,BS!$A$8:$A$2406,1,0)</f>
        <v>18608111</v>
      </c>
      <c r="E428" s="819"/>
    </row>
    <row r="429" spans="1:5">
      <c r="A429" s="818">
        <v>18608112</v>
      </c>
      <c r="B429" s="818" t="s">
        <v>1628</v>
      </c>
      <c r="C429" s="819">
        <v>38968968.009999998</v>
      </c>
      <c r="D429" s="749">
        <f>VLOOKUP($A$1:$A$1397,BS!$A$8:$A$2406,1,0)</f>
        <v>18608112</v>
      </c>
      <c r="E429" s="819"/>
    </row>
    <row r="430" spans="1:5">
      <c r="A430" s="818">
        <v>18608141</v>
      </c>
      <c r="B430" s="818" t="s">
        <v>1592</v>
      </c>
      <c r="C430" s="819">
        <v>224879.76</v>
      </c>
      <c r="D430" s="749">
        <f>VLOOKUP($A$1:$A$1397,BS!$A$8:$A$2406,1,0)</f>
        <v>18608141</v>
      </c>
      <c r="E430" s="819"/>
    </row>
    <row r="431" spans="1:5">
      <c r="A431" s="818">
        <v>18608151</v>
      </c>
      <c r="B431" s="818" t="s">
        <v>1645</v>
      </c>
      <c r="C431" s="819">
        <v>75000</v>
      </c>
      <c r="D431" s="749">
        <f>VLOOKUP($A$1:$A$1397,BS!$A$8:$A$2406,1,0)</f>
        <v>18608151</v>
      </c>
      <c r="E431" s="819"/>
    </row>
    <row r="432" spans="1:5">
      <c r="A432" s="818">
        <v>18608171</v>
      </c>
      <c r="B432" s="818" t="s">
        <v>2753</v>
      </c>
      <c r="C432" s="819">
        <v>212588.68</v>
      </c>
      <c r="D432" s="749">
        <f>VLOOKUP($A$1:$A$1397,BS!$A$8:$A$2406,1,0)</f>
        <v>18608171</v>
      </c>
      <c r="E432" s="819"/>
    </row>
    <row r="433" spans="1:5">
      <c r="A433" s="818">
        <v>18608181</v>
      </c>
      <c r="B433" s="818" t="s">
        <v>2300</v>
      </c>
      <c r="C433" s="819">
        <v>50000</v>
      </c>
      <c r="D433" s="749">
        <f>VLOOKUP($A$1:$A$1397,BS!$A$8:$A$2406,1,0)</f>
        <v>18608181</v>
      </c>
      <c r="E433" s="819"/>
    </row>
    <row r="434" spans="1:5">
      <c r="A434" s="818">
        <v>18608191</v>
      </c>
      <c r="B434" s="818" t="s">
        <v>2308</v>
      </c>
      <c r="C434" s="819">
        <v>400495.47</v>
      </c>
      <c r="D434" s="749">
        <f>VLOOKUP($A$1:$A$1397,BS!$A$8:$A$2406,1,0)</f>
        <v>18608191</v>
      </c>
      <c r="E434" s="819"/>
    </row>
    <row r="435" spans="1:5">
      <c r="A435" s="818">
        <v>18608211</v>
      </c>
      <c r="B435" s="818" t="s">
        <v>2754</v>
      </c>
      <c r="C435" s="819">
        <v>111880.23</v>
      </c>
      <c r="D435" s="749">
        <f>VLOOKUP($A$1:$A$1397,BS!$A$8:$A$2406,1,0)</f>
        <v>18608211</v>
      </c>
      <c r="E435" s="819"/>
    </row>
    <row r="436" spans="1:5">
      <c r="A436" s="818">
        <v>18608212</v>
      </c>
      <c r="B436" s="818" t="s">
        <v>1629</v>
      </c>
      <c r="C436" s="819">
        <v>1466508.01</v>
      </c>
      <c r="D436" s="749">
        <f>VLOOKUP($A$1:$A$1397,BS!$A$8:$A$2406,1,0)</f>
        <v>18608212</v>
      </c>
      <c r="E436" s="819"/>
    </row>
    <row r="437" spans="1:5">
      <c r="A437" s="818">
        <v>18608221</v>
      </c>
      <c r="B437" s="818" t="s">
        <v>2463</v>
      </c>
      <c r="C437" s="819">
        <v>103859</v>
      </c>
      <c r="D437" s="749">
        <f>VLOOKUP($A$1:$A$1397,BS!$A$8:$A$2406,1,0)</f>
        <v>18608221</v>
      </c>
      <c r="E437" s="819"/>
    </row>
    <row r="438" spans="1:5">
      <c r="A438" s="818">
        <v>18608231</v>
      </c>
      <c r="B438" s="818" t="s">
        <v>2570</v>
      </c>
      <c r="C438" s="819">
        <v>320383.42</v>
      </c>
      <c r="D438" s="749">
        <f>VLOOKUP($A$1:$A$1397,BS!$A$8:$A$2406,1,0)</f>
        <v>18608231</v>
      </c>
      <c r="E438" s="819"/>
    </row>
    <row r="439" spans="1:5">
      <c r="A439" s="818">
        <v>18608241</v>
      </c>
      <c r="B439" s="818" t="s">
        <v>2464</v>
      </c>
      <c r="C439" s="819">
        <v>96000</v>
      </c>
      <c r="D439" s="749">
        <f>VLOOKUP($A$1:$A$1397,BS!$A$8:$A$2406,1,0)</f>
        <v>18608241</v>
      </c>
      <c r="E439" s="819"/>
    </row>
    <row r="440" spans="1:5">
      <c r="A440" s="818">
        <v>18608251</v>
      </c>
      <c r="B440" s="818" t="s">
        <v>3297</v>
      </c>
      <c r="C440" s="818">
        <v>695.75</v>
      </c>
      <c r="D440" s="749">
        <f>VLOOKUP($A$1:$A$1397,BS!$A$8:$A$2406,1,0)</f>
        <v>18608251</v>
      </c>
      <c r="E440" s="819"/>
    </row>
    <row r="441" spans="1:5">
      <c r="A441" s="818">
        <v>18608312</v>
      </c>
      <c r="B441" s="818" t="s">
        <v>1630</v>
      </c>
      <c r="C441" s="819">
        <v>3960605.37</v>
      </c>
      <c r="D441" s="749">
        <f>VLOOKUP($A$1:$A$1397,BS!$A$8:$A$2406,1,0)</f>
        <v>18608312</v>
      </c>
      <c r="E441" s="819"/>
    </row>
    <row r="442" spans="1:5">
      <c r="A442" s="818">
        <v>18608412</v>
      </c>
      <c r="B442" s="818" t="s">
        <v>2726</v>
      </c>
      <c r="C442" s="819">
        <v>2651381.7400000002</v>
      </c>
      <c r="D442" s="749">
        <f>VLOOKUP($A$1:$A$1397,BS!$A$8:$A$2406,1,0)</f>
        <v>18608412</v>
      </c>
      <c r="E442" s="819"/>
    </row>
    <row r="443" spans="1:5">
      <c r="A443" s="818">
        <v>18608612</v>
      </c>
      <c r="B443" s="818" t="s">
        <v>1631</v>
      </c>
      <c r="C443" s="819">
        <v>781021.98</v>
      </c>
      <c r="D443" s="749">
        <f>VLOOKUP($A$1:$A$1397,BS!$A$8:$A$2406,1,0)</f>
        <v>18608612</v>
      </c>
      <c r="E443" s="819"/>
    </row>
    <row r="444" spans="1:5">
      <c r="A444" s="818">
        <v>18608712</v>
      </c>
      <c r="B444" s="818" t="s">
        <v>1632</v>
      </c>
      <c r="C444" s="819">
        <v>5358249.62</v>
      </c>
      <c r="D444" s="749">
        <f>VLOOKUP($A$1:$A$1397,BS!$A$8:$A$2406,1,0)</f>
        <v>18608712</v>
      </c>
      <c r="E444" s="819"/>
    </row>
    <row r="445" spans="1:5">
      <c r="A445" s="820">
        <v>18608722</v>
      </c>
      <c r="B445" s="820" t="s">
        <v>3466</v>
      </c>
      <c r="C445" s="821">
        <v>7656.25</v>
      </c>
      <c r="D445" s="822" t="e">
        <f>VLOOKUP($A$1:$A$1397,BS!$A$8:$A$2406,1,0)</f>
        <v>#N/A</v>
      </c>
      <c r="E445" s="819"/>
    </row>
    <row r="446" spans="1:5">
      <c r="A446" s="818">
        <v>18608752</v>
      </c>
      <c r="B446" s="818" t="s">
        <v>1633</v>
      </c>
      <c r="C446" s="819">
        <v>935530</v>
      </c>
      <c r="D446" s="749">
        <f>VLOOKUP($A$1:$A$1397,BS!$A$8:$A$2406,1,0)</f>
        <v>18608752</v>
      </c>
    </row>
    <row r="447" spans="1:5">
      <c r="A447" s="818">
        <v>18608772</v>
      </c>
      <c r="B447" s="818" t="s">
        <v>2941</v>
      </c>
      <c r="C447" s="819">
        <v>-3488999.1</v>
      </c>
      <c r="D447" s="749">
        <f>VLOOKUP($A$1:$A$1397,BS!$A$8:$A$2406,1,0)</f>
        <v>18608772</v>
      </c>
      <c r="E447" s="819"/>
    </row>
    <row r="448" spans="1:5">
      <c r="A448" s="818">
        <v>18608782</v>
      </c>
      <c r="B448" s="818" t="s">
        <v>2942</v>
      </c>
      <c r="C448" s="819">
        <v>-801550.75</v>
      </c>
      <c r="D448" s="749">
        <f>VLOOKUP($A$1:$A$1397,BS!$A$8:$A$2406,1,0)</f>
        <v>18608782</v>
      </c>
      <c r="E448" s="819"/>
    </row>
    <row r="449" spans="1:5">
      <c r="A449" s="818">
        <v>18608792</v>
      </c>
      <c r="B449" s="818" t="s">
        <v>2943</v>
      </c>
      <c r="C449" s="819">
        <v>-160310.15</v>
      </c>
      <c r="D449" s="749">
        <f>VLOOKUP($A$1:$A$1397,BS!$A$8:$A$2406,1,0)</f>
        <v>18608792</v>
      </c>
      <c r="E449" s="819"/>
    </row>
    <row r="450" spans="1:5">
      <c r="A450" s="818">
        <v>18609312</v>
      </c>
      <c r="B450" s="818" t="s">
        <v>2717</v>
      </c>
      <c r="C450" s="819">
        <v>12405154.710000001</v>
      </c>
      <c r="D450" s="749">
        <f>VLOOKUP($A$1:$A$1397,BS!$A$8:$A$2406,1,0)</f>
        <v>18609312</v>
      </c>
      <c r="E450" s="819"/>
    </row>
    <row r="451" spans="1:5">
      <c r="A451" s="818">
        <v>18609422</v>
      </c>
      <c r="B451" s="818" t="s">
        <v>2480</v>
      </c>
      <c r="C451" s="819">
        <v>22000000</v>
      </c>
      <c r="D451" s="749">
        <f>VLOOKUP($A$1:$A$1397,BS!$A$8:$A$2406,1,0)</f>
        <v>18609422</v>
      </c>
      <c r="E451" s="819"/>
    </row>
    <row r="452" spans="1:5">
      <c r="A452" s="818">
        <v>18609432</v>
      </c>
      <c r="B452" s="818" t="s">
        <v>2725</v>
      </c>
      <c r="C452" s="819">
        <v>6457864.5300000003</v>
      </c>
      <c r="D452" s="749">
        <f>VLOOKUP($A$1:$A$1397,BS!$A$8:$A$2406,1,0)</f>
        <v>18609432</v>
      </c>
      <c r="E452" s="819"/>
    </row>
    <row r="453" spans="1:5">
      <c r="A453" s="818">
        <v>18609512</v>
      </c>
      <c r="B453" s="818" t="s">
        <v>3253</v>
      </c>
      <c r="C453" s="819">
        <v>43589.13</v>
      </c>
      <c r="D453" s="749">
        <f>VLOOKUP($A$1:$A$1397,BS!$A$8:$A$2406,1,0)</f>
        <v>18609512</v>
      </c>
      <c r="E453" s="819"/>
    </row>
    <row r="454" spans="1:5">
      <c r="A454" s="818">
        <v>18609532</v>
      </c>
      <c r="B454" s="818" t="s">
        <v>1634</v>
      </c>
      <c r="C454" s="819">
        <v>231369.84</v>
      </c>
      <c r="D454" s="749">
        <f>VLOOKUP($A$1:$A$1397,BS!$A$8:$A$2406,1,0)</f>
        <v>18609532</v>
      </c>
      <c r="E454" s="819"/>
    </row>
    <row r="455" spans="1:5">
      <c r="A455" s="818">
        <v>18609542</v>
      </c>
      <c r="B455" s="818" t="s">
        <v>1019</v>
      </c>
      <c r="C455" s="819">
        <v>1255840.19</v>
      </c>
      <c r="D455" s="749">
        <f>VLOOKUP($A$1:$A$1397,BS!$A$8:$A$2406,1,0)</f>
        <v>18609542</v>
      </c>
      <c r="E455" s="819"/>
    </row>
    <row r="456" spans="1:5">
      <c r="A456" s="818">
        <v>18609572</v>
      </c>
      <c r="B456" s="818" t="s">
        <v>2476</v>
      </c>
      <c r="C456" s="819">
        <v>631223.56999999995</v>
      </c>
      <c r="D456" s="749">
        <f>VLOOKUP($A$1:$A$1397,BS!$A$8:$A$2406,1,0)</f>
        <v>18609572</v>
      </c>
      <c r="E456" s="819"/>
    </row>
    <row r="457" spans="1:5">
      <c r="A457" s="818">
        <v>18609582</v>
      </c>
      <c r="B457" s="818" t="s">
        <v>2477</v>
      </c>
      <c r="C457" s="819">
        <v>530428.43000000005</v>
      </c>
      <c r="D457" s="749">
        <f>VLOOKUP($A$1:$A$1397,BS!$A$8:$A$2406,1,0)</f>
        <v>18609582</v>
      </c>
    </row>
    <row r="458" spans="1:5">
      <c r="A458" s="818">
        <v>18609592</v>
      </c>
      <c r="B458" s="818" t="s">
        <v>2478</v>
      </c>
      <c r="C458" s="819">
        <v>3302394.74</v>
      </c>
      <c r="D458" s="749">
        <f>VLOOKUP($A$1:$A$1397,BS!$A$8:$A$2406,1,0)</f>
        <v>18609592</v>
      </c>
      <c r="E458" s="819"/>
    </row>
    <row r="459" spans="1:5">
      <c r="A459" s="818">
        <v>18609602</v>
      </c>
      <c r="B459" s="818" t="s">
        <v>2479</v>
      </c>
      <c r="C459" s="819">
        <v>236393.37</v>
      </c>
      <c r="D459" s="749">
        <f>VLOOKUP($A$1:$A$1397,BS!$A$8:$A$2406,1,0)</f>
        <v>18609602</v>
      </c>
      <c r="E459" s="819"/>
    </row>
    <row r="460" spans="1:5">
      <c r="A460" s="818">
        <v>18609622</v>
      </c>
      <c r="B460" s="818" t="s">
        <v>2481</v>
      </c>
      <c r="C460" s="819">
        <v>1293823.8700000001</v>
      </c>
      <c r="D460" s="749">
        <f>VLOOKUP($A$1:$A$1397,BS!$A$8:$A$2406,1,0)</f>
        <v>18609622</v>
      </c>
      <c r="E460" s="819"/>
    </row>
    <row r="461" spans="1:5">
      <c r="A461" s="818">
        <v>18609642</v>
      </c>
      <c r="B461" s="818" t="s">
        <v>2483</v>
      </c>
      <c r="C461" s="819">
        <v>2473994.61</v>
      </c>
      <c r="D461" s="749">
        <f>VLOOKUP($A$1:$A$1397,BS!$A$8:$A$2406,1,0)</f>
        <v>18609642</v>
      </c>
      <c r="E461" s="819"/>
    </row>
    <row r="462" spans="1:5">
      <c r="A462" s="818">
        <v>18609652</v>
      </c>
      <c r="B462" s="818" t="s">
        <v>2484</v>
      </c>
      <c r="C462" s="819">
        <v>2050000</v>
      </c>
      <c r="D462" s="749">
        <f>VLOOKUP($A$1:$A$1397,BS!$A$8:$A$2406,1,0)</f>
        <v>18609652</v>
      </c>
      <c r="E462" s="819"/>
    </row>
    <row r="463" spans="1:5">
      <c r="A463" s="818">
        <v>18609662</v>
      </c>
      <c r="B463" s="818" t="s">
        <v>2485</v>
      </c>
      <c r="C463" s="819">
        <v>499874.44</v>
      </c>
      <c r="D463" s="749">
        <f>VLOOKUP($A$1:$A$1397,BS!$A$8:$A$2406,1,0)</f>
        <v>18609662</v>
      </c>
      <c r="E463" s="819"/>
    </row>
    <row r="464" spans="1:5">
      <c r="A464" s="818">
        <v>18609672</v>
      </c>
      <c r="B464" s="818" t="s">
        <v>2486</v>
      </c>
      <c r="C464" s="819">
        <v>200000</v>
      </c>
      <c r="D464" s="749">
        <f>VLOOKUP($A$1:$A$1397,BS!$A$8:$A$2406,1,0)</f>
        <v>18609672</v>
      </c>
      <c r="E464" s="819"/>
    </row>
    <row r="465" spans="1:5">
      <c r="A465" s="818">
        <v>18609682</v>
      </c>
      <c r="B465" s="818" t="s">
        <v>2506</v>
      </c>
      <c r="C465" s="819">
        <v>140000</v>
      </c>
      <c r="D465" s="749">
        <f>VLOOKUP($A$1:$A$1397,BS!$A$8:$A$2406,1,0)</f>
        <v>18609682</v>
      </c>
      <c r="E465" s="819"/>
    </row>
    <row r="466" spans="1:5">
      <c r="A466" s="818">
        <v>18609692</v>
      </c>
      <c r="B466" s="818" t="s">
        <v>2507</v>
      </c>
      <c r="C466" s="819">
        <v>100000</v>
      </c>
      <c r="D466" s="749">
        <f>VLOOKUP($A$1:$A$1397,BS!$A$8:$A$2406,1,0)</f>
        <v>18609692</v>
      </c>
      <c r="E466" s="819"/>
    </row>
    <row r="467" spans="1:5">
      <c r="A467" s="818">
        <v>18609801</v>
      </c>
      <c r="B467" s="818" t="s">
        <v>2385</v>
      </c>
      <c r="C467" s="819">
        <v>163595.71</v>
      </c>
      <c r="D467" s="749">
        <f>VLOOKUP($A$1:$A$1397,BS!$A$8:$A$2406,1,0)</f>
        <v>18609801</v>
      </c>
      <c r="E467" s="819"/>
    </row>
    <row r="468" spans="1:5">
      <c r="A468" s="818">
        <v>18609821</v>
      </c>
      <c r="B468" s="818" t="s">
        <v>1094</v>
      </c>
      <c r="C468" s="819">
        <v>817108.2</v>
      </c>
      <c r="D468" s="749">
        <f>VLOOKUP($A$1:$A$1397,BS!$A$8:$A$2406,1,0)</f>
        <v>18609821</v>
      </c>
      <c r="E468" s="819"/>
    </row>
    <row r="469" spans="1:5">
      <c r="A469" s="818">
        <v>18609841</v>
      </c>
      <c r="B469" s="818" t="s">
        <v>2605</v>
      </c>
      <c r="C469" s="819">
        <v>1449799.6</v>
      </c>
      <c r="D469" s="749">
        <f>VLOOKUP($A$1:$A$1397,BS!$A$8:$A$2406,1,0)</f>
        <v>18609841</v>
      </c>
      <c r="E469" s="819"/>
    </row>
    <row r="470" spans="1:5">
      <c r="A470" s="818">
        <v>18609861</v>
      </c>
      <c r="B470" s="818" t="s">
        <v>2386</v>
      </c>
      <c r="C470" s="819">
        <v>1257125.7</v>
      </c>
      <c r="D470" s="749">
        <f>VLOOKUP($A$1:$A$1397,BS!$A$8:$A$2406,1,0)</f>
        <v>18609861</v>
      </c>
      <c r="E470" s="819"/>
    </row>
    <row r="471" spans="1:5">
      <c r="A471" s="818">
        <v>18630031</v>
      </c>
      <c r="B471" s="818" t="s">
        <v>1944</v>
      </c>
      <c r="C471" s="819">
        <v>196688.05</v>
      </c>
      <c r="D471" s="749">
        <f>VLOOKUP($A$1:$A$1397,BS!$A$8:$A$2406,1,0)</f>
        <v>18630031</v>
      </c>
      <c r="E471" s="819"/>
    </row>
    <row r="472" spans="1:5">
      <c r="A472" s="818">
        <v>18700032</v>
      </c>
      <c r="B472" s="818" t="s">
        <v>2526</v>
      </c>
      <c r="C472" s="819">
        <v>316253.37</v>
      </c>
      <c r="D472" s="749">
        <f>VLOOKUP($A$1:$A$1397,BS!$A$8:$A$2406,1,0)</f>
        <v>18700032</v>
      </c>
      <c r="E472" s="819"/>
    </row>
    <row r="473" spans="1:5">
      <c r="A473" s="818">
        <v>18700041</v>
      </c>
      <c r="B473" s="818" t="s">
        <v>2167</v>
      </c>
      <c r="C473" s="819">
        <v>328215.28000000003</v>
      </c>
      <c r="D473" s="749">
        <f>VLOOKUP($A$1:$A$1397,BS!$A$8:$A$2406,1,0)</f>
        <v>18700041</v>
      </c>
      <c r="E473" s="819"/>
    </row>
    <row r="474" spans="1:5">
      <c r="A474" s="818">
        <v>18700062</v>
      </c>
      <c r="B474" s="818" t="s">
        <v>2527</v>
      </c>
      <c r="C474" s="819">
        <v>-17824.37</v>
      </c>
      <c r="D474" s="749">
        <f>VLOOKUP($A$1:$A$1397,BS!$A$8:$A$2406,1,0)</f>
        <v>18700062</v>
      </c>
      <c r="E474" s="819"/>
    </row>
    <row r="475" spans="1:5">
      <c r="A475" s="818">
        <v>18700071</v>
      </c>
      <c r="B475" s="818" t="s">
        <v>2528</v>
      </c>
      <c r="C475" s="819">
        <v>-132197.5</v>
      </c>
      <c r="D475" s="749">
        <f>VLOOKUP($A$1:$A$1397,BS!$A$8:$A$2406,1,0)</f>
        <v>18700071</v>
      </c>
      <c r="E475" s="819"/>
    </row>
    <row r="476" spans="1:5">
      <c r="A476" s="818">
        <v>18900013</v>
      </c>
      <c r="B476" s="818" t="s">
        <v>670</v>
      </c>
      <c r="C476" s="819">
        <v>9958</v>
      </c>
      <c r="D476" s="749">
        <f>VLOOKUP($A$1:$A$1397,BS!$A$8:$A$2406,1,0)</f>
        <v>18900013</v>
      </c>
      <c r="E476" s="819"/>
    </row>
    <row r="477" spans="1:5">
      <c r="A477" s="818">
        <v>18900173</v>
      </c>
      <c r="B477" s="818" t="s">
        <v>530</v>
      </c>
      <c r="C477" s="819">
        <v>1308821.28</v>
      </c>
      <c r="D477" s="749">
        <f>VLOOKUP($A$1:$A$1397,BS!$A$8:$A$2406,1,0)</f>
        <v>18900173</v>
      </c>
      <c r="E477" s="819"/>
    </row>
    <row r="478" spans="1:5">
      <c r="A478" s="818">
        <v>18900183</v>
      </c>
      <c r="B478" s="818" t="s">
        <v>367</v>
      </c>
      <c r="C478" s="819">
        <v>326067.96999999997</v>
      </c>
      <c r="D478" s="749">
        <f>VLOOKUP($A$1:$A$1397,BS!$A$8:$A$2406,1,0)</f>
        <v>18900183</v>
      </c>
      <c r="E478" s="819"/>
    </row>
    <row r="479" spans="1:5">
      <c r="A479" s="818">
        <v>18900193</v>
      </c>
      <c r="B479" s="818" t="s">
        <v>534</v>
      </c>
      <c r="C479" s="819">
        <v>2546995.81</v>
      </c>
      <c r="D479" s="749">
        <f>VLOOKUP($A$1:$A$1397,BS!$A$8:$A$2406,1,0)</f>
        <v>18900193</v>
      </c>
      <c r="E479" s="819"/>
    </row>
    <row r="480" spans="1:5">
      <c r="A480" s="818">
        <v>18900203</v>
      </c>
      <c r="B480" s="818" t="s">
        <v>3298</v>
      </c>
      <c r="C480" s="819">
        <v>2388176.52</v>
      </c>
      <c r="D480" s="749">
        <f>VLOOKUP($A$1:$A$1397,BS!$A$8:$A$2406,1,0)</f>
        <v>18900203</v>
      </c>
      <c r="E480" s="819"/>
    </row>
    <row r="481" spans="1:5">
      <c r="A481" s="818">
        <v>18900213</v>
      </c>
      <c r="B481" s="818" t="s">
        <v>3299</v>
      </c>
      <c r="C481" s="819">
        <v>9186853.1799999997</v>
      </c>
      <c r="D481" s="749">
        <f>VLOOKUP($A$1:$A$1397,BS!$A$8:$A$2406,1,0)</f>
        <v>18900213</v>
      </c>
      <c r="E481" s="819"/>
    </row>
    <row r="482" spans="1:5">
      <c r="A482" s="818">
        <v>18900243</v>
      </c>
      <c r="B482" s="818" t="s">
        <v>1886</v>
      </c>
      <c r="C482" s="819">
        <v>7580.39</v>
      </c>
      <c r="D482" s="749">
        <f>VLOOKUP($A$1:$A$1397,BS!$A$8:$A$2406,1,0)</f>
        <v>18900243</v>
      </c>
      <c r="E482" s="819"/>
    </row>
    <row r="483" spans="1:5">
      <c r="A483" s="818">
        <v>18900253</v>
      </c>
      <c r="B483" s="818" t="s">
        <v>1881</v>
      </c>
      <c r="C483" s="819">
        <v>674626.55</v>
      </c>
      <c r="D483" s="749">
        <f>VLOOKUP($A$1:$A$1397,BS!$A$8:$A$2406,1,0)</f>
        <v>18900253</v>
      </c>
      <c r="E483" s="819"/>
    </row>
    <row r="484" spans="1:5">
      <c r="A484" s="818">
        <v>18900263</v>
      </c>
      <c r="B484" s="818" t="s">
        <v>1882</v>
      </c>
      <c r="C484" s="819">
        <v>512660.46</v>
      </c>
      <c r="D484" s="749">
        <f>VLOOKUP($A$1:$A$1397,BS!$A$8:$A$2406,1,0)</f>
        <v>18900263</v>
      </c>
      <c r="E484" s="819"/>
    </row>
    <row r="485" spans="1:5">
      <c r="A485" s="818">
        <v>18900273</v>
      </c>
      <c r="B485" s="818" t="s">
        <v>802</v>
      </c>
      <c r="C485" s="819">
        <v>1569743.57</v>
      </c>
      <c r="D485" s="749">
        <f>VLOOKUP($A$1:$A$1397,BS!$A$8:$A$2406,1,0)</f>
        <v>18900273</v>
      </c>
      <c r="E485" s="819"/>
    </row>
    <row r="486" spans="1:5">
      <c r="A486" s="818">
        <v>18900283</v>
      </c>
      <c r="B486" s="818" t="s">
        <v>555</v>
      </c>
      <c r="C486" s="819">
        <v>479084.67</v>
      </c>
      <c r="D486" s="749">
        <f>VLOOKUP($A$1:$A$1397,BS!$A$8:$A$2406,1,0)</f>
        <v>18900283</v>
      </c>
      <c r="E486" s="819"/>
    </row>
    <row r="487" spans="1:5">
      <c r="A487" s="818">
        <v>18900293</v>
      </c>
      <c r="B487" s="818" t="s">
        <v>403</v>
      </c>
      <c r="C487" s="819">
        <v>6466.3</v>
      </c>
      <c r="D487" s="749">
        <f>VLOOKUP($A$1:$A$1397,BS!$A$8:$A$2406,1,0)</f>
        <v>18900293</v>
      </c>
      <c r="E487" s="819"/>
    </row>
    <row r="488" spans="1:5">
      <c r="A488" s="818">
        <v>18900303</v>
      </c>
      <c r="B488" s="818" t="s">
        <v>812</v>
      </c>
      <c r="C488" s="819">
        <v>15086.97</v>
      </c>
      <c r="D488" s="749">
        <f>VLOOKUP($A$1:$A$1397,BS!$A$8:$A$2406,1,0)</f>
        <v>18900303</v>
      </c>
      <c r="E488" s="819"/>
    </row>
    <row r="489" spans="1:5">
      <c r="A489" s="818">
        <v>18900323</v>
      </c>
      <c r="B489" s="818" t="s">
        <v>667</v>
      </c>
      <c r="C489" s="819">
        <v>395743</v>
      </c>
      <c r="D489" s="749">
        <f>VLOOKUP($A$1:$A$1397,BS!$A$8:$A$2406,1,0)</f>
        <v>18900323</v>
      </c>
      <c r="E489" s="819"/>
    </row>
    <row r="490" spans="1:5">
      <c r="A490" s="818">
        <v>18900353</v>
      </c>
      <c r="B490" s="818" t="s">
        <v>1040</v>
      </c>
      <c r="C490" s="819">
        <v>77257.179999999993</v>
      </c>
      <c r="D490" s="749">
        <f>VLOOKUP($A$1:$A$1397,BS!$A$8:$A$2406,1,0)</f>
        <v>18900353</v>
      </c>
      <c r="E490" s="819"/>
    </row>
    <row r="491" spans="1:5">
      <c r="A491" s="818">
        <v>18900373</v>
      </c>
      <c r="B491" s="818" t="s">
        <v>1030</v>
      </c>
      <c r="C491" s="819">
        <v>3973264.16</v>
      </c>
      <c r="D491" s="749">
        <f>VLOOKUP($A$1:$A$1397,BS!$A$8:$A$2406,1,0)</f>
        <v>18900373</v>
      </c>
      <c r="E491" s="819"/>
    </row>
    <row r="492" spans="1:5">
      <c r="A492" s="818">
        <v>18900383</v>
      </c>
      <c r="B492" s="818" t="s">
        <v>1020</v>
      </c>
      <c r="C492" s="819">
        <v>206867.79</v>
      </c>
      <c r="D492" s="749">
        <f>VLOOKUP($A$1:$A$1397,BS!$A$8:$A$2406,1,0)</f>
        <v>18900383</v>
      </c>
      <c r="E492" s="819"/>
    </row>
    <row r="493" spans="1:5">
      <c r="A493" s="818">
        <v>18900393</v>
      </c>
      <c r="B493" s="818" t="s">
        <v>2415</v>
      </c>
      <c r="C493" s="819">
        <v>14218419.539999999</v>
      </c>
      <c r="D493" s="749">
        <f>VLOOKUP($A$1:$A$1397,BS!$A$8:$A$2406,1,0)</f>
        <v>18900393</v>
      </c>
      <c r="E493" s="819"/>
    </row>
    <row r="494" spans="1:5">
      <c r="A494" s="818">
        <v>18900403</v>
      </c>
      <c r="B494" s="818" t="s">
        <v>2718</v>
      </c>
      <c r="C494" s="819">
        <v>110778.59</v>
      </c>
      <c r="D494" s="749">
        <f>VLOOKUP($A$1:$A$1397,BS!$A$8:$A$2406,1,0)</f>
        <v>18900403</v>
      </c>
      <c r="E494" s="819"/>
    </row>
    <row r="495" spans="1:5">
      <c r="A495" s="818">
        <v>18900413</v>
      </c>
      <c r="B495" s="818" t="s">
        <v>2722</v>
      </c>
      <c r="C495" s="819">
        <v>145511.85999999999</v>
      </c>
      <c r="D495" s="749">
        <f>VLOOKUP($A$1:$A$1397,BS!$A$8:$A$2406,1,0)</f>
        <v>18900413</v>
      </c>
      <c r="E495" s="819"/>
    </row>
    <row r="496" spans="1:5">
      <c r="A496" s="818">
        <v>18900423</v>
      </c>
      <c r="B496" s="818" t="s">
        <v>2719</v>
      </c>
      <c r="C496" s="819">
        <v>580003.51</v>
      </c>
      <c r="D496" s="749">
        <f>VLOOKUP($A$1:$A$1397,BS!$A$8:$A$2406,1,0)</f>
        <v>18900423</v>
      </c>
      <c r="E496" s="819"/>
    </row>
    <row r="497" spans="1:5">
      <c r="A497" s="818">
        <v>18900433</v>
      </c>
      <c r="B497" s="818" t="s">
        <v>2826</v>
      </c>
      <c r="C497" s="819">
        <v>4437076.96</v>
      </c>
      <c r="D497" s="749">
        <f>VLOOKUP($A$1:$A$1397,BS!$A$8:$A$2406,1,0)</f>
        <v>18900433</v>
      </c>
      <c r="E497" s="819"/>
    </row>
    <row r="498" spans="1:5">
      <c r="A498" s="818">
        <v>18900443</v>
      </c>
      <c r="B498" s="818" t="s">
        <v>3055</v>
      </c>
      <c r="C498" s="819">
        <v>82263.47</v>
      </c>
      <c r="D498" s="749">
        <f>VLOOKUP($A$1:$A$1397,BS!$A$8:$A$2406,1,0)</f>
        <v>18900443</v>
      </c>
      <c r="E498" s="819"/>
    </row>
    <row r="499" spans="1:5">
      <c r="A499" s="818">
        <v>18900451</v>
      </c>
      <c r="B499" s="818" t="s">
        <v>3116</v>
      </c>
      <c r="C499" s="819">
        <v>27899.27</v>
      </c>
      <c r="D499" s="749">
        <f>VLOOKUP($A$1:$A$1397,BS!$A$8:$A$2406,1,0)</f>
        <v>18900451</v>
      </c>
      <c r="E499" s="819"/>
    </row>
    <row r="500" spans="1:5">
      <c r="A500" s="818">
        <v>18900452</v>
      </c>
      <c r="B500" s="818" t="s">
        <v>3116</v>
      </c>
      <c r="C500" s="819">
        <v>17099.509999999998</v>
      </c>
      <c r="D500" s="749">
        <f>VLOOKUP($A$1:$A$1397,BS!$A$8:$A$2406,1,0)</f>
        <v>18900452</v>
      </c>
      <c r="E500" s="819"/>
    </row>
    <row r="501" spans="1:5">
      <c r="A501" s="818">
        <v>18900533</v>
      </c>
      <c r="B501" s="818" t="s">
        <v>2827</v>
      </c>
      <c r="C501" s="819">
        <v>749874.6</v>
      </c>
      <c r="D501" s="749">
        <f>VLOOKUP($A$1:$A$1397,BS!$A$8:$A$2406,1,0)</f>
        <v>18900533</v>
      </c>
      <c r="E501" s="819"/>
    </row>
    <row r="502" spans="1:5">
      <c r="A502" s="818">
        <v>19000003</v>
      </c>
      <c r="B502" s="818" t="s">
        <v>129</v>
      </c>
      <c r="C502" s="819">
        <v>3009447.99</v>
      </c>
      <c r="D502" s="749">
        <f>VLOOKUP($A$1:$A$1397,BS!$A$8:$A$2406,1,0)</f>
        <v>19000003</v>
      </c>
      <c r="E502" s="819"/>
    </row>
    <row r="503" spans="1:5">
      <c r="A503" s="818">
        <v>19000013</v>
      </c>
      <c r="B503" s="818" t="s">
        <v>762</v>
      </c>
      <c r="C503" s="819">
        <v>2786061.86</v>
      </c>
      <c r="D503" s="749">
        <f>VLOOKUP($A$1:$A$1397,BS!$A$8:$A$2406,1,0)</f>
        <v>19000013</v>
      </c>
    </row>
    <row r="504" spans="1:5">
      <c r="A504" s="818">
        <v>19000032</v>
      </c>
      <c r="B504" s="818" t="s">
        <v>1826</v>
      </c>
      <c r="C504" s="819">
        <v>12135484.83</v>
      </c>
      <c r="D504" s="749">
        <f>VLOOKUP($A$1:$A$1397,BS!$A$8:$A$2406,1,0)</f>
        <v>19000032</v>
      </c>
    </row>
    <row r="505" spans="1:5">
      <c r="A505" s="818">
        <v>19000042</v>
      </c>
      <c r="B505" s="818" t="s">
        <v>1863</v>
      </c>
      <c r="C505" s="819">
        <v>3214888.79</v>
      </c>
      <c r="D505" s="749">
        <f>VLOOKUP($A$1:$A$1397,BS!$A$8:$A$2406,1,0)</f>
        <v>19000042</v>
      </c>
      <c r="E505" s="819"/>
    </row>
    <row r="506" spans="1:5">
      <c r="A506" s="818">
        <v>19000043</v>
      </c>
      <c r="B506" s="818" t="s">
        <v>8</v>
      </c>
      <c r="C506" s="819">
        <v>7861443.8399999999</v>
      </c>
      <c r="D506" s="749">
        <f>VLOOKUP($A$1:$A$1397,BS!$A$8:$A$2406,1,0)</f>
        <v>19000043</v>
      </c>
      <c r="E506" s="819"/>
    </row>
    <row r="507" spans="1:5">
      <c r="A507" s="818">
        <v>19000081</v>
      </c>
      <c r="B507" s="818" t="s">
        <v>1746</v>
      </c>
      <c r="C507" s="819">
        <v>23647306.02</v>
      </c>
      <c r="D507" s="749">
        <f>VLOOKUP($A$1:$A$1397,BS!$A$8:$A$2406,1,0)</f>
        <v>19000081</v>
      </c>
      <c r="E507" s="819"/>
    </row>
    <row r="508" spans="1:5">
      <c r="A508" s="818">
        <v>19000091</v>
      </c>
      <c r="B508" s="818" t="s">
        <v>702</v>
      </c>
      <c r="C508" s="819">
        <v>4896414.92</v>
      </c>
      <c r="D508" s="749">
        <f>VLOOKUP($A$1:$A$1397,BS!$A$8:$A$2406,1,0)</f>
        <v>19000091</v>
      </c>
      <c r="E508" s="819"/>
    </row>
    <row r="509" spans="1:5">
      <c r="A509" s="818">
        <v>19000093</v>
      </c>
      <c r="B509" s="818" t="s">
        <v>771</v>
      </c>
      <c r="C509" s="819">
        <v>5146081.46</v>
      </c>
      <c r="D509" s="749">
        <f>VLOOKUP($A$1:$A$1397,BS!$A$8:$A$2406,1,0)</f>
        <v>19000093</v>
      </c>
      <c r="E509" s="819"/>
    </row>
    <row r="510" spans="1:5">
      <c r="A510" s="818">
        <v>19000103</v>
      </c>
      <c r="B510" s="818" t="s">
        <v>3007</v>
      </c>
      <c r="C510" s="819">
        <v>847687.98</v>
      </c>
      <c r="D510" s="749">
        <f>VLOOKUP($A$1:$A$1397,BS!$A$8:$A$2406,1,0)</f>
        <v>19000103</v>
      </c>
      <c r="E510" s="819"/>
    </row>
    <row r="511" spans="1:5">
      <c r="A511" s="818">
        <v>19000111</v>
      </c>
      <c r="B511" s="818" t="s">
        <v>915</v>
      </c>
      <c r="C511" s="819">
        <v>1085173.6000000001</v>
      </c>
      <c r="D511" s="749">
        <f>VLOOKUP($A$1:$A$1397,BS!$A$8:$A$2406,1,0)</f>
        <v>19000111</v>
      </c>
      <c r="E511" s="819"/>
    </row>
    <row r="512" spans="1:5">
      <c r="A512" s="818">
        <v>19000112</v>
      </c>
      <c r="B512" s="818" t="s">
        <v>2060</v>
      </c>
      <c r="C512" s="819">
        <v>30436.89</v>
      </c>
      <c r="D512" s="749">
        <f>VLOOKUP($A$1:$A$1397,BS!$A$8:$A$2406,1,0)</f>
        <v>19000112</v>
      </c>
      <c r="E512" s="819"/>
    </row>
    <row r="513" spans="1:5">
      <c r="A513" s="818">
        <v>19000122</v>
      </c>
      <c r="B513" s="818" t="s">
        <v>2221</v>
      </c>
      <c r="C513" s="819">
        <v>-98945.279999999999</v>
      </c>
      <c r="D513" s="749">
        <f>VLOOKUP($A$1:$A$1397,BS!$A$8:$A$2406,1,0)</f>
        <v>19000122</v>
      </c>
      <c r="E513" s="819"/>
    </row>
    <row r="514" spans="1:5">
      <c r="A514" s="818">
        <v>19000133</v>
      </c>
      <c r="B514" s="818" t="s">
        <v>1060</v>
      </c>
      <c r="C514" s="819">
        <v>13978173</v>
      </c>
      <c r="D514" s="749">
        <f>VLOOKUP($A$1:$A$1397,BS!$A$8:$A$2406,1,0)</f>
        <v>19000133</v>
      </c>
      <c r="E514" s="819"/>
    </row>
    <row r="515" spans="1:5">
      <c r="A515" s="818">
        <v>19000151</v>
      </c>
      <c r="B515" s="818" t="s">
        <v>170</v>
      </c>
      <c r="C515" s="819">
        <v>343148.49</v>
      </c>
      <c r="D515" s="749">
        <f>VLOOKUP($A$1:$A$1397,BS!$A$8:$A$2406,1,0)</f>
        <v>19000151</v>
      </c>
      <c r="E515" s="819"/>
    </row>
    <row r="516" spans="1:5">
      <c r="A516" s="818">
        <v>19000181</v>
      </c>
      <c r="B516" s="818" t="s">
        <v>994</v>
      </c>
      <c r="C516" s="819">
        <v>-1185574.51</v>
      </c>
      <c r="D516" s="749">
        <f>VLOOKUP($A$1:$A$1397,BS!$A$8:$A$2406,1,0)</f>
        <v>19000181</v>
      </c>
      <c r="E516" s="819"/>
    </row>
    <row r="517" spans="1:5">
      <c r="A517" s="818">
        <v>19000193</v>
      </c>
      <c r="B517" s="818" t="s">
        <v>2669</v>
      </c>
      <c r="C517" s="819">
        <v>176679.87</v>
      </c>
      <c r="D517" s="749">
        <f>VLOOKUP($A$1:$A$1397,BS!$A$8:$A$2406,1,0)</f>
        <v>19000193</v>
      </c>
      <c r="E517" s="819"/>
    </row>
    <row r="518" spans="1:5">
      <c r="A518" s="818">
        <v>19000251</v>
      </c>
      <c r="B518" s="818" t="s">
        <v>733</v>
      </c>
      <c r="C518" s="819">
        <v>10696.73</v>
      </c>
      <c r="D518" s="749">
        <f>VLOOKUP($A$1:$A$1397,BS!$A$8:$A$2406,1,0)</f>
        <v>19000251</v>
      </c>
      <c r="E518" s="819"/>
    </row>
    <row r="519" spans="1:5">
      <c r="A519" s="818">
        <v>19000283</v>
      </c>
      <c r="B519" s="818" t="s">
        <v>1584</v>
      </c>
      <c r="C519" s="819">
        <v>2146618.79</v>
      </c>
      <c r="D519" s="749">
        <f>VLOOKUP($A$1:$A$1397,BS!$A$8:$A$2406,1,0)</f>
        <v>19000283</v>
      </c>
      <c r="E519" s="819"/>
    </row>
    <row r="520" spans="1:5">
      <c r="A520" s="818">
        <v>19000361</v>
      </c>
      <c r="B520" s="818" t="s">
        <v>1121</v>
      </c>
      <c r="C520" s="819">
        <v>159437</v>
      </c>
      <c r="D520" s="749">
        <f>VLOOKUP($A$1:$A$1397,BS!$A$8:$A$2406,1,0)</f>
        <v>19000361</v>
      </c>
      <c r="E520" s="819"/>
    </row>
    <row r="521" spans="1:5">
      <c r="A521" s="818">
        <v>19000371</v>
      </c>
      <c r="B521" s="818" t="s">
        <v>1122</v>
      </c>
      <c r="C521" s="819">
        <v>13855.16</v>
      </c>
      <c r="D521" s="749">
        <f>VLOOKUP($A$1:$A$1397,BS!$A$8:$A$2406,1,0)</f>
        <v>19000371</v>
      </c>
      <c r="E521" s="819"/>
    </row>
    <row r="522" spans="1:5">
      <c r="A522" s="818">
        <v>19000403</v>
      </c>
      <c r="B522" s="818" t="s">
        <v>286</v>
      </c>
      <c r="C522" s="819">
        <v>152424.9</v>
      </c>
      <c r="D522" s="749">
        <f>VLOOKUP($A$1:$A$1397,BS!$A$8:$A$2406,1,0)</f>
        <v>19000403</v>
      </c>
      <c r="E522" s="819"/>
    </row>
    <row r="523" spans="1:5">
      <c r="A523" s="818">
        <v>19000441</v>
      </c>
      <c r="B523" s="818" t="s">
        <v>339</v>
      </c>
      <c r="C523" s="819">
        <v>6218972.0700000003</v>
      </c>
      <c r="D523" s="749">
        <f>VLOOKUP($A$1:$A$1397,BS!$A$8:$A$2406,1,0)</f>
        <v>19000441</v>
      </c>
      <c r="E523" s="819"/>
    </row>
    <row r="524" spans="1:5">
      <c r="A524" s="818">
        <v>19000443</v>
      </c>
      <c r="B524" s="818" t="s">
        <v>524</v>
      </c>
      <c r="C524" s="819">
        <v>72527979.890000001</v>
      </c>
      <c r="D524" s="749">
        <f>VLOOKUP($A$1:$A$1397,BS!$A$8:$A$2406,1,0)</f>
        <v>19000443</v>
      </c>
      <c r="E524" s="819"/>
    </row>
    <row r="525" spans="1:5">
      <c r="A525" s="818">
        <v>19000453</v>
      </c>
      <c r="B525" s="818" t="s">
        <v>525</v>
      </c>
      <c r="C525" s="819">
        <v>4267829.9000000004</v>
      </c>
      <c r="D525" s="749">
        <f>VLOOKUP($A$1:$A$1397,BS!$A$8:$A$2406,1,0)</f>
        <v>19000453</v>
      </c>
      <c r="E525" s="819"/>
    </row>
    <row r="526" spans="1:5">
      <c r="A526" s="818">
        <v>19000463</v>
      </c>
      <c r="B526" s="818" t="s">
        <v>526</v>
      </c>
      <c r="C526" s="819">
        <v>-1004033.8</v>
      </c>
      <c r="D526" s="749">
        <f>VLOOKUP($A$1:$A$1397,BS!$A$8:$A$2406,1,0)</f>
        <v>19000463</v>
      </c>
      <c r="E526" s="819"/>
    </row>
    <row r="527" spans="1:5">
      <c r="A527" s="818">
        <v>19000471</v>
      </c>
      <c r="B527" s="818" t="s">
        <v>808</v>
      </c>
      <c r="C527" s="819">
        <v>3808756.15</v>
      </c>
      <c r="D527" s="749">
        <f>VLOOKUP($A$1:$A$1397,BS!$A$8:$A$2406,1,0)</f>
        <v>19000471</v>
      </c>
      <c r="E527" s="819"/>
    </row>
    <row r="528" spans="1:5">
      <c r="A528" s="818">
        <v>19000473</v>
      </c>
      <c r="B528" s="818" t="s">
        <v>2163</v>
      </c>
      <c r="C528" s="819">
        <v>2562568</v>
      </c>
      <c r="D528" s="749">
        <f>VLOOKUP($A$1:$A$1397,BS!$A$8:$A$2406,1,0)</f>
        <v>19000473</v>
      </c>
      <c r="E528" s="819"/>
    </row>
    <row r="529" spans="1:5">
      <c r="A529" s="818">
        <v>19000491</v>
      </c>
      <c r="B529" s="818" t="s">
        <v>2540</v>
      </c>
      <c r="C529" s="819">
        <v>2033539.55</v>
      </c>
      <c r="D529" s="749">
        <f>VLOOKUP($A$1:$A$1397,BS!$A$8:$A$2406,1,0)</f>
        <v>19000491</v>
      </c>
      <c r="E529" s="819"/>
    </row>
    <row r="530" spans="1:5">
      <c r="A530" s="818">
        <v>19000551</v>
      </c>
      <c r="B530" s="818" t="s">
        <v>3126</v>
      </c>
      <c r="C530" s="819">
        <v>1965399</v>
      </c>
      <c r="D530" s="749">
        <f>VLOOKUP($A$1:$A$1397,BS!$A$8:$A$2406,1,0)</f>
        <v>19000551</v>
      </c>
      <c r="E530" s="819"/>
    </row>
    <row r="531" spans="1:5">
      <c r="A531" s="818">
        <v>19000552</v>
      </c>
      <c r="B531" s="818" t="s">
        <v>2521</v>
      </c>
      <c r="C531" s="819">
        <v>482606.52</v>
      </c>
      <c r="D531" s="749">
        <f>VLOOKUP($A$1:$A$1397,BS!$A$8:$A$2406,1,0)</f>
        <v>19000552</v>
      </c>
      <c r="E531" s="819"/>
    </row>
    <row r="532" spans="1:5">
      <c r="A532" s="818">
        <v>19000553</v>
      </c>
      <c r="B532" s="818" t="s">
        <v>101</v>
      </c>
      <c r="C532" s="819">
        <v>191495.78</v>
      </c>
      <c r="D532" s="749">
        <f>VLOOKUP($A$1:$A$1397,BS!$A$8:$A$2406,1,0)</f>
        <v>19000553</v>
      </c>
      <c r="E532" s="819"/>
    </row>
    <row r="533" spans="1:5">
      <c r="A533" s="818">
        <v>19000562</v>
      </c>
      <c r="B533" s="818" t="s">
        <v>763</v>
      </c>
      <c r="C533" s="819">
        <v>1530272.91</v>
      </c>
      <c r="D533" s="749">
        <f>VLOOKUP($A$1:$A$1397,BS!$A$8:$A$2406,1,0)</f>
        <v>19000562</v>
      </c>
      <c r="E533" s="819"/>
    </row>
    <row r="534" spans="1:5">
      <c r="A534" s="818">
        <v>19000572</v>
      </c>
      <c r="B534" s="818" t="s">
        <v>764</v>
      </c>
      <c r="C534" s="819">
        <v>255010.94</v>
      </c>
      <c r="D534" s="749">
        <f>VLOOKUP($A$1:$A$1397,BS!$A$8:$A$2406,1,0)</f>
        <v>19000572</v>
      </c>
      <c r="E534" s="819"/>
    </row>
    <row r="535" spans="1:5">
      <c r="A535" s="818">
        <v>19000573</v>
      </c>
      <c r="B535" s="818" t="s">
        <v>2248</v>
      </c>
      <c r="C535" s="819">
        <v>249072.26</v>
      </c>
      <c r="D535" s="749">
        <f>VLOOKUP($A$1:$A$1397,BS!$A$8:$A$2406,1,0)</f>
        <v>19000573</v>
      </c>
      <c r="E535" s="819"/>
    </row>
    <row r="536" spans="1:5">
      <c r="A536" s="818">
        <v>19000581</v>
      </c>
      <c r="B536" s="818" t="s">
        <v>195</v>
      </c>
      <c r="C536" s="819">
        <v>2767096.64</v>
      </c>
      <c r="D536" s="749">
        <f>VLOOKUP($A$1:$A$1397,BS!$A$8:$A$2406,1,0)</f>
        <v>19000581</v>
      </c>
      <c r="E536" s="819"/>
    </row>
    <row r="537" spans="1:5">
      <c r="A537" s="818">
        <v>19000592</v>
      </c>
      <c r="B537" s="818" t="s">
        <v>584</v>
      </c>
      <c r="C537" s="819">
        <v>3838282.51</v>
      </c>
      <c r="D537" s="749">
        <f>VLOOKUP($A$1:$A$1397,BS!$A$8:$A$2406,1,0)</f>
        <v>19000592</v>
      </c>
      <c r="E537" s="819"/>
    </row>
    <row r="538" spans="1:5">
      <c r="A538" s="818">
        <v>19000601</v>
      </c>
      <c r="B538" s="818" t="s">
        <v>2138</v>
      </c>
      <c r="C538" s="819">
        <v>180450613</v>
      </c>
      <c r="D538" s="749">
        <f>VLOOKUP($A$1:$A$1397,BS!$A$8:$A$2406,1,0)</f>
        <v>19000601</v>
      </c>
      <c r="E538" s="819"/>
    </row>
    <row r="539" spans="1:5">
      <c r="A539" s="818">
        <v>19000621</v>
      </c>
      <c r="B539" s="818" t="s">
        <v>2197</v>
      </c>
      <c r="C539" s="819">
        <v>64400171.5</v>
      </c>
      <c r="D539" s="749">
        <f>VLOOKUP($A$1:$A$1397,BS!$A$8:$A$2406,1,0)</f>
        <v>19000621</v>
      </c>
      <c r="E539" s="819"/>
    </row>
    <row r="540" spans="1:5">
      <c r="A540" s="818">
        <v>19000641</v>
      </c>
      <c r="B540" s="818" t="s">
        <v>2194</v>
      </c>
      <c r="C540" s="819">
        <v>24947.63</v>
      </c>
      <c r="D540" s="749">
        <f>VLOOKUP($A$1:$A$1397,BS!$A$8:$A$2406,1,0)</f>
        <v>19000641</v>
      </c>
      <c r="E540" s="819"/>
    </row>
    <row r="541" spans="1:5">
      <c r="A541" s="818">
        <v>19000671</v>
      </c>
      <c r="B541" s="818" t="s">
        <v>2214</v>
      </c>
      <c r="C541" s="819">
        <v>32765538.120000001</v>
      </c>
      <c r="D541" s="749">
        <f>VLOOKUP($A$1:$A$1397,BS!$A$8:$A$2406,1,0)</f>
        <v>19000671</v>
      </c>
      <c r="E541" s="819"/>
    </row>
    <row r="542" spans="1:5">
      <c r="A542" s="818">
        <v>19000691</v>
      </c>
      <c r="B542" s="818" t="s">
        <v>2541</v>
      </c>
      <c r="C542" s="819">
        <v>116375</v>
      </c>
      <c r="D542" s="749">
        <f>VLOOKUP($A$1:$A$1397,BS!$A$8:$A$2406,1,0)</f>
        <v>19000691</v>
      </c>
      <c r="E542" s="819"/>
    </row>
    <row r="543" spans="1:5">
      <c r="A543" s="818">
        <v>19000692</v>
      </c>
      <c r="B543" s="818" t="s">
        <v>1218</v>
      </c>
      <c r="C543" s="819">
        <v>16625</v>
      </c>
      <c r="D543" s="749">
        <f>VLOOKUP($A$1:$A$1397,BS!$A$8:$A$2406,1,0)</f>
        <v>19000692</v>
      </c>
      <c r="E543" s="819"/>
    </row>
    <row r="544" spans="1:5">
      <c r="A544" s="818">
        <v>19000711</v>
      </c>
      <c r="B544" s="818" t="s">
        <v>2061</v>
      </c>
      <c r="C544" s="819">
        <v>470422.96</v>
      </c>
      <c r="D544" s="749">
        <f>VLOOKUP($A$1:$A$1397,BS!$A$8:$A$2406,1,0)</f>
        <v>19000711</v>
      </c>
      <c r="E544" s="819"/>
    </row>
    <row r="545" spans="1:5">
      <c r="A545" s="818">
        <v>19000721</v>
      </c>
      <c r="B545" s="818" t="s">
        <v>2222</v>
      </c>
      <c r="C545" s="819">
        <v>10869.86</v>
      </c>
      <c r="D545" s="749">
        <f>VLOOKUP($A$1:$A$1397,BS!$A$8:$A$2406,1,0)</f>
        <v>19000721</v>
      </c>
      <c r="E545" s="819"/>
    </row>
    <row r="546" spans="1:5">
      <c r="A546" s="818">
        <v>19000731</v>
      </c>
      <c r="B546" s="818" t="s">
        <v>2317</v>
      </c>
      <c r="C546" s="818">
        <v>7.0000000000000007E-2</v>
      </c>
      <c r="D546" s="749">
        <f>VLOOKUP($A$1:$A$1397,BS!$A$8:$A$2406,1,0)</f>
        <v>19000731</v>
      </c>
      <c r="E546" s="819"/>
    </row>
    <row r="547" spans="1:5">
      <c r="A547" s="818">
        <v>19000732</v>
      </c>
      <c r="B547" s="818" t="s">
        <v>2313</v>
      </c>
      <c r="C547" s="818">
        <v>0.06</v>
      </c>
      <c r="D547" s="749">
        <f>VLOOKUP($A$1:$A$1397,BS!$A$8:$A$2406,1,0)</f>
        <v>19000732</v>
      </c>
      <c r="E547" s="819"/>
    </row>
    <row r="548" spans="1:5">
      <c r="A548" s="818">
        <v>19000741</v>
      </c>
      <c r="B548" s="818" t="s">
        <v>2382</v>
      </c>
      <c r="C548" s="819">
        <v>111643.77</v>
      </c>
      <c r="D548" s="749">
        <f>VLOOKUP($A$1:$A$1397,BS!$A$8:$A$2406,1,0)</f>
        <v>19000741</v>
      </c>
      <c r="E548" s="819"/>
    </row>
    <row r="549" spans="1:5">
      <c r="A549" s="818">
        <v>19000751</v>
      </c>
      <c r="B549" s="818" t="s">
        <v>2408</v>
      </c>
      <c r="C549" s="819">
        <v>1616139</v>
      </c>
      <c r="D549" s="749">
        <f>VLOOKUP($A$1:$A$1397,BS!$A$8:$A$2406,1,0)</f>
        <v>19000751</v>
      </c>
      <c r="E549" s="819"/>
    </row>
    <row r="550" spans="1:5">
      <c r="A550" s="818">
        <v>19000752</v>
      </c>
      <c r="B550" s="818" t="s">
        <v>2409</v>
      </c>
      <c r="C550" s="819">
        <v>864486</v>
      </c>
      <c r="D550" s="749">
        <f>VLOOKUP($A$1:$A$1397,BS!$A$8:$A$2406,1,0)</f>
        <v>19000752</v>
      </c>
      <c r="E550" s="819"/>
    </row>
    <row r="551" spans="1:5">
      <c r="A551" s="818">
        <v>19000781</v>
      </c>
      <c r="B551" s="818" t="s">
        <v>2542</v>
      </c>
      <c r="C551" s="819">
        <v>2646056.96</v>
      </c>
      <c r="D551" s="749">
        <f>VLOOKUP($A$1:$A$1397,BS!$A$8:$A$2406,1,0)</f>
        <v>19000781</v>
      </c>
      <c r="E551" s="819"/>
    </row>
    <row r="552" spans="1:5">
      <c r="A552" s="818">
        <v>19000791</v>
      </c>
      <c r="B552" s="818" t="s">
        <v>2543</v>
      </c>
      <c r="C552" s="819">
        <v>211532.56</v>
      </c>
      <c r="D552" s="749">
        <f>VLOOKUP($A$1:$A$1397,BS!$A$8:$A$2406,1,0)</f>
        <v>19000791</v>
      </c>
      <c r="E552" s="819"/>
    </row>
    <row r="553" spans="1:5">
      <c r="A553" s="818">
        <v>19000801</v>
      </c>
      <c r="B553" s="818" t="s">
        <v>2544</v>
      </c>
      <c r="C553" s="819">
        <v>7780.57</v>
      </c>
      <c r="D553" s="749">
        <f>VLOOKUP($A$1:$A$1397,BS!$A$8:$A$2406,1,0)</f>
        <v>19000801</v>
      </c>
      <c r="E553" s="819"/>
    </row>
    <row r="554" spans="1:5">
      <c r="A554" s="818">
        <v>19000811</v>
      </c>
      <c r="B554" s="818" t="s">
        <v>2545</v>
      </c>
      <c r="C554" s="819">
        <v>1223.21</v>
      </c>
      <c r="D554" s="749">
        <f>VLOOKUP($A$1:$A$1397,BS!$A$8:$A$2406,1,0)</f>
        <v>19000811</v>
      </c>
      <c r="E554" s="819"/>
    </row>
    <row r="555" spans="1:5">
      <c r="A555" s="818">
        <v>19000831</v>
      </c>
      <c r="B555" s="818" t="s">
        <v>2626</v>
      </c>
      <c r="C555" s="819">
        <v>663096.74</v>
      </c>
      <c r="D555" s="749">
        <f>VLOOKUP($A$1:$A$1397,BS!$A$8:$A$2406,1,0)</f>
        <v>19000831</v>
      </c>
      <c r="E555" s="819"/>
    </row>
    <row r="556" spans="1:5">
      <c r="A556" s="818">
        <v>19000841</v>
      </c>
      <c r="B556" s="818" t="s">
        <v>2670</v>
      </c>
      <c r="C556" s="819">
        <v>-435108.92</v>
      </c>
      <c r="D556" s="749">
        <f>VLOOKUP($A$1:$A$1397,BS!$A$8:$A$2406,1,0)</f>
        <v>19000841</v>
      </c>
      <c r="E556" s="819"/>
    </row>
    <row r="557" spans="1:5">
      <c r="A557" s="818">
        <v>19000851</v>
      </c>
      <c r="B557" s="818" t="s">
        <v>2802</v>
      </c>
      <c r="C557" s="819">
        <v>761981.36</v>
      </c>
      <c r="D557" s="749">
        <f>VLOOKUP($A$1:$A$1397,BS!$A$8:$A$2406,1,0)</f>
        <v>19000851</v>
      </c>
      <c r="E557" s="819"/>
    </row>
    <row r="558" spans="1:5">
      <c r="A558" s="818">
        <v>19000861</v>
      </c>
      <c r="B558" s="818" t="s">
        <v>2863</v>
      </c>
      <c r="C558" s="819">
        <v>191594.67</v>
      </c>
      <c r="D558" s="749">
        <f>VLOOKUP($A$1:$A$1397,BS!$A$8:$A$2406,1,0)</f>
        <v>19000861</v>
      </c>
      <c r="E558" s="819"/>
    </row>
    <row r="559" spans="1:5">
      <c r="A559" s="818">
        <v>19000871</v>
      </c>
      <c r="B559" s="818" t="s">
        <v>3236</v>
      </c>
      <c r="C559" s="819">
        <v>2674841.4</v>
      </c>
      <c r="D559" s="749">
        <f>VLOOKUP($A$1:$A$1397,BS!$A$8:$A$2406,1,0)</f>
        <v>19000871</v>
      </c>
      <c r="E559" s="819"/>
    </row>
    <row r="560" spans="1:5">
      <c r="A560" s="818">
        <v>19002003</v>
      </c>
      <c r="B560" s="818" t="s">
        <v>2990</v>
      </c>
      <c r="C560" s="819">
        <v>73295807.200000003</v>
      </c>
      <c r="D560" s="749">
        <f>VLOOKUP($A$1:$A$1397,BS!$A$8:$A$2406,1,0)</f>
        <v>19002003</v>
      </c>
      <c r="E560" s="819"/>
    </row>
    <row r="561" spans="1:5">
      <c r="A561" s="818">
        <v>19003011</v>
      </c>
      <c r="B561" s="818" t="s">
        <v>3060</v>
      </c>
      <c r="C561" s="819">
        <v>1450944.6</v>
      </c>
      <c r="D561" s="749">
        <f>VLOOKUP($A$1:$A$1397,BS!$A$8:$A$2406,1,0)</f>
        <v>19003011</v>
      </c>
      <c r="E561" s="819"/>
    </row>
    <row r="562" spans="1:5">
      <c r="A562" s="818">
        <v>19003021</v>
      </c>
      <c r="B562" s="818" t="s">
        <v>3079</v>
      </c>
      <c r="C562" s="819">
        <v>420024.15</v>
      </c>
      <c r="D562" s="749">
        <f>VLOOKUP($A$1:$A$1397,BS!$A$8:$A$2406,1,0)</f>
        <v>19003021</v>
      </c>
      <c r="E562" s="819"/>
    </row>
    <row r="563" spans="1:5">
      <c r="A563" s="818">
        <v>19003032</v>
      </c>
      <c r="B563" s="818" t="s">
        <v>3238</v>
      </c>
      <c r="C563" s="819">
        <v>3492939.8</v>
      </c>
      <c r="D563" s="749">
        <f>VLOOKUP($A$1:$A$1397,BS!$A$8:$A$2406,1,0)</f>
        <v>19003032</v>
      </c>
      <c r="E563" s="819"/>
    </row>
    <row r="564" spans="1:5">
      <c r="A564" s="818">
        <v>19003041</v>
      </c>
      <c r="B564" s="818" t="s">
        <v>3365</v>
      </c>
      <c r="C564" s="819">
        <v>6845719.6500000004</v>
      </c>
      <c r="D564" s="749">
        <f>VLOOKUP($A$1:$A$1397,BS!$A$8:$A$2406,1,0)</f>
        <v>19003041</v>
      </c>
      <c r="E564" s="819"/>
    </row>
    <row r="565" spans="1:5">
      <c r="A565" s="818">
        <v>19003042</v>
      </c>
      <c r="B565" s="818" t="s">
        <v>3300</v>
      </c>
      <c r="C565" s="819">
        <v>4873622.5999999996</v>
      </c>
      <c r="D565" s="749">
        <f>VLOOKUP($A$1:$A$1397,BS!$A$8:$A$2406,1,0)</f>
        <v>19003042</v>
      </c>
      <c r="E565" s="819"/>
    </row>
    <row r="566" spans="1:5">
      <c r="A566" s="818">
        <v>19100012</v>
      </c>
      <c r="B566" s="818" t="s">
        <v>1000</v>
      </c>
      <c r="C566" s="819">
        <v>3706753.43</v>
      </c>
      <c r="D566" s="749">
        <f>VLOOKUP($A$1:$A$1397,BS!$A$8:$A$2406,1,0)</f>
        <v>19100012</v>
      </c>
      <c r="E566" s="819"/>
    </row>
    <row r="567" spans="1:5">
      <c r="A567" s="818">
        <v>19100022</v>
      </c>
      <c r="B567" s="818" t="s">
        <v>697</v>
      </c>
      <c r="C567" s="819">
        <v>-5724405.3899999997</v>
      </c>
      <c r="D567" s="749">
        <f>VLOOKUP($A$1:$A$1397,BS!$A$8:$A$2406,1,0)</f>
        <v>19100022</v>
      </c>
      <c r="E567" s="819"/>
    </row>
    <row r="568" spans="1:5">
      <c r="A568" s="818">
        <v>19100132</v>
      </c>
      <c r="B568" s="818" t="s">
        <v>683</v>
      </c>
      <c r="C568" s="819">
        <v>71303.570000000007</v>
      </c>
      <c r="D568" s="749">
        <f>VLOOKUP($A$1:$A$1397,BS!$A$8:$A$2406,1,0)</f>
        <v>19100132</v>
      </c>
    </row>
    <row r="569" spans="1:5">
      <c r="A569" s="818">
        <v>19100142</v>
      </c>
      <c r="B569" s="818" t="s">
        <v>684</v>
      </c>
      <c r="C569" s="819">
        <v>-245777.86</v>
      </c>
      <c r="D569" s="749">
        <f>VLOOKUP($A$1:$A$1397,BS!$A$8:$A$2406,1,0)</f>
        <v>19100142</v>
      </c>
      <c r="E569" s="819"/>
    </row>
    <row r="570" spans="1:5">
      <c r="A570" s="818">
        <v>19100152</v>
      </c>
      <c r="B570" s="818" t="s">
        <v>1138</v>
      </c>
      <c r="C570" s="819">
        <v>3137839.16</v>
      </c>
      <c r="D570" s="749">
        <f>VLOOKUP($A$1:$A$1397,BS!$A$8:$A$2406,1,0)</f>
        <v>19100152</v>
      </c>
      <c r="E570" s="819"/>
    </row>
    <row r="571" spans="1:5">
      <c r="A571" s="818">
        <v>19100162</v>
      </c>
      <c r="B571" s="818" t="s">
        <v>312</v>
      </c>
      <c r="C571" s="819">
        <v>-16152699.619999999</v>
      </c>
      <c r="D571" s="749">
        <f>VLOOKUP($A$1:$A$1397,BS!$A$8:$A$2406,1,0)</f>
        <v>19100162</v>
      </c>
      <c r="E571" s="819"/>
    </row>
    <row r="572" spans="1:5">
      <c r="A572" s="818">
        <v>20100023</v>
      </c>
      <c r="B572" s="818" t="s">
        <v>1984</v>
      </c>
      <c r="C572" s="819">
        <v>-859037.91</v>
      </c>
      <c r="D572" s="749">
        <f>VLOOKUP($A$1:$A$1397,BS!$A$8:$A$2406,1,0)</f>
        <v>20100023</v>
      </c>
      <c r="E572" s="819"/>
    </row>
    <row r="573" spans="1:5">
      <c r="A573" s="818">
        <v>20700003</v>
      </c>
      <c r="B573" s="818" t="s">
        <v>1296</v>
      </c>
      <c r="C573" s="819">
        <v>-122847945.22</v>
      </c>
      <c r="D573" s="749">
        <f>VLOOKUP($A$1:$A$1397,BS!$A$8:$A$2406,1,0)</f>
        <v>20700003</v>
      </c>
      <c r="E573" s="819"/>
    </row>
    <row r="574" spans="1:5">
      <c r="A574" s="818">
        <v>20700013</v>
      </c>
      <c r="B574" s="818" t="s">
        <v>1889</v>
      </c>
      <c r="C574" s="819">
        <v>-338395484.31</v>
      </c>
      <c r="D574" s="749">
        <f>VLOOKUP($A$1:$A$1397,BS!$A$8:$A$2406,1,0)</f>
        <v>20700013</v>
      </c>
      <c r="E574" s="819"/>
    </row>
    <row r="575" spans="1:5">
      <c r="A575" s="818">
        <v>20700023</v>
      </c>
      <c r="B575" s="818" t="s">
        <v>1345</v>
      </c>
      <c r="C575" s="819">
        <v>-16901820.34</v>
      </c>
      <c r="D575" s="749">
        <f>VLOOKUP($A$1:$A$1397,BS!$A$8:$A$2406,1,0)</f>
        <v>20700023</v>
      </c>
      <c r="E575" s="819"/>
    </row>
    <row r="576" spans="1:5">
      <c r="A576" s="818">
        <v>21100003</v>
      </c>
      <c r="B576" s="818" t="s">
        <v>1186</v>
      </c>
      <c r="C576" s="819">
        <v>-2803605116.4699998</v>
      </c>
      <c r="D576" s="749">
        <f>VLOOKUP($A$1:$A$1397,BS!$A$8:$A$2406,1,0)</f>
        <v>21100003</v>
      </c>
      <c r="E576" s="819"/>
    </row>
    <row r="577" spans="1:5">
      <c r="A577" s="818">
        <v>21100383</v>
      </c>
      <c r="B577" s="818" t="s">
        <v>25</v>
      </c>
      <c r="C577" s="819">
        <v>-491575</v>
      </c>
      <c r="D577" s="749">
        <f>VLOOKUP($A$1:$A$1397,BS!$A$8:$A$2406,1,0)</f>
        <v>21100383</v>
      </c>
      <c r="E577" s="819"/>
    </row>
    <row r="578" spans="1:5">
      <c r="A578" s="818">
        <v>21400013</v>
      </c>
      <c r="B578" s="818" t="s">
        <v>1053</v>
      </c>
      <c r="C578" s="819">
        <v>2148854.7200000002</v>
      </c>
      <c r="D578" s="749">
        <f>VLOOKUP($A$1:$A$1397,BS!$A$8:$A$2406,1,0)</f>
        <v>21400013</v>
      </c>
      <c r="E578" s="819"/>
    </row>
    <row r="579" spans="1:5">
      <c r="A579" s="818">
        <v>21400033</v>
      </c>
      <c r="B579" s="818" t="s">
        <v>1055</v>
      </c>
      <c r="C579" s="819">
        <v>4985024.68</v>
      </c>
      <c r="D579" s="749">
        <f>VLOOKUP($A$1:$A$1397,BS!$A$8:$A$2406,1,0)</f>
        <v>21400033</v>
      </c>
      <c r="E579" s="819"/>
    </row>
    <row r="580" spans="1:5">
      <c r="A580" s="818">
        <v>21500023</v>
      </c>
      <c r="B580" s="818" t="s">
        <v>1346</v>
      </c>
      <c r="C580" s="819">
        <v>-11821264</v>
      </c>
      <c r="D580" s="749">
        <f>VLOOKUP($A$1:$A$1397,BS!$A$8:$A$2406,1,0)</f>
        <v>21500023</v>
      </c>
      <c r="E580" s="819"/>
    </row>
    <row r="581" spans="1:5">
      <c r="A581" s="818">
        <v>21500033</v>
      </c>
      <c r="B581" s="818" t="s">
        <v>1890</v>
      </c>
      <c r="C581" s="819">
        <v>-5270932</v>
      </c>
      <c r="D581" s="749">
        <f>VLOOKUP($A$1:$A$1397,BS!$A$8:$A$2406,1,0)</f>
        <v>21500033</v>
      </c>
      <c r="E581" s="819"/>
    </row>
    <row r="582" spans="1:5">
      <c r="A582" s="818">
        <v>21600003</v>
      </c>
      <c r="B582" s="818" t="s">
        <v>419</v>
      </c>
      <c r="C582" s="819">
        <v>-365260325.07999998</v>
      </c>
      <c r="D582" s="749">
        <f>VLOOKUP($A$1:$A$1397,BS!$A$8:$A$2406,1,0)</f>
        <v>21600003</v>
      </c>
      <c r="E582" s="819"/>
    </row>
    <row r="583" spans="1:5">
      <c r="A583" s="818">
        <v>21600011</v>
      </c>
      <c r="B583" s="818" t="s">
        <v>2097</v>
      </c>
      <c r="C583" s="819">
        <v>28025246.23</v>
      </c>
      <c r="D583" s="749">
        <f>VLOOKUP($A$1:$A$1397,BS!$A$8:$A$2406,1,0)</f>
        <v>21600011</v>
      </c>
      <c r="E583" s="819"/>
    </row>
    <row r="584" spans="1:5">
      <c r="A584" s="818">
        <v>21600013</v>
      </c>
      <c r="B584" s="818" t="s">
        <v>672</v>
      </c>
      <c r="C584" s="819">
        <v>77562549.519999996</v>
      </c>
      <c r="D584" s="749">
        <f>VLOOKUP($A$1:$A$1397,BS!$A$8:$A$2406,1,0)</f>
        <v>21600013</v>
      </c>
      <c r="E584" s="819"/>
    </row>
    <row r="585" spans="1:5">
      <c r="A585" s="818">
        <v>21600023</v>
      </c>
      <c r="B585" s="818" t="s">
        <v>1891</v>
      </c>
      <c r="C585" s="819">
        <v>1755001.25</v>
      </c>
      <c r="D585" s="749">
        <f>VLOOKUP($A$1:$A$1397,BS!$A$8:$A$2406,1,0)</f>
        <v>21600023</v>
      </c>
      <c r="E585" s="819"/>
    </row>
    <row r="586" spans="1:5">
      <c r="A586" s="818">
        <v>21600033</v>
      </c>
      <c r="B586" s="818" t="s">
        <v>1196</v>
      </c>
      <c r="C586" s="819">
        <v>1471103.62</v>
      </c>
      <c r="D586" s="749">
        <f>VLOOKUP($A$1:$A$1397,BS!$A$8:$A$2406,1,0)</f>
        <v>21600033</v>
      </c>
      <c r="E586" s="819"/>
    </row>
    <row r="587" spans="1:5">
      <c r="A587" s="818">
        <v>21600053</v>
      </c>
      <c r="B587" s="818" t="s">
        <v>1074</v>
      </c>
      <c r="C587" s="819">
        <v>16359946.109999999</v>
      </c>
      <c r="D587" s="749">
        <f>VLOOKUP($A$1:$A$1397,BS!$A$8:$A$2406,1,0)</f>
        <v>21600053</v>
      </c>
      <c r="E587" s="819"/>
    </row>
    <row r="588" spans="1:5">
      <c r="A588" s="818">
        <v>21610013</v>
      </c>
      <c r="B588" s="818" t="s">
        <v>342</v>
      </c>
      <c r="C588" s="819">
        <v>14756651</v>
      </c>
      <c r="D588" s="749">
        <f>VLOOKUP($A$1:$A$1397,BS!$A$8:$A$2406,1,0)</f>
        <v>21610013</v>
      </c>
      <c r="E588" s="819"/>
    </row>
    <row r="589" spans="1:5">
      <c r="A589" s="818">
        <v>21900103</v>
      </c>
      <c r="B589" s="818" t="s">
        <v>3148</v>
      </c>
      <c r="C589" s="819">
        <v>-14332191.1</v>
      </c>
      <c r="D589" s="749">
        <f>VLOOKUP($A$1:$A$1397,BS!$A$8:$A$2406,1,0)</f>
        <v>21900103</v>
      </c>
      <c r="E589" s="819"/>
    </row>
    <row r="590" spans="1:5">
      <c r="A590" s="818">
        <v>21900113</v>
      </c>
      <c r="B590" s="818" t="s">
        <v>3149</v>
      </c>
      <c r="C590" s="819">
        <v>22461268.399999999</v>
      </c>
      <c r="D590" s="749">
        <f>VLOOKUP($A$1:$A$1397,BS!$A$8:$A$2406,1,0)</f>
        <v>21900113</v>
      </c>
      <c r="E590" s="819"/>
    </row>
    <row r="591" spans="1:5">
      <c r="A591" s="818">
        <v>21900133</v>
      </c>
      <c r="B591" s="818" t="s">
        <v>3150</v>
      </c>
      <c r="C591" s="819">
        <v>435499.7</v>
      </c>
      <c r="D591" s="749">
        <f>VLOOKUP($A$1:$A$1397,BS!$A$8:$A$2406,1,0)</f>
        <v>21900133</v>
      </c>
      <c r="E591" s="819"/>
    </row>
    <row r="592" spans="1:5">
      <c r="A592" s="818">
        <v>21900143</v>
      </c>
      <c r="B592" s="818" t="s">
        <v>3166</v>
      </c>
      <c r="C592" s="819">
        <v>207222799.68000001</v>
      </c>
      <c r="D592" s="749">
        <f>VLOOKUP($A$1:$A$1397,BS!$A$8:$A$2406,1,0)</f>
        <v>21900143</v>
      </c>
      <c r="E592" s="819"/>
    </row>
    <row r="593" spans="1:5">
      <c r="A593" s="818">
        <v>21900153</v>
      </c>
      <c r="B593" s="818" t="s">
        <v>3152</v>
      </c>
      <c r="C593" s="819">
        <v>-72527979.890000001</v>
      </c>
      <c r="D593" s="749">
        <f>VLOOKUP($A$1:$A$1397,BS!$A$8:$A$2406,1,0)</f>
        <v>21900153</v>
      </c>
      <c r="E593" s="819"/>
    </row>
    <row r="594" spans="1:5">
      <c r="A594" s="818">
        <v>21900163</v>
      </c>
      <c r="B594" s="818" t="s">
        <v>3167</v>
      </c>
      <c r="C594" s="819">
        <v>12193800</v>
      </c>
      <c r="D594" s="749">
        <f>VLOOKUP($A$1:$A$1397,BS!$A$8:$A$2406,1,0)</f>
        <v>21900163</v>
      </c>
    </row>
    <row r="595" spans="1:5">
      <c r="A595" s="818">
        <v>21900173</v>
      </c>
      <c r="B595" s="818" t="s">
        <v>3154</v>
      </c>
      <c r="C595" s="819">
        <v>-4267829.96</v>
      </c>
      <c r="D595" s="749">
        <f>VLOOKUP($A$1:$A$1397,BS!$A$8:$A$2406,1,0)</f>
        <v>21900173</v>
      </c>
      <c r="E595" s="819"/>
    </row>
    <row r="596" spans="1:5">
      <c r="A596" s="818">
        <v>21900183</v>
      </c>
      <c r="B596" s="818" t="s">
        <v>3155</v>
      </c>
      <c r="C596" s="819">
        <v>-2868666.68</v>
      </c>
      <c r="D596" s="749">
        <f>VLOOKUP($A$1:$A$1397,BS!$A$8:$A$2406,1,0)</f>
        <v>21900183</v>
      </c>
      <c r="E596" s="819"/>
    </row>
    <row r="597" spans="1:5">
      <c r="A597" s="818">
        <v>21900193</v>
      </c>
      <c r="B597" s="818" t="s">
        <v>3156</v>
      </c>
      <c r="C597" s="819">
        <v>1004033.25</v>
      </c>
      <c r="D597" s="749">
        <f>VLOOKUP($A$1:$A$1397,BS!$A$8:$A$2406,1,0)</f>
        <v>21900193</v>
      </c>
    </row>
    <row r="598" spans="1:5">
      <c r="A598" s="818">
        <v>21900223</v>
      </c>
      <c r="B598" s="818" t="s">
        <v>3140</v>
      </c>
      <c r="C598" s="819">
        <v>-152424.9</v>
      </c>
      <c r="D598" s="749">
        <f>VLOOKUP($A$1:$A$1397,BS!$A$8:$A$2406,1,0)</f>
        <v>21900223</v>
      </c>
      <c r="E598" s="819"/>
    </row>
    <row r="599" spans="1:5">
      <c r="A599" s="818">
        <v>21900233</v>
      </c>
      <c r="B599" s="818" t="s">
        <v>3109</v>
      </c>
      <c r="C599" s="819">
        <v>5016266.8899999997</v>
      </c>
      <c r="D599" s="749">
        <f>VLOOKUP($A$1:$A$1397,BS!$A$8:$A$2406,1,0)</f>
        <v>21900233</v>
      </c>
      <c r="E599" s="819"/>
    </row>
    <row r="600" spans="1:5">
      <c r="A600" s="818">
        <v>21900243</v>
      </c>
      <c r="B600" s="818" t="s">
        <v>3157</v>
      </c>
      <c r="C600" s="819">
        <v>-7861443.9400000004</v>
      </c>
      <c r="D600" s="749">
        <f>VLOOKUP($A$1:$A$1397,BS!$A$8:$A$2406,1,0)</f>
        <v>21900243</v>
      </c>
      <c r="E600" s="819"/>
    </row>
    <row r="601" spans="1:5">
      <c r="A601" s="818">
        <v>22100393</v>
      </c>
      <c r="B601" s="818" t="s">
        <v>474</v>
      </c>
      <c r="C601" s="819">
        <v>-15000000</v>
      </c>
      <c r="D601" s="749">
        <f>VLOOKUP($A$1:$A$1397,BS!$A$8:$A$2406,1,0)</f>
        <v>22100393</v>
      </c>
      <c r="E601" s="819"/>
    </row>
    <row r="602" spans="1:5">
      <c r="A602" s="818">
        <v>22100413</v>
      </c>
      <c r="B602" s="818" t="s">
        <v>141</v>
      </c>
      <c r="C602" s="819">
        <v>-2000000</v>
      </c>
      <c r="D602" s="749">
        <f>VLOOKUP($A$1:$A$1397,BS!$A$8:$A$2406,1,0)</f>
        <v>22100413</v>
      </c>
      <c r="E602" s="819"/>
    </row>
    <row r="603" spans="1:5">
      <c r="A603" s="818">
        <v>22100713</v>
      </c>
      <c r="B603" s="818" t="s">
        <v>513</v>
      </c>
      <c r="C603" s="819">
        <v>-300000000</v>
      </c>
      <c r="D603" s="749">
        <f>VLOOKUP($A$1:$A$1397,BS!$A$8:$A$2406,1,0)</f>
        <v>22100713</v>
      </c>
      <c r="E603" s="819"/>
    </row>
    <row r="604" spans="1:5">
      <c r="A604" s="818">
        <v>22100723</v>
      </c>
      <c r="B604" s="818" t="s">
        <v>514</v>
      </c>
      <c r="C604" s="819">
        <v>-200000000</v>
      </c>
      <c r="D604" s="749">
        <f>VLOOKUP($A$1:$A$1397,BS!$A$8:$A$2406,1,0)</f>
        <v>22100723</v>
      </c>
      <c r="E604" s="819"/>
    </row>
    <row r="605" spans="1:5">
      <c r="A605" s="818">
        <v>22100743</v>
      </c>
      <c r="B605" s="818" t="s">
        <v>1322</v>
      </c>
      <c r="C605" s="819">
        <v>-100000000</v>
      </c>
      <c r="D605" s="749">
        <f>VLOOKUP($A$1:$A$1397,BS!$A$8:$A$2406,1,0)</f>
        <v>22100743</v>
      </c>
      <c r="E605" s="819"/>
    </row>
    <row r="606" spans="1:5">
      <c r="A606" s="818">
        <v>22100823</v>
      </c>
      <c r="B606" s="818" t="s">
        <v>1921</v>
      </c>
      <c r="C606" s="819">
        <v>-250000000</v>
      </c>
      <c r="D606" s="749">
        <f>VLOOKUP($A$1:$A$1397,BS!$A$8:$A$2406,1,0)</f>
        <v>22100823</v>
      </c>
      <c r="E606" s="819"/>
    </row>
    <row r="607" spans="1:5">
      <c r="A607" s="818">
        <v>22100833</v>
      </c>
      <c r="B607" s="818" t="s">
        <v>2808</v>
      </c>
      <c r="C607" s="819">
        <v>-138460000</v>
      </c>
      <c r="D607" s="749">
        <f>VLOOKUP($A$1:$A$1397,BS!$A$8:$A$2406,1,0)</f>
        <v>22100833</v>
      </c>
      <c r="E607" s="819"/>
    </row>
    <row r="608" spans="1:5">
      <c r="A608" s="818">
        <v>22100843</v>
      </c>
      <c r="B608" s="818" t="s">
        <v>2812</v>
      </c>
      <c r="C608" s="819">
        <v>-23400000</v>
      </c>
      <c r="D608" s="749">
        <f>VLOOKUP($A$1:$A$1397,BS!$A$8:$A$2406,1,0)</f>
        <v>22100843</v>
      </c>
      <c r="E608" s="819"/>
    </row>
    <row r="609" spans="1:5">
      <c r="A609" s="818">
        <v>22100853</v>
      </c>
      <c r="B609" s="818" t="s">
        <v>3254</v>
      </c>
      <c r="C609" s="819">
        <v>-425000000</v>
      </c>
      <c r="D609" s="749">
        <f>VLOOKUP($A$1:$A$1397,BS!$A$8:$A$2406,1,0)</f>
        <v>22100853</v>
      </c>
      <c r="E609" s="819"/>
    </row>
    <row r="610" spans="1:5">
      <c r="A610" s="818">
        <v>22100923</v>
      </c>
      <c r="B610" s="818" t="s">
        <v>2402</v>
      </c>
      <c r="C610" s="819">
        <v>-250000000</v>
      </c>
      <c r="D610" s="749">
        <f>VLOOKUP($A$1:$A$1397,BS!$A$8:$A$2406,1,0)</f>
        <v>22100923</v>
      </c>
      <c r="E610" s="819"/>
    </row>
    <row r="611" spans="1:5">
      <c r="A611" s="818">
        <v>22100933</v>
      </c>
      <c r="B611" s="818" t="s">
        <v>2403</v>
      </c>
      <c r="C611" s="819">
        <v>-45000000</v>
      </c>
      <c r="D611" s="749">
        <f>VLOOKUP($A$1:$A$1397,BS!$A$8:$A$2406,1,0)</f>
        <v>22100933</v>
      </c>
      <c r="E611" s="819"/>
    </row>
    <row r="612" spans="1:5">
      <c r="A612" s="818">
        <v>22101023</v>
      </c>
      <c r="B612" s="818" t="s">
        <v>1032</v>
      </c>
      <c r="C612" s="819">
        <v>-250000000</v>
      </c>
      <c r="D612" s="749">
        <f>VLOOKUP($A$1:$A$1397,BS!$A$8:$A$2406,1,0)</f>
        <v>22101023</v>
      </c>
      <c r="E612" s="819"/>
    </row>
    <row r="613" spans="1:5">
      <c r="A613" s="818">
        <v>22101033</v>
      </c>
      <c r="B613" s="818" t="s">
        <v>1893</v>
      </c>
      <c r="C613" s="819">
        <v>-300000000</v>
      </c>
      <c r="D613" s="749">
        <f>VLOOKUP($A$1:$A$1397,BS!$A$8:$A$2406,1,0)</f>
        <v>22101033</v>
      </c>
      <c r="E613" s="819"/>
    </row>
    <row r="614" spans="1:5">
      <c r="A614" s="818">
        <v>22101053</v>
      </c>
      <c r="B614" s="818" t="s">
        <v>1943</v>
      </c>
      <c r="C614" s="819">
        <v>-250000000</v>
      </c>
      <c r="D614" s="749">
        <f>VLOOKUP($A$1:$A$1397,BS!$A$8:$A$2406,1,0)</f>
        <v>22101053</v>
      </c>
      <c r="E614" s="819"/>
    </row>
    <row r="615" spans="1:5">
      <c r="A615" s="818">
        <v>22101113</v>
      </c>
      <c r="B615" s="818" t="s">
        <v>1605</v>
      </c>
      <c r="C615" s="819">
        <v>-350000000</v>
      </c>
      <c r="D615" s="749">
        <f>VLOOKUP($A$1:$A$1397,BS!$A$8:$A$2406,1,0)</f>
        <v>22101113</v>
      </c>
      <c r="E615" s="819"/>
    </row>
    <row r="616" spans="1:5">
      <c r="A616" s="818">
        <v>22101123</v>
      </c>
      <c r="B616" s="818" t="s">
        <v>2137</v>
      </c>
      <c r="C616" s="819">
        <v>-325000000</v>
      </c>
      <c r="D616" s="749">
        <f>VLOOKUP($A$1:$A$1397,BS!$A$8:$A$2406,1,0)</f>
        <v>22101123</v>
      </c>
      <c r="E616" s="819"/>
    </row>
    <row r="617" spans="1:5">
      <c r="A617" s="818">
        <v>22101133</v>
      </c>
      <c r="B617" s="818" t="s">
        <v>2132</v>
      </c>
      <c r="C617" s="819">
        <v>-250000000</v>
      </c>
      <c r="D617" s="749">
        <f>VLOOKUP($A$1:$A$1397,BS!$A$8:$A$2406,1,0)</f>
        <v>22101133</v>
      </c>
      <c r="E617" s="819"/>
    </row>
    <row r="618" spans="1:5">
      <c r="A618" s="818">
        <v>22101143</v>
      </c>
      <c r="B618" s="818" t="s">
        <v>2247</v>
      </c>
      <c r="C618" s="819">
        <v>-300000000</v>
      </c>
      <c r="D618" s="749">
        <f>VLOOKUP($A$1:$A$1397,BS!$A$8:$A$2406,1,0)</f>
        <v>22101143</v>
      </c>
      <c r="E618" s="819"/>
    </row>
    <row r="619" spans="1:5">
      <c r="A619" s="818">
        <v>22600083</v>
      </c>
      <c r="B619" s="818" t="s">
        <v>2243</v>
      </c>
      <c r="C619" s="819">
        <v>12469.92</v>
      </c>
      <c r="D619" s="749">
        <f>VLOOKUP($A$1:$A$1397,BS!$A$8:$A$2406,1,0)</f>
        <v>22600083</v>
      </c>
      <c r="E619" s="819"/>
    </row>
    <row r="620" spans="1:5">
      <c r="A620" s="818">
        <v>22600093</v>
      </c>
      <c r="B620" s="818" t="s">
        <v>3255</v>
      </c>
      <c r="C620" s="819">
        <v>1853177.08</v>
      </c>
      <c r="D620" s="749">
        <f>VLOOKUP($A$1:$A$1397,BS!$A$8:$A$2406,1,0)</f>
        <v>22600093</v>
      </c>
      <c r="E620" s="819"/>
    </row>
    <row r="621" spans="1:5">
      <c r="A621" s="818">
        <v>22820011</v>
      </c>
      <c r="B621" s="818" t="s">
        <v>1864</v>
      </c>
      <c r="C621" s="819">
        <v>-332500</v>
      </c>
      <c r="D621" s="749">
        <f>VLOOKUP($A$1:$A$1397,BS!$A$8:$A$2406,1,0)</f>
        <v>22820011</v>
      </c>
      <c r="E621" s="819"/>
    </row>
    <row r="622" spans="1:5">
      <c r="A622" s="818">
        <v>22820012</v>
      </c>
      <c r="B622" s="818" t="s">
        <v>1865</v>
      </c>
      <c r="C622" s="819">
        <v>-47500</v>
      </c>
      <c r="D622" s="749">
        <f>VLOOKUP($A$1:$A$1397,BS!$A$8:$A$2406,1,0)</f>
        <v>22820012</v>
      </c>
      <c r="E622" s="819"/>
    </row>
    <row r="623" spans="1:5">
      <c r="A623" s="818">
        <v>22830003</v>
      </c>
      <c r="B623" s="818" t="s">
        <v>1058</v>
      </c>
      <c r="C623" s="819">
        <v>-52131436.149999999</v>
      </c>
      <c r="D623" s="749">
        <f>VLOOKUP($A$1:$A$1397,BS!$A$8:$A$2406,1,0)</f>
        <v>22830003</v>
      </c>
      <c r="E623" s="819"/>
    </row>
    <row r="624" spans="1:5">
      <c r="A624" s="818">
        <v>22830013</v>
      </c>
      <c r="B624" s="818" t="s">
        <v>1057</v>
      </c>
      <c r="C624" s="819">
        <v>-5091510.08</v>
      </c>
      <c r="D624" s="749">
        <f>VLOOKUP($A$1:$A$1397,BS!$A$8:$A$2406,1,0)</f>
        <v>22830013</v>
      </c>
      <c r="E624" s="819"/>
    </row>
    <row r="625" spans="1:5">
      <c r="A625" s="818">
        <v>22830023</v>
      </c>
      <c r="B625" s="818" t="s">
        <v>1434</v>
      </c>
      <c r="C625" s="819">
        <v>-39848190.359999999</v>
      </c>
      <c r="D625" s="749">
        <f>VLOOKUP($A$1:$A$1397,BS!$A$8:$A$2406,1,0)</f>
        <v>22830023</v>
      </c>
      <c r="E625" s="819"/>
    </row>
    <row r="626" spans="1:5">
      <c r="A626" s="818">
        <v>22830033</v>
      </c>
      <c r="B626" s="818" t="s">
        <v>2420</v>
      </c>
      <c r="C626" s="819">
        <v>-548983.68999999994</v>
      </c>
      <c r="D626" s="749">
        <f>VLOOKUP($A$1:$A$1397,BS!$A$8:$A$2406,1,0)</f>
        <v>22830033</v>
      </c>
      <c r="E626" s="819"/>
    </row>
    <row r="627" spans="1:5">
      <c r="A627" s="818">
        <v>22830043</v>
      </c>
      <c r="B627" s="818" t="s">
        <v>2836</v>
      </c>
      <c r="C627" s="819">
        <v>-195047.22</v>
      </c>
      <c r="D627" s="749">
        <f>VLOOKUP($A$1:$A$1397,BS!$A$8:$A$2406,1,0)</f>
        <v>22830043</v>
      </c>
      <c r="E627" s="819"/>
    </row>
    <row r="628" spans="1:5">
      <c r="A628" s="818">
        <v>22830053</v>
      </c>
      <c r="B628" s="818" t="s">
        <v>2994</v>
      </c>
      <c r="C628" s="819">
        <v>-1724514.95</v>
      </c>
      <c r="D628" s="749">
        <f>VLOOKUP($A$1:$A$1397,BS!$A$8:$A$2406,1,0)</f>
        <v>22830053</v>
      </c>
      <c r="E628" s="819"/>
    </row>
    <row r="629" spans="1:5">
      <c r="A629" s="818">
        <v>22830063</v>
      </c>
      <c r="B629" s="818" t="s">
        <v>3043</v>
      </c>
      <c r="C629" s="819">
        <v>-50538</v>
      </c>
      <c r="D629" s="749">
        <f>VLOOKUP($A$1:$A$1397,BS!$A$8:$A$2406,1,0)</f>
        <v>22830063</v>
      </c>
      <c r="E629" s="819"/>
    </row>
    <row r="630" spans="1:5">
      <c r="A630" s="818">
        <v>22830073</v>
      </c>
      <c r="B630" s="818" t="s">
        <v>3044</v>
      </c>
      <c r="C630" s="819">
        <v>-97929</v>
      </c>
      <c r="D630" s="749">
        <f>VLOOKUP($A$1:$A$1397,BS!$A$8:$A$2406,1,0)</f>
        <v>22830073</v>
      </c>
      <c r="E630" s="819"/>
    </row>
    <row r="631" spans="1:5">
      <c r="A631" s="818">
        <v>22840012</v>
      </c>
      <c r="B631" s="818" t="s">
        <v>2508</v>
      </c>
      <c r="C631" s="819">
        <v>-631223.56999999995</v>
      </c>
      <c r="D631" s="749">
        <f>VLOOKUP($A$1:$A$1397,BS!$A$8:$A$2406,1,0)</f>
        <v>22840012</v>
      </c>
      <c r="E631" s="819"/>
    </row>
    <row r="632" spans="1:5">
      <c r="A632" s="818">
        <v>22840021</v>
      </c>
      <c r="B632" s="818" t="s">
        <v>1620</v>
      </c>
      <c r="C632" s="819">
        <v>-199475.25</v>
      </c>
      <c r="D632" s="749">
        <f>VLOOKUP($A$1:$A$1397,BS!$A$8:$A$2406,1,0)</f>
        <v>22840021</v>
      </c>
      <c r="E632" s="819"/>
    </row>
    <row r="633" spans="1:5">
      <c r="A633" s="818">
        <v>22840022</v>
      </c>
      <c r="B633" s="818" t="s">
        <v>2509</v>
      </c>
      <c r="C633" s="819">
        <v>-530428.43000000005</v>
      </c>
      <c r="D633" s="749">
        <f>VLOOKUP($A$1:$A$1397,BS!$A$8:$A$2406,1,0)</f>
        <v>22840022</v>
      </c>
      <c r="E633" s="819"/>
    </row>
    <row r="634" spans="1:5">
      <c r="A634" s="818">
        <v>22840031</v>
      </c>
      <c r="B634" s="818" t="s">
        <v>1635</v>
      </c>
      <c r="C634" s="819">
        <v>-258000</v>
      </c>
      <c r="D634" s="749">
        <f>VLOOKUP($A$1:$A$1397,BS!$A$8:$A$2406,1,0)</f>
        <v>22840031</v>
      </c>
      <c r="E634" s="819"/>
    </row>
    <row r="635" spans="1:5">
      <c r="A635" s="818">
        <v>22840032</v>
      </c>
      <c r="B635" s="818" t="s">
        <v>2510</v>
      </c>
      <c r="C635" s="819">
        <v>-3302394.74</v>
      </c>
      <c r="D635" s="749">
        <f>VLOOKUP($A$1:$A$1397,BS!$A$8:$A$2406,1,0)</f>
        <v>22840032</v>
      </c>
      <c r="E635" s="819"/>
    </row>
    <row r="636" spans="1:5">
      <c r="A636" s="818">
        <v>22840042</v>
      </c>
      <c r="B636" s="818" t="s">
        <v>2511</v>
      </c>
      <c r="C636" s="819">
        <v>-236393.37</v>
      </c>
      <c r="D636" s="749">
        <f>VLOOKUP($A$1:$A$1397,BS!$A$8:$A$2406,1,0)</f>
        <v>22840042</v>
      </c>
      <c r="E636" s="819"/>
    </row>
    <row r="637" spans="1:5">
      <c r="A637" s="818">
        <v>22840051</v>
      </c>
      <c r="B637" s="818" t="s">
        <v>1636</v>
      </c>
      <c r="C637" s="819">
        <v>-30000</v>
      </c>
      <c r="D637" s="749">
        <f>VLOOKUP($A$1:$A$1397,BS!$A$8:$A$2406,1,0)</f>
        <v>22840051</v>
      </c>
    </row>
    <row r="638" spans="1:5">
      <c r="A638" s="818">
        <v>22840062</v>
      </c>
      <c r="B638" s="818" t="s">
        <v>2513</v>
      </c>
      <c r="C638" s="819">
        <v>-1293823.8700000001</v>
      </c>
      <c r="D638" s="749">
        <f>VLOOKUP($A$1:$A$1397,BS!$A$8:$A$2406,1,0)</f>
        <v>22840062</v>
      </c>
      <c r="E638" s="819"/>
    </row>
    <row r="639" spans="1:5">
      <c r="A639" s="818">
        <v>22840081</v>
      </c>
      <c r="B639" s="818" t="s">
        <v>1621</v>
      </c>
      <c r="C639" s="819">
        <v>-550000</v>
      </c>
      <c r="D639" s="749">
        <f>VLOOKUP($A$1:$A$1397,BS!$A$8:$A$2406,1,0)</f>
        <v>22840081</v>
      </c>
      <c r="E639" s="819"/>
    </row>
    <row r="640" spans="1:5">
      <c r="A640" s="818">
        <v>22840082</v>
      </c>
      <c r="B640" s="818" t="s">
        <v>2514</v>
      </c>
      <c r="C640" s="819">
        <v>-2473994.61</v>
      </c>
      <c r="D640" s="749">
        <f>VLOOKUP($A$1:$A$1397,BS!$A$8:$A$2406,1,0)</f>
        <v>22840082</v>
      </c>
      <c r="E640" s="819"/>
    </row>
    <row r="641" spans="1:5">
      <c r="A641" s="818">
        <v>22840092</v>
      </c>
      <c r="B641" s="818" t="s">
        <v>2515</v>
      </c>
      <c r="C641" s="819">
        <v>-2050000</v>
      </c>
      <c r="D641" s="749">
        <f>VLOOKUP($A$1:$A$1397,BS!$A$8:$A$2406,1,0)</f>
        <v>22840092</v>
      </c>
      <c r="E641" s="819"/>
    </row>
    <row r="642" spans="1:5">
      <c r="A642" s="818">
        <v>22840102</v>
      </c>
      <c r="B642" s="818" t="s">
        <v>2516</v>
      </c>
      <c r="C642" s="819">
        <v>-499874.44</v>
      </c>
      <c r="D642" s="749">
        <f>VLOOKUP($A$1:$A$1397,BS!$A$8:$A$2406,1,0)</f>
        <v>22840102</v>
      </c>
      <c r="E642" s="819"/>
    </row>
    <row r="643" spans="1:5">
      <c r="A643" s="818">
        <v>22840111</v>
      </c>
      <c r="B643" s="818" t="s">
        <v>1637</v>
      </c>
      <c r="C643" s="819">
        <v>-20000</v>
      </c>
      <c r="D643" s="749">
        <f>VLOOKUP($A$1:$A$1397,BS!$A$8:$A$2406,1,0)</f>
        <v>22840111</v>
      </c>
      <c r="E643" s="819"/>
    </row>
    <row r="644" spans="1:5">
      <c r="A644" s="818">
        <v>22840112</v>
      </c>
      <c r="B644" s="818" t="s">
        <v>2517</v>
      </c>
      <c r="C644" s="819">
        <v>-200000</v>
      </c>
      <c r="D644" s="749">
        <f>VLOOKUP($A$1:$A$1397,BS!$A$8:$A$2406,1,0)</f>
        <v>22840112</v>
      </c>
      <c r="E644" s="819"/>
    </row>
    <row r="645" spans="1:5">
      <c r="A645" s="818">
        <v>22840122</v>
      </c>
      <c r="B645" s="818" t="s">
        <v>2518</v>
      </c>
      <c r="C645" s="819">
        <v>-140000</v>
      </c>
      <c r="D645" s="749">
        <f>VLOOKUP($A$1:$A$1397,BS!$A$8:$A$2406,1,0)</f>
        <v>22840122</v>
      </c>
      <c r="E645" s="819"/>
    </row>
    <row r="646" spans="1:5">
      <c r="A646" s="818">
        <v>22840131</v>
      </c>
      <c r="B646" s="818" t="s">
        <v>1622</v>
      </c>
      <c r="C646" s="819">
        <v>-500000</v>
      </c>
      <c r="D646" s="749">
        <f>VLOOKUP($A$1:$A$1397,BS!$A$8:$A$2406,1,0)</f>
        <v>22840131</v>
      </c>
      <c r="E646" s="819"/>
    </row>
    <row r="647" spans="1:5">
      <c r="A647" s="818">
        <v>22840132</v>
      </c>
      <c r="B647" s="818" t="s">
        <v>2519</v>
      </c>
      <c r="C647" s="819">
        <v>-100000</v>
      </c>
      <c r="D647" s="749">
        <f>VLOOKUP($A$1:$A$1397,BS!$A$8:$A$2406,1,0)</f>
        <v>22840132</v>
      </c>
      <c r="E647" s="819"/>
    </row>
    <row r="648" spans="1:5">
      <c r="A648" s="818">
        <v>22840161</v>
      </c>
      <c r="B648" s="818" t="s">
        <v>1623</v>
      </c>
      <c r="C648" s="819">
        <v>-347291</v>
      </c>
      <c r="D648" s="749">
        <f>VLOOKUP($A$1:$A$1397,BS!$A$8:$A$2406,1,0)</f>
        <v>22840161</v>
      </c>
      <c r="E648" s="819"/>
    </row>
    <row r="649" spans="1:5">
      <c r="A649" s="818">
        <v>22840162</v>
      </c>
      <c r="B649" s="818" t="s">
        <v>3085</v>
      </c>
      <c r="C649" s="819">
        <v>-88616.68</v>
      </c>
      <c r="D649" s="749">
        <f>VLOOKUP($A$1:$A$1397,BS!$A$8:$A$2406,1,0)</f>
        <v>22840162</v>
      </c>
      <c r="E649" s="819"/>
    </row>
    <row r="650" spans="1:5">
      <c r="A650" s="818">
        <v>22840171</v>
      </c>
      <c r="B650" s="818" t="s">
        <v>1624</v>
      </c>
      <c r="C650" s="819">
        <v>-50000</v>
      </c>
      <c r="D650" s="749">
        <f>VLOOKUP($A$1:$A$1397,BS!$A$8:$A$2406,1,0)</f>
        <v>22840171</v>
      </c>
      <c r="E650" s="819"/>
    </row>
    <row r="651" spans="1:5">
      <c r="A651" s="818">
        <v>22840181</v>
      </c>
      <c r="B651" s="818" t="s">
        <v>1638</v>
      </c>
      <c r="C651" s="819">
        <v>-2867992.26</v>
      </c>
      <c r="D651" s="749">
        <f>VLOOKUP($A$1:$A$1397,BS!$A$8:$A$2406,1,0)</f>
        <v>22840181</v>
      </c>
      <c r="E651" s="819"/>
    </row>
    <row r="652" spans="1:5">
      <c r="A652" s="818">
        <v>22840191</v>
      </c>
      <c r="B652" s="818" t="s">
        <v>1625</v>
      </c>
      <c r="C652" s="819">
        <v>-250000</v>
      </c>
      <c r="D652" s="749">
        <f>VLOOKUP($A$1:$A$1397,BS!$A$8:$A$2406,1,0)</f>
        <v>22840191</v>
      </c>
      <c r="E652" s="819"/>
    </row>
    <row r="653" spans="1:5">
      <c r="A653" s="818">
        <v>22840221</v>
      </c>
      <c r="B653" s="818" t="s">
        <v>1646</v>
      </c>
      <c r="C653" s="819">
        <v>-545580.69999999995</v>
      </c>
      <c r="D653" s="749">
        <f>VLOOKUP($A$1:$A$1397,BS!$A$8:$A$2406,1,0)</f>
        <v>22840221</v>
      </c>
      <c r="E653" s="819"/>
    </row>
    <row r="654" spans="1:5">
      <c r="A654" s="818">
        <v>22840231</v>
      </c>
      <c r="B654" s="818" t="s">
        <v>441</v>
      </c>
      <c r="C654" s="819">
        <v>-75000</v>
      </c>
      <c r="D654" s="749">
        <f>VLOOKUP($A$1:$A$1397,BS!$A$8:$A$2406,1,0)</f>
        <v>22840231</v>
      </c>
      <c r="E654" s="819"/>
    </row>
    <row r="655" spans="1:5">
      <c r="A655" s="818">
        <v>22840251</v>
      </c>
      <c r="B655" s="818" t="s">
        <v>984</v>
      </c>
      <c r="C655" s="819">
        <v>-8841357</v>
      </c>
      <c r="D655" s="749">
        <f>VLOOKUP($A$1:$A$1397,BS!$A$8:$A$2406,1,0)</f>
        <v>22840251</v>
      </c>
      <c r="E655" s="819"/>
    </row>
    <row r="656" spans="1:5">
      <c r="A656" s="818">
        <v>22840281</v>
      </c>
      <c r="B656" s="818" t="s">
        <v>2301</v>
      </c>
      <c r="C656" s="819">
        <v>-50000</v>
      </c>
      <c r="D656" s="749">
        <f>VLOOKUP($A$1:$A$1397,BS!$A$8:$A$2406,1,0)</f>
        <v>22840281</v>
      </c>
      <c r="E656" s="819"/>
    </row>
    <row r="657" spans="1:5">
      <c r="A657" s="818">
        <v>22840301</v>
      </c>
      <c r="B657" s="818" t="s">
        <v>2465</v>
      </c>
      <c r="C657" s="819">
        <v>-103859</v>
      </c>
      <c r="D657" s="749">
        <f>VLOOKUP($A$1:$A$1397,BS!$A$8:$A$2406,1,0)</f>
        <v>22840301</v>
      </c>
      <c r="E657" s="819"/>
    </row>
    <row r="658" spans="1:5">
      <c r="A658" s="818">
        <v>22840311</v>
      </c>
      <c r="B658" s="818" t="s">
        <v>2466</v>
      </c>
      <c r="C658" s="819">
        <v>-96000</v>
      </c>
      <c r="D658" s="749">
        <f>VLOOKUP($A$1:$A$1397,BS!$A$8:$A$2406,1,0)</f>
        <v>22840311</v>
      </c>
      <c r="E658" s="819"/>
    </row>
    <row r="659" spans="1:5">
      <c r="A659" s="818">
        <v>22840321</v>
      </c>
      <c r="B659" s="818" t="s">
        <v>2647</v>
      </c>
      <c r="C659" s="819">
        <v>-124867306</v>
      </c>
      <c r="D659" s="749">
        <f>VLOOKUP($A$1:$A$1397,BS!$A$8:$A$2406,1,0)</f>
        <v>22840321</v>
      </c>
      <c r="E659" s="819"/>
    </row>
    <row r="660" spans="1:5">
      <c r="A660" s="818">
        <v>22840331</v>
      </c>
      <c r="B660" s="818" t="s">
        <v>3086</v>
      </c>
      <c r="C660" s="819">
        <v>-74869958</v>
      </c>
      <c r="D660" s="749">
        <f>VLOOKUP($A$1:$A$1397,BS!$A$8:$A$2406,1,0)</f>
        <v>22840331</v>
      </c>
      <c r="E660" s="819"/>
    </row>
    <row r="661" spans="1:5">
      <c r="A661" s="818">
        <v>22840332</v>
      </c>
      <c r="B661" s="818" t="s">
        <v>2512</v>
      </c>
      <c r="C661" s="819">
        <v>-22000000</v>
      </c>
      <c r="D661" s="749">
        <f>VLOOKUP($A$1:$A$1397,BS!$A$8:$A$2406,1,0)</f>
        <v>22840332</v>
      </c>
      <c r="E661" s="819"/>
    </row>
    <row r="662" spans="1:5">
      <c r="A662" s="818">
        <v>22840341</v>
      </c>
      <c r="B662" s="818" t="s">
        <v>3065</v>
      </c>
      <c r="C662" s="819">
        <v>-26416226</v>
      </c>
      <c r="D662" s="749">
        <f>VLOOKUP($A$1:$A$1397,BS!$A$8:$A$2406,1,0)</f>
        <v>22840341</v>
      </c>
      <c r="E662" s="819"/>
    </row>
    <row r="663" spans="1:5">
      <c r="A663" s="818">
        <v>22840351</v>
      </c>
      <c r="B663" s="818" t="s">
        <v>3497</v>
      </c>
      <c r="C663" s="819">
        <v>-465000</v>
      </c>
      <c r="D663" s="749">
        <f>VLOOKUP($A$1:$A$1397,BS!$A$8:$A$2406,1,0)</f>
        <v>22840351</v>
      </c>
      <c r="E663" s="819"/>
    </row>
    <row r="664" spans="1:5">
      <c r="A664" s="818">
        <v>22841001</v>
      </c>
      <c r="B664" s="818" t="s">
        <v>1626</v>
      </c>
      <c r="C664" s="819">
        <v>-4610484.08</v>
      </c>
      <c r="D664" s="749">
        <f>VLOOKUP($A$1:$A$1397,BS!$A$8:$A$2406,1,0)</f>
        <v>22841001</v>
      </c>
      <c r="E664" s="819"/>
    </row>
    <row r="665" spans="1:5">
      <c r="A665" s="818">
        <v>23001021</v>
      </c>
      <c r="B665" s="818" t="s">
        <v>29</v>
      </c>
      <c r="C665" s="819">
        <v>-19082813.390000001</v>
      </c>
      <c r="D665" s="749">
        <f>VLOOKUP($A$1:$A$1397,BS!$A$8:$A$2406,1,0)</f>
        <v>23001021</v>
      </c>
    </row>
    <row r="666" spans="1:5">
      <c r="A666" s="818">
        <v>23001031</v>
      </c>
      <c r="B666" s="818" t="s">
        <v>1167</v>
      </c>
      <c r="C666" s="819">
        <v>-19464965.07</v>
      </c>
      <c r="D666" s="749">
        <f>VLOOKUP($A$1:$A$1397,BS!$A$8:$A$2406,1,0)</f>
        <v>23001031</v>
      </c>
      <c r="E666" s="819"/>
    </row>
    <row r="667" spans="1:5">
      <c r="A667" s="818">
        <v>23001041</v>
      </c>
      <c r="B667" s="818" t="s">
        <v>385</v>
      </c>
      <c r="C667" s="819">
        <v>-12227026.060000001</v>
      </c>
      <c r="D667" s="749">
        <f>VLOOKUP($A$1:$A$1397,BS!$A$8:$A$2406,1,0)</f>
        <v>23001041</v>
      </c>
      <c r="E667" s="819"/>
    </row>
    <row r="668" spans="1:5">
      <c r="A668" s="818">
        <v>23001043</v>
      </c>
      <c r="B668" s="818" t="s">
        <v>2663</v>
      </c>
      <c r="C668" s="819">
        <v>-922411.62</v>
      </c>
      <c r="D668" s="749">
        <f>VLOOKUP($A$1:$A$1397,BS!$A$8:$A$2406,1,0)</f>
        <v>23001043</v>
      </c>
      <c r="E668" s="819"/>
    </row>
    <row r="669" spans="1:5">
      <c r="A669" s="818">
        <v>23001061</v>
      </c>
      <c r="B669" s="818" t="s">
        <v>1059</v>
      </c>
      <c r="C669" s="819">
        <v>-5393455.6200000001</v>
      </c>
      <c r="D669" s="749">
        <f>VLOOKUP($A$1:$A$1397,BS!$A$8:$A$2406,1,0)</f>
        <v>23001061</v>
      </c>
      <c r="E669" s="819"/>
    </row>
    <row r="670" spans="1:5">
      <c r="A670" s="818">
        <v>23001071</v>
      </c>
      <c r="B670" s="818" t="s">
        <v>876</v>
      </c>
      <c r="C670" s="819">
        <v>-9122198.75</v>
      </c>
      <c r="D670" s="749">
        <f>VLOOKUP($A$1:$A$1397,BS!$A$8:$A$2406,1,0)</f>
        <v>23001071</v>
      </c>
      <c r="E670" s="819"/>
    </row>
    <row r="671" spans="1:5">
      <c r="A671" s="818">
        <v>23001092</v>
      </c>
      <c r="B671" s="818" t="s">
        <v>545</v>
      </c>
      <c r="C671" s="819">
        <v>-9150383.2699999996</v>
      </c>
      <c r="D671" s="749">
        <f>VLOOKUP($A$1:$A$1397,BS!$A$8:$A$2406,1,0)</f>
        <v>23001092</v>
      </c>
      <c r="E671" s="819"/>
    </row>
    <row r="672" spans="1:5">
      <c r="A672" s="818">
        <v>23001131</v>
      </c>
      <c r="B672" s="818" t="s">
        <v>2451</v>
      </c>
      <c r="C672" s="819">
        <v>-16957350.780000001</v>
      </c>
      <c r="D672" s="749">
        <f>VLOOKUP($A$1:$A$1397,BS!$A$8:$A$2406,1,0)</f>
        <v>23001131</v>
      </c>
      <c r="E672" s="819"/>
    </row>
    <row r="673" spans="1:5">
      <c r="A673" s="818">
        <v>23001141</v>
      </c>
      <c r="B673" s="818" t="s">
        <v>2658</v>
      </c>
      <c r="C673" s="819">
        <v>-558805.1</v>
      </c>
      <c r="D673" s="749">
        <f>VLOOKUP($A$1:$A$1397,BS!$A$8:$A$2406,1,0)</f>
        <v>23001141</v>
      </c>
      <c r="E673" s="819"/>
    </row>
    <row r="674" spans="1:5">
      <c r="A674" s="818">
        <v>23001151</v>
      </c>
      <c r="B674" s="818" t="s">
        <v>2770</v>
      </c>
      <c r="C674" s="819">
        <v>-117933.14</v>
      </c>
      <c r="D674" s="749">
        <f>VLOOKUP($A$1:$A$1397,BS!$A$8:$A$2406,1,0)</f>
        <v>23001151</v>
      </c>
      <c r="E674" s="819"/>
    </row>
    <row r="675" spans="1:5">
      <c r="A675" s="818">
        <v>23001231</v>
      </c>
      <c r="B675" s="818" t="s">
        <v>2628</v>
      </c>
      <c r="C675" s="819">
        <v>-1170422.45</v>
      </c>
      <c r="D675" s="749">
        <f>VLOOKUP($A$1:$A$1397,BS!$A$8:$A$2406,1,0)</f>
        <v>23001231</v>
      </c>
    </row>
    <row r="676" spans="1:5">
      <c r="A676" s="818">
        <v>23002011</v>
      </c>
      <c r="B676" s="818" t="s">
        <v>1870</v>
      </c>
      <c r="C676" s="819">
        <v>-913833.71</v>
      </c>
      <c r="D676" s="749">
        <f>VLOOKUP($A$1:$A$1397,BS!$A$8:$A$2406,1,0)</f>
        <v>23002011</v>
      </c>
      <c r="E676" s="819"/>
    </row>
    <row r="677" spans="1:5">
      <c r="A677" s="818">
        <v>23002041</v>
      </c>
      <c r="B677" s="818" t="s">
        <v>1220</v>
      </c>
      <c r="C677" s="819">
        <v>-7164443.8799999999</v>
      </c>
      <c r="D677" s="749">
        <f>VLOOKUP($A$1:$A$1397,BS!$A$8:$A$2406,1,0)</f>
        <v>23002041</v>
      </c>
    </row>
    <row r="678" spans="1:5">
      <c r="A678" s="818">
        <v>23002061</v>
      </c>
      <c r="B678" s="818" t="s">
        <v>66</v>
      </c>
      <c r="C678" s="819">
        <v>82298</v>
      </c>
      <c r="D678" s="749">
        <f>VLOOKUP($A$1:$A$1397,BS!$A$8:$A$2406,1,0)</f>
        <v>23002061</v>
      </c>
      <c r="E678" s="819"/>
    </row>
    <row r="679" spans="1:5">
      <c r="A679" s="818">
        <v>23002071</v>
      </c>
      <c r="B679" s="818" t="s">
        <v>50</v>
      </c>
      <c r="C679" s="819">
        <v>251781.44</v>
      </c>
      <c r="D679" s="749">
        <f>VLOOKUP($A$1:$A$1397,BS!$A$8:$A$2406,1,0)</f>
        <v>23002071</v>
      </c>
    </row>
    <row r="680" spans="1:5">
      <c r="A680" s="818">
        <v>23002072</v>
      </c>
      <c r="B680" s="818" t="s">
        <v>2664</v>
      </c>
      <c r="C680" s="819">
        <v>18711.25</v>
      </c>
      <c r="D680" s="749">
        <f>VLOOKUP($A$1:$A$1397,BS!$A$8:$A$2406,1,0)</f>
        <v>23002072</v>
      </c>
    </row>
    <row r="681" spans="1:5">
      <c r="A681" s="818">
        <v>23002091</v>
      </c>
      <c r="B681" s="818" t="s">
        <v>548</v>
      </c>
      <c r="C681" s="819">
        <v>-334079.44</v>
      </c>
      <c r="D681" s="749">
        <f>VLOOKUP($A$1:$A$1397,BS!$A$8:$A$2406,1,0)</f>
        <v>23002091</v>
      </c>
    </row>
    <row r="682" spans="1:5">
      <c r="A682" s="818">
        <v>23002092</v>
      </c>
      <c r="B682" s="818" t="s">
        <v>549</v>
      </c>
      <c r="C682" s="819">
        <v>-18711.25</v>
      </c>
      <c r="D682" s="749">
        <f>VLOOKUP($A$1:$A$1397,BS!$A$8:$A$2406,1,0)</f>
        <v>23002092</v>
      </c>
    </row>
    <row r="683" spans="1:5">
      <c r="A683" s="818">
        <v>23200011</v>
      </c>
      <c r="B683" s="818" t="s">
        <v>1779</v>
      </c>
      <c r="C683" s="819">
        <v>-3424310.68</v>
      </c>
      <c r="D683" s="749">
        <f>VLOOKUP($A$1:$A$1397,BS!$A$8:$A$2406,1,0)</f>
        <v>23200011</v>
      </c>
    </row>
    <row r="684" spans="1:5">
      <c r="A684" s="818">
        <v>23200031</v>
      </c>
      <c r="B684" s="818" t="s">
        <v>430</v>
      </c>
      <c r="C684" s="819">
        <v>-14637607.84</v>
      </c>
      <c r="D684" s="749">
        <f>VLOOKUP($A$1:$A$1397,BS!$A$8:$A$2406,1,0)</f>
        <v>23200031</v>
      </c>
    </row>
    <row r="685" spans="1:5">
      <c r="A685" s="818">
        <v>23200033</v>
      </c>
      <c r="B685" s="818" t="s">
        <v>434</v>
      </c>
      <c r="C685" s="819">
        <v>-409746.27</v>
      </c>
      <c r="D685" s="749">
        <f>VLOOKUP($A$1:$A$1397,BS!$A$8:$A$2406,1,0)</f>
        <v>23200033</v>
      </c>
    </row>
    <row r="686" spans="1:5">
      <c r="A686" s="818">
        <v>23200041</v>
      </c>
      <c r="B686" s="818" t="s">
        <v>818</v>
      </c>
      <c r="C686" s="819">
        <v>-9211987</v>
      </c>
      <c r="D686" s="749">
        <f>VLOOKUP($A$1:$A$1397,BS!$A$8:$A$2406,1,0)</f>
        <v>23200041</v>
      </c>
    </row>
    <row r="687" spans="1:5">
      <c r="A687" s="818">
        <v>23200051</v>
      </c>
      <c r="B687" s="818" t="s">
        <v>819</v>
      </c>
      <c r="C687" s="819">
        <v>-11067498.119999999</v>
      </c>
      <c r="D687" s="749">
        <f>VLOOKUP($A$1:$A$1397,BS!$A$8:$A$2406,1,0)</f>
        <v>23200051</v>
      </c>
    </row>
    <row r="688" spans="1:5">
      <c r="A688" s="818">
        <v>23200061</v>
      </c>
      <c r="B688" s="818" t="s">
        <v>375</v>
      </c>
      <c r="C688" s="819">
        <v>-11023173.029999999</v>
      </c>
      <c r="D688" s="749">
        <f>VLOOKUP($A$1:$A$1397,BS!$A$8:$A$2406,1,0)</f>
        <v>23200061</v>
      </c>
    </row>
    <row r="689" spans="1:5">
      <c r="A689" s="818">
        <v>23200071</v>
      </c>
      <c r="B689" s="818" t="s">
        <v>1899</v>
      </c>
      <c r="C689" s="819">
        <v>-2929155.65</v>
      </c>
      <c r="D689" s="749">
        <f>VLOOKUP($A$1:$A$1397,BS!$A$8:$A$2406,1,0)</f>
        <v>23200071</v>
      </c>
    </row>
    <row r="690" spans="1:5">
      <c r="A690" s="818">
        <v>23200081</v>
      </c>
      <c r="B690" s="818" t="s">
        <v>1900</v>
      </c>
      <c r="C690" s="819">
        <v>-3935846.78</v>
      </c>
      <c r="D690" s="749">
        <f>VLOOKUP($A$1:$A$1397,BS!$A$8:$A$2406,1,0)</f>
        <v>23200081</v>
      </c>
    </row>
    <row r="691" spans="1:5">
      <c r="A691" s="818">
        <v>23200101</v>
      </c>
      <c r="B691" s="818" t="s">
        <v>809</v>
      </c>
      <c r="C691" s="819">
        <v>-1160970.23</v>
      </c>
      <c r="D691" s="749">
        <f>VLOOKUP($A$1:$A$1397,BS!$A$8:$A$2406,1,0)</f>
        <v>23200101</v>
      </c>
    </row>
    <row r="692" spans="1:5">
      <c r="A692" s="818">
        <v>23200103</v>
      </c>
      <c r="B692" s="818" t="s">
        <v>136</v>
      </c>
      <c r="C692" s="819">
        <v>-45545.08</v>
      </c>
      <c r="D692" s="749">
        <f>VLOOKUP($A$1:$A$1397,BS!$A$8:$A$2406,1,0)</f>
        <v>23200103</v>
      </c>
    </row>
    <row r="693" spans="1:5">
      <c r="A693" s="818">
        <v>23200111</v>
      </c>
      <c r="B693" s="818" t="s">
        <v>1901</v>
      </c>
      <c r="C693" s="819">
        <v>-242511</v>
      </c>
      <c r="D693" s="749">
        <f>VLOOKUP($A$1:$A$1397,BS!$A$8:$A$2406,1,0)</f>
        <v>23200111</v>
      </c>
      <c r="E693" s="819"/>
    </row>
    <row r="694" spans="1:5">
      <c r="A694" s="818">
        <v>23200121</v>
      </c>
      <c r="B694" s="818" t="s">
        <v>1647</v>
      </c>
      <c r="C694" s="819">
        <v>-115350.52</v>
      </c>
      <c r="D694" s="749">
        <f>VLOOKUP($A$1:$A$1397,BS!$A$8:$A$2406,1,0)</f>
        <v>23200121</v>
      </c>
      <c r="E694" s="819"/>
    </row>
    <row r="695" spans="1:5">
      <c r="A695" s="818">
        <v>23200221</v>
      </c>
      <c r="B695" s="818" t="s">
        <v>3305</v>
      </c>
      <c r="C695" s="818">
        <v>-0.02</v>
      </c>
      <c r="D695" s="749">
        <f>VLOOKUP($A$1:$A$1397,BS!$A$8:$A$2406,1,0)</f>
        <v>23200221</v>
      </c>
      <c r="E695" s="819"/>
    </row>
    <row r="696" spans="1:5">
      <c r="A696" s="818">
        <v>23200222</v>
      </c>
      <c r="B696" s="818" t="s">
        <v>279</v>
      </c>
      <c r="C696" s="819">
        <v>-10221040.02</v>
      </c>
      <c r="D696" s="749">
        <f>VLOOKUP($A$1:$A$1397,BS!$A$8:$A$2406,1,0)</f>
        <v>23200222</v>
      </c>
      <c r="E696" s="819"/>
    </row>
    <row r="697" spans="1:5">
      <c r="A697" s="818">
        <v>23200242</v>
      </c>
      <c r="B697" s="818" t="s">
        <v>1701</v>
      </c>
      <c r="C697" s="819">
        <v>-12422405.83</v>
      </c>
      <c r="D697" s="749">
        <f>VLOOKUP($A$1:$A$1397,BS!$A$8:$A$2406,1,0)</f>
        <v>23200242</v>
      </c>
    </row>
    <row r="698" spans="1:5">
      <c r="A698" s="818">
        <v>23200333</v>
      </c>
      <c r="B698" s="818" t="s">
        <v>1045</v>
      </c>
      <c r="C698" s="819">
        <v>-14703088.01</v>
      </c>
      <c r="D698" s="749">
        <f>VLOOKUP($A$1:$A$1397,BS!$A$8:$A$2406,1,0)</f>
        <v>23200333</v>
      </c>
      <c r="E698" s="819"/>
    </row>
    <row r="699" spans="1:5">
      <c r="A699" s="818">
        <v>23200483</v>
      </c>
      <c r="B699" s="818" t="s">
        <v>665</v>
      </c>
      <c r="C699" s="819">
        <v>-7668815.4199999999</v>
      </c>
      <c r="D699" s="749">
        <f>VLOOKUP($A$1:$A$1397,BS!$A$8:$A$2406,1,0)</f>
        <v>23200483</v>
      </c>
      <c r="E699" s="819"/>
    </row>
    <row r="700" spans="1:5">
      <c r="A700" s="818">
        <v>23200493</v>
      </c>
      <c r="B700" s="818" t="s">
        <v>3094</v>
      </c>
      <c r="C700" s="819">
        <v>-140633.26999999999</v>
      </c>
      <c r="D700" s="749">
        <f>VLOOKUP($A$1:$A$1397,BS!$A$8:$A$2406,1,0)</f>
        <v>23200493</v>
      </c>
      <c r="E700" s="819"/>
    </row>
    <row r="701" spans="1:5">
      <c r="A701" s="818">
        <v>23200543</v>
      </c>
      <c r="B701" s="818" t="s">
        <v>735</v>
      </c>
      <c r="C701" s="819">
        <v>-51966980.229999997</v>
      </c>
      <c r="D701" s="749">
        <f>VLOOKUP($A$1:$A$1397,BS!$A$8:$A$2406,1,0)</f>
        <v>23200543</v>
      </c>
      <c r="E701" s="819"/>
    </row>
    <row r="702" spans="1:5">
      <c r="A702" s="818">
        <v>23200643</v>
      </c>
      <c r="B702" s="818" t="s">
        <v>640</v>
      </c>
      <c r="C702" s="819">
        <v>-6931771.9500000002</v>
      </c>
      <c r="D702" s="749">
        <f>VLOOKUP($A$1:$A$1397,BS!$A$8:$A$2406,1,0)</f>
        <v>23200643</v>
      </c>
      <c r="E702" s="819"/>
    </row>
    <row r="703" spans="1:5">
      <c r="A703" s="818">
        <v>23200653</v>
      </c>
      <c r="B703" s="818" t="s">
        <v>1694</v>
      </c>
      <c r="C703" s="819">
        <v>-1397963.04</v>
      </c>
      <c r="D703" s="749">
        <f>VLOOKUP($A$1:$A$1397,BS!$A$8:$A$2406,1,0)</f>
        <v>23200653</v>
      </c>
      <c r="E703" s="819"/>
    </row>
    <row r="704" spans="1:5">
      <c r="A704" s="818">
        <v>23200693</v>
      </c>
      <c r="B704" s="818" t="s">
        <v>1368</v>
      </c>
      <c r="C704" s="818">
        <v>166.99</v>
      </c>
      <c r="D704" s="749">
        <f>VLOOKUP($A$1:$A$1397,BS!$A$8:$A$2406,1,0)</f>
        <v>23200693</v>
      </c>
      <c r="E704" s="819"/>
    </row>
    <row r="705" spans="1:5">
      <c r="A705" s="818">
        <v>23200733</v>
      </c>
      <c r="B705" s="818" t="s">
        <v>248</v>
      </c>
      <c r="C705" s="819">
        <v>-2162.96</v>
      </c>
      <c r="D705" s="749">
        <f>VLOOKUP($A$1:$A$1397,BS!$A$8:$A$2406,1,0)</f>
        <v>23200733</v>
      </c>
    </row>
    <row r="706" spans="1:5">
      <c r="A706" s="818">
        <v>23200743</v>
      </c>
      <c r="B706" s="818" t="s">
        <v>1946</v>
      </c>
      <c r="C706" s="819">
        <v>14067.92</v>
      </c>
      <c r="D706" s="749">
        <f>VLOOKUP($A$1:$A$1397,BS!$A$8:$A$2406,1,0)</f>
        <v>23200743</v>
      </c>
    </row>
    <row r="707" spans="1:5">
      <c r="A707" s="818">
        <v>23200753</v>
      </c>
      <c r="B707" s="818" t="s">
        <v>1674</v>
      </c>
      <c r="C707" s="819">
        <v>-1857.22</v>
      </c>
      <c r="D707" s="749">
        <f>VLOOKUP($A$1:$A$1397,BS!$A$8:$A$2406,1,0)</f>
        <v>23200753</v>
      </c>
      <c r="E707" s="819"/>
    </row>
    <row r="708" spans="1:5">
      <c r="A708" s="818">
        <v>23200763</v>
      </c>
      <c r="B708" s="818" t="s">
        <v>1945</v>
      </c>
      <c r="C708" s="819">
        <v>6811.68</v>
      </c>
      <c r="D708" s="749">
        <f>VLOOKUP($A$1:$A$1397,BS!$A$8:$A$2406,1,0)</f>
        <v>23200763</v>
      </c>
      <c r="E708" s="819"/>
    </row>
    <row r="709" spans="1:5">
      <c r="A709" s="818">
        <v>23200773</v>
      </c>
      <c r="B709" s="818" t="s">
        <v>1128</v>
      </c>
      <c r="C709" s="819">
        <v>-16738.2</v>
      </c>
      <c r="D709" s="749">
        <f>VLOOKUP($A$1:$A$1397,BS!$A$8:$A$2406,1,0)</f>
        <v>23200773</v>
      </c>
    </row>
    <row r="710" spans="1:5">
      <c r="A710" s="818">
        <v>23200813</v>
      </c>
      <c r="B710" s="818" t="s">
        <v>3191</v>
      </c>
      <c r="C710" s="818">
        <v>28.85</v>
      </c>
      <c r="D710" s="749">
        <f>VLOOKUP($A$1:$A$1397,BS!$A$8:$A$2406,1,0)</f>
        <v>23200813</v>
      </c>
      <c r="E710" s="819"/>
    </row>
    <row r="711" spans="1:5">
      <c r="A711" s="818">
        <v>23200823</v>
      </c>
      <c r="B711" s="818" t="s">
        <v>3209</v>
      </c>
      <c r="C711" s="819">
        <v>-122074.87</v>
      </c>
      <c r="D711" s="749">
        <f>VLOOKUP($A$1:$A$1397,BS!$A$8:$A$2406,1,0)</f>
        <v>23200823</v>
      </c>
      <c r="E711" s="819"/>
    </row>
    <row r="712" spans="1:5">
      <c r="A712" s="820">
        <v>23200833</v>
      </c>
      <c r="B712" s="820" t="s">
        <v>3476</v>
      </c>
      <c r="C712" s="820">
        <v>463.5</v>
      </c>
      <c r="D712" s="822" t="e">
        <f>VLOOKUP($A$1:$A$1397,BS!$A$8:$A$2406,1,0)</f>
        <v>#N/A</v>
      </c>
      <c r="E712" s="819"/>
    </row>
    <row r="713" spans="1:5">
      <c r="A713" s="818">
        <v>23200873</v>
      </c>
      <c r="B713" s="818" t="s">
        <v>3306</v>
      </c>
      <c r="C713" s="819">
        <v>-1625647.9</v>
      </c>
      <c r="D713" s="749">
        <f>VLOOKUP($A$1:$A$1397,BS!$A$8:$A$2406,1,0)</f>
        <v>23200873</v>
      </c>
      <c r="E713" s="819"/>
    </row>
    <row r="714" spans="1:5">
      <c r="A714" s="818">
        <v>23201003</v>
      </c>
      <c r="B714" s="818" t="s">
        <v>783</v>
      </c>
      <c r="C714" s="819">
        <v>-25958065.199999999</v>
      </c>
      <c r="D714" s="749">
        <f>VLOOKUP($A$1:$A$1397,BS!$A$8:$A$2406,1,0)</f>
        <v>23201003</v>
      </c>
      <c r="E714" s="819"/>
    </row>
    <row r="715" spans="1:5">
      <c r="A715" s="818">
        <v>23201013</v>
      </c>
      <c r="B715" s="818" t="s">
        <v>1461</v>
      </c>
      <c r="C715" s="819">
        <v>-6870734.3099999996</v>
      </c>
      <c r="D715" s="749">
        <f>VLOOKUP($A$1:$A$1397,BS!$A$8:$A$2406,1,0)</f>
        <v>23201013</v>
      </c>
      <c r="E715" s="819"/>
    </row>
    <row r="716" spans="1:5">
      <c r="A716" s="818">
        <v>23201033</v>
      </c>
      <c r="B716" s="818" t="s">
        <v>1169</v>
      </c>
      <c r="C716" s="819">
        <v>-179857.26</v>
      </c>
      <c r="D716" s="749">
        <f>VLOOKUP($A$1:$A$1397,BS!$A$8:$A$2406,1,0)</f>
        <v>23201033</v>
      </c>
      <c r="E716" s="819"/>
    </row>
    <row r="717" spans="1:5">
      <c r="A717" s="818">
        <v>23201043</v>
      </c>
      <c r="B717" s="818" t="s">
        <v>498</v>
      </c>
      <c r="C717" s="819">
        <v>48515.06</v>
      </c>
      <c r="D717" s="749">
        <f>VLOOKUP($A$1:$A$1397,BS!$A$8:$A$2406,1,0)</f>
        <v>23201043</v>
      </c>
      <c r="E717" s="819"/>
    </row>
    <row r="718" spans="1:5">
      <c r="A718" s="818">
        <v>23201053</v>
      </c>
      <c r="B718" s="818" t="s">
        <v>2659</v>
      </c>
      <c r="C718" s="819">
        <v>-176281.65</v>
      </c>
      <c r="D718" s="749">
        <f>VLOOKUP($A$1:$A$1397,BS!$A$8:$A$2406,1,0)</f>
        <v>23201053</v>
      </c>
      <c r="E718" s="819"/>
    </row>
    <row r="719" spans="1:5">
      <c r="A719" s="818">
        <v>23201073</v>
      </c>
      <c r="B719" s="818" t="s">
        <v>1292</v>
      </c>
      <c r="C719" s="818">
        <v>-532.76</v>
      </c>
      <c r="D719" s="749">
        <f>VLOOKUP($A$1:$A$1397,BS!$A$8:$A$2406,1,0)</f>
        <v>23201073</v>
      </c>
      <c r="E719" s="819"/>
    </row>
    <row r="720" spans="1:5">
      <c r="A720" s="818">
        <v>23201113</v>
      </c>
      <c r="B720" s="818" t="s">
        <v>575</v>
      </c>
      <c r="C720" s="819">
        <v>16775.82</v>
      </c>
      <c r="D720" s="749">
        <f>VLOOKUP($A$1:$A$1397,BS!$A$8:$A$2406,1,0)</f>
        <v>23201113</v>
      </c>
      <c r="E720" s="819"/>
    </row>
    <row r="721" spans="1:5">
      <c r="A721" s="818">
        <v>23201153</v>
      </c>
      <c r="B721" s="818" t="s">
        <v>2734</v>
      </c>
      <c r="C721" s="819">
        <v>-8106.45</v>
      </c>
      <c r="D721" s="749">
        <f>VLOOKUP($A$1:$A$1397,BS!$A$8:$A$2406,1,0)</f>
        <v>23201153</v>
      </c>
      <c r="E721" s="819"/>
    </row>
    <row r="722" spans="1:5">
      <c r="A722" s="818">
        <v>23201163</v>
      </c>
      <c r="B722" s="818" t="s">
        <v>2735</v>
      </c>
      <c r="C722" s="819">
        <v>-6936.23</v>
      </c>
      <c r="D722" s="749">
        <f>VLOOKUP($A$1:$A$1397,BS!$A$8:$A$2406,1,0)</f>
        <v>23201163</v>
      </c>
    </row>
    <row r="723" spans="1:5">
      <c r="A723" s="818">
        <v>23201173</v>
      </c>
      <c r="B723" s="818" t="s">
        <v>496</v>
      </c>
      <c r="C723" s="819">
        <v>88078.03</v>
      </c>
      <c r="D723" s="749">
        <f>VLOOKUP($A$1:$A$1397,BS!$A$8:$A$2406,1,0)</f>
        <v>23201173</v>
      </c>
      <c r="E723" s="819"/>
    </row>
    <row r="724" spans="1:5">
      <c r="A724" s="818">
        <v>23201193</v>
      </c>
      <c r="B724" s="818" t="s">
        <v>2736</v>
      </c>
      <c r="C724" s="819">
        <v>-22287.14</v>
      </c>
      <c r="D724" s="749">
        <f>VLOOKUP($A$1:$A$1397,BS!$A$8:$A$2406,1,0)</f>
        <v>23201193</v>
      </c>
      <c r="E724" s="819"/>
    </row>
    <row r="725" spans="1:5">
      <c r="A725" s="818">
        <v>23201203</v>
      </c>
      <c r="B725" s="818" t="s">
        <v>2737</v>
      </c>
      <c r="C725" s="819">
        <v>-1633.01</v>
      </c>
      <c r="D725" s="749">
        <f>VLOOKUP($A$1:$A$1397,BS!$A$8:$A$2406,1,0)</f>
        <v>23201203</v>
      </c>
      <c r="E725" s="819"/>
    </row>
    <row r="726" spans="1:5">
      <c r="A726" s="818">
        <v>23201213</v>
      </c>
      <c r="B726" s="818" t="s">
        <v>3226</v>
      </c>
      <c r="C726" s="818">
        <v>-8.85</v>
      </c>
      <c r="D726" s="749">
        <f>VLOOKUP($A$1:$A$1397,BS!$A$8:$A$2406,1,0)</f>
        <v>23201213</v>
      </c>
      <c r="E726" s="819"/>
    </row>
    <row r="727" spans="1:5">
      <c r="A727" s="818">
        <v>23201251</v>
      </c>
      <c r="B727" s="818" t="s">
        <v>2665</v>
      </c>
      <c r="C727" s="819">
        <v>-1110041</v>
      </c>
      <c r="D727" s="749">
        <f>VLOOKUP($A$1:$A$1397,BS!$A$8:$A$2406,1,0)</f>
        <v>23201251</v>
      </c>
      <c r="E727" s="819"/>
    </row>
    <row r="728" spans="1:5">
      <c r="A728" s="818">
        <v>23202183</v>
      </c>
      <c r="B728" s="818" t="s">
        <v>1255</v>
      </c>
      <c r="C728" s="818">
        <v>-145.31</v>
      </c>
      <c r="D728" s="749">
        <f>VLOOKUP($A$1:$A$1397,BS!$A$8:$A$2406,1,0)</f>
        <v>23202183</v>
      </c>
      <c r="E728" s="819"/>
    </row>
    <row r="729" spans="1:5">
      <c r="A729" s="818">
        <v>23202233</v>
      </c>
      <c r="B729" s="818" t="s">
        <v>3301</v>
      </c>
      <c r="C729" s="819">
        <v>2322709.04</v>
      </c>
      <c r="D729" s="749">
        <f>VLOOKUP($A$1:$A$1397,BS!$A$8:$A$2406,1,0)</f>
        <v>23202233</v>
      </c>
    </row>
    <row r="730" spans="1:5">
      <c r="A730" s="818">
        <v>23202353</v>
      </c>
      <c r="B730" s="818" t="s">
        <v>3302</v>
      </c>
      <c r="C730" s="819">
        <v>-13782130.1</v>
      </c>
      <c r="D730" s="749">
        <f>VLOOKUP($A$1:$A$1397,BS!$A$8:$A$2406,1,0)</f>
        <v>23202353</v>
      </c>
      <c r="E730" s="819"/>
    </row>
    <row r="731" spans="1:5">
      <c r="A731" s="818">
        <v>23500003</v>
      </c>
      <c r="B731" s="818" t="s">
        <v>2755</v>
      </c>
      <c r="C731" s="819">
        <v>-28782942</v>
      </c>
      <c r="D731" s="749">
        <f>VLOOKUP($A$1:$A$1397,BS!$A$8:$A$2406,1,0)</f>
        <v>23500003</v>
      </c>
      <c r="E731" s="819"/>
    </row>
    <row r="732" spans="1:5">
      <c r="A732" s="818">
        <v>23500011</v>
      </c>
      <c r="B732" s="818" t="s">
        <v>991</v>
      </c>
      <c r="C732" s="819">
        <v>-6686993.8099999996</v>
      </c>
      <c r="D732" s="749">
        <f>VLOOKUP($A$1:$A$1397,BS!$A$8:$A$2406,1,0)</f>
        <v>23500011</v>
      </c>
      <c r="E732" s="819"/>
    </row>
    <row r="733" spans="1:5">
      <c r="A733" s="818">
        <v>23600021</v>
      </c>
      <c r="B733" s="818" t="s">
        <v>2494</v>
      </c>
      <c r="C733" s="819">
        <v>-3937129.35</v>
      </c>
      <c r="D733" s="749">
        <f>VLOOKUP($A$1:$A$1397,BS!$A$8:$A$2406,1,0)</f>
        <v>23600021</v>
      </c>
      <c r="E733" s="819"/>
    </row>
    <row r="734" spans="1:5">
      <c r="A734" s="818">
        <v>23600022</v>
      </c>
      <c r="B734" s="818" t="s">
        <v>2495</v>
      </c>
      <c r="C734" s="819">
        <v>-1167260.81</v>
      </c>
      <c r="D734" s="749">
        <f>VLOOKUP($A$1:$A$1397,BS!$A$8:$A$2406,1,0)</f>
        <v>23600022</v>
      </c>
      <c r="E734" s="819"/>
    </row>
    <row r="735" spans="1:5">
      <c r="A735" s="818">
        <v>23600063</v>
      </c>
      <c r="B735" s="818" t="s">
        <v>949</v>
      </c>
      <c r="C735" s="818">
        <v>-108.27</v>
      </c>
      <c r="D735" s="749">
        <f>VLOOKUP($A$1:$A$1397,BS!$A$8:$A$2406,1,0)</f>
        <v>23600063</v>
      </c>
      <c r="E735" s="819"/>
    </row>
    <row r="736" spans="1:5">
      <c r="A736" s="818">
        <v>23600201</v>
      </c>
      <c r="B736" s="818" t="s">
        <v>487</v>
      </c>
      <c r="C736" s="819">
        <v>-43050553.270000003</v>
      </c>
      <c r="D736" s="749">
        <f>VLOOKUP($A$1:$A$1397,BS!$A$8:$A$2406,1,0)</f>
        <v>23600201</v>
      </c>
    </row>
    <row r="737" spans="1:5">
      <c r="A737" s="818">
        <v>23600211</v>
      </c>
      <c r="B737" s="818" t="s">
        <v>488</v>
      </c>
      <c r="C737" s="819">
        <v>-10159057.289999999</v>
      </c>
      <c r="D737" s="749">
        <f>VLOOKUP($A$1:$A$1397,BS!$A$8:$A$2406,1,0)</f>
        <v>23600211</v>
      </c>
      <c r="E737" s="819"/>
    </row>
    <row r="738" spans="1:5">
      <c r="A738" s="818">
        <v>23600213</v>
      </c>
      <c r="B738" s="818" t="s">
        <v>1855</v>
      </c>
      <c r="C738" s="819">
        <v>-123625.97</v>
      </c>
      <c r="D738" s="749">
        <f>VLOOKUP($A$1:$A$1397,BS!$A$8:$A$2406,1,0)</f>
        <v>23600213</v>
      </c>
      <c r="E738" s="819"/>
    </row>
    <row r="739" spans="1:5">
      <c r="A739" s="818">
        <v>23600221</v>
      </c>
      <c r="B739" s="818" t="s">
        <v>714</v>
      </c>
      <c r="C739" s="819">
        <v>97287.29</v>
      </c>
      <c r="D739" s="749">
        <f>VLOOKUP($A$1:$A$1397,BS!$A$8:$A$2406,1,0)</f>
        <v>23600221</v>
      </c>
      <c r="E739" s="819"/>
    </row>
    <row r="740" spans="1:5">
      <c r="A740" s="818">
        <v>23600232</v>
      </c>
      <c r="B740" s="818" t="s">
        <v>489</v>
      </c>
      <c r="C740" s="819">
        <v>-18430542.609999999</v>
      </c>
      <c r="D740" s="749">
        <f>VLOOKUP($A$1:$A$1397,BS!$A$8:$A$2406,1,0)</f>
        <v>23600232</v>
      </c>
    </row>
    <row r="741" spans="1:5">
      <c r="A741" s="818">
        <v>23600351</v>
      </c>
      <c r="B741" s="818" t="s">
        <v>1664</v>
      </c>
      <c r="C741" s="819">
        <v>-6850285.7000000002</v>
      </c>
      <c r="D741" s="749">
        <f>VLOOKUP($A$1:$A$1397,BS!$A$8:$A$2406,1,0)</f>
        <v>23600351</v>
      </c>
      <c r="E741" s="819"/>
    </row>
    <row r="742" spans="1:5">
      <c r="A742" s="818">
        <v>23600391</v>
      </c>
      <c r="B742" s="818" t="s">
        <v>745</v>
      </c>
      <c r="C742" s="819">
        <v>-112997.97</v>
      </c>
      <c r="D742" s="749">
        <f>VLOOKUP($A$1:$A$1397,BS!$A$8:$A$2406,1,0)</f>
        <v>23600391</v>
      </c>
      <c r="E742" s="819"/>
    </row>
    <row r="743" spans="1:5">
      <c r="A743" s="818">
        <v>23600421</v>
      </c>
      <c r="B743" s="818" t="s">
        <v>2707</v>
      </c>
      <c r="C743" s="818">
        <v>-4.6100000000000003</v>
      </c>
      <c r="D743" s="749">
        <f>VLOOKUP($A$1:$A$1397,BS!$A$8:$A$2406,1,0)</f>
        <v>23600421</v>
      </c>
      <c r="E743" s="819"/>
    </row>
    <row r="744" spans="1:5">
      <c r="A744" s="818">
        <v>23600431</v>
      </c>
      <c r="B744" s="818" t="s">
        <v>3127</v>
      </c>
      <c r="C744" s="819">
        <v>1600</v>
      </c>
      <c r="D744" s="749">
        <f>VLOOKUP($A$1:$A$1397,BS!$A$8:$A$2406,1,0)</f>
        <v>23600431</v>
      </c>
    </row>
    <row r="745" spans="1:5">
      <c r="A745" s="818">
        <v>23600471</v>
      </c>
      <c r="B745" s="818" t="s">
        <v>1847</v>
      </c>
      <c r="C745" s="819">
        <v>-6719766.5499999998</v>
      </c>
      <c r="D745" s="749">
        <f>VLOOKUP($A$1:$A$1397,BS!$A$8:$A$2406,1,0)</f>
        <v>23600471</v>
      </c>
    </row>
    <row r="746" spans="1:5">
      <c r="A746" s="818">
        <v>23600552</v>
      </c>
      <c r="B746" s="818" t="s">
        <v>1847</v>
      </c>
      <c r="C746" s="819">
        <v>-2783517.89</v>
      </c>
      <c r="D746" s="749">
        <f>VLOOKUP($A$1:$A$1397,BS!$A$8:$A$2406,1,0)</f>
        <v>23600552</v>
      </c>
      <c r="E746" s="819"/>
    </row>
    <row r="747" spans="1:5">
      <c r="A747" s="818">
        <v>23600602</v>
      </c>
      <c r="B747" s="818" t="s">
        <v>1848</v>
      </c>
      <c r="C747" s="819">
        <v>-3453232.2</v>
      </c>
      <c r="D747" s="749">
        <f>VLOOKUP($A$1:$A$1397,BS!$A$8:$A$2406,1,0)</f>
        <v>23600602</v>
      </c>
      <c r="E747" s="819"/>
    </row>
    <row r="748" spans="1:5">
      <c r="A748" s="818">
        <v>23601003</v>
      </c>
      <c r="B748" s="818" t="s">
        <v>1731</v>
      </c>
      <c r="C748" s="819">
        <v>-117579.03</v>
      </c>
      <c r="D748" s="749">
        <f>VLOOKUP($A$1:$A$1397,BS!$A$8:$A$2406,1,0)</f>
        <v>23601003</v>
      </c>
      <c r="E748" s="819"/>
    </row>
    <row r="749" spans="1:5">
      <c r="A749" s="818">
        <v>23601013</v>
      </c>
      <c r="B749" s="818" t="s">
        <v>2496</v>
      </c>
      <c r="C749" s="819">
        <v>-118184.26</v>
      </c>
      <c r="D749" s="749">
        <f>VLOOKUP($A$1:$A$1397,BS!$A$8:$A$2406,1,0)</f>
        <v>23601013</v>
      </c>
    </row>
    <row r="750" spans="1:5">
      <c r="A750" s="818">
        <v>23601023</v>
      </c>
      <c r="B750" s="818" t="s">
        <v>689</v>
      </c>
      <c r="C750" s="819">
        <v>-7447.12</v>
      </c>
      <c r="D750" s="749">
        <f>VLOOKUP($A$1:$A$1397,BS!$A$8:$A$2406,1,0)</f>
        <v>23601023</v>
      </c>
    </row>
    <row r="751" spans="1:5">
      <c r="A751" s="818">
        <v>23601043</v>
      </c>
      <c r="B751" s="818" t="s">
        <v>1856</v>
      </c>
      <c r="C751" s="819">
        <v>-1410.88</v>
      </c>
      <c r="D751" s="749">
        <f>VLOOKUP($A$1:$A$1397,BS!$A$8:$A$2406,1,0)</f>
        <v>23601043</v>
      </c>
      <c r="E751" s="819"/>
    </row>
    <row r="752" spans="1:5">
      <c r="A752" s="818">
        <v>23700363</v>
      </c>
      <c r="B752" s="818" t="s">
        <v>1704</v>
      </c>
      <c r="C752" s="819">
        <v>-402187.5</v>
      </c>
      <c r="D752" s="749">
        <f>VLOOKUP($A$1:$A$1397,BS!$A$8:$A$2406,1,0)</f>
        <v>23700363</v>
      </c>
      <c r="E752" s="819"/>
    </row>
    <row r="753" spans="1:5">
      <c r="A753" s="818">
        <v>23700383</v>
      </c>
      <c r="B753" s="818" t="s">
        <v>199</v>
      </c>
      <c r="C753" s="819">
        <v>-54000</v>
      </c>
      <c r="D753" s="749">
        <f>VLOOKUP($A$1:$A$1397,BS!$A$8:$A$2406,1,0)</f>
        <v>23700383</v>
      </c>
    </row>
    <row r="754" spans="1:5">
      <c r="A754" s="818">
        <v>23700713</v>
      </c>
      <c r="B754" s="818" t="s">
        <v>1165</v>
      </c>
      <c r="C754" s="819">
        <v>-63291.14</v>
      </c>
      <c r="D754" s="749">
        <f>VLOOKUP($A$1:$A$1397,BS!$A$8:$A$2406,1,0)</f>
        <v>23700713</v>
      </c>
      <c r="E754" s="819"/>
    </row>
    <row r="755" spans="1:5">
      <c r="A755" s="818">
        <v>23700813</v>
      </c>
      <c r="B755" s="818" t="s">
        <v>402</v>
      </c>
      <c r="C755" s="819">
        <v>-291666.44</v>
      </c>
      <c r="D755" s="749">
        <f>VLOOKUP($A$1:$A$1397,BS!$A$8:$A$2406,1,0)</f>
        <v>23700813</v>
      </c>
      <c r="E755" s="819"/>
    </row>
    <row r="756" spans="1:5">
      <c r="A756" s="818">
        <v>23700823</v>
      </c>
      <c r="B756" s="818" t="s">
        <v>132</v>
      </c>
      <c r="C756" s="819">
        <v>-1684999.77</v>
      </c>
      <c r="D756" s="749">
        <f>VLOOKUP($A$1:$A$1397,BS!$A$8:$A$2406,1,0)</f>
        <v>23700823</v>
      </c>
      <c r="E756" s="819"/>
    </row>
    <row r="757" spans="1:5">
      <c r="A757" s="818">
        <v>23700841</v>
      </c>
      <c r="B757" s="818" t="s">
        <v>1269</v>
      </c>
      <c r="C757" s="819">
        <v>-460251.34</v>
      </c>
      <c r="D757" s="749">
        <f>VLOOKUP($A$1:$A$1397,BS!$A$8:$A$2406,1,0)</f>
        <v>23700841</v>
      </c>
      <c r="E757" s="819"/>
    </row>
    <row r="758" spans="1:5">
      <c r="A758" s="818">
        <v>23700873</v>
      </c>
      <c r="B758" s="818" t="s">
        <v>1917</v>
      </c>
      <c r="C758" s="819">
        <v>-2632500</v>
      </c>
      <c r="D758" s="749">
        <f>VLOOKUP($A$1:$A$1397,BS!$A$8:$A$2406,1,0)</f>
        <v>23700873</v>
      </c>
      <c r="E758" s="819"/>
    </row>
    <row r="759" spans="1:5">
      <c r="A759" s="818">
        <v>23700963</v>
      </c>
      <c r="B759" s="818" t="s">
        <v>1976</v>
      </c>
      <c r="C759" s="819">
        <v>-5749535.0599999996</v>
      </c>
      <c r="D759" s="749">
        <f>VLOOKUP($A$1:$A$1397,BS!$A$8:$A$2406,1,0)</f>
        <v>23700963</v>
      </c>
      <c r="E759" s="819"/>
    </row>
    <row r="760" spans="1:5">
      <c r="A760" s="818">
        <v>23701023</v>
      </c>
      <c r="B760" s="818" t="s">
        <v>1036</v>
      </c>
      <c r="C760" s="819">
        <v>-6349804.4299999997</v>
      </c>
      <c r="D760" s="749">
        <f>VLOOKUP($A$1:$A$1397,BS!$A$8:$A$2406,1,0)</f>
        <v>23701023</v>
      </c>
      <c r="E760" s="819"/>
    </row>
    <row r="761" spans="1:5">
      <c r="A761" s="818">
        <v>23701033</v>
      </c>
      <c r="B761" s="818" t="s">
        <v>1894</v>
      </c>
      <c r="C761" s="819">
        <v>-2405033.33</v>
      </c>
      <c r="D761" s="749">
        <f>VLOOKUP($A$1:$A$1397,BS!$A$8:$A$2406,1,0)</f>
        <v>23701033</v>
      </c>
    </row>
    <row r="762" spans="1:5">
      <c r="A762" s="818">
        <v>23701053</v>
      </c>
      <c r="B762" s="818" t="s">
        <v>1943</v>
      </c>
      <c r="C762" s="819">
        <v>-7264583.5099999998</v>
      </c>
      <c r="D762" s="749">
        <f>VLOOKUP($A$1:$A$1397,BS!$A$8:$A$2406,1,0)</f>
        <v>23701053</v>
      </c>
      <c r="E762" s="819"/>
    </row>
    <row r="763" spans="1:5">
      <c r="A763" s="818">
        <v>23701063</v>
      </c>
      <c r="B763" s="818" t="s">
        <v>1987</v>
      </c>
      <c r="C763" s="819">
        <v>-98014.39</v>
      </c>
      <c r="D763" s="749">
        <f>VLOOKUP($A$1:$A$1397,BS!$A$8:$A$2406,1,0)</f>
        <v>23701063</v>
      </c>
      <c r="E763" s="819"/>
    </row>
    <row r="764" spans="1:5">
      <c r="A764" s="818">
        <v>23701113</v>
      </c>
      <c r="B764" s="818" t="s">
        <v>445</v>
      </c>
      <c r="C764" s="819">
        <v>-1679125</v>
      </c>
      <c r="D764" s="749">
        <f>VLOOKUP($A$1:$A$1397,BS!$A$8:$A$2406,1,0)</f>
        <v>23701113</v>
      </c>
      <c r="E764" s="819"/>
    </row>
    <row r="765" spans="1:5">
      <c r="A765" s="818">
        <v>23701123</v>
      </c>
      <c r="B765" s="818" t="s">
        <v>2137</v>
      </c>
      <c r="C765" s="819">
        <v>-2458850.84</v>
      </c>
      <c r="D765" s="749">
        <f>VLOOKUP($A$1:$A$1397,BS!$A$8:$A$2406,1,0)</f>
        <v>23701123</v>
      </c>
      <c r="E765" s="819"/>
    </row>
    <row r="766" spans="1:5">
      <c r="A766" s="818">
        <v>23701133</v>
      </c>
      <c r="B766" s="818" t="s">
        <v>2132</v>
      </c>
      <c r="C766" s="819">
        <v>-4242944.2</v>
      </c>
      <c r="D766" s="749">
        <f>VLOOKUP($A$1:$A$1397,BS!$A$8:$A$2406,1,0)</f>
        <v>23701133</v>
      </c>
      <c r="E766" s="819"/>
    </row>
    <row r="767" spans="1:5">
      <c r="A767" s="818">
        <v>23701143</v>
      </c>
      <c r="B767" s="818" t="s">
        <v>2247</v>
      </c>
      <c r="C767" s="819">
        <v>-798716.66</v>
      </c>
      <c r="D767" s="749">
        <f>VLOOKUP($A$1:$A$1397,BS!$A$8:$A$2406,1,0)</f>
        <v>23701143</v>
      </c>
      <c r="E767" s="819"/>
    </row>
    <row r="768" spans="1:5">
      <c r="A768" s="818">
        <v>23701153</v>
      </c>
      <c r="B768" s="818" t="s">
        <v>2402</v>
      </c>
      <c r="C768" s="819">
        <v>-5111416.67</v>
      </c>
      <c r="D768" s="749">
        <f>VLOOKUP($A$1:$A$1397,BS!$A$8:$A$2406,1,0)</f>
        <v>23701153</v>
      </c>
      <c r="E768" s="819"/>
    </row>
    <row r="769" spans="1:5">
      <c r="A769" s="818">
        <v>23701163</v>
      </c>
      <c r="B769" s="818" t="s">
        <v>2403</v>
      </c>
      <c r="C769" s="819">
        <v>-975250</v>
      </c>
      <c r="D769" s="749">
        <f>VLOOKUP($A$1:$A$1397,BS!$A$8:$A$2406,1,0)</f>
        <v>23701163</v>
      </c>
      <c r="E769" s="819"/>
    </row>
    <row r="770" spans="1:5">
      <c r="A770" s="818">
        <v>23701173</v>
      </c>
      <c r="B770" s="818" t="s">
        <v>2763</v>
      </c>
      <c r="C770" s="819">
        <v>-32766.6</v>
      </c>
      <c r="D770" s="749">
        <f>VLOOKUP($A$1:$A$1397,BS!$A$8:$A$2406,1,0)</f>
        <v>23701173</v>
      </c>
      <c r="E770" s="819"/>
    </row>
    <row r="771" spans="1:5">
      <c r="A771" s="818">
        <v>23701183</v>
      </c>
      <c r="B771" s="818" t="s">
        <v>2808</v>
      </c>
      <c r="C771" s="819">
        <v>-914989.83</v>
      </c>
      <c r="D771" s="749">
        <f>VLOOKUP($A$1:$A$1397,BS!$A$8:$A$2406,1,0)</f>
        <v>23701183</v>
      </c>
      <c r="E771" s="819"/>
    </row>
    <row r="772" spans="1:5">
      <c r="A772" s="818">
        <v>23701193</v>
      </c>
      <c r="B772" s="818" t="s">
        <v>2812</v>
      </c>
      <c r="C772" s="819">
        <v>-158600</v>
      </c>
      <c r="D772" s="749">
        <f>VLOOKUP($A$1:$A$1397,BS!$A$8:$A$2406,1,0)</f>
        <v>23701193</v>
      </c>
    </row>
    <row r="773" spans="1:5">
      <c r="A773" s="820">
        <v>23701203</v>
      </c>
      <c r="B773" s="820" t="s">
        <v>3256</v>
      </c>
      <c r="C773" s="821">
        <v>-8172986.1399999997</v>
      </c>
      <c r="D773" s="822" t="e">
        <f>VLOOKUP($A$1:$A$1397,BS!$A$8:$A$2406,1,0)</f>
        <v>#N/A</v>
      </c>
    </row>
    <row r="774" spans="1:5">
      <c r="A774" s="818">
        <v>24100063</v>
      </c>
      <c r="B774" s="818" t="s">
        <v>1918</v>
      </c>
      <c r="C774" s="818">
        <v>-316</v>
      </c>
      <c r="D774" s="749">
        <f>VLOOKUP($A$1:$A$1397,BS!$A$8:$A$2406,1,0)</f>
        <v>24100063</v>
      </c>
      <c r="E774" s="819"/>
    </row>
    <row r="775" spans="1:5">
      <c r="A775" s="818">
        <v>24100173</v>
      </c>
      <c r="B775" s="818" t="s">
        <v>1918</v>
      </c>
      <c r="C775" s="819">
        <v>-24901.21</v>
      </c>
      <c r="D775" s="749">
        <f>VLOOKUP($A$1:$A$1397,BS!$A$8:$A$2406,1,0)</f>
        <v>24100173</v>
      </c>
      <c r="E775" s="819"/>
    </row>
    <row r="776" spans="1:5">
      <c r="A776" s="818">
        <v>24100212</v>
      </c>
      <c r="B776" s="818" t="s">
        <v>1207</v>
      </c>
      <c r="C776" s="819">
        <v>-630249.23</v>
      </c>
      <c r="D776" s="749">
        <f>VLOOKUP($A$1:$A$1397,BS!$A$8:$A$2406,1,0)</f>
        <v>24100212</v>
      </c>
      <c r="E776" s="819"/>
    </row>
    <row r="777" spans="1:5">
      <c r="A777" s="818">
        <v>24200011</v>
      </c>
      <c r="B777" s="818" t="s">
        <v>2450</v>
      </c>
      <c r="C777" s="819">
        <v>-63924.81</v>
      </c>
      <c r="D777" s="749">
        <f>VLOOKUP($A$1:$A$1397,BS!$A$8:$A$2406,1,0)</f>
        <v>24200011</v>
      </c>
      <c r="E777" s="819"/>
    </row>
    <row r="778" spans="1:5">
      <c r="A778" s="818">
        <v>24200041</v>
      </c>
      <c r="B778" s="818" t="s">
        <v>1222</v>
      </c>
      <c r="C778" s="819">
        <v>-59670</v>
      </c>
      <c r="D778" s="749">
        <f>VLOOKUP($A$1:$A$1397,BS!$A$8:$A$2406,1,0)</f>
        <v>24200041</v>
      </c>
      <c r="E778" s="819"/>
    </row>
    <row r="779" spans="1:5">
      <c r="A779" s="818">
        <v>24200061</v>
      </c>
      <c r="B779" s="818" t="s">
        <v>2740</v>
      </c>
      <c r="C779" s="819">
        <v>-1365491.88</v>
      </c>
      <c r="D779" s="749">
        <f>VLOOKUP($A$1:$A$1397,BS!$A$8:$A$2406,1,0)</f>
        <v>24200061</v>
      </c>
      <c r="E779" s="819"/>
    </row>
    <row r="780" spans="1:5">
      <c r="A780" s="818">
        <v>24200103</v>
      </c>
      <c r="B780" s="818" t="s">
        <v>2622</v>
      </c>
      <c r="C780" s="819">
        <v>-25000</v>
      </c>
      <c r="D780" s="749">
        <f>VLOOKUP($A$1:$A$1397,BS!$A$8:$A$2406,1,0)</f>
        <v>24200103</v>
      </c>
    </row>
    <row r="781" spans="1:5">
      <c r="A781" s="818">
        <v>24200451</v>
      </c>
      <c r="B781" s="818" t="s">
        <v>2227</v>
      </c>
      <c r="C781" s="819">
        <v>-2031139.4</v>
      </c>
      <c r="D781" s="749">
        <f>VLOOKUP($A$1:$A$1397,BS!$A$8:$A$2406,1,0)</f>
        <v>24200451</v>
      </c>
    </row>
    <row r="782" spans="1:5">
      <c r="A782" s="818">
        <v>24200461</v>
      </c>
      <c r="B782" s="818" t="s">
        <v>2647</v>
      </c>
      <c r="C782" s="819">
        <v>-14479514.84</v>
      </c>
      <c r="D782" s="749">
        <f>VLOOKUP($A$1:$A$1397,BS!$A$8:$A$2406,1,0)</f>
        <v>24200461</v>
      </c>
      <c r="E782" s="819"/>
    </row>
    <row r="783" spans="1:5">
      <c r="A783" s="818">
        <v>24200511</v>
      </c>
      <c r="B783" s="818" t="s">
        <v>1081</v>
      </c>
      <c r="C783" s="819">
        <v>-1587280.2</v>
      </c>
      <c r="D783" s="749">
        <f>VLOOKUP($A$1:$A$1397,BS!$A$8:$A$2406,1,0)</f>
        <v>24200511</v>
      </c>
      <c r="E783" s="819"/>
    </row>
    <row r="784" spans="1:5">
      <c r="A784" s="818">
        <v>24200521</v>
      </c>
      <c r="B784" s="818" t="s">
        <v>2899</v>
      </c>
      <c r="C784" s="819">
        <v>-577052.84</v>
      </c>
      <c r="D784" s="749">
        <f>VLOOKUP($A$1:$A$1397,BS!$A$8:$A$2406,1,0)</f>
        <v>24200521</v>
      </c>
      <c r="E784" s="819"/>
    </row>
    <row r="785" spans="1:5">
      <c r="A785" s="818">
        <v>24200541</v>
      </c>
      <c r="B785" s="818" t="s">
        <v>1289</v>
      </c>
      <c r="C785" s="819">
        <v>-177807.78</v>
      </c>
      <c r="D785" s="749">
        <f>VLOOKUP($A$1:$A$1397,BS!$A$8:$A$2406,1,0)</f>
        <v>24200541</v>
      </c>
      <c r="E785" s="819"/>
    </row>
    <row r="786" spans="1:5">
      <c r="A786" s="818">
        <v>24200551</v>
      </c>
      <c r="B786" s="818" t="s">
        <v>48</v>
      </c>
      <c r="C786" s="819">
        <v>-177807.78</v>
      </c>
      <c r="D786" s="749">
        <f>VLOOKUP($A$1:$A$1397,BS!$A$8:$A$2406,1,0)</f>
        <v>24200551</v>
      </c>
      <c r="E786" s="819"/>
    </row>
    <row r="787" spans="1:5">
      <c r="A787" s="818">
        <v>24200561</v>
      </c>
      <c r="B787" s="818" t="s">
        <v>861</v>
      </c>
      <c r="C787" s="819">
        <v>-47029.86</v>
      </c>
      <c r="D787" s="749">
        <f>VLOOKUP($A$1:$A$1397,BS!$A$8:$A$2406,1,0)</f>
        <v>24200561</v>
      </c>
      <c r="E787" s="819"/>
    </row>
    <row r="788" spans="1:5">
      <c r="A788" s="818">
        <v>24200571</v>
      </c>
      <c r="B788" s="818" t="s">
        <v>417</v>
      </c>
      <c r="C788" s="819">
        <v>-47029.86</v>
      </c>
      <c r="D788" s="749">
        <f>VLOOKUP($A$1:$A$1397,BS!$A$8:$A$2406,1,0)</f>
        <v>24200571</v>
      </c>
      <c r="E788" s="819"/>
    </row>
    <row r="789" spans="1:5">
      <c r="A789" s="818">
        <v>24200611</v>
      </c>
      <c r="B789" s="818" t="s">
        <v>2199</v>
      </c>
      <c r="C789" s="819">
        <v>-390227.25</v>
      </c>
      <c r="D789" s="749">
        <f>VLOOKUP($A$1:$A$1397,BS!$A$8:$A$2406,1,0)</f>
        <v>24200611</v>
      </c>
      <c r="E789" s="819"/>
    </row>
    <row r="790" spans="1:5">
      <c r="A790" s="818">
        <v>24200622</v>
      </c>
      <c r="B790" s="818" t="s">
        <v>782</v>
      </c>
      <c r="C790" s="819">
        <v>-779678.22</v>
      </c>
      <c r="D790" s="749">
        <f>VLOOKUP($A$1:$A$1397,BS!$A$8:$A$2406,1,0)</f>
        <v>24200622</v>
      </c>
      <c r="E790" s="819"/>
    </row>
    <row r="791" spans="1:5">
      <c r="A791" s="818">
        <v>24200632</v>
      </c>
      <c r="B791" s="818" t="s">
        <v>1862</v>
      </c>
      <c r="C791" s="819">
        <v>-113058</v>
      </c>
      <c r="D791" s="749">
        <f>VLOOKUP($A$1:$A$1397,BS!$A$8:$A$2406,1,0)</f>
        <v>24200632</v>
      </c>
      <c r="E791" s="819"/>
    </row>
    <row r="792" spans="1:5">
      <c r="A792" s="818">
        <v>24200633</v>
      </c>
      <c r="B792" s="818" t="s">
        <v>3035</v>
      </c>
      <c r="C792" s="819">
        <v>-1038466.94</v>
      </c>
      <c r="D792" s="749">
        <f>VLOOKUP($A$1:$A$1397,BS!$A$8:$A$2406,1,0)</f>
        <v>24200633</v>
      </c>
      <c r="E792" s="819"/>
    </row>
    <row r="793" spans="1:5">
      <c r="A793" s="818">
        <v>24200641</v>
      </c>
      <c r="B793" s="818" t="s">
        <v>1691</v>
      </c>
      <c r="C793" s="819">
        <v>-732098</v>
      </c>
      <c r="D793" s="749">
        <f>VLOOKUP($A$1:$A$1397,BS!$A$8:$A$2406,1,0)</f>
        <v>24200641</v>
      </c>
      <c r="E793" s="819"/>
    </row>
    <row r="794" spans="1:5">
      <c r="A794" s="818">
        <v>24200651</v>
      </c>
      <c r="B794" s="818" t="s">
        <v>1417</v>
      </c>
      <c r="C794" s="819">
        <v>-16500</v>
      </c>
      <c r="D794" s="749">
        <f>VLOOKUP($A$1:$A$1397,BS!$A$8:$A$2406,1,0)</f>
        <v>24200651</v>
      </c>
      <c r="E794" s="819"/>
    </row>
    <row r="795" spans="1:5">
      <c r="A795" s="818">
        <v>24200653</v>
      </c>
      <c r="B795" s="818" t="s">
        <v>1714</v>
      </c>
      <c r="C795" s="819">
        <v>-460128.93</v>
      </c>
      <c r="D795" s="749">
        <f>VLOOKUP($A$1:$A$1397,BS!$A$8:$A$2406,1,0)</f>
        <v>24200653</v>
      </c>
      <c r="E795" s="819"/>
    </row>
    <row r="796" spans="1:5">
      <c r="A796" s="818">
        <v>24200661</v>
      </c>
      <c r="B796" s="818" t="s">
        <v>1418</v>
      </c>
      <c r="C796" s="819">
        <v>-36713.339999999997</v>
      </c>
      <c r="D796" s="749">
        <f>VLOOKUP($A$1:$A$1397,BS!$A$8:$A$2406,1,0)</f>
        <v>24200661</v>
      </c>
      <c r="E796" s="819"/>
    </row>
    <row r="797" spans="1:5">
      <c r="A797" s="818">
        <v>24200671</v>
      </c>
      <c r="B797" s="818" t="s">
        <v>1419</v>
      </c>
      <c r="C797" s="819">
        <v>-10873.11</v>
      </c>
      <c r="D797" s="749">
        <f>VLOOKUP($A$1:$A$1397,BS!$A$8:$A$2406,1,0)</f>
        <v>24200671</v>
      </c>
      <c r="E797" s="819"/>
    </row>
    <row r="798" spans="1:5">
      <c r="A798" s="818">
        <v>24200681</v>
      </c>
      <c r="B798" s="818" t="s">
        <v>1420</v>
      </c>
      <c r="C798" s="819">
        <v>-10873.11</v>
      </c>
      <c r="D798" s="749">
        <f>VLOOKUP($A$1:$A$1397,BS!$A$8:$A$2406,1,0)</f>
        <v>24200681</v>
      </c>
      <c r="E798" s="819"/>
    </row>
    <row r="799" spans="1:5">
      <c r="A799" s="818">
        <v>24200811</v>
      </c>
      <c r="B799" s="818" t="s">
        <v>1095</v>
      </c>
      <c r="C799" s="819">
        <v>-176240.08</v>
      </c>
      <c r="D799" s="749">
        <f>VLOOKUP($A$1:$A$1397,BS!$A$8:$A$2406,1,0)</f>
        <v>24200811</v>
      </c>
      <c r="E799" s="819"/>
    </row>
    <row r="800" spans="1:5">
      <c r="A800" s="818">
        <v>24200821</v>
      </c>
      <c r="B800" s="818" t="s">
        <v>1096</v>
      </c>
      <c r="C800" s="819">
        <v>-147054.12</v>
      </c>
      <c r="D800" s="749">
        <f>VLOOKUP($A$1:$A$1397,BS!$A$8:$A$2406,1,0)</f>
        <v>24200821</v>
      </c>
      <c r="E800" s="819"/>
    </row>
    <row r="801" spans="1:5">
      <c r="A801" s="818">
        <v>24200831</v>
      </c>
      <c r="B801" s="818" t="s">
        <v>1097</v>
      </c>
      <c r="C801" s="819">
        <v>-88258.37</v>
      </c>
      <c r="D801" s="749">
        <f>VLOOKUP($A$1:$A$1397,BS!$A$8:$A$2406,1,0)</f>
        <v>24200831</v>
      </c>
      <c r="E801" s="819"/>
    </row>
    <row r="802" spans="1:5">
      <c r="A802" s="818">
        <v>24200841</v>
      </c>
      <c r="B802" s="818" t="s">
        <v>2096</v>
      </c>
      <c r="C802" s="819">
        <v>-322434.17</v>
      </c>
      <c r="D802" s="749">
        <f>VLOOKUP($A$1:$A$1397,BS!$A$8:$A$2406,1,0)</f>
        <v>24200841</v>
      </c>
      <c r="E802" s="819"/>
    </row>
    <row r="803" spans="1:5">
      <c r="A803" s="818">
        <v>24200851</v>
      </c>
      <c r="B803" s="818" t="s">
        <v>1482</v>
      </c>
      <c r="C803" s="819">
        <v>-83655.850000000006</v>
      </c>
      <c r="D803" s="749">
        <f>VLOOKUP($A$1:$A$1397,BS!$A$8:$A$2406,1,0)</f>
        <v>24200851</v>
      </c>
      <c r="E803" s="819"/>
    </row>
    <row r="804" spans="1:5">
      <c r="A804" s="818">
        <v>24200871</v>
      </c>
      <c r="B804" s="818" t="s">
        <v>2245</v>
      </c>
      <c r="C804" s="819">
        <v>-94691.64</v>
      </c>
      <c r="D804" s="749">
        <f>VLOOKUP($A$1:$A$1397,BS!$A$8:$A$2406,1,0)</f>
        <v>24200871</v>
      </c>
      <c r="E804" s="819"/>
    </row>
    <row r="805" spans="1:5">
      <c r="A805" s="818">
        <v>24200881</v>
      </c>
      <c r="B805" s="818" t="s">
        <v>2579</v>
      </c>
      <c r="C805" s="819">
        <v>-271964.90999999997</v>
      </c>
      <c r="D805" s="749">
        <f>VLOOKUP($A$1:$A$1397,BS!$A$8:$A$2406,1,0)</f>
        <v>24200881</v>
      </c>
      <c r="E805" s="819"/>
    </row>
    <row r="806" spans="1:5">
      <c r="A806" s="818">
        <v>24200891</v>
      </c>
      <c r="B806" s="818" t="s">
        <v>2207</v>
      </c>
      <c r="C806" s="819">
        <v>-67388.98</v>
      </c>
      <c r="D806" s="749">
        <f>VLOOKUP($A$1:$A$1397,BS!$A$8:$A$2406,1,0)</f>
        <v>24200891</v>
      </c>
    </row>
    <row r="807" spans="1:5">
      <c r="A807" s="818">
        <v>24200901</v>
      </c>
      <c r="B807" s="818" t="s">
        <v>2385</v>
      </c>
      <c r="C807" s="819">
        <v>-163595.71</v>
      </c>
      <c r="D807" s="749">
        <f>VLOOKUP($A$1:$A$1397,BS!$A$8:$A$2406,1,0)</f>
        <v>24200901</v>
      </c>
    </row>
    <row r="808" spans="1:5">
      <c r="A808" s="818">
        <v>24200911</v>
      </c>
      <c r="B808" s="818" t="s">
        <v>2208</v>
      </c>
      <c r="C808" s="819">
        <v>-16928.46</v>
      </c>
      <c r="D808" s="749">
        <f>VLOOKUP($A$1:$A$1397,BS!$A$8:$A$2406,1,0)</f>
        <v>24200911</v>
      </c>
    </row>
    <row r="809" spans="1:5">
      <c r="A809" s="818">
        <v>24200921</v>
      </c>
      <c r="B809" s="818" t="s">
        <v>1094</v>
      </c>
      <c r="C809" s="819">
        <v>-2232333.2200000002</v>
      </c>
      <c r="D809" s="749">
        <f>VLOOKUP($A$1:$A$1397,BS!$A$8:$A$2406,1,0)</f>
        <v>24200921</v>
      </c>
      <c r="E809" s="819"/>
    </row>
    <row r="810" spans="1:5">
      <c r="A810" s="818">
        <v>24200931</v>
      </c>
      <c r="B810" s="818" t="s">
        <v>1098</v>
      </c>
      <c r="C810" s="819">
        <v>-297234.61</v>
      </c>
      <c r="D810" s="749">
        <f>VLOOKUP($A$1:$A$1397,BS!$A$8:$A$2406,1,0)</f>
        <v>24200931</v>
      </c>
      <c r="E810" s="819"/>
    </row>
    <row r="811" spans="1:5">
      <c r="A811" s="818">
        <v>24200941</v>
      </c>
      <c r="B811" s="818" t="s">
        <v>2605</v>
      </c>
      <c r="C811" s="819">
        <v>-67999.600000000006</v>
      </c>
      <c r="D811" s="749">
        <f>VLOOKUP($A$1:$A$1397,BS!$A$8:$A$2406,1,0)</f>
        <v>24200941</v>
      </c>
      <c r="E811" s="819"/>
    </row>
    <row r="812" spans="1:5">
      <c r="A812" s="818">
        <v>24200951</v>
      </c>
      <c r="B812" s="818" t="s">
        <v>2389</v>
      </c>
      <c r="C812" s="819">
        <v>-202748.05</v>
      </c>
      <c r="D812" s="749">
        <f>VLOOKUP($A$1:$A$1397,BS!$A$8:$A$2406,1,0)</f>
        <v>24200951</v>
      </c>
      <c r="E812" s="819"/>
    </row>
    <row r="813" spans="1:5">
      <c r="A813" s="818">
        <v>24200961</v>
      </c>
      <c r="B813" s="818" t="s">
        <v>2386</v>
      </c>
      <c r="C813" s="819">
        <v>-1223700.68</v>
      </c>
      <c r="D813" s="749">
        <f>VLOOKUP($A$1:$A$1397,BS!$A$8:$A$2406,1,0)</f>
        <v>24200961</v>
      </c>
      <c r="E813" s="819"/>
    </row>
    <row r="814" spans="1:5">
      <c r="A814" s="818">
        <v>24200971</v>
      </c>
      <c r="B814" s="818" t="s">
        <v>1099</v>
      </c>
      <c r="C814" s="819">
        <v>-117172.62</v>
      </c>
      <c r="D814" s="749">
        <f>VLOOKUP($A$1:$A$1397,BS!$A$8:$A$2406,1,0)</f>
        <v>24200971</v>
      </c>
    </row>
    <row r="815" spans="1:5">
      <c r="A815" s="818">
        <v>24200991</v>
      </c>
      <c r="B815" s="818" t="s">
        <v>2457</v>
      </c>
      <c r="C815" s="819">
        <v>-1267.27</v>
      </c>
      <c r="D815" s="749">
        <f>VLOOKUP($A$1:$A$1397,BS!$A$8:$A$2406,1,0)</f>
        <v>24200991</v>
      </c>
    </row>
    <row r="816" spans="1:5">
      <c r="A816" s="818">
        <v>24201031</v>
      </c>
      <c r="B816" s="818" t="s">
        <v>2580</v>
      </c>
      <c r="C816" s="819">
        <v>-96986.5</v>
      </c>
      <c r="D816" s="749">
        <f>VLOOKUP($A$1:$A$1397,BS!$A$8:$A$2406,1,0)</f>
        <v>24201031</v>
      </c>
      <c r="E816" s="819"/>
    </row>
    <row r="817" spans="1:5">
      <c r="A817" s="818">
        <v>24201041</v>
      </c>
      <c r="B817" s="818" t="s">
        <v>2581</v>
      </c>
      <c r="C817" s="819">
        <v>-22848.97</v>
      </c>
      <c r="D817" s="749">
        <f>VLOOKUP($A$1:$A$1397,BS!$A$8:$A$2406,1,0)</f>
        <v>24201041</v>
      </c>
      <c r="E817" s="819"/>
    </row>
    <row r="818" spans="1:5">
      <c r="A818" s="818">
        <v>24400001</v>
      </c>
      <c r="B818" s="818" t="s">
        <v>2592</v>
      </c>
      <c r="C818" s="819">
        <v>-67563731.480000004</v>
      </c>
      <c r="D818" s="749">
        <f>VLOOKUP($A$1:$A$1397,BS!$A$8:$A$2406,1,0)</f>
        <v>24400001</v>
      </c>
      <c r="E818" s="819"/>
    </row>
    <row r="819" spans="1:5">
      <c r="A819" s="818">
        <v>24400002</v>
      </c>
      <c r="B819" s="818" t="s">
        <v>2593</v>
      </c>
      <c r="C819" s="819">
        <v>-34672813.780000001</v>
      </c>
      <c r="D819" s="749">
        <f>VLOOKUP($A$1:$A$1397,BS!$A$8:$A$2406,1,0)</f>
        <v>24400002</v>
      </c>
      <c r="E819" s="819"/>
    </row>
    <row r="820" spans="1:5">
      <c r="A820" s="818">
        <v>24400011</v>
      </c>
      <c r="B820" s="818" t="s">
        <v>2594</v>
      </c>
      <c r="C820" s="819">
        <v>-13989756.93</v>
      </c>
      <c r="D820" s="749">
        <f>VLOOKUP($A$1:$A$1397,BS!$A$8:$A$2406,1,0)</f>
        <v>24400011</v>
      </c>
      <c r="E820" s="819"/>
    </row>
    <row r="821" spans="1:5">
      <c r="A821" s="818">
        <v>24400012</v>
      </c>
      <c r="B821" s="818" t="s">
        <v>2595</v>
      </c>
      <c r="C821" s="819">
        <v>-9185396.5299999993</v>
      </c>
      <c r="D821" s="749">
        <f>VLOOKUP($A$1:$A$1397,BS!$A$8:$A$2406,1,0)</f>
        <v>24400012</v>
      </c>
      <c r="E821" s="819"/>
    </row>
    <row r="822" spans="1:5">
      <c r="A822" s="818">
        <v>25200152</v>
      </c>
      <c r="B822" s="818" t="s">
        <v>1270</v>
      </c>
      <c r="C822" s="819">
        <v>-15660.38</v>
      </c>
      <c r="D822" s="749">
        <f>VLOOKUP($A$1:$A$1397,BS!$A$8:$A$2406,1,0)</f>
        <v>25200152</v>
      </c>
      <c r="E822" s="819"/>
    </row>
    <row r="823" spans="1:5">
      <c r="A823" s="818">
        <v>25200161</v>
      </c>
      <c r="B823" s="818" t="s">
        <v>55</v>
      </c>
      <c r="C823" s="819">
        <v>-6430928.9199999999</v>
      </c>
      <c r="D823" s="749">
        <f>VLOOKUP($A$1:$A$1397,BS!$A$8:$A$2406,1,0)</f>
        <v>25200161</v>
      </c>
      <c r="E823" s="819"/>
    </row>
    <row r="824" spans="1:5">
      <c r="A824" s="818">
        <v>25200171</v>
      </c>
      <c r="B824" s="818" t="s">
        <v>56</v>
      </c>
      <c r="C824" s="819">
        <v>-15093602.380000001</v>
      </c>
      <c r="D824" s="749">
        <f>VLOOKUP($A$1:$A$1397,BS!$A$8:$A$2406,1,0)</f>
        <v>25200171</v>
      </c>
      <c r="E824" s="819"/>
    </row>
    <row r="825" spans="1:5">
      <c r="A825" s="818">
        <v>25200181</v>
      </c>
      <c r="B825" s="818" t="s">
        <v>1276</v>
      </c>
      <c r="C825" s="819">
        <v>-33446510.52</v>
      </c>
      <c r="D825" s="749">
        <f>VLOOKUP($A$1:$A$1397,BS!$A$8:$A$2406,1,0)</f>
        <v>25200181</v>
      </c>
      <c r="E825" s="819"/>
    </row>
    <row r="826" spans="1:5">
      <c r="A826" s="818">
        <v>25200202</v>
      </c>
      <c r="B826" s="818" t="s">
        <v>1375</v>
      </c>
      <c r="C826" s="819">
        <v>-19210975.829999998</v>
      </c>
      <c r="D826" s="749">
        <f>VLOOKUP($A$1:$A$1397,BS!$A$8:$A$2406,1,0)</f>
        <v>25200202</v>
      </c>
      <c r="E826" s="819"/>
    </row>
    <row r="827" spans="1:5">
      <c r="A827" s="818">
        <v>25200222</v>
      </c>
      <c r="B827" s="818" t="s">
        <v>1376</v>
      </c>
      <c r="C827" s="819">
        <v>-1210591.99</v>
      </c>
      <c r="D827" s="749">
        <f>VLOOKUP($A$1:$A$1397,BS!$A$8:$A$2406,1,0)</f>
        <v>25200222</v>
      </c>
      <c r="E827" s="819"/>
    </row>
    <row r="828" spans="1:5">
      <c r="A828" s="818">
        <v>25300001</v>
      </c>
      <c r="B828" s="818" t="s">
        <v>594</v>
      </c>
      <c r="C828" s="819">
        <v>-39585.18</v>
      </c>
      <c r="D828" s="749">
        <f>VLOOKUP($A$1:$A$1397,BS!$A$8:$A$2406,1,0)</f>
        <v>25300001</v>
      </c>
      <c r="E828" s="819"/>
    </row>
    <row r="829" spans="1:5">
      <c r="A829" s="818">
        <v>25300011</v>
      </c>
      <c r="B829" s="818" t="s">
        <v>1061</v>
      </c>
      <c r="C829" s="819">
        <v>-5000</v>
      </c>
      <c r="D829" s="749">
        <f>VLOOKUP($A$1:$A$1397,BS!$A$8:$A$2406,1,0)</f>
        <v>25300011</v>
      </c>
      <c r="E829" s="819"/>
    </row>
    <row r="830" spans="1:5">
      <c r="A830" s="818">
        <v>25300033</v>
      </c>
      <c r="B830" s="818" t="s">
        <v>340</v>
      </c>
      <c r="C830" s="819">
        <v>-8598422.0700000003</v>
      </c>
      <c r="D830" s="749">
        <f>VLOOKUP($A$1:$A$1397,BS!$A$8:$A$2406,1,0)</f>
        <v>25300033</v>
      </c>
      <c r="E830" s="819"/>
    </row>
    <row r="831" spans="1:5">
      <c r="A831" s="818">
        <v>25300071</v>
      </c>
      <c r="B831" s="818" t="s">
        <v>2181</v>
      </c>
      <c r="C831" s="819">
        <v>-184000490</v>
      </c>
      <c r="D831" s="749">
        <f>VLOOKUP($A$1:$A$1397,BS!$A$8:$A$2406,1,0)</f>
        <v>25300071</v>
      </c>
      <c r="E831" s="819"/>
    </row>
    <row r="832" spans="1:5">
      <c r="A832" s="818">
        <v>25300081</v>
      </c>
      <c r="B832" s="818" t="s">
        <v>2838</v>
      </c>
      <c r="C832" s="819">
        <v>-1000</v>
      </c>
      <c r="D832" s="749">
        <f>VLOOKUP($A$1:$A$1397,BS!$A$8:$A$2406,1,0)</f>
        <v>25300081</v>
      </c>
      <c r="E832" s="819"/>
    </row>
    <row r="833" spans="1:5">
      <c r="A833" s="818">
        <v>25300091</v>
      </c>
      <c r="B833" s="818" t="s">
        <v>2798</v>
      </c>
      <c r="C833" s="819">
        <v>-2177089.59</v>
      </c>
      <c r="D833" s="749">
        <f>VLOOKUP($A$1:$A$1397,BS!$A$8:$A$2406,1,0)</f>
        <v>25300091</v>
      </c>
      <c r="E833" s="819"/>
    </row>
    <row r="834" spans="1:5">
      <c r="A834" s="818">
        <v>25300121</v>
      </c>
      <c r="B834" s="818" t="s">
        <v>2859</v>
      </c>
      <c r="C834" s="819">
        <v>-547413.32999999996</v>
      </c>
      <c r="D834" s="749">
        <f>VLOOKUP($A$1:$A$1397,BS!$A$8:$A$2406,1,0)</f>
        <v>25300121</v>
      </c>
      <c r="E834" s="819"/>
    </row>
    <row r="835" spans="1:5">
      <c r="A835" s="818">
        <v>25300141</v>
      </c>
      <c r="B835" s="818" t="s">
        <v>774</v>
      </c>
      <c r="C835" s="819">
        <v>-3061282.89</v>
      </c>
      <c r="D835" s="749">
        <f>VLOOKUP($A$1:$A$1397,BS!$A$8:$A$2406,1,0)</f>
        <v>25300141</v>
      </c>
      <c r="E835" s="819"/>
    </row>
    <row r="836" spans="1:5">
      <c r="A836" s="818">
        <v>25300151</v>
      </c>
      <c r="B836" s="818" t="s">
        <v>1257</v>
      </c>
      <c r="C836" s="819">
        <v>-10014019.439999999</v>
      </c>
      <c r="D836" s="749">
        <f>VLOOKUP($A$1:$A$1397,BS!$A$8:$A$2406,1,0)</f>
        <v>25300151</v>
      </c>
      <c r="E836" s="819"/>
    </row>
    <row r="837" spans="1:5">
      <c r="A837" s="818">
        <v>25300153</v>
      </c>
      <c r="B837" s="818" t="s">
        <v>2623</v>
      </c>
      <c r="C837" s="819">
        <v>-75000</v>
      </c>
      <c r="D837" s="749">
        <f>VLOOKUP($A$1:$A$1397,BS!$A$8:$A$2406,1,0)</f>
        <v>25300153</v>
      </c>
      <c r="E837" s="819"/>
    </row>
    <row r="838" spans="1:5">
      <c r="A838" s="818">
        <v>25300161</v>
      </c>
      <c r="B838" s="818" t="s">
        <v>386</v>
      </c>
      <c r="C838" s="819">
        <v>-505560.83</v>
      </c>
      <c r="D838" s="749">
        <f>VLOOKUP($A$1:$A$1397,BS!$A$8:$A$2406,1,0)</f>
        <v>25300161</v>
      </c>
      <c r="E838" s="819"/>
    </row>
    <row r="839" spans="1:5">
      <c r="A839" s="818">
        <v>25300181</v>
      </c>
      <c r="B839" s="818" t="s">
        <v>2174</v>
      </c>
      <c r="C839" s="819">
        <v>-4286994.66</v>
      </c>
      <c r="D839" s="749">
        <f>VLOOKUP($A$1:$A$1397,BS!$A$8:$A$2406,1,0)</f>
        <v>25300181</v>
      </c>
      <c r="E839" s="819"/>
    </row>
    <row r="840" spans="1:5">
      <c r="A840" s="818">
        <v>25300201</v>
      </c>
      <c r="B840" s="818" t="s">
        <v>2175</v>
      </c>
      <c r="C840" s="819">
        <v>-5810113</v>
      </c>
      <c r="D840" s="749">
        <f>VLOOKUP($A$1:$A$1397,BS!$A$8:$A$2406,1,0)</f>
        <v>25300201</v>
      </c>
      <c r="E840" s="819"/>
    </row>
    <row r="841" spans="1:5">
      <c r="A841" s="818">
        <v>25300212</v>
      </c>
      <c r="B841" s="818" t="s">
        <v>978</v>
      </c>
      <c r="C841" s="819">
        <v>-86962.15</v>
      </c>
      <c r="D841" s="749">
        <f>VLOOKUP($A$1:$A$1397,BS!$A$8:$A$2406,1,0)</f>
        <v>25300212</v>
      </c>
      <c r="E841" s="819"/>
    </row>
    <row r="842" spans="1:5">
      <c r="A842" s="818">
        <v>25300281</v>
      </c>
      <c r="B842" s="818" t="s">
        <v>2560</v>
      </c>
      <c r="C842" s="819">
        <v>-506260</v>
      </c>
      <c r="D842" s="749">
        <f>VLOOKUP($A$1:$A$1397,BS!$A$8:$A$2406,1,0)</f>
        <v>25300281</v>
      </c>
      <c r="E842" s="819"/>
    </row>
    <row r="843" spans="1:5">
      <c r="A843" s="818">
        <v>25300293</v>
      </c>
      <c r="B843" s="818" t="s">
        <v>1582</v>
      </c>
      <c r="C843" s="819">
        <v>-6133198.3200000003</v>
      </c>
      <c r="D843" s="749">
        <f>VLOOKUP($A$1:$A$1397,BS!$A$8:$A$2406,1,0)</f>
        <v>25300293</v>
      </c>
      <c r="E843" s="819"/>
    </row>
    <row r="844" spans="1:5">
      <c r="A844" s="818">
        <v>25300303</v>
      </c>
      <c r="B844" s="818" t="s">
        <v>1854</v>
      </c>
      <c r="C844" s="818">
        <v>-0.01</v>
      </c>
      <c r="D844" s="749">
        <f>VLOOKUP($A$1:$A$1397,BS!$A$8:$A$2406,1,0)</f>
        <v>25300303</v>
      </c>
      <c r="E844" s="819"/>
    </row>
    <row r="845" spans="1:5">
      <c r="A845" s="818">
        <v>25300323</v>
      </c>
      <c r="B845" s="818" t="s">
        <v>1333</v>
      </c>
      <c r="C845" s="819">
        <v>-49789</v>
      </c>
      <c r="D845" s="749">
        <f>VLOOKUP($A$1:$A$1397,BS!$A$8:$A$2406,1,0)</f>
        <v>25300323</v>
      </c>
      <c r="E845" s="819"/>
    </row>
    <row r="846" spans="1:5">
      <c r="A846" s="818">
        <v>25300343</v>
      </c>
      <c r="B846" s="818" t="s">
        <v>2901</v>
      </c>
      <c r="C846" s="819">
        <v>-2794875.48</v>
      </c>
      <c r="D846" s="749">
        <f>VLOOKUP($A$1:$A$1397,BS!$A$8:$A$2406,1,0)</f>
        <v>25300343</v>
      </c>
      <c r="E846" s="819"/>
    </row>
    <row r="847" spans="1:5">
      <c r="A847" s="818">
        <v>25300353</v>
      </c>
      <c r="B847" s="818" t="s">
        <v>1857</v>
      </c>
      <c r="C847" s="819">
        <v>-5660417.7999999998</v>
      </c>
      <c r="D847" s="749">
        <f>VLOOKUP($A$1:$A$1397,BS!$A$8:$A$2406,1,0)</f>
        <v>25300353</v>
      </c>
      <c r="E847" s="819"/>
    </row>
    <row r="848" spans="1:5">
      <c r="A848" s="818">
        <v>25300363</v>
      </c>
      <c r="B848" s="818" t="s">
        <v>1753</v>
      </c>
      <c r="C848" s="819">
        <v>-1462659.63</v>
      </c>
      <c r="D848" s="749">
        <f>VLOOKUP($A$1:$A$1397,BS!$A$8:$A$2406,1,0)</f>
        <v>25300363</v>
      </c>
      <c r="E848" s="819"/>
    </row>
    <row r="849" spans="1:5">
      <c r="A849" s="818">
        <v>25300371</v>
      </c>
      <c r="B849" s="818" t="s">
        <v>1687</v>
      </c>
      <c r="C849" s="819">
        <v>-1402396.64</v>
      </c>
      <c r="D849" s="749">
        <f>VLOOKUP($A$1:$A$1397,BS!$A$8:$A$2406,1,0)</f>
        <v>25300371</v>
      </c>
      <c r="E849" s="819"/>
    </row>
    <row r="850" spans="1:5">
      <c r="A850" s="818">
        <v>25300413</v>
      </c>
      <c r="B850" s="818" t="s">
        <v>932</v>
      </c>
      <c r="C850" s="819">
        <v>-547130.6</v>
      </c>
      <c r="D850" s="749">
        <f>VLOOKUP($A$1:$A$1397,BS!$A$8:$A$2406,1,0)</f>
        <v>25300413</v>
      </c>
      <c r="E850" s="819"/>
    </row>
    <row r="851" spans="1:5">
      <c r="A851" s="818">
        <v>25300443</v>
      </c>
      <c r="B851" s="818" t="s">
        <v>2240</v>
      </c>
      <c r="C851" s="819">
        <v>-711635.3</v>
      </c>
      <c r="D851" s="749">
        <f>VLOOKUP($A$1:$A$1397,BS!$A$8:$A$2406,1,0)</f>
        <v>25300443</v>
      </c>
      <c r="E851" s="819"/>
    </row>
    <row r="852" spans="1:5">
      <c r="A852" s="818">
        <v>25300503</v>
      </c>
      <c r="B852" s="818" t="s">
        <v>428</v>
      </c>
      <c r="C852" s="819">
        <v>-1915.18</v>
      </c>
      <c r="D852" s="749">
        <f>VLOOKUP($A$1:$A$1397,BS!$A$8:$A$2406,1,0)</f>
        <v>25300503</v>
      </c>
      <c r="E852" s="819"/>
    </row>
    <row r="853" spans="1:5">
      <c r="A853" s="818">
        <v>25300541</v>
      </c>
      <c r="B853" s="818" t="s">
        <v>910</v>
      </c>
      <c r="C853" s="819">
        <v>-9167223.7100000009</v>
      </c>
      <c r="D853" s="749">
        <f>VLOOKUP($A$1:$A$1397,BS!$A$8:$A$2406,1,0)</f>
        <v>25300541</v>
      </c>
      <c r="E853" s="819"/>
    </row>
    <row r="854" spans="1:5">
      <c r="A854" s="818">
        <v>25300553</v>
      </c>
      <c r="B854" s="818" t="s">
        <v>2900</v>
      </c>
      <c r="C854" s="819">
        <v>-3513.77</v>
      </c>
      <c r="D854" s="749">
        <f>VLOOKUP($A$1:$A$1397,BS!$A$8:$A$2406,1,0)</f>
        <v>25300553</v>
      </c>
      <c r="E854" s="819"/>
    </row>
    <row r="855" spans="1:5">
      <c r="A855" s="818">
        <v>25300561</v>
      </c>
      <c r="B855" s="818" t="s">
        <v>1949</v>
      </c>
      <c r="C855" s="819">
        <v>-7989232</v>
      </c>
      <c r="D855" s="749">
        <f>VLOOKUP($A$1:$A$1397,BS!$A$8:$A$2406,1,0)</f>
        <v>25300561</v>
      </c>
      <c r="E855" s="819"/>
    </row>
    <row r="856" spans="1:5">
      <c r="A856" s="818">
        <v>25300581</v>
      </c>
      <c r="B856" s="818" t="s">
        <v>728</v>
      </c>
      <c r="C856" s="819">
        <v>-5174706.6399999997</v>
      </c>
      <c r="D856" s="749">
        <f>VLOOKUP($A$1:$A$1397,BS!$A$8:$A$2406,1,0)</f>
        <v>25300581</v>
      </c>
      <c r="E856" s="819"/>
    </row>
    <row r="857" spans="1:5">
      <c r="A857" s="818">
        <v>25300582</v>
      </c>
      <c r="B857" s="818" t="s">
        <v>728</v>
      </c>
      <c r="C857" s="819">
        <v>-2209620.63</v>
      </c>
      <c r="D857" s="749">
        <f>VLOOKUP($A$1:$A$1397,BS!$A$8:$A$2406,1,0)</f>
        <v>25300582</v>
      </c>
      <c r="E857" s="819"/>
    </row>
    <row r="858" spans="1:5">
      <c r="A858" s="818">
        <v>25300591</v>
      </c>
      <c r="B858" s="818" t="s">
        <v>729</v>
      </c>
      <c r="C858" s="819">
        <v>5174706.6399999997</v>
      </c>
      <c r="D858" s="749">
        <f>VLOOKUP($A$1:$A$1397,BS!$A$8:$A$2406,1,0)</f>
        <v>25300591</v>
      </c>
      <c r="E858" s="819"/>
    </row>
    <row r="859" spans="1:5">
      <c r="A859" s="818">
        <v>25300592</v>
      </c>
      <c r="B859" s="818" t="s">
        <v>729</v>
      </c>
      <c r="C859" s="819">
        <v>2209620.63</v>
      </c>
      <c r="D859" s="749">
        <f>VLOOKUP($A$1:$A$1397,BS!$A$8:$A$2406,1,0)</f>
        <v>25300592</v>
      </c>
      <c r="E859" s="819"/>
    </row>
    <row r="860" spans="1:5">
      <c r="A860" s="818">
        <v>25300611</v>
      </c>
      <c r="B860" s="818" t="s">
        <v>1421</v>
      </c>
      <c r="C860" s="819">
        <v>-62260372.530000001</v>
      </c>
      <c r="D860" s="749">
        <f>VLOOKUP($A$1:$A$1397,BS!$A$8:$A$2406,1,0)</f>
        <v>25300611</v>
      </c>
      <c r="E860" s="819"/>
    </row>
    <row r="861" spans="1:5">
      <c r="A861" s="818">
        <v>25300621</v>
      </c>
      <c r="B861" s="818" t="s">
        <v>1442</v>
      </c>
      <c r="C861" s="819">
        <v>-7905975.6799999997</v>
      </c>
      <c r="D861" s="749">
        <f>VLOOKUP($A$1:$A$1397,BS!$A$8:$A$2406,1,0)</f>
        <v>25300621</v>
      </c>
      <c r="E861" s="819"/>
    </row>
    <row r="862" spans="1:5">
      <c r="A862" s="818">
        <v>25300663</v>
      </c>
      <c r="B862" s="818" t="s">
        <v>2575</v>
      </c>
      <c r="C862" s="819">
        <v>-70012.039999999994</v>
      </c>
      <c r="D862" s="749">
        <f>VLOOKUP($A$1:$A$1397,BS!$A$8:$A$2406,1,0)</f>
        <v>25300663</v>
      </c>
      <c r="E862" s="819"/>
    </row>
    <row r="863" spans="1:5">
      <c r="A863" s="818">
        <v>25300731</v>
      </c>
      <c r="B863" s="818" t="s">
        <v>3189</v>
      </c>
      <c r="C863" s="819">
        <v>-15154.75</v>
      </c>
      <c r="D863" s="749">
        <f>VLOOKUP($A$1:$A$1397,BS!$A$8:$A$2406,1,0)</f>
        <v>25300731</v>
      </c>
      <c r="E863" s="819"/>
    </row>
    <row r="864" spans="1:5">
      <c r="A864" s="818">
        <v>25300733</v>
      </c>
      <c r="B864" s="818" t="s">
        <v>3190</v>
      </c>
      <c r="C864" s="819">
        <v>-50468.17</v>
      </c>
      <c r="D864" s="749">
        <f>VLOOKUP($A$1:$A$1397,BS!$A$8:$A$2406,1,0)</f>
        <v>25300733</v>
      </c>
      <c r="E864" s="819"/>
    </row>
    <row r="865" spans="1:5">
      <c r="A865" s="818">
        <v>25300742</v>
      </c>
      <c r="B865" s="818" t="s">
        <v>3242</v>
      </c>
      <c r="C865" s="819">
        <v>-9979828</v>
      </c>
      <c r="D865" s="749">
        <f>VLOOKUP($A$1:$A$1397,BS!$A$8:$A$2406,1,0)</f>
        <v>25300742</v>
      </c>
    </row>
    <row r="866" spans="1:5">
      <c r="A866" s="818">
        <v>25300761</v>
      </c>
      <c r="B866" s="818" t="s">
        <v>382</v>
      </c>
      <c r="C866" s="819">
        <v>-174063.97</v>
      </c>
      <c r="D866" s="749">
        <f>VLOOKUP($A$1:$A$1397,BS!$A$8:$A$2406,1,0)</f>
        <v>25300761</v>
      </c>
      <c r="E866" s="819"/>
    </row>
    <row r="867" spans="1:5">
      <c r="A867" s="818">
        <v>25300771</v>
      </c>
      <c r="B867" s="818" t="s">
        <v>240</v>
      </c>
      <c r="C867" s="819">
        <v>-5370587.5199999996</v>
      </c>
      <c r="D867" s="749">
        <f>VLOOKUP($A$1:$A$1397,BS!$A$8:$A$2406,1,0)</f>
        <v>25300771</v>
      </c>
    </row>
    <row r="868" spans="1:5">
      <c r="A868" s="818">
        <v>25300772</v>
      </c>
      <c r="B868" s="818" t="s">
        <v>2257</v>
      </c>
      <c r="C868" s="819">
        <v>7674.62</v>
      </c>
      <c r="D868" s="749">
        <f>VLOOKUP($A$1:$A$1397,BS!$A$8:$A$2406,1,0)</f>
        <v>25300772</v>
      </c>
    </row>
    <row r="869" spans="1:5">
      <c r="A869" s="818">
        <v>25301073</v>
      </c>
      <c r="B869" s="818" t="s">
        <v>583</v>
      </c>
      <c r="C869" s="818">
        <v>-680.54</v>
      </c>
      <c r="D869" s="749">
        <f>VLOOKUP($A$1:$A$1397,BS!$A$8:$A$2406,1,0)</f>
        <v>25301073</v>
      </c>
    </row>
    <row r="870" spans="1:5">
      <c r="A870" s="818">
        <v>25301151</v>
      </c>
      <c r="B870" s="818" t="s">
        <v>2629</v>
      </c>
      <c r="C870" s="819">
        <v>-1894562.11</v>
      </c>
      <c r="D870" s="749">
        <f>VLOOKUP($A$1:$A$1397,BS!$A$8:$A$2406,1,0)</f>
        <v>25301151</v>
      </c>
      <c r="E870" s="819"/>
    </row>
    <row r="871" spans="1:5">
      <c r="A871" s="818">
        <v>25301203</v>
      </c>
      <c r="B871" s="818" t="s">
        <v>1070</v>
      </c>
      <c r="C871" s="819">
        <v>-146031.17000000001</v>
      </c>
      <c r="D871" s="749">
        <f>VLOOKUP($A$1:$A$1397,BS!$A$8:$A$2406,1,0)</f>
        <v>25301203</v>
      </c>
      <c r="E871" s="819"/>
    </row>
    <row r="872" spans="1:5">
      <c r="A872" s="818">
        <v>25301213</v>
      </c>
      <c r="B872" s="818" t="s">
        <v>3196</v>
      </c>
      <c r="C872" s="819">
        <v>-675825</v>
      </c>
      <c r="D872" s="749">
        <f>VLOOKUP($A$1:$A$1397,BS!$A$8:$A$2406,1,0)</f>
        <v>25301213</v>
      </c>
      <c r="E872" s="819"/>
    </row>
    <row r="873" spans="1:5">
      <c r="A873" s="818">
        <v>25302221</v>
      </c>
      <c r="B873" s="818" t="s">
        <v>1819</v>
      </c>
      <c r="C873" s="819">
        <v>-3711115.17</v>
      </c>
      <c r="D873" s="749">
        <f>VLOOKUP($A$1:$A$1397,BS!$A$8:$A$2406,1,0)</f>
        <v>25302221</v>
      </c>
      <c r="E873" s="819"/>
    </row>
    <row r="874" spans="1:5">
      <c r="A874" s="818">
        <v>25302222</v>
      </c>
      <c r="B874" s="818" t="s">
        <v>1286</v>
      </c>
      <c r="C874" s="819">
        <v>-6199652.1900000004</v>
      </c>
      <c r="D874" s="749">
        <f>VLOOKUP($A$1:$A$1397,BS!$A$8:$A$2406,1,0)</f>
        <v>25302222</v>
      </c>
    </row>
    <row r="875" spans="1:5">
      <c r="A875" s="818">
        <v>25302223</v>
      </c>
      <c r="B875" s="818" t="s">
        <v>3179</v>
      </c>
      <c r="C875" s="819">
        <v>-7642404</v>
      </c>
      <c r="D875" s="749">
        <f>VLOOKUP($A$1:$A$1397,BS!$A$8:$A$2406,1,0)</f>
        <v>25302223</v>
      </c>
    </row>
    <row r="876" spans="1:5">
      <c r="A876" s="818">
        <v>25400101</v>
      </c>
      <c r="B876" s="818" t="s">
        <v>1320</v>
      </c>
      <c r="C876" s="819">
        <v>-24969.51</v>
      </c>
      <c r="D876" s="749">
        <f>VLOOKUP($A$1:$A$1397,BS!$A$8:$A$2406,1,0)</f>
        <v>25400101</v>
      </c>
      <c r="E876" s="819"/>
    </row>
    <row r="877" spans="1:5">
      <c r="A877" s="818">
        <v>25400111</v>
      </c>
      <c r="B877" s="818" t="s">
        <v>1321</v>
      </c>
      <c r="C877" s="819">
        <v>-5592.81</v>
      </c>
      <c r="D877" s="749">
        <f>VLOOKUP($A$1:$A$1397,BS!$A$8:$A$2406,1,0)</f>
        <v>25400111</v>
      </c>
      <c r="E877" s="819"/>
    </row>
    <row r="878" spans="1:5">
      <c r="A878" s="818">
        <v>25400181</v>
      </c>
      <c r="B878" s="818" t="s">
        <v>1790</v>
      </c>
      <c r="C878" s="819">
        <v>-4617540</v>
      </c>
      <c r="D878" s="749">
        <f>VLOOKUP($A$1:$A$1397,BS!$A$8:$A$2406,1,0)</f>
        <v>25400181</v>
      </c>
      <c r="E878" s="819"/>
    </row>
    <row r="879" spans="1:5">
      <c r="A879" s="818">
        <v>25400182</v>
      </c>
      <c r="B879" s="818" t="s">
        <v>1791</v>
      </c>
      <c r="C879" s="819">
        <v>-2469960</v>
      </c>
      <c r="D879" s="749">
        <f>VLOOKUP($A$1:$A$1397,BS!$A$8:$A$2406,1,0)</f>
        <v>25400182</v>
      </c>
      <c r="E879" s="819"/>
    </row>
    <row r="880" spans="1:5">
      <c r="A880" s="818">
        <v>25400191</v>
      </c>
      <c r="B880" s="818" t="s">
        <v>2076</v>
      </c>
      <c r="C880" s="819">
        <v>-1344065.86</v>
      </c>
      <c r="D880" s="749">
        <f>VLOOKUP($A$1:$A$1397,BS!$A$8:$A$2406,1,0)</f>
        <v>25400191</v>
      </c>
      <c r="E880" s="819"/>
    </row>
    <row r="881" spans="1:5">
      <c r="A881" s="818">
        <v>25400201</v>
      </c>
      <c r="B881" s="818" t="s">
        <v>2077</v>
      </c>
      <c r="C881" s="819">
        <v>-980424.5</v>
      </c>
      <c r="D881" s="749">
        <f>VLOOKUP($A$1:$A$1397,BS!$A$8:$A$2406,1,0)</f>
        <v>25400201</v>
      </c>
      <c r="E881" s="819"/>
    </row>
    <row r="882" spans="1:5">
      <c r="A882" s="818">
        <v>25400221</v>
      </c>
      <c r="B882" s="818" t="s">
        <v>2198</v>
      </c>
      <c r="C882" s="819">
        <v>-71278.94</v>
      </c>
      <c r="D882" s="749">
        <f>VLOOKUP($A$1:$A$1397,BS!$A$8:$A$2406,1,0)</f>
        <v>25400221</v>
      </c>
      <c r="E882" s="819"/>
    </row>
    <row r="883" spans="1:5">
      <c r="A883" s="818">
        <v>25400261</v>
      </c>
      <c r="B883" s="818" t="s">
        <v>2211</v>
      </c>
      <c r="C883" s="819">
        <v>-93615823</v>
      </c>
      <c r="D883" s="749">
        <f>VLOOKUP($A$1:$A$1397,BS!$A$8:$A$2406,1,0)</f>
        <v>25400261</v>
      </c>
      <c r="E883" s="819"/>
    </row>
    <row r="884" spans="1:5">
      <c r="A884" s="818">
        <v>25400291</v>
      </c>
      <c r="B884" s="818" t="s">
        <v>2534</v>
      </c>
      <c r="C884" s="819">
        <v>-604378.72</v>
      </c>
      <c r="D884" s="749">
        <f>VLOOKUP($A$1:$A$1397,BS!$A$8:$A$2406,1,0)</f>
        <v>25400291</v>
      </c>
      <c r="E884" s="819"/>
    </row>
    <row r="885" spans="1:5">
      <c r="A885" s="818">
        <v>25400301</v>
      </c>
      <c r="B885" s="818" t="s">
        <v>2535</v>
      </c>
      <c r="C885" s="819">
        <v>-22230.22</v>
      </c>
      <c r="D885" s="749">
        <f>VLOOKUP($A$1:$A$1397,BS!$A$8:$A$2406,1,0)</f>
        <v>25400301</v>
      </c>
      <c r="E885" s="819"/>
    </row>
    <row r="886" spans="1:5">
      <c r="A886" s="818">
        <v>25400311</v>
      </c>
      <c r="B886" s="818" t="s">
        <v>2537</v>
      </c>
      <c r="C886" s="819">
        <v>-3494.87</v>
      </c>
      <c r="D886" s="749">
        <f>VLOOKUP($A$1:$A$1397,BS!$A$8:$A$2406,1,0)</f>
        <v>25400311</v>
      </c>
      <c r="E886" s="819"/>
    </row>
    <row r="887" spans="1:5">
      <c r="A887" s="818">
        <v>25400321</v>
      </c>
      <c r="B887" s="818" t="s">
        <v>2644</v>
      </c>
      <c r="C887" s="819">
        <v>-128144.03</v>
      </c>
      <c r="D887" s="749">
        <f>VLOOKUP($A$1:$A$1397,BS!$A$8:$A$2406,1,0)</f>
        <v>25400321</v>
      </c>
      <c r="E887" s="819"/>
    </row>
    <row r="888" spans="1:5">
      <c r="A888" s="818">
        <v>25400331</v>
      </c>
      <c r="B888" s="818" t="s">
        <v>2645</v>
      </c>
      <c r="C888" s="819">
        <v>-1243168.3400000001</v>
      </c>
      <c r="D888" s="749">
        <f>VLOOKUP($A$1:$A$1397,BS!$A$8:$A$2406,1,0)</f>
        <v>25400331</v>
      </c>
      <c r="E888" s="819"/>
    </row>
    <row r="889" spans="1:5">
      <c r="A889" s="818">
        <v>25400392</v>
      </c>
      <c r="B889" s="818" t="s">
        <v>3228</v>
      </c>
      <c r="C889" s="819">
        <v>-13924636</v>
      </c>
      <c r="D889" s="749">
        <f>VLOOKUP($A$1:$A$1397,BS!$A$8:$A$2406,1,0)</f>
        <v>25400392</v>
      </c>
      <c r="E889" s="819"/>
    </row>
    <row r="890" spans="1:5">
      <c r="A890" s="818">
        <v>25400411</v>
      </c>
      <c r="B890" s="818" t="s">
        <v>3071</v>
      </c>
      <c r="C890" s="819">
        <v>-6340.01</v>
      </c>
      <c r="D890" s="749">
        <f>VLOOKUP($A$1:$A$1397,BS!$A$8:$A$2406,1,0)</f>
        <v>25400411</v>
      </c>
      <c r="E890" s="819"/>
    </row>
    <row r="891" spans="1:5">
      <c r="A891" s="818">
        <v>25400431</v>
      </c>
      <c r="B891" s="818" t="s">
        <v>2955</v>
      </c>
      <c r="C891" s="819">
        <v>-327362.05</v>
      </c>
      <c r="D891" s="749">
        <f>VLOOKUP($A$1:$A$1397,BS!$A$8:$A$2406,1,0)</f>
        <v>25400431</v>
      </c>
      <c r="E891" s="819"/>
    </row>
    <row r="892" spans="1:5">
      <c r="A892" s="818">
        <v>25400441</v>
      </c>
      <c r="B892" s="818" t="s">
        <v>2961</v>
      </c>
      <c r="C892" s="819">
        <v>8379.86</v>
      </c>
      <c r="D892" s="749">
        <f>VLOOKUP($A$1:$A$1397,BS!$A$8:$A$2406,1,0)</f>
        <v>25400441</v>
      </c>
      <c r="E892" s="819"/>
    </row>
    <row r="893" spans="1:5">
      <c r="A893" s="818">
        <v>25400481</v>
      </c>
      <c r="B893" s="818" t="s">
        <v>3075</v>
      </c>
      <c r="C893" s="819">
        <v>1074.28</v>
      </c>
      <c r="D893" s="749">
        <f>VLOOKUP($A$1:$A$1397,BS!$A$8:$A$2406,1,0)</f>
        <v>25400481</v>
      </c>
      <c r="E893" s="819"/>
    </row>
    <row r="894" spans="1:5">
      <c r="A894" s="818">
        <v>25400491</v>
      </c>
      <c r="B894" s="818" t="s">
        <v>3092</v>
      </c>
      <c r="C894" s="819">
        <v>-4145556</v>
      </c>
      <c r="D894" s="749">
        <f>VLOOKUP($A$1:$A$1397,BS!$A$8:$A$2406,1,0)</f>
        <v>25400491</v>
      </c>
      <c r="E894" s="819"/>
    </row>
    <row r="895" spans="1:5">
      <c r="A895" s="818">
        <v>25400501</v>
      </c>
      <c r="B895" s="818" t="s">
        <v>3093</v>
      </c>
      <c r="C895" s="819">
        <v>-1200069</v>
      </c>
      <c r="D895" s="749">
        <f>VLOOKUP($A$1:$A$1397,BS!$A$8:$A$2406,1,0)</f>
        <v>25400501</v>
      </c>
      <c r="E895" s="819"/>
    </row>
    <row r="896" spans="1:5">
      <c r="A896" s="820">
        <v>25400521</v>
      </c>
      <c r="B896" s="820" t="s">
        <v>3175</v>
      </c>
      <c r="C896" s="821">
        <v>-19559199</v>
      </c>
      <c r="D896" s="822" t="e">
        <f>VLOOKUP($A$1:$A$1397,BS!$A$8:$A$2406,1,0)</f>
        <v>#N/A</v>
      </c>
      <c r="E896" s="819"/>
    </row>
    <row r="897" spans="1:5">
      <c r="A897" s="818">
        <v>25500002</v>
      </c>
      <c r="B897" s="818" t="s">
        <v>1725</v>
      </c>
      <c r="C897" s="819">
        <v>-8165809</v>
      </c>
      <c r="D897" s="749">
        <f>VLOOKUP($A$1:$A$1397,BS!$A$8:$A$2406,1,0)</f>
        <v>25500002</v>
      </c>
      <c r="E897" s="819"/>
    </row>
    <row r="898" spans="1:5">
      <c r="A898" s="818">
        <v>25500022</v>
      </c>
      <c r="B898" s="818" t="s">
        <v>1725</v>
      </c>
      <c r="C898" s="819">
        <v>8165809</v>
      </c>
      <c r="D898" s="749">
        <f>VLOOKUP($A$1:$A$1397,BS!$A$8:$A$2406,1,0)</f>
        <v>25500022</v>
      </c>
      <c r="E898" s="819"/>
    </row>
    <row r="899" spans="1:5">
      <c r="A899" s="818">
        <v>25600072</v>
      </c>
      <c r="B899" s="818" t="s">
        <v>2258</v>
      </c>
      <c r="C899" s="819">
        <v>-82626.36</v>
      </c>
      <c r="D899" s="749">
        <f>VLOOKUP($A$1:$A$1397,BS!$A$8:$A$2406,1,0)</f>
        <v>25600072</v>
      </c>
      <c r="E899" s="819"/>
    </row>
    <row r="900" spans="1:5">
      <c r="A900" s="818">
        <v>25600081</v>
      </c>
      <c r="B900" s="818" t="s">
        <v>2078</v>
      </c>
      <c r="C900" s="819">
        <v>-3977508.1</v>
      </c>
      <c r="D900" s="749">
        <f>VLOOKUP($A$1:$A$1397,BS!$A$8:$A$2406,1,0)</f>
        <v>25600081</v>
      </c>
      <c r="E900" s="819"/>
    </row>
    <row r="901" spans="1:5">
      <c r="A901" s="818">
        <v>25600102</v>
      </c>
      <c r="B901" s="818" t="s">
        <v>2529</v>
      </c>
      <c r="C901" s="819">
        <v>66898.14</v>
      </c>
      <c r="D901" s="749">
        <f>VLOOKUP($A$1:$A$1397,BS!$A$8:$A$2406,1,0)</f>
        <v>25600102</v>
      </c>
      <c r="E901" s="819"/>
    </row>
    <row r="902" spans="1:5">
      <c r="A902" s="818">
        <v>25600111</v>
      </c>
      <c r="B902" s="818" t="s">
        <v>2530</v>
      </c>
      <c r="C902" s="819">
        <v>680994.31</v>
      </c>
      <c r="D902" s="749">
        <f>VLOOKUP($A$1:$A$1397,BS!$A$8:$A$2406,1,0)</f>
        <v>25600111</v>
      </c>
      <c r="E902" s="819"/>
    </row>
    <row r="903" spans="1:5">
      <c r="A903" s="818">
        <v>28200002</v>
      </c>
      <c r="B903" s="818" t="s">
        <v>3366</v>
      </c>
      <c r="C903" s="819">
        <v>-512597554.75</v>
      </c>
      <c r="D903" s="749">
        <f>VLOOKUP($A$1:$A$1397,BS!$A$8:$A$2406,1,0)</f>
        <v>28200002</v>
      </c>
      <c r="E903" s="819"/>
    </row>
    <row r="904" spans="1:5">
      <c r="A904" s="818">
        <v>28200013</v>
      </c>
      <c r="B904" s="818" t="s">
        <v>3367</v>
      </c>
      <c r="C904" s="819">
        <v>-45069484.149999999</v>
      </c>
      <c r="D904" s="749">
        <f>VLOOKUP($A$1:$A$1397,BS!$A$8:$A$2406,1,0)</f>
        <v>28200013</v>
      </c>
      <c r="E904" s="819"/>
    </row>
    <row r="905" spans="1:5">
      <c r="A905" s="818">
        <v>28200121</v>
      </c>
      <c r="B905" s="818" t="s">
        <v>3368</v>
      </c>
      <c r="C905" s="819">
        <v>-1271747383.75</v>
      </c>
      <c r="D905" s="749">
        <f>VLOOKUP($A$1:$A$1397,BS!$A$8:$A$2406,1,0)</f>
        <v>28200121</v>
      </c>
      <c r="E905" s="819"/>
    </row>
    <row r="906" spans="1:5">
      <c r="A906" s="818">
        <v>28300031</v>
      </c>
      <c r="B906" s="818" t="s">
        <v>1464</v>
      </c>
      <c r="C906" s="819">
        <v>-8565516.4399999995</v>
      </c>
      <c r="D906" s="749">
        <f>VLOOKUP($A$1:$A$1397,BS!$A$8:$A$2406,1,0)</f>
        <v>28300031</v>
      </c>
      <c r="E906" s="819"/>
    </row>
    <row r="907" spans="1:5">
      <c r="A907" s="818">
        <v>28300033</v>
      </c>
      <c r="B907" s="818" t="s">
        <v>283</v>
      </c>
      <c r="C907" s="819">
        <v>-68445420.569999993</v>
      </c>
      <c r="D907" s="749">
        <f>VLOOKUP($A$1:$A$1397,BS!$A$8:$A$2406,1,0)</f>
        <v>28300033</v>
      </c>
      <c r="E907" s="819"/>
    </row>
    <row r="908" spans="1:5">
      <c r="A908" s="818">
        <v>28300041</v>
      </c>
      <c r="B908" s="818" t="s">
        <v>934</v>
      </c>
      <c r="C908" s="819">
        <v>-1738436.02</v>
      </c>
      <c r="D908" s="749">
        <f>VLOOKUP($A$1:$A$1397,BS!$A$8:$A$2406,1,0)</f>
        <v>28300041</v>
      </c>
      <c r="E908" s="819"/>
    </row>
    <row r="909" spans="1:5">
      <c r="A909" s="818">
        <v>28300043</v>
      </c>
      <c r="B909" s="818" t="s">
        <v>284</v>
      </c>
      <c r="C909" s="819">
        <v>-15394084.609999999</v>
      </c>
      <c r="D909" s="749">
        <f>VLOOKUP($A$1:$A$1397,BS!$A$8:$A$2406,1,0)</f>
        <v>28300043</v>
      </c>
      <c r="E909" s="819"/>
    </row>
    <row r="910" spans="1:5">
      <c r="A910" s="818">
        <v>28300081</v>
      </c>
      <c r="B910" s="818" t="s">
        <v>2546</v>
      </c>
      <c r="C910" s="819">
        <v>-5080286.4000000004</v>
      </c>
      <c r="D910" s="749">
        <f>VLOOKUP($A$1:$A$1397,BS!$A$8:$A$2406,1,0)</f>
        <v>28300081</v>
      </c>
      <c r="E910" s="819"/>
    </row>
    <row r="911" spans="1:5">
      <c r="A911" s="818">
        <v>28300091</v>
      </c>
      <c r="B911" s="818" t="s">
        <v>2803</v>
      </c>
      <c r="C911" s="819">
        <v>-2313605.6</v>
      </c>
      <c r="D911" s="749">
        <f>VLOOKUP($A$1:$A$1397,BS!$A$8:$A$2406,1,0)</f>
        <v>28300091</v>
      </c>
      <c r="E911" s="819"/>
    </row>
    <row r="912" spans="1:5">
      <c r="A912" s="818">
        <v>28300152</v>
      </c>
      <c r="B912" s="818" t="s">
        <v>1002</v>
      </c>
      <c r="C912" s="819">
        <v>-1895947.77</v>
      </c>
      <c r="D912" s="749">
        <f>VLOOKUP($A$1:$A$1397,BS!$A$8:$A$2406,1,0)</f>
        <v>28300152</v>
      </c>
      <c r="E912" s="819"/>
    </row>
    <row r="913" spans="1:5">
      <c r="A913" s="818">
        <v>28300162</v>
      </c>
      <c r="B913" s="818" t="s">
        <v>795</v>
      </c>
      <c r="C913" s="819">
        <v>-556729.37</v>
      </c>
      <c r="D913" s="749">
        <f>VLOOKUP($A$1:$A$1397,BS!$A$8:$A$2406,1,0)</f>
        <v>28300162</v>
      </c>
      <c r="E913" s="819"/>
    </row>
    <row r="914" spans="1:5">
      <c r="A914" s="818">
        <v>28300211</v>
      </c>
      <c r="B914" s="818" t="s">
        <v>3210</v>
      </c>
      <c r="C914" s="819">
        <v>-28074941.629999999</v>
      </c>
      <c r="D914" s="749">
        <f>VLOOKUP($A$1:$A$1397,BS!$A$8:$A$2406,1,0)</f>
        <v>28300211</v>
      </c>
      <c r="E914" s="819"/>
    </row>
    <row r="915" spans="1:5">
      <c r="A915" s="818">
        <v>28300221</v>
      </c>
      <c r="B915" s="818" t="s">
        <v>3211</v>
      </c>
      <c r="C915" s="819">
        <v>-6365020.4299999997</v>
      </c>
      <c r="D915" s="749">
        <f>VLOOKUP($A$1:$A$1397,BS!$A$8:$A$2406,1,0)</f>
        <v>28300221</v>
      </c>
      <c r="E915" s="819"/>
    </row>
    <row r="916" spans="1:5">
      <c r="A916" s="818">
        <v>28300232</v>
      </c>
      <c r="B916" s="818" t="s">
        <v>974</v>
      </c>
      <c r="C916" s="819">
        <v>-12897696.470000001</v>
      </c>
      <c r="D916" s="749">
        <f>VLOOKUP($A$1:$A$1397,BS!$A$8:$A$2406,1,0)</f>
        <v>28300232</v>
      </c>
      <c r="E916" s="819"/>
    </row>
    <row r="917" spans="1:5">
      <c r="A917" s="818">
        <v>28300252</v>
      </c>
      <c r="B917" s="818" t="s">
        <v>2410</v>
      </c>
      <c r="C917" s="819">
        <v>-7356982.3399999999</v>
      </c>
      <c r="D917" s="749">
        <f>VLOOKUP($A$1:$A$1397,BS!$A$8:$A$2406,1,0)</f>
        <v>28300252</v>
      </c>
      <c r="E917" s="819"/>
    </row>
    <row r="918" spans="1:5">
      <c r="A918" s="818">
        <v>28300262</v>
      </c>
      <c r="B918" s="818" t="s">
        <v>2411</v>
      </c>
      <c r="C918" s="819">
        <v>-2449981.42</v>
      </c>
      <c r="D918" s="749">
        <f>VLOOKUP($A$1:$A$1397,BS!$A$8:$A$2406,1,0)</f>
        <v>28300262</v>
      </c>
      <c r="E918" s="819"/>
    </row>
    <row r="919" spans="1:5">
      <c r="A919" s="818">
        <v>28300311</v>
      </c>
      <c r="B919" s="818" t="s">
        <v>3338</v>
      </c>
      <c r="C919" s="819">
        <v>-8441159.7100000009</v>
      </c>
      <c r="D919" s="749">
        <f>VLOOKUP($A$1:$A$1397,BS!$A$8:$A$2406,1,0)</f>
        <v>28300311</v>
      </c>
    </row>
    <row r="920" spans="1:5">
      <c r="A920" s="818">
        <v>28300361</v>
      </c>
      <c r="B920" s="818" t="s">
        <v>168</v>
      </c>
      <c r="C920" s="819">
        <v>-69664927.510000005</v>
      </c>
      <c r="D920" s="749">
        <f>VLOOKUP($A$1:$A$1397,BS!$A$8:$A$2406,1,0)</f>
        <v>28300361</v>
      </c>
    </row>
    <row r="921" spans="1:5">
      <c r="A921" s="818">
        <v>28300362</v>
      </c>
      <c r="B921" s="818" t="s">
        <v>169</v>
      </c>
      <c r="C921" s="819">
        <v>-1536724.83</v>
      </c>
      <c r="D921" s="749">
        <f>VLOOKUP($A$1:$A$1397,BS!$A$8:$A$2406,1,0)</f>
        <v>28300362</v>
      </c>
      <c r="E921" s="819"/>
    </row>
    <row r="922" spans="1:5">
      <c r="A922" s="818">
        <v>28300431</v>
      </c>
      <c r="B922" s="818" t="s">
        <v>552</v>
      </c>
      <c r="C922" s="819">
        <v>-1689520.85</v>
      </c>
      <c r="D922" s="749">
        <f>VLOOKUP($A$1:$A$1397,BS!$A$8:$A$2406,1,0)</f>
        <v>28300431</v>
      </c>
      <c r="E922" s="819"/>
    </row>
    <row r="923" spans="1:5">
      <c r="A923" s="818">
        <v>28300441</v>
      </c>
      <c r="B923" s="818" t="s">
        <v>3498</v>
      </c>
      <c r="C923" s="819">
        <v>-1562046.92</v>
      </c>
      <c r="D923" s="749">
        <f>VLOOKUP($A$1:$A$1397,BS!$A$8:$A$2406,1,0)</f>
        <v>28300441</v>
      </c>
      <c r="E923" s="819"/>
    </row>
    <row r="924" spans="1:5">
      <c r="A924" s="818">
        <v>28300501</v>
      </c>
      <c r="B924" s="818" t="s">
        <v>2159</v>
      </c>
      <c r="C924" s="819">
        <v>1366320.1</v>
      </c>
      <c r="D924" s="749">
        <f>VLOOKUP($A$1:$A$1397,BS!$A$8:$A$2406,1,0)</f>
        <v>28300501</v>
      </c>
      <c r="E924" s="819"/>
    </row>
    <row r="925" spans="1:5">
      <c r="A925" s="818">
        <v>28300503</v>
      </c>
      <c r="B925" s="818" t="s">
        <v>1665</v>
      </c>
      <c r="C925" s="819">
        <v>-5016266.8899999997</v>
      </c>
      <c r="D925" s="749">
        <f>VLOOKUP($A$1:$A$1397,BS!$A$8:$A$2406,1,0)</f>
        <v>28300503</v>
      </c>
      <c r="E925" s="819"/>
    </row>
    <row r="926" spans="1:5">
      <c r="A926" s="818">
        <v>28300511</v>
      </c>
      <c r="B926" s="818" t="s">
        <v>1693</v>
      </c>
      <c r="C926" s="819">
        <v>-1350431.6</v>
      </c>
      <c r="D926" s="749">
        <f>VLOOKUP($A$1:$A$1397,BS!$A$8:$A$2406,1,0)</f>
        <v>28300511</v>
      </c>
      <c r="E926" s="819"/>
    </row>
    <row r="927" spans="1:5">
      <c r="A927" s="818">
        <v>28300561</v>
      </c>
      <c r="B927" s="818" t="s">
        <v>931</v>
      </c>
      <c r="C927" s="819">
        <v>-14311312.300000001</v>
      </c>
      <c r="D927" s="749">
        <f>VLOOKUP($A$1:$A$1397,BS!$A$8:$A$2406,1,0)</f>
        <v>28300561</v>
      </c>
      <c r="E927" s="819"/>
    </row>
    <row r="928" spans="1:5">
      <c r="A928" s="818">
        <v>28300581</v>
      </c>
      <c r="B928" s="818" t="s">
        <v>1431</v>
      </c>
      <c r="C928" s="819">
        <v>-7434510.8899999997</v>
      </c>
      <c r="D928" s="749">
        <f>VLOOKUP($A$1:$A$1397,BS!$A$8:$A$2406,1,0)</f>
        <v>28300581</v>
      </c>
      <c r="E928" s="819"/>
    </row>
    <row r="929" spans="1:5">
      <c r="A929" s="818">
        <v>28300651</v>
      </c>
      <c r="B929" s="818" t="s">
        <v>1101</v>
      </c>
      <c r="C929" s="819">
        <v>-7904287.6500000004</v>
      </c>
      <c r="D929" s="749">
        <f>VLOOKUP($A$1:$A$1397,BS!$A$8:$A$2406,1,0)</f>
        <v>28300651</v>
      </c>
      <c r="E929" s="819"/>
    </row>
    <row r="930" spans="1:5">
      <c r="A930" s="818">
        <v>28300661</v>
      </c>
      <c r="B930" s="818" t="s">
        <v>2083</v>
      </c>
      <c r="C930" s="819">
        <v>-8945582.4499999993</v>
      </c>
      <c r="D930" s="749">
        <f>VLOOKUP($A$1:$A$1397,BS!$A$8:$A$2406,1,0)</f>
        <v>28300661</v>
      </c>
      <c r="E930" s="819"/>
    </row>
    <row r="931" spans="1:5">
      <c r="A931" s="818">
        <v>28300731</v>
      </c>
      <c r="B931" s="818" t="s">
        <v>2630</v>
      </c>
      <c r="C931" s="819">
        <v>-5537517.2199999997</v>
      </c>
      <c r="D931" s="749">
        <f>VLOOKUP($A$1:$A$1397,BS!$A$8:$A$2406,1,0)</f>
        <v>28300731</v>
      </c>
      <c r="E931" s="819"/>
    </row>
    <row r="932" spans="1:5">
      <c r="A932" s="818">
        <v>28300741</v>
      </c>
      <c r="B932" s="818" t="s">
        <v>2864</v>
      </c>
      <c r="C932" s="819">
        <v>-589180.52</v>
      </c>
      <c r="D932" s="749">
        <f>VLOOKUP($A$1:$A$1397,BS!$A$8:$A$2406,1,0)</f>
        <v>28300741</v>
      </c>
      <c r="E932" s="819"/>
    </row>
    <row r="933" spans="1:5">
      <c r="A933" s="818">
        <v>28300761</v>
      </c>
      <c r="B933" s="818" t="s">
        <v>3236</v>
      </c>
      <c r="C933" s="819">
        <v>-2674841.4</v>
      </c>
      <c r="D933" s="749">
        <f>VLOOKUP($A$1:$A$1397,BS!$A$8:$A$2406,1,0)</f>
        <v>28300761</v>
      </c>
      <c r="E933" s="819"/>
    </row>
    <row r="934" spans="1:5">
      <c r="A934" s="818">
        <v>28302001</v>
      </c>
      <c r="B934" s="818" t="s">
        <v>2874</v>
      </c>
      <c r="C934" s="819">
        <v>-13214001.65</v>
      </c>
      <c r="D934" s="749">
        <f>VLOOKUP($A$1:$A$1397,BS!$A$8:$A$2406,1,0)</f>
        <v>28302001</v>
      </c>
      <c r="E934" s="819"/>
    </row>
    <row r="935" spans="1:5">
      <c r="A935" s="818">
        <v>28302002</v>
      </c>
      <c r="B935" s="818" t="s">
        <v>2875</v>
      </c>
      <c r="C935" s="819">
        <v>-27436832.16</v>
      </c>
      <c r="D935" s="749">
        <f>VLOOKUP($A$1:$A$1397,BS!$A$8:$A$2406,1,0)</f>
        <v>28302002</v>
      </c>
      <c r="E935" s="819"/>
    </row>
    <row r="936" spans="1:5">
      <c r="A936" s="818">
        <v>28302011</v>
      </c>
      <c r="B936" s="818" t="s">
        <v>2876</v>
      </c>
      <c r="C936" s="819">
        <v>-4736772.87</v>
      </c>
      <c r="D936" s="749">
        <f>VLOOKUP($A$1:$A$1397,BS!$A$8:$A$2406,1,0)</f>
        <v>28302011</v>
      </c>
      <c r="E936" s="819"/>
    </row>
    <row r="937" spans="1:5">
      <c r="A937" s="818">
        <v>28302012</v>
      </c>
      <c r="B937" s="818" t="s">
        <v>2877</v>
      </c>
      <c r="C937" s="819">
        <v>-6642884.46</v>
      </c>
      <c r="D937" s="749">
        <f>VLOOKUP($A$1:$A$1397,BS!$A$8:$A$2406,1,0)</f>
        <v>28302012</v>
      </c>
      <c r="E937" s="819"/>
    </row>
    <row r="938" spans="1:5">
      <c r="A938" s="818">
        <v>28302021</v>
      </c>
      <c r="B938" s="818" t="s">
        <v>2878</v>
      </c>
      <c r="C938" s="819">
        <v>-12024445.73</v>
      </c>
      <c r="D938" s="749">
        <f>VLOOKUP($A$1:$A$1397,BS!$A$8:$A$2406,1,0)</f>
        <v>28302021</v>
      </c>
      <c r="E938" s="819"/>
    </row>
    <row r="939" spans="1:5">
      <c r="A939" s="818">
        <v>28302022</v>
      </c>
      <c r="B939" s="818" t="s">
        <v>2879</v>
      </c>
      <c r="C939" s="819">
        <v>-3515340.25</v>
      </c>
      <c r="D939" s="749">
        <f>VLOOKUP($A$1:$A$1397,BS!$A$8:$A$2406,1,0)</f>
        <v>28302022</v>
      </c>
      <c r="E939" s="819"/>
    </row>
    <row r="940" spans="1:5">
      <c r="A940" s="818">
        <v>28302031</v>
      </c>
      <c r="B940" s="818" t="s">
        <v>3015</v>
      </c>
      <c r="C940" s="819">
        <v>-1378286.82</v>
      </c>
      <c r="D940" s="749">
        <f>VLOOKUP($A$1:$A$1397,BS!$A$8:$A$2406,1,0)</f>
        <v>28302031</v>
      </c>
      <c r="E940" s="819"/>
    </row>
    <row r="941" spans="1:5">
      <c r="A941" s="818">
        <v>28302041</v>
      </c>
      <c r="B941" s="818" t="s">
        <v>3048</v>
      </c>
      <c r="C941" s="819">
        <v>-5837624.75</v>
      </c>
      <c r="D941" s="749">
        <f>VLOOKUP($A$1:$A$1397,BS!$A$8:$A$2406,1,0)</f>
        <v>28302041</v>
      </c>
      <c r="E941" s="819"/>
    </row>
    <row r="942" spans="1:5">
      <c r="A942" s="818">
        <v>28302051</v>
      </c>
      <c r="B942" s="818" t="s">
        <v>3165</v>
      </c>
      <c r="C942" s="819">
        <v>-2055812.65</v>
      </c>
      <c r="D942" s="749">
        <f>VLOOKUP($A$1:$A$1397,BS!$A$8:$A$2406,1,0)</f>
        <v>28302051</v>
      </c>
      <c r="E942" s="819"/>
    </row>
    <row r="943" spans="1:5">
      <c r="A943" s="818">
        <v>28302061</v>
      </c>
      <c r="B943" s="818" t="s">
        <v>3184</v>
      </c>
      <c r="C943" s="819">
        <v>-3303582.74</v>
      </c>
      <c r="D943" s="749">
        <f>VLOOKUP($A$1:$A$1397,BS!$A$8:$A$2406,1,0)</f>
        <v>28302061</v>
      </c>
      <c r="E943" s="819"/>
    </row>
    <row r="944" spans="1:5">
      <c r="A944" s="818">
        <v>43800003</v>
      </c>
      <c r="B944" s="818" t="s">
        <v>1773</v>
      </c>
      <c r="C944" s="819">
        <v>67900283</v>
      </c>
      <c r="D944" s="749">
        <f>VLOOKUP($A$1:$A$1397,BS!$A$8:$A$2406,1,0)</f>
        <v>43800003</v>
      </c>
      <c r="E944" s="819"/>
    </row>
    <row r="945" spans="1:5">
      <c r="A945" s="818">
        <v>43900003</v>
      </c>
      <c r="B945" s="818" t="s">
        <v>1319</v>
      </c>
      <c r="C945" s="819">
        <v>5848610</v>
      </c>
      <c r="D945" s="749">
        <f>VLOOKUP($A$1:$A$1397,BS!$A$8:$A$2406,1,0)</f>
        <v>43900003</v>
      </c>
      <c r="E945" s="819"/>
    </row>
    <row r="946" spans="1:5">
      <c r="A946" s="818" t="s">
        <v>418</v>
      </c>
      <c r="C946" s="819">
        <v>-191793150.21000001</v>
      </c>
      <c r="E946" s="819"/>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965"/>
  <sheetViews>
    <sheetView workbookViewId="0"/>
  </sheetViews>
  <sheetFormatPr defaultColWidth="9.109375" defaultRowHeight="14.4"/>
  <cols>
    <col min="1" max="1" width="44" style="763" bestFit="1" customWidth="1"/>
    <col min="2" max="2" width="41.6640625" style="763" bestFit="1" customWidth="1"/>
    <col min="3" max="3" width="17.33203125" style="763" bestFit="1" customWidth="1"/>
    <col min="4" max="5" width="9.109375" style="763"/>
    <col min="6" max="6" width="3" style="763" customWidth="1"/>
    <col min="7" max="7" width="12.88671875" style="763" customWidth="1"/>
    <col min="8" max="8" width="3.88671875" style="763" customWidth="1"/>
    <col min="9" max="9" width="20.33203125" style="763" customWidth="1"/>
    <col min="10" max="10" width="14" style="763" customWidth="1"/>
    <col min="11" max="11" width="1.33203125" style="763" customWidth="1"/>
    <col min="12" max="13" width="9.109375" style="763"/>
    <col min="14" max="14" width="38.109375" style="763" bestFit="1" customWidth="1"/>
    <col min="15" max="15" width="32" style="763" customWidth="1"/>
    <col min="16" max="16" width="13.5546875" style="763" bestFit="1" customWidth="1"/>
    <col min="17" max="16384" width="9.109375" style="763"/>
  </cols>
  <sheetData>
    <row r="1" spans="1:16">
      <c r="A1" s="763">
        <v>10100501</v>
      </c>
      <c r="B1" s="763" t="s">
        <v>881</v>
      </c>
      <c r="C1" s="764">
        <v>9171114612.1800003</v>
      </c>
      <c r="D1" s="749">
        <f>VLOOKUP($A$1:$A$1397,BS!$A$8:$A$2406,1,0)</f>
        <v>10100501</v>
      </c>
      <c r="E1" s="764"/>
      <c r="G1" s="768">
        <v>16504273</v>
      </c>
      <c r="H1" s="768"/>
      <c r="I1" s="660" t="s">
        <v>3493</v>
      </c>
      <c r="J1" s="764">
        <v>325655.81</v>
      </c>
      <c r="L1" s="319"/>
      <c r="M1" s="319"/>
      <c r="N1" s="287"/>
      <c r="O1" s="769"/>
    </row>
    <row r="2" spans="1:16">
      <c r="A2" s="763">
        <v>10100502</v>
      </c>
      <c r="B2" s="763" t="s">
        <v>882</v>
      </c>
      <c r="C2" s="764">
        <v>3345071865.6399999</v>
      </c>
      <c r="D2" s="749">
        <f>VLOOKUP($A$1:$A$1397,BS!$A$8:$A$2406,1,0)</f>
        <v>10100502</v>
      </c>
      <c r="E2" s="764"/>
      <c r="G2" s="768">
        <v>18210321</v>
      </c>
      <c r="H2" s="768"/>
      <c r="I2" s="660" t="s">
        <v>3494</v>
      </c>
      <c r="J2" s="764">
        <v>5592953.0800000001</v>
      </c>
      <c r="L2" s="319"/>
      <c r="M2" s="319"/>
      <c r="N2" s="773">
        <v>-169907.38000297546</v>
      </c>
      <c r="O2" s="769"/>
      <c r="P2" s="764"/>
    </row>
    <row r="3" spans="1:16">
      <c r="A3" s="763">
        <v>10100503</v>
      </c>
      <c r="B3" s="763" t="s">
        <v>883</v>
      </c>
      <c r="C3" s="764">
        <v>485625164.68000001</v>
      </c>
      <c r="D3" s="749">
        <f>VLOOKUP($A$1:$A$1397,BS!$A$8:$A$2406,1,0)</f>
        <v>10100503</v>
      </c>
      <c r="E3" s="764"/>
      <c r="G3" s="768">
        <v>18231241</v>
      </c>
      <c r="H3" s="768"/>
      <c r="I3" s="660" t="s">
        <v>3495</v>
      </c>
      <c r="J3" s="764">
        <v>465000</v>
      </c>
      <c r="L3" s="319"/>
      <c r="M3" s="319"/>
      <c r="N3" s="287"/>
      <c r="O3" s="769"/>
      <c r="P3" s="764"/>
    </row>
    <row r="4" spans="1:16">
      <c r="A4" s="763">
        <v>10100601</v>
      </c>
      <c r="B4" s="763" t="s">
        <v>2964</v>
      </c>
      <c r="C4" s="764">
        <v>91489.57</v>
      </c>
      <c r="D4" s="749">
        <f>VLOOKUP($A$1:$A$1397,BS!$A$8:$A$2406,1,0)</f>
        <v>10100601</v>
      </c>
      <c r="E4" s="764"/>
      <c r="G4" s="768">
        <v>18605071</v>
      </c>
      <c r="H4" s="768"/>
      <c r="I4" s="660" t="s">
        <v>3496</v>
      </c>
      <c r="J4" s="764">
        <v>616882.48</v>
      </c>
      <c r="L4" s="319">
        <v>28300441</v>
      </c>
      <c r="M4" s="319"/>
      <c r="N4" s="287" t="s">
        <v>3498</v>
      </c>
      <c r="O4" s="769">
        <v>42445</v>
      </c>
      <c r="P4" s="764">
        <v>-1957533.58</v>
      </c>
    </row>
    <row r="5" spans="1:16">
      <c r="A5" s="763">
        <v>10100602</v>
      </c>
      <c r="B5" s="763" t="s">
        <v>2949</v>
      </c>
      <c r="C5" s="764">
        <v>35437.18</v>
      </c>
      <c r="D5" s="749">
        <f>VLOOKUP($A$1:$A$1397,BS!$A$8:$A$2406,1,0)</f>
        <v>10100602</v>
      </c>
      <c r="E5" s="764"/>
      <c r="G5" s="768">
        <v>22840351</v>
      </c>
      <c r="H5" s="772"/>
      <c r="I5" s="660" t="s">
        <v>3497</v>
      </c>
      <c r="J5" s="764">
        <v>7656.25</v>
      </c>
    </row>
    <row r="6" spans="1:16">
      <c r="A6" s="763">
        <v>10500501</v>
      </c>
      <c r="B6" s="763" t="s">
        <v>884</v>
      </c>
      <c r="C6" s="764">
        <v>49003253.520000003</v>
      </c>
      <c r="D6" s="749">
        <f>VLOOKUP($A$1:$A$1397,BS!$A$8:$A$2406,1,0)</f>
        <v>10500501</v>
      </c>
      <c r="E6" s="764"/>
      <c r="G6">
        <v>16504273</v>
      </c>
      <c r="H6" t="s">
        <v>3493</v>
      </c>
      <c r="J6" s="764"/>
    </row>
    <row r="7" spans="1:16">
      <c r="A7" s="763">
        <v>10500502</v>
      </c>
      <c r="B7" s="763" t="s">
        <v>885</v>
      </c>
      <c r="C7" s="764">
        <v>1436025.02</v>
      </c>
      <c r="D7" s="749">
        <f>VLOOKUP($A$1:$A$1397,BS!$A$8:$A$2406,1,0)</f>
        <v>10500502</v>
      </c>
      <c r="E7" s="764"/>
    </row>
    <row r="8" spans="1:16">
      <c r="A8" s="763">
        <v>10600501</v>
      </c>
      <c r="B8" s="763" t="s">
        <v>886</v>
      </c>
      <c r="C8" s="764">
        <v>31391467.120000001</v>
      </c>
      <c r="D8" s="749">
        <f>VLOOKUP($A$1:$A$1397,BS!$A$8:$A$2406,1,0)</f>
        <v>10600501</v>
      </c>
      <c r="E8" s="764"/>
      <c r="M8" s="768">
        <v>16502463</v>
      </c>
      <c r="N8" s="660" t="s">
        <v>3492</v>
      </c>
      <c r="O8" s="763" t="s">
        <v>3499</v>
      </c>
    </row>
    <row r="9" spans="1:16">
      <c r="A9" s="763">
        <v>10600502</v>
      </c>
      <c r="B9" s="763" t="s">
        <v>887</v>
      </c>
      <c r="C9" s="764">
        <v>33576344</v>
      </c>
      <c r="D9" s="749">
        <f>VLOOKUP($A$1:$A$1397,BS!$A$8:$A$2406,1,0)</f>
        <v>10600502</v>
      </c>
      <c r="E9" s="764"/>
      <c r="M9" s="768">
        <v>16504273</v>
      </c>
      <c r="N9" s="660" t="s">
        <v>3493</v>
      </c>
      <c r="O9" s="763" t="s">
        <v>3499</v>
      </c>
      <c r="P9" s="763">
        <v>18210011</v>
      </c>
    </row>
    <row r="10" spans="1:16">
      <c r="A10" s="763">
        <v>10600503</v>
      </c>
      <c r="B10" s="763" t="s">
        <v>2218</v>
      </c>
      <c r="C10" s="764">
        <v>695152.21</v>
      </c>
      <c r="D10" s="749">
        <f>VLOOKUP($A$1:$A$1397,BS!$A$8:$A$2406,1,0)</f>
        <v>10600503</v>
      </c>
      <c r="E10" s="764"/>
      <c r="M10" s="768">
        <v>18210321</v>
      </c>
      <c r="N10" s="660" t="s">
        <v>3494</v>
      </c>
      <c r="O10" s="763" t="s">
        <v>3500</v>
      </c>
    </row>
    <row r="11" spans="1:16" ht="20.399999999999999">
      <c r="A11" s="763">
        <v>10600603</v>
      </c>
      <c r="B11" s="763" t="s">
        <v>3206</v>
      </c>
      <c r="C11" s="764">
        <v>12433.14</v>
      </c>
      <c r="D11" s="749">
        <f>VLOOKUP($A$1:$A$1397,BS!$A$8:$A$2406,1,0)</f>
        <v>10600603</v>
      </c>
      <c r="E11" s="764"/>
      <c r="M11" s="815">
        <v>18231241</v>
      </c>
      <c r="N11" s="816" t="s">
        <v>3501</v>
      </c>
      <c r="O11" s="817" t="s">
        <v>3502</v>
      </c>
    </row>
    <row r="12" spans="1:16" ht="20.399999999999999">
      <c r="A12" s="763">
        <v>10700013</v>
      </c>
      <c r="B12" s="763" t="s">
        <v>1698</v>
      </c>
      <c r="C12" s="764">
        <v>-4806.3999999999996</v>
      </c>
      <c r="D12" s="749">
        <f>VLOOKUP($A$1:$A$1397,BS!$A$8:$A$2406,1,0)</f>
        <v>10700013</v>
      </c>
      <c r="E12" s="764"/>
      <c r="M12" s="815">
        <v>18605071</v>
      </c>
      <c r="N12" s="770" t="s">
        <v>3504</v>
      </c>
      <c r="O12" s="771" t="s">
        <v>3483</v>
      </c>
    </row>
    <row r="13" spans="1:16">
      <c r="A13" s="763">
        <v>10700023</v>
      </c>
      <c r="B13" s="763" t="s">
        <v>2217</v>
      </c>
      <c r="C13" s="764">
        <v>-393750</v>
      </c>
      <c r="D13" s="749">
        <f>VLOOKUP($A$1:$A$1397,BS!$A$8:$A$2406,1,0)</f>
        <v>10700023</v>
      </c>
      <c r="E13" s="764"/>
      <c r="M13" s="815" t="s">
        <v>3600</v>
      </c>
      <c r="N13" s="816" t="s">
        <v>3497</v>
      </c>
      <c r="O13" s="771" t="s">
        <v>3505</v>
      </c>
    </row>
    <row r="14" spans="1:16">
      <c r="A14" s="763">
        <v>10700501</v>
      </c>
      <c r="B14" s="763" t="s">
        <v>424</v>
      </c>
      <c r="C14" s="764">
        <v>238846957.46000001</v>
      </c>
      <c r="D14" s="749">
        <f>VLOOKUP($A$1:$A$1397,BS!$A$8:$A$2406,1,0)</f>
        <v>10700501</v>
      </c>
      <c r="E14" s="764"/>
      <c r="M14" s="768">
        <v>28300441</v>
      </c>
      <c r="N14" s="660" t="s">
        <v>3498</v>
      </c>
      <c r="O14" s="768" t="s">
        <v>3503</v>
      </c>
    </row>
    <row r="15" spans="1:16">
      <c r="A15" s="763">
        <v>10700502</v>
      </c>
      <c r="B15" s="763" t="s">
        <v>888</v>
      </c>
      <c r="C15" s="764">
        <v>95523149.890000001</v>
      </c>
      <c r="D15" s="749">
        <f>VLOOKUP($A$1:$A$1397,BS!$A$8:$A$2406,1,0)</f>
        <v>10700502</v>
      </c>
      <c r="E15" s="764"/>
    </row>
    <row r="16" spans="1:16">
      <c r="A16" s="763">
        <v>10700503</v>
      </c>
      <c r="B16" s="763" t="s">
        <v>1850</v>
      </c>
      <c r="C16" s="764">
        <v>66984570.5</v>
      </c>
      <c r="D16" s="749">
        <f>VLOOKUP($A$1:$A$1397,BS!$A$8:$A$2406,1,0)</f>
        <v>10700503</v>
      </c>
      <c r="E16" s="764"/>
    </row>
    <row r="17" spans="1:15">
      <c r="A17" s="763">
        <v>10700601</v>
      </c>
      <c r="B17" s="763" t="s">
        <v>2904</v>
      </c>
      <c r="C17" s="764">
        <v>-955945.73</v>
      </c>
      <c r="D17" s="749">
        <f>VLOOKUP($A$1:$A$1397,BS!$A$8:$A$2406,1,0)</f>
        <v>10700601</v>
      </c>
      <c r="E17" s="764"/>
    </row>
    <row r="18" spans="1:15">
      <c r="A18" s="763">
        <v>10700602</v>
      </c>
      <c r="B18" s="763" t="s">
        <v>2905</v>
      </c>
      <c r="C18" s="764">
        <v>372400</v>
      </c>
      <c r="D18" s="749">
        <f>VLOOKUP($A$1:$A$1397,BS!$A$8:$A$2406,1,0)</f>
        <v>10700602</v>
      </c>
      <c r="E18" s="764"/>
      <c r="M18" s="768"/>
      <c r="N18" s="770"/>
      <c r="O18" s="771"/>
    </row>
    <row r="19" spans="1:15">
      <c r="A19" s="763">
        <v>10800061</v>
      </c>
      <c r="B19" s="763" t="s">
        <v>905</v>
      </c>
      <c r="C19" s="764">
        <v>-83254884.390000001</v>
      </c>
      <c r="D19" s="749">
        <f>VLOOKUP($A$1:$A$1397,BS!$A$8:$A$2406,1,0)</f>
        <v>10800061</v>
      </c>
      <c r="E19" s="764"/>
    </row>
    <row r="20" spans="1:15">
      <c r="A20" s="763">
        <v>10800062</v>
      </c>
      <c r="B20" s="763" t="s">
        <v>905</v>
      </c>
      <c r="C20" s="764">
        <v>-271840800.38</v>
      </c>
      <c r="D20" s="749">
        <f>VLOOKUP($A$1:$A$1397,BS!$A$8:$A$2406,1,0)</f>
        <v>10800062</v>
      </c>
      <c r="E20" s="764"/>
    </row>
    <row r="21" spans="1:15">
      <c r="A21" s="763">
        <v>10800071</v>
      </c>
      <c r="B21" s="763" t="s">
        <v>906</v>
      </c>
      <c r="C21" s="764">
        <v>83254884.390000001</v>
      </c>
      <c r="D21" s="749">
        <f>VLOOKUP($A$1:$A$1397,BS!$A$8:$A$2406,1,0)</f>
        <v>10800071</v>
      </c>
      <c r="E21" s="764"/>
    </row>
    <row r="22" spans="1:15">
      <c r="A22" s="763">
        <v>10800072</v>
      </c>
      <c r="B22" s="763" t="s">
        <v>906</v>
      </c>
      <c r="C22" s="764">
        <v>271840800.38</v>
      </c>
      <c r="D22" s="749">
        <f>VLOOKUP($A$1:$A$1397,BS!$A$8:$A$2406,1,0)</f>
        <v>10800072</v>
      </c>
    </row>
    <row r="23" spans="1:15">
      <c r="A23" s="763">
        <v>10800501</v>
      </c>
      <c r="B23" s="763" t="s">
        <v>563</v>
      </c>
      <c r="C23" s="764">
        <v>-3482101214.5</v>
      </c>
      <c r="D23" s="749">
        <f>VLOOKUP($A$1:$A$1397,BS!$A$8:$A$2406,1,0)</f>
        <v>10800501</v>
      </c>
    </row>
    <row r="24" spans="1:15">
      <c r="A24" s="763">
        <v>10800502</v>
      </c>
      <c r="B24" s="763" t="s">
        <v>564</v>
      </c>
      <c r="C24" s="764">
        <v>-1292407939.9300001</v>
      </c>
      <c r="D24" s="749">
        <f>VLOOKUP($A$1:$A$1397,BS!$A$8:$A$2406,1,0)</f>
        <v>10800502</v>
      </c>
      <c r="E24" s="764"/>
    </row>
    <row r="25" spans="1:15">
      <c r="A25" s="763">
        <v>10800503</v>
      </c>
      <c r="B25" s="763" t="s">
        <v>1072</v>
      </c>
      <c r="C25" s="764">
        <v>-106646452.93000001</v>
      </c>
      <c r="D25" s="749">
        <f>VLOOKUP($A$1:$A$1397,BS!$A$8:$A$2406,1,0)</f>
        <v>10800503</v>
      </c>
      <c r="E25" s="764"/>
    </row>
    <row r="26" spans="1:15">
      <c r="A26" s="763">
        <v>10800541</v>
      </c>
      <c r="B26" s="763" t="s">
        <v>96</v>
      </c>
      <c r="C26" s="764">
        <v>9550707.2799999993</v>
      </c>
      <c r="D26" s="749">
        <f>VLOOKUP($A$1:$A$1397,BS!$A$8:$A$2406,1,0)</f>
        <v>10800541</v>
      </c>
      <c r="E26" s="764"/>
    </row>
    <row r="27" spans="1:15">
      <c r="A27" s="763">
        <v>10800543</v>
      </c>
      <c r="B27" s="763" t="s">
        <v>97</v>
      </c>
      <c r="C27" s="764">
        <v>62138.5</v>
      </c>
      <c r="D27" s="749">
        <f>VLOOKUP($A$1:$A$1397,BS!$A$8:$A$2406,1,0)</f>
        <v>10800543</v>
      </c>
      <c r="E27" s="764"/>
    </row>
    <row r="28" spans="1:15">
      <c r="A28" s="763">
        <v>10800552</v>
      </c>
      <c r="B28" s="763" t="s">
        <v>1073</v>
      </c>
      <c r="C28" s="764">
        <v>3846776.94</v>
      </c>
      <c r="D28" s="749">
        <f>VLOOKUP($A$1:$A$1397,BS!$A$8:$A$2406,1,0)</f>
        <v>10800552</v>
      </c>
      <c r="E28" s="764"/>
    </row>
    <row r="29" spans="1:15">
      <c r="A29" s="763">
        <v>11100501</v>
      </c>
      <c r="B29" s="763" t="s">
        <v>747</v>
      </c>
      <c r="C29" s="764">
        <v>-30510058.539999999</v>
      </c>
      <c r="D29" s="749">
        <f>VLOOKUP($A$1:$A$1397,BS!$A$8:$A$2406,1,0)</f>
        <v>11100501</v>
      </c>
      <c r="E29" s="764"/>
    </row>
    <row r="30" spans="1:15">
      <c r="A30" s="763">
        <v>11100502</v>
      </c>
      <c r="B30" s="763" t="s">
        <v>748</v>
      </c>
      <c r="C30" s="764">
        <v>-5650241.8099999996</v>
      </c>
      <c r="D30" s="749">
        <f>VLOOKUP($A$1:$A$1397,BS!$A$8:$A$2406,1,0)</f>
        <v>11100502</v>
      </c>
      <c r="E30" s="764"/>
    </row>
    <row r="31" spans="1:15">
      <c r="A31" s="763">
        <v>11100503</v>
      </c>
      <c r="B31" s="763" t="s">
        <v>749</v>
      </c>
      <c r="C31" s="764">
        <v>-88348681.819999993</v>
      </c>
      <c r="D31" s="749">
        <f>VLOOKUP($A$1:$A$1397,BS!$A$8:$A$2406,1,0)</f>
        <v>11100503</v>
      </c>
      <c r="E31" s="764"/>
    </row>
    <row r="32" spans="1:15">
      <c r="A32" s="763">
        <v>11400001</v>
      </c>
      <c r="B32" s="763" t="s">
        <v>237</v>
      </c>
      <c r="C32" s="764">
        <v>946172.25</v>
      </c>
      <c r="D32" s="749">
        <f>VLOOKUP($A$1:$A$1397,BS!$A$8:$A$2406,1,0)</f>
        <v>11400001</v>
      </c>
      <c r="E32" s="764"/>
    </row>
    <row r="33" spans="1:5">
      <c r="A33" s="763">
        <v>11400011</v>
      </c>
      <c r="B33" s="763" t="s">
        <v>1879</v>
      </c>
      <c r="C33" s="764">
        <v>302358.01</v>
      </c>
      <c r="D33" s="749">
        <f>VLOOKUP($A$1:$A$1397,BS!$A$8:$A$2406,1,0)</f>
        <v>11400011</v>
      </c>
      <c r="E33" s="764"/>
    </row>
    <row r="34" spans="1:5">
      <c r="A34" s="763">
        <v>11400031</v>
      </c>
      <c r="B34" s="763" t="s">
        <v>1549</v>
      </c>
      <c r="C34" s="764">
        <v>76622596.840000004</v>
      </c>
      <c r="D34" s="749">
        <f>VLOOKUP($A$1:$A$1397,BS!$A$8:$A$2406,1,0)</f>
        <v>11400031</v>
      </c>
      <c r="E34" s="764"/>
    </row>
    <row r="35" spans="1:5">
      <c r="A35" s="763">
        <v>11400061</v>
      </c>
      <c r="B35" s="763" t="s">
        <v>1437</v>
      </c>
      <c r="C35" s="764">
        <v>156960790.84</v>
      </c>
      <c r="D35" s="749">
        <f>VLOOKUP($A$1:$A$1397,BS!$A$8:$A$2406,1,0)</f>
        <v>11400061</v>
      </c>
      <c r="E35" s="764"/>
    </row>
    <row r="36" spans="1:5">
      <c r="A36" s="763">
        <v>11400071</v>
      </c>
      <c r="B36" s="763" t="s">
        <v>1980</v>
      </c>
      <c r="C36" s="764">
        <v>16950332.899999999</v>
      </c>
      <c r="D36" s="749">
        <f>VLOOKUP($A$1:$A$1397,BS!$A$8:$A$2406,1,0)</f>
        <v>11400071</v>
      </c>
      <c r="E36" s="764"/>
    </row>
    <row r="37" spans="1:5">
      <c r="A37" s="763">
        <v>11400091</v>
      </c>
      <c r="B37" s="763" t="s">
        <v>2618</v>
      </c>
      <c r="C37" s="764">
        <v>31009424.030000001</v>
      </c>
      <c r="D37" s="749">
        <f>VLOOKUP($A$1:$A$1397,BS!$A$8:$A$2406,1,0)</f>
        <v>11400091</v>
      </c>
    </row>
    <row r="38" spans="1:5">
      <c r="A38" s="763">
        <v>11500001</v>
      </c>
      <c r="B38" s="763" t="s">
        <v>950</v>
      </c>
      <c r="C38" s="764">
        <v>-880239</v>
      </c>
      <c r="D38" s="749">
        <f>VLOOKUP($A$1:$A$1397,BS!$A$8:$A$2406,1,0)</f>
        <v>11500001</v>
      </c>
    </row>
    <row r="39" spans="1:5">
      <c r="A39" s="763">
        <v>11500011</v>
      </c>
      <c r="B39" s="763" t="s">
        <v>652</v>
      </c>
      <c r="C39" s="764">
        <v>-302358.01</v>
      </c>
      <c r="D39" s="749">
        <f>VLOOKUP($A$1:$A$1397,BS!$A$8:$A$2406,1,0)</f>
        <v>11500011</v>
      </c>
      <c r="E39" s="764"/>
    </row>
    <row r="40" spans="1:5">
      <c r="A40" s="763">
        <v>11500031</v>
      </c>
      <c r="B40" s="763" t="s">
        <v>1356</v>
      </c>
      <c r="C40" s="764">
        <v>-59157663.659999996</v>
      </c>
      <c r="D40" s="749">
        <f>VLOOKUP($A$1:$A$1397,BS!$A$8:$A$2406,1,0)</f>
        <v>11500031</v>
      </c>
      <c r="E40" s="764"/>
    </row>
    <row r="41" spans="1:5">
      <c r="A41" s="763">
        <v>11500041</v>
      </c>
      <c r="B41" s="763" t="s">
        <v>1423</v>
      </c>
      <c r="C41" s="764">
        <v>-33721264.640000001</v>
      </c>
      <c r="D41" s="749">
        <f>VLOOKUP($A$1:$A$1397,BS!$A$8:$A$2406,1,0)</f>
        <v>11500041</v>
      </c>
      <c r="E41" s="764"/>
    </row>
    <row r="42" spans="1:5">
      <c r="A42" s="763">
        <v>11500051</v>
      </c>
      <c r="B42" s="763" t="s">
        <v>1981</v>
      </c>
      <c r="C42" s="764">
        <v>-16361802.65</v>
      </c>
      <c r="D42" s="749">
        <f>VLOOKUP($A$1:$A$1397,BS!$A$8:$A$2406,1,0)</f>
        <v>11500051</v>
      </c>
      <c r="E42" s="764"/>
    </row>
    <row r="43" spans="1:5">
      <c r="A43" s="763">
        <v>11500061</v>
      </c>
      <c r="B43" s="763" t="s">
        <v>2620</v>
      </c>
      <c r="C43" s="764">
        <v>-3863529.02</v>
      </c>
      <c r="D43" s="749">
        <f>VLOOKUP($A$1:$A$1397,BS!$A$8:$A$2406,1,0)</f>
        <v>11500061</v>
      </c>
      <c r="E43" s="764"/>
    </row>
    <row r="44" spans="1:5">
      <c r="A44" s="763">
        <v>11730002</v>
      </c>
      <c r="B44" s="763" t="s">
        <v>653</v>
      </c>
      <c r="C44" s="764">
        <v>8654564.4700000007</v>
      </c>
      <c r="D44" s="749">
        <f>VLOOKUP($A$1:$A$1397,BS!$A$8:$A$2406,1,0)</f>
        <v>11730002</v>
      </c>
      <c r="E44" s="764"/>
    </row>
    <row r="45" spans="1:5">
      <c r="A45" s="763">
        <v>12100503</v>
      </c>
      <c r="B45" s="763" t="s">
        <v>750</v>
      </c>
      <c r="C45" s="764">
        <v>207994.25</v>
      </c>
      <c r="D45" s="749">
        <f>VLOOKUP($A$1:$A$1397,BS!$A$8:$A$2406,1,0)</f>
        <v>12100503</v>
      </c>
      <c r="E45" s="764"/>
    </row>
    <row r="46" spans="1:5">
      <c r="A46" s="763">
        <v>12100513</v>
      </c>
      <c r="B46" s="763" t="s">
        <v>751</v>
      </c>
      <c r="C46" s="764">
        <v>3200888.18</v>
      </c>
      <c r="D46" s="749">
        <f>VLOOKUP($A$1:$A$1397,BS!$A$8:$A$2406,1,0)</f>
        <v>12100513</v>
      </c>
      <c r="E46" s="764"/>
    </row>
    <row r="47" spans="1:5">
      <c r="A47" s="763">
        <v>12200503</v>
      </c>
      <c r="B47" s="763" t="s">
        <v>752</v>
      </c>
      <c r="C47" s="764">
        <v>79713.38</v>
      </c>
      <c r="D47" s="749">
        <f>VLOOKUP($A$1:$A$1397,BS!$A$8:$A$2406,1,0)</f>
        <v>12200503</v>
      </c>
      <c r="E47" s="764"/>
    </row>
    <row r="48" spans="1:5">
      <c r="A48" s="763">
        <v>12310000</v>
      </c>
      <c r="B48" s="763" t="s">
        <v>845</v>
      </c>
      <c r="C48" s="764">
        <v>29740793</v>
      </c>
      <c r="D48" s="749">
        <f>VLOOKUP($A$1:$A$1397,BS!$A$8:$A$2406,1,0)</f>
        <v>12310000</v>
      </c>
      <c r="E48" s="764"/>
    </row>
    <row r="49" spans="1:5">
      <c r="A49" s="763">
        <v>12400043</v>
      </c>
      <c r="B49" s="763" t="s">
        <v>1160</v>
      </c>
      <c r="C49" s="764">
        <v>49011607.310000002</v>
      </c>
      <c r="D49" s="749">
        <f>VLOOKUP($A$1:$A$1397,BS!$A$8:$A$2406,1,0)</f>
        <v>12400043</v>
      </c>
    </row>
    <row r="50" spans="1:5">
      <c r="A50" s="763">
        <v>12400503</v>
      </c>
      <c r="B50" s="763" t="s">
        <v>378</v>
      </c>
      <c r="C50" s="764">
        <v>440184.16</v>
      </c>
      <c r="D50" s="749">
        <f>VLOOKUP($A$1:$A$1397,BS!$A$8:$A$2406,1,0)</f>
        <v>12400503</v>
      </c>
    </row>
    <row r="51" spans="1:5">
      <c r="A51" s="763">
        <v>12400542</v>
      </c>
      <c r="B51" s="763" t="s">
        <v>3359</v>
      </c>
      <c r="C51" s="764">
        <v>-7222800</v>
      </c>
      <c r="D51" s="749">
        <f>VLOOKUP($A$1:$A$1397,BS!$A$8:$A$2406,1,0)</f>
        <v>12400542</v>
      </c>
      <c r="E51" s="764"/>
    </row>
    <row r="52" spans="1:5">
      <c r="A52" s="763">
        <v>12400552</v>
      </c>
      <c r="B52" s="763" t="s">
        <v>3360</v>
      </c>
      <c r="C52" s="764">
        <v>7222800</v>
      </c>
      <c r="D52" s="749">
        <f>VLOOKUP($A$1:$A$1397,BS!$A$8:$A$2406,1,0)</f>
        <v>12400552</v>
      </c>
      <c r="E52" s="764"/>
    </row>
    <row r="53" spans="1:5">
      <c r="A53" s="763">
        <v>12400553</v>
      </c>
      <c r="B53" s="763" t="s">
        <v>1712</v>
      </c>
      <c r="C53" s="764">
        <v>1310136.1499999999</v>
      </c>
      <c r="D53" s="749">
        <f>VLOOKUP($A$1:$A$1397,BS!$A$8:$A$2406,1,0)</f>
        <v>12400553</v>
      </c>
      <c r="E53" s="764"/>
    </row>
    <row r="54" spans="1:5">
      <c r="A54" s="763">
        <v>12400723</v>
      </c>
      <c r="B54" s="763" t="s">
        <v>2261</v>
      </c>
      <c r="C54" s="764">
        <v>-9595.59</v>
      </c>
      <c r="D54" s="749">
        <f>VLOOKUP($A$1:$A$1397,BS!$A$8:$A$2406,1,0)</f>
        <v>12400723</v>
      </c>
      <c r="E54" s="764"/>
    </row>
    <row r="55" spans="1:5">
      <c r="A55" s="763">
        <v>12800001</v>
      </c>
      <c r="B55" s="763" t="s">
        <v>2392</v>
      </c>
      <c r="C55" s="764">
        <v>18500000</v>
      </c>
      <c r="D55" s="749">
        <f>VLOOKUP($A$1:$A$1397,BS!$A$8:$A$2406,1,0)</f>
        <v>12800001</v>
      </c>
      <c r="E55" s="764"/>
    </row>
    <row r="56" spans="1:5">
      <c r="A56" s="763">
        <v>12800011</v>
      </c>
      <c r="B56" s="763" t="s">
        <v>2604</v>
      </c>
      <c r="C56" s="764">
        <v>1662094.54</v>
      </c>
      <c r="D56" s="749">
        <f>VLOOKUP($A$1:$A$1397,BS!$A$8:$A$2406,1,0)</f>
        <v>12800011</v>
      </c>
      <c r="E56" s="764"/>
    </row>
    <row r="57" spans="1:5">
      <c r="A57" s="763">
        <v>13100543</v>
      </c>
      <c r="B57" s="763" t="s">
        <v>1545</v>
      </c>
      <c r="C57" s="764">
        <v>15498.63</v>
      </c>
      <c r="D57" s="749">
        <f>VLOOKUP($A$1:$A$1397,BS!$A$8:$A$2406,1,0)</f>
        <v>13100543</v>
      </c>
      <c r="E57" s="764"/>
    </row>
    <row r="58" spans="1:5">
      <c r="A58" s="763">
        <v>13100563</v>
      </c>
      <c r="B58" s="763" t="s">
        <v>2730</v>
      </c>
      <c r="C58" s="764">
        <v>930859.34</v>
      </c>
      <c r="D58" s="749">
        <f>VLOOKUP($A$1:$A$1397,BS!$A$8:$A$2406,1,0)</f>
        <v>13100563</v>
      </c>
      <c r="E58" s="764"/>
    </row>
    <row r="59" spans="1:5">
      <c r="A59" s="763">
        <v>13100573</v>
      </c>
      <c r="B59" s="763" t="s">
        <v>574</v>
      </c>
      <c r="C59" s="764">
        <v>14698.07</v>
      </c>
      <c r="D59" s="749">
        <f>VLOOKUP($A$1:$A$1397,BS!$A$8:$A$2406,1,0)</f>
        <v>13100573</v>
      </c>
      <c r="E59" s="764"/>
    </row>
    <row r="60" spans="1:5">
      <c r="A60" s="763">
        <v>13101003</v>
      </c>
      <c r="B60" s="763" t="s">
        <v>2731</v>
      </c>
      <c r="C60" s="764">
        <v>5613550.7000000002</v>
      </c>
      <c r="D60" s="749">
        <f>VLOOKUP($A$1:$A$1397,BS!$A$8:$A$2406,1,0)</f>
        <v>13101003</v>
      </c>
      <c r="E60" s="764"/>
    </row>
    <row r="61" spans="1:5">
      <c r="A61" s="763">
        <v>13101023</v>
      </c>
      <c r="B61" s="763" t="s">
        <v>1679</v>
      </c>
      <c r="C61" s="764">
        <v>24205822.02</v>
      </c>
      <c r="D61" s="749">
        <f>VLOOKUP($A$1:$A$1397,BS!$A$8:$A$2406,1,0)</f>
        <v>13101023</v>
      </c>
      <c r="E61" s="764"/>
    </row>
    <row r="62" spans="1:5">
      <c r="A62" s="763">
        <v>13101033</v>
      </c>
      <c r="B62" s="763" t="s">
        <v>2733</v>
      </c>
      <c r="C62" s="764">
        <v>594616.62</v>
      </c>
      <c r="D62" s="749">
        <f>VLOOKUP($A$1:$A$1397,BS!$A$8:$A$2406,1,0)</f>
        <v>13101033</v>
      </c>
      <c r="E62" s="764"/>
    </row>
    <row r="63" spans="1:5">
      <c r="A63" s="763">
        <v>13101093</v>
      </c>
      <c r="B63" s="763" t="s">
        <v>690</v>
      </c>
      <c r="C63" s="764">
        <v>-424005.11</v>
      </c>
      <c r="D63" s="749">
        <f>VLOOKUP($A$1:$A$1397,BS!$A$8:$A$2406,1,0)</f>
        <v>13101093</v>
      </c>
      <c r="E63" s="764"/>
    </row>
    <row r="64" spans="1:5">
      <c r="A64" s="763">
        <v>13101113</v>
      </c>
      <c r="B64" s="763" t="s">
        <v>294</v>
      </c>
      <c r="C64" s="764">
        <v>-4367068.13</v>
      </c>
      <c r="D64" s="749">
        <f>VLOOKUP($A$1:$A$1397,BS!$A$8:$A$2406,1,0)</f>
        <v>13101113</v>
      </c>
      <c r="E64" s="764"/>
    </row>
    <row r="65" spans="1:5">
      <c r="A65" s="763">
        <v>13101123</v>
      </c>
      <c r="B65" s="763" t="s">
        <v>201</v>
      </c>
      <c r="C65" s="764">
        <v>-1569999.38</v>
      </c>
      <c r="D65" s="749">
        <f>VLOOKUP($A$1:$A$1397,BS!$A$8:$A$2406,1,0)</f>
        <v>13101123</v>
      </c>
      <c r="E65" s="764"/>
    </row>
    <row r="66" spans="1:5">
      <c r="A66" s="763">
        <v>13101163</v>
      </c>
      <c r="B66" s="763" t="s">
        <v>435</v>
      </c>
      <c r="C66" s="764">
        <v>64221.53</v>
      </c>
      <c r="D66" s="749">
        <f>VLOOKUP($A$1:$A$1397,BS!$A$8:$A$2406,1,0)</f>
        <v>13101163</v>
      </c>
      <c r="E66" s="764"/>
    </row>
    <row r="67" spans="1:5">
      <c r="A67" s="763">
        <v>13101183</v>
      </c>
      <c r="B67" s="763" t="s">
        <v>1601</v>
      </c>
      <c r="C67" s="764">
        <v>1709658.4</v>
      </c>
      <c r="D67" s="749">
        <f>VLOOKUP($A$1:$A$1397,BS!$A$8:$A$2406,1,0)</f>
        <v>13101183</v>
      </c>
      <c r="E67" s="764"/>
    </row>
    <row r="68" spans="1:5">
      <c r="A68" s="763">
        <v>13101193</v>
      </c>
      <c r="B68" s="763" t="s">
        <v>2284</v>
      </c>
      <c r="C68" s="764">
        <v>10745.86</v>
      </c>
      <c r="D68" s="749">
        <f>VLOOKUP($A$1:$A$1397,BS!$A$8:$A$2406,1,0)</f>
        <v>13101193</v>
      </c>
      <c r="E68" s="764"/>
    </row>
    <row r="69" spans="1:5">
      <c r="A69" s="763">
        <v>13101253</v>
      </c>
      <c r="B69" s="763" t="s">
        <v>2013</v>
      </c>
      <c r="C69" s="764">
        <v>579902.71</v>
      </c>
      <c r="D69" s="749">
        <f>VLOOKUP($A$1:$A$1397,BS!$A$8:$A$2406,1,0)</f>
        <v>13101253</v>
      </c>
      <c r="E69" s="764"/>
    </row>
    <row r="70" spans="1:5">
      <c r="A70" s="763">
        <v>13109003</v>
      </c>
      <c r="B70" s="763" t="s">
        <v>2781</v>
      </c>
      <c r="C70" s="764">
        <v>22891.41</v>
      </c>
      <c r="D70" s="749">
        <f>VLOOKUP($A$1:$A$1397,BS!$A$8:$A$2406,1,0)</f>
        <v>13109003</v>
      </c>
      <c r="E70" s="764"/>
    </row>
    <row r="71" spans="1:5">
      <c r="A71" s="763">
        <v>13109013</v>
      </c>
      <c r="B71" s="763" t="s">
        <v>2782</v>
      </c>
      <c r="C71" s="764">
        <v>3866</v>
      </c>
      <c r="D71" s="749">
        <f>VLOOKUP($A$1:$A$1397,BS!$A$8:$A$2406,1,0)</f>
        <v>13109013</v>
      </c>
      <c r="E71" s="764"/>
    </row>
    <row r="72" spans="1:5">
      <c r="A72" s="763">
        <v>13400021</v>
      </c>
      <c r="B72" s="763" t="s">
        <v>1281</v>
      </c>
      <c r="C72" s="764">
        <v>9861609.4000000004</v>
      </c>
      <c r="D72" s="749">
        <f>VLOOKUP($A$1:$A$1397,BS!$A$8:$A$2406,1,0)</f>
        <v>13400021</v>
      </c>
      <c r="E72" s="764"/>
    </row>
    <row r="73" spans="1:5">
      <c r="A73" s="763">
        <v>13400031</v>
      </c>
      <c r="B73" s="763" t="s">
        <v>1282</v>
      </c>
      <c r="C73" s="764">
        <v>-9861609.4000000004</v>
      </c>
      <c r="D73" s="749">
        <f>VLOOKUP($A$1:$A$1397,BS!$A$8:$A$2406,1,0)</f>
        <v>13400031</v>
      </c>
      <c r="E73" s="764"/>
    </row>
    <row r="74" spans="1:5">
      <c r="A74" s="763">
        <v>13400073</v>
      </c>
      <c r="B74" s="763" t="s">
        <v>1046</v>
      </c>
      <c r="C74" s="764">
        <v>1312198.3</v>
      </c>
      <c r="D74" s="749">
        <f>VLOOKUP($A$1:$A$1397,BS!$A$8:$A$2406,1,0)</f>
        <v>13400073</v>
      </c>
    </row>
    <row r="75" spans="1:5">
      <c r="A75" s="763">
        <v>13400111</v>
      </c>
      <c r="B75" s="763" t="s">
        <v>1066</v>
      </c>
      <c r="C75" s="764">
        <v>25000</v>
      </c>
      <c r="D75" s="749">
        <f>VLOOKUP($A$1:$A$1397,BS!$A$8:$A$2406,1,0)</f>
        <v>13400111</v>
      </c>
      <c r="E75" s="764"/>
    </row>
    <row r="76" spans="1:5">
      <c r="A76" s="763">
        <v>13400123</v>
      </c>
      <c r="B76" s="763" t="s">
        <v>2204</v>
      </c>
      <c r="C76" s="764">
        <v>414011.77</v>
      </c>
      <c r="D76" s="749">
        <f>VLOOKUP($A$1:$A$1397,BS!$A$8:$A$2406,1,0)</f>
        <v>13400123</v>
      </c>
    </row>
    <row r="77" spans="1:5">
      <c r="A77" s="763">
        <v>13400211</v>
      </c>
      <c r="B77" s="763" t="s">
        <v>2285</v>
      </c>
      <c r="C77" s="764">
        <v>52300</v>
      </c>
      <c r="D77" s="749">
        <f>VLOOKUP($A$1:$A$1397,BS!$A$8:$A$2406,1,0)</f>
        <v>13400211</v>
      </c>
    </row>
    <row r="78" spans="1:5">
      <c r="A78" s="763">
        <v>13400241</v>
      </c>
      <c r="B78" s="763" t="s">
        <v>3033</v>
      </c>
      <c r="C78" s="764">
        <v>449616</v>
      </c>
      <c r="D78" s="749">
        <f>VLOOKUP($A$1:$A$1397,BS!$A$8:$A$2406,1,0)</f>
        <v>13400241</v>
      </c>
    </row>
    <row r="79" spans="1:5">
      <c r="A79" s="763">
        <v>13400261</v>
      </c>
      <c r="B79" s="763" t="s">
        <v>3141</v>
      </c>
      <c r="C79" s="764">
        <v>78717</v>
      </c>
      <c r="D79" s="749">
        <f>VLOOKUP($A$1:$A$1397,BS!$A$8:$A$2406,1,0)</f>
        <v>13400261</v>
      </c>
      <c r="E79" s="764"/>
    </row>
    <row r="80" spans="1:5">
      <c r="A80" s="763">
        <v>13400271</v>
      </c>
      <c r="B80" s="763" t="s">
        <v>2384</v>
      </c>
      <c r="C80" s="764">
        <v>121770</v>
      </c>
      <c r="D80" s="749">
        <f>VLOOKUP($A$1:$A$1397,BS!$A$8:$A$2406,1,0)</f>
        <v>13400271</v>
      </c>
      <c r="E80" s="764"/>
    </row>
    <row r="81" spans="1:5">
      <c r="A81" s="763">
        <v>13400281</v>
      </c>
      <c r="B81" s="763" t="s">
        <v>2345</v>
      </c>
      <c r="C81" s="764">
        <v>50253</v>
      </c>
      <c r="D81" s="749">
        <f>VLOOKUP($A$1:$A$1397,BS!$A$8:$A$2406,1,0)</f>
        <v>13400281</v>
      </c>
      <c r="E81" s="764"/>
    </row>
    <row r="82" spans="1:5">
      <c r="A82" s="763">
        <v>13400311</v>
      </c>
      <c r="B82" s="763" t="s">
        <v>2818</v>
      </c>
      <c r="C82" s="764">
        <v>194700</v>
      </c>
      <c r="D82" s="749">
        <f>VLOOKUP($A$1:$A$1397,BS!$A$8:$A$2406,1,0)</f>
        <v>13400311</v>
      </c>
      <c r="E82" s="764"/>
    </row>
    <row r="83" spans="1:5">
      <c r="A83" s="763">
        <v>13400321</v>
      </c>
      <c r="B83" s="763" t="s">
        <v>3295</v>
      </c>
      <c r="C83" s="764">
        <v>44370</v>
      </c>
      <c r="D83" s="749">
        <f>VLOOKUP($A$1:$A$1397,BS!$A$8:$A$2406,1,0)</f>
        <v>13400321</v>
      </c>
      <c r="E83" s="764"/>
    </row>
    <row r="84" spans="1:5">
      <c r="A84" s="763">
        <v>13400332</v>
      </c>
      <c r="B84" s="763" t="s">
        <v>3219</v>
      </c>
      <c r="C84" s="764">
        <v>1194950.97</v>
      </c>
      <c r="D84" s="749">
        <f>VLOOKUP($A$1:$A$1397,BS!$A$8:$A$2406,1,0)</f>
        <v>13400332</v>
      </c>
    </row>
    <row r="85" spans="1:5">
      <c r="A85" s="763">
        <v>13500003</v>
      </c>
      <c r="B85" s="763" t="s">
        <v>1348</v>
      </c>
      <c r="C85" s="764">
        <v>7534.56</v>
      </c>
      <c r="D85" s="749">
        <f>VLOOKUP($A$1:$A$1397,BS!$A$8:$A$2406,1,0)</f>
        <v>13500003</v>
      </c>
    </row>
    <row r="86" spans="1:5">
      <c r="A86" s="763">
        <v>13500041</v>
      </c>
      <c r="B86" s="763" t="s">
        <v>940</v>
      </c>
      <c r="C86" s="764">
        <v>469017.11</v>
      </c>
      <c r="D86" s="749">
        <f>VLOOKUP($A$1:$A$1397,BS!$A$8:$A$2406,1,0)</f>
        <v>13500041</v>
      </c>
      <c r="E86" s="764"/>
    </row>
    <row r="87" spans="1:5">
      <c r="A87" s="763">
        <v>13500051</v>
      </c>
      <c r="B87" s="763" t="s">
        <v>335</v>
      </c>
      <c r="C87" s="764">
        <v>73353</v>
      </c>
      <c r="D87" s="749">
        <f>VLOOKUP($A$1:$A$1397,BS!$A$8:$A$2406,1,0)</f>
        <v>13500051</v>
      </c>
      <c r="E87" s="764"/>
    </row>
    <row r="88" spans="1:5">
      <c r="A88" s="763">
        <v>13500061</v>
      </c>
      <c r="B88" s="763" t="s">
        <v>1272</v>
      </c>
      <c r="C88" s="764">
        <v>1786010</v>
      </c>
      <c r="D88" s="749">
        <f>VLOOKUP($A$1:$A$1397,BS!$A$8:$A$2406,1,0)</f>
        <v>13500061</v>
      </c>
      <c r="E88" s="764"/>
    </row>
    <row r="89" spans="1:5">
      <c r="A89" s="763">
        <v>13500071</v>
      </c>
      <c r="B89" s="763" t="s">
        <v>1273</v>
      </c>
      <c r="C89" s="764">
        <v>1818485</v>
      </c>
      <c r="D89" s="749">
        <f>VLOOKUP($A$1:$A$1397,BS!$A$8:$A$2406,1,0)</f>
        <v>13500071</v>
      </c>
      <c r="E89" s="764"/>
    </row>
    <row r="90" spans="1:5">
      <c r="A90" s="763">
        <v>13500183</v>
      </c>
      <c r="B90" s="763" t="s">
        <v>2232</v>
      </c>
      <c r="C90" s="764">
        <v>100000</v>
      </c>
      <c r="D90" s="749">
        <f>VLOOKUP($A$1:$A$1397,BS!$A$8:$A$2406,1,0)</f>
        <v>13500183</v>
      </c>
      <c r="E90" s="764"/>
    </row>
    <row r="91" spans="1:5">
      <c r="A91" s="763">
        <v>13500201</v>
      </c>
      <c r="B91" s="763" t="s">
        <v>2606</v>
      </c>
      <c r="C91" s="764">
        <v>531100.39</v>
      </c>
      <c r="D91" s="749">
        <f>VLOOKUP($A$1:$A$1397,BS!$A$8:$A$2406,1,0)</f>
        <v>13500201</v>
      </c>
      <c r="E91" s="764"/>
    </row>
    <row r="92" spans="1:5">
      <c r="A92" s="763">
        <v>14100311</v>
      </c>
      <c r="B92" s="763" t="s">
        <v>139</v>
      </c>
      <c r="C92" s="764">
        <v>3307509.42</v>
      </c>
      <c r="D92" s="749">
        <f>VLOOKUP($A$1:$A$1397,BS!$A$8:$A$2406,1,0)</f>
        <v>14100311</v>
      </c>
      <c r="E92" s="764"/>
    </row>
    <row r="93" spans="1:5">
      <c r="A93" s="763">
        <v>14200201</v>
      </c>
      <c r="B93" s="763" t="s">
        <v>2742</v>
      </c>
      <c r="C93" s="764">
        <v>166737715.58000001</v>
      </c>
      <c r="D93" s="749">
        <f>VLOOKUP($A$1:$A$1397,BS!$A$8:$A$2406,1,0)</f>
        <v>14200201</v>
      </c>
      <c r="E93" s="764"/>
    </row>
    <row r="94" spans="1:5">
      <c r="A94" s="763">
        <v>14200202</v>
      </c>
      <c r="B94" s="763" t="s">
        <v>2743</v>
      </c>
      <c r="C94" s="764">
        <v>75985408.049999997</v>
      </c>
      <c r="D94" s="749">
        <f>VLOOKUP($A$1:$A$1397,BS!$A$8:$A$2406,1,0)</f>
        <v>14200202</v>
      </c>
      <c r="E94" s="764"/>
    </row>
    <row r="95" spans="1:5">
      <c r="A95" s="763">
        <v>14200203</v>
      </c>
      <c r="B95" s="763" t="s">
        <v>2744</v>
      </c>
      <c r="C95" s="764">
        <v>-3057502.31</v>
      </c>
      <c r="D95" s="749">
        <f>VLOOKUP($A$1:$A$1397,BS!$A$8:$A$2406,1,0)</f>
        <v>14200203</v>
      </c>
      <c r="E95" s="764"/>
    </row>
    <row r="96" spans="1:5">
      <c r="A96" s="763">
        <v>14200213</v>
      </c>
      <c r="B96" s="763" t="s">
        <v>2761</v>
      </c>
      <c r="C96" s="764">
        <v>-26316.3</v>
      </c>
      <c r="D96" s="749">
        <f>VLOOKUP($A$1:$A$1397,BS!$A$8:$A$2406,1,0)</f>
        <v>14200213</v>
      </c>
      <c r="E96" s="764"/>
    </row>
    <row r="97" spans="1:5">
      <c r="A97" s="763">
        <v>14200223</v>
      </c>
      <c r="B97" s="763" t="s">
        <v>2762</v>
      </c>
      <c r="C97" s="764">
        <v>21822.79</v>
      </c>
      <c r="D97" s="749">
        <f>VLOOKUP($A$1:$A$1397,BS!$A$8:$A$2406,1,0)</f>
        <v>14200223</v>
      </c>
      <c r="E97" s="764"/>
    </row>
    <row r="98" spans="1:5">
      <c r="A98" s="763">
        <v>14200253</v>
      </c>
      <c r="B98" s="763" t="s">
        <v>2745</v>
      </c>
      <c r="C98" s="764">
        <v>-22388.58</v>
      </c>
      <c r="D98" s="749">
        <f>VLOOKUP($A$1:$A$1397,BS!$A$8:$A$2406,1,0)</f>
        <v>14200253</v>
      </c>
      <c r="E98" s="764"/>
    </row>
    <row r="99" spans="1:5">
      <c r="A99" s="763">
        <v>14300062</v>
      </c>
      <c r="B99" s="763" t="s">
        <v>2489</v>
      </c>
      <c r="C99" s="764">
        <v>4155713.65</v>
      </c>
      <c r="D99" s="749">
        <f>VLOOKUP($A$1:$A$1397,BS!$A$8:$A$2406,1,0)</f>
        <v>14300062</v>
      </c>
      <c r="E99" s="764"/>
    </row>
    <row r="100" spans="1:5">
      <c r="A100" s="763">
        <v>14300072</v>
      </c>
      <c r="B100" s="763" t="s">
        <v>1754</v>
      </c>
      <c r="C100" s="764">
        <v>165262.01999999999</v>
      </c>
      <c r="D100" s="749">
        <f>VLOOKUP($A$1:$A$1397,BS!$A$8:$A$2406,1,0)</f>
        <v>14300072</v>
      </c>
      <c r="E100" s="764"/>
    </row>
    <row r="101" spans="1:5">
      <c r="A101" s="763">
        <v>14300081</v>
      </c>
      <c r="B101" s="763" t="s">
        <v>477</v>
      </c>
      <c r="C101" s="764">
        <v>198910.14</v>
      </c>
      <c r="D101" s="749">
        <f>VLOOKUP($A$1:$A$1397,BS!$A$8:$A$2406,1,0)</f>
        <v>14300081</v>
      </c>
    </row>
    <row r="102" spans="1:5">
      <c r="A102" s="763">
        <v>14300082</v>
      </c>
      <c r="B102" s="763" t="s">
        <v>3158</v>
      </c>
      <c r="C102" s="764">
        <v>165261.57</v>
      </c>
      <c r="D102" s="749">
        <f>VLOOKUP($A$1:$A$1397,BS!$A$8:$A$2406,1,0)</f>
        <v>14300082</v>
      </c>
      <c r="E102" s="764"/>
    </row>
    <row r="103" spans="1:5">
      <c r="A103" s="763">
        <v>14300141</v>
      </c>
      <c r="B103" s="763" t="s">
        <v>1650</v>
      </c>
      <c r="C103" s="764">
        <v>13549768.359999999</v>
      </c>
      <c r="D103" s="749">
        <f>VLOOKUP($A$1:$A$1397,BS!$A$8:$A$2406,1,0)</f>
        <v>14300141</v>
      </c>
    </row>
    <row r="104" spans="1:5">
      <c r="A104" s="763">
        <v>14300151</v>
      </c>
      <c r="B104" s="763" t="s">
        <v>1651</v>
      </c>
      <c r="C104" s="764">
        <v>1181640.76</v>
      </c>
      <c r="D104" s="749">
        <f>VLOOKUP($A$1:$A$1397,BS!$A$8:$A$2406,1,0)</f>
        <v>14300151</v>
      </c>
    </row>
    <row r="105" spans="1:5">
      <c r="A105" s="763">
        <v>14300171</v>
      </c>
      <c r="B105" s="763" t="s">
        <v>723</v>
      </c>
      <c r="C105" s="764">
        <v>14395268.33</v>
      </c>
      <c r="D105" s="749">
        <f>VLOOKUP($A$1:$A$1397,BS!$A$8:$A$2406,1,0)</f>
        <v>14300171</v>
      </c>
    </row>
    <row r="106" spans="1:5">
      <c r="A106" s="763">
        <v>14300241</v>
      </c>
      <c r="B106" s="763" t="s">
        <v>2866</v>
      </c>
      <c r="C106" s="764">
        <v>106519.45</v>
      </c>
      <c r="D106" s="749">
        <f>VLOOKUP($A$1:$A$1397,BS!$A$8:$A$2406,1,0)</f>
        <v>14300241</v>
      </c>
      <c r="E106" s="764"/>
    </row>
    <row r="107" spans="1:5">
      <c r="A107" s="763">
        <v>14300261</v>
      </c>
      <c r="B107" s="763" t="s">
        <v>446</v>
      </c>
      <c r="C107" s="764">
        <v>4299271.1399999997</v>
      </c>
      <c r="D107" s="749">
        <f>VLOOKUP($A$1:$A$1397,BS!$A$8:$A$2406,1,0)</f>
        <v>14300261</v>
      </c>
      <c r="E107" s="764"/>
    </row>
    <row r="108" spans="1:5">
      <c r="A108" s="763">
        <v>14300333</v>
      </c>
      <c r="B108" s="763" t="s">
        <v>917</v>
      </c>
      <c r="C108" s="764">
        <v>44494.879999999997</v>
      </c>
      <c r="D108" s="749">
        <f>VLOOKUP($A$1:$A$1397,BS!$A$8:$A$2406,1,0)</f>
        <v>14300333</v>
      </c>
      <c r="E108" s="764"/>
    </row>
    <row r="109" spans="1:5">
      <c r="A109" s="763">
        <v>14300341</v>
      </c>
      <c r="B109" s="763" t="s">
        <v>2791</v>
      </c>
      <c r="C109" s="764">
        <v>12878.53</v>
      </c>
      <c r="D109" s="749">
        <f>VLOOKUP($A$1:$A$1397,BS!$A$8:$A$2406,1,0)</f>
        <v>14300341</v>
      </c>
      <c r="E109" s="764"/>
    </row>
    <row r="110" spans="1:5">
      <c r="A110" s="763">
        <v>14300703</v>
      </c>
      <c r="B110" s="763" t="s">
        <v>2746</v>
      </c>
      <c r="C110" s="764">
        <v>11775698.26</v>
      </c>
      <c r="D110" s="749">
        <f>VLOOKUP($A$1:$A$1397,BS!$A$8:$A$2406,1,0)</f>
        <v>14300703</v>
      </c>
      <c r="E110" s="764"/>
    </row>
    <row r="111" spans="1:5">
      <c r="A111" s="763">
        <v>14300713</v>
      </c>
      <c r="B111" s="763" t="s">
        <v>2747</v>
      </c>
      <c r="C111" s="764">
        <v>28801.56</v>
      </c>
      <c r="D111" s="749">
        <f>VLOOKUP($A$1:$A$1397,BS!$A$8:$A$2406,1,0)</f>
        <v>14300713</v>
      </c>
      <c r="E111" s="764"/>
    </row>
    <row r="112" spans="1:5">
      <c r="A112" s="763">
        <v>14300733</v>
      </c>
      <c r="B112" s="763" t="s">
        <v>2748</v>
      </c>
      <c r="C112" s="764">
        <v>12940838.210000001</v>
      </c>
      <c r="D112" s="749">
        <f>VLOOKUP($A$1:$A$1397,BS!$A$8:$A$2406,1,0)</f>
        <v>14300733</v>
      </c>
      <c r="E112" s="764"/>
    </row>
    <row r="113" spans="1:5">
      <c r="A113" s="763">
        <v>14300743</v>
      </c>
      <c r="B113" s="763" t="s">
        <v>2749</v>
      </c>
      <c r="C113" s="764">
        <v>614420.74</v>
      </c>
      <c r="D113" s="749">
        <f>VLOOKUP($A$1:$A$1397,BS!$A$8:$A$2406,1,0)</f>
        <v>14300743</v>
      </c>
      <c r="E113" s="764"/>
    </row>
    <row r="114" spans="1:5">
      <c r="A114" s="763">
        <v>14300763</v>
      </c>
      <c r="B114" s="763" t="s">
        <v>2713</v>
      </c>
      <c r="C114" s="764">
        <v>790847.28</v>
      </c>
      <c r="D114" s="749">
        <f>VLOOKUP($A$1:$A$1397,BS!$A$8:$A$2406,1,0)</f>
        <v>14300763</v>
      </c>
      <c r="E114" s="764"/>
    </row>
    <row r="115" spans="1:5">
      <c r="A115" s="763">
        <v>14300921</v>
      </c>
      <c r="B115" s="763" t="s">
        <v>889</v>
      </c>
      <c r="C115" s="764">
        <v>690893.36</v>
      </c>
      <c r="D115" s="749">
        <f>VLOOKUP($A$1:$A$1397,BS!$A$8:$A$2406,1,0)</f>
        <v>14300921</v>
      </c>
      <c r="E115" s="764"/>
    </row>
    <row r="116" spans="1:5">
      <c r="A116" s="763">
        <v>14301022</v>
      </c>
      <c r="B116" s="763" t="s">
        <v>358</v>
      </c>
      <c r="C116" s="764">
        <v>3604811.41</v>
      </c>
      <c r="D116" s="749">
        <f>VLOOKUP($A$1:$A$1397,BS!$A$8:$A$2406,1,0)</f>
        <v>14301022</v>
      </c>
      <c r="E116" s="764"/>
    </row>
    <row r="117" spans="1:5">
      <c r="A117" s="763">
        <v>14301033</v>
      </c>
      <c r="B117" s="763" t="s">
        <v>2902</v>
      </c>
      <c r="C117" s="764">
        <v>128129.07</v>
      </c>
      <c r="D117" s="749">
        <f>VLOOKUP($A$1:$A$1397,BS!$A$8:$A$2406,1,0)</f>
        <v>14301033</v>
      </c>
      <c r="E117" s="764"/>
    </row>
    <row r="118" spans="1:5">
      <c r="A118" s="763">
        <v>14301041</v>
      </c>
      <c r="B118" s="763" t="s">
        <v>2973</v>
      </c>
      <c r="C118" s="763">
        <v>532</v>
      </c>
      <c r="D118" s="749">
        <f>VLOOKUP($A$1:$A$1397,BS!$A$8:$A$2406,1,0)</f>
        <v>14301041</v>
      </c>
      <c r="E118" s="764"/>
    </row>
    <row r="119" spans="1:5">
      <c r="A119" s="763">
        <v>14301043</v>
      </c>
      <c r="B119" s="763" t="s">
        <v>3330</v>
      </c>
      <c r="C119" s="764">
        <v>2687773.59</v>
      </c>
      <c r="D119" s="749">
        <f>VLOOKUP($A$1:$A$1397,BS!$A$8:$A$2406,1,0)</f>
        <v>14301043</v>
      </c>
      <c r="E119" s="764"/>
    </row>
    <row r="120" spans="1:5">
      <c r="A120" s="763">
        <v>14400311</v>
      </c>
      <c r="B120" s="763" t="s">
        <v>2750</v>
      </c>
      <c r="C120" s="764">
        <v>-4647577.21</v>
      </c>
      <c r="D120" s="749">
        <f>VLOOKUP($A$1:$A$1397,BS!$A$8:$A$2406,1,0)</f>
        <v>14400311</v>
      </c>
      <c r="E120" s="764"/>
    </row>
    <row r="121" spans="1:5">
      <c r="A121" s="763">
        <v>14400312</v>
      </c>
      <c r="B121" s="763" t="s">
        <v>2751</v>
      </c>
      <c r="C121" s="764">
        <v>-1250037.1599999999</v>
      </c>
      <c r="D121" s="749">
        <f>VLOOKUP($A$1:$A$1397,BS!$A$8:$A$2406,1,0)</f>
        <v>14400312</v>
      </c>
      <c r="E121" s="764"/>
    </row>
    <row r="122" spans="1:5">
      <c r="A122" s="763">
        <v>14400313</v>
      </c>
      <c r="B122" s="763" t="s">
        <v>2783</v>
      </c>
      <c r="C122" s="764">
        <v>-139555.09</v>
      </c>
      <c r="D122" s="749">
        <f>VLOOKUP($A$1:$A$1397,BS!$A$8:$A$2406,1,0)</f>
        <v>14400313</v>
      </c>
      <c r="E122" s="764"/>
    </row>
    <row r="123" spans="1:5">
      <c r="A123" s="763">
        <v>14400343</v>
      </c>
      <c r="B123" s="763" t="s">
        <v>1447</v>
      </c>
      <c r="C123" s="764">
        <v>-1624431.03</v>
      </c>
      <c r="D123" s="749">
        <f>VLOOKUP($A$1:$A$1397,BS!$A$8:$A$2406,1,0)</f>
        <v>14400343</v>
      </c>
      <c r="E123" s="764"/>
    </row>
    <row r="124" spans="1:5">
      <c r="A124" s="763">
        <v>14400353</v>
      </c>
      <c r="B124" s="763" t="s">
        <v>2752</v>
      </c>
      <c r="C124" s="764">
        <v>-614420.74</v>
      </c>
      <c r="D124" s="749">
        <f>VLOOKUP($A$1:$A$1397,BS!$A$8:$A$2406,1,0)</f>
        <v>14400353</v>
      </c>
      <c r="E124" s="764"/>
    </row>
    <row r="125" spans="1:5">
      <c r="A125" s="763">
        <v>14600000</v>
      </c>
      <c r="B125" s="763" t="s">
        <v>220</v>
      </c>
      <c r="C125" s="764">
        <v>728848.73</v>
      </c>
      <c r="D125" s="749">
        <f>VLOOKUP($A$1:$A$1397,BS!$A$8:$A$2406,1,0)</f>
        <v>14600000</v>
      </c>
      <c r="E125" s="764"/>
    </row>
    <row r="126" spans="1:5">
      <c r="A126" s="763">
        <v>15100021</v>
      </c>
      <c r="B126" s="763" t="s">
        <v>260</v>
      </c>
      <c r="C126" s="764">
        <v>3300278.05</v>
      </c>
      <c r="D126" s="749">
        <f>VLOOKUP($A$1:$A$1397,BS!$A$8:$A$2406,1,0)</f>
        <v>15100021</v>
      </c>
      <c r="E126" s="764"/>
    </row>
    <row r="127" spans="1:5">
      <c r="A127" s="763">
        <v>15100031</v>
      </c>
      <c r="B127" s="763" t="s">
        <v>42</v>
      </c>
      <c r="C127" s="764">
        <v>3077775.2</v>
      </c>
      <c r="D127" s="749">
        <f>VLOOKUP($A$1:$A$1397,BS!$A$8:$A$2406,1,0)</f>
        <v>15100031</v>
      </c>
      <c r="E127" s="764"/>
    </row>
    <row r="128" spans="1:5">
      <c r="A128" s="763">
        <v>15100041</v>
      </c>
      <c r="B128" s="763" t="s">
        <v>1192</v>
      </c>
      <c r="C128" s="764">
        <v>267731.93</v>
      </c>
      <c r="D128" s="749">
        <f>VLOOKUP($A$1:$A$1397,BS!$A$8:$A$2406,1,0)</f>
        <v>15100041</v>
      </c>
      <c r="E128" s="764"/>
    </row>
    <row r="129" spans="1:5">
      <c r="A129" s="763">
        <v>15100061</v>
      </c>
      <c r="B129" s="763" t="s">
        <v>918</v>
      </c>
      <c r="C129" s="764">
        <v>24284.87</v>
      </c>
      <c r="D129" s="749">
        <f>VLOOKUP($A$1:$A$1397,BS!$A$8:$A$2406,1,0)</f>
        <v>15100061</v>
      </c>
      <c r="E129" s="764"/>
    </row>
    <row r="130" spans="1:5">
      <c r="A130" s="763">
        <v>15100081</v>
      </c>
      <c r="B130" s="763" t="s">
        <v>1193</v>
      </c>
      <c r="C130" s="764">
        <v>1526599.83</v>
      </c>
      <c r="D130" s="749">
        <f>VLOOKUP($A$1:$A$1397,BS!$A$8:$A$2406,1,0)</f>
        <v>15100081</v>
      </c>
      <c r="E130" s="764"/>
    </row>
    <row r="131" spans="1:5">
      <c r="A131" s="763">
        <v>15100091</v>
      </c>
      <c r="B131" s="763" t="s">
        <v>2200</v>
      </c>
      <c r="C131" s="764">
        <v>1779873.66</v>
      </c>
      <c r="D131" s="749">
        <f>VLOOKUP($A$1:$A$1397,BS!$A$8:$A$2406,1,0)</f>
        <v>15100091</v>
      </c>
      <c r="E131" s="764"/>
    </row>
    <row r="132" spans="1:5">
      <c r="A132" s="763">
        <v>15100101</v>
      </c>
      <c r="B132" s="763" t="s">
        <v>205</v>
      </c>
      <c r="C132" s="764">
        <v>4320236.93</v>
      </c>
      <c r="D132" s="749">
        <f>VLOOKUP($A$1:$A$1397,BS!$A$8:$A$2406,1,0)</f>
        <v>15100101</v>
      </c>
      <c r="E132" s="764"/>
    </row>
    <row r="133" spans="1:5">
      <c r="A133" s="763">
        <v>15100122</v>
      </c>
      <c r="B133" s="763" t="s">
        <v>461</v>
      </c>
      <c r="C133" s="764">
        <v>296599.96000000002</v>
      </c>
      <c r="D133" s="749">
        <f>VLOOKUP($A$1:$A$1397,BS!$A$8:$A$2406,1,0)</f>
        <v>15100122</v>
      </c>
      <c r="E133" s="764"/>
    </row>
    <row r="134" spans="1:5">
      <c r="A134" s="763">
        <v>15100181</v>
      </c>
      <c r="B134" s="763" t="s">
        <v>1462</v>
      </c>
      <c r="C134" s="764">
        <v>75568.11</v>
      </c>
      <c r="D134" s="749">
        <f>VLOOKUP($A$1:$A$1397,BS!$A$8:$A$2406,1,0)</f>
        <v>15100181</v>
      </c>
      <c r="E134" s="764"/>
    </row>
    <row r="135" spans="1:5">
      <c r="A135" s="763">
        <v>15100211</v>
      </c>
      <c r="B135" s="763" t="s">
        <v>157</v>
      </c>
      <c r="C135" s="764">
        <v>-124292.4</v>
      </c>
      <c r="D135" s="749">
        <f>VLOOKUP($A$1:$A$1397,BS!$A$8:$A$2406,1,0)</f>
        <v>15100211</v>
      </c>
      <c r="E135" s="764"/>
    </row>
    <row r="136" spans="1:5">
      <c r="A136" s="763">
        <v>15100221</v>
      </c>
      <c r="B136" s="763" t="s">
        <v>1438</v>
      </c>
      <c r="C136" s="764">
        <v>369870.12</v>
      </c>
      <c r="D136" s="749">
        <f>VLOOKUP($A$1:$A$1397,BS!$A$8:$A$2406,1,0)</f>
        <v>15100221</v>
      </c>
      <c r="E136" s="764"/>
    </row>
    <row r="137" spans="1:5">
      <c r="A137" s="763">
        <v>15100271</v>
      </c>
      <c r="B137" s="763" t="s">
        <v>2660</v>
      </c>
      <c r="C137" s="764">
        <v>2796687.21</v>
      </c>
      <c r="D137" s="749">
        <f>VLOOKUP($A$1:$A$1397,BS!$A$8:$A$2406,1,0)</f>
        <v>15100271</v>
      </c>
      <c r="E137" s="764"/>
    </row>
    <row r="138" spans="1:5">
      <c r="A138" s="763">
        <v>15100291</v>
      </c>
      <c r="B138" s="763" t="s">
        <v>3386</v>
      </c>
      <c r="C138" s="764">
        <v>392523.81</v>
      </c>
      <c r="D138" s="749">
        <f>VLOOKUP($A$1:$A$1397,BS!$A$8:$A$2406,1,0)</f>
        <v>15100291</v>
      </c>
      <c r="E138" s="764"/>
    </row>
    <row r="139" spans="1:5">
      <c r="A139" s="763">
        <v>15111001</v>
      </c>
      <c r="B139" s="763" t="s">
        <v>1357</v>
      </c>
      <c r="C139" s="764">
        <v>243379.32</v>
      </c>
      <c r="D139" s="749">
        <f>VLOOKUP($A$1:$A$1397,BS!$A$8:$A$2406,1,0)</f>
        <v>15111001</v>
      </c>
    </row>
    <row r="140" spans="1:5">
      <c r="A140" s="763">
        <v>15400023</v>
      </c>
      <c r="B140" s="763" t="s">
        <v>1661</v>
      </c>
      <c r="C140" s="764">
        <v>10903734.16</v>
      </c>
      <c r="D140" s="749">
        <f>VLOOKUP($A$1:$A$1397,BS!$A$8:$A$2406,1,0)</f>
        <v>15400023</v>
      </c>
    </row>
    <row r="141" spans="1:5">
      <c r="A141" s="763">
        <v>15400031</v>
      </c>
      <c r="B141" s="763" t="s">
        <v>1185</v>
      </c>
      <c r="C141" s="764">
        <v>5777798.54</v>
      </c>
      <c r="D141" s="749">
        <f>VLOOKUP($A$1:$A$1397,BS!$A$8:$A$2406,1,0)</f>
        <v>15400031</v>
      </c>
      <c r="E141" s="764"/>
    </row>
    <row r="142" spans="1:5">
      <c r="A142" s="763">
        <v>15400033</v>
      </c>
      <c r="B142" s="763" t="s">
        <v>1235</v>
      </c>
      <c r="C142" s="764">
        <v>-10903949.779999999</v>
      </c>
      <c r="D142" s="749">
        <f>VLOOKUP($A$1:$A$1397,BS!$A$8:$A$2406,1,0)</f>
        <v>15400033</v>
      </c>
      <c r="E142" s="764"/>
    </row>
    <row r="143" spans="1:5">
      <c r="A143" s="763">
        <v>15400041</v>
      </c>
      <c r="B143" s="763" t="s">
        <v>937</v>
      </c>
      <c r="C143" s="764">
        <v>4333369.03</v>
      </c>
      <c r="D143" s="749">
        <f>VLOOKUP($A$1:$A$1397,BS!$A$8:$A$2406,1,0)</f>
        <v>15400041</v>
      </c>
      <c r="E143" s="764"/>
    </row>
    <row r="144" spans="1:5">
      <c r="A144" s="763">
        <v>15400061</v>
      </c>
      <c r="B144" s="763" t="s">
        <v>1245</v>
      </c>
      <c r="C144" s="764">
        <v>19842723.010000002</v>
      </c>
      <c r="D144" s="749">
        <f>VLOOKUP($A$1:$A$1397,BS!$A$8:$A$2406,1,0)</f>
        <v>15400061</v>
      </c>
      <c r="E144" s="764"/>
    </row>
    <row r="145" spans="1:5">
      <c r="A145" s="763">
        <v>15400101</v>
      </c>
      <c r="B145" s="763" t="s">
        <v>589</v>
      </c>
      <c r="C145" s="764">
        <v>27821794.170000002</v>
      </c>
      <c r="D145" s="749">
        <f>VLOOKUP($A$1:$A$1397,BS!$A$8:$A$2406,1,0)</f>
        <v>15400101</v>
      </c>
      <c r="E145" s="764"/>
    </row>
    <row r="146" spans="1:5">
      <c r="A146" s="763">
        <v>15400102</v>
      </c>
      <c r="B146" s="763" t="s">
        <v>590</v>
      </c>
      <c r="C146" s="764">
        <v>5765262.0599999996</v>
      </c>
      <c r="D146" s="749">
        <f>VLOOKUP($A$1:$A$1397,BS!$A$8:$A$2406,1,0)</f>
        <v>15400102</v>
      </c>
      <c r="E146" s="764"/>
    </row>
    <row r="147" spans="1:5">
      <c r="A147" s="763">
        <v>15400103</v>
      </c>
      <c r="B147" s="763" t="s">
        <v>1249</v>
      </c>
      <c r="C147" s="764">
        <v>29186181.379999999</v>
      </c>
      <c r="D147" s="749">
        <f>VLOOKUP($A$1:$A$1397,BS!$A$8:$A$2406,1,0)</f>
        <v>15400103</v>
      </c>
      <c r="E147" s="764"/>
    </row>
    <row r="148" spans="1:5">
      <c r="A148" s="763">
        <v>15400181</v>
      </c>
      <c r="B148" s="763" t="s">
        <v>2615</v>
      </c>
      <c r="C148" s="764">
        <v>3859522.95</v>
      </c>
      <c r="D148" s="749">
        <f>VLOOKUP($A$1:$A$1397,BS!$A$8:$A$2406,1,0)</f>
        <v>15400181</v>
      </c>
    </row>
    <row r="149" spans="1:5">
      <c r="A149" s="763">
        <v>15600003</v>
      </c>
      <c r="B149" s="763" t="s">
        <v>2980</v>
      </c>
      <c r="C149" s="764">
        <v>67358.53</v>
      </c>
      <c r="D149" s="749">
        <f>VLOOKUP($A$1:$A$1397,BS!$A$8:$A$2406,1,0)</f>
        <v>15600003</v>
      </c>
      <c r="E149" s="764"/>
    </row>
    <row r="150" spans="1:5">
      <c r="A150" s="763">
        <v>15810001</v>
      </c>
      <c r="B150" s="763" t="s">
        <v>3173</v>
      </c>
      <c r="C150" s="764">
        <v>4082.8</v>
      </c>
      <c r="D150" s="749">
        <f>VLOOKUP($A$1:$A$1397,BS!$A$8:$A$2406,1,0)</f>
        <v>15810001</v>
      </c>
      <c r="E150" s="764"/>
    </row>
    <row r="151" spans="1:5">
      <c r="A151" s="763">
        <v>16300023</v>
      </c>
      <c r="B151" s="763" t="s">
        <v>1293</v>
      </c>
      <c r="C151" s="764">
        <v>3500019</v>
      </c>
      <c r="D151" s="749">
        <f>VLOOKUP($A$1:$A$1397,BS!$A$8:$A$2406,1,0)</f>
        <v>16300023</v>
      </c>
      <c r="E151" s="764"/>
    </row>
    <row r="152" spans="1:5">
      <c r="A152" s="763">
        <v>16300063</v>
      </c>
      <c r="B152" s="763" t="s">
        <v>1294</v>
      </c>
      <c r="C152" s="764">
        <v>481575.23</v>
      </c>
      <c r="D152" s="749">
        <f>VLOOKUP($A$1:$A$1397,BS!$A$8:$A$2406,1,0)</f>
        <v>16300063</v>
      </c>
      <c r="E152" s="764"/>
    </row>
    <row r="153" spans="1:5">
      <c r="A153" s="763">
        <v>16410002</v>
      </c>
      <c r="B153" s="763" t="s">
        <v>1330</v>
      </c>
      <c r="C153" s="764">
        <v>8605751.1300000008</v>
      </c>
      <c r="D153" s="749">
        <f>VLOOKUP($A$1:$A$1397,BS!$A$8:$A$2406,1,0)</f>
        <v>16410002</v>
      </c>
      <c r="E153" s="764"/>
    </row>
    <row r="154" spans="1:5">
      <c r="A154" s="763">
        <v>16410012</v>
      </c>
      <c r="B154" s="763" t="s">
        <v>798</v>
      </c>
      <c r="C154" s="764">
        <v>3227305.6</v>
      </c>
      <c r="D154" s="749">
        <f>VLOOKUP($A$1:$A$1397,BS!$A$8:$A$2406,1,0)</f>
        <v>16410012</v>
      </c>
      <c r="E154" s="764"/>
    </row>
    <row r="155" spans="1:5">
      <c r="A155" s="763">
        <v>16410022</v>
      </c>
      <c r="B155" s="763" t="s">
        <v>315</v>
      </c>
      <c r="C155" s="764">
        <v>13028416.720000001</v>
      </c>
      <c r="D155" s="749">
        <f>VLOOKUP($A$1:$A$1397,BS!$A$8:$A$2406,1,0)</f>
        <v>16410022</v>
      </c>
      <c r="E155" s="764"/>
    </row>
    <row r="156" spans="1:5">
      <c r="A156" s="763">
        <v>16420012</v>
      </c>
      <c r="B156" s="763" t="s">
        <v>112</v>
      </c>
      <c r="C156" s="764">
        <v>58871.21</v>
      </c>
      <c r="D156" s="749">
        <f>VLOOKUP($A$1:$A$1397,BS!$A$8:$A$2406,1,0)</f>
        <v>16420012</v>
      </c>
      <c r="E156" s="764"/>
    </row>
    <row r="157" spans="1:5">
      <c r="A157" s="763">
        <v>16500013</v>
      </c>
      <c r="B157" s="763" t="s">
        <v>3388</v>
      </c>
      <c r="C157" s="764">
        <v>2873379.39</v>
      </c>
      <c r="D157" s="749">
        <f>VLOOKUP($A$1:$A$1397,BS!$A$8:$A$2406,1,0)</f>
        <v>16500013</v>
      </c>
      <c r="E157" s="764"/>
    </row>
    <row r="158" spans="1:5">
      <c r="A158" s="763">
        <v>16500063</v>
      </c>
      <c r="B158" s="763" t="s">
        <v>3389</v>
      </c>
      <c r="C158" s="764">
        <v>299894.68</v>
      </c>
      <c r="D158" s="749">
        <f>VLOOKUP($A$1:$A$1397,BS!$A$8:$A$2406,1,0)</f>
        <v>16500063</v>
      </c>
      <c r="E158" s="764"/>
    </row>
    <row r="159" spans="1:5">
      <c r="A159" s="763">
        <v>16500103</v>
      </c>
      <c r="B159" s="763" t="s">
        <v>3391</v>
      </c>
      <c r="C159" s="764">
        <v>60000</v>
      </c>
      <c r="D159" s="749">
        <f>VLOOKUP($A$1:$A$1397,BS!$A$8:$A$2406,1,0)</f>
        <v>16500103</v>
      </c>
      <c r="E159" s="764"/>
    </row>
    <row r="160" spans="1:5">
      <c r="A160" s="763">
        <v>16500143</v>
      </c>
      <c r="B160" s="763" t="s">
        <v>2503</v>
      </c>
      <c r="C160" s="764">
        <v>48747.16</v>
      </c>
      <c r="D160" s="749">
        <f>VLOOKUP($A$1:$A$1397,BS!$A$8:$A$2406,1,0)</f>
        <v>16500143</v>
      </c>
      <c r="E160" s="764"/>
    </row>
    <row r="161" spans="1:5">
      <c r="A161" s="763">
        <v>16500183</v>
      </c>
      <c r="B161" s="763" t="s">
        <v>3449</v>
      </c>
      <c r="C161" s="764">
        <v>220260</v>
      </c>
      <c r="D161" s="749">
        <f>VLOOKUP($A$1:$A$1397,BS!$A$8:$A$2406,1,0)</f>
        <v>16500183</v>
      </c>
      <c r="E161" s="764"/>
    </row>
    <row r="162" spans="1:5">
      <c r="A162" s="763">
        <v>16500251</v>
      </c>
      <c r="B162" s="763" t="s">
        <v>3396</v>
      </c>
      <c r="C162" s="764">
        <v>2722.61</v>
      </c>
      <c r="D162" s="749">
        <f>VLOOKUP($A$1:$A$1397,BS!$A$8:$A$2406,1,0)</f>
        <v>16500251</v>
      </c>
      <c r="E162" s="764"/>
    </row>
    <row r="163" spans="1:5">
      <c r="A163" s="763">
        <v>16500283</v>
      </c>
      <c r="B163" s="763" t="s">
        <v>3397</v>
      </c>
      <c r="C163" s="764">
        <v>2539059.12</v>
      </c>
      <c r="D163" s="749">
        <f>VLOOKUP($A$1:$A$1397,BS!$A$8:$A$2406,1,0)</f>
        <v>16500283</v>
      </c>
      <c r="E163" s="764"/>
    </row>
    <row r="164" spans="1:5">
      <c r="A164" s="763">
        <v>16500321</v>
      </c>
      <c r="B164" s="763" t="s">
        <v>3392</v>
      </c>
      <c r="C164" s="764">
        <v>789339.74</v>
      </c>
      <c r="D164" s="749">
        <f>VLOOKUP($A$1:$A$1397,BS!$A$8:$A$2406,1,0)</f>
        <v>16500321</v>
      </c>
      <c r="E164" s="764"/>
    </row>
    <row r="165" spans="1:5">
      <c r="A165" s="763">
        <v>16500331</v>
      </c>
      <c r="B165" s="763" t="s">
        <v>3471</v>
      </c>
      <c r="C165" s="764">
        <v>1003197.74</v>
      </c>
      <c r="D165" s="749">
        <f>VLOOKUP($A$1:$A$1397,BS!$A$8:$A$2406,1,0)</f>
        <v>16500331</v>
      </c>
      <c r="E165" s="764"/>
    </row>
    <row r="166" spans="1:5">
      <c r="A166" s="763">
        <v>16500333</v>
      </c>
      <c r="B166" s="763" t="s">
        <v>3398</v>
      </c>
      <c r="C166" s="763">
        <v>620</v>
      </c>
      <c r="D166" s="749">
        <f>VLOOKUP($A$1:$A$1397,BS!$A$8:$A$2406,1,0)</f>
        <v>16500333</v>
      </c>
      <c r="E166" s="764"/>
    </row>
    <row r="167" spans="1:5">
      <c r="A167" s="763">
        <v>16500351</v>
      </c>
      <c r="B167" s="763" t="s">
        <v>3484</v>
      </c>
      <c r="C167" s="764">
        <v>117503.52</v>
      </c>
      <c r="D167" s="749">
        <f>VLOOKUP($A$1:$A$1397,BS!$A$8:$A$2406,1,0)</f>
        <v>16500351</v>
      </c>
      <c r="E167" s="764"/>
    </row>
    <row r="168" spans="1:5">
      <c r="A168" s="763">
        <v>16500383</v>
      </c>
      <c r="B168" s="763" t="s">
        <v>3400</v>
      </c>
      <c r="C168" s="764">
        <v>477653.46</v>
      </c>
      <c r="D168" s="749">
        <f>VLOOKUP($A$1:$A$1397,BS!$A$8:$A$2406,1,0)</f>
        <v>16500383</v>
      </c>
      <c r="E168" s="764"/>
    </row>
    <row r="169" spans="1:5">
      <c r="A169" s="763">
        <v>16500413</v>
      </c>
      <c r="B169" s="763" t="s">
        <v>3401</v>
      </c>
      <c r="C169" s="764">
        <v>365517.86</v>
      </c>
      <c r="D169" s="749">
        <f>VLOOKUP($A$1:$A$1397,BS!$A$8:$A$2406,1,0)</f>
        <v>16500413</v>
      </c>
      <c r="E169" s="764"/>
    </row>
    <row r="170" spans="1:5">
      <c r="A170" s="763">
        <v>16500433</v>
      </c>
      <c r="B170" s="763" t="s">
        <v>3402</v>
      </c>
      <c r="C170" s="764">
        <v>270601.28999999998</v>
      </c>
      <c r="D170" s="749">
        <f>VLOOKUP($A$1:$A$1397,BS!$A$8:$A$2406,1,0)</f>
        <v>16500433</v>
      </c>
      <c r="E170" s="764"/>
    </row>
    <row r="171" spans="1:5">
      <c r="A171" s="763">
        <v>16500443</v>
      </c>
      <c r="B171" s="763" t="s">
        <v>3403</v>
      </c>
      <c r="C171" s="764">
        <v>249075.3</v>
      </c>
      <c r="D171" s="749">
        <f>VLOOKUP($A$1:$A$1397,BS!$A$8:$A$2406,1,0)</f>
        <v>16500443</v>
      </c>
      <c r="E171" s="764"/>
    </row>
    <row r="172" spans="1:5">
      <c r="A172" s="763">
        <v>16500563</v>
      </c>
      <c r="B172" s="763" t="s">
        <v>3406</v>
      </c>
      <c r="C172" s="764">
        <v>112643.55</v>
      </c>
      <c r="D172" s="749">
        <f>VLOOKUP($A$1:$A$1397,BS!$A$8:$A$2406,1,0)</f>
        <v>16500563</v>
      </c>
      <c r="E172" s="764"/>
    </row>
    <row r="173" spans="1:5">
      <c r="A173" s="763">
        <v>16500583</v>
      </c>
      <c r="B173" s="763" t="s">
        <v>1067</v>
      </c>
      <c r="C173" s="764">
        <v>222187.31</v>
      </c>
      <c r="D173" s="749">
        <f>VLOOKUP($A$1:$A$1397,BS!$A$8:$A$2406,1,0)</f>
        <v>16500583</v>
      </c>
      <c r="E173" s="764"/>
    </row>
    <row r="174" spans="1:5">
      <c r="A174" s="763">
        <v>16500611</v>
      </c>
      <c r="B174" s="763" t="s">
        <v>3409</v>
      </c>
      <c r="C174" s="764">
        <v>536193</v>
      </c>
      <c r="D174" s="749">
        <f>VLOOKUP($A$1:$A$1397,BS!$A$8:$A$2406,1,0)</f>
        <v>16500611</v>
      </c>
      <c r="E174" s="764"/>
    </row>
    <row r="175" spans="1:5">
      <c r="A175" s="763">
        <v>16500612</v>
      </c>
      <c r="B175" s="763" t="s">
        <v>3410</v>
      </c>
      <c r="C175" s="764">
        <v>337394.98</v>
      </c>
      <c r="D175" s="749">
        <f>VLOOKUP($A$1:$A$1397,BS!$A$8:$A$2406,1,0)</f>
        <v>16500612</v>
      </c>
      <c r="E175" s="764"/>
    </row>
    <row r="176" spans="1:5">
      <c r="A176" s="763">
        <v>16500622</v>
      </c>
      <c r="B176" s="763" t="s">
        <v>3411</v>
      </c>
      <c r="C176" s="764">
        <v>65482.51</v>
      </c>
      <c r="D176" s="749">
        <f>VLOOKUP($A$1:$A$1397,BS!$A$8:$A$2406,1,0)</f>
        <v>16500622</v>
      </c>
      <c r="E176" s="764"/>
    </row>
    <row r="177" spans="1:5">
      <c r="A177" s="763">
        <v>16500673</v>
      </c>
      <c r="B177" s="763" t="s">
        <v>3412</v>
      </c>
      <c r="C177" s="764">
        <v>170022.54</v>
      </c>
      <c r="D177" s="749">
        <f>VLOOKUP($A$1:$A$1397,BS!$A$8:$A$2406,1,0)</f>
        <v>16500673</v>
      </c>
    </row>
    <row r="178" spans="1:5">
      <c r="A178" s="763">
        <v>16500693</v>
      </c>
      <c r="B178" s="763" t="s">
        <v>3415</v>
      </c>
      <c r="C178" s="764">
        <v>284247.67</v>
      </c>
      <c r="D178" s="749">
        <f>VLOOKUP($A$1:$A$1397,BS!$A$8:$A$2406,1,0)</f>
        <v>16500693</v>
      </c>
      <c r="E178" s="764"/>
    </row>
    <row r="179" spans="1:5">
      <c r="A179" s="763">
        <v>16500703</v>
      </c>
      <c r="B179" s="763" t="s">
        <v>3416</v>
      </c>
      <c r="C179" s="764">
        <v>112877.53</v>
      </c>
      <c r="D179" s="749">
        <f>VLOOKUP($A$1:$A$1397,BS!$A$8:$A$2406,1,0)</f>
        <v>16500703</v>
      </c>
      <c r="E179" s="764"/>
    </row>
    <row r="180" spans="1:5">
      <c r="A180" s="763">
        <v>16500743</v>
      </c>
      <c r="B180" s="763" t="s">
        <v>3419</v>
      </c>
      <c r="C180" s="764">
        <v>16809.2</v>
      </c>
      <c r="D180" s="749">
        <f>VLOOKUP($A$1:$A$1397,BS!$A$8:$A$2406,1,0)</f>
        <v>16500743</v>
      </c>
      <c r="E180" s="764"/>
    </row>
    <row r="181" spans="1:5">
      <c r="A181" s="763">
        <v>16500751</v>
      </c>
      <c r="B181" s="763" t="s">
        <v>1400</v>
      </c>
      <c r="C181" s="764">
        <v>1598.38</v>
      </c>
      <c r="D181" s="749">
        <f>VLOOKUP($A$1:$A$1397,BS!$A$8:$A$2406,1,0)</f>
        <v>16500751</v>
      </c>
      <c r="E181" s="764"/>
    </row>
    <row r="182" spans="1:5">
      <c r="A182" s="763">
        <v>16500753</v>
      </c>
      <c r="B182" s="763" t="s">
        <v>2266</v>
      </c>
      <c r="C182" s="764">
        <v>132123.56</v>
      </c>
      <c r="D182" s="749">
        <f>VLOOKUP($A$1:$A$1397,BS!$A$8:$A$2406,1,0)</f>
        <v>16500753</v>
      </c>
      <c r="E182" s="764"/>
    </row>
    <row r="183" spans="1:5">
      <c r="A183" s="763">
        <v>16500763</v>
      </c>
      <c r="B183" s="763" t="s">
        <v>2883</v>
      </c>
      <c r="C183" s="764">
        <v>38082.910000000003</v>
      </c>
      <c r="D183" s="749">
        <f>VLOOKUP($A$1:$A$1397,BS!$A$8:$A$2406,1,0)</f>
        <v>16500763</v>
      </c>
      <c r="E183" s="764"/>
    </row>
    <row r="184" spans="1:5">
      <c r="A184" s="763">
        <v>16500783</v>
      </c>
      <c r="B184" s="763" t="s">
        <v>3420</v>
      </c>
      <c r="C184" s="764">
        <v>40628.879999999997</v>
      </c>
      <c r="D184" s="749">
        <f>VLOOKUP($A$1:$A$1397,BS!$A$8:$A$2406,1,0)</f>
        <v>16500783</v>
      </c>
      <c r="E184" s="764"/>
    </row>
    <row r="185" spans="1:5">
      <c r="A185" s="763">
        <v>16501003</v>
      </c>
      <c r="B185" s="763" t="s">
        <v>3424</v>
      </c>
      <c r="C185" s="764">
        <v>43070</v>
      </c>
      <c r="D185" s="749">
        <f>VLOOKUP($A$1:$A$1397,BS!$A$8:$A$2406,1,0)</f>
        <v>16501003</v>
      </c>
    </row>
    <row r="186" spans="1:5">
      <c r="A186" s="763">
        <v>16501013</v>
      </c>
      <c r="B186" s="763" t="s">
        <v>1869</v>
      </c>
      <c r="C186" s="764">
        <v>239099.29</v>
      </c>
      <c r="D186" s="749">
        <f>VLOOKUP($A$1:$A$1397,BS!$A$8:$A$2406,1,0)</f>
        <v>16501013</v>
      </c>
    </row>
    <row r="187" spans="1:5">
      <c r="A187" s="763">
        <v>16501051</v>
      </c>
      <c r="B187" s="763" t="s">
        <v>3425</v>
      </c>
      <c r="C187" s="764">
        <v>523061.39</v>
      </c>
      <c r="D187" s="749">
        <f>VLOOKUP($A$1:$A$1397,BS!$A$8:$A$2406,1,0)</f>
        <v>16501051</v>
      </c>
      <c r="E187" s="764"/>
    </row>
    <row r="188" spans="1:5">
      <c r="A188" s="763">
        <v>16501083</v>
      </c>
      <c r="B188" s="763" t="s">
        <v>3426</v>
      </c>
      <c r="C188" s="764">
        <v>16851.169999999998</v>
      </c>
      <c r="D188" s="749">
        <f>VLOOKUP($A$1:$A$1397,BS!$A$8:$A$2406,1,0)</f>
        <v>16501083</v>
      </c>
      <c r="E188" s="764"/>
    </row>
    <row r="189" spans="1:5">
      <c r="A189" s="763">
        <v>16501103</v>
      </c>
      <c r="B189" s="763" t="s">
        <v>3427</v>
      </c>
      <c r="C189" s="764">
        <v>42381.93</v>
      </c>
      <c r="D189" s="749">
        <f>VLOOKUP($A$1:$A$1397,BS!$A$8:$A$2406,1,0)</f>
        <v>16501103</v>
      </c>
      <c r="E189" s="764"/>
    </row>
    <row r="190" spans="1:5">
      <c r="A190" s="763">
        <v>16502001</v>
      </c>
      <c r="B190" s="763" t="s">
        <v>3428</v>
      </c>
      <c r="C190" s="764">
        <v>35144</v>
      </c>
      <c r="D190" s="749">
        <f>VLOOKUP($A$1:$A$1397,BS!$A$8:$A$2406,1,0)</f>
        <v>16502001</v>
      </c>
      <c r="E190" s="764"/>
    </row>
    <row r="191" spans="1:5">
      <c r="A191" s="763">
        <v>16502003</v>
      </c>
      <c r="B191" s="763" t="s">
        <v>3429</v>
      </c>
      <c r="C191" s="764">
        <v>5991.83</v>
      </c>
      <c r="D191" s="749">
        <f>VLOOKUP($A$1:$A$1397,BS!$A$8:$A$2406,1,0)</f>
        <v>16502003</v>
      </c>
    </row>
    <row r="192" spans="1:5">
      <c r="A192" s="763">
        <v>16502013</v>
      </c>
      <c r="B192" s="763" t="s">
        <v>3450</v>
      </c>
      <c r="C192" s="764">
        <v>65247.18</v>
      </c>
      <c r="D192" s="749">
        <f>VLOOKUP($A$1:$A$1397,BS!$A$8:$A$2406,1,0)</f>
        <v>16502013</v>
      </c>
    </row>
    <row r="193" spans="1:5">
      <c r="A193" s="763">
        <v>16502021</v>
      </c>
      <c r="B193" s="763" t="s">
        <v>3432</v>
      </c>
      <c r="C193" s="764">
        <v>54130</v>
      </c>
      <c r="D193" s="749">
        <f>VLOOKUP($A$1:$A$1397,BS!$A$8:$A$2406,1,0)</f>
        <v>16502021</v>
      </c>
      <c r="E193" s="764"/>
    </row>
    <row r="194" spans="1:5">
      <c r="A194" s="763">
        <v>16502023</v>
      </c>
      <c r="B194" s="763" t="s">
        <v>3433</v>
      </c>
      <c r="C194" s="764">
        <v>63717.78</v>
      </c>
      <c r="D194" s="749">
        <f>VLOOKUP($A$1:$A$1397,BS!$A$8:$A$2406,1,0)</f>
        <v>16502023</v>
      </c>
      <c r="E194" s="764"/>
    </row>
    <row r="195" spans="1:5">
      <c r="A195" s="763">
        <v>16502053</v>
      </c>
      <c r="B195" s="763" t="s">
        <v>3435</v>
      </c>
      <c r="C195" s="764">
        <v>75737.31</v>
      </c>
      <c r="D195" s="749">
        <f>VLOOKUP($A$1:$A$1397,BS!$A$8:$A$2406,1,0)</f>
        <v>16502053</v>
      </c>
      <c r="E195" s="764"/>
    </row>
    <row r="196" spans="1:5">
      <c r="A196" s="763">
        <v>16502063</v>
      </c>
      <c r="B196" s="763" t="s">
        <v>3436</v>
      </c>
      <c r="C196" s="764">
        <v>129572.72</v>
      </c>
      <c r="D196" s="749">
        <f>VLOOKUP($A$1:$A$1397,BS!$A$8:$A$2406,1,0)</f>
        <v>16502063</v>
      </c>
      <c r="E196" s="764"/>
    </row>
    <row r="197" spans="1:5">
      <c r="A197" s="763">
        <v>16502103</v>
      </c>
      <c r="B197" s="763" t="s">
        <v>3098</v>
      </c>
      <c r="C197" s="764">
        <v>29525</v>
      </c>
      <c r="D197" s="749">
        <f>VLOOKUP($A$1:$A$1397,BS!$A$8:$A$2406,1,0)</f>
        <v>16502103</v>
      </c>
      <c r="E197" s="764"/>
    </row>
    <row r="198" spans="1:5">
      <c r="A198" s="763">
        <v>16502113</v>
      </c>
      <c r="B198" s="763" t="s">
        <v>3118</v>
      </c>
      <c r="C198" s="764">
        <v>33534.410000000003</v>
      </c>
      <c r="D198" s="749">
        <f>VLOOKUP($A$1:$A$1397,BS!$A$8:$A$2406,1,0)</f>
        <v>16502113</v>
      </c>
      <c r="E198" s="764"/>
    </row>
    <row r="199" spans="1:5">
      <c r="A199" s="763">
        <v>16502133</v>
      </c>
      <c r="B199" s="763" t="s">
        <v>3439</v>
      </c>
      <c r="C199" s="764">
        <v>96973.2</v>
      </c>
      <c r="D199" s="749">
        <f>VLOOKUP($A$1:$A$1397,BS!$A$8:$A$2406,1,0)</f>
        <v>16502133</v>
      </c>
      <c r="E199" s="764"/>
    </row>
    <row r="200" spans="1:5">
      <c r="A200" s="763">
        <v>16502153</v>
      </c>
      <c r="B200" s="763" t="s">
        <v>3441</v>
      </c>
      <c r="C200" s="764">
        <v>94631.92</v>
      </c>
      <c r="D200" s="749">
        <f>VLOOKUP($A$1:$A$1397,BS!$A$8:$A$2406,1,0)</f>
        <v>16502153</v>
      </c>
      <c r="E200" s="764"/>
    </row>
    <row r="201" spans="1:5">
      <c r="A201" s="763">
        <v>16502163</v>
      </c>
      <c r="B201" s="763" t="s">
        <v>3442</v>
      </c>
      <c r="C201" s="764">
        <v>46712.7</v>
      </c>
      <c r="D201" s="749" t="e">
        <f>VLOOKUP($A$1:$A$1397,BS!$A$8:$A$2406,1,0)</f>
        <v>#N/A</v>
      </c>
    </row>
    <row r="202" spans="1:5">
      <c r="A202" s="763">
        <v>16502173</v>
      </c>
      <c r="B202" s="763" t="s">
        <v>3451</v>
      </c>
      <c r="C202" s="764">
        <v>41286.17</v>
      </c>
      <c r="D202" s="749" t="e">
        <f>VLOOKUP($A$1:$A$1397,BS!$A$8:$A$2406,1,0)</f>
        <v>#N/A</v>
      </c>
    </row>
    <row r="203" spans="1:5">
      <c r="A203" s="763">
        <v>16502181</v>
      </c>
      <c r="B203" s="763" t="s">
        <v>2555</v>
      </c>
      <c r="C203" s="764">
        <v>9164.11</v>
      </c>
      <c r="D203" s="749">
        <f>VLOOKUP($A$1:$A$1397,BS!$A$8:$A$2406,1,0)</f>
        <v>16502181</v>
      </c>
      <c r="E203" s="764"/>
    </row>
    <row r="204" spans="1:5">
      <c r="A204" s="763">
        <v>16502191</v>
      </c>
      <c r="B204" s="763" t="s">
        <v>2449</v>
      </c>
      <c r="C204" s="764">
        <v>816223.16</v>
      </c>
      <c r="D204" s="749">
        <f>VLOOKUP($A$1:$A$1397,BS!$A$8:$A$2406,1,0)</f>
        <v>16502191</v>
      </c>
      <c r="E204" s="764"/>
    </row>
    <row r="205" spans="1:5">
      <c r="A205" s="763">
        <v>16502201</v>
      </c>
      <c r="B205" s="763" t="s">
        <v>3452</v>
      </c>
      <c r="C205" s="764">
        <v>14084</v>
      </c>
      <c r="D205" s="749">
        <f>VLOOKUP($A$1:$A$1397,BS!$A$8:$A$2406,1,0)</f>
        <v>16502201</v>
      </c>
      <c r="E205" s="764"/>
    </row>
    <row r="206" spans="1:5">
      <c r="A206" s="763">
        <v>16502213</v>
      </c>
      <c r="B206" s="763" t="s">
        <v>3453</v>
      </c>
      <c r="C206" s="764">
        <v>49524</v>
      </c>
      <c r="D206" s="749">
        <f>VLOOKUP($A$1:$A$1397,BS!$A$8:$A$2406,1,0)</f>
        <v>16502213</v>
      </c>
      <c r="E206" s="764"/>
    </row>
    <row r="207" spans="1:5">
      <c r="A207" s="763">
        <v>16502221</v>
      </c>
      <c r="B207" s="763" t="s">
        <v>3407</v>
      </c>
      <c r="C207" s="764">
        <v>17648271.690000001</v>
      </c>
      <c r="D207" s="749">
        <f>VLOOKUP($A$1:$A$1397,BS!$A$8:$A$2406,1,0)</f>
        <v>16502221</v>
      </c>
      <c r="E207" s="764"/>
    </row>
    <row r="208" spans="1:5">
      <c r="A208" s="763">
        <v>16502231</v>
      </c>
      <c r="B208" s="763" t="s">
        <v>3408</v>
      </c>
      <c r="C208" s="764">
        <v>1542240.76</v>
      </c>
      <c r="D208" s="749">
        <f>VLOOKUP($A$1:$A$1397,BS!$A$8:$A$2406,1,0)</f>
        <v>16502231</v>
      </c>
      <c r="E208" s="764"/>
    </row>
    <row r="209" spans="1:5">
      <c r="A209" s="763">
        <v>16502241</v>
      </c>
      <c r="B209" s="763" t="s">
        <v>3454</v>
      </c>
      <c r="C209" s="764">
        <v>79988.320000000007</v>
      </c>
      <c r="D209" s="749">
        <f>VLOOKUP($A$1:$A$1397,BS!$A$8:$A$2406,1,0)</f>
        <v>16502241</v>
      </c>
      <c r="E209" s="764"/>
    </row>
    <row r="210" spans="1:5">
      <c r="A210" s="763">
        <v>16502382</v>
      </c>
      <c r="B210" s="763" t="s">
        <v>3404</v>
      </c>
      <c r="C210" s="764">
        <v>2272017.5</v>
      </c>
      <c r="D210" s="749">
        <f>VLOOKUP($A$1:$A$1397,BS!$A$8:$A$2406,1,0)</f>
        <v>16502382</v>
      </c>
    </row>
    <row r="211" spans="1:5">
      <c r="A211" s="763">
        <v>16502393</v>
      </c>
      <c r="B211" s="763" t="s">
        <v>3414</v>
      </c>
      <c r="C211" s="764">
        <v>15330</v>
      </c>
      <c r="D211" s="749">
        <f>VLOOKUP($A$1:$A$1397,BS!$A$8:$A$2406,1,0)</f>
        <v>16502393</v>
      </c>
    </row>
    <row r="212" spans="1:5">
      <c r="A212" s="763">
        <v>16502403</v>
      </c>
      <c r="B212" s="763" t="s">
        <v>3145</v>
      </c>
      <c r="C212" s="764">
        <v>87600</v>
      </c>
      <c r="D212" s="749">
        <f>VLOOKUP($A$1:$A$1397,BS!$A$8:$A$2406,1,0)</f>
        <v>16502403</v>
      </c>
      <c r="E212" s="764"/>
    </row>
    <row r="213" spans="1:5">
      <c r="A213" s="763">
        <v>16502413</v>
      </c>
      <c r="B213" s="763" t="s">
        <v>3434</v>
      </c>
      <c r="C213" s="764">
        <v>60000</v>
      </c>
      <c r="D213" s="749">
        <f>VLOOKUP($A$1:$A$1397,BS!$A$8:$A$2406,1,0)</f>
        <v>16502413</v>
      </c>
      <c r="E213" s="764"/>
    </row>
    <row r="214" spans="1:5">
      <c r="A214" s="763">
        <v>16502423</v>
      </c>
      <c r="B214" s="763" t="s">
        <v>3440</v>
      </c>
      <c r="C214" s="764">
        <v>99653.16</v>
      </c>
      <c r="D214" s="749">
        <f>VLOOKUP($A$1:$A$1397,BS!$A$8:$A$2406,1,0)</f>
        <v>16502423</v>
      </c>
      <c r="E214" s="764"/>
    </row>
    <row r="215" spans="1:5">
      <c r="A215" s="763">
        <v>16502433</v>
      </c>
      <c r="B215" s="763" t="s">
        <v>3485</v>
      </c>
      <c r="C215" s="764">
        <v>40906.92</v>
      </c>
      <c r="D215" s="749">
        <f>VLOOKUP($A$1:$A$1397,BS!$A$8:$A$2406,1,0)</f>
        <v>16502433</v>
      </c>
      <c r="E215" s="764"/>
    </row>
    <row r="216" spans="1:5">
      <c r="A216" s="763">
        <v>16502443</v>
      </c>
      <c r="B216" s="763" t="s">
        <v>3491</v>
      </c>
      <c r="C216" s="764">
        <v>970217.52</v>
      </c>
      <c r="D216" s="749">
        <f>VLOOKUP($A$1:$A$1397,BS!$A$8:$A$2406,1,0)</f>
        <v>16502443</v>
      </c>
      <c r="E216" s="764"/>
    </row>
    <row r="217" spans="1:5">
      <c r="A217" s="763">
        <v>16502463</v>
      </c>
      <c r="B217" s="763" t="s">
        <v>3492</v>
      </c>
      <c r="C217" s="764">
        <v>169907.38</v>
      </c>
      <c r="D217" s="749">
        <f>VLOOKUP($A$1:$A$1397,BS!$A$8:$A$2406,1,0)</f>
        <v>16502463</v>
      </c>
      <c r="E217" s="764"/>
    </row>
    <row r="218" spans="1:5">
      <c r="A218" s="763">
        <v>16504063</v>
      </c>
      <c r="B218" s="763" t="s">
        <v>3443</v>
      </c>
      <c r="C218" s="764">
        <v>22995</v>
      </c>
      <c r="D218" s="749">
        <f>VLOOKUP($A$1:$A$1397,BS!$A$8:$A$2406,1,0)</f>
        <v>16504063</v>
      </c>
      <c r="E218" s="764"/>
    </row>
    <row r="219" spans="1:5">
      <c r="A219" s="763">
        <v>16504073</v>
      </c>
      <c r="B219" s="763" t="s">
        <v>3434</v>
      </c>
      <c r="C219" s="764">
        <v>80000</v>
      </c>
      <c r="D219" s="749">
        <f>VLOOKUP($A$1:$A$1397,BS!$A$8:$A$2406,1,0)</f>
        <v>16504073</v>
      </c>
      <c r="E219" s="764"/>
    </row>
    <row r="220" spans="1:5">
      <c r="A220" s="763">
        <v>16504083</v>
      </c>
      <c r="B220" s="763" t="s">
        <v>3145</v>
      </c>
      <c r="C220" s="764">
        <v>43800</v>
      </c>
      <c r="D220" s="749">
        <f>VLOOKUP($A$1:$A$1397,BS!$A$8:$A$2406,1,0)</f>
        <v>16504083</v>
      </c>
      <c r="E220" s="764"/>
    </row>
    <row r="221" spans="1:5">
      <c r="A221" s="763">
        <v>16504093</v>
      </c>
      <c r="B221" s="763" t="s">
        <v>3455</v>
      </c>
      <c r="C221" s="764">
        <v>307263.89</v>
      </c>
      <c r="D221" s="749">
        <f>VLOOKUP($A$1:$A$1397,BS!$A$8:$A$2406,1,0)</f>
        <v>16504093</v>
      </c>
      <c r="E221" s="764"/>
    </row>
    <row r="222" spans="1:5">
      <c r="A222" s="763">
        <v>16504101</v>
      </c>
      <c r="B222" s="763" t="s">
        <v>2555</v>
      </c>
      <c r="C222" s="764">
        <v>107395.2</v>
      </c>
      <c r="D222" s="749">
        <f>VLOOKUP($A$1:$A$1397,BS!$A$8:$A$2406,1,0)</f>
        <v>16504101</v>
      </c>
      <c r="E222" s="764"/>
    </row>
    <row r="223" spans="1:5">
      <c r="A223" s="763">
        <v>16504112</v>
      </c>
      <c r="B223" s="763" t="s">
        <v>3456</v>
      </c>
      <c r="C223" s="764">
        <v>1218112.5</v>
      </c>
      <c r="D223" s="749">
        <f>VLOOKUP($A$1:$A$1397,BS!$A$8:$A$2406,1,0)</f>
        <v>16504112</v>
      </c>
      <c r="E223" s="764"/>
    </row>
    <row r="224" spans="1:5">
      <c r="A224" s="763">
        <v>16504221</v>
      </c>
      <c r="B224" s="763" t="s">
        <v>3452</v>
      </c>
      <c r="C224" s="764">
        <v>212517.5</v>
      </c>
      <c r="D224" s="749">
        <f>VLOOKUP($A$1:$A$1397,BS!$A$8:$A$2406,1,0)</f>
        <v>16504221</v>
      </c>
      <c r="E224" s="764"/>
    </row>
    <row r="225" spans="1:5">
      <c r="A225" s="763">
        <v>16504223</v>
      </c>
      <c r="B225" s="763" t="s">
        <v>3486</v>
      </c>
      <c r="C225" s="764">
        <v>112494.36</v>
      </c>
      <c r="D225" s="749">
        <f>VLOOKUP($A$1:$A$1397,BS!$A$8:$A$2406,1,0)</f>
        <v>16504223</v>
      </c>
      <c r="E225" s="764"/>
    </row>
    <row r="226" spans="1:5">
      <c r="A226" s="763">
        <v>16504231</v>
      </c>
      <c r="B226" s="763" t="s">
        <v>3457</v>
      </c>
      <c r="C226" s="764">
        <v>1164987.0900000001</v>
      </c>
      <c r="D226" s="749">
        <f>VLOOKUP($A$1:$A$1397,BS!$A$8:$A$2406,1,0)</f>
        <v>16504231</v>
      </c>
      <c r="E226" s="764"/>
    </row>
    <row r="227" spans="1:5">
      <c r="A227" s="763">
        <v>16504233</v>
      </c>
      <c r="B227" s="763" t="s">
        <v>3491</v>
      </c>
      <c r="C227" s="764">
        <v>1697880.65</v>
      </c>
      <c r="D227" s="749">
        <f>VLOOKUP($A$1:$A$1397,BS!$A$8:$A$2406,1,0)</f>
        <v>16504233</v>
      </c>
      <c r="E227" s="764"/>
    </row>
    <row r="228" spans="1:5">
      <c r="A228" s="763">
        <v>16504241</v>
      </c>
      <c r="B228" s="763" t="s">
        <v>3458</v>
      </c>
      <c r="C228" s="764">
        <v>2520374.48</v>
      </c>
      <c r="D228" s="749">
        <f>VLOOKUP($A$1:$A$1397,BS!$A$8:$A$2406,1,0)</f>
        <v>16504241</v>
      </c>
    </row>
    <row r="229" spans="1:5">
      <c r="A229" s="763">
        <v>16504251</v>
      </c>
      <c r="B229" s="763" t="s">
        <v>3459</v>
      </c>
      <c r="C229" s="764">
        <v>2294054.96</v>
      </c>
      <c r="D229" s="749">
        <f>VLOOKUP($A$1:$A$1397,BS!$A$8:$A$2406,1,0)</f>
        <v>16504251</v>
      </c>
    </row>
    <row r="230" spans="1:5">
      <c r="A230" s="763">
        <v>16504261</v>
      </c>
      <c r="B230" s="763" t="s">
        <v>3460</v>
      </c>
      <c r="C230" s="764">
        <v>807693.68</v>
      </c>
      <c r="D230" s="749">
        <f>VLOOKUP($A$1:$A$1397,BS!$A$8:$A$2406,1,0)</f>
        <v>16504261</v>
      </c>
      <c r="E230" s="764"/>
    </row>
    <row r="231" spans="1:5">
      <c r="A231" s="763">
        <v>16504271</v>
      </c>
      <c r="B231" s="763" t="s">
        <v>3461</v>
      </c>
      <c r="C231" s="764">
        <v>848308.52</v>
      </c>
      <c r="D231" s="749">
        <f>VLOOKUP($A$1:$A$1397,BS!$A$8:$A$2406,1,0)</f>
        <v>16504271</v>
      </c>
      <c r="E231" s="764"/>
    </row>
    <row r="232" spans="1:5">
      <c r="A232" s="765">
        <v>16504273</v>
      </c>
      <c r="B232" s="765" t="s">
        <v>3493</v>
      </c>
      <c r="C232" s="766">
        <v>325655.81</v>
      </c>
      <c r="D232" s="767">
        <f>VLOOKUP($A$1:$A$1397,BS!$A$8:$A$2406,1,0)</f>
        <v>16504273</v>
      </c>
      <c r="E232" s="764"/>
    </row>
    <row r="233" spans="1:5">
      <c r="A233" s="763">
        <v>16580001</v>
      </c>
      <c r="B233" s="763" t="s">
        <v>3462</v>
      </c>
      <c r="C233" s="764">
        <v>-7955331.4299999997</v>
      </c>
      <c r="D233" s="749">
        <f>VLOOKUP($A$1:$A$1397,BS!$A$8:$A$2406,1,0)</f>
        <v>16580001</v>
      </c>
      <c r="E233" s="764"/>
    </row>
    <row r="234" spans="1:5">
      <c r="A234" s="763">
        <v>16580002</v>
      </c>
      <c r="B234" s="763" t="s">
        <v>3463</v>
      </c>
      <c r="C234" s="764">
        <v>-1218112.5</v>
      </c>
      <c r="D234" s="749">
        <f>VLOOKUP($A$1:$A$1397,BS!$A$8:$A$2406,1,0)</f>
        <v>16580002</v>
      </c>
      <c r="E234" s="764"/>
    </row>
    <row r="235" spans="1:5">
      <c r="A235" s="763">
        <v>16580003</v>
      </c>
      <c r="B235" s="763" t="s">
        <v>3464</v>
      </c>
      <c r="C235" s="764">
        <v>-2590089.71</v>
      </c>
      <c r="D235" s="749">
        <f>VLOOKUP($A$1:$A$1397,BS!$A$8:$A$2406,1,0)</f>
        <v>16580003</v>
      </c>
      <c r="E235" s="764"/>
    </row>
    <row r="236" spans="1:5">
      <c r="A236" s="763">
        <v>16590001</v>
      </c>
      <c r="B236" s="763" t="s">
        <v>3462</v>
      </c>
      <c r="C236" s="764">
        <v>7955331.4299999997</v>
      </c>
      <c r="D236" s="749">
        <f>VLOOKUP($A$1:$A$1397,BS!$A$8:$A$2406,1,0)</f>
        <v>16590001</v>
      </c>
      <c r="E236" s="764"/>
    </row>
    <row r="237" spans="1:5">
      <c r="A237" s="763">
        <v>16590002</v>
      </c>
      <c r="B237" s="763" t="s">
        <v>3465</v>
      </c>
      <c r="C237" s="764">
        <v>1218112.5</v>
      </c>
      <c r="D237" s="749">
        <f>VLOOKUP($A$1:$A$1397,BS!$A$8:$A$2406,1,0)</f>
        <v>16590002</v>
      </c>
      <c r="E237" s="764"/>
    </row>
    <row r="238" spans="1:5">
      <c r="A238" s="763">
        <v>16590003</v>
      </c>
      <c r="B238" s="763" t="s">
        <v>3464</v>
      </c>
      <c r="C238" s="764">
        <v>2590089.71</v>
      </c>
      <c r="D238" s="749">
        <f>VLOOKUP($A$1:$A$1397,BS!$A$8:$A$2406,1,0)</f>
        <v>16590003</v>
      </c>
      <c r="E238" s="764"/>
    </row>
    <row r="239" spans="1:5">
      <c r="A239" s="763">
        <v>17300001</v>
      </c>
      <c r="B239" s="763" t="s">
        <v>2491</v>
      </c>
      <c r="C239" s="764">
        <v>120444090.01000001</v>
      </c>
      <c r="D239" s="749">
        <f>VLOOKUP($A$1:$A$1397,BS!$A$8:$A$2406,1,0)</f>
        <v>17300001</v>
      </c>
      <c r="E239" s="764"/>
    </row>
    <row r="240" spans="1:5">
      <c r="A240" s="763">
        <v>17300002</v>
      </c>
      <c r="B240" s="763" t="s">
        <v>1728</v>
      </c>
      <c r="C240" s="764">
        <v>44634346.530000001</v>
      </c>
      <c r="D240" s="749">
        <f>VLOOKUP($A$1:$A$1397,BS!$A$8:$A$2406,1,0)</f>
        <v>17300002</v>
      </c>
      <c r="E240" s="764"/>
    </row>
    <row r="241" spans="1:5">
      <c r="A241" s="763">
        <v>17500001</v>
      </c>
      <c r="B241" s="763" t="s">
        <v>2585</v>
      </c>
      <c r="C241" s="764">
        <v>33140735.530000001</v>
      </c>
      <c r="D241" s="749">
        <f>VLOOKUP($A$1:$A$1397,BS!$A$8:$A$2406,1,0)</f>
        <v>17500001</v>
      </c>
      <c r="E241" s="764"/>
    </row>
    <row r="242" spans="1:5">
      <c r="A242" s="763">
        <v>17500002</v>
      </c>
      <c r="B242" s="763" t="s">
        <v>2586</v>
      </c>
      <c r="C242" s="764">
        <v>6433550.04</v>
      </c>
      <c r="D242" s="749">
        <f>VLOOKUP($A$1:$A$1397,BS!$A$8:$A$2406,1,0)</f>
        <v>17500002</v>
      </c>
      <c r="E242" s="764"/>
    </row>
    <row r="243" spans="1:5">
      <c r="A243" s="763">
        <v>17500011</v>
      </c>
      <c r="B243" s="763" t="s">
        <v>2587</v>
      </c>
      <c r="C243" s="764">
        <v>6987729.0300000003</v>
      </c>
      <c r="D243" s="749">
        <f>VLOOKUP($A$1:$A$1397,BS!$A$8:$A$2406,1,0)</f>
        <v>17500011</v>
      </c>
      <c r="E243" s="764"/>
    </row>
    <row r="244" spans="1:5">
      <c r="A244" s="763">
        <v>17500012</v>
      </c>
      <c r="B244" s="763" t="s">
        <v>2588</v>
      </c>
      <c r="C244" s="764">
        <v>963361.94</v>
      </c>
      <c r="D244" s="749">
        <f>VLOOKUP($A$1:$A$1397,BS!$A$8:$A$2406,1,0)</f>
        <v>17500012</v>
      </c>
      <c r="E244" s="764"/>
    </row>
    <row r="245" spans="1:5">
      <c r="A245" s="763">
        <v>18100003</v>
      </c>
      <c r="B245" s="763" t="s">
        <v>995</v>
      </c>
      <c r="C245" s="764">
        <v>222884.68</v>
      </c>
      <c r="D245" s="749">
        <f>VLOOKUP($A$1:$A$1397,BS!$A$8:$A$2406,1,0)</f>
        <v>18100003</v>
      </c>
      <c r="E245" s="764"/>
    </row>
    <row r="246" spans="1:5">
      <c r="A246" s="763">
        <v>18100093</v>
      </c>
      <c r="B246" s="763" t="s">
        <v>244</v>
      </c>
      <c r="C246" s="764">
        <v>43172.33</v>
      </c>
      <c r="D246" s="749">
        <f>VLOOKUP($A$1:$A$1397,BS!$A$8:$A$2406,1,0)</f>
        <v>18100093</v>
      </c>
      <c r="E246" s="764"/>
    </row>
    <row r="247" spans="1:5">
      <c r="A247" s="763">
        <v>18100203</v>
      </c>
      <c r="B247" s="763" t="s">
        <v>1919</v>
      </c>
      <c r="C247" s="764">
        <v>1571991.05</v>
      </c>
      <c r="D247" s="749">
        <f>VLOOKUP($A$1:$A$1397,BS!$A$8:$A$2406,1,0)</f>
        <v>18100203</v>
      </c>
      <c r="E247" s="764"/>
    </row>
    <row r="248" spans="1:5">
      <c r="A248" s="763">
        <v>18100213</v>
      </c>
      <c r="B248" s="763" t="s">
        <v>3246</v>
      </c>
      <c r="C248" s="764">
        <v>4405194.72</v>
      </c>
      <c r="D248" s="749">
        <f>VLOOKUP($A$1:$A$1397,BS!$A$8:$A$2406,1,0)</f>
        <v>18100213</v>
      </c>
      <c r="E248" s="764"/>
    </row>
    <row r="249" spans="1:5">
      <c r="A249" s="763">
        <v>18100223</v>
      </c>
      <c r="B249" s="763" t="s">
        <v>2808</v>
      </c>
      <c r="C249" s="764">
        <v>1233961.24</v>
      </c>
      <c r="D249" s="749">
        <f>VLOOKUP($A$1:$A$1397,BS!$A$8:$A$2406,1,0)</f>
        <v>18100223</v>
      </c>
      <c r="E249" s="764"/>
    </row>
    <row r="250" spans="1:5">
      <c r="A250" s="763">
        <v>18100233</v>
      </c>
      <c r="B250" s="763" t="s">
        <v>2812</v>
      </c>
      <c r="C250" s="764">
        <v>208532.3</v>
      </c>
      <c r="D250" s="749">
        <f>VLOOKUP($A$1:$A$1397,BS!$A$8:$A$2406,1,0)</f>
        <v>18100233</v>
      </c>
      <c r="E250" s="764"/>
    </row>
    <row r="251" spans="1:5">
      <c r="A251" s="763">
        <v>18100473</v>
      </c>
      <c r="B251" s="763" t="s">
        <v>1287</v>
      </c>
      <c r="C251" s="764">
        <v>1180383.8400000001</v>
      </c>
      <c r="D251" s="749">
        <f>VLOOKUP($A$1:$A$1397,BS!$A$8:$A$2406,1,0)</f>
        <v>18100473</v>
      </c>
      <c r="E251" s="764"/>
    </row>
    <row r="252" spans="1:5">
      <c r="A252" s="763">
        <v>18100493</v>
      </c>
      <c r="B252" s="763" t="s">
        <v>713</v>
      </c>
      <c r="C252" s="764">
        <v>411991.16</v>
      </c>
      <c r="D252" s="749">
        <f>VLOOKUP($A$1:$A$1397,BS!$A$8:$A$2406,1,0)</f>
        <v>18100493</v>
      </c>
      <c r="E252" s="764"/>
    </row>
    <row r="253" spans="1:5">
      <c r="A253" s="763">
        <v>18100663</v>
      </c>
      <c r="B253" s="763" t="s">
        <v>2703</v>
      </c>
      <c r="C253" s="764">
        <v>763088.89</v>
      </c>
      <c r="D253" s="749">
        <f>VLOOKUP($A$1:$A$1397,BS!$A$8:$A$2406,1,0)</f>
        <v>18100663</v>
      </c>
      <c r="E253" s="764"/>
    </row>
    <row r="254" spans="1:5">
      <c r="A254" s="763">
        <v>18100673</v>
      </c>
      <c r="B254" s="763" t="s">
        <v>2706</v>
      </c>
      <c r="C254" s="764">
        <v>1368597.98</v>
      </c>
      <c r="D254" s="749">
        <f>VLOOKUP($A$1:$A$1397,BS!$A$8:$A$2406,1,0)</f>
        <v>18100673</v>
      </c>
    </row>
    <row r="255" spans="1:5">
      <c r="A255" s="763">
        <v>18100923</v>
      </c>
      <c r="B255" s="763" t="s">
        <v>2402</v>
      </c>
      <c r="C255" s="764">
        <v>2218962.89</v>
      </c>
      <c r="D255" s="749">
        <f>VLOOKUP($A$1:$A$1397,BS!$A$8:$A$2406,1,0)</f>
        <v>18100923</v>
      </c>
    </row>
    <row r="256" spans="1:5">
      <c r="A256" s="763">
        <v>18100933</v>
      </c>
      <c r="B256" s="763" t="s">
        <v>2403</v>
      </c>
      <c r="C256" s="764">
        <v>455590.58</v>
      </c>
      <c r="D256" s="749">
        <f>VLOOKUP($A$1:$A$1397,BS!$A$8:$A$2406,1,0)</f>
        <v>18100933</v>
      </c>
    </row>
    <row r="257" spans="1:5">
      <c r="A257" s="763">
        <v>18101023</v>
      </c>
      <c r="B257" s="763" t="s">
        <v>1110</v>
      </c>
      <c r="C257" s="764">
        <v>1711147.96</v>
      </c>
      <c r="D257" s="749">
        <f>VLOOKUP($A$1:$A$1397,BS!$A$8:$A$2406,1,0)</f>
        <v>18101023</v>
      </c>
      <c r="E257" s="764"/>
    </row>
    <row r="258" spans="1:5">
      <c r="A258" s="763">
        <v>18101033</v>
      </c>
      <c r="B258" s="763" t="s">
        <v>1283</v>
      </c>
      <c r="C258" s="764">
        <v>2006765.47</v>
      </c>
      <c r="D258" s="749">
        <f>VLOOKUP($A$1:$A$1397,BS!$A$8:$A$2406,1,0)</f>
        <v>18101033</v>
      </c>
      <c r="E258" s="764"/>
    </row>
    <row r="259" spans="1:5">
      <c r="A259" s="763">
        <v>18101053</v>
      </c>
      <c r="B259" s="763" t="s">
        <v>1943</v>
      </c>
      <c r="C259" s="764">
        <v>490139.41</v>
      </c>
      <c r="D259" s="749">
        <f>VLOOKUP($A$1:$A$1397,BS!$A$8:$A$2406,1,0)</f>
        <v>18101053</v>
      </c>
      <c r="E259" s="764"/>
    </row>
    <row r="260" spans="1:5">
      <c r="A260" s="763">
        <v>18101083</v>
      </c>
      <c r="B260" s="763" t="s">
        <v>1006</v>
      </c>
      <c r="C260" s="764">
        <v>491556.77</v>
      </c>
      <c r="D260" s="749">
        <f>VLOOKUP($A$1:$A$1397,BS!$A$8:$A$2406,1,0)</f>
        <v>18101083</v>
      </c>
      <c r="E260" s="764"/>
    </row>
    <row r="261" spans="1:5">
      <c r="A261" s="763">
        <v>18101093</v>
      </c>
      <c r="B261" s="763" t="s">
        <v>1007</v>
      </c>
      <c r="C261" s="764">
        <v>378712.48</v>
      </c>
      <c r="D261" s="749">
        <f>VLOOKUP($A$1:$A$1397,BS!$A$8:$A$2406,1,0)</f>
        <v>18101093</v>
      </c>
      <c r="E261" s="764"/>
    </row>
    <row r="262" spans="1:5">
      <c r="A262" s="763">
        <v>18101113</v>
      </c>
      <c r="B262" s="763" t="s">
        <v>1643</v>
      </c>
      <c r="C262" s="764">
        <v>2780075.01</v>
      </c>
      <c r="D262" s="749">
        <f>VLOOKUP($A$1:$A$1397,BS!$A$8:$A$2406,1,0)</f>
        <v>18101113</v>
      </c>
    </row>
    <row r="263" spans="1:5">
      <c r="A263" s="763">
        <v>18101123</v>
      </c>
      <c r="B263" s="763" t="s">
        <v>2135</v>
      </c>
      <c r="C263" s="764">
        <v>2698747.91</v>
      </c>
      <c r="D263" s="749">
        <f>VLOOKUP($A$1:$A$1397,BS!$A$8:$A$2406,1,0)</f>
        <v>18101123</v>
      </c>
    </row>
    <row r="264" spans="1:5">
      <c r="A264" s="763">
        <v>18101133</v>
      </c>
      <c r="B264" s="763" t="s">
        <v>2136</v>
      </c>
      <c r="C264" s="764">
        <v>2091747.88</v>
      </c>
      <c r="D264" s="749">
        <f>VLOOKUP($A$1:$A$1397,BS!$A$8:$A$2406,1,0)</f>
        <v>18101133</v>
      </c>
      <c r="E264" s="764"/>
    </row>
    <row r="265" spans="1:5">
      <c r="A265" s="763">
        <v>18101143</v>
      </c>
      <c r="B265" s="763" t="s">
        <v>2246</v>
      </c>
      <c r="C265" s="764">
        <v>2566075.62</v>
      </c>
      <c r="D265" s="749">
        <f>VLOOKUP($A$1:$A$1397,BS!$A$8:$A$2406,1,0)</f>
        <v>18101143</v>
      </c>
      <c r="E265" s="764"/>
    </row>
    <row r="266" spans="1:5">
      <c r="A266" s="763">
        <v>18210231</v>
      </c>
      <c r="B266" s="763" t="s">
        <v>1792</v>
      </c>
      <c r="C266" s="764">
        <v>20561659</v>
      </c>
      <c r="D266" s="749">
        <f>VLOOKUP($A$1:$A$1397,BS!$A$8:$A$2406,1,0)</f>
        <v>18210231</v>
      </c>
      <c r="E266" s="764"/>
    </row>
    <row r="267" spans="1:5">
      <c r="A267" s="763">
        <v>18210261</v>
      </c>
      <c r="B267" s="763" t="s">
        <v>2213</v>
      </c>
      <c r="C267" s="764">
        <v>50185.88</v>
      </c>
      <c r="D267" s="749">
        <f>VLOOKUP($A$1:$A$1397,BS!$A$8:$A$2406,1,0)</f>
        <v>18210261</v>
      </c>
      <c r="E267" s="764"/>
    </row>
    <row r="268" spans="1:5">
      <c r="A268" s="763">
        <v>18210281</v>
      </c>
      <c r="B268" s="763" t="s">
        <v>2446</v>
      </c>
      <c r="C268" s="764">
        <v>60295490.299999997</v>
      </c>
      <c r="D268" s="749">
        <f>VLOOKUP($A$1:$A$1397,BS!$A$8:$A$2406,1,0)</f>
        <v>18210281</v>
      </c>
      <c r="E268" s="764"/>
    </row>
    <row r="269" spans="1:5">
      <c r="A269" s="763">
        <v>18210291</v>
      </c>
      <c r="B269" s="763" t="s">
        <v>2522</v>
      </c>
      <c r="C269" s="764">
        <v>596566.77</v>
      </c>
      <c r="D269" s="749">
        <f>VLOOKUP($A$1:$A$1397,BS!$A$8:$A$2406,1,0)</f>
        <v>18210291</v>
      </c>
      <c r="E269" s="764"/>
    </row>
    <row r="270" spans="1:5">
      <c r="A270" s="763">
        <v>18210301</v>
      </c>
      <c r="B270" s="763" t="s">
        <v>3147</v>
      </c>
      <c r="C270" s="764">
        <v>18185772.66</v>
      </c>
      <c r="D270" s="749">
        <f>VLOOKUP($A$1:$A$1397,BS!$A$8:$A$2406,1,0)</f>
        <v>18210301</v>
      </c>
      <c r="E270" s="764"/>
    </row>
    <row r="271" spans="1:5">
      <c r="A271" s="763">
        <v>18210311</v>
      </c>
      <c r="B271" s="763" t="s">
        <v>3336</v>
      </c>
      <c r="C271" s="764">
        <v>24252126.800000001</v>
      </c>
      <c r="D271" s="749">
        <f>VLOOKUP($A$1:$A$1397,BS!$A$8:$A$2406,1,0)</f>
        <v>18210311</v>
      </c>
      <c r="E271" s="764"/>
    </row>
    <row r="272" spans="1:5">
      <c r="A272" s="763">
        <v>18210321</v>
      </c>
      <c r="B272" s="763" t="s">
        <v>3494</v>
      </c>
      <c r="C272" s="764">
        <v>5592953.0800000001</v>
      </c>
      <c r="D272" s="749">
        <f>VLOOKUP($A$1:$A$1397,BS!$A$8:$A$2406,1,0)</f>
        <v>18210321</v>
      </c>
      <c r="E272" s="764"/>
    </row>
    <row r="273" spans="1:5">
      <c r="A273" s="763">
        <v>18220011</v>
      </c>
      <c r="B273" s="763" t="s">
        <v>491</v>
      </c>
      <c r="C273" s="764">
        <v>65708856.939999998</v>
      </c>
      <c r="D273" s="749">
        <f>VLOOKUP($A$1:$A$1397,BS!$A$8:$A$2406,1,0)</f>
        <v>18220011</v>
      </c>
    </row>
    <row r="274" spans="1:5">
      <c r="A274" s="763">
        <v>18220021</v>
      </c>
      <c r="B274" s="763" t="s">
        <v>1157</v>
      </c>
      <c r="C274" s="764">
        <v>743111.53</v>
      </c>
      <c r="D274" s="749">
        <f>VLOOKUP($A$1:$A$1397,BS!$A$8:$A$2406,1,0)</f>
        <v>18220021</v>
      </c>
      <c r="E274" s="764"/>
    </row>
    <row r="275" spans="1:5">
      <c r="A275" s="763">
        <v>18220031</v>
      </c>
      <c r="B275" s="763" t="s">
        <v>261</v>
      </c>
      <c r="C275" s="764">
        <v>-18818583.699999999</v>
      </c>
      <c r="D275" s="749">
        <f>VLOOKUP($A$1:$A$1397,BS!$A$8:$A$2406,1,0)</f>
        <v>18220031</v>
      </c>
      <c r="E275" s="764"/>
    </row>
    <row r="276" spans="1:5">
      <c r="A276" s="763">
        <v>18220041</v>
      </c>
      <c r="B276" s="763" t="s">
        <v>1329</v>
      </c>
      <c r="C276" s="764">
        <v>-18247820.239999998</v>
      </c>
      <c r="D276" s="749">
        <f>VLOOKUP($A$1:$A$1397,BS!$A$8:$A$2406,1,0)</f>
        <v>18220041</v>
      </c>
      <c r="E276" s="764"/>
    </row>
    <row r="277" spans="1:5">
      <c r="A277" s="763">
        <v>18220061</v>
      </c>
      <c r="B277" s="763" t="s">
        <v>1507</v>
      </c>
      <c r="C277" s="764">
        <v>-30211680.609999999</v>
      </c>
      <c r="D277" s="749">
        <f>VLOOKUP($A$1:$A$1397,BS!$A$8:$A$2406,1,0)</f>
        <v>18220061</v>
      </c>
      <c r="E277" s="764"/>
    </row>
    <row r="278" spans="1:5">
      <c r="A278" s="763">
        <v>18220091</v>
      </c>
      <c r="B278" s="763" t="s">
        <v>2436</v>
      </c>
      <c r="C278" s="764">
        <v>180950.83</v>
      </c>
      <c r="D278" s="749">
        <f>VLOOKUP($A$1:$A$1397,BS!$A$8:$A$2406,1,0)</f>
        <v>18220091</v>
      </c>
      <c r="E278" s="764"/>
    </row>
    <row r="279" spans="1:5">
      <c r="A279" s="763">
        <v>18220101</v>
      </c>
      <c r="B279" s="763" t="s">
        <v>3160</v>
      </c>
      <c r="C279" s="764">
        <v>9721432.8399999999</v>
      </c>
      <c r="D279" s="749">
        <f>VLOOKUP($A$1:$A$1397,BS!$A$8:$A$2406,1,0)</f>
        <v>18220101</v>
      </c>
      <c r="E279" s="764"/>
    </row>
    <row r="280" spans="1:5">
      <c r="A280" s="763">
        <v>18230002</v>
      </c>
      <c r="B280" s="763" t="s">
        <v>2</v>
      </c>
      <c r="C280" s="764">
        <v>1443935.76</v>
      </c>
      <c r="D280" s="749">
        <f>VLOOKUP($A$1:$A$1397,BS!$A$8:$A$2406,1,0)</f>
        <v>18230002</v>
      </c>
      <c r="E280" s="764"/>
    </row>
    <row r="281" spans="1:5">
      <c r="A281" s="763">
        <v>18230021</v>
      </c>
      <c r="B281" s="763" t="s">
        <v>613</v>
      </c>
      <c r="C281" s="764">
        <v>116314549.15000001</v>
      </c>
      <c r="D281" s="749">
        <f>VLOOKUP($A$1:$A$1397,BS!$A$8:$A$2406,1,0)</f>
        <v>18230021</v>
      </c>
      <c r="E281" s="764"/>
    </row>
    <row r="282" spans="1:5">
      <c r="A282" s="763">
        <v>18230031</v>
      </c>
      <c r="B282" s="763" t="s">
        <v>1332</v>
      </c>
      <c r="C282" s="764">
        <v>51580742.289999999</v>
      </c>
      <c r="D282" s="749">
        <f>VLOOKUP($A$1:$A$1397,BS!$A$8:$A$2406,1,0)</f>
        <v>18230031</v>
      </c>
      <c r="E282" s="764"/>
    </row>
    <row r="283" spans="1:5">
      <c r="A283" s="763">
        <v>18230032</v>
      </c>
      <c r="B283" s="763" t="s">
        <v>878</v>
      </c>
      <c r="C283" s="764">
        <v>16549980.66</v>
      </c>
      <c r="D283" s="749">
        <f>VLOOKUP($A$1:$A$1397,BS!$A$8:$A$2406,1,0)</f>
        <v>18230032</v>
      </c>
      <c r="E283" s="764"/>
    </row>
    <row r="284" spans="1:5">
      <c r="A284" s="763">
        <v>18230041</v>
      </c>
      <c r="B284" s="763" t="s">
        <v>766</v>
      </c>
      <c r="C284" s="764">
        <v>21589277</v>
      </c>
      <c r="D284" s="749">
        <f>VLOOKUP($A$1:$A$1397,BS!$A$8:$A$2406,1,0)</f>
        <v>18230041</v>
      </c>
      <c r="E284" s="764"/>
    </row>
    <row r="285" spans="1:5">
      <c r="A285" s="763">
        <v>18230042</v>
      </c>
      <c r="B285" s="763" t="s">
        <v>1686</v>
      </c>
      <c r="C285" s="764">
        <v>-9684753.6099999994</v>
      </c>
      <c r="D285" s="749">
        <f>VLOOKUP($A$1:$A$1397,BS!$A$8:$A$2406,1,0)</f>
        <v>18230042</v>
      </c>
      <c r="E285" s="764"/>
    </row>
    <row r="286" spans="1:5">
      <c r="A286" s="763">
        <v>18230051</v>
      </c>
      <c r="B286" s="763" t="s">
        <v>767</v>
      </c>
      <c r="C286" s="764">
        <v>-16862150.699999999</v>
      </c>
      <c r="D286" s="749">
        <f>VLOOKUP($A$1:$A$1397,BS!$A$8:$A$2406,1,0)</f>
        <v>18230051</v>
      </c>
      <c r="E286" s="764"/>
    </row>
    <row r="287" spans="1:5">
      <c r="A287" s="763">
        <v>18230061</v>
      </c>
      <c r="B287" s="763" t="s">
        <v>675</v>
      </c>
      <c r="C287" s="764">
        <v>1142944</v>
      </c>
      <c r="D287" s="749">
        <f>VLOOKUP($A$1:$A$1397,BS!$A$8:$A$2406,1,0)</f>
        <v>18230061</v>
      </c>
      <c r="E287" s="764"/>
    </row>
    <row r="288" spans="1:5">
      <c r="A288" s="763">
        <v>18230071</v>
      </c>
      <c r="B288" s="763" t="s">
        <v>1027</v>
      </c>
      <c r="C288" s="764">
        <v>113632921</v>
      </c>
      <c r="D288" s="749">
        <f>VLOOKUP($A$1:$A$1397,BS!$A$8:$A$2406,1,0)</f>
        <v>18230071</v>
      </c>
      <c r="E288" s="764"/>
    </row>
    <row r="289" spans="1:5">
      <c r="A289" s="763">
        <v>18230081</v>
      </c>
      <c r="B289" s="763" t="s">
        <v>988</v>
      </c>
      <c r="C289" s="764">
        <v>-109224737.98999999</v>
      </c>
      <c r="D289" s="749">
        <f>VLOOKUP($A$1:$A$1397,BS!$A$8:$A$2406,1,0)</f>
        <v>18230081</v>
      </c>
      <c r="E289" s="764"/>
    </row>
    <row r="290" spans="1:5">
      <c r="A290" s="763">
        <v>18230311</v>
      </c>
      <c r="B290" s="763" t="s">
        <v>1607</v>
      </c>
      <c r="C290" s="764">
        <v>30000</v>
      </c>
      <c r="D290" s="749">
        <f>VLOOKUP($A$1:$A$1397,BS!$A$8:$A$2406,1,0)</f>
        <v>18230311</v>
      </c>
      <c r="E290" s="764"/>
    </row>
    <row r="291" spans="1:5">
      <c r="A291" s="763">
        <v>18230351</v>
      </c>
      <c r="B291" s="763" t="s">
        <v>238</v>
      </c>
      <c r="C291" s="764">
        <v>110455689.45999999</v>
      </c>
      <c r="D291" s="749">
        <f>VLOOKUP($A$1:$A$1397,BS!$A$8:$A$2406,1,0)</f>
        <v>18230351</v>
      </c>
      <c r="E291" s="764"/>
    </row>
    <row r="292" spans="1:5">
      <c r="A292" s="763">
        <v>18230401</v>
      </c>
      <c r="B292" s="763" t="s">
        <v>2462</v>
      </c>
      <c r="C292" s="764">
        <v>13262.01</v>
      </c>
      <c r="D292" s="749">
        <f>VLOOKUP($A$1:$A$1397,BS!$A$8:$A$2406,1,0)</f>
        <v>18230401</v>
      </c>
      <c r="E292" s="764"/>
    </row>
    <row r="293" spans="1:5">
      <c r="A293" s="763">
        <v>18230621</v>
      </c>
      <c r="B293" s="763" t="s">
        <v>1353</v>
      </c>
      <c r="C293" s="764">
        <v>-95612475.090000004</v>
      </c>
      <c r="D293" s="749">
        <f>VLOOKUP($A$1:$A$1397,BS!$A$8:$A$2406,1,0)</f>
        <v>18230621</v>
      </c>
      <c r="E293" s="764"/>
    </row>
    <row r="294" spans="1:5">
      <c r="A294" s="763">
        <v>18230631</v>
      </c>
      <c r="B294" s="763" t="s">
        <v>1920</v>
      </c>
      <c r="C294" s="764">
        <v>70193099.359999999</v>
      </c>
      <c r="D294" s="749">
        <f>VLOOKUP($A$1:$A$1397,BS!$A$8:$A$2406,1,0)</f>
        <v>18230631</v>
      </c>
      <c r="E294" s="764"/>
    </row>
    <row r="295" spans="1:5">
      <c r="A295" s="763">
        <v>18230691</v>
      </c>
      <c r="B295" s="763" t="s">
        <v>1366</v>
      </c>
      <c r="C295" s="764">
        <v>-474402.14</v>
      </c>
      <c r="D295" s="749">
        <f>VLOOKUP($A$1:$A$1397,BS!$A$8:$A$2406,1,0)</f>
        <v>18230691</v>
      </c>
      <c r="E295" s="764"/>
    </row>
    <row r="296" spans="1:5">
      <c r="A296" s="763">
        <v>18230771</v>
      </c>
      <c r="B296" s="763" t="s">
        <v>925</v>
      </c>
      <c r="C296" s="764">
        <v>-2323319</v>
      </c>
      <c r="D296" s="749">
        <f>VLOOKUP($A$1:$A$1397,BS!$A$8:$A$2406,1,0)</f>
        <v>18230771</v>
      </c>
      <c r="E296" s="764"/>
    </row>
    <row r="297" spans="1:5">
      <c r="A297" s="763">
        <v>18230781</v>
      </c>
      <c r="B297" s="763" t="s">
        <v>834</v>
      </c>
      <c r="C297" s="764">
        <v>2323319</v>
      </c>
      <c r="D297" s="749">
        <f>VLOOKUP($A$1:$A$1397,BS!$A$8:$A$2406,1,0)</f>
        <v>18230781</v>
      </c>
      <c r="E297" s="764"/>
    </row>
    <row r="298" spans="1:5">
      <c r="A298" s="763">
        <v>18230791</v>
      </c>
      <c r="B298" s="763" t="s">
        <v>406</v>
      </c>
      <c r="C298" s="764">
        <v>3858376</v>
      </c>
      <c r="D298" s="749">
        <f>VLOOKUP($A$1:$A$1397,BS!$A$8:$A$2406,1,0)</f>
        <v>18230791</v>
      </c>
      <c r="E298" s="764"/>
    </row>
    <row r="299" spans="1:5">
      <c r="A299" s="763">
        <v>18230971</v>
      </c>
      <c r="B299" s="763" t="s">
        <v>1471</v>
      </c>
      <c r="C299" s="764">
        <v>2749643.08</v>
      </c>
      <c r="D299" s="749">
        <f>VLOOKUP($A$1:$A$1397,BS!$A$8:$A$2406,1,0)</f>
        <v>18230971</v>
      </c>
      <c r="E299" s="764"/>
    </row>
    <row r="300" spans="1:5">
      <c r="A300" s="763">
        <v>18231051</v>
      </c>
      <c r="B300" s="763" t="s">
        <v>2228</v>
      </c>
      <c r="C300" s="764">
        <v>-34827817</v>
      </c>
      <c r="D300" s="749">
        <f>VLOOKUP($A$1:$A$1397,BS!$A$8:$A$2406,1,0)</f>
        <v>18231051</v>
      </c>
      <c r="E300" s="764"/>
    </row>
    <row r="301" spans="1:5">
      <c r="A301" s="763">
        <v>18231061</v>
      </c>
      <c r="B301" s="763" t="s">
        <v>2229</v>
      </c>
      <c r="C301" s="764">
        <v>34827817</v>
      </c>
      <c r="D301" s="749">
        <f>VLOOKUP($A$1:$A$1397,BS!$A$8:$A$2406,1,0)</f>
        <v>18231061</v>
      </c>
      <c r="E301" s="764"/>
    </row>
    <row r="302" spans="1:5">
      <c r="A302" s="763">
        <v>18231081</v>
      </c>
      <c r="B302" s="763" t="s">
        <v>2444</v>
      </c>
      <c r="C302" s="764">
        <v>-25644564</v>
      </c>
      <c r="D302" s="749">
        <f>VLOOKUP($A$1:$A$1397,BS!$A$8:$A$2406,1,0)</f>
        <v>18231081</v>
      </c>
      <c r="E302" s="764"/>
    </row>
    <row r="303" spans="1:5">
      <c r="A303" s="763">
        <v>18231091</v>
      </c>
      <c r="B303" s="763" t="s">
        <v>2445</v>
      </c>
      <c r="C303" s="764">
        <v>25644564</v>
      </c>
      <c r="D303" s="749">
        <f>VLOOKUP($A$1:$A$1397,BS!$A$8:$A$2406,1,0)</f>
        <v>18231091</v>
      </c>
      <c r="E303" s="764"/>
    </row>
    <row r="304" spans="1:5">
      <c r="A304" s="763">
        <v>18231141</v>
      </c>
      <c r="B304" s="763" t="s">
        <v>2708</v>
      </c>
      <c r="C304" s="764">
        <v>-37811937</v>
      </c>
      <c r="D304" s="749">
        <f>VLOOKUP($A$1:$A$1397,BS!$A$8:$A$2406,1,0)</f>
        <v>18231141</v>
      </c>
      <c r="E304" s="764"/>
    </row>
    <row r="305" spans="1:5">
      <c r="A305" s="763">
        <v>18231151</v>
      </c>
      <c r="B305" s="763" t="s">
        <v>2709</v>
      </c>
      <c r="C305" s="764">
        <v>37811937</v>
      </c>
      <c r="D305" s="749">
        <f>VLOOKUP($A$1:$A$1397,BS!$A$8:$A$2406,1,0)</f>
        <v>18231151</v>
      </c>
      <c r="E305" s="764"/>
    </row>
    <row r="306" spans="1:5">
      <c r="A306" s="763">
        <v>18231161</v>
      </c>
      <c r="B306" s="763" t="s">
        <v>3012</v>
      </c>
      <c r="C306" s="764">
        <v>40127111</v>
      </c>
      <c r="D306" s="749">
        <f>VLOOKUP($A$1:$A$1397,BS!$A$8:$A$2406,1,0)</f>
        <v>18231161</v>
      </c>
      <c r="E306" s="764"/>
    </row>
    <row r="307" spans="1:5">
      <c r="A307" s="763">
        <v>18231171</v>
      </c>
      <c r="B307" s="763" t="s">
        <v>3013</v>
      </c>
      <c r="C307" s="764">
        <v>-40127111</v>
      </c>
      <c r="D307" s="749">
        <f>VLOOKUP($A$1:$A$1397,BS!$A$8:$A$2406,1,0)</f>
        <v>18231171</v>
      </c>
      <c r="E307" s="764"/>
    </row>
    <row r="308" spans="1:5">
      <c r="A308" s="763">
        <v>18231181</v>
      </c>
      <c r="B308" s="763" t="s">
        <v>3201</v>
      </c>
      <c r="C308" s="764">
        <v>8733855</v>
      </c>
      <c r="D308" s="749">
        <f>VLOOKUP($A$1:$A$1397,BS!$A$8:$A$2406,1,0)</f>
        <v>18231181</v>
      </c>
      <c r="E308" s="764"/>
    </row>
    <row r="309" spans="1:5">
      <c r="A309" s="763">
        <v>18231191</v>
      </c>
      <c r="B309" s="763" t="s">
        <v>3202</v>
      </c>
      <c r="C309" s="764">
        <v>-8733855</v>
      </c>
      <c r="D309" s="749">
        <f>VLOOKUP($A$1:$A$1397,BS!$A$8:$A$2406,1,0)</f>
        <v>18231191</v>
      </c>
      <c r="E309" s="764"/>
    </row>
    <row r="310" spans="1:5">
      <c r="A310" s="763">
        <v>18231241</v>
      </c>
      <c r="B310" s="763" t="s">
        <v>3495</v>
      </c>
      <c r="C310" s="764">
        <v>465000</v>
      </c>
      <c r="D310" s="749">
        <f>VLOOKUP($A$1:$A$1397,BS!$A$8:$A$2406,1,0)</f>
        <v>18231241</v>
      </c>
      <c r="E310" s="764"/>
    </row>
    <row r="311" spans="1:5">
      <c r="A311" s="763">
        <v>18232221</v>
      </c>
      <c r="B311" s="763" t="s">
        <v>1608</v>
      </c>
      <c r="C311" s="764">
        <v>199475.25</v>
      </c>
      <c r="D311" s="749">
        <f>VLOOKUP($A$1:$A$1397,BS!$A$8:$A$2406,1,0)</f>
        <v>18232221</v>
      </c>
      <c r="E311" s="764"/>
    </row>
    <row r="312" spans="1:5">
      <c r="A312" s="763">
        <v>18232251</v>
      </c>
      <c r="B312" s="763" t="s">
        <v>1609</v>
      </c>
      <c r="C312" s="764">
        <v>2144890.61</v>
      </c>
      <c r="D312" s="749">
        <f>VLOOKUP($A$1:$A$1397,BS!$A$8:$A$2406,1,0)</f>
        <v>18232251</v>
      </c>
      <c r="E312" s="764"/>
    </row>
    <row r="313" spans="1:5">
      <c r="A313" s="763">
        <v>18232261</v>
      </c>
      <c r="B313" s="763" t="s">
        <v>1644</v>
      </c>
      <c r="C313" s="764">
        <v>545580.69999999995</v>
      </c>
      <c r="D313" s="749">
        <f>VLOOKUP($A$1:$A$1397,BS!$A$8:$A$2406,1,0)</f>
        <v>18232261</v>
      </c>
      <c r="E313" s="764"/>
    </row>
    <row r="314" spans="1:5">
      <c r="A314" s="763">
        <v>18232271</v>
      </c>
      <c r="B314" s="763" t="s">
        <v>1610</v>
      </c>
      <c r="C314" s="764">
        <v>341256.27</v>
      </c>
      <c r="D314" s="749">
        <f>VLOOKUP($A$1:$A$1397,BS!$A$8:$A$2406,1,0)</f>
        <v>18232271</v>
      </c>
      <c r="E314" s="764"/>
    </row>
    <row r="315" spans="1:5">
      <c r="A315" s="763">
        <v>18232301</v>
      </c>
      <c r="B315" s="763" t="s">
        <v>2523</v>
      </c>
      <c r="C315" s="764">
        <v>68959216.370000005</v>
      </c>
      <c r="D315" s="749">
        <f>VLOOKUP($A$1:$A$1397,BS!$A$8:$A$2406,1,0)</f>
        <v>18232301</v>
      </c>
      <c r="E315" s="764"/>
    </row>
    <row r="316" spans="1:5">
      <c r="A316" s="763">
        <v>18232311</v>
      </c>
      <c r="B316" s="763" t="s">
        <v>2524</v>
      </c>
      <c r="C316" s="764">
        <v>14572389</v>
      </c>
      <c r="D316" s="749">
        <f>VLOOKUP($A$1:$A$1397,BS!$A$8:$A$2406,1,0)</f>
        <v>18232311</v>
      </c>
      <c r="E316" s="764"/>
    </row>
    <row r="317" spans="1:5">
      <c r="A317" s="763">
        <v>18232321</v>
      </c>
      <c r="B317" s="763" t="s">
        <v>2525</v>
      </c>
      <c r="C317" s="764">
        <v>1874999.78</v>
      </c>
      <c r="D317" s="749">
        <f>VLOOKUP($A$1:$A$1397,BS!$A$8:$A$2406,1,0)</f>
        <v>18232321</v>
      </c>
      <c r="E317" s="764"/>
    </row>
    <row r="318" spans="1:5">
      <c r="A318" s="763">
        <v>18232331</v>
      </c>
      <c r="B318" s="763" t="s">
        <v>2536</v>
      </c>
      <c r="C318" s="764">
        <v>374956.62</v>
      </c>
      <c r="D318" s="749">
        <f>VLOOKUP($A$1:$A$1397,BS!$A$8:$A$2406,1,0)</f>
        <v>18232331</v>
      </c>
      <c r="E318" s="764"/>
    </row>
    <row r="319" spans="1:5">
      <c r="A319" s="763">
        <v>18233061</v>
      </c>
      <c r="B319" s="763" t="s">
        <v>1611</v>
      </c>
      <c r="C319" s="764">
        <v>20000</v>
      </c>
      <c r="D319" s="749">
        <f>VLOOKUP($A$1:$A$1397,BS!$A$8:$A$2406,1,0)</f>
        <v>18233061</v>
      </c>
      <c r="E319" s="764"/>
    </row>
    <row r="320" spans="1:5">
      <c r="A320" s="763">
        <v>18233091</v>
      </c>
      <c r="B320" s="763" t="s">
        <v>1612</v>
      </c>
      <c r="C320" s="764">
        <v>198092.16</v>
      </c>
      <c r="D320" s="749">
        <f>VLOOKUP($A$1:$A$1397,BS!$A$8:$A$2406,1,0)</f>
        <v>18233091</v>
      </c>
      <c r="E320" s="764"/>
    </row>
    <row r="321" spans="1:5">
      <c r="A321" s="763">
        <v>18235521</v>
      </c>
      <c r="B321" s="763" t="s">
        <v>2075</v>
      </c>
      <c r="C321" s="764">
        <v>25799227.879999999</v>
      </c>
      <c r="D321" s="749">
        <f>VLOOKUP($A$1:$A$1397,BS!$A$8:$A$2406,1,0)</f>
        <v>18235521</v>
      </c>
      <c r="E321" s="764"/>
    </row>
    <row r="322" spans="1:5">
      <c r="A322" s="763">
        <v>18236021</v>
      </c>
      <c r="B322" s="763" t="s">
        <v>44</v>
      </c>
      <c r="C322" s="764">
        <v>15256064.07</v>
      </c>
      <c r="D322" s="749">
        <f>VLOOKUP($A$1:$A$1397,BS!$A$8:$A$2406,1,0)</f>
        <v>18236021</v>
      </c>
      <c r="E322" s="764"/>
    </row>
    <row r="323" spans="1:5">
      <c r="A323" s="763">
        <v>18236031</v>
      </c>
      <c r="B323" s="763" t="s">
        <v>45</v>
      </c>
      <c r="C323" s="764">
        <v>2873005.76</v>
      </c>
      <c r="D323" s="749">
        <f>VLOOKUP($A$1:$A$1397,BS!$A$8:$A$2406,1,0)</f>
        <v>18236031</v>
      </c>
      <c r="E323" s="764"/>
    </row>
    <row r="324" spans="1:5">
      <c r="A324" s="763">
        <v>18236041</v>
      </c>
      <c r="B324" s="763" t="s">
        <v>46</v>
      </c>
      <c r="C324" s="764">
        <v>-228709.77</v>
      </c>
      <c r="D324" s="749">
        <f>VLOOKUP($A$1:$A$1397,BS!$A$8:$A$2406,1,0)</f>
        <v>18236041</v>
      </c>
      <c r="E324" s="764"/>
    </row>
    <row r="325" spans="1:5">
      <c r="A325" s="763">
        <v>18236051</v>
      </c>
      <c r="B325" s="763" t="s">
        <v>1284</v>
      </c>
      <c r="C325" s="764">
        <v>107024.51</v>
      </c>
      <c r="D325" s="749">
        <f>VLOOKUP($A$1:$A$1397,BS!$A$8:$A$2406,1,0)</f>
        <v>18236051</v>
      </c>
      <c r="E325" s="764"/>
    </row>
    <row r="326" spans="1:5">
      <c r="A326" s="763">
        <v>18236061</v>
      </c>
      <c r="B326" s="763" t="s">
        <v>349</v>
      </c>
      <c r="C326" s="764">
        <v>1031542.85</v>
      </c>
      <c r="D326" s="749">
        <f>VLOOKUP($A$1:$A$1397,BS!$A$8:$A$2406,1,0)</f>
        <v>18236061</v>
      </c>
      <c r="E326" s="764"/>
    </row>
    <row r="327" spans="1:5">
      <c r="A327" s="763">
        <v>18236071</v>
      </c>
      <c r="B327" s="763" t="s">
        <v>350</v>
      </c>
      <c r="C327" s="764">
        <v>671052.84</v>
      </c>
      <c r="D327" s="749">
        <f>VLOOKUP($A$1:$A$1397,BS!$A$8:$A$2406,1,0)</f>
        <v>18236071</v>
      </c>
      <c r="E327" s="764"/>
    </row>
    <row r="328" spans="1:5">
      <c r="A328" s="763">
        <v>18236091</v>
      </c>
      <c r="B328" s="763" t="s">
        <v>1472</v>
      </c>
      <c r="C328" s="764">
        <v>-100555.3</v>
      </c>
      <c r="D328" s="749">
        <f>VLOOKUP($A$1:$A$1397,BS!$A$8:$A$2406,1,0)</f>
        <v>18236091</v>
      </c>
      <c r="E328" s="764"/>
    </row>
    <row r="329" spans="1:5">
      <c r="A329" s="763">
        <v>18236101</v>
      </c>
      <c r="B329" s="763" t="s">
        <v>1509</v>
      </c>
      <c r="C329" s="764">
        <v>3769772.47</v>
      </c>
      <c r="D329" s="749">
        <f>VLOOKUP($A$1:$A$1397,BS!$A$8:$A$2406,1,0)</f>
        <v>18236101</v>
      </c>
      <c r="E329" s="764"/>
    </row>
    <row r="330" spans="1:5">
      <c r="A330" s="763">
        <v>18236111</v>
      </c>
      <c r="B330" s="763" t="s">
        <v>3039</v>
      </c>
      <c r="C330" s="764">
        <v>-2138494.69</v>
      </c>
      <c r="D330" s="749">
        <f>VLOOKUP($A$1:$A$1397,BS!$A$8:$A$2406,1,0)</f>
        <v>18236111</v>
      </c>
      <c r="E330" s="764"/>
    </row>
    <row r="331" spans="1:5">
      <c r="A331" s="763">
        <v>18237112</v>
      </c>
      <c r="B331" s="763" t="s">
        <v>677</v>
      </c>
      <c r="C331" s="764">
        <v>279321.2</v>
      </c>
      <c r="D331" s="749">
        <f>VLOOKUP($A$1:$A$1397,BS!$A$8:$A$2406,1,0)</f>
        <v>18237112</v>
      </c>
      <c r="E331" s="764"/>
    </row>
    <row r="332" spans="1:5">
      <c r="A332" s="763">
        <v>18237122</v>
      </c>
      <c r="B332" s="763" t="s">
        <v>1018</v>
      </c>
      <c r="C332" s="764">
        <v>169602.13</v>
      </c>
      <c r="D332" s="749">
        <f>VLOOKUP($A$1:$A$1397,BS!$A$8:$A$2406,1,0)</f>
        <v>18237122</v>
      </c>
      <c r="E332" s="764"/>
    </row>
    <row r="333" spans="1:5">
      <c r="A333" s="763">
        <v>18237132</v>
      </c>
      <c r="B333" s="763" t="s">
        <v>58</v>
      </c>
      <c r="C333" s="764">
        <v>133750.43</v>
      </c>
      <c r="D333" s="749">
        <f>VLOOKUP($A$1:$A$1397,BS!$A$8:$A$2406,1,0)</f>
        <v>18237132</v>
      </c>
      <c r="E333" s="764"/>
    </row>
    <row r="334" spans="1:5">
      <c r="A334" s="763">
        <v>18237142</v>
      </c>
      <c r="B334" s="763" t="s">
        <v>59</v>
      </c>
      <c r="C334" s="764">
        <v>53995.63</v>
      </c>
      <c r="D334" s="749">
        <f>VLOOKUP($A$1:$A$1397,BS!$A$8:$A$2406,1,0)</f>
        <v>18237142</v>
      </c>
      <c r="E334" s="764"/>
    </row>
    <row r="335" spans="1:5">
      <c r="A335" s="763">
        <v>18237152</v>
      </c>
      <c r="B335" s="763" t="s">
        <v>345</v>
      </c>
      <c r="C335" s="764">
        <v>67987.45</v>
      </c>
      <c r="D335" s="749">
        <f>VLOOKUP($A$1:$A$1397,BS!$A$8:$A$2406,1,0)</f>
        <v>18237152</v>
      </c>
      <c r="E335" s="764"/>
    </row>
    <row r="336" spans="1:5">
      <c r="A336" s="763">
        <v>18238031</v>
      </c>
      <c r="B336" s="763" t="s">
        <v>2856</v>
      </c>
      <c r="C336" s="764">
        <v>2167234.19</v>
      </c>
      <c r="D336" s="749">
        <f>VLOOKUP($A$1:$A$1397,BS!$A$8:$A$2406,1,0)</f>
        <v>18238031</v>
      </c>
      <c r="E336" s="764"/>
    </row>
    <row r="337" spans="1:5">
      <c r="A337" s="763">
        <v>18238032</v>
      </c>
      <c r="B337" s="763" t="s">
        <v>2856</v>
      </c>
      <c r="C337" s="764">
        <v>1153737.29</v>
      </c>
      <c r="D337" s="749">
        <f>VLOOKUP($A$1:$A$1397,BS!$A$8:$A$2406,1,0)</f>
        <v>18238032</v>
      </c>
      <c r="E337" s="764"/>
    </row>
    <row r="338" spans="1:5">
      <c r="A338" s="763">
        <v>18238041</v>
      </c>
      <c r="B338" s="763" t="s">
        <v>2857</v>
      </c>
      <c r="C338" s="764">
        <v>30371492</v>
      </c>
      <c r="D338" s="749">
        <f>VLOOKUP($A$1:$A$1397,BS!$A$8:$A$2406,1,0)</f>
        <v>18238041</v>
      </c>
      <c r="E338" s="764"/>
    </row>
    <row r="339" spans="1:5">
      <c r="A339" s="763">
        <v>18238042</v>
      </c>
      <c r="B339" s="763" t="s">
        <v>2858</v>
      </c>
      <c r="C339" s="764">
        <v>8235652</v>
      </c>
      <c r="D339" s="749">
        <f>VLOOKUP($A$1:$A$1397,BS!$A$8:$A$2406,1,0)</f>
        <v>18238042</v>
      </c>
      <c r="E339" s="764"/>
    </row>
    <row r="340" spans="1:5">
      <c r="A340" s="763">
        <v>18238141</v>
      </c>
      <c r="B340" s="763" t="s">
        <v>3081</v>
      </c>
      <c r="C340" s="764">
        <v>29239410.620000001</v>
      </c>
      <c r="D340" s="749">
        <f>VLOOKUP($A$1:$A$1397,BS!$A$8:$A$2406,1,0)</f>
        <v>18238141</v>
      </c>
      <c r="E340" s="764"/>
    </row>
    <row r="341" spans="1:5">
      <c r="A341" s="763">
        <v>18238142</v>
      </c>
      <c r="B341" s="763" t="s">
        <v>3080</v>
      </c>
      <c r="C341" s="764">
        <v>66827164.619999997</v>
      </c>
      <c r="D341" s="749">
        <f>VLOOKUP($A$1:$A$1397,BS!$A$8:$A$2406,1,0)</f>
        <v>18238142</v>
      </c>
      <c r="E341" s="764"/>
    </row>
    <row r="342" spans="1:5">
      <c r="A342" s="763">
        <v>18238151</v>
      </c>
      <c r="B342" s="763" t="s">
        <v>2958</v>
      </c>
      <c r="C342" s="764">
        <v>10380222.869999999</v>
      </c>
      <c r="D342" s="749">
        <f>VLOOKUP($A$1:$A$1397,BS!$A$8:$A$2406,1,0)</f>
        <v>18238151</v>
      </c>
      <c r="E342" s="764"/>
    </row>
    <row r="343" spans="1:5">
      <c r="A343" s="763">
        <v>18238152</v>
      </c>
      <c r="B343" s="763" t="s">
        <v>2872</v>
      </c>
      <c r="C343" s="764">
        <v>15268376.949999999</v>
      </c>
      <c r="D343" s="749">
        <f>VLOOKUP($A$1:$A$1397,BS!$A$8:$A$2406,1,0)</f>
        <v>18238152</v>
      </c>
      <c r="E343" s="764"/>
    </row>
    <row r="344" spans="1:5">
      <c r="A344" s="763">
        <v>18238161</v>
      </c>
      <c r="B344" s="763" t="s">
        <v>2855</v>
      </c>
      <c r="C344" s="764">
        <v>936888.33</v>
      </c>
      <c r="D344" s="749">
        <f>VLOOKUP($A$1:$A$1397,BS!$A$8:$A$2406,1,0)</f>
        <v>18238161</v>
      </c>
      <c r="E344" s="764"/>
    </row>
    <row r="345" spans="1:5">
      <c r="A345" s="763">
        <v>18238162</v>
      </c>
      <c r="B345" s="763" t="s">
        <v>3164</v>
      </c>
      <c r="C345" s="764">
        <v>2032069.55</v>
      </c>
      <c r="D345" s="749">
        <f>VLOOKUP($A$1:$A$1397,BS!$A$8:$A$2406,1,0)</f>
        <v>18238162</v>
      </c>
      <c r="E345" s="764"/>
    </row>
    <row r="346" spans="1:5">
      <c r="A346" s="763">
        <v>18238171</v>
      </c>
      <c r="B346" s="763" t="s">
        <v>3059</v>
      </c>
      <c r="C346" s="764">
        <v>387219.96</v>
      </c>
      <c r="D346" s="749">
        <f>VLOOKUP($A$1:$A$1397,BS!$A$8:$A$2406,1,0)</f>
        <v>18238171</v>
      </c>
      <c r="E346" s="764"/>
    </row>
    <row r="347" spans="1:5">
      <c r="A347" s="763">
        <v>18238172</v>
      </c>
      <c r="B347" s="763" t="s">
        <v>2873</v>
      </c>
      <c r="C347" s="764">
        <v>522678.09</v>
      </c>
      <c r="D347" s="749">
        <f>VLOOKUP($A$1:$A$1397,BS!$A$8:$A$2406,1,0)</f>
        <v>18238172</v>
      </c>
    </row>
    <row r="348" spans="1:5">
      <c r="A348" s="763">
        <v>18238181</v>
      </c>
      <c r="B348" s="763" t="s">
        <v>3008</v>
      </c>
      <c r="C348" s="764">
        <v>1271612.76</v>
      </c>
      <c r="D348" s="749">
        <f>VLOOKUP($A$1:$A$1397,BS!$A$8:$A$2406,1,0)</f>
        <v>18238181</v>
      </c>
      <c r="E348" s="764"/>
    </row>
    <row r="349" spans="1:5">
      <c r="A349" s="763">
        <v>18238191</v>
      </c>
      <c r="B349" s="763" t="s">
        <v>3009</v>
      </c>
      <c r="C349" s="764">
        <v>2224436.87</v>
      </c>
      <c r="D349" s="749">
        <f>VLOOKUP($A$1:$A$1397,BS!$A$8:$A$2406,1,0)</f>
        <v>18238191</v>
      </c>
    </row>
    <row r="350" spans="1:5">
      <c r="A350" s="763">
        <v>18238211</v>
      </c>
      <c r="B350" s="763" t="s">
        <v>3000</v>
      </c>
      <c r="C350" s="764">
        <v>42759.42</v>
      </c>
      <c r="D350" s="749">
        <f>VLOOKUP($A$1:$A$1397,BS!$A$8:$A$2406,1,0)</f>
        <v>18238211</v>
      </c>
    </row>
    <row r="351" spans="1:5">
      <c r="A351" s="763">
        <v>18238221</v>
      </c>
      <c r="B351" s="763" t="s">
        <v>3001</v>
      </c>
      <c r="C351" s="764">
        <v>93218.91</v>
      </c>
      <c r="D351" s="749">
        <f>VLOOKUP($A$1:$A$1397,BS!$A$8:$A$2406,1,0)</f>
        <v>18238221</v>
      </c>
    </row>
    <row r="352" spans="1:5">
      <c r="A352" s="763">
        <v>18238311</v>
      </c>
      <c r="B352" s="763" t="s">
        <v>2959</v>
      </c>
      <c r="C352" s="764">
        <v>16198179.76</v>
      </c>
      <c r="D352" s="749">
        <f>VLOOKUP($A$1:$A$1397,BS!$A$8:$A$2406,1,0)</f>
        <v>18238311</v>
      </c>
      <c r="E352" s="764"/>
    </row>
    <row r="353" spans="1:5">
      <c r="A353" s="763">
        <v>18238321</v>
      </c>
      <c r="B353" s="763" t="s">
        <v>2960</v>
      </c>
      <c r="C353" s="764">
        <v>1739485.9</v>
      </c>
      <c r="D353" s="749">
        <f>VLOOKUP($A$1:$A$1397,BS!$A$8:$A$2406,1,0)</f>
        <v>18238321</v>
      </c>
      <c r="E353" s="764"/>
    </row>
    <row r="354" spans="1:5">
      <c r="A354" s="763">
        <v>18238331</v>
      </c>
      <c r="B354" s="763" t="s">
        <v>2965</v>
      </c>
      <c r="C354" s="764">
        <v>6830645.7199999997</v>
      </c>
      <c r="D354" s="749">
        <f>VLOOKUP($A$1:$A$1397,BS!$A$8:$A$2406,1,0)</f>
        <v>18238331</v>
      </c>
      <c r="E354" s="764"/>
    </row>
    <row r="355" spans="1:5">
      <c r="A355" s="763">
        <v>18239001</v>
      </c>
      <c r="B355" s="763" t="s">
        <v>1910</v>
      </c>
      <c r="C355" s="764">
        <v>107592368.13</v>
      </c>
      <c r="D355" s="749">
        <f>VLOOKUP($A$1:$A$1397,BS!$A$8:$A$2406,1,0)</f>
        <v>18239001</v>
      </c>
      <c r="E355" s="764"/>
    </row>
    <row r="356" spans="1:5">
      <c r="A356" s="763">
        <v>18239002</v>
      </c>
      <c r="B356" s="763" t="s">
        <v>1911</v>
      </c>
      <c r="C356" s="764">
        <v>33496543.260000002</v>
      </c>
      <c r="D356" s="749">
        <f>VLOOKUP($A$1:$A$1397,BS!$A$8:$A$2406,1,0)</f>
        <v>18239002</v>
      </c>
    </row>
    <row r="357" spans="1:5">
      <c r="A357" s="763">
        <v>18239011</v>
      </c>
      <c r="B357" s="763" t="s">
        <v>592</v>
      </c>
      <c r="C357" s="764">
        <v>3362435.19</v>
      </c>
      <c r="D357" s="749">
        <f>VLOOKUP($A$1:$A$1397,BS!$A$8:$A$2406,1,0)</f>
        <v>18239011</v>
      </c>
    </row>
    <row r="358" spans="1:5">
      <c r="A358" s="763">
        <v>18239012</v>
      </c>
      <c r="B358" s="763" t="s">
        <v>593</v>
      </c>
      <c r="C358" s="764">
        <v>1313902.6200000001</v>
      </c>
      <c r="D358" s="749">
        <f>VLOOKUP($A$1:$A$1397,BS!$A$8:$A$2406,1,0)</f>
        <v>18239012</v>
      </c>
    </row>
    <row r="359" spans="1:5">
      <c r="A359" s="763">
        <v>18239021</v>
      </c>
      <c r="B359" s="763" t="s">
        <v>1912</v>
      </c>
      <c r="C359" s="764">
        <v>24602271.989999998</v>
      </c>
      <c r="D359" s="749">
        <f>VLOOKUP($A$1:$A$1397,BS!$A$8:$A$2406,1,0)</f>
        <v>18239021</v>
      </c>
      <c r="E359" s="764"/>
    </row>
    <row r="360" spans="1:5">
      <c r="A360" s="763">
        <v>18239022</v>
      </c>
      <c r="B360" s="763" t="s">
        <v>1913</v>
      </c>
      <c r="C360" s="764">
        <v>9316832.9499999993</v>
      </c>
      <c r="D360" s="749">
        <f>VLOOKUP($A$1:$A$1397,BS!$A$8:$A$2406,1,0)</f>
        <v>18239022</v>
      </c>
      <c r="E360" s="764"/>
    </row>
    <row r="361" spans="1:5">
      <c r="A361" s="763">
        <v>18239031</v>
      </c>
      <c r="B361" s="763" t="s">
        <v>945</v>
      </c>
      <c r="C361" s="764">
        <v>-135557075.31</v>
      </c>
      <c r="D361" s="749">
        <f>VLOOKUP($A$1:$A$1397,BS!$A$8:$A$2406,1,0)</f>
        <v>18239031</v>
      </c>
      <c r="E361" s="764"/>
    </row>
    <row r="362" spans="1:5">
      <c r="A362" s="763">
        <v>18239032</v>
      </c>
      <c r="B362" s="763" t="s">
        <v>946</v>
      </c>
      <c r="C362" s="764">
        <v>-44127278.829999998</v>
      </c>
      <c r="D362" s="749">
        <f>VLOOKUP($A$1:$A$1397,BS!$A$8:$A$2406,1,0)</f>
        <v>18239032</v>
      </c>
    </row>
    <row r="363" spans="1:5">
      <c r="A363" s="763">
        <v>18239061</v>
      </c>
      <c r="B363" s="763" t="s">
        <v>1721</v>
      </c>
      <c r="C363" s="764">
        <v>921614</v>
      </c>
      <c r="D363" s="749">
        <f>VLOOKUP($A$1:$A$1397,BS!$A$8:$A$2406,1,0)</f>
        <v>18239061</v>
      </c>
      <c r="E363" s="764"/>
    </row>
    <row r="364" spans="1:5">
      <c r="A364" s="763">
        <v>18239081</v>
      </c>
      <c r="B364" s="763" t="s">
        <v>3247</v>
      </c>
      <c r="C364" s="764">
        <v>478034.27</v>
      </c>
      <c r="D364" s="749">
        <f>VLOOKUP($A$1:$A$1397,BS!$A$8:$A$2406,1,0)</f>
        <v>18239081</v>
      </c>
      <c r="E364" s="764"/>
    </row>
    <row r="365" spans="1:5">
      <c r="A365" s="763">
        <v>18239082</v>
      </c>
      <c r="B365" s="763" t="s">
        <v>3248</v>
      </c>
      <c r="C365" s="764">
        <v>2273358.79</v>
      </c>
      <c r="D365" s="749">
        <f>VLOOKUP($A$1:$A$1397,BS!$A$8:$A$2406,1,0)</f>
        <v>18239082</v>
      </c>
      <c r="E365" s="764"/>
    </row>
    <row r="366" spans="1:5">
      <c r="A366" s="763">
        <v>18239091</v>
      </c>
      <c r="B366" s="763" t="s">
        <v>3249</v>
      </c>
      <c r="C366" s="764">
        <v>616882.48</v>
      </c>
      <c r="D366" s="749">
        <f>VLOOKUP($A$1:$A$1397,BS!$A$8:$A$2406,1,0)</f>
        <v>18239091</v>
      </c>
      <c r="E366" s="764"/>
    </row>
    <row r="367" spans="1:5">
      <c r="A367" s="763">
        <v>18239092</v>
      </c>
      <c r="B367" s="763" t="s">
        <v>3070</v>
      </c>
      <c r="C367" s="764">
        <v>1483398.39</v>
      </c>
      <c r="D367" s="749">
        <f>VLOOKUP($A$1:$A$1397,BS!$A$8:$A$2406,1,0)</f>
        <v>18239092</v>
      </c>
    </row>
    <row r="368" spans="1:5">
      <c r="A368" s="763">
        <v>18239101</v>
      </c>
      <c r="B368" s="763" t="s">
        <v>3250</v>
      </c>
      <c r="C368" s="764">
        <v>175239.93</v>
      </c>
      <c r="D368" s="749">
        <f>VLOOKUP($A$1:$A$1397,BS!$A$8:$A$2406,1,0)</f>
        <v>18239101</v>
      </c>
    </row>
    <row r="369" spans="1:5">
      <c r="A369" s="763">
        <v>18239121</v>
      </c>
      <c r="B369" s="763" t="s">
        <v>3473</v>
      </c>
      <c r="C369" s="764">
        <v>-11788280</v>
      </c>
      <c r="D369" s="749">
        <f>VLOOKUP($A$1:$A$1397,BS!$A$8:$A$2406,1,0)</f>
        <v>18239121</v>
      </c>
      <c r="E369" s="764"/>
    </row>
    <row r="370" spans="1:5">
      <c r="A370" s="763">
        <v>18239131</v>
      </c>
      <c r="B370" s="763" t="s">
        <v>3474</v>
      </c>
      <c r="C370" s="764">
        <v>11788280</v>
      </c>
      <c r="D370" s="749">
        <f>VLOOKUP($A$1:$A$1397,BS!$A$8:$A$2406,1,0)</f>
        <v>18239131</v>
      </c>
      <c r="E370" s="764"/>
    </row>
    <row r="371" spans="1:5">
      <c r="A371" s="763">
        <v>18400013</v>
      </c>
      <c r="B371" s="763" t="s">
        <v>1743</v>
      </c>
      <c r="C371" s="764">
        <v>-177056.23</v>
      </c>
      <c r="D371" s="749">
        <f>VLOOKUP($A$1:$A$1397,BS!$A$8:$A$2406,1,0)</f>
        <v>18400013</v>
      </c>
      <c r="E371" s="764"/>
    </row>
    <row r="372" spans="1:5">
      <c r="A372" s="763">
        <v>18500003</v>
      </c>
      <c r="B372" s="763" t="s">
        <v>704</v>
      </c>
      <c r="C372" s="764">
        <v>78711.399999999994</v>
      </c>
      <c r="D372" s="749">
        <f>VLOOKUP($A$1:$A$1397,BS!$A$8:$A$2406,1,0)</f>
        <v>18500003</v>
      </c>
      <c r="E372" s="764"/>
    </row>
    <row r="373" spans="1:5">
      <c r="A373" s="763">
        <v>18600013</v>
      </c>
      <c r="B373" s="763" t="s">
        <v>1351</v>
      </c>
      <c r="C373" s="764">
        <v>675693.15</v>
      </c>
      <c r="D373" s="749">
        <f>VLOOKUP($A$1:$A$1397,BS!$A$8:$A$2406,1,0)</f>
        <v>18600013</v>
      </c>
    </row>
    <row r="374" spans="1:5">
      <c r="A374" s="763">
        <v>18600053</v>
      </c>
      <c r="B374" s="763" t="s">
        <v>1352</v>
      </c>
      <c r="C374" s="764">
        <v>4620578.38</v>
      </c>
      <c r="D374" s="749">
        <f>VLOOKUP($A$1:$A$1397,BS!$A$8:$A$2406,1,0)</f>
        <v>18600053</v>
      </c>
      <c r="E374" s="764"/>
    </row>
    <row r="375" spans="1:5">
      <c r="A375" s="763">
        <v>18600091</v>
      </c>
      <c r="B375" s="763" t="s">
        <v>2307</v>
      </c>
      <c r="C375" s="764">
        <v>9268.68</v>
      </c>
      <c r="D375" s="749">
        <f>VLOOKUP($A$1:$A$1397,BS!$A$8:$A$2406,1,0)</f>
        <v>18600091</v>
      </c>
      <c r="E375" s="764"/>
    </row>
    <row r="376" spans="1:5">
      <c r="A376" s="763">
        <v>18600122</v>
      </c>
      <c r="B376" s="763" t="s">
        <v>1688</v>
      </c>
      <c r="C376" s="764">
        <v>-2430.34</v>
      </c>
      <c r="D376" s="749">
        <f>VLOOKUP($A$1:$A$1397,BS!$A$8:$A$2406,1,0)</f>
        <v>18600122</v>
      </c>
      <c r="E376" s="764"/>
    </row>
    <row r="377" spans="1:5">
      <c r="A377" s="763">
        <v>18600123</v>
      </c>
      <c r="B377" s="763" t="s">
        <v>256</v>
      </c>
      <c r="C377" s="763">
        <v>550.03</v>
      </c>
      <c r="D377" s="749">
        <f>VLOOKUP($A$1:$A$1397,BS!$A$8:$A$2406,1,0)</f>
        <v>18600123</v>
      </c>
      <c r="E377" s="764"/>
    </row>
    <row r="378" spans="1:5">
      <c r="A378" s="763">
        <v>18600143</v>
      </c>
      <c r="B378" s="763" t="s">
        <v>3168</v>
      </c>
      <c r="C378" s="764">
        <v>46640.12</v>
      </c>
      <c r="D378" s="749">
        <f>VLOOKUP($A$1:$A$1397,BS!$A$8:$A$2406,1,0)</f>
        <v>18600143</v>
      </c>
    </row>
    <row r="379" spans="1:5">
      <c r="A379" s="763">
        <v>18600291</v>
      </c>
      <c r="B379" s="763" t="s">
        <v>3076</v>
      </c>
      <c r="C379" s="764">
        <v>12399.37</v>
      </c>
      <c r="D379" s="749">
        <f>VLOOKUP($A$1:$A$1397,BS!$A$8:$A$2406,1,0)</f>
        <v>18600291</v>
      </c>
    </row>
    <row r="380" spans="1:5">
      <c r="A380" s="763">
        <v>18600293</v>
      </c>
      <c r="B380" s="763" t="s">
        <v>893</v>
      </c>
      <c r="C380" s="764">
        <v>222308.32</v>
      </c>
      <c r="D380" s="749">
        <f>VLOOKUP($A$1:$A$1397,BS!$A$8:$A$2406,1,0)</f>
        <v>18600293</v>
      </c>
    </row>
    <row r="381" spans="1:5">
      <c r="A381" s="763">
        <v>18600403</v>
      </c>
      <c r="B381" s="763" t="s">
        <v>2771</v>
      </c>
      <c r="C381" s="764">
        <v>1300386.67</v>
      </c>
      <c r="D381" s="749">
        <f>VLOOKUP($A$1:$A$1397,BS!$A$8:$A$2406,1,0)</f>
        <v>18600403</v>
      </c>
    </row>
    <row r="382" spans="1:5">
      <c r="A382" s="763">
        <v>18600512</v>
      </c>
      <c r="B382" s="763" t="s">
        <v>2589</v>
      </c>
      <c r="C382" s="764">
        <v>48086459.609999999</v>
      </c>
      <c r="D382" s="749">
        <f>VLOOKUP($A$1:$A$1397,BS!$A$8:$A$2406,1,0)</f>
        <v>18600512</v>
      </c>
    </row>
    <row r="383" spans="1:5">
      <c r="A383" s="763">
        <v>18600561</v>
      </c>
      <c r="B383" s="763" t="s">
        <v>1158</v>
      </c>
      <c r="C383" s="764">
        <v>7989232</v>
      </c>
      <c r="D383" s="749">
        <f>VLOOKUP($A$1:$A$1397,BS!$A$8:$A$2406,1,0)</f>
        <v>18600561</v>
      </c>
      <c r="E383" s="764"/>
    </row>
    <row r="384" spans="1:5">
      <c r="A384" s="763">
        <v>18600571</v>
      </c>
      <c r="B384" s="763" t="s">
        <v>1441</v>
      </c>
      <c r="C384" s="764">
        <v>62260372.530000001</v>
      </c>
      <c r="D384" s="749">
        <f>VLOOKUP($A$1:$A$1397,BS!$A$8:$A$2406,1,0)</f>
        <v>18600571</v>
      </c>
      <c r="E384" s="764"/>
    </row>
    <row r="385" spans="1:5">
      <c r="A385" s="763">
        <v>18600573</v>
      </c>
      <c r="B385" s="763" t="s">
        <v>3179</v>
      </c>
      <c r="C385" s="764">
        <v>7582336</v>
      </c>
      <c r="D385" s="749">
        <f>VLOOKUP($A$1:$A$1397,BS!$A$8:$A$2406,1,0)</f>
        <v>18600573</v>
      </c>
      <c r="E385" s="764"/>
    </row>
    <row r="386" spans="1:5">
      <c r="A386" s="763">
        <v>18600751</v>
      </c>
      <c r="B386" s="763" t="s">
        <v>2393</v>
      </c>
      <c r="C386" s="764">
        <v>2444378.04</v>
      </c>
      <c r="D386" s="749">
        <f>VLOOKUP($A$1:$A$1397,BS!$A$8:$A$2406,1,0)</f>
        <v>18600751</v>
      </c>
      <c r="E386" s="764"/>
    </row>
    <row r="387" spans="1:5">
      <c r="A387" s="763">
        <v>18600761</v>
      </c>
      <c r="B387" s="763" t="s">
        <v>2394</v>
      </c>
      <c r="C387" s="764">
        <v>1041082.07</v>
      </c>
      <c r="D387" s="749">
        <f>VLOOKUP($A$1:$A$1397,BS!$A$8:$A$2406,1,0)</f>
        <v>18600761</v>
      </c>
      <c r="E387" s="764"/>
    </row>
    <row r="388" spans="1:5">
      <c r="A388" s="763">
        <v>18600771</v>
      </c>
      <c r="B388" s="763" t="s">
        <v>2563</v>
      </c>
      <c r="C388" s="764">
        <v>2523345.81</v>
      </c>
      <c r="D388" s="749">
        <f>VLOOKUP($A$1:$A$1397,BS!$A$8:$A$2406,1,0)</f>
        <v>18600771</v>
      </c>
    </row>
    <row r="389" spans="1:5">
      <c r="A389" s="763">
        <v>18600781</v>
      </c>
      <c r="B389" s="763" t="s">
        <v>2564</v>
      </c>
      <c r="C389" s="764">
        <v>1329821.3999999999</v>
      </c>
      <c r="D389" s="749">
        <f>VLOOKUP($A$1:$A$1397,BS!$A$8:$A$2406,1,0)</f>
        <v>18600781</v>
      </c>
    </row>
    <row r="390" spans="1:5">
      <c r="A390" s="763">
        <v>18600941</v>
      </c>
      <c r="B390" s="763" t="s">
        <v>3104</v>
      </c>
      <c r="C390" s="764">
        <v>29998.400000000001</v>
      </c>
      <c r="D390" s="749">
        <f>VLOOKUP($A$1:$A$1397,BS!$A$8:$A$2406,1,0)</f>
        <v>18600941</v>
      </c>
      <c r="E390" s="764"/>
    </row>
    <row r="391" spans="1:5">
      <c r="A391" s="763">
        <v>18600943</v>
      </c>
      <c r="B391" s="763" t="s">
        <v>3105</v>
      </c>
      <c r="C391" s="764">
        <v>303939.38</v>
      </c>
      <c r="D391" s="749">
        <f>VLOOKUP($A$1:$A$1397,BS!$A$8:$A$2406,1,0)</f>
        <v>18600943</v>
      </c>
      <c r="E391" s="764"/>
    </row>
    <row r="392" spans="1:5">
      <c r="A392" s="763">
        <v>18601013</v>
      </c>
      <c r="B392" s="763" t="s">
        <v>3207</v>
      </c>
      <c r="C392" s="764">
        <v>112637.5</v>
      </c>
      <c r="D392" s="749">
        <f>VLOOKUP($A$1:$A$1397,BS!$A$8:$A$2406,1,0)</f>
        <v>18601013</v>
      </c>
      <c r="E392" s="764"/>
    </row>
    <row r="393" spans="1:5">
      <c r="A393" s="763">
        <v>18601021</v>
      </c>
      <c r="B393" s="763" t="s">
        <v>3468</v>
      </c>
      <c r="C393" s="764">
        <v>105786.87</v>
      </c>
      <c r="D393" s="749">
        <f>VLOOKUP($A$1:$A$1397,BS!$A$8:$A$2406,1,0)</f>
        <v>18601021</v>
      </c>
      <c r="E393" s="764"/>
    </row>
    <row r="394" spans="1:5">
      <c r="A394" s="763">
        <v>18601173</v>
      </c>
      <c r="B394" s="763" t="s">
        <v>3006</v>
      </c>
      <c r="C394" s="764">
        <v>80437.97</v>
      </c>
      <c r="D394" s="749">
        <f>VLOOKUP($A$1:$A$1397,BS!$A$8:$A$2406,1,0)</f>
        <v>18601173</v>
      </c>
      <c r="E394" s="764"/>
    </row>
    <row r="395" spans="1:5">
      <c r="A395" s="763">
        <v>18601502</v>
      </c>
      <c r="B395" s="763" t="s">
        <v>2773</v>
      </c>
      <c r="C395" s="764">
        <v>142806.66</v>
      </c>
      <c r="D395" s="749">
        <f>VLOOKUP($A$1:$A$1397,BS!$A$8:$A$2406,1,0)</f>
        <v>18601502</v>
      </c>
      <c r="E395" s="764"/>
    </row>
    <row r="396" spans="1:5">
      <c r="A396" s="763">
        <v>18603003</v>
      </c>
      <c r="B396" s="763" t="s">
        <v>3103</v>
      </c>
      <c r="C396" s="764">
        <v>1494488.81</v>
      </c>
      <c r="D396" s="749">
        <f>VLOOKUP($A$1:$A$1397,BS!$A$8:$A$2406,1,0)</f>
        <v>18603003</v>
      </c>
      <c r="E396" s="764"/>
    </row>
    <row r="397" spans="1:5">
      <c r="A397" s="763">
        <v>18603011</v>
      </c>
      <c r="B397" s="763" t="s">
        <v>3054</v>
      </c>
      <c r="C397" s="764">
        <v>1789510.57</v>
      </c>
      <c r="D397" s="749">
        <f>VLOOKUP($A$1:$A$1397,BS!$A$8:$A$2406,1,0)</f>
        <v>18603011</v>
      </c>
      <c r="E397" s="764"/>
    </row>
    <row r="398" spans="1:5">
      <c r="A398" s="763">
        <v>18603021</v>
      </c>
      <c r="B398" s="763" t="s">
        <v>3077</v>
      </c>
      <c r="C398" s="764">
        <v>5709947.2300000004</v>
      </c>
      <c r="D398" s="749">
        <f>VLOOKUP($A$1:$A$1397,BS!$A$8:$A$2406,1,0)</f>
        <v>18603021</v>
      </c>
      <c r="E398" s="764"/>
    </row>
    <row r="399" spans="1:5">
      <c r="A399" s="763">
        <v>18603031</v>
      </c>
      <c r="B399" s="763" t="s">
        <v>3047</v>
      </c>
      <c r="C399" s="764">
        <v>1567034.37</v>
      </c>
      <c r="D399" s="749">
        <f>VLOOKUP($A$1:$A$1397,BS!$A$8:$A$2406,1,0)</f>
        <v>18603031</v>
      </c>
      <c r="E399" s="764"/>
    </row>
    <row r="400" spans="1:5">
      <c r="A400" s="763">
        <v>18603041</v>
      </c>
      <c r="B400" s="763" t="s">
        <v>3078</v>
      </c>
      <c r="C400" s="764">
        <v>853369.09</v>
      </c>
      <c r="D400" s="749">
        <f>VLOOKUP($A$1:$A$1397,BS!$A$8:$A$2406,1,0)</f>
        <v>18603041</v>
      </c>
      <c r="E400" s="764"/>
    </row>
    <row r="401" spans="1:5">
      <c r="A401" s="763">
        <v>18603051</v>
      </c>
      <c r="B401" s="763" t="s">
        <v>3082</v>
      </c>
      <c r="C401" s="764">
        <v>175828.09</v>
      </c>
      <c r="D401" s="749">
        <f>VLOOKUP($A$1:$A$1397,BS!$A$8:$A$2406,1,0)</f>
        <v>18603051</v>
      </c>
      <c r="E401" s="764"/>
    </row>
    <row r="402" spans="1:5">
      <c r="A402" s="763">
        <v>18603061</v>
      </c>
      <c r="B402" s="763" t="s">
        <v>3222</v>
      </c>
      <c r="C402" s="764">
        <v>2705561.32</v>
      </c>
      <c r="D402" s="749">
        <f>VLOOKUP($A$1:$A$1397,BS!$A$8:$A$2406,1,0)</f>
        <v>18603061</v>
      </c>
      <c r="E402" s="764"/>
    </row>
    <row r="403" spans="1:5">
      <c r="A403" s="763">
        <v>18603081</v>
      </c>
      <c r="B403" s="763" t="s">
        <v>3233</v>
      </c>
      <c r="C403" s="764">
        <v>10000</v>
      </c>
      <c r="D403" s="749">
        <f>VLOOKUP($A$1:$A$1397,BS!$A$8:$A$2406,1,0)</f>
        <v>18603081</v>
      </c>
      <c r="E403" s="764"/>
    </row>
    <row r="404" spans="1:5">
      <c r="A404" s="763">
        <v>18603091</v>
      </c>
      <c r="B404" s="763" t="s">
        <v>3234</v>
      </c>
      <c r="C404" s="764">
        <v>12500</v>
      </c>
      <c r="D404" s="749">
        <f>VLOOKUP($A$1:$A$1397,BS!$A$8:$A$2406,1,0)</f>
        <v>18603091</v>
      </c>
      <c r="E404" s="764"/>
    </row>
    <row r="405" spans="1:5">
      <c r="A405" s="763">
        <v>18605011</v>
      </c>
      <c r="B405" s="763" t="s">
        <v>3182</v>
      </c>
      <c r="C405" s="764">
        <v>1408731.37</v>
      </c>
      <c r="D405" s="749">
        <f>VLOOKUP($A$1:$A$1397,BS!$A$8:$A$2406,1,0)</f>
        <v>18605011</v>
      </c>
      <c r="E405" s="764"/>
    </row>
    <row r="406" spans="1:5">
      <c r="A406" s="763">
        <v>18605021</v>
      </c>
      <c r="B406" s="763" t="s">
        <v>3235</v>
      </c>
      <c r="C406" s="764">
        <v>4204452.43</v>
      </c>
      <c r="D406" s="749">
        <f>VLOOKUP($A$1:$A$1397,BS!$A$8:$A$2406,1,0)</f>
        <v>18605021</v>
      </c>
      <c r="E406" s="764"/>
    </row>
    <row r="407" spans="1:5">
      <c r="A407" s="763">
        <v>18605031</v>
      </c>
      <c r="B407" s="763" t="s">
        <v>3469</v>
      </c>
      <c r="C407" s="764">
        <v>993527.24</v>
      </c>
      <c r="D407" s="749">
        <f>VLOOKUP($A$1:$A$1397,BS!$A$8:$A$2406,1,0)</f>
        <v>18605031</v>
      </c>
      <c r="E407" s="764"/>
    </row>
    <row r="408" spans="1:5">
      <c r="A408" s="763">
        <v>18605041</v>
      </c>
      <c r="B408" s="763" t="s">
        <v>3470</v>
      </c>
      <c r="C408" s="764">
        <v>3261032.95</v>
      </c>
      <c r="D408" s="749">
        <f>VLOOKUP($A$1:$A$1397,BS!$A$8:$A$2406,1,0)</f>
        <v>18605041</v>
      </c>
    </row>
    <row r="409" spans="1:5">
      <c r="A409" s="219" t="s">
        <v>3477</v>
      </c>
      <c r="B409" s="763" t="s">
        <v>3475</v>
      </c>
      <c r="C409" s="764">
        <v>23465.42</v>
      </c>
      <c r="D409" s="749" t="str">
        <f>VLOOKUP($A$1:$A$1397,BS!$A$8:$A$2406,1,0)</f>
        <v>18605051</v>
      </c>
    </row>
    <row r="410" spans="1:5">
      <c r="A410" s="219">
        <v>18605071</v>
      </c>
      <c r="B410" s="763" t="s">
        <v>3496</v>
      </c>
      <c r="C410" s="764">
        <v>2365.13</v>
      </c>
      <c r="D410" s="749">
        <f>VLOOKUP($A$1:$A$1397,BS!$A$8:$A$2406,1,0)</f>
        <v>18605071</v>
      </c>
      <c r="E410" s="764"/>
    </row>
    <row r="411" spans="1:5">
      <c r="A411" s="763">
        <v>18608001</v>
      </c>
      <c r="B411" s="763" t="s">
        <v>1613</v>
      </c>
      <c r="C411" s="764">
        <v>419159.38</v>
      </c>
      <c r="D411" s="749">
        <f>VLOOKUP($A$1:$A$1397,BS!$A$8:$A$2406,1,0)</f>
        <v>18608001</v>
      </c>
      <c r="E411" s="764"/>
    </row>
    <row r="412" spans="1:5">
      <c r="A412" s="763">
        <v>18608002</v>
      </c>
      <c r="B412" s="763" t="s">
        <v>3088</v>
      </c>
      <c r="C412" s="764">
        <v>516679.22</v>
      </c>
      <c r="D412" s="749">
        <f>VLOOKUP($A$1:$A$1397,BS!$A$8:$A$2406,1,0)</f>
        <v>18608002</v>
      </c>
      <c r="E412" s="764"/>
    </row>
    <row r="413" spans="1:5">
      <c r="A413" s="763">
        <v>18608011</v>
      </c>
      <c r="B413" s="763" t="s">
        <v>1614</v>
      </c>
      <c r="C413" s="764">
        <v>347291</v>
      </c>
      <c r="D413" s="749">
        <f>VLOOKUP($A$1:$A$1397,BS!$A$8:$A$2406,1,0)</f>
        <v>18608011</v>
      </c>
      <c r="E413" s="764"/>
    </row>
    <row r="414" spans="1:5">
      <c r="A414" s="763">
        <v>18608012</v>
      </c>
      <c r="B414" s="763" t="s">
        <v>3084</v>
      </c>
      <c r="C414" s="764">
        <v>88616.68</v>
      </c>
      <c r="D414" s="749">
        <f>VLOOKUP($A$1:$A$1397,BS!$A$8:$A$2406,1,0)</f>
        <v>18608012</v>
      </c>
      <c r="E414" s="764"/>
    </row>
    <row r="415" spans="1:5">
      <c r="A415" s="763">
        <v>18608021</v>
      </c>
      <c r="B415" s="763" t="s">
        <v>1615</v>
      </c>
      <c r="C415" s="764">
        <v>2254508.17</v>
      </c>
      <c r="D415" s="749">
        <f>VLOOKUP($A$1:$A$1397,BS!$A$8:$A$2406,1,0)</f>
        <v>18608021</v>
      </c>
      <c r="E415" s="764"/>
    </row>
    <row r="416" spans="1:5">
      <c r="A416" s="763">
        <v>18608031</v>
      </c>
      <c r="B416" s="763" t="s">
        <v>1616</v>
      </c>
      <c r="C416" s="764">
        <v>50000</v>
      </c>
      <c r="D416" s="749">
        <f>VLOOKUP($A$1:$A$1397,BS!$A$8:$A$2406,1,0)</f>
        <v>18608031</v>
      </c>
      <c r="E416" s="764"/>
    </row>
    <row r="417" spans="1:5">
      <c r="A417" s="763">
        <v>18608041</v>
      </c>
      <c r="B417" s="763" t="s">
        <v>1627</v>
      </c>
      <c r="C417" s="764">
        <v>1970847.02</v>
      </c>
      <c r="D417" s="749">
        <f>VLOOKUP($A$1:$A$1397,BS!$A$8:$A$2406,1,0)</f>
        <v>18608041</v>
      </c>
      <c r="E417" s="764"/>
    </row>
    <row r="418" spans="1:5">
      <c r="A418" s="763">
        <v>18608051</v>
      </c>
      <c r="B418" s="763" t="s">
        <v>1617</v>
      </c>
      <c r="C418" s="764">
        <v>2867992.26</v>
      </c>
      <c r="D418" s="749">
        <f>VLOOKUP($A$1:$A$1397,BS!$A$8:$A$2406,1,0)</f>
        <v>18608051</v>
      </c>
      <c r="E418" s="764"/>
    </row>
    <row r="419" spans="1:5">
      <c r="A419" s="763">
        <v>18608062</v>
      </c>
      <c r="B419" s="763" t="s">
        <v>511</v>
      </c>
      <c r="C419" s="764">
        <v>-50267724.640000001</v>
      </c>
      <c r="D419" s="749">
        <f>VLOOKUP($A$1:$A$1397,BS!$A$8:$A$2406,1,0)</f>
        <v>18608062</v>
      </c>
      <c r="E419" s="764"/>
    </row>
    <row r="420" spans="1:5">
      <c r="A420" s="763">
        <v>18608081</v>
      </c>
      <c r="B420" s="763" t="s">
        <v>1618</v>
      </c>
      <c r="C420" s="764">
        <v>659654.59</v>
      </c>
      <c r="D420" s="749">
        <f>VLOOKUP($A$1:$A$1397,BS!$A$8:$A$2406,1,0)</f>
        <v>18608081</v>
      </c>
      <c r="E420" s="764"/>
    </row>
    <row r="421" spans="1:5">
      <c r="A421" s="763">
        <v>18608111</v>
      </c>
      <c r="B421" s="763" t="s">
        <v>1619</v>
      </c>
      <c r="C421" s="764">
        <v>250000</v>
      </c>
      <c r="D421" s="749">
        <f>VLOOKUP($A$1:$A$1397,BS!$A$8:$A$2406,1,0)</f>
        <v>18608111</v>
      </c>
      <c r="E421" s="764"/>
    </row>
    <row r="422" spans="1:5">
      <c r="A422" s="763">
        <v>18608112</v>
      </c>
      <c r="B422" s="763" t="s">
        <v>1628</v>
      </c>
      <c r="C422" s="764">
        <v>38947027.159999996</v>
      </c>
      <c r="D422" s="749">
        <f>VLOOKUP($A$1:$A$1397,BS!$A$8:$A$2406,1,0)</f>
        <v>18608112</v>
      </c>
      <c r="E422" s="764"/>
    </row>
    <row r="423" spans="1:5">
      <c r="A423" s="763">
        <v>18608141</v>
      </c>
      <c r="B423" s="763" t="s">
        <v>1592</v>
      </c>
      <c r="C423" s="764">
        <v>224879.76</v>
      </c>
      <c r="D423" s="749">
        <f>VLOOKUP($A$1:$A$1397,BS!$A$8:$A$2406,1,0)</f>
        <v>18608141</v>
      </c>
      <c r="E423" s="764"/>
    </row>
    <row r="424" spans="1:5">
      <c r="A424" s="763">
        <v>18608151</v>
      </c>
      <c r="B424" s="763" t="s">
        <v>1645</v>
      </c>
      <c r="C424" s="764">
        <v>75000</v>
      </c>
      <c r="D424" s="749">
        <f>VLOOKUP($A$1:$A$1397,BS!$A$8:$A$2406,1,0)</f>
        <v>18608151</v>
      </c>
      <c r="E424" s="764"/>
    </row>
    <row r="425" spans="1:5">
      <c r="A425" s="763">
        <v>18608171</v>
      </c>
      <c r="B425" s="763" t="s">
        <v>2753</v>
      </c>
      <c r="C425" s="764">
        <v>212588.68</v>
      </c>
      <c r="D425" s="749">
        <f>VLOOKUP($A$1:$A$1397,BS!$A$8:$A$2406,1,0)</f>
        <v>18608171</v>
      </c>
      <c r="E425" s="764"/>
    </row>
    <row r="426" spans="1:5">
      <c r="A426" s="763">
        <v>18608181</v>
      </c>
      <c r="B426" s="763" t="s">
        <v>2300</v>
      </c>
      <c r="C426" s="764">
        <v>50000</v>
      </c>
      <c r="D426" s="749">
        <f>VLOOKUP($A$1:$A$1397,BS!$A$8:$A$2406,1,0)</f>
        <v>18608181</v>
      </c>
      <c r="E426" s="764"/>
    </row>
    <row r="427" spans="1:5">
      <c r="A427" s="763">
        <v>18608191</v>
      </c>
      <c r="B427" s="763" t="s">
        <v>2308</v>
      </c>
      <c r="C427" s="764">
        <v>400495.47</v>
      </c>
      <c r="D427" s="749">
        <f>VLOOKUP($A$1:$A$1397,BS!$A$8:$A$2406,1,0)</f>
        <v>18608191</v>
      </c>
      <c r="E427" s="764"/>
    </row>
    <row r="428" spans="1:5">
      <c r="A428" s="763">
        <v>18608211</v>
      </c>
      <c r="B428" s="763" t="s">
        <v>2754</v>
      </c>
      <c r="C428" s="764">
        <v>111880.23</v>
      </c>
      <c r="D428" s="749">
        <f>VLOOKUP($A$1:$A$1397,BS!$A$8:$A$2406,1,0)</f>
        <v>18608211</v>
      </c>
      <c r="E428" s="764"/>
    </row>
    <row r="429" spans="1:5">
      <c r="A429" s="763">
        <v>18608212</v>
      </c>
      <c r="B429" s="763" t="s">
        <v>1629</v>
      </c>
      <c r="C429" s="764">
        <v>1466508.01</v>
      </c>
      <c r="D429" s="749">
        <f>VLOOKUP($A$1:$A$1397,BS!$A$8:$A$2406,1,0)</f>
        <v>18608212</v>
      </c>
      <c r="E429" s="764"/>
    </row>
    <row r="430" spans="1:5">
      <c r="A430" s="763">
        <v>18608221</v>
      </c>
      <c r="B430" s="763" t="s">
        <v>2463</v>
      </c>
      <c r="C430" s="764">
        <v>103859</v>
      </c>
      <c r="D430" s="749">
        <f>VLOOKUP($A$1:$A$1397,BS!$A$8:$A$2406,1,0)</f>
        <v>18608221</v>
      </c>
      <c r="E430" s="764"/>
    </row>
    <row r="431" spans="1:5">
      <c r="A431" s="763">
        <v>18608231</v>
      </c>
      <c r="B431" s="763" t="s">
        <v>2570</v>
      </c>
      <c r="C431" s="764">
        <v>310345.92</v>
      </c>
      <c r="D431" s="749">
        <f>VLOOKUP($A$1:$A$1397,BS!$A$8:$A$2406,1,0)</f>
        <v>18608231</v>
      </c>
      <c r="E431" s="764"/>
    </row>
    <row r="432" spans="1:5">
      <c r="A432" s="763">
        <v>18608241</v>
      </c>
      <c r="B432" s="763" t="s">
        <v>2464</v>
      </c>
      <c r="C432" s="764">
        <v>96000</v>
      </c>
      <c r="D432" s="749">
        <f>VLOOKUP($A$1:$A$1397,BS!$A$8:$A$2406,1,0)</f>
        <v>18608241</v>
      </c>
      <c r="E432" s="764"/>
    </row>
    <row r="433" spans="1:5">
      <c r="A433" s="763">
        <v>18608251</v>
      </c>
      <c r="B433" s="763" t="s">
        <v>3297</v>
      </c>
      <c r="C433" s="763">
        <v>695.75</v>
      </c>
      <c r="D433" s="749">
        <f>VLOOKUP($A$1:$A$1397,BS!$A$8:$A$2406,1,0)</f>
        <v>18608251</v>
      </c>
      <c r="E433" s="764"/>
    </row>
    <row r="434" spans="1:5">
      <c r="A434" s="763">
        <v>18608312</v>
      </c>
      <c r="B434" s="763" t="s">
        <v>1630</v>
      </c>
      <c r="C434" s="764">
        <v>3960605.37</v>
      </c>
      <c r="D434" s="749">
        <f>VLOOKUP($A$1:$A$1397,BS!$A$8:$A$2406,1,0)</f>
        <v>18608312</v>
      </c>
      <c r="E434" s="764"/>
    </row>
    <row r="435" spans="1:5">
      <c r="A435" s="763">
        <v>18608412</v>
      </c>
      <c r="B435" s="763" t="s">
        <v>2726</v>
      </c>
      <c r="C435" s="764">
        <v>2651381.7400000002</v>
      </c>
      <c r="D435" s="749">
        <f>VLOOKUP($A$1:$A$1397,BS!$A$8:$A$2406,1,0)</f>
        <v>18608412</v>
      </c>
      <c r="E435" s="764"/>
    </row>
    <row r="436" spans="1:5">
      <c r="A436" s="763">
        <v>18608612</v>
      </c>
      <c r="B436" s="763" t="s">
        <v>1631</v>
      </c>
      <c r="C436" s="764">
        <v>780308.23</v>
      </c>
      <c r="D436" s="749">
        <f>VLOOKUP($A$1:$A$1397,BS!$A$8:$A$2406,1,0)</f>
        <v>18608612</v>
      </c>
      <c r="E436" s="764"/>
    </row>
    <row r="437" spans="1:5">
      <c r="A437" s="763">
        <v>18608712</v>
      </c>
      <c r="B437" s="763" t="s">
        <v>1632</v>
      </c>
      <c r="C437" s="764">
        <v>5357771.72</v>
      </c>
      <c r="D437" s="749">
        <f>VLOOKUP($A$1:$A$1397,BS!$A$8:$A$2406,1,0)</f>
        <v>18608712</v>
      </c>
      <c r="E437" s="764"/>
    </row>
    <row r="438" spans="1:5">
      <c r="A438" s="219" t="s">
        <v>3380</v>
      </c>
      <c r="B438" s="763" t="s">
        <v>3466</v>
      </c>
      <c r="C438" s="764">
        <v>7656.25</v>
      </c>
      <c r="D438" s="749" t="str">
        <f>VLOOKUP($A$1:$A$1397,BS!$A$8:$A$2406,1,0)</f>
        <v>18608722</v>
      </c>
      <c r="E438" s="764"/>
    </row>
    <row r="439" spans="1:5">
      <c r="A439" s="763">
        <v>18608752</v>
      </c>
      <c r="B439" s="763" t="s">
        <v>1633</v>
      </c>
      <c r="C439" s="764">
        <v>935530</v>
      </c>
      <c r="D439" s="749">
        <f>VLOOKUP($A$1:$A$1397,BS!$A$8:$A$2406,1,0)</f>
        <v>18608752</v>
      </c>
    </row>
    <row r="440" spans="1:5">
      <c r="A440" s="763">
        <v>18608772</v>
      </c>
      <c r="B440" s="763" t="s">
        <v>2941</v>
      </c>
      <c r="C440" s="764">
        <v>-3488999.1</v>
      </c>
      <c r="D440" s="749">
        <f>VLOOKUP($A$1:$A$1397,BS!$A$8:$A$2406,1,0)</f>
        <v>18608772</v>
      </c>
      <c r="E440" s="764"/>
    </row>
    <row r="441" spans="1:5">
      <c r="A441" s="763">
        <v>18608782</v>
      </c>
      <c r="B441" s="763" t="s">
        <v>2942</v>
      </c>
      <c r="C441" s="764">
        <v>-801550.75</v>
      </c>
      <c r="D441" s="749">
        <f>VLOOKUP($A$1:$A$1397,BS!$A$8:$A$2406,1,0)</f>
        <v>18608782</v>
      </c>
      <c r="E441" s="764"/>
    </row>
    <row r="442" spans="1:5">
      <c r="A442" s="763">
        <v>18608792</v>
      </c>
      <c r="B442" s="763" t="s">
        <v>2943</v>
      </c>
      <c r="C442" s="764">
        <v>-160310.15</v>
      </c>
      <c r="D442" s="749">
        <f>VLOOKUP($A$1:$A$1397,BS!$A$8:$A$2406,1,0)</f>
        <v>18608792</v>
      </c>
      <c r="E442" s="764"/>
    </row>
    <row r="443" spans="1:5">
      <c r="A443" s="763">
        <v>18609312</v>
      </c>
      <c r="B443" s="763" t="s">
        <v>2717</v>
      </c>
      <c r="C443" s="764">
        <v>12405154.710000001</v>
      </c>
      <c r="D443" s="749">
        <f>VLOOKUP($A$1:$A$1397,BS!$A$8:$A$2406,1,0)</f>
        <v>18609312</v>
      </c>
      <c r="E443" s="764"/>
    </row>
    <row r="444" spans="1:5">
      <c r="A444" s="763">
        <v>18609422</v>
      </c>
      <c r="B444" s="763" t="s">
        <v>2480</v>
      </c>
      <c r="C444" s="764">
        <v>22000000</v>
      </c>
      <c r="D444" s="749">
        <f>VLOOKUP($A$1:$A$1397,BS!$A$8:$A$2406,1,0)</f>
        <v>18609422</v>
      </c>
      <c r="E444" s="764"/>
    </row>
    <row r="445" spans="1:5">
      <c r="A445" s="763">
        <v>18609432</v>
      </c>
      <c r="B445" s="763" t="s">
        <v>2725</v>
      </c>
      <c r="C445" s="764">
        <v>6374950.4500000002</v>
      </c>
      <c r="D445" s="749">
        <f>VLOOKUP($A$1:$A$1397,BS!$A$8:$A$2406,1,0)</f>
        <v>18609432</v>
      </c>
      <c r="E445" s="764"/>
    </row>
    <row r="446" spans="1:5">
      <c r="A446" s="763">
        <v>18609512</v>
      </c>
      <c r="B446" s="763" t="s">
        <v>3253</v>
      </c>
      <c r="C446" s="764">
        <v>43589.13</v>
      </c>
      <c r="D446" s="749">
        <f>VLOOKUP($A$1:$A$1397,BS!$A$8:$A$2406,1,0)</f>
        <v>18609512</v>
      </c>
      <c r="E446" s="764"/>
    </row>
    <row r="447" spans="1:5">
      <c r="A447" s="763">
        <v>18609532</v>
      </c>
      <c r="B447" s="763" t="s">
        <v>1634</v>
      </c>
      <c r="C447" s="764">
        <v>231369.84</v>
      </c>
      <c r="D447" s="749">
        <f>VLOOKUP($A$1:$A$1397,BS!$A$8:$A$2406,1,0)</f>
        <v>18609532</v>
      </c>
      <c r="E447" s="764"/>
    </row>
    <row r="448" spans="1:5">
      <c r="A448" s="763">
        <v>18609542</v>
      </c>
      <c r="B448" s="763" t="s">
        <v>1019</v>
      </c>
      <c r="C448" s="764">
        <v>1255840.19</v>
      </c>
      <c r="D448" s="749">
        <f>VLOOKUP($A$1:$A$1397,BS!$A$8:$A$2406,1,0)</f>
        <v>18609542</v>
      </c>
      <c r="E448" s="764"/>
    </row>
    <row r="449" spans="1:5">
      <c r="A449" s="763">
        <v>18609572</v>
      </c>
      <c r="B449" s="763" t="s">
        <v>2476</v>
      </c>
      <c r="C449" s="764">
        <v>631223.56999999995</v>
      </c>
      <c r="D449" s="749">
        <f>VLOOKUP($A$1:$A$1397,BS!$A$8:$A$2406,1,0)</f>
        <v>18609572</v>
      </c>
      <c r="E449" s="764"/>
    </row>
    <row r="450" spans="1:5">
      <c r="A450" s="763">
        <v>18609582</v>
      </c>
      <c r="B450" s="763" t="s">
        <v>2477</v>
      </c>
      <c r="C450" s="764">
        <v>530428.43000000005</v>
      </c>
      <c r="D450" s="749">
        <f>VLOOKUP($A$1:$A$1397,BS!$A$8:$A$2406,1,0)</f>
        <v>18609582</v>
      </c>
    </row>
    <row r="451" spans="1:5">
      <c r="A451" s="763">
        <v>18609592</v>
      </c>
      <c r="B451" s="763" t="s">
        <v>2478</v>
      </c>
      <c r="C451" s="764">
        <v>3302394.74</v>
      </c>
      <c r="D451" s="749">
        <f>VLOOKUP($A$1:$A$1397,BS!$A$8:$A$2406,1,0)</f>
        <v>18609592</v>
      </c>
      <c r="E451" s="764"/>
    </row>
    <row r="452" spans="1:5">
      <c r="A452" s="763">
        <v>18609602</v>
      </c>
      <c r="B452" s="763" t="s">
        <v>2479</v>
      </c>
      <c r="C452" s="764">
        <v>236393.37</v>
      </c>
      <c r="D452" s="749">
        <f>VLOOKUP($A$1:$A$1397,BS!$A$8:$A$2406,1,0)</f>
        <v>18609602</v>
      </c>
      <c r="E452" s="764"/>
    </row>
    <row r="453" spans="1:5">
      <c r="A453" s="763">
        <v>18609622</v>
      </c>
      <c r="B453" s="763" t="s">
        <v>2481</v>
      </c>
      <c r="C453" s="764">
        <v>1293823.8700000001</v>
      </c>
      <c r="D453" s="749">
        <f>VLOOKUP($A$1:$A$1397,BS!$A$8:$A$2406,1,0)</f>
        <v>18609622</v>
      </c>
      <c r="E453" s="764"/>
    </row>
    <row r="454" spans="1:5">
      <c r="A454" s="763">
        <v>18609642</v>
      </c>
      <c r="B454" s="763" t="s">
        <v>2483</v>
      </c>
      <c r="C454" s="764">
        <v>2473994.61</v>
      </c>
      <c r="D454" s="749">
        <f>VLOOKUP($A$1:$A$1397,BS!$A$8:$A$2406,1,0)</f>
        <v>18609642</v>
      </c>
      <c r="E454" s="764"/>
    </row>
    <row r="455" spans="1:5">
      <c r="A455" s="763">
        <v>18609652</v>
      </c>
      <c r="B455" s="763" t="s">
        <v>2484</v>
      </c>
      <c r="C455" s="764">
        <v>2050000</v>
      </c>
      <c r="D455" s="749">
        <f>VLOOKUP($A$1:$A$1397,BS!$A$8:$A$2406,1,0)</f>
        <v>18609652</v>
      </c>
      <c r="E455" s="764"/>
    </row>
    <row r="456" spans="1:5">
      <c r="A456" s="763">
        <v>18609662</v>
      </c>
      <c r="B456" s="763" t="s">
        <v>2485</v>
      </c>
      <c r="C456" s="764">
        <v>499874.44</v>
      </c>
      <c r="D456" s="749">
        <f>VLOOKUP($A$1:$A$1397,BS!$A$8:$A$2406,1,0)</f>
        <v>18609662</v>
      </c>
      <c r="E456" s="764"/>
    </row>
    <row r="457" spans="1:5">
      <c r="A457" s="763">
        <v>18609672</v>
      </c>
      <c r="B457" s="763" t="s">
        <v>2486</v>
      </c>
      <c r="C457" s="764">
        <v>200000</v>
      </c>
      <c r="D457" s="749">
        <f>VLOOKUP($A$1:$A$1397,BS!$A$8:$A$2406,1,0)</f>
        <v>18609672</v>
      </c>
      <c r="E457" s="764"/>
    </row>
    <row r="458" spans="1:5">
      <c r="A458" s="763">
        <v>18609682</v>
      </c>
      <c r="B458" s="763" t="s">
        <v>2506</v>
      </c>
      <c r="C458" s="764">
        <v>140000</v>
      </c>
      <c r="D458" s="749">
        <f>VLOOKUP($A$1:$A$1397,BS!$A$8:$A$2406,1,0)</f>
        <v>18609682</v>
      </c>
      <c r="E458" s="764"/>
    </row>
    <row r="459" spans="1:5">
      <c r="A459" s="763">
        <v>18609692</v>
      </c>
      <c r="B459" s="763" t="s">
        <v>2507</v>
      </c>
      <c r="C459" s="764">
        <v>100000</v>
      </c>
      <c r="D459" s="749">
        <f>VLOOKUP($A$1:$A$1397,BS!$A$8:$A$2406,1,0)</f>
        <v>18609692</v>
      </c>
      <c r="E459" s="764"/>
    </row>
    <row r="460" spans="1:5">
      <c r="A460" s="763">
        <v>18609801</v>
      </c>
      <c r="B460" s="763" t="s">
        <v>2385</v>
      </c>
      <c r="C460" s="764">
        <v>163595.71</v>
      </c>
      <c r="D460" s="749">
        <f>VLOOKUP($A$1:$A$1397,BS!$A$8:$A$2406,1,0)</f>
        <v>18609801</v>
      </c>
      <c r="E460" s="764"/>
    </row>
    <row r="461" spans="1:5">
      <c r="A461" s="763">
        <v>18609821</v>
      </c>
      <c r="B461" s="763" t="s">
        <v>1094</v>
      </c>
      <c r="C461" s="764">
        <v>817108.2</v>
      </c>
      <c r="D461" s="749">
        <f>VLOOKUP($A$1:$A$1397,BS!$A$8:$A$2406,1,0)</f>
        <v>18609821</v>
      </c>
      <c r="E461" s="764"/>
    </row>
    <row r="462" spans="1:5">
      <c r="A462" s="763">
        <v>18609841</v>
      </c>
      <c r="B462" s="763" t="s">
        <v>2605</v>
      </c>
      <c r="C462" s="764">
        <v>1449799.6</v>
      </c>
      <c r="D462" s="749">
        <f>VLOOKUP($A$1:$A$1397,BS!$A$8:$A$2406,1,0)</f>
        <v>18609841</v>
      </c>
      <c r="E462" s="764"/>
    </row>
    <row r="463" spans="1:5">
      <c r="A463" s="763">
        <v>18609861</v>
      </c>
      <c r="B463" s="763" t="s">
        <v>2386</v>
      </c>
      <c r="C463" s="764">
        <v>1257125.7</v>
      </c>
      <c r="D463" s="749">
        <f>VLOOKUP($A$1:$A$1397,BS!$A$8:$A$2406,1,0)</f>
        <v>18609861</v>
      </c>
      <c r="E463" s="764"/>
    </row>
    <row r="464" spans="1:5">
      <c r="A464" s="763">
        <v>18630031</v>
      </c>
      <c r="B464" s="763" t="s">
        <v>1944</v>
      </c>
      <c r="C464" s="764">
        <v>204929.84</v>
      </c>
      <c r="D464" s="749">
        <f>VLOOKUP($A$1:$A$1397,BS!$A$8:$A$2406,1,0)</f>
        <v>18630031</v>
      </c>
      <c r="E464" s="764"/>
    </row>
    <row r="465" spans="1:5">
      <c r="A465" s="763">
        <v>18700032</v>
      </c>
      <c r="B465" s="763" t="s">
        <v>2526</v>
      </c>
      <c r="C465" s="764">
        <v>316253.37</v>
      </c>
      <c r="D465" s="749">
        <f>VLOOKUP($A$1:$A$1397,BS!$A$8:$A$2406,1,0)</f>
        <v>18700032</v>
      </c>
      <c r="E465" s="764"/>
    </row>
    <row r="466" spans="1:5">
      <c r="A466" s="763">
        <v>18700041</v>
      </c>
      <c r="B466" s="763" t="s">
        <v>2167</v>
      </c>
      <c r="C466" s="764">
        <v>328215.28000000003</v>
      </c>
      <c r="D466" s="749">
        <f>VLOOKUP($A$1:$A$1397,BS!$A$8:$A$2406,1,0)</f>
        <v>18700041</v>
      </c>
      <c r="E466" s="764"/>
    </row>
    <row r="467" spans="1:5">
      <c r="A467" s="763">
        <v>18700062</v>
      </c>
      <c r="B467" s="763" t="s">
        <v>2527</v>
      </c>
      <c r="C467" s="764">
        <v>-16451.13</v>
      </c>
      <c r="D467" s="749">
        <f>VLOOKUP($A$1:$A$1397,BS!$A$8:$A$2406,1,0)</f>
        <v>18700062</v>
      </c>
      <c r="E467" s="764"/>
    </row>
    <row r="468" spans="1:5">
      <c r="A468" s="763">
        <v>18700071</v>
      </c>
      <c r="B468" s="763" t="s">
        <v>2528</v>
      </c>
      <c r="C468" s="764">
        <v>-121143.45</v>
      </c>
      <c r="D468" s="749">
        <f>VLOOKUP($A$1:$A$1397,BS!$A$8:$A$2406,1,0)</f>
        <v>18700071</v>
      </c>
      <c r="E468" s="764"/>
    </row>
    <row r="469" spans="1:5">
      <c r="A469" s="763">
        <v>18900013</v>
      </c>
      <c r="B469" s="763" t="s">
        <v>670</v>
      </c>
      <c r="C469" s="764">
        <v>11486</v>
      </c>
      <c r="D469" s="749">
        <f>VLOOKUP($A$1:$A$1397,BS!$A$8:$A$2406,1,0)</f>
        <v>18900013</v>
      </c>
      <c r="E469" s="764"/>
    </row>
    <row r="470" spans="1:5">
      <c r="A470" s="763">
        <v>18900173</v>
      </c>
      <c r="B470" s="763" t="s">
        <v>530</v>
      </c>
      <c r="C470" s="764">
        <v>1322894.6200000001</v>
      </c>
      <c r="D470" s="749">
        <f>VLOOKUP($A$1:$A$1397,BS!$A$8:$A$2406,1,0)</f>
        <v>18900173</v>
      </c>
      <c r="E470" s="764"/>
    </row>
    <row r="471" spans="1:5">
      <c r="A471" s="763">
        <v>18900183</v>
      </c>
      <c r="B471" s="763" t="s">
        <v>367</v>
      </c>
      <c r="C471" s="764">
        <v>327491.84999999998</v>
      </c>
      <c r="D471" s="749">
        <f>VLOOKUP($A$1:$A$1397,BS!$A$8:$A$2406,1,0)</f>
        <v>18900183</v>
      </c>
      <c r="E471" s="764"/>
    </row>
    <row r="472" spans="1:5">
      <c r="A472" s="763">
        <v>18900193</v>
      </c>
      <c r="B472" s="763" t="s">
        <v>534</v>
      </c>
      <c r="C472" s="764">
        <v>2566146.16</v>
      </c>
      <c r="D472" s="749">
        <f>VLOOKUP($A$1:$A$1397,BS!$A$8:$A$2406,1,0)</f>
        <v>18900193</v>
      </c>
      <c r="E472" s="764"/>
    </row>
    <row r="473" spans="1:5">
      <c r="A473" s="763">
        <v>18900203</v>
      </c>
      <c r="B473" s="763" t="s">
        <v>3298</v>
      </c>
      <c r="C473" s="764">
        <v>2395035.06</v>
      </c>
      <c r="D473" s="749">
        <f>VLOOKUP($A$1:$A$1397,BS!$A$8:$A$2406,1,0)</f>
        <v>18900203</v>
      </c>
      <c r="E473" s="764"/>
    </row>
    <row r="474" spans="1:5">
      <c r="A474" s="763">
        <v>18900213</v>
      </c>
      <c r="B474" s="763" t="s">
        <v>3299</v>
      </c>
      <c r="C474" s="764">
        <v>9213240.6600000001</v>
      </c>
      <c r="D474" s="749">
        <f>VLOOKUP($A$1:$A$1397,BS!$A$8:$A$2406,1,0)</f>
        <v>18900213</v>
      </c>
      <c r="E474" s="764"/>
    </row>
    <row r="475" spans="1:5">
      <c r="A475" s="763">
        <v>18900243</v>
      </c>
      <c r="B475" s="763" t="s">
        <v>1886</v>
      </c>
      <c r="C475" s="764">
        <v>7871.96</v>
      </c>
      <c r="D475" s="749">
        <f>VLOOKUP($A$1:$A$1397,BS!$A$8:$A$2406,1,0)</f>
        <v>18900243</v>
      </c>
      <c r="E475" s="764"/>
    </row>
    <row r="476" spans="1:5">
      <c r="A476" s="763">
        <v>18900253</v>
      </c>
      <c r="B476" s="763" t="s">
        <v>1881</v>
      </c>
      <c r="C476" s="764">
        <v>678416.59</v>
      </c>
      <c r="D476" s="749">
        <f>VLOOKUP($A$1:$A$1397,BS!$A$8:$A$2406,1,0)</f>
        <v>18900253</v>
      </c>
      <c r="E476" s="764"/>
    </row>
    <row r="477" spans="1:5">
      <c r="A477" s="763">
        <v>18900263</v>
      </c>
      <c r="B477" s="763" t="s">
        <v>1882</v>
      </c>
      <c r="C477" s="764">
        <v>515540.58</v>
      </c>
      <c r="D477" s="749">
        <f>VLOOKUP($A$1:$A$1397,BS!$A$8:$A$2406,1,0)</f>
        <v>18900263</v>
      </c>
      <c r="E477" s="764"/>
    </row>
    <row r="478" spans="1:5">
      <c r="A478" s="763">
        <v>18900273</v>
      </c>
      <c r="B478" s="763" t="s">
        <v>802</v>
      </c>
      <c r="C478" s="764">
        <v>1578562.36</v>
      </c>
      <c r="D478" s="749">
        <f>VLOOKUP($A$1:$A$1397,BS!$A$8:$A$2406,1,0)</f>
        <v>18900273</v>
      </c>
      <c r="E478" s="764"/>
    </row>
    <row r="479" spans="1:5">
      <c r="A479" s="763">
        <v>18900283</v>
      </c>
      <c r="B479" s="763" t="s">
        <v>555</v>
      </c>
      <c r="C479" s="764">
        <v>481776.15</v>
      </c>
      <c r="D479" s="749">
        <f>VLOOKUP($A$1:$A$1397,BS!$A$8:$A$2406,1,0)</f>
        <v>18900283</v>
      </c>
      <c r="E479" s="764"/>
    </row>
    <row r="480" spans="1:5">
      <c r="A480" s="763">
        <v>18900293</v>
      </c>
      <c r="B480" s="763" t="s">
        <v>403</v>
      </c>
      <c r="C480" s="764">
        <v>6561.39</v>
      </c>
      <c r="D480" s="749">
        <f>VLOOKUP($A$1:$A$1397,BS!$A$8:$A$2406,1,0)</f>
        <v>18900293</v>
      </c>
      <c r="E480" s="764"/>
    </row>
    <row r="481" spans="1:5">
      <c r="A481" s="763">
        <v>18900303</v>
      </c>
      <c r="B481" s="763" t="s">
        <v>812</v>
      </c>
      <c r="C481" s="764">
        <v>15308.85</v>
      </c>
      <c r="D481" s="749">
        <f>VLOOKUP($A$1:$A$1397,BS!$A$8:$A$2406,1,0)</f>
        <v>18900303</v>
      </c>
      <c r="E481" s="764"/>
    </row>
    <row r="482" spans="1:5">
      <c r="A482" s="763">
        <v>18900323</v>
      </c>
      <c r="B482" s="763" t="s">
        <v>667</v>
      </c>
      <c r="C482" s="764">
        <v>400950.14</v>
      </c>
      <c r="D482" s="749">
        <f>VLOOKUP($A$1:$A$1397,BS!$A$8:$A$2406,1,0)</f>
        <v>18900323</v>
      </c>
      <c r="E482" s="764"/>
    </row>
    <row r="483" spans="1:5">
      <c r="A483" s="763">
        <v>18900353</v>
      </c>
      <c r="B483" s="763" t="s">
        <v>1040</v>
      </c>
      <c r="C483" s="764">
        <v>78145.17</v>
      </c>
      <c r="D483" s="749">
        <f>VLOOKUP($A$1:$A$1397,BS!$A$8:$A$2406,1,0)</f>
        <v>18900353</v>
      </c>
      <c r="E483" s="764"/>
    </row>
    <row r="484" spans="1:5">
      <c r="A484" s="763">
        <v>18900373</v>
      </c>
      <c r="B484" s="763" t="s">
        <v>1030</v>
      </c>
      <c r="C484" s="764">
        <v>3989682.61</v>
      </c>
      <c r="D484" s="749">
        <f>VLOOKUP($A$1:$A$1397,BS!$A$8:$A$2406,1,0)</f>
        <v>18900373</v>
      </c>
      <c r="E484" s="764"/>
    </row>
    <row r="485" spans="1:5">
      <c r="A485" s="763">
        <v>18900383</v>
      </c>
      <c r="B485" s="763" t="s">
        <v>1020</v>
      </c>
      <c r="C485" s="764">
        <v>222780.69</v>
      </c>
      <c r="D485" s="749">
        <f>VLOOKUP($A$1:$A$1397,BS!$A$8:$A$2406,1,0)</f>
        <v>18900383</v>
      </c>
      <c r="E485" s="764"/>
    </row>
    <row r="486" spans="1:5">
      <c r="A486" s="763">
        <v>18900393</v>
      </c>
      <c r="B486" s="763" t="s">
        <v>2415</v>
      </c>
      <c r="C486" s="764">
        <v>14251796.109999999</v>
      </c>
      <c r="D486" s="749">
        <f>VLOOKUP($A$1:$A$1397,BS!$A$8:$A$2406,1,0)</f>
        <v>18900393</v>
      </c>
      <c r="E486" s="764"/>
    </row>
    <row r="487" spans="1:5">
      <c r="A487" s="763">
        <v>18900403</v>
      </c>
      <c r="B487" s="763" t="s">
        <v>2718</v>
      </c>
      <c r="C487" s="764">
        <v>116053.75</v>
      </c>
      <c r="D487" s="749">
        <f>VLOOKUP($A$1:$A$1397,BS!$A$8:$A$2406,1,0)</f>
        <v>18900403</v>
      </c>
      <c r="E487" s="764"/>
    </row>
    <row r="488" spans="1:5">
      <c r="A488" s="763">
        <v>18900413</v>
      </c>
      <c r="B488" s="763" t="s">
        <v>2722</v>
      </c>
      <c r="C488" s="764">
        <v>152441</v>
      </c>
      <c r="D488" s="749">
        <f>VLOOKUP($A$1:$A$1397,BS!$A$8:$A$2406,1,0)</f>
        <v>18900413</v>
      </c>
      <c r="E488" s="764"/>
    </row>
    <row r="489" spans="1:5">
      <c r="A489" s="763">
        <v>18900423</v>
      </c>
      <c r="B489" s="763" t="s">
        <v>2719</v>
      </c>
      <c r="C489" s="764">
        <v>607622.73</v>
      </c>
      <c r="D489" s="749">
        <f>VLOOKUP($A$1:$A$1397,BS!$A$8:$A$2406,1,0)</f>
        <v>18900423</v>
      </c>
      <c r="E489" s="764"/>
    </row>
    <row r="490" spans="1:5">
      <c r="A490" s="763">
        <v>18900433</v>
      </c>
      <c r="B490" s="763" t="s">
        <v>2826</v>
      </c>
      <c r="C490" s="764">
        <v>4462004.3499999996</v>
      </c>
      <c r="D490" s="749">
        <f>VLOOKUP($A$1:$A$1397,BS!$A$8:$A$2406,1,0)</f>
        <v>18900433</v>
      </c>
      <c r="E490" s="764"/>
    </row>
    <row r="491" spans="1:5">
      <c r="A491" s="763">
        <v>18900443</v>
      </c>
      <c r="B491" s="763" t="s">
        <v>3055</v>
      </c>
      <c r="C491" s="764">
        <v>84548.57</v>
      </c>
      <c r="D491" s="749">
        <f>VLOOKUP($A$1:$A$1397,BS!$A$8:$A$2406,1,0)</f>
        <v>18900443</v>
      </c>
      <c r="E491" s="764"/>
    </row>
    <row r="492" spans="1:5">
      <c r="A492" s="763">
        <v>18900451</v>
      </c>
      <c r="B492" s="763" t="s">
        <v>3116</v>
      </c>
      <c r="C492" s="764">
        <v>28674.25</v>
      </c>
      <c r="D492" s="749">
        <f>VLOOKUP($A$1:$A$1397,BS!$A$8:$A$2406,1,0)</f>
        <v>18900451</v>
      </c>
      <c r="E492" s="764"/>
    </row>
    <row r="493" spans="1:5">
      <c r="A493" s="763">
        <v>18900452</v>
      </c>
      <c r="B493" s="763" t="s">
        <v>3116</v>
      </c>
      <c r="C493" s="764">
        <v>17574.5</v>
      </c>
      <c r="D493" s="749">
        <f>VLOOKUP($A$1:$A$1397,BS!$A$8:$A$2406,1,0)</f>
        <v>18900452</v>
      </c>
      <c r="E493" s="764"/>
    </row>
    <row r="494" spans="1:5">
      <c r="A494" s="763">
        <v>18900533</v>
      </c>
      <c r="B494" s="763" t="s">
        <v>2827</v>
      </c>
      <c r="C494" s="764">
        <v>754087.37</v>
      </c>
      <c r="D494" s="749">
        <f>VLOOKUP($A$1:$A$1397,BS!$A$8:$A$2406,1,0)</f>
        <v>18900533</v>
      </c>
      <c r="E494" s="764"/>
    </row>
    <row r="495" spans="1:5">
      <c r="A495" s="763">
        <v>19000003</v>
      </c>
      <c r="B495" s="763" t="s">
        <v>129</v>
      </c>
      <c r="C495" s="764">
        <v>3045453.46</v>
      </c>
      <c r="D495" s="749">
        <f>VLOOKUP($A$1:$A$1397,BS!$A$8:$A$2406,1,0)</f>
        <v>19000003</v>
      </c>
      <c r="E495" s="764"/>
    </row>
    <row r="496" spans="1:5">
      <c r="A496" s="763">
        <v>19000013</v>
      </c>
      <c r="B496" s="763" t="s">
        <v>762</v>
      </c>
      <c r="C496" s="764">
        <v>2797911.97</v>
      </c>
      <c r="D496" s="749">
        <f>VLOOKUP($A$1:$A$1397,BS!$A$8:$A$2406,1,0)</f>
        <v>19000013</v>
      </c>
    </row>
    <row r="497" spans="1:5">
      <c r="A497" s="763">
        <v>19000032</v>
      </c>
      <c r="B497" s="763" t="s">
        <v>1826</v>
      </c>
      <c r="C497" s="764">
        <v>15485616.99</v>
      </c>
      <c r="D497" s="749">
        <f>VLOOKUP($A$1:$A$1397,BS!$A$8:$A$2406,1,0)</f>
        <v>19000032</v>
      </c>
      <c r="E497" s="764"/>
    </row>
    <row r="498" spans="1:5">
      <c r="A498" s="763">
        <v>19000042</v>
      </c>
      <c r="B498" s="763" t="s">
        <v>1863</v>
      </c>
      <c r="C498" s="764">
        <v>3933563.07</v>
      </c>
      <c r="D498" s="749">
        <f>VLOOKUP($A$1:$A$1397,BS!$A$8:$A$2406,1,0)</f>
        <v>19000042</v>
      </c>
      <c r="E498" s="764"/>
    </row>
    <row r="499" spans="1:5">
      <c r="A499" s="763">
        <v>19000043</v>
      </c>
      <c r="B499" s="763" t="s">
        <v>8</v>
      </c>
      <c r="C499" s="764">
        <v>7895773.2400000002</v>
      </c>
      <c r="D499" s="749">
        <f>VLOOKUP($A$1:$A$1397,BS!$A$8:$A$2406,1,0)</f>
        <v>19000043</v>
      </c>
      <c r="E499" s="764"/>
    </row>
    <row r="500" spans="1:5">
      <c r="A500" s="763">
        <v>19000081</v>
      </c>
      <c r="B500" s="763" t="s">
        <v>1746</v>
      </c>
      <c r="C500" s="764">
        <v>32544940.219999999</v>
      </c>
      <c r="D500" s="749">
        <f>VLOOKUP($A$1:$A$1397,BS!$A$8:$A$2406,1,0)</f>
        <v>19000081</v>
      </c>
      <c r="E500" s="764"/>
    </row>
    <row r="501" spans="1:5">
      <c r="A501" s="763">
        <v>19000091</v>
      </c>
      <c r="B501" s="763" t="s">
        <v>702</v>
      </c>
      <c r="C501" s="764">
        <v>6644351.9900000002</v>
      </c>
      <c r="D501" s="749">
        <f>VLOOKUP($A$1:$A$1397,BS!$A$8:$A$2406,1,0)</f>
        <v>19000091</v>
      </c>
      <c r="E501" s="764"/>
    </row>
    <row r="502" spans="1:5">
      <c r="A502" s="763">
        <v>19000093</v>
      </c>
      <c r="B502" s="763" t="s">
        <v>771</v>
      </c>
      <c r="C502" s="764">
        <v>5190307.91</v>
      </c>
      <c r="D502" s="749">
        <f>VLOOKUP($A$1:$A$1397,BS!$A$8:$A$2406,1,0)</f>
        <v>19000093</v>
      </c>
      <c r="E502" s="764"/>
    </row>
    <row r="503" spans="1:5">
      <c r="A503" s="763">
        <v>19000103</v>
      </c>
      <c r="B503" s="763" t="s">
        <v>3007</v>
      </c>
      <c r="C503" s="764">
        <v>872450.95</v>
      </c>
      <c r="D503" s="749">
        <f>VLOOKUP($A$1:$A$1397,BS!$A$8:$A$2406,1,0)</f>
        <v>19000103</v>
      </c>
      <c r="E503" s="764"/>
    </row>
    <row r="504" spans="1:5">
      <c r="A504" s="763">
        <v>19000111</v>
      </c>
      <c r="B504" s="763" t="s">
        <v>915</v>
      </c>
      <c r="C504" s="764">
        <v>1077085.08</v>
      </c>
      <c r="D504" s="749">
        <f>VLOOKUP($A$1:$A$1397,BS!$A$8:$A$2406,1,0)</f>
        <v>19000111</v>
      </c>
      <c r="E504" s="764"/>
    </row>
    <row r="505" spans="1:5">
      <c r="A505" s="763">
        <v>19000112</v>
      </c>
      <c r="B505" s="763" t="s">
        <v>2060</v>
      </c>
      <c r="C505" s="764">
        <v>31486.43</v>
      </c>
      <c r="D505" s="749">
        <f>VLOOKUP($A$1:$A$1397,BS!$A$8:$A$2406,1,0)</f>
        <v>19000112</v>
      </c>
      <c r="E505" s="764"/>
    </row>
    <row r="506" spans="1:5">
      <c r="A506" s="763">
        <v>19000122</v>
      </c>
      <c r="B506" s="763" t="s">
        <v>2221</v>
      </c>
      <c r="C506" s="764">
        <v>-97621.98</v>
      </c>
      <c r="D506" s="749">
        <f>VLOOKUP($A$1:$A$1397,BS!$A$8:$A$2406,1,0)</f>
        <v>19000122</v>
      </c>
      <c r="E506" s="764"/>
    </row>
    <row r="507" spans="1:5">
      <c r="A507" s="763">
        <v>19000133</v>
      </c>
      <c r="B507" s="763" t="s">
        <v>1060</v>
      </c>
      <c r="C507" s="764">
        <v>14079961.390000001</v>
      </c>
      <c r="D507" s="749">
        <f>VLOOKUP($A$1:$A$1397,BS!$A$8:$A$2406,1,0)</f>
        <v>19000133</v>
      </c>
      <c r="E507" s="764"/>
    </row>
    <row r="508" spans="1:5">
      <c r="A508" s="763">
        <v>19000151</v>
      </c>
      <c r="B508" s="763" t="s">
        <v>170</v>
      </c>
      <c r="C508" s="764">
        <v>354586.77</v>
      </c>
      <c r="D508" s="749">
        <f>VLOOKUP($A$1:$A$1397,BS!$A$8:$A$2406,1,0)</f>
        <v>19000151</v>
      </c>
      <c r="E508" s="764"/>
    </row>
    <row r="509" spans="1:5">
      <c r="A509" s="763">
        <v>19000181</v>
      </c>
      <c r="B509" s="763" t="s">
        <v>994</v>
      </c>
      <c r="C509" s="764">
        <v>-1165539.96</v>
      </c>
      <c r="D509" s="749">
        <f>VLOOKUP($A$1:$A$1397,BS!$A$8:$A$2406,1,0)</f>
        <v>19000181</v>
      </c>
      <c r="E509" s="764"/>
    </row>
    <row r="510" spans="1:5">
      <c r="A510" s="763">
        <v>19000193</v>
      </c>
      <c r="B510" s="763" t="s">
        <v>2669</v>
      </c>
      <c r="C510" s="764">
        <v>176679.87</v>
      </c>
      <c r="D510" s="749">
        <f>VLOOKUP($A$1:$A$1397,BS!$A$8:$A$2406,1,0)</f>
        <v>19000193</v>
      </c>
      <c r="E510" s="764"/>
    </row>
    <row r="511" spans="1:5">
      <c r="A511" s="763">
        <v>19000251</v>
      </c>
      <c r="B511" s="763" t="s">
        <v>733</v>
      </c>
      <c r="C511" s="764">
        <v>11624.39</v>
      </c>
      <c r="D511" s="749">
        <f>VLOOKUP($A$1:$A$1397,BS!$A$8:$A$2406,1,0)</f>
        <v>19000251</v>
      </c>
      <c r="E511" s="764"/>
    </row>
    <row r="512" spans="1:5">
      <c r="A512" s="763">
        <v>19000283</v>
      </c>
      <c r="B512" s="763" t="s">
        <v>1584</v>
      </c>
      <c r="C512" s="764">
        <v>2019918.79</v>
      </c>
      <c r="D512" s="749">
        <f>VLOOKUP($A$1:$A$1397,BS!$A$8:$A$2406,1,0)</f>
        <v>19000283</v>
      </c>
      <c r="E512" s="764"/>
    </row>
    <row r="513" spans="1:5">
      <c r="A513" s="763">
        <v>19000361</v>
      </c>
      <c r="B513" s="763" t="s">
        <v>1121</v>
      </c>
      <c r="C513" s="764">
        <v>159437</v>
      </c>
      <c r="D513" s="749">
        <f>VLOOKUP($A$1:$A$1397,BS!$A$8:$A$2406,1,0)</f>
        <v>19000361</v>
      </c>
      <c r="E513" s="764"/>
    </row>
    <row r="514" spans="1:5">
      <c r="A514" s="763">
        <v>19000371</v>
      </c>
      <c r="B514" s="763" t="s">
        <v>1122</v>
      </c>
      <c r="C514" s="764">
        <v>23305.23</v>
      </c>
      <c r="D514" s="749">
        <f>VLOOKUP($A$1:$A$1397,BS!$A$8:$A$2406,1,0)</f>
        <v>19000371</v>
      </c>
      <c r="E514" s="764"/>
    </row>
    <row r="515" spans="1:5">
      <c r="A515" s="763">
        <v>19000403</v>
      </c>
      <c r="B515" s="763" t="s">
        <v>286</v>
      </c>
      <c r="C515" s="764">
        <v>153046.85</v>
      </c>
      <c r="D515" s="749">
        <f>VLOOKUP($A$1:$A$1397,BS!$A$8:$A$2406,1,0)</f>
        <v>19000403</v>
      </c>
      <c r="E515" s="764"/>
    </row>
    <row r="516" spans="1:5">
      <c r="A516" s="763">
        <v>19000441</v>
      </c>
      <c r="B516" s="763" t="s">
        <v>339</v>
      </c>
      <c r="C516" s="764">
        <v>6035050.2999999998</v>
      </c>
      <c r="D516" s="749">
        <f>VLOOKUP($A$1:$A$1397,BS!$A$8:$A$2406,1,0)</f>
        <v>19000441</v>
      </c>
      <c r="E516" s="764"/>
    </row>
    <row r="517" spans="1:5">
      <c r="A517" s="763">
        <v>19000443</v>
      </c>
      <c r="B517" s="763" t="s">
        <v>524</v>
      </c>
      <c r="C517" s="764">
        <v>72918434.049999997</v>
      </c>
      <c r="D517" s="749">
        <f>VLOOKUP($A$1:$A$1397,BS!$A$8:$A$2406,1,0)</f>
        <v>19000443</v>
      </c>
      <c r="E517" s="764"/>
    </row>
    <row r="518" spans="1:5">
      <c r="A518" s="763">
        <v>19000453</v>
      </c>
      <c r="B518" s="763" t="s">
        <v>525</v>
      </c>
      <c r="C518" s="764">
        <v>4304955.71</v>
      </c>
      <c r="D518" s="749">
        <f>VLOOKUP($A$1:$A$1397,BS!$A$8:$A$2406,1,0)</f>
        <v>19000453</v>
      </c>
      <c r="E518" s="764"/>
    </row>
    <row r="519" spans="1:5">
      <c r="A519" s="763">
        <v>19000463</v>
      </c>
      <c r="B519" s="763" t="s">
        <v>526</v>
      </c>
      <c r="C519" s="764">
        <v>-1011587.96</v>
      </c>
      <c r="D519" s="749">
        <f>VLOOKUP($A$1:$A$1397,BS!$A$8:$A$2406,1,0)</f>
        <v>19000463</v>
      </c>
      <c r="E519" s="764"/>
    </row>
    <row r="520" spans="1:5">
      <c r="A520" s="763">
        <v>19000471</v>
      </c>
      <c r="B520" s="763" t="s">
        <v>808</v>
      </c>
      <c r="C520" s="764">
        <v>3783624.4</v>
      </c>
      <c r="D520" s="749">
        <f>VLOOKUP($A$1:$A$1397,BS!$A$8:$A$2406,1,0)</f>
        <v>19000471</v>
      </c>
      <c r="E520" s="764"/>
    </row>
    <row r="521" spans="1:5">
      <c r="A521" s="763">
        <v>19000473</v>
      </c>
      <c r="B521" s="763" t="s">
        <v>2163</v>
      </c>
      <c r="C521" s="764">
        <v>2562568</v>
      </c>
      <c r="D521" s="749">
        <f>VLOOKUP($A$1:$A$1397,BS!$A$8:$A$2406,1,0)</f>
        <v>19000473</v>
      </c>
      <c r="E521" s="764"/>
    </row>
    <row r="522" spans="1:5">
      <c r="A522" s="763">
        <v>19000491</v>
      </c>
      <c r="B522" s="763" t="s">
        <v>2540</v>
      </c>
      <c r="C522" s="764">
        <v>2041609.15</v>
      </c>
      <c r="D522" s="749">
        <f>VLOOKUP($A$1:$A$1397,BS!$A$8:$A$2406,1,0)</f>
        <v>19000491</v>
      </c>
      <c r="E522" s="764"/>
    </row>
    <row r="523" spans="1:5">
      <c r="A523" s="763">
        <v>19000551</v>
      </c>
      <c r="B523" s="763" t="s">
        <v>3126</v>
      </c>
      <c r="C523" s="764">
        <v>1965399</v>
      </c>
      <c r="D523" s="749">
        <f>VLOOKUP($A$1:$A$1397,BS!$A$8:$A$2406,1,0)</f>
        <v>19000551</v>
      </c>
      <c r="E523" s="764"/>
    </row>
    <row r="524" spans="1:5">
      <c r="A524" s="763">
        <v>19000552</v>
      </c>
      <c r="B524" s="763" t="s">
        <v>2521</v>
      </c>
      <c r="C524" s="764">
        <v>437513</v>
      </c>
      <c r="D524" s="749">
        <f>VLOOKUP($A$1:$A$1397,BS!$A$8:$A$2406,1,0)</f>
        <v>19000552</v>
      </c>
      <c r="E524" s="764"/>
    </row>
    <row r="525" spans="1:5">
      <c r="A525" s="763">
        <v>19000553</v>
      </c>
      <c r="B525" s="763" t="s">
        <v>101</v>
      </c>
      <c r="C525" s="764">
        <v>198588.22</v>
      </c>
      <c r="D525" s="749">
        <f>VLOOKUP($A$1:$A$1397,BS!$A$8:$A$2406,1,0)</f>
        <v>19000553</v>
      </c>
      <c r="E525" s="764"/>
    </row>
    <row r="526" spans="1:5">
      <c r="A526" s="763">
        <v>19000562</v>
      </c>
      <c r="B526" s="763" t="s">
        <v>763</v>
      </c>
      <c r="C526" s="764">
        <v>1551030.42</v>
      </c>
      <c r="D526" s="749">
        <f>VLOOKUP($A$1:$A$1397,BS!$A$8:$A$2406,1,0)</f>
        <v>19000562</v>
      </c>
      <c r="E526" s="764"/>
    </row>
    <row r="527" spans="1:5">
      <c r="A527" s="763">
        <v>19000572</v>
      </c>
      <c r="B527" s="763" t="s">
        <v>764</v>
      </c>
      <c r="C527" s="764">
        <v>259601.65</v>
      </c>
      <c r="D527" s="749">
        <f>VLOOKUP($A$1:$A$1397,BS!$A$8:$A$2406,1,0)</f>
        <v>19000572</v>
      </c>
      <c r="E527" s="764"/>
    </row>
    <row r="528" spans="1:5">
      <c r="A528" s="763">
        <v>19000573</v>
      </c>
      <c r="B528" s="763" t="s">
        <v>2248</v>
      </c>
      <c r="C528" s="764">
        <v>253089.55</v>
      </c>
      <c r="D528" s="749">
        <f>VLOOKUP($A$1:$A$1397,BS!$A$8:$A$2406,1,0)</f>
        <v>19000573</v>
      </c>
      <c r="E528" s="764"/>
    </row>
    <row r="529" spans="1:5">
      <c r="A529" s="763">
        <v>19000581</v>
      </c>
      <c r="B529" s="763" t="s">
        <v>195</v>
      </c>
      <c r="C529" s="764">
        <v>2792901.07</v>
      </c>
      <c r="D529" s="749">
        <f>VLOOKUP($A$1:$A$1397,BS!$A$8:$A$2406,1,0)</f>
        <v>19000581</v>
      </c>
      <c r="E529" s="764"/>
    </row>
    <row r="530" spans="1:5">
      <c r="A530" s="763">
        <v>19000592</v>
      </c>
      <c r="B530" s="763" t="s">
        <v>584</v>
      </c>
      <c r="C530" s="764">
        <v>3832033.19</v>
      </c>
      <c r="D530" s="749">
        <f>VLOOKUP($A$1:$A$1397,BS!$A$8:$A$2406,1,0)</f>
        <v>19000592</v>
      </c>
      <c r="E530" s="764"/>
    </row>
    <row r="531" spans="1:5">
      <c r="A531" s="763">
        <v>19000601</v>
      </c>
      <c r="B531" s="763" t="s">
        <v>2138</v>
      </c>
      <c r="C531" s="764">
        <v>179461110</v>
      </c>
      <c r="D531" s="749">
        <f>VLOOKUP($A$1:$A$1397,BS!$A$8:$A$2406,1,0)</f>
        <v>19000601</v>
      </c>
      <c r="E531" s="764"/>
    </row>
    <row r="532" spans="1:5">
      <c r="A532" s="763">
        <v>19000621</v>
      </c>
      <c r="B532" s="763" t="s">
        <v>2197</v>
      </c>
      <c r="C532" s="764">
        <v>63867362.299999997</v>
      </c>
      <c r="D532" s="749">
        <f>VLOOKUP($A$1:$A$1397,BS!$A$8:$A$2406,1,0)</f>
        <v>19000621</v>
      </c>
      <c r="E532" s="764"/>
    </row>
    <row r="533" spans="1:5">
      <c r="A533" s="763">
        <v>19000641</v>
      </c>
      <c r="B533" s="763" t="s">
        <v>2194</v>
      </c>
      <c r="C533" s="764">
        <v>25848.44</v>
      </c>
      <c r="D533" s="749">
        <f>VLOOKUP($A$1:$A$1397,BS!$A$8:$A$2406,1,0)</f>
        <v>19000641</v>
      </c>
      <c r="E533" s="764"/>
    </row>
    <row r="534" spans="1:5">
      <c r="A534" s="763">
        <v>19000671</v>
      </c>
      <c r="B534" s="763" t="s">
        <v>2214</v>
      </c>
      <c r="C534" s="764">
        <v>32765538.120000001</v>
      </c>
      <c r="D534" s="749">
        <f>VLOOKUP($A$1:$A$1397,BS!$A$8:$A$2406,1,0)</f>
        <v>19000671</v>
      </c>
      <c r="E534" s="764"/>
    </row>
    <row r="535" spans="1:5">
      <c r="A535" s="763">
        <v>19000691</v>
      </c>
      <c r="B535" s="763" t="s">
        <v>2541</v>
      </c>
      <c r="C535" s="764">
        <v>116375</v>
      </c>
      <c r="D535" s="749">
        <f>VLOOKUP($A$1:$A$1397,BS!$A$8:$A$2406,1,0)</f>
        <v>19000691</v>
      </c>
      <c r="E535" s="764"/>
    </row>
    <row r="536" spans="1:5">
      <c r="A536" s="763">
        <v>19000692</v>
      </c>
      <c r="B536" s="763" t="s">
        <v>1218</v>
      </c>
      <c r="C536" s="764">
        <v>16625</v>
      </c>
      <c r="D536" s="749">
        <f>VLOOKUP($A$1:$A$1397,BS!$A$8:$A$2406,1,0)</f>
        <v>19000692</v>
      </c>
      <c r="E536" s="764"/>
    </row>
    <row r="537" spans="1:5">
      <c r="A537" s="763">
        <v>19000711</v>
      </c>
      <c r="B537" s="763" t="s">
        <v>2061</v>
      </c>
      <c r="C537" s="764">
        <v>486103.72</v>
      </c>
      <c r="D537" s="749">
        <f>VLOOKUP($A$1:$A$1397,BS!$A$8:$A$2406,1,0)</f>
        <v>19000711</v>
      </c>
      <c r="E537" s="764"/>
    </row>
    <row r="538" spans="1:5">
      <c r="A538" s="763">
        <v>19000721</v>
      </c>
      <c r="B538" s="763" t="s">
        <v>2222</v>
      </c>
      <c r="C538" s="764">
        <v>10869.86</v>
      </c>
      <c r="D538" s="749">
        <f>VLOOKUP($A$1:$A$1397,BS!$A$8:$A$2406,1,0)</f>
        <v>19000721</v>
      </c>
      <c r="E538" s="764"/>
    </row>
    <row r="539" spans="1:5">
      <c r="A539" s="763">
        <v>19000731</v>
      </c>
      <c r="B539" s="763" t="s">
        <v>2317</v>
      </c>
      <c r="C539" s="763">
        <v>7.0000000000000007E-2</v>
      </c>
      <c r="D539" s="749">
        <f>VLOOKUP($A$1:$A$1397,BS!$A$8:$A$2406,1,0)</f>
        <v>19000731</v>
      </c>
      <c r="E539" s="764"/>
    </row>
    <row r="540" spans="1:5">
      <c r="A540" s="763">
        <v>19000732</v>
      </c>
      <c r="B540" s="763" t="s">
        <v>2313</v>
      </c>
      <c r="C540" s="763">
        <v>0.06</v>
      </c>
      <c r="D540" s="749">
        <f>VLOOKUP($A$1:$A$1397,BS!$A$8:$A$2406,1,0)</f>
        <v>19000732</v>
      </c>
      <c r="E540" s="764"/>
    </row>
    <row r="541" spans="1:5">
      <c r="A541" s="763">
        <v>19000741</v>
      </c>
      <c r="B541" s="763" t="s">
        <v>2382</v>
      </c>
      <c r="C541" s="764">
        <v>123676.49</v>
      </c>
      <c r="D541" s="749">
        <f>VLOOKUP($A$1:$A$1397,BS!$A$8:$A$2406,1,0)</f>
        <v>19000741</v>
      </c>
      <c r="E541" s="764"/>
    </row>
    <row r="542" spans="1:5">
      <c r="A542" s="763">
        <v>19000751</v>
      </c>
      <c r="B542" s="763" t="s">
        <v>2408</v>
      </c>
      <c r="C542" s="764">
        <v>1646067.15</v>
      </c>
      <c r="D542" s="749">
        <f>VLOOKUP($A$1:$A$1397,BS!$A$8:$A$2406,1,0)</f>
        <v>19000751</v>
      </c>
      <c r="E542" s="764"/>
    </row>
    <row r="543" spans="1:5">
      <c r="A543" s="763">
        <v>19000752</v>
      </c>
      <c r="B543" s="763" t="s">
        <v>2409</v>
      </c>
      <c r="C543" s="764">
        <v>880495.35</v>
      </c>
      <c r="D543" s="749">
        <f>VLOOKUP($A$1:$A$1397,BS!$A$8:$A$2406,1,0)</f>
        <v>19000752</v>
      </c>
      <c r="E543" s="764"/>
    </row>
    <row r="544" spans="1:5">
      <c r="A544" s="763">
        <v>19000781</v>
      </c>
      <c r="B544" s="763" t="s">
        <v>2542</v>
      </c>
      <c r="C544" s="764">
        <v>2459094.4300000002</v>
      </c>
      <c r="D544" s="749">
        <f>VLOOKUP($A$1:$A$1397,BS!$A$8:$A$2406,1,0)</f>
        <v>19000781</v>
      </c>
      <c r="E544" s="764"/>
    </row>
    <row r="545" spans="1:5">
      <c r="A545" s="763">
        <v>19000791</v>
      </c>
      <c r="B545" s="763" t="s">
        <v>2543</v>
      </c>
      <c r="C545" s="764">
        <v>234832.86</v>
      </c>
      <c r="D545" s="749">
        <f>VLOOKUP($A$1:$A$1397,BS!$A$8:$A$2406,1,0)</f>
        <v>19000791</v>
      </c>
      <c r="E545" s="764"/>
    </row>
    <row r="546" spans="1:5">
      <c r="A546" s="763">
        <v>19000801</v>
      </c>
      <c r="B546" s="763" t="s">
        <v>2544</v>
      </c>
      <c r="C546" s="764">
        <v>8076.28</v>
      </c>
      <c r="D546" s="749">
        <f>VLOOKUP($A$1:$A$1397,BS!$A$8:$A$2406,1,0)</f>
        <v>19000801</v>
      </c>
      <c r="E546" s="764"/>
    </row>
    <row r="547" spans="1:5">
      <c r="A547" s="763">
        <v>19000811</v>
      </c>
      <c r="B547" s="763" t="s">
        <v>2545</v>
      </c>
      <c r="C547" s="764">
        <v>1081.6099999999999</v>
      </c>
      <c r="D547" s="749">
        <f>VLOOKUP($A$1:$A$1397,BS!$A$8:$A$2406,1,0)</f>
        <v>19000811</v>
      </c>
      <c r="E547" s="764"/>
    </row>
    <row r="548" spans="1:5">
      <c r="A548" s="763">
        <v>19000821</v>
      </c>
      <c r="B548" s="763" t="s">
        <v>2583</v>
      </c>
      <c r="C548" s="764">
        <v>60084.19</v>
      </c>
      <c r="D548" s="749">
        <f>VLOOKUP($A$1:$A$1397,BS!$A$8:$A$2406,1,0)</f>
        <v>19000821</v>
      </c>
      <c r="E548" s="764"/>
    </row>
    <row r="549" spans="1:5">
      <c r="A549" s="763">
        <v>19000831</v>
      </c>
      <c r="B549" s="763" t="s">
        <v>2626</v>
      </c>
      <c r="C549" s="764">
        <v>678884.76</v>
      </c>
      <c r="D549" s="749">
        <f>VLOOKUP($A$1:$A$1397,BS!$A$8:$A$2406,1,0)</f>
        <v>19000831</v>
      </c>
      <c r="E549" s="764"/>
    </row>
    <row r="550" spans="1:5">
      <c r="A550" s="763">
        <v>19000841</v>
      </c>
      <c r="B550" s="763" t="s">
        <v>2670</v>
      </c>
      <c r="C550" s="764">
        <v>-403764.25</v>
      </c>
      <c r="D550" s="749">
        <f>VLOOKUP($A$1:$A$1397,BS!$A$8:$A$2406,1,0)</f>
        <v>19000841</v>
      </c>
      <c r="E550" s="764"/>
    </row>
    <row r="551" spans="1:5">
      <c r="A551" s="763">
        <v>19000851</v>
      </c>
      <c r="B551" s="763" t="s">
        <v>2802</v>
      </c>
      <c r="C551" s="764">
        <v>787380.74</v>
      </c>
      <c r="D551" s="749">
        <f>VLOOKUP($A$1:$A$1397,BS!$A$8:$A$2406,1,0)</f>
        <v>19000851</v>
      </c>
      <c r="E551" s="764"/>
    </row>
    <row r="552" spans="1:5">
      <c r="A552" s="763">
        <v>19000861</v>
      </c>
      <c r="B552" s="763" t="s">
        <v>2863</v>
      </c>
      <c r="C552" s="764">
        <v>197981.15</v>
      </c>
      <c r="D552" s="749">
        <f>VLOOKUP($A$1:$A$1397,BS!$A$8:$A$2406,1,0)</f>
        <v>19000861</v>
      </c>
      <c r="E552" s="764"/>
    </row>
    <row r="553" spans="1:5">
      <c r="A553" s="763">
        <v>19000871</v>
      </c>
      <c r="B553" s="763" t="s">
        <v>3236</v>
      </c>
      <c r="C553" s="764">
        <v>2653817.6</v>
      </c>
      <c r="D553" s="749">
        <f>VLOOKUP($A$1:$A$1397,BS!$A$8:$A$2406,1,0)</f>
        <v>19000871</v>
      </c>
      <c r="E553" s="764"/>
    </row>
    <row r="554" spans="1:5">
      <c r="A554" s="763">
        <v>19002003</v>
      </c>
      <c r="B554" s="763" t="s">
        <v>2990</v>
      </c>
      <c r="C554" s="764">
        <v>70651459.560000002</v>
      </c>
      <c r="D554" s="749">
        <f>VLOOKUP($A$1:$A$1397,BS!$A$8:$A$2406,1,0)</f>
        <v>19002003</v>
      </c>
      <c r="E554" s="764"/>
    </row>
    <row r="555" spans="1:5">
      <c r="A555" s="763">
        <v>19003011</v>
      </c>
      <c r="B555" s="763" t="s">
        <v>3060</v>
      </c>
      <c r="C555" s="764">
        <v>1499309.35</v>
      </c>
      <c r="D555" s="749">
        <f>VLOOKUP($A$1:$A$1397,BS!$A$8:$A$2406,1,0)</f>
        <v>19003011</v>
      </c>
      <c r="E555" s="764"/>
    </row>
    <row r="556" spans="1:5">
      <c r="A556" s="763">
        <v>19003021</v>
      </c>
      <c r="B556" s="763" t="s">
        <v>3079</v>
      </c>
      <c r="C556" s="764">
        <v>434024.85</v>
      </c>
      <c r="D556" s="749">
        <f>VLOOKUP($A$1:$A$1397,BS!$A$8:$A$2406,1,0)</f>
        <v>19003021</v>
      </c>
      <c r="E556" s="764"/>
    </row>
    <row r="557" spans="1:5">
      <c r="A557" s="763">
        <v>19003032</v>
      </c>
      <c r="B557" s="763" t="s">
        <v>3238</v>
      </c>
      <c r="C557" s="764">
        <v>3492939.8</v>
      </c>
      <c r="D557" s="749">
        <f>VLOOKUP($A$1:$A$1397,BS!$A$8:$A$2406,1,0)</f>
        <v>19003032</v>
      </c>
      <c r="E557" s="764"/>
    </row>
    <row r="558" spans="1:5">
      <c r="A558" s="763">
        <v>19003041</v>
      </c>
      <c r="B558" s="763" t="s">
        <v>3365</v>
      </c>
      <c r="C558" s="764">
        <v>6845719.6500000004</v>
      </c>
      <c r="D558" s="749">
        <f>VLOOKUP($A$1:$A$1397,BS!$A$8:$A$2406,1,0)</f>
        <v>19003041</v>
      </c>
      <c r="E558" s="764"/>
    </row>
    <row r="559" spans="1:5">
      <c r="A559" s="763">
        <v>19003042</v>
      </c>
      <c r="B559" s="763" t="s">
        <v>3300</v>
      </c>
      <c r="C559" s="764">
        <v>4873622.5999999996</v>
      </c>
      <c r="D559" s="749">
        <f>VLOOKUP($A$1:$A$1397,BS!$A$8:$A$2406,1,0)</f>
        <v>19003042</v>
      </c>
      <c r="E559" s="764"/>
    </row>
    <row r="560" spans="1:5">
      <c r="A560" s="763">
        <v>19100012</v>
      </c>
      <c r="B560" s="763" t="s">
        <v>1000</v>
      </c>
      <c r="C560" s="764">
        <v>1324879.3799999999</v>
      </c>
      <c r="D560" s="749">
        <f>VLOOKUP($A$1:$A$1397,BS!$A$8:$A$2406,1,0)</f>
        <v>19100012</v>
      </c>
    </row>
    <row r="561" spans="1:5">
      <c r="A561" s="763">
        <v>19100022</v>
      </c>
      <c r="B561" s="763" t="s">
        <v>697</v>
      </c>
      <c r="C561" s="764">
        <v>-765496.98</v>
      </c>
      <c r="D561" s="749">
        <f>VLOOKUP($A$1:$A$1397,BS!$A$8:$A$2406,1,0)</f>
        <v>19100022</v>
      </c>
      <c r="E561" s="764"/>
    </row>
    <row r="562" spans="1:5">
      <c r="A562" s="763">
        <v>19100132</v>
      </c>
      <c r="B562" s="763" t="s">
        <v>683</v>
      </c>
      <c r="C562" s="764">
        <v>73950.59</v>
      </c>
      <c r="D562" s="749">
        <f>VLOOKUP($A$1:$A$1397,BS!$A$8:$A$2406,1,0)</f>
        <v>19100132</v>
      </c>
      <c r="E562" s="764"/>
    </row>
    <row r="563" spans="1:5">
      <c r="A563" s="763">
        <v>19100142</v>
      </c>
      <c r="B563" s="763" t="s">
        <v>684</v>
      </c>
      <c r="C563" s="764">
        <v>-249771.39</v>
      </c>
      <c r="D563" s="749">
        <f>VLOOKUP($A$1:$A$1397,BS!$A$8:$A$2406,1,0)</f>
        <v>19100142</v>
      </c>
      <c r="E563" s="764"/>
    </row>
    <row r="564" spans="1:5">
      <c r="A564" s="763">
        <v>19100152</v>
      </c>
      <c r="B564" s="763" t="s">
        <v>1138</v>
      </c>
      <c r="C564" s="764">
        <v>3589558.9</v>
      </c>
      <c r="D564" s="749">
        <f>VLOOKUP($A$1:$A$1397,BS!$A$8:$A$2406,1,0)</f>
        <v>19100152</v>
      </c>
      <c r="E564" s="764"/>
    </row>
    <row r="565" spans="1:5">
      <c r="A565" s="763">
        <v>19100162</v>
      </c>
      <c r="B565" s="763" t="s">
        <v>312</v>
      </c>
      <c r="C565" s="764">
        <v>-18451832.789999999</v>
      </c>
      <c r="D565" s="749">
        <f>VLOOKUP($A$1:$A$1397,BS!$A$8:$A$2406,1,0)</f>
        <v>19100162</v>
      </c>
      <c r="E565" s="764"/>
    </row>
    <row r="566" spans="1:5">
      <c r="A566" s="763">
        <v>20100023</v>
      </c>
      <c r="B566" s="763" t="s">
        <v>1984</v>
      </c>
      <c r="C566" s="764">
        <v>-859037.91</v>
      </c>
      <c r="D566" s="749">
        <f>VLOOKUP($A$1:$A$1397,BS!$A$8:$A$2406,1,0)</f>
        <v>20100023</v>
      </c>
      <c r="E566" s="764"/>
    </row>
    <row r="567" spans="1:5">
      <c r="A567" s="763">
        <v>20700003</v>
      </c>
      <c r="B567" s="763" t="s">
        <v>1296</v>
      </c>
      <c r="C567" s="764">
        <v>-122847945.22</v>
      </c>
      <c r="D567" s="749">
        <f>VLOOKUP($A$1:$A$1397,BS!$A$8:$A$2406,1,0)</f>
        <v>20700003</v>
      </c>
      <c r="E567" s="764"/>
    </row>
    <row r="568" spans="1:5">
      <c r="A568" s="763">
        <v>20700013</v>
      </c>
      <c r="B568" s="763" t="s">
        <v>1889</v>
      </c>
      <c r="C568" s="764">
        <v>-338395484.31</v>
      </c>
      <c r="D568" s="749">
        <f>VLOOKUP($A$1:$A$1397,BS!$A$8:$A$2406,1,0)</f>
        <v>20700013</v>
      </c>
      <c r="E568" s="764"/>
    </row>
    <row r="569" spans="1:5">
      <c r="A569" s="763">
        <v>20700023</v>
      </c>
      <c r="B569" s="763" t="s">
        <v>1345</v>
      </c>
      <c r="C569" s="764">
        <v>-16901820.34</v>
      </c>
      <c r="D569" s="749">
        <f>VLOOKUP($A$1:$A$1397,BS!$A$8:$A$2406,1,0)</f>
        <v>20700023</v>
      </c>
      <c r="E569" s="764"/>
    </row>
    <row r="570" spans="1:5">
      <c r="A570" s="763">
        <v>21100003</v>
      </c>
      <c r="B570" s="763" t="s">
        <v>1186</v>
      </c>
      <c r="C570" s="764">
        <v>-2803605116.4699998</v>
      </c>
      <c r="D570" s="749">
        <f>VLOOKUP($A$1:$A$1397,BS!$A$8:$A$2406,1,0)</f>
        <v>21100003</v>
      </c>
      <c r="E570" s="764"/>
    </row>
    <row r="571" spans="1:5">
      <c r="A571" s="763">
        <v>21100383</v>
      </c>
      <c r="B571" s="763" t="s">
        <v>25</v>
      </c>
      <c r="C571" s="764">
        <v>-491575</v>
      </c>
      <c r="D571" s="749">
        <f>VLOOKUP($A$1:$A$1397,BS!$A$8:$A$2406,1,0)</f>
        <v>21100383</v>
      </c>
      <c r="E571" s="764"/>
    </row>
    <row r="572" spans="1:5">
      <c r="A572" s="763">
        <v>21400013</v>
      </c>
      <c r="B572" s="763" t="s">
        <v>1053</v>
      </c>
      <c r="C572" s="764">
        <v>2148854.7200000002</v>
      </c>
      <c r="D572" s="749">
        <f>VLOOKUP($A$1:$A$1397,BS!$A$8:$A$2406,1,0)</f>
        <v>21400013</v>
      </c>
      <c r="E572" s="764"/>
    </row>
    <row r="573" spans="1:5">
      <c r="A573" s="763">
        <v>21400033</v>
      </c>
      <c r="B573" s="763" t="s">
        <v>1055</v>
      </c>
      <c r="C573" s="764">
        <v>4985024.68</v>
      </c>
      <c r="D573" s="749">
        <f>VLOOKUP($A$1:$A$1397,BS!$A$8:$A$2406,1,0)</f>
        <v>21400033</v>
      </c>
      <c r="E573" s="764"/>
    </row>
    <row r="574" spans="1:5">
      <c r="A574" s="763">
        <v>21500023</v>
      </c>
      <c r="B574" s="763" t="s">
        <v>1346</v>
      </c>
      <c r="C574" s="764">
        <v>-10766141</v>
      </c>
      <c r="D574" s="749">
        <f>VLOOKUP($A$1:$A$1397,BS!$A$8:$A$2406,1,0)</f>
        <v>21500023</v>
      </c>
      <c r="E574" s="764"/>
    </row>
    <row r="575" spans="1:5">
      <c r="A575" s="763">
        <v>21500033</v>
      </c>
      <c r="B575" s="763" t="s">
        <v>1890</v>
      </c>
      <c r="C575" s="764">
        <v>-3281918</v>
      </c>
      <c r="D575" s="749">
        <f>VLOOKUP($A$1:$A$1397,BS!$A$8:$A$2406,1,0)</f>
        <v>21500033</v>
      </c>
      <c r="E575" s="764"/>
    </row>
    <row r="576" spans="1:5">
      <c r="A576" s="763">
        <v>21600003</v>
      </c>
      <c r="B576" s="763" t="s">
        <v>419</v>
      </c>
      <c r="C576" s="764">
        <v>-381127218</v>
      </c>
      <c r="D576" s="749">
        <f>VLOOKUP($A$1:$A$1397,BS!$A$8:$A$2406,1,0)</f>
        <v>21600003</v>
      </c>
      <c r="E576" s="764"/>
    </row>
    <row r="577" spans="1:5">
      <c r="A577" s="763">
        <v>21600011</v>
      </c>
      <c r="B577" s="763" t="s">
        <v>2097</v>
      </c>
      <c r="C577" s="764">
        <v>40848002.149999999</v>
      </c>
      <c r="D577" s="749">
        <f>VLOOKUP($A$1:$A$1397,BS!$A$8:$A$2406,1,0)</f>
        <v>21600011</v>
      </c>
      <c r="E577" s="764"/>
    </row>
    <row r="578" spans="1:5">
      <c r="A578" s="763">
        <v>21600013</v>
      </c>
      <c r="B578" s="763" t="s">
        <v>672</v>
      </c>
      <c r="C578" s="764">
        <v>77562549.519999996</v>
      </c>
      <c r="D578" s="749">
        <f>VLOOKUP($A$1:$A$1397,BS!$A$8:$A$2406,1,0)</f>
        <v>21600013</v>
      </c>
      <c r="E578" s="764"/>
    </row>
    <row r="579" spans="1:5">
      <c r="A579" s="763">
        <v>21600023</v>
      </c>
      <c r="B579" s="763" t="s">
        <v>1891</v>
      </c>
      <c r="C579" s="764">
        <v>1755001.25</v>
      </c>
      <c r="D579" s="749">
        <f>VLOOKUP($A$1:$A$1397,BS!$A$8:$A$2406,1,0)</f>
        <v>21600023</v>
      </c>
      <c r="E579" s="764"/>
    </row>
    <row r="580" spans="1:5">
      <c r="A580" s="763">
        <v>21600033</v>
      </c>
      <c r="B580" s="763" t="s">
        <v>1196</v>
      </c>
      <c r="C580" s="764">
        <v>1471103.62</v>
      </c>
      <c r="D580" s="749">
        <f>VLOOKUP($A$1:$A$1397,BS!$A$8:$A$2406,1,0)</f>
        <v>21600033</v>
      </c>
      <c r="E580" s="764"/>
    </row>
    <row r="581" spans="1:5">
      <c r="A581" s="763">
        <v>21600053</v>
      </c>
      <c r="B581" s="763" t="s">
        <v>1074</v>
      </c>
      <c r="C581" s="764">
        <v>16359946.109999999</v>
      </c>
      <c r="D581" s="749">
        <f>VLOOKUP($A$1:$A$1397,BS!$A$8:$A$2406,1,0)</f>
        <v>21600053</v>
      </c>
      <c r="E581" s="764"/>
    </row>
    <row r="582" spans="1:5">
      <c r="A582" s="763">
        <v>21610013</v>
      </c>
      <c r="B582" s="763" t="s">
        <v>342</v>
      </c>
      <c r="C582" s="764">
        <v>14756651</v>
      </c>
      <c r="D582" s="749">
        <f>VLOOKUP($A$1:$A$1397,BS!$A$8:$A$2406,1,0)</f>
        <v>21610013</v>
      </c>
      <c r="E582" s="764"/>
    </row>
    <row r="583" spans="1:5">
      <c r="A583" s="763">
        <v>21900103</v>
      </c>
      <c r="B583" s="763" t="s">
        <v>3148</v>
      </c>
      <c r="C583" s="764">
        <v>-14391415.1</v>
      </c>
      <c r="D583" s="749">
        <f>VLOOKUP($A$1:$A$1397,BS!$A$8:$A$2406,1,0)</f>
        <v>21900103</v>
      </c>
      <c r="E583" s="764"/>
    </row>
    <row r="584" spans="1:5">
      <c r="A584" s="763">
        <v>21900113</v>
      </c>
      <c r="B584" s="763" t="s">
        <v>3149</v>
      </c>
      <c r="C584" s="764">
        <v>22559352.399999999</v>
      </c>
      <c r="D584" s="749">
        <f>VLOOKUP($A$1:$A$1397,BS!$A$8:$A$2406,1,0)</f>
        <v>21900113</v>
      </c>
      <c r="E584" s="764"/>
    </row>
    <row r="585" spans="1:5">
      <c r="A585" s="763">
        <v>21900133</v>
      </c>
      <c r="B585" s="763" t="s">
        <v>3150</v>
      </c>
      <c r="C585" s="764">
        <v>437276.7</v>
      </c>
      <c r="D585" s="749">
        <f>VLOOKUP($A$1:$A$1397,BS!$A$8:$A$2406,1,0)</f>
        <v>21900133</v>
      </c>
      <c r="E585" s="764"/>
    </row>
    <row r="586" spans="1:5">
      <c r="A586" s="763">
        <v>21900143</v>
      </c>
      <c r="B586" s="763" t="s">
        <v>3166</v>
      </c>
      <c r="C586" s="764">
        <v>208338383.00999999</v>
      </c>
      <c r="D586" s="749">
        <f>VLOOKUP($A$1:$A$1397,BS!$A$8:$A$2406,1,0)</f>
        <v>21900143</v>
      </c>
    </row>
    <row r="587" spans="1:5">
      <c r="A587" s="763">
        <v>21900153</v>
      </c>
      <c r="B587" s="763" t="s">
        <v>3152</v>
      </c>
      <c r="C587" s="764">
        <v>-72918434.049999997</v>
      </c>
      <c r="D587" s="749">
        <f>VLOOKUP($A$1:$A$1397,BS!$A$8:$A$2406,1,0)</f>
        <v>21900153</v>
      </c>
      <c r="E587" s="764"/>
    </row>
    <row r="588" spans="1:5">
      <c r="A588" s="763">
        <v>21900163</v>
      </c>
      <c r="B588" s="763" t="s">
        <v>3167</v>
      </c>
      <c r="C588" s="764">
        <v>12299873.75</v>
      </c>
      <c r="D588" s="749">
        <f>VLOOKUP($A$1:$A$1397,BS!$A$8:$A$2406,1,0)</f>
        <v>21900163</v>
      </c>
      <c r="E588" s="764"/>
    </row>
    <row r="589" spans="1:5">
      <c r="A589" s="763">
        <v>21900173</v>
      </c>
      <c r="B589" s="763" t="s">
        <v>3154</v>
      </c>
      <c r="C589" s="764">
        <v>-4304955.7699999996</v>
      </c>
      <c r="D589" s="749">
        <f>VLOOKUP($A$1:$A$1397,BS!$A$8:$A$2406,1,0)</f>
        <v>21900173</v>
      </c>
    </row>
    <row r="590" spans="1:5">
      <c r="A590" s="763">
        <v>21900183</v>
      </c>
      <c r="B590" s="763" t="s">
        <v>3155</v>
      </c>
      <c r="C590" s="764">
        <v>-2890250.01</v>
      </c>
      <c r="D590" s="749">
        <f>VLOOKUP($A$1:$A$1397,BS!$A$8:$A$2406,1,0)</f>
        <v>21900183</v>
      </c>
      <c r="E590" s="764"/>
    </row>
    <row r="591" spans="1:5">
      <c r="A591" s="763">
        <v>21900193</v>
      </c>
      <c r="B591" s="763" t="s">
        <v>3156</v>
      </c>
      <c r="C591" s="764">
        <v>1011587.41</v>
      </c>
      <c r="D591" s="749">
        <f>VLOOKUP($A$1:$A$1397,BS!$A$8:$A$2406,1,0)</f>
        <v>21900193</v>
      </c>
      <c r="E591" s="764"/>
    </row>
    <row r="592" spans="1:5">
      <c r="A592" s="763">
        <v>21900223</v>
      </c>
      <c r="B592" s="763" t="s">
        <v>3140</v>
      </c>
      <c r="C592" s="764">
        <v>-153046.85</v>
      </c>
      <c r="D592" s="749">
        <f>VLOOKUP($A$1:$A$1397,BS!$A$8:$A$2406,1,0)</f>
        <v>21900223</v>
      </c>
      <c r="E592" s="764"/>
    </row>
    <row r="593" spans="1:5">
      <c r="A593" s="763">
        <v>21900233</v>
      </c>
      <c r="B593" s="763" t="s">
        <v>3109</v>
      </c>
      <c r="C593" s="764">
        <v>5036995.29</v>
      </c>
      <c r="D593" s="749">
        <f>VLOOKUP($A$1:$A$1397,BS!$A$8:$A$2406,1,0)</f>
        <v>21900233</v>
      </c>
      <c r="E593" s="764"/>
    </row>
    <row r="594" spans="1:5">
      <c r="A594" s="763">
        <v>21900243</v>
      </c>
      <c r="B594" s="763" t="s">
        <v>3157</v>
      </c>
      <c r="C594" s="764">
        <v>-7895773.3399999999</v>
      </c>
      <c r="D594" s="749">
        <f>VLOOKUP($A$1:$A$1397,BS!$A$8:$A$2406,1,0)</f>
        <v>21900243</v>
      </c>
      <c r="E594" s="764"/>
    </row>
    <row r="595" spans="1:5">
      <c r="A595" s="763">
        <v>22100393</v>
      </c>
      <c r="B595" s="763" t="s">
        <v>474</v>
      </c>
      <c r="C595" s="764">
        <v>-15000000</v>
      </c>
      <c r="D595" s="749">
        <f>VLOOKUP($A$1:$A$1397,BS!$A$8:$A$2406,1,0)</f>
        <v>22100393</v>
      </c>
      <c r="E595" s="764"/>
    </row>
    <row r="596" spans="1:5">
      <c r="A596" s="763">
        <v>22100413</v>
      </c>
      <c r="B596" s="763" t="s">
        <v>141</v>
      </c>
      <c r="C596" s="764">
        <v>-2000000</v>
      </c>
      <c r="D596" s="749">
        <f>VLOOKUP($A$1:$A$1397,BS!$A$8:$A$2406,1,0)</f>
        <v>22100413</v>
      </c>
      <c r="E596" s="764"/>
    </row>
    <row r="597" spans="1:5">
      <c r="A597" s="763">
        <v>22100713</v>
      </c>
      <c r="B597" s="763" t="s">
        <v>513</v>
      </c>
      <c r="C597" s="764">
        <v>-300000000</v>
      </c>
      <c r="D597" s="749">
        <f>VLOOKUP($A$1:$A$1397,BS!$A$8:$A$2406,1,0)</f>
        <v>22100713</v>
      </c>
      <c r="E597" s="764"/>
    </row>
    <row r="598" spans="1:5">
      <c r="A598" s="763">
        <v>22100723</v>
      </c>
      <c r="B598" s="763" t="s">
        <v>514</v>
      </c>
      <c r="C598" s="764">
        <v>-200000000</v>
      </c>
      <c r="D598" s="749">
        <f>VLOOKUP($A$1:$A$1397,BS!$A$8:$A$2406,1,0)</f>
        <v>22100723</v>
      </c>
      <c r="E598" s="764"/>
    </row>
    <row r="599" spans="1:5">
      <c r="A599" s="763">
        <v>22100743</v>
      </c>
      <c r="B599" s="763" t="s">
        <v>1322</v>
      </c>
      <c r="C599" s="764">
        <v>-100000000</v>
      </c>
      <c r="D599" s="749">
        <f>VLOOKUP($A$1:$A$1397,BS!$A$8:$A$2406,1,0)</f>
        <v>22100743</v>
      </c>
      <c r="E599" s="764"/>
    </row>
    <row r="600" spans="1:5">
      <c r="A600" s="763">
        <v>22100823</v>
      </c>
      <c r="B600" s="763" t="s">
        <v>1921</v>
      </c>
      <c r="C600" s="764">
        <v>-250000000</v>
      </c>
      <c r="D600" s="749">
        <f>VLOOKUP($A$1:$A$1397,BS!$A$8:$A$2406,1,0)</f>
        <v>22100823</v>
      </c>
      <c r="E600" s="764"/>
    </row>
    <row r="601" spans="1:5">
      <c r="A601" s="763">
        <v>22100833</v>
      </c>
      <c r="B601" s="763" t="s">
        <v>2808</v>
      </c>
      <c r="C601" s="764">
        <v>-138460000</v>
      </c>
      <c r="D601" s="749">
        <f>VLOOKUP($A$1:$A$1397,BS!$A$8:$A$2406,1,0)</f>
        <v>22100833</v>
      </c>
      <c r="E601" s="764"/>
    </row>
    <row r="602" spans="1:5">
      <c r="A602" s="763">
        <v>22100843</v>
      </c>
      <c r="B602" s="763" t="s">
        <v>2812</v>
      </c>
      <c r="C602" s="764">
        <v>-23400000</v>
      </c>
      <c r="D602" s="749">
        <f>VLOOKUP($A$1:$A$1397,BS!$A$8:$A$2406,1,0)</f>
        <v>22100843</v>
      </c>
      <c r="E602" s="764"/>
    </row>
    <row r="603" spans="1:5">
      <c r="A603" s="763">
        <v>22100853</v>
      </c>
      <c r="B603" s="763" t="s">
        <v>3254</v>
      </c>
      <c r="C603" s="764">
        <v>-425000000</v>
      </c>
      <c r="D603" s="749">
        <f>VLOOKUP($A$1:$A$1397,BS!$A$8:$A$2406,1,0)</f>
        <v>22100853</v>
      </c>
      <c r="E603" s="764"/>
    </row>
    <row r="604" spans="1:5">
      <c r="A604" s="763">
        <v>22100923</v>
      </c>
      <c r="B604" s="763" t="s">
        <v>2402</v>
      </c>
      <c r="C604" s="764">
        <v>-250000000</v>
      </c>
      <c r="D604" s="749">
        <f>VLOOKUP($A$1:$A$1397,BS!$A$8:$A$2406,1,0)</f>
        <v>22100923</v>
      </c>
      <c r="E604" s="764"/>
    </row>
    <row r="605" spans="1:5">
      <c r="A605" s="763">
        <v>22100933</v>
      </c>
      <c r="B605" s="763" t="s">
        <v>2403</v>
      </c>
      <c r="C605" s="764">
        <v>-45000000</v>
      </c>
      <c r="D605" s="749">
        <f>VLOOKUP($A$1:$A$1397,BS!$A$8:$A$2406,1,0)</f>
        <v>22100933</v>
      </c>
      <c r="E605" s="764"/>
    </row>
    <row r="606" spans="1:5">
      <c r="A606" s="763">
        <v>22101023</v>
      </c>
      <c r="B606" s="763" t="s">
        <v>1032</v>
      </c>
      <c r="C606" s="764">
        <v>-250000000</v>
      </c>
      <c r="D606" s="749">
        <f>VLOOKUP($A$1:$A$1397,BS!$A$8:$A$2406,1,0)</f>
        <v>22101023</v>
      </c>
      <c r="E606" s="764"/>
    </row>
    <row r="607" spans="1:5">
      <c r="A607" s="763">
        <v>22101033</v>
      </c>
      <c r="B607" s="763" t="s">
        <v>1893</v>
      </c>
      <c r="C607" s="764">
        <v>-300000000</v>
      </c>
      <c r="D607" s="749">
        <f>VLOOKUP($A$1:$A$1397,BS!$A$8:$A$2406,1,0)</f>
        <v>22101033</v>
      </c>
      <c r="E607" s="764"/>
    </row>
    <row r="608" spans="1:5">
      <c r="A608" s="763">
        <v>22101053</v>
      </c>
      <c r="B608" s="763" t="s">
        <v>1943</v>
      </c>
      <c r="C608" s="764">
        <v>-250000000</v>
      </c>
      <c r="D608" s="749">
        <f>VLOOKUP($A$1:$A$1397,BS!$A$8:$A$2406,1,0)</f>
        <v>22101053</v>
      </c>
      <c r="E608" s="764"/>
    </row>
    <row r="609" spans="1:5">
      <c r="A609" s="763">
        <v>22101113</v>
      </c>
      <c r="B609" s="763" t="s">
        <v>1605</v>
      </c>
      <c r="C609" s="764">
        <v>-350000000</v>
      </c>
      <c r="D609" s="749">
        <f>VLOOKUP($A$1:$A$1397,BS!$A$8:$A$2406,1,0)</f>
        <v>22101113</v>
      </c>
      <c r="E609" s="764"/>
    </row>
    <row r="610" spans="1:5">
      <c r="A610" s="763">
        <v>22101123</v>
      </c>
      <c r="B610" s="763" t="s">
        <v>2137</v>
      </c>
      <c r="C610" s="764">
        <v>-325000000</v>
      </c>
      <c r="D610" s="749">
        <f>VLOOKUP($A$1:$A$1397,BS!$A$8:$A$2406,1,0)</f>
        <v>22101123</v>
      </c>
      <c r="E610" s="764"/>
    </row>
    <row r="611" spans="1:5">
      <c r="A611" s="763">
        <v>22101133</v>
      </c>
      <c r="B611" s="763" t="s">
        <v>2132</v>
      </c>
      <c r="C611" s="764">
        <v>-250000000</v>
      </c>
      <c r="D611" s="749">
        <f>VLOOKUP($A$1:$A$1397,BS!$A$8:$A$2406,1,0)</f>
        <v>22101133</v>
      </c>
      <c r="E611" s="764"/>
    </row>
    <row r="612" spans="1:5">
      <c r="A612" s="763">
        <v>22101143</v>
      </c>
      <c r="B612" s="763" t="s">
        <v>2247</v>
      </c>
      <c r="C612" s="764">
        <v>-300000000</v>
      </c>
      <c r="D612" s="749">
        <f>VLOOKUP($A$1:$A$1397,BS!$A$8:$A$2406,1,0)</f>
        <v>22101143</v>
      </c>
      <c r="E612" s="764"/>
    </row>
    <row r="613" spans="1:5">
      <c r="A613" s="763">
        <v>22600083</v>
      </c>
      <c r="B613" s="763" t="s">
        <v>2243</v>
      </c>
      <c r="C613" s="764">
        <v>12511.77</v>
      </c>
      <c r="D613" s="749">
        <f>VLOOKUP($A$1:$A$1397,BS!$A$8:$A$2406,1,0)</f>
        <v>22600083</v>
      </c>
      <c r="E613" s="764"/>
    </row>
    <row r="614" spans="1:5">
      <c r="A614" s="763">
        <v>22600093</v>
      </c>
      <c r="B614" s="763" t="s">
        <v>3255</v>
      </c>
      <c r="C614" s="764">
        <v>1858489.58</v>
      </c>
      <c r="D614" s="749">
        <f>VLOOKUP($A$1:$A$1397,BS!$A$8:$A$2406,1,0)</f>
        <v>22600093</v>
      </c>
      <c r="E614" s="764"/>
    </row>
    <row r="615" spans="1:5">
      <c r="A615" s="763">
        <v>22820011</v>
      </c>
      <c r="B615" s="763" t="s">
        <v>1864</v>
      </c>
      <c r="C615" s="764">
        <v>-332500</v>
      </c>
      <c r="D615" s="749">
        <f>VLOOKUP($A$1:$A$1397,BS!$A$8:$A$2406,1,0)</f>
        <v>22820011</v>
      </c>
      <c r="E615" s="764"/>
    </row>
    <row r="616" spans="1:5">
      <c r="A616" s="763">
        <v>22820012</v>
      </c>
      <c r="B616" s="763" t="s">
        <v>1865</v>
      </c>
      <c r="C616" s="764">
        <v>-47500</v>
      </c>
      <c r="D616" s="749">
        <f>VLOOKUP($A$1:$A$1397,BS!$A$8:$A$2406,1,0)</f>
        <v>22820012</v>
      </c>
      <c r="E616" s="764"/>
    </row>
    <row r="617" spans="1:5">
      <c r="A617" s="763">
        <v>22830003</v>
      </c>
      <c r="B617" s="763" t="s">
        <v>1058</v>
      </c>
      <c r="C617" s="764">
        <v>-52528333.850000001</v>
      </c>
      <c r="D617" s="749">
        <f>VLOOKUP($A$1:$A$1397,BS!$A$8:$A$2406,1,0)</f>
        <v>22830003</v>
      </c>
      <c r="E617" s="764"/>
    </row>
    <row r="618" spans="1:5">
      <c r="A618" s="763">
        <v>22830013</v>
      </c>
      <c r="B618" s="763" t="s">
        <v>1057</v>
      </c>
      <c r="C618" s="764">
        <v>-5103784.1900000004</v>
      </c>
      <c r="D618" s="749">
        <f>VLOOKUP($A$1:$A$1397,BS!$A$8:$A$2406,1,0)</f>
        <v>22830013</v>
      </c>
      <c r="E618" s="764"/>
    </row>
    <row r="619" spans="1:5">
      <c r="A619" s="763">
        <v>22830023</v>
      </c>
      <c r="B619" s="763" t="s">
        <v>1434</v>
      </c>
      <c r="C619" s="764">
        <v>-39816857.020000003</v>
      </c>
      <c r="D619" s="749">
        <f>VLOOKUP($A$1:$A$1397,BS!$A$8:$A$2406,1,0)</f>
        <v>22830023</v>
      </c>
      <c r="E619" s="764"/>
    </row>
    <row r="620" spans="1:5">
      <c r="A620" s="763">
        <v>22830033</v>
      </c>
      <c r="B620" s="763" t="s">
        <v>2420</v>
      </c>
      <c r="C620" s="764">
        <v>-807000</v>
      </c>
      <c r="D620" s="749">
        <f>VLOOKUP($A$1:$A$1397,BS!$A$8:$A$2406,1,0)</f>
        <v>22830033</v>
      </c>
      <c r="E620" s="764"/>
    </row>
    <row r="621" spans="1:5">
      <c r="A621" s="763">
        <v>22830043</v>
      </c>
      <c r="B621" s="763" t="s">
        <v>2836</v>
      </c>
      <c r="C621" s="764">
        <v>-195047.22</v>
      </c>
      <c r="D621" s="749">
        <f>VLOOKUP($A$1:$A$1397,BS!$A$8:$A$2406,1,0)</f>
        <v>22830043</v>
      </c>
      <c r="E621" s="764"/>
    </row>
    <row r="622" spans="1:5">
      <c r="A622" s="763">
        <v>22830053</v>
      </c>
      <c r="B622" s="763" t="s">
        <v>2994</v>
      </c>
      <c r="C622" s="764">
        <v>-1537250</v>
      </c>
      <c r="D622" s="749">
        <f>VLOOKUP($A$1:$A$1397,BS!$A$8:$A$2406,1,0)</f>
        <v>22830053</v>
      </c>
      <c r="E622" s="764"/>
    </row>
    <row r="623" spans="1:5">
      <c r="A623" s="763">
        <v>22830063</v>
      </c>
      <c r="B623" s="763" t="s">
        <v>3043</v>
      </c>
      <c r="C623" s="764">
        <v>-50538</v>
      </c>
      <c r="D623" s="749">
        <f>VLOOKUP($A$1:$A$1397,BS!$A$8:$A$2406,1,0)</f>
        <v>22830063</v>
      </c>
      <c r="E623" s="764"/>
    </row>
    <row r="624" spans="1:5">
      <c r="A624" s="763">
        <v>22830073</v>
      </c>
      <c r="B624" s="763" t="s">
        <v>3044</v>
      </c>
      <c r="C624" s="764">
        <v>-97929</v>
      </c>
      <c r="D624" s="749">
        <f>VLOOKUP($A$1:$A$1397,BS!$A$8:$A$2406,1,0)</f>
        <v>22830073</v>
      </c>
      <c r="E624" s="764"/>
    </row>
    <row r="625" spans="1:5">
      <c r="A625" s="763">
        <v>22840012</v>
      </c>
      <c r="B625" s="763" t="s">
        <v>2508</v>
      </c>
      <c r="C625" s="764">
        <v>-631223.56999999995</v>
      </c>
      <c r="D625" s="749">
        <f>VLOOKUP($A$1:$A$1397,BS!$A$8:$A$2406,1,0)</f>
        <v>22840012</v>
      </c>
      <c r="E625" s="764"/>
    </row>
    <row r="626" spans="1:5">
      <c r="A626" s="763">
        <v>22840021</v>
      </c>
      <c r="B626" s="763" t="s">
        <v>1620</v>
      </c>
      <c r="C626" s="764">
        <v>-199475.25</v>
      </c>
      <c r="D626" s="749">
        <f>VLOOKUP($A$1:$A$1397,BS!$A$8:$A$2406,1,0)</f>
        <v>22840021</v>
      </c>
      <c r="E626" s="764"/>
    </row>
    <row r="627" spans="1:5">
      <c r="A627" s="763">
        <v>22840022</v>
      </c>
      <c r="B627" s="763" t="s">
        <v>2509</v>
      </c>
      <c r="C627" s="764">
        <v>-530428.43000000005</v>
      </c>
      <c r="D627" s="749">
        <f>VLOOKUP($A$1:$A$1397,BS!$A$8:$A$2406,1,0)</f>
        <v>22840022</v>
      </c>
      <c r="E627" s="764"/>
    </row>
    <row r="628" spans="1:5">
      <c r="A628" s="763">
        <v>22840031</v>
      </c>
      <c r="B628" s="763" t="s">
        <v>1635</v>
      </c>
      <c r="C628" s="764">
        <v>-258000</v>
      </c>
      <c r="D628" s="749">
        <f>VLOOKUP($A$1:$A$1397,BS!$A$8:$A$2406,1,0)</f>
        <v>22840031</v>
      </c>
      <c r="E628" s="764"/>
    </row>
    <row r="629" spans="1:5">
      <c r="A629" s="763">
        <v>22840032</v>
      </c>
      <c r="B629" s="763" t="s">
        <v>2510</v>
      </c>
      <c r="C629" s="764">
        <v>-3302394.74</v>
      </c>
      <c r="D629" s="749">
        <f>VLOOKUP($A$1:$A$1397,BS!$A$8:$A$2406,1,0)</f>
        <v>22840032</v>
      </c>
    </row>
    <row r="630" spans="1:5">
      <c r="A630" s="763">
        <v>22840042</v>
      </c>
      <c r="B630" s="763" t="s">
        <v>2511</v>
      </c>
      <c r="C630" s="764">
        <v>-236393.37</v>
      </c>
      <c r="D630" s="749">
        <f>VLOOKUP($A$1:$A$1397,BS!$A$8:$A$2406,1,0)</f>
        <v>22840042</v>
      </c>
      <c r="E630" s="764"/>
    </row>
    <row r="631" spans="1:5">
      <c r="A631" s="763">
        <v>22840051</v>
      </c>
      <c r="B631" s="763" t="s">
        <v>1636</v>
      </c>
      <c r="C631" s="764">
        <v>-30000</v>
      </c>
      <c r="D631" s="749">
        <f>VLOOKUP($A$1:$A$1397,BS!$A$8:$A$2406,1,0)</f>
        <v>22840051</v>
      </c>
      <c r="E631" s="764"/>
    </row>
    <row r="632" spans="1:5">
      <c r="A632" s="763">
        <v>22840062</v>
      </c>
      <c r="B632" s="763" t="s">
        <v>2513</v>
      </c>
      <c r="C632" s="764">
        <v>-1293823.8700000001</v>
      </c>
      <c r="D632" s="749">
        <f>VLOOKUP($A$1:$A$1397,BS!$A$8:$A$2406,1,0)</f>
        <v>22840062</v>
      </c>
      <c r="E632" s="764"/>
    </row>
    <row r="633" spans="1:5">
      <c r="A633" s="763">
        <v>22840081</v>
      </c>
      <c r="B633" s="763" t="s">
        <v>1621</v>
      </c>
      <c r="C633" s="764">
        <v>-550000</v>
      </c>
      <c r="D633" s="749">
        <f>VLOOKUP($A$1:$A$1397,BS!$A$8:$A$2406,1,0)</f>
        <v>22840081</v>
      </c>
      <c r="E633" s="764"/>
    </row>
    <row r="634" spans="1:5">
      <c r="A634" s="763">
        <v>22840082</v>
      </c>
      <c r="B634" s="763" t="s">
        <v>2514</v>
      </c>
      <c r="C634" s="764">
        <v>-2473994.61</v>
      </c>
      <c r="D634" s="749">
        <f>VLOOKUP($A$1:$A$1397,BS!$A$8:$A$2406,1,0)</f>
        <v>22840082</v>
      </c>
      <c r="E634" s="764"/>
    </row>
    <row r="635" spans="1:5">
      <c r="A635" s="763">
        <v>22840092</v>
      </c>
      <c r="B635" s="763" t="s">
        <v>2515</v>
      </c>
      <c r="C635" s="764">
        <v>-2050000</v>
      </c>
      <c r="D635" s="749">
        <f>VLOOKUP($A$1:$A$1397,BS!$A$8:$A$2406,1,0)</f>
        <v>22840092</v>
      </c>
      <c r="E635" s="764"/>
    </row>
    <row r="636" spans="1:5">
      <c r="A636" s="763">
        <v>22840102</v>
      </c>
      <c r="B636" s="763" t="s">
        <v>2516</v>
      </c>
      <c r="C636" s="764">
        <v>-499874.44</v>
      </c>
      <c r="D636" s="749">
        <f>VLOOKUP($A$1:$A$1397,BS!$A$8:$A$2406,1,0)</f>
        <v>22840102</v>
      </c>
      <c r="E636" s="764"/>
    </row>
    <row r="637" spans="1:5">
      <c r="A637" s="763">
        <v>22840111</v>
      </c>
      <c r="B637" s="763" t="s">
        <v>1637</v>
      </c>
      <c r="C637" s="764">
        <v>-20000</v>
      </c>
      <c r="D637" s="749">
        <f>VLOOKUP($A$1:$A$1397,BS!$A$8:$A$2406,1,0)</f>
        <v>22840111</v>
      </c>
      <c r="E637" s="764"/>
    </row>
    <row r="638" spans="1:5">
      <c r="A638" s="763">
        <v>22840112</v>
      </c>
      <c r="B638" s="763" t="s">
        <v>2517</v>
      </c>
      <c r="C638" s="764">
        <v>-200000</v>
      </c>
      <c r="D638" s="749">
        <f>VLOOKUP($A$1:$A$1397,BS!$A$8:$A$2406,1,0)</f>
        <v>22840112</v>
      </c>
      <c r="E638" s="764"/>
    </row>
    <row r="639" spans="1:5">
      <c r="A639" s="763">
        <v>22840122</v>
      </c>
      <c r="B639" s="763" t="s">
        <v>2518</v>
      </c>
      <c r="C639" s="764">
        <v>-140000</v>
      </c>
      <c r="D639" s="749">
        <f>VLOOKUP($A$1:$A$1397,BS!$A$8:$A$2406,1,0)</f>
        <v>22840122</v>
      </c>
      <c r="E639" s="764"/>
    </row>
    <row r="640" spans="1:5">
      <c r="A640" s="763">
        <v>22840131</v>
      </c>
      <c r="B640" s="763" t="s">
        <v>1622</v>
      </c>
      <c r="C640" s="764">
        <v>-500000</v>
      </c>
      <c r="D640" s="749">
        <f>VLOOKUP($A$1:$A$1397,BS!$A$8:$A$2406,1,0)</f>
        <v>22840131</v>
      </c>
      <c r="E640" s="764"/>
    </row>
    <row r="641" spans="1:5">
      <c r="A641" s="763">
        <v>22840132</v>
      </c>
      <c r="B641" s="763" t="s">
        <v>2519</v>
      </c>
      <c r="C641" s="764">
        <v>-100000</v>
      </c>
      <c r="D641" s="749">
        <f>VLOOKUP($A$1:$A$1397,BS!$A$8:$A$2406,1,0)</f>
        <v>22840132</v>
      </c>
      <c r="E641" s="764"/>
    </row>
    <row r="642" spans="1:5">
      <c r="A642" s="763">
        <v>22840161</v>
      </c>
      <c r="B642" s="763" t="s">
        <v>1623</v>
      </c>
      <c r="C642" s="764">
        <v>-347291</v>
      </c>
      <c r="D642" s="749">
        <f>VLOOKUP($A$1:$A$1397,BS!$A$8:$A$2406,1,0)</f>
        <v>22840161</v>
      </c>
      <c r="E642" s="764"/>
    </row>
    <row r="643" spans="1:5">
      <c r="A643" s="763">
        <v>22840162</v>
      </c>
      <c r="B643" s="763" t="s">
        <v>3085</v>
      </c>
      <c r="C643" s="764">
        <v>-88616.68</v>
      </c>
      <c r="D643" s="749">
        <f>VLOOKUP($A$1:$A$1397,BS!$A$8:$A$2406,1,0)</f>
        <v>22840162</v>
      </c>
      <c r="E643" s="764"/>
    </row>
    <row r="644" spans="1:5">
      <c r="A644" s="763">
        <v>22840171</v>
      </c>
      <c r="B644" s="763" t="s">
        <v>1624</v>
      </c>
      <c r="C644" s="764">
        <v>-50000</v>
      </c>
      <c r="D644" s="749">
        <f>VLOOKUP($A$1:$A$1397,BS!$A$8:$A$2406,1,0)</f>
        <v>22840171</v>
      </c>
      <c r="E644" s="764"/>
    </row>
    <row r="645" spans="1:5">
      <c r="A645" s="763">
        <v>22840181</v>
      </c>
      <c r="B645" s="763" t="s">
        <v>1638</v>
      </c>
      <c r="C645" s="764">
        <v>-2867992.26</v>
      </c>
      <c r="D645" s="749">
        <f>VLOOKUP($A$1:$A$1397,BS!$A$8:$A$2406,1,0)</f>
        <v>22840181</v>
      </c>
      <c r="E645" s="764"/>
    </row>
    <row r="646" spans="1:5">
      <c r="A646" s="763">
        <v>22840191</v>
      </c>
      <c r="B646" s="763" t="s">
        <v>1625</v>
      </c>
      <c r="C646" s="764">
        <v>-250000</v>
      </c>
      <c r="D646" s="749">
        <f>VLOOKUP($A$1:$A$1397,BS!$A$8:$A$2406,1,0)</f>
        <v>22840191</v>
      </c>
      <c r="E646" s="764"/>
    </row>
    <row r="647" spans="1:5">
      <c r="A647" s="763">
        <v>22840221</v>
      </c>
      <c r="B647" s="763" t="s">
        <v>1646</v>
      </c>
      <c r="C647" s="764">
        <v>-545580.69999999995</v>
      </c>
      <c r="D647" s="749">
        <f>VLOOKUP($A$1:$A$1397,BS!$A$8:$A$2406,1,0)</f>
        <v>22840221</v>
      </c>
      <c r="E647" s="764"/>
    </row>
    <row r="648" spans="1:5">
      <c r="A648" s="763">
        <v>22840231</v>
      </c>
      <c r="B648" s="763" t="s">
        <v>441</v>
      </c>
      <c r="C648" s="764">
        <v>-75000</v>
      </c>
      <c r="D648" s="749">
        <f>VLOOKUP($A$1:$A$1397,BS!$A$8:$A$2406,1,0)</f>
        <v>22840231</v>
      </c>
      <c r="E648" s="764"/>
    </row>
    <row r="649" spans="1:5">
      <c r="A649" s="763">
        <v>22840251</v>
      </c>
      <c r="B649" s="763" t="s">
        <v>984</v>
      </c>
      <c r="C649" s="764">
        <v>-8841357</v>
      </c>
      <c r="D649" s="749">
        <f>VLOOKUP($A$1:$A$1397,BS!$A$8:$A$2406,1,0)</f>
        <v>22840251</v>
      </c>
      <c r="E649" s="764"/>
    </row>
    <row r="650" spans="1:5">
      <c r="A650" s="763">
        <v>22840281</v>
      </c>
      <c r="B650" s="763" t="s">
        <v>2301</v>
      </c>
      <c r="C650" s="764">
        <v>-50000</v>
      </c>
      <c r="D650" s="749">
        <f>VLOOKUP($A$1:$A$1397,BS!$A$8:$A$2406,1,0)</f>
        <v>22840281</v>
      </c>
      <c r="E650" s="764"/>
    </row>
    <row r="651" spans="1:5">
      <c r="A651" s="763">
        <v>22840301</v>
      </c>
      <c r="B651" s="763" t="s">
        <v>2465</v>
      </c>
      <c r="C651" s="764">
        <v>-103859</v>
      </c>
      <c r="D651" s="749">
        <f>VLOOKUP($A$1:$A$1397,BS!$A$8:$A$2406,1,0)</f>
        <v>22840301</v>
      </c>
      <c r="E651" s="764"/>
    </row>
    <row r="652" spans="1:5">
      <c r="A652" s="763">
        <v>22840311</v>
      </c>
      <c r="B652" s="763" t="s">
        <v>2466</v>
      </c>
      <c r="C652" s="764">
        <v>-96000</v>
      </c>
      <c r="D652" s="749">
        <f>VLOOKUP($A$1:$A$1397,BS!$A$8:$A$2406,1,0)</f>
        <v>22840311</v>
      </c>
      <c r="E652" s="764"/>
    </row>
    <row r="653" spans="1:5">
      <c r="A653" s="763">
        <v>22840321</v>
      </c>
      <c r="B653" s="763" t="s">
        <v>2647</v>
      </c>
      <c r="C653" s="764">
        <v>-124867306</v>
      </c>
      <c r="D653" s="749">
        <f>VLOOKUP($A$1:$A$1397,BS!$A$8:$A$2406,1,0)</f>
        <v>22840321</v>
      </c>
      <c r="E653" s="764"/>
    </row>
    <row r="654" spans="1:5">
      <c r="A654" s="763">
        <v>22840331</v>
      </c>
      <c r="B654" s="763" t="s">
        <v>3086</v>
      </c>
      <c r="C654" s="764">
        <v>-75091620</v>
      </c>
      <c r="D654" s="749">
        <f>VLOOKUP($A$1:$A$1397,BS!$A$8:$A$2406,1,0)</f>
        <v>22840331</v>
      </c>
      <c r="E654" s="764"/>
    </row>
    <row r="655" spans="1:5">
      <c r="A655" s="763">
        <v>22840332</v>
      </c>
      <c r="B655" s="763" t="s">
        <v>2512</v>
      </c>
      <c r="C655" s="764">
        <v>-22000000</v>
      </c>
      <c r="D655" s="749">
        <f>VLOOKUP($A$1:$A$1397,BS!$A$8:$A$2406,1,0)</f>
        <v>22840332</v>
      </c>
      <c r="E655" s="764"/>
    </row>
    <row r="656" spans="1:5">
      <c r="A656" s="763">
        <v>22840341</v>
      </c>
      <c r="B656" s="763" t="s">
        <v>3065</v>
      </c>
      <c r="C656" s="764">
        <v>-26467879</v>
      </c>
      <c r="D656" s="749">
        <f>VLOOKUP($A$1:$A$1397,BS!$A$8:$A$2406,1,0)</f>
        <v>22840341</v>
      </c>
      <c r="E656" s="764"/>
    </row>
    <row r="657" spans="1:5">
      <c r="A657" s="763">
        <v>22840351</v>
      </c>
      <c r="B657" s="763" t="s">
        <v>3497</v>
      </c>
      <c r="C657" s="764">
        <v>-465000</v>
      </c>
      <c r="D657" s="749">
        <f>VLOOKUP($A$1:$A$1397,BS!$A$8:$A$2406,1,0)</f>
        <v>22840351</v>
      </c>
    </row>
    <row r="658" spans="1:5">
      <c r="A658" s="763">
        <v>22841001</v>
      </c>
      <c r="B658" s="763" t="s">
        <v>1626</v>
      </c>
      <c r="C658" s="764">
        <v>-4610484.08</v>
      </c>
      <c r="D658" s="749">
        <f>VLOOKUP($A$1:$A$1397,BS!$A$8:$A$2406,1,0)</f>
        <v>22841001</v>
      </c>
      <c r="E658" s="764"/>
    </row>
    <row r="659" spans="1:5">
      <c r="A659" s="763">
        <v>23001021</v>
      </c>
      <c r="B659" s="763" t="s">
        <v>29</v>
      </c>
      <c r="C659" s="764">
        <v>-19031903.059999999</v>
      </c>
      <c r="D659" s="749">
        <f>VLOOKUP($A$1:$A$1397,BS!$A$8:$A$2406,1,0)</f>
        <v>23001021</v>
      </c>
      <c r="E659" s="764"/>
    </row>
    <row r="660" spans="1:5">
      <c r="A660" s="763">
        <v>23001031</v>
      </c>
      <c r="B660" s="763" t="s">
        <v>1167</v>
      </c>
      <c r="C660" s="764">
        <v>-19413035.210000001</v>
      </c>
      <c r="D660" s="749">
        <f>VLOOKUP($A$1:$A$1397,BS!$A$8:$A$2406,1,0)</f>
        <v>23001031</v>
      </c>
      <c r="E660" s="764"/>
    </row>
    <row r="661" spans="1:5">
      <c r="A661" s="763">
        <v>23001041</v>
      </c>
      <c r="B661" s="763" t="s">
        <v>385</v>
      </c>
      <c r="C661" s="764">
        <v>-12192278.07</v>
      </c>
      <c r="D661" s="749">
        <f>VLOOKUP($A$1:$A$1397,BS!$A$8:$A$2406,1,0)</f>
        <v>23001041</v>
      </c>
      <c r="E661" s="764"/>
    </row>
    <row r="662" spans="1:5">
      <c r="A662" s="763">
        <v>23001043</v>
      </c>
      <c r="B662" s="763" t="s">
        <v>2663</v>
      </c>
      <c r="C662" s="764">
        <v>-921104.87</v>
      </c>
      <c r="D662" s="749">
        <f>VLOOKUP($A$1:$A$1397,BS!$A$8:$A$2406,1,0)</f>
        <v>23001043</v>
      </c>
      <c r="E662" s="764"/>
    </row>
    <row r="663" spans="1:5">
      <c r="A663" s="763">
        <v>23001061</v>
      </c>
      <c r="B663" s="763" t="s">
        <v>1059</v>
      </c>
      <c r="C663" s="764">
        <v>-5391523.6399999997</v>
      </c>
      <c r="D663" s="749">
        <f>VLOOKUP($A$1:$A$1397,BS!$A$8:$A$2406,1,0)</f>
        <v>23001061</v>
      </c>
      <c r="E663" s="764"/>
    </row>
    <row r="664" spans="1:5">
      <c r="A664" s="763">
        <v>23001071</v>
      </c>
      <c r="B664" s="763" t="s">
        <v>876</v>
      </c>
      <c r="C664" s="764">
        <v>-9119750.3399999999</v>
      </c>
      <c r="D664" s="749">
        <f>VLOOKUP($A$1:$A$1397,BS!$A$8:$A$2406,1,0)</f>
        <v>23001071</v>
      </c>
      <c r="E664" s="764"/>
    </row>
    <row r="665" spans="1:5">
      <c r="A665" s="763">
        <v>23001092</v>
      </c>
      <c r="B665" s="763" t="s">
        <v>545</v>
      </c>
      <c r="C665" s="764">
        <v>-9147842.5099999998</v>
      </c>
      <c r="D665" s="749">
        <f>VLOOKUP($A$1:$A$1397,BS!$A$8:$A$2406,1,0)</f>
        <v>23001092</v>
      </c>
      <c r="E665" s="764"/>
    </row>
    <row r="666" spans="1:5">
      <c r="A666" s="763">
        <v>23001131</v>
      </c>
      <c r="B666" s="763" t="s">
        <v>2451</v>
      </c>
      <c r="C666" s="764">
        <v>-16901715.960000001</v>
      </c>
      <c r="D666" s="749">
        <f>VLOOKUP($A$1:$A$1397,BS!$A$8:$A$2406,1,0)</f>
        <v>23001131</v>
      </c>
      <c r="E666" s="764"/>
    </row>
    <row r="667" spans="1:5">
      <c r="A667" s="763">
        <v>23001141</v>
      </c>
      <c r="B667" s="763" t="s">
        <v>2658</v>
      </c>
      <c r="C667" s="764">
        <v>-557889.69999999995</v>
      </c>
      <c r="D667" s="749">
        <f>VLOOKUP($A$1:$A$1397,BS!$A$8:$A$2406,1,0)</f>
        <v>23001141</v>
      </c>
    </row>
    <row r="668" spans="1:5">
      <c r="A668" s="763">
        <v>23001151</v>
      </c>
      <c r="B668" s="763" t="s">
        <v>2770</v>
      </c>
      <c r="C668" s="764">
        <v>-117745.04</v>
      </c>
      <c r="D668" s="749">
        <f>VLOOKUP($A$1:$A$1397,BS!$A$8:$A$2406,1,0)</f>
        <v>23001151</v>
      </c>
      <c r="E668" s="764"/>
    </row>
    <row r="669" spans="1:5">
      <c r="A669" s="763">
        <v>23001231</v>
      </c>
      <c r="B669" s="763" t="s">
        <v>2628</v>
      </c>
      <c r="C669" s="764">
        <v>-1166689.05</v>
      </c>
      <c r="D669" s="749">
        <f>VLOOKUP($A$1:$A$1397,BS!$A$8:$A$2406,1,0)</f>
        <v>23001231</v>
      </c>
    </row>
    <row r="670" spans="1:5">
      <c r="A670" s="763">
        <v>23002011</v>
      </c>
      <c r="B670" s="763" t="s">
        <v>1870</v>
      </c>
      <c r="C670" s="764">
        <v>-909214.23</v>
      </c>
      <c r="D670" s="749">
        <f>VLOOKUP($A$1:$A$1397,BS!$A$8:$A$2406,1,0)</f>
        <v>23002011</v>
      </c>
      <c r="E670" s="764"/>
    </row>
    <row r="671" spans="1:5">
      <c r="A671" s="763">
        <v>23002041</v>
      </c>
      <c r="B671" s="763" t="s">
        <v>1220</v>
      </c>
      <c r="C671" s="764">
        <v>-7143727.0700000003</v>
      </c>
      <c r="D671" s="749">
        <f>VLOOKUP($A$1:$A$1397,BS!$A$8:$A$2406,1,0)</f>
        <v>23002041</v>
      </c>
    </row>
    <row r="672" spans="1:5">
      <c r="A672" s="763">
        <v>23002061</v>
      </c>
      <c r="B672" s="763" t="s">
        <v>66</v>
      </c>
      <c r="C672" s="764">
        <v>82298</v>
      </c>
      <c r="D672" s="749">
        <f>VLOOKUP($A$1:$A$1397,BS!$A$8:$A$2406,1,0)</f>
        <v>23002061</v>
      </c>
    </row>
    <row r="673" spans="1:5">
      <c r="A673" s="763">
        <v>23002071</v>
      </c>
      <c r="B673" s="763" t="s">
        <v>50</v>
      </c>
      <c r="C673" s="764">
        <v>251781.44</v>
      </c>
      <c r="D673" s="749">
        <f>VLOOKUP($A$1:$A$1397,BS!$A$8:$A$2406,1,0)</f>
        <v>23002071</v>
      </c>
    </row>
    <row r="674" spans="1:5">
      <c r="A674" s="763">
        <v>23002072</v>
      </c>
      <c r="B674" s="763" t="s">
        <v>2664</v>
      </c>
      <c r="C674" s="764">
        <v>18711.25</v>
      </c>
      <c r="D674" s="749">
        <f>VLOOKUP($A$1:$A$1397,BS!$A$8:$A$2406,1,0)</f>
        <v>23002072</v>
      </c>
    </row>
    <row r="675" spans="1:5">
      <c r="A675" s="763">
        <v>23002091</v>
      </c>
      <c r="B675" s="763" t="s">
        <v>548</v>
      </c>
      <c r="C675" s="764">
        <v>-334079.44</v>
      </c>
      <c r="D675" s="749">
        <f>VLOOKUP($A$1:$A$1397,BS!$A$8:$A$2406,1,0)</f>
        <v>23002091</v>
      </c>
    </row>
    <row r="676" spans="1:5">
      <c r="A676" s="763">
        <v>23002092</v>
      </c>
      <c r="B676" s="763" t="s">
        <v>549</v>
      </c>
      <c r="C676" s="764">
        <v>-18711.25</v>
      </c>
      <c r="D676" s="749">
        <f>VLOOKUP($A$1:$A$1397,BS!$A$8:$A$2406,1,0)</f>
        <v>23002092</v>
      </c>
    </row>
    <row r="677" spans="1:5">
      <c r="A677" s="763">
        <v>23200011</v>
      </c>
      <c r="B677" s="763" t="s">
        <v>1779</v>
      </c>
      <c r="C677" s="764">
        <v>-7165673.2800000003</v>
      </c>
      <c r="D677" s="749">
        <f>VLOOKUP($A$1:$A$1397,BS!$A$8:$A$2406,1,0)</f>
        <v>23200011</v>
      </c>
    </row>
    <row r="678" spans="1:5">
      <c r="A678" s="763">
        <v>23200031</v>
      </c>
      <c r="B678" s="763" t="s">
        <v>430</v>
      </c>
      <c r="C678" s="764">
        <v>-16782958.489999998</v>
      </c>
      <c r="D678" s="749">
        <f>VLOOKUP($A$1:$A$1397,BS!$A$8:$A$2406,1,0)</f>
        <v>23200031</v>
      </c>
    </row>
    <row r="679" spans="1:5">
      <c r="A679" s="763">
        <v>23200033</v>
      </c>
      <c r="B679" s="763" t="s">
        <v>434</v>
      </c>
      <c r="C679" s="764">
        <v>-290062.5</v>
      </c>
      <c r="D679" s="749">
        <f>VLOOKUP($A$1:$A$1397,BS!$A$8:$A$2406,1,0)</f>
        <v>23200033</v>
      </c>
    </row>
    <row r="680" spans="1:5">
      <c r="A680" s="763">
        <v>23200041</v>
      </c>
      <c r="B680" s="763" t="s">
        <v>818</v>
      </c>
      <c r="C680" s="764">
        <v>-8974112</v>
      </c>
      <c r="D680" s="749">
        <f>VLOOKUP($A$1:$A$1397,BS!$A$8:$A$2406,1,0)</f>
        <v>23200041</v>
      </c>
    </row>
    <row r="681" spans="1:5">
      <c r="A681" s="763">
        <v>23200051</v>
      </c>
      <c r="B681" s="763" t="s">
        <v>819</v>
      </c>
      <c r="C681" s="764">
        <v>-11022462.109999999</v>
      </c>
      <c r="D681" s="749">
        <f>VLOOKUP($A$1:$A$1397,BS!$A$8:$A$2406,1,0)</f>
        <v>23200051</v>
      </c>
    </row>
    <row r="682" spans="1:5">
      <c r="A682" s="763">
        <v>23200061</v>
      </c>
      <c r="B682" s="763" t="s">
        <v>375</v>
      </c>
      <c r="C682" s="764">
        <v>-17283436.09</v>
      </c>
      <c r="D682" s="749">
        <f>VLOOKUP($A$1:$A$1397,BS!$A$8:$A$2406,1,0)</f>
        <v>23200061</v>
      </c>
    </row>
    <row r="683" spans="1:5">
      <c r="A683" s="763">
        <v>23200063</v>
      </c>
      <c r="B683" s="763" t="s">
        <v>2202</v>
      </c>
      <c r="C683" s="764">
        <v>-3014780.23</v>
      </c>
      <c r="D683" s="749">
        <f>VLOOKUP($A$1:$A$1397,BS!$A$8:$A$2406,1,0)</f>
        <v>23200063</v>
      </c>
    </row>
    <row r="684" spans="1:5">
      <c r="A684" s="763">
        <v>23200071</v>
      </c>
      <c r="B684" s="763" t="s">
        <v>1899</v>
      </c>
      <c r="C684" s="764">
        <v>-2698491.22</v>
      </c>
      <c r="D684" s="749">
        <f>VLOOKUP($A$1:$A$1397,BS!$A$8:$A$2406,1,0)</f>
        <v>23200071</v>
      </c>
    </row>
    <row r="685" spans="1:5">
      <c r="A685" s="763">
        <v>23200081</v>
      </c>
      <c r="B685" s="763" t="s">
        <v>1900</v>
      </c>
      <c r="C685" s="764">
        <v>-4383578.47</v>
      </c>
      <c r="D685" s="749">
        <f>VLOOKUP($A$1:$A$1397,BS!$A$8:$A$2406,1,0)</f>
        <v>23200081</v>
      </c>
      <c r="E685" s="764"/>
    </row>
    <row r="686" spans="1:5">
      <c r="A686" s="763">
        <v>23200101</v>
      </c>
      <c r="B686" s="763" t="s">
        <v>809</v>
      </c>
      <c r="C686" s="764">
        <v>-568927.19999999995</v>
      </c>
      <c r="D686" s="749">
        <f>VLOOKUP($A$1:$A$1397,BS!$A$8:$A$2406,1,0)</f>
        <v>23200101</v>
      </c>
      <c r="E686" s="764"/>
    </row>
    <row r="687" spans="1:5">
      <c r="A687" s="763">
        <v>23200103</v>
      </c>
      <c r="B687" s="763" t="s">
        <v>136</v>
      </c>
      <c r="C687" s="764">
        <v>-60638.26</v>
      </c>
      <c r="D687" s="749">
        <f>VLOOKUP($A$1:$A$1397,BS!$A$8:$A$2406,1,0)</f>
        <v>23200103</v>
      </c>
      <c r="E687" s="764"/>
    </row>
    <row r="688" spans="1:5">
      <c r="A688" s="763">
        <v>23200111</v>
      </c>
      <c r="B688" s="763" t="s">
        <v>1901</v>
      </c>
      <c r="C688" s="764">
        <v>-230747.31</v>
      </c>
      <c r="D688" s="749">
        <f>VLOOKUP($A$1:$A$1397,BS!$A$8:$A$2406,1,0)</f>
        <v>23200111</v>
      </c>
      <c r="E688" s="764"/>
    </row>
    <row r="689" spans="1:5">
      <c r="A689" s="763">
        <v>23200121</v>
      </c>
      <c r="B689" s="763" t="s">
        <v>1647</v>
      </c>
      <c r="C689" s="764">
        <v>-59161.05</v>
      </c>
      <c r="D689" s="749">
        <f>VLOOKUP($A$1:$A$1397,BS!$A$8:$A$2406,1,0)</f>
        <v>23200121</v>
      </c>
    </row>
    <row r="690" spans="1:5">
      <c r="A690" s="763">
        <v>23200153</v>
      </c>
      <c r="B690" s="763" t="s">
        <v>3037</v>
      </c>
      <c r="C690" s="764">
        <v>-19859.490000000002</v>
      </c>
      <c r="D690" s="749">
        <f>VLOOKUP($A$1:$A$1397,BS!$A$8:$A$2406,1,0)</f>
        <v>23200153</v>
      </c>
      <c r="E690" s="764"/>
    </row>
    <row r="691" spans="1:5">
      <c r="A691" s="763">
        <v>23200221</v>
      </c>
      <c r="B691" s="763" t="s">
        <v>3305</v>
      </c>
      <c r="C691" s="763">
        <v>-0.01</v>
      </c>
      <c r="D691" s="749">
        <f>VLOOKUP($A$1:$A$1397,BS!$A$8:$A$2406,1,0)</f>
        <v>23200221</v>
      </c>
      <c r="E691" s="764"/>
    </row>
    <row r="692" spans="1:5">
      <c r="A692" s="763">
        <v>23200222</v>
      </c>
      <c r="B692" s="763" t="s">
        <v>279</v>
      </c>
      <c r="C692" s="764">
        <v>-11712112.890000001</v>
      </c>
      <c r="D692" s="749">
        <f>VLOOKUP($A$1:$A$1397,BS!$A$8:$A$2406,1,0)</f>
        <v>23200222</v>
      </c>
      <c r="E692" s="764"/>
    </row>
    <row r="693" spans="1:5">
      <c r="A693" s="763">
        <v>23200242</v>
      </c>
      <c r="B693" s="763" t="s">
        <v>1701</v>
      </c>
      <c r="C693" s="764">
        <v>-16489378.220000001</v>
      </c>
      <c r="D693" s="749">
        <f>VLOOKUP($A$1:$A$1397,BS!$A$8:$A$2406,1,0)</f>
        <v>23200242</v>
      </c>
      <c r="E693" s="764"/>
    </row>
    <row r="694" spans="1:5">
      <c r="A694" s="763">
        <v>23200281</v>
      </c>
      <c r="B694" s="763" t="s">
        <v>3224</v>
      </c>
      <c r="C694" s="763">
        <v>-214.15</v>
      </c>
      <c r="D694" s="749">
        <f>VLOOKUP($A$1:$A$1397,BS!$A$8:$A$2406,1,0)</f>
        <v>23200281</v>
      </c>
      <c r="E694" s="764"/>
    </row>
    <row r="695" spans="1:5">
      <c r="A695" s="763">
        <v>23200282</v>
      </c>
      <c r="B695" s="763" t="s">
        <v>3225</v>
      </c>
      <c r="C695" s="764">
        <v>-4984.79</v>
      </c>
      <c r="D695" s="749">
        <f>VLOOKUP($A$1:$A$1397,BS!$A$8:$A$2406,1,0)</f>
        <v>23200282</v>
      </c>
      <c r="E695" s="764"/>
    </row>
    <row r="696" spans="1:5">
      <c r="A696" s="763">
        <v>23200333</v>
      </c>
      <c r="B696" s="763" t="s">
        <v>1045</v>
      </c>
      <c r="C696" s="764">
        <v>-14829449.27</v>
      </c>
      <c r="D696" s="749">
        <f>VLOOKUP($A$1:$A$1397,BS!$A$8:$A$2406,1,0)</f>
        <v>23200333</v>
      </c>
      <c r="E696" s="764"/>
    </row>
    <row r="697" spans="1:5">
      <c r="A697" s="763">
        <v>23200483</v>
      </c>
      <c r="B697" s="763" t="s">
        <v>665</v>
      </c>
      <c r="C697" s="764">
        <v>-6464811.4100000001</v>
      </c>
      <c r="D697" s="749">
        <f>VLOOKUP($A$1:$A$1397,BS!$A$8:$A$2406,1,0)</f>
        <v>23200483</v>
      </c>
    </row>
    <row r="698" spans="1:5">
      <c r="A698" s="763">
        <v>23200493</v>
      </c>
      <c r="B698" s="763" t="s">
        <v>3094</v>
      </c>
      <c r="C698" s="764">
        <v>-135900.04999999999</v>
      </c>
      <c r="D698" s="749">
        <f>VLOOKUP($A$1:$A$1397,BS!$A$8:$A$2406,1,0)</f>
        <v>23200493</v>
      </c>
      <c r="E698" s="764"/>
    </row>
    <row r="699" spans="1:5">
      <c r="A699" s="763">
        <v>23200543</v>
      </c>
      <c r="B699" s="763" t="s">
        <v>735</v>
      </c>
      <c r="C699" s="764">
        <v>-60534153.310000002</v>
      </c>
      <c r="D699" s="749">
        <f>VLOOKUP($A$1:$A$1397,BS!$A$8:$A$2406,1,0)</f>
        <v>23200543</v>
      </c>
      <c r="E699" s="764"/>
    </row>
    <row r="700" spans="1:5">
      <c r="A700" s="763">
        <v>23200643</v>
      </c>
      <c r="B700" s="763" t="s">
        <v>640</v>
      </c>
      <c r="C700" s="764">
        <v>-7044689.2800000003</v>
      </c>
      <c r="D700" s="749">
        <f>VLOOKUP($A$1:$A$1397,BS!$A$8:$A$2406,1,0)</f>
        <v>23200643</v>
      </c>
      <c r="E700" s="764"/>
    </row>
    <row r="701" spans="1:5">
      <c r="A701" s="763">
        <v>23200653</v>
      </c>
      <c r="B701" s="763" t="s">
        <v>1694</v>
      </c>
      <c r="C701" s="764">
        <v>-1026053.64</v>
      </c>
      <c r="D701" s="749">
        <f>VLOOKUP($A$1:$A$1397,BS!$A$8:$A$2406,1,0)</f>
        <v>23200653</v>
      </c>
    </row>
    <row r="702" spans="1:5">
      <c r="A702" s="763">
        <v>23200683</v>
      </c>
      <c r="B702" s="763" t="s">
        <v>1837</v>
      </c>
      <c r="C702" s="763">
        <v>-15</v>
      </c>
      <c r="D702" s="749">
        <f>VLOOKUP($A$1:$A$1397,BS!$A$8:$A$2406,1,0)</f>
        <v>23200683</v>
      </c>
      <c r="E702" s="764"/>
    </row>
    <row r="703" spans="1:5">
      <c r="A703" s="763">
        <v>23200693</v>
      </c>
      <c r="B703" s="763" t="s">
        <v>1368</v>
      </c>
      <c r="C703" s="764">
        <v>-217533.68</v>
      </c>
      <c r="D703" s="749">
        <f>VLOOKUP($A$1:$A$1397,BS!$A$8:$A$2406,1,0)</f>
        <v>23200693</v>
      </c>
      <c r="E703" s="764"/>
    </row>
    <row r="704" spans="1:5">
      <c r="A704" s="763">
        <v>23200733</v>
      </c>
      <c r="B704" s="763" t="s">
        <v>248</v>
      </c>
      <c r="C704" s="764">
        <v>-2409.0100000000002</v>
      </c>
      <c r="D704" s="749">
        <f>VLOOKUP($A$1:$A$1397,BS!$A$8:$A$2406,1,0)</f>
        <v>23200733</v>
      </c>
      <c r="E704" s="764"/>
    </row>
    <row r="705" spans="1:5">
      <c r="A705" s="763">
        <v>23200743</v>
      </c>
      <c r="B705" s="763" t="s">
        <v>1946</v>
      </c>
      <c r="C705" s="764">
        <v>53257.77</v>
      </c>
      <c r="D705" s="749">
        <f>VLOOKUP($A$1:$A$1397,BS!$A$8:$A$2406,1,0)</f>
        <v>23200743</v>
      </c>
      <c r="E705" s="764"/>
    </row>
    <row r="706" spans="1:5">
      <c r="A706" s="763">
        <v>23200753</v>
      </c>
      <c r="B706" s="763" t="s">
        <v>1674</v>
      </c>
      <c r="C706" s="764">
        <v>-1832.87</v>
      </c>
      <c r="D706" s="749">
        <f>VLOOKUP($A$1:$A$1397,BS!$A$8:$A$2406,1,0)</f>
        <v>23200753</v>
      </c>
      <c r="E706" s="764"/>
    </row>
    <row r="707" spans="1:5">
      <c r="A707" s="763">
        <v>23200763</v>
      </c>
      <c r="B707" s="763" t="s">
        <v>1945</v>
      </c>
      <c r="C707" s="764">
        <v>4908.2299999999996</v>
      </c>
      <c r="D707" s="749">
        <f>VLOOKUP($A$1:$A$1397,BS!$A$8:$A$2406,1,0)</f>
        <v>23200763</v>
      </c>
      <c r="E707" s="764"/>
    </row>
    <row r="708" spans="1:5">
      <c r="A708" s="763">
        <v>23200773</v>
      </c>
      <c r="B708" s="763" t="s">
        <v>1128</v>
      </c>
      <c r="C708" s="764">
        <v>-16604.2</v>
      </c>
      <c r="D708" s="749">
        <f>VLOOKUP($A$1:$A$1397,BS!$A$8:$A$2406,1,0)</f>
        <v>23200773</v>
      </c>
      <c r="E708" s="764"/>
    </row>
    <row r="709" spans="1:5">
      <c r="A709" s="763">
        <v>23200813</v>
      </c>
      <c r="B709" s="763" t="s">
        <v>3191</v>
      </c>
      <c r="C709" s="763">
        <v>28.85</v>
      </c>
      <c r="D709" s="749">
        <f>VLOOKUP($A$1:$A$1397,BS!$A$8:$A$2406,1,0)</f>
        <v>23200813</v>
      </c>
      <c r="E709" s="764"/>
    </row>
    <row r="710" spans="1:5">
      <c r="A710" s="763">
        <v>23200823</v>
      </c>
      <c r="B710" s="763" t="s">
        <v>3209</v>
      </c>
      <c r="C710" s="764">
        <v>-74593.039999999994</v>
      </c>
      <c r="D710" s="749">
        <f>VLOOKUP($A$1:$A$1397,BS!$A$8:$A$2406,1,0)</f>
        <v>23200823</v>
      </c>
      <c r="E710" s="764"/>
    </row>
    <row r="711" spans="1:5">
      <c r="A711" s="219" t="s">
        <v>3478</v>
      </c>
      <c r="B711" s="763" t="s">
        <v>3476</v>
      </c>
      <c r="C711" s="763">
        <v>557.5</v>
      </c>
      <c r="D711" s="749" t="str">
        <f>VLOOKUP($A$1:$A$1397,BS!$A$8:$A$2406,1,0)</f>
        <v>23200833</v>
      </c>
      <c r="E711" s="764"/>
    </row>
    <row r="712" spans="1:5">
      <c r="A712" s="763">
        <v>23200873</v>
      </c>
      <c r="B712" s="763" t="s">
        <v>3306</v>
      </c>
      <c r="C712" s="764">
        <v>-2613496.8199999998</v>
      </c>
      <c r="D712" s="749">
        <f>VLOOKUP($A$1:$A$1397,BS!$A$8:$A$2406,1,0)</f>
        <v>23200873</v>
      </c>
      <c r="E712" s="764"/>
    </row>
    <row r="713" spans="1:5">
      <c r="A713" s="763">
        <v>23201003</v>
      </c>
      <c r="B713" s="763" t="s">
        <v>783</v>
      </c>
      <c r="C713" s="764">
        <v>-27660649.870000001</v>
      </c>
      <c r="D713" s="749">
        <f>VLOOKUP($A$1:$A$1397,BS!$A$8:$A$2406,1,0)</f>
        <v>23201003</v>
      </c>
      <c r="E713" s="764"/>
    </row>
    <row r="714" spans="1:5">
      <c r="A714" s="763">
        <v>23201013</v>
      </c>
      <c r="B714" s="763" t="s">
        <v>1461</v>
      </c>
      <c r="C714" s="764">
        <v>-18207252.379999999</v>
      </c>
      <c r="D714" s="749">
        <f>VLOOKUP($A$1:$A$1397,BS!$A$8:$A$2406,1,0)</f>
        <v>23201013</v>
      </c>
    </row>
    <row r="715" spans="1:5">
      <c r="A715" s="763">
        <v>23201033</v>
      </c>
      <c r="B715" s="763" t="s">
        <v>1169</v>
      </c>
      <c r="C715" s="764">
        <v>-136613.16</v>
      </c>
      <c r="D715" s="749">
        <f>VLOOKUP($A$1:$A$1397,BS!$A$8:$A$2406,1,0)</f>
        <v>23201033</v>
      </c>
      <c r="E715" s="764"/>
    </row>
    <row r="716" spans="1:5">
      <c r="A716" s="763">
        <v>23201043</v>
      </c>
      <c r="B716" s="763" t="s">
        <v>498</v>
      </c>
      <c r="C716" s="764">
        <v>64422.16</v>
      </c>
      <c r="D716" s="749">
        <f>VLOOKUP($A$1:$A$1397,BS!$A$8:$A$2406,1,0)</f>
        <v>23201043</v>
      </c>
      <c r="E716" s="764"/>
    </row>
    <row r="717" spans="1:5">
      <c r="A717" s="763">
        <v>23201053</v>
      </c>
      <c r="B717" s="763" t="s">
        <v>2659</v>
      </c>
      <c r="C717" s="764">
        <v>-181976.41</v>
      </c>
      <c r="D717" s="749">
        <f>VLOOKUP($A$1:$A$1397,BS!$A$8:$A$2406,1,0)</f>
        <v>23201053</v>
      </c>
      <c r="E717" s="764"/>
    </row>
    <row r="718" spans="1:5">
      <c r="A718" s="763">
        <v>23201073</v>
      </c>
      <c r="B718" s="763" t="s">
        <v>1292</v>
      </c>
      <c r="C718" s="764">
        <v>-422661.32</v>
      </c>
      <c r="D718" s="749">
        <f>VLOOKUP($A$1:$A$1397,BS!$A$8:$A$2406,1,0)</f>
        <v>23201073</v>
      </c>
      <c r="E718" s="764"/>
    </row>
    <row r="719" spans="1:5">
      <c r="A719" s="763">
        <v>23201093</v>
      </c>
      <c r="B719" s="763" t="s">
        <v>2201</v>
      </c>
      <c r="C719" s="764">
        <v>-68986.38</v>
      </c>
      <c r="D719" s="749">
        <f>VLOOKUP($A$1:$A$1397,BS!$A$8:$A$2406,1,0)</f>
        <v>23201093</v>
      </c>
      <c r="E719" s="764"/>
    </row>
    <row r="720" spans="1:5">
      <c r="A720" s="763">
        <v>23201113</v>
      </c>
      <c r="B720" s="763" t="s">
        <v>575</v>
      </c>
      <c r="C720" s="764">
        <v>9094.86</v>
      </c>
      <c r="D720" s="749">
        <f>VLOOKUP($A$1:$A$1397,BS!$A$8:$A$2406,1,0)</f>
        <v>23201113</v>
      </c>
      <c r="E720" s="764"/>
    </row>
    <row r="721" spans="1:5">
      <c r="A721" s="763">
        <v>23201153</v>
      </c>
      <c r="B721" s="763" t="s">
        <v>2734</v>
      </c>
      <c r="C721" s="764">
        <v>-12566.79</v>
      </c>
      <c r="D721" s="749">
        <f>VLOOKUP($A$1:$A$1397,BS!$A$8:$A$2406,1,0)</f>
        <v>23201153</v>
      </c>
      <c r="E721" s="764"/>
    </row>
    <row r="722" spans="1:5">
      <c r="A722" s="763">
        <v>23201163</v>
      </c>
      <c r="B722" s="763" t="s">
        <v>2735</v>
      </c>
      <c r="C722" s="764">
        <v>-7152.8</v>
      </c>
      <c r="D722" s="749">
        <f>VLOOKUP($A$1:$A$1397,BS!$A$8:$A$2406,1,0)</f>
        <v>23201163</v>
      </c>
    </row>
    <row r="723" spans="1:5">
      <c r="A723" s="763">
        <v>23201193</v>
      </c>
      <c r="B723" s="763" t="s">
        <v>2736</v>
      </c>
      <c r="C723" s="764">
        <v>-23741.27</v>
      </c>
      <c r="D723" s="749">
        <f>VLOOKUP($A$1:$A$1397,BS!$A$8:$A$2406,1,0)</f>
        <v>23201193</v>
      </c>
      <c r="E723" s="764"/>
    </row>
    <row r="724" spans="1:5">
      <c r="A724" s="763">
        <v>23201203</v>
      </c>
      <c r="B724" s="763" t="s">
        <v>2737</v>
      </c>
      <c r="C724" s="764">
        <v>-1633.01</v>
      </c>
      <c r="D724" s="749">
        <f>VLOOKUP($A$1:$A$1397,BS!$A$8:$A$2406,1,0)</f>
        <v>23201203</v>
      </c>
    </row>
    <row r="725" spans="1:5">
      <c r="A725" s="763">
        <v>23201213</v>
      </c>
      <c r="B725" s="763" t="s">
        <v>3226</v>
      </c>
      <c r="C725" s="763">
        <v>-8.85</v>
      </c>
      <c r="D725" s="749">
        <f>VLOOKUP($A$1:$A$1397,BS!$A$8:$A$2406,1,0)</f>
        <v>23201213</v>
      </c>
      <c r="E725" s="764"/>
    </row>
    <row r="726" spans="1:5">
      <c r="A726" s="763">
        <v>23201251</v>
      </c>
      <c r="B726" s="763" t="s">
        <v>2665</v>
      </c>
      <c r="C726" s="764">
        <v>-1110041</v>
      </c>
      <c r="D726" s="749">
        <f>VLOOKUP($A$1:$A$1397,BS!$A$8:$A$2406,1,0)</f>
        <v>23201251</v>
      </c>
      <c r="E726" s="764"/>
    </row>
    <row r="727" spans="1:5">
      <c r="A727" s="763">
        <v>23202183</v>
      </c>
      <c r="B727" s="763" t="s">
        <v>1255</v>
      </c>
      <c r="C727" s="764">
        <v>-108913</v>
      </c>
      <c r="D727" s="749">
        <f>VLOOKUP($A$1:$A$1397,BS!$A$8:$A$2406,1,0)</f>
        <v>23202183</v>
      </c>
      <c r="E727" s="764"/>
    </row>
    <row r="728" spans="1:5">
      <c r="A728" s="763">
        <v>23202213</v>
      </c>
      <c r="B728" s="763" t="s">
        <v>3227</v>
      </c>
      <c r="C728" s="763">
        <v>-933</v>
      </c>
      <c r="D728" s="749">
        <f>VLOOKUP($A$1:$A$1397,BS!$A$8:$A$2406,1,0)</f>
        <v>23202213</v>
      </c>
      <c r="E728" s="764"/>
    </row>
    <row r="729" spans="1:5">
      <c r="A729" s="763">
        <v>23202233</v>
      </c>
      <c r="B729" s="763" t="s">
        <v>3301</v>
      </c>
      <c r="C729" s="764">
        <v>2841940.65</v>
      </c>
      <c r="D729" s="749">
        <f>VLOOKUP($A$1:$A$1397,BS!$A$8:$A$2406,1,0)</f>
        <v>23202233</v>
      </c>
      <c r="E729" s="764"/>
    </row>
    <row r="730" spans="1:5">
      <c r="A730" s="763">
        <v>23202353</v>
      </c>
      <c r="B730" s="763" t="s">
        <v>3302</v>
      </c>
      <c r="C730" s="764">
        <v>-13374785.619999999</v>
      </c>
      <c r="D730" s="749">
        <f>VLOOKUP($A$1:$A$1397,BS!$A$8:$A$2406,1,0)</f>
        <v>23202353</v>
      </c>
      <c r="E730" s="764"/>
    </row>
    <row r="731" spans="1:5">
      <c r="A731" s="763">
        <v>23500003</v>
      </c>
      <c r="B731" s="763" t="s">
        <v>2755</v>
      </c>
      <c r="C731" s="764">
        <v>-27778977.940000001</v>
      </c>
      <c r="D731" s="749">
        <f>VLOOKUP($A$1:$A$1397,BS!$A$8:$A$2406,1,0)</f>
        <v>23500003</v>
      </c>
      <c r="E731" s="764"/>
    </row>
    <row r="732" spans="1:5">
      <c r="A732" s="763">
        <v>23500011</v>
      </c>
      <c r="B732" s="763" t="s">
        <v>991</v>
      </c>
      <c r="C732" s="764">
        <v>-6686993.8099999996</v>
      </c>
      <c r="D732" s="749">
        <f>VLOOKUP($A$1:$A$1397,BS!$A$8:$A$2406,1,0)</f>
        <v>23500011</v>
      </c>
    </row>
    <row r="733" spans="1:5">
      <c r="A733" s="763">
        <v>23600021</v>
      </c>
      <c r="B733" s="763" t="s">
        <v>2494</v>
      </c>
      <c r="C733" s="764">
        <v>-4665281.38</v>
      </c>
      <c r="D733" s="749">
        <f>VLOOKUP($A$1:$A$1397,BS!$A$8:$A$2406,1,0)</f>
        <v>23600021</v>
      </c>
      <c r="E733" s="764"/>
    </row>
    <row r="734" spans="1:5">
      <c r="A734" s="763">
        <v>23600022</v>
      </c>
      <c r="B734" s="763" t="s">
        <v>2495</v>
      </c>
      <c r="C734" s="764">
        <v>-1719315.03</v>
      </c>
      <c r="D734" s="749">
        <f>VLOOKUP($A$1:$A$1397,BS!$A$8:$A$2406,1,0)</f>
        <v>23600022</v>
      </c>
      <c r="E734" s="764"/>
    </row>
    <row r="735" spans="1:5">
      <c r="A735" s="763">
        <v>23600063</v>
      </c>
      <c r="B735" s="763" t="s">
        <v>949</v>
      </c>
      <c r="C735" s="763">
        <v>-264.45</v>
      </c>
      <c r="D735" s="749">
        <f>VLOOKUP($A$1:$A$1397,BS!$A$8:$A$2406,1,0)</f>
        <v>23600063</v>
      </c>
      <c r="E735" s="764"/>
    </row>
    <row r="736" spans="1:5">
      <c r="A736" s="763">
        <v>23600093</v>
      </c>
      <c r="B736" s="763" t="s">
        <v>344</v>
      </c>
      <c r="C736" s="764">
        <v>-351618.95</v>
      </c>
      <c r="D736" s="749">
        <f>VLOOKUP($A$1:$A$1397,BS!$A$8:$A$2406,1,0)</f>
        <v>23600093</v>
      </c>
      <c r="E736" s="764"/>
    </row>
    <row r="737" spans="1:5">
      <c r="A737" s="763">
        <v>23600201</v>
      </c>
      <c r="B737" s="763" t="s">
        <v>487</v>
      </c>
      <c r="C737" s="764">
        <v>-62926537.219999999</v>
      </c>
      <c r="D737" s="749">
        <f>VLOOKUP($A$1:$A$1397,BS!$A$8:$A$2406,1,0)</f>
        <v>23600201</v>
      </c>
      <c r="E737" s="764"/>
    </row>
    <row r="738" spans="1:5">
      <c r="A738" s="763">
        <v>23600211</v>
      </c>
      <c r="B738" s="763" t="s">
        <v>488</v>
      </c>
      <c r="C738" s="764">
        <v>-9054781.6099999994</v>
      </c>
      <c r="D738" s="749">
        <f>VLOOKUP($A$1:$A$1397,BS!$A$8:$A$2406,1,0)</f>
        <v>23600211</v>
      </c>
    </row>
    <row r="739" spans="1:5">
      <c r="A739" s="763">
        <v>23600213</v>
      </c>
      <c r="B739" s="763" t="s">
        <v>1855</v>
      </c>
      <c r="C739" s="764">
        <v>-587233.5</v>
      </c>
      <c r="D739" s="749">
        <f>VLOOKUP($A$1:$A$1397,BS!$A$8:$A$2406,1,0)</f>
        <v>23600213</v>
      </c>
      <c r="E739" s="764"/>
    </row>
    <row r="740" spans="1:5">
      <c r="A740" s="763">
        <v>23600221</v>
      </c>
      <c r="B740" s="763" t="s">
        <v>714</v>
      </c>
      <c r="C740" s="764">
        <v>145929.29</v>
      </c>
      <c r="D740" s="749">
        <f>VLOOKUP($A$1:$A$1397,BS!$A$8:$A$2406,1,0)</f>
        <v>23600221</v>
      </c>
      <c r="E740" s="764"/>
    </row>
    <row r="741" spans="1:5">
      <c r="A741" s="763">
        <v>23600232</v>
      </c>
      <c r="B741" s="763" t="s">
        <v>489</v>
      </c>
      <c r="C741" s="764">
        <v>-27399921.649999999</v>
      </c>
      <c r="D741" s="749">
        <f>VLOOKUP($A$1:$A$1397,BS!$A$8:$A$2406,1,0)</f>
        <v>23600232</v>
      </c>
      <c r="E741" s="764"/>
    </row>
    <row r="742" spans="1:5">
      <c r="A742" s="763">
        <v>23600351</v>
      </c>
      <c r="B742" s="763" t="s">
        <v>1664</v>
      </c>
      <c r="C742" s="764">
        <v>-10990029.039999999</v>
      </c>
      <c r="D742" s="749">
        <f>VLOOKUP($A$1:$A$1397,BS!$A$8:$A$2406,1,0)</f>
        <v>23600351</v>
      </c>
      <c r="E742" s="764"/>
    </row>
    <row r="743" spans="1:5">
      <c r="A743" s="763">
        <v>23600391</v>
      </c>
      <c r="B743" s="763" t="s">
        <v>745</v>
      </c>
      <c r="C743" s="764">
        <v>-389865.38</v>
      </c>
      <c r="D743" s="749">
        <f>VLOOKUP($A$1:$A$1397,BS!$A$8:$A$2406,1,0)</f>
        <v>23600391</v>
      </c>
    </row>
    <row r="744" spans="1:5">
      <c r="A744" s="763">
        <v>23600431</v>
      </c>
      <c r="B744" s="763" t="s">
        <v>3127</v>
      </c>
      <c r="C744" s="764">
        <v>1600</v>
      </c>
      <c r="D744" s="749">
        <f>VLOOKUP($A$1:$A$1397,BS!$A$8:$A$2406,1,0)</f>
        <v>23600431</v>
      </c>
    </row>
    <row r="745" spans="1:5">
      <c r="A745" s="763">
        <v>23600471</v>
      </c>
      <c r="B745" s="763" t="s">
        <v>1847</v>
      </c>
      <c r="C745" s="764">
        <v>-7549493.96</v>
      </c>
      <c r="D745" s="749">
        <f>VLOOKUP($A$1:$A$1397,BS!$A$8:$A$2406,1,0)</f>
        <v>23600471</v>
      </c>
      <c r="E745" s="764"/>
    </row>
    <row r="746" spans="1:5">
      <c r="A746" s="763">
        <v>23600552</v>
      </c>
      <c r="B746" s="763" t="s">
        <v>1847</v>
      </c>
      <c r="C746" s="764">
        <v>-3693025.16</v>
      </c>
      <c r="D746" s="749">
        <f>VLOOKUP($A$1:$A$1397,BS!$A$8:$A$2406,1,0)</f>
        <v>23600552</v>
      </c>
      <c r="E746" s="764"/>
    </row>
    <row r="747" spans="1:5">
      <c r="A747" s="763">
        <v>23600602</v>
      </c>
      <c r="B747" s="763" t="s">
        <v>1848</v>
      </c>
      <c r="C747" s="764">
        <v>-5788732.1699999999</v>
      </c>
      <c r="D747" s="749">
        <f>VLOOKUP($A$1:$A$1397,BS!$A$8:$A$2406,1,0)</f>
        <v>23600602</v>
      </c>
      <c r="E747" s="764"/>
    </row>
    <row r="748" spans="1:5">
      <c r="A748" s="763">
        <v>23601003</v>
      </c>
      <c r="B748" s="763" t="s">
        <v>1731</v>
      </c>
      <c r="C748" s="764">
        <v>-120589.11</v>
      </c>
      <c r="D748" s="749">
        <f>VLOOKUP($A$1:$A$1397,BS!$A$8:$A$2406,1,0)</f>
        <v>23601003</v>
      </c>
    </row>
    <row r="749" spans="1:5">
      <c r="A749" s="763">
        <v>23601013</v>
      </c>
      <c r="B749" s="763" t="s">
        <v>2496</v>
      </c>
      <c r="C749" s="764">
        <v>-78824.94</v>
      </c>
      <c r="D749" s="749">
        <f>VLOOKUP($A$1:$A$1397,BS!$A$8:$A$2406,1,0)</f>
        <v>23601013</v>
      </c>
    </row>
    <row r="750" spans="1:5">
      <c r="A750" s="763">
        <v>23601023</v>
      </c>
      <c r="B750" s="763" t="s">
        <v>689</v>
      </c>
      <c r="C750" s="764">
        <v>-9418.2000000000007</v>
      </c>
      <c r="D750" s="749">
        <f>VLOOKUP($A$1:$A$1397,BS!$A$8:$A$2406,1,0)</f>
        <v>23601023</v>
      </c>
      <c r="E750" s="764"/>
    </row>
    <row r="751" spans="1:5">
      <c r="A751" s="763">
        <v>23601043</v>
      </c>
      <c r="B751" s="763" t="s">
        <v>1856</v>
      </c>
      <c r="C751" s="764">
        <v>-123884.55</v>
      </c>
      <c r="D751" s="749">
        <f>VLOOKUP($A$1:$A$1397,BS!$A$8:$A$2406,1,0)</f>
        <v>23601043</v>
      </c>
      <c r="E751" s="764"/>
    </row>
    <row r="752" spans="1:5">
      <c r="A752" s="763">
        <v>23700363</v>
      </c>
      <c r="B752" s="763" t="s">
        <v>1704</v>
      </c>
      <c r="C752" s="764">
        <v>-312812.5</v>
      </c>
      <c r="D752" s="749">
        <f>VLOOKUP($A$1:$A$1397,BS!$A$8:$A$2406,1,0)</f>
        <v>23700363</v>
      </c>
    </row>
    <row r="753" spans="1:5">
      <c r="A753" s="763">
        <v>23700383</v>
      </c>
      <c r="B753" s="763" t="s">
        <v>199</v>
      </c>
      <c r="C753" s="764">
        <v>-42000</v>
      </c>
      <c r="D753" s="749">
        <f>VLOOKUP($A$1:$A$1397,BS!$A$8:$A$2406,1,0)</f>
        <v>23700383</v>
      </c>
      <c r="E753" s="764"/>
    </row>
    <row r="754" spans="1:5">
      <c r="A754" s="763">
        <v>23700713</v>
      </c>
      <c r="B754" s="763" t="s">
        <v>1165</v>
      </c>
      <c r="C754" s="764">
        <v>-13908.92</v>
      </c>
      <c r="D754" s="749">
        <f>VLOOKUP($A$1:$A$1397,BS!$A$8:$A$2406,1,0)</f>
        <v>23700713</v>
      </c>
      <c r="E754" s="764"/>
    </row>
    <row r="755" spans="1:5">
      <c r="A755" s="763">
        <v>23700813</v>
      </c>
      <c r="B755" s="763" t="s">
        <v>402</v>
      </c>
      <c r="C755" s="764">
        <v>-3208333.11</v>
      </c>
      <c r="D755" s="749">
        <f>VLOOKUP($A$1:$A$1397,BS!$A$8:$A$2406,1,0)</f>
        <v>23700813</v>
      </c>
      <c r="E755" s="764"/>
    </row>
    <row r="756" spans="1:5">
      <c r="A756" s="763">
        <v>23700823</v>
      </c>
      <c r="B756" s="763" t="s">
        <v>132</v>
      </c>
      <c r="C756" s="764">
        <v>-561666.43999999994</v>
      </c>
      <c r="D756" s="749">
        <f>VLOOKUP($A$1:$A$1397,BS!$A$8:$A$2406,1,0)</f>
        <v>23700823</v>
      </c>
      <c r="E756" s="764"/>
    </row>
    <row r="757" spans="1:5">
      <c r="A757" s="763">
        <v>23700841</v>
      </c>
      <c r="B757" s="763" t="s">
        <v>1269</v>
      </c>
      <c r="C757" s="764">
        <v>-460251.34</v>
      </c>
      <c r="D757" s="749">
        <f>VLOOKUP($A$1:$A$1397,BS!$A$8:$A$2406,1,0)</f>
        <v>23700841</v>
      </c>
      <c r="E757" s="764"/>
    </row>
    <row r="758" spans="1:5">
      <c r="A758" s="763">
        <v>23700873</v>
      </c>
      <c r="B758" s="763" t="s">
        <v>1917</v>
      </c>
      <c r="C758" s="764">
        <v>-877500</v>
      </c>
      <c r="D758" s="749">
        <f>VLOOKUP($A$1:$A$1397,BS!$A$8:$A$2406,1,0)</f>
        <v>23700873</v>
      </c>
      <c r="E758" s="764"/>
    </row>
    <row r="759" spans="1:5">
      <c r="A759" s="763">
        <v>23700963</v>
      </c>
      <c r="B759" s="763" t="s">
        <v>1976</v>
      </c>
      <c r="C759" s="764">
        <v>-4607243.3899999997</v>
      </c>
      <c r="D759" s="749">
        <f>VLOOKUP($A$1:$A$1397,BS!$A$8:$A$2406,1,0)</f>
        <v>23700963</v>
      </c>
      <c r="E759" s="764"/>
    </row>
    <row r="760" spans="1:5">
      <c r="A760" s="763">
        <v>23701023</v>
      </c>
      <c r="B760" s="763" t="s">
        <v>1036</v>
      </c>
      <c r="C760" s="764">
        <v>-4948971.0999999996</v>
      </c>
      <c r="D760" s="749">
        <f>VLOOKUP($A$1:$A$1397,BS!$A$8:$A$2406,1,0)</f>
        <v>23701023</v>
      </c>
      <c r="E760" s="764"/>
    </row>
    <row r="761" spans="1:5">
      <c r="A761" s="763">
        <v>23701033</v>
      </c>
      <c r="B761" s="763" t="s">
        <v>1894</v>
      </c>
      <c r="C761" s="764">
        <v>-836533.33</v>
      </c>
      <c r="D761" s="749">
        <f>VLOOKUP($A$1:$A$1397,BS!$A$8:$A$2406,1,0)</f>
        <v>23701033</v>
      </c>
      <c r="E761" s="764"/>
    </row>
    <row r="762" spans="1:5">
      <c r="A762" s="763">
        <v>23701053</v>
      </c>
      <c r="B762" s="763" t="s">
        <v>1943</v>
      </c>
      <c r="C762" s="764">
        <v>-5811666.8399999999</v>
      </c>
      <c r="D762" s="749">
        <f>VLOOKUP($A$1:$A$1397,BS!$A$8:$A$2406,1,0)</f>
        <v>23701053</v>
      </c>
      <c r="E762" s="764"/>
    </row>
    <row r="763" spans="1:5">
      <c r="A763" s="763">
        <v>23701063</v>
      </c>
      <c r="B763" s="763" t="s">
        <v>1987</v>
      </c>
      <c r="C763" s="764">
        <v>-9766.85</v>
      </c>
      <c r="D763" s="749">
        <f>VLOOKUP($A$1:$A$1397,BS!$A$8:$A$2406,1,0)</f>
        <v>23701063</v>
      </c>
      <c r="E763" s="764"/>
    </row>
    <row r="764" spans="1:5">
      <c r="A764" s="763">
        <v>23701113</v>
      </c>
      <c r="B764" s="763" t="s">
        <v>445</v>
      </c>
      <c r="C764" s="764">
        <v>-10074750</v>
      </c>
      <c r="D764" s="749">
        <f>VLOOKUP($A$1:$A$1397,BS!$A$8:$A$2406,1,0)</f>
        <v>23701113</v>
      </c>
      <c r="E764" s="764"/>
    </row>
    <row r="765" spans="1:5">
      <c r="A765" s="763">
        <v>23701123</v>
      </c>
      <c r="B765" s="763" t="s">
        <v>2137</v>
      </c>
      <c r="C765" s="764">
        <v>-889371.67</v>
      </c>
      <c r="D765" s="749">
        <f>VLOOKUP($A$1:$A$1397,BS!$A$8:$A$2406,1,0)</f>
        <v>23701123</v>
      </c>
      <c r="E765" s="764"/>
    </row>
    <row r="766" spans="1:5">
      <c r="A766" s="763">
        <v>23701133</v>
      </c>
      <c r="B766" s="763" t="s">
        <v>2132</v>
      </c>
      <c r="C766" s="764">
        <v>-3042110.87</v>
      </c>
      <c r="D766" s="749">
        <f>VLOOKUP($A$1:$A$1397,BS!$A$8:$A$2406,1,0)</f>
        <v>23701133</v>
      </c>
      <c r="E766" s="764"/>
    </row>
    <row r="767" spans="1:5">
      <c r="A767" s="763">
        <v>23701143</v>
      </c>
      <c r="B767" s="763" t="s">
        <v>2247</v>
      </c>
      <c r="C767" s="764">
        <v>-7846216.6600000001</v>
      </c>
      <c r="D767" s="749">
        <f>VLOOKUP($A$1:$A$1397,BS!$A$8:$A$2406,1,0)</f>
        <v>23701143</v>
      </c>
      <c r="E767" s="764"/>
    </row>
    <row r="768" spans="1:5">
      <c r="A768" s="763">
        <v>23701153</v>
      </c>
      <c r="B768" s="763" t="s">
        <v>2402</v>
      </c>
      <c r="C768" s="764">
        <v>-4187666.67</v>
      </c>
      <c r="D768" s="749">
        <f>VLOOKUP($A$1:$A$1397,BS!$A$8:$A$2406,1,0)</f>
        <v>23701153</v>
      </c>
      <c r="E768" s="764"/>
    </row>
    <row r="769" spans="1:5">
      <c r="A769" s="763">
        <v>23701163</v>
      </c>
      <c r="B769" s="763" t="s">
        <v>2403</v>
      </c>
      <c r="C769" s="764">
        <v>-799000</v>
      </c>
      <c r="D769" s="749">
        <f>VLOOKUP($A$1:$A$1397,BS!$A$8:$A$2406,1,0)</f>
        <v>23701163</v>
      </c>
      <c r="E769" s="764"/>
    </row>
    <row r="770" spans="1:5">
      <c r="A770" s="763">
        <v>23701173</v>
      </c>
      <c r="B770" s="763" t="s">
        <v>2763</v>
      </c>
      <c r="C770" s="764">
        <v>-23366.63</v>
      </c>
      <c r="D770" s="749">
        <f>VLOOKUP($A$1:$A$1397,BS!$A$8:$A$2406,1,0)</f>
        <v>23701173</v>
      </c>
      <c r="E770" s="764"/>
    </row>
    <row r="771" spans="1:5">
      <c r="A771" s="763">
        <v>23701183</v>
      </c>
      <c r="B771" s="763" t="s">
        <v>2808</v>
      </c>
      <c r="C771" s="764">
        <v>-464994.83</v>
      </c>
      <c r="D771" s="749">
        <f>VLOOKUP($A$1:$A$1397,BS!$A$8:$A$2406,1,0)</f>
        <v>23701183</v>
      </c>
    </row>
    <row r="772" spans="1:5">
      <c r="A772" s="763">
        <v>23701193</v>
      </c>
      <c r="B772" s="763" t="s">
        <v>2812</v>
      </c>
      <c r="C772" s="764">
        <v>-80600</v>
      </c>
      <c r="D772" s="749">
        <f>VLOOKUP($A$1:$A$1397,BS!$A$8:$A$2406,1,0)</f>
        <v>23701193</v>
      </c>
    </row>
    <row r="773" spans="1:5">
      <c r="A773" s="763">
        <v>23701203</v>
      </c>
      <c r="B773" s="763" t="s">
        <v>3256</v>
      </c>
      <c r="C773" s="764">
        <v>-6650069.4699999997</v>
      </c>
      <c r="D773" s="749" t="e">
        <f>VLOOKUP($A$1:$A$1397,BS!$A$8:$A$2406,1,0)</f>
        <v>#N/A</v>
      </c>
      <c r="E773" s="764"/>
    </row>
    <row r="774" spans="1:5">
      <c r="A774" s="763">
        <v>24100043</v>
      </c>
      <c r="B774" s="763" t="s">
        <v>1562</v>
      </c>
      <c r="C774" s="764">
        <v>-351618.95</v>
      </c>
      <c r="D774" s="749">
        <f>VLOOKUP($A$1:$A$1397,BS!$A$8:$A$2406,1,0)</f>
        <v>24100043</v>
      </c>
      <c r="E774" s="764"/>
    </row>
    <row r="775" spans="1:5">
      <c r="A775" s="763">
        <v>24100063</v>
      </c>
      <c r="B775" s="763" t="s">
        <v>1918</v>
      </c>
      <c r="C775" s="763">
        <v>-126.4</v>
      </c>
      <c r="D775" s="749">
        <f>VLOOKUP($A$1:$A$1397,BS!$A$8:$A$2406,1,0)</f>
        <v>24100063</v>
      </c>
      <c r="E775" s="764"/>
    </row>
    <row r="776" spans="1:5">
      <c r="A776" s="763">
        <v>24100143</v>
      </c>
      <c r="B776" s="763" t="s">
        <v>614</v>
      </c>
      <c r="C776" s="764">
        <v>-667932.74</v>
      </c>
      <c r="D776" s="749">
        <f>VLOOKUP($A$1:$A$1397,BS!$A$8:$A$2406,1,0)</f>
        <v>24100143</v>
      </c>
      <c r="E776" s="764"/>
    </row>
    <row r="777" spans="1:5">
      <c r="A777" s="763">
        <v>24100173</v>
      </c>
      <c r="B777" s="763" t="s">
        <v>1918</v>
      </c>
      <c r="C777" s="764">
        <v>-17760.900000000001</v>
      </c>
      <c r="D777" s="749">
        <f>VLOOKUP($A$1:$A$1397,BS!$A$8:$A$2406,1,0)</f>
        <v>24100173</v>
      </c>
      <c r="E777" s="764"/>
    </row>
    <row r="778" spans="1:5">
      <c r="A778" s="763">
        <v>24100212</v>
      </c>
      <c r="B778" s="763" t="s">
        <v>1207</v>
      </c>
      <c r="C778" s="764">
        <v>-846499.96</v>
      </c>
      <c r="D778" s="749">
        <f>VLOOKUP($A$1:$A$1397,BS!$A$8:$A$2406,1,0)</f>
        <v>24100212</v>
      </c>
      <c r="E778" s="764"/>
    </row>
    <row r="779" spans="1:5">
      <c r="A779" s="763">
        <v>24200011</v>
      </c>
      <c r="B779" s="763" t="s">
        <v>2450</v>
      </c>
      <c r="C779" s="764">
        <v>-63924.81</v>
      </c>
      <c r="D779" s="749">
        <f>VLOOKUP($A$1:$A$1397,BS!$A$8:$A$2406,1,0)</f>
        <v>24200011</v>
      </c>
      <c r="E779" s="764"/>
    </row>
    <row r="780" spans="1:5">
      <c r="A780" s="763">
        <v>24200041</v>
      </c>
      <c r="B780" s="763" t="s">
        <v>1222</v>
      </c>
      <c r="C780" s="764">
        <v>-59670</v>
      </c>
      <c r="D780" s="749">
        <f>VLOOKUP($A$1:$A$1397,BS!$A$8:$A$2406,1,0)</f>
        <v>24200041</v>
      </c>
    </row>
    <row r="781" spans="1:5">
      <c r="A781" s="763">
        <v>24200061</v>
      </c>
      <c r="B781" s="763" t="s">
        <v>2740</v>
      </c>
      <c r="C781" s="764">
        <v>-1265382.51</v>
      </c>
      <c r="D781" s="749">
        <f>VLOOKUP($A$1:$A$1397,BS!$A$8:$A$2406,1,0)</f>
        <v>24200061</v>
      </c>
    </row>
    <row r="782" spans="1:5">
      <c r="A782" s="763">
        <v>24200103</v>
      </c>
      <c r="B782" s="763" t="s">
        <v>2622</v>
      </c>
      <c r="C782" s="764">
        <v>-25000</v>
      </c>
      <c r="D782" s="749">
        <f>VLOOKUP($A$1:$A$1397,BS!$A$8:$A$2406,1,0)</f>
        <v>24200103</v>
      </c>
      <c r="E782" s="764"/>
    </row>
    <row r="783" spans="1:5">
      <c r="A783" s="763">
        <v>24200451</v>
      </c>
      <c r="B783" s="763" t="s">
        <v>2227</v>
      </c>
      <c r="C783" s="764">
        <v>-2251085.52</v>
      </c>
      <c r="D783" s="749">
        <f>VLOOKUP($A$1:$A$1397,BS!$A$8:$A$2406,1,0)</f>
        <v>24200451</v>
      </c>
      <c r="E783" s="764"/>
    </row>
    <row r="784" spans="1:5">
      <c r="A784" s="763">
        <v>24200461</v>
      </c>
      <c r="B784" s="763" t="s">
        <v>2647</v>
      </c>
      <c r="C784" s="764">
        <v>-16047189.939999999</v>
      </c>
      <c r="D784" s="749">
        <f>VLOOKUP($A$1:$A$1397,BS!$A$8:$A$2406,1,0)</f>
        <v>24200461</v>
      </c>
      <c r="E784" s="764"/>
    </row>
    <row r="785" spans="1:5">
      <c r="A785" s="763">
        <v>24200511</v>
      </c>
      <c r="B785" s="763" t="s">
        <v>1081</v>
      </c>
      <c r="C785" s="764">
        <v>-5476419</v>
      </c>
      <c r="D785" s="749">
        <f>VLOOKUP($A$1:$A$1397,BS!$A$8:$A$2406,1,0)</f>
        <v>24200511</v>
      </c>
      <c r="E785" s="764"/>
    </row>
    <row r="786" spans="1:5">
      <c r="A786" s="763">
        <v>24200521</v>
      </c>
      <c r="B786" s="763" t="s">
        <v>2899</v>
      </c>
      <c r="C786" s="764">
        <v>-494616.72</v>
      </c>
      <c r="D786" s="749">
        <f>VLOOKUP($A$1:$A$1397,BS!$A$8:$A$2406,1,0)</f>
        <v>24200521</v>
      </c>
      <c r="E786" s="764"/>
    </row>
    <row r="787" spans="1:5">
      <c r="A787" s="763">
        <v>24200541</v>
      </c>
      <c r="B787" s="763" t="s">
        <v>1289</v>
      </c>
      <c r="C787" s="764">
        <v>-158051.35999999999</v>
      </c>
      <c r="D787" s="749">
        <f>VLOOKUP($A$1:$A$1397,BS!$A$8:$A$2406,1,0)</f>
        <v>24200541</v>
      </c>
      <c r="E787" s="764"/>
    </row>
    <row r="788" spans="1:5">
      <c r="A788" s="763">
        <v>24200551</v>
      </c>
      <c r="B788" s="763" t="s">
        <v>48</v>
      </c>
      <c r="C788" s="764">
        <v>-158051.35999999999</v>
      </c>
      <c r="D788" s="749">
        <f>VLOOKUP($A$1:$A$1397,BS!$A$8:$A$2406,1,0)</f>
        <v>24200551</v>
      </c>
      <c r="E788" s="764"/>
    </row>
    <row r="789" spans="1:5">
      <c r="A789" s="763">
        <v>24200561</v>
      </c>
      <c r="B789" s="763" t="s">
        <v>861</v>
      </c>
      <c r="C789" s="764">
        <v>-41804.32</v>
      </c>
      <c r="D789" s="749">
        <f>VLOOKUP($A$1:$A$1397,BS!$A$8:$A$2406,1,0)</f>
        <v>24200561</v>
      </c>
      <c r="E789" s="764"/>
    </row>
    <row r="790" spans="1:5">
      <c r="A790" s="763">
        <v>24200571</v>
      </c>
      <c r="B790" s="763" t="s">
        <v>417</v>
      </c>
      <c r="C790" s="764">
        <v>-41804.32</v>
      </c>
      <c r="D790" s="749">
        <f>VLOOKUP($A$1:$A$1397,BS!$A$8:$A$2406,1,0)</f>
        <v>24200571</v>
      </c>
      <c r="E790" s="764"/>
    </row>
    <row r="791" spans="1:5">
      <c r="A791" s="763">
        <v>24200611</v>
      </c>
      <c r="B791" s="763" t="s">
        <v>2199</v>
      </c>
      <c r="C791" s="764">
        <v>-334480.5</v>
      </c>
      <c r="D791" s="749">
        <f>VLOOKUP($A$1:$A$1397,BS!$A$8:$A$2406,1,0)</f>
        <v>24200611</v>
      </c>
      <c r="E791" s="764"/>
    </row>
    <row r="792" spans="1:5">
      <c r="A792" s="763">
        <v>24200622</v>
      </c>
      <c r="B792" s="763" t="s">
        <v>782</v>
      </c>
      <c r="C792" s="764">
        <v>-2560062</v>
      </c>
      <c r="D792" s="749">
        <f>VLOOKUP($A$1:$A$1397,BS!$A$8:$A$2406,1,0)</f>
        <v>24200622</v>
      </c>
      <c r="E792" s="764"/>
    </row>
    <row r="793" spans="1:5">
      <c r="A793" s="763">
        <v>24200632</v>
      </c>
      <c r="B793" s="763" t="s">
        <v>1862</v>
      </c>
      <c r="C793" s="764">
        <v>-353894.99</v>
      </c>
      <c r="D793" s="749">
        <f>VLOOKUP($A$1:$A$1397,BS!$A$8:$A$2406,1,0)</f>
        <v>24200632</v>
      </c>
      <c r="E793" s="764"/>
    </row>
    <row r="794" spans="1:5">
      <c r="A794" s="763">
        <v>24200633</v>
      </c>
      <c r="B794" s="763" t="s">
        <v>3035</v>
      </c>
      <c r="C794" s="764">
        <v>-777529.39</v>
      </c>
      <c r="D794" s="749">
        <f>VLOOKUP($A$1:$A$1397,BS!$A$8:$A$2406,1,0)</f>
        <v>24200633</v>
      </c>
      <c r="E794" s="764"/>
    </row>
    <row r="795" spans="1:5">
      <c r="A795" s="763">
        <v>24200641</v>
      </c>
      <c r="B795" s="763" t="s">
        <v>1691</v>
      </c>
      <c r="C795" s="764">
        <v>-491261.01</v>
      </c>
      <c r="D795" s="749">
        <f>VLOOKUP($A$1:$A$1397,BS!$A$8:$A$2406,1,0)</f>
        <v>24200641</v>
      </c>
      <c r="E795" s="764"/>
    </row>
    <row r="796" spans="1:5">
      <c r="A796" s="763">
        <v>24200651</v>
      </c>
      <c r="B796" s="763" t="s">
        <v>1417</v>
      </c>
      <c r="C796" s="764">
        <v>-14250</v>
      </c>
      <c r="D796" s="749">
        <f>VLOOKUP($A$1:$A$1397,BS!$A$8:$A$2406,1,0)</f>
        <v>24200651</v>
      </c>
      <c r="E796" s="764"/>
    </row>
    <row r="797" spans="1:5">
      <c r="A797" s="763">
        <v>24200653</v>
      </c>
      <c r="B797" s="763" t="s">
        <v>1714</v>
      </c>
      <c r="C797" s="764">
        <v>-387888.68</v>
      </c>
      <c r="D797" s="749">
        <f>VLOOKUP($A$1:$A$1397,BS!$A$8:$A$2406,1,0)</f>
        <v>24200653</v>
      </c>
      <c r="E797" s="764"/>
    </row>
    <row r="798" spans="1:5">
      <c r="A798" s="763">
        <v>24200811</v>
      </c>
      <c r="B798" s="763" t="s">
        <v>1095</v>
      </c>
      <c r="C798" s="764">
        <v>-176240.08</v>
      </c>
      <c r="D798" s="749">
        <f>VLOOKUP($A$1:$A$1397,BS!$A$8:$A$2406,1,0)</f>
        <v>24200811</v>
      </c>
      <c r="E798" s="764"/>
    </row>
    <row r="799" spans="1:5">
      <c r="A799" s="763">
        <v>24200821</v>
      </c>
      <c r="B799" s="763" t="s">
        <v>1096</v>
      </c>
      <c r="C799" s="764">
        <v>-147054.12</v>
      </c>
      <c r="D799" s="749">
        <f>VLOOKUP($A$1:$A$1397,BS!$A$8:$A$2406,1,0)</f>
        <v>24200821</v>
      </c>
      <c r="E799" s="764"/>
    </row>
    <row r="800" spans="1:5">
      <c r="A800" s="763">
        <v>24200831</v>
      </c>
      <c r="B800" s="763" t="s">
        <v>1097</v>
      </c>
      <c r="C800" s="764">
        <v>-88258.37</v>
      </c>
      <c r="D800" s="749">
        <f>VLOOKUP($A$1:$A$1397,BS!$A$8:$A$2406,1,0)</f>
        <v>24200831</v>
      </c>
      <c r="E800" s="764"/>
    </row>
    <row r="801" spans="1:5">
      <c r="A801" s="763">
        <v>24200841</v>
      </c>
      <c r="B801" s="763" t="s">
        <v>2096</v>
      </c>
      <c r="C801" s="764">
        <v>-322434.17</v>
      </c>
      <c r="D801" s="749">
        <f>VLOOKUP($A$1:$A$1397,BS!$A$8:$A$2406,1,0)</f>
        <v>24200841</v>
      </c>
      <c r="E801" s="764"/>
    </row>
    <row r="802" spans="1:5">
      <c r="A802" s="763">
        <v>24200851</v>
      </c>
      <c r="B802" s="763" t="s">
        <v>1482</v>
      </c>
      <c r="C802" s="764">
        <v>-83655.850000000006</v>
      </c>
      <c r="D802" s="749">
        <f>VLOOKUP($A$1:$A$1397,BS!$A$8:$A$2406,1,0)</f>
        <v>24200851</v>
      </c>
      <c r="E802" s="764"/>
    </row>
    <row r="803" spans="1:5">
      <c r="A803" s="763">
        <v>24200871</v>
      </c>
      <c r="B803" s="763" t="s">
        <v>2245</v>
      </c>
      <c r="C803" s="764">
        <v>-94691.64</v>
      </c>
      <c r="D803" s="749">
        <f>VLOOKUP($A$1:$A$1397,BS!$A$8:$A$2406,1,0)</f>
        <v>24200871</v>
      </c>
      <c r="E803" s="764"/>
    </row>
    <row r="804" spans="1:5">
      <c r="A804" s="763">
        <v>24200881</v>
      </c>
      <c r="B804" s="763" t="s">
        <v>2579</v>
      </c>
      <c r="C804" s="764">
        <v>-271964.90999999997</v>
      </c>
      <c r="D804" s="749">
        <f>VLOOKUP($A$1:$A$1397,BS!$A$8:$A$2406,1,0)</f>
        <v>24200881</v>
      </c>
      <c r="E804" s="764"/>
    </row>
    <row r="805" spans="1:5">
      <c r="A805" s="763">
        <v>24200891</v>
      </c>
      <c r="B805" s="763" t="s">
        <v>2207</v>
      </c>
      <c r="C805" s="764">
        <v>-67388.98</v>
      </c>
      <c r="D805" s="749">
        <f>VLOOKUP($A$1:$A$1397,BS!$A$8:$A$2406,1,0)</f>
        <v>24200891</v>
      </c>
      <c r="E805" s="764"/>
    </row>
    <row r="806" spans="1:5">
      <c r="A806" s="763">
        <v>24200901</v>
      </c>
      <c r="B806" s="763" t="s">
        <v>2385</v>
      </c>
      <c r="C806" s="764">
        <v>-163595.71</v>
      </c>
      <c r="D806" s="749">
        <f>VLOOKUP($A$1:$A$1397,BS!$A$8:$A$2406,1,0)</f>
        <v>24200901</v>
      </c>
    </row>
    <row r="807" spans="1:5">
      <c r="A807" s="763">
        <v>24200911</v>
      </c>
      <c r="B807" s="763" t="s">
        <v>2208</v>
      </c>
      <c r="C807" s="764">
        <v>-16928.46</v>
      </c>
      <c r="D807" s="749">
        <f>VLOOKUP($A$1:$A$1397,BS!$A$8:$A$2406,1,0)</f>
        <v>24200911</v>
      </c>
    </row>
    <row r="808" spans="1:5">
      <c r="A808" s="763">
        <v>24200921</v>
      </c>
      <c r="B808" s="763" t="s">
        <v>1094</v>
      </c>
      <c r="C808" s="764">
        <v>-2232333.2200000002</v>
      </c>
      <c r="D808" s="749">
        <f>VLOOKUP($A$1:$A$1397,BS!$A$8:$A$2406,1,0)</f>
        <v>24200921</v>
      </c>
    </row>
    <row r="809" spans="1:5">
      <c r="A809" s="763">
        <v>24200931</v>
      </c>
      <c r="B809" s="763" t="s">
        <v>1098</v>
      </c>
      <c r="C809" s="764">
        <v>-304527.34000000003</v>
      </c>
      <c r="D809" s="749">
        <f>VLOOKUP($A$1:$A$1397,BS!$A$8:$A$2406,1,0)</f>
        <v>24200931</v>
      </c>
      <c r="E809" s="764"/>
    </row>
    <row r="810" spans="1:5">
      <c r="A810" s="763">
        <v>24200941</v>
      </c>
      <c r="B810" s="763" t="s">
        <v>2605</v>
      </c>
      <c r="C810" s="764">
        <v>-67999.600000000006</v>
      </c>
      <c r="D810" s="749">
        <f>VLOOKUP($A$1:$A$1397,BS!$A$8:$A$2406,1,0)</f>
        <v>24200941</v>
      </c>
      <c r="E810" s="764"/>
    </row>
    <row r="811" spans="1:5">
      <c r="A811" s="763">
        <v>24200951</v>
      </c>
      <c r="B811" s="763" t="s">
        <v>2389</v>
      </c>
      <c r="C811" s="764">
        <v>-202951.63</v>
      </c>
      <c r="D811" s="749">
        <f>VLOOKUP($A$1:$A$1397,BS!$A$8:$A$2406,1,0)</f>
        <v>24200951</v>
      </c>
      <c r="E811" s="764"/>
    </row>
    <row r="812" spans="1:5">
      <c r="A812" s="763">
        <v>24200961</v>
      </c>
      <c r="B812" s="763" t="s">
        <v>2386</v>
      </c>
      <c r="C812" s="764">
        <v>-1223700.68</v>
      </c>
      <c r="D812" s="749">
        <f>VLOOKUP($A$1:$A$1397,BS!$A$8:$A$2406,1,0)</f>
        <v>24200961</v>
      </c>
      <c r="E812" s="764"/>
    </row>
    <row r="813" spans="1:5">
      <c r="A813" s="763">
        <v>24200971</v>
      </c>
      <c r="B813" s="763" t="s">
        <v>1099</v>
      </c>
      <c r="C813" s="764">
        <v>-119487.09</v>
      </c>
      <c r="D813" s="749">
        <f>VLOOKUP($A$1:$A$1397,BS!$A$8:$A$2406,1,0)</f>
        <v>24200971</v>
      </c>
      <c r="E813" s="764"/>
    </row>
    <row r="814" spans="1:5">
      <c r="A814" s="763">
        <v>24200991</v>
      </c>
      <c r="B814" s="763" t="s">
        <v>2457</v>
      </c>
      <c r="C814" s="764">
        <v>-1267.27</v>
      </c>
      <c r="D814" s="749">
        <f>VLOOKUP($A$1:$A$1397,BS!$A$8:$A$2406,1,0)</f>
        <v>24200991</v>
      </c>
    </row>
    <row r="815" spans="1:5">
      <c r="A815" s="763">
        <v>24201031</v>
      </c>
      <c r="B815" s="763" t="s">
        <v>2580</v>
      </c>
      <c r="C815" s="764">
        <v>-96986.5</v>
      </c>
      <c r="D815" s="749">
        <f>VLOOKUP($A$1:$A$1397,BS!$A$8:$A$2406,1,0)</f>
        <v>24201031</v>
      </c>
    </row>
    <row r="816" spans="1:5">
      <c r="A816" s="763">
        <v>24201041</v>
      </c>
      <c r="B816" s="763" t="s">
        <v>2581</v>
      </c>
      <c r="C816" s="764">
        <v>-22848.97</v>
      </c>
      <c r="D816" s="749">
        <f>VLOOKUP($A$1:$A$1397,BS!$A$8:$A$2406,1,0)</f>
        <v>24201041</v>
      </c>
      <c r="E816" s="764"/>
    </row>
    <row r="817" spans="1:5">
      <c r="A817" s="763">
        <v>24400001</v>
      </c>
      <c r="B817" s="763" t="s">
        <v>2592</v>
      </c>
      <c r="C817" s="764">
        <v>-92985543.480000004</v>
      </c>
      <c r="D817" s="749">
        <f>VLOOKUP($A$1:$A$1397,BS!$A$8:$A$2406,1,0)</f>
        <v>24400001</v>
      </c>
      <c r="E817" s="764"/>
    </row>
    <row r="818" spans="1:5">
      <c r="A818" s="763">
        <v>24400002</v>
      </c>
      <c r="B818" s="763" t="s">
        <v>2593</v>
      </c>
      <c r="C818" s="764">
        <v>-44244619.960000001</v>
      </c>
      <c r="D818" s="749">
        <f>VLOOKUP($A$1:$A$1397,BS!$A$8:$A$2406,1,0)</f>
        <v>24400002</v>
      </c>
      <c r="E818" s="764"/>
    </row>
    <row r="819" spans="1:5">
      <c r="A819" s="763">
        <v>24400011</v>
      </c>
      <c r="B819" s="763" t="s">
        <v>2594</v>
      </c>
      <c r="C819" s="764">
        <v>-18983862.850000001</v>
      </c>
      <c r="D819" s="749">
        <f>VLOOKUP($A$1:$A$1397,BS!$A$8:$A$2406,1,0)</f>
        <v>24400011</v>
      </c>
      <c r="E819" s="764"/>
    </row>
    <row r="820" spans="1:5">
      <c r="A820" s="763">
        <v>24400012</v>
      </c>
      <c r="B820" s="763" t="s">
        <v>2595</v>
      </c>
      <c r="C820" s="764">
        <v>-11238751.630000001</v>
      </c>
      <c r="D820" s="749">
        <f>VLOOKUP($A$1:$A$1397,BS!$A$8:$A$2406,1,0)</f>
        <v>24400012</v>
      </c>
      <c r="E820" s="764"/>
    </row>
    <row r="821" spans="1:5">
      <c r="A821" s="763">
        <v>25200152</v>
      </c>
      <c r="B821" s="763" t="s">
        <v>1270</v>
      </c>
      <c r="C821" s="764">
        <v>-15660.38</v>
      </c>
      <c r="D821" s="749">
        <f>VLOOKUP($A$1:$A$1397,BS!$A$8:$A$2406,1,0)</f>
        <v>25200152</v>
      </c>
      <c r="E821" s="764"/>
    </row>
    <row r="822" spans="1:5">
      <c r="A822" s="763">
        <v>25200161</v>
      </c>
      <c r="B822" s="763" t="s">
        <v>55</v>
      </c>
      <c r="C822" s="764">
        <v>-6290780.9199999999</v>
      </c>
      <c r="D822" s="749">
        <f>VLOOKUP($A$1:$A$1397,BS!$A$8:$A$2406,1,0)</f>
        <v>25200161</v>
      </c>
      <c r="E822" s="764"/>
    </row>
    <row r="823" spans="1:5">
      <c r="A823" s="763">
        <v>25200171</v>
      </c>
      <c r="B823" s="763" t="s">
        <v>56</v>
      </c>
      <c r="C823" s="764">
        <v>-14187551.65</v>
      </c>
      <c r="D823" s="749">
        <f>VLOOKUP($A$1:$A$1397,BS!$A$8:$A$2406,1,0)</f>
        <v>25200171</v>
      </c>
      <c r="E823" s="764"/>
    </row>
    <row r="824" spans="1:5">
      <c r="A824" s="763">
        <v>25200181</v>
      </c>
      <c r="B824" s="763" t="s">
        <v>1276</v>
      </c>
      <c r="C824" s="764">
        <v>-33062558.52</v>
      </c>
      <c r="D824" s="749">
        <f>VLOOKUP($A$1:$A$1397,BS!$A$8:$A$2406,1,0)</f>
        <v>25200181</v>
      </c>
      <c r="E824" s="764"/>
    </row>
    <row r="825" spans="1:5">
      <c r="A825" s="763">
        <v>25200202</v>
      </c>
      <c r="B825" s="763" t="s">
        <v>1375</v>
      </c>
      <c r="C825" s="764">
        <v>-18991805.960000001</v>
      </c>
      <c r="D825" s="749">
        <f>VLOOKUP($A$1:$A$1397,BS!$A$8:$A$2406,1,0)</f>
        <v>25200202</v>
      </c>
      <c r="E825" s="764"/>
    </row>
    <row r="826" spans="1:5">
      <c r="A826" s="763">
        <v>25200222</v>
      </c>
      <c r="B826" s="763" t="s">
        <v>1376</v>
      </c>
      <c r="C826" s="764">
        <v>-1192764</v>
      </c>
      <c r="D826" s="749">
        <f>VLOOKUP($A$1:$A$1397,BS!$A$8:$A$2406,1,0)</f>
        <v>25200222</v>
      </c>
      <c r="E826" s="764"/>
    </row>
    <row r="827" spans="1:5">
      <c r="A827" s="763">
        <v>25300001</v>
      </c>
      <c r="B827" s="763" t="s">
        <v>594</v>
      </c>
      <c r="C827" s="764">
        <v>-66585.37</v>
      </c>
      <c r="D827" s="749">
        <f>VLOOKUP($A$1:$A$1397,BS!$A$8:$A$2406,1,0)</f>
        <v>25300001</v>
      </c>
      <c r="E827" s="764"/>
    </row>
    <row r="828" spans="1:5">
      <c r="A828" s="763">
        <v>25300011</v>
      </c>
      <c r="B828" s="763" t="s">
        <v>1061</v>
      </c>
      <c r="C828" s="764">
        <v>-5000</v>
      </c>
      <c r="D828" s="749">
        <f>VLOOKUP($A$1:$A$1397,BS!$A$8:$A$2406,1,0)</f>
        <v>25300011</v>
      </c>
      <c r="E828" s="764"/>
    </row>
    <row r="829" spans="1:5">
      <c r="A829" s="763">
        <v>25300033</v>
      </c>
      <c r="B829" s="763" t="s">
        <v>340</v>
      </c>
      <c r="C829" s="764">
        <v>-8701294.8399999999</v>
      </c>
      <c r="D829" s="749">
        <f>VLOOKUP($A$1:$A$1397,BS!$A$8:$A$2406,1,0)</f>
        <v>25300033</v>
      </c>
      <c r="E829" s="764"/>
    </row>
    <row r="830" spans="1:5">
      <c r="A830" s="763">
        <v>25300071</v>
      </c>
      <c r="B830" s="763" t="s">
        <v>2181</v>
      </c>
      <c r="C830" s="764">
        <v>-182478178</v>
      </c>
      <c r="D830" s="749">
        <f>VLOOKUP($A$1:$A$1397,BS!$A$8:$A$2406,1,0)</f>
        <v>25300071</v>
      </c>
      <c r="E830" s="764"/>
    </row>
    <row r="831" spans="1:5">
      <c r="A831" s="763">
        <v>25300081</v>
      </c>
      <c r="B831" s="763" t="s">
        <v>2838</v>
      </c>
      <c r="C831" s="764">
        <v>-1000</v>
      </c>
      <c r="D831" s="749">
        <f>VLOOKUP($A$1:$A$1397,BS!$A$8:$A$2406,1,0)</f>
        <v>25300081</v>
      </c>
      <c r="E831" s="764"/>
    </row>
    <row r="832" spans="1:5">
      <c r="A832" s="763">
        <v>25300091</v>
      </c>
      <c r="B832" s="763" t="s">
        <v>2798</v>
      </c>
      <c r="C832" s="764">
        <v>-2249659.2400000002</v>
      </c>
      <c r="D832" s="749">
        <f>VLOOKUP($A$1:$A$1397,BS!$A$8:$A$2406,1,0)</f>
        <v>25300091</v>
      </c>
      <c r="E832" s="764"/>
    </row>
    <row r="833" spans="1:5">
      <c r="A833" s="763">
        <v>25300121</v>
      </c>
      <c r="B833" s="763" t="s">
        <v>2859</v>
      </c>
      <c r="C833" s="764">
        <v>-565660.43999999994</v>
      </c>
      <c r="D833" s="749">
        <f>VLOOKUP($A$1:$A$1397,BS!$A$8:$A$2406,1,0)</f>
        <v>25300121</v>
      </c>
      <c r="E833" s="764"/>
    </row>
    <row r="834" spans="1:5">
      <c r="A834" s="763">
        <v>25300141</v>
      </c>
      <c r="B834" s="763" t="s">
        <v>774</v>
      </c>
      <c r="C834" s="764">
        <v>-3938686.42</v>
      </c>
      <c r="D834" s="749">
        <f>VLOOKUP($A$1:$A$1397,BS!$A$8:$A$2406,1,0)</f>
        <v>25300141</v>
      </c>
      <c r="E834" s="764"/>
    </row>
    <row r="835" spans="1:5">
      <c r="A835" s="763">
        <v>25300151</v>
      </c>
      <c r="B835" s="763" t="s">
        <v>1257</v>
      </c>
      <c r="C835" s="764">
        <v>-9986116.2799999993</v>
      </c>
      <c r="D835" s="749">
        <f>VLOOKUP($A$1:$A$1397,BS!$A$8:$A$2406,1,0)</f>
        <v>25300151</v>
      </c>
      <c r="E835" s="764"/>
    </row>
    <row r="836" spans="1:5">
      <c r="A836" s="763">
        <v>25300153</v>
      </c>
      <c r="B836" s="763" t="s">
        <v>2623</v>
      </c>
      <c r="C836" s="764">
        <v>-75000</v>
      </c>
      <c r="D836" s="749">
        <f>VLOOKUP($A$1:$A$1397,BS!$A$8:$A$2406,1,0)</f>
        <v>25300153</v>
      </c>
      <c r="E836" s="764"/>
    </row>
    <row r="837" spans="1:5">
      <c r="A837" s="763">
        <v>25300161</v>
      </c>
      <c r="B837" s="763" t="s">
        <v>386</v>
      </c>
      <c r="C837" s="764">
        <v>-505560.83</v>
      </c>
      <c r="D837" s="749">
        <f>VLOOKUP($A$1:$A$1397,BS!$A$8:$A$2406,1,0)</f>
        <v>25300161</v>
      </c>
      <c r="E837" s="764"/>
    </row>
    <row r="838" spans="1:5">
      <c r="A838" s="763">
        <v>25300181</v>
      </c>
      <c r="B838" s="763" t="s">
        <v>2174</v>
      </c>
      <c r="C838" s="764">
        <v>-4299270.97</v>
      </c>
      <c r="D838" s="749">
        <f>VLOOKUP($A$1:$A$1397,BS!$A$8:$A$2406,1,0)</f>
        <v>25300181</v>
      </c>
      <c r="E838" s="764"/>
    </row>
    <row r="839" spans="1:5">
      <c r="A839" s="763">
        <v>25300201</v>
      </c>
      <c r="B839" s="763" t="s">
        <v>2175</v>
      </c>
      <c r="C839" s="764">
        <v>-5833169</v>
      </c>
      <c r="D839" s="749">
        <f>VLOOKUP($A$1:$A$1397,BS!$A$8:$A$2406,1,0)</f>
        <v>25300201</v>
      </c>
      <c r="E839" s="764"/>
    </row>
    <row r="840" spans="1:5">
      <c r="A840" s="763">
        <v>25300212</v>
      </c>
      <c r="B840" s="763" t="s">
        <v>978</v>
      </c>
      <c r="C840" s="764">
        <v>-89960.85</v>
      </c>
      <c r="D840" s="749">
        <f>VLOOKUP($A$1:$A$1397,BS!$A$8:$A$2406,1,0)</f>
        <v>25300212</v>
      </c>
      <c r="E840" s="764"/>
    </row>
    <row r="841" spans="1:5">
      <c r="A841" s="763">
        <v>25300271</v>
      </c>
      <c r="B841" s="763" t="s">
        <v>2467</v>
      </c>
      <c r="C841" s="764">
        <v>-171669.12</v>
      </c>
      <c r="D841" s="749">
        <f>VLOOKUP($A$1:$A$1397,BS!$A$8:$A$2406,1,0)</f>
        <v>25300271</v>
      </c>
      <c r="E841" s="764"/>
    </row>
    <row r="842" spans="1:5">
      <c r="A842" s="763">
        <v>25300281</v>
      </c>
      <c r="B842" s="763" t="s">
        <v>2560</v>
      </c>
      <c r="C842" s="764">
        <v>-506260</v>
      </c>
      <c r="D842" s="749">
        <f>VLOOKUP($A$1:$A$1397,BS!$A$8:$A$2406,1,0)</f>
        <v>25300281</v>
      </c>
      <c r="E842" s="764"/>
    </row>
    <row r="843" spans="1:5">
      <c r="A843" s="763">
        <v>25300293</v>
      </c>
      <c r="B843" s="763" t="s">
        <v>1582</v>
      </c>
      <c r="C843" s="764">
        <v>-5771198.3200000003</v>
      </c>
      <c r="D843" s="749">
        <f>VLOOKUP($A$1:$A$1397,BS!$A$8:$A$2406,1,0)</f>
        <v>25300293</v>
      </c>
      <c r="E843" s="764"/>
    </row>
    <row r="844" spans="1:5">
      <c r="A844" s="763">
        <v>25300303</v>
      </c>
      <c r="B844" s="763" t="s">
        <v>1854</v>
      </c>
      <c r="C844" s="763">
        <v>-0.01</v>
      </c>
      <c r="D844" s="749">
        <f>VLOOKUP($A$1:$A$1397,BS!$A$8:$A$2406,1,0)</f>
        <v>25300303</v>
      </c>
      <c r="E844" s="764"/>
    </row>
    <row r="845" spans="1:5">
      <c r="A845" s="763">
        <v>25300323</v>
      </c>
      <c r="B845" s="763" t="s">
        <v>1333</v>
      </c>
      <c r="C845" s="764">
        <v>-50934.83</v>
      </c>
      <c r="D845" s="749">
        <f>VLOOKUP($A$1:$A$1397,BS!$A$8:$A$2406,1,0)</f>
        <v>25300323</v>
      </c>
      <c r="E845" s="764"/>
    </row>
    <row r="846" spans="1:5">
      <c r="A846" s="763">
        <v>25300343</v>
      </c>
      <c r="B846" s="763" t="s">
        <v>2901</v>
      </c>
      <c r="C846" s="764">
        <v>-2794875.48</v>
      </c>
      <c r="D846" s="749">
        <f>VLOOKUP($A$1:$A$1397,BS!$A$8:$A$2406,1,0)</f>
        <v>25300343</v>
      </c>
      <c r="E846" s="764"/>
    </row>
    <row r="847" spans="1:5">
      <c r="A847" s="763">
        <v>25300353</v>
      </c>
      <c r="B847" s="763" t="s">
        <v>1857</v>
      </c>
      <c r="C847" s="764">
        <v>-5765238.5</v>
      </c>
      <c r="D847" s="749">
        <f>VLOOKUP($A$1:$A$1397,BS!$A$8:$A$2406,1,0)</f>
        <v>25300353</v>
      </c>
      <c r="E847" s="764"/>
    </row>
    <row r="848" spans="1:5">
      <c r="A848" s="763">
        <v>25300363</v>
      </c>
      <c r="B848" s="763" t="s">
        <v>1753</v>
      </c>
      <c r="C848" s="764">
        <v>-1516832.22</v>
      </c>
      <c r="D848" s="749">
        <f>VLOOKUP($A$1:$A$1397,BS!$A$8:$A$2406,1,0)</f>
        <v>25300363</v>
      </c>
      <c r="E848" s="764"/>
    </row>
    <row r="849" spans="1:5">
      <c r="A849" s="763">
        <v>25300371</v>
      </c>
      <c r="B849" s="763" t="s">
        <v>1687</v>
      </c>
      <c r="C849" s="764">
        <v>-1402396.64</v>
      </c>
      <c r="D849" s="749">
        <f>VLOOKUP($A$1:$A$1397,BS!$A$8:$A$2406,1,0)</f>
        <v>25300371</v>
      </c>
      <c r="E849" s="764"/>
    </row>
    <row r="850" spans="1:5">
      <c r="A850" s="763">
        <v>25300413</v>
      </c>
      <c r="B850" s="763" t="s">
        <v>932</v>
      </c>
      <c r="C850" s="764">
        <v>-567394.69999999995</v>
      </c>
      <c r="D850" s="749">
        <f>VLOOKUP($A$1:$A$1397,BS!$A$8:$A$2406,1,0)</f>
        <v>25300413</v>
      </c>
      <c r="E850" s="764"/>
    </row>
    <row r="851" spans="1:5">
      <c r="A851" s="763">
        <v>25300443</v>
      </c>
      <c r="B851" s="763" t="s">
        <v>2240</v>
      </c>
      <c r="C851" s="764">
        <v>-723113.28</v>
      </c>
      <c r="D851" s="749">
        <f>VLOOKUP($A$1:$A$1397,BS!$A$8:$A$2406,1,0)</f>
        <v>25300443</v>
      </c>
      <c r="E851" s="764"/>
    </row>
    <row r="852" spans="1:5">
      <c r="A852" s="763">
        <v>25300503</v>
      </c>
      <c r="B852" s="763" t="s">
        <v>428</v>
      </c>
      <c r="C852" s="764">
        <v>-1915.18</v>
      </c>
      <c r="D852" s="749">
        <f>VLOOKUP($A$1:$A$1397,BS!$A$8:$A$2406,1,0)</f>
        <v>25300503</v>
      </c>
      <c r="E852" s="764"/>
    </row>
    <row r="853" spans="1:5">
      <c r="A853" s="763">
        <v>25300541</v>
      </c>
      <c r="B853" s="763" t="s">
        <v>910</v>
      </c>
      <c r="C853" s="764">
        <v>-7914899.75</v>
      </c>
      <c r="D853" s="749">
        <f>VLOOKUP($A$1:$A$1397,BS!$A$8:$A$2406,1,0)</f>
        <v>25300541</v>
      </c>
      <c r="E853" s="764"/>
    </row>
    <row r="854" spans="1:5">
      <c r="A854" s="763">
        <v>25300553</v>
      </c>
      <c r="B854" s="763" t="s">
        <v>2900</v>
      </c>
      <c r="C854" s="764">
        <v>-3513.77</v>
      </c>
      <c r="D854" s="749">
        <f>VLOOKUP($A$1:$A$1397,BS!$A$8:$A$2406,1,0)</f>
        <v>25300553</v>
      </c>
      <c r="E854" s="764"/>
    </row>
    <row r="855" spans="1:5">
      <c r="A855" s="763">
        <v>25300561</v>
      </c>
      <c r="B855" s="763" t="s">
        <v>1949</v>
      </c>
      <c r="C855" s="764">
        <v>-7989232</v>
      </c>
      <c r="D855" s="749">
        <f>VLOOKUP($A$1:$A$1397,BS!$A$8:$A$2406,1,0)</f>
        <v>25300561</v>
      </c>
      <c r="E855" s="764"/>
    </row>
    <row r="856" spans="1:5">
      <c r="A856" s="763">
        <v>25300581</v>
      </c>
      <c r="B856" s="763" t="s">
        <v>728</v>
      </c>
      <c r="C856" s="764">
        <v>-5174706.6399999997</v>
      </c>
      <c r="D856" s="749">
        <f>VLOOKUP($A$1:$A$1397,BS!$A$8:$A$2406,1,0)</f>
        <v>25300581</v>
      </c>
      <c r="E856" s="764"/>
    </row>
    <row r="857" spans="1:5">
      <c r="A857" s="763">
        <v>25300582</v>
      </c>
      <c r="B857" s="763" t="s">
        <v>728</v>
      </c>
      <c r="C857" s="764">
        <v>-2209620.63</v>
      </c>
      <c r="D857" s="749">
        <f>VLOOKUP($A$1:$A$1397,BS!$A$8:$A$2406,1,0)</f>
        <v>25300582</v>
      </c>
      <c r="E857" s="764"/>
    </row>
    <row r="858" spans="1:5">
      <c r="A858" s="763">
        <v>25300591</v>
      </c>
      <c r="B858" s="763" t="s">
        <v>729</v>
      </c>
      <c r="C858" s="764">
        <v>5174706.6399999997</v>
      </c>
      <c r="D858" s="749">
        <f>VLOOKUP($A$1:$A$1397,BS!$A$8:$A$2406,1,0)</f>
        <v>25300591</v>
      </c>
      <c r="E858" s="764"/>
    </row>
    <row r="859" spans="1:5">
      <c r="A859" s="763">
        <v>25300592</v>
      </c>
      <c r="B859" s="763" t="s">
        <v>729</v>
      </c>
      <c r="C859" s="764">
        <v>2209620.63</v>
      </c>
      <c r="D859" s="749">
        <f>VLOOKUP($A$1:$A$1397,BS!$A$8:$A$2406,1,0)</f>
        <v>25300592</v>
      </c>
      <c r="E859" s="764"/>
    </row>
    <row r="860" spans="1:5">
      <c r="A860" s="763">
        <v>25300611</v>
      </c>
      <c r="B860" s="763" t="s">
        <v>1421</v>
      </c>
      <c r="C860" s="764">
        <v>-62260372.530000001</v>
      </c>
      <c r="D860" s="749">
        <f>VLOOKUP($A$1:$A$1397,BS!$A$8:$A$2406,1,0)</f>
        <v>25300611</v>
      </c>
      <c r="E860" s="764"/>
    </row>
    <row r="861" spans="1:5">
      <c r="A861" s="763">
        <v>25300621</v>
      </c>
      <c r="B861" s="763" t="s">
        <v>1442</v>
      </c>
      <c r="C861" s="764">
        <v>-7979702.6399999997</v>
      </c>
      <c r="D861" s="749">
        <f>VLOOKUP($A$1:$A$1397,BS!$A$8:$A$2406,1,0)</f>
        <v>25300621</v>
      </c>
      <c r="E861" s="764"/>
    </row>
    <row r="862" spans="1:5">
      <c r="A862" s="763">
        <v>25300663</v>
      </c>
      <c r="B862" s="763" t="s">
        <v>2575</v>
      </c>
      <c r="C862" s="764">
        <v>-73696.88</v>
      </c>
      <c r="D862" s="749">
        <f>VLOOKUP($A$1:$A$1397,BS!$A$8:$A$2406,1,0)</f>
        <v>25300663</v>
      </c>
    </row>
    <row r="863" spans="1:5">
      <c r="A863" s="763">
        <v>25300731</v>
      </c>
      <c r="B863" s="763" t="s">
        <v>3189</v>
      </c>
      <c r="C863" s="764">
        <v>-15154.75</v>
      </c>
      <c r="D863" s="749">
        <f>VLOOKUP($A$1:$A$1397,BS!$A$8:$A$2406,1,0)</f>
        <v>25300731</v>
      </c>
      <c r="E863" s="764"/>
    </row>
    <row r="864" spans="1:5">
      <c r="A864" s="763">
        <v>25300733</v>
      </c>
      <c r="B864" s="763" t="s">
        <v>3190</v>
      </c>
      <c r="C864" s="764">
        <v>-50468.17</v>
      </c>
      <c r="D864" s="749">
        <f>VLOOKUP($A$1:$A$1397,BS!$A$8:$A$2406,1,0)</f>
        <v>25300733</v>
      </c>
    </row>
    <row r="865" spans="1:5">
      <c r="A865" s="763">
        <v>25300742</v>
      </c>
      <c r="B865" s="763" t="s">
        <v>3242</v>
      </c>
      <c r="C865" s="764">
        <v>-9979828</v>
      </c>
      <c r="D865" s="749">
        <f>VLOOKUP($A$1:$A$1397,BS!$A$8:$A$2406,1,0)</f>
        <v>25300742</v>
      </c>
    </row>
    <row r="866" spans="1:5">
      <c r="A866" s="763">
        <v>25300761</v>
      </c>
      <c r="B866" s="763" t="s">
        <v>382</v>
      </c>
      <c r="C866" s="764">
        <v>-176310.41</v>
      </c>
      <c r="D866" s="749">
        <f>VLOOKUP($A$1:$A$1397,BS!$A$8:$A$2406,1,0)</f>
        <v>25300761</v>
      </c>
    </row>
    <row r="867" spans="1:5">
      <c r="A867" s="763">
        <v>25300771</v>
      </c>
      <c r="B867" s="763" t="s">
        <v>240</v>
      </c>
      <c r="C867" s="764">
        <v>-5187925.78</v>
      </c>
      <c r="D867" s="749">
        <f>VLOOKUP($A$1:$A$1397,BS!$A$8:$A$2406,1,0)</f>
        <v>25300771</v>
      </c>
      <c r="E867" s="764"/>
    </row>
    <row r="868" spans="1:5">
      <c r="A868" s="763">
        <v>25301073</v>
      </c>
      <c r="B868" s="763" t="s">
        <v>583</v>
      </c>
      <c r="C868" s="763">
        <v>-200</v>
      </c>
      <c r="D868" s="749">
        <f>VLOOKUP($A$1:$A$1397,BS!$A$8:$A$2406,1,0)</f>
        <v>25301073</v>
      </c>
      <c r="E868" s="764"/>
    </row>
    <row r="869" spans="1:5">
      <c r="A869" s="763">
        <v>25301151</v>
      </c>
      <c r="B869" s="763" t="s">
        <v>2629</v>
      </c>
      <c r="C869" s="764">
        <v>-1939670.74</v>
      </c>
      <c r="D869" s="749">
        <f>VLOOKUP($A$1:$A$1397,BS!$A$8:$A$2406,1,0)</f>
        <v>25301151</v>
      </c>
      <c r="E869" s="764"/>
    </row>
    <row r="870" spans="1:5">
      <c r="A870" s="763">
        <v>25301203</v>
      </c>
      <c r="B870" s="763" t="s">
        <v>1070</v>
      </c>
      <c r="C870" s="764">
        <v>-153717</v>
      </c>
      <c r="D870" s="749">
        <f>VLOOKUP($A$1:$A$1397,BS!$A$8:$A$2406,1,0)</f>
        <v>25301203</v>
      </c>
      <c r="E870" s="764"/>
    </row>
    <row r="871" spans="1:5">
      <c r="A871" s="763">
        <v>25301213</v>
      </c>
      <c r="B871" s="763" t="s">
        <v>3196</v>
      </c>
      <c r="C871" s="764">
        <v>-675825</v>
      </c>
      <c r="D871" s="749">
        <f>VLOOKUP($A$1:$A$1397,BS!$A$8:$A$2406,1,0)</f>
        <v>25301213</v>
      </c>
    </row>
    <row r="872" spans="1:5">
      <c r="A872" s="763">
        <v>25302221</v>
      </c>
      <c r="B872" s="763" t="s">
        <v>1819</v>
      </c>
      <c r="C872" s="764">
        <v>-3955001.96</v>
      </c>
      <c r="D872" s="749">
        <f>VLOOKUP($A$1:$A$1397,BS!$A$8:$A$2406,1,0)</f>
        <v>25302221</v>
      </c>
    </row>
    <row r="873" spans="1:5">
      <c r="A873" s="763">
        <v>25302222</v>
      </c>
      <c r="B873" s="763" t="s">
        <v>1286</v>
      </c>
      <c r="C873" s="764">
        <v>-6186727.46</v>
      </c>
      <c r="D873" s="749">
        <f>VLOOKUP($A$1:$A$1397,BS!$A$8:$A$2406,1,0)</f>
        <v>25302222</v>
      </c>
      <c r="E873" s="764"/>
    </row>
    <row r="874" spans="1:5">
      <c r="A874" s="763">
        <v>25302223</v>
      </c>
      <c r="B874" s="763" t="s">
        <v>3179</v>
      </c>
      <c r="C874" s="764">
        <v>-7582336</v>
      </c>
      <c r="D874" s="749">
        <f>VLOOKUP($A$1:$A$1397,BS!$A$8:$A$2406,1,0)</f>
        <v>25302223</v>
      </c>
      <c r="E874" s="764"/>
    </row>
    <row r="875" spans="1:5">
      <c r="A875" s="763">
        <v>25400101</v>
      </c>
      <c r="B875" s="763" t="s">
        <v>1320</v>
      </c>
      <c r="C875" s="764">
        <v>-27134.9</v>
      </c>
      <c r="D875" s="749">
        <f>VLOOKUP($A$1:$A$1397,BS!$A$8:$A$2406,1,0)</f>
        <v>25400101</v>
      </c>
      <c r="E875" s="764"/>
    </row>
    <row r="876" spans="1:5">
      <c r="A876" s="763">
        <v>25400111</v>
      </c>
      <c r="B876" s="763" t="s">
        <v>1321</v>
      </c>
      <c r="C876" s="764">
        <v>-6077.87</v>
      </c>
      <c r="D876" s="749">
        <f>VLOOKUP($A$1:$A$1397,BS!$A$8:$A$2406,1,0)</f>
        <v>25400111</v>
      </c>
      <c r="E876" s="764"/>
    </row>
    <row r="877" spans="1:5">
      <c r="A877" s="763">
        <v>25400181</v>
      </c>
      <c r="B877" s="763" t="s">
        <v>1790</v>
      </c>
      <c r="C877" s="764">
        <v>-4703049</v>
      </c>
      <c r="D877" s="749">
        <f>VLOOKUP($A$1:$A$1397,BS!$A$8:$A$2406,1,0)</f>
        <v>25400181</v>
      </c>
      <c r="E877" s="764"/>
    </row>
    <row r="878" spans="1:5">
      <c r="A878" s="763">
        <v>25400182</v>
      </c>
      <c r="B878" s="763" t="s">
        <v>1791</v>
      </c>
      <c r="C878" s="764">
        <v>-2515701</v>
      </c>
      <c r="D878" s="749">
        <f>VLOOKUP($A$1:$A$1397,BS!$A$8:$A$2406,1,0)</f>
        <v>25400182</v>
      </c>
      <c r="E878" s="764"/>
    </row>
    <row r="879" spans="1:5">
      <c r="A879" s="763">
        <v>25400191</v>
      </c>
      <c r="B879" s="763" t="s">
        <v>2076</v>
      </c>
      <c r="C879" s="764">
        <v>-1388868.04</v>
      </c>
      <c r="D879" s="749">
        <f>VLOOKUP($A$1:$A$1397,BS!$A$8:$A$2406,1,0)</f>
        <v>25400191</v>
      </c>
      <c r="E879" s="764"/>
    </row>
    <row r="880" spans="1:5">
      <c r="A880" s="763">
        <v>25400201</v>
      </c>
      <c r="B880" s="763" t="s">
        <v>2077</v>
      </c>
      <c r="C880" s="764">
        <v>-1013105.31</v>
      </c>
      <c r="D880" s="749">
        <f>VLOOKUP($A$1:$A$1397,BS!$A$8:$A$2406,1,0)</f>
        <v>25400201</v>
      </c>
      <c r="E880" s="764"/>
    </row>
    <row r="881" spans="1:5">
      <c r="A881" s="763">
        <v>25400221</v>
      </c>
      <c r="B881" s="763" t="s">
        <v>2198</v>
      </c>
      <c r="C881" s="764">
        <v>-73852.7</v>
      </c>
      <c r="D881" s="749">
        <f>VLOOKUP($A$1:$A$1397,BS!$A$8:$A$2406,1,0)</f>
        <v>25400221</v>
      </c>
      <c r="E881" s="764"/>
    </row>
    <row r="882" spans="1:5">
      <c r="A882" s="763">
        <v>25400261</v>
      </c>
      <c r="B882" s="763" t="s">
        <v>2211</v>
      </c>
      <c r="C882" s="764">
        <v>-93615823</v>
      </c>
      <c r="D882" s="749">
        <f>VLOOKUP($A$1:$A$1397,BS!$A$8:$A$2406,1,0)</f>
        <v>25400261</v>
      </c>
      <c r="E882" s="764"/>
    </row>
    <row r="883" spans="1:5">
      <c r="A883" s="763">
        <v>25400291</v>
      </c>
      <c r="B883" s="763" t="s">
        <v>2534</v>
      </c>
      <c r="C883" s="764">
        <v>-670951.01</v>
      </c>
      <c r="D883" s="749">
        <f>VLOOKUP($A$1:$A$1397,BS!$A$8:$A$2406,1,0)</f>
        <v>25400291</v>
      </c>
      <c r="E883" s="764"/>
    </row>
    <row r="884" spans="1:5">
      <c r="A884" s="763">
        <v>25400301</v>
      </c>
      <c r="B884" s="763" t="s">
        <v>2535</v>
      </c>
      <c r="C884" s="764">
        <v>-23075.09</v>
      </c>
      <c r="D884" s="749">
        <f>VLOOKUP($A$1:$A$1397,BS!$A$8:$A$2406,1,0)</f>
        <v>25400301</v>
      </c>
      <c r="E884" s="764"/>
    </row>
    <row r="885" spans="1:5">
      <c r="A885" s="763">
        <v>25400311</v>
      </c>
      <c r="B885" s="763" t="s">
        <v>2537</v>
      </c>
      <c r="C885" s="764">
        <v>-3090.32</v>
      </c>
      <c r="D885" s="749">
        <f>VLOOKUP($A$1:$A$1397,BS!$A$8:$A$2406,1,0)</f>
        <v>25400311</v>
      </c>
      <c r="E885" s="764"/>
    </row>
    <row r="886" spans="1:5">
      <c r="A886" s="763">
        <v>25400321</v>
      </c>
      <c r="B886" s="763" t="s">
        <v>2644</v>
      </c>
      <c r="C886" s="764">
        <v>-120544.19</v>
      </c>
      <c r="D886" s="749">
        <f>VLOOKUP($A$1:$A$1397,BS!$A$8:$A$2406,1,0)</f>
        <v>25400321</v>
      </c>
      <c r="E886" s="764"/>
    </row>
    <row r="887" spans="1:5">
      <c r="A887" s="763">
        <v>25400331</v>
      </c>
      <c r="B887" s="763" t="s">
        <v>2645</v>
      </c>
      <c r="C887" s="764">
        <v>-1153612.1200000001</v>
      </c>
      <c r="D887" s="749">
        <f>VLOOKUP($A$1:$A$1397,BS!$A$8:$A$2406,1,0)</f>
        <v>25400331</v>
      </c>
      <c r="E887" s="764"/>
    </row>
    <row r="888" spans="1:5">
      <c r="A888" s="763">
        <v>25400392</v>
      </c>
      <c r="B888" s="763" t="s">
        <v>3228</v>
      </c>
      <c r="C888" s="764">
        <v>-13924636</v>
      </c>
      <c r="D888" s="749">
        <f>VLOOKUP($A$1:$A$1397,BS!$A$8:$A$2406,1,0)</f>
        <v>25400392</v>
      </c>
      <c r="E888" s="764"/>
    </row>
    <row r="889" spans="1:5">
      <c r="A889" s="763">
        <v>25400431</v>
      </c>
      <c r="B889" s="763" t="s">
        <v>2955</v>
      </c>
      <c r="C889" s="764">
        <v>-367724.14</v>
      </c>
      <c r="D889" s="749">
        <f>VLOOKUP($A$1:$A$1397,BS!$A$8:$A$2406,1,0)</f>
        <v>25400431</v>
      </c>
      <c r="E889" s="764"/>
    </row>
    <row r="890" spans="1:5">
      <c r="A890" s="763">
        <v>25400441</v>
      </c>
      <c r="B890" s="763" t="s">
        <v>2961</v>
      </c>
      <c r="C890" s="764">
        <v>14362.73</v>
      </c>
      <c r="D890" s="749">
        <f>VLOOKUP($A$1:$A$1397,BS!$A$8:$A$2406,1,0)</f>
        <v>25400441</v>
      </c>
      <c r="E890" s="764"/>
    </row>
    <row r="891" spans="1:5">
      <c r="A891" s="763">
        <v>25400481</v>
      </c>
      <c r="B891" s="763" t="s">
        <v>3075</v>
      </c>
      <c r="C891" s="764">
        <v>1074.28</v>
      </c>
      <c r="D891" s="749">
        <f>VLOOKUP($A$1:$A$1397,BS!$A$8:$A$2406,1,0)</f>
        <v>25400481</v>
      </c>
      <c r="E891" s="764"/>
    </row>
    <row r="892" spans="1:5">
      <c r="A892" s="763">
        <v>25400491</v>
      </c>
      <c r="B892" s="763" t="s">
        <v>3092</v>
      </c>
      <c r="C892" s="764">
        <v>-4283741</v>
      </c>
      <c r="D892" s="749">
        <f>VLOOKUP($A$1:$A$1397,BS!$A$8:$A$2406,1,0)</f>
        <v>25400491</v>
      </c>
      <c r="E892" s="764"/>
    </row>
    <row r="893" spans="1:5">
      <c r="A893" s="763">
        <v>25400501</v>
      </c>
      <c r="B893" s="763" t="s">
        <v>3093</v>
      </c>
      <c r="C893" s="764">
        <v>-1240071</v>
      </c>
      <c r="D893" s="749">
        <f>VLOOKUP($A$1:$A$1397,BS!$A$8:$A$2406,1,0)</f>
        <v>25400501</v>
      </c>
      <c r="E893" s="764"/>
    </row>
    <row r="894" spans="1:5">
      <c r="A894" s="319" t="s">
        <v>3373</v>
      </c>
      <c r="B894" s="763" t="s">
        <v>3175</v>
      </c>
      <c r="C894" s="764">
        <v>-19559199</v>
      </c>
      <c r="D894" s="749" t="str">
        <f>VLOOKUP($A$1:$A$1397,BS!$A$8:$A$2406,1,0)</f>
        <v>25400521</v>
      </c>
      <c r="E894" s="764"/>
    </row>
    <row r="895" spans="1:5">
      <c r="A895" s="763">
        <v>25500002</v>
      </c>
      <c r="B895" s="763" t="s">
        <v>1725</v>
      </c>
      <c r="C895" s="764">
        <v>-8165809</v>
      </c>
      <c r="D895" s="749">
        <f>VLOOKUP($A$1:$A$1397,BS!$A$8:$A$2406,1,0)</f>
        <v>25500002</v>
      </c>
      <c r="E895" s="764"/>
    </row>
    <row r="896" spans="1:5">
      <c r="A896" s="763">
        <v>25500022</v>
      </c>
      <c r="B896" s="763" t="s">
        <v>1725</v>
      </c>
      <c r="C896" s="764">
        <v>8165809</v>
      </c>
      <c r="D896" s="749">
        <f>VLOOKUP($A$1:$A$1397,BS!$A$8:$A$2406,1,0)</f>
        <v>25500022</v>
      </c>
      <c r="E896" s="764"/>
    </row>
    <row r="897" spans="1:5">
      <c r="A897" s="763">
        <v>25600072</v>
      </c>
      <c r="B897" s="763" t="s">
        <v>2258</v>
      </c>
      <c r="C897" s="764">
        <v>-82626.36</v>
      </c>
      <c r="D897" s="749">
        <f>VLOOKUP($A$1:$A$1397,BS!$A$8:$A$2406,1,0)</f>
        <v>25600072</v>
      </c>
      <c r="E897" s="764"/>
    </row>
    <row r="898" spans="1:5">
      <c r="A898" s="763">
        <v>25600081</v>
      </c>
      <c r="B898" s="763" t="s">
        <v>2078</v>
      </c>
      <c r="C898" s="764">
        <v>-3912701.47</v>
      </c>
      <c r="D898" s="749">
        <f>VLOOKUP($A$1:$A$1397,BS!$A$8:$A$2406,1,0)</f>
        <v>25600081</v>
      </c>
      <c r="E898" s="764"/>
    </row>
    <row r="899" spans="1:5">
      <c r="A899" s="763">
        <v>25600102</v>
      </c>
      <c r="B899" s="763" t="s">
        <v>2529</v>
      </c>
      <c r="C899" s="764">
        <v>61744.05</v>
      </c>
      <c r="D899" s="749">
        <f>VLOOKUP($A$1:$A$1397,BS!$A$8:$A$2406,1,0)</f>
        <v>25600102</v>
      </c>
      <c r="E899" s="764"/>
    </row>
    <row r="900" spans="1:5">
      <c r="A900" s="763">
        <v>25600111</v>
      </c>
      <c r="B900" s="763" t="s">
        <v>2530</v>
      </c>
      <c r="C900" s="764">
        <v>628243.67000000004</v>
      </c>
      <c r="D900" s="749">
        <f>VLOOKUP($A$1:$A$1397,BS!$A$8:$A$2406,1,0)</f>
        <v>25600111</v>
      </c>
      <c r="E900" s="764"/>
    </row>
    <row r="901" spans="1:5">
      <c r="A901" s="763">
        <v>28200002</v>
      </c>
      <c r="B901" s="763" t="s">
        <v>3366</v>
      </c>
      <c r="C901" s="764">
        <v>-509820063.49000001</v>
      </c>
      <c r="D901" s="749">
        <f>VLOOKUP($A$1:$A$1397,BS!$A$8:$A$2406,1,0)</f>
        <v>28200002</v>
      </c>
      <c r="E901" s="764"/>
    </row>
    <row r="902" spans="1:5">
      <c r="A902" s="763">
        <v>28200013</v>
      </c>
      <c r="B902" s="763" t="s">
        <v>3367</v>
      </c>
      <c r="C902" s="764">
        <v>-44691366.869999997</v>
      </c>
      <c r="D902" s="749">
        <f>VLOOKUP($A$1:$A$1397,BS!$A$8:$A$2406,1,0)</f>
        <v>28200013</v>
      </c>
      <c r="E902" s="764"/>
    </row>
    <row r="903" spans="1:5">
      <c r="A903" s="763">
        <v>28200121</v>
      </c>
      <c r="B903" s="763" t="s">
        <v>3368</v>
      </c>
      <c r="C903" s="764">
        <v>-1266929811.77</v>
      </c>
      <c r="D903" s="749">
        <f>VLOOKUP($A$1:$A$1397,BS!$A$8:$A$2406,1,0)</f>
        <v>28200121</v>
      </c>
      <c r="E903" s="764"/>
    </row>
    <row r="904" spans="1:5">
      <c r="A904" s="763">
        <v>28300031</v>
      </c>
      <c r="B904" s="763" t="s">
        <v>1464</v>
      </c>
      <c r="C904" s="764">
        <v>-11599257.439999999</v>
      </c>
      <c r="D904" s="749">
        <f>VLOOKUP($A$1:$A$1397,BS!$A$8:$A$2406,1,0)</f>
        <v>28300031</v>
      </c>
      <c r="E904" s="764"/>
    </row>
    <row r="905" spans="1:5">
      <c r="A905" s="763">
        <v>28300033</v>
      </c>
      <c r="B905" s="763" t="s">
        <v>283</v>
      </c>
      <c r="C905" s="764">
        <v>-68718386.730000004</v>
      </c>
      <c r="D905" s="749">
        <f>VLOOKUP($A$1:$A$1397,BS!$A$8:$A$2406,1,0)</f>
        <v>28300033</v>
      </c>
      <c r="E905" s="764"/>
    </row>
    <row r="906" spans="1:5">
      <c r="A906" s="763">
        <v>28300041</v>
      </c>
      <c r="B906" s="763" t="s">
        <v>934</v>
      </c>
      <c r="C906" s="764">
        <v>-2445705.41</v>
      </c>
      <c r="D906" s="749">
        <f>VLOOKUP($A$1:$A$1397,BS!$A$8:$A$2406,1,0)</f>
        <v>28300041</v>
      </c>
      <c r="E906" s="764"/>
    </row>
    <row r="907" spans="1:5">
      <c r="A907" s="763">
        <v>28300043</v>
      </c>
      <c r="B907" s="763" t="s">
        <v>284</v>
      </c>
      <c r="C907" s="764">
        <v>-15475463.93</v>
      </c>
      <c r="D907" s="749">
        <f>VLOOKUP($A$1:$A$1397,BS!$A$8:$A$2406,1,0)</f>
        <v>28300043</v>
      </c>
      <c r="E907" s="764"/>
    </row>
    <row r="908" spans="1:5">
      <c r="A908" s="763">
        <v>28300081</v>
      </c>
      <c r="B908" s="763" t="s">
        <v>2546</v>
      </c>
      <c r="C908" s="764">
        <v>-5100336.1500000004</v>
      </c>
      <c r="D908" s="749">
        <f>VLOOKUP($A$1:$A$1397,BS!$A$8:$A$2406,1,0)</f>
        <v>28300081</v>
      </c>
      <c r="E908" s="764"/>
    </row>
    <row r="909" spans="1:5">
      <c r="A909" s="763">
        <v>28300091</v>
      </c>
      <c r="B909" s="763" t="s">
        <v>2803</v>
      </c>
      <c r="C909" s="764">
        <v>-2390726</v>
      </c>
      <c r="D909" s="749">
        <f>VLOOKUP($A$1:$A$1397,BS!$A$8:$A$2406,1,0)</f>
        <v>28300091</v>
      </c>
      <c r="E909" s="764"/>
    </row>
    <row r="910" spans="1:5">
      <c r="A910" s="763">
        <v>28300152</v>
      </c>
      <c r="B910" s="763" t="s">
        <v>1002</v>
      </c>
      <c r="C910" s="764">
        <v>-2251742.5099999998</v>
      </c>
      <c r="D910" s="749">
        <f>VLOOKUP($A$1:$A$1397,BS!$A$8:$A$2406,1,0)</f>
        <v>28300152</v>
      </c>
      <c r="E910" s="764"/>
    </row>
    <row r="911" spans="1:5">
      <c r="A911" s="763">
        <v>28300162</v>
      </c>
      <c r="B911" s="763" t="s">
        <v>795</v>
      </c>
      <c r="C911" s="764">
        <v>-337176.67</v>
      </c>
      <c r="D911" s="749">
        <f>VLOOKUP($A$1:$A$1397,BS!$A$8:$A$2406,1,0)</f>
        <v>28300162</v>
      </c>
      <c r="E911" s="764"/>
    </row>
    <row r="912" spans="1:5">
      <c r="A912" s="763">
        <v>28300211</v>
      </c>
      <c r="B912" s="763" t="s">
        <v>3210</v>
      </c>
      <c r="C912" s="764">
        <v>-28526365.68</v>
      </c>
      <c r="D912" s="749">
        <f>VLOOKUP($A$1:$A$1397,BS!$A$8:$A$2406,1,0)</f>
        <v>28300211</v>
      </c>
      <c r="E912" s="764"/>
    </row>
    <row r="913" spans="1:5">
      <c r="A913" s="763">
        <v>28300221</v>
      </c>
      <c r="B913" s="763" t="s">
        <v>3211</v>
      </c>
      <c r="C913" s="764">
        <v>-6365020.4299999997</v>
      </c>
      <c r="D913" s="749">
        <f>VLOOKUP($A$1:$A$1397,BS!$A$8:$A$2406,1,0)</f>
        <v>28300221</v>
      </c>
      <c r="E913" s="764"/>
    </row>
    <row r="914" spans="1:5">
      <c r="A914" s="763">
        <v>28300232</v>
      </c>
      <c r="B914" s="763" t="s">
        <v>974</v>
      </c>
      <c r="C914" s="764">
        <v>-16830260.870000001</v>
      </c>
      <c r="D914" s="749">
        <f>VLOOKUP($A$1:$A$1397,BS!$A$8:$A$2406,1,0)</f>
        <v>28300232</v>
      </c>
      <c r="E914" s="764"/>
    </row>
    <row r="915" spans="1:5">
      <c r="A915" s="763">
        <v>28300252</v>
      </c>
      <c r="B915" s="763" t="s">
        <v>2410</v>
      </c>
      <c r="C915" s="764">
        <v>-7319475.7800000003</v>
      </c>
      <c r="D915" s="749">
        <f>VLOOKUP($A$1:$A$1397,BS!$A$8:$A$2406,1,0)</f>
        <v>28300252</v>
      </c>
      <c r="E915" s="764"/>
    </row>
    <row r="916" spans="1:5">
      <c r="A916" s="763">
        <v>28300262</v>
      </c>
      <c r="B916" s="763" t="s">
        <v>2411</v>
      </c>
      <c r="C916" s="764">
        <v>-2402829.12</v>
      </c>
      <c r="D916" s="749">
        <f>VLOOKUP($A$1:$A$1397,BS!$A$8:$A$2406,1,0)</f>
        <v>28300262</v>
      </c>
    </row>
    <row r="917" spans="1:5">
      <c r="A917" s="763">
        <v>28300311</v>
      </c>
      <c r="B917" s="763" t="s">
        <v>3338</v>
      </c>
      <c r="C917" s="764">
        <v>-8488244.3800000008</v>
      </c>
      <c r="D917" s="749">
        <f>VLOOKUP($A$1:$A$1397,BS!$A$8:$A$2406,1,0)</f>
        <v>28300311</v>
      </c>
    </row>
    <row r="918" spans="1:5">
      <c r="A918" s="763">
        <v>28300361</v>
      </c>
      <c r="B918" s="763" t="s">
        <v>168</v>
      </c>
      <c r="C918" s="764">
        <v>-70193099.359999999</v>
      </c>
      <c r="D918" s="749">
        <f>VLOOKUP($A$1:$A$1397,BS!$A$8:$A$2406,1,0)</f>
        <v>28300361</v>
      </c>
      <c r="E918" s="764"/>
    </row>
    <row r="919" spans="1:5">
      <c r="A919" s="763">
        <v>28300362</v>
      </c>
      <c r="B919" s="763" t="s">
        <v>169</v>
      </c>
      <c r="C919" s="764">
        <v>-1443935.76</v>
      </c>
      <c r="D919" s="749">
        <f>VLOOKUP($A$1:$A$1397,BS!$A$8:$A$2406,1,0)</f>
        <v>28300362</v>
      </c>
      <c r="E919" s="764"/>
    </row>
    <row r="920" spans="1:5">
      <c r="A920" s="763">
        <v>28300431</v>
      </c>
      <c r="B920" s="763" t="s">
        <v>552</v>
      </c>
      <c r="C920" s="764">
        <v>-1689520.85</v>
      </c>
      <c r="D920" s="749">
        <f>VLOOKUP($A$1:$A$1397,BS!$A$8:$A$2406,1,0)</f>
        <v>28300431</v>
      </c>
      <c r="E920" s="764"/>
    </row>
    <row r="921" spans="1:5">
      <c r="A921" s="763">
        <v>28300441</v>
      </c>
      <c r="B921" s="763" t="s">
        <v>3498</v>
      </c>
      <c r="C921" s="764">
        <v>-1957533.58</v>
      </c>
      <c r="D921" s="749">
        <f>VLOOKUP($A$1:$A$1397,BS!$A$8:$A$2406,1,0)</f>
        <v>28300441</v>
      </c>
      <c r="E921" s="764"/>
    </row>
    <row r="922" spans="1:5">
      <c r="A922" s="763">
        <v>28300501</v>
      </c>
      <c r="B922" s="763" t="s">
        <v>2159</v>
      </c>
      <c r="C922" s="764">
        <v>1385814.75</v>
      </c>
      <c r="D922" s="749">
        <f>VLOOKUP($A$1:$A$1397,BS!$A$8:$A$2406,1,0)</f>
        <v>28300501</v>
      </c>
      <c r="E922" s="764"/>
    </row>
    <row r="923" spans="1:5">
      <c r="A923" s="763">
        <v>28300503</v>
      </c>
      <c r="B923" s="763" t="s">
        <v>1665</v>
      </c>
      <c r="C923" s="764">
        <v>-5036995.29</v>
      </c>
      <c r="D923" s="749">
        <f>VLOOKUP($A$1:$A$1397,BS!$A$8:$A$2406,1,0)</f>
        <v>28300503</v>
      </c>
      <c r="E923" s="764"/>
    </row>
    <row r="924" spans="1:5">
      <c r="A924" s="763">
        <v>28300511</v>
      </c>
      <c r="B924" s="763" t="s">
        <v>1693</v>
      </c>
      <c r="C924" s="764">
        <v>-1350431.6</v>
      </c>
      <c r="D924" s="749">
        <f>VLOOKUP($A$1:$A$1397,BS!$A$8:$A$2406,1,0)</f>
        <v>28300511</v>
      </c>
      <c r="E924" s="764"/>
    </row>
    <row r="925" spans="1:5">
      <c r="A925" s="763">
        <v>28300561</v>
      </c>
      <c r="B925" s="763" t="s">
        <v>931</v>
      </c>
      <c r="C925" s="764">
        <v>-14388256.16</v>
      </c>
      <c r="D925" s="749">
        <f>VLOOKUP($A$1:$A$1397,BS!$A$8:$A$2406,1,0)</f>
        <v>28300561</v>
      </c>
      <c r="E925" s="764"/>
    </row>
    <row r="926" spans="1:5">
      <c r="A926" s="763">
        <v>28300581</v>
      </c>
      <c r="B926" s="763" t="s">
        <v>1431</v>
      </c>
      <c r="C926" s="764">
        <v>-7245725.9199999999</v>
      </c>
      <c r="D926" s="749">
        <f>VLOOKUP($A$1:$A$1397,BS!$A$8:$A$2406,1,0)</f>
        <v>28300581</v>
      </c>
      <c r="E926" s="764"/>
    </row>
    <row r="927" spans="1:5">
      <c r="A927" s="763">
        <v>28300651</v>
      </c>
      <c r="B927" s="763" t="s">
        <v>1101</v>
      </c>
      <c r="C927" s="764">
        <v>-7946081.3600000003</v>
      </c>
      <c r="D927" s="749">
        <f>VLOOKUP($A$1:$A$1397,BS!$A$8:$A$2406,1,0)</f>
        <v>28300651</v>
      </c>
      <c r="E927" s="764"/>
    </row>
    <row r="928" spans="1:5">
      <c r="A928" s="763">
        <v>28300661</v>
      </c>
      <c r="B928" s="763" t="s">
        <v>2083</v>
      </c>
      <c r="C928" s="764">
        <v>-9029729.8000000007</v>
      </c>
      <c r="D928" s="749">
        <f>VLOOKUP($A$1:$A$1397,BS!$A$8:$A$2406,1,0)</f>
        <v>28300661</v>
      </c>
      <c r="E928" s="764"/>
    </row>
    <row r="929" spans="1:5">
      <c r="A929" s="763">
        <v>28300721</v>
      </c>
      <c r="B929" s="763" t="s">
        <v>2475</v>
      </c>
      <c r="C929" s="764">
        <v>-131234.82</v>
      </c>
      <c r="D929" s="749">
        <f>VLOOKUP($A$1:$A$1397,BS!$A$8:$A$2406,1,0)</f>
        <v>28300721</v>
      </c>
      <c r="E929" s="764"/>
    </row>
    <row r="930" spans="1:5">
      <c r="A930" s="763">
        <v>28300731</v>
      </c>
      <c r="B930" s="763" t="s">
        <v>2630</v>
      </c>
      <c r="C930" s="764">
        <v>-5669362.9199999999</v>
      </c>
      <c r="D930" s="749">
        <f>VLOOKUP($A$1:$A$1397,BS!$A$8:$A$2406,1,0)</f>
        <v>28300731</v>
      </c>
      <c r="E930" s="764"/>
    </row>
    <row r="931" spans="1:5">
      <c r="A931" s="763">
        <v>28300741</v>
      </c>
      <c r="B931" s="763" t="s">
        <v>2864</v>
      </c>
      <c r="C931" s="764">
        <v>-608820.06999999995</v>
      </c>
      <c r="D931" s="749">
        <f>VLOOKUP($A$1:$A$1397,BS!$A$8:$A$2406,1,0)</f>
        <v>28300741</v>
      </c>
      <c r="E931" s="764"/>
    </row>
    <row r="932" spans="1:5">
      <c r="A932" s="763">
        <v>28300761</v>
      </c>
      <c r="B932" s="763" t="s">
        <v>3236</v>
      </c>
      <c r="C932" s="764">
        <v>-2653817.6</v>
      </c>
      <c r="D932" s="749">
        <f>VLOOKUP($A$1:$A$1397,BS!$A$8:$A$2406,1,0)</f>
        <v>28300761</v>
      </c>
      <c r="E932" s="764"/>
    </row>
    <row r="933" spans="1:5">
      <c r="A933" s="763">
        <v>28302001</v>
      </c>
      <c r="B933" s="763" t="s">
        <v>2874</v>
      </c>
      <c r="C933" s="764">
        <v>-10729016.630000001</v>
      </c>
      <c r="D933" s="749">
        <f>VLOOKUP($A$1:$A$1397,BS!$A$8:$A$2406,1,0)</f>
        <v>28302001</v>
      </c>
      <c r="E933" s="764"/>
    </row>
    <row r="934" spans="1:5">
      <c r="A934" s="763">
        <v>28302002</v>
      </c>
      <c r="B934" s="763" t="s">
        <v>2875</v>
      </c>
      <c r="C934" s="764">
        <v>-24896407.539999999</v>
      </c>
      <c r="D934" s="749">
        <f>VLOOKUP($A$1:$A$1397,BS!$A$8:$A$2406,1,0)</f>
        <v>28302002</v>
      </c>
      <c r="E934" s="764"/>
    </row>
    <row r="935" spans="1:5">
      <c r="A935" s="763">
        <v>28302011</v>
      </c>
      <c r="B935" s="763" t="s">
        <v>2876</v>
      </c>
      <c r="C935" s="764">
        <v>-3984513.86</v>
      </c>
      <c r="D935" s="749">
        <f>VLOOKUP($A$1:$A$1397,BS!$A$8:$A$2406,1,0)</f>
        <v>28302011</v>
      </c>
      <c r="E935" s="764"/>
    </row>
    <row r="936" spans="1:5">
      <c r="A936" s="763">
        <v>28302012</v>
      </c>
      <c r="B936" s="763" t="s">
        <v>2877</v>
      </c>
      <c r="C936" s="764">
        <v>-6046058.7000000002</v>
      </c>
      <c r="D936" s="749">
        <f>VLOOKUP($A$1:$A$1397,BS!$A$8:$A$2406,1,0)</f>
        <v>28302012</v>
      </c>
      <c r="E936" s="764"/>
    </row>
    <row r="937" spans="1:5">
      <c r="A937" s="763">
        <v>28302021</v>
      </c>
      <c r="B937" s="763" t="s">
        <v>2878</v>
      </c>
      <c r="C937" s="764">
        <v>-11388554.18</v>
      </c>
      <c r="D937" s="749">
        <f>VLOOKUP($A$1:$A$1397,BS!$A$8:$A$2406,1,0)</f>
        <v>28302021</v>
      </c>
      <c r="E937" s="764"/>
    </row>
    <row r="938" spans="1:5">
      <c r="A938" s="763">
        <v>28302022</v>
      </c>
      <c r="B938" s="763" t="s">
        <v>2879</v>
      </c>
      <c r="C938" s="764">
        <v>-3286286.25</v>
      </c>
      <c r="D938" s="749">
        <f>VLOOKUP($A$1:$A$1397,BS!$A$8:$A$2406,1,0)</f>
        <v>28302022</v>
      </c>
      <c r="E938" s="764"/>
    </row>
    <row r="939" spans="1:5">
      <c r="A939" s="763">
        <v>28302031</v>
      </c>
      <c r="B939" s="763" t="s">
        <v>3015</v>
      </c>
      <c r="C939" s="764">
        <v>-1332919.75</v>
      </c>
      <c r="D939" s="749">
        <f>VLOOKUP($A$1:$A$1397,BS!$A$8:$A$2406,1,0)</f>
        <v>28302031</v>
      </c>
      <c r="E939" s="764"/>
    </row>
    <row r="940" spans="1:5">
      <c r="A940" s="763">
        <v>28302041</v>
      </c>
      <c r="B940" s="763" t="s">
        <v>3048</v>
      </c>
      <c r="C940" s="764">
        <v>-5977746.7000000002</v>
      </c>
      <c r="D940" s="749">
        <f>VLOOKUP($A$1:$A$1397,BS!$A$8:$A$2406,1,0)</f>
        <v>28302041</v>
      </c>
      <c r="E940" s="764"/>
    </row>
    <row r="941" spans="1:5">
      <c r="A941" s="763">
        <v>28302051</v>
      </c>
      <c r="B941" s="763" t="s">
        <v>3165</v>
      </c>
      <c r="C941" s="764">
        <v>-1964614.33</v>
      </c>
      <c r="D941" s="749">
        <f>VLOOKUP($A$1:$A$1397,BS!$A$8:$A$2406,1,0)</f>
        <v>28302051</v>
      </c>
      <c r="E941" s="764"/>
    </row>
    <row r="942" spans="1:5">
      <c r="A942" s="763">
        <v>28302061</v>
      </c>
      <c r="B942" s="763" t="s">
        <v>3184</v>
      </c>
      <c r="C942" s="764">
        <v>-3402501.49</v>
      </c>
      <c r="D942" s="749">
        <f>VLOOKUP($A$1:$A$1397,BS!$A$8:$A$2406,1,0)</f>
        <v>28302061</v>
      </c>
    </row>
    <row r="943" spans="1:5">
      <c r="A943">
        <v>43800003</v>
      </c>
      <c r="B943" s="763" t="s">
        <v>1773</v>
      </c>
      <c r="C943" s="82">
        <v>67347052</v>
      </c>
      <c r="D943" s="749">
        <f>VLOOKUP($A$1:$A$1397,BS!$A$8:$A$2406,1,0)</f>
        <v>43800003</v>
      </c>
    </row>
    <row r="944" spans="1:5">
      <c r="A944">
        <v>43900003</v>
      </c>
      <c r="B944" s="763" t="s">
        <v>1319</v>
      </c>
      <c r="C944" s="82">
        <v>5848610</v>
      </c>
      <c r="D944" s="749">
        <f>VLOOKUP($A$1:$A$1397,BS!$A$8:$A$2406,1,0)</f>
        <v>43900003</v>
      </c>
    </row>
    <row r="945" spans="1:5">
      <c r="A945" s="763" t="s">
        <v>418</v>
      </c>
      <c r="C945" s="764">
        <v>-156505243.09999999</v>
      </c>
      <c r="D945" s="749" t="str">
        <f>VLOOKUP($A$1:$A$1397,BS!$A$8:$A$2406,1,0)</f>
        <v>Total Profit/Loss Current Year</v>
      </c>
      <c r="E945" s="764"/>
    </row>
    <row r="950" spans="1:5">
      <c r="E950" s="764"/>
    </row>
    <row r="954" spans="1:5">
      <c r="E954" s="764"/>
    </row>
    <row r="956" spans="1:5">
      <c r="E956" s="764"/>
    </row>
    <row r="957" spans="1:5">
      <c r="E957" s="764"/>
    </row>
    <row r="958" spans="1:5">
      <c r="E958" s="764"/>
    </row>
    <row r="959" spans="1:5">
      <c r="E959" s="764"/>
    </row>
    <row r="960" spans="1:5">
      <c r="E960" s="764"/>
    </row>
    <row r="961" spans="5:5">
      <c r="E961" s="764"/>
    </row>
    <row r="962" spans="5:5">
      <c r="E962" s="764"/>
    </row>
    <row r="963" spans="5:5">
      <c r="E963" s="764"/>
    </row>
    <row r="964" spans="5:5">
      <c r="E964" s="764"/>
    </row>
    <row r="965" spans="5:5">
      <c r="E965" s="764"/>
    </row>
  </sheetData>
  <sortState ref="M8:O14">
    <sortCondition ref="M8"/>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50"/>
  <sheetViews>
    <sheetView topLeftCell="A16" zoomScale="90" zoomScaleNormal="90" workbookViewId="0">
      <selection activeCell="F20" sqref="F20"/>
    </sheetView>
  </sheetViews>
  <sheetFormatPr defaultColWidth="5.5546875" defaultRowHeight="13.2"/>
  <cols>
    <col min="1" max="1" width="5.5546875" style="140"/>
    <col min="2" max="2" width="50" style="140" customWidth="1"/>
    <col min="3" max="3" width="38.44140625" style="1261" customWidth="1"/>
    <col min="4" max="4" width="17" style="1261" customWidth="1"/>
    <col min="5" max="5" width="21.6640625" style="1261" bestFit="1" customWidth="1"/>
    <col min="6" max="6" width="13.33203125" style="140" customWidth="1"/>
    <col min="7" max="16384" width="5.5546875" style="140"/>
  </cols>
  <sheetData>
    <row r="1" spans="1:6">
      <c r="F1" s="1262" t="s">
        <v>3918</v>
      </c>
    </row>
    <row r="2" spans="1:6">
      <c r="F2" s="1262" t="s">
        <v>3907</v>
      </c>
    </row>
    <row r="3" spans="1:6">
      <c r="F3" s="1262" t="s">
        <v>3889</v>
      </c>
    </row>
    <row r="4" spans="1:6">
      <c r="A4" s="140" t="s">
        <v>837</v>
      </c>
    </row>
    <row r="5" spans="1:6">
      <c r="A5" s="140" t="s">
        <v>3807</v>
      </c>
    </row>
    <row r="6" spans="1:6">
      <c r="A6" s="140" t="s">
        <v>3808</v>
      </c>
    </row>
    <row r="7" spans="1:6">
      <c r="A7" s="140" t="s">
        <v>3885</v>
      </c>
    </row>
    <row r="8" spans="1:6" s="1263" customFormat="1"/>
    <row r="9" spans="1:6">
      <c r="E9" s="1264" t="s">
        <v>3867</v>
      </c>
      <c r="F9" s="1263" t="s">
        <v>3809</v>
      </c>
    </row>
    <row r="10" spans="1:6">
      <c r="C10" s="1264" t="s">
        <v>3823</v>
      </c>
      <c r="D10" s="1264" t="s">
        <v>3809</v>
      </c>
      <c r="E10" s="1264" t="s">
        <v>3821</v>
      </c>
      <c r="F10" s="1263" t="s">
        <v>3812</v>
      </c>
    </row>
    <row r="11" spans="1:6">
      <c r="C11" s="1264" t="s">
        <v>3824</v>
      </c>
      <c r="D11" s="1264" t="s">
        <v>3820</v>
      </c>
      <c r="E11" s="1264" t="s">
        <v>3822</v>
      </c>
    </row>
    <row r="12" spans="1:6">
      <c r="C12" s="1264" t="s">
        <v>1956</v>
      </c>
      <c r="D12" s="1264" t="s">
        <v>1956</v>
      </c>
      <c r="E12" s="1264" t="s">
        <v>1956</v>
      </c>
    </row>
    <row r="13" spans="1:6">
      <c r="C13" s="1264"/>
      <c r="E13" s="1264"/>
    </row>
    <row r="14" spans="1:6" s="1263" customFormat="1">
      <c r="B14" s="1263" t="s">
        <v>3693</v>
      </c>
      <c r="C14" s="1263" t="s">
        <v>3694</v>
      </c>
      <c r="D14" s="1263" t="s">
        <v>3866</v>
      </c>
      <c r="E14" s="1263" t="s">
        <v>3696</v>
      </c>
    </row>
    <row r="15" spans="1:6">
      <c r="D15" s="1265" t="s">
        <v>3868</v>
      </c>
    </row>
    <row r="16" spans="1:6">
      <c r="A16" s="140" t="s">
        <v>3810</v>
      </c>
      <c r="C16" s="1264"/>
    </row>
    <row r="17" spans="1:6">
      <c r="A17" s="140" t="s">
        <v>3811</v>
      </c>
      <c r="B17" s="140" t="s">
        <v>1315</v>
      </c>
    </row>
    <row r="18" spans="1:6">
      <c r="A18" s="140">
        <v>1</v>
      </c>
      <c r="B18" s="1266" t="s">
        <v>3813</v>
      </c>
    </row>
    <row r="19" spans="1:6">
      <c r="A19" s="140">
        <v>2</v>
      </c>
      <c r="B19" s="1266"/>
    </row>
    <row r="20" spans="1:6">
      <c r="A20" s="140">
        <v>3</v>
      </c>
      <c r="B20" s="140" t="s">
        <v>1777</v>
      </c>
      <c r="C20" s="1261">
        <f ca="1">+'PSE CWC'!D30</f>
        <v>7389220147</v>
      </c>
      <c r="D20" s="1261">
        <f ca="1">+E20-C20</f>
        <v>-3.7508010864257813E-3</v>
      </c>
      <c r="E20" s="1389">
        <f>+'Exh. BAE-3 ISWC'!H2413</f>
        <v>7389220146.9962492</v>
      </c>
    </row>
    <row r="21" spans="1:6">
      <c r="A21" s="140">
        <v>4</v>
      </c>
    </row>
    <row r="22" spans="1:6">
      <c r="A22" s="140">
        <v>5</v>
      </c>
      <c r="B22" s="1266" t="s">
        <v>3814</v>
      </c>
    </row>
    <row r="23" spans="1:6">
      <c r="A23" s="140">
        <v>6</v>
      </c>
    </row>
    <row r="24" spans="1:6">
      <c r="A24" s="140">
        <v>7</v>
      </c>
      <c r="B24" s="140" t="s">
        <v>3815</v>
      </c>
      <c r="C24" s="1261">
        <f ca="1">+'PSE CWC'!D46</f>
        <v>4961861442.2393255</v>
      </c>
      <c r="D24" s="1261">
        <f ca="1">+E24-C24</f>
        <v>-35662222.355732918</v>
      </c>
      <c r="E24" s="1389">
        <f>+'Exh. BAE-3 ISWC'!K2413</f>
        <v>4926199219.8835926</v>
      </c>
    </row>
    <row r="25" spans="1:6">
      <c r="A25" s="140">
        <v>8</v>
      </c>
    </row>
    <row r="26" spans="1:6">
      <c r="A26" s="140">
        <v>9</v>
      </c>
      <c r="B26" s="140" t="s">
        <v>3816</v>
      </c>
      <c r="C26" s="1267">
        <f ca="1">+'PSE CWC'!D62</f>
        <v>1697061852.0560913</v>
      </c>
      <c r="D26" s="1267">
        <f ca="1">+E26-C26</f>
        <v>-47382699.081768513</v>
      </c>
      <c r="E26" s="1267">
        <f>+'Exh. BAE-3 ISWC'!L2413</f>
        <v>1649679152.9743228</v>
      </c>
    </row>
    <row r="27" spans="1:6">
      <c r="A27" s="140">
        <v>10</v>
      </c>
    </row>
    <row r="28" spans="1:6">
      <c r="A28" s="140">
        <v>11</v>
      </c>
      <c r="B28" s="140" t="s">
        <v>3877</v>
      </c>
      <c r="C28" s="1261">
        <f ca="1">+C26+C24</f>
        <v>6658923294.2954168</v>
      </c>
      <c r="D28" s="1261">
        <f ca="1">+D26+D24</f>
        <v>-83044921.437501431</v>
      </c>
      <c r="E28" s="1389">
        <f>+E26+E24</f>
        <v>6575878372.8579159</v>
      </c>
    </row>
    <row r="29" spans="1:6">
      <c r="A29" s="140">
        <v>12</v>
      </c>
    </row>
    <row r="30" spans="1:6">
      <c r="A30" s="140">
        <v>13</v>
      </c>
    </row>
    <row r="31" spans="1:6">
      <c r="A31" s="140">
        <v>14</v>
      </c>
      <c r="B31" s="140" t="s">
        <v>3817</v>
      </c>
      <c r="C31" s="1267">
        <f ca="1">+'PSE CWC'!D87</f>
        <v>425115043</v>
      </c>
      <c r="D31" s="1267">
        <f ca="1">+E31-C31</f>
        <v>40870494.282916307</v>
      </c>
      <c r="E31" s="1405">
        <f>+'Exh. BAE-3 ISWC'!M2413</f>
        <v>465985537.28291631</v>
      </c>
      <c r="F31" s="1261">
        <v>-1</v>
      </c>
    </row>
    <row r="32" spans="1:6">
      <c r="A32" s="140">
        <v>15</v>
      </c>
    </row>
    <row r="33" spans="1:6">
      <c r="A33" s="140">
        <v>16</v>
      </c>
      <c r="B33" s="140" t="s">
        <v>3878</v>
      </c>
      <c r="C33" s="1261">
        <f ca="1">+C28+C31</f>
        <v>7084038337.2954168</v>
      </c>
      <c r="D33" s="1261">
        <f ca="1">+D31+D28</f>
        <v>-42174427.154585123</v>
      </c>
      <c r="E33" s="1389">
        <f>+E31+E28</f>
        <v>7041863910.1408319</v>
      </c>
    </row>
    <row r="34" spans="1:6">
      <c r="A34" s="140">
        <v>17</v>
      </c>
    </row>
    <row r="35" spans="1:6">
      <c r="A35" s="140">
        <v>18</v>
      </c>
      <c r="B35" s="140" t="s">
        <v>3886</v>
      </c>
      <c r="C35" s="1261">
        <f ca="1">+C20-C33</f>
        <v>305181809.70458317</v>
      </c>
      <c r="D35" s="1389">
        <f ca="1">+D20-D33</f>
        <v>42174427.150834322</v>
      </c>
      <c r="E35" s="1389">
        <f>+E20-E33</f>
        <v>347356236.85541725</v>
      </c>
      <c r="F35" s="1261"/>
    </row>
    <row r="36" spans="1:6">
      <c r="A36" s="140">
        <v>19</v>
      </c>
    </row>
    <row r="37" spans="1:6">
      <c r="A37" s="140">
        <v>20</v>
      </c>
    </row>
    <row r="38" spans="1:6">
      <c r="A38" s="140">
        <v>21</v>
      </c>
      <c r="B38" s="140" t="s">
        <v>3818</v>
      </c>
    </row>
    <row r="39" spans="1:6">
      <c r="A39" s="140">
        <v>22</v>
      </c>
      <c r="F39" s="1261"/>
    </row>
    <row r="40" spans="1:6">
      <c r="A40" s="140">
        <v>23</v>
      </c>
      <c r="B40" s="140" t="s">
        <v>3879</v>
      </c>
      <c r="C40" s="1261">
        <f ca="1">+'PSE CWC'!D106</f>
        <v>227005241.70228952</v>
      </c>
      <c r="D40" s="1389">
        <f ca="1">+E40-C40</f>
        <v>15990937.271673262</v>
      </c>
      <c r="E40" s="1389">
        <f>+'Exh. BAE-3 ISWC'!K2419</f>
        <v>242996178.97396278</v>
      </c>
      <c r="F40" s="1261"/>
    </row>
    <row r="41" spans="1:6">
      <c r="A41" s="140">
        <v>24</v>
      </c>
      <c r="B41" s="140" t="s">
        <v>3880</v>
      </c>
      <c r="C41" s="1268">
        <f ca="1">+C40/C35</f>
        <v>0.74383608224235653</v>
      </c>
      <c r="D41" s="1269"/>
      <c r="E41" s="1399">
        <f>+E24/E33</f>
        <v>0.69955899215681838</v>
      </c>
      <c r="F41" s="1375"/>
    </row>
    <row r="42" spans="1:6">
      <c r="A42" s="140">
        <v>25</v>
      </c>
      <c r="C42" s="1270"/>
      <c r="F42" s="1270"/>
    </row>
    <row r="43" spans="1:6">
      <c r="A43" s="140">
        <v>26</v>
      </c>
      <c r="B43" s="140" t="s">
        <v>3881</v>
      </c>
      <c r="C43" s="1261">
        <v>77640607.339463621</v>
      </c>
      <c r="D43" s="1389">
        <f>+E43-C43</f>
        <v>3733635.3196135014</v>
      </c>
      <c r="E43" s="1389">
        <f>+'Exh. BAE-3 ISWC'!L2419</f>
        <v>81374242.659077123</v>
      </c>
      <c r="F43" s="1261"/>
    </row>
    <row r="44" spans="1:6">
      <c r="A44" s="140">
        <v>27</v>
      </c>
      <c r="B44" s="140" t="s">
        <v>3882</v>
      </c>
      <c r="C44" s="1268">
        <f ca="1">+C43/C35</f>
        <v>0.25440771654975092</v>
      </c>
      <c r="D44" s="1269"/>
      <c r="E44" s="1399">
        <f>+E26/E33</f>
        <v>0.23426740051006331</v>
      </c>
      <c r="F44" s="1270"/>
    </row>
    <row r="45" spans="1:6">
      <c r="A45" s="140">
        <v>28</v>
      </c>
      <c r="B45" s="1271"/>
      <c r="F45" s="1270"/>
    </row>
    <row r="46" spans="1:6">
      <c r="A46" s="140">
        <v>29</v>
      </c>
      <c r="B46" s="140" t="s">
        <v>3883</v>
      </c>
      <c r="C46" s="1261">
        <f ca="1">+C35-C40-C43</f>
        <v>535960.66283002496</v>
      </c>
      <c r="D46" s="1389">
        <f ca="1">+E46-C46</f>
        <v>22449854.559550174</v>
      </c>
      <c r="E46" s="1389">
        <f>+'Exh. BAE-3 ISWC'!M2419</f>
        <v>22985815.222380199</v>
      </c>
      <c r="F46" s="1261"/>
    </row>
    <row r="47" spans="1:6">
      <c r="A47" s="140">
        <v>30</v>
      </c>
      <c r="B47" s="140" t="s">
        <v>3884</v>
      </c>
      <c r="C47" s="1268">
        <f ca="1">+C46/C35</f>
        <v>1.7562012078925554E-3</v>
      </c>
      <c r="D47" s="1269"/>
      <c r="E47" s="1399">
        <f>+E31/E33</f>
        <v>6.6173607333118278E-2</v>
      </c>
      <c r="F47" s="1261"/>
    </row>
    <row r="48" spans="1:6">
      <c r="A48" s="140">
        <v>31</v>
      </c>
      <c r="F48" s="1272"/>
    </row>
    <row r="49" spans="1:2">
      <c r="A49" s="140">
        <v>32</v>
      </c>
      <c r="B49" s="140" t="s">
        <v>3819</v>
      </c>
    </row>
    <row r="50" spans="1:2">
      <c r="A50" s="140">
        <v>33</v>
      </c>
      <c r="B50" s="140" t="s">
        <v>3846</v>
      </c>
    </row>
  </sheetData>
  <pageMargins left="0.7" right="0.7" top="0.75" bottom="0.75" header="0.3" footer="0.3"/>
  <pageSetup scale="81"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38"/>
  <sheetViews>
    <sheetView workbookViewId="0"/>
  </sheetViews>
  <sheetFormatPr defaultColWidth="9.109375" defaultRowHeight="14.4"/>
  <cols>
    <col min="1" max="1" width="18.5546875" style="758" customWidth="1"/>
    <col min="2" max="2" width="41.6640625" style="758" bestFit="1" customWidth="1"/>
    <col min="3" max="3" width="17.33203125" style="758" bestFit="1" customWidth="1"/>
    <col min="4" max="4" width="17.44140625" style="758" customWidth="1"/>
    <col min="5" max="5" width="9.5546875" style="758" customWidth="1"/>
    <col min="6" max="6" width="9.109375" style="758"/>
    <col min="7" max="7" width="23.33203125" style="758" customWidth="1"/>
    <col min="8" max="8" width="38.5546875" style="758" customWidth="1"/>
    <col min="9" max="9" width="69.88671875" style="758" customWidth="1"/>
    <col min="10" max="10" width="29.109375" style="758" customWidth="1"/>
    <col min="11" max="16384" width="9.109375" style="758"/>
  </cols>
  <sheetData>
    <row r="1" spans="1:10">
      <c r="A1" s="758">
        <v>10100501</v>
      </c>
      <c r="B1" s="758" t="s">
        <v>881</v>
      </c>
      <c r="C1" s="759">
        <v>9122847650.9300003</v>
      </c>
      <c r="D1" s="749">
        <f>VLOOKUP($A$1:$A$1397,BS!$A$8:$A$2406,1,0)</f>
        <v>10100501</v>
      </c>
      <c r="E1" s="758">
        <v>10100501</v>
      </c>
      <c r="G1" s="761"/>
      <c r="H1" s="761"/>
      <c r="I1" s="761"/>
      <c r="J1" s="762"/>
    </row>
    <row r="2" spans="1:10">
      <c r="A2" s="758">
        <v>10100502</v>
      </c>
      <c r="B2" s="758" t="s">
        <v>882</v>
      </c>
      <c r="C2" s="759">
        <v>3332433896.1999998</v>
      </c>
      <c r="D2" s="749">
        <f>VLOOKUP($A$1:$A$1397,BS!$A$8:$A$2406,1,0)</f>
        <v>10100502</v>
      </c>
      <c r="E2" s="758">
        <v>10100502</v>
      </c>
      <c r="G2" s="758">
        <v>16500351</v>
      </c>
      <c r="H2" s="758" t="s">
        <v>3484</v>
      </c>
      <c r="I2" s="758" t="s">
        <v>3487</v>
      </c>
      <c r="J2" s="759">
        <v>156671.37</v>
      </c>
    </row>
    <row r="3" spans="1:10">
      <c r="A3" s="758">
        <v>10100503</v>
      </c>
      <c r="B3" s="758" t="s">
        <v>883</v>
      </c>
      <c r="C3" s="759">
        <v>479765973.39999998</v>
      </c>
      <c r="D3" s="749">
        <f>VLOOKUP($A$1:$A$1397,BS!$A$8:$A$2406,1,0)</f>
        <v>10100503</v>
      </c>
      <c r="E3" s="758">
        <v>10100503</v>
      </c>
      <c r="G3" s="758">
        <v>16502433</v>
      </c>
      <c r="H3" s="758" t="s">
        <v>3485</v>
      </c>
      <c r="I3" s="758" t="s">
        <v>3488</v>
      </c>
      <c r="J3" s="759">
        <v>40906.92</v>
      </c>
    </row>
    <row r="4" spans="1:10">
      <c r="A4" s="758">
        <v>10100601</v>
      </c>
      <c r="B4" s="758" t="s">
        <v>2964</v>
      </c>
      <c r="C4" s="759">
        <v>12322.05</v>
      </c>
      <c r="D4" s="749">
        <f>VLOOKUP($A$1:$A$1397,BS!$A$8:$A$2406,1,0)</f>
        <v>10100601</v>
      </c>
      <c r="E4" s="758">
        <v>10100601</v>
      </c>
      <c r="G4" s="758">
        <v>16502443</v>
      </c>
      <c r="H4" s="758" t="s">
        <v>3472</v>
      </c>
      <c r="I4" s="758" t="s">
        <v>3487</v>
      </c>
      <c r="J4" s="759">
        <v>970217.52</v>
      </c>
    </row>
    <row r="5" spans="1:10">
      <c r="A5" s="758">
        <v>10110013</v>
      </c>
      <c r="B5" s="758" t="s">
        <v>2295</v>
      </c>
      <c r="C5" s="759">
        <v>126076.97</v>
      </c>
      <c r="D5" s="749">
        <f>VLOOKUP($A$1:$A$1397,BS!$A$8:$A$2406,1,0)</f>
        <v>10110013</v>
      </c>
      <c r="E5" s="758">
        <v>10110013</v>
      </c>
      <c r="G5" s="758">
        <v>16504223</v>
      </c>
      <c r="H5" s="758" t="s">
        <v>3486</v>
      </c>
      <c r="I5" s="758" t="s">
        <v>3489</v>
      </c>
      <c r="J5" s="759">
        <v>115903.28</v>
      </c>
    </row>
    <row r="6" spans="1:10">
      <c r="A6" s="758">
        <v>10500501</v>
      </c>
      <c r="B6" s="758" t="s">
        <v>884</v>
      </c>
      <c r="C6" s="759">
        <v>48974348.380000003</v>
      </c>
      <c r="D6" s="749">
        <f>VLOOKUP($A$1:$A$1397,BS!$A$8:$A$2406,1,0)</f>
        <v>10500501</v>
      </c>
      <c r="E6" s="758">
        <v>10500501</v>
      </c>
      <c r="G6" s="758">
        <v>16504233</v>
      </c>
      <c r="H6" s="758" t="s">
        <v>3472</v>
      </c>
      <c r="I6" s="758" t="s">
        <v>3490</v>
      </c>
      <c r="J6" s="759">
        <v>1778732.11</v>
      </c>
    </row>
    <row r="7" spans="1:10">
      <c r="A7" s="758">
        <v>10500502</v>
      </c>
      <c r="B7" s="758" t="s">
        <v>885</v>
      </c>
      <c r="C7" s="759">
        <v>6138842.1799999997</v>
      </c>
      <c r="D7" s="749">
        <f>VLOOKUP($A$1:$A$1397,BS!$A$8:$A$2406,1,0)</f>
        <v>10500502</v>
      </c>
      <c r="E7" s="758">
        <v>10500502</v>
      </c>
    </row>
    <row r="8" spans="1:10">
      <c r="A8" s="758">
        <v>10600501</v>
      </c>
      <c r="B8" s="758" t="s">
        <v>886</v>
      </c>
      <c r="C8" s="759">
        <v>39844084.170000002</v>
      </c>
      <c r="D8" s="749">
        <f>VLOOKUP($A$1:$A$1397,BS!$A$8:$A$2406,1,0)</f>
        <v>10600501</v>
      </c>
      <c r="E8" s="758">
        <v>10600501</v>
      </c>
    </row>
    <row r="9" spans="1:10">
      <c r="A9" s="758">
        <v>10600502</v>
      </c>
      <c r="B9" s="758" t="s">
        <v>887</v>
      </c>
      <c r="C9" s="759">
        <v>33113701.52</v>
      </c>
      <c r="D9" s="749">
        <f>VLOOKUP($A$1:$A$1397,BS!$A$8:$A$2406,1,0)</f>
        <v>10600502</v>
      </c>
      <c r="E9" s="758">
        <v>10600502</v>
      </c>
    </row>
    <row r="10" spans="1:10">
      <c r="A10" s="758">
        <v>10600503</v>
      </c>
      <c r="B10" s="758" t="s">
        <v>2218</v>
      </c>
      <c r="C10" s="759">
        <v>561731.59</v>
      </c>
      <c r="D10" s="749">
        <f>VLOOKUP($A$1:$A$1397,BS!$A$8:$A$2406,1,0)</f>
        <v>10600503</v>
      </c>
      <c r="E10" s="758">
        <v>10600503</v>
      </c>
    </row>
    <row r="11" spans="1:10">
      <c r="A11" s="758">
        <v>10700013</v>
      </c>
      <c r="B11" s="758" t="s">
        <v>1698</v>
      </c>
      <c r="C11" s="759">
        <v>-152753.82999999999</v>
      </c>
      <c r="D11" s="749">
        <f>VLOOKUP($A$1:$A$1397,BS!$A$8:$A$2406,1,0)</f>
        <v>10700013</v>
      </c>
      <c r="E11" s="758">
        <v>10700013</v>
      </c>
    </row>
    <row r="12" spans="1:10">
      <c r="A12" s="758">
        <v>10700023</v>
      </c>
      <c r="B12" s="758" t="s">
        <v>2217</v>
      </c>
      <c r="C12" s="759">
        <v>-393750</v>
      </c>
      <c r="D12" s="749">
        <f>VLOOKUP($A$1:$A$1397,BS!$A$8:$A$2406,1,0)</f>
        <v>10700023</v>
      </c>
      <c r="E12" s="758">
        <v>10700023</v>
      </c>
    </row>
    <row r="13" spans="1:10">
      <c r="A13" s="758">
        <v>10700501</v>
      </c>
      <c r="B13" s="758" t="s">
        <v>424</v>
      </c>
      <c r="C13" s="759">
        <v>239949337.56999999</v>
      </c>
      <c r="D13" s="749">
        <f>VLOOKUP($A$1:$A$1397,BS!$A$8:$A$2406,1,0)</f>
        <v>10700501</v>
      </c>
      <c r="E13" s="758">
        <v>10700501</v>
      </c>
    </row>
    <row r="14" spans="1:10">
      <c r="A14" s="758">
        <v>10700502</v>
      </c>
      <c r="B14" s="758" t="s">
        <v>888</v>
      </c>
      <c r="C14" s="759">
        <v>90709594.409999996</v>
      </c>
      <c r="D14" s="749">
        <f>VLOOKUP($A$1:$A$1397,BS!$A$8:$A$2406,1,0)</f>
        <v>10700502</v>
      </c>
      <c r="E14" s="758">
        <v>10700502</v>
      </c>
    </row>
    <row r="15" spans="1:10">
      <c r="A15" s="758">
        <v>10700503</v>
      </c>
      <c r="B15" s="758" t="s">
        <v>1850</v>
      </c>
      <c r="C15" s="759">
        <v>66258881.969999999</v>
      </c>
      <c r="D15" s="749">
        <f>VLOOKUP($A$1:$A$1397,BS!$A$8:$A$2406,1,0)</f>
        <v>10700503</v>
      </c>
      <c r="E15" s="758">
        <v>10700503</v>
      </c>
    </row>
    <row r="16" spans="1:10">
      <c r="A16" s="758">
        <v>10700601</v>
      </c>
      <c r="B16" s="758" t="s">
        <v>2904</v>
      </c>
      <c r="C16" s="759">
        <v>304515.90999999997</v>
      </c>
      <c r="D16" s="749">
        <f>VLOOKUP($A$1:$A$1397,BS!$A$8:$A$2406,1,0)</f>
        <v>10700601</v>
      </c>
      <c r="E16" s="758">
        <v>10700601</v>
      </c>
    </row>
    <row r="17" spans="1:5">
      <c r="A17" s="758">
        <v>10700602</v>
      </c>
      <c r="B17" s="758" t="s">
        <v>2905</v>
      </c>
      <c r="C17" s="759">
        <v>319200</v>
      </c>
      <c r="D17" s="749">
        <f>VLOOKUP($A$1:$A$1397,BS!$A$8:$A$2406,1,0)</f>
        <v>10700602</v>
      </c>
      <c r="E17" s="758">
        <v>10700602</v>
      </c>
    </row>
    <row r="18" spans="1:5">
      <c r="A18" s="758">
        <v>10800061</v>
      </c>
      <c r="B18" s="758" t="s">
        <v>905</v>
      </c>
      <c r="C18" s="759">
        <v>-81170359</v>
      </c>
      <c r="D18" s="749">
        <f>VLOOKUP($A$1:$A$1397,BS!$A$8:$A$2406,1,0)</f>
        <v>10800061</v>
      </c>
      <c r="E18" s="758">
        <v>10800061</v>
      </c>
    </row>
    <row r="19" spans="1:5">
      <c r="A19" s="758">
        <v>10800062</v>
      </c>
      <c r="B19" s="758" t="s">
        <v>905</v>
      </c>
      <c r="C19" s="759">
        <v>-266301315</v>
      </c>
      <c r="D19" s="749">
        <f>VLOOKUP($A$1:$A$1397,BS!$A$8:$A$2406,1,0)</f>
        <v>10800062</v>
      </c>
      <c r="E19" s="758">
        <v>10800062</v>
      </c>
    </row>
    <row r="20" spans="1:5">
      <c r="A20" s="758">
        <v>10800071</v>
      </c>
      <c r="B20" s="758" t="s">
        <v>906</v>
      </c>
      <c r="C20" s="759">
        <v>81170359</v>
      </c>
      <c r="D20" s="749">
        <f>VLOOKUP($A$1:$A$1397,BS!$A$8:$A$2406,1,0)</f>
        <v>10800071</v>
      </c>
      <c r="E20" s="758">
        <v>10800071</v>
      </c>
    </row>
    <row r="21" spans="1:5">
      <c r="A21" s="758">
        <v>10800072</v>
      </c>
      <c r="B21" s="758" t="s">
        <v>906</v>
      </c>
      <c r="C21" s="759">
        <v>266301315</v>
      </c>
      <c r="D21" s="749">
        <f>VLOOKUP($A$1:$A$1397,BS!$A$8:$A$2406,1,0)</f>
        <v>10800072</v>
      </c>
      <c r="E21" s="758">
        <v>10800072</v>
      </c>
    </row>
    <row r="22" spans="1:5">
      <c r="A22" s="758">
        <v>10800501</v>
      </c>
      <c r="B22" s="758" t="s">
        <v>563</v>
      </c>
      <c r="C22" s="759">
        <v>-3468333974</v>
      </c>
      <c r="D22" s="749">
        <f>VLOOKUP($A$1:$A$1397,BS!$A$8:$A$2406,1,0)</f>
        <v>10800501</v>
      </c>
      <c r="E22" s="758">
        <v>10800501</v>
      </c>
    </row>
    <row r="23" spans="1:5">
      <c r="A23" s="758">
        <v>10800502</v>
      </c>
      <c r="B23" s="758" t="s">
        <v>564</v>
      </c>
      <c r="C23" s="759">
        <v>-1290316273.4000001</v>
      </c>
      <c r="D23" s="749">
        <f>VLOOKUP($A$1:$A$1397,BS!$A$8:$A$2406,1,0)</f>
        <v>10800502</v>
      </c>
      <c r="E23" s="758">
        <v>10800502</v>
      </c>
    </row>
    <row r="24" spans="1:5">
      <c r="A24" s="758">
        <v>10800503</v>
      </c>
      <c r="B24" s="758" t="s">
        <v>1072</v>
      </c>
      <c r="C24" s="759">
        <v>-104629830.56</v>
      </c>
      <c r="D24" s="749">
        <f>VLOOKUP($A$1:$A$1397,BS!$A$8:$A$2406,1,0)</f>
        <v>10800503</v>
      </c>
      <c r="E24" s="758">
        <v>10800503</v>
      </c>
    </row>
    <row r="25" spans="1:5">
      <c r="A25" s="758">
        <v>10800541</v>
      </c>
      <c r="B25" s="758" t="s">
        <v>96</v>
      </c>
      <c r="C25" s="759">
        <v>9943857.3900000006</v>
      </c>
      <c r="D25" s="749">
        <f>VLOOKUP($A$1:$A$1397,BS!$A$8:$A$2406,1,0)</f>
        <v>10800541</v>
      </c>
      <c r="E25" s="758">
        <v>10800541</v>
      </c>
    </row>
    <row r="26" spans="1:5">
      <c r="A26" s="758">
        <v>10800543</v>
      </c>
      <c r="B26" s="758" t="s">
        <v>97</v>
      </c>
      <c r="C26" s="759">
        <v>34918.54</v>
      </c>
      <c r="D26" s="749">
        <f>VLOOKUP($A$1:$A$1397,BS!$A$8:$A$2406,1,0)</f>
        <v>10800543</v>
      </c>
      <c r="E26" s="758">
        <v>10800543</v>
      </c>
    </row>
    <row r="27" spans="1:5">
      <c r="A27" s="758">
        <v>10800552</v>
      </c>
      <c r="B27" s="758" t="s">
        <v>1073</v>
      </c>
      <c r="C27" s="759">
        <v>4663529.5999999996</v>
      </c>
      <c r="D27" s="749">
        <f>VLOOKUP($A$1:$A$1397,BS!$A$8:$A$2406,1,0)</f>
        <v>10800552</v>
      </c>
      <c r="E27" s="758">
        <v>10800552</v>
      </c>
    </row>
    <row r="28" spans="1:5">
      <c r="A28" s="758">
        <v>11100501</v>
      </c>
      <c r="B28" s="758" t="s">
        <v>747</v>
      </c>
      <c r="C28" s="759">
        <v>-29752808.280000001</v>
      </c>
      <c r="D28" s="749">
        <f>VLOOKUP($A$1:$A$1397,BS!$A$8:$A$2406,1,0)</f>
        <v>11100501</v>
      </c>
      <c r="E28" s="758">
        <v>11100501</v>
      </c>
    </row>
    <row r="29" spans="1:5">
      <c r="A29" s="758">
        <v>11100502</v>
      </c>
      <c r="B29" s="758" t="s">
        <v>748</v>
      </c>
      <c r="C29" s="759">
        <v>-5522288.6900000004</v>
      </c>
      <c r="D29" s="749">
        <f>VLOOKUP($A$1:$A$1397,BS!$A$8:$A$2406,1,0)</f>
        <v>11100502</v>
      </c>
      <c r="E29" s="758">
        <v>11100502</v>
      </c>
    </row>
    <row r="30" spans="1:5">
      <c r="A30" s="758">
        <v>11100503</v>
      </c>
      <c r="B30" s="758" t="s">
        <v>749</v>
      </c>
      <c r="C30" s="759">
        <v>-86016622.319999993</v>
      </c>
      <c r="D30" s="749">
        <f>VLOOKUP($A$1:$A$1397,BS!$A$8:$A$2406,1,0)</f>
        <v>11100503</v>
      </c>
      <c r="E30" s="758">
        <v>11100503</v>
      </c>
    </row>
    <row r="31" spans="1:5">
      <c r="A31" s="758">
        <v>11400001</v>
      </c>
      <c r="B31" s="758" t="s">
        <v>237</v>
      </c>
      <c r="C31" s="759">
        <v>946172.25</v>
      </c>
      <c r="D31" s="749">
        <f>VLOOKUP($A$1:$A$1397,BS!$A$8:$A$2406,1,0)</f>
        <v>11400001</v>
      </c>
      <c r="E31" s="758">
        <v>11400001</v>
      </c>
    </row>
    <row r="32" spans="1:5">
      <c r="A32" s="758">
        <v>11400011</v>
      </c>
      <c r="B32" s="758" t="s">
        <v>1879</v>
      </c>
      <c r="C32" s="759">
        <v>302358.01</v>
      </c>
      <c r="D32" s="749">
        <f>VLOOKUP($A$1:$A$1397,BS!$A$8:$A$2406,1,0)</f>
        <v>11400011</v>
      </c>
      <c r="E32" s="758">
        <v>11400011</v>
      </c>
    </row>
    <row r="33" spans="1:5">
      <c r="A33" s="758">
        <v>11400031</v>
      </c>
      <c r="B33" s="758" t="s">
        <v>1549</v>
      </c>
      <c r="C33" s="759">
        <v>76622596.840000004</v>
      </c>
      <c r="D33" s="749">
        <f>VLOOKUP($A$1:$A$1397,BS!$A$8:$A$2406,1,0)</f>
        <v>11400031</v>
      </c>
      <c r="E33" s="758">
        <v>11400031</v>
      </c>
    </row>
    <row r="34" spans="1:5">
      <c r="A34" s="758">
        <v>11400061</v>
      </c>
      <c r="B34" s="758" t="s">
        <v>1437</v>
      </c>
      <c r="C34" s="759">
        <v>156960790.84</v>
      </c>
      <c r="D34" s="749">
        <f>VLOOKUP($A$1:$A$1397,BS!$A$8:$A$2406,1,0)</f>
        <v>11400061</v>
      </c>
      <c r="E34" s="758">
        <v>11400061</v>
      </c>
    </row>
    <row r="35" spans="1:5">
      <c r="A35" s="758">
        <v>11400071</v>
      </c>
      <c r="B35" s="758" t="s">
        <v>1980</v>
      </c>
      <c r="C35" s="759">
        <v>16950332.899999999</v>
      </c>
      <c r="D35" s="749">
        <f>VLOOKUP($A$1:$A$1397,BS!$A$8:$A$2406,1,0)</f>
        <v>11400071</v>
      </c>
      <c r="E35" s="758">
        <v>11400071</v>
      </c>
    </row>
    <row r="36" spans="1:5">
      <c r="A36" s="758">
        <v>11400091</v>
      </c>
      <c r="B36" s="758" t="s">
        <v>2618</v>
      </c>
      <c r="C36" s="759">
        <v>31009424.030000001</v>
      </c>
      <c r="D36" s="749">
        <f>VLOOKUP($A$1:$A$1397,BS!$A$8:$A$2406,1,0)</f>
        <v>11400091</v>
      </c>
      <c r="E36" s="758">
        <v>11400091</v>
      </c>
    </row>
    <row r="37" spans="1:5">
      <c r="A37" s="758">
        <v>11500001</v>
      </c>
      <c r="B37" s="758" t="s">
        <v>950</v>
      </c>
      <c r="C37" s="759">
        <v>-878089</v>
      </c>
      <c r="D37" s="749">
        <f>VLOOKUP($A$1:$A$1397,BS!$A$8:$A$2406,1,0)</f>
        <v>11500001</v>
      </c>
      <c r="E37" s="758">
        <v>11500001</v>
      </c>
    </row>
    <row r="38" spans="1:5">
      <c r="A38" s="758">
        <v>11500011</v>
      </c>
      <c r="B38" s="758" t="s">
        <v>652</v>
      </c>
      <c r="C38" s="759">
        <v>-302358.01</v>
      </c>
      <c r="D38" s="749">
        <f>VLOOKUP($A$1:$A$1397,BS!$A$8:$A$2406,1,0)</f>
        <v>11500011</v>
      </c>
      <c r="E38" s="758">
        <v>11500011</v>
      </c>
    </row>
    <row r="39" spans="1:5">
      <c r="A39" s="758">
        <v>11500031</v>
      </c>
      <c r="B39" s="758" t="s">
        <v>1356</v>
      </c>
      <c r="C39" s="759">
        <v>-58936588.659999996</v>
      </c>
      <c r="D39" s="749">
        <f>VLOOKUP($A$1:$A$1397,BS!$A$8:$A$2406,1,0)</f>
        <v>11500031</v>
      </c>
      <c r="E39" s="758">
        <v>11500031</v>
      </c>
    </row>
    <row r="40" spans="1:5">
      <c r="A40" s="758">
        <v>11500041</v>
      </c>
      <c r="B40" s="758" t="s">
        <v>1423</v>
      </c>
      <c r="C40" s="759">
        <v>-33336556.359999999</v>
      </c>
      <c r="D40" s="749">
        <f>VLOOKUP($A$1:$A$1397,BS!$A$8:$A$2406,1,0)</f>
        <v>11500041</v>
      </c>
      <c r="E40" s="758">
        <v>11500041</v>
      </c>
    </row>
    <row r="41" spans="1:5">
      <c r="A41" s="758">
        <v>11500051</v>
      </c>
      <c r="B41" s="758" t="s">
        <v>1981</v>
      </c>
      <c r="C41" s="759">
        <v>-16168272.460000001</v>
      </c>
      <c r="D41" s="749">
        <f>VLOOKUP($A$1:$A$1397,BS!$A$8:$A$2406,1,0)</f>
        <v>11500051</v>
      </c>
      <c r="E41" s="758">
        <v>11500051</v>
      </c>
    </row>
    <row r="42" spans="1:5">
      <c r="A42" s="758">
        <v>11500061</v>
      </c>
      <c r="B42" s="758" t="s">
        <v>2620</v>
      </c>
      <c r="C42" s="759">
        <v>-3768112.87</v>
      </c>
      <c r="D42" s="749">
        <f>VLOOKUP($A$1:$A$1397,BS!$A$8:$A$2406,1,0)</f>
        <v>11500061</v>
      </c>
      <c r="E42" s="758">
        <v>11500061</v>
      </c>
    </row>
    <row r="43" spans="1:5">
      <c r="A43" s="758">
        <v>11730002</v>
      </c>
      <c r="B43" s="758" t="s">
        <v>653</v>
      </c>
      <c r="C43" s="759">
        <v>8654564.4700000007</v>
      </c>
      <c r="D43" s="749">
        <f>VLOOKUP($A$1:$A$1397,BS!$A$8:$A$2406,1,0)</f>
        <v>11730002</v>
      </c>
      <c r="E43" s="758">
        <v>11730002</v>
      </c>
    </row>
    <row r="44" spans="1:5">
      <c r="A44" s="758">
        <v>12100503</v>
      </c>
      <c r="B44" s="758" t="s">
        <v>750</v>
      </c>
      <c r="C44" s="759">
        <v>195491.49</v>
      </c>
      <c r="D44" s="749">
        <f>VLOOKUP($A$1:$A$1397,BS!$A$8:$A$2406,1,0)</f>
        <v>12100503</v>
      </c>
      <c r="E44" s="758">
        <v>12100503</v>
      </c>
    </row>
    <row r="45" spans="1:5">
      <c r="A45" s="758">
        <v>12100513</v>
      </c>
      <c r="B45" s="758" t="s">
        <v>751</v>
      </c>
      <c r="C45" s="759">
        <v>3200888.18</v>
      </c>
      <c r="D45" s="749">
        <f>VLOOKUP($A$1:$A$1397,BS!$A$8:$A$2406,1,0)</f>
        <v>12100513</v>
      </c>
      <c r="E45" s="758">
        <v>12100513</v>
      </c>
    </row>
    <row r="46" spans="1:5">
      <c r="A46" s="758">
        <v>12200503</v>
      </c>
      <c r="B46" s="758" t="s">
        <v>752</v>
      </c>
      <c r="C46" s="759">
        <v>79713.38</v>
      </c>
      <c r="D46" s="749">
        <f>VLOOKUP($A$1:$A$1397,BS!$A$8:$A$2406,1,0)</f>
        <v>12200503</v>
      </c>
      <c r="E46" s="758">
        <v>12200503</v>
      </c>
    </row>
    <row r="47" spans="1:5">
      <c r="A47" s="758">
        <v>12310000</v>
      </c>
      <c r="B47" s="758" t="s">
        <v>845</v>
      </c>
      <c r="C47" s="759">
        <v>29897623</v>
      </c>
      <c r="D47" s="749">
        <f>VLOOKUP($A$1:$A$1397,BS!$A$8:$A$2406,1,0)</f>
        <v>12310000</v>
      </c>
      <c r="E47" s="758">
        <v>12310000</v>
      </c>
    </row>
    <row r="48" spans="1:5">
      <c r="A48" s="758">
        <v>12400043</v>
      </c>
      <c r="B48" s="758" t="s">
        <v>1160</v>
      </c>
      <c r="C48" s="759">
        <v>48715498.140000001</v>
      </c>
      <c r="D48" s="749">
        <f>VLOOKUP($A$1:$A$1397,BS!$A$8:$A$2406,1,0)</f>
        <v>12400043</v>
      </c>
      <c r="E48" s="758">
        <v>12400043</v>
      </c>
    </row>
    <row r="49" spans="1:5">
      <c r="A49" s="758">
        <v>12400503</v>
      </c>
      <c r="B49" s="758" t="s">
        <v>378</v>
      </c>
      <c r="C49" s="759">
        <v>511767.06</v>
      </c>
      <c r="D49" s="749">
        <f>VLOOKUP($A$1:$A$1397,BS!$A$8:$A$2406,1,0)</f>
        <v>12400503</v>
      </c>
      <c r="E49" s="758">
        <v>12400503</v>
      </c>
    </row>
    <row r="50" spans="1:5">
      <c r="A50" s="758">
        <v>12400542</v>
      </c>
      <c r="B50" s="758" t="s">
        <v>3359</v>
      </c>
      <c r="C50" s="759">
        <v>-7277400</v>
      </c>
      <c r="D50" s="749">
        <f>VLOOKUP($A$1:$A$1397,BS!$A$8:$A$2406,1,0)</f>
        <v>12400542</v>
      </c>
      <c r="E50" s="758">
        <v>12400542</v>
      </c>
    </row>
    <row r="51" spans="1:5">
      <c r="A51" s="758">
        <v>12400552</v>
      </c>
      <c r="B51" s="758" t="s">
        <v>3360</v>
      </c>
      <c r="C51" s="759">
        <v>7277400</v>
      </c>
      <c r="D51" s="749">
        <f>VLOOKUP($A$1:$A$1397,BS!$A$8:$A$2406,1,0)</f>
        <v>12400552</v>
      </c>
      <c r="E51" s="758">
        <v>12400552</v>
      </c>
    </row>
    <row r="52" spans="1:5">
      <c r="A52" s="758">
        <v>12400553</v>
      </c>
      <c r="B52" s="758" t="s">
        <v>1712</v>
      </c>
      <c r="C52" s="759">
        <v>1309247.1299999999</v>
      </c>
      <c r="D52" s="749">
        <f>VLOOKUP($A$1:$A$1397,BS!$A$8:$A$2406,1,0)</f>
        <v>12400553</v>
      </c>
      <c r="E52" s="758">
        <v>12400553</v>
      </c>
    </row>
    <row r="53" spans="1:5">
      <c r="A53" s="758">
        <v>12400723</v>
      </c>
      <c r="B53" s="758" t="s">
        <v>2261</v>
      </c>
      <c r="C53" s="759">
        <v>42156</v>
      </c>
      <c r="D53" s="749">
        <f>VLOOKUP($A$1:$A$1397,BS!$A$8:$A$2406,1,0)</f>
        <v>12400723</v>
      </c>
      <c r="E53" s="758">
        <v>12400723</v>
      </c>
    </row>
    <row r="54" spans="1:5">
      <c r="A54" s="758">
        <v>12800001</v>
      </c>
      <c r="B54" s="758" t="s">
        <v>2392</v>
      </c>
      <c r="C54" s="759">
        <v>18500000</v>
      </c>
      <c r="D54" s="749">
        <f>VLOOKUP($A$1:$A$1397,BS!$A$8:$A$2406,1,0)</f>
        <v>12800001</v>
      </c>
      <c r="E54" s="758">
        <v>12800001</v>
      </c>
    </row>
    <row r="55" spans="1:5">
      <c r="A55" s="758">
        <v>12800011</v>
      </c>
      <c r="B55" s="758" t="s">
        <v>2604</v>
      </c>
      <c r="C55" s="759">
        <v>1662052.29</v>
      </c>
      <c r="D55" s="749">
        <f>VLOOKUP($A$1:$A$1397,BS!$A$8:$A$2406,1,0)</f>
        <v>12800011</v>
      </c>
      <c r="E55" s="758">
        <v>12800011</v>
      </c>
    </row>
    <row r="56" spans="1:5">
      <c r="A56" s="758">
        <v>13100543</v>
      </c>
      <c r="B56" s="758" t="s">
        <v>1545</v>
      </c>
      <c r="C56" s="759">
        <v>13281.23</v>
      </c>
      <c r="D56" s="749">
        <f>VLOOKUP($A$1:$A$1397,BS!$A$8:$A$2406,1,0)</f>
        <v>13100543</v>
      </c>
      <c r="E56" s="758">
        <v>13100543</v>
      </c>
    </row>
    <row r="57" spans="1:5">
      <c r="A57" s="758">
        <v>13100563</v>
      </c>
      <c r="B57" s="758" t="s">
        <v>2730</v>
      </c>
      <c r="C57" s="759">
        <v>643631.99</v>
      </c>
      <c r="D57" s="749">
        <f>VLOOKUP($A$1:$A$1397,BS!$A$8:$A$2406,1,0)</f>
        <v>13100563</v>
      </c>
      <c r="E57" s="758">
        <v>13100563</v>
      </c>
    </row>
    <row r="58" spans="1:5">
      <c r="A58" s="758">
        <v>13100573</v>
      </c>
      <c r="B58" s="758" t="s">
        <v>574</v>
      </c>
      <c r="C58" s="759">
        <v>15539.28</v>
      </c>
      <c r="D58" s="749">
        <f>VLOOKUP($A$1:$A$1397,BS!$A$8:$A$2406,1,0)</f>
        <v>13100573</v>
      </c>
      <c r="E58" s="758">
        <v>13100573</v>
      </c>
    </row>
    <row r="59" spans="1:5">
      <c r="A59" s="758">
        <v>13101003</v>
      </c>
      <c r="B59" s="758" t="s">
        <v>2731</v>
      </c>
      <c r="C59" s="759">
        <v>9541223.8599999994</v>
      </c>
      <c r="D59" s="749">
        <f>VLOOKUP($A$1:$A$1397,BS!$A$8:$A$2406,1,0)</f>
        <v>13101003</v>
      </c>
      <c r="E59" s="758">
        <v>13101003</v>
      </c>
    </row>
    <row r="60" spans="1:5">
      <c r="A60" s="758">
        <v>13101023</v>
      </c>
      <c r="B60" s="758" t="s">
        <v>1679</v>
      </c>
      <c r="C60" s="759">
        <v>38024733.810000002</v>
      </c>
      <c r="D60" s="749">
        <f>VLOOKUP($A$1:$A$1397,BS!$A$8:$A$2406,1,0)</f>
        <v>13101023</v>
      </c>
      <c r="E60" s="758">
        <v>13101023</v>
      </c>
    </row>
    <row r="61" spans="1:5">
      <c r="A61" s="758">
        <v>13101033</v>
      </c>
      <c r="B61" s="758" t="s">
        <v>2733</v>
      </c>
      <c r="C61" s="759">
        <v>1002232.44</v>
      </c>
      <c r="D61" s="749">
        <f>VLOOKUP($A$1:$A$1397,BS!$A$8:$A$2406,1,0)</f>
        <v>13101033</v>
      </c>
      <c r="E61" s="758">
        <v>13101033</v>
      </c>
    </row>
    <row r="62" spans="1:5">
      <c r="A62" s="758">
        <v>13101093</v>
      </c>
      <c r="B62" s="758" t="s">
        <v>690</v>
      </c>
      <c r="C62" s="759">
        <v>-13573.2</v>
      </c>
      <c r="D62" s="749">
        <f>VLOOKUP($A$1:$A$1397,BS!$A$8:$A$2406,1,0)</f>
        <v>13101093</v>
      </c>
      <c r="E62" s="758">
        <v>13101093</v>
      </c>
    </row>
    <row r="63" spans="1:5">
      <c r="A63" s="758">
        <v>13101113</v>
      </c>
      <c r="B63" s="758" t="s">
        <v>294</v>
      </c>
      <c r="C63" s="759">
        <v>-11037116.15</v>
      </c>
      <c r="D63" s="749">
        <f>VLOOKUP($A$1:$A$1397,BS!$A$8:$A$2406,1,0)</f>
        <v>13101113</v>
      </c>
      <c r="E63" s="758">
        <v>13101113</v>
      </c>
    </row>
    <row r="64" spans="1:5">
      <c r="A64" s="758">
        <v>13101123</v>
      </c>
      <c r="B64" s="758" t="s">
        <v>201</v>
      </c>
      <c r="C64" s="759">
        <v>-1669165.74</v>
      </c>
      <c r="D64" s="749">
        <f>VLOOKUP($A$1:$A$1397,BS!$A$8:$A$2406,1,0)</f>
        <v>13101123</v>
      </c>
      <c r="E64" s="758">
        <v>13101123</v>
      </c>
    </row>
    <row r="65" spans="1:5">
      <c r="A65" s="758">
        <v>13101163</v>
      </c>
      <c r="B65" s="758" t="s">
        <v>435</v>
      </c>
      <c r="C65" s="759">
        <v>32959.74</v>
      </c>
      <c r="D65" s="749">
        <f>VLOOKUP($A$1:$A$1397,BS!$A$8:$A$2406,1,0)</f>
        <v>13101163</v>
      </c>
      <c r="E65" s="758">
        <v>13101163</v>
      </c>
    </row>
    <row r="66" spans="1:5">
      <c r="A66" s="758">
        <v>13101183</v>
      </c>
      <c r="B66" s="758" t="s">
        <v>1601</v>
      </c>
      <c r="C66" s="759">
        <v>3275254.47</v>
      </c>
      <c r="D66" s="749">
        <f>VLOOKUP($A$1:$A$1397,BS!$A$8:$A$2406,1,0)</f>
        <v>13101183</v>
      </c>
      <c r="E66" s="758">
        <v>13101183</v>
      </c>
    </row>
    <row r="67" spans="1:5">
      <c r="A67" s="758">
        <v>13101193</v>
      </c>
      <c r="B67" s="758" t="s">
        <v>2284</v>
      </c>
      <c r="C67" s="759">
        <v>39558.57</v>
      </c>
      <c r="D67" s="749">
        <f>VLOOKUP($A$1:$A$1397,BS!$A$8:$A$2406,1,0)</f>
        <v>13101193</v>
      </c>
      <c r="E67" s="758">
        <v>13101193</v>
      </c>
    </row>
    <row r="68" spans="1:5">
      <c r="A68" s="758">
        <v>13101253</v>
      </c>
      <c r="B68" s="758" t="s">
        <v>2013</v>
      </c>
      <c r="C68" s="759">
        <v>786796.26</v>
      </c>
      <c r="D68" s="749">
        <f>VLOOKUP($A$1:$A$1397,BS!$A$8:$A$2406,1,0)</f>
        <v>13101253</v>
      </c>
      <c r="E68" s="758">
        <v>13101253</v>
      </c>
    </row>
    <row r="69" spans="1:5">
      <c r="A69" s="758">
        <v>13109003</v>
      </c>
      <c r="B69" s="758" t="s">
        <v>2781</v>
      </c>
      <c r="C69" s="759">
        <v>111167.14</v>
      </c>
      <c r="D69" s="749">
        <f>VLOOKUP($A$1:$A$1397,BS!$A$8:$A$2406,1,0)</f>
        <v>13109003</v>
      </c>
      <c r="E69" s="758">
        <v>13109003</v>
      </c>
    </row>
    <row r="70" spans="1:5">
      <c r="A70" s="758">
        <v>13109013</v>
      </c>
      <c r="B70" s="758" t="s">
        <v>2782</v>
      </c>
      <c r="C70" s="759">
        <v>3866</v>
      </c>
      <c r="D70" s="749">
        <f>VLOOKUP($A$1:$A$1397,BS!$A$8:$A$2406,1,0)</f>
        <v>13109013</v>
      </c>
      <c r="E70" s="758">
        <v>13109013</v>
      </c>
    </row>
    <row r="71" spans="1:5">
      <c r="A71" s="758">
        <v>13400021</v>
      </c>
      <c r="B71" s="758" t="s">
        <v>1281</v>
      </c>
      <c r="C71" s="759">
        <v>9861609.4000000004</v>
      </c>
      <c r="D71" s="749">
        <f>VLOOKUP($A$1:$A$1397,BS!$A$8:$A$2406,1,0)</f>
        <v>13400021</v>
      </c>
      <c r="E71" s="758">
        <v>13400021</v>
      </c>
    </row>
    <row r="72" spans="1:5">
      <c r="A72" s="758">
        <v>13400031</v>
      </c>
      <c r="B72" s="758" t="s">
        <v>1282</v>
      </c>
      <c r="C72" s="759">
        <v>-9861609.4000000004</v>
      </c>
      <c r="D72" s="749">
        <f>VLOOKUP($A$1:$A$1397,BS!$A$8:$A$2406,1,0)</f>
        <v>13400031</v>
      </c>
      <c r="E72" s="758">
        <v>13400031</v>
      </c>
    </row>
    <row r="73" spans="1:5">
      <c r="A73" s="758">
        <v>13400073</v>
      </c>
      <c r="B73" s="758" t="s">
        <v>1046</v>
      </c>
      <c r="C73" s="759">
        <v>1316943.3799999999</v>
      </c>
      <c r="D73" s="749">
        <f>VLOOKUP($A$1:$A$1397,BS!$A$8:$A$2406,1,0)</f>
        <v>13400073</v>
      </c>
      <c r="E73" s="758">
        <v>13400073</v>
      </c>
    </row>
    <row r="74" spans="1:5">
      <c r="A74" s="758">
        <v>13400111</v>
      </c>
      <c r="B74" s="758" t="s">
        <v>1066</v>
      </c>
      <c r="C74" s="759">
        <v>25000</v>
      </c>
      <c r="D74" s="749">
        <f>VLOOKUP($A$1:$A$1397,BS!$A$8:$A$2406,1,0)</f>
        <v>13400111</v>
      </c>
      <c r="E74" s="758">
        <v>13400111</v>
      </c>
    </row>
    <row r="75" spans="1:5">
      <c r="A75" s="758">
        <v>13400123</v>
      </c>
      <c r="B75" s="758" t="s">
        <v>2204</v>
      </c>
      <c r="C75" s="759">
        <v>413924.97</v>
      </c>
      <c r="D75" s="749">
        <f>VLOOKUP($A$1:$A$1397,BS!$A$8:$A$2406,1,0)</f>
        <v>13400123</v>
      </c>
      <c r="E75" s="758">
        <v>13400123</v>
      </c>
    </row>
    <row r="76" spans="1:5">
      <c r="A76" s="758">
        <v>13400211</v>
      </c>
      <c r="B76" s="758" t="s">
        <v>2285</v>
      </c>
      <c r="C76" s="759">
        <v>52300</v>
      </c>
      <c r="D76" s="749">
        <f>VLOOKUP($A$1:$A$1397,BS!$A$8:$A$2406,1,0)</f>
        <v>13400211</v>
      </c>
      <c r="E76" s="758">
        <v>13400211</v>
      </c>
    </row>
    <row r="77" spans="1:5">
      <c r="A77" s="758">
        <v>13400241</v>
      </c>
      <c r="B77" s="758" t="s">
        <v>3033</v>
      </c>
      <c r="C77" s="759">
        <v>449616</v>
      </c>
      <c r="D77" s="749">
        <f>VLOOKUP($A$1:$A$1397,BS!$A$8:$A$2406,1,0)</f>
        <v>13400241</v>
      </c>
      <c r="E77" s="758">
        <v>13400241</v>
      </c>
    </row>
    <row r="78" spans="1:5">
      <c r="A78" s="758">
        <v>13400261</v>
      </c>
      <c r="B78" s="758" t="s">
        <v>3141</v>
      </c>
      <c r="C78" s="759">
        <v>78717</v>
      </c>
      <c r="D78" s="749">
        <f>VLOOKUP($A$1:$A$1397,BS!$A$8:$A$2406,1,0)</f>
        <v>13400261</v>
      </c>
      <c r="E78" s="758">
        <v>13400261</v>
      </c>
    </row>
    <row r="79" spans="1:5">
      <c r="A79" s="758">
        <v>13400271</v>
      </c>
      <c r="B79" s="758" t="s">
        <v>2384</v>
      </c>
      <c r="C79" s="759">
        <v>169748.72</v>
      </c>
      <c r="D79" s="749">
        <f>VLOOKUP($A$1:$A$1397,BS!$A$8:$A$2406,1,0)</f>
        <v>13400271</v>
      </c>
      <c r="E79" s="758">
        <v>13400271</v>
      </c>
    </row>
    <row r="80" spans="1:5">
      <c r="A80" s="758">
        <v>13400281</v>
      </c>
      <c r="B80" s="758" t="s">
        <v>2345</v>
      </c>
      <c r="C80" s="759">
        <v>92619.11</v>
      </c>
      <c r="D80" s="749">
        <f>VLOOKUP($A$1:$A$1397,BS!$A$8:$A$2406,1,0)</f>
        <v>13400281</v>
      </c>
      <c r="E80" s="758">
        <v>13400281</v>
      </c>
    </row>
    <row r="81" spans="1:5">
      <c r="A81" s="758">
        <v>13400311</v>
      </c>
      <c r="B81" s="758" t="s">
        <v>2818</v>
      </c>
      <c r="C81" s="759">
        <v>194700</v>
      </c>
      <c r="D81" s="749">
        <f>VLOOKUP($A$1:$A$1397,BS!$A$8:$A$2406,1,0)</f>
        <v>13400311</v>
      </c>
      <c r="E81" s="758">
        <v>13400311</v>
      </c>
    </row>
    <row r="82" spans="1:5">
      <c r="A82" s="758">
        <v>13400321</v>
      </c>
      <c r="B82" s="758" t="s">
        <v>3295</v>
      </c>
      <c r="C82" s="759">
        <v>44370</v>
      </c>
      <c r="D82" s="749">
        <f>VLOOKUP($A$1:$A$1397,BS!$A$8:$A$2406,1,0)</f>
        <v>13400321</v>
      </c>
      <c r="E82" s="758">
        <v>13400321</v>
      </c>
    </row>
    <row r="83" spans="1:5">
      <c r="A83" s="758">
        <v>13400332</v>
      </c>
      <c r="B83" s="758" t="s">
        <v>3219</v>
      </c>
      <c r="C83" s="759">
        <v>967927.75</v>
      </c>
      <c r="D83" s="749">
        <f>VLOOKUP($A$1:$A$1397,BS!$A$8:$A$2406,1,0)</f>
        <v>13400332</v>
      </c>
      <c r="E83" s="758">
        <v>13400332</v>
      </c>
    </row>
    <row r="84" spans="1:5">
      <c r="A84" s="758">
        <v>13500003</v>
      </c>
      <c r="B84" s="758" t="s">
        <v>1348</v>
      </c>
      <c r="C84" s="759">
        <v>7534.56</v>
      </c>
      <c r="D84" s="749">
        <f>VLOOKUP($A$1:$A$1397,BS!$A$8:$A$2406,1,0)</f>
        <v>13500003</v>
      </c>
      <c r="E84" s="758">
        <v>13500003</v>
      </c>
    </row>
    <row r="85" spans="1:5">
      <c r="A85" s="758">
        <v>13500051</v>
      </c>
      <c r="B85" s="758" t="s">
        <v>335</v>
      </c>
      <c r="C85" s="759">
        <v>73353</v>
      </c>
      <c r="D85" s="749">
        <f>VLOOKUP($A$1:$A$1397,BS!$A$8:$A$2406,1,0)</f>
        <v>13500051</v>
      </c>
      <c r="E85" s="758">
        <v>13500051</v>
      </c>
    </row>
    <row r="86" spans="1:5">
      <c r="A86" s="758">
        <v>13500061</v>
      </c>
      <c r="B86" s="758" t="s">
        <v>1272</v>
      </c>
      <c r="C86" s="759">
        <v>1786010</v>
      </c>
      <c r="D86" s="749">
        <f>VLOOKUP($A$1:$A$1397,BS!$A$8:$A$2406,1,0)</f>
        <v>13500061</v>
      </c>
      <c r="E86" s="758">
        <v>13500061</v>
      </c>
    </row>
    <row r="87" spans="1:5">
      <c r="A87" s="758">
        <v>13500071</v>
      </c>
      <c r="B87" s="758" t="s">
        <v>1273</v>
      </c>
      <c r="C87" s="759">
        <v>1818485</v>
      </c>
      <c r="D87" s="749">
        <f>VLOOKUP($A$1:$A$1397,BS!$A$8:$A$2406,1,0)</f>
        <v>13500071</v>
      </c>
      <c r="E87" s="758">
        <v>13500071</v>
      </c>
    </row>
    <row r="88" spans="1:5">
      <c r="A88" s="758">
        <v>13500183</v>
      </c>
      <c r="B88" s="758" t="s">
        <v>2232</v>
      </c>
      <c r="C88" s="759">
        <v>100000</v>
      </c>
      <c r="D88" s="749">
        <f>VLOOKUP($A$1:$A$1397,BS!$A$8:$A$2406,1,0)</f>
        <v>13500183</v>
      </c>
      <c r="E88" s="758">
        <v>13500183</v>
      </c>
    </row>
    <row r="89" spans="1:5">
      <c r="A89" s="758">
        <v>13500201</v>
      </c>
      <c r="B89" s="758" t="s">
        <v>2606</v>
      </c>
      <c r="C89" s="759">
        <v>499737.97</v>
      </c>
      <c r="D89" s="749">
        <f>VLOOKUP($A$1:$A$1397,BS!$A$8:$A$2406,1,0)</f>
        <v>13500201</v>
      </c>
      <c r="E89" s="758">
        <v>13500201</v>
      </c>
    </row>
    <row r="90" spans="1:5">
      <c r="A90" s="758">
        <v>14100311</v>
      </c>
      <c r="B90" s="758" t="s">
        <v>139</v>
      </c>
      <c r="C90" s="759">
        <v>3307509.42</v>
      </c>
      <c r="D90" s="749">
        <f>VLOOKUP($A$1:$A$1397,BS!$A$8:$A$2406,1,0)</f>
        <v>14100311</v>
      </c>
      <c r="E90" s="758">
        <v>14100311</v>
      </c>
    </row>
    <row r="91" spans="1:5">
      <c r="A91" s="758">
        <v>14200201</v>
      </c>
      <c r="B91" s="758" t="s">
        <v>2742</v>
      </c>
      <c r="C91" s="759">
        <v>191214075.81</v>
      </c>
      <c r="D91" s="749">
        <f>VLOOKUP($A$1:$A$1397,BS!$A$8:$A$2406,1,0)</f>
        <v>14200201</v>
      </c>
      <c r="E91" s="758">
        <v>14200201</v>
      </c>
    </row>
    <row r="92" spans="1:5">
      <c r="A92" s="758">
        <v>14200202</v>
      </c>
      <c r="B92" s="758" t="s">
        <v>2743</v>
      </c>
      <c r="C92" s="759">
        <v>91952810.060000002</v>
      </c>
      <c r="D92" s="749">
        <f>VLOOKUP($A$1:$A$1397,BS!$A$8:$A$2406,1,0)</f>
        <v>14200202</v>
      </c>
      <c r="E92" s="758">
        <v>14200202</v>
      </c>
    </row>
    <row r="93" spans="1:5">
      <c r="A93" s="758">
        <v>14200203</v>
      </c>
      <c r="B93" s="758" t="s">
        <v>2744</v>
      </c>
      <c r="C93" s="759">
        <v>-3541380.56</v>
      </c>
      <c r="D93" s="749">
        <f>VLOOKUP($A$1:$A$1397,BS!$A$8:$A$2406,1,0)</f>
        <v>14200203</v>
      </c>
      <c r="E93" s="758">
        <v>14200203</v>
      </c>
    </row>
    <row r="94" spans="1:5">
      <c r="A94" s="758">
        <v>14200213</v>
      </c>
      <c r="B94" s="758" t="s">
        <v>2761</v>
      </c>
      <c r="C94" s="759">
        <v>-15609.2</v>
      </c>
      <c r="D94" s="749">
        <f>VLOOKUP($A$1:$A$1397,BS!$A$8:$A$2406,1,0)</f>
        <v>14200213</v>
      </c>
      <c r="E94" s="758">
        <v>14200213</v>
      </c>
    </row>
    <row r="95" spans="1:5">
      <c r="A95" s="758">
        <v>14200223</v>
      </c>
      <c r="B95" s="758" t="s">
        <v>2762</v>
      </c>
      <c r="C95" s="759">
        <v>22127.19</v>
      </c>
      <c r="D95" s="749">
        <f>VLOOKUP($A$1:$A$1397,BS!$A$8:$A$2406,1,0)</f>
        <v>14200223</v>
      </c>
      <c r="E95" s="758">
        <v>14200223</v>
      </c>
    </row>
    <row r="96" spans="1:5">
      <c r="A96" s="758">
        <v>14200252</v>
      </c>
      <c r="B96" s="758" t="s">
        <v>3385</v>
      </c>
      <c r="C96" s="759">
        <v>-1525678.44</v>
      </c>
      <c r="D96" s="749">
        <f>VLOOKUP($A$1:$A$1397,BS!$A$8:$A$2406,1,0)</f>
        <v>14200252</v>
      </c>
      <c r="E96" s="758">
        <v>14200252</v>
      </c>
    </row>
    <row r="97" spans="1:5">
      <c r="A97" s="758">
        <v>14200253</v>
      </c>
      <c r="B97" s="758" t="s">
        <v>2745</v>
      </c>
      <c r="C97" s="759">
        <v>-222349.97</v>
      </c>
      <c r="D97" s="749">
        <f>VLOOKUP($A$1:$A$1397,BS!$A$8:$A$2406,1,0)</f>
        <v>14200253</v>
      </c>
      <c r="E97" s="758">
        <v>14200253</v>
      </c>
    </row>
    <row r="98" spans="1:5">
      <c r="A98" s="758">
        <v>14300062</v>
      </c>
      <c r="B98" s="758" t="s">
        <v>2489</v>
      </c>
      <c r="C98" s="759">
        <v>9563146.9700000007</v>
      </c>
      <c r="D98" s="749">
        <f>VLOOKUP($A$1:$A$1397,BS!$A$8:$A$2406,1,0)</f>
        <v>14300062</v>
      </c>
      <c r="E98" s="758">
        <v>14300062</v>
      </c>
    </row>
    <row r="99" spans="1:5">
      <c r="A99" s="758">
        <v>14300072</v>
      </c>
      <c r="B99" s="758" t="s">
        <v>1754</v>
      </c>
      <c r="C99" s="759">
        <v>217915.93</v>
      </c>
      <c r="D99" s="749">
        <f>VLOOKUP($A$1:$A$1397,BS!$A$8:$A$2406,1,0)</f>
        <v>14300072</v>
      </c>
      <c r="E99" s="758">
        <v>14300072</v>
      </c>
    </row>
    <row r="100" spans="1:5">
      <c r="A100" s="758">
        <v>14300081</v>
      </c>
      <c r="B100" s="758" t="s">
        <v>477</v>
      </c>
      <c r="C100" s="759">
        <v>198808.95999999999</v>
      </c>
      <c r="D100" s="749">
        <f>VLOOKUP($A$1:$A$1397,BS!$A$8:$A$2406,1,0)</f>
        <v>14300081</v>
      </c>
      <c r="E100" s="758">
        <v>14300081</v>
      </c>
    </row>
    <row r="101" spans="1:5">
      <c r="A101" s="758">
        <v>14300082</v>
      </c>
      <c r="B101" s="758" t="s">
        <v>3158</v>
      </c>
      <c r="C101" s="759">
        <v>217915.91</v>
      </c>
      <c r="D101" s="749">
        <f>VLOOKUP($A$1:$A$1397,BS!$A$8:$A$2406,1,0)</f>
        <v>14300082</v>
      </c>
      <c r="E101" s="758">
        <v>14300082</v>
      </c>
    </row>
    <row r="102" spans="1:5">
      <c r="A102" s="758">
        <v>14300141</v>
      </c>
      <c r="B102" s="758" t="s">
        <v>1650</v>
      </c>
      <c r="C102" s="759">
        <v>12306479.220000001</v>
      </c>
      <c r="D102" s="749">
        <f>VLOOKUP($A$1:$A$1397,BS!$A$8:$A$2406,1,0)</f>
        <v>14300141</v>
      </c>
      <c r="E102" s="758">
        <v>14300141</v>
      </c>
    </row>
    <row r="103" spans="1:5">
      <c r="A103" s="758">
        <v>14300151</v>
      </c>
      <c r="B103" s="758" t="s">
        <v>1651</v>
      </c>
      <c r="C103" s="759">
        <v>1145545.48</v>
      </c>
      <c r="D103" s="749">
        <f>VLOOKUP($A$1:$A$1397,BS!$A$8:$A$2406,1,0)</f>
        <v>14300151</v>
      </c>
      <c r="E103" s="758">
        <v>14300151</v>
      </c>
    </row>
    <row r="104" spans="1:5">
      <c r="A104" s="758">
        <v>14300171</v>
      </c>
      <c r="B104" s="758" t="s">
        <v>723</v>
      </c>
      <c r="C104" s="759">
        <v>15735573.880000001</v>
      </c>
      <c r="D104" s="749">
        <f>VLOOKUP($A$1:$A$1397,BS!$A$8:$A$2406,1,0)</f>
        <v>14300171</v>
      </c>
      <c r="E104" s="758">
        <v>14300171</v>
      </c>
    </row>
    <row r="105" spans="1:5">
      <c r="A105" s="758">
        <v>14300241</v>
      </c>
      <c r="B105" s="758" t="s">
        <v>2866</v>
      </c>
      <c r="C105" s="759">
        <v>106519.45</v>
      </c>
      <c r="D105" s="749">
        <f>VLOOKUP($A$1:$A$1397,BS!$A$8:$A$2406,1,0)</f>
        <v>14300241</v>
      </c>
      <c r="E105" s="758">
        <v>14300241</v>
      </c>
    </row>
    <row r="106" spans="1:5">
      <c r="A106" s="758">
        <v>14300261</v>
      </c>
      <c r="B106" s="758" t="s">
        <v>446</v>
      </c>
      <c r="C106" s="759">
        <v>4311268.43</v>
      </c>
      <c r="D106" s="749">
        <f>VLOOKUP($A$1:$A$1397,BS!$A$8:$A$2406,1,0)</f>
        <v>14300261</v>
      </c>
      <c r="E106" s="758">
        <v>14300261</v>
      </c>
    </row>
    <row r="107" spans="1:5">
      <c r="A107" s="758">
        <v>14300323</v>
      </c>
      <c r="B107" s="758" t="s">
        <v>3329</v>
      </c>
      <c r="C107" s="758">
        <v>-29.58</v>
      </c>
      <c r="D107" s="749">
        <f>VLOOKUP($A$1:$A$1397,BS!$A$8:$A$2406,1,0)</f>
        <v>14300323</v>
      </c>
      <c r="E107" s="758">
        <v>14300323</v>
      </c>
    </row>
    <row r="108" spans="1:5">
      <c r="A108" s="758">
        <v>14300333</v>
      </c>
      <c r="B108" s="758" t="s">
        <v>917</v>
      </c>
      <c r="C108" s="759">
        <v>45946.89</v>
      </c>
      <c r="D108" s="749">
        <f>VLOOKUP($A$1:$A$1397,BS!$A$8:$A$2406,1,0)</f>
        <v>14300333</v>
      </c>
      <c r="E108" s="758">
        <v>14300333</v>
      </c>
    </row>
    <row r="109" spans="1:5">
      <c r="A109" s="758">
        <v>14300341</v>
      </c>
      <c r="B109" s="758" t="s">
        <v>2791</v>
      </c>
      <c r="C109" s="759">
        <v>10902.75</v>
      </c>
      <c r="D109" s="749">
        <f>VLOOKUP($A$1:$A$1397,BS!$A$8:$A$2406,1,0)</f>
        <v>14300341</v>
      </c>
      <c r="E109" s="758">
        <v>14300341</v>
      </c>
    </row>
    <row r="110" spans="1:5">
      <c r="A110" s="758">
        <v>14300703</v>
      </c>
      <c r="B110" s="758" t="s">
        <v>2746</v>
      </c>
      <c r="C110" s="759">
        <v>14213228.960000001</v>
      </c>
      <c r="D110" s="749">
        <f>VLOOKUP($A$1:$A$1397,BS!$A$8:$A$2406,1,0)</f>
        <v>14300703</v>
      </c>
      <c r="E110" s="758">
        <v>14300703</v>
      </c>
    </row>
    <row r="111" spans="1:5">
      <c r="A111" s="758">
        <v>14300713</v>
      </c>
      <c r="B111" s="758" t="s">
        <v>2747</v>
      </c>
      <c r="C111" s="759">
        <v>28801.56</v>
      </c>
      <c r="D111" s="749">
        <f>VLOOKUP($A$1:$A$1397,BS!$A$8:$A$2406,1,0)</f>
        <v>14300713</v>
      </c>
      <c r="E111" s="758">
        <v>14300713</v>
      </c>
    </row>
    <row r="112" spans="1:5">
      <c r="A112" s="758">
        <v>14300733</v>
      </c>
      <c r="B112" s="758" t="s">
        <v>2748</v>
      </c>
      <c r="C112" s="759">
        <v>13033942.73</v>
      </c>
      <c r="D112" s="749">
        <f>VLOOKUP($A$1:$A$1397,BS!$A$8:$A$2406,1,0)</f>
        <v>14300733</v>
      </c>
      <c r="E112" s="758">
        <v>14300733</v>
      </c>
    </row>
    <row r="113" spans="1:5">
      <c r="A113" s="758">
        <v>14300743</v>
      </c>
      <c r="B113" s="758" t="s">
        <v>2749</v>
      </c>
      <c r="C113" s="759">
        <v>635027.53</v>
      </c>
      <c r="D113" s="749">
        <f>VLOOKUP($A$1:$A$1397,BS!$A$8:$A$2406,1,0)</f>
        <v>14300743</v>
      </c>
      <c r="E113" s="758">
        <v>14300743</v>
      </c>
    </row>
    <row r="114" spans="1:5">
      <c r="A114" s="758">
        <v>14300763</v>
      </c>
      <c r="B114" s="758" t="s">
        <v>2713</v>
      </c>
      <c r="C114" s="759">
        <v>738948.06</v>
      </c>
      <c r="D114" s="749">
        <f>VLOOKUP($A$1:$A$1397,BS!$A$8:$A$2406,1,0)</f>
        <v>14300763</v>
      </c>
      <c r="E114" s="758">
        <v>14300763</v>
      </c>
    </row>
    <row r="115" spans="1:5">
      <c r="A115" s="758">
        <v>14300921</v>
      </c>
      <c r="B115" s="758" t="s">
        <v>889</v>
      </c>
      <c r="C115" s="759">
        <v>690893.36</v>
      </c>
      <c r="D115" s="749">
        <f>VLOOKUP($A$1:$A$1397,BS!$A$8:$A$2406,1,0)</f>
        <v>14300921</v>
      </c>
      <c r="E115" s="758">
        <v>14300921</v>
      </c>
    </row>
    <row r="116" spans="1:5">
      <c r="A116" s="758">
        <v>14301022</v>
      </c>
      <c r="B116" s="758" t="s">
        <v>358</v>
      </c>
      <c r="C116" s="759">
        <v>3004818.21</v>
      </c>
      <c r="D116" s="749">
        <f>VLOOKUP($A$1:$A$1397,BS!$A$8:$A$2406,1,0)</f>
        <v>14301022</v>
      </c>
      <c r="E116" s="758">
        <v>14301022</v>
      </c>
    </row>
    <row r="117" spans="1:5">
      <c r="A117" s="758">
        <v>14301033</v>
      </c>
      <c r="B117" s="758" t="s">
        <v>2902</v>
      </c>
      <c r="C117" s="759">
        <v>79871.34</v>
      </c>
      <c r="D117" s="749">
        <f>VLOOKUP($A$1:$A$1397,BS!$A$8:$A$2406,1,0)</f>
        <v>14301033</v>
      </c>
      <c r="E117" s="758">
        <v>14301033</v>
      </c>
    </row>
    <row r="118" spans="1:5">
      <c r="A118" s="758">
        <v>14301041</v>
      </c>
      <c r="B118" s="758" t="s">
        <v>2973</v>
      </c>
      <c r="C118" s="758">
        <v>532</v>
      </c>
      <c r="D118" s="749">
        <f>VLOOKUP($A$1:$A$1397,BS!$A$8:$A$2406,1,0)</f>
        <v>14301041</v>
      </c>
      <c r="E118" s="758">
        <v>14301041</v>
      </c>
    </row>
    <row r="119" spans="1:5">
      <c r="A119" s="758">
        <v>14301043</v>
      </c>
      <c r="B119" s="758" t="s">
        <v>3330</v>
      </c>
      <c r="C119" s="759">
        <v>2530026.27</v>
      </c>
      <c r="D119" s="749">
        <f>VLOOKUP($A$1:$A$1397,BS!$A$8:$A$2406,1,0)</f>
        <v>14301043</v>
      </c>
      <c r="E119" s="758">
        <v>14301043</v>
      </c>
    </row>
    <row r="120" spans="1:5">
      <c r="A120" s="758">
        <v>14400311</v>
      </c>
      <c r="B120" s="758" t="s">
        <v>2750</v>
      </c>
      <c r="C120" s="759">
        <v>-5668603.1500000004</v>
      </c>
      <c r="D120" s="749">
        <f>VLOOKUP($A$1:$A$1397,BS!$A$8:$A$2406,1,0)</f>
        <v>14400311</v>
      </c>
      <c r="E120" s="758">
        <v>14400311</v>
      </c>
    </row>
    <row r="121" spans="1:5">
      <c r="A121" s="758">
        <v>14400312</v>
      </c>
      <c r="B121" s="758" t="s">
        <v>2751</v>
      </c>
      <c r="C121" s="759">
        <v>-1603567.54</v>
      </c>
      <c r="D121" s="749">
        <f>VLOOKUP($A$1:$A$1397,BS!$A$8:$A$2406,1,0)</f>
        <v>14400312</v>
      </c>
      <c r="E121" s="758">
        <v>14400312</v>
      </c>
    </row>
    <row r="122" spans="1:5">
      <c r="A122" s="758">
        <v>14400313</v>
      </c>
      <c r="B122" s="758" t="s">
        <v>2783</v>
      </c>
      <c r="C122" s="759">
        <v>-138957.79999999999</v>
      </c>
      <c r="D122" s="749">
        <f>VLOOKUP($A$1:$A$1397,BS!$A$8:$A$2406,1,0)</f>
        <v>14400313</v>
      </c>
      <c r="E122" s="758">
        <v>14400313</v>
      </c>
    </row>
    <row r="123" spans="1:5">
      <c r="A123" s="758">
        <v>14400343</v>
      </c>
      <c r="B123" s="758" t="s">
        <v>1447</v>
      </c>
      <c r="C123" s="759">
        <v>-1651725.36</v>
      </c>
      <c r="D123" s="749">
        <f>VLOOKUP($A$1:$A$1397,BS!$A$8:$A$2406,1,0)</f>
        <v>14400343</v>
      </c>
      <c r="E123" s="758">
        <v>14400343</v>
      </c>
    </row>
    <row r="124" spans="1:5">
      <c r="A124" s="758">
        <v>14400353</v>
      </c>
      <c r="B124" s="758" t="s">
        <v>2752</v>
      </c>
      <c r="C124" s="759">
        <v>-635027.53</v>
      </c>
      <c r="D124" s="749">
        <f>VLOOKUP($A$1:$A$1397,BS!$A$8:$A$2406,1,0)</f>
        <v>14400353</v>
      </c>
      <c r="E124" s="758">
        <v>14400353</v>
      </c>
    </row>
    <row r="125" spans="1:5">
      <c r="A125" s="758">
        <v>14600000</v>
      </c>
      <c r="B125" s="758" t="s">
        <v>220</v>
      </c>
      <c r="C125" s="759">
        <v>730619.5</v>
      </c>
      <c r="D125" s="749">
        <f>VLOOKUP($A$1:$A$1397,BS!$A$8:$A$2406,1,0)</f>
        <v>14600000</v>
      </c>
      <c r="E125" s="758">
        <v>14600000</v>
      </c>
    </row>
    <row r="126" spans="1:5">
      <c r="A126" s="758">
        <v>15100021</v>
      </c>
      <c r="B126" s="758" t="s">
        <v>260</v>
      </c>
      <c r="C126" s="759">
        <v>2678837.2400000002</v>
      </c>
      <c r="D126" s="749">
        <f>VLOOKUP($A$1:$A$1397,BS!$A$8:$A$2406,1,0)</f>
        <v>15100021</v>
      </c>
      <c r="E126" s="758">
        <v>15100021</v>
      </c>
    </row>
    <row r="127" spans="1:5">
      <c r="A127" s="758">
        <v>15100031</v>
      </c>
      <c r="B127" s="758" t="s">
        <v>42</v>
      </c>
      <c r="C127" s="759">
        <v>2756193.6</v>
      </c>
      <c r="D127" s="749">
        <f>VLOOKUP($A$1:$A$1397,BS!$A$8:$A$2406,1,0)</f>
        <v>15100031</v>
      </c>
      <c r="E127" s="758">
        <v>15100031</v>
      </c>
    </row>
    <row r="128" spans="1:5">
      <c r="A128" s="758">
        <v>15100041</v>
      </c>
      <c r="B128" s="758" t="s">
        <v>1192</v>
      </c>
      <c r="C128" s="759">
        <v>231541.93</v>
      </c>
      <c r="D128" s="749">
        <f>VLOOKUP($A$1:$A$1397,BS!$A$8:$A$2406,1,0)</f>
        <v>15100041</v>
      </c>
      <c r="E128" s="758">
        <v>15100041</v>
      </c>
    </row>
    <row r="129" spans="1:5">
      <c r="A129" s="758">
        <v>15100061</v>
      </c>
      <c r="B129" s="758" t="s">
        <v>918</v>
      </c>
      <c r="C129" s="759">
        <v>24284.87</v>
      </c>
      <c r="D129" s="749">
        <f>VLOOKUP($A$1:$A$1397,BS!$A$8:$A$2406,1,0)</f>
        <v>15100061</v>
      </c>
      <c r="E129" s="758">
        <v>15100061</v>
      </c>
    </row>
    <row r="130" spans="1:5">
      <c r="A130" s="758">
        <v>15100081</v>
      </c>
      <c r="B130" s="758" t="s">
        <v>1193</v>
      </c>
      <c r="C130" s="759">
        <v>1526649.89</v>
      </c>
      <c r="D130" s="749">
        <f>VLOOKUP($A$1:$A$1397,BS!$A$8:$A$2406,1,0)</f>
        <v>15100081</v>
      </c>
      <c r="E130" s="758">
        <v>15100081</v>
      </c>
    </row>
    <row r="131" spans="1:5">
      <c r="A131" s="758">
        <v>15100091</v>
      </c>
      <c r="B131" s="758" t="s">
        <v>2200</v>
      </c>
      <c r="C131" s="759">
        <v>1779873.66</v>
      </c>
      <c r="D131" s="749">
        <f>VLOOKUP($A$1:$A$1397,BS!$A$8:$A$2406,1,0)</f>
        <v>15100091</v>
      </c>
      <c r="E131" s="758">
        <v>15100091</v>
      </c>
    </row>
    <row r="132" spans="1:5">
      <c r="A132" s="758">
        <v>15100101</v>
      </c>
      <c r="B132" s="758" t="s">
        <v>205</v>
      </c>
      <c r="C132" s="759">
        <v>4342175.43</v>
      </c>
      <c r="D132" s="749">
        <f>VLOOKUP($A$1:$A$1397,BS!$A$8:$A$2406,1,0)</f>
        <v>15100101</v>
      </c>
      <c r="E132" s="758">
        <v>15100101</v>
      </c>
    </row>
    <row r="133" spans="1:5">
      <c r="A133" s="758">
        <v>15100122</v>
      </c>
      <c r="B133" s="758" t="s">
        <v>461</v>
      </c>
      <c r="C133" s="759">
        <v>296599.96000000002</v>
      </c>
      <c r="D133" s="749">
        <f>VLOOKUP($A$1:$A$1397,BS!$A$8:$A$2406,1,0)</f>
        <v>15100122</v>
      </c>
      <c r="E133" s="758">
        <v>15100122</v>
      </c>
    </row>
    <row r="134" spans="1:5">
      <c r="A134" s="758">
        <v>15100181</v>
      </c>
      <c r="B134" s="758" t="s">
        <v>1462</v>
      </c>
      <c r="C134" s="759">
        <v>56367.11</v>
      </c>
      <c r="D134" s="749">
        <f>VLOOKUP($A$1:$A$1397,BS!$A$8:$A$2406,1,0)</f>
        <v>15100181</v>
      </c>
      <c r="E134" s="758">
        <v>15100181</v>
      </c>
    </row>
    <row r="135" spans="1:5">
      <c r="A135" s="758">
        <v>15100211</v>
      </c>
      <c r="B135" s="758" t="s">
        <v>157</v>
      </c>
      <c r="C135" s="759">
        <v>-24015.26</v>
      </c>
      <c r="D135" s="749">
        <f>VLOOKUP($A$1:$A$1397,BS!$A$8:$A$2406,1,0)</f>
        <v>15100211</v>
      </c>
      <c r="E135" s="758">
        <v>15100211</v>
      </c>
    </row>
    <row r="136" spans="1:5">
      <c r="A136" s="758">
        <v>15100221</v>
      </c>
      <c r="B136" s="758" t="s">
        <v>1438</v>
      </c>
      <c r="C136" s="759">
        <v>683101.08</v>
      </c>
      <c r="D136" s="749">
        <f>VLOOKUP($A$1:$A$1397,BS!$A$8:$A$2406,1,0)</f>
        <v>15100221</v>
      </c>
      <c r="E136" s="758">
        <v>15100221</v>
      </c>
    </row>
    <row r="137" spans="1:5">
      <c r="A137" s="758">
        <v>15100271</v>
      </c>
      <c r="B137" s="758" t="s">
        <v>2660</v>
      </c>
      <c r="C137" s="759">
        <v>2796687.21</v>
      </c>
      <c r="D137" s="749">
        <f>VLOOKUP($A$1:$A$1397,BS!$A$8:$A$2406,1,0)</f>
        <v>15100271</v>
      </c>
      <c r="E137" s="758">
        <v>15100271</v>
      </c>
    </row>
    <row r="138" spans="1:5">
      <c r="A138" s="758">
        <v>15100291</v>
      </c>
      <c r="B138" s="758" t="s">
        <v>3386</v>
      </c>
      <c r="C138" s="759">
        <v>392523.81</v>
      </c>
      <c r="D138" s="749">
        <f>VLOOKUP($A$1:$A$1397,BS!$A$8:$A$2406,1,0)</f>
        <v>15100291</v>
      </c>
      <c r="E138" s="758">
        <v>15100291</v>
      </c>
    </row>
    <row r="139" spans="1:5">
      <c r="A139" s="758">
        <v>15111001</v>
      </c>
      <c r="B139" s="758" t="s">
        <v>1357</v>
      </c>
      <c r="C139" s="759">
        <v>243379.32</v>
      </c>
      <c r="D139" s="749">
        <f>VLOOKUP($A$1:$A$1397,BS!$A$8:$A$2406,1,0)</f>
        <v>15111001</v>
      </c>
      <c r="E139" s="758">
        <v>15111001</v>
      </c>
    </row>
    <row r="140" spans="1:5">
      <c r="A140" s="758">
        <v>15400023</v>
      </c>
      <c r="B140" s="758" t="s">
        <v>1661</v>
      </c>
      <c r="C140" s="759">
        <v>10473356.949999999</v>
      </c>
      <c r="D140" s="749">
        <f>VLOOKUP($A$1:$A$1397,BS!$A$8:$A$2406,1,0)</f>
        <v>15400023</v>
      </c>
      <c r="E140" s="758">
        <v>15400023</v>
      </c>
    </row>
    <row r="141" spans="1:5">
      <c r="A141" s="758">
        <v>15400031</v>
      </c>
      <c r="B141" s="758" t="s">
        <v>1185</v>
      </c>
      <c r="C141" s="759">
        <v>5798814.54</v>
      </c>
      <c r="D141" s="749">
        <f>VLOOKUP($A$1:$A$1397,BS!$A$8:$A$2406,1,0)</f>
        <v>15400031</v>
      </c>
      <c r="E141" s="758">
        <v>15400031</v>
      </c>
    </row>
    <row r="142" spans="1:5">
      <c r="A142" s="758">
        <v>15400033</v>
      </c>
      <c r="B142" s="758" t="s">
        <v>1235</v>
      </c>
      <c r="C142" s="759">
        <v>-10473356.949999999</v>
      </c>
      <c r="D142" s="749">
        <f>VLOOKUP($A$1:$A$1397,BS!$A$8:$A$2406,1,0)</f>
        <v>15400033</v>
      </c>
      <c r="E142" s="758">
        <v>15400033</v>
      </c>
    </row>
    <row r="143" spans="1:5">
      <c r="A143" s="758">
        <v>15400041</v>
      </c>
      <c r="B143" s="758" t="s">
        <v>937</v>
      </c>
      <c r="C143" s="759">
        <v>4349131.03</v>
      </c>
      <c r="D143" s="749">
        <f>VLOOKUP($A$1:$A$1397,BS!$A$8:$A$2406,1,0)</f>
        <v>15400041</v>
      </c>
      <c r="E143" s="758">
        <v>15400041</v>
      </c>
    </row>
    <row r="144" spans="1:5">
      <c r="A144" s="758">
        <v>15400061</v>
      </c>
      <c r="B144" s="758" t="s">
        <v>1245</v>
      </c>
      <c r="C144" s="759">
        <v>19351678.98</v>
      </c>
      <c r="D144" s="749">
        <f>VLOOKUP($A$1:$A$1397,BS!$A$8:$A$2406,1,0)</f>
        <v>15400061</v>
      </c>
      <c r="E144" s="758">
        <v>15400061</v>
      </c>
    </row>
    <row r="145" spans="1:5">
      <c r="A145" s="758">
        <v>15400101</v>
      </c>
      <c r="B145" s="758" t="s">
        <v>589</v>
      </c>
      <c r="C145" s="759">
        <v>28001307.010000002</v>
      </c>
      <c r="D145" s="749">
        <f>VLOOKUP($A$1:$A$1397,BS!$A$8:$A$2406,1,0)</f>
        <v>15400101</v>
      </c>
      <c r="E145" s="758">
        <v>15400101</v>
      </c>
    </row>
    <row r="146" spans="1:5">
      <c r="A146" s="758">
        <v>15400102</v>
      </c>
      <c r="B146" s="758" t="s">
        <v>590</v>
      </c>
      <c r="C146" s="759">
        <v>5700053.1399999997</v>
      </c>
      <c r="D146" s="749">
        <f>VLOOKUP($A$1:$A$1397,BS!$A$8:$A$2406,1,0)</f>
        <v>15400102</v>
      </c>
      <c r="E146" s="758">
        <v>15400102</v>
      </c>
    </row>
    <row r="147" spans="1:5">
      <c r="A147" s="758">
        <v>15400103</v>
      </c>
      <c r="B147" s="758" t="s">
        <v>1249</v>
      </c>
      <c r="C147" s="759">
        <v>12823602.09</v>
      </c>
      <c r="D147" s="749">
        <f>VLOOKUP($A$1:$A$1397,BS!$A$8:$A$2406,1,0)</f>
        <v>15400103</v>
      </c>
      <c r="E147" s="758">
        <v>15400103</v>
      </c>
    </row>
    <row r="148" spans="1:5">
      <c r="A148" s="758">
        <v>15400181</v>
      </c>
      <c r="B148" s="758" t="s">
        <v>2615</v>
      </c>
      <c r="C148" s="759">
        <v>3848626.21</v>
      </c>
      <c r="D148" s="749">
        <f>VLOOKUP($A$1:$A$1397,BS!$A$8:$A$2406,1,0)</f>
        <v>15400181</v>
      </c>
      <c r="E148" s="758">
        <v>15400181</v>
      </c>
    </row>
    <row r="149" spans="1:5">
      <c r="A149" s="758">
        <v>15600003</v>
      </c>
      <c r="B149" s="758" t="s">
        <v>2980</v>
      </c>
      <c r="C149" s="759">
        <v>213403.19</v>
      </c>
      <c r="D149" s="749">
        <f>VLOOKUP($A$1:$A$1397,BS!$A$8:$A$2406,1,0)</f>
        <v>15600003</v>
      </c>
      <c r="E149" s="758">
        <v>15600003</v>
      </c>
    </row>
    <row r="150" spans="1:5">
      <c r="A150" s="758">
        <v>15810001</v>
      </c>
      <c r="B150" s="758" t="s">
        <v>3173</v>
      </c>
      <c r="C150" s="759">
        <v>4082.8</v>
      </c>
      <c r="D150" s="749">
        <f>VLOOKUP($A$1:$A$1397,BS!$A$8:$A$2406,1,0)</f>
        <v>15810001</v>
      </c>
      <c r="E150" s="758">
        <v>15810001</v>
      </c>
    </row>
    <row r="151" spans="1:5">
      <c r="A151" s="758">
        <v>16300023</v>
      </c>
      <c r="B151" s="758" t="s">
        <v>1293</v>
      </c>
      <c r="C151" s="759">
        <v>3595029.44</v>
      </c>
      <c r="D151" s="749">
        <f>VLOOKUP($A$1:$A$1397,BS!$A$8:$A$2406,1,0)</f>
        <v>16300023</v>
      </c>
      <c r="E151" s="758">
        <v>16300023</v>
      </c>
    </row>
    <row r="152" spans="1:5">
      <c r="A152" s="758">
        <v>16300063</v>
      </c>
      <c r="B152" s="758" t="s">
        <v>1294</v>
      </c>
      <c r="C152" s="759">
        <v>483343.1</v>
      </c>
      <c r="D152" s="749">
        <f>VLOOKUP($A$1:$A$1397,BS!$A$8:$A$2406,1,0)</f>
        <v>16300063</v>
      </c>
      <c r="E152" s="758">
        <v>16300063</v>
      </c>
    </row>
    <row r="153" spans="1:5">
      <c r="A153" s="758">
        <v>16410002</v>
      </c>
      <c r="B153" s="758" t="s">
        <v>1330</v>
      </c>
      <c r="C153" s="759">
        <v>10466694.99</v>
      </c>
      <c r="D153" s="749">
        <f>VLOOKUP($A$1:$A$1397,BS!$A$8:$A$2406,1,0)</f>
        <v>16410002</v>
      </c>
      <c r="E153" s="758">
        <v>16410002</v>
      </c>
    </row>
    <row r="154" spans="1:5">
      <c r="A154" s="758">
        <v>16410012</v>
      </c>
      <c r="B154" s="758" t="s">
        <v>798</v>
      </c>
      <c r="C154" s="759">
        <v>3309327.32</v>
      </c>
      <c r="D154" s="749">
        <f>VLOOKUP($A$1:$A$1397,BS!$A$8:$A$2406,1,0)</f>
        <v>16410012</v>
      </c>
      <c r="E154" s="758">
        <v>16410012</v>
      </c>
    </row>
    <row r="155" spans="1:5">
      <c r="A155" s="758">
        <v>16410022</v>
      </c>
      <c r="B155" s="758" t="s">
        <v>315</v>
      </c>
      <c r="C155" s="759">
        <v>11427890.560000001</v>
      </c>
      <c r="D155" s="749">
        <f>VLOOKUP($A$1:$A$1397,BS!$A$8:$A$2406,1,0)</f>
        <v>16410022</v>
      </c>
      <c r="E155" s="758">
        <v>16410022</v>
      </c>
    </row>
    <row r="156" spans="1:5">
      <c r="A156" s="758">
        <v>16420012</v>
      </c>
      <c r="B156" s="758" t="s">
        <v>112</v>
      </c>
      <c r="C156" s="759">
        <v>46719.8</v>
      </c>
      <c r="D156" s="749">
        <f>VLOOKUP($A$1:$A$1397,BS!$A$8:$A$2406,1,0)</f>
        <v>16420012</v>
      </c>
      <c r="E156" s="758">
        <v>16420012</v>
      </c>
    </row>
    <row r="157" spans="1:5">
      <c r="A157" s="758">
        <v>16500013</v>
      </c>
      <c r="B157" s="758" t="s">
        <v>3388</v>
      </c>
      <c r="C157" s="759">
        <v>3330420.06</v>
      </c>
      <c r="D157" s="749">
        <f>VLOOKUP($A$1:$A$1397,BS!$A$8:$A$2406,1,0)</f>
        <v>16500013</v>
      </c>
      <c r="E157" s="758">
        <v>16500013</v>
      </c>
    </row>
    <row r="158" spans="1:5">
      <c r="A158" s="758">
        <v>16500063</v>
      </c>
      <c r="B158" s="758" t="s">
        <v>3389</v>
      </c>
      <c r="C158" s="759">
        <v>337381.51</v>
      </c>
      <c r="D158" s="749">
        <f>VLOOKUP($A$1:$A$1397,BS!$A$8:$A$2406,1,0)</f>
        <v>16500063</v>
      </c>
      <c r="E158" s="758">
        <v>16500063</v>
      </c>
    </row>
    <row r="159" spans="1:5">
      <c r="A159" s="758">
        <v>16500083</v>
      </c>
      <c r="B159" s="758" t="s">
        <v>3390</v>
      </c>
      <c r="C159" s="759">
        <v>305802.5</v>
      </c>
      <c r="D159" s="749">
        <f>VLOOKUP($A$1:$A$1397,BS!$A$8:$A$2406,1,0)</f>
        <v>16500083</v>
      </c>
      <c r="E159" s="758">
        <v>16500083</v>
      </c>
    </row>
    <row r="160" spans="1:5">
      <c r="A160" s="758">
        <v>16500103</v>
      </c>
      <c r="B160" s="758" t="s">
        <v>3391</v>
      </c>
      <c r="C160" s="759">
        <v>20000</v>
      </c>
      <c r="D160" s="749">
        <f>VLOOKUP($A$1:$A$1397,BS!$A$8:$A$2406,1,0)</f>
        <v>16500103</v>
      </c>
      <c r="E160" s="758">
        <v>16500103</v>
      </c>
    </row>
    <row r="161" spans="1:5">
      <c r="A161" s="758">
        <v>16500143</v>
      </c>
      <c r="B161" s="758" t="s">
        <v>2503</v>
      </c>
      <c r="C161" s="759">
        <v>97494.34</v>
      </c>
      <c r="D161" s="749">
        <f>VLOOKUP($A$1:$A$1397,BS!$A$8:$A$2406,1,0)</f>
        <v>16500143</v>
      </c>
      <c r="E161" s="758">
        <v>16500143</v>
      </c>
    </row>
    <row r="162" spans="1:5">
      <c r="A162" s="758">
        <v>16500183</v>
      </c>
      <c r="B162" s="758" t="s">
        <v>3449</v>
      </c>
      <c r="C162" s="759">
        <v>29333.13</v>
      </c>
      <c r="D162" s="749">
        <f>VLOOKUP($A$1:$A$1397,BS!$A$8:$A$2406,1,0)</f>
        <v>16500183</v>
      </c>
      <c r="E162" s="758">
        <v>16500183</v>
      </c>
    </row>
    <row r="163" spans="1:5">
      <c r="A163" s="758">
        <v>16500251</v>
      </c>
      <c r="B163" s="758" t="s">
        <v>3396</v>
      </c>
      <c r="C163" s="759">
        <v>39850.57</v>
      </c>
      <c r="D163" s="749">
        <f>VLOOKUP($A$1:$A$1397,BS!$A$8:$A$2406,1,0)</f>
        <v>16500251</v>
      </c>
      <c r="E163" s="758">
        <v>16500251</v>
      </c>
    </row>
    <row r="164" spans="1:5">
      <c r="A164" s="758">
        <v>16500321</v>
      </c>
      <c r="B164" s="758" t="s">
        <v>3392</v>
      </c>
      <c r="C164" s="759">
        <v>877044.16</v>
      </c>
      <c r="D164" s="749">
        <f>VLOOKUP($A$1:$A$1397,BS!$A$8:$A$2406,1,0)</f>
        <v>16500321</v>
      </c>
      <c r="E164" s="758">
        <v>16500321</v>
      </c>
    </row>
    <row r="165" spans="1:5">
      <c r="A165" s="758">
        <v>16500331</v>
      </c>
      <c r="B165" s="758" t="s">
        <v>3471</v>
      </c>
      <c r="C165" s="759">
        <v>1114664.1599999999</v>
      </c>
      <c r="D165" s="749">
        <f>VLOOKUP($A$1:$A$1397,BS!$A$8:$A$2406,1,0)</f>
        <v>16500331</v>
      </c>
      <c r="E165" s="758">
        <v>16500331</v>
      </c>
    </row>
    <row r="166" spans="1:5">
      <c r="A166" s="758">
        <v>16500333</v>
      </c>
      <c r="B166" s="758" t="s">
        <v>3398</v>
      </c>
      <c r="C166" s="758">
        <v>775</v>
      </c>
      <c r="D166" s="749">
        <f>VLOOKUP($A$1:$A$1397,BS!$A$8:$A$2406,1,0)</f>
        <v>16500333</v>
      </c>
      <c r="E166" s="758">
        <v>16500333</v>
      </c>
    </row>
    <row r="167" spans="1:5">
      <c r="A167" s="758">
        <v>16500351</v>
      </c>
      <c r="B167" s="758" t="s">
        <v>3484</v>
      </c>
      <c r="C167" s="759">
        <v>156671.37</v>
      </c>
      <c r="D167" s="749">
        <f>VLOOKUP($A$1:$A$1397,BS!$A$8:$A$2406,1,0)</f>
        <v>16500351</v>
      </c>
      <c r="E167" s="758" t="e">
        <v>#N/A</v>
      </c>
    </row>
    <row r="168" spans="1:5">
      <c r="A168" s="758">
        <v>16500383</v>
      </c>
      <c r="B168" s="758" t="s">
        <v>3400</v>
      </c>
      <c r="C168" s="759">
        <v>648234.1</v>
      </c>
      <c r="D168" s="749">
        <f>VLOOKUP($A$1:$A$1397,BS!$A$8:$A$2406,1,0)</f>
        <v>16500383</v>
      </c>
      <c r="E168" s="758">
        <v>16500383</v>
      </c>
    </row>
    <row r="169" spans="1:5">
      <c r="A169" s="758">
        <v>16500413</v>
      </c>
      <c r="B169" s="758" t="s">
        <v>3401</v>
      </c>
      <c r="C169" s="759">
        <v>406130.95</v>
      </c>
      <c r="D169" s="749">
        <f>VLOOKUP($A$1:$A$1397,BS!$A$8:$A$2406,1,0)</f>
        <v>16500413</v>
      </c>
      <c r="E169" s="758">
        <v>16500413</v>
      </c>
    </row>
    <row r="170" spans="1:5">
      <c r="A170" s="758">
        <v>16500433</v>
      </c>
      <c r="B170" s="758" t="s">
        <v>3402</v>
      </c>
      <c r="C170" s="759">
        <v>299442.27</v>
      </c>
      <c r="D170" s="749">
        <f>VLOOKUP($A$1:$A$1397,BS!$A$8:$A$2406,1,0)</f>
        <v>16500433</v>
      </c>
      <c r="E170" s="758">
        <v>16500433</v>
      </c>
    </row>
    <row r="171" spans="1:5">
      <c r="A171" s="758">
        <v>16500443</v>
      </c>
      <c r="B171" s="758" t="s">
        <v>3403</v>
      </c>
      <c r="C171" s="759">
        <v>276750.32</v>
      </c>
      <c r="D171" s="749">
        <f>VLOOKUP($A$1:$A$1397,BS!$A$8:$A$2406,1,0)</f>
        <v>16500443</v>
      </c>
      <c r="E171" s="758">
        <v>16500443</v>
      </c>
    </row>
    <row r="172" spans="1:5">
      <c r="A172" s="758">
        <v>16500563</v>
      </c>
      <c r="B172" s="758" t="s">
        <v>3406</v>
      </c>
      <c r="C172" s="759">
        <v>125159.49</v>
      </c>
      <c r="D172" s="749">
        <f>VLOOKUP($A$1:$A$1397,BS!$A$8:$A$2406,1,0)</f>
        <v>16500563</v>
      </c>
      <c r="E172" s="758">
        <v>16500563</v>
      </c>
    </row>
    <row r="173" spans="1:5">
      <c r="A173" s="758">
        <v>16500583</v>
      </c>
      <c r="B173" s="758" t="s">
        <v>1067</v>
      </c>
      <c r="C173" s="759">
        <v>246874.79</v>
      </c>
      <c r="D173" s="749">
        <f>VLOOKUP($A$1:$A$1397,BS!$A$8:$A$2406,1,0)</f>
        <v>16500583</v>
      </c>
      <c r="E173" s="758">
        <v>16500583</v>
      </c>
    </row>
    <row r="174" spans="1:5">
      <c r="A174" s="758">
        <v>16500611</v>
      </c>
      <c r="B174" s="758" t="s">
        <v>3409</v>
      </c>
      <c r="C174" s="759">
        <v>595770</v>
      </c>
      <c r="D174" s="749">
        <f>VLOOKUP($A$1:$A$1397,BS!$A$8:$A$2406,1,0)</f>
        <v>16500611</v>
      </c>
      <c r="E174" s="758">
        <v>16500611</v>
      </c>
    </row>
    <row r="175" spans="1:5">
      <c r="A175" s="758">
        <v>16500612</v>
      </c>
      <c r="B175" s="758" t="s">
        <v>3410</v>
      </c>
      <c r="C175" s="759">
        <v>374883.32</v>
      </c>
      <c r="D175" s="749">
        <f>VLOOKUP($A$1:$A$1397,BS!$A$8:$A$2406,1,0)</f>
        <v>16500612</v>
      </c>
      <c r="E175" s="758">
        <v>16500612</v>
      </c>
    </row>
    <row r="176" spans="1:5">
      <c r="A176" s="758">
        <v>16500622</v>
      </c>
      <c r="B176" s="758" t="s">
        <v>3411</v>
      </c>
      <c r="C176" s="759">
        <v>72758.34</v>
      </c>
      <c r="D176" s="749">
        <f>VLOOKUP($A$1:$A$1397,BS!$A$8:$A$2406,1,0)</f>
        <v>16500622</v>
      </c>
      <c r="E176" s="758">
        <v>16500622</v>
      </c>
    </row>
    <row r="177" spans="1:5">
      <c r="A177" s="758">
        <v>16500673</v>
      </c>
      <c r="B177" s="758" t="s">
        <v>3412</v>
      </c>
      <c r="C177" s="759">
        <v>188913.94</v>
      </c>
      <c r="D177" s="749">
        <f>VLOOKUP($A$1:$A$1397,BS!$A$8:$A$2406,1,0)</f>
        <v>16500673</v>
      </c>
      <c r="E177" s="758">
        <v>16500673</v>
      </c>
    </row>
    <row r="178" spans="1:5">
      <c r="A178" s="758">
        <v>16500693</v>
      </c>
      <c r="B178" s="758" t="s">
        <v>3415</v>
      </c>
      <c r="C178" s="759">
        <v>315830.74</v>
      </c>
      <c r="D178" s="749">
        <f>VLOOKUP($A$1:$A$1397,BS!$A$8:$A$2406,1,0)</f>
        <v>16500693</v>
      </c>
      <c r="E178" s="758">
        <v>16500693</v>
      </c>
    </row>
    <row r="179" spans="1:5">
      <c r="A179" s="758">
        <v>16500703</v>
      </c>
      <c r="B179" s="758" t="s">
        <v>3416</v>
      </c>
      <c r="C179" s="759">
        <v>112877.53</v>
      </c>
      <c r="D179" s="749">
        <f>VLOOKUP($A$1:$A$1397,BS!$A$8:$A$2406,1,0)</f>
        <v>16500703</v>
      </c>
      <c r="E179" s="758">
        <v>16500703</v>
      </c>
    </row>
    <row r="180" spans="1:5">
      <c r="A180" s="758">
        <v>16500743</v>
      </c>
      <c r="B180" s="758" t="s">
        <v>3419</v>
      </c>
      <c r="C180" s="759">
        <v>33618.46</v>
      </c>
      <c r="D180" s="749">
        <f>VLOOKUP($A$1:$A$1397,BS!$A$8:$A$2406,1,0)</f>
        <v>16500743</v>
      </c>
      <c r="E180" s="758">
        <v>16500743</v>
      </c>
    </row>
    <row r="181" spans="1:5">
      <c r="A181" s="758">
        <v>16500753</v>
      </c>
      <c r="B181" s="758" t="s">
        <v>2266</v>
      </c>
      <c r="C181" s="759">
        <v>198185.32</v>
      </c>
      <c r="D181" s="749">
        <f>VLOOKUP($A$1:$A$1397,BS!$A$8:$A$2406,1,0)</f>
        <v>16500753</v>
      </c>
      <c r="E181" s="758">
        <v>16500753</v>
      </c>
    </row>
    <row r="182" spans="1:5">
      <c r="A182" s="758">
        <v>16500763</v>
      </c>
      <c r="B182" s="758" t="s">
        <v>2883</v>
      </c>
      <c r="C182" s="759">
        <v>47603.63</v>
      </c>
      <c r="D182" s="749">
        <f>VLOOKUP($A$1:$A$1397,BS!$A$8:$A$2406,1,0)</f>
        <v>16500763</v>
      </c>
      <c r="E182" s="758">
        <v>16500763</v>
      </c>
    </row>
    <row r="183" spans="1:5">
      <c r="A183" s="758">
        <v>16500783</v>
      </c>
      <c r="B183" s="758" t="s">
        <v>3420</v>
      </c>
      <c r="C183" s="759">
        <v>47400.36</v>
      </c>
      <c r="D183" s="749">
        <f>VLOOKUP($A$1:$A$1397,BS!$A$8:$A$2406,1,0)</f>
        <v>16500783</v>
      </c>
      <c r="E183" s="758">
        <v>16500783</v>
      </c>
    </row>
    <row r="184" spans="1:5">
      <c r="A184" s="758">
        <v>16501003</v>
      </c>
      <c r="B184" s="758" t="s">
        <v>3424</v>
      </c>
      <c r="C184" s="759">
        <v>37070</v>
      </c>
      <c r="D184" s="749">
        <f>VLOOKUP($A$1:$A$1397,BS!$A$8:$A$2406,1,0)</f>
        <v>16501003</v>
      </c>
      <c r="E184" s="758">
        <v>16501003</v>
      </c>
    </row>
    <row r="185" spans="1:5">
      <c r="A185" s="758">
        <v>16501013</v>
      </c>
      <c r="B185" s="758" t="s">
        <v>1869</v>
      </c>
      <c r="C185" s="759">
        <v>239099.29</v>
      </c>
      <c r="D185" s="749">
        <f>VLOOKUP($A$1:$A$1397,BS!$A$8:$A$2406,1,0)</f>
        <v>16501013</v>
      </c>
      <c r="E185" s="758">
        <v>16501013</v>
      </c>
    </row>
    <row r="186" spans="1:5">
      <c r="A186" s="758">
        <v>16501051</v>
      </c>
      <c r="B186" s="758" t="s">
        <v>3425</v>
      </c>
      <c r="C186" s="759">
        <v>581179.26</v>
      </c>
      <c r="D186" s="749">
        <f>VLOOKUP($A$1:$A$1397,BS!$A$8:$A$2406,1,0)</f>
        <v>16501051</v>
      </c>
      <c r="E186" s="758">
        <v>16501051</v>
      </c>
    </row>
    <row r="187" spans="1:5">
      <c r="A187" s="758">
        <v>16501083</v>
      </c>
      <c r="B187" s="758" t="s">
        <v>3426</v>
      </c>
      <c r="C187" s="759">
        <v>17851.169999999998</v>
      </c>
      <c r="D187" s="749">
        <f>VLOOKUP($A$1:$A$1397,BS!$A$8:$A$2406,1,0)</f>
        <v>16501083</v>
      </c>
      <c r="E187" s="758">
        <v>16501083</v>
      </c>
    </row>
    <row r="188" spans="1:5">
      <c r="A188" s="758">
        <v>16501103</v>
      </c>
      <c r="B188" s="758" t="s">
        <v>3427</v>
      </c>
      <c r="C188" s="759">
        <v>56509.25</v>
      </c>
      <c r="D188" s="749">
        <f>VLOOKUP($A$1:$A$1397,BS!$A$8:$A$2406,1,0)</f>
        <v>16501103</v>
      </c>
      <c r="E188" s="758">
        <v>16501103</v>
      </c>
    </row>
    <row r="189" spans="1:5">
      <c r="A189" s="758">
        <v>16502001</v>
      </c>
      <c r="B189" s="758" t="s">
        <v>3428</v>
      </c>
      <c r="C189" s="759">
        <v>35144</v>
      </c>
      <c r="D189" s="749">
        <f>VLOOKUP($A$1:$A$1397,BS!$A$8:$A$2406,1,0)</f>
        <v>16502001</v>
      </c>
      <c r="E189" s="758">
        <v>16502001</v>
      </c>
    </row>
    <row r="190" spans="1:5">
      <c r="A190" s="758">
        <v>16502003</v>
      </c>
      <c r="B190" s="758" t="s">
        <v>3429</v>
      </c>
      <c r="C190" s="759">
        <v>5991.83</v>
      </c>
      <c r="D190" s="749">
        <f>VLOOKUP($A$1:$A$1397,BS!$A$8:$A$2406,1,0)</f>
        <v>16502003</v>
      </c>
      <c r="E190" s="758">
        <v>16502003</v>
      </c>
    </row>
    <row r="191" spans="1:5">
      <c r="A191" s="758">
        <v>16502013</v>
      </c>
      <c r="B191" s="758" t="s">
        <v>3450</v>
      </c>
      <c r="C191" s="759">
        <v>73403.070000000007</v>
      </c>
      <c r="D191" s="749">
        <f>VLOOKUP($A$1:$A$1397,BS!$A$8:$A$2406,1,0)</f>
        <v>16502013</v>
      </c>
      <c r="E191" s="758">
        <v>16502013</v>
      </c>
    </row>
    <row r="192" spans="1:5">
      <c r="A192" s="758">
        <v>16502021</v>
      </c>
      <c r="B192" s="758" t="s">
        <v>3432</v>
      </c>
      <c r="C192" s="759">
        <v>54130</v>
      </c>
      <c r="D192" s="749">
        <f>VLOOKUP($A$1:$A$1397,BS!$A$8:$A$2406,1,0)</f>
        <v>16502021</v>
      </c>
      <c r="E192" s="758">
        <v>16502021</v>
      </c>
    </row>
    <row r="193" spans="1:5">
      <c r="A193" s="758">
        <v>16502023</v>
      </c>
      <c r="B193" s="758" t="s">
        <v>3433</v>
      </c>
      <c r="C193" s="759">
        <v>76461.350000000006</v>
      </c>
      <c r="D193" s="749">
        <f>VLOOKUP($A$1:$A$1397,BS!$A$8:$A$2406,1,0)</f>
        <v>16502023</v>
      </c>
      <c r="E193" s="758">
        <v>16502023</v>
      </c>
    </row>
    <row r="194" spans="1:5">
      <c r="A194" s="758">
        <v>16502053</v>
      </c>
      <c r="B194" s="758" t="s">
        <v>3435</v>
      </c>
      <c r="C194" s="759">
        <v>84152.57</v>
      </c>
      <c r="D194" s="749">
        <f>VLOOKUP($A$1:$A$1397,BS!$A$8:$A$2406,1,0)</f>
        <v>16502053</v>
      </c>
      <c r="E194" s="758">
        <v>16502053</v>
      </c>
    </row>
    <row r="195" spans="1:5">
      <c r="A195" s="758">
        <v>16502063</v>
      </c>
      <c r="B195" s="758" t="s">
        <v>3436</v>
      </c>
      <c r="C195" s="759">
        <v>143969.69</v>
      </c>
      <c r="D195" s="749">
        <f>VLOOKUP($A$1:$A$1397,BS!$A$8:$A$2406,1,0)</f>
        <v>16502063</v>
      </c>
      <c r="E195" s="758">
        <v>16502063</v>
      </c>
    </row>
    <row r="196" spans="1:5">
      <c r="A196" s="758">
        <v>16502103</v>
      </c>
      <c r="B196" s="758" t="s">
        <v>3098</v>
      </c>
      <c r="C196" s="759">
        <v>43176</v>
      </c>
      <c r="D196" s="749">
        <f>VLOOKUP($A$1:$A$1397,BS!$A$8:$A$2406,1,0)</f>
        <v>16502103</v>
      </c>
      <c r="E196" s="758">
        <v>16502103</v>
      </c>
    </row>
    <row r="197" spans="1:5">
      <c r="A197" s="758">
        <v>16502113</v>
      </c>
      <c r="B197" s="758" t="s">
        <v>3118</v>
      </c>
      <c r="C197" s="759">
        <v>41918</v>
      </c>
      <c r="D197" s="749">
        <f>VLOOKUP($A$1:$A$1397,BS!$A$8:$A$2406,1,0)</f>
        <v>16502113</v>
      </c>
      <c r="E197" s="758">
        <v>16502113</v>
      </c>
    </row>
    <row r="198" spans="1:5">
      <c r="A198" s="758">
        <v>16502133</v>
      </c>
      <c r="B198" s="758" t="s">
        <v>3439</v>
      </c>
      <c r="C198" s="759">
        <v>129297.60000000001</v>
      </c>
      <c r="D198" s="749">
        <f>VLOOKUP($A$1:$A$1397,BS!$A$8:$A$2406,1,0)</f>
        <v>16502133</v>
      </c>
      <c r="E198" s="758">
        <v>16502133</v>
      </c>
    </row>
    <row r="199" spans="1:5">
      <c r="A199" s="758">
        <v>16502153</v>
      </c>
      <c r="B199" s="758" t="s">
        <v>3441</v>
      </c>
      <c r="C199" s="759">
        <v>113558.31</v>
      </c>
      <c r="D199" s="749">
        <f>VLOOKUP($A$1:$A$1397,BS!$A$8:$A$2406,1,0)</f>
        <v>16502153</v>
      </c>
      <c r="E199" s="758">
        <v>16502153</v>
      </c>
    </row>
    <row r="200" spans="1:5">
      <c r="A200" s="758">
        <v>16502163</v>
      </c>
      <c r="B200" s="758" t="s">
        <v>3442</v>
      </c>
      <c r="C200" s="759">
        <v>51903</v>
      </c>
      <c r="D200" s="749" t="e">
        <f>VLOOKUP($A$1:$A$1397,BS!$A$8:$A$2406,1,0)</f>
        <v>#N/A</v>
      </c>
      <c r="E200" s="758" t="e">
        <v>#N/A</v>
      </c>
    </row>
    <row r="201" spans="1:5">
      <c r="A201" s="758">
        <v>16502173</v>
      </c>
      <c r="B201" s="758" t="s">
        <v>3451</v>
      </c>
      <c r="C201" s="759">
        <v>82572.289999999994</v>
      </c>
      <c r="D201" s="749" t="e">
        <f>VLOOKUP($A$1:$A$1397,BS!$A$8:$A$2406,1,0)</f>
        <v>#N/A</v>
      </c>
      <c r="E201" s="758" t="e">
        <v>#N/A</v>
      </c>
    </row>
    <row r="202" spans="1:5">
      <c r="A202" s="758">
        <v>16502181</v>
      </c>
      <c r="B202" s="758" t="s">
        <v>2555</v>
      </c>
      <c r="C202" s="759">
        <v>9164.11</v>
      </c>
      <c r="D202" s="749">
        <f>VLOOKUP($A$1:$A$1397,BS!$A$8:$A$2406,1,0)</f>
        <v>16502181</v>
      </c>
      <c r="E202" s="758">
        <v>16502181</v>
      </c>
    </row>
    <row r="203" spans="1:5">
      <c r="A203" s="758">
        <v>16502191</v>
      </c>
      <c r="B203" s="758" t="s">
        <v>2449</v>
      </c>
      <c r="C203" s="759">
        <v>530321.75</v>
      </c>
      <c r="D203" s="749">
        <f>VLOOKUP($A$1:$A$1397,BS!$A$8:$A$2406,1,0)</f>
        <v>16502191</v>
      </c>
      <c r="E203" s="758">
        <v>16502191</v>
      </c>
    </row>
    <row r="204" spans="1:5">
      <c r="A204" s="758">
        <v>16502201</v>
      </c>
      <c r="B204" s="758" t="s">
        <v>3452</v>
      </c>
      <c r="C204" s="759">
        <v>14084</v>
      </c>
      <c r="D204" s="749">
        <f>VLOOKUP($A$1:$A$1397,BS!$A$8:$A$2406,1,0)</f>
        <v>16502201</v>
      </c>
      <c r="E204" s="758">
        <v>16502201</v>
      </c>
    </row>
    <row r="205" spans="1:5">
      <c r="A205" s="758">
        <v>16502213</v>
      </c>
      <c r="B205" s="758" t="s">
        <v>3453</v>
      </c>
      <c r="C205" s="759">
        <v>49524</v>
      </c>
      <c r="D205" s="749">
        <f>VLOOKUP($A$1:$A$1397,BS!$A$8:$A$2406,1,0)</f>
        <v>16502213</v>
      </c>
      <c r="E205" s="758">
        <v>16502213</v>
      </c>
    </row>
    <row r="206" spans="1:5">
      <c r="A206" s="758">
        <v>16502221</v>
      </c>
      <c r="B206" s="758" t="s">
        <v>3407</v>
      </c>
      <c r="C206" s="759">
        <v>17548295.469999999</v>
      </c>
      <c r="D206" s="749">
        <f>VLOOKUP($A$1:$A$1397,BS!$A$8:$A$2406,1,0)</f>
        <v>16502221</v>
      </c>
      <c r="E206" s="758">
        <v>16502221</v>
      </c>
    </row>
    <row r="207" spans="1:5">
      <c r="A207" s="758">
        <v>16502231</v>
      </c>
      <c r="B207" s="758" t="s">
        <v>3408</v>
      </c>
      <c r="C207" s="759">
        <v>1487363.59</v>
      </c>
      <c r="D207" s="749">
        <f>VLOOKUP($A$1:$A$1397,BS!$A$8:$A$2406,1,0)</f>
        <v>16502231</v>
      </c>
      <c r="E207" s="758">
        <v>16502231</v>
      </c>
    </row>
    <row r="208" spans="1:5">
      <c r="A208" s="758">
        <v>16502241</v>
      </c>
      <c r="B208" s="758" t="s">
        <v>3454</v>
      </c>
      <c r="C208" s="759">
        <v>78391.89</v>
      </c>
      <c r="D208" s="749">
        <f>VLOOKUP($A$1:$A$1397,BS!$A$8:$A$2406,1,0)</f>
        <v>16502241</v>
      </c>
      <c r="E208" s="758">
        <v>16502241</v>
      </c>
    </row>
    <row r="209" spans="1:5">
      <c r="A209" s="758">
        <v>16502382</v>
      </c>
      <c r="B209" s="758" t="s">
        <v>3404</v>
      </c>
      <c r="C209" s="759">
        <v>1958661.25</v>
      </c>
      <c r="D209" s="749">
        <f>VLOOKUP($A$1:$A$1397,BS!$A$8:$A$2406,1,0)</f>
        <v>16502382</v>
      </c>
      <c r="E209" s="758">
        <v>16502382</v>
      </c>
    </row>
    <row r="210" spans="1:5">
      <c r="A210" s="758">
        <v>16502393</v>
      </c>
      <c r="B210" s="758" t="s">
        <v>3414</v>
      </c>
      <c r="C210" s="759">
        <v>15330</v>
      </c>
      <c r="D210" s="749">
        <f>VLOOKUP($A$1:$A$1397,BS!$A$8:$A$2406,1,0)</f>
        <v>16502393</v>
      </c>
      <c r="E210" s="758">
        <v>16502393</v>
      </c>
    </row>
    <row r="211" spans="1:5">
      <c r="A211" s="758">
        <v>16502403</v>
      </c>
      <c r="B211" s="758" t="s">
        <v>3145</v>
      </c>
      <c r="C211" s="759">
        <v>87600</v>
      </c>
      <c r="D211" s="749">
        <f>VLOOKUP($A$1:$A$1397,BS!$A$8:$A$2406,1,0)</f>
        <v>16502403</v>
      </c>
      <c r="E211" s="758">
        <v>16502403</v>
      </c>
    </row>
    <row r="212" spans="1:5">
      <c r="A212" s="758">
        <v>16502413</v>
      </c>
      <c r="B212" s="758" t="s">
        <v>3434</v>
      </c>
      <c r="C212" s="759">
        <v>60000</v>
      </c>
      <c r="D212" s="749">
        <f>VLOOKUP($A$1:$A$1397,BS!$A$8:$A$2406,1,0)</f>
        <v>16502413</v>
      </c>
      <c r="E212" s="758">
        <v>16502413</v>
      </c>
    </row>
    <row r="213" spans="1:5">
      <c r="A213" s="758">
        <v>16502423</v>
      </c>
      <c r="B213" s="758" t="s">
        <v>3440</v>
      </c>
      <c r="C213" s="759">
        <v>99653.16</v>
      </c>
      <c r="D213" s="749">
        <f>VLOOKUP($A$1:$A$1397,BS!$A$8:$A$2406,1,0)</f>
        <v>16502423</v>
      </c>
      <c r="E213" s="758">
        <v>16502423</v>
      </c>
    </row>
    <row r="214" spans="1:5">
      <c r="A214" s="758">
        <v>16502433</v>
      </c>
      <c r="B214" s="758" t="s">
        <v>3485</v>
      </c>
      <c r="C214" s="759">
        <v>40906.92</v>
      </c>
      <c r="D214" s="749">
        <f>VLOOKUP($A$1:$A$1397,BS!$A$8:$A$2406,1,0)</f>
        <v>16502433</v>
      </c>
      <c r="E214" s="758" t="e">
        <v>#N/A</v>
      </c>
    </row>
    <row r="215" spans="1:5">
      <c r="A215" s="758">
        <v>16502443</v>
      </c>
      <c r="B215" s="758" t="s">
        <v>3472</v>
      </c>
      <c r="C215" s="759">
        <v>970217.52</v>
      </c>
      <c r="D215" s="749">
        <f>VLOOKUP($A$1:$A$1397,BS!$A$8:$A$2406,1,0)</f>
        <v>16502443</v>
      </c>
      <c r="E215" s="758" t="e">
        <v>#N/A</v>
      </c>
    </row>
    <row r="216" spans="1:5">
      <c r="A216" s="758">
        <v>16504063</v>
      </c>
      <c r="B216" s="758" t="s">
        <v>3443</v>
      </c>
      <c r="C216" s="759">
        <v>24272.5</v>
      </c>
      <c r="D216" s="749">
        <f>VLOOKUP($A$1:$A$1397,BS!$A$8:$A$2406,1,0)</f>
        <v>16504063</v>
      </c>
      <c r="E216" s="758">
        <v>16504063</v>
      </c>
    </row>
    <row r="217" spans="1:5">
      <c r="A217" s="758">
        <v>16504073</v>
      </c>
      <c r="B217" s="758" t="s">
        <v>3434</v>
      </c>
      <c r="C217" s="759">
        <v>85000</v>
      </c>
      <c r="D217" s="749">
        <f>VLOOKUP($A$1:$A$1397,BS!$A$8:$A$2406,1,0)</f>
        <v>16504073</v>
      </c>
      <c r="E217" s="758">
        <v>16504073</v>
      </c>
    </row>
    <row r="218" spans="1:5">
      <c r="A218" s="758">
        <v>16504083</v>
      </c>
      <c r="B218" s="758" t="s">
        <v>3145</v>
      </c>
      <c r="C218" s="759">
        <v>51100</v>
      </c>
      <c r="D218" s="749">
        <f>VLOOKUP($A$1:$A$1397,BS!$A$8:$A$2406,1,0)</f>
        <v>16504083</v>
      </c>
      <c r="E218" s="758">
        <v>16504083</v>
      </c>
    </row>
    <row r="219" spans="1:5">
      <c r="A219" s="758">
        <v>16504093</v>
      </c>
      <c r="B219" s="758" t="s">
        <v>3455</v>
      </c>
      <c r="C219" s="759">
        <v>315568.32</v>
      </c>
      <c r="D219" s="749">
        <f>VLOOKUP($A$1:$A$1397,BS!$A$8:$A$2406,1,0)</f>
        <v>16504093</v>
      </c>
      <c r="E219" s="758">
        <v>16504093</v>
      </c>
    </row>
    <row r="220" spans="1:5">
      <c r="A220" s="758">
        <v>16504101</v>
      </c>
      <c r="B220" s="758" t="s">
        <v>2555</v>
      </c>
      <c r="C220" s="759">
        <v>108208.8</v>
      </c>
      <c r="D220" s="749">
        <f>VLOOKUP($A$1:$A$1397,BS!$A$8:$A$2406,1,0)</f>
        <v>16504101</v>
      </c>
      <c r="E220" s="758">
        <v>16504101</v>
      </c>
    </row>
    <row r="221" spans="1:5">
      <c r="A221" s="758">
        <v>16504112</v>
      </c>
      <c r="B221" s="758" t="s">
        <v>3456</v>
      </c>
      <c r="C221" s="759">
        <v>1611750</v>
      </c>
      <c r="D221" s="749">
        <f>VLOOKUP($A$1:$A$1397,BS!$A$8:$A$2406,1,0)</f>
        <v>16504112</v>
      </c>
      <c r="E221" s="758">
        <v>16504112</v>
      </c>
    </row>
    <row r="222" spans="1:5">
      <c r="A222" s="758">
        <v>16504221</v>
      </c>
      <c r="B222" s="758" t="s">
        <v>3452</v>
      </c>
      <c r="C222" s="759">
        <v>213775</v>
      </c>
      <c r="D222" s="749">
        <f>VLOOKUP($A$1:$A$1397,BS!$A$8:$A$2406,1,0)</f>
        <v>16504221</v>
      </c>
      <c r="E222" s="758">
        <v>16504221</v>
      </c>
    </row>
    <row r="223" spans="1:5">
      <c r="A223" s="758">
        <v>16504223</v>
      </c>
      <c r="B223" s="758" t="s">
        <v>3486</v>
      </c>
      <c r="C223" s="759">
        <v>115903.28</v>
      </c>
      <c r="D223" s="749">
        <f>VLOOKUP($A$1:$A$1397,BS!$A$8:$A$2406,1,0)</f>
        <v>16504223</v>
      </c>
      <c r="E223" s="758" t="e">
        <v>#N/A</v>
      </c>
    </row>
    <row r="224" spans="1:5">
      <c r="A224" s="758">
        <v>16504231</v>
      </c>
      <c r="B224" s="758" t="s">
        <v>3457</v>
      </c>
      <c r="C224" s="759">
        <v>1152940.5</v>
      </c>
      <c r="D224" s="749">
        <f>VLOOKUP($A$1:$A$1397,BS!$A$8:$A$2406,1,0)</f>
        <v>16504231</v>
      </c>
      <c r="E224" s="758">
        <v>16504231</v>
      </c>
    </row>
    <row r="225" spans="1:5">
      <c r="A225" s="758">
        <v>16504233</v>
      </c>
      <c r="B225" s="758" t="s">
        <v>3472</v>
      </c>
      <c r="C225" s="759">
        <v>1778732.11</v>
      </c>
      <c r="D225" s="749">
        <f>VLOOKUP($A$1:$A$1397,BS!$A$8:$A$2406,1,0)</f>
        <v>16504233</v>
      </c>
      <c r="E225" s="758" t="e">
        <v>#N/A</v>
      </c>
    </row>
    <row r="226" spans="1:5">
      <c r="A226" s="758">
        <v>16504241</v>
      </c>
      <c r="B226" s="758" t="s">
        <v>3458</v>
      </c>
      <c r="C226" s="759">
        <v>2494312.4700000002</v>
      </c>
      <c r="D226" s="749">
        <f>VLOOKUP($A$1:$A$1397,BS!$A$8:$A$2406,1,0)</f>
        <v>16504241</v>
      </c>
      <c r="E226" s="758">
        <v>16504241</v>
      </c>
    </row>
    <row r="227" spans="1:5">
      <c r="A227" s="758">
        <v>16504251</v>
      </c>
      <c r="B227" s="758" t="s">
        <v>3459</v>
      </c>
      <c r="C227" s="759">
        <v>2282355.91</v>
      </c>
      <c r="D227" s="749">
        <f>VLOOKUP($A$1:$A$1397,BS!$A$8:$A$2406,1,0)</f>
        <v>16504251</v>
      </c>
      <c r="E227" s="758">
        <v>16504251</v>
      </c>
    </row>
    <row r="228" spans="1:5">
      <c r="A228" s="758">
        <v>16504253</v>
      </c>
      <c r="B228" s="758" t="s">
        <v>3423</v>
      </c>
      <c r="C228" s="759">
        <v>4127.08</v>
      </c>
      <c r="D228" s="749">
        <f>VLOOKUP($A$1:$A$1397,BS!$A$8:$A$2406,1,0)</f>
        <v>16504253</v>
      </c>
      <c r="E228" s="758">
        <v>16504253</v>
      </c>
    </row>
    <row r="229" spans="1:5">
      <c r="A229" s="758">
        <v>16504261</v>
      </c>
      <c r="B229" s="758" t="s">
        <v>3460</v>
      </c>
      <c r="C229" s="759">
        <v>707595.04</v>
      </c>
      <c r="D229" s="749">
        <f>VLOOKUP($A$1:$A$1397,BS!$A$8:$A$2406,1,0)</f>
        <v>16504261</v>
      </c>
      <c r="E229" s="758">
        <v>16504261</v>
      </c>
    </row>
    <row r="230" spans="1:5">
      <c r="A230" s="758">
        <v>16504271</v>
      </c>
      <c r="B230" s="758" t="s">
        <v>3461</v>
      </c>
      <c r="C230" s="759">
        <v>793364.16</v>
      </c>
      <c r="D230" s="749">
        <f>VLOOKUP($A$1:$A$1397,BS!$A$8:$A$2406,1,0)</f>
        <v>16504271</v>
      </c>
      <c r="E230" s="758">
        <v>16504271</v>
      </c>
    </row>
    <row r="231" spans="1:5">
      <c r="A231" s="758">
        <v>16580001</v>
      </c>
      <c r="B231" s="758" t="s">
        <v>3462</v>
      </c>
      <c r="C231" s="759">
        <v>-7556836.0999999996</v>
      </c>
      <c r="D231" s="749">
        <f>VLOOKUP($A$1:$A$1397,BS!$A$8:$A$2406,1,0)</f>
        <v>16580001</v>
      </c>
      <c r="E231" s="758">
        <v>16580001</v>
      </c>
    </row>
    <row r="232" spans="1:5">
      <c r="A232" s="758">
        <v>16580002</v>
      </c>
      <c r="B232" s="758" t="s">
        <v>3463</v>
      </c>
      <c r="C232" s="759">
        <v>-1611750</v>
      </c>
      <c r="D232" s="749">
        <f>VLOOKUP($A$1:$A$1397,BS!$A$8:$A$2406,1,0)</f>
        <v>16580002</v>
      </c>
      <c r="E232" s="758">
        <v>16580002</v>
      </c>
    </row>
    <row r="233" spans="1:5">
      <c r="A233" s="758">
        <v>16580003</v>
      </c>
      <c r="B233" s="758" t="s">
        <v>3464</v>
      </c>
      <c r="C233" s="759">
        <v>-532085.76000000001</v>
      </c>
      <c r="D233" s="749">
        <f>VLOOKUP($A$1:$A$1397,BS!$A$8:$A$2406,1,0)</f>
        <v>16580003</v>
      </c>
      <c r="E233" s="758">
        <v>16580003</v>
      </c>
    </row>
    <row r="234" spans="1:5">
      <c r="A234" s="758">
        <v>16590001</v>
      </c>
      <c r="B234" s="758" t="s">
        <v>3462</v>
      </c>
      <c r="C234" s="759">
        <v>7556836.0999999996</v>
      </c>
      <c r="D234" s="749">
        <f>VLOOKUP($A$1:$A$1397,BS!$A$8:$A$2406,1,0)</f>
        <v>16590001</v>
      </c>
      <c r="E234" s="758">
        <v>16590001</v>
      </c>
    </row>
    <row r="235" spans="1:5">
      <c r="A235" s="758">
        <v>16590002</v>
      </c>
      <c r="B235" s="758" t="s">
        <v>3465</v>
      </c>
      <c r="C235" s="759">
        <v>1611750</v>
      </c>
      <c r="D235" s="749">
        <f>VLOOKUP($A$1:$A$1397,BS!$A$8:$A$2406,1,0)</f>
        <v>16590002</v>
      </c>
      <c r="E235" s="758">
        <v>16590002</v>
      </c>
    </row>
    <row r="236" spans="1:5">
      <c r="A236" s="758">
        <v>16590003</v>
      </c>
      <c r="B236" s="758" t="s">
        <v>3464</v>
      </c>
      <c r="C236" s="759">
        <v>532085.76000000001</v>
      </c>
      <c r="D236" s="749">
        <f>VLOOKUP($A$1:$A$1397,BS!$A$8:$A$2406,1,0)</f>
        <v>16590003</v>
      </c>
      <c r="E236" s="758">
        <v>16590003</v>
      </c>
    </row>
    <row r="237" spans="1:5">
      <c r="A237" s="758">
        <v>17300001</v>
      </c>
      <c r="B237" s="758" t="s">
        <v>2491</v>
      </c>
      <c r="C237" s="759">
        <v>121252101.88</v>
      </c>
      <c r="D237" s="749">
        <f>VLOOKUP($A$1:$A$1397,BS!$A$8:$A$2406,1,0)</f>
        <v>17300001</v>
      </c>
      <c r="E237" s="758">
        <v>17300001</v>
      </c>
    </row>
    <row r="238" spans="1:5">
      <c r="A238" s="758">
        <v>17300002</v>
      </c>
      <c r="B238" s="758" t="s">
        <v>1728</v>
      </c>
      <c r="C238" s="759">
        <v>46386943.799999997</v>
      </c>
      <c r="D238" s="749">
        <f>VLOOKUP($A$1:$A$1397,BS!$A$8:$A$2406,1,0)</f>
        <v>17300002</v>
      </c>
      <c r="E238" s="758">
        <v>17300002</v>
      </c>
    </row>
    <row r="239" spans="1:5">
      <c r="A239" s="758">
        <v>17500001</v>
      </c>
      <c r="B239" s="758" t="s">
        <v>2585</v>
      </c>
      <c r="C239" s="759">
        <v>40647868.600000001</v>
      </c>
      <c r="D239" s="749">
        <f>VLOOKUP($A$1:$A$1397,BS!$A$8:$A$2406,1,0)</f>
        <v>17500001</v>
      </c>
      <c r="E239" s="758">
        <v>17500001</v>
      </c>
    </row>
    <row r="240" spans="1:5">
      <c r="A240" s="758">
        <v>17500002</v>
      </c>
      <c r="B240" s="758" t="s">
        <v>2586</v>
      </c>
      <c r="C240" s="759">
        <v>9100483.0800000001</v>
      </c>
      <c r="D240" s="749">
        <f>VLOOKUP($A$1:$A$1397,BS!$A$8:$A$2406,1,0)</f>
        <v>17500002</v>
      </c>
      <c r="E240" s="758">
        <v>17500002</v>
      </c>
    </row>
    <row r="241" spans="1:5">
      <c r="A241" s="758">
        <v>17500011</v>
      </c>
      <c r="B241" s="758" t="s">
        <v>2587</v>
      </c>
      <c r="C241" s="759">
        <v>9208007.3800000008</v>
      </c>
      <c r="D241" s="749">
        <f>VLOOKUP($A$1:$A$1397,BS!$A$8:$A$2406,1,0)</f>
        <v>17500011</v>
      </c>
      <c r="E241" s="758">
        <v>17500011</v>
      </c>
    </row>
    <row r="242" spans="1:5">
      <c r="A242" s="758">
        <v>17500012</v>
      </c>
      <c r="B242" s="758" t="s">
        <v>2588</v>
      </c>
      <c r="C242" s="759">
        <v>723933.54</v>
      </c>
      <c r="D242" s="749">
        <f>VLOOKUP($A$1:$A$1397,BS!$A$8:$A$2406,1,0)</f>
        <v>17500012</v>
      </c>
      <c r="E242" s="758">
        <v>17500012</v>
      </c>
    </row>
    <row r="243" spans="1:5">
      <c r="A243" s="758">
        <v>18100003</v>
      </c>
      <c r="B243" s="758" t="s">
        <v>995</v>
      </c>
      <c r="C243" s="759">
        <v>231295.44</v>
      </c>
      <c r="D243" s="749">
        <f>VLOOKUP($A$1:$A$1397,BS!$A$8:$A$2406,1,0)</f>
        <v>18100003</v>
      </c>
      <c r="E243" s="758">
        <v>18100003</v>
      </c>
    </row>
    <row r="244" spans="1:5">
      <c r="A244" s="758">
        <v>18100093</v>
      </c>
      <c r="B244" s="758" t="s">
        <v>244</v>
      </c>
      <c r="C244" s="759">
        <v>43544.5</v>
      </c>
      <c r="D244" s="749">
        <f>VLOOKUP($A$1:$A$1397,BS!$A$8:$A$2406,1,0)</f>
        <v>18100093</v>
      </c>
      <c r="E244" s="758">
        <v>18100093</v>
      </c>
    </row>
    <row r="245" spans="1:5">
      <c r="A245" s="758">
        <v>18100203</v>
      </c>
      <c r="B245" s="758" t="s">
        <v>1919</v>
      </c>
      <c r="C245" s="759">
        <v>1578825.8</v>
      </c>
      <c r="D245" s="749">
        <f>VLOOKUP($A$1:$A$1397,BS!$A$8:$A$2406,1,0)</f>
        <v>18100203</v>
      </c>
      <c r="E245" s="758">
        <v>18100203</v>
      </c>
    </row>
    <row r="246" spans="1:5">
      <c r="A246" s="758">
        <v>18100213</v>
      </c>
      <c r="B246" s="758" t="s">
        <v>3246</v>
      </c>
      <c r="C246" s="759">
        <v>4417817.05</v>
      </c>
      <c r="D246" s="749">
        <f>VLOOKUP($A$1:$A$1397,BS!$A$8:$A$2406,1,0)</f>
        <v>18100213</v>
      </c>
      <c r="E246" s="758">
        <v>18100213</v>
      </c>
    </row>
    <row r="247" spans="1:5">
      <c r="A247" s="758">
        <v>18100223</v>
      </c>
      <c r="B247" s="758" t="s">
        <v>2808</v>
      </c>
      <c r="C247" s="759">
        <v>1240854.8799999999</v>
      </c>
      <c r="D247" s="749">
        <f>VLOOKUP($A$1:$A$1397,BS!$A$8:$A$2406,1,0)</f>
        <v>18100223</v>
      </c>
      <c r="E247" s="758">
        <v>18100223</v>
      </c>
    </row>
    <row r="248" spans="1:5">
      <c r="A248" s="758">
        <v>18100233</v>
      </c>
      <c r="B248" s="758" t="s">
        <v>2812</v>
      </c>
      <c r="C248" s="759">
        <v>209697.29</v>
      </c>
      <c r="D248" s="749">
        <f>VLOOKUP($A$1:$A$1397,BS!$A$8:$A$2406,1,0)</f>
        <v>18100233</v>
      </c>
      <c r="E248" s="758">
        <v>18100233</v>
      </c>
    </row>
    <row r="249" spans="1:5">
      <c r="A249" s="758">
        <v>18100473</v>
      </c>
      <c r="B249" s="758" t="s">
        <v>1287</v>
      </c>
      <c r="C249" s="759">
        <v>1188815.1599999999</v>
      </c>
      <c r="D249" s="749">
        <f>VLOOKUP($A$1:$A$1397,BS!$A$8:$A$2406,1,0)</f>
        <v>18100473</v>
      </c>
      <c r="E249" s="758">
        <v>18100473</v>
      </c>
    </row>
    <row r="250" spans="1:5">
      <c r="A250" s="758">
        <v>18100493</v>
      </c>
      <c r="B250" s="758" t="s">
        <v>713</v>
      </c>
      <c r="C250" s="759">
        <v>414644.03</v>
      </c>
      <c r="D250" s="749">
        <f>VLOOKUP($A$1:$A$1397,BS!$A$8:$A$2406,1,0)</f>
        <v>18100493</v>
      </c>
      <c r="E250" s="758">
        <v>18100493</v>
      </c>
    </row>
    <row r="251" spans="1:5">
      <c r="A251" s="758">
        <v>18100663</v>
      </c>
      <c r="B251" s="758" t="s">
        <v>2703</v>
      </c>
      <c r="C251" s="759">
        <v>784349.63</v>
      </c>
      <c r="D251" s="749">
        <f>VLOOKUP($A$1:$A$1397,BS!$A$8:$A$2406,1,0)</f>
        <v>18100663</v>
      </c>
      <c r="E251" s="758">
        <v>18100663</v>
      </c>
    </row>
    <row r="252" spans="1:5">
      <c r="A252" s="758">
        <v>18100673</v>
      </c>
      <c r="B252" s="758" t="s">
        <v>2706</v>
      </c>
      <c r="C252" s="759">
        <v>1405587.12</v>
      </c>
      <c r="D252" s="749">
        <f>VLOOKUP($A$1:$A$1397,BS!$A$8:$A$2406,1,0)</f>
        <v>18100673</v>
      </c>
      <c r="E252" s="758">
        <v>18100673</v>
      </c>
    </row>
    <row r="253" spans="1:5">
      <c r="A253" s="758">
        <v>18100923</v>
      </c>
      <c r="B253" s="758" t="s">
        <v>2402</v>
      </c>
      <c r="C253" s="759">
        <v>2226190.7799999998</v>
      </c>
      <c r="D253" s="749">
        <f>VLOOKUP($A$1:$A$1397,BS!$A$8:$A$2406,1,0)</f>
        <v>18100923</v>
      </c>
      <c r="E253" s="758">
        <v>18100923</v>
      </c>
    </row>
    <row r="254" spans="1:5">
      <c r="A254" s="758">
        <v>18100933</v>
      </c>
      <c r="B254" s="758" t="s">
        <v>2403</v>
      </c>
      <c r="C254" s="759">
        <v>456657.54</v>
      </c>
      <c r="D254" s="749">
        <f>VLOOKUP($A$1:$A$1397,BS!$A$8:$A$2406,1,0)</f>
        <v>18100933</v>
      </c>
      <c r="E254" s="758">
        <v>18100933</v>
      </c>
    </row>
    <row r="255" spans="1:5">
      <c r="A255" s="758">
        <v>18101023</v>
      </c>
      <c r="B255" s="758" t="s">
        <v>1110</v>
      </c>
      <c r="C255" s="759">
        <v>1718198.84</v>
      </c>
      <c r="D255" s="749">
        <f>VLOOKUP($A$1:$A$1397,BS!$A$8:$A$2406,1,0)</f>
        <v>18101023</v>
      </c>
      <c r="E255" s="758">
        <v>18101023</v>
      </c>
    </row>
    <row r="256" spans="1:5">
      <c r="A256" s="758">
        <v>18101033</v>
      </c>
      <c r="B256" s="758" t="s">
        <v>1283</v>
      </c>
      <c r="C256" s="759">
        <v>2014760.55</v>
      </c>
      <c r="D256" s="749">
        <f>VLOOKUP($A$1:$A$1397,BS!$A$8:$A$2406,1,0)</f>
        <v>18101033</v>
      </c>
      <c r="E256" s="758">
        <v>18101033</v>
      </c>
    </row>
    <row r="257" spans="1:5">
      <c r="A257" s="758">
        <v>18101053</v>
      </c>
      <c r="B257" s="758" t="s">
        <v>1943</v>
      </c>
      <c r="C257" s="759">
        <v>527555.9</v>
      </c>
      <c r="D257" s="749">
        <f>VLOOKUP($A$1:$A$1397,BS!$A$8:$A$2406,1,0)</f>
        <v>18101053</v>
      </c>
      <c r="E257" s="758">
        <v>18101053</v>
      </c>
    </row>
    <row r="258" spans="1:5">
      <c r="A258" s="758">
        <v>18101083</v>
      </c>
      <c r="B258" s="758" t="s">
        <v>1006</v>
      </c>
      <c r="C258" s="759">
        <v>513900.27</v>
      </c>
      <c r="D258" s="749">
        <f>VLOOKUP($A$1:$A$1397,BS!$A$8:$A$2406,1,0)</f>
        <v>18101083</v>
      </c>
      <c r="E258" s="758">
        <v>18101083</v>
      </c>
    </row>
    <row r="259" spans="1:5">
      <c r="A259" s="758">
        <v>18101093</v>
      </c>
      <c r="B259" s="758" t="s">
        <v>1007</v>
      </c>
      <c r="C259" s="759">
        <v>395926.68</v>
      </c>
      <c r="D259" s="749">
        <f>VLOOKUP($A$1:$A$1397,BS!$A$8:$A$2406,1,0)</f>
        <v>18101093</v>
      </c>
      <c r="E259" s="758">
        <v>18101093</v>
      </c>
    </row>
    <row r="260" spans="1:5">
      <c r="A260" s="758">
        <v>18101113</v>
      </c>
      <c r="B260" s="758" t="s">
        <v>1643</v>
      </c>
      <c r="C260" s="759">
        <v>2789968.51</v>
      </c>
      <c r="D260" s="749">
        <f>VLOOKUP($A$1:$A$1397,BS!$A$8:$A$2406,1,0)</f>
        <v>18101113</v>
      </c>
      <c r="E260" s="758">
        <v>18101113</v>
      </c>
    </row>
    <row r="261" spans="1:5">
      <c r="A261" s="758">
        <v>18101123</v>
      </c>
      <c r="B261" s="758" t="s">
        <v>2135</v>
      </c>
      <c r="C261" s="759">
        <v>2708151.21</v>
      </c>
      <c r="D261" s="749">
        <f>VLOOKUP($A$1:$A$1397,BS!$A$8:$A$2406,1,0)</f>
        <v>18101123</v>
      </c>
      <c r="E261" s="758">
        <v>18101123</v>
      </c>
    </row>
    <row r="262" spans="1:5">
      <c r="A262" s="758">
        <v>18101133</v>
      </c>
      <c r="B262" s="758" t="s">
        <v>2136</v>
      </c>
      <c r="C262" s="759">
        <v>2098911.4</v>
      </c>
      <c r="D262" s="749">
        <f>VLOOKUP($A$1:$A$1397,BS!$A$8:$A$2406,1,0)</f>
        <v>18101133</v>
      </c>
      <c r="E262" s="758">
        <v>18101133</v>
      </c>
    </row>
    <row r="263" spans="1:5">
      <c r="A263" s="758">
        <v>18101143</v>
      </c>
      <c r="B263" s="758" t="s">
        <v>2246</v>
      </c>
      <c r="C263" s="759">
        <v>2574580.75</v>
      </c>
      <c r="D263" s="749">
        <f>VLOOKUP($A$1:$A$1397,BS!$A$8:$A$2406,1,0)</f>
        <v>18101143</v>
      </c>
      <c r="E263" s="758">
        <v>18101143</v>
      </c>
    </row>
    <row r="264" spans="1:5">
      <c r="A264" s="758">
        <v>18210231</v>
      </c>
      <c r="B264" s="758" t="s">
        <v>1792</v>
      </c>
      <c r="C264" s="759">
        <v>21224937</v>
      </c>
      <c r="D264" s="749">
        <f>VLOOKUP($A$1:$A$1397,BS!$A$8:$A$2406,1,0)</f>
        <v>18210231</v>
      </c>
      <c r="E264" s="758">
        <v>18210231</v>
      </c>
    </row>
    <row r="265" spans="1:5">
      <c r="A265" s="758">
        <v>18210261</v>
      </c>
      <c r="B265" s="758" t="s">
        <v>2213</v>
      </c>
      <c r="C265" s="759">
        <v>50185.88</v>
      </c>
      <c r="D265" s="749">
        <f>VLOOKUP($A$1:$A$1397,BS!$A$8:$A$2406,1,0)</f>
        <v>18210261</v>
      </c>
      <c r="E265" s="758">
        <v>18210261</v>
      </c>
    </row>
    <row r="266" spans="1:5">
      <c r="A266" s="758">
        <v>18210281</v>
      </c>
      <c r="B266" s="758" t="s">
        <v>2446</v>
      </c>
      <c r="C266" s="759">
        <v>60295490.299999997</v>
      </c>
      <c r="D266" s="749">
        <f>VLOOKUP($A$1:$A$1397,BS!$A$8:$A$2406,1,0)</f>
        <v>18210281</v>
      </c>
      <c r="E266" s="758">
        <v>18210281</v>
      </c>
    </row>
    <row r="267" spans="1:5">
      <c r="A267" s="758">
        <v>18210291</v>
      </c>
      <c r="B267" s="758" t="s">
        <v>2522</v>
      </c>
      <c r="C267" s="759">
        <v>1223071.77</v>
      </c>
      <c r="D267" s="749">
        <f>VLOOKUP($A$1:$A$1397,BS!$A$8:$A$2406,1,0)</f>
        <v>18210291</v>
      </c>
      <c r="E267" s="758">
        <v>18210291</v>
      </c>
    </row>
    <row r="268" spans="1:5">
      <c r="A268" s="758">
        <v>18210301</v>
      </c>
      <c r="B268" s="758" t="s">
        <v>3147</v>
      </c>
      <c r="C268" s="759">
        <v>18185772.66</v>
      </c>
      <c r="D268" s="749">
        <f>VLOOKUP($A$1:$A$1397,BS!$A$8:$A$2406,1,0)</f>
        <v>18210301</v>
      </c>
      <c r="E268" s="758">
        <v>18210301</v>
      </c>
    </row>
    <row r="269" spans="1:5">
      <c r="A269" s="758">
        <v>18210311</v>
      </c>
      <c r="B269" s="758" t="s">
        <v>3336</v>
      </c>
      <c r="C269" s="759">
        <v>24149892.850000001</v>
      </c>
      <c r="D269" s="749">
        <f>VLOOKUP($A$1:$A$1397,BS!$A$8:$A$2406,1,0)</f>
        <v>18210311</v>
      </c>
      <c r="E269" s="758">
        <v>18210311</v>
      </c>
    </row>
    <row r="270" spans="1:5">
      <c r="A270" s="758">
        <v>18220011</v>
      </c>
      <c r="B270" s="758" t="s">
        <v>491</v>
      </c>
      <c r="C270" s="759">
        <v>65708856.939999998</v>
      </c>
      <c r="D270" s="749">
        <f>VLOOKUP($A$1:$A$1397,BS!$A$8:$A$2406,1,0)</f>
        <v>18220011</v>
      </c>
      <c r="E270" s="758">
        <v>18220011</v>
      </c>
    </row>
    <row r="271" spans="1:5">
      <c r="A271" s="758">
        <v>18220021</v>
      </c>
      <c r="B271" s="758" t="s">
        <v>1157</v>
      </c>
      <c r="C271" s="759">
        <v>743111.53</v>
      </c>
      <c r="D271" s="749">
        <f>VLOOKUP($A$1:$A$1397,BS!$A$8:$A$2406,1,0)</f>
        <v>18220021</v>
      </c>
      <c r="E271" s="758">
        <v>18220021</v>
      </c>
    </row>
    <row r="272" spans="1:5">
      <c r="A272" s="758">
        <v>18220031</v>
      </c>
      <c r="B272" s="758" t="s">
        <v>261</v>
      </c>
      <c r="C272" s="759">
        <v>-18818583.699999999</v>
      </c>
      <c r="D272" s="749">
        <f>VLOOKUP($A$1:$A$1397,BS!$A$8:$A$2406,1,0)</f>
        <v>18220031</v>
      </c>
      <c r="E272" s="758">
        <v>18220031</v>
      </c>
    </row>
    <row r="273" spans="1:5">
      <c r="A273" s="758">
        <v>18220041</v>
      </c>
      <c r="B273" s="758" t="s">
        <v>1329</v>
      </c>
      <c r="C273" s="759">
        <v>-18123261.739999998</v>
      </c>
      <c r="D273" s="749">
        <f>VLOOKUP($A$1:$A$1397,BS!$A$8:$A$2406,1,0)</f>
        <v>18220041</v>
      </c>
      <c r="E273" s="758">
        <v>18220041</v>
      </c>
    </row>
    <row r="274" spans="1:5">
      <c r="A274" s="758">
        <v>18220061</v>
      </c>
      <c r="B274" s="758" t="s">
        <v>1507</v>
      </c>
      <c r="C274" s="759">
        <v>-30211680.609999999</v>
      </c>
      <c r="D274" s="749">
        <f>VLOOKUP($A$1:$A$1397,BS!$A$8:$A$2406,1,0)</f>
        <v>18220061</v>
      </c>
      <c r="E274" s="758">
        <v>18220061</v>
      </c>
    </row>
    <row r="275" spans="1:5">
      <c r="A275" s="758">
        <v>18220091</v>
      </c>
      <c r="B275" s="758" t="s">
        <v>2436</v>
      </c>
      <c r="C275" s="759">
        <v>201056.51</v>
      </c>
      <c r="D275" s="749">
        <f>VLOOKUP($A$1:$A$1397,BS!$A$8:$A$2406,1,0)</f>
        <v>18220091</v>
      </c>
      <c r="E275" s="758">
        <v>18220091</v>
      </c>
    </row>
    <row r="276" spans="1:5">
      <c r="A276" s="758">
        <v>18220101</v>
      </c>
      <c r="B276" s="758" t="s">
        <v>3160</v>
      </c>
      <c r="C276" s="759">
        <v>10004057.84</v>
      </c>
      <c r="D276" s="749">
        <f>VLOOKUP($A$1:$A$1397,BS!$A$8:$A$2406,1,0)</f>
        <v>18220101</v>
      </c>
      <c r="E276" s="758">
        <v>18220101</v>
      </c>
    </row>
    <row r="277" spans="1:5">
      <c r="A277" s="758">
        <v>18230002</v>
      </c>
      <c r="B277" s="758" t="s">
        <v>2</v>
      </c>
      <c r="C277" s="759">
        <v>1276642.43</v>
      </c>
      <c r="D277" s="749">
        <f>VLOOKUP($A$1:$A$1397,BS!$A$8:$A$2406,1,0)</f>
        <v>18230002</v>
      </c>
      <c r="E277" s="758">
        <v>18230002</v>
      </c>
    </row>
    <row r="278" spans="1:5">
      <c r="A278" s="758">
        <v>18230021</v>
      </c>
      <c r="B278" s="758" t="s">
        <v>613</v>
      </c>
      <c r="C278" s="759">
        <v>108505004.12</v>
      </c>
      <c r="D278" s="749">
        <f>VLOOKUP($A$1:$A$1397,BS!$A$8:$A$2406,1,0)</f>
        <v>18230021</v>
      </c>
      <c r="E278" s="758">
        <v>18230021</v>
      </c>
    </row>
    <row r="279" spans="1:5">
      <c r="A279" s="758">
        <v>18230031</v>
      </c>
      <c r="B279" s="758" t="s">
        <v>1332</v>
      </c>
      <c r="C279" s="759">
        <v>51786240.829999998</v>
      </c>
      <c r="D279" s="749">
        <f>VLOOKUP($A$1:$A$1397,BS!$A$8:$A$2406,1,0)</f>
        <v>18230031</v>
      </c>
      <c r="E279" s="758">
        <v>18230031</v>
      </c>
    </row>
    <row r="280" spans="1:5">
      <c r="A280" s="758">
        <v>18230032</v>
      </c>
      <c r="B280" s="758" t="s">
        <v>878</v>
      </c>
      <c r="C280" s="759">
        <v>15450190.75</v>
      </c>
      <c r="D280" s="749">
        <f>VLOOKUP($A$1:$A$1397,BS!$A$8:$A$2406,1,0)</f>
        <v>18230032</v>
      </c>
      <c r="E280" s="758">
        <v>18230032</v>
      </c>
    </row>
    <row r="281" spans="1:5">
      <c r="A281" s="758">
        <v>18230041</v>
      </c>
      <c r="B281" s="758" t="s">
        <v>766</v>
      </c>
      <c r="C281" s="759">
        <v>21589277</v>
      </c>
      <c r="D281" s="749">
        <f>VLOOKUP($A$1:$A$1397,BS!$A$8:$A$2406,1,0)</f>
        <v>18230041</v>
      </c>
      <c r="E281" s="758">
        <v>18230041</v>
      </c>
    </row>
    <row r="282" spans="1:5">
      <c r="A282" s="758">
        <v>18230042</v>
      </c>
      <c r="B282" s="758" t="s">
        <v>1686</v>
      </c>
      <c r="C282" s="759">
        <v>-8108964.46</v>
      </c>
      <c r="D282" s="749">
        <f>VLOOKUP($A$1:$A$1397,BS!$A$8:$A$2406,1,0)</f>
        <v>18230042</v>
      </c>
      <c r="E282" s="758">
        <v>18230042</v>
      </c>
    </row>
    <row r="283" spans="1:5">
      <c r="A283" s="758">
        <v>18230051</v>
      </c>
      <c r="B283" s="758" t="s">
        <v>767</v>
      </c>
      <c r="C283" s="759">
        <v>-16814110.809999999</v>
      </c>
      <c r="D283" s="749">
        <f>VLOOKUP($A$1:$A$1397,BS!$A$8:$A$2406,1,0)</f>
        <v>18230051</v>
      </c>
      <c r="E283" s="758">
        <v>18230051</v>
      </c>
    </row>
    <row r="284" spans="1:5">
      <c r="A284" s="758">
        <v>18230061</v>
      </c>
      <c r="B284" s="758" t="s">
        <v>675</v>
      </c>
      <c r="C284" s="759">
        <v>1154511</v>
      </c>
      <c r="D284" s="749">
        <f>VLOOKUP($A$1:$A$1397,BS!$A$8:$A$2406,1,0)</f>
        <v>18230061</v>
      </c>
      <c r="E284" s="758">
        <v>18230061</v>
      </c>
    </row>
    <row r="285" spans="1:5">
      <c r="A285" s="758">
        <v>18230071</v>
      </c>
      <c r="B285" s="758" t="s">
        <v>1027</v>
      </c>
      <c r="C285" s="759">
        <v>113632921</v>
      </c>
      <c r="D285" s="749">
        <f>VLOOKUP($A$1:$A$1397,BS!$A$8:$A$2406,1,0)</f>
        <v>18230071</v>
      </c>
      <c r="E285" s="758">
        <v>18230071</v>
      </c>
    </row>
    <row r="286" spans="1:5">
      <c r="A286" s="758">
        <v>18230081</v>
      </c>
      <c r="B286" s="758" t="s">
        <v>988</v>
      </c>
      <c r="C286" s="759">
        <v>-108930852.98999999</v>
      </c>
      <c r="D286" s="749">
        <f>VLOOKUP($A$1:$A$1397,BS!$A$8:$A$2406,1,0)</f>
        <v>18230081</v>
      </c>
      <c r="E286" s="758">
        <v>18230081</v>
      </c>
    </row>
    <row r="287" spans="1:5">
      <c r="A287" s="758">
        <v>18230311</v>
      </c>
      <c r="B287" s="758" t="s">
        <v>1607</v>
      </c>
      <c r="C287" s="759">
        <v>30000</v>
      </c>
      <c r="D287" s="749">
        <f>VLOOKUP($A$1:$A$1397,BS!$A$8:$A$2406,1,0)</f>
        <v>18230311</v>
      </c>
      <c r="E287" s="758">
        <v>18230311</v>
      </c>
    </row>
    <row r="288" spans="1:5">
      <c r="A288" s="758">
        <v>18230351</v>
      </c>
      <c r="B288" s="758" t="s">
        <v>238</v>
      </c>
      <c r="C288" s="759">
        <v>111046361.59</v>
      </c>
      <c r="D288" s="749">
        <f>VLOOKUP($A$1:$A$1397,BS!$A$8:$A$2406,1,0)</f>
        <v>18230351</v>
      </c>
      <c r="E288" s="758">
        <v>18230351</v>
      </c>
    </row>
    <row r="289" spans="1:5">
      <c r="A289" s="758">
        <v>18230401</v>
      </c>
      <c r="B289" s="758" t="s">
        <v>2462</v>
      </c>
      <c r="C289" s="759">
        <v>13262.01</v>
      </c>
      <c r="D289" s="749">
        <f>VLOOKUP($A$1:$A$1397,BS!$A$8:$A$2406,1,0)</f>
        <v>18230401</v>
      </c>
      <c r="E289" s="758">
        <v>18230401</v>
      </c>
    </row>
    <row r="290" spans="1:5">
      <c r="A290" s="758">
        <v>18230621</v>
      </c>
      <c r="B290" s="758" t="s">
        <v>1353</v>
      </c>
      <c r="C290" s="759">
        <v>-93264588.030000001</v>
      </c>
      <c r="D290" s="749">
        <f>VLOOKUP($A$1:$A$1397,BS!$A$8:$A$2406,1,0)</f>
        <v>18230621</v>
      </c>
      <c r="E290" s="758">
        <v>18230621</v>
      </c>
    </row>
    <row r="291" spans="1:5">
      <c r="A291" s="758">
        <v>18230631</v>
      </c>
      <c r="B291" s="758" t="s">
        <v>1920</v>
      </c>
      <c r="C291" s="759">
        <v>70097666.950000003</v>
      </c>
      <c r="D291" s="749">
        <f>VLOOKUP($A$1:$A$1397,BS!$A$8:$A$2406,1,0)</f>
        <v>18230631</v>
      </c>
      <c r="E291" s="758">
        <v>18230631</v>
      </c>
    </row>
    <row r="292" spans="1:5">
      <c r="A292" s="758">
        <v>18230691</v>
      </c>
      <c r="B292" s="758" t="s">
        <v>1366</v>
      </c>
      <c r="C292" s="759">
        <v>-474402.14</v>
      </c>
      <c r="D292" s="749">
        <f>VLOOKUP($A$1:$A$1397,BS!$A$8:$A$2406,1,0)</f>
        <v>18230691</v>
      </c>
      <c r="E292" s="758">
        <v>18230691</v>
      </c>
    </row>
    <row r="293" spans="1:5">
      <c r="A293" s="758">
        <v>18230771</v>
      </c>
      <c r="B293" s="758" t="s">
        <v>925</v>
      </c>
      <c r="C293" s="759">
        <v>-1826934</v>
      </c>
      <c r="D293" s="749">
        <f>VLOOKUP($A$1:$A$1397,BS!$A$8:$A$2406,1,0)</f>
        <v>18230771</v>
      </c>
      <c r="E293" s="758">
        <v>18230771</v>
      </c>
    </row>
    <row r="294" spans="1:5">
      <c r="A294" s="758">
        <v>18230781</v>
      </c>
      <c r="B294" s="758" t="s">
        <v>834</v>
      </c>
      <c r="C294" s="759">
        <v>1826934</v>
      </c>
      <c r="D294" s="749">
        <f>VLOOKUP($A$1:$A$1397,BS!$A$8:$A$2406,1,0)</f>
        <v>18230781</v>
      </c>
      <c r="E294" s="758">
        <v>18230781</v>
      </c>
    </row>
    <row r="295" spans="1:5">
      <c r="A295" s="758">
        <v>18230791</v>
      </c>
      <c r="B295" s="758" t="s">
        <v>406</v>
      </c>
      <c r="C295" s="759">
        <v>3858376</v>
      </c>
      <c r="D295" s="749">
        <f>VLOOKUP($A$1:$A$1397,BS!$A$8:$A$2406,1,0)</f>
        <v>18230791</v>
      </c>
      <c r="E295" s="758">
        <v>18230791</v>
      </c>
    </row>
    <row r="296" spans="1:5">
      <c r="A296" s="758">
        <v>18230971</v>
      </c>
      <c r="B296" s="758" t="s">
        <v>1471</v>
      </c>
      <c r="C296" s="759">
        <v>2749643.08</v>
      </c>
      <c r="D296" s="749">
        <f>VLOOKUP($A$1:$A$1397,BS!$A$8:$A$2406,1,0)</f>
        <v>18230971</v>
      </c>
      <c r="E296" s="758">
        <v>18230971</v>
      </c>
    </row>
    <row r="297" spans="1:5">
      <c r="A297" s="758">
        <v>18231051</v>
      </c>
      <c r="B297" s="758" t="s">
        <v>2228</v>
      </c>
      <c r="C297" s="759">
        <v>-34827817</v>
      </c>
      <c r="D297" s="749">
        <f>VLOOKUP($A$1:$A$1397,BS!$A$8:$A$2406,1,0)</f>
        <v>18231051</v>
      </c>
      <c r="E297" s="758">
        <v>18231051</v>
      </c>
    </row>
    <row r="298" spans="1:5">
      <c r="A298" s="758">
        <v>18231061</v>
      </c>
      <c r="B298" s="758" t="s">
        <v>2229</v>
      </c>
      <c r="C298" s="759">
        <v>34827817</v>
      </c>
      <c r="D298" s="749">
        <f>VLOOKUP($A$1:$A$1397,BS!$A$8:$A$2406,1,0)</f>
        <v>18231061</v>
      </c>
      <c r="E298" s="758">
        <v>18231061</v>
      </c>
    </row>
    <row r="299" spans="1:5">
      <c r="A299" s="758">
        <v>18231081</v>
      </c>
      <c r="B299" s="758" t="s">
        <v>2444</v>
      </c>
      <c r="C299" s="759">
        <v>-25644564</v>
      </c>
      <c r="D299" s="749">
        <f>VLOOKUP($A$1:$A$1397,BS!$A$8:$A$2406,1,0)</f>
        <v>18231081</v>
      </c>
      <c r="E299" s="758">
        <v>18231081</v>
      </c>
    </row>
    <row r="300" spans="1:5">
      <c r="A300" s="758">
        <v>18231091</v>
      </c>
      <c r="B300" s="758" t="s">
        <v>2445</v>
      </c>
      <c r="C300" s="759">
        <v>25644564</v>
      </c>
      <c r="D300" s="749">
        <f>VLOOKUP($A$1:$A$1397,BS!$A$8:$A$2406,1,0)</f>
        <v>18231091</v>
      </c>
      <c r="E300" s="758">
        <v>18231091</v>
      </c>
    </row>
    <row r="301" spans="1:5">
      <c r="A301" s="758">
        <v>18231141</v>
      </c>
      <c r="B301" s="758" t="s">
        <v>2708</v>
      </c>
      <c r="C301" s="759">
        <v>-37811937</v>
      </c>
      <c r="D301" s="749">
        <f>VLOOKUP($A$1:$A$1397,BS!$A$8:$A$2406,1,0)</f>
        <v>18231141</v>
      </c>
      <c r="E301" s="758">
        <v>18231141</v>
      </c>
    </row>
    <row r="302" spans="1:5">
      <c r="A302" s="758">
        <v>18231151</v>
      </c>
      <c r="B302" s="758" t="s">
        <v>2709</v>
      </c>
      <c r="C302" s="759">
        <v>37811937</v>
      </c>
      <c r="D302" s="749">
        <f>VLOOKUP($A$1:$A$1397,BS!$A$8:$A$2406,1,0)</f>
        <v>18231151</v>
      </c>
      <c r="E302" s="758">
        <v>18231151</v>
      </c>
    </row>
    <row r="303" spans="1:5">
      <c r="A303" s="758">
        <v>18231161</v>
      </c>
      <c r="B303" s="758" t="s">
        <v>3012</v>
      </c>
      <c r="C303" s="759">
        <v>40127111</v>
      </c>
      <c r="D303" s="749">
        <f>VLOOKUP($A$1:$A$1397,BS!$A$8:$A$2406,1,0)</f>
        <v>18231161</v>
      </c>
      <c r="E303" s="758">
        <v>18231161</v>
      </c>
    </row>
    <row r="304" spans="1:5">
      <c r="A304" s="758">
        <v>18231171</v>
      </c>
      <c r="B304" s="758" t="s">
        <v>3013</v>
      </c>
      <c r="C304" s="759">
        <v>-40127111</v>
      </c>
      <c r="D304" s="749">
        <f>VLOOKUP($A$1:$A$1397,BS!$A$8:$A$2406,1,0)</f>
        <v>18231171</v>
      </c>
      <c r="E304" s="758">
        <v>18231171</v>
      </c>
    </row>
    <row r="305" spans="1:5">
      <c r="A305" s="758">
        <v>18231181</v>
      </c>
      <c r="B305" s="758" t="s">
        <v>3201</v>
      </c>
      <c r="C305" s="759">
        <v>8733855</v>
      </c>
      <c r="D305" s="749">
        <f>VLOOKUP($A$1:$A$1397,BS!$A$8:$A$2406,1,0)</f>
        <v>18231181</v>
      </c>
      <c r="E305" s="758">
        <v>18231181</v>
      </c>
    </row>
    <row r="306" spans="1:5">
      <c r="A306" s="758">
        <v>18231191</v>
      </c>
      <c r="B306" s="758" t="s">
        <v>3202</v>
      </c>
      <c r="C306" s="759">
        <v>-8733855</v>
      </c>
      <c r="D306" s="749">
        <f>VLOOKUP($A$1:$A$1397,BS!$A$8:$A$2406,1,0)</f>
        <v>18231191</v>
      </c>
      <c r="E306" s="758">
        <v>18231191</v>
      </c>
    </row>
    <row r="307" spans="1:5">
      <c r="A307" s="758">
        <v>18232221</v>
      </c>
      <c r="B307" s="758" t="s">
        <v>1608</v>
      </c>
      <c r="C307" s="759">
        <v>200000</v>
      </c>
      <c r="D307" s="749">
        <f>VLOOKUP($A$1:$A$1397,BS!$A$8:$A$2406,1,0)</f>
        <v>18232221</v>
      </c>
      <c r="E307" s="758">
        <v>18232221</v>
      </c>
    </row>
    <row r="308" spans="1:5">
      <c r="A308" s="758">
        <v>18232251</v>
      </c>
      <c r="B308" s="758" t="s">
        <v>1609</v>
      </c>
      <c r="C308" s="759">
        <v>2144890.61</v>
      </c>
      <c r="D308" s="749">
        <f>VLOOKUP($A$1:$A$1397,BS!$A$8:$A$2406,1,0)</f>
        <v>18232251</v>
      </c>
      <c r="E308" s="758">
        <v>18232251</v>
      </c>
    </row>
    <row r="309" spans="1:5">
      <c r="A309" s="758">
        <v>18232261</v>
      </c>
      <c r="B309" s="758" t="s">
        <v>1644</v>
      </c>
      <c r="C309" s="759">
        <v>600000</v>
      </c>
      <c r="D309" s="749">
        <f>VLOOKUP($A$1:$A$1397,BS!$A$8:$A$2406,1,0)</f>
        <v>18232261</v>
      </c>
      <c r="E309" s="758">
        <v>18232261</v>
      </c>
    </row>
    <row r="310" spans="1:5">
      <c r="A310" s="758">
        <v>18232271</v>
      </c>
      <c r="B310" s="758" t="s">
        <v>1610</v>
      </c>
      <c r="C310" s="759">
        <v>331841.02</v>
      </c>
      <c r="D310" s="749">
        <f>VLOOKUP($A$1:$A$1397,BS!$A$8:$A$2406,1,0)</f>
        <v>18232271</v>
      </c>
      <c r="E310" s="758">
        <v>18232271</v>
      </c>
    </row>
    <row r="311" spans="1:5">
      <c r="A311" s="758">
        <v>18232301</v>
      </c>
      <c r="B311" s="758" t="s">
        <v>2523</v>
      </c>
      <c r="C311" s="759">
        <v>69233542.370000005</v>
      </c>
      <c r="D311" s="749">
        <f>VLOOKUP($A$1:$A$1397,BS!$A$8:$A$2406,1,0)</f>
        <v>18232301</v>
      </c>
      <c r="E311" s="758">
        <v>18232301</v>
      </c>
    </row>
    <row r="312" spans="1:5">
      <c r="A312" s="758">
        <v>18232311</v>
      </c>
      <c r="B312" s="758" t="s">
        <v>2524</v>
      </c>
      <c r="C312" s="759">
        <v>14629674</v>
      </c>
      <c r="D312" s="749">
        <f>VLOOKUP($A$1:$A$1397,BS!$A$8:$A$2406,1,0)</f>
        <v>18232311</v>
      </c>
      <c r="E312" s="758">
        <v>18232311</v>
      </c>
    </row>
    <row r="313" spans="1:5">
      <c r="A313" s="758">
        <v>18232321</v>
      </c>
      <c r="B313" s="758" t="s">
        <v>2525</v>
      </c>
      <c r="C313" s="759">
        <v>1916666.45</v>
      </c>
      <c r="D313" s="749">
        <f>VLOOKUP($A$1:$A$1397,BS!$A$8:$A$2406,1,0)</f>
        <v>18232321</v>
      </c>
      <c r="E313" s="758">
        <v>18232321</v>
      </c>
    </row>
    <row r="314" spans="1:5">
      <c r="A314" s="758">
        <v>18232331</v>
      </c>
      <c r="B314" s="758" t="s">
        <v>2536</v>
      </c>
      <c r="C314" s="759">
        <v>749926.62</v>
      </c>
      <c r="D314" s="749">
        <f>VLOOKUP($A$1:$A$1397,BS!$A$8:$A$2406,1,0)</f>
        <v>18232331</v>
      </c>
      <c r="E314" s="758">
        <v>18232331</v>
      </c>
    </row>
    <row r="315" spans="1:5">
      <c r="A315" s="758">
        <v>18233061</v>
      </c>
      <c r="B315" s="758" t="s">
        <v>1611</v>
      </c>
      <c r="C315" s="759">
        <v>20000</v>
      </c>
      <c r="D315" s="749">
        <f>VLOOKUP($A$1:$A$1397,BS!$A$8:$A$2406,1,0)</f>
        <v>18233061</v>
      </c>
      <c r="E315" s="758">
        <v>18233061</v>
      </c>
    </row>
    <row r="316" spans="1:5">
      <c r="A316" s="758">
        <v>18233091</v>
      </c>
      <c r="B316" s="758" t="s">
        <v>1612</v>
      </c>
      <c r="C316" s="759">
        <v>198092.16</v>
      </c>
      <c r="D316" s="749">
        <f>VLOOKUP($A$1:$A$1397,BS!$A$8:$A$2406,1,0)</f>
        <v>18233091</v>
      </c>
      <c r="E316" s="758">
        <v>18233091</v>
      </c>
    </row>
    <row r="317" spans="1:5">
      <c r="A317" s="758">
        <v>18235521</v>
      </c>
      <c r="B317" s="758" t="s">
        <v>2075</v>
      </c>
      <c r="C317" s="759">
        <v>26039648.879999999</v>
      </c>
      <c r="D317" s="749">
        <f>VLOOKUP($A$1:$A$1397,BS!$A$8:$A$2406,1,0)</f>
        <v>18235521</v>
      </c>
      <c r="E317" s="758">
        <v>18235521</v>
      </c>
    </row>
    <row r="318" spans="1:5">
      <c r="A318" s="758">
        <v>18236021</v>
      </c>
      <c r="B318" s="758" t="s">
        <v>44</v>
      </c>
      <c r="C318" s="759">
        <v>15256064.07</v>
      </c>
      <c r="D318" s="749">
        <f>VLOOKUP($A$1:$A$1397,BS!$A$8:$A$2406,1,0)</f>
        <v>18236021</v>
      </c>
      <c r="E318" s="758">
        <v>18236021</v>
      </c>
    </row>
    <row r="319" spans="1:5">
      <c r="A319" s="758">
        <v>18236031</v>
      </c>
      <c r="B319" s="758" t="s">
        <v>45</v>
      </c>
      <c r="C319" s="759">
        <v>2873005.76</v>
      </c>
      <c r="D319" s="749">
        <f>VLOOKUP($A$1:$A$1397,BS!$A$8:$A$2406,1,0)</f>
        <v>18236031</v>
      </c>
      <c r="E319" s="758">
        <v>18236031</v>
      </c>
    </row>
    <row r="320" spans="1:5">
      <c r="A320" s="758">
        <v>18236041</v>
      </c>
      <c r="B320" s="758" t="s">
        <v>46</v>
      </c>
      <c r="C320" s="759">
        <v>-228709.77</v>
      </c>
      <c r="D320" s="749">
        <f>VLOOKUP($A$1:$A$1397,BS!$A$8:$A$2406,1,0)</f>
        <v>18236041</v>
      </c>
      <c r="E320" s="758">
        <v>18236041</v>
      </c>
    </row>
    <row r="321" spans="1:5">
      <c r="A321" s="758">
        <v>18236051</v>
      </c>
      <c r="B321" s="758" t="s">
        <v>1284</v>
      </c>
      <c r="C321" s="759">
        <v>107024.51</v>
      </c>
      <c r="D321" s="749">
        <f>VLOOKUP($A$1:$A$1397,BS!$A$8:$A$2406,1,0)</f>
        <v>18236051</v>
      </c>
      <c r="E321" s="758">
        <v>18236051</v>
      </c>
    </row>
    <row r="322" spans="1:5">
      <c r="A322" s="758">
        <v>18236061</v>
      </c>
      <c r="B322" s="758" t="s">
        <v>349</v>
      </c>
      <c r="C322" s="759">
        <v>1031542.85</v>
      </c>
      <c r="D322" s="749">
        <f>VLOOKUP($A$1:$A$1397,BS!$A$8:$A$2406,1,0)</f>
        <v>18236061</v>
      </c>
      <c r="E322" s="758">
        <v>18236061</v>
      </c>
    </row>
    <row r="323" spans="1:5">
      <c r="A323" s="758">
        <v>18236071</v>
      </c>
      <c r="B323" s="758" t="s">
        <v>350</v>
      </c>
      <c r="C323" s="759">
        <v>671052.84</v>
      </c>
      <c r="D323" s="749">
        <f>VLOOKUP($A$1:$A$1397,BS!$A$8:$A$2406,1,0)</f>
        <v>18236071</v>
      </c>
      <c r="E323" s="758">
        <v>18236071</v>
      </c>
    </row>
    <row r="324" spans="1:5">
      <c r="A324" s="758">
        <v>18236091</v>
      </c>
      <c r="B324" s="758" t="s">
        <v>1472</v>
      </c>
      <c r="C324" s="759">
        <v>-100555.3</v>
      </c>
      <c r="D324" s="749">
        <f>VLOOKUP($A$1:$A$1397,BS!$A$8:$A$2406,1,0)</f>
        <v>18236091</v>
      </c>
      <c r="E324" s="758">
        <v>18236091</v>
      </c>
    </row>
    <row r="325" spans="1:5">
      <c r="A325" s="758">
        <v>18236101</v>
      </c>
      <c r="B325" s="758" t="s">
        <v>1509</v>
      </c>
      <c r="C325" s="759">
        <v>3769772.47</v>
      </c>
      <c r="D325" s="749">
        <f>VLOOKUP($A$1:$A$1397,BS!$A$8:$A$2406,1,0)</f>
        <v>18236101</v>
      </c>
      <c r="E325" s="758">
        <v>18236101</v>
      </c>
    </row>
    <row r="326" spans="1:5">
      <c r="A326" s="758">
        <v>18236111</v>
      </c>
      <c r="B326" s="758" t="s">
        <v>3039</v>
      </c>
      <c r="C326" s="759">
        <v>-2144533.98</v>
      </c>
      <c r="D326" s="749">
        <f>VLOOKUP($A$1:$A$1397,BS!$A$8:$A$2406,1,0)</f>
        <v>18236111</v>
      </c>
      <c r="E326" s="758">
        <v>18236111</v>
      </c>
    </row>
    <row r="327" spans="1:5">
      <c r="A327" s="758">
        <v>18237112</v>
      </c>
      <c r="B327" s="758" t="s">
        <v>677</v>
      </c>
      <c r="C327" s="759">
        <v>279321.2</v>
      </c>
      <c r="D327" s="749">
        <f>VLOOKUP($A$1:$A$1397,BS!$A$8:$A$2406,1,0)</f>
        <v>18237112</v>
      </c>
      <c r="E327" s="758">
        <v>18237112</v>
      </c>
    </row>
    <row r="328" spans="1:5">
      <c r="A328" s="758">
        <v>18237122</v>
      </c>
      <c r="B328" s="758" t="s">
        <v>1018</v>
      </c>
      <c r="C328" s="759">
        <v>169602.13</v>
      </c>
      <c r="D328" s="749">
        <f>VLOOKUP($A$1:$A$1397,BS!$A$8:$A$2406,1,0)</f>
        <v>18237122</v>
      </c>
      <c r="E328" s="758">
        <v>18237122</v>
      </c>
    </row>
    <row r="329" spans="1:5">
      <c r="A329" s="758">
        <v>18237132</v>
      </c>
      <c r="B329" s="758" t="s">
        <v>58</v>
      </c>
      <c r="C329" s="759">
        <v>133750.43</v>
      </c>
      <c r="D329" s="749">
        <f>VLOOKUP($A$1:$A$1397,BS!$A$8:$A$2406,1,0)</f>
        <v>18237132</v>
      </c>
      <c r="E329" s="758">
        <v>18237132</v>
      </c>
    </row>
    <row r="330" spans="1:5">
      <c r="A330" s="758">
        <v>18237142</v>
      </c>
      <c r="B330" s="758" t="s">
        <v>59</v>
      </c>
      <c r="C330" s="759">
        <v>53995.63</v>
      </c>
      <c r="D330" s="749">
        <f>VLOOKUP($A$1:$A$1397,BS!$A$8:$A$2406,1,0)</f>
        <v>18237142</v>
      </c>
      <c r="E330" s="758">
        <v>18237142</v>
      </c>
    </row>
    <row r="331" spans="1:5">
      <c r="A331" s="758">
        <v>18237152</v>
      </c>
      <c r="B331" s="758" t="s">
        <v>345</v>
      </c>
      <c r="C331" s="759">
        <v>67987.45</v>
      </c>
      <c r="D331" s="749">
        <f>VLOOKUP($A$1:$A$1397,BS!$A$8:$A$2406,1,0)</f>
        <v>18237152</v>
      </c>
      <c r="E331" s="758">
        <v>18237152</v>
      </c>
    </row>
    <row r="332" spans="1:5">
      <c r="A332" s="758">
        <v>18238031</v>
      </c>
      <c r="B332" s="758" t="s">
        <v>2856</v>
      </c>
      <c r="C332" s="759">
        <v>2900801.06</v>
      </c>
      <c r="D332" s="749">
        <f>VLOOKUP($A$1:$A$1397,BS!$A$8:$A$2406,1,0)</f>
        <v>18238031</v>
      </c>
      <c r="E332" s="758">
        <v>18238031</v>
      </c>
    </row>
    <row r="333" spans="1:5">
      <c r="A333" s="758">
        <v>18238032</v>
      </c>
      <c r="B333" s="758" t="s">
        <v>2856</v>
      </c>
      <c r="C333" s="759">
        <v>1096333.18</v>
      </c>
      <c r="D333" s="749">
        <f>VLOOKUP($A$1:$A$1397,BS!$A$8:$A$2406,1,0)</f>
        <v>18238032</v>
      </c>
      <c r="E333" s="758">
        <v>18238032</v>
      </c>
    </row>
    <row r="334" spans="1:5">
      <c r="A334" s="758">
        <v>18238041</v>
      </c>
      <c r="B334" s="758" t="s">
        <v>2857</v>
      </c>
      <c r="C334" s="759">
        <v>27543857</v>
      </c>
      <c r="D334" s="749">
        <f>VLOOKUP($A$1:$A$1397,BS!$A$8:$A$2406,1,0)</f>
        <v>18238041</v>
      </c>
      <c r="E334" s="758">
        <v>18238041</v>
      </c>
    </row>
    <row r="335" spans="1:5">
      <c r="A335" s="758">
        <v>18238042</v>
      </c>
      <c r="B335" s="758" t="s">
        <v>2858</v>
      </c>
      <c r="C335" s="759">
        <v>7868041</v>
      </c>
      <c r="D335" s="749">
        <f>VLOOKUP($A$1:$A$1397,BS!$A$8:$A$2406,1,0)</f>
        <v>18238042</v>
      </c>
      <c r="E335" s="758">
        <v>18238042</v>
      </c>
    </row>
    <row r="336" spans="1:5">
      <c r="A336" s="758">
        <v>18238141</v>
      </c>
      <c r="B336" s="758" t="s">
        <v>3081</v>
      </c>
      <c r="C336" s="759">
        <v>24760867.289999999</v>
      </c>
      <c r="D336" s="749">
        <f>VLOOKUP($A$1:$A$1397,BS!$A$8:$A$2406,1,0)</f>
        <v>18238141</v>
      </c>
      <c r="E336" s="758">
        <v>18238141</v>
      </c>
    </row>
    <row r="337" spans="1:5">
      <c r="A337" s="758">
        <v>18238142</v>
      </c>
      <c r="B337" s="758" t="s">
        <v>3080</v>
      </c>
      <c r="C337" s="759">
        <v>62352740.649999999</v>
      </c>
      <c r="D337" s="749">
        <f>VLOOKUP($A$1:$A$1397,BS!$A$8:$A$2406,1,0)</f>
        <v>18238142</v>
      </c>
      <c r="E337" s="758">
        <v>18238142</v>
      </c>
    </row>
    <row r="338" spans="1:5">
      <c r="A338" s="758">
        <v>18238151</v>
      </c>
      <c r="B338" s="758" t="s">
        <v>2958</v>
      </c>
      <c r="C338" s="759">
        <v>8253338.6900000004</v>
      </c>
      <c r="D338" s="749">
        <f>VLOOKUP($A$1:$A$1397,BS!$A$8:$A$2406,1,0)</f>
        <v>18238151</v>
      </c>
      <c r="E338" s="758">
        <v>18238151</v>
      </c>
    </row>
    <row r="339" spans="1:5">
      <c r="A339" s="758">
        <v>18238152</v>
      </c>
      <c r="B339" s="758" t="s">
        <v>2872</v>
      </c>
      <c r="C339" s="759">
        <v>14516156.880000001</v>
      </c>
      <c r="D339" s="749">
        <f>VLOOKUP($A$1:$A$1397,BS!$A$8:$A$2406,1,0)</f>
        <v>18238152</v>
      </c>
      <c r="E339" s="758">
        <v>18238152</v>
      </c>
    </row>
    <row r="340" spans="1:5">
      <c r="A340" s="758">
        <v>18238161</v>
      </c>
      <c r="B340" s="758" t="s">
        <v>2855</v>
      </c>
      <c r="C340" s="759">
        <v>861576.77</v>
      </c>
      <c r="D340" s="749">
        <f>VLOOKUP($A$1:$A$1397,BS!$A$8:$A$2406,1,0)</f>
        <v>18238161</v>
      </c>
      <c r="E340" s="758">
        <v>18238161</v>
      </c>
    </row>
    <row r="341" spans="1:5">
      <c r="A341" s="758">
        <v>18238162</v>
      </c>
      <c r="B341" s="758" t="s">
        <v>3164</v>
      </c>
      <c r="C341" s="759">
        <v>1849338.57</v>
      </c>
      <c r="D341" s="749">
        <f>VLOOKUP($A$1:$A$1397,BS!$A$8:$A$2406,1,0)</f>
        <v>18238162</v>
      </c>
      <c r="E341" s="758">
        <v>18238162</v>
      </c>
    </row>
    <row r="342" spans="1:5">
      <c r="A342" s="758">
        <v>18238171</v>
      </c>
      <c r="B342" s="758" t="s">
        <v>3059</v>
      </c>
      <c r="C342" s="759">
        <v>359696.86</v>
      </c>
      <c r="D342" s="749">
        <f>VLOOKUP($A$1:$A$1397,BS!$A$8:$A$2406,1,0)</f>
        <v>18238171</v>
      </c>
      <c r="E342" s="758">
        <v>18238171</v>
      </c>
    </row>
    <row r="343" spans="1:5">
      <c r="A343" s="758">
        <v>18238172</v>
      </c>
      <c r="B343" s="758" t="s">
        <v>2873</v>
      </c>
      <c r="C343" s="759">
        <v>477679.81</v>
      </c>
      <c r="D343" s="749">
        <f>VLOOKUP($A$1:$A$1397,BS!$A$8:$A$2406,1,0)</f>
        <v>18238172</v>
      </c>
      <c r="E343" s="758">
        <v>18238172</v>
      </c>
    </row>
    <row r="344" spans="1:5">
      <c r="A344" s="758">
        <v>18238181</v>
      </c>
      <c r="B344" s="758" t="s">
        <v>3008</v>
      </c>
      <c r="C344" s="759">
        <v>897636.91</v>
      </c>
      <c r="D344" s="749">
        <f>VLOOKUP($A$1:$A$1397,BS!$A$8:$A$2406,1,0)</f>
        <v>18238181</v>
      </c>
      <c r="E344" s="758">
        <v>18238181</v>
      </c>
    </row>
    <row r="345" spans="1:5">
      <c r="A345" s="758">
        <v>18238191</v>
      </c>
      <c r="B345" s="758" t="s">
        <v>3009</v>
      </c>
      <c r="C345" s="759">
        <v>2025570.1</v>
      </c>
      <c r="D345" s="749">
        <f>VLOOKUP($A$1:$A$1397,BS!$A$8:$A$2406,1,0)</f>
        <v>18238191</v>
      </c>
      <c r="E345" s="758">
        <v>18238191</v>
      </c>
    </row>
    <row r="346" spans="1:5">
      <c r="A346" s="758">
        <v>18238211</v>
      </c>
      <c r="B346" s="758" t="s">
        <v>3000</v>
      </c>
      <c r="C346" s="759">
        <v>39229.68</v>
      </c>
      <c r="D346" s="749">
        <f>VLOOKUP($A$1:$A$1397,BS!$A$8:$A$2406,1,0)</f>
        <v>18238211</v>
      </c>
      <c r="E346" s="758">
        <v>18238211</v>
      </c>
    </row>
    <row r="347" spans="1:5">
      <c r="A347" s="758">
        <v>18238221</v>
      </c>
      <c r="B347" s="758" t="s">
        <v>3001</v>
      </c>
      <c r="C347" s="759">
        <v>87460.49</v>
      </c>
      <c r="D347" s="749">
        <f>VLOOKUP($A$1:$A$1397,BS!$A$8:$A$2406,1,0)</f>
        <v>18238221</v>
      </c>
      <c r="E347" s="758">
        <v>18238221</v>
      </c>
    </row>
    <row r="348" spans="1:5">
      <c r="A348" s="758">
        <v>18238311</v>
      </c>
      <c r="B348" s="758" t="s">
        <v>2959</v>
      </c>
      <c r="C348" s="759">
        <v>16574881.76</v>
      </c>
      <c r="D348" s="749">
        <f>VLOOKUP($A$1:$A$1397,BS!$A$8:$A$2406,1,0)</f>
        <v>18238311</v>
      </c>
      <c r="E348" s="758">
        <v>18238311</v>
      </c>
    </row>
    <row r="349" spans="1:5">
      <c r="A349" s="758">
        <v>18238321</v>
      </c>
      <c r="B349" s="758" t="s">
        <v>2960</v>
      </c>
      <c r="C349" s="759">
        <v>1795598.9</v>
      </c>
      <c r="D349" s="749">
        <f>VLOOKUP($A$1:$A$1397,BS!$A$8:$A$2406,1,0)</f>
        <v>18238321</v>
      </c>
      <c r="E349" s="758">
        <v>18238321</v>
      </c>
    </row>
    <row r="350" spans="1:5">
      <c r="A350" s="758">
        <v>18238331</v>
      </c>
      <c r="B350" s="758" t="s">
        <v>2965</v>
      </c>
      <c r="C350" s="759">
        <v>7050989.7199999997</v>
      </c>
      <c r="D350" s="749">
        <f>VLOOKUP($A$1:$A$1397,BS!$A$8:$A$2406,1,0)</f>
        <v>18238331</v>
      </c>
      <c r="E350" s="758">
        <v>18238331</v>
      </c>
    </row>
    <row r="351" spans="1:5">
      <c r="A351" s="758">
        <v>18239001</v>
      </c>
      <c r="B351" s="758" t="s">
        <v>1910</v>
      </c>
      <c r="C351" s="759">
        <v>107133095.14</v>
      </c>
      <c r="D351" s="749">
        <f>VLOOKUP($A$1:$A$1397,BS!$A$8:$A$2406,1,0)</f>
        <v>18239001</v>
      </c>
      <c r="E351" s="758">
        <v>18239001</v>
      </c>
    </row>
    <row r="352" spans="1:5">
      <c r="A352" s="758">
        <v>18239002</v>
      </c>
      <c r="B352" s="758" t="s">
        <v>1911</v>
      </c>
      <c r="C352" s="759">
        <v>33309620.609999999</v>
      </c>
      <c r="D352" s="749">
        <f>VLOOKUP($A$1:$A$1397,BS!$A$8:$A$2406,1,0)</f>
        <v>18239002</v>
      </c>
      <c r="E352" s="758">
        <v>18239002</v>
      </c>
    </row>
    <row r="353" spans="1:5">
      <c r="A353" s="758">
        <v>18239011</v>
      </c>
      <c r="B353" s="758" t="s">
        <v>592</v>
      </c>
      <c r="C353" s="759">
        <v>3336819.85</v>
      </c>
      <c r="D353" s="749">
        <f>VLOOKUP($A$1:$A$1397,BS!$A$8:$A$2406,1,0)</f>
        <v>18239011</v>
      </c>
      <c r="E353" s="758">
        <v>18239011</v>
      </c>
    </row>
    <row r="354" spans="1:5">
      <c r="A354" s="758">
        <v>18239012</v>
      </c>
      <c r="B354" s="758" t="s">
        <v>593</v>
      </c>
      <c r="C354" s="759">
        <v>1305364.18</v>
      </c>
      <c r="D354" s="749">
        <f>VLOOKUP($A$1:$A$1397,BS!$A$8:$A$2406,1,0)</f>
        <v>18239012</v>
      </c>
      <c r="E354" s="758">
        <v>18239012</v>
      </c>
    </row>
    <row r="355" spans="1:5">
      <c r="A355" s="758">
        <v>18239021</v>
      </c>
      <c r="B355" s="758" t="s">
        <v>1912</v>
      </c>
      <c r="C355" s="759">
        <v>24552222.739999998</v>
      </c>
      <c r="D355" s="749">
        <f>VLOOKUP($A$1:$A$1397,BS!$A$8:$A$2406,1,0)</f>
        <v>18239021</v>
      </c>
      <c r="E355" s="758">
        <v>18239021</v>
      </c>
    </row>
    <row r="356" spans="1:5">
      <c r="A356" s="758">
        <v>18239022</v>
      </c>
      <c r="B356" s="758" t="s">
        <v>1913</v>
      </c>
      <c r="C356" s="759">
        <v>9300149.8699999992</v>
      </c>
      <c r="D356" s="749">
        <f>VLOOKUP($A$1:$A$1397,BS!$A$8:$A$2406,1,0)</f>
        <v>18239022</v>
      </c>
      <c r="E356" s="758">
        <v>18239022</v>
      </c>
    </row>
    <row r="357" spans="1:5">
      <c r="A357" s="758">
        <v>18239031</v>
      </c>
      <c r="B357" s="758" t="s">
        <v>945</v>
      </c>
      <c r="C357" s="759">
        <v>-135022137.72999999</v>
      </c>
      <c r="D357" s="749">
        <f>VLOOKUP($A$1:$A$1397,BS!$A$8:$A$2406,1,0)</f>
        <v>18239031</v>
      </c>
      <c r="E357" s="758">
        <v>18239031</v>
      </c>
    </row>
    <row r="358" spans="1:5">
      <c r="A358" s="758">
        <v>18239032</v>
      </c>
      <c r="B358" s="758" t="s">
        <v>946</v>
      </c>
      <c r="C358" s="759">
        <v>-43915134.659999996</v>
      </c>
      <c r="D358" s="749">
        <f>VLOOKUP($A$1:$A$1397,BS!$A$8:$A$2406,1,0)</f>
        <v>18239032</v>
      </c>
      <c r="E358" s="758">
        <v>18239032</v>
      </c>
    </row>
    <row r="359" spans="1:5">
      <c r="A359" s="758">
        <v>18239061</v>
      </c>
      <c r="B359" s="758" t="s">
        <v>1721</v>
      </c>
      <c r="C359" s="759">
        <v>910964</v>
      </c>
      <c r="D359" s="749">
        <f>VLOOKUP($A$1:$A$1397,BS!$A$8:$A$2406,1,0)</f>
        <v>18239061</v>
      </c>
      <c r="E359" s="758">
        <v>18239061</v>
      </c>
    </row>
    <row r="360" spans="1:5">
      <c r="A360" s="758">
        <v>18239081</v>
      </c>
      <c r="B360" s="758" t="s">
        <v>3247</v>
      </c>
      <c r="C360" s="759">
        <v>1110926.7</v>
      </c>
      <c r="D360" s="749">
        <f>VLOOKUP($A$1:$A$1397,BS!$A$8:$A$2406,1,0)</f>
        <v>18239081</v>
      </c>
      <c r="E360" s="758">
        <v>18239081</v>
      </c>
    </row>
    <row r="361" spans="1:5">
      <c r="A361" s="758">
        <v>18239082</v>
      </c>
      <c r="B361" s="758" t="s">
        <v>3248</v>
      </c>
      <c r="C361" s="759">
        <v>3443328.63</v>
      </c>
      <c r="D361" s="749">
        <f>VLOOKUP($A$1:$A$1397,BS!$A$8:$A$2406,1,0)</f>
        <v>18239082</v>
      </c>
      <c r="E361" s="758">
        <v>18239082</v>
      </c>
    </row>
    <row r="362" spans="1:5">
      <c r="A362" s="758">
        <v>18239091</v>
      </c>
      <c r="B362" s="758" t="s">
        <v>3249</v>
      </c>
      <c r="C362" s="759">
        <v>1103937.8600000001</v>
      </c>
      <c r="D362" s="749">
        <f>VLOOKUP($A$1:$A$1397,BS!$A$8:$A$2406,1,0)</f>
        <v>18239091</v>
      </c>
      <c r="E362" s="758" t="e">
        <v>#N/A</v>
      </c>
    </row>
    <row r="363" spans="1:5">
      <c r="A363" s="758">
        <v>18239092</v>
      </c>
      <c r="B363" s="758" t="s">
        <v>3070</v>
      </c>
      <c r="C363" s="759">
        <v>1988201.6</v>
      </c>
      <c r="D363" s="749">
        <f>VLOOKUP($A$1:$A$1397,BS!$A$8:$A$2406,1,0)</f>
        <v>18239092</v>
      </c>
      <c r="E363" s="758">
        <v>18239092</v>
      </c>
    </row>
    <row r="364" spans="1:5">
      <c r="A364" s="758">
        <v>18239101</v>
      </c>
      <c r="B364" s="758" t="s">
        <v>3250</v>
      </c>
      <c r="C364" s="759">
        <v>266834.75</v>
      </c>
      <c r="D364" s="749">
        <f>VLOOKUP($A$1:$A$1397,BS!$A$8:$A$2406,1,0)</f>
        <v>18239101</v>
      </c>
      <c r="E364" s="758">
        <v>18239101</v>
      </c>
    </row>
    <row r="365" spans="1:5">
      <c r="A365" s="758">
        <v>18239121</v>
      </c>
      <c r="B365" s="758" t="s">
        <v>3473</v>
      </c>
      <c r="C365" s="759">
        <v>-11291895</v>
      </c>
      <c r="D365" s="749">
        <f>VLOOKUP($A$1:$A$1397,BS!$A$8:$A$2406,1,0)</f>
        <v>18239121</v>
      </c>
      <c r="E365" s="758">
        <v>18239121</v>
      </c>
    </row>
    <row r="366" spans="1:5">
      <c r="A366" s="758">
        <v>18239131</v>
      </c>
      <c r="B366" s="758" t="s">
        <v>3474</v>
      </c>
      <c r="C366" s="759">
        <v>11291895</v>
      </c>
      <c r="D366" s="749">
        <f>VLOOKUP($A$1:$A$1397,BS!$A$8:$A$2406,1,0)</f>
        <v>18239131</v>
      </c>
      <c r="E366" s="758">
        <v>18239131</v>
      </c>
    </row>
    <row r="367" spans="1:5">
      <c r="A367" s="758">
        <v>18400013</v>
      </c>
      <c r="B367" s="758" t="s">
        <v>1743</v>
      </c>
      <c r="C367" s="759">
        <v>92659.81</v>
      </c>
      <c r="D367" s="749">
        <f>VLOOKUP($A$1:$A$1397,BS!$A$8:$A$2406,1,0)</f>
        <v>18400013</v>
      </c>
      <c r="E367" s="758">
        <v>18400013</v>
      </c>
    </row>
    <row r="368" spans="1:5">
      <c r="A368" s="758">
        <v>18400123</v>
      </c>
      <c r="B368" s="758" t="s">
        <v>1744</v>
      </c>
      <c r="C368" s="759">
        <v>201944.1</v>
      </c>
      <c r="D368" s="749">
        <f>VLOOKUP($A$1:$A$1397,BS!$A$8:$A$2406,1,0)</f>
        <v>18400123</v>
      </c>
      <c r="E368" s="758">
        <v>18400123</v>
      </c>
    </row>
    <row r="369" spans="1:5">
      <c r="A369" s="758">
        <v>18400143</v>
      </c>
      <c r="B369" s="758" t="s">
        <v>1745</v>
      </c>
      <c r="C369" s="759">
        <v>-99573.04</v>
      </c>
      <c r="D369" s="749">
        <f>VLOOKUP($A$1:$A$1397,BS!$A$8:$A$2406,1,0)</f>
        <v>18400143</v>
      </c>
      <c r="E369" s="758">
        <v>18400143</v>
      </c>
    </row>
    <row r="370" spans="1:5">
      <c r="A370" s="758">
        <v>18500003</v>
      </c>
      <c r="B370" s="758" t="s">
        <v>704</v>
      </c>
      <c r="C370" s="759">
        <v>55514.66</v>
      </c>
      <c r="D370" s="749">
        <f>VLOOKUP($A$1:$A$1397,BS!$A$8:$A$2406,1,0)</f>
        <v>18500003</v>
      </c>
      <c r="E370" s="758">
        <v>18500003</v>
      </c>
    </row>
    <row r="371" spans="1:5">
      <c r="A371" s="758">
        <v>18600013</v>
      </c>
      <c r="B371" s="758" t="s">
        <v>1351</v>
      </c>
      <c r="C371" s="759">
        <v>111034.46</v>
      </c>
      <c r="D371" s="749">
        <f>VLOOKUP($A$1:$A$1397,BS!$A$8:$A$2406,1,0)</f>
        <v>18600013</v>
      </c>
      <c r="E371" s="758">
        <v>18600013</v>
      </c>
    </row>
    <row r="372" spans="1:5">
      <c r="A372" s="758">
        <v>18600053</v>
      </c>
      <c r="B372" s="758" t="s">
        <v>1352</v>
      </c>
      <c r="C372" s="759">
        <v>4352640.05</v>
      </c>
      <c r="D372" s="749">
        <f>VLOOKUP($A$1:$A$1397,BS!$A$8:$A$2406,1,0)</f>
        <v>18600053</v>
      </c>
      <c r="E372" s="758">
        <v>18600053</v>
      </c>
    </row>
    <row r="373" spans="1:5">
      <c r="A373" s="758">
        <v>18600091</v>
      </c>
      <c r="B373" s="758" t="s">
        <v>2307</v>
      </c>
      <c r="C373" s="759">
        <v>9268.68</v>
      </c>
      <c r="D373" s="749">
        <f>VLOOKUP($A$1:$A$1397,BS!$A$8:$A$2406,1,0)</f>
        <v>18600091</v>
      </c>
      <c r="E373" s="758">
        <v>18600091</v>
      </c>
    </row>
    <row r="374" spans="1:5">
      <c r="A374" s="758">
        <v>18600122</v>
      </c>
      <c r="B374" s="758" t="s">
        <v>1688</v>
      </c>
      <c r="C374" s="759">
        <v>-1631.12</v>
      </c>
      <c r="D374" s="749">
        <f>VLOOKUP($A$1:$A$1397,BS!$A$8:$A$2406,1,0)</f>
        <v>18600122</v>
      </c>
      <c r="E374" s="758">
        <v>18600122</v>
      </c>
    </row>
    <row r="375" spans="1:5">
      <c r="A375" s="758">
        <v>18600123</v>
      </c>
      <c r="B375" s="758" t="s">
        <v>256</v>
      </c>
      <c r="C375" s="758">
        <v>435.03</v>
      </c>
      <c r="D375" s="749">
        <f>VLOOKUP($A$1:$A$1397,BS!$A$8:$A$2406,1,0)</f>
        <v>18600123</v>
      </c>
      <c r="E375" s="758">
        <v>18600123</v>
      </c>
    </row>
    <row r="376" spans="1:5">
      <c r="A376" s="758">
        <v>18600143</v>
      </c>
      <c r="B376" s="758" t="s">
        <v>3168</v>
      </c>
      <c r="C376" s="759">
        <v>15384.65</v>
      </c>
      <c r="D376" s="749">
        <f>VLOOKUP($A$1:$A$1397,BS!$A$8:$A$2406,1,0)</f>
        <v>18600143</v>
      </c>
      <c r="E376" s="758">
        <v>18600143</v>
      </c>
    </row>
    <row r="377" spans="1:5">
      <c r="A377" s="758">
        <v>18600291</v>
      </c>
      <c r="B377" s="758" t="s">
        <v>3076</v>
      </c>
      <c r="C377" s="759">
        <v>12399.37</v>
      </c>
      <c r="D377" s="749">
        <f>VLOOKUP($A$1:$A$1397,BS!$A$8:$A$2406,1,0)</f>
        <v>18600291</v>
      </c>
      <c r="E377" s="758">
        <v>18600291</v>
      </c>
    </row>
    <row r="378" spans="1:5">
      <c r="A378" s="758">
        <v>18600293</v>
      </c>
      <c r="B378" s="758" t="s">
        <v>893</v>
      </c>
      <c r="C378" s="759">
        <v>219982.06</v>
      </c>
      <c r="D378" s="749">
        <f>VLOOKUP($A$1:$A$1397,BS!$A$8:$A$2406,1,0)</f>
        <v>18600293</v>
      </c>
      <c r="E378" s="758">
        <v>18600293</v>
      </c>
    </row>
    <row r="379" spans="1:5">
      <c r="A379" s="758">
        <v>18600403</v>
      </c>
      <c r="B379" s="758" t="s">
        <v>2771</v>
      </c>
      <c r="C379" s="759">
        <v>1699128.75</v>
      </c>
      <c r="D379" s="749">
        <f>VLOOKUP($A$1:$A$1397,BS!$A$8:$A$2406,1,0)</f>
        <v>18600403</v>
      </c>
      <c r="E379" s="758">
        <v>18600403</v>
      </c>
    </row>
    <row r="380" spans="1:5">
      <c r="A380" s="758">
        <v>18600512</v>
      </c>
      <c r="B380" s="758" t="s">
        <v>2589</v>
      </c>
      <c r="C380" s="759">
        <v>67721222.709999993</v>
      </c>
      <c r="D380" s="749">
        <f>VLOOKUP($A$1:$A$1397,BS!$A$8:$A$2406,1,0)</f>
        <v>18600512</v>
      </c>
      <c r="E380" s="758">
        <v>18600512</v>
      </c>
    </row>
    <row r="381" spans="1:5">
      <c r="A381" s="758">
        <v>18600561</v>
      </c>
      <c r="B381" s="758" t="s">
        <v>1158</v>
      </c>
      <c r="C381" s="759">
        <v>7979899</v>
      </c>
      <c r="D381" s="749">
        <f>VLOOKUP($A$1:$A$1397,BS!$A$8:$A$2406,1,0)</f>
        <v>18600561</v>
      </c>
      <c r="E381" s="758">
        <v>18600561</v>
      </c>
    </row>
    <row r="382" spans="1:5">
      <c r="A382" s="758">
        <v>18600571</v>
      </c>
      <c r="B382" s="758" t="s">
        <v>1441</v>
      </c>
      <c r="C382" s="759">
        <v>63393508.810000002</v>
      </c>
      <c r="D382" s="749">
        <f>VLOOKUP($A$1:$A$1397,BS!$A$8:$A$2406,1,0)</f>
        <v>18600571</v>
      </c>
      <c r="E382" s="758">
        <v>18600571</v>
      </c>
    </row>
    <row r="383" spans="1:5">
      <c r="A383" s="758">
        <v>18600573</v>
      </c>
      <c r="B383" s="758" t="s">
        <v>3179</v>
      </c>
      <c r="C383" s="759">
        <v>7502997</v>
      </c>
      <c r="D383" s="749">
        <f>VLOOKUP($A$1:$A$1397,BS!$A$8:$A$2406,1,0)</f>
        <v>18600573</v>
      </c>
      <c r="E383" s="758">
        <v>18600573</v>
      </c>
    </row>
    <row r="384" spans="1:5">
      <c r="A384" s="758">
        <v>18600751</v>
      </c>
      <c r="B384" s="758" t="s">
        <v>2393</v>
      </c>
      <c r="C384" s="759">
        <v>2457449.58</v>
      </c>
      <c r="D384" s="749">
        <f>VLOOKUP($A$1:$A$1397,BS!$A$8:$A$2406,1,0)</f>
        <v>18600751</v>
      </c>
      <c r="E384" s="758">
        <v>18600751</v>
      </c>
    </row>
    <row r="385" spans="1:5">
      <c r="A385" s="758">
        <v>18600761</v>
      </c>
      <c r="B385" s="758" t="s">
        <v>2394</v>
      </c>
      <c r="C385" s="759">
        <v>1046649.36</v>
      </c>
      <c r="D385" s="749">
        <f>VLOOKUP($A$1:$A$1397,BS!$A$8:$A$2406,1,0)</f>
        <v>18600761</v>
      </c>
      <c r="E385" s="758">
        <v>18600761</v>
      </c>
    </row>
    <row r="386" spans="1:5">
      <c r="A386" s="758">
        <v>18600771</v>
      </c>
      <c r="B386" s="758" t="s">
        <v>2563</v>
      </c>
      <c r="C386" s="759">
        <v>2536839.64</v>
      </c>
      <c r="D386" s="749">
        <f>VLOOKUP($A$1:$A$1397,BS!$A$8:$A$2406,1,0)</f>
        <v>18600771</v>
      </c>
      <c r="E386" s="758">
        <v>18600771</v>
      </c>
    </row>
    <row r="387" spans="1:5">
      <c r="A387" s="758">
        <v>18600781</v>
      </c>
      <c r="B387" s="758" t="s">
        <v>2564</v>
      </c>
      <c r="C387" s="759">
        <v>1336932.74</v>
      </c>
      <c r="D387" s="749">
        <f>VLOOKUP($A$1:$A$1397,BS!$A$8:$A$2406,1,0)</f>
        <v>18600781</v>
      </c>
      <c r="E387" s="758">
        <v>18600781</v>
      </c>
    </row>
    <row r="388" spans="1:5">
      <c r="A388" s="758">
        <v>18600941</v>
      </c>
      <c r="B388" s="758" t="s">
        <v>3104</v>
      </c>
      <c r="C388" s="759">
        <v>31664.959999999999</v>
      </c>
      <c r="D388" s="749">
        <f>VLOOKUP($A$1:$A$1397,BS!$A$8:$A$2406,1,0)</f>
        <v>18600941</v>
      </c>
      <c r="E388" s="758">
        <v>18600941</v>
      </c>
    </row>
    <row r="389" spans="1:5">
      <c r="A389" s="758">
        <v>18600943</v>
      </c>
      <c r="B389" s="758" t="s">
        <v>3105</v>
      </c>
      <c r="C389" s="759">
        <v>314794.36</v>
      </c>
      <c r="D389" s="749">
        <f>VLOOKUP($A$1:$A$1397,BS!$A$8:$A$2406,1,0)</f>
        <v>18600943</v>
      </c>
      <c r="E389" s="758">
        <v>18600943</v>
      </c>
    </row>
    <row r="390" spans="1:5">
      <c r="A390" s="758">
        <v>18601013</v>
      </c>
      <c r="B390" s="758" t="s">
        <v>3207</v>
      </c>
      <c r="C390" s="759">
        <v>112637.5</v>
      </c>
      <c r="D390" s="749">
        <f>VLOOKUP($A$1:$A$1397,BS!$A$8:$A$2406,1,0)</f>
        <v>18601013</v>
      </c>
      <c r="E390" s="758">
        <v>18601013</v>
      </c>
    </row>
    <row r="391" spans="1:5">
      <c r="A391" s="758">
        <v>18601021</v>
      </c>
      <c r="B391" s="758" t="s">
        <v>3468</v>
      </c>
      <c r="C391" s="759">
        <v>158680.26</v>
      </c>
      <c r="D391" s="749">
        <f>VLOOKUP($A$1:$A$1397,BS!$A$8:$A$2406,1,0)</f>
        <v>18601021</v>
      </c>
      <c r="E391" s="758">
        <v>18601021</v>
      </c>
    </row>
    <row r="392" spans="1:5">
      <c r="A392" s="758">
        <v>18601173</v>
      </c>
      <c r="B392" s="758" t="s">
        <v>3006</v>
      </c>
      <c r="C392" s="759">
        <v>80437.97</v>
      </c>
      <c r="D392" s="749">
        <f>VLOOKUP($A$1:$A$1397,BS!$A$8:$A$2406,1,0)</f>
        <v>18601173</v>
      </c>
      <c r="E392" s="758">
        <v>18601173</v>
      </c>
    </row>
    <row r="393" spans="1:5">
      <c r="A393" s="758">
        <v>18601502</v>
      </c>
      <c r="B393" s="758" t="s">
        <v>2773</v>
      </c>
      <c r="C393" s="759">
        <v>149759.97</v>
      </c>
      <c r="D393" s="749">
        <f>VLOOKUP($A$1:$A$1397,BS!$A$8:$A$2406,1,0)</f>
        <v>18601502</v>
      </c>
      <c r="E393" s="758">
        <v>18601502</v>
      </c>
    </row>
    <row r="394" spans="1:5">
      <c r="A394" s="758">
        <v>18603003</v>
      </c>
      <c r="B394" s="758" t="s">
        <v>3103</v>
      </c>
      <c r="C394" s="759">
        <v>1481579.93</v>
      </c>
      <c r="D394" s="749">
        <f>VLOOKUP($A$1:$A$1397,BS!$A$8:$A$2406,1,0)</f>
        <v>18603003</v>
      </c>
      <c r="E394" s="758">
        <v>18603003</v>
      </c>
    </row>
    <row r="395" spans="1:5">
      <c r="A395" s="758">
        <v>18603011</v>
      </c>
      <c r="B395" s="758" t="s">
        <v>3054</v>
      </c>
      <c r="C395" s="759">
        <v>1821296.06</v>
      </c>
      <c r="D395" s="749">
        <f>VLOOKUP($A$1:$A$1397,BS!$A$8:$A$2406,1,0)</f>
        <v>18603011</v>
      </c>
      <c r="E395" s="758">
        <v>18603011</v>
      </c>
    </row>
    <row r="396" spans="1:5">
      <c r="A396" s="758">
        <v>18603021</v>
      </c>
      <c r="B396" s="758" t="s">
        <v>3077</v>
      </c>
      <c r="C396" s="759">
        <v>5768199.5800000001</v>
      </c>
      <c r="D396" s="749">
        <f>VLOOKUP($A$1:$A$1397,BS!$A$8:$A$2406,1,0)</f>
        <v>18603021</v>
      </c>
      <c r="E396" s="758">
        <v>18603021</v>
      </c>
    </row>
    <row r="397" spans="1:5">
      <c r="A397" s="758">
        <v>18603031</v>
      </c>
      <c r="B397" s="758" t="s">
        <v>3047</v>
      </c>
      <c r="C397" s="759">
        <v>1624722.03</v>
      </c>
      <c r="D397" s="749">
        <f>VLOOKUP($A$1:$A$1397,BS!$A$8:$A$2406,1,0)</f>
        <v>18603031</v>
      </c>
      <c r="E397" s="758">
        <v>18603031</v>
      </c>
    </row>
    <row r="398" spans="1:5">
      <c r="A398" s="758">
        <v>18603041</v>
      </c>
      <c r="B398" s="758" t="s">
        <v>3078</v>
      </c>
      <c r="C398" s="759">
        <v>873687.4</v>
      </c>
      <c r="D398" s="749">
        <f>VLOOKUP($A$1:$A$1397,BS!$A$8:$A$2406,1,0)</f>
        <v>18603041</v>
      </c>
      <c r="E398" s="758">
        <v>18603041</v>
      </c>
    </row>
    <row r="399" spans="1:5">
      <c r="A399" s="758">
        <v>18603051</v>
      </c>
      <c r="B399" s="758" t="s">
        <v>3082</v>
      </c>
      <c r="C399" s="759">
        <v>263742.14</v>
      </c>
      <c r="D399" s="749">
        <f>VLOOKUP($A$1:$A$1397,BS!$A$8:$A$2406,1,0)</f>
        <v>18603051</v>
      </c>
      <c r="E399" s="758">
        <v>18603051</v>
      </c>
    </row>
    <row r="400" spans="1:5">
      <c r="A400" s="758">
        <v>18603061</v>
      </c>
      <c r="B400" s="758" t="s">
        <v>3222</v>
      </c>
      <c r="C400" s="759">
        <v>2725602.51</v>
      </c>
      <c r="D400" s="749">
        <f>VLOOKUP($A$1:$A$1397,BS!$A$8:$A$2406,1,0)</f>
        <v>18603061</v>
      </c>
      <c r="E400" s="758">
        <v>18603061</v>
      </c>
    </row>
    <row r="401" spans="1:5">
      <c r="A401" s="758">
        <v>18603081</v>
      </c>
      <c r="B401" s="758" t="s">
        <v>3233</v>
      </c>
      <c r="C401" s="759">
        <v>10000</v>
      </c>
      <c r="D401" s="749">
        <f>VLOOKUP($A$1:$A$1397,BS!$A$8:$A$2406,1,0)</f>
        <v>18603081</v>
      </c>
      <c r="E401" s="758">
        <v>18603081</v>
      </c>
    </row>
    <row r="402" spans="1:5">
      <c r="A402" s="758">
        <v>18603091</v>
      </c>
      <c r="B402" s="758" t="s">
        <v>3234</v>
      </c>
      <c r="C402" s="759">
        <v>12500</v>
      </c>
      <c r="D402" s="749">
        <f>VLOOKUP($A$1:$A$1397,BS!$A$8:$A$2406,1,0)</f>
        <v>18603091</v>
      </c>
      <c r="E402" s="758">
        <v>18603091</v>
      </c>
    </row>
    <row r="403" spans="1:5">
      <c r="A403" s="758">
        <v>18605011</v>
      </c>
      <c r="B403" s="758" t="s">
        <v>3182</v>
      </c>
      <c r="C403" s="759">
        <v>1446256.76</v>
      </c>
      <c r="D403" s="749">
        <f>VLOOKUP($A$1:$A$1397,BS!$A$8:$A$2406,1,0)</f>
        <v>18605011</v>
      </c>
      <c r="E403" s="758">
        <v>18605011</v>
      </c>
    </row>
    <row r="404" spans="1:5">
      <c r="A404" s="758">
        <v>18605021</v>
      </c>
      <c r="B404" s="758" t="s">
        <v>3235</v>
      </c>
      <c r="C404" s="759">
        <v>3985641.93</v>
      </c>
      <c r="D404" s="749">
        <f>VLOOKUP($A$1:$A$1397,BS!$A$8:$A$2406,1,0)</f>
        <v>18605021</v>
      </c>
      <c r="E404" s="758">
        <v>18605021</v>
      </c>
    </row>
    <row r="405" spans="1:5">
      <c r="A405" s="758">
        <v>18605031</v>
      </c>
      <c r="B405" s="758" t="s">
        <v>3469</v>
      </c>
      <c r="C405" s="759">
        <v>1064493.48</v>
      </c>
      <c r="D405" s="749">
        <f>VLOOKUP($A$1:$A$1397,BS!$A$8:$A$2406,1,0)</f>
        <v>18605031</v>
      </c>
      <c r="E405" s="758">
        <v>18605031</v>
      </c>
    </row>
    <row r="406" spans="1:5">
      <c r="A406" s="758">
        <v>18605041</v>
      </c>
      <c r="B406" s="758" t="s">
        <v>3470</v>
      </c>
      <c r="C406" s="759">
        <v>3318687.8</v>
      </c>
      <c r="D406" s="749">
        <f>VLOOKUP($A$1:$A$1397,BS!$A$8:$A$2406,1,0)</f>
        <v>18605041</v>
      </c>
      <c r="E406" s="758">
        <v>18605041</v>
      </c>
    </row>
    <row r="407" spans="1:5">
      <c r="A407" s="758">
        <v>18605051</v>
      </c>
      <c r="B407" s="758" t="s">
        <v>3475</v>
      </c>
      <c r="C407" s="759">
        <v>2500.0300000000002</v>
      </c>
      <c r="D407" s="749" t="e">
        <f>VLOOKUP($A$1:$A$1397,BS!$A$8:$A$2406,1,0)</f>
        <v>#N/A</v>
      </c>
      <c r="E407" s="758" t="e">
        <v>#N/A</v>
      </c>
    </row>
    <row r="408" spans="1:5">
      <c r="A408" s="758">
        <v>18608001</v>
      </c>
      <c r="B408" s="758" t="s">
        <v>1613</v>
      </c>
      <c r="C408" s="759">
        <v>417378.38</v>
      </c>
      <c r="D408" s="749">
        <f>VLOOKUP($A$1:$A$1397,BS!$A$8:$A$2406,1,0)</f>
        <v>18608001</v>
      </c>
      <c r="E408" s="758">
        <v>18608001</v>
      </c>
    </row>
    <row r="409" spans="1:5">
      <c r="A409" s="758">
        <v>18608002</v>
      </c>
      <c r="B409" s="758" t="s">
        <v>3088</v>
      </c>
      <c r="C409" s="759">
        <v>516679.22</v>
      </c>
      <c r="D409" s="749">
        <f>VLOOKUP($A$1:$A$1397,BS!$A$8:$A$2406,1,0)</f>
        <v>18608002</v>
      </c>
      <c r="E409" s="758">
        <v>18608002</v>
      </c>
    </row>
    <row r="410" spans="1:5">
      <c r="A410" s="758">
        <v>18608011</v>
      </c>
      <c r="B410" s="758" t="s">
        <v>1614</v>
      </c>
      <c r="C410" s="759">
        <v>350000</v>
      </c>
      <c r="D410" s="749">
        <f>VLOOKUP($A$1:$A$1397,BS!$A$8:$A$2406,1,0)</f>
        <v>18608011</v>
      </c>
      <c r="E410" s="758">
        <v>18608011</v>
      </c>
    </row>
    <row r="411" spans="1:5">
      <c r="A411" s="758">
        <v>18608012</v>
      </c>
      <c r="B411" s="758" t="s">
        <v>3084</v>
      </c>
      <c r="C411" s="759">
        <v>100000</v>
      </c>
      <c r="D411" s="749">
        <f>VLOOKUP($A$1:$A$1397,BS!$A$8:$A$2406,1,0)</f>
        <v>18608012</v>
      </c>
      <c r="E411" s="758">
        <v>18608012</v>
      </c>
    </row>
    <row r="412" spans="1:5">
      <c r="A412" s="758">
        <v>18608021</v>
      </c>
      <c r="B412" s="758" t="s">
        <v>1615</v>
      </c>
      <c r="C412" s="759">
        <v>2254508.17</v>
      </c>
      <c r="D412" s="749">
        <f>VLOOKUP($A$1:$A$1397,BS!$A$8:$A$2406,1,0)</f>
        <v>18608021</v>
      </c>
      <c r="E412" s="758">
        <v>18608021</v>
      </c>
    </row>
    <row r="413" spans="1:5">
      <c r="A413" s="758">
        <v>18608031</v>
      </c>
      <c r="B413" s="758" t="s">
        <v>1616</v>
      </c>
      <c r="C413" s="759">
        <v>50000</v>
      </c>
      <c r="D413" s="749">
        <f>VLOOKUP($A$1:$A$1397,BS!$A$8:$A$2406,1,0)</f>
        <v>18608031</v>
      </c>
      <c r="E413" s="758">
        <v>18608031</v>
      </c>
    </row>
    <row r="414" spans="1:5">
      <c r="A414" s="758">
        <v>18608041</v>
      </c>
      <c r="B414" s="758" t="s">
        <v>1627</v>
      </c>
      <c r="C414" s="759">
        <v>1955064.71</v>
      </c>
      <c r="D414" s="749">
        <f>VLOOKUP($A$1:$A$1397,BS!$A$8:$A$2406,1,0)</f>
        <v>18608041</v>
      </c>
      <c r="E414" s="758">
        <v>18608041</v>
      </c>
    </row>
    <row r="415" spans="1:5">
      <c r="A415" s="758">
        <v>18608051</v>
      </c>
      <c r="B415" s="758" t="s">
        <v>1617</v>
      </c>
      <c r="C415" s="759">
        <v>2925000</v>
      </c>
      <c r="D415" s="749">
        <f>VLOOKUP($A$1:$A$1397,BS!$A$8:$A$2406,1,0)</f>
        <v>18608051</v>
      </c>
      <c r="E415" s="758">
        <v>18608051</v>
      </c>
    </row>
    <row r="416" spans="1:5">
      <c r="A416" s="758">
        <v>18608062</v>
      </c>
      <c r="B416" s="758" t="s">
        <v>511</v>
      </c>
      <c r="C416" s="759">
        <v>-50267724.640000001</v>
      </c>
      <c r="D416" s="749">
        <f>VLOOKUP($A$1:$A$1397,BS!$A$8:$A$2406,1,0)</f>
        <v>18608062</v>
      </c>
      <c r="E416" s="758">
        <v>18608062</v>
      </c>
    </row>
    <row r="417" spans="1:5">
      <c r="A417" s="758">
        <v>18608081</v>
      </c>
      <c r="B417" s="758" t="s">
        <v>1618</v>
      </c>
      <c r="C417" s="759">
        <v>659654.59</v>
      </c>
      <c r="D417" s="749">
        <f>VLOOKUP($A$1:$A$1397,BS!$A$8:$A$2406,1,0)</f>
        <v>18608081</v>
      </c>
      <c r="E417" s="758">
        <v>18608081</v>
      </c>
    </row>
    <row r="418" spans="1:5">
      <c r="A418" s="758">
        <v>18608111</v>
      </c>
      <c r="B418" s="758" t="s">
        <v>1619</v>
      </c>
      <c r="C418" s="759">
        <v>250000</v>
      </c>
      <c r="D418" s="749">
        <f>VLOOKUP($A$1:$A$1397,BS!$A$8:$A$2406,1,0)</f>
        <v>18608111</v>
      </c>
      <c r="E418" s="758">
        <v>18608111</v>
      </c>
    </row>
    <row r="419" spans="1:5">
      <c r="A419" s="758">
        <v>18608112</v>
      </c>
      <c r="B419" s="758" t="s">
        <v>1628</v>
      </c>
      <c r="C419" s="759">
        <v>38935265.43</v>
      </c>
      <c r="D419" s="749">
        <f>VLOOKUP($A$1:$A$1397,BS!$A$8:$A$2406,1,0)</f>
        <v>18608112</v>
      </c>
      <c r="E419" s="758">
        <v>18608112</v>
      </c>
    </row>
    <row r="420" spans="1:5">
      <c r="A420" s="758">
        <v>18608141</v>
      </c>
      <c r="B420" s="758" t="s">
        <v>1592</v>
      </c>
      <c r="C420" s="759">
        <v>224879.76</v>
      </c>
      <c r="D420" s="749">
        <f>VLOOKUP($A$1:$A$1397,BS!$A$8:$A$2406,1,0)</f>
        <v>18608141</v>
      </c>
      <c r="E420" s="758">
        <v>18608141</v>
      </c>
    </row>
    <row r="421" spans="1:5">
      <c r="A421" s="758">
        <v>18608151</v>
      </c>
      <c r="B421" s="758" t="s">
        <v>1645</v>
      </c>
      <c r="C421" s="759">
        <v>75000</v>
      </c>
      <c r="D421" s="749">
        <f>VLOOKUP($A$1:$A$1397,BS!$A$8:$A$2406,1,0)</f>
        <v>18608151</v>
      </c>
      <c r="E421" s="758">
        <v>18608151</v>
      </c>
    </row>
    <row r="422" spans="1:5">
      <c r="A422" s="758">
        <v>18608171</v>
      </c>
      <c r="B422" s="758" t="s">
        <v>2753</v>
      </c>
      <c r="C422" s="759">
        <v>212588.68</v>
      </c>
      <c r="D422" s="749">
        <f>VLOOKUP($A$1:$A$1397,BS!$A$8:$A$2406,1,0)</f>
        <v>18608171</v>
      </c>
      <c r="E422" s="758">
        <v>18608171</v>
      </c>
    </row>
    <row r="423" spans="1:5">
      <c r="A423" s="758">
        <v>18608181</v>
      </c>
      <c r="B423" s="758" t="s">
        <v>2300</v>
      </c>
      <c r="C423" s="759">
        <v>50000</v>
      </c>
      <c r="D423" s="749">
        <f>VLOOKUP($A$1:$A$1397,BS!$A$8:$A$2406,1,0)</f>
        <v>18608181</v>
      </c>
      <c r="E423" s="758">
        <v>18608181</v>
      </c>
    </row>
    <row r="424" spans="1:5">
      <c r="A424" s="758">
        <v>18608191</v>
      </c>
      <c r="B424" s="758" t="s">
        <v>2308</v>
      </c>
      <c r="C424" s="759">
        <v>400495.47</v>
      </c>
      <c r="D424" s="749">
        <f>VLOOKUP($A$1:$A$1397,BS!$A$8:$A$2406,1,0)</f>
        <v>18608191</v>
      </c>
      <c r="E424" s="758">
        <v>18608191</v>
      </c>
    </row>
    <row r="425" spans="1:5">
      <c r="A425" s="758">
        <v>18608211</v>
      </c>
      <c r="B425" s="758" t="s">
        <v>2754</v>
      </c>
      <c r="C425" s="759">
        <v>111880.23</v>
      </c>
      <c r="D425" s="749">
        <f>VLOOKUP($A$1:$A$1397,BS!$A$8:$A$2406,1,0)</f>
        <v>18608211</v>
      </c>
      <c r="E425" s="758">
        <v>18608211</v>
      </c>
    </row>
    <row r="426" spans="1:5">
      <c r="A426" s="758">
        <v>18608212</v>
      </c>
      <c r="B426" s="758" t="s">
        <v>1629</v>
      </c>
      <c r="C426" s="759">
        <v>1468902.75</v>
      </c>
      <c r="D426" s="749">
        <f>VLOOKUP($A$1:$A$1397,BS!$A$8:$A$2406,1,0)</f>
        <v>18608212</v>
      </c>
      <c r="E426" s="758">
        <v>18608212</v>
      </c>
    </row>
    <row r="427" spans="1:5">
      <c r="A427" s="758">
        <v>18608221</v>
      </c>
      <c r="B427" s="758" t="s">
        <v>2463</v>
      </c>
      <c r="C427" s="759">
        <v>125000</v>
      </c>
      <c r="D427" s="749">
        <f>VLOOKUP($A$1:$A$1397,BS!$A$8:$A$2406,1,0)</f>
        <v>18608221</v>
      </c>
      <c r="E427" s="758">
        <v>18608221</v>
      </c>
    </row>
    <row r="428" spans="1:5">
      <c r="A428" s="758">
        <v>18608231</v>
      </c>
      <c r="B428" s="758" t="s">
        <v>2570</v>
      </c>
      <c r="C428" s="759">
        <v>303608.42</v>
      </c>
      <c r="D428" s="749">
        <f>VLOOKUP($A$1:$A$1397,BS!$A$8:$A$2406,1,0)</f>
        <v>18608231</v>
      </c>
      <c r="E428" s="758">
        <v>18608231</v>
      </c>
    </row>
    <row r="429" spans="1:5">
      <c r="A429" s="758">
        <v>18608241</v>
      </c>
      <c r="B429" s="758" t="s">
        <v>2464</v>
      </c>
      <c r="C429" s="759">
        <v>96000</v>
      </c>
      <c r="D429" s="749">
        <f>VLOOKUP($A$1:$A$1397,BS!$A$8:$A$2406,1,0)</f>
        <v>18608241</v>
      </c>
      <c r="E429" s="758">
        <v>18608241</v>
      </c>
    </row>
    <row r="430" spans="1:5">
      <c r="A430" s="758">
        <v>18608251</v>
      </c>
      <c r="B430" s="758" t="s">
        <v>3297</v>
      </c>
      <c r="C430" s="758">
        <v>695.75</v>
      </c>
      <c r="D430" s="749">
        <f>VLOOKUP($A$1:$A$1397,BS!$A$8:$A$2406,1,0)</f>
        <v>18608251</v>
      </c>
      <c r="E430" s="758">
        <v>18608251</v>
      </c>
    </row>
    <row r="431" spans="1:5">
      <c r="A431" s="758">
        <v>18608312</v>
      </c>
      <c r="B431" s="758" t="s">
        <v>1630</v>
      </c>
      <c r="C431" s="759">
        <v>3957998.74</v>
      </c>
      <c r="D431" s="749">
        <f>VLOOKUP($A$1:$A$1397,BS!$A$8:$A$2406,1,0)</f>
        <v>18608312</v>
      </c>
      <c r="E431" s="758">
        <v>18608312</v>
      </c>
    </row>
    <row r="432" spans="1:5">
      <c r="A432" s="758">
        <v>18608412</v>
      </c>
      <c r="B432" s="758" t="s">
        <v>2726</v>
      </c>
      <c r="C432" s="759">
        <v>2651381.7400000002</v>
      </c>
      <c r="D432" s="749">
        <f>VLOOKUP($A$1:$A$1397,BS!$A$8:$A$2406,1,0)</f>
        <v>18608412</v>
      </c>
      <c r="E432" s="758">
        <v>18608412</v>
      </c>
    </row>
    <row r="433" spans="1:5">
      <c r="A433" s="758">
        <v>18608612</v>
      </c>
      <c r="B433" s="758" t="s">
        <v>1631</v>
      </c>
      <c r="C433" s="759">
        <v>780308.23</v>
      </c>
      <c r="D433" s="749">
        <f>VLOOKUP($A$1:$A$1397,BS!$A$8:$A$2406,1,0)</f>
        <v>18608612</v>
      </c>
      <c r="E433" s="758">
        <v>18608612</v>
      </c>
    </row>
    <row r="434" spans="1:5">
      <c r="A434" s="758">
        <v>18608712</v>
      </c>
      <c r="B434" s="758" t="s">
        <v>1632</v>
      </c>
      <c r="C434" s="759">
        <v>5358200.1500000004</v>
      </c>
      <c r="D434" s="749">
        <f>VLOOKUP($A$1:$A$1397,BS!$A$8:$A$2406,1,0)</f>
        <v>18608712</v>
      </c>
      <c r="E434" s="758">
        <v>18608712</v>
      </c>
    </row>
    <row r="435" spans="1:5">
      <c r="A435" s="758">
        <v>18608722</v>
      </c>
      <c r="B435" s="758" t="s">
        <v>3466</v>
      </c>
      <c r="C435" s="759">
        <v>7656.25</v>
      </c>
      <c r="D435" s="749" t="e">
        <f>VLOOKUP($A$1:$A$1397,BS!$A$8:$A$2406,1,0)</f>
        <v>#N/A</v>
      </c>
      <c r="E435" s="758" t="e">
        <v>#N/A</v>
      </c>
    </row>
    <row r="436" spans="1:5">
      <c r="A436" s="758">
        <v>18608752</v>
      </c>
      <c r="B436" s="758" t="s">
        <v>1633</v>
      </c>
      <c r="C436" s="759">
        <v>935530</v>
      </c>
      <c r="D436" s="749">
        <f>VLOOKUP($A$1:$A$1397,BS!$A$8:$A$2406,1,0)</f>
        <v>18608752</v>
      </c>
      <c r="E436" s="758">
        <v>18608752</v>
      </c>
    </row>
    <row r="437" spans="1:5">
      <c r="A437" s="758">
        <v>18608772</v>
      </c>
      <c r="B437" s="758" t="s">
        <v>2941</v>
      </c>
      <c r="C437" s="759">
        <v>-3488999.1</v>
      </c>
      <c r="D437" s="749">
        <f>VLOOKUP($A$1:$A$1397,BS!$A$8:$A$2406,1,0)</f>
        <v>18608772</v>
      </c>
      <c r="E437" s="758">
        <v>18608772</v>
      </c>
    </row>
    <row r="438" spans="1:5">
      <c r="A438" s="758">
        <v>18608782</v>
      </c>
      <c r="B438" s="758" t="s">
        <v>2942</v>
      </c>
      <c r="C438" s="759">
        <v>-801550.75</v>
      </c>
      <c r="D438" s="749">
        <f>VLOOKUP($A$1:$A$1397,BS!$A$8:$A$2406,1,0)</f>
        <v>18608782</v>
      </c>
      <c r="E438" s="758">
        <v>18608782</v>
      </c>
    </row>
    <row r="439" spans="1:5">
      <c r="A439" s="758">
        <v>18608792</v>
      </c>
      <c r="B439" s="758" t="s">
        <v>2943</v>
      </c>
      <c r="C439" s="759">
        <v>-160310.15</v>
      </c>
      <c r="D439" s="749">
        <f>VLOOKUP($A$1:$A$1397,BS!$A$8:$A$2406,1,0)</f>
        <v>18608792</v>
      </c>
      <c r="E439" s="758">
        <v>18608792</v>
      </c>
    </row>
    <row r="440" spans="1:5">
      <c r="A440" s="758">
        <v>18609312</v>
      </c>
      <c r="B440" s="758" t="s">
        <v>2717</v>
      </c>
      <c r="C440" s="759">
        <v>12405154.710000001</v>
      </c>
      <c r="D440" s="749">
        <f>VLOOKUP($A$1:$A$1397,BS!$A$8:$A$2406,1,0)</f>
        <v>18609312</v>
      </c>
      <c r="E440" s="758">
        <v>18609312</v>
      </c>
    </row>
    <row r="441" spans="1:5">
      <c r="A441" s="758">
        <v>18609422</v>
      </c>
      <c r="B441" s="758" t="s">
        <v>2480</v>
      </c>
      <c r="C441" s="759">
        <v>21000000</v>
      </c>
      <c r="D441" s="749">
        <f>VLOOKUP($A$1:$A$1397,BS!$A$8:$A$2406,1,0)</f>
        <v>18609422</v>
      </c>
      <c r="E441" s="758">
        <v>18609422</v>
      </c>
    </row>
    <row r="442" spans="1:5">
      <c r="A442" s="758">
        <v>18609432</v>
      </c>
      <c r="B442" s="758" t="s">
        <v>2725</v>
      </c>
      <c r="C442" s="759">
        <v>6237630.2000000002</v>
      </c>
      <c r="D442" s="749">
        <f>VLOOKUP($A$1:$A$1397,BS!$A$8:$A$2406,1,0)</f>
        <v>18609432</v>
      </c>
      <c r="E442" s="758">
        <v>18609432</v>
      </c>
    </row>
    <row r="443" spans="1:5">
      <c r="A443" s="758">
        <v>18609512</v>
      </c>
      <c r="B443" s="758" t="s">
        <v>3253</v>
      </c>
      <c r="C443" s="759">
        <v>38264.879999999997</v>
      </c>
      <c r="D443" s="749">
        <f>VLOOKUP($A$1:$A$1397,BS!$A$8:$A$2406,1,0)</f>
        <v>18609512</v>
      </c>
      <c r="E443" s="758">
        <v>18609512</v>
      </c>
    </row>
    <row r="444" spans="1:5">
      <c r="A444" s="758">
        <v>18609532</v>
      </c>
      <c r="B444" s="758" t="s">
        <v>1634</v>
      </c>
      <c r="C444" s="759">
        <v>231369.84</v>
      </c>
      <c r="D444" s="749">
        <f>VLOOKUP($A$1:$A$1397,BS!$A$8:$A$2406,1,0)</f>
        <v>18609532</v>
      </c>
      <c r="E444" s="758">
        <v>18609532</v>
      </c>
    </row>
    <row r="445" spans="1:5">
      <c r="A445" s="758">
        <v>18609542</v>
      </c>
      <c r="B445" s="758" t="s">
        <v>1019</v>
      </c>
      <c r="C445" s="759">
        <v>1257936.1299999999</v>
      </c>
      <c r="D445" s="749">
        <f>VLOOKUP($A$1:$A$1397,BS!$A$8:$A$2406,1,0)</f>
        <v>18609542</v>
      </c>
      <c r="E445" s="758">
        <v>18609542</v>
      </c>
    </row>
    <row r="446" spans="1:5">
      <c r="A446" s="758">
        <v>18609572</v>
      </c>
      <c r="B446" s="758" t="s">
        <v>2476</v>
      </c>
      <c r="C446" s="759">
        <v>635000</v>
      </c>
      <c r="D446" s="749">
        <f>VLOOKUP($A$1:$A$1397,BS!$A$8:$A$2406,1,0)</f>
        <v>18609572</v>
      </c>
      <c r="E446" s="758">
        <v>18609572</v>
      </c>
    </row>
    <row r="447" spans="1:5">
      <c r="A447" s="758">
        <v>18609582</v>
      </c>
      <c r="B447" s="758" t="s">
        <v>2477</v>
      </c>
      <c r="C447" s="759">
        <v>530000</v>
      </c>
      <c r="D447" s="749">
        <f>VLOOKUP($A$1:$A$1397,BS!$A$8:$A$2406,1,0)</f>
        <v>18609582</v>
      </c>
      <c r="E447" s="758">
        <v>18609582</v>
      </c>
    </row>
    <row r="448" spans="1:5">
      <c r="A448" s="758">
        <v>18609592</v>
      </c>
      <c r="B448" s="758" t="s">
        <v>2478</v>
      </c>
      <c r="C448" s="759">
        <v>3300000</v>
      </c>
      <c r="D448" s="749">
        <f>VLOOKUP($A$1:$A$1397,BS!$A$8:$A$2406,1,0)</f>
        <v>18609592</v>
      </c>
      <c r="E448" s="758">
        <v>18609592</v>
      </c>
    </row>
    <row r="449" spans="1:5">
      <c r="A449" s="758">
        <v>18609602</v>
      </c>
      <c r="B449" s="758" t="s">
        <v>2479</v>
      </c>
      <c r="C449" s="759">
        <v>239000</v>
      </c>
      <c r="D449" s="749">
        <f>VLOOKUP($A$1:$A$1397,BS!$A$8:$A$2406,1,0)</f>
        <v>18609602</v>
      </c>
      <c r="E449" s="758">
        <v>18609602</v>
      </c>
    </row>
    <row r="450" spans="1:5">
      <c r="A450" s="758">
        <v>18609622</v>
      </c>
      <c r="B450" s="758" t="s">
        <v>2481</v>
      </c>
      <c r="C450" s="759">
        <v>1300000</v>
      </c>
      <c r="D450" s="749">
        <f>VLOOKUP($A$1:$A$1397,BS!$A$8:$A$2406,1,0)</f>
        <v>18609622</v>
      </c>
      <c r="E450" s="758">
        <v>18609622</v>
      </c>
    </row>
    <row r="451" spans="1:5">
      <c r="A451" s="758">
        <v>18609642</v>
      </c>
      <c r="B451" s="758" t="s">
        <v>2483</v>
      </c>
      <c r="C451" s="759">
        <v>2500000</v>
      </c>
      <c r="D451" s="749">
        <f>VLOOKUP($A$1:$A$1397,BS!$A$8:$A$2406,1,0)</f>
        <v>18609642</v>
      </c>
      <c r="E451" s="758">
        <v>18609642</v>
      </c>
    </row>
    <row r="452" spans="1:5">
      <c r="A452" s="758">
        <v>18609652</v>
      </c>
      <c r="B452" s="758" t="s">
        <v>2484</v>
      </c>
      <c r="C452" s="759">
        <v>2050000</v>
      </c>
      <c r="D452" s="749">
        <f>VLOOKUP($A$1:$A$1397,BS!$A$8:$A$2406,1,0)</f>
        <v>18609652</v>
      </c>
      <c r="E452" s="758">
        <v>18609652</v>
      </c>
    </row>
    <row r="453" spans="1:5">
      <c r="A453" s="758">
        <v>18609662</v>
      </c>
      <c r="B453" s="758" t="s">
        <v>2485</v>
      </c>
      <c r="C453" s="759">
        <v>484500</v>
      </c>
      <c r="D453" s="749">
        <f>VLOOKUP($A$1:$A$1397,BS!$A$8:$A$2406,1,0)</f>
        <v>18609662</v>
      </c>
      <c r="E453" s="758">
        <v>18609662</v>
      </c>
    </row>
    <row r="454" spans="1:5">
      <c r="A454" s="758">
        <v>18609672</v>
      </c>
      <c r="B454" s="758" t="s">
        <v>2486</v>
      </c>
      <c r="C454" s="759">
        <v>200000</v>
      </c>
      <c r="D454" s="749">
        <f>VLOOKUP($A$1:$A$1397,BS!$A$8:$A$2406,1,0)</f>
        <v>18609672</v>
      </c>
      <c r="E454" s="758">
        <v>18609672</v>
      </c>
    </row>
    <row r="455" spans="1:5">
      <c r="A455" s="758">
        <v>18609682</v>
      </c>
      <c r="B455" s="758" t="s">
        <v>2506</v>
      </c>
      <c r="C455" s="759">
        <v>140000</v>
      </c>
      <c r="D455" s="749">
        <f>VLOOKUP($A$1:$A$1397,BS!$A$8:$A$2406,1,0)</f>
        <v>18609682</v>
      </c>
      <c r="E455" s="758">
        <v>18609682</v>
      </c>
    </row>
    <row r="456" spans="1:5">
      <c r="A456" s="758">
        <v>18609692</v>
      </c>
      <c r="B456" s="758" t="s">
        <v>2507</v>
      </c>
      <c r="C456" s="759">
        <v>100000</v>
      </c>
      <c r="D456" s="749">
        <f>VLOOKUP($A$1:$A$1397,BS!$A$8:$A$2406,1,0)</f>
        <v>18609692</v>
      </c>
      <c r="E456" s="758">
        <v>18609692</v>
      </c>
    </row>
    <row r="457" spans="1:5">
      <c r="A457" s="758">
        <v>18609801</v>
      </c>
      <c r="B457" s="758" t="s">
        <v>2385</v>
      </c>
      <c r="C457" s="759">
        <v>163595.71</v>
      </c>
      <c r="D457" s="749">
        <f>VLOOKUP($A$1:$A$1397,BS!$A$8:$A$2406,1,0)</f>
        <v>18609801</v>
      </c>
      <c r="E457" s="758">
        <v>18609801</v>
      </c>
    </row>
    <row r="458" spans="1:5">
      <c r="A458" s="758">
        <v>18609821</v>
      </c>
      <c r="B458" s="758" t="s">
        <v>1094</v>
      </c>
      <c r="C458" s="759">
        <v>817108.2</v>
      </c>
      <c r="D458" s="749">
        <f>VLOOKUP($A$1:$A$1397,BS!$A$8:$A$2406,1,0)</f>
        <v>18609821</v>
      </c>
      <c r="E458" s="758">
        <v>18609821</v>
      </c>
    </row>
    <row r="459" spans="1:5">
      <c r="A459" s="758">
        <v>18609841</v>
      </c>
      <c r="B459" s="758" t="s">
        <v>2605</v>
      </c>
      <c r="C459" s="759">
        <v>1449799.6</v>
      </c>
      <c r="D459" s="749">
        <f>VLOOKUP($A$1:$A$1397,BS!$A$8:$A$2406,1,0)</f>
        <v>18609841</v>
      </c>
      <c r="E459" s="758">
        <v>18609841</v>
      </c>
    </row>
    <row r="460" spans="1:5">
      <c r="A460" s="758">
        <v>18609861</v>
      </c>
      <c r="B460" s="758" t="s">
        <v>2386</v>
      </c>
      <c r="C460" s="759">
        <v>1289169.29</v>
      </c>
      <c r="D460" s="749">
        <f>VLOOKUP($A$1:$A$1397,BS!$A$8:$A$2406,1,0)</f>
        <v>18609861</v>
      </c>
      <c r="E460" s="758">
        <v>18609861</v>
      </c>
    </row>
    <row r="461" spans="1:5">
      <c r="A461" s="758">
        <v>18630031</v>
      </c>
      <c r="B461" s="758" t="s">
        <v>1944</v>
      </c>
      <c r="C461" s="759">
        <v>220585.85</v>
      </c>
      <c r="D461" s="749">
        <f>VLOOKUP($A$1:$A$1397,BS!$A$8:$A$2406,1,0)</f>
        <v>18630031</v>
      </c>
      <c r="E461" s="758">
        <v>18630031</v>
      </c>
    </row>
    <row r="462" spans="1:5">
      <c r="A462" s="758">
        <v>18700032</v>
      </c>
      <c r="B462" s="758" t="s">
        <v>2526</v>
      </c>
      <c r="C462" s="759">
        <v>316253.37</v>
      </c>
      <c r="D462" s="749">
        <f>VLOOKUP($A$1:$A$1397,BS!$A$8:$A$2406,1,0)</f>
        <v>18700032</v>
      </c>
      <c r="E462" s="758">
        <v>18700032</v>
      </c>
    </row>
    <row r="463" spans="1:5">
      <c r="A463" s="758">
        <v>18700041</v>
      </c>
      <c r="B463" s="758" t="s">
        <v>2167</v>
      </c>
      <c r="C463" s="759">
        <v>328215.28000000003</v>
      </c>
      <c r="D463" s="749">
        <f>VLOOKUP($A$1:$A$1397,BS!$A$8:$A$2406,1,0)</f>
        <v>18700041</v>
      </c>
      <c r="E463" s="758">
        <v>18700041</v>
      </c>
    </row>
    <row r="464" spans="1:5">
      <c r="A464" s="758">
        <v>18700062</v>
      </c>
      <c r="B464" s="758" t="s">
        <v>2527</v>
      </c>
      <c r="C464" s="759">
        <v>-15077.89</v>
      </c>
      <c r="D464" s="749">
        <f>VLOOKUP($A$1:$A$1397,BS!$A$8:$A$2406,1,0)</f>
        <v>18700062</v>
      </c>
      <c r="E464" s="758">
        <v>18700062</v>
      </c>
    </row>
    <row r="465" spans="1:5">
      <c r="A465" s="758">
        <v>18700071</v>
      </c>
      <c r="B465" s="758" t="s">
        <v>2528</v>
      </c>
      <c r="C465" s="759">
        <v>-110089.4</v>
      </c>
      <c r="D465" s="749">
        <f>VLOOKUP($A$1:$A$1397,BS!$A$8:$A$2406,1,0)</f>
        <v>18700071</v>
      </c>
      <c r="E465" s="758">
        <v>18700071</v>
      </c>
    </row>
    <row r="466" spans="1:5">
      <c r="A466" s="758">
        <v>18900013</v>
      </c>
      <c r="B466" s="758" t="s">
        <v>670</v>
      </c>
      <c r="C466" s="759">
        <v>13014</v>
      </c>
      <c r="D466" s="749">
        <f>VLOOKUP($A$1:$A$1397,BS!$A$8:$A$2406,1,0)</f>
        <v>18900013</v>
      </c>
      <c r="E466" s="758">
        <v>18900013</v>
      </c>
    </row>
    <row r="467" spans="1:5">
      <c r="A467" s="758">
        <v>18900173</v>
      </c>
      <c r="B467" s="758" t="s">
        <v>530</v>
      </c>
      <c r="C467" s="759">
        <v>1336967.96</v>
      </c>
      <c r="D467" s="749">
        <f>VLOOKUP($A$1:$A$1397,BS!$A$8:$A$2406,1,0)</f>
        <v>18900173</v>
      </c>
      <c r="E467" s="758">
        <v>18900173</v>
      </c>
    </row>
    <row r="468" spans="1:5">
      <c r="A468" s="758">
        <v>18900183</v>
      </c>
      <c r="B468" s="758" t="s">
        <v>367</v>
      </c>
      <c r="C468" s="759">
        <v>328915.73</v>
      </c>
      <c r="D468" s="749">
        <f>VLOOKUP($A$1:$A$1397,BS!$A$8:$A$2406,1,0)</f>
        <v>18900183</v>
      </c>
      <c r="E468" s="758">
        <v>18900183</v>
      </c>
    </row>
    <row r="469" spans="1:5">
      <c r="A469" s="758">
        <v>18900193</v>
      </c>
      <c r="B469" s="758" t="s">
        <v>534</v>
      </c>
      <c r="C469" s="759">
        <v>2585296.5099999998</v>
      </c>
      <c r="D469" s="749">
        <f>VLOOKUP($A$1:$A$1397,BS!$A$8:$A$2406,1,0)</f>
        <v>18900193</v>
      </c>
      <c r="E469" s="758">
        <v>18900193</v>
      </c>
    </row>
    <row r="470" spans="1:5">
      <c r="A470" s="758">
        <v>18900203</v>
      </c>
      <c r="B470" s="758" t="s">
        <v>3298</v>
      </c>
      <c r="C470" s="759">
        <v>2401893.6</v>
      </c>
      <c r="D470" s="749">
        <f>VLOOKUP($A$1:$A$1397,BS!$A$8:$A$2406,1,0)</f>
        <v>18900203</v>
      </c>
      <c r="E470" s="758">
        <v>18900203</v>
      </c>
    </row>
    <row r="471" spans="1:5">
      <c r="A471" s="758">
        <v>18900213</v>
      </c>
      <c r="B471" s="758" t="s">
        <v>3299</v>
      </c>
      <c r="C471" s="759">
        <v>9239628.1400000006</v>
      </c>
      <c r="D471" s="749">
        <f>VLOOKUP($A$1:$A$1397,BS!$A$8:$A$2406,1,0)</f>
        <v>18900213</v>
      </c>
      <c r="E471" s="758">
        <v>18900213</v>
      </c>
    </row>
    <row r="472" spans="1:5">
      <c r="A472" s="758">
        <v>18900243</v>
      </c>
      <c r="B472" s="758" t="s">
        <v>1886</v>
      </c>
      <c r="C472" s="759">
        <v>8163.53</v>
      </c>
      <c r="D472" s="749">
        <f>VLOOKUP($A$1:$A$1397,BS!$A$8:$A$2406,1,0)</f>
        <v>18900243</v>
      </c>
      <c r="E472" s="758">
        <v>18900243</v>
      </c>
    </row>
    <row r="473" spans="1:5">
      <c r="A473" s="758">
        <v>18900253</v>
      </c>
      <c r="B473" s="758" t="s">
        <v>1881</v>
      </c>
      <c r="C473" s="759">
        <v>682206.63</v>
      </c>
      <c r="D473" s="749">
        <f>VLOOKUP($A$1:$A$1397,BS!$A$8:$A$2406,1,0)</f>
        <v>18900253</v>
      </c>
      <c r="E473" s="758">
        <v>18900253</v>
      </c>
    </row>
    <row r="474" spans="1:5">
      <c r="A474" s="758">
        <v>18900263</v>
      </c>
      <c r="B474" s="758" t="s">
        <v>1882</v>
      </c>
      <c r="C474" s="759">
        <v>518420.7</v>
      </c>
      <c r="D474" s="749">
        <f>VLOOKUP($A$1:$A$1397,BS!$A$8:$A$2406,1,0)</f>
        <v>18900263</v>
      </c>
      <c r="E474" s="758">
        <v>18900263</v>
      </c>
    </row>
    <row r="475" spans="1:5">
      <c r="A475" s="758">
        <v>18900273</v>
      </c>
      <c r="B475" s="758" t="s">
        <v>802</v>
      </c>
      <c r="C475" s="759">
        <v>1587381.15</v>
      </c>
      <c r="D475" s="749">
        <f>VLOOKUP($A$1:$A$1397,BS!$A$8:$A$2406,1,0)</f>
        <v>18900273</v>
      </c>
      <c r="E475" s="758">
        <v>18900273</v>
      </c>
    </row>
    <row r="476" spans="1:5">
      <c r="A476" s="758">
        <v>18900283</v>
      </c>
      <c r="B476" s="758" t="s">
        <v>555</v>
      </c>
      <c r="C476" s="759">
        <v>484467.63</v>
      </c>
      <c r="D476" s="749">
        <f>VLOOKUP($A$1:$A$1397,BS!$A$8:$A$2406,1,0)</f>
        <v>18900283</v>
      </c>
      <c r="E476" s="758">
        <v>18900283</v>
      </c>
    </row>
    <row r="477" spans="1:5">
      <c r="A477" s="758">
        <v>18900293</v>
      </c>
      <c r="B477" s="758" t="s">
        <v>403</v>
      </c>
      <c r="C477" s="759">
        <v>6656.48</v>
      </c>
      <c r="D477" s="749">
        <f>VLOOKUP($A$1:$A$1397,BS!$A$8:$A$2406,1,0)</f>
        <v>18900293</v>
      </c>
      <c r="E477" s="758">
        <v>18900293</v>
      </c>
    </row>
    <row r="478" spans="1:5">
      <c r="A478" s="758">
        <v>18900303</v>
      </c>
      <c r="B478" s="758" t="s">
        <v>812</v>
      </c>
      <c r="C478" s="759">
        <v>15530.73</v>
      </c>
      <c r="D478" s="749">
        <f>VLOOKUP($A$1:$A$1397,BS!$A$8:$A$2406,1,0)</f>
        <v>18900303</v>
      </c>
      <c r="E478" s="758">
        <v>18900303</v>
      </c>
    </row>
    <row r="479" spans="1:5">
      <c r="A479" s="758">
        <v>18900323</v>
      </c>
      <c r="B479" s="758" t="s">
        <v>667</v>
      </c>
      <c r="C479" s="759">
        <v>406157.28</v>
      </c>
      <c r="D479" s="749">
        <f>VLOOKUP($A$1:$A$1397,BS!$A$8:$A$2406,1,0)</f>
        <v>18900323</v>
      </c>
      <c r="E479" s="758">
        <v>18900323</v>
      </c>
    </row>
    <row r="480" spans="1:5">
      <c r="A480" s="758">
        <v>18900353</v>
      </c>
      <c r="B480" s="758" t="s">
        <v>1040</v>
      </c>
      <c r="C480" s="759">
        <v>79033.16</v>
      </c>
      <c r="D480" s="749">
        <f>VLOOKUP($A$1:$A$1397,BS!$A$8:$A$2406,1,0)</f>
        <v>18900353</v>
      </c>
      <c r="E480" s="758">
        <v>18900353</v>
      </c>
    </row>
    <row r="481" spans="1:5">
      <c r="A481" s="758">
        <v>18900373</v>
      </c>
      <c r="B481" s="758" t="s">
        <v>1030</v>
      </c>
      <c r="C481" s="759">
        <v>4006101.06</v>
      </c>
      <c r="D481" s="749">
        <f>VLOOKUP($A$1:$A$1397,BS!$A$8:$A$2406,1,0)</f>
        <v>18900373</v>
      </c>
      <c r="E481" s="758">
        <v>18900373</v>
      </c>
    </row>
    <row r="482" spans="1:5">
      <c r="A482" s="758">
        <v>18900383</v>
      </c>
      <c r="B482" s="758" t="s">
        <v>1020</v>
      </c>
      <c r="C482" s="759">
        <v>238693.59</v>
      </c>
      <c r="D482" s="749">
        <f>VLOOKUP($A$1:$A$1397,BS!$A$8:$A$2406,1,0)</f>
        <v>18900383</v>
      </c>
      <c r="E482" s="758">
        <v>18900383</v>
      </c>
    </row>
    <row r="483" spans="1:5">
      <c r="A483" s="758">
        <v>18900393</v>
      </c>
      <c r="B483" s="758" t="s">
        <v>2415</v>
      </c>
      <c r="C483" s="759">
        <v>14285172.68</v>
      </c>
      <c r="D483" s="749">
        <f>VLOOKUP($A$1:$A$1397,BS!$A$8:$A$2406,1,0)</f>
        <v>18900393</v>
      </c>
      <c r="E483" s="758">
        <v>18900393</v>
      </c>
    </row>
    <row r="484" spans="1:5">
      <c r="A484" s="758">
        <v>18900403</v>
      </c>
      <c r="B484" s="758" t="s">
        <v>2718</v>
      </c>
      <c r="C484" s="759">
        <v>121328.91</v>
      </c>
      <c r="D484" s="749">
        <f>VLOOKUP($A$1:$A$1397,BS!$A$8:$A$2406,1,0)</f>
        <v>18900403</v>
      </c>
      <c r="E484" s="758">
        <v>18900403</v>
      </c>
    </row>
    <row r="485" spans="1:5">
      <c r="A485" s="758">
        <v>18900413</v>
      </c>
      <c r="B485" s="758" t="s">
        <v>2722</v>
      </c>
      <c r="C485" s="759">
        <v>159370.14000000001</v>
      </c>
      <c r="D485" s="749">
        <f>VLOOKUP($A$1:$A$1397,BS!$A$8:$A$2406,1,0)</f>
        <v>18900413</v>
      </c>
      <c r="E485" s="758">
        <v>18900413</v>
      </c>
    </row>
    <row r="486" spans="1:5">
      <c r="A486" s="758">
        <v>18900423</v>
      </c>
      <c r="B486" s="758" t="s">
        <v>2719</v>
      </c>
      <c r="C486" s="759">
        <v>635241.94999999995</v>
      </c>
      <c r="D486" s="749">
        <f>VLOOKUP($A$1:$A$1397,BS!$A$8:$A$2406,1,0)</f>
        <v>18900423</v>
      </c>
      <c r="E486" s="758">
        <v>18900423</v>
      </c>
    </row>
    <row r="487" spans="1:5">
      <c r="A487" s="758">
        <v>18900433</v>
      </c>
      <c r="B487" s="758" t="s">
        <v>2826</v>
      </c>
      <c r="C487" s="759">
        <v>4486931.74</v>
      </c>
      <c r="D487" s="749">
        <f>VLOOKUP($A$1:$A$1397,BS!$A$8:$A$2406,1,0)</f>
        <v>18900433</v>
      </c>
      <c r="E487" s="758">
        <v>18900433</v>
      </c>
    </row>
    <row r="488" spans="1:5">
      <c r="A488" s="758">
        <v>18900443</v>
      </c>
      <c r="B488" s="758" t="s">
        <v>3055</v>
      </c>
      <c r="C488" s="759">
        <v>86833.67</v>
      </c>
      <c r="D488" s="749">
        <f>VLOOKUP($A$1:$A$1397,BS!$A$8:$A$2406,1,0)</f>
        <v>18900443</v>
      </c>
      <c r="E488" s="758">
        <v>18900443</v>
      </c>
    </row>
    <row r="489" spans="1:5">
      <c r="A489" s="758">
        <v>18900451</v>
      </c>
      <c r="B489" s="758" t="s">
        <v>3116</v>
      </c>
      <c r="C489" s="759">
        <v>29449.23</v>
      </c>
      <c r="D489" s="749">
        <f>VLOOKUP($A$1:$A$1397,BS!$A$8:$A$2406,1,0)</f>
        <v>18900451</v>
      </c>
      <c r="E489" s="758">
        <v>18900451</v>
      </c>
    </row>
    <row r="490" spans="1:5">
      <c r="A490" s="758">
        <v>18900452</v>
      </c>
      <c r="B490" s="758" t="s">
        <v>3116</v>
      </c>
      <c r="C490" s="759">
        <v>18049.490000000002</v>
      </c>
      <c r="D490" s="749">
        <f>VLOOKUP($A$1:$A$1397,BS!$A$8:$A$2406,1,0)</f>
        <v>18900452</v>
      </c>
      <c r="E490" s="758">
        <v>18900452</v>
      </c>
    </row>
    <row r="491" spans="1:5">
      <c r="A491" s="758">
        <v>18900533</v>
      </c>
      <c r="B491" s="758" t="s">
        <v>2827</v>
      </c>
      <c r="C491" s="759">
        <v>758300.14</v>
      </c>
      <c r="D491" s="749">
        <f>VLOOKUP($A$1:$A$1397,BS!$A$8:$A$2406,1,0)</f>
        <v>18900533</v>
      </c>
      <c r="E491" s="758">
        <v>18900533</v>
      </c>
    </row>
    <row r="492" spans="1:5">
      <c r="A492" s="758">
        <v>19000003</v>
      </c>
      <c r="B492" s="758" t="s">
        <v>129</v>
      </c>
      <c r="C492" s="759">
        <v>2979586.36</v>
      </c>
      <c r="D492" s="749">
        <f>VLOOKUP($A$1:$A$1397,BS!$A$8:$A$2406,1,0)</f>
        <v>19000003</v>
      </c>
      <c r="E492" s="758">
        <v>19000003</v>
      </c>
    </row>
    <row r="493" spans="1:5">
      <c r="A493" s="758">
        <v>19000013</v>
      </c>
      <c r="B493" s="758" t="s">
        <v>762</v>
      </c>
      <c r="C493" s="759">
        <v>2843532.61</v>
      </c>
      <c r="D493" s="749">
        <f>VLOOKUP($A$1:$A$1397,BS!$A$8:$A$2406,1,0)</f>
        <v>19000013</v>
      </c>
      <c r="E493" s="758">
        <v>19000013</v>
      </c>
    </row>
    <row r="494" spans="1:5">
      <c r="A494" s="758">
        <v>19000032</v>
      </c>
      <c r="B494" s="758" t="s">
        <v>1826</v>
      </c>
      <c r="C494" s="759">
        <v>21129035.879999999</v>
      </c>
      <c r="D494" s="749">
        <f>VLOOKUP($A$1:$A$1397,BS!$A$8:$A$2406,1,0)</f>
        <v>19000032</v>
      </c>
      <c r="E494" s="758">
        <v>19000032</v>
      </c>
    </row>
    <row r="495" spans="1:5">
      <c r="A495" s="758">
        <v>19000042</v>
      </c>
      <c r="B495" s="758" t="s">
        <v>1863</v>
      </c>
      <c r="C495" s="759">
        <v>6011937.8899999997</v>
      </c>
      <c r="D495" s="749">
        <f>VLOOKUP($A$1:$A$1397,BS!$A$8:$A$2406,1,0)</f>
        <v>19000042</v>
      </c>
      <c r="E495" s="758">
        <v>19000042</v>
      </c>
    </row>
    <row r="496" spans="1:5">
      <c r="A496" s="758">
        <v>19000043</v>
      </c>
      <c r="B496" s="758" t="s">
        <v>8</v>
      </c>
      <c r="C496" s="759">
        <v>7930102.6399999997</v>
      </c>
      <c r="D496" s="749">
        <f>VLOOKUP($A$1:$A$1397,BS!$A$8:$A$2406,1,0)</f>
        <v>19000043</v>
      </c>
      <c r="E496" s="758">
        <v>19000043</v>
      </c>
    </row>
    <row r="497" spans="1:5">
      <c r="A497" s="758">
        <v>19000081</v>
      </c>
      <c r="B497" s="758" t="s">
        <v>1746</v>
      </c>
      <c r="C497" s="759">
        <v>41846256.75</v>
      </c>
      <c r="D497" s="749">
        <f>VLOOKUP($A$1:$A$1397,BS!$A$8:$A$2406,1,0)</f>
        <v>19000081</v>
      </c>
      <c r="E497" s="758">
        <v>19000081</v>
      </c>
    </row>
    <row r="498" spans="1:5">
      <c r="A498" s="758">
        <v>19000091</v>
      </c>
      <c r="B498" s="758" t="s">
        <v>702</v>
      </c>
      <c r="C498" s="759">
        <v>10889691.23</v>
      </c>
      <c r="D498" s="749">
        <f>VLOOKUP($A$1:$A$1397,BS!$A$8:$A$2406,1,0)</f>
        <v>19000091</v>
      </c>
      <c r="E498" s="758">
        <v>19000091</v>
      </c>
    </row>
    <row r="499" spans="1:5">
      <c r="A499" s="758">
        <v>19000093</v>
      </c>
      <c r="B499" s="758" t="s">
        <v>771</v>
      </c>
      <c r="C499" s="759">
        <v>4977426.09</v>
      </c>
      <c r="D499" s="749">
        <f>VLOOKUP($A$1:$A$1397,BS!$A$8:$A$2406,1,0)</f>
        <v>19000093</v>
      </c>
      <c r="E499" s="758">
        <v>19000093</v>
      </c>
    </row>
    <row r="500" spans="1:5">
      <c r="A500" s="758">
        <v>19000103</v>
      </c>
      <c r="B500" s="758" t="s">
        <v>3007</v>
      </c>
      <c r="C500" s="759">
        <v>1520700.46</v>
      </c>
      <c r="D500" s="749">
        <f>VLOOKUP($A$1:$A$1397,BS!$A$8:$A$2406,1,0)</f>
        <v>19000103</v>
      </c>
      <c r="E500" s="758">
        <v>19000103</v>
      </c>
    </row>
    <row r="501" spans="1:5">
      <c r="A501" s="758">
        <v>19000111</v>
      </c>
      <c r="B501" s="758" t="s">
        <v>915</v>
      </c>
      <c r="C501" s="759">
        <v>1091678.8899999999</v>
      </c>
      <c r="D501" s="749">
        <f>VLOOKUP($A$1:$A$1397,BS!$A$8:$A$2406,1,0)</f>
        <v>19000111</v>
      </c>
      <c r="E501" s="758">
        <v>19000111</v>
      </c>
    </row>
    <row r="502" spans="1:5">
      <c r="A502" s="758">
        <v>19000112</v>
      </c>
      <c r="B502" s="758" t="s">
        <v>2060</v>
      </c>
      <c r="C502" s="759">
        <v>32535.98</v>
      </c>
      <c r="D502" s="749">
        <f>VLOOKUP($A$1:$A$1397,BS!$A$8:$A$2406,1,0)</f>
        <v>19000112</v>
      </c>
      <c r="E502" s="758">
        <v>19000112</v>
      </c>
    </row>
    <row r="503" spans="1:5">
      <c r="A503" s="758">
        <v>19000122</v>
      </c>
      <c r="B503" s="758" t="s">
        <v>2221</v>
      </c>
      <c r="C503" s="759">
        <v>-96298.69</v>
      </c>
      <c r="D503" s="749">
        <f>VLOOKUP($A$1:$A$1397,BS!$A$8:$A$2406,1,0)</f>
        <v>19000122</v>
      </c>
      <c r="E503" s="758">
        <v>19000122</v>
      </c>
    </row>
    <row r="504" spans="1:5">
      <c r="A504" s="758">
        <v>19000133</v>
      </c>
      <c r="B504" s="758" t="s">
        <v>1060</v>
      </c>
      <c r="C504" s="759">
        <v>14204588.17</v>
      </c>
      <c r="D504" s="749">
        <f>VLOOKUP($A$1:$A$1397,BS!$A$8:$A$2406,1,0)</f>
        <v>19000133</v>
      </c>
      <c r="E504" s="758">
        <v>19000133</v>
      </c>
    </row>
    <row r="505" spans="1:5">
      <c r="A505" s="758">
        <v>19000151</v>
      </c>
      <c r="B505" s="758" t="s">
        <v>170</v>
      </c>
      <c r="C505" s="759">
        <v>366025.05</v>
      </c>
      <c r="D505" s="749">
        <f>VLOOKUP($A$1:$A$1397,BS!$A$8:$A$2406,1,0)</f>
        <v>19000151</v>
      </c>
      <c r="E505" s="758">
        <v>19000151</v>
      </c>
    </row>
    <row r="506" spans="1:5">
      <c r="A506" s="758">
        <v>19000181</v>
      </c>
      <c r="B506" s="758" t="s">
        <v>994</v>
      </c>
      <c r="C506" s="759">
        <v>-1153814.57</v>
      </c>
      <c r="D506" s="749">
        <f>VLOOKUP($A$1:$A$1397,BS!$A$8:$A$2406,1,0)</f>
        <v>19000181</v>
      </c>
      <c r="E506" s="758">
        <v>19000181</v>
      </c>
    </row>
    <row r="507" spans="1:5">
      <c r="A507" s="758">
        <v>19000193</v>
      </c>
      <c r="B507" s="758" t="s">
        <v>2669</v>
      </c>
      <c r="C507" s="759">
        <v>176679.87</v>
      </c>
      <c r="D507" s="749">
        <f>VLOOKUP($A$1:$A$1397,BS!$A$8:$A$2406,1,0)</f>
        <v>19000193</v>
      </c>
      <c r="E507" s="758">
        <v>19000193</v>
      </c>
    </row>
    <row r="508" spans="1:5">
      <c r="A508" s="758">
        <v>19000251</v>
      </c>
      <c r="B508" s="758" t="s">
        <v>733</v>
      </c>
      <c r="C508" s="759">
        <v>12552.04</v>
      </c>
      <c r="D508" s="749">
        <f>VLOOKUP($A$1:$A$1397,BS!$A$8:$A$2406,1,0)</f>
        <v>19000251</v>
      </c>
      <c r="E508" s="758">
        <v>19000251</v>
      </c>
    </row>
    <row r="509" spans="1:5">
      <c r="A509" s="758">
        <v>19000283</v>
      </c>
      <c r="B509" s="758" t="s">
        <v>1584</v>
      </c>
      <c r="C509" s="759">
        <v>3226757.18</v>
      </c>
      <c r="D509" s="749">
        <f>VLOOKUP($A$1:$A$1397,BS!$A$8:$A$2406,1,0)</f>
        <v>19000283</v>
      </c>
      <c r="E509" s="758">
        <v>19000283</v>
      </c>
    </row>
    <row r="510" spans="1:5">
      <c r="A510" s="758">
        <v>19000361</v>
      </c>
      <c r="B510" s="758" t="s">
        <v>1121</v>
      </c>
      <c r="C510" s="759">
        <v>159437</v>
      </c>
      <c r="D510" s="749">
        <f>VLOOKUP($A$1:$A$1397,BS!$A$8:$A$2406,1,0)</f>
        <v>19000361</v>
      </c>
      <c r="E510" s="758">
        <v>19000361</v>
      </c>
    </row>
    <row r="511" spans="1:5">
      <c r="A511" s="758">
        <v>19000371</v>
      </c>
      <c r="B511" s="758" t="s">
        <v>1122</v>
      </c>
      <c r="C511" s="759">
        <v>36636.9</v>
      </c>
      <c r="D511" s="749">
        <f>VLOOKUP($A$1:$A$1397,BS!$A$8:$A$2406,1,0)</f>
        <v>19000371</v>
      </c>
      <c r="E511" s="758">
        <v>19000371</v>
      </c>
    </row>
    <row r="512" spans="1:5">
      <c r="A512" s="758">
        <v>19000403</v>
      </c>
      <c r="B512" s="758" t="s">
        <v>286</v>
      </c>
      <c r="C512" s="759">
        <v>153668.79999999999</v>
      </c>
      <c r="D512" s="749">
        <f>VLOOKUP($A$1:$A$1397,BS!$A$8:$A$2406,1,0)</f>
        <v>19000403</v>
      </c>
      <c r="E512" s="758">
        <v>19000403</v>
      </c>
    </row>
    <row r="513" spans="1:5">
      <c r="A513" s="758">
        <v>19000441</v>
      </c>
      <c r="B513" s="758" t="s">
        <v>339</v>
      </c>
      <c r="C513" s="759">
        <v>5888026.8799999999</v>
      </c>
      <c r="D513" s="749">
        <f>VLOOKUP($A$1:$A$1397,BS!$A$8:$A$2406,1,0)</f>
        <v>19000441</v>
      </c>
      <c r="E513" s="758">
        <v>19000441</v>
      </c>
    </row>
    <row r="514" spans="1:5">
      <c r="A514" s="758">
        <v>19000443</v>
      </c>
      <c r="B514" s="758" t="s">
        <v>524</v>
      </c>
      <c r="C514" s="759">
        <v>73308888.219999999</v>
      </c>
      <c r="D514" s="749">
        <f>VLOOKUP($A$1:$A$1397,BS!$A$8:$A$2406,1,0)</f>
        <v>19000443</v>
      </c>
      <c r="E514" s="758">
        <v>19000443</v>
      </c>
    </row>
    <row r="515" spans="1:5">
      <c r="A515" s="758">
        <v>19000453</v>
      </c>
      <c r="B515" s="758" t="s">
        <v>525</v>
      </c>
      <c r="C515" s="759">
        <v>4342081.5199999996</v>
      </c>
      <c r="D515" s="749">
        <f>VLOOKUP($A$1:$A$1397,BS!$A$8:$A$2406,1,0)</f>
        <v>19000453</v>
      </c>
      <c r="E515" s="758">
        <v>19000453</v>
      </c>
    </row>
    <row r="516" spans="1:5">
      <c r="A516" s="758">
        <v>19000463</v>
      </c>
      <c r="B516" s="758" t="s">
        <v>526</v>
      </c>
      <c r="C516" s="759">
        <v>-1019142.13</v>
      </c>
      <c r="D516" s="749">
        <f>VLOOKUP($A$1:$A$1397,BS!$A$8:$A$2406,1,0)</f>
        <v>19000463</v>
      </c>
      <c r="E516" s="758">
        <v>19000463</v>
      </c>
    </row>
    <row r="517" spans="1:5">
      <c r="A517" s="758">
        <v>19000471</v>
      </c>
      <c r="B517" s="758" t="s">
        <v>808</v>
      </c>
      <c r="C517" s="759">
        <v>3728369.59</v>
      </c>
      <c r="D517" s="749">
        <f>VLOOKUP($A$1:$A$1397,BS!$A$8:$A$2406,1,0)</f>
        <v>19000471</v>
      </c>
      <c r="E517" s="758">
        <v>19000471</v>
      </c>
    </row>
    <row r="518" spans="1:5">
      <c r="A518" s="758">
        <v>19000473</v>
      </c>
      <c r="B518" s="758" t="s">
        <v>2163</v>
      </c>
      <c r="C518" s="759">
        <v>2562568</v>
      </c>
      <c r="D518" s="749">
        <f>VLOOKUP($A$1:$A$1397,BS!$A$8:$A$2406,1,0)</f>
        <v>19000473</v>
      </c>
      <c r="E518" s="758">
        <v>19000473</v>
      </c>
    </row>
    <row r="519" spans="1:5">
      <c r="A519" s="758">
        <v>19000491</v>
      </c>
      <c r="B519" s="758" t="s">
        <v>2540</v>
      </c>
      <c r="C519" s="759">
        <v>2049678.75</v>
      </c>
      <c r="D519" s="749">
        <f>VLOOKUP($A$1:$A$1397,BS!$A$8:$A$2406,1,0)</f>
        <v>19000491</v>
      </c>
      <c r="E519" s="758">
        <v>19000491</v>
      </c>
    </row>
    <row r="520" spans="1:5">
      <c r="A520" s="758">
        <v>19000552</v>
      </c>
      <c r="B520" s="758" t="s">
        <v>2521</v>
      </c>
      <c r="C520" s="759">
        <v>561248.64</v>
      </c>
      <c r="D520" s="749">
        <f>VLOOKUP($A$1:$A$1397,BS!$A$8:$A$2406,1,0)</f>
        <v>19000552</v>
      </c>
      <c r="E520" s="758">
        <v>19000552</v>
      </c>
    </row>
    <row r="521" spans="1:5">
      <c r="A521" s="758">
        <v>19000553</v>
      </c>
      <c r="B521" s="758" t="s">
        <v>101</v>
      </c>
      <c r="C521" s="759">
        <v>205680.65</v>
      </c>
      <c r="D521" s="749">
        <f>VLOOKUP($A$1:$A$1397,BS!$A$8:$A$2406,1,0)</f>
        <v>19000553</v>
      </c>
      <c r="E521" s="758">
        <v>19000553</v>
      </c>
    </row>
    <row r="522" spans="1:5">
      <c r="A522" s="758">
        <v>19000562</v>
      </c>
      <c r="B522" s="758" t="s">
        <v>763</v>
      </c>
      <c r="C522" s="759">
        <v>1620811.74</v>
      </c>
      <c r="D522" s="749">
        <f>VLOOKUP($A$1:$A$1397,BS!$A$8:$A$2406,1,0)</f>
        <v>19000562</v>
      </c>
      <c r="E522" s="758">
        <v>19000562</v>
      </c>
    </row>
    <row r="523" spans="1:5">
      <c r="A523" s="758">
        <v>19000572</v>
      </c>
      <c r="B523" s="758" t="s">
        <v>764</v>
      </c>
      <c r="C523" s="759">
        <v>261025.1</v>
      </c>
      <c r="D523" s="749">
        <f>VLOOKUP($A$1:$A$1397,BS!$A$8:$A$2406,1,0)</f>
        <v>19000572</v>
      </c>
      <c r="E523" s="758">
        <v>19000572</v>
      </c>
    </row>
    <row r="524" spans="1:5">
      <c r="A524" s="758">
        <v>19000573</v>
      </c>
      <c r="B524" s="758" t="s">
        <v>2248</v>
      </c>
      <c r="C524" s="759">
        <v>257106.84</v>
      </c>
      <c r="D524" s="749">
        <f>VLOOKUP($A$1:$A$1397,BS!$A$8:$A$2406,1,0)</f>
        <v>19000573</v>
      </c>
      <c r="E524" s="758">
        <v>19000573</v>
      </c>
    </row>
    <row r="525" spans="1:5">
      <c r="A525" s="758">
        <v>19000581</v>
      </c>
      <c r="B525" s="758" t="s">
        <v>195</v>
      </c>
      <c r="C525" s="759">
        <v>2818705.51</v>
      </c>
      <c r="D525" s="749">
        <f>VLOOKUP($A$1:$A$1397,BS!$A$8:$A$2406,1,0)</f>
        <v>19000581</v>
      </c>
      <c r="E525" s="758">
        <v>19000581</v>
      </c>
    </row>
    <row r="526" spans="1:5">
      <c r="A526" s="758">
        <v>19000592</v>
      </c>
      <c r="B526" s="758" t="s">
        <v>584</v>
      </c>
      <c r="C526" s="759">
        <v>3825784.37</v>
      </c>
      <c r="D526" s="749">
        <f>VLOOKUP($A$1:$A$1397,BS!$A$8:$A$2406,1,0)</f>
        <v>19000592</v>
      </c>
      <c r="E526" s="758">
        <v>19000592</v>
      </c>
    </row>
    <row r="527" spans="1:5">
      <c r="A527" s="758">
        <v>19000601</v>
      </c>
      <c r="B527" s="758" t="s">
        <v>2138</v>
      </c>
      <c r="C527" s="759">
        <v>179928213</v>
      </c>
      <c r="D527" s="749">
        <f>VLOOKUP($A$1:$A$1397,BS!$A$8:$A$2406,1,0)</f>
        <v>19000601</v>
      </c>
      <c r="E527" s="758">
        <v>19000601</v>
      </c>
    </row>
    <row r="528" spans="1:5">
      <c r="A528" s="758">
        <v>19000621</v>
      </c>
      <c r="B528" s="758" t="s">
        <v>2197</v>
      </c>
      <c r="C528" s="759">
        <v>63060587.799999997</v>
      </c>
      <c r="D528" s="749">
        <f>VLOOKUP($A$1:$A$1397,BS!$A$8:$A$2406,1,0)</f>
        <v>19000621</v>
      </c>
      <c r="E528" s="758">
        <v>19000621</v>
      </c>
    </row>
    <row r="529" spans="1:5">
      <c r="A529" s="758">
        <v>19000641</v>
      </c>
      <c r="B529" s="758" t="s">
        <v>2194</v>
      </c>
      <c r="C529" s="759">
        <v>19761.849999999999</v>
      </c>
      <c r="D529" s="749">
        <f>VLOOKUP($A$1:$A$1397,BS!$A$8:$A$2406,1,0)</f>
        <v>19000641</v>
      </c>
      <c r="E529" s="758">
        <v>19000641</v>
      </c>
    </row>
    <row r="530" spans="1:5">
      <c r="A530" s="758">
        <v>19000671</v>
      </c>
      <c r="B530" s="758" t="s">
        <v>2214</v>
      </c>
      <c r="C530" s="759">
        <v>32765538.120000001</v>
      </c>
      <c r="D530" s="749">
        <f>VLOOKUP($A$1:$A$1397,BS!$A$8:$A$2406,1,0)</f>
        <v>19000671</v>
      </c>
      <c r="E530" s="758">
        <v>19000671</v>
      </c>
    </row>
    <row r="531" spans="1:5">
      <c r="A531" s="758">
        <v>19000691</v>
      </c>
      <c r="B531" s="758" t="s">
        <v>2541</v>
      </c>
      <c r="C531" s="759">
        <v>48125</v>
      </c>
      <c r="D531" s="749">
        <f>VLOOKUP($A$1:$A$1397,BS!$A$8:$A$2406,1,0)</f>
        <v>19000691</v>
      </c>
      <c r="E531" s="758">
        <v>19000691</v>
      </c>
    </row>
    <row r="532" spans="1:5">
      <c r="A532" s="758">
        <v>19000692</v>
      </c>
      <c r="B532" s="758" t="s">
        <v>1218</v>
      </c>
      <c r="C532" s="759">
        <v>13125</v>
      </c>
      <c r="D532" s="749">
        <f>VLOOKUP($A$1:$A$1397,BS!$A$8:$A$2406,1,0)</f>
        <v>19000692</v>
      </c>
      <c r="E532" s="758">
        <v>19000692</v>
      </c>
    </row>
    <row r="533" spans="1:5">
      <c r="A533" s="758">
        <v>19000711</v>
      </c>
      <c r="B533" s="758" t="s">
        <v>2061</v>
      </c>
      <c r="C533" s="759">
        <v>501784.48</v>
      </c>
      <c r="D533" s="749">
        <f>VLOOKUP($A$1:$A$1397,BS!$A$8:$A$2406,1,0)</f>
        <v>19000711</v>
      </c>
      <c r="E533" s="758">
        <v>19000711</v>
      </c>
    </row>
    <row r="534" spans="1:5">
      <c r="A534" s="758">
        <v>19000721</v>
      </c>
      <c r="B534" s="758" t="s">
        <v>2222</v>
      </c>
      <c r="C534" s="759">
        <v>10869.86</v>
      </c>
      <c r="D534" s="749">
        <f>VLOOKUP($A$1:$A$1397,BS!$A$8:$A$2406,1,0)</f>
        <v>19000721</v>
      </c>
      <c r="E534" s="758">
        <v>19000721</v>
      </c>
    </row>
    <row r="535" spans="1:5">
      <c r="A535" s="758">
        <v>19000731</v>
      </c>
      <c r="B535" s="758" t="s">
        <v>2317</v>
      </c>
      <c r="C535" s="759">
        <v>28577.15</v>
      </c>
      <c r="D535" s="749">
        <f>VLOOKUP($A$1:$A$1397,BS!$A$8:$A$2406,1,0)</f>
        <v>19000731</v>
      </c>
      <c r="E535" s="758">
        <v>19000731</v>
      </c>
    </row>
    <row r="536" spans="1:5">
      <c r="A536" s="758">
        <v>19000732</v>
      </c>
      <c r="B536" s="758" t="s">
        <v>2313</v>
      </c>
      <c r="C536" s="759">
        <v>5139.68</v>
      </c>
      <c r="D536" s="749">
        <f>VLOOKUP($A$1:$A$1397,BS!$A$8:$A$2406,1,0)</f>
        <v>19000732</v>
      </c>
      <c r="E536" s="758">
        <v>19000732</v>
      </c>
    </row>
    <row r="537" spans="1:5">
      <c r="A537" s="758">
        <v>19000741</v>
      </c>
      <c r="B537" s="758" t="s">
        <v>2382</v>
      </c>
      <c r="C537" s="759">
        <v>124745.18</v>
      </c>
      <c r="D537" s="749">
        <f>VLOOKUP($A$1:$A$1397,BS!$A$8:$A$2406,1,0)</f>
        <v>19000741</v>
      </c>
      <c r="E537" s="758">
        <v>19000741</v>
      </c>
    </row>
    <row r="538" spans="1:5">
      <c r="A538" s="758">
        <v>19000751</v>
      </c>
      <c r="B538" s="758" t="s">
        <v>2408</v>
      </c>
      <c r="C538" s="759">
        <v>1675995.3</v>
      </c>
      <c r="D538" s="749">
        <f>VLOOKUP($A$1:$A$1397,BS!$A$8:$A$2406,1,0)</f>
        <v>19000751</v>
      </c>
      <c r="E538" s="758">
        <v>19000751</v>
      </c>
    </row>
    <row r="539" spans="1:5">
      <c r="A539" s="758">
        <v>19000752</v>
      </c>
      <c r="B539" s="758" t="s">
        <v>2409</v>
      </c>
      <c r="C539" s="759">
        <v>896504.7</v>
      </c>
      <c r="D539" s="749">
        <f>VLOOKUP($A$1:$A$1397,BS!$A$8:$A$2406,1,0)</f>
        <v>19000752</v>
      </c>
      <c r="E539" s="758">
        <v>19000752</v>
      </c>
    </row>
    <row r="540" spans="1:5">
      <c r="A540" s="758">
        <v>19000781</v>
      </c>
      <c r="B540" s="758" t="s">
        <v>2542</v>
      </c>
      <c r="C540" s="759">
        <v>2833009.85</v>
      </c>
      <c r="D540" s="749">
        <f>VLOOKUP($A$1:$A$1397,BS!$A$8:$A$2406,1,0)</f>
        <v>19000781</v>
      </c>
      <c r="E540" s="758">
        <v>19000781</v>
      </c>
    </row>
    <row r="541" spans="1:5">
      <c r="A541" s="758">
        <v>19000791</v>
      </c>
      <c r="B541" s="758" t="s">
        <v>2543</v>
      </c>
      <c r="C541" s="759">
        <v>263127.94</v>
      </c>
      <c r="D541" s="749">
        <f>VLOOKUP($A$1:$A$1397,BS!$A$8:$A$2406,1,0)</f>
        <v>19000791</v>
      </c>
      <c r="E541" s="758">
        <v>19000791</v>
      </c>
    </row>
    <row r="542" spans="1:5">
      <c r="A542" s="758">
        <v>19000801</v>
      </c>
      <c r="B542" s="758" t="s">
        <v>2544</v>
      </c>
      <c r="C542" s="759">
        <v>8410.1299999999992</v>
      </c>
      <c r="D542" s="749">
        <f>VLOOKUP($A$1:$A$1397,BS!$A$8:$A$2406,1,0)</f>
        <v>19000801</v>
      </c>
      <c r="E542" s="758">
        <v>19000801</v>
      </c>
    </row>
    <row r="543" spans="1:5">
      <c r="A543" s="758">
        <v>19000811</v>
      </c>
      <c r="B543" s="758" t="s">
        <v>2545</v>
      </c>
      <c r="C543" s="758">
        <v>952.26</v>
      </c>
      <c r="D543" s="749">
        <f>VLOOKUP($A$1:$A$1397,BS!$A$8:$A$2406,1,0)</f>
        <v>19000811</v>
      </c>
      <c r="E543" s="758">
        <v>19000811</v>
      </c>
    </row>
    <row r="544" spans="1:5">
      <c r="A544" s="758">
        <v>19000821</v>
      </c>
      <c r="B544" s="758" t="s">
        <v>2583</v>
      </c>
      <c r="C544" s="759">
        <v>102416.24</v>
      </c>
      <c r="D544" s="749">
        <f>VLOOKUP($A$1:$A$1397,BS!$A$8:$A$2406,1,0)</f>
        <v>19000821</v>
      </c>
      <c r="E544" s="758">
        <v>19000821</v>
      </c>
    </row>
    <row r="545" spans="1:5">
      <c r="A545" s="758">
        <v>19000831</v>
      </c>
      <c r="B545" s="758" t="s">
        <v>2626</v>
      </c>
      <c r="C545" s="759">
        <v>694672.78</v>
      </c>
      <c r="D545" s="749">
        <f>VLOOKUP($A$1:$A$1397,BS!$A$8:$A$2406,1,0)</f>
        <v>19000831</v>
      </c>
      <c r="E545" s="758">
        <v>19000831</v>
      </c>
    </row>
    <row r="546" spans="1:5">
      <c r="A546" s="758">
        <v>19000841</v>
      </c>
      <c r="B546" s="758" t="s">
        <v>2670</v>
      </c>
      <c r="C546" s="759">
        <v>-451623.53</v>
      </c>
      <c r="D546" s="749">
        <f>VLOOKUP($A$1:$A$1397,BS!$A$8:$A$2406,1,0)</f>
        <v>19000841</v>
      </c>
      <c r="E546" s="758">
        <v>19000841</v>
      </c>
    </row>
    <row r="547" spans="1:5">
      <c r="A547" s="758">
        <v>19000851</v>
      </c>
      <c r="B547" s="758" t="s">
        <v>2802</v>
      </c>
      <c r="C547" s="759">
        <v>812780.11</v>
      </c>
      <c r="D547" s="749">
        <f>VLOOKUP($A$1:$A$1397,BS!$A$8:$A$2406,1,0)</f>
        <v>19000851</v>
      </c>
      <c r="E547" s="758">
        <v>19000851</v>
      </c>
    </row>
    <row r="548" spans="1:5">
      <c r="A548" s="758">
        <v>19000861</v>
      </c>
      <c r="B548" s="758" t="s">
        <v>2863</v>
      </c>
      <c r="C548" s="759">
        <v>204367.64</v>
      </c>
      <c r="D548" s="749">
        <f>VLOOKUP($A$1:$A$1397,BS!$A$8:$A$2406,1,0)</f>
        <v>19000861</v>
      </c>
      <c r="E548" s="758">
        <v>19000861</v>
      </c>
    </row>
    <row r="549" spans="1:5">
      <c r="A549" s="758">
        <v>19000871</v>
      </c>
      <c r="B549" s="758" t="s">
        <v>3236</v>
      </c>
      <c r="C549" s="759">
        <v>2626048.9500000002</v>
      </c>
      <c r="D549" s="749">
        <f>VLOOKUP($A$1:$A$1397,BS!$A$8:$A$2406,1,0)</f>
        <v>19000871</v>
      </c>
      <c r="E549" s="758">
        <v>19000871</v>
      </c>
    </row>
    <row r="550" spans="1:5">
      <c r="A550" s="758">
        <v>19002003</v>
      </c>
      <c r="B550" s="758" t="s">
        <v>2990</v>
      </c>
      <c r="C550" s="759">
        <v>72241554.409999996</v>
      </c>
      <c r="D550" s="749">
        <f>VLOOKUP($A$1:$A$1397,BS!$A$8:$A$2406,1,0)</f>
        <v>19002003</v>
      </c>
      <c r="E550" s="758">
        <v>19002003</v>
      </c>
    </row>
    <row r="551" spans="1:5">
      <c r="A551" s="758">
        <v>19003011</v>
      </c>
      <c r="B551" s="758" t="s">
        <v>3060</v>
      </c>
      <c r="C551" s="759">
        <v>1547674.1</v>
      </c>
      <c r="D551" s="749">
        <f>VLOOKUP($A$1:$A$1397,BS!$A$8:$A$2406,1,0)</f>
        <v>19003011</v>
      </c>
      <c r="E551" s="758">
        <v>19003011</v>
      </c>
    </row>
    <row r="552" spans="1:5">
      <c r="A552" s="758">
        <v>19003021</v>
      </c>
      <c r="B552" s="758" t="s">
        <v>3079</v>
      </c>
      <c r="C552" s="759">
        <v>448025.55</v>
      </c>
      <c r="D552" s="749">
        <f>VLOOKUP($A$1:$A$1397,BS!$A$8:$A$2406,1,0)</f>
        <v>19003021</v>
      </c>
      <c r="E552" s="758">
        <v>19003021</v>
      </c>
    </row>
    <row r="553" spans="1:5">
      <c r="A553" s="758">
        <v>19003032</v>
      </c>
      <c r="B553" s="758" t="s">
        <v>3238</v>
      </c>
      <c r="C553" s="759">
        <v>3492939.8</v>
      </c>
      <c r="D553" s="749">
        <f>VLOOKUP($A$1:$A$1397,BS!$A$8:$A$2406,1,0)</f>
        <v>19003032</v>
      </c>
      <c r="E553" s="758">
        <v>19003032</v>
      </c>
    </row>
    <row r="554" spans="1:5">
      <c r="A554" s="758">
        <v>19003041</v>
      </c>
      <c r="B554" s="758" t="s">
        <v>3365</v>
      </c>
      <c r="C554" s="759">
        <v>5690719.6500000004</v>
      </c>
      <c r="D554" s="749">
        <f>VLOOKUP($A$1:$A$1397,BS!$A$8:$A$2406,1,0)</f>
        <v>19003041</v>
      </c>
      <c r="E554" s="758">
        <v>19003041</v>
      </c>
    </row>
    <row r="555" spans="1:5">
      <c r="A555" s="758">
        <v>19003042</v>
      </c>
      <c r="B555" s="758" t="s">
        <v>3300</v>
      </c>
      <c r="C555" s="759">
        <v>3228622.6</v>
      </c>
      <c r="D555" s="749">
        <f>VLOOKUP($A$1:$A$1397,BS!$A$8:$A$2406,1,0)</f>
        <v>19003042</v>
      </c>
      <c r="E555" s="758">
        <v>19003042</v>
      </c>
    </row>
    <row r="556" spans="1:5">
      <c r="A556" s="758">
        <v>19100012</v>
      </c>
      <c r="B556" s="758" t="s">
        <v>1000</v>
      </c>
      <c r="C556" s="759">
        <v>2541998</v>
      </c>
      <c r="D556" s="749">
        <f>VLOOKUP($A$1:$A$1397,BS!$A$8:$A$2406,1,0)</f>
        <v>19100012</v>
      </c>
      <c r="E556" s="758">
        <v>19100012</v>
      </c>
    </row>
    <row r="557" spans="1:5">
      <c r="A557" s="758">
        <v>19100022</v>
      </c>
      <c r="B557" s="758" t="s">
        <v>697</v>
      </c>
      <c r="C557" s="759">
        <v>3537841.59</v>
      </c>
      <c r="D557" s="749">
        <f>VLOOKUP($A$1:$A$1397,BS!$A$8:$A$2406,1,0)</f>
        <v>19100022</v>
      </c>
      <c r="E557" s="758">
        <v>19100022</v>
      </c>
    </row>
    <row r="558" spans="1:5">
      <c r="A558" s="758">
        <v>19100132</v>
      </c>
      <c r="B558" s="758" t="s">
        <v>683</v>
      </c>
      <c r="C558" s="759">
        <v>64568.35</v>
      </c>
      <c r="D558" s="749">
        <f>VLOOKUP($A$1:$A$1397,BS!$A$8:$A$2406,1,0)</f>
        <v>19100132</v>
      </c>
      <c r="E558" s="758">
        <v>19100132</v>
      </c>
    </row>
    <row r="559" spans="1:5">
      <c r="A559" s="758">
        <v>19100142</v>
      </c>
      <c r="B559" s="758" t="s">
        <v>684</v>
      </c>
      <c r="C559" s="759">
        <v>-256679.63</v>
      </c>
      <c r="D559" s="749">
        <f>VLOOKUP($A$1:$A$1397,BS!$A$8:$A$2406,1,0)</f>
        <v>19100142</v>
      </c>
      <c r="E559" s="758">
        <v>19100142</v>
      </c>
    </row>
    <row r="560" spans="1:5">
      <c r="A560" s="758">
        <v>19100152</v>
      </c>
      <c r="B560" s="758" t="s">
        <v>1138</v>
      </c>
      <c r="C560" s="759">
        <v>4422056.1900000004</v>
      </c>
      <c r="D560" s="749">
        <f>VLOOKUP($A$1:$A$1397,BS!$A$8:$A$2406,1,0)</f>
        <v>19100152</v>
      </c>
      <c r="E560" s="758">
        <v>19100152</v>
      </c>
    </row>
    <row r="561" spans="1:5">
      <c r="A561" s="758">
        <v>19100162</v>
      </c>
      <c r="B561" s="758" t="s">
        <v>312</v>
      </c>
      <c r="C561" s="759">
        <v>-22636969.670000002</v>
      </c>
      <c r="D561" s="749">
        <f>VLOOKUP($A$1:$A$1397,BS!$A$8:$A$2406,1,0)</f>
        <v>19100162</v>
      </c>
      <c r="E561" s="758">
        <v>19100162</v>
      </c>
    </row>
    <row r="562" spans="1:5">
      <c r="A562" s="758">
        <v>20100023</v>
      </c>
      <c r="B562" s="758" t="s">
        <v>1984</v>
      </c>
      <c r="C562" s="759">
        <v>-859037.91</v>
      </c>
      <c r="D562" s="749">
        <f>VLOOKUP($A$1:$A$1397,BS!$A$8:$A$2406,1,0)</f>
        <v>20100023</v>
      </c>
      <c r="E562" s="758">
        <v>20100023</v>
      </c>
    </row>
    <row r="563" spans="1:5">
      <c r="A563" s="758">
        <v>20700003</v>
      </c>
      <c r="B563" s="758" t="s">
        <v>1296</v>
      </c>
      <c r="C563" s="759">
        <v>-122847945.22</v>
      </c>
      <c r="D563" s="749">
        <f>VLOOKUP($A$1:$A$1397,BS!$A$8:$A$2406,1,0)</f>
        <v>20700003</v>
      </c>
      <c r="E563" s="758">
        <v>20700003</v>
      </c>
    </row>
    <row r="564" spans="1:5">
      <c r="A564" s="758">
        <v>20700013</v>
      </c>
      <c r="B564" s="758" t="s">
        <v>1889</v>
      </c>
      <c r="C564" s="759">
        <v>-338395484.31</v>
      </c>
      <c r="D564" s="749">
        <f>VLOOKUP($A$1:$A$1397,BS!$A$8:$A$2406,1,0)</f>
        <v>20700013</v>
      </c>
      <c r="E564" s="758">
        <v>20700013</v>
      </c>
    </row>
    <row r="565" spans="1:5">
      <c r="A565" s="758">
        <v>20700023</v>
      </c>
      <c r="B565" s="758" t="s">
        <v>1345</v>
      </c>
      <c r="C565" s="759">
        <v>-16901820.34</v>
      </c>
      <c r="D565" s="749">
        <f>VLOOKUP($A$1:$A$1397,BS!$A$8:$A$2406,1,0)</f>
        <v>20700023</v>
      </c>
      <c r="E565" s="758">
        <v>20700023</v>
      </c>
    </row>
    <row r="566" spans="1:5">
      <c r="A566" s="758">
        <v>21100003</v>
      </c>
      <c r="B566" s="758" t="s">
        <v>1186</v>
      </c>
      <c r="C566" s="759">
        <v>-2803605116.4699998</v>
      </c>
      <c r="D566" s="749">
        <f>VLOOKUP($A$1:$A$1397,BS!$A$8:$A$2406,1,0)</f>
        <v>21100003</v>
      </c>
      <c r="E566" s="758">
        <v>21100003</v>
      </c>
    </row>
    <row r="567" spans="1:5">
      <c r="A567" s="758">
        <v>21100383</v>
      </c>
      <c r="B567" s="758" t="s">
        <v>25</v>
      </c>
      <c r="C567" s="759">
        <v>-491575</v>
      </c>
      <c r="D567" s="749">
        <f>VLOOKUP($A$1:$A$1397,BS!$A$8:$A$2406,1,0)</f>
        <v>21100383</v>
      </c>
      <c r="E567" s="758">
        <v>21100383</v>
      </c>
    </row>
    <row r="568" spans="1:5">
      <c r="A568" s="758">
        <v>21400013</v>
      </c>
      <c r="B568" s="758" t="s">
        <v>1053</v>
      </c>
      <c r="C568" s="759">
        <v>2148854.7200000002</v>
      </c>
      <c r="D568" s="749">
        <f>VLOOKUP($A$1:$A$1397,BS!$A$8:$A$2406,1,0)</f>
        <v>21400013</v>
      </c>
      <c r="E568" s="758">
        <v>21400013</v>
      </c>
    </row>
    <row r="569" spans="1:5">
      <c r="A569" s="758">
        <v>21400033</v>
      </c>
      <c r="B569" s="758" t="s">
        <v>1055</v>
      </c>
      <c r="C569" s="759">
        <v>4985024.68</v>
      </c>
      <c r="D569" s="749">
        <f>VLOOKUP($A$1:$A$1397,BS!$A$8:$A$2406,1,0)</f>
        <v>21400033</v>
      </c>
      <c r="E569" s="758">
        <v>21400033</v>
      </c>
    </row>
    <row r="570" spans="1:5">
      <c r="A570" s="758">
        <v>21500023</v>
      </c>
      <c r="B570" s="758" t="s">
        <v>1346</v>
      </c>
      <c r="C570" s="759">
        <v>-10766141</v>
      </c>
      <c r="D570" s="749">
        <f>VLOOKUP($A$1:$A$1397,BS!$A$8:$A$2406,1,0)</f>
        <v>21500023</v>
      </c>
      <c r="E570" s="758">
        <v>21500023</v>
      </c>
    </row>
    <row r="571" spans="1:5">
      <c r="A571" s="758">
        <v>21500033</v>
      </c>
      <c r="B571" s="758" t="s">
        <v>1890</v>
      </c>
      <c r="C571" s="759">
        <v>-3281918</v>
      </c>
      <c r="D571" s="749">
        <f>VLOOKUP($A$1:$A$1397,BS!$A$8:$A$2406,1,0)</f>
        <v>21500033</v>
      </c>
      <c r="E571" s="758">
        <v>21500033</v>
      </c>
    </row>
    <row r="572" spans="1:5">
      <c r="A572" s="758">
        <v>21600003</v>
      </c>
      <c r="B572" s="758" t="s">
        <v>419</v>
      </c>
      <c r="C572" s="759">
        <v>-399805645.56</v>
      </c>
      <c r="D572" s="749">
        <f>VLOOKUP($A$1:$A$1397,BS!$A$8:$A$2406,1,0)</f>
        <v>21600003</v>
      </c>
      <c r="E572" s="758">
        <v>21600003</v>
      </c>
    </row>
    <row r="573" spans="1:5">
      <c r="A573" s="758">
        <v>21600011</v>
      </c>
      <c r="B573" s="758" t="s">
        <v>2097</v>
      </c>
      <c r="C573" s="759">
        <v>59683259.710000001</v>
      </c>
      <c r="D573" s="749">
        <f>VLOOKUP($A$1:$A$1397,BS!$A$8:$A$2406,1,0)</f>
        <v>21600011</v>
      </c>
      <c r="E573" s="758">
        <v>21600011</v>
      </c>
    </row>
    <row r="574" spans="1:5">
      <c r="A574" s="758">
        <v>21600013</v>
      </c>
      <c r="B574" s="758" t="s">
        <v>672</v>
      </c>
      <c r="C574" s="759">
        <v>77562549.519999996</v>
      </c>
      <c r="D574" s="749">
        <f>VLOOKUP($A$1:$A$1397,BS!$A$8:$A$2406,1,0)</f>
        <v>21600013</v>
      </c>
      <c r="E574" s="758">
        <v>21600013</v>
      </c>
    </row>
    <row r="575" spans="1:5">
      <c r="A575" s="758">
        <v>21600023</v>
      </c>
      <c r="B575" s="758" t="s">
        <v>1891</v>
      </c>
      <c r="C575" s="759">
        <v>1755001.25</v>
      </c>
      <c r="D575" s="749">
        <f>VLOOKUP($A$1:$A$1397,BS!$A$8:$A$2406,1,0)</f>
        <v>21600023</v>
      </c>
      <c r="E575" s="758">
        <v>21600023</v>
      </c>
    </row>
    <row r="576" spans="1:5">
      <c r="A576" s="758">
        <v>21600033</v>
      </c>
      <c r="B576" s="758" t="s">
        <v>1196</v>
      </c>
      <c r="C576" s="759">
        <v>1471103.62</v>
      </c>
      <c r="D576" s="749">
        <f>VLOOKUP($A$1:$A$1397,BS!$A$8:$A$2406,1,0)</f>
        <v>21600033</v>
      </c>
      <c r="E576" s="758">
        <v>21600033</v>
      </c>
    </row>
    <row r="577" spans="1:5">
      <c r="A577" s="758">
        <v>21600053</v>
      </c>
      <c r="B577" s="758" t="s">
        <v>1074</v>
      </c>
      <c r="C577" s="759">
        <v>16359946.109999999</v>
      </c>
      <c r="D577" s="749">
        <f>VLOOKUP($A$1:$A$1397,BS!$A$8:$A$2406,1,0)</f>
        <v>21600053</v>
      </c>
      <c r="E577" s="758">
        <v>21600053</v>
      </c>
    </row>
    <row r="578" spans="1:5">
      <c r="A578" s="758">
        <v>21610013</v>
      </c>
      <c r="B578" s="758" t="s">
        <v>342</v>
      </c>
      <c r="C578" s="759">
        <v>14599821</v>
      </c>
      <c r="D578" s="749">
        <f>VLOOKUP($A$1:$A$1397,BS!$A$8:$A$2406,1,0)</f>
        <v>21610013</v>
      </c>
      <c r="E578" s="758">
        <v>21610013</v>
      </c>
    </row>
    <row r="579" spans="1:5">
      <c r="A579" s="758">
        <v>21900103</v>
      </c>
      <c r="B579" s="758" t="s">
        <v>3148</v>
      </c>
      <c r="C579" s="759">
        <v>-14450639.1</v>
      </c>
      <c r="D579" s="749">
        <f>VLOOKUP($A$1:$A$1397,BS!$A$8:$A$2406,1,0)</f>
        <v>21900103</v>
      </c>
      <c r="E579" s="758">
        <v>21900103</v>
      </c>
    </row>
    <row r="580" spans="1:5">
      <c r="A580" s="758">
        <v>21900113</v>
      </c>
      <c r="B580" s="758" t="s">
        <v>3149</v>
      </c>
      <c r="C580" s="759">
        <v>22657436.399999999</v>
      </c>
      <c r="D580" s="749">
        <f>VLOOKUP($A$1:$A$1397,BS!$A$8:$A$2406,1,0)</f>
        <v>21900113</v>
      </c>
      <c r="E580" s="758">
        <v>21900113</v>
      </c>
    </row>
    <row r="581" spans="1:5">
      <c r="A581" s="758">
        <v>21900133</v>
      </c>
      <c r="B581" s="758" t="s">
        <v>3150</v>
      </c>
      <c r="C581" s="759">
        <v>439053.7</v>
      </c>
      <c r="D581" s="749">
        <f>VLOOKUP($A$1:$A$1397,BS!$A$8:$A$2406,1,0)</f>
        <v>21900133</v>
      </c>
      <c r="E581" s="758">
        <v>21900133</v>
      </c>
    </row>
    <row r="582" spans="1:5">
      <c r="A582" s="758">
        <v>21900143</v>
      </c>
      <c r="B582" s="758" t="s">
        <v>3166</v>
      </c>
      <c r="C582" s="759">
        <v>209453966.34</v>
      </c>
      <c r="D582" s="749">
        <f>VLOOKUP($A$1:$A$1397,BS!$A$8:$A$2406,1,0)</f>
        <v>21900143</v>
      </c>
      <c r="E582" s="758">
        <v>21900143</v>
      </c>
    </row>
    <row r="583" spans="1:5">
      <c r="A583" s="758">
        <v>21900153</v>
      </c>
      <c r="B583" s="758" t="s">
        <v>3152</v>
      </c>
      <c r="C583" s="759">
        <v>-73308888.219999999</v>
      </c>
      <c r="D583" s="749">
        <f>VLOOKUP($A$1:$A$1397,BS!$A$8:$A$2406,1,0)</f>
        <v>21900153</v>
      </c>
      <c r="E583" s="758">
        <v>21900153</v>
      </c>
    </row>
    <row r="584" spans="1:5">
      <c r="A584" s="758">
        <v>21900163</v>
      </c>
      <c r="B584" s="758" t="s">
        <v>3167</v>
      </c>
      <c r="C584" s="759">
        <v>12405947.5</v>
      </c>
      <c r="D584" s="749">
        <f>VLOOKUP($A$1:$A$1397,BS!$A$8:$A$2406,1,0)</f>
        <v>21900163</v>
      </c>
      <c r="E584" s="758">
        <v>21900163</v>
      </c>
    </row>
    <row r="585" spans="1:5">
      <c r="A585" s="758">
        <v>21900173</v>
      </c>
      <c r="B585" s="758" t="s">
        <v>3154</v>
      </c>
      <c r="C585" s="759">
        <v>-4342081.58</v>
      </c>
      <c r="D585" s="749">
        <f>VLOOKUP($A$1:$A$1397,BS!$A$8:$A$2406,1,0)</f>
        <v>21900173</v>
      </c>
      <c r="E585" s="758">
        <v>21900173</v>
      </c>
    </row>
    <row r="586" spans="1:5">
      <c r="A586" s="758">
        <v>21900183</v>
      </c>
      <c r="B586" s="758" t="s">
        <v>3155</v>
      </c>
      <c r="C586" s="759">
        <v>-2911833.34</v>
      </c>
      <c r="D586" s="749">
        <f>VLOOKUP($A$1:$A$1397,BS!$A$8:$A$2406,1,0)</f>
        <v>21900183</v>
      </c>
      <c r="E586" s="758">
        <v>21900183</v>
      </c>
    </row>
    <row r="587" spans="1:5">
      <c r="A587" s="758">
        <v>21900193</v>
      </c>
      <c r="B587" s="758" t="s">
        <v>3156</v>
      </c>
      <c r="C587" s="759">
        <v>1019141.58</v>
      </c>
      <c r="D587" s="749">
        <f>VLOOKUP($A$1:$A$1397,BS!$A$8:$A$2406,1,0)</f>
        <v>21900193</v>
      </c>
      <c r="E587" s="758">
        <v>21900193</v>
      </c>
    </row>
    <row r="588" spans="1:5">
      <c r="A588" s="758">
        <v>21900223</v>
      </c>
      <c r="B588" s="758" t="s">
        <v>3140</v>
      </c>
      <c r="C588" s="759">
        <v>-153668.79999999999</v>
      </c>
      <c r="D588" s="749">
        <f>VLOOKUP($A$1:$A$1397,BS!$A$8:$A$2406,1,0)</f>
        <v>21900223</v>
      </c>
      <c r="E588" s="758">
        <v>21900223</v>
      </c>
    </row>
    <row r="589" spans="1:5">
      <c r="A589" s="758">
        <v>21900233</v>
      </c>
      <c r="B589" s="758" t="s">
        <v>3109</v>
      </c>
      <c r="C589" s="759">
        <v>5057723.6900000004</v>
      </c>
      <c r="D589" s="749">
        <f>VLOOKUP($A$1:$A$1397,BS!$A$8:$A$2406,1,0)</f>
        <v>21900233</v>
      </c>
      <c r="E589" s="758">
        <v>21900233</v>
      </c>
    </row>
    <row r="590" spans="1:5">
      <c r="A590" s="758">
        <v>21900243</v>
      </c>
      <c r="B590" s="758" t="s">
        <v>3157</v>
      </c>
      <c r="C590" s="759">
        <v>-7930102.7400000002</v>
      </c>
      <c r="D590" s="749">
        <f>VLOOKUP($A$1:$A$1397,BS!$A$8:$A$2406,1,0)</f>
        <v>21900243</v>
      </c>
      <c r="E590" s="758">
        <v>21900243</v>
      </c>
    </row>
    <row r="591" spans="1:5">
      <c r="A591" s="758">
        <v>22100393</v>
      </c>
      <c r="B591" s="758" t="s">
        <v>474</v>
      </c>
      <c r="C591" s="759">
        <v>-15000000</v>
      </c>
      <c r="D591" s="749">
        <f>VLOOKUP($A$1:$A$1397,BS!$A$8:$A$2406,1,0)</f>
        <v>22100393</v>
      </c>
      <c r="E591" s="758">
        <v>22100393</v>
      </c>
    </row>
    <row r="592" spans="1:5">
      <c r="A592" s="758">
        <v>22100413</v>
      </c>
      <c r="B592" s="758" t="s">
        <v>141</v>
      </c>
      <c r="C592" s="759">
        <v>-2000000</v>
      </c>
      <c r="D592" s="749">
        <f>VLOOKUP($A$1:$A$1397,BS!$A$8:$A$2406,1,0)</f>
        <v>22100413</v>
      </c>
      <c r="E592" s="758">
        <v>22100413</v>
      </c>
    </row>
    <row r="593" spans="1:5">
      <c r="A593" s="758">
        <v>22100713</v>
      </c>
      <c r="B593" s="758" t="s">
        <v>513</v>
      </c>
      <c r="C593" s="759">
        <v>-300000000</v>
      </c>
      <c r="D593" s="749">
        <f>VLOOKUP($A$1:$A$1397,BS!$A$8:$A$2406,1,0)</f>
        <v>22100713</v>
      </c>
      <c r="E593" s="758">
        <v>22100713</v>
      </c>
    </row>
    <row r="594" spans="1:5">
      <c r="A594" s="758">
        <v>22100723</v>
      </c>
      <c r="B594" s="758" t="s">
        <v>514</v>
      </c>
      <c r="C594" s="759">
        <v>-200000000</v>
      </c>
      <c r="D594" s="749">
        <f>VLOOKUP($A$1:$A$1397,BS!$A$8:$A$2406,1,0)</f>
        <v>22100723</v>
      </c>
      <c r="E594" s="758">
        <v>22100723</v>
      </c>
    </row>
    <row r="595" spans="1:5">
      <c r="A595" s="758">
        <v>22100743</v>
      </c>
      <c r="B595" s="758" t="s">
        <v>1322</v>
      </c>
      <c r="C595" s="759">
        <v>-100000000</v>
      </c>
      <c r="D595" s="749">
        <f>VLOOKUP($A$1:$A$1397,BS!$A$8:$A$2406,1,0)</f>
        <v>22100743</v>
      </c>
      <c r="E595" s="758">
        <v>22100743</v>
      </c>
    </row>
    <row r="596" spans="1:5">
      <c r="A596" s="758">
        <v>22100823</v>
      </c>
      <c r="B596" s="758" t="s">
        <v>1921</v>
      </c>
      <c r="C596" s="759">
        <v>-250000000</v>
      </c>
      <c r="D596" s="749">
        <f>VLOOKUP($A$1:$A$1397,BS!$A$8:$A$2406,1,0)</f>
        <v>22100823</v>
      </c>
      <c r="E596" s="758">
        <v>22100823</v>
      </c>
    </row>
    <row r="597" spans="1:5">
      <c r="A597" s="758">
        <v>22100833</v>
      </c>
      <c r="B597" s="758" t="s">
        <v>2808</v>
      </c>
      <c r="C597" s="759">
        <v>-138460000</v>
      </c>
      <c r="D597" s="749">
        <f>VLOOKUP($A$1:$A$1397,BS!$A$8:$A$2406,1,0)</f>
        <v>22100833</v>
      </c>
      <c r="E597" s="758">
        <v>22100833</v>
      </c>
    </row>
    <row r="598" spans="1:5">
      <c r="A598" s="758">
        <v>22100843</v>
      </c>
      <c r="B598" s="758" t="s">
        <v>2812</v>
      </c>
      <c r="C598" s="759">
        <v>-23400000</v>
      </c>
      <c r="D598" s="749">
        <f>VLOOKUP($A$1:$A$1397,BS!$A$8:$A$2406,1,0)</f>
        <v>22100843</v>
      </c>
      <c r="E598" s="758">
        <v>22100843</v>
      </c>
    </row>
    <row r="599" spans="1:5">
      <c r="A599" s="758">
        <v>22100853</v>
      </c>
      <c r="B599" s="758" t="s">
        <v>3254</v>
      </c>
      <c r="C599" s="759">
        <v>-425000000</v>
      </c>
      <c r="D599" s="749">
        <f>VLOOKUP($A$1:$A$1397,BS!$A$8:$A$2406,1,0)</f>
        <v>22100853</v>
      </c>
      <c r="E599" s="758">
        <v>22100853</v>
      </c>
    </row>
    <row r="600" spans="1:5">
      <c r="A600" s="758">
        <v>22100923</v>
      </c>
      <c r="B600" s="758" t="s">
        <v>2402</v>
      </c>
      <c r="C600" s="759">
        <v>-250000000</v>
      </c>
      <c r="D600" s="749">
        <f>VLOOKUP($A$1:$A$1397,BS!$A$8:$A$2406,1,0)</f>
        <v>22100923</v>
      </c>
      <c r="E600" s="758">
        <v>22100923</v>
      </c>
    </row>
    <row r="601" spans="1:5">
      <c r="A601" s="758">
        <v>22100933</v>
      </c>
      <c r="B601" s="758" t="s">
        <v>2403</v>
      </c>
      <c r="C601" s="759">
        <v>-45000000</v>
      </c>
      <c r="D601" s="749">
        <f>VLOOKUP($A$1:$A$1397,BS!$A$8:$A$2406,1,0)</f>
        <v>22100933</v>
      </c>
      <c r="E601" s="758">
        <v>22100933</v>
      </c>
    </row>
    <row r="602" spans="1:5">
      <c r="A602" s="758">
        <v>22101023</v>
      </c>
      <c r="B602" s="758" t="s">
        <v>1032</v>
      </c>
      <c r="C602" s="759">
        <v>-250000000</v>
      </c>
      <c r="D602" s="749">
        <f>VLOOKUP($A$1:$A$1397,BS!$A$8:$A$2406,1,0)</f>
        <v>22101023</v>
      </c>
      <c r="E602" s="758">
        <v>22101023</v>
      </c>
    </row>
    <row r="603" spans="1:5">
      <c r="A603" s="758">
        <v>22101033</v>
      </c>
      <c r="B603" s="758" t="s">
        <v>1893</v>
      </c>
      <c r="C603" s="759">
        <v>-300000000</v>
      </c>
      <c r="D603" s="749">
        <f>VLOOKUP($A$1:$A$1397,BS!$A$8:$A$2406,1,0)</f>
        <v>22101033</v>
      </c>
      <c r="E603" s="758">
        <v>22101033</v>
      </c>
    </row>
    <row r="604" spans="1:5">
      <c r="A604" s="758">
        <v>22101053</v>
      </c>
      <c r="B604" s="758" t="s">
        <v>1943</v>
      </c>
      <c r="C604" s="759">
        <v>-250000000</v>
      </c>
      <c r="D604" s="749">
        <f>VLOOKUP($A$1:$A$1397,BS!$A$8:$A$2406,1,0)</f>
        <v>22101053</v>
      </c>
      <c r="E604" s="758">
        <v>22101053</v>
      </c>
    </row>
    <row r="605" spans="1:5">
      <c r="A605" s="758">
        <v>22101113</v>
      </c>
      <c r="B605" s="758" t="s">
        <v>1605</v>
      </c>
      <c r="C605" s="759">
        <v>-350000000</v>
      </c>
      <c r="D605" s="749">
        <f>VLOOKUP($A$1:$A$1397,BS!$A$8:$A$2406,1,0)</f>
        <v>22101113</v>
      </c>
      <c r="E605" s="758">
        <v>22101113</v>
      </c>
    </row>
    <row r="606" spans="1:5">
      <c r="A606" s="758">
        <v>22101123</v>
      </c>
      <c r="B606" s="758" t="s">
        <v>2137</v>
      </c>
      <c r="C606" s="759">
        <v>-325000000</v>
      </c>
      <c r="D606" s="749">
        <f>VLOOKUP($A$1:$A$1397,BS!$A$8:$A$2406,1,0)</f>
        <v>22101123</v>
      </c>
      <c r="E606" s="758">
        <v>22101123</v>
      </c>
    </row>
    <row r="607" spans="1:5">
      <c r="A607" s="758">
        <v>22101133</v>
      </c>
      <c r="B607" s="758" t="s">
        <v>2132</v>
      </c>
      <c r="C607" s="759">
        <v>-250000000</v>
      </c>
      <c r="D607" s="749">
        <f>VLOOKUP($A$1:$A$1397,BS!$A$8:$A$2406,1,0)</f>
        <v>22101133</v>
      </c>
      <c r="E607" s="758">
        <v>22101133</v>
      </c>
    </row>
    <row r="608" spans="1:5">
      <c r="A608" s="758">
        <v>22101143</v>
      </c>
      <c r="B608" s="758" t="s">
        <v>2247</v>
      </c>
      <c r="C608" s="759">
        <v>-300000000</v>
      </c>
      <c r="D608" s="749">
        <f>VLOOKUP($A$1:$A$1397,BS!$A$8:$A$2406,1,0)</f>
        <v>22101143</v>
      </c>
      <c r="E608" s="758">
        <v>22101143</v>
      </c>
    </row>
    <row r="609" spans="1:5">
      <c r="A609" s="758">
        <v>22600083</v>
      </c>
      <c r="B609" s="758" t="s">
        <v>2243</v>
      </c>
      <c r="C609" s="759">
        <v>12553.62</v>
      </c>
      <c r="D609" s="749">
        <f>VLOOKUP($A$1:$A$1397,BS!$A$8:$A$2406,1,0)</f>
        <v>22600083</v>
      </c>
      <c r="E609" s="758">
        <v>22600083</v>
      </c>
    </row>
    <row r="610" spans="1:5">
      <c r="A610" s="758">
        <v>22600093</v>
      </c>
      <c r="B610" s="758" t="s">
        <v>3255</v>
      </c>
      <c r="C610" s="759">
        <v>1863802.08</v>
      </c>
      <c r="D610" s="749">
        <f>VLOOKUP($A$1:$A$1397,BS!$A$8:$A$2406,1,0)</f>
        <v>22600093</v>
      </c>
      <c r="E610" s="758">
        <v>22600093</v>
      </c>
    </row>
    <row r="611" spans="1:5">
      <c r="A611" s="758">
        <v>22820011</v>
      </c>
      <c r="B611" s="758" t="s">
        <v>1864</v>
      </c>
      <c r="C611" s="759">
        <v>-137500</v>
      </c>
      <c r="D611" s="749">
        <f>VLOOKUP($A$1:$A$1397,BS!$A$8:$A$2406,1,0)</f>
        <v>22820011</v>
      </c>
      <c r="E611" s="758">
        <v>22820011</v>
      </c>
    </row>
    <row r="612" spans="1:5">
      <c r="A612" s="758">
        <v>22820012</v>
      </c>
      <c r="B612" s="758" t="s">
        <v>1865</v>
      </c>
      <c r="C612" s="759">
        <v>-37500</v>
      </c>
      <c r="D612" s="749">
        <f>VLOOKUP($A$1:$A$1397,BS!$A$8:$A$2406,1,0)</f>
        <v>22820012</v>
      </c>
      <c r="E612" s="758">
        <v>22820012</v>
      </c>
    </row>
    <row r="613" spans="1:5">
      <c r="A613" s="758">
        <v>22830003</v>
      </c>
      <c r="B613" s="758" t="s">
        <v>1058</v>
      </c>
      <c r="C613" s="759">
        <v>-52990484.130000003</v>
      </c>
      <c r="D613" s="749">
        <f>VLOOKUP($A$1:$A$1397,BS!$A$8:$A$2406,1,0)</f>
        <v>22830003</v>
      </c>
      <c r="E613" s="758">
        <v>22830003</v>
      </c>
    </row>
    <row r="614" spans="1:5">
      <c r="A614" s="758">
        <v>22830013</v>
      </c>
      <c r="B614" s="758" t="s">
        <v>1057</v>
      </c>
      <c r="C614" s="759">
        <v>-5212545.54</v>
      </c>
      <c r="D614" s="749">
        <f>VLOOKUP($A$1:$A$1397,BS!$A$8:$A$2406,1,0)</f>
        <v>22830013</v>
      </c>
      <c r="E614" s="758">
        <v>22830013</v>
      </c>
    </row>
    <row r="615" spans="1:5">
      <c r="A615" s="758">
        <v>22830023</v>
      </c>
      <c r="B615" s="758" t="s">
        <v>1434</v>
      </c>
      <c r="C615" s="759">
        <v>-44285523.68</v>
      </c>
      <c r="D615" s="749">
        <f>VLOOKUP($A$1:$A$1397,BS!$A$8:$A$2406,1,0)</f>
        <v>22830023</v>
      </c>
      <c r="E615" s="758">
        <v>22830023</v>
      </c>
    </row>
    <row r="616" spans="1:5">
      <c r="A616" s="758">
        <v>22830033</v>
      </c>
      <c r="B616" s="758" t="s">
        <v>2420</v>
      </c>
      <c r="C616" s="759">
        <v>-1723797.64</v>
      </c>
      <c r="D616" s="749">
        <f>VLOOKUP($A$1:$A$1397,BS!$A$8:$A$2406,1,0)</f>
        <v>22830033</v>
      </c>
      <c r="E616" s="758">
        <v>22830033</v>
      </c>
    </row>
    <row r="617" spans="1:5">
      <c r="A617" s="758">
        <v>22830043</v>
      </c>
      <c r="B617" s="758" t="s">
        <v>2836</v>
      </c>
      <c r="C617" s="759">
        <v>-195129.24</v>
      </c>
      <c r="D617" s="749">
        <f>VLOOKUP($A$1:$A$1397,BS!$A$8:$A$2406,1,0)</f>
        <v>22830043</v>
      </c>
      <c r="E617" s="758">
        <v>22830043</v>
      </c>
    </row>
    <row r="618" spans="1:5">
      <c r="A618" s="758">
        <v>22830053</v>
      </c>
      <c r="B618" s="758" t="s">
        <v>2994</v>
      </c>
      <c r="C618" s="759">
        <v>-2504555.8199999998</v>
      </c>
      <c r="D618" s="749">
        <f>VLOOKUP($A$1:$A$1397,BS!$A$8:$A$2406,1,0)</f>
        <v>22830053</v>
      </c>
      <c r="E618" s="758">
        <v>22830053</v>
      </c>
    </row>
    <row r="619" spans="1:5">
      <c r="A619" s="758">
        <v>22830063</v>
      </c>
      <c r="B619" s="758" t="s">
        <v>3043</v>
      </c>
      <c r="C619" s="759">
        <v>-39468</v>
      </c>
      <c r="D619" s="749">
        <f>VLOOKUP($A$1:$A$1397,BS!$A$8:$A$2406,1,0)</f>
        <v>22830063</v>
      </c>
      <c r="E619" s="758">
        <v>22830063</v>
      </c>
    </row>
    <row r="620" spans="1:5">
      <c r="A620" s="758">
        <v>22830073</v>
      </c>
      <c r="B620" s="758" t="s">
        <v>3044</v>
      </c>
      <c r="C620" s="759">
        <v>-77037</v>
      </c>
      <c r="D620" s="749">
        <f>VLOOKUP($A$1:$A$1397,BS!$A$8:$A$2406,1,0)</f>
        <v>22830073</v>
      </c>
      <c r="E620" s="758">
        <v>22830073</v>
      </c>
    </row>
    <row r="621" spans="1:5">
      <c r="A621" s="758">
        <v>22840012</v>
      </c>
      <c r="B621" s="758" t="s">
        <v>2508</v>
      </c>
      <c r="C621" s="759">
        <v>-635000</v>
      </c>
      <c r="D621" s="749">
        <f>VLOOKUP($A$1:$A$1397,BS!$A$8:$A$2406,1,0)</f>
        <v>22840012</v>
      </c>
      <c r="E621" s="758">
        <v>22840012</v>
      </c>
    </row>
    <row r="622" spans="1:5">
      <c r="A622" s="758">
        <v>22840021</v>
      </c>
      <c r="B622" s="758" t="s">
        <v>1620</v>
      </c>
      <c r="C622" s="759">
        <v>-200000</v>
      </c>
      <c r="D622" s="749">
        <f>VLOOKUP($A$1:$A$1397,BS!$A$8:$A$2406,1,0)</f>
        <v>22840021</v>
      </c>
      <c r="E622" s="758">
        <v>22840021</v>
      </c>
    </row>
    <row r="623" spans="1:5">
      <c r="A623" s="758">
        <v>22840022</v>
      </c>
      <c r="B623" s="758" t="s">
        <v>2509</v>
      </c>
      <c r="C623" s="759">
        <v>-530000</v>
      </c>
      <c r="D623" s="749">
        <f>VLOOKUP($A$1:$A$1397,BS!$A$8:$A$2406,1,0)</f>
        <v>22840022</v>
      </c>
      <c r="E623" s="758">
        <v>22840022</v>
      </c>
    </row>
    <row r="624" spans="1:5">
      <c r="A624" s="758">
        <v>22840031</v>
      </c>
      <c r="B624" s="758" t="s">
        <v>1635</v>
      </c>
      <c r="C624" s="759">
        <v>-258000</v>
      </c>
      <c r="D624" s="749">
        <f>VLOOKUP($A$1:$A$1397,BS!$A$8:$A$2406,1,0)</f>
        <v>22840031</v>
      </c>
      <c r="E624" s="758">
        <v>22840031</v>
      </c>
    </row>
    <row r="625" spans="1:5">
      <c r="A625" s="758">
        <v>22840032</v>
      </c>
      <c r="B625" s="758" t="s">
        <v>2510</v>
      </c>
      <c r="C625" s="759">
        <v>-3300000</v>
      </c>
      <c r="D625" s="749">
        <f>VLOOKUP($A$1:$A$1397,BS!$A$8:$A$2406,1,0)</f>
        <v>22840032</v>
      </c>
      <c r="E625" s="758">
        <v>22840032</v>
      </c>
    </row>
    <row r="626" spans="1:5">
      <c r="A626" s="758">
        <v>22840042</v>
      </c>
      <c r="B626" s="758" t="s">
        <v>2511</v>
      </c>
      <c r="C626" s="759">
        <v>-239000</v>
      </c>
      <c r="D626" s="749">
        <f>VLOOKUP($A$1:$A$1397,BS!$A$8:$A$2406,1,0)</f>
        <v>22840042</v>
      </c>
      <c r="E626" s="758">
        <v>22840042</v>
      </c>
    </row>
    <row r="627" spans="1:5">
      <c r="A627" s="758">
        <v>22840051</v>
      </c>
      <c r="B627" s="758" t="s">
        <v>1636</v>
      </c>
      <c r="C627" s="759">
        <v>-30000</v>
      </c>
      <c r="D627" s="749">
        <f>VLOOKUP($A$1:$A$1397,BS!$A$8:$A$2406,1,0)</f>
        <v>22840051</v>
      </c>
      <c r="E627" s="758">
        <v>22840051</v>
      </c>
    </row>
    <row r="628" spans="1:5">
      <c r="A628" s="758">
        <v>22840062</v>
      </c>
      <c r="B628" s="758" t="s">
        <v>2513</v>
      </c>
      <c r="C628" s="759">
        <v>-1300000</v>
      </c>
      <c r="D628" s="749">
        <f>VLOOKUP($A$1:$A$1397,BS!$A$8:$A$2406,1,0)</f>
        <v>22840062</v>
      </c>
      <c r="E628" s="758">
        <v>22840062</v>
      </c>
    </row>
    <row r="629" spans="1:5">
      <c r="A629" s="758">
        <v>22840081</v>
      </c>
      <c r="B629" s="758" t="s">
        <v>1621</v>
      </c>
      <c r="C629" s="759">
        <v>-550000</v>
      </c>
      <c r="D629" s="749">
        <f>VLOOKUP($A$1:$A$1397,BS!$A$8:$A$2406,1,0)</f>
        <v>22840081</v>
      </c>
      <c r="E629" s="758">
        <v>22840081</v>
      </c>
    </row>
    <row r="630" spans="1:5">
      <c r="A630" s="758">
        <v>22840082</v>
      </c>
      <c r="B630" s="758" t="s">
        <v>2514</v>
      </c>
      <c r="C630" s="759">
        <v>-2500000</v>
      </c>
      <c r="D630" s="749">
        <f>VLOOKUP($A$1:$A$1397,BS!$A$8:$A$2406,1,0)</f>
        <v>22840082</v>
      </c>
      <c r="E630" s="758">
        <v>22840082</v>
      </c>
    </row>
    <row r="631" spans="1:5">
      <c r="A631" s="758">
        <v>22840092</v>
      </c>
      <c r="B631" s="758" t="s">
        <v>2515</v>
      </c>
      <c r="C631" s="759">
        <v>-2050000</v>
      </c>
      <c r="D631" s="749">
        <f>VLOOKUP($A$1:$A$1397,BS!$A$8:$A$2406,1,0)</f>
        <v>22840092</v>
      </c>
      <c r="E631" s="758">
        <v>22840092</v>
      </c>
    </row>
    <row r="632" spans="1:5">
      <c r="A632" s="758">
        <v>22840102</v>
      </c>
      <c r="B632" s="758" t="s">
        <v>2516</v>
      </c>
      <c r="C632" s="759">
        <v>-484500</v>
      </c>
      <c r="D632" s="749">
        <f>VLOOKUP($A$1:$A$1397,BS!$A$8:$A$2406,1,0)</f>
        <v>22840102</v>
      </c>
      <c r="E632" s="758">
        <v>22840102</v>
      </c>
    </row>
    <row r="633" spans="1:5">
      <c r="A633" s="758">
        <v>22840111</v>
      </c>
      <c r="B633" s="758" t="s">
        <v>1637</v>
      </c>
      <c r="C633" s="759">
        <v>-20000</v>
      </c>
      <c r="D633" s="749">
        <f>VLOOKUP($A$1:$A$1397,BS!$A$8:$A$2406,1,0)</f>
        <v>22840111</v>
      </c>
      <c r="E633" s="758">
        <v>22840111</v>
      </c>
    </row>
    <row r="634" spans="1:5">
      <c r="A634" s="758">
        <v>22840112</v>
      </c>
      <c r="B634" s="758" t="s">
        <v>2517</v>
      </c>
      <c r="C634" s="759">
        <v>-200000</v>
      </c>
      <c r="D634" s="749">
        <f>VLOOKUP($A$1:$A$1397,BS!$A$8:$A$2406,1,0)</f>
        <v>22840112</v>
      </c>
      <c r="E634" s="758">
        <v>22840112</v>
      </c>
    </row>
    <row r="635" spans="1:5">
      <c r="A635" s="758">
        <v>22840122</v>
      </c>
      <c r="B635" s="758" t="s">
        <v>2518</v>
      </c>
      <c r="C635" s="759">
        <v>-140000</v>
      </c>
      <c r="D635" s="749">
        <f>VLOOKUP($A$1:$A$1397,BS!$A$8:$A$2406,1,0)</f>
        <v>22840122</v>
      </c>
      <c r="E635" s="758">
        <v>22840122</v>
      </c>
    </row>
    <row r="636" spans="1:5">
      <c r="A636" s="758">
        <v>22840131</v>
      </c>
      <c r="B636" s="758" t="s">
        <v>1622</v>
      </c>
      <c r="C636" s="759">
        <v>-499785.05</v>
      </c>
      <c r="D636" s="749">
        <f>VLOOKUP($A$1:$A$1397,BS!$A$8:$A$2406,1,0)</f>
        <v>22840131</v>
      </c>
      <c r="E636" s="758">
        <v>22840131</v>
      </c>
    </row>
    <row r="637" spans="1:5">
      <c r="A637" s="758">
        <v>22840132</v>
      </c>
      <c r="B637" s="758" t="s">
        <v>2519</v>
      </c>
      <c r="C637" s="759">
        <v>-100000</v>
      </c>
      <c r="D637" s="749">
        <f>VLOOKUP($A$1:$A$1397,BS!$A$8:$A$2406,1,0)</f>
        <v>22840132</v>
      </c>
      <c r="E637" s="758">
        <v>22840132</v>
      </c>
    </row>
    <row r="638" spans="1:5">
      <c r="A638" s="758">
        <v>22840161</v>
      </c>
      <c r="B638" s="758" t="s">
        <v>1623</v>
      </c>
      <c r="C638" s="759">
        <v>-350000</v>
      </c>
      <c r="D638" s="749">
        <f>VLOOKUP($A$1:$A$1397,BS!$A$8:$A$2406,1,0)</f>
        <v>22840161</v>
      </c>
      <c r="E638" s="758">
        <v>22840161</v>
      </c>
    </row>
    <row r="639" spans="1:5">
      <c r="A639" s="758">
        <v>22840162</v>
      </c>
      <c r="B639" s="758" t="s">
        <v>3085</v>
      </c>
      <c r="C639" s="759">
        <v>-100000</v>
      </c>
      <c r="D639" s="749">
        <f>VLOOKUP($A$1:$A$1397,BS!$A$8:$A$2406,1,0)</f>
        <v>22840162</v>
      </c>
      <c r="E639" s="758">
        <v>22840162</v>
      </c>
    </row>
    <row r="640" spans="1:5">
      <c r="A640" s="758">
        <v>22840171</v>
      </c>
      <c r="B640" s="758" t="s">
        <v>1624</v>
      </c>
      <c r="C640" s="759">
        <v>-50000</v>
      </c>
      <c r="D640" s="749">
        <f>VLOOKUP($A$1:$A$1397,BS!$A$8:$A$2406,1,0)</f>
        <v>22840171</v>
      </c>
      <c r="E640" s="758">
        <v>22840171</v>
      </c>
    </row>
    <row r="641" spans="1:5">
      <c r="A641" s="758">
        <v>22840181</v>
      </c>
      <c r="B641" s="758" t="s">
        <v>1638</v>
      </c>
      <c r="C641" s="759">
        <v>-2925000</v>
      </c>
      <c r="D641" s="749">
        <f>VLOOKUP($A$1:$A$1397,BS!$A$8:$A$2406,1,0)</f>
        <v>22840181</v>
      </c>
      <c r="E641" s="758">
        <v>22840181</v>
      </c>
    </row>
    <row r="642" spans="1:5">
      <c r="A642" s="758">
        <v>22840191</v>
      </c>
      <c r="B642" s="758" t="s">
        <v>1625</v>
      </c>
      <c r="C642" s="759">
        <v>-250000</v>
      </c>
      <c r="D642" s="749">
        <f>VLOOKUP($A$1:$A$1397,BS!$A$8:$A$2406,1,0)</f>
        <v>22840191</v>
      </c>
      <c r="E642" s="758">
        <v>22840191</v>
      </c>
    </row>
    <row r="643" spans="1:5">
      <c r="A643" s="758">
        <v>22840221</v>
      </c>
      <c r="B643" s="758" t="s">
        <v>1646</v>
      </c>
      <c r="C643" s="759">
        <v>-600000</v>
      </c>
      <c r="D643" s="749">
        <f>VLOOKUP($A$1:$A$1397,BS!$A$8:$A$2406,1,0)</f>
        <v>22840221</v>
      </c>
      <c r="E643" s="758">
        <v>22840221</v>
      </c>
    </row>
    <row r="644" spans="1:5">
      <c r="A644" s="758">
        <v>22840231</v>
      </c>
      <c r="B644" s="758" t="s">
        <v>441</v>
      </c>
      <c r="C644" s="759">
        <v>-75000</v>
      </c>
      <c r="D644" s="749">
        <f>VLOOKUP($A$1:$A$1397,BS!$A$8:$A$2406,1,0)</f>
        <v>22840231</v>
      </c>
      <c r="E644" s="758">
        <v>22840231</v>
      </c>
    </row>
    <row r="645" spans="1:5">
      <c r="A645" s="758">
        <v>22840251</v>
      </c>
      <c r="B645" s="758" t="s">
        <v>984</v>
      </c>
      <c r="C645" s="759">
        <v>-8841357</v>
      </c>
      <c r="D645" s="749">
        <f>VLOOKUP($A$1:$A$1397,BS!$A$8:$A$2406,1,0)</f>
        <v>22840251</v>
      </c>
      <c r="E645" s="758">
        <v>22840251</v>
      </c>
    </row>
    <row r="646" spans="1:5">
      <c r="A646" s="758">
        <v>22840281</v>
      </c>
      <c r="B646" s="758" t="s">
        <v>2301</v>
      </c>
      <c r="C646" s="759">
        <v>-50000</v>
      </c>
      <c r="D646" s="749">
        <f>VLOOKUP($A$1:$A$1397,BS!$A$8:$A$2406,1,0)</f>
        <v>22840281</v>
      </c>
      <c r="E646" s="758">
        <v>22840281</v>
      </c>
    </row>
    <row r="647" spans="1:5">
      <c r="A647" s="758">
        <v>22840301</v>
      </c>
      <c r="B647" s="758" t="s">
        <v>2465</v>
      </c>
      <c r="C647" s="759">
        <v>-125000</v>
      </c>
      <c r="D647" s="749">
        <f>VLOOKUP($A$1:$A$1397,BS!$A$8:$A$2406,1,0)</f>
        <v>22840301</v>
      </c>
      <c r="E647" s="758">
        <v>22840301</v>
      </c>
    </row>
    <row r="648" spans="1:5">
      <c r="A648" s="758">
        <v>22840311</v>
      </c>
      <c r="B648" s="758" t="s">
        <v>2466</v>
      </c>
      <c r="C648" s="759">
        <v>-96000</v>
      </c>
      <c r="D648" s="749">
        <f>VLOOKUP($A$1:$A$1397,BS!$A$8:$A$2406,1,0)</f>
        <v>22840311</v>
      </c>
      <c r="E648" s="758">
        <v>22840311</v>
      </c>
    </row>
    <row r="649" spans="1:5">
      <c r="A649" s="758">
        <v>22840321</v>
      </c>
      <c r="B649" s="758" t="s">
        <v>2647</v>
      </c>
      <c r="C649" s="759">
        <v>-124867306</v>
      </c>
      <c r="D649" s="749">
        <f>VLOOKUP($A$1:$A$1397,BS!$A$8:$A$2406,1,0)</f>
        <v>22840321</v>
      </c>
      <c r="E649" s="758">
        <v>22840321</v>
      </c>
    </row>
    <row r="650" spans="1:5">
      <c r="A650" s="758">
        <v>22840331</v>
      </c>
      <c r="B650" s="758" t="s">
        <v>3086</v>
      </c>
      <c r="C650" s="759">
        <v>-75313282</v>
      </c>
      <c r="D650" s="749">
        <f>VLOOKUP($A$1:$A$1397,BS!$A$8:$A$2406,1,0)</f>
        <v>22840331</v>
      </c>
      <c r="E650" s="758">
        <v>22840331</v>
      </c>
    </row>
    <row r="651" spans="1:5">
      <c r="A651" s="758">
        <v>22840332</v>
      </c>
      <c r="B651" s="758" t="s">
        <v>2512</v>
      </c>
      <c r="C651" s="759">
        <v>-21000000</v>
      </c>
      <c r="D651" s="749">
        <f>VLOOKUP($A$1:$A$1397,BS!$A$8:$A$2406,1,0)</f>
        <v>22840332</v>
      </c>
      <c r="E651" s="758">
        <v>22840332</v>
      </c>
    </row>
    <row r="652" spans="1:5">
      <c r="A652" s="758">
        <v>22840341</v>
      </c>
      <c r="B652" s="758" t="s">
        <v>3065</v>
      </c>
      <c r="C652" s="759">
        <v>-26519532</v>
      </c>
      <c r="D652" s="749">
        <f>VLOOKUP($A$1:$A$1397,BS!$A$8:$A$2406,1,0)</f>
        <v>22840341</v>
      </c>
      <c r="E652" s="758">
        <v>22840341</v>
      </c>
    </row>
    <row r="653" spans="1:5">
      <c r="A653" s="758">
        <v>22841001</v>
      </c>
      <c r="B653" s="758" t="s">
        <v>1626</v>
      </c>
      <c r="C653" s="759">
        <v>-4610484.08</v>
      </c>
      <c r="D653" s="749">
        <f>VLOOKUP($A$1:$A$1397,BS!$A$8:$A$2406,1,0)</f>
        <v>22841001</v>
      </c>
      <c r="E653" s="758">
        <v>22841001</v>
      </c>
    </row>
    <row r="654" spans="1:5">
      <c r="A654" s="758">
        <v>23001021</v>
      </c>
      <c r="B654" s="758" t="s">
        <v>29</v>
      </c>
      <c r="C654" s="759">
        <v>-18981128.550000001</v>
      </c>
      <c r="D654" s="749">
        <f>VLOOKUP($A$1:$A$1397,BS!$A$8:$A$2406,1,0)</f>
        <v>23001021</v>
      </c>
      <c r="E654" s="758">
        <v>23001021</v>
      </c>
    </row>
    <row r="655" spans="1:5">
      <c r="A655" s="758">
        <v>23001031</v>
      </c>
      <c r="B655" s="758" t="s">
        <v>1167</v>
      </c>
      <c r="C655" s="759">
        <v>-19361243.890000001</v>
      </c>
      <c r="D655" s="749">
        <f>VLOOKUP($A$1:$A$1397,BS!$A$8:$A$2406,1,0)</f>
        <v>23001031</v>
      </c>
      <c r="E655" s="758">
        <v>23001031</v>
      </c>
    </row>
    <row r="656" spans="1:5">
      <c r="A656" s="758">
        <v>23001041</v>
      </c>
      <c r="B656" s="758" t="s">
        <v>385</v>
      </c>
      <c r="C656" s="759">
        <v>-3588685.63</v>
      </c>
      <c r="D656" s="749">
        <f>VLOOKUP($A$1:$A$1397,BS!$A$8:$A$2406,1,0)</f>
        <v>23001041</v>
      </c>
      <c r="E656" s="758">
        <v>23001041</v>
      </c>
    </row>
    <row r="657" spans="1:5">
      <c r="A657" s="758">
        <v>23001043</v>
      </c>
      <c r="B657" s="758" t="s">
        <v>2663</v>
      </c>
      <c r="C657" s="759">
        <v>-919800.04</v>
      </c>
      <c r="D657" s="749">
        <f>VLOOKUP($A$1:$A$1397,BS!$A$8:$A$2406,1,0)</f>
        <v>23001043</v>
      </c>
      <c r="E657" s="758">
        <v>23001043</v>
      </c>
    </row>
    <row r="658" spans="1:5">
      <c r="A658" s="758">
        <v>23001061</v>
      </c>
      <c r="B658" s="758" t="s">
        <v>1059</v>
      </c>
      <c r="C658" s="759">
        <v>-5389592.4000000004</v>
      </c>
      <c r="D658" s="749">
        <f>VLOOKUP($A$1:$A$1397,BS!$A$8:$A$2406,1,0)</f>
        <v>23001061</v>
      </c>
      <c r="E658" s="758">
        <v>23001061</v>
      </c>
    </row>
    <row r="659" spans="1:5">
      <c r="A659" s="758">
        <v>23001071</v>
      </c>
      <c r="B659" s="758" t="s">
        <v>876</v>
      </c>
      <c r="C659" s="759">
        <v>-9117302.6799999997</v>
      </c>
      <c r="D659" s="749">
        <f>VLOOKUP($A$1:$A$1397,BS!$A$8:$A$2406,1,0)</f>
        <v>23001071</v>
      </c>
      <c r="E659" s="758">
        <v>23001071</v>
      </c>
    </row>
    <row r="660" spans="1:5">
      <c r="A660" s="758">
        <v>23001092</v>
      </c>
      <c r="B660" s="758" t="s">
        <v>545</v>
      </c>
      <c r="C660" s="759">
        <v>-9145302.5999999996</v>
      </c>
      <c r="D660" s="749">
        <f>VLOOKUP($A$1:$A$1397,BS!$A$8:$A$2406,1,0)</f>
        <v>23001092</v>
      </c>
      <c r="E660" s="758">
        <v>23001092</v>
      </c>
    </row>
    <row r="661" spans="1:5">
      <c r="A661" s="758">
        <v>23001131</v>
      </c>
      <c r="B661" s="758" t="s">
        <v>2451</v>
      </c>
      <c r="C661" s="759">
        <v>-5793577.7599999998</v>
      </c>
      <c r="D661" s="749">
        <f>VLOOKUP($A$1:$A$1397,BS!$A$8:$A$2406,1,0)</f>
        <v>23001131</v>
      </c>
      <c r="E661" s="758">
        <v>23001131</v>
      </c>
    </row>
    <row r="662" spans="1:5">
      <c r="A662" s="758">
        <v>23001141</v>
      </c>
      <c r="B662" s="758" t="s">
        <v>2658</v>
      </c>
      <c r="C662" s="759">
        <v>-556975.80000000005</v>
      </c>
      <c r="D662" s="749">
        <f>VLOOKUP($A$1:$A$1397,BS!$A$8:$A$2406,1,0)</f>
        <v>23001141</v>
      </c>
      <c r="E662" s="758">
        <v>23001141</v>
      </c>
    </row>
    <row r="663" spans="1:5">
      <c r="A663" s="758">
        <v>23001151</v>
      </c>
      <c r="B663" s="758" t="s">
        <v>2770</v>
      </c>
      <c r="C663" s="759">
        <v>-117557.24</v>
      </c>
      <c r="D663" s="749">
        <f>VLOOKUP($A$1:$A$1397,BS!$A$8:$A$2406,1,0)</f>
        <v>23001151</v>
      </c>
      <c r="E663" s="758">
        <v>23001151</v>
      </c>
    </row>
    <row r="664" spans="1:5">
      <c r="A664" s="758">
        <v>23001231</v>
      </c>
      <c r="B664" s="758" t="s">
        <v>2628</v>
      </c>
      <c r="C664" s="759">
        <v>-1162967.55</v>
      </c>
      <c r="D664" s="749">
        <f>VLOOKUP($A$1:$A$1397,BS!$A$8:$A$2406,1,0)</f>
        <v>23001231</v>
      </c>
      <c r="E664" s="758">
        <v>23001231</v>
      </c>
    </row>
    <row r="665" spans="1:5">
      <c r="A665" s="758">
        <v>23002011</v>
      </c>
      <c r="B665" s="758" t="s">
        <v>1870</v>
      </c>
      <c r="C665" s="759">
        <v>-904618.13</v>
      </c>
      <c r="D665" s="749">
        <f>VLOOKUP($A$1:$A$1397,BS!$A$8:$A$2406,1,0)</f>
        <v>23002011</v>
      </c>
      <c r="E665" s="758">
        <v>23002011</v>
      </c>
    </row>
    <row r="666" spans="1:5">
      <c r="A666" s="758">
        <v>23002041</v>
      </c>
      <c r="B666" s="758" t="s">
        <v>1220</v>
      </c>
      <c r="C666" s="759">
        <v>-7123070.1699999999</v>
      </c>
      <c r="D666" s="749">
        <f>VLOOKUP($A$1:$A$1397,BS!$A$8:$A$2406,1,0)</f>
        <v>23002041</v>
      </c>
      <c r="E666" s="758">
        <v>23002041</v>
      </c>
    </row>
    <row r="667" spans="1:5">
      <c r="A667" s="758">
        <v>23002061</v>
      </c>
      <c r="B667" s="758" t="s">
        <v>66</v>
      </c>
      <c r="C667" s="759">
        <v>82298</v>
      </c>
      <c r="D667" s="749">
        <f>VLOOKUP($A$1:$A$1397,BS!$A$8:$A$2406,1,0)</f>
        <v>23002061</v>
      </c>
      <c r="E667" s="758">
        <v>23002061</v>
      </c>
    </row>
    <row r="668" spans="1:5">
      <c r="A668" s="758">
        <v>23002071</v>
      </c>
      <c r="B668" s="758" t="s">
        <v>50</v>
      </c>
      <c r="C668" s="759">
        <v>251781.44</v>
      </c>
      <c r="D668" s="749">
        <f>VLOOKUP($A$1:$A$1397,BS!$A$8:$A$2406,1,0)</f>
        <v>23002071</v>
      </c>
      <c r="E668" s="758">
        <v>23002071</v>
      </c>
    </row>
    <row r="669" spans="1:5">
      <c r="A669" s="758">
        <v>23002072</v>
      </c>
      <c r="B669" s="758" t="s">
        <v>2664</v>
      </c>
      <c r="C669" s="759">
        <v>18711.25</v>
      </c>
      <c r="D669" s="749">
        <f>VLOOKUP($A$1:$A$1397,BS!$A$8:$A$2406,1,0)</f>
        <v>23002072</v>
      </c>
      <c r="E669" s="758">
        <v>23002072</v>
      </c>
    </row>
    <row r="670" spans="1:5">
      <c r="A670" s="758">
        <v>23002091</v>
      </c>
      <c r="B670" s="758" t="s">
        <v>548</v>
      </c>
      <c r="C670" s="759">
        <v>-334079.44</v>
      </c>
      <c r="D670" s="749">
        <f>VLOOKUP($A$1:$A$1397,BS!$A$8:$A$2406,1,0)</f>
        <v>23002091</v>
      </c>
      <c r="E670" s="758">
        <v>23002091</v>
      </c>
    </row>
    <row r="671" spans="1:5">
      <c r="A671" s="758">
        <v>23002092</v>
      </c>
      <c r="B671" s="758" t="s">
        <v>549</v>
      </c>
      <c r="C671" s="759">
        <v>-18711.25</v>
      </c>
      <c r="D671" s="749">
        <f>VLOOKUP($A$1:$A$1397,BS!$A$8:$A$2406,1,0)</f>
        <v>23002092</v>
      </c>
      <c r="E671" s="758">
        <v>23002092</v>
      </c>
    </row>
    <row r="672" spans="1:5">
      <c r="A672" s="758">
        <v>23200011</v>
      </c>
      <c r="B672" s="758" t="s">
        <v>1779</v>
      </c>
      <c r="C672" s="759">
        <v>-6527712.5999999996</v>
      </c>
      <c r="D672" s="749">
        <f>VLOOKUP($A$1:$A$1397,BS!$A$8:$A$2406,1,0)</f>
        <v>23200011</v>
      </c>
      <c r="E672" s="758">
        <v>23200011</v>
      </c>
    </row>
    <row r="673" spans="1:5">
      <c r="A673" s="758">
        <v>23200031</v>
      </c>
      <c r="B673" s="758" t="s">
        <v>430</v>
      </c>
      <c r="C673" s="759">
        <v>-20644391</v>
      </c>
      <c r="D673" s="749">
        <f>VLOOKUP($A$1:$A$1397,BS!$A$8:$A$2406,1,0)</f>
        <v>23200031</v>
      </c>
      <c r="E673" s="758">
        <v>23200031</v>
      </c>
    </row>
    <row r="674" spans="1:5">
      <c r="A674" s="758">
        <v>23200033</v>
      </c>
      <c r="B674" s="758" t="s">
        <v>434</v>
      </c>
      <c r="C674" s="759">
        <v>-275062.5</v>
      </c>
      <c r="D674" s="749">
        <f>VLOOKUP($A$1:$A$1397,BS!$A$8:$A$2406,1,0)</f>
        <v>23200033</v>
      </c>
      <c r="E674" s="758">
        <v>23200033</v>
      </c>
    </row>
    <row r="675" spans="1:5">
      <c r="A675" s="758">
        <v>23200041</v>
      </c>
      <c r="B675" s="758" t="s">
        <v>818</v>
      </c>
      <c r="C675" s="759">
        <v>-8997315</v>
      </c>
      <c r="D675" s="749">
        <f>VLOOKUP($A$1:$A$1397,BS!$A$8:$A$2406,1,0)</f>
        <v>23200041</v>
      </c>
      <c r="E675" s="758">
        <v>23200041</v>
      </c>
    </row>
    <row r="676" spans="1:5">
      <c r="A676" s="758">
        <v>23200051</v>
      </c>
      <c r="B676" s="758" t="s">
        <v>819</v>
      </c>
      <c r="C676" s="759">
        <v>-10656118.25</v>
      </c>
      <c r="D676" s="749">
        <f>VLOOKUP($A$1:$A$1397,BS!$A$8:$A$2406,1,0)</f>
        <v>23200051</v>
      </c>
      <c r="E676" s="758">
        <v>23200051</v>
      </c>
    </row>
    <row r="677" spans="1:5">
      <c r="A677" s="758">
        <v>23200061</v>
      </c>
      <c r="B677" s="758" t="s">
        <v>375</v>
      </c>
      <c r="C677" s="759">
        <v>-13949463.609999999</v>
      </c>
      <c r="D677" s="749">
        <f>VLOOKUP($A$1:$A$1397,BS!$A$8:$A$2406,1,0)</f>
        <v>23200061</v>
      </c>
      <c r="E677" s="758">
        <v>23200061</v>
      </c>
    </row>
    <row r="678" spans="1:5">
      <c r="A678" s="758">
        <v>23200063</v>
      </c>
      <c r="B678" s="758" t="s">
        <v>2202</v>
      </c>
      <c r="C678" s="759">
        <v>-2837916.34</v>
      </c>
      <c r="D678" s="749">
        <f>VLOOKUP($A$1:$A$1397,BS!$A$8:$A$2406,1,0)</f>
        <v>23200063</v>
      </c>
      <c r="E678" s="758">
        <v>23200063</v>
      </c>
    </row>
    <row r="679" spans="1:5">
      <c r="A679" s="758">
        <v>23200071</v>
      </c>
      <c r="B679" s="758" t="s">
        <v>1899</v>
      </c>
      <c r="C679" s="759">
        <v>-2671983.27</v>
      </c>
      <c r="D679" s="749">
        <f>VLOOKUP($A$1:$A$1397,BS!$A$8:$A$2406,1,0)</f>
        <v>23200071</v>
      </c>
      <c r="E679" s="758">
        <v>23200071</v>
      </c>
    </row>
    <row r="680" spans="1:5">
      <c r="A680" s="758">
        <v>23200081</v>
      </c>
      <c r="B680" s="758" t="s">
        <v>1900</v>
      </c>
      <c r="C680" s="759">
        <v>-4467394.74</v>
      </c>
      <c r="D680" s="749">
        <f>VLOOKUP($A$1:$A$1397,BS!$A$8:$A$2406,1,0)</f>
        <v>23200081</v>
      </c>
      <c r="E680" s="758">
        <v>23200081</v>
      </c>
    </row>
    <row r="681" spans="1:5">
      <c r="A681" s="758">
        <v>23200101</v>
      </c>
      <c r="B681" s="758" t="s">
        <v>809</v>
      </c>
      <c r="C681" s="759">
        <v>-98960.24</v>
      </c>
      <c r="D681" s="749">
        <f>VLOOKUP($A$1:$A$1397,BS!$A$8:$A$2406,1,0)</f>
        <v>23200101</v>
      </c>
      <c r="E681" s="758">
        <v>23200101</v>
      </c>
    </row>
    <row r="682" spans="1:5">
      <c r="A682" s="758">
        <v>23200103</v>
      </c>
      <c r="B682" s="758" t="s">
        <v>136</v>
      </c>
      <c r="C682" s="759">
        <v>-59846.28</v>
      </c>
      <c r="D682" s="749">
        <f>VLOOKUP($A$1:$A$1397,BS!$A$8:$A$2406,1,0)</f>
        <v>23200103</v>
      </c>
      <c r="E682" s="758">
        <v>23200103</v>
      </c>
    </row>
    <row r="683" spans="1:5">
      <c r="A683" s="758">
        <v>23200111</v>
      </c>
      <c r="B683" s="758" t="s">
        <v>1901</v>
      </c>
      <c r="C683" s="759">
        <v>-281328.40000000002</v>
      </c>
      <c r="D683" s="749">
        <f>VLOOKUP($A$1:$A$1397,BS!$A$8:$A$2406,1,0)</f>
        <v>23200111</v>
      </c>
      <c r="E683" s="758">
        <v>23200111</v>
      </c>
    </row>
    <row r="684" spans="1:5">
      <c r="A684" s="758">
        <v>23200121</v>
      </c>
      <c r="B684" s="758" t="s">
        <v>1647</v>
      </c>
      <c r="C684" s="759">
        <v>-246239.97</v>
      </c>
      <c r="D684" s="749">
        <f>VLOOKUP($A$1:$A$1397,BS!$A$8:$A$2406,1,0)</f>
        <v>23200121</v>
      </c>
      <c r="E684" s="758">
        <v>23200121</v>
      </c>
    </row>
    <row r="685" spans="1:5">
      <c r="A685" s="758">
        <v>23200153</v>
      </c>
      <c r="B685" s="758" t="s">
        <v>3037</v>
      </c>
      <c r="C685" s="759">
        <v>-11458.67</v>
      </c>
      <c r="D685" s="749">
        <f>VLOOKUP($A$1:$A$1397,BS!$A$8:$A$2406,1,0)</f>
        <v>23200153</v>
      </c>
      <c r="E685" s="758">
        <v>23200153</v>
      </c>
    </row>
    <row r="686" spans="1:5">
      <c r="A686" s="758">
        <v>23200221</v>
      </c>
      <c r="B686" s="758" t="s">
        <v>3305</v>
      </c>
      <c r="C686" s="759">
        <v>-2714.32</v>
      </c>
      <c r="D686" s="749">
        <f>VLOOKUP($A$1:$A$1397,BS!$A$8:$A$2406,1,0)</f>
        <v>23200221</v>
      </c>
      <c r="E686" s="758">
        <v>23200221</v>
      </c>
    </row>
    <row r="687" spans="1:5">
      <c r="A687" s="758">
        <v>23200222</v>
      </c>
      <c r="B687" s="758" t="s">
        <v>279</v>
      </c>
      <c r="C687" s="759">
        <v>-11146219.939999999</v>
      </c>
      <c r="D687" s="749">
        <f>VLOOKUP($A$1:$A$1397,BS!$A$8:$A$2406,1,0)</f>
        <v>23200222</v>
      </c>
      <c r="E687" s="758">
        <v>23200222</v>
      </c>
    </row>
    <row r="688" spans="1:5">
      <c r="A688" s="758">
        <v>23200242</v>
      </c>
      <c r="B688" s="758" t="s">
        <v>1701</v>
      </c>
      <c r="C688" s="759">
        <v>-20210092.559999999</v>
      </c>
      <c r="D688" s="749">
        <f>VLOOKUP($A$1:$A$1397,BS!$A$8:$A$2406,1,0)</f>
        <v>23200242</v>
      </c>
      <c r="E688" s="758">
        <v>23200242</v>
      </c>
    </row>
    <row r="689" spans="1:5">
      <c r="A689" s="758">
        <v>23200281</v>
      </c>
      <c r="B689" s="758" t="s">
        <v>3224</v>
      </c>
      <c r="C689" s="758">
        <v>-226</v>
      </c>
      <c r="D689" s="749">
        <f>VLOOKUP($A$1:$A$1397,BS!$A$8:$A$2406,1,0)</f>
        <v>23200281</v>
      </c>
      <c r="E689" s="758">
        <v>23200281</v>
      </c>
    </row>
    <row r="690" spans="1:5">
      <c r="A690" s="758">
        <v>23200282</v>
      </c>
      <c r="B690" s="758" t="s">
        <v>3225</v>
      </c>
      <c r="C690" s="759">
        <v>-4999.47</v>
      </c>
      <c r="D690" s="749">
        <f>VLOOKUP($A$1:$A$1397,BS!$A$8:$A$2406,1,0)</f>
        <v>23200282</v>
      </c>
      <c r="E690" s="758">
        <v>23200282</v>
      </c>
    </row>
    <row r="691" spans="1:5">
      <c r="A691" s="758">
        <v>23200333</v>
      </c>
      <c r="B691" s="758" t="s">
        <v>1045</v>
      </c>
      <c r="C691" s="759">
        <v>-14221215.49</v>
      </c>
      <c r="D691" s="749">
        <f>VLOOKUP($A$1:$A$1397,BS!$A$8:$A$2406,1,0)</f>
        <v>23200333</v>
      </c>
      <c r="E691" s="758">
        <v>23200333</v>
      </c>
    </row>
    <row r="692" spans="1:5">
      <c r="A692" s="758">
        <v>23200483</v>
      </c>
      <c r="B692" s="758" t="s">
        <v>665</v>
      </c>
      <c r="C692" s="759">
        <v>-18964675.710000001</v>
      </c>
      <c r="D692" s="749">
        <f>VLOOKUP($A$1:$A$1397,BS!$A$8:$A$2406,1,0)</f>
        <v>23200483</v>
      </c>
      <c r="E692" s="758">
        <v>23200483</v>
      </c>
    </row>
    <row r="693" spans="1:5">
      <c r="A693" s="758">
        <v>23200493</v>
      </c>
      <c r="B693" s="758" t="s">
        <v>3094</v>
      </c>
      <c r="C693" s="759">
        <v>-542974.07999999996</v>
      </c>
      <c r="D693" s="749">
        <f>VLOOKUP($A$1:$A$1397,BS!$A$8:$A$2406,1,0)</f>
        <v>23200493</v>
      </c>
      <c r="E693" s="758">
        <v>23200493</v>
      </c>
    </row>
    <row r="694" spans="1:5">
      <c r="A694" s="758">
        <v>23200543</v>
      </c>
      <c r="B694" s="758" t="s">
        <v>735</v>
      </c>
      <c r="C694" s="759">
        <v>-53967856.469999999</v>
      </c>
      <c r="D694" s="749">
        <f>VLOOKUP($A$1:$A$1397,BS!$A$8:$A$2406,1,0)</f>
        <v>23200543</v>
      </c>
      <c r="E694" s="758">
        <v>23200543</v>
      </c>
    </row>
    <row r="695" spans="1:5">
      <c r="A695" s="758">
        <v>23200643</v>
      </c>
      <c r="B695" s="758" t="s">
        <v>640</v>
      </c>
      <c r="C695" s="759">
        <v>-5890019.9100000001</v>
      </c>
      <c r="D695" s="749">
        <f>VLOOKUP($A$1:$A$1397,BS!$A$8:$A$2406,1,0)</f>
        <v>23200643</v>
      </c>
      <c r="E695" s="758">
        <v>23200643</v>
      </c>
    </row>
    <row r="696" spans="1:5">
      <c r="A696" s="758">
        <v>23200653</v>
      </c>
      <c r="B696" s="758" t="s">
        <v>1694</v>
      </c>
      <c r="C696" s="759">
        <v>-236063.3</v>
      </c>
      <c r="D696" s="749">
        <f>VLOOKUP($A$1:$A$1397,BS!$A$8:$A$2406,1,0)</f>
        <v>23200653</v>
      </c>
      <c r="E696" s="758">
        <v>23200653</v>
      </c>
    </row>
    <row r="697" spans="1:5">
      <c r="A697" s="758">
        <v>23200683</v>
      </c>
      <c r="B697" s="758" t="s">
        <v>1837</v>
      </c>
      <c r="C697" s="758">
        <v>-7.5</v>
      </c>
      <c r="D697" s="749">
        <f>VLOOKUP($A$1:$A$1397,BS!$A$8:$A$2406,1,0)</f>
        <v>23200683</v>
      </c>
      <c r="E697" s="758">
        <v>23200683</v>
      </c>
    </row>
    <row r="698" spans="1:5">
      <c r="A698" s="758">
        <v>23200693</v>
      </c>
      <c r="B698" s="758" t="s">
        <v>1368</v>
      </c>
      <c r="C698" s="759">
        <v>-206525.44</v>
      </c>
      <c r="D698" s="749">
        <f>VLOOKUP($A$1:$A$1397,BS!$A$8:$A$2406,1,0)</f>
        <v>23200693</v>
      </c>
      <c r="E698" s="758">
        <v>23200693</v>
      </c>
    </row>
    <row r="699" spans="1:5">
      <c r="A699" s="758">
        <v>23200733</v>
      </c>
      <c r="B699" s="758" t="s">
        <v>248</v>
      </c>
      <c r="C699" s="759">
        <v>-1675.66</v>
      </c>
      <c r="D699" s="749">
        <f>VLOOKUP($A$1:$A$1397,BS!$A$8:$A$2406,1,0)</f>
        <v>23200733</v>
      </c>
      <c r="E699" s="758">
        <v>23200733</v>
      </c>
    </row>
    <row r="700" spans="1:5">
      <c r="A700" s="758">
        <v>23200743</v>
      </c>
      <c r="B700" s="758" t="s">
        <v>1946</v>
      </c>
      <c r="C700" s="759">
        <v>-114194.39</v>
      </c>
      <c r="D700" s="749">
        <f>VLOOKUP($A$1:$A$1397,BS!$A$8:$A$2406,1,0)</f>
        <v>23200743</v>
      </c>
      <c r="E700" s="758">
        <v>23200743</v>
      </c>
    </row>
    <row r="701" spans="1:5">
      <c r="A701" s="758">
        <v>23200753</v>
      </c>
      <c r="B701" s="758" t="s">
        <v>1674</v>
      </c>
      <c r="C701" s="759">
        <v>-14447.08</v>
      </c>
      <c r="D701" s="749">
        <f>VLOOKUP($A$1:$A$1397,BS!$A$8:$A$2406,1,0)</f>
        <v>23200753</v>
      </c>
      <c r="E701" s="758">
        <v>23200753</v>
      </c>
    </row>
    <row r="702" spans="1:5">
      <c r="A702" s="758">
        <v>23200763</v>
      </c>
      <c r="B702" s="758" t="s">
        <v>1945</v>
      </c>
      <c r="C702" s="759">
        <v>-78412.33</v>
      </c>
      <c r="D702" s="749">
        <f>VLOOKUP($A$1:$A$1397,BS!$A$8:$A$2406,1,0)</f>
        <v>23200763</v>
      </c>
      <c r="E702" s="758">
        <v>23200763</v>
      </c>
    </row>
    <row r="703" spans="1:5">
      <c r="A703" s="758">
        <v>23200773</v>
      </c>
      <c r="B703" s="758" t="s">
        <v>1128</v>
      </c>
      <c r="C703" s="759">
        <v>-17207.900000000001</v>
      </c>
      <c r="D703" s="749">
        <f>VLOOKUP($A$1:$A$1397,BS!$A$8:$A$2406,1,0)</f>
        <v>23200773</v>
      </c>
      <c r="E703" s="758">
        <v>23200773</v>
      </c>
    </row>
    <row r="704" spans="1:5">
      <c r="A704" s="758">
        <v>23200813</v>
      </c>
      <c r="B704" s="758" t="s">
        <v>3191</v>
      </c>
      <c r="C704" s="759">
        <v>-2211.16</v>
      </c>
      <c r="D704" s="749">
        <f>VLOOKUP($A$1:$A$1397,BS!$A$8:$A$2406,1,0)</f>
        <v>23200813</v>
      </c>
      <c r="E704" s="758">
        <v>23200813</v>
      </c>
    </row>
    <row r="705" spans="1:5">
      <c r="A705" s="758">
        <v>23200823</v>
      </c>
      <c r="B705" s="758" t="s">
        <v>3209</v>
      </c>
      <c r="C705" s="759">
        <v>-182092.54</v>
      </c>
      <c r="D705" s="749">
        <f>VLOOKUP($A$1:$A$1397,BS!$A$8:$A$2406,1,0)</f>
        <v>23200823</v>
      </c>
      <c r="E705" s="758">
        <v>23200823</v>
      </c>
    </row>
    <row r="706" spans="1:5">
      <c r="A706" s="758">
        <v>23200833</v>
      </c>
      <c r="B706" s="758" t="s">
        <v>3476</v>
      </c>
      <c r="C706" s="759">
        <v>-3813.95</v>
      </c>
      <c r="D706" s="749" t="e">
        <f>VLOOKUP($A$1:$A$1397,BS!$A$8:$A$2406,1,0)</f>
        <v>#N/A</v>
      </c>
      <c r="E706" s="758" t="e">
        <v>#N/A</v>
      </c>
    </row>
    <row r="707" spans="1:5">
      <c r="A707" s="758">
        <v>23200873</v>
      </c>
      <c r="B707" s="758" t="s">
        <v>3306</v>
      </c>
      <c r="C707" s="759">
        <v>-1530156.78</v>
      </c>
      <c r="D707" s="749">
        <f>VLOOKUP($A$1:$A$1397,BS!$A$8:$A$2406,1,0)</f>
        <v>23200873</v>
      </c>
      <c r="E707" s="758">
        <v>23200873</v>
      </c>
    </row>
    <row r="708" spans="1:5">
      <c r="A708" s="758">
        <v>23201003</v>
      </c>
      <c r="B708" s="758" t="s">
        <v>783</v>
      </c>
      <c r="C708" s="759">
        <v>-28108324.329999998</v>
      </c>
      <c r="D708" s="749">
        <f>VLOOKUP($A$1:$A$1397,BS!$A$8:$A$2406,1,0)</f>
        <v>23201003</v>
      </c>
      <c r="E708" s="758">
        <v>23201003</v>
      </c>
    </row>
    <row r="709" spans="1:5">
      <c r="A709" s="758">
        <v>23201013</v>
      </c>
      <c r="B709" s="758" t="s">
        <v>1461</v>
      </c>
      <c r="C709" s="759">
        <v>-9866296.8599999994</v>
      </c>
      <c r="D709" s="749">
        <f>VLOOKUP($A$1:$A$1397,BS!$A$8:$A$2406,1,0)</f>
        <v>23201013</v>
      </c>
      <c r="E709" s="758">
        <v>23201013</v>
      </c>
    </row>
    <row r="710" spans="1:5">
      <c r="A710" s="758">
        <v>23201033</v>
      </c>
      <c r="B710" s="758" t="s">
        <v>1169</v>
      </c>
      <c r="C710" s="759">
        <v>-92220.9</v>
      </c>
      <c r="D710" s="749">
        <f>VLOOKUP($A$1:$A$1397,BS!$A$8:$A$2406,1,0)</f>
        <v>23201033</v>
      </c>
      <c r="E710" s="758">
        <v>23201033</v>
      </c>
    </row>
    <row r="711" spans="1:5">
      <c r="A711" s="758">
        <v>23201043</v>
      </c>
      <c r="B711" s="758" t="s">
        <v>498</v>
      </c>
      <c r="C711" s="759">
        <v>70044.460000000006</v>
      </c>
      <c r="D711" s="749">
        <f>VLOOKUP($A$1:$A$1397,BS!$A$8:$A$2406,1,0)</f>
        <v>23201043</v>
      </c>
      <c r="E711" s="758">
        <v>23201043</v>
      </c>
    </row>
    <row r="712" spans="1:5">
      <c r="A712" s="758">
        <v>23201053</v>
      </c>
      <c r="B712" s="758" t="s">
        <v>2659</v>
      </c>
      <c r="C712" s="759">
        <v>-208083.09</v>
      </c>
      <c r="D712" s="749">
        <f>VLOOKUP($A$1:$A$1397,BS!$A$8:$A$2406,1,0)</f>
        <v>23201053</v>
      </c>
      <c r="E712" s="758">
        <v>23201053</v>
      </c>
    </row>
    <row r="713" spans="1:5">
      <c r="A713" s="758">
        <v>23201073</v>
      </c>
      <c r="B713" s="758" t="s">
        <v>1292</v>
      </c>
      <c r="C713" s="759">
        <v>-391485.94</v>
      </c>
      <c r="D713" s="749">
        <f>VLOOKUP($A$1:$A$1397,BS!$A$8:$A$2406,1,0)</f>
        <v>23201073</v>
      </c>
      <c r="E713" s="758">
        <v>23201073</v>
      </c>
    </row>
    <row r="714" spans="1:5">
      <c r="A714" s="758">
        <v>23201093</v>
      </c>
      <c r="B714" s="758" t="s">
        <v>2201</v>
      </c>
      <c r="C714" s="759">
        <v>-69829.81</v>
      </c>
      <c r="D714" s="749">
        <f>VLOOKUP($A$1:$A$1397,BS!$A$8:$A$2406,1,0)</f>
        <v>23201093</v>
      </c>
      <c r="E714" s="758">
        <v>23201093</v>
      </c>
    </row>
    <row r="715" spans="1:5">
      <c r="A715" s="758">
        <v>23201113</v>
      </c>
      <c r="B715" s="758" t="s">
        <v>575</v>
      </c>
      <c r="C715" s="759">
        <v>12887.49</v>
      </c>
      <c r="D715" s="749">
        <f>VLOOKUP($A$1:$A$1397,BS!$A$8:$A$2406,1,0)</f>
        <v>23201113</v>
      </c>
      <c r="E715" s="758">
        <v>23201113</v>
      </c>
    </row>
    <row r="716" spans="1:5">
      <c r="A716" s="758">
        <v>23201153</v>
      </c>
      <c r="B716" s="758" t="s">
        <v>2734</v>
      </c>
      <c r="C716" s="759">
        <v>-9340.18</v>
      </c>
      <c r="D716" s="749">
        <f>VLOOKUP($A$1:$A$1397,BS!$A$8:$A$2406,1,0)</f>
        <v>23201153</v>
      </c>
      <c r="E716" s="758">
        <v>23201153</v>
      </c>
    </row>
    <row r="717" spans="1:5">
      <c r="A717" s="758">
        <v>23201163</v>
      </c>
      <c r="B717" s="758" t="s">
        <v>2735</v>
      </c>
      <c r="C717" s="759">
        <v>-5428.82</v>
      </c>
      <c r="D717" s="749">
        <f>VLOOKUP($A$1:$A$1397,BS!$A$8:$A$2406,1,0)</f>
        <v>23201163</v>
      </c>
      <c r="E717" s="758">
        <v>23201163</v>
      </c>
    </row>
    <row r="718" spans="1:5">
      <c r="A718" s="758">
        <v>23201173</v>
      </c>
      <c r="B718" s="758" t="s">
        <v>496</v>
      </c>
      <c r="C718" s="759">
        <v>94670.17</v>
      </c>
      <c r="D718" s="749">
        <f>VLOOKUP($A$1:$A$1397,BS!$A$8:$A$2406,1,0)</f>
        <v>23201173</v>
      </c>
      <c r="E718" s="758">
        <v>23201173</v>
      </c>
    </row>
    <row r="719" spans="1:5">
      <c r="A719" s="758">
        <v>23201193</v>
      </c>
      <c r="B719" s="758" t="s">
        <v>2736</v>
      </c>
      <c r="C719" s="759">
        <v>-20852.34</v>
      </c>
      <c r="D719" s="749">
        <f>VLOOKUP($A$1:$A$1397,BS!$A$8:$A$2406,1,0)</f>
        <v>23201193</v>
      </c>
      <c r="E719" s="758">
        <v>23201193</v>
      </c>
    </row>
    <row r="720" spans="1:5">
      <c r="A720" s="758">
        <v>23201203</v>
      </c>
      <c r="B720" s="758" t="s">
        <v>2737</v>
      </c>
      <c r="C720" s="759">
        <v>-1731</v>
      </c>
      <c r="D720" s="749">
        <f>VLOOKUP($A$1:$A$1397,BS!$A$8:$A$2406,1,0)</f>
        <v>23201203</v>
      </c>
      <c r="E720" s="758">
        <v>23201203</v>
      </c>
    </row>
    <row r="721" spans="1:5">
      <c r="A721" s="758">
        <v>23201213</v>
      </c>
      <c r="B721" s="758" t="s">
        <v>3226</v>
      </c>
      <c r="C721" s="759">
        <v>-1008.85</v>
      </c>
      <c r="D721" s="749">
        <f>VLOOKUP($A$1:$A$1397,BS!$A$8:$A$2406,1,0)</f>
        <v>23201213</v>
      </c>
      <c r="E721" s="758">
        <v>23201213</v>
      </c>
    </row>
    <row r="722" spans="1:5">
      <c r="A722" s="758">
        <v>23201251</v>
      </c>
      <c r="B722" s="758" t="s">
        <v>2665</v>
      </c>
      <c r="C722" s="759">
        <v>-1005795</v>
      </c>
      <c r="D722" s="749">
        <f>VLOOKUP($A$1:$A$1397,BS!$A$8:$A$2406,1,0)</f>
        <v>23201251</v>
      </c>
      <c r="E722" s="758">
        <v>23201251</v>
      </c>
    </row>
    <row r="723" spans="1:5">
      <c r="A723" s="758">
        <v>23202173</v>
      </c>
      <c r="B723" s="758" t="s">
        <v>416</v>
      </c>
      <c r="C723" s="758">
        <v>-188.76</v>
      </c>
      <c r="D723" s="749">
        <f>VLOOKUP($A$1:$A$1397,BS!$A$8:$A$2406,1,0)</f>
        <v>23202173</v>
      </c>
      <c r="E723" s="758">
        <v>23202173</v>
      </c>
    </row>
    <row r="724" spans="1:5">
      <c r="A724" s="758">
        <v>23202183</v>
      </c>
      <c r="B724" s="758" t="s">
        <v>1255</v>
      </c>
      <c r="C724" s="759">
        <v>-12329.49</v>
      </c>
      <c r="D724" s="749">
        <f>VLOOKUP($A$1:$A$1397,BS!$A$8:$A$2406,1,0)</f>
        <v>23202183</v>
      </c>
      <c r="E724" s="758">
        <v>23202183</v>
      </c>
    </row>
    <row r="725" spans="1:5">
      <c r="A725" s="758">
        <v>23202213</v>
      </c>
      <c r="B725" s="758" t="s">
        <v>3227</v>
      </c>
      <c r="C725" s="758">
        <v>-908</v>
      </c>
      <c r="D725" s="749">
        <f>VLOOKUP($A$1:$A$1397,BS!$A$8:$A$2406,1,0)</f>
        <v>23202213</v>
      </c>
      <c r="E725" s="758">
        <v>23202213</v>
      </c>
    </row>
    <row r="726" spans="1:5">
      <c r="A726" s="758">
        <v>23202233</v>
      </c>
      <c r="B726" s="758" t="s">
        <v>3301</v>
      </c>
      <c r="C726" s="759">
        <v>1729179.96</v>
      </c>
      <c r="D726" s="749">
        <f>VLOOKUP($A$1:$A$1397,BS!$A$8:$A$2406,1,0)</f>
        <v>23202233</v>
      </c>
      <c r="E726" s="758">
        <v>23202233</v>
      </c>
    </row>
    <row r="727" spans="1:5">
      <c r="A727" s="758">
        <v>23202353</v>
      </c>
      <c r="B727" s="758" t="s">
        <v>3302</v>
      </c>
      <c r="C727" s="759">
        <v>-11556744.109999999</v>
      </c>
      <c r="D727" s="749">
        <f>VLOOKUP($A$1:$A$1397,BS!$A$8:$A$2406,1,0)</f>
        <v>23202353</v>
      </c>
      <c r="E727" s="758">
        <v>23202353</v>
      </c>
    </row>
    <row r="728" spans="1:5">
      <c r="A728" s="758">
        <v>23500003</v>
      </c>
      <c r="B728" s="758" t="s">
        <v>2755</v>
      </c>
      <c r="C728" s="759">
        <v>-26608345.420000002</v>
      </c>
      <c r="D728" s="749">
        <f>VLOOKUP($A$1:$A$1397,BS!$A$8:$A$2406,1,0)</f>
        <v>23500003</v>
      </c>
      <c r="E728" s="758">
        <v>23500003</v>
      </c>
    </row>
    <row r="729" spans="1:5">
      <c r="A729" s="758">
        <v>23500011</v>
      </c>
      <c r="B729" s="758" t="s">
        <v>991</v>
      </c>
      <c r="C729" s="759">
        <v>-6686993.8099999996</v>
      </c>
      <c r="D729" s="749">
        <f>VLOOKUP($A$1:$A$1397,BS!$A$8:$A$2406,1,0)</f>
        <v>23500011</v>
      </c>
      <c r="E729" s="758">
        <v>23500011</v>
      </c>
    </row>
    <row r="730" spans="1:5">
      <c r="A730" s="758">
        <v>23600021</v>
      </c>
      <c r="B730" s="758" t="s">
        <v>2494</v>
      </c>
      <c r="C730" s="759">
        <v>-4696578.91</v>
      </c>
      <c r="D730" s="749">
        <f>VLOOKUP($A$1:$A$1397,BS!$A$8:$A$2406,1,0)</f>
        <v>23600021</v>
      </c>
      <c r="E730" s="758">
        <v>23600021</v>
      </c>
    </row>
    <row r="731" spans="1:5">
      <c r="A731" s="758">
        <v>23600022</v>
      </c>
      <c r="B731" s="758" t="s">
        <v>2495</v>
      </c>
      <c r="C731" s="759">
        <v>-1786825.08</v>
      </c>
      <c r="D731" s="749">
        <f>VLOOKUP($A$1:$A$1397,BS!$A$8:$A$2406,1,0)</f>
        <v>23600022</v>
      </c>
      <c r="E731" s="758">
        <v>23600022</v>
      </c>
    </row>
    <row r="732" spans="1:5">
      <c r="A732" s="758">
        <v>23600063</v>
      </c>
      <c r="B732" s="758" t="s">
        <v>949</v>
      </c>
      <c r="C732" s="758">
        <v>-186.36</v>
      </c>
      <c r="D732" s="749">
        <f>VLOOKUP($A$1:$A$1397,BS!$A$8:$A$2406,1,0)</f>
        <v>23600063</v>
      </c>
      <c r="E732" s="758">
        <v>23600063</v>
      </c>
    </row>
    <row r="733" spans="1:5">
      <c r="A733" s="758">
        <v>23600093</v>
      </c>
      <c r="B733" s="758" t="s">
        <v>344</v>
      </c>
      <c r="C733" s="759">
        <v>-328338.48</v>
      </c>
      <c r="D733" s="749">
        <f>VLOOKUP($A$1:$A$1397,BS!$A$8:$A$2406,1,0)</f>
        <v>23600093</v>
      </c>
      <c r="E733" s="758">
        <v>23600093</v>
      </c>
    </row>
    <row r="734" spans="1:5">
      <c r="A734" s="758">
        <v>23600201</v>
      </c>
      <c r="B734" s="758" t="s">
        <v>487</v>
      </c>
      <c r="C734" s="759">
        <v>-57523322.659999996</v>
      </c>
      <c r="D734" s="749">
        <f>VLOOKUP($A$1:$A$1397,BS!$A$8:$A$2406,1,0)</f>
        <v>23600201</v>
      </c>
      <c r="E734" s="758">
        <v>23600201</v>
      </c>
    </row>
    <row r="735" spans="1:5">
      <c r="A735" s="758">
        <v>23600211</v>
      </c>
      <c r="B735" s="758" t="s">
        <v>488</v>
      </c>
      <c r="C735" s="759">
        <v>-7951237.9299999997</v>
      </c>
      <c r="D735" s="749">
        <f>VLOOKUP($A$1:$A$1397,BS!$A$8:$A$2406,1,0)</f>
        <v>23600211</v>
      </c>
      <c r="E735" s="758">
        <v>23600211</v>
      </c>
    </row>
    <row r="736" spans="1:5">
      <c r="A736" s="758">
        <v>23600213</v>
      </c>
      <c r="B736" s="758" t="s">
        <v>1855</v>
      </c>
      <c r="C736" s="759">
        <v>-367672.46</v>
      </c>
      <c r="D736" s="749">
        <f>VLOOKUP($A$1:$A$1397,BS!$A$8:$A$2406,1,0)</f>
        <v>23600213</v>
      </c>
      <c r="E736" s="758">
        <v>23600213</v>
      </c>
    </row>
    <row r="737" spans="1:5">
      <c r="A737" s="758">
        <v>23600221</v>
      </c>
      <c r="B737" s="758" t="s">
        <v>714</v>
      </c>
      <c r="C737" s="759">
        <v>194570.29</v>
      </c>
      <c r="D737" s="749">
        <f>VLOOKUP($A$1:$A$1397,BS!$A$8:$A$2406,1,0)</f>
        <v>23600221</v>
      </c>
      <c r="E737" s="758">
        <v>23600221</v>
      </c>
    </row>
    <row r="738" spans="1:5">
      <c r="A738" s="758">
        <v>23600232</v>
      </c>
      <c r="B738" s="758" t="s">
        <v>489</v>
      </c>
      <c r="C738" s="759">
        <v>-24835773.75</v>
      </c>
      <c r="D738" s="749">
        <f>VLOOKUP($A$1:$A$1397,BS!$A$8:$A$2406,1,0)</f>
        <v>23600232</v>
      </c>
      <c r="E738" s="758">
        <v>23600232</v>
      </c>
    </row>
    <row r="739" spans="1:5">
      <c r="A739" s="758">
        <v>23600351</v>
      </c>
      <c r="B739" s="758" t="s">
        <v>1664</v>
      </c>
      <c r="C739" s="759">
        <v>-10047416.609999999</v>
      </c>
      <c r="D739" s="749">
        <f>VLOOKUP($A$1:$A$1397,BS!$A$8:$A$2406,1,0)</f>
        <v>23600351</v>
      </c>
      <c r="E739" s="758">
        <v>23600351</v>
      </c>
    </row>
    <row r="740" spans="1:5">
      <c r="A740" s="758">
        <v>23600391</v>
      </c>
      <c r="B740" s="758" t="s">
        <v>745</v>
      </c>
      <c r="C740" s="759">
        <v>-261569.67</v>
      </c>
      <c r="D740" s="749">
        <f>VLOOKUP($A$1:$A$1397,BS!$A$8:$A$2406,1,0)</f>
        <v>23600391</v>
      </c>
      <c r="E740" s="758">
        <v>23600391</v>
      </c>
    </row>
    <row r="741" spans="1:5">
      <c r="A741" s="758">
        <v>23600421</v>
      </c>
      <c r="B741" s="758" t="s">
        <v>2707</v>
      </c>
      <c r="C741" s="758">
        <v>-18.329999999999998</v>
      </c>
      <c r="D741" s="749">
        <f>VLOOKUP($A$1:$A$1397,BS!$A$8:$A$2406,1,0)</f>
        <v>23600421</v>
      </c>
      <c r="E741" s="758">
        <v>23600421</v>
      </c>
    </row>
    <row r="742" spans="1:5">
      <c r="A742" s="758">
        <v>23600431</v>
      </c>
      <c r="B742" s="758" t="s">
        <v>3127</v>
      </c>
      <c r="C742" s="759">
        <v>1600</v>
      </c>
      <c r="D742" s="749">
        <f>VLOOKUP($A$1:$A$1397,BS!$A$8:$A$2406,1,0)</f>
        <v>23600431</v>
      </c>
      <c r="E742" s="758">
        <v>23600431</v>
      </c>
    </row>
    <row r="743" spans="1:5">
      <c r="A743" s="758">
        <v>23600471</v>
      </c>
      <c r="B743" s="758" t="s">
        <v>1847</v>
      </c>
      <c r="C743" s="759">
        <v>-8444309.8000000007</v>
      </c>
      <c r="D743" s="749">
        <f>VLOOKUP($A$1:$A$1397,BS!$A$8:$A$2406,1,0)</f>
        <v>23600471</v>
      </c>
      <c r="E743" s="758">
        <v>23600471</v>
      </c>
    </row>
    <row r="744" spans="1:5">
      <c r="A744" s="758">
        <v>23600552</v>
      </c>
      <c r="B744" s="758" t="s">
        <v>1847</v>
      </c>
      <c r="C744" s="759">
        <v>-4168369.03</v>
      </c>
      <c r="D744" s="749">
        <f>VLOOKUP($A$1:$A$1397,BS!$A$8:$A$2406,1,0)</f>
        <v>23600552</v>
      </c>
      <c r="E744" s="758">
        <v>23600552</v>
      </c>
    </row>
    <row r="745" spans="1:5">
      <c r="A745" s="758">
        <v>23600602</v>
      </c>
      <c r="B745" s="758" t="s">
        <v>1848</v>
      </c>
      <c r="C745" s="759">
        <v>-5847775.5300000003</v>
      </c>
      <c r="D745" s="749">
        <f>VLOOKUP($A$1:$A$1397,BS!$A$8:$A$2406,1,0)</f>
        <v>23600602</v>
      </c>
      <c r="E745" s="758">
        <v>23600602</v>
      </c>
    </row>
    <row r="746" spans="1:5">
      <c r="A746" s="758">
        <v>23601003</v>
      </c>
      <c r="B746" s="758" t="s">
        <v>1731</v>
      </c>
      <c r="C746" s="759">
        <v>-123916.34</v>
      </c>
      <c r="D746" s="749">
        <f>VLOOKUP($A$1:$A$1397,BS!$A$8:$A$2406,1,0)</f>
        <v>23601003</v>
      </c>
      <c r="E746" s="758">
        <v>23601003</v>
      </c>
    </row>
    <row r="747" spans="1:5">
      <c r="A747" s="758">
        <v>23601013</v>
      </c>
      <c r="B747" s="758" t="s">
        <v>2496</v>
      </c>
      <c r="C747" s="759">
        <v>-83809.22</v>
      </c>
      <c r="D747" s="749">
        <f>VLOOKUP($A$1:$A$1397,BS!$A$8:$A$2406,1,0)</f>
        <v>23601013</v>
      </c>
      <c r="E747" s="758">
        <v>23601013</v>
      </c>
    </row>
    <row r="748" spans="1:5">
      <c r="A748" s="758">
        <v>23601023</v>
      </c>
      <c r="B748" s="758" t="s">
        <v>689</v>
      </c>
      <c r="C748" s="759">
        <v>-5202.66</v>
      </c>
      <c r="D748" s="749">
        <f>VLOOKUP($A$1:$A$1397,BS!$A$8:$A$2406,1,0)</f>
        <v>23601023</v>
      </c>
      <c r="E748" s="758">
        <v>23601023</v>
      </c>
    </row>
    <row r="749" spans="1:5">
      <c r="A749" s="758">
        <v>23601043</v>
      </c>
      <c r="B749" s="758" t="s">
        <v>1856</v>
      </c>
      <c r="C749" s="759">
        <v>-121856.35</v>
      </c>
      <c r="D749" s="749">
        <f>VLOOKUP($A$1:$A$1397,BS!$A$8:$A$2406,1,0)</f>
        <v>23601043</v>
      </c>
      <c r="E749" s="758">
        <v>23601043</v>
      </c>
    </row>
    <row r="750" spans="1:5">
      <c r="A750" s="758">
        <v>23700363</v>
      </c>
      <c r="B750" s="758" t="s">
        <v>1704</v>
      </c>
      <c r="C750" s="759">
        <v>-223437.5</v>
      </c>
      <c r="D750" s="749">
        <f>VLOOKUP($A$1:$A$1397,BS!$A$8:$A$2406,1,0)</f>
        <v>23700363</v>
      </c>
      <c r="E750" s="758">
        <v>23700363</v>
      </c>
    </row>
    <row r="751" spans="1:5">
      <c r="A751" s="758">
        <v>23700383</v>
      </c>
      <c r="B751" s="758" t="s">
        <v>199</v>
      </c>
      <c r="C751" s="759">
        <v>-30000</v>
      </c>
      <c r="D751" s="749">
        <f>VLOOKUP($A$1:$A$1397,BS!$A$8:$A$2406,1,0)</f>
        <v>23700383</v>
      </c>
      <c r="E751" s="758">
        <v>23700383</v>
      </c>
    </row>
    <row r="752" spans="1:5">
      <c r="A752" s="758">
        <v>23700713</v>
      </c>
      <c r="B752" s="758" t="s">
        <v>1165</v>
      </c>
      <c r="C752" s="759">
        <v>-115296.14</v>
      </c>
      <c r="D752" s="749">
        <f>VLOOKUP($A$1:$A$1397,BS!$A$8:$A$2406,1,0)</f>
        <v>23700713</v>
      </c>
      <c r="E752" s="758">
        <v>23700713</v>
      </c>
    </row>
    <row r="753" spans="1:5">
      <c r="A753" s="758">
        <v>23700813</v>
      </c>
      <c r="B753" s="758" t="s">
        <v>402</v>
      </c>
      <c r="C753" s="759">
        <v>-2624999.7799999998</v>
      </c>
      <c r="D753" s="749">
        <f>VLOOKUP($A$1:$A$1397,BS!$A$8:$A$2406,1,0)</f>
        <v>23700813</v>
      </c>
      <c r="E753" s="758">
        <v>23700813</v>
      </c>
    </row>
    <row r="754" spans="1:5">
      <c r="A754" s="758">
        <v>23700823</v>
      </c>
      <c r="B754" s="758" t="s">
        <v>132</v>
      </c>
      <c r="C754" s="759">
        <v>-6178333.1100000003</v>
      </c>
      <c r="D754" s="749">
        <f>VLOOKUP($A$1:$A$1397,BS!$A$8:$A$2406,1,0)</f>
        <v>23700823</v>
      </c>
      <c r="E754" s="758">
        <v>23700823</v>
      </c>
    </row>
    <row r="755" spans="1:5">
      <c r="A755" s="758">
        <v>23700841</v>
      </c>
      <c r="B755" s="758" t="s">
        <v>1269</v>
      </c>
      <c r="C755" s="759">
        <v>-406452.5</v>
      </c>
      <c r="D755" s="749">
        <f>VLOOKUP($A$1:$A$1397,BS!$A$8:$A$2406,1,0)</f>
        <v>23700841</v>
      </c>
      <c r="E755" s="758">
        <v>23700841</v>
      </c>
    </row>
    <row r="756" spans="1:5">
      <c r="A756" s="758">
        <v>23700873</v>
      </c>
      <c r="B756" s="758" t="s">
        <v>1917</v>
      </c>
      <c r="C756" s="759">
        <v>-9652500</v>
      </c>
      <c r="D756" s="749">
        <f>VLOOKUP($A$1:$A$1397,BS!$A$8:$A$2406,1,0)</f>
        <v>23700873</v>
      </c>
      <c r="E756" s="758">
        <v>23700873</v>
      </c>
    </row>
    <row r="757" spans="1:5">
      <c r="A757" s="758">
        <v>23700963</v>
      </c>
      <c r="B757" s="758" t="s">
        <v>1976</v>
      </c>
      <c r="C757" s="759">
        <v>-3464951.72</v>
      </c>
      <c r="D757" s="749">
        <f>VLOOKUP($A$1:$A$1397,BS!$A$8:$A$2406,1,0)</f>
        <v>23700963</v>
      </c>
      <c r="E757" s="758">
        <v>23700963</v>
      </c>
    </row>
    <row r="758" spans="1:5">
      <c r="A758" s="758">
        <v>23701023</v>
      </c>
      <c r="B758" s="758" t="s">
        <v>1036</v>
      </c>
      <c r="C758" s="759">
        <v>-3548137.77</v>
      </c>
      <c r="D758" s="749">
        <f>VLOOKUP($A$1:$A$1397,BS!$A$8:$A$2406,1,0)</f>
        <v>23701023</v>
      </c>
      <c r="E758" s="758">
        <v>23701023</v>
      </c>
    </row>
    <row r="759" spans="1:5">
      <c r="A759" s="758">
        <v>23701033</v>
      </c>
      <c r="B759" s="758" t="s">
        <v>1894</v>
      </c>
      <c r="C759" s="759">
        <v>-8679033.3300000001</v>
      </c>
      <c r="D759" s="749">
        <f>VLOOKUP($A$1:$A$1397,BS!$A$8:$A$2406,1,0)</f>
        <v>23701033</v>
      </c>
      <c r="E759" s="758">
        <v>23701033</v>
      </c>
    </row>
    <row r="760" spans="1:5">
      <c r="A760" s="758">
        <v>23701053</v>
      </c>
      <c r="B760" s="758" t="s">
        <v>1943</v>
      </c>
      <c r="C760" s="759">
        <v>-4358750.17</v>
      </c>
      <c r="D760" s="749">
        <f>VLOOKUP($A$1:$A$1397,BS!$A$8:$A$2406,1,0)</f>
        <v>23701053</v>
      </c>
      <c r="E760" s="758">
        <v>23701053</v>
      </c>
    </row>
    <row r="761" spans="1:5">
      <c r="A761" s="758">
        <v>23701063</v>
      </c>
      <c r="B761" s="758" t="s">
        <v>1987</v>
      </c>
      <c r="C761" s="759">
        <v>-196005.57</v>
      </c>
      <c r="D761" s="749">
        <f>VLOOKUP($A$1:$A$1397,BS!$A$8:$A$2406,1,0)</f>
        <v>23701063</v>
      </c>
      <c r="E761" s="758">
        <v>23701063</v>
      </c>
    </row>
    <row r="762" spans="1:5">
      <c r="A762" s="758">
        <v>23701113</v>
      </c>
      <c r="B762" s="758" t="s">
        <v>445</v>
      </c>
      <c r="C762" s="759">
        <v>-8395625</v>
      </c>
      <c r="D762" s="749">
        <f>VLOOKUP($A$1:$A$1397,BS!$A$8:$A$2406,1,0)</f>
        <v>23701113</v>
      </c>
      <c r="E762" s="758">
        <v>23701113</v>
      </c>
    </row>
    <row r="763" spans="1:5">
      <c r="A763" s="758">
        <v>23701123</v>
      </c>
      <c r="B763" s="758" t="s">
        <v>2137</v>
      </c>
      <c r="C763" s="759">
        <v>-8736767.5</v>
      </c>
      <c r="D763" s="749">
        <f>VLOOKUP($A$1:$A$1397,BS!$A$8:$A$2406,1,0)</f>
        <v>23701123</v>
      </c>
      <c r="E763" s="758">
        <v>23701123</v>
      </c>
    </row>
    <row r="764" spans="1:5">
      <c r="A764" s="758">
        <v>23701133</v>
      </c>
      <c r="B764" s="758" t="s">
        <v>2132</v>
      </c>
      <c r="C764" s="759">
        <v>-1841277.54</v>
      </c>
      <c r="D764" s="749">
        <f>VLOOKUP($A$1:$A$1397,BS!$A$8:$A$2406,1,0)</f>
        <v>23701133</v>
      </c>
      <c r="E764" s="758">
        <v>23701133</v>
      </c>
    </row>
    <row r="765" spans="1:5">
      <c r="A765" s="758">
        <v>23701143</v>
      </c>
      <c r="B765" s="758" t="s">
        <v>2247</v>
      </c>
      <c r="C765" s="759">
        <v>-6436716.6600000001</v>
      </c>
      <c r="D765" s="749">
        <f>VLOOKUP($A$1:$A$1397,BS!$A$8:$A$2406,1,0)</f>
        <v>23701143</v>
      </c>
      <c r="E765" s="758">
        <v>23701143</v>
      </c>
    </row>
    <row r="766" spans="1:5">
      <c r="A766" s="758">
        <v>23701153</v>
      </c>
      <c r="B766" s="758" t="s">
        <v>2402</v>
      </c>
      <c r="C766" s="759">
        <v>-3263916.67</v>
      </c>
      <c r="D766" s="749">
        <f>VLOOKUP($A$1:$A$1397,BS!$A$8:$A$2406,1,0)</f>
        <v>23701153</v>
      </c>
      <c r="E766" s="758">
        <v>23701153</v>
      </c>
    </row>
    <row r="767" spans="1:5">
      <c r="A767" s="758">
        <v>23701163</v>
      </c>
      <c r="B767" s="758" t="s">
        <v>2403</v>
      </c>
      <c r="C767" s="759">
        <v>-622750</v>
      </c>
      <c r="D767" s="749">
        <f>VLOOKUP($A$1:$A$1397,BS!$A$8:$A$2406,1,0)</f>
        <v>23701163</v>
      </c>
      <c r="E767" s="758">
        <v>23701163</v>
      </c>
    </row>
    <row r="768" spans="1:5">
      <c r="A768" s="758">
        <v>23701173</v>
      </c>
      <c r="B768" s="758" t="s">
        <v>2763</v>
      </c>
      <c r="C768" s="759">
        <v>-13490.05</v>
      </c>
      <c r="D768" s="749">
        <f>VLOOKUP($A$1:$A$1397,BS!$A$8:$A$2406,1,0)</f>
        <v>23701173</v>
      </c>
      <c r="E768" s="758">
        <v>23701173</v>
      </c>
    </row>
    <row r="769" spans="1:5">
      <c r="A769" s="758">
        <v>23701183</v>
      </c>
      <c r="B769" s="758" t="s">
        <v>2808</v>
      </c>
      <c r="C769" s="759">
        <v>-2714969.83</v>
      </c>
      <c r="D769" s="749">
        <f>VLOOKUP($A$1:$A$1397,BS!$A$8:$A$2406,1,0)</f>
        <v>23701183</v>
      </c>
      <c r="E769" s="758">
        <v>23701183</v>
      </c>
    </row>
    <row r="770" spans="1:5">
      <c r="A770" s="758">
        <v>23701193</v>
      </c>
      <c r="B770" s="758" t="s">
        <v>2812</v>
      </c>
      <c r="C770" s="759">
        <v>-470600</v>
      </c>
      <c r="D770" s="749">
        <f>VLOOKUP($A$1:$A$1397,BS!$A$8:$A$2406,1,0)</f>
        <v>23701193</v>
      </c>
      <c r="E770" s="758">
        <v>23701193</v>
      </c>
    </row>
    <row r="771" spans="1:5">
      <c r="A771" s="758">
        <v>23701203</v>
      </c>
      <c r="B771" s="758" t="s">
        <v>3256</v>
      </c>
      <c r="C771" s="759">
        <v>-5127152.8</v>
      </c>
      <c r="D771" s="749" t="e">
        <f>VLOOKUP($A$1:$A$1397,BS!$A$8:$A$2406,1,0)</f>
        <v>#N/A</v>
      </c>
      <c r="E771" s="758" t="e">
        <v>#N/A</v>
      </c>
    </row>
    <row r="772" spans="1:5">
      <c r="A772" s="758">
        <v>24100043</v>
      </c>
      <c r="B772" s="758" t="s">
        <v>1562</v>
      </c>
      <c r="C772" s="759">
        <v>-328338.48</v>
      </c>
      <c r="D772" s="749">
        <f>VLOOKUP($A$1:$A$1397,BS!$A$8:$A$2406,1,0)</f>
        <v>24100043</v>
      </c>
      <c r="E772" s="758">
        <v>24100043</v>
      </c>
    </row>
    <row r="773" spans="1:5">
      <c r="A773" s="758">
        <v>24100063</v>
      </c>
      <c r="B773" s="758" t="s">
        <v>1918</v>
      </c>
      <c r="C773" s="759">
        <v>2547.46</v>
      </c>
      <c r="D773" s="749">
        <f>VLOOKUP($A$1:$A$1397,BS!$A$8:$A$2406,1,0)</f>
        <v>24100063</v>
      </c>
      <c r="E773" s="758">
        <v>24100063</v>
      </c>
    </row>
    <row r="774" spans="1:5">
      <c r="A774" s="758">
        <v>24100143</v>
      </c>
      <c r="B774" s="758" t="s">
        <v>614</v>
      </c>
      <c r="C774" s="759">
        <v>-594306.15</v>
      </c>
      <c r="D774" s="749">
        <f>VLOOKUP($A$1:$A$1397,BS!$A$8:$A$2406,1,0)</f>
        <v>24100143</v>
      </c>
      <c r="E774" s="758">
        <v>24100143</v>
      </c>
    </row>
    <row r="775" spans="1:5">
      <c r="A775" s="758">
        <v>24100173</v>
      </c>
      <c r="B775" s="758" t="s">
        <v>1918</v>
      </c>
      <c r="C775" s="759">
        <v>-25381.08</v>
      </c>
      <c r="D775" s="749">
        <f>VLOOKUP($A$1:$A$1397,BS!$A$8:$A$2406,1,0)</f>
        <v>24100173</v>
      </c>
      <c r="E775" s="758">
        <v>24100173</v>
      </c>
    </row>
    <row r="776" spans="1:5">
      <c r="A776" s="758">
        <v>24100212</v>
      </c>
      <c r="B776" s="758" t="s">
        <v>1207</v>
      </c>
      <c r="C776" s="759">
        <v>-913426.78</v>
      </c>
      <c r="D776" s="749">
        <f>VLOOKUP($A$1:$A$1397,BS!$A$8:$A$2406,1,0)</f>
        <v>24100212</v>
      </c>
      <c r="E776" s="758">
        <v>24100212</v>
      </c>
    </row>
    <row r="777" spans="1:5">
      <c r="A777" s="758">
        <v>24200011</v>
      </c>
      <c r="B777" s="758" t="s">
        <v>2450</v>
      </c>
      <c r="C777" s="759">
        <v>-63924.81</v>
      </c>
      <c r="D777" s="749">
        <f>VLOOKUP($A$1:$A$1397,BS!$A$8:$A$2406,1,0)</f>
        <v>24200011</v>
      </c>
      <c r="E777" s="758">
        <v>24200011</v>
      </c>
    </row>
    <row r="778" spans="1:5">
      <c r="A778" s="758">
        <v>24200041</v>
      </c>
      <c r="B778" s="758" t="s">
        <v>1222</v>
      </c>
      <c r="C778" s="759">
        <v>-130120</v>
      </c>
      <c r="D778" s="749">
        <f>VLOOKUP($A$1:$A$1397,BS!$A$8:$A$2406,1,0)</f>
        <v>24200041</v>
      </c>
      <c r="E778" s="758">
        <v>24200041</v>
      </c>
    </row>
    <row r="779" spans="1:5">
      <c r="A779" s="758">
        <v>24200061</v>
      </c>
      <c r="B779" s="758" t="s">
        <v>2740</v>
      </c>
      <c r="C779" s="759">
        <v>-1165273.1299999999</v>
      </c>
      <c r="D779" s="749">
        <f>VLOOKUP($A$1:$A$1397,BS!$A$8:$A$2406,1,0)</f>
        <v>24200061</v>
      </c>
      <c r="E779" s="758">
        <v>24200061</v>
      </c>
    </row>
    <row r="780" spans="1:5">
      <c r="A780" s="758">
        <v>24200103</v>
      </c>
      <c r="B780" s="758" t="s">
        <v>2622</v>
      </c>
      <c r="C780" s="759">
        <v>-25000</v>
      </c>
      <c r="D780" s="749">
        <f>VLOOKUP($A$1:$A$1397,BS!$A$8:$A$2406,1,0)</f>
        <v>24200103</v>
      </c>
      <c r="E780" s="758">
        <v>24200103</v>
      </c>
    </row>
    <row r="781" spans="1:5">
      <c r="A781" s="758">
        <v>24200451</v>
      </c>
      <c r="B781" s="758" t="s">
        <v>2227</v>
      </c>
      <c r="C781" s="759">
        <v>-2518725.2599999998</v>
      </c>
      <c r="D781" s="749">
        <f>VLOOKUP($A$1:$A$1397,BS!$A$8:$A$2406,1,0)</f>
        <v>24200451</v>
      </c>
      <c r="E781" s="758">
        <v>24200451</v>
      </c>
    </row>
    <row r="782" spans="1:5">
      <c r="A782" s="758">
        <v>24200461</v>
      </c>
      <c r="B782" s="758" t="s">
        <v>2647</v>
      </c>
      <c r="C782" s="759">
        <v>-17954803.32</v>
      </c>
      <c r="D782" s="749">
        <f>VLOOKUP($A$1:$A$1397,BS!$A$8:$A$2406,1,0)</f>
        <v>24200461</v>
      </c>
      <c r="E782" s="758">
        <v>24200461</v>
      </c>
    </row>
    <row r="783" spans="1:5">
      <c r="A783" s="758">
        <v>24200511</v>
      </c>
      <c r="B783" s="758" t="s">
        <v>1081</v>
      </c>
      <c r="C783" s="759">
        <v>-5092235</v>
      </c>
      <c r="D783" s="749">
        <f>VLOOKUP($A$1:$A$1397,BS!$A$8:$A$2406,1,0)</f>
        <v>24200511</v>
      </c>
      <c r="E783" s="758">
        <v>24200511</v>
      </c>
    </row>
    <row r="784" spans="1:5">
      <c r="A784" s="758">
        <v>24200521</v>
      </c>
      <c r="B784" s="758" t="s">
        <v>2899</v>
      </c>
      <c r="C784" s="759">
        <v>-412180.6</v>
      </c>
      <c r="D784" s="749">
        <f>VLOOKUP($A$1:$A$1397,BS!$A$8:$A$2406,1,0)</f>
        <v>24200521</v>
      </c>
      <c r="E784" s="758">
        <v>24200521</v>
      </c>
    </row>
    <row r="785" spans="1:5">
      <c r="A785" s="758">
        <v>24200541</v>
      </c>
      <c r="B785" s="758" t="s">
        <v>1289</v>
      </c>
      <c r="C785" s="759">
        <v>-138294.94</v>
      </c>
      <c r="D785" s="749">
        <f>VLOOKUP($A$1:$A$1397,BS!$A$8:$A$2406,1,0)</f>
        <v>24200541</v>
      </c>
      <c r="E785" s="758">
        <v>24200541</v>
      </c>
    </row>
    <row r="786" spans="1:5">
      <c r="A786" s="758">
        <v>24200551</v>
      </c>
      <c r="B786" s="758" t="s">
        <v>48</v>
      </c>
      <c r="C786" s="759">
        <v>-138294.94</v>
      </c>
      <c r="D786" s="749">
        <f>VLOOKUP($A$1:$A$1397,BS!$A$8:$A$2406,1,0)</f>
        <v>24200551</v>
      </c>
      <c r="E786" s="758">
        <v>24200551</v>
      </c>
    </row>
    <row r="787" spans="1:5">
      <c r="A787" s="758">
        <v>24200561</v>
      </c>
      <c r="B787" s="758" t="s">
        <v>861</v>
      </c>
      <c r="C787" s="759">
        <v>-36578.78</v>
      </c>
      <c r="D787" s="749">
        <f>VLOOKUP($A$1:$A$1397,BS!$A$8:$A$2406,1,0)</f>
        <v>24200561</v>
      </c>
      <c r="E787" s="758">
        <v>24200561</v>
      </c>
    </row>
    <row r="788" spans="1:5">
      <c r="A788" s="758">
        <v>24200571</v>
      </c>
      <c r="B788" s="758" t="s">
        <v>417</v>
      </c>
      <c r="C788" s="759">
        <v>-36578.78</v>
      </c>
      <c r="D788" s="749">
        <f>VLOOKUP($A$1:$A$1397,BS!$A$8:$A$2406,1,0)</f>
        <v>24200571</v>
      </c>
      <c r="E788" s="758">
        <v>24200571</v>
      </c>
    </row>
    <row r="789" spans="1:5">
      <c r="A789" s="758">
        <v>24200611</v>
      </c>
      <c r="B789" s="758" t="s">
        <v>2199</v>
      </c>
      <c r="C789" s="759">
        <v>-278733.75</v>
      </c>
      <c r="D789" s="749">
        <f>VLOOKUP($A$1:$A$1397,BS!$A$8:$A$2406,1,0)</f>
        <v>24200611</v>
      </c>
      <c r="E789" s="758">
        <v>24200611</v>
      </c>
    </row>
    <row r="790" spans="1:5">
      <c r="A790" s="758">
        <v>24200622</v>
      </c>
      <c r="B790" s="758" t="s">
        <v>782</v>
      </c>
      <c r="C790" s="759">
        <v>-2373779</v>
      </c>
      <c r="D790" s="749">
        <f>VLOOKUP($A$1:$A$1397,BS!$A$8:$A$2406,1,0)</f>
        <v>24200622</v>
      </c>
      <c r="E790" s="758">
        <v>24200622</v>
      </c>
    </row>
    <row r="791" spans="1:5">
      <c r="A791" s="758">
        <v>24200632</v>
      </c>
      <c r="B791" s="758" t="s">
        <v>1862</v>
      </c>
      <c r="C791" s="759">
        <v>-353894.99</v>
      </c>
      <c r="D791" s="749">
        <f>VLOOKUP($A$1:$A$1397,BS!$A$8:$A$2406,1,0)</f>
        <v>24200632</v>
      </c>
      <c r="E791" s="758">
        <v>24200632</v>
      </c>
    </row>
    <row r="792" spans="1:5">
      <c r="A792" s="758">
        <v>24200633</v>
      </c>
      <c r="B792" s="758" t="s">
        <v>3035</v>
      </c>
      <c r="C792" s="759">
        <v>-532348.09</v>
      </c>
      <c r="D792" s="749">
        <f>VLOOKUP($A$1:$A$1397,BS!$A$8:$A$2406,1,0)</f>
        <v>24200633</v>
      </c>
      <c r="E792" s="758">
        <v>24200633</v>
      </c>
    </row>
    <row r="793" spans="1:5">
      <c r="A793" s="758">
        <v>24200641</v>
      </c>
      <c r="B793" s="758" t="s">
        <v>1691</v>
      </c>
      <c r="C793" s="759">
        <v>-491261.01</v>
      </c>
      <c r="D793" s="749">
        <f>VLOOKUP($A$1:$A$1397,BS!$A$8:$A$2406,1,0)</f>
        <v>24200641</v>
      </c>
      <c r="E793" s="758">
        <v>24200641</v>
      </c>
    </row>
    <row r="794" spans="1:5">
      <c r="A794" s="758">
        <v>24200651</v>
      </c>
      <c r="B794" s="758" t="s">
        <v>1417</v>
      </c>
      <c r="C794" s="759">
        <v>-12000</v>
      </c>
      <c r="D794" s="749">
        <f>VLOOKUP($A$1:$A$1397,BS!$A$8:$A$2406,1,0)</f>
        <v>24200651</v>
      </c>
      <c r="E794" s="758">
        <v>24200651</v>
      </c>
    </row>
    <row r="795" spans="1:5">
      <c r="A795" s="758">
        <v>24200653</v>
      </c>
      <c r="B795" s="758" t="s">
        <v>1714</v>
      </c>
      <c r="C795" s="759">
        <v>-1137880.54</v>
      </c>
      <c r="D795" s="749">
        <f>VLOOKUP($A$1:$A$1397,BS!$A$8:$A$2406,1,0)</f>
        <v>24200653</v>
      </c>
      <c r="E795" s="758">
        <v>24200653</v>
      </c>
    </row>
    <row r="796" spans="1:5">
      <c r="A796" s="758">
        <v>24200661</v>
      </c>
      <c r="B796" s="758" t="s">
        <v>1418</v>
      </c>
      <c r="C796" s="759">
        <v>-392084.22</v>
      </c>
      <c r="D796" s="749">
        <f>VLOOKUP($A$1:$A$1397,BS!$A$8:$A$2406,1,0)</f>
        <v>24200661</v>
      </c>
      <c r="E796" s="758">
        <v>24200661</v>
      </c>
    </row>
    <row r="797" spans="1:5">
      <c r="A797" s="758">
        <v>24200671</v>
      </c>
      <c r="B797" s="758" t="s">
        <v>1419</v>
      </c>
      <c r="C797" s="759">
        <v>-116120.62</v>
      </c>
      <c r="D797" s="749">
        <f>VLOOKUP($A$1:$A$1397,BS!$A$8:$A$2406,1,0)</f>
        <v>24200671</v>
      </c>
      <c r="E797" s="758">
        <v>24200671</v>
      </c>
    </row>
    <row r="798" spans="1:5">
      <c r="A798" s="758">
        <v>24200681</v>
      </c>
      <c r="B798" s="758" t="s">
        <v>1420</v>
      </c>
      <c r="C798" s="759">
        <v>-116120.62</v>
      </c>
      <c r="D798" s="749">
        <f>VLOOKUP($A$1:$A$1397,BS!$A$8:$A$2406,1,0)</f>
        <v>24200681</v>
      </c>
      <c r="E798" s="758">
        <v>24200681</v>
      </c>
    </row>
    <row r="799" spans="1:5">
      <c r="A799" s="758">
        <v>24200811</v>
      </c>
      <c r="B799" s="758" t="s">
        <v>1095</v>
      </c>
      <c r="C799" s="759">
        <v>-176240.08</v>
      </c>
      <c r="D799" s="749">
        <f>VLOOKUP($A$1:$A$1397,BS!$A$8:$A$2406,1,0)</f>
        <v>24200811</v>
      </c>
      <c r="E799" s="758">
        <v>24200811</v>
      </c>
    </row>
    <row r="800" spans="1:5">
      <c r="A800" s="758">
        <v>24200821</v>
      </c>
      <c r="B800" s="758" t="s">
        <v>1096</v>
      </c>
      <c r="C800" s="759">
        <v>-176208.07</v>
      </c>
      <c r="D800" s="749">
        <f>VLOOKUP($A$1:$A$1397,BS!$A$8:$A$2406,1,0)</f>
        <v>24200821</v>
      </c>
      <c r="E800" s="758">
        <v>24200821</v>
      </c>
    </row>
    <row r="801" spans="1:5">
      <c r="A801" s="758">
        <v>24200831</v>
      </c>
      <c r="B801" s="758" t="s">
        <v>1097</v>
      </c>
      <c r="C801" s="759">
        <v>-88258.37</v>
      </c>
      <c r="D801" s="749">
        <f>VLOOKUP($A$1:$A$1397,BS!$A$8:$A$2406,1,0)</f>
        <v>24200831</v>
      </c>
      <c r="E801" s="758">
        <v>24200831</v>
      </c>
    </row>
    <row r="802" spans="1:5">
      <c r="A802" s="758">
        <v>24200841</v>
      </c>
      <c r="B802" s="758" t="s">
        <v>2096</v>
      </c>
      <c r="C802" s="759">
        <v>-322434.17</v>
      </c>
      <c r="D802" s="749">
        <f>VLOOKUP($A$1:$A$1397,BS!$A$8:$A$2406,1,0)</f>
        <v>24200841</v>
      </c>
      <c r="E802" s="758">
        <v>24200841</v>
      </c>
    </row>
    <row r="803" spans="1:5">
      <c r="A803" s="758">
        <v>24200851</v>
      </c>
      <c r="B803" s="758" t="s">
        <v>1482</v>
      </c>
      <c r="C803" s="759">
        <v>-83655.850000000006</v>
      </c>
      <c r="D803" s="749">
        <f>VLOOKUP($A$1:$A$1397,BS!$A$8:$A$2406,1,0)</f>
        <v>24200851</v>
      </c>
      <c r="E803" s="758">
        <v>24200851</v>
      </c>
    </row>
    <row r="804" spans="1:5">
      <c r="A804" s="758">
        <v>24200871</v>
      </c>
      <c r="B804" s="758" t="s">
        <v>2245</v>
      </c>
      <c r="C804" s="759">
        <v>-94691.64</v>
      </c>
      <c r="D804" s="749">
        <f>VLOOKUP($A$1:$A$1397,BS!$A$8:$A$2406,1,0)</f>
        <v>24200871</v>
      </c>
      <c r="E804" s="758">
        <v>24200871</v>
      </c>
    </row>
    <row r="805" spans="1:5">
      <c r="A805" s="758">
        <v>24200881</v>
      </c>
      <c r="B805" s="758" t="s">
        <v>2579</v>
      </c>
      <c r="C805" s="759">
        <v>-271964.90999999997</v>
      </c>
      <c r="D805" s="749">
        <f>VLOOKUP($A$1:$A$1397,BS!$A$8:$A$2406,1,0)</f>
        <v>24200881</v>
      </c>
      <c r="E805" s="758">
        <v>24200881</v>
      </c>
    </row>
    <row r="806" spans="1:5">
      <c r="A806" s="758">
        <v>24200891</v>
      </c>
      <c r="B806" s="758" t="s">
        <v>2207</v>
      </c>
      <c r="C806" s="759">
        <v>-67388.98</v>
      </c>
      <c r="D806" s="749">
        <f>VLOOKUP($A$1:$A$1397,BS!$A$8:$A$2406,1,0)</f>
        <v>24200891</v>
      </c>
      <c r="E806" s="758">
        <v>24200891</v>
      </c>
    </row>
    <row r="807" spans="1:5">
      <c r="A807" s="758">
        <v>24200901</v>
      </c>
      <c r="B807" s="758" t="s">
        <v>2385</v>
      </c>
      <c r="C807" s="759">
        <v>-163595.71</v>
      </c>
      <c r="D807" s="749">
        <f>VLOOKUP($A$1:$A$1397,BS!$A$8:$A$2406,1,0)</f>
        <v>24200901</v>
      </c>
      <c r="E807" s="758">
        <v>24200901</v>
      </c>
    </row>
    <row r="808" spans="1:5">
      <c r="A808" s="758">
        <v>24200911</v>
      </c>
      <c r="B808" s="758" t="s">
        <v>2208</v>
      </c>
      <c r="C808" s="759">
        <v>-16928.46</v>
      </c>
      <c r="D808" s="749">
        <f>VLOOKUP($A$1:$A$1397,BS!$A$8:$A$2406,1,0)</f>
        <v>24200911</v>
      </c>
      <c r="E808" s="758">
        <v>24200911</v>
      </c>
    </row>
    <row r="809" spans="1:5">
      <c r="A809" s="758">
        <v>24200921</v>
      </c>
      <c r="B809" s="758" t="s">
        <v>1094</v>
      </c>
      <c r="C809" s="759">
        <v>-2232333.2200000002</v>
      </c>
      <c r="D809" s="749">
        <f>VLOOKUP($A$1:$A$1397,BS!$A$8:$A$2406,1,0)</f>
        <v>24200921</v>
      </c>
      <c r="E809" s="758">
        <v>24200921</v>
      </c>
    </row>
    <row r="810" spans="1:5">
      <c r="A810" s="758">
        <v>24200931</v>
      </c>
      <c r="B810" s="758" t="s">
        <v>1098</v>
      </c>
      <c r="C810" s="759">
        <v>-304632.84000000003</v>
      </c>
      <c r="D810" s="749">
        <f>VLOOKUP($A$1:$A$1397,BS!$A$8:$A$2406,1,0)</f>
        <v>24200931</v>
      </c>
      <c r="E810" s="758">
        <v>24200931</v>
      </c>
    </row>
    <row r="811" spans="1:5">
      <c r="A811" s="758">
        <v>24200941</v>
      </c>
      <c r="B811" s="758" t="s">
        <v>2605</v>
      </c>
      <c r="C811" s="759">
        <v>-67999.600000000006</v>
      </c>
      <c r="D811" s="749">
        <f>VLOOKUP($A$1:$A$1397,BS!$A$8:$A$2406,1,0)</f>
        <v>24200941</v>
      </c>
      <c r="E811" s="758">
        <v>24200941</v>
      </c>
    </row>
    <row r="812" spans="1:5">
      <c r="A812" s="758">
        <v>24200951</v>
      </c>
      <c r="B812" s="758" t="s">
        <v>2389</v>
      </c>
      <c r="C812" s="759">
        <v>-204389.16</v>
      </c>
      <c r="D812" s="749">
        <f>VLOOKUP($A$1:$A$1397,BS!$A$8:$A$2406,1,0)</f>
        <v>24200951</v>
      </c>
      <c r="E812" s="758">
        <v>24200951</v>
      </c>
    </row>
    <row r="813" spans="1:5">
      <c r="A813" s="758">
        <v>24200961</v>
      </c>
      <c r="B813" s="758" t="s">
        <v>2386</v>
      </c>
      <c r="C813" s="759">
        <v>-1255744.27</v>
      </c>
      <c r="D813" s="749">
        <f>VLOOKUP($A$1:$A$1397,BS!$A$8:$A$2406,1,0)</f>
        <v>24200961</v>
      </c>
      <c r="E813" s="758">
        <v>24200961</v>
      </c>
    </row>
    <row r="814" spans="1:5">
      <c r="A814" s="758">
        <v>24200971</v>
      </c>
      <c r="B814" s="758" t="s">
        <v>1099</v>
      </c>
      <c r="C814" s="759">
        <v>-120205.86</v>
      </c>
      <c r="D814" s="749">
        <f>VLOOKUP($A$1:$A$1397,BS!$A$8:$A$2406,1,0)</f>
        <v>24200971</v>
      </c>
      <c r="E814" s="758">
        <v>24200971</v>
      </c>
    </row>
    <row r="815" spans="1:5">
      <c r="A815" s="758">
        <v>24200991</v>
      </c>
      <c r="B815" s="758" t="s">
        <v>2457</v>
      </c>
      <c r="C815" s="759">
        <v>-1267.27</v>
      </c>
      <c r="D815" s="749">
        <f>VLOOKUP($A$1:$A$1397,BS!$A$8:$A$2406,1,0)</f>
        <v>24200991</v>
      </c>
      <c r="E815" s="758">
        <v>24200991</v>
      </c>
    </row>
    <row r="816" spans="1:5">
      <c r="A816" s="758">
        <v>24201031</v>
      </c>
      <c r="B816" s="758" t="s">
        <v>2580</v>
      </c>
      <c r="C816" s="759">
        <v>-96986.5</v>
      </c>
      <c r="D816" s="749">
        <f>VLOOKUP($A$1:$A$1397,BS!$A$8:$A$2406,1,0)</f>
        <v>24201031</v>
      </c>
      <c r="E816" s="758">
        <v>24201031</v>
      </c>
    </row>
    <row r="817" spans="1:5">
      <c r="A817" s="758">
        <v>24201041</v>
      </c>
      <c r="B817" s="758" t="s">
        <v>2581</v>
      </c>
      <c r="C817" s="759">
        <v>-22959.15</v>
      </c>
      <c r="D817" s="749">
        <f>VLOOKUP($A$1:$A$1397,BS!$A$8:$A$2406,1,0)</f>
        <v>24201041</v>
      </c>
      <c r="E817" s="758">
        <v>24201041</v>
      </c>
    </row>
    <row r="818" spans="1:5">
      <c r="A818" s="758">
        <v>24300013</v>
      </c>
      <c r="B818" s="758" t="s">
        <v>2290</v>
      </c>
      <c r="C818" s="759">
        <v>-126076.97</v>
      </c>
      <c r="D818" s="749">
        <f>VLOOKUP($A$1:$A$1397,BS!$A$8:$A$2406,1,0)</f>
        <v>24300013</v>
      </c>
      <c r="E818" s="758">
        <v>24300013</v>
      </c>
    </row>
    <row r="819" spans="1:5">
      <c r="A819" s="758">
        <v>24400001</v>
      </c>
      <c r="B819" s="758" t="s">
        <v>2592</v>
      </c>
      <c r="C819" s="759">
        <v>-119560733.55</v>
      </c>
      <c r="D819" s="749">
        <f>VLOOKUP($A$1:$A$1397,BS!$A$8:$A$2406,1,0)</f>
        <v>24400001</v>
      </c>
      <c r="E819" s="758">
        <v>24400001</v>
      </c>
    </row>
    <row r="820" spans="1:5">
      <c r="A820" s="758">
        <v>24400002</v>
      </c>
      <c r="B820" s="758" t="s">
        <v>2593</v>
      </c>
      <c r="C820" s="759">
        <v>-60368673.93</v>
      </c>
      <c r="D820" s="749">
        <f>VLOOKUP($A$1:$A$1397,BS!$A$8:$A$2406,1,0)</f>
        <v>24400002</v>
      </c>
      <c r="E820" s="758">
        <v>24400002</v>
      </c>
    </row>
    <row r="821" spans="1:5">
      <c r="A821" s="758">
        <v>24400011</v>
      </c>
      <c r="B821" s="758" t="s">
        <v>2594</v>
      </c>
      <c r="C821" s="759">
        <v>-31113403.52</v>
      </c>
      <c r="D821" s="749">
        <f>VLOOKUP($A$1:$A$1397,BS!$A$8:$A$2406,1,0)</f>
        <v>24400011</v>
      </c>
      <c r="E821" s="758">
        <v>24400011</v>
      </c>
    </row>
    <row r="822" spans="1:5">
      <c r="A822" s="758">
        <v>24400012</v>
      </c>
      <c r="B822" s="758" t="s">
        <v>2595</v>
      </c>
      <c r="C822" s="759">
        <v>-17176965.399999999</v>
      </c>
      <c r="D822" s="749">
        <f>VLOOKUP($A$1:$A$1397,BS!$A$8:$A$2406,1,0)</f>
        <v>24400012</v>
      </c>
      <c r="E822" s="758">
        <v>24400012</v>
      </c>
    </row>
    <row r="823" spans="1:5">
      <c r="A823" s="758">
        <v>25200152</v>
      </c>
      <c r="B823" s="758" t="s">
        <v>1270</v>
      </c>
      <c r="C823" s="759">
        <v>-15660.38</v>
      </c>
      <c r="D823" s="749">
        <f>VLOOKUP($A$1:$A$1397,BS!$A$8:$A$2406,1,0)</f>
        <v>25200152</v>
      </c>
      <c r="E823" s="758">
        <v>25200152</v>
      </c>
    </row>
    <row r="824" spans="1:5">
      <c r="A824" s="758">
        <v>25200161</v>
      </c>
      <c r="B824" s="758" t="s">
        <v>55</v>
      </c>
      <c r="C824" s="759">
        <v>-6154055.6600000001</v>
      </c>
      <c r="D824" s="749">
        <f>VLOOKUP($A$1:$A$1397,BS!$A$8:$A$2406,1,0)</f>
        <v>25200161</v>
      </c>
      <c r="E824" s="758">
        <v>25200161</v>
      </c>
    </row>
    <row r="825" spans="1:5">
      <c r="A825" s="758">
        <v>25200171</v>
      </c>
      <c r="B825" s="758" t="s">
        <v>56</v>
      </c>
      <c r="C825" s="759">
        <v>-14103746.630000001</v>
      </c>
      <c r="D825" s="749">
        <f>VLOOKUP($A$1:$A$1397,BS!$A$8:$A$2406,1,0)</f>
        <v>25200171</v>
      </c>
      <c r="E825" s="758">
        <v>25200171</v>
      </c>
    </row>
    <row r="826" spans="1:5">
      <c r="A826" s="758">
        <v>25200181</v>
      </c>
      <c r="B826" s="758" t="s">
        <v>1276</v>
      </c>
      <c r="C826" s="759">
        <v>-32515280.82</v>
      </c>
      <c r="D826" s="749">
        <f>VLOOKUP($A$1:$A$1397,BS!$A$8:$A$2406,1,0)</f>
        <v>25200181</v>
      </c>
      <c r="E826" s="758">
        <v>25200181</v>
      </c>
    </row>
    <row r="827" spans="1:5">
      <c r="A827" s="758">
        <v>25200202</v>
      </c>
      <c r="B827" s="758" t="s">
        <v>1375</v>
      </c>
      <c r="C827" s="759">
        <v>-18742426.719999999</v>
      </c>
      <c r="D827" s="749">
        <f>VLOOKUP($A$1:$A$1397,BS!$A$8:$A$2406,1,0)</f>
        <v>25200202</v>
      </c>
      <c r="E827" s="758">
        <v>25200202</v>
      </c>
    </row>
    <row r="828" spans="1:5">
      <c r="A828" s="758">
        <v>25200222</v>
      </c>
      <c r="B828" s="758" t="s">
        <v>1376</v>
      </c>
      <c r="C828" s="759">
        <v>-1189811</v>
      </c>
      <c r="D828" s="749">
        <f>VLOOKUP($A$1:$A$1397,BS!$A$8:$A$2406,1,0)</f>
        <v>25200222</v>
      </c>
      <c r="E828" s="758">
        <v>25200222</v>
      </c>
    </row>
    <row r="829" spans="1:5">
      <c r="A829" s="758">
        <v>25300001</v>
      </c>
      <c r="B829" s="758" t="s">
        <v>594</v>
      </c>
      <c r="C829" s="759">
        <v>-104675.87</v>
      </c>
      <c r="D829" s="749">
        <f>VLOOKUP($A$1:$A$1397,BS!$A$8:$A$2406,1,0)</f>
        <v>25300001</v>
      </c>
      <c r="E829" s="758">
        <v>25300001</v>
      </c>
    </row>
    <row r="830" spans="1:5">
      <c r="A830" s="758">
        <v>25300011</v>
      </c>
      <c r="B830" s="758" t="s">
        <v>1061</v>
      </c>
      <c r="C830" s="759">
        <v>-5000</v>
      </c>
      <c r="D830" s="749">
        <f>VLOOKUP($A$1:$A$1397,BS!$A$8:$A$2406,1,0)</f>
        <v>25300011</v>
      </c>
      <c r="E830" s="758">
        <v>25300011</v>
      </c>
    </row>
    <row r="831" spans="1:5">
      <c r="A831" s="758">
        <v>25300033</v>
      </c>
      <c r="B831" s="758" t="s">
        <v>340</v>
      </c>
      <c r="C831" s="759">
        <v>-8513103.1500000004</v>
      </c>
      <c r="D831" s="749">
        <f>VLOOKUP($A$1:$A$1397,BS!$A$8:$A$2406,1,0)</f>
        <v>25300033</v>
      </c>
      <c r="E831" s="758">
        <v>25300033</v>
      </c>
    </row>
    <row r="832" spans="1:5">
      <c r="A832" s="758">
        <v>25300071</v>
      </c>
      <c r="B832" s="758" t="s">
        <v>2181</v>
      </c>
      <c r="C832" s="759">
        <v>-180173108</v>
      </c>
      <c r="D832" s="749">
        <f>VLOOKUP($A$1:$A$1397,BS!$A$8:$A$2406,1,0)</f>
        <v>25300071</v>
      </c>
      <c r="E832" s="758">
        <v>25300071</v>
      </c>
    </row>
    <row r="833" spans="1:5">
      <c r="A833" s="758">
        <v>25300081</v>
      </c>
      <c r="B833" s="758" t="s">
        <v>2838</v>
      </c>
      <c r="C833" s="759">
        <v>-1000</v>
      </c>
      <c r="D833" s="749">
        <f>VLOOKUP($A$1:$A$1397,BS!$A$8:$A$2406,1,0)</f>
        <v>25300081</v>
      </c>
      <c r="E833" s="758">
        <v>25300081</v>
      </c>
    </row>
    <row r="834" spans="1:5">
      <c r="A834" s="758">
        <v>25300091</v>
      </c>
      <c r="B834" s="758" t="s">
        <v>2798</v>
      </c>
      <c r="C834" s="759">
        <v>-2322228.89</v>
      </c>
      <c r="D834" s="749">
        <f>VLOOKUP($A$1:$A$1397,BS!$A$8:$A$2406,1,0)</f>
        <v>25300091</v>
      </c>
      <c r="E834" s="758">
        <v>25300091</v>
      </c>
    </row>
    <row r="835" spans="1:5">
      <c r="A835" s="758">
        <v>25300121</v>
      </c>
      <c r="B835" s="758" t="s">
        <v>2859</v>
      </c>
      <c r="C835" s="759">
        <v>-583907.55000000005</v>
      </c>
      <c r="D835" s="749">
        <f>VLOOKUP($A$1:$A$1397,BS!$A$8:$A$2406,1,0)</f>
        <v>25300121</v>
      </c>
      <c r="E835" s="758">
        <v>25300121</v>
      </c>
    </row>
    <row r="836" spans="1:5">
      <c r="A836" s="758">
        <v>25300141</v>
      </c>
      <c r="B836" s="758" t="s">
        <v>774</v>
      </c>
      <c r="C836" s="759">
        <v>-3955661.35</v>
      </c>
      <c r="D836" s="749">
        <f>VLOOKUP($A$1:$A$1397,BS!$A$8:$A$2406,1,0)</f>
        <v>25300141</v>
      </c>
      <c r="E836" s="758">
        <v>25300141</v>
      </c>
    </row>
    <row r="837" spans="1:5">
      <c r="A837" s="758">
        <v>25300151</v>
      </c>
      <c r="B837" s="758" t="s">
        <v>1257</v>
      </c>
      <c r="C837" s="759">
        <v>-9923335.1799999997</v>
      </c>
      <c r="D837" s="749">
        <f>VLOOKUP($A$1:$A$1397,BS!$A$8:$A$2406,1,0)</f>
        <v>25300151</v>
      </c>
      <c r="E837" s="758">
        <v>25300151</v>
      </c>
    </row>
    <row r="838" spans="1:5">
      <c r="A838" s="758">
        <v>25300153</v>
      </c>
      <c r="B838" s="758" t="s">
        <v>2623</v>
      </c>
      <c r="C838" s="759">
        <v>-75000</v>
      </c>
      <c r="D838" s="749">
        <f>VLOOKUP($A$1:$A$1397,BS!$A$8:$A$2406,1,0)</f>
        <v>25300153</v>
      </c>
      <c r="E838" s="758">
        <v>25300153</v>
      </c>
    </row>
    <row r="839" spans="1:5">
      <c r="A839" s="758">
        <v>25300161</v>
      </c>
      <c r="B839" s="758" t="s">
        <v>386</v>
      </c>
      <c r="C839" s="759">
        <v>-505824.03</v>
      </c>
      <c r="D839" s="749">
        <f>VLOOKUP($A$1:$A$1397,BS!$A$8:$A$2406,1,0)</f>
        <v>25300161</v>
      </c>
      <c r="E839" s="758">
        <v>25300161</v>
      </c>
    </row>
    <row r="840" spans="1:5">
      <c r="A840" s="758">
        <v>25300181</v>
      </c>
      <c r="B840" s="758" t="s">
        <v>2174</v>
      </c>
      <c r="C840" s="759">
        <v>-4311268.26</v>
      </c>
      <c r="D840" s="749">
        <f>VLOOKUP($A$1:$A$1397,BS!$A$8:$A$2406,1,0)</f>
        <v>25300181</v>
      </c>
      <c r="E840" s="758">
        <v>25300181</v>
      </c>
    </row>
    <row r="841" spans="1:5">
      <c r="A841" s="758">
        <v>25300201</v>
      </c>
      <c r="B841" s="758" t="s">
        <v>2175</v>
      </c>
      <c r="C841" s="759">
        <v>-5856225</v>
      </c>
      <c r="D841" s="749">
        <f>VLOOKUP($A$1:$A$1397,BS!$A$8:$A$2406,1,0)</f>
        <v>25300201</v>
      </c>
      <c r="E841" s="758">
        <v>25300201</v>
      </c>
    </row>
    <row r="842" spans="1:5">
      <c r="A842" s="758">
        <v>25300212</v>
      </c>
      <c r="B842" s="758" t="s">
        <v>978</v>
      </c>
      <c r="C842" s="759">
        <v>-92959.55</v>
      </c>
      <c r="D842" s="749">
        <f>VLOOKUP($A$1:$A$1397,BS!$A$8:$A$2406,1,0)</f>
        <v>25300212</v>
      </c>
      <c r="E842" s="758">
        <v>25300212</v>
      </c>
    </row>
    <row r="843" spans="1:5">
      <c r="A843" s="758">
        <v>25300271</v>
      </c>
      <c r="B843" s="758" t="s">
        <v>2467</v>
      </c>
      <c r="C843" s="759">
        <v>-292617.82</v>
      </c>
      <c r="D843" s="749">
        <f>VLOOKUP($A$1:$A$1397,BS!$A$8:$A$2406,1,0)</f>
        <v>25300271</v>
      </c>
      <c r="E843" s="758">
        <v>25300271</v>
      </c>
    </row>
    <row r="844" spans="1:5">
      <c r="A844" s="758">
        <v>25300281</v>
      </c>
      <c r="B844" s="758" t="s">
        <v>2560</v>
      </c>
      <c r="C844" s="759">
        <v>-506260</v>
      </c>
      <c r="D844" s="749">
        <f>VLOOKUP($A$1:$A$1397,BS!$A$8:$A$2406,1,0)</f>
        <v>25300281</v>
      </c>
      <c r="E844" s="758">
        <v>25300281</v>
      </c>
    </row>
    <row r="845" spans="1:5">
      <c r="A845" s="758">
        <v>25300293</v>
      </c>
      <c r="B845" s="758" t="s">
        <v>1582</v>
      </c>
      <c r="C845" s="759">
        <v>-9219308</v>
      </c>
      <c r="D845" s="749">
        <f>VLOOKUP($A$1:$A$1397,BS!$A$8:$A$2406,1,0)</f>
        <v>25300293</v>
      </c>
      <c r="E845" s="758">
        <v>25300293</v>
      </c>
    </row>
    <row r="846" spans="1:5">
      <c r="A846" s="758">
        <v>25300303</v>
      </c>
      <c r="B846" s="758" t="s">
        <v>1854</v>
      </c>
      <c r="C846" s="758">
        <v>-0.01</v>
      </c>
      <c r="D846" s="749">
        <f>VLOOKUP($A$1:$A$1397,BS!$A$8:$A$2406,1,0)</f>
        <v>25300303</v>
      </c>
      <c r="E846" s="758">
        <v>25300303</v>
      </c>
    </row>
    <row r="847" spans="1:5">
      <c r="A847" s="758">
        <v>25300323</v>
      </c>
      <c r="B847" s="758" t="s">
        <v>1333</v>
      </c>
      <c r="C847" s="759">
        <v>-52080.66</v>
      </c>
      <c r="D847" s="749">
        <f>VLOOKUP($A$1:$A$1397,BS!$A$8:$A$2406,1,0)</f>
        <v>25300323</v>
      </c>
      <c r="E847" s="758">
        <v>25300323</v>
      </c>
    </row>
    <row r="848" spans="1:5">
      <c r="A848" s="758">
        <v>25300343</v>
      </c>
      <c r="B848" s="758" t="s">
        <v>2901</v>
      </c>
      <c r="C848" s="759">
        <v>-3180708.68</v>
      </c>
      <c r="D848" s="749">
        <f>VLOOKUP($A$1:$A$1397,BS!$A$8:$A$2406,1,0)</f>
        <v>25300343</v>
      </c>
      <c r="E848" s="758">
        <v>25300343</v>
      </c>
    </row>
    <row r="849" spans="1:5">
      <c r="A849" s="758">
        <v>25300353</v>
      </c>
      <c r="B849" s="758" t="s">
        <v>1857</v>
      </c>
      <c r="C849" s="759">
        <v>-5870059.2000000002</v>
      </c>
      <c r="D849" s="749">
        <f>VLOOKUP($A$1:$A$1397,BS!$A$8:$A$2406,1,0)</f>
        <v>25300353</v>
      </c>
      <c r="E849" s="758">
        <v>25300353</v>
      </c>
    </row>
    <row r="850" spans="1:5">
      <c r="A850" s="758">
        <v>25300363</v>
      </c>
      <c r="B850" s="758" t="s">
        <v>1753</v>
      </c>
      <c r="C850" s="759">
        <v>-1571004.81</v>
      </c>
      <c r="D850" s="749">
        <f>VLOOKUP($A$1:$A$1397,BS!$A$8:$A$2406,1,0)</f>
        <v>25300363</v>
      </c>
      <c r="E850" s="758">
        <v>25300363</v>
      </c>
    </row>
    <row r="851" spans="1:5">
      <c r="A851" s="758">
        <v>25300371</v>
      </c>
      <c r="B851" s="758" t="s">
        <v>1687</v>
      </c>
      <c r="C851" s="759">
        <v>-1402396.64</v>
      </c>
      <c r="D851" s="749">
        <f>VLOOKUP($A$1:$A$1397,BS!$A$8:$A$2406,1,0)</f>
        <v>25300371</v>
      </c>
      <c r="E851" s="758">
        <v>25300371</v>
      </c>
    </row>
    <row r="852" spans="1:5">
      <c r="A852" s="758">
        <v>25300413</v>
      </c>
      <c r="B852" s="758" t="s">
        <v>932</v>
      </c>
      <c r="C852" s="759">
        <v>-587658.80000000005</v>
      </c>
      <c r="D852" s="749">
        <f>VLOOKUP($A$1:$A$1397,BS!$A$8:$A$2406,1,0)</f>
        <v>25300413</v>
      </c>
      <c r="E852" s="758">
        <v>25300413</v>
      </c>
    </row>
    <row r="853" spans="1:5">
      <c r="A853" s="758">
        <v>25300443</v>
      </c>
      <c r="B853" s="758" t="s">
        <v>2240</v>
      </c>
      <c r="C853" s="759">
        <v>-734591.26</v>
      </c>
      <c r="D853" s="749">
        <f>VLOOKUP($A$1:$A$1397,BS!$A$8:$A$2406,1,0)</f>
        <v>25300443</v>
      </c>
      <c r="E853" s="758">
        <v>25300443</v>
      </c>
    </row>
    <row r="854" spans="1:5">
      <c r="A854" s="758">
        <v>25300503</v>
      </c>
      <c r="B854" s="758" t="s">
        <v>428</v>
      </c>
      <c r="C854" s="759">
        <v>-1915.18</v>
      </c>
      <c r="D854" s="749">
        <f>VLOOKUP($A$1:$A$1397,BS!$A$8:$A$2406,1,0)</f>
        <v>25300503</v>
      </c>
      <c r="E854" s="758">
        <v>25300503</v>
      </c>
    </row>
    <row r="855" spans="1:5">
      <c r="A855" s="758">
        <v>25300541</v>
      </c>
      <c r="B855" s="758" t="s">
        <v>910</v>
      </c>
      <c r="C855" s="759">
        <v>-7264027.8899999997</v>
      </c>
      <c r="D855" s="749">
        <f>VLOOKUP($A$1:$A$1397,BS!$A$8:$A$2406,1,0)</f>
        <v>25300541</v>
      </c>
      <c r="E855" s="758">
        <v>25300541</v>
      </c>
    </row>
    <row r="856" spans="1:5">
      <c r="A856" s="758">
        <v>25300553</v>
      </c>
      <c r="B856" s="758" t="s">
        <v>2900</v>
      </c>
      <c r="C856" s="759">
        <v>-3513.77</v>
      </c>
      <c r="D856" s="749">
        <f>VLOOKUP($A$1:$A$1397,BS!$A$8:$A$2406,1,0)</f>
        <v>25300553</v>
      </c>
      <c r="E856" s="758">
        <v>25300553</v>
      </c>
    </row>
    <row r="857" spans="1:5">
      <c r="A857" s="758">
        <v>25300561</v>
      </c>
      <c r="B857" s="758" t="s">
        <v>1949</v>
      </c>
      <c r="C857" s="759">
        <v>-7979899</v>
      </c>
      <c r="D857" s="749">
        <f>VLOOKUP($A$1:$A$1397,BS!$A$8:$A$2406,1,0)</f>
        <v>25300561</v>
      </c>
      <c r="E857" s="758">
        <v>25300561</v>
      </c>
    </row>
    <row r="858" spans="1:5">
      <c r="A858" s="758">
        <v>25300581</v>
      </c>
      <c r="B858" s="758" t="s">
        <v>728</v>
      </c>
      <c r="C858" s="759">
        <v>-5174706.6399999997</v>
      </c>
      <c r="D858" s="749">
        <f>VLOOKUP($A$1:$A$1397,BS!$A$8:$A$2406,1,0)</f>
        <v>25300581</v>
      </c>
      <c r="E858" s="758">
        <v>25300581</v>
      </c>
    </row>
    <row r="859" spans="1:5">
      <c r="A859" s="758">
        <v>25300582</v>
      </c>
      <c r="B859" s="758" t="s">
        <v>728</v>
      </c>
      <c r="C859" s="759">
        <v>-2209620.63</v>
      </c>
      <c r="D859" s="749">
        <f>VLOOKUP($A$1:$A$1397,BS!$A$8:$A$2406,1,0)</f>
        <v>25300582</v>
      </c>
      <c r="E859" s="758">
        <v>25300582</v>
      </c>
    </row>
    <row r="860" spans="1:5">
      <c r="A860" s="758">
        <v>25300591</v>
      </c>
      <c r="B860" s="758" t="s">
        <v>729</v>
      </c>
      <c r="C860" s="759">
        <v>5174706.6399999997</v>
      </c>
      <c r="D860" s="749">
        <f>VLOOKUP($A$1:$A$1397,BS!$A$8:$A$2406,1,0)</f>
        <v>25300591</v>
      </c>
      <c r="E860" s="758">
        <v>25300591</v>
      </c>
    </row>
    <row r="861" spans="1:5">
      <c r="A861" s="758">
        <v>25300592</v>
      </c>
      <c r="B861" s="758" t="s">
        <v>729</v>
      </c>
      <c r="C861" s="759">
        <v>2209620.63</v>
      </c>
      <c r="D861" s="749">
        <f>VLOOKUP($A$1:$A$1397,BS!$A$8:$A$2406,1,0)</f>
        <v>25300592</v>
      </c>
      <c r="E861" s="758">
        <v>25300592</v>
      </c>
    </row>
    <row r="862" spans="1:5">
      <c r="A862" s="758">
        <v>25300611</v>
      </c>
      <c r="B862" s="758" t="s">
        <v>1421</v>
      </c>
      <c r="C862" s="759">
        <v>-63393508.810000002</v>
      </c>
      <c r="D862" s="749">
        <f>VLOOKUP($A$1:$A$1397,BS!$A$8:$A$2406,1,0)</f>
        <v>25300611</v>
      </c>
      <c r="E862" s="758">
        <v>25300611</v>
      </c>
    </row>
    <row r="863" spans="1:5">
      <c r="A863" s="758">
        <v>25300621</v>
      </c>
      <c r="B863" s="758" t="s">
        <v>1442</v>
      </c>
      <c r="C863" s="759">
        <v>-8053429.5999999996</v>
      </c>
      <c r="D863" s="749">
        <f>VLOOKUP($A$1:$A$1397,BS!$A$8:$A$2406,1,0)</f>
        <v>25300621</v>
      </c>
      <c r="E863" s="758">
        <v>25300621</v>
      </c>
    </row>
    <row r="864" spans="1:5">
      <c r="A864" s="758">
        <v>25300641</v>
      </c>
      <c r="B864" s="758" t="s">
        <v>2310</v>
      </c>
      <c r="C864" s="759">
        <v>-81648.800000000003</v>
      </c>
      <c r="D864" s="749">
        <f>VLOOKUP($A$1:$A$1397,BS!$A$8:$A$2406,1,0)</f>
        <v>25300641</v>
      </c>
      <c r="E864" s="758">
        <v>25300641</v>
      </c>
    </row>
    <row r="865" spans="1:5">
      <c r="A865" s="758">
        <v>25300642</v>
      </c>
      <c r="B865" s="758" t="s">
        <v>2310</v>
      </c>
      <c r="C865" s="759">
        <v>-14684.62</v>
      </c>
      <c r="D865" s="749">
        <f>VLOOKUP($A$1:$A$1397,BS!$A$8:$A$2406,1,0)</f>
        <v>25300642</v>
      </c>
      <c r="E865" s="758">
        <v>25300642</v>
      </c>
    </row>
    <row r="866" spans="1:5">
      <c r="A866" s="758">
        <v>25300663</v>
      </c>
      <c r="B866" s="758" t="s">
        <v>2575</v>
      </c>
      <c r="C866" s="759">
        <v>-77381.72</v>
      </c>
      <c r="D866" s="749">
        <f>VLOOKUP($A$1:$A$1397,BS!$A$8:$A$2406,1,0)</f>
        <v>25300663</v>
      </c>
      <c r="E866" s="758">
        <v>25300663</v>
      </c>
    </row>
    <row r="867" spans="1:5">
      <c r="A867" s="758">
        <v>25300731</v>
      </c>
      <c r="B867" s="758" t="s">
        <v>3189</v>
      </c>
      <c r="C867" s="759">
        <v>-15154.75</v>
      </c>
      <c r="D867" s="749">
        <f>VLOOKUP($A$1:$A$1397,BS!$A$8:$A$2406,1,0)</f>
        <v>25300731</v>
      </c>
      <c r="E867" s="758">
        <v>25300731</v>
      </c>
    </row>
    <row r="868" spans="1:5">
      <c r="A868" s="758">
        <v>25300733</v>
      </c>
      <c r="B868" s="758" t="s">
        <v>3190</v>
      </c>
      <c r="C868" s="759">
        <v>-50468.17</v>
      </c>
      <c r="D868" s="749">
        <f>VLOOKUP($A$1:$A$1397,BS!$A$8:$A$2406,1,0)</f>
        <v>25300733</v>
      </c>
      <c r="E868" s="758">
        <v>25300733</v>
      </c>
    </row>
    <row r="869" spans="1:5">
      <c r="A869" s="758">
        <v>25300742</v>
      </c>
      <c r="B869" s="758" t="s">
        <v>3242</v>
      </c>
      <c r="C869" s="759">
        <v>-9979828</v>
      </c>
      <c r="D869" s="749">
        <f>VLOOKUP($A$1:$A$1397,BS!$A$8:$A$2406,1,0)</f>
        <v>25300742</v>
      </c>
      <c r="E869" s="758">
        <v>25300742</v>
      </c>
    </row>
    <row r="870" spans="1:5">
      <c r="A870" s="758">
        <v>25300761</v>
      </c>
      <c r="B870" s="758" t="s">
        <v>382</v>
      </c>
      <c r="C870" s="759">
        <v>-178556.85</v>
      </c>
      <c r="D870" s="749">
        <f>VLOOKUP($A$1:$A$1397,BS!$A$8:$A$2406,1,0)</f>
        <v>25300761</v>
      </c>
      <c r="E870" s="758">
        <v>25300761</v>
      </c>
    </row>
    <row r="871" spans="1:5">
      <c r="A871" s="758">
        <v>25300771</v>
      </c>
      <c r="B871" s="758" t="s">
        <v>240</v>
      </c>
      <c r="C871" s="759">
        <v>-4890403.99</v>
      </c>
      <c r="D871" s="749">
        <f>VLOOKUP($A$1:$A$1397,BS!$A$8:$A$2406,1,0)</f>
        <v>25300771</v>
      </c>
      <c r="E871" s="758">
        <v>25300771</v>
      </c>
    </row>
    <row r="872" spans="1:5">
      <c r="A872" s="758">
        <v>25301073</v>
      </c>
      <c r="B872" s="758" t="s">
        <v>583</v>
      </c>
      <c r="C872" s="758">
        <v>-143</v>
      </c>
      <c r="D872" s="749">
        <f>VLOOKUP($A$1:$A$1397,BS!$A$8:$A$2406,1,0)</f>
        <v>25301073</v>
      </c>
      <c r="E872" s="758">
        <v>25301073</v>
      </c>
    </row>
    <row r="873" spans="1:5">
      <c r="A873" s="758">
        <v>25301151</v>
      </c>
      <c r="B873" s="758" t="s">
        <v>2629</v>
      </c>
      <c r="C873" s="759">
        <v>-1984779.37</v>
      </c>
      <c r="D873" s="749">
        <f>VLOOKUP($A$1:$A$1397,BS!$A$8:$A$2406,1,0)</f>
        <v>25301151</v>
      </c>
      <c r="E873" s="758">
        <v>25301151</v>
      </c>
    </row>
    <row r="874" spans="1:5">
      <c r="A874" s="758">
        <v>25301203</v>
      </c>
      <c r="B874" s="758" t="s">
        <v>1070</v>
      </c>
      <c r="C874" s="759">
        <v>-161402.82999999999</v>
      </c>
      <c r="D874" s="749">
        <f>VLOOKUP($A$1:$A$1397,BS!$A$8:$A$2406,1,0)</f>
        <v>25301203</v>
      </c>
      <c r="E874" s="758">
        <v>25301203</v>
      </c>
    </row>
    <row r="875" spans="1:5">
      <c r="A875" s="758">
        <v>25301213</v>
      </c>
      <c r="B875" s="758" t="s">
        <v>3196</v>
      </c>
      <c r="C875" s="759">
        <v>-675825</v>
      </c>
      <c r="D875" s="749">
        <f>VLOOKUP($A$1:$A$1397,BS!$A$8:$A$2406,1,0)</f>
        <v>25301213</v>
      </c>
      <c r="E875" s="758">
        <v>25301213</v>
      </c>
    </row>
    <row r="876" spans="1:5">
      <c r="A876" s="758">
        <v>25302221</v>
      </c>
      <c r="B876" s="758" t="s">
        <v>1819</v>
      </c>
      <c r="C876" s="759">
        <v>-3044741.1200000001</v>
      </c>
      <c r="D876" s="749">
        <f>VLOOKUP($A$1:$A$1397,BS!$A$8:$A$2406,1,0)</f>
        <v>25302221</v>
      </c>
      <c r="E876" s="758">
        <v>25302221</v>
      </c>
    </row>
    <row r="877" spans="1:5">
      <c r="A877" s="758">
        <v>25302222</v>
      </c>
      <c r="B877" s="758" t="s">
        <v>1286</v>
      </c>
      <c r="C877" s="759">
        <v>-5778279.4800000004</v>
      </c>
      <c r="D877" s="749">
        <f>VLOOKUP($A$1:$A$1397,BS!$A$8:$A$2406,1,0)</f>
        <v>25302222</v>
      </c>
      <c r="E877" s="758">
        <v>25302222</v>
      </c>
    </row>
    <row r="878" spans="1:5">
      <c r="A878" s="758">
        <v>25302223</v>
      </c>
      <c r="B878" s="758" t="s">
        <v>3179</v>
      </c>
      <c r="C878" s="759">
        <v>-7502997</v>
      </c>
      <c r="D878" s="749">
        <f>VLOOKUP($A$1:$A$1397,BS!$A$8:$A$2406,1,0)</f>
        <v>25302223</v>
      </c>
      <c r="E878" s="758">
        <v>25302223</v>
      </c>
    </row>
    <row r="879" spans="1:5">
      <c r="A879" s="758">
        <v>25400101</v>
      </c>
      <c r="B879" s="758" t="s">
        <v>1320</v>
      </c>
      <c r="C879" s="759">
        <v>-29300.29</v>
      </c>
      <c r="D879" s="749">
        <f>VLOOKUP($A$1:$A$1397,BS!$A$8:$A$2406,1,0)</f>
        <v>25400101</v>
      </c>
      <c r="E879" s="758">
        <v>25400101</v>
      </c>
    </row>
    <row r="880" spans="1:5">
      <c r="A880" s="758">
        <v>25400111</v>
      </c>
      <c r="B880" s="758" t="s">
        <v>1321</v>
      </c>
      <c r="C880" s="759">
        <v>-6562.93</v>
      </c>
      <c r="D880" s="749">
        <f>VLOOKUP($A$1:$A$1397,BS!$A$8:$A$2406,1,0)</f>
        <v>25400111</v>
      </c>
      <c r="E880" s="758">
        <v>25400111</v>
      </c>
    </row>
    <row r="881" spans="1:5">
      <c r="A881" s="758">
        <v>25400181</v>
      </c>
      <c r="B881" s="758" t="s">
        <v>1790</v>
      </c>
      <c r="C881" s="759">
        <v>-4788558</v>
      </c>
      <c r="D881" s="749">
        <f>VLOOKUP($A$1:$A$1397,BS!$A$8:$A$2406,1,0)</f>
        <v>25400181</v>
      </c>
      <c r="E881" s="758">
        <v>25400181</v>
      </c>
    </row>
    <row r="882" spans="1:5">
      <c r="A882" s="758">
        <v>25400182</v>
      </c>
      <c r="B882" s="758" t="s">
        <v>1791</v>
      </c>
      <c r="C882" s="759">
        <v>-2561442</v>
      </c>
      <c r="D882" s="749">
        <f>VLOOKUP($A$1:$A$1397,BS!$A$8:$A$2406,1,0)</f>
        <v>25400182</v>
      </c>
      <c r="E882" s="758">
        <v>25400182</v>
      </c>
    </row>
    <row r="883" spans="1:5">
      <c r="A883" s="758">
        <v>25400191</v>
      </c>
      <c r="B883" s="758" t="s">
        <v>2076</v>
      </c>
      <c r="C883" s="759">
        <v>-1433670.22</v>
      </c>
      <c r="D883" s="749">
        <f>VLOOKUP($A$1:$A$1397,BS!$A$8:$A$2406,1,0)</f>
        <v>25400191</v>
      </c>
      <c r="E883" s="758">
        <v>25400191</v>
      </c>
    </row>
    <row r="884" spans="1:5">
      <c r="A884" s="758">
        <v>25400201</v>
      </c>
      <c r="B884" s="758" t="s">
        <v>2077</v>
      </c>
      <c r="C884" s="759">
        <v>-1045786.12</v>
      </c>
      <c r="D884" s="749">
        <f>VLOOKUP($A$1:$A$1397,BS!$A$8:$A$2406,1,0)</f>
        <v>25400201</v>
      </c>
      <c r="E884" s="758">
        <v>25400201</v>
      </c>
    </row>
    <row r="885" spans="1:5">
      <c r="A885" s="758">
        <v>25400221</v>
      </c>
      <c r="B885" s="758" t="s">
        <v>2198</v>
      </c>
      <c r="C885" s="759">
        <v>-58735.32</v>
      </c>
      <c r="D885" s="749">
        <f>VLOOKUP($A$1:$A$1397,BS!$A$8:$A$2406,1,0)</f>
        <v>25400221</v>
      </c>
      <c r="E885" s="758">
        <v>25400221</v>
      </c>
    </row>
    <row r="886" spans="1:5">
      <c r="A886" s="758">
        <v>25400261</v>
      </c>
      <c r="B886" s="758" t="s">
        <v>2211</v>
      </c>
      <c r="C886" s="759">
        <v>-93615823</v>
      </c>
      <c r="D886" s="749">
        <f>VLOOKUP($A$1:$A$1397,BS!$A$8:$A$2406,1,0)</f>
        <v>25400261</v>
      </c>
      <c r="E886" s="758">
        <v>25400261</v>
      </c>
    </row>
    <row r="887" spans="1:5">
      <c r="A887" s="758">
        <v>25400291</v>
      </c>
      <c r="B887" s="758" t="s">
        <v>2534</v>
      </c>
      <c r="C887" s="759">
        <v>-751794.1</v>
      </c>
      <c r="D887" s="749">
        <f>VLOOKUP($A$1:$A$1397,BS!$A$8:$A$2406,1,0)</f>
        <v>25400291</v>
      </c>
      <c r="E887" s="758">
        <v>25400291</v>
      </c>
    </row>
    <row r="888" spans="1:5">
      <c r="A888" s="758">
        <v>25400301</v>
      </c>
      <c r="B888" s="758" t="s">
        <v>2535</v>
      </c>
      <c r="C888" s="759">
        <v>-24028.95</v>
      </c>
      <c r="D888" s="749">
        <f>VLOOKUP($A$1:$A$1397,BS!$A$8:$A$2406,1,0)</f>
        <v>25400301</v>
      </c>
      <c r="E888" s="758">
        <v>25400301</v>
      </c>
    </row>
    <row r="889" spans="1:5">
      <c r="A889" s="758">
        <v>25400311</v>
      </c>
      <c r="B889" s="758" t="s">
        <v>2537</v>
      </c>
      <c r="C889" s="759">
        <v>-2720.73</v>
      </c>
      <c r="D889" s="749">
        <f>VLOOKUP($A$1:$A$1397,BS!$A$8:$A$2406,1,0)</f>
        <v>25400311</v>
      </c>
      <c r="E889" s="758">
        <v>25400311</v>
      </c>
    </row>
    <row r="890" spans="1:5">
      <c r="A890" s="758">
        <v>25400321</v>
      </c>
      <c r="B890" s="758" t="s">
        <v>2644</v>
      </c>
      <c r="C890" s="759">
        <v>-129631.07</v>
      </c>
      <c r="D890" s="749">
        <f>VLOOKUP($A$1:$A$1397,BS!$A$8:$A$2406,1,0)</f>
        <v>25400321</v>
      </c>
      <c r="E890" s="758">
        <v>25400321</v>
      </c>
    </row>
    <row r="891" spans="1:5">
      <c r="A891" s="758">
        <v>25400331</v>
      </c>
      <c r="B891" s="758" t="s">
        <v>2645</v>
      </c>
      <c r="C891" s="759">
        <v>-1290352.92</v>
      </c>
      <c r="D891" s="749">
        <f>VLOOKUP($A$1:$A$1397,BS!$A$8:$A$2406,1,0)</f>
        <v>25400331</v>
      </c>
      <c r="E891" s="758">
        <v>25400331</v>
      </c>
    </row>
    <row r="892" spans="1:5">
      <c r="A892" s="758">
        <v>25400392</v>
      </c>
      <c r="B892" s="758" t="s">
        <v>3228</v>
      </c>
      <c r="C892" s="759">
        <v>-9224636</v>
      </c>
      <c r="D892" s="749">
        <f>VLOOKUP($A$1:$A$1397,BS!$A$8:$A$2406,1,0)</f>
        <v>25400392</v>
      </c>
      <c r="E892" s="758">
        <v>25400392</v>
      </c>
    </row>
    <row r="893" spans="1:5">
      <c r="A893" s="758">
        <v>25400431</v>
      </c>
      <c r="B893" s="758" t="s">
        <v>2955</v>
      </c>
      <c r="C893" s="759">
        <v>-416738.48</v>
      </c>
      <c r="D893" s="749">
        <f>VLOOKUP($A$1:$A$1397,BS!$A$8:$A$2406,1,0)</f>
        <v>25400431</v>
      </c>
      <c r="E893" s="758">
        <v>25400431</v>
      </c>
    </row>
    <row r="894" spans="1:5">
      <c r="A894" s="758">
        <v>25400441</v>
      </c>
      <c r="B894" s="758" t="s">
        <v>2961</v>
      </c>
      <c r="C894" s="759">
        <v>60323.69</v>
      </c>
      <c r="D894" s="749">
        <f>VLOOKUP($A$1:$A$1397,BS!$A$8:$A$2406,1,0)</f>
        <v>25400441</v>
      </c>
      <c r="E894" s="758">
        <v>25400441</v>
      </c>
    </row>
    <row r="895" spans="1:5">
      <c r="A895" s="758">
        <v>25400481</v>
      </c>
      <c r="B895" s="758" t="s">
        <v>3075</v>
      </c>
      <c r="C895" s="759">
        <v>1074.28</v>
      </c>
      <c r="D895" s="749">
        <f>VLOOKUP($A$1:$A$1397,BS!$A$8:$A$2406,1,0)</f>
        <v>25400481</v>
      </c>
      <c r="E895" s="758">
        <v>25400481</v>
      </c>
    </row>
    <row r="896" spans="1:5">
      <c r="A896" s="758">
        <v>25400491</v>
      </c>
      <c r="B896" s="758" t="s">
        <v>3092</v>
      </c>
      <c r="C896" s="759">
        <v>-4421926</v>
      </c>
      <c r="D896" s="749">
        <f>VLOOKUP($A$1:$A$1397,BS!$A$8:$A$2406,1,0)</f>
        <v>25400491</v>
      </c>
      <c r="E896" s="758">
        <v>25400491</v>
      </c>
    </row>
    <row r="897" spans="1:5">
      <c r="A897" s="758">
        <v>25400501</v>
      </c>
      <c r="B897" s="758" t="s">
        <v>3093</v>
      </c>
      <c r="C897" s="759">
        <v>-1280073</v>
      </c>
      <c r="D897" s="749">
        <f>VLOOKUP($A$1:$A$1397,BS!$A$8:$A$2406,1,0)</f>
        <v>25400501</v>
      </c>
      <c r="E897" s="758">
        <v>25400501</v>
      </c>
    </row>
    <row r="898" spans="1:5">
      <c r="A898" s="758">
        <v>25400521</v>
      </c>
      <c r="B898" s="758" t="s">
        <v>3175</v>
      </c>
      <c r="C898" s="759">
        <v>-16259199</v>
      </c>
      <c r="D898" s="749" t="e">
        <f>VLOOKUP($A$1:$A$1397,BS!$A$8:$A$2406,1,0)</f>
        <v>#N/A</v>
      </c>
      <c r="E898" s="758" t="e">
        <v>#N/A</v>
      </c>
    </row>
    <row r="899" spans="1:5">
      <c r="A899" s="758">
        <v>25500002</v>
      </c>
      <c r="B899" s="758" t="s">
        <v>1725</v>
      </c>
      <c r="C899" s="759">
        <v>-8165809</v>
      </c>
      <c r="D899" s="749">
        <f>VLOOKUP($A$1:$A$1397,BS!$A$8:$A$2406,1,0)</f>
        <v>25500002</v>
      </c>
      <c r="E899" s="758">
        <v>25500002</v>
      </c>
    </row>
    <row r="900" spans="1:5">
      <c r="A900" s="758">
        <v>25500022</v>
      </c>
      <c r="B900" s="758" t="s">
        <v>1725</v>
      </c>
      <c r="C900" s="759">
        <v>8165809</v>
      </c>
      <c r="D900" s="749">
        <f>VLOOKUP($A$1:$A$1397,BS!$A$8:$A$2406,1,0)</f>
        <v>25500022</v>
      </c>
      <c r="E900" s="758">
        <v>25500022</v>
      </c>
    </row>
    <row r="901" spans="1:5">
      <c r="A901" s="758">
        <v>25600072</v>
      </c>
      <c r="B901" s="758" t="s">
        <v>2258</v>
      </c>
      <c r="C901" s="759">
        <v>-82626.36</v>
      </c>
      <c r="D901" s="749">
        <f>VLOOKUP($A$1:$A$1397,BS!$A$8:$A$2406,1,0)</f>
        <v>25600072</v>
      </c>
      <c r="E901" s="758">
        <v>25600072</v>
      </c>
    </row>
    <row r="902" spans="1:5">
      <c r="A902" s="758">
        <v>25600081</v>
      </c>
      <c r="B902" s="758" t="s">
        <v>2078</v>
      </c>
      <c r="C902" s="759">
        <v>-3912701.47</v>
      </c>
      <c r="D902" s="749">
        <f>VLOOKUP($A$1:$A$1397,BS!$A$8:$A$2406,1,0)</f>
        <v>25600081</v>
      </c>
      <c r="E902" s="758">
        <v>25600081</v>
      </c>
    </row>
    <row r="903" spans="1:5">
      <c r="A903" s="758">
        <v>25600102</v>
      </c>
      <c r="B903" s="758" t="s">
        <v>2529</v>
      </c>
      <c r="C903" s="759">
        <v>56589.96</v>
      </c>
      <c r="D903" s="749">
        <f>VLOOKUP($A$1:$A$1397,BS!$A$8:$A$2406,1,0)</f>
        <v>25600102</v>
      </c>
      <c r="E903" s="758">
        <v>25600102</v>
      </c>
    </row>
    <row r="904" spans="1:5">
      <c r="A904" s="758">
        <v>25600111</v>
      </c>
      <c r="B904" s="758" t="s">
        <v>2530</v>
      </c>
      <c r="C904" s="759">
        <v>575493.03</v>
      </c>
      <c r="D904" s="749">
        <f>VLOOKUP($A$1:$A$1397,BS!$A$8:$A$2406,1,0)</f>
        <v>25600111</v>
      </c>
      <c r="E904" s="758">
        <v>25600111</v>
      </c>
    </row>
    <row r="905" spans="1:5">
      <c r="A905" s="758">
        <v>28200002</v>
      </c>
      <c r="B905" s="758" t="s">
        <v>3366</v>
      </c>
      <c r="C905" s="759">
        <v>-507291603.14999998</v>
      </c>
      <c r="D905" s="749">
        <f>VLOOKUP($A$1:$A$1397,BS!$A$8:$A$2406,1,0)</f>
        <v>28200002</v>
      </c>
      <c r="E905" s="758">
        <v>28200002</v>
      </c>
    </row>
    <row r="906" spans="1:5">
      <c r="A906" s="758">
        <v>28200013</v>
      </c>
      <c r="B906" s="758" t="s">
        <v>3367</v>
      </c>
      <c r="C906" s="759">
        <v>-44309354.369999997</v>
      </c>
      <c r="D906" s="749">
        <f>VLOOKUP($A$1:$A$1397,BS!$A$8:$A$2406,1,0)</f>
        <v>28200013</v>
      </c>
      <c r="E906" s="758">
        <v>28200013</v>
      </c>
    </row>
    <row r="907" spans="1:5">
      <c r="A907" s="758">
        <v>28200121</v>
      </c>
      <c r="B907" s="758" t="s">
        <v>3368</v>
      </c>
      <c r="C907" s="759">
        <v>-1262436741.3900001</v>
      </c>
      <c r="D907" s="749">
        <f>VLOOKUP($A$1:$A$1397,BS!$A$8:$A$2406,1,0)</f>
        <v>28200121</v>
      </c>
      <c r="E907" s="758">
        <v>28200121</v>
      </c>
    </row>
    <row r="908" spans="1:5">
      <c r="A908" s="758">
        <v>28300031</v>
      </c>
      <c r="B908" s="758" t="s">
        <v>1464</v>
      </c>
      <c r="C908" s="759">
        <v>-14226754.02</v>
      </c>
      <c r="D908" s="749">
        <f>VLOOKUP($A$1:$A$1397,BS!$A$8:$A$2406,1,0)</f>
        <v>28300031</v>
      </c>
      <c r="E908" s="758">
        <v>28300031</v>
      </c>
    </row>
    <row r="909" spans="1:5">
      <c r="A909" s="758">
        <v>28300033</v>
      </c>
      <c r="B909" s="758" t="s">
        <v>283</v>
      </c>
      <c r="C909" s="759">
        <v>-67416352.909999996</v>
      </c>
      <c r="D909" s="749">
        <f>VLOOKUP($A$1:$A$1397,BS!$A$8:$A$2406,1,0)</f>
        <v>28300033</v>
      </c>
      <c r="E909" s="758">
        <v>28300033</v>
      </c>
    </row>
    <row r="910" spans="1:5">
      <c r="A910" s="758">
        <v>28300041</v>
      </c>
      <c r="B910" s="758" t="s">
        <v>934</v>
      </c>
      <c r="C910" s="759">
        <v>-3222802.83</v>
      </c>
      <c r="D910" s="749">
        <f>VLOOKUP($A$1:$A$1397,BS!$A$8:$A$2406,1,0)</f>
        <v>28300041</v>
      </c>
      <c r="E910" s="758">
        <v>28300041</v>
      </c>
    </row>
    <row r="911" spans="1:5">
      <c r="A911" s="758">
        <v>28300043</v>
      </c>
      <c r="B911" s="758" t="s">
        <v>284</v>
      </c>
      <c r="C911" s="759">
        <v>-15556843.26</v>
      </c>
      <c r="D911" s="749">
        <f>VLOOKUP($A$1:$A$1397,BS!$A$8:$A$2406,1,0)</f>
        <v>28300043</v>
      </c>
      <c r="E911" s="758">
        <v>28300043</v>
      </c>
    </row>
    <row r="912" spans="1:5">
      <c r="A912" s="758">
        <v>28300081</v>
      </c>
      <c r="B912" s="758" t="s">
        <v>2546</v>
      </c>
      <c r="C912" s="759">
        <v>-5120385.9000000004</v>
      </c>
      <c r="D912" s="749">
        <f>VLOOKUP($A$1:$A$1397,BS!$A$8:$A$2406,1,0)</f>
        <v>28300081</v>
      </c>
      <c r="E912" s="758">
        <v>28300081</v>
      </c>
    </row>
    <row r="913" spans="1:5">
      <c r="A913" s="758">
        <v>28300091</v>
      </c>
      <c r="B913" s="758" t="s">
        <v>2803</v>
      </c>
      <c r="C913" s="759">
        <v>-2467846.4</v>
      </c>
      <c r="D913" s="749">
        <f>VLOOKUP($A$1:$A$1397,BS!$A$8:$A$2406,1,0)</f>
        <v>28300091</v>
      </c>
      <c r="E913" s="758">
        <v>28300091</v>
      </c>
    </row>
    <row r="914" spans="1:5">
      <c r="A914" s="758">
        <v>28300152</v>
      </c>
      <c r="B914" s="758" t="s">
        <v>1002</v>
      </c>
      <c r="C914" s="759">
        <v>-3185169.07</v>
      </c>
      <c r="D914" s="749">
        <f>VLOOKUP($A$1:$A$1397,BS!$A$8:$A$2406,1,0)</f>
        <v>28300152</v>
      </c>
      <c r="E914" s="758">
        <v>28300152</v>
      </c>
    </row>
    <row r="915" spans="1:5">
      <c r="A915" s="758">
        <v>28300162</v>
      </c>
      <c r="B915" s="758" t="s">
        <v>795</v>
      </c>
      <c r="C915" s="759">
        <v>-253376.73</v>
      </c>
      <c r="D915" s="749">
        <f>VLOOKUP($A$1:$A$1397,BS!$A$8:$A$2406,1,0)</f>
        <v>28300162</v>
      </c>
      <c r="E915" s="758">
        <v>28300162</v>
      </c>
    </row>
    <row r="916" spans="1:5">
      <c r="A916" s="758">
        <v>28300211</v>
      </c>
      <c r="B916" s="758" t="s">
        <v>3210</v>
      </c>
      <c r="C916" s="759">
        <v>-28977789.73</v>
      </c>
      <c r="D916" s="749">
        <f>VLOOKUP($A$1:$A$1397,BS!$A$8:$A$2406,1,0)</f>
        <v>28300211</v>
      </c>
      <c r="E916" s="758">
        <v>28300211</v>
      </c>
    </row>
    <row r="917" spans="1:5">
      <c r="A917" s="758">
        <v>28300221</v>
      </c>
      <c r="B917" s="758" t="s">
        <v>3211</v>
      </c>
      <c r="C917" s="759">
        <v>-6365020.4299999997</v>
      </c>
      <c r="D917" s="749">
        <f>VLOOKUP($A$1:$A$1397,BS!$A$8:$A$2406,1,0)</f>
        <v>28300221</v>
      </c>
      <c r="E917" s="758">
        <v>28300221</v>
      </c>
    </row>
    <row r="918" spans="1:5">
      <c r="A918" s="758">
        <v>28300232</v>
      </c>
      <c r="B918" s="758" t="s">
        <v>974</v>
      </c>
      <c r="C918" s="759">
        <v>-23702427.960000001</v>
      </c>
      <c r="D918" s="749">
        <f>VLOOKUP($A$1:$A$1397,BS!$A$8:$A$2406,1,0)</f>
        <v>28300232</v>
      </c>
      <c r="E918" s="758">
        <v>28300232</v>
      </c>
    </row>
    <row r="919" spans="1:5">
      <c r="A919" s="758">
        <v>28300252</v>
      </c>
      <c r="B919" s="758" t="s">
        <v>2410</v>
      </c>
      <c r="C919" s="759">
        <v>-7266242.9699999997</v>
      </c>
      <c r="D919" s="749">
        <f>VLOOKUP($A$1:$A$1397,BS!$A$8:$A$2406,1,0)</f>
        <v>28300252</v>
      </c>
      <c r="E919" s="758">
        <v>28300252</v>
      </c>
    </row>
    <row r="920" spans="1:5">
      <c r="A920" s="758">
        <v>28300262</v>
      </c>
      <c r="B920" s="758" t="s">
        <v>2411</v>
      </c>
      <c r="C920" s="759">
        <v>-2569428.85</v>
      </c>
      <c r="D920" s="749">
        <f>VLOOKUP($A$1:$A$1397,BS!$A$8:$A$2406,1,0)</f>
        <v>28300262</v>
      </c>
      <c r="E920" s="758">
        <v>28300262</v>
      </c>
    </row>
    <row r="921" spans="1:5">
      <c r="A921" s="758">
        <v>28300311</v>
      </c>
      <c r="B921" s="758" t="s">
        <v>3338</v>
      </c>
      <c r="C921" s="759">
        <v>-8031089.71</v>
      </c>
      <c r="D921" s="749">
        <f>VLOOKUP($A$1:$A$1397,BS!$A$8:$A$2406,1,0)</f>
        <v>28300311</v>
      </c>
      <c r="E921" s="758">
        <v>28300311</v>
      </c>
    </row>
    <row r="922" spans="1:5">
      <c r="A922" s="758">
        <v>28300361</v>
      </c>
      <c r="B922" s="758" t="s">
        <v>168</v>
      </c>
      <c r="C922" s="759">
        <v>-70097666.950000003</v>
      </c>
      <c r="D922" s="749">
        <f>VLOOKUP($A$1:$A$1397,BS!$A$8:$A$2406,1,0)</f>
        <v>28300361</v>
      </c>
      <c r="E922" s="758">
        <v>28300361</v>
      </c>
    </row>
    <row r="923" spans="1:5">
      <c r="A923" s="758">
        <v>28300362</v>
      </c>
      <c r="B923" s="758" t="s">
        <v>169</v>
      </c>
      <c r="C923" s="759">
        <v>-1276642.43</v>
      </c>
      <c r="D923" s="749">
        <f>VLOOKUP($A$1:$A$1397,BS!$A$8:$A$2406,1,0)</f>
        <v>28300362</v>
      </c>
      <c r="E923" s="758">
        <v>28300362</v>
      </c>
    </row>
    <row r="924" spans="1:5">
      <c r="A924" s="758">
        <v>28300431</v>
      </c>
      <c r="B924" s="758" t="s">
        <v>552</v>
      </c>
      <c r="C924" s="759">
        <v>-1689520.85</v>
      </c>
      <c r="D924" s="749">
        <f>VLOOKUP($A$1:$A$1397,BS!$A$8:$A$2406,1,0)</f>
        <v>28300431</v>
      </c>
      <c r="E924" s="758">
        <v>28300431</v>
      </c>
    </row>
    <row r="925" spans="1:5">
      <c r="A925" s="758">
        <v>28300501</v>
      </c>
      <c r="B925" s="758" t="s">
        <v>2159</v>
      </c>
      <c r="C925" s="759">
        <v>1405309.75</v>
      </c>
      <c r="D925" s="749">
        <f>VLOOKUP($A$1:$A$1397,BS!$A$8:$A$2406,1,0)</f>
        <v>28300501</v>
      </c>
      <c r="E925" s="758">
        <v>28300501</v>
      </c>
    </row>
    <row r="926" spans="1:5">
      <c r="A926" s="758">
        <v>28300503</v>
      </c>
      <c r="B926" s="758" t="s">
        <v>1665</v>
      </c>
      <c r="C926" s="759">
        <v>-5057723.6900000004</v>
      </c>
      <c r="D926" s="749">
        <f>VLOOKUP($A$1:$A$1397,BS!$A$8:$A$2406,1,0)</f>
        <v>28300503</v>
      </c>
      <c r="E926" s="758">
        <v>28300503</v>
      </c>
    </row>
    <row r="927" spans="1:5">
      <c r="A927" s="758">
        <v>28300511</v>
      </c>
      <c r="B927" s="758" t="s">
        <v>1693</v>
      </c>
      <c r="C927" s="759">
        <v>-1350431.6</v>
      </c>
      <c r="D927" s="749">
        <f>VLOOKUP($A$1:$A$1397,BS!$A$8:$A$2406,1,0)</f>
        <v>28300511</v>
      </c>
      <c r="E927" s="758">
        <v>28300511</v>
      </c>
    </row>
    <row r="928" spans="1:5">
      <c r="A928" s="758">
        <v>28300561</v>
      </c>
      <c r="B928" s="758" t="s">
        <v>931</v>
      </c>
      <c r="C928" s="759">
        <v>-14465199.460000001</v>
      </c>
      <c r="D928" s="749">
        <f>VLOOKUP($A$1:$A$1397,BS!$A$8:$A$2406,1,0)</f>
        <v>28300561</v>
      </c>
      <c r="E928" s="758">
        <v>28300561</v>
      </c>
    </row>
    <row r="929" spans="1:5">
      <c r="A929" s="758">
        <v>28300581</v>
      </c>
      <c r="B929" s="758" t="s">
        <v>1431</v>
      </c>
      <c r="C929" s="759">
        <v>-5334145.63</v>
      </c>
      <c r="D929" s="749">
        <f>VLOOKUP($A$1:$A$1397,BS!$A$8:$A$2406,1,0)</f>
        <v>28300581</v>
      </c>
      <c r="E929" s="758">
        <v>28300581</v>
      </c>
    </row>
    <row r="930" spans="1:5">
      <c r="A930" s="758">
        <v>28300651</v>
      </c>
      <c r="B930" s="758" t="s">
        <v>1101</v>
      </c>
      <c r="C930" s="759">
        <v>-7987563.0800000001</v>
      </c>
      <c r="D930" s="749">
        <f>VLOOKUP($A$1:$A$1397,BS!$A$8:$A$2406,1,0)</f>
        <v>28300651</v>
      </c>
      <c r="E930" s="758">
        <v>28300651</v>
      </c>
    </row>
    <row r="931" spans="1:5">
      <c r="A931" s="758">
        <v>28300661</v>
      </c>
      <c r="B931" s="758" t="s">
        <v>2083</v>
      </c>
      <c r="C931" s="759">
        <v>-9113877.1500000004</v>
      </c>
      <c r="D931" s="749">
        <f>VLOOKUP($A$1:$A$1397,BS!$A$8:$A$2406,1,0)</f>
        <v>28300661</v>
      </c>
      <c r="E931" s="758">
        <v>28300661</v>
      </c>
    </row>
    <row r="932" spans="1:5">
      <c r="A932" s="758">
        <v>28300721</v>
      </c>
      <c r="B932" s="758" t="s">
        <v>2475</v>
      </c>
      <c r="C932" s="759">
        <v>-262474.32</v>
      </c>
      <c r="D932" s="749">
        <f>VLOOKUP($A$1:$A$1397,BS!$A$8:$A$2406,1,0)</f>
        <v>28300721</v>
      </c>
      <c r="E932" s="758">
        <v>28300721</v>
      </c>
    </row>
    <row r="933" spans="1:5">
      <c r="A933" s="758">
        <v>28300731</v>
      </c>
      <c r="B933" s="758" t="s">
        <v>2630</v>
      </c>
      <c r="C933" s="759">
        <v>-5801208.6200000001</v>
      </c>
      <c r="D933" s="749">
        <f>VLOOKUP($A$1:$A$1397,BS!$A$8:$A$2406,1,0)</f>
        <v>28300731</v>
      </c>
      <c r="E933" s="758">
        <v>28300731</v>
      </c>
    </row>
    <row r="934" spans="1:5">
      <c r="A934" s="758">
        <v>28300741</v>
      </c>
      <c r="B934" s="758" t="s">
        <v>2864</v>
      </c>
      <c r="C934" s="759">
        <v>-628459.62</v>
      </c>
      <c r="D934" s="749">
        <f>VLOOKUP($A$1:$A$1397,BS!$A$8:$A$2406,1,0)</f>
        <v>28300741</v>
      </c>
      <c r="E934" s="758">
        <v>28300741</v>
      </c>
    </row>
    <row r="935" spans="1:5">
      <c r="A935" s="758">
        <v>28300761</v>
      </c>
      <c r="B935" s="758" t="s">
        <v>3236</v>
      </c>
      <c r="C935" s="759">
        <v>-2626048.9500000002</v>
      </c>
      <c r="D935" s="749">
        <f>VLOOKUP($A$1:$A$1397,BS!$A$8:$A$2406,1,0)</f>
        <v>28300761</v>
      </c>
      <c r="E935" s="758">
        <v>28300761</v>
      </c>
    </row>
    <row r="936" spans="1:5">
      <c r="A936" s="758">
        <v>28302001</v>
      </c>
      <c r="B936" s="758" t="s">
        <v>2874</v>
      </c>
      <c r="C936" s="759">
        <v>-9356679.7699999996</v>
      </c>
      <c r="D936" s="749">
        <f>VLOOKUP($A$1:$A$1397,BS!$A$8:$A$2406,1,0)</f>
        <v>28302001</v>
      </c>
      <c r="E936" s="758">
        <v>28302001</v>
      </c>
    </row>
    <row r="937" spans="1:5">
      <c r="A937" s="758">
        <v>28302002</v>
      </c>
      <c r="B937" s="758" t="s">
        <v>2875</v>
      </c>
      <c r="C937" s="759">
        <v>-23675892.75</v>
      </c>
      <c r="D937" s="749">
        <f>VLOOKUP($A$1:$A$1397,BS!$A$8:$A$2406,1,0)</f>
        <v>28302002</v>
      </c>
      <c r="E937" s="758">
        <v>28302002</v>
      </c>
    </row>
    <row r="938" spans="1:5">
      <c r="A938" s="758">
        <v>28302011</v>
      </c>
      <c r="B938" s="758" t="s">
        <v>2876</v>
      </c>
      <c r="C938" s="759">
        <v>-3400940.69</v>
      </c>
      <c r="D938" s="749">
        <f>VLOOKUP($A$1:$A$1397,BS!$A$8:$A$2406,1,0)</f>
        <v>28302011</v>
      </c>
      <c r="E938" s="758">
        <v>28302011</v>
      </c>
    </row>
    <row r="939" spans="1:5">
      <c r="A939" s="758">
        <v>28302012</v>
      </c>
      <c r="B939" s="758" t="s">
        <v>2877</v>
      </c>
      <c r="C939" s="759">
        <v>-5943713.4000000004</v>
      </c>
      <c r="D939" s="749">
        <f>VLOOKUP($A$1:$A$1397,BS!$A$8:$A$2406,1,0)</f>
        <v>28302012</v>
      </c>
      <c r="E939" s="758">
        <v>28302012</v>
      </c>
    </row>
    <row r="940" spans="1:5">
      <c r="A940" s="758">
        <v>28302021</v>
      </c>
      <c r="B940" s="758" t="s">
        <v>2878</v>
      </c>
      <c r="C940" s="759">
        <v>-10655630.33</v>
      </c>
      <c r="D940" s="749">
        <f>VLOOKUP($A$1:$A$1397,BS!$A$8:$A$2406,1,0)</f>
        <v>28302021</v>
      </c>
      <c r="E940" s="758">
        <v>28302021</v>
      </c>
    </row>
    <row r="941" spans="1:5">
      <c r="A941" s="758">
        <v>28302022</v>
      </c>
      <c r="B941" s="758" t="s">
        <v>2879</v>
      </c>
      <c r="C941" s="759">
        <v>-3137530.96</v>
      </c>
      <c r="D941" s="749">
        <f>VLOOKUP($A$1:$A$1397,BS!$A$8:$A$2406,1,0)</f>
        <v>28302022</v>
      </c>
      <c r="E941" s="758">
        <v>28302022</v>
      </c>
    </row>
    <row r="942" spans="1:5">
      <c r="A942" s="758">
        <v>28302031</v>
      </c>
      <c r="B942" s="758" t="s">
        <v>3015</v>
      </c>
      <c r="C942" s="759">
        <v>-1161232.17</v>
      </c>
      <c r="D942" s="749">
        <f>VLOOKUP($A$1:$A$1397,BS!$A$8:$A$2406,1,0)</f>
        <v>28302031</v>
      </c>
      <c r="E942" s="758">
        <v>28302031</v>
      </c>
    </row>
    <row r="943" spans="1:5">
      <c r="A943" s="758">
        <v>28302041</v>
      </c>
      <c r="B943" s="758" t="s">
        <v>3048</v>
      </c>
      <c r="C943" s="759">
        <v>-6111150.8499999996</v>
      </c>
      <c r="D943" s="749">
        <f>VLOOKUP($A$1:$A$1397,BS!$A$8:$A$2406,1,0)</f>
        <v>28302041</v>
      </c>
      <c r="E943" s="758">
        <v>28302041</v>
      </c>
    </row>
    <row r="944" spans="1:5">
      <c r="A944" s="758">
        <v>28302051</v>
      </c>
      <c r="B944" s="758" t="s">
        <v>3165</v>
      </c>
      <c r="C944" s="759">
        <v>-1901164.54</v>
      </c>
      <c r="D944" s="749">
        <f>VLOOKUP($A$1:$A$1397,BS!$A$8:$A$2406,1,0)</f>
        <v>28302051</v>
      </c>
      <c r="E944" s="758">
        <v>28302051</v>
      </c>
    </row>
    <row r="945" spans="1:5">
      <c r="A945" s="758">
        <v>28302061</v>
      </c>
      <c r="B945" s="758" t="s">
        <v>3184</v>
      </c>
      <c r="C945" s="759">
        <v>-3501420.24</v>
      </c>
      <c r="D945" s="749">
        <f>VLOOKUP($A$1:$A$1397,BS!$A$8:$A$2406,1,0)</f>
        <v>28302061</v>
      </c>
      <c r="E945" s="758">
        <v>28302061</v>
      </c>
    </row>
    <row r="946" spans="1:5">
      <c r="A946" s="758">
        <v>43800003</v>
      </c>
      <c r="B946" s="758" t="s">
        <v>1773</v>
      </c>
      <c r="C946" s="759">
        <v>13765135</v>
      </c>
      <c r="D946" s="749">
        <f>VLOOKUP($A$1:$A$1397,BS!$A$8:$A$2406,1,0)</f>
        <v>43800003</v>
      </c>
      <c r="E946" s="758">
        <v>43800003</v>
      </c>
    </row>
    <row r="947" spans="1:5">
      <c r="A947" s="758">
        <v>43900003</v>
      </c>
      <c r="B947" s="758" t="s">
        <v>1319</v>
      </c>
      <c r="C947" s="759">
        <v>5848610</v>
      </c>
      <c r="D947" s="749">
        <f>VLOOKUP($A$1:$A$1397,BS!$A$8:$A$2406,1,0)</f>
        <v>43900003</v>
      </c>
      <c r="E947" s="758">
        <v>43900003</v>
      </c>
    </row>
    <row r="948" spans="1:5">
      <c r="A948" s="758" t="s">
        <v>418</v>
      </c>
      <c r="C948" s="759">
        <v>-101810450.39</v>
      </c>
      <c r="D948" s="749" t="str">
        <f>VLOOKUP($A$1:$A$1397,BS!$A$8:$A$2406,1,0)</f>
        <v>Total Profit/Loss Current Year</v>
      </c>
      <c r="E948" s="758" t="s">
        <v>418</v>
      </c>
    </row>
    <row r="973" spans="3:3">
      <c r="C973" s="759">
        <v>201056.51</v>
      </c>
    </row>
    <row r="974" spans="3:3">
      <c r="C974" s="759">
        <v>3321187.83</v>
      </c>
    </row>
    <row r="975" spans="3:3">
      <c r="C975" s="759">
        <v>2725602.51</v>
      </c>
    </row>
    <row r="1035" spans="1:1">
      <c r="A1035" s="758" t="s">
        <v>3212</v>
      </c>
    </row>
    <row r="1038" spans="1:1">
      <c r="A1038" s="758" t="s">
        <v>3213</v>
      </c>
    </row>
  </sheetData>
  <sortState ref="A1:E948">
    <sortCondition ref="A1:A948"/>
  </sortState>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38"/>
  <sheetViews>
    <sheetView workbookViewId="0"/>
  </sheetViews>
  <sheetFormatPr defaultRowHeight="14.4"/>
  <cols>
    <col min="1" max="1" width="26" bestFit="1" customWidth="1"/>
    <col min="2" max="2" width="41.44140625" bestFit="1" customWidth="1"/>
    <col min="3" max="3" width="16" bestFit="1" customWidth="1"/>
    <col min="4" max="4" width="18.5546875" style="749" customWidth="1"/>
    <col min="7" max="7" width="24.6640625" bestFit="1" customWidth="1"/>
    <col min="8" max="8" width="12.33203125" bestFit="1" customWidth="1"/>
  </cols>
  <sheetData>
    <row r="1" spans="1:11">
      <c r="A1">
        <v>10100501</v>
      </c>
      <c r="B1" t="s">
        <v>881</v>
      </c>
      <c r="C1" s="82">
        <v>9106086749.9400005</v>
      </c>
      <c r="D1" s="749">
        <f>VLOOKUP($A$1:$A$1397,BS!$A$8:$A$2406,1,0)</f>
        <v>10100501</v>
      </c>
      <c r="I1" s="749">
        <f>VLOOKUP($A$1:$A$1397,BS!$A$8:$A$2406,1,0)</f>
        <v>10100501</v>
      </c>
    </row>
    <row r="2" spans="1:11">
      <c r="A2">
        <v>10100502</v>
      </c>
      <c r="B2" t="s">
        <v>882</v>
      </c>
      <c r="C2" s="82">
        <v>3322101032.8200002</v>
      </c>
      <c r="D2" s="749">
        <f>VLOOKUP($A$1:$A$1397,BS!$A$8:$A$2406,1,0)</f>
        <v>10100502</v>
      </c>
      <c r="I2" s="1423" t="s">
        <v>3480</v>
      </c>
      <c r="J2" s="1423"/>
      <c r="K2" s="1423"/>
    </row>
    <row r="3" spans="1:11">
      <c r="A3">
        <v>10100503</v>
      </c>
      <c r="B3" t="s">
        <v>883</v>
      </c>
      <c r="C3" s="82">
        <v>483107127.49000001</v>
      </c>
      <c r="D3" s="749">
        <f>VLOOKUP($A$1:$A$1397,BS!$A$8:$A$2406,1,0)</f>
        <v>10100503</v>
      </c>
      <c r="F3" t="s">
        <v>3479</v>
      </c>
      <c r="I3" t="s">
        <v>3481</v>
      </c>
      <c r="J3" t="s">
        <v>3482</v>
      </c>
      <c r="K3" t="s">
        <v>3483</v>
      </c>
    </row>
    <row r="4" spans="1:11">
      <c r="A4">
        <v>10100601</v>
      </c>
      <c r="B4" t="s">
        <v>2964</v>
      </c>
      <c r="C4" s="82">
        <v>4643.8</v>
      </c>
      <c r="D4" s="749">
        <f>VLOOKUP($A$1:$A$1397,BS!$A$8:$A$2406,1,0)</f>
        <v>10100601</v>
      </c>
      <c r="F4" s="503">
        <v>16500321</v>
      </c>
      <c r="G4" s="503" t="s">
        <v>3392</v>
      </c>
      <c r="H4" s="752">
        <v>964748.58</v>
      </c>
      <c r="I4" s="757" t="s">
        <v>354</v>
      </c>
      <c r="J4" s="757" t="s">
        <v>354</v>
      </c>
      <c r="K4" s="757"/>
    </row>
    <row r="5" spans="1:11">
      <c r="A5">
        <v>10100602</v>
      </c>
      <c r="B5" t="s">
        <v>2949</v>
      </c>
      <c r="C5" s="82">
        <v>14028.69</v>
      </c>
      <c r="D5" s="749">
        <f>VLOOKUP($A$1:$A$1397,BS!$A$8:$A$2406,1,0)</f>
        <v>10100602</v>
      </c>
      <c r="F5" s="503">
        <v>16500331</v>
      </c>
      <c r="G5" s="503" t="s">
        <v>3471</v>
      </c>
      <c r="H5" s="752">
        <v>1226130.58</v>
      </c>
      <c r="I5" s="757"/>
      <c r="J5" s="757"/>
      <c r="K5" s="757"/>
    </row>
    <row r="6" spans="1:11">
      <c r="A6">
        <v>10110013</v>
      </c>
      <c r="B6" t="s">
        <v>2295</v>
      </c>
      <c r="C6" s="82">
        <v>252153.92</v>
      </c>
      <c r="D6" s="749">
        <f>VLOOKUP($A$1:$A$1397,BS!$A$8:$A$2406,1,0)</f>
        <v>10110013</v>
      </c>
      <c r="F6" s="503">
        <v>18239121</v>
      </c>
      <c r="G6" s="503" t="s">
        <v>3473</v>
      </c>
      <c r="H6" s="752">
        <v>-8156454</v>
      </c>
      <c r="I6" s="757"/>
      <c r="J6" s="757"/>
      <c r="K6" s="757">
        <v>57</v>
      </c>
    </row>
    <row r="7" spans="1:11">
      <c r="A7">
        <v>10500501</v>
      </c>
      <c r="B7" t="s">
        <v>884</v>
      </c>
      <c r="C7" s="82">
        <v>49625649.560000002</v>
      </c>
      <c r="D7" s="749">
        <f>VLOOKUP($A$1:$A$1397,BS!$A$8:$A$2406,1,0)</f>
        <v>10500501</v>
      </c>
      <c r="F7" s="503">
        <v>18239131</v>
      </c>
      <c r="G7" s="503" t="s">
        <v>3474</v>
      </c>
      <c r="H7" s="752">
        <v>8156454</v>
      </c>
      <c r="I7" s="757"/>
      <c r="J7" s="757"/>
      <c r="K7" s="757">
        <v>57</v>
      </c>
    </row>
    <row r="8" spans="1:11">
      <c r="A8">
        <v>10500502</v>
      </c>
      <c r="B8" t="s">
        <v>885</v>
      </c>
      <c r="C8" s="82">
        <v>6138808.2300000004</v>
      </c>
      <c r="D8" s="749">
        <f>VLOOKUP($A$1:$A$1397,BS!$A$8:$A$2406,1,0)</f>
        <v>10500502</v>
      </c>
      <c r="F8" s="503">
        <v>18605051</v>
      </c>
      <c r="G8" s="503" t="s">
        <v>3475</v>
      </c>
      <c r="H8" s="752">
        <v>1498.52</v>
      </c>
      <c r="I8" s="757"/>
      <c r="J8" s="757"/>
      <c r="K8" s="757"/>
    </row>
    <row r="9" spans="1:11">
      <c r="A9">
        <v>10600501</v>
      </c>
      <c r="B9" t="s">
        <v>886</v>
      </c>
      <c r="C9" s="82">
        <v>40796159.259999998</v>
      </c>
      <c r="D9" s="749">
        <f>VLOOKUP($A$1:$A$1397,BS!$A$8:$A$2406,1,0)</f>
        <v>10600501</v>
      </c>
      <c r="F9" s="503">
        <v>23200833</v>
      </c>
      <c r="G9" s="503" t="s">
        <v>3476</v>
      </c>
      <c r="H9" s="752">
        <v>-4068.5</v>
      </c>
      <c r="I9" s="757"/>
      <c r="J9" s="757"/>
      <c r="K9" s="757"/>
    </row>
    <row r="10" spans="1:11">
      <c r="A10">
        <v>10600502</v>
      </c>
      <c r="B10" t="s">
        <v>887</v>
      </c>
      <c r="C10" s="82">
        <v>29035605.829999998</v>
      </c>
      <c r="D10" s="749">
        <f>VLOOKUP($A$1:$A$1397,BS!$A$8:$A$2406,1,0)</f>
        <v>10600502</v>
      </c>
    </row>
    <row r="11" spans="1:11">
      <c r="A11">
        <v>10600503</v>
      </c>
      <c r="B11" t="s">
        <v>2218</v>
      </c>
      <c r="C11" s="82">
        <v>1022399.12</v>
      </c>
      <c r="D11" s="749">
        <f>VLOOKUP($A$1:$A$1397,BS!$A$8:$A$2406,1,0)</f>
        <v>10600503</v>
      </c>
    </row>
    <row r="12" spans="1:11">
      <c r="A12">
        <v>10700013</v>
      </c>
      <c r="B12" t="s">
        <v>1698</v>
      </c>
      <c r="C12" s="82">
        <v>-1662666.21</v>
      </c>
      <c r="D12" s="749">
        <f>VLOOKUP($A$1:$A$1397,BS!$A$8:$A$2406,1,0)</f>
        <v>10700013</v>
      </c>
    </row>
    <row r="13" spans="1:11">
      <c r="A13">
        <v>10700023</v>
      </c>
      <c r="B13" t="s">
        <v>2217</v>
      </c>
      <c r="C13" s="82">
        <v>-393750</v>
      </c>
      <c r="D13" s="749">
        <f>VLOOKUP($A$1:$A$1397,BS!$A$8:$A$2406,1,0)</f>
        <v>10700023</v>
      </c>
    </row>
    <row r="14" spans="1:11">
      <c r="A14">
        <v>10700501</v>
      </c>
      <c r="B14" t="s">
        <v>424</v>
      </c>
      <c r="C14" s="82">
        <v>240852302.94</v>
      </c>
      <c r="D14" s="749">
        <f>VLOOKUP($A$1:$A$1397,BS!$A$8:$A$2406,1,0)</f>
        <v>10700501</v>
      </c>
    </row>
    <row r="15" spans="1:11">
      <c r="A15">
        <v>10700502</v>
      </c>
      <c r="B15" t="s">
        <v>888</v>
      </c>
      <c r="C15" s="82">
        <v>92646940.890000001</v>
      </c>
      <c r="D15" s="749">
        <f>VLOOKUP($A$1:$A$1397,BS!$A$8:$A$2406,1,0)</f>
        <v>10700502</v>
      </c>
    </row>
    <row r="16" spans="1:11">
      <c r="A16">
        <v>10700503</v>
      </c>
      <c r="B16" t="s">
        <v>1850</v>
      </c>
      <c r="C16" s="82">
        <v>64621229.049999997</v>
      </c>
      <c r="D16" s="749">
        <f>VLOOKUP($A$1:$A$1397,BS!$A$8:$A$2406,1,0)</f>
        <v>10700503</v>
      </c>
    </row>
    <row r="17" spans="1:4">
      <c r="A17">
        <v>10700601</v>
      </c>
      <c r="B17" t="s">
        <v>2904</v>
      </c>
      <c r="C17" s="82">
        <v>19914.22</v>
      </c>
      <c r="D17" s="749">
        <f>VLOOKUP($A$1:$A$1397,BS!$A$8:$A$2406,1,0)</f>
        <v>10700601</v>
      </c>
    </row>
    <row r="18" spans="1:4">
      <c r="A18">
        <v>10700603</v>
      </c>
      <c r="B18" t="s">
        <v>3177</v>
      </c>
      <c r="C18" s="82">
        <v>149673.14000000001</v>
      </c>
      <c r="D18" s="749">
        <f>VLOOKUP($A$1:$A$1397,BS!$A$8:$A$2406,1,0)</f>
        <v>10700603</v>
      </c>
    </row>
    <row r="19" spans="1:4">
      <c r="A19">
        <v>10800061</v>
      </c>
      <c r="B19" t="s">
        <v>905</v>
      </c>
      <c r="C19" s="82">
        <v>-81170359</v>
      </c>
      <c r="D19" s="749">
        <f>VLOOKUP($A$1:$A$1397,BS!$A$8:$A$2406,1,0)</f>
        <v>10800061</v>
      </c>
    </row>
    <row r="20" spans="1:4">
      <c r="A20">
        <v>10800062</v>
      </c>
      <c r="B20" t="s">
        <v>905</v>
      </c>
      <c r="C20" s="82">
        <v>-266301315</v>
      </c>
      <c r="D20" s="749">
        <f>VLOOKUP($A$1:$A$1397,BS!$A$8:$A$2406,1,0)</f>
        <v>10800062</v>
      </c>
    </row>
    <row r="21" spans="1:4">
      <c r="A21">
        <v>10800071</v>
      </c>
      <c r="B21" t="s">
        <v>906</v>
      </c>
      <c r="C21" s="82">
        <v>81170359</v>
      </c>
      <c r="D21" s="749">
        <f>VLOOKUP($A$1:$A$1397,BS!$A$8:$A$2406,1,0)</f>
        <v>10800071</v>
      </c>
    </row>
    <row r="22" spans="1:4">
      <c r="A22">
        <v>10800072</v>
      </c>
      <c r="B22" t="s">
        <v>906</v>
      </c>
      <c r="C22" s="82">
        <v>266301315</v>
      </c>
      <c r="D22" s="749">
        <f>VLOOKUP($A$1:$A$1397,BS!$A$8:$A$2406,1,0)</f>
        <v>10800072</v>
      </c>
    </row>
    <row r="23" spans="1:4">
      <c r="A23">
        <v>10800501</v>
      </c>
      <c r="B23" t="s">
        <v>563</v>
      </c>
      <c r="C23" s="82">
        <v>-3450954641.5799999</v>
      </c>
      <c r="D23" s="749">
        <f>VLOOKUP($A$1:$A$1397,BS!$A$8:$A$2406,1,0)</f>
        <v>10800501</v>
      </c>
    </row>
    <row r="24" spans="1:4">
      <c r="A24">
        <v>10800502</v>
      </c>
      <c r="B24" t="s">
        <v>564</v>
      </c>
      <c r="C24" s="82">
        <v>-1283094528.3399999</v>
      </c>
      <c r="D24" s="749">
        <f>VLOOKUP($A$1:$A$1397,BS!$A$8:$A$2406,1,0)</f>
        <v>10800502</v>
      </c>
    </row>
    <row r="25" spans="1:4">
      <c r="A25">
        <v>10800503</v>
      </c>
      <c r="B25" t="s">
        <v>1072</v>
      </c>
      <c r="C25" s="82">
        <v>-104320238.34</v>
      </c>
      <c r="D25" s="749">
        <f>VLOOKUP($A$1:$A$1397,BS!$A$8:$A$2406,1,0)</f>
        <v>10800503</v>
      </c>
    </row>
    <row r="26" spans="1:4">
      <c r="A26">
        <v>10800541</v>
      </c>
      <c r="B26" t="s">
        <v>96</v>
      </c>
      <c r="C26" s="82">
        <v>9514997.9199999999</v>
      </c>
      <c r="D26" s="749">
        <f>VLOOKUP($A$1:$A$1397,BS!$A$8:$A$2406,1,0)</f>
        <v>10800541</v>
      </c>
    </row>
    <row r="27" spans="1:4">
      <c r="A27">
        <v>10800543</v>
      </c>
      <c r="B27" t="s">
        <v>97</v>
      </c>
      <c r="C27" s="82">
        <v>278123.03999999998</v>
      </c>
      <c r="D27" s="749">
        <f>VLOOKUP($A$1:$A$1397,BS!$A$8:$A$2406,1,0)</f>
        <v>10800543</v>
      </c>
    </row>
    <row r="28" spans="1:4">
      <c r="A28">
        <v>10800552</v>
      </c>
      <c r="B28" t="s">
        <v>1073</v>
      </c>
      <c r="C28" s="82">
        <v>4323990.05</v>
      </c>
      <c r="D28" s="749">
        <f>VLOOKUP($A$1:$A$1397,BS!$A$8:$A$2406,1,0)</f>
        <v>10800552</v>
      </c>
    </row>
    <row r="29" spans="1:4">
      <c r="A29">
        <v>11100501</v>
      </c>
      <c r="B29" t="s">
        <v>747</v>
      </c>
      <c r="C29" s="82">
        <v>-30561020.449999999</v>
      </c>
      <c r="D29" s="749">
        <f>VLOOKUP($A$1:$A$1397,BS!$A$8:$A$2406,1,0)</f>
        <v>11100501</v>
      </c>
    </row>
    <row r="30" spans="1:4">
      <c r="A30">
        <v>11100502</v>
      </c>
      <c r="B30" t="s">
        <v>748</v>
      </c>
      <c r="C30" s="82">
        <v>-5787116.5999999996</v>
      </c>
      <c r="D30" s="749">
        <f>VLOOKUP($A$1:$A$1397,BS!$A$8:$A$2406,1,0)</f>
        <v>11100502</v>
      </c>
    </row>
    <row r="31" spans="1:4">
      <c r="A31">
        <v>11100503</v>
      </c>
      <c r="B31" t="s">
        <v>749</v>
      </c>
      <c r="C31" s="82">
        <v>-86072393.489999995</v>
      </c>
      <c r="D31" s="749">
        <f>VLOOKUP($A$1:$A$1397,BS!$A$8:$A$2406,1,0)</f>
        <v>11100503</v>
      </c>
    </row>
    <row r="32" spans="1:4">
      <c r="A32">
        <v>11400001</v>
      </c>
      <c r="B32" t="s">
        <v>237</v>
      </c>
      <c r="C32" s="82">
        <v>946172.25</v>
      </c>
      <c r="D32" s="749">
        <f>VLOOKUP($A$1:$A$1397,BS!$A$8:$A$2406,1,0)</f>
        <v>11400001</v>
      </c>
    </row>
    <row r="33" spans="1:4">
      <c r="A33">
        <v>11400011</v>
      </c>
      <c r="B33" t="s">
        <v>1879</v>
      </c>
      <c r="C33" s="82">
        <v>302358.01</v>
      </c>
      <c r="D33" s="749">
        <f>VLOOKUP($A$1:$A$1397,BS!$A$8:$A$2406,1,0)</f>
        <v>11400011</v>
      </c>
    </row>
    <row r="34" spans="1:4">
      <c r="A34">
        <v>11400031</v>
      </c>
      <c r="B34" t="s">
        <v>1549</v>
      </c>
      <c r="C34" s="82">
        <v>76622596.840000004</v>
      </c>
      <c r="D34" s="749">
        <f>VLOOKUP($A$1:$A$1397,BS!$A$8:$A$2406,1,0)</f>
        <v>11400031</v>
      </c>
    </row>
    <row r="35" spans="1:4">
      <c r="A35">
        <v>11400061</v>
      </c>
      <c r="B35" t="s">
        <v>1437</v>
      </c>
      <c r="C35" s="82">
        <v>156960790.84</v>
      </c>
      <c r="D35" s="749">
        <f>VLOOKUP($A$1:$A$1397,BS!$A$8:$A$2406,1,0)</f>
        <v>11400061</v>
      </c>
    </row>
    <row r="36" spans="1:4">
      <c r="A36">
        <v>11400071</v>
      </c>
      <c r="B36" t="s">
        <v>1980</v>
      </c>
      <c r="C36" s="82">
        <v>16950332.899999999</v>
      </c>
      <c r="D36" s="749">
        <f>VLOOKUP($A$1:$A$1397,BS!$A$8:$A$2406,1,0)</f>
        <v>11400071</v>
      </c>
    </row>
    <row r="37" spans="1:4">
      <c r="A37">
        <v>11400091</v>
      </c>
      <c r="B37" t="s">
        <v>2618</v>
      </c>
      <c r="C37" s="82">
        <v>31009424.030000001</v>
      </c>
      <c r="D37" s="749">
        <f>VLOOKUP($A$1:$A$1397,BS!$A$8:$A$2406,1,0)</f>
        <v>11400091</v>
      </c>
    </row>
    <row r="38" spans="1:4">
      <c r="A38">
        <v>11500001</v>
      </c>
      <c r="B38" t="s">
        <v>950</v>
      </c>
      <c r="C38" s="82">
        <v>-875939</v>
      </c>
      <c r="D38" s="749">
        <f>VLOOKUP($A$1:$A$1397,BS!$A$8:$A$2406,1,0)</f>
        <v>11500001</v>
      </c>
    </row>
    <row r="39" spans="1:4">
      <c r="A39">
        <v>11500011</v>
      </c>
      <c r="B39" t="s">
        <v>652</v>
      </c>
      <c r="C39" s="82">
        <v>-302358.01</v>
      </c>
      <c r="D39" s="749">
        <f>VLOOKUP($A$1:$A$1397,BS!$A$8:$A$2406,1,0)</f>
        <v>11500011</v>
      </c>
    </row>
    <row r="40" spans="1:4">
      <c r="A40">
        <v>11500031</v>
      </c>
      <c r="B40" t="s">
        <v>1356</v>
      </c>
      <c r="C40" s="82">
        <v>-58715513.659999996</v>
      </c>
      <c r="D40" s="749">
        <f>VLOOKUP($A$1:$A$1397,BS!$A$8:$A$2406,1,0)</f>
        <v>11500031</v>
      </c>
    </row>
    <row r="41" spans="1:4">
      <c r="A41">
        <v>11500041</v>
      </c>
      <c r="B41" t="s">
        <v>1423</v>
      </c>
      <c r="C41" s="82">
        <v>-32951848.079999998</v>
      </c>
      <c r="D41" s="749">
        <f>VLOOKUP($A$1:$A$1397,BS!$A$8:$A$2406,1,0)</f>
        <v>11500041</v>
      </c>
    </row>
    <row r="42" spans="1:4">
      <c r="A42">
        <v>11500051</v>
      </c>
      <c r="B42" t="s">
        <v>1981</v>
      </c>
      <c r="C42" s="82">
        <v>-15987228.08</v>
      </c>
      <c r="D42" s="749">
        <f>VLOOKUP($A$1:$A$1397,BS!$A$8:$A$2406,1,0)</f>
        <v>11500051</v>
      </c>
    </row>
    <row r="43" spans="1:4">
      <c r="A43">
        <v>11500061</v>
      </c>
      <c r="B43" t="s">
        <v>2620</v>
      </c>
      <c r="C43" s="82">
        <v>-3672696.72</v>
      </c>
      <c r="D43" s="749">
        <f>VLOOKUP($A$1:$A$1397,BS!$A$8:$A$2406,1,0)</f>
        <v>11500061</v>
      </c>
    </row>
    <row r="44" spans="1:4">
      <c r="A44">
        <v>11730002</v>
      </c>
      <c r="B44" t="s">
        <v>653</v>
      </c>
      <c r="C44" s="82">
        <v>8654564.4700000007</v>
      </c>
      <c r="D44" s="749">
        <f>VLOOKUP($A$1:$A$1397,BS!$A$8:$A$2406,1,0)</f>
        <v>11730002</v>
      </c>
    </row>
    <row r="45" spans="1:4">
      <c r="A45">
        <v>12100503</v>
      </c>
      <c r="B45" t="s">
        <v>750</v>
      </c>
      <c r="C45" s="82">
        <v>178066.69</v>
      </c>
      <c r="D45" s="749">
        <f>VLOOKUP($A$1:$A$1397,BS!$A$8:$A$2406,1,0)</f>
        <v>12100503</v>
      </c>
    </row>
    <row r="46" spans="1:4">
      <c r="A46">
        <v>12100513</v>
      </c>
      <c r="B46" t="s">
        <v>751</v>
      </c>
      <c r="C46" s="82">
        <v>3200888.18</v>
      </c>
      <c r="D46" s="749">
        <f>VLOOKUP($A$1:$A$1397,BS!$A$8:$A$2406,1,0)</f>
        <v>12100513</v>
      </c>
    </row>
    <row r="47" spans="1:4">
      <c r="A47">
        <v>12200503</v>
      </c>
      <c r="B47" t="s">
        <v>752</v>
      </c>
      <c r="C47" s="82">
        <v>79713.38</v>
      </c>
      <c r="D47" s="749">
        <f>VLOOKUP($A$1:$A$1397,BS!$A$8:$A$2406,1,0)</f>
        <v>12200503</v>
      </c>
    </row>
    <row r="48" spans="1:4">
      <c r="A48">
        <v>12310000</v>
      </c>
      <c r="B48" t="s">
        <v>845</v>
      </c>
      <c r="C48" s="82">
        <v>29897623</v>
      </c>
      <c r="D48" s="749">
        <f>VLOOKUP($A$1:$A$1397,BS!$A$8:$A$2406,1,0)</f>
        <v>12310000</v>
      </c>
    </row>
    <row r="49" spans="1:4">
      <c r="A49">
        <v>12400043</v>
      </c>
      <c r="B49" t="s">
        <v>1160</v>
      </c>
      <c r="C49" s="82">
        <v>48715498.140000001</v>
      </c>
      <c r="D49" s="749">
        <f>VLOOKUP($A$1:$A$1397,BS!$A$8:$A$2406,1,0)</f>
        <v>12400043</v>
      </c>
    </row>
    <row r="50" spans="1:4">
      <c r="A50">
        <v>12400503</v>
      </c>
      <c r="B50" t="s">
        <v>378</v>
      </c>
      <c r="C50" s="82">
        <v>526160.09</v>
      </c>
      <c r="D50" s="749">
        <f>VLOOKUP($A$1:$A$1397,BS!$A$8:$A$2406,1,0)</f>
        <v>12400503</v>
      </c>
    </row>
    <row r="51" spans="1:4">
      <c r="A51">
        <v>12400542</v>
      </c>
      <c r="B51" t="s">
        <v>3359</v>
      </c>
      <c r="C51" s="82">
        <v>-7277400</v>
      </c>
      <c r="D51" s="749">
        <f>VLOOKUP($A$1:$A$1397,BS!$A$8:$A$2406,1,0)</f>
        <v>12400542</v>
      </c>
    </row>
    <row r="52" spans="1:4">
      <c r="A52">
        <v>12400552</v>
      </c>
      <c r="B52" t="s">
        <v>3360</v>
      </c>
      <c r="C52" s="82">
        <v>7277400</v>
      </c>
      <c r="D52" s="749">
        <f>VLOOKUP($A$1:$A$1397,BS!$A$8:$A$2406,1,0)</f>
        <v>12400552</v>
      </c>
    </row>
    <row r="53" spans="1:4">
      <c r="A53">
        <v>12400553</v>
      </c>
      <c r="B53" t="s">
        <v>1712</v>
      </c>
      <c r="C53" s="82">
        <v>1309247.1299999999</v>
      </c>
      <c r="D53" s="749">
        <f>VLOOKUP($A$1:$A$1397,BS!$A$8:$A$2406,1,0)</f>
        <v>12400553</v>
      </c>
    </row>
    <row r="54" spans="1:4">
      <c r="A54">
        <v>12400723</v>
      </c>
      <c r="B54" t="s">
        <v>2261</v>
      </c>
      <c r="C54" s="82">
        <v>42156</v>
      </c>
      <c r="D54" s="749">
        <f>VLOOKUP($A$1:$A$1397,BS!$A$8:$A$2406,1,0)</f>
        <v>12400723</v>
      </c>
    </row>
    <row r="55" spans="1:4">
      <c r="A55">
        <v>12800001</v>
      </c>
      <c r="B55" t="s">
        <v>2392</v>
      </c>
      <c r="C55" s="82">
        <v>18500000</v>
      </c>
      <c r="D55" s="749">
        <f>VLOOKUP($A$1:$A$1397,BS!$A$8:$A$2406,1,0)</f>
        <v>12800001</v>
      </c>
    </row>
    <row r="56" spans="1:4">
      <c r="A56">
        <v>12800011</v>
      </c>
      <c r="B56" t="s">
        <v>2604</v>
      </c>
      <c r="C56" s="82">
        <v>1662009.94</v>
      </c>
      <c r="D56" s="749">
        <f>VLOOKUP($A$1:$A$1397,BS!$A$8:$A$2406,1,0)</f>
        <v>12800011</v>
      </c>
    </row>
    <row r="57" spans="1:4">
      <c r="A57">
        <v>13100543</v>
      </c>
      <c r="B57" t="s">
        <v>1545</v>
      </c>
      <c r="C57" s="82">
        <v>112841.28</v>
      </c>
      <c r="D57" s="749">
        <f>VLOOKUP($A$1:$A$1397,BS!$A$8:$A$2406,1,0)</f>
        <v>13100543</v>
      </c>
    </row>
    <row r="58" spans="1:4">
      <c r="A58">
        <v>13100563</v>
      </c>
      <c r="B58" t="s">
        <v>2730</v>
      </c>
      <c r="C58" s="82">
        <v>355843.8</v>
      </c>
      <c r="D58" s="749">
        <f>VLOOKUP($A$1:$A$1397,BS!$A$8:$A$2406,1,0)</f>
        <v>13100563</v>
      </c>
    </row>
    <row r="59" spans="1:4">
      <c r="A59">
        <v>13100573</v>
      </c>
      <c r="B59" t="s">
        <v>574</v>
      </c>
      <c r="C59" s="82">
        <v>16616.349999999999</v>
      </c>
      <c r="D59" s="749">
        <f>VLOOKUP($A$1:$A$1397,BS!$A$8:$A$2406,1,0)</f>
        <v>13100573</v>
      </c>
    </row>
    <row r="60" spans="1:4">
      <c r="A60">
        <v>13101003</v>
      </c>
      <c r="B60" t="s">
        <v>2731</v>
      </c>
      <c r="C60" s="82">
        <v>6926932.4299999997</v>
      </c>
      <c r="D60" s="749">
        <f>VLOOKUP($A$1:$A$1397,BS!$A$8:$A$2406,1,0)</f>
        <v>13101003</v>
      </c>
    </row>
    <row r="61" spans="1:4">
      <c r="A61">
        <v>13101013</v>
      </c>
      <c r="B61" t="s">
        <v>2732</v>
      </c>
      <c r="C61" s="82">
        <v>882407.81</v>
      </c>
      <c r="D61" s="749">
        <f>VLOOKUP($A$1:$A$1397,BS!$A$8:$A$2406,1,0)</f>
        <v>13101013</v>
      </c>
    </row>
    <row r="62" spans="1:4">
      <c r="A62">
        <v>13101023</v>
      </c>
      <c r="B62" t="s">
        <v>1679</v>
      </c>
      <c r="C62" s="82">
        <v>13075525.130000001</v>
      </c>
      <c r="D62" s="749">
        <f>VLOOKUP($A$1:$A$1397,BS!$A$8:$A$2406,1,0)</f>
        <v>13101023</v>
      </c>
    </row>
    <row r="63" spans="1:4">
      <c r="A63">
        <v>13101033</v>
      </c>
      <c r="B63" t="s">
        <v>2733</v>
      </c>
      <c r="C63" s="82">
        <v>802712.97</v>
      </c>
      <c r="D63" s="749">
        <f>VLOOKUP($A$1:$A$1397,BS!$A$8:$A$2406,1,0)</f>
        <v>13101033</v>
      </c>
    </row>
    <row r="64" spans="1:4">
      <c r="A64">
        <v>13101113</v>
      </c>
      <c r="B64" t="s">
        <v>294</v>
      </c>
      <c r="C64" s="82">
        <v>-11642288.01</v>
      </c>
      <c r="D64" s="749">
        <f>VLOOKUP($A$1:$A$1397,BS!$A$8:$A$2406,1,0)</f>
        <v>13101113</v>
      </c>
    </row>
    <row r="65" spans="1:4">
      <c r="A65">
        <v>13101123</v>
      </c>
      <c r="B65" t="s">
        <v>201</v>
      </c>
      <c r="C65" s="82">
        <v>-1948043.95</v>
      </c>
      <c r="D65" s="749">
        <f>VLOOKUP($A$1:$A$1397,BS!$A$8:$A$2406,1,0)</f>
        <v>13101123</v>
      </c>
    </row>
    <row r="66" spans="1:4">
      <c r="A66">
        <v>13101163</v>
      </c>
      <c r="B66" t="s">
        <v>435</v>
      </c>
      <c r="C66" s="82">
        <v>72235.62</v>
      </c>
      <c r="D66" s="749">
        <f>VLOOKUP($A$1:$A$1397,BS!$A$8:$A$2406,1,0)</f>
        <v>13101163</v>
      </c>
    </row>
    <row r="67" spans="1:4">
      <c r="A67">
        <v>13101183</v>
      </c>
      <c r="B67" t="s">
        <v>1601</v>
      </c>
      <c r="C67" s="82">
        <v>2229934.0499999998</v>
      </c>
      <c r="D67" s="749">
        <f>VLOOKUP($A$1:$A$1397,BS!$A$8:$A$2406,1,0)</f>
        <v>13101183</v>
      </c>
    </row>
    <row r="68" spans="1:4">
      <c r="A68">
        <v>13101193</v>
      </c>
      <c r="B68" t="s">
        <v>2284</v>
      </c>
      <c r="C68" s="82">
        <v>18886.32</v>
      </c>
      <c r="D68" s="749">
        <f>VLOOKUP($A$1:$A$1397,BS!$A$8:$A$2406,1,0)</f>
        <v>13101193</v>
      </c>
    </row>
    <row r="69" spans="1:4">
      <c r="A69">
        <v>13101253</v>
      </c>
      <c r="B69" t="s">
        <v>2013</v>
      </c>
      <c r="C69" s="82">
        <v>1558661.22</v>
      </c>
      <c r="D69" s="749">
        <f>VLOOKUP($A$1:$A$1397,BS!$A$8:$A$2406,1,0)</f>
        <v>13101253</v>
      </c>
    </row>
    <row r="70" spans="1:4">
      <c r="A70">
        <v>13109003</v>
      </c>
      <c r="B70" t="s">
        <v>2781</v>
      </c>
      <c r="C70" s="82">
        <v>26671.7</v>
      </c>
      <c r="D70" s="749">
        <f>VLOOKUP($A$1:$A$1397,BS!$A$8:$A$2406,1,0)</f>
        <v>13109003</v>
      </c>
    </row>
    <row r="71" spans="1:4">
      <c r="A71">
        <v>13109013</v>
      </c>
      <c r="B71" t="s">
        <v>2782</v>
      </c>
      <c r="C71" s="82">
        <v>3866</v>
      </c>
      <c r="D71" s="749">
        <f>VLOOKUP($A$1:$A$1397,BS!$A$8:$A$2406,1,0)</f>
        <v>13109013</v>
      </c>
    </row>
    <row r="72" spans="1:4">
      <c r="A72">
        <v>13400021</v>
      </c>
      <c r="B72" t="s">
        <v>1281</v>
      </c>
      <c r="C72" s="82">
        <v>9861609.4000000004</v>
      </c>
      <c r="D72" s="749">
        <f>VLOOKUP($A$1:$A$1397,BS!$A$8:$A$2406,1,0)</f>
        <v>13400021</v>
      </c>
    </row>
    <row r="73" spans="1:4">
      <c r="A73">
        <v>13400031</v>
      </c>
      <c r="B73" t="s">
        <v>1282</v>
      </c>
      <c r="C73" s="82">
        <v>-9861609.4000000004</v>
      </c>
      <c r="D73" s="749">
        <f>VLOOKUP($A$1:$A$1397,BS!$A$8:$A$2406,1,0)</f>
        <v>13400031</v>
      </c>
    </row>
    <row r="74" spans="1:4">
      <c r="A74">
        <v>13400073</v>
      </c>
      <c r="B74" t="s">
        <v>1046</v>
      </c>
      <c r="C74" s="82">
        <v>1313430.6200000001</v>
      </c>
      <c r="D74" s="749">
        <f>VLOOKUP($A$1:$A$1397,BS!$A$8:$A$2406,1,0)</f>
        <v>13400073</v>
      </c>
    </row>
    <row r="75" spans="1:4">
      <c r="A75">
        <v>13400111</v>
      </c>
      <c r="B75" t="s">
        <v>1066</v>
      </c>
      <c r="C75" s="82">
        <v>25000</v>
      </c>
      <c r="D75" s="749">
        <f>VLOOKUP($A$1:$A$1397,BS!$A$8:$A$2406,1,0)</f>
        <v>13400111</v>
      </c>
    </row>
    <row r="76" spans="1:4">
      <c r="A76">
        <v>13400123</v>
      </c>
      <c r="B76" t="s">
        <v>2204</v>
      </c>
      <c r="C76" s="82">
        <v>413849.49</v>
      </c>
      <c r="D76" s="749">
        <f>VLOOKUP($A$1:$A$1397,BS!$A$8:$A$2406,1,0)</f>
        <v>13400123</v>
      </c>
    </row>
    <row r="77" spans="1:4">
      <c r="A77">
        <v>13400211</v>
      </c>
      <c r="B77" t="s">
        <v>2285</v>
      </c>
      <c r="C77" s="82">
        <v>52300</v>
      </c>
      <c r="D77" s="749">
        <f>VLOOKUP($A$1:$A$1397,BS!$A$8:$A$2406,1,0)</f>
        <v>13400211</v>
      </c>
    </row>
    <row r="78" spans="1:4">
      <c r="A78">
        <v>13400241</v>
      </c>
      <c r="B78" t="s">
        <v>3033</v>
      </c>
      <c r="C78" s="82">
        <v>449616</v>
      </c>
      <c r="D78" s="749">
        <f>VLOOKUP($A$1:$A$1397,BS!$A$8:$A$2406,1,0)</f>
        <v>13400241</v>
      </c>
    </row>
    <row r="79" spans="1:4">
      <c r="A79">
        <v>13400261</v>
      </c>
      <c r="B79" t="s">
        <v>3141</v>
      </c>
      <c r="C79" s="82">
        <v>78717</v>
      </c>
      <c r="D79" s="749">
        <f>VLOOKUP($A$1:$A$1397,BS!$A$8:$A$2406,1,0)</f>
        <v>13400261</v>
      </c>
    </row>
    <row r="80" spans="1:4">
      <c r="A80">
        <v>13400271</v>
      </c>
      <c r="B80" t="s">
        <v>2384</v>
      </c>
      <c r="C80" s="82">
        <v>169748.71</v>
      </c>
      <c r="D80" s="749">
        <f>VLOOKUP($A$1:$A$1397,BS!$A$8:$A$2406,1,0)</f>
        <v>13400271</v>
      </c>
    </row>
    <row r="81" spans="1:4">
      <c r="A81">
        <v>13400281</v>
      </c>
      <c r="B81" t="s">
        <v>2345</v>
      </c>
      <c r="C81" s="82">
        <v>92619.11</v>
      </c>
      <c r="D81" s="749">
        <f>VLOOKUP($A$1:$A$1397,BS!$A$8:$A$2406,1,0)</f>
        <v>13400281</v>
      </c>
    </row>
    <row r="82" spans="1:4">
      <c r="A82">
        <v>13400311</v>
      </c>
      <c r="B82" t="s">
        <v>2818</v>
      </c>
      <c r="C82" s="82">
        <v>194700</v>
      </c>
      <c r="D82" s="749">
        <f>VLOOKUP($A$1:$A$1397,BS!$A$8:$A$2406,1,0)</f>
        <v>13400311</v>
      </c>
    </row>
    <row r="83" spans="1:4">
      <c r="A83">
        <v>13400321</v>
      </c>
      <c r="B83" t="s">
        <v>3295</v>
      </c>
      <c r="C83" s="82">
        <v>44370</v>
      </c>
      <c r="D83" s="749">
        <f>VLOOKUP($A$1:$A$1397,BS!$A$8:$A$2406,1,0)</f>
        <v>13400321</v>
      </c>
    </row>
    <row r="84" spans="1:4">
      <c r="A84">
        <v>13400332</v>
      </c>
      <c r="B84" t="s">
        <v>3219</v>
      </c>
      <c r="C84" s="82">
        <v>967906.42</v>
      </c>
      <c r="D84" s="749">
        <f>VLOOKUP($A$1:$A$1397,BS!$A$8:$A$2406,1,0)</f>
        <v>13400332</v>
      </c>
    </row>
    <row r="85" spans="1:4">
      <c r="A85">
        <v>13500003</v>
      </c>
      <c r="B85" t="s">
        <v>1348</v>
      </c>
      <c r="C85" s="82">
        <v>7534.56</v>
      </c>
      <c r="D85" s="749">
        <f>VLOOKUP($A$1:$A$1397,BS!$A$8:$A$2406,1,0)</f>
        <v>13500003</v>
      </c>
    </row>
    <row r="86" spans="1:4">
      <c r="A86">
        <v>13500051</v>
      </c>
      <c r="B86" t="s">
        <v>335</v>
      </c>
      <c r="C86" s="82">
        <v>73353</v>
      </c>
      <c r="D86" s="749">
        <f>VLOOKUP($A$1:$A$1397,BS!$A$8:$A$2406,1,0)</f>
        <v>13500051</v>
      </c>
    </row>
    <row r="87" spans="1:4">
      <c r="A87">
        <v>13500061</v>
      </c>
      <c r="B87" t="s">
        <v>1272</v>
      </c>
      <c r="C87" s="82">
        <v>1786010</v>
      </c>
      <c r="D87" s="749">
        <f>VLOOKUP($A$1:$A$1397,BS!$A$8:$A$2406,1,0)</f>
        <v>13500061</v>
      </c>
    </row>
    <row r="88" spans="1:4">
      <c r="A88">
        <v>13500071</v>
      </c>
      <c r="B88" t="s">
        <v>1273</v>
      </c>
      <c r="C88" s="82">
        <v>1818485</v>
      </c>
      <c r="D88" s="749">
        <f>VLOOKUP($A$1:$A$1397,BS!$A$8:$A$2406,1,0)</f>
        <v>13500071</v>
      </c>
    </row>
    <row r="89" spans="1:4">
      <c r="A89">
        <v>13500183</v>
      </c>
      <c r="B89" t="s">
        <v>2232</v>
      </c>
      <c r="C89" s="82">
        <v>100000</v>
      </c>
      <c r="D89" s="749">
        <f>VLOOKUP($A$1:$A$1397,BS!$A$8:$A$2406,1,0)</f>
        <v>13500183</v>
      </c>
    </row>
    <row r="90" spans="1:4">
      <c r="A90">
        <v>13500201</v>
      </c>
      <c r="B90" t="s">
        <v>2606</v>
      </c>
      <c r="C90" s="82">
        <v>476433.14</v>
      </c>
      <c r="D90" s="749">
        <f>VLOOKUP($A$1:$A$1397,BS!$A$8:$A$2406,1,0)</f>
        <v>13500201</v>
      </c>
    </row>
    <row r="91" spans="1:4">
      <c r="A91">
        <v>14100311</v>
      </c>
      <c r="B91" t="s">
        <v>139</v>
      </c>
      <c r="C91" s="82">
        <v>3307509.42</v>
      </c>
      <c r="D91" s="749">
        <f>VLOOKUP($A$1:$A$1397,BS!$A$8:$A$2406,1,0)</f>
        <v>14100311</v>
      </c>
    </row>
    <row r="92" spans="1:4">
      <c r="A92">
        <v>14200201</v>
      </c>
      <c r="B92" t="s">
        <v>2742</v>
      </c>
      <c r="C92" s="82">
        <v>195771882.87</v>
      </c>
      <c r="D92" s="749">
        <f>VLOOKUP($A$1:$A$1397,BS!$A$8:$A$2406,1,0)</f>
        <v>14200201</v>
      </c>
    </row>
    <row r="93" spans="1:4">
      <c r="A93">
        <v>14200202</v>
      </c>
      <c r="B93" t="s">
        <v>2743</v>
      </c>
      <c r="C93" s="82">
        <v>101826200.17</v>
      </c>
      <c r="D93" s="749">
        <f>VLOOKUP($A$1:$A$1397,BS!$A$8:$A$2406,1,0)</f>
        <v>14200202</v>
      </c>
    </row>
    <row r="94" spans="1:4">
      <c r="A94">
        <v>14200203</v>
      </c>
      <c r="B94" t="s">
        <v>2744</v>
      </c>
      <c r="C94" s="82">
        <v>-4220646.26</v>
      </c>
      <c r="D94" s="749">
        <f>VLOOKUP($A$1:$A$1397,BS!$A$8:$A$2406,1,0)</f>
        <v>14200203</v>
      </c>
    </row>
    <row r="95" spans="1:4">
      <c r="A95">
        <v>14200213</v>
      </c>
      <c r="B95" t="s">
        <v>2761</v>
      </c>
      <c r="C95" s="82">
        <v>-31040.37</v>
      </c>
      <c r="D95" s="749">
        <f>VLOOKUP($A$1:$A$1397,BS!$A$8:$A$2406,1,0)</f>
        <v>14200213</v>
      </c>
    </row>
    <row r="96" spans="1:4">
      <c r="A96">
        <v>14200223</v>
      </c>
      <c r="B96" t="s">
        <v>2762</v>
      </c>
      <c r="C96" s="82">
        <v>23425.81</v>
      </c>
      <c r="D96" s="749">
        <f>VLOOKUP($A$1:$A$1397,BS!$A$8:$A$2406,1,0)</f>
        <v>14200223</v>
      </c>
    </row>
    <row r="97" spans="1:4">
      <c r="A97">
        <v>14200253</v>
      </c>
      <c r="B97" t="s">
        <v>2745</v>
      </c>
      <c r="C97" s="82">
        <v>-25208.18</v>
      </c>
      <c r="D97" s="749">
        <f>VLOOKUP($A$1:$A$1397,BS!$A$8:$A$2406,1,0)</f>
        <v>14200253</v>
      </c>
    </row>
    <row r="98" spans="1:4">
      <c r="A98">
        <v>14300062</v>
      </c>
      <c r="B98" t="s">
        <v>2489</v>
      </c>
      <c r="C98" s="82">
        <v>5835805.25</v>
      </c>
      <c r="D98" s="749">
        <f>VLOOKUP($A$1:$A$1397,BS!$A$8:$A$2406,1,0)</f>
        <v>14300062</v>
      </c>
    </row>
    <row r="99" spans="1:4">
      <c r="A99">
        <v>14300072</v>
      </c>
      <c r="B99" t="s">
        <v>1754</v>
      </c>
      <c r="C99" s="82">
        <v>139737.34</v>
      </c>
      <c r="D99" s="749">
        <f>VLOOKUP($A$1:$A$1397,BS!$A$8:$A$2406,1,0)</f>
        <v>14300072</v>
      </c>
    </row>
    <row r="100" spans="1:4">
      <c r="A100">
        <v>14300081</v>
      </c>
      <c r="B100" t="s">
        <v>477</v>
      </c>
      <c r="C100" s="82">
        <v>200455.17</v>
      </c>
      <c r="D100" s="749">
        <f>VLOOKUP($A$1:$A$1397,BS!$A$8:$A$2406,1,0)</f>
        <v>14300081</v>
      </c>
    </row>
    <row r="101" spans="1:4">
      <c r="A101">
        <v>14300082</v>
      </c>
      <c r="B101" t="s">
        <v>3158</v>
      </c>
      <c r="C101" s="82">
        <v>575493.78</v>
      </c>
      <c r="D101" s="749">
        <f>VLOOKUP($A$1:$A$1397,BS!$A$8:$A$2406,1,0)</f>
        <v>14300082</v>
      </c>
    </row>
    <row r="102" spans="1:4">
      <c r="A102">
        <v>14300141</v>
      </c>
      <c r="B102" t="s">
        <v>1650</v>
      </c>
      <c r="C102" s="82">
        <v>10314432.390000001</v>
      </c>
      <c r="D102" s="749">
        <f>VLOOKUP($A$1:$A$1397,BS!$A$8:$A$2406,1,0)</f>
        <v>14300141</v>
      </c>
    </row>
    <row r="103" spans="1:4">
      <c r="A103">
        <v>14300151</v>
      </c>
      <c r="B103" t="s">
        <v>1651</v>
      </c>
      <c r="C103" s="82">
        <v>1335022.6599999999</v>
      </c>
      <c r="D103" s="749">
        <f>VLOOKUP($A$1:$A$1397,BS!$A$8:$A$2406,1,0)</f>
        <v>14300151</v>
      </c>
    </row>
    <row r="104" spans="1:4">
      <c r="A104">
        <v>14300171</v>
      </c>
      <c r="B104" t="s">
        <v>723</v>
      </c>
      <c r="C104" s="82">
        <v>15745277.189999999</v>
      </c>
      <c r="D104" s="749">
        <f>VLOOKUP($A$1:$A$1397,BS!$A$8:$A$2406,1,0)</f>
        <v>14300171</v>
      </c>
    </row>
    <row r="105" spans="1:4">
      <c r="A105">
        <v>14300241</v>
      </c>
      <c r="B105" t="s">
        <v>2866</v>
      </c>
      <c r="C105" s="82">
        <v>60750</v>
      </c>
      <c r="D105" s="749">
        <f>VLOOKUP($A$1:$A$1397,BS!$A$8:$A$2406,1,0)</f>
        <v>14300241</v>
      </c>
    </row>
    <row r="106" spans="1:4">
      <c r="A106">
        <v>14300261</v>
      </c>
      <c r="B106" t="s">
        <v>446</v>
      </c>
      <c r="C106" s="82">
        <v>4323799.62</v>
      </c>
      <c r="D106" s="749">
        <f>VLOOKUP($A$1:$A$1397,BS!$A$8:$A$2406,1,0)</f>
        <v>14300261</v>
      </c>
    </row>
    <row r="107" spans="1:4">
      <c r="A107">
        <v>14300333</v>
      </c>
      <c r="B107" t="s">
        <v>917</v>
      </c>
      <c r="C107" s="82">
        <v>46084.14</v>
      </c>
      <c r="D107" s="749">
        <f>VLOOKUP($A$1:$A$1397,BS!$A$8:$A$2406,1,0)</f>
        <v>14300333</v>
      </c>
    </row>
    <row r="108" spans="1:4">
      <c r="A108">
        <v>14300341</v>
      </c>
      <c r="B108" t="s">
        <v>2791</v>
      </c>
      <c r="C108" s="82">
        <v>1588.89</v>
      </c>
      <c r="D108" s="749">
        <f>VLOOKUP($A$1:$A$1397,BS!$A$8:$A$2406,1,0)</f>
        <v>14300341</v>
      </c>
    </row>
    <row r="109" spans="1:4">
      <c r="A109">
        <v>14300703</v>
      </c>
      <c r="B109" t="s">
        <v>2746</v>
      </c>
      <c r="C109" s="82">
        <v>11246298.189999999</v>
      </c>
      <c r="D109" s="749">
        <f>VLOOKUP($A$1:$A$1397,BS!$A$8:$A$2406,1,0)</f>
        <v>14300703</v>
      </c>
    </row>
    <row r="110" spans="1:4">
      <c r="A110">
        <v>14300713</v>
      </c>
      <c r="B110" t="s">
        <v>2747</v>
      </c>
      <c r="C110" s="82">
        <v>28472.01</v>
      </c>
      <c r="D110" s="749">
        <f>VLOOKUP($A$1:$A$1397,BS!$A$8:$A$2406,1,0)</f>
        <v>14300713</v>
      </c>
    </row>
    <row r="111" spans="1:4">
      <c r="A111">
        <v>14300733</v>
      </c>
      <c r="B111" t="s">
        <v>2748</v>
      </c>
      <c r="C111" s="82">
        <v>12510618.85</v>
      </c>
      <c r="D111" s="749">
        <f>VLOOKUP($A$1:$A$1397,BS!$A$8:$A$2406,1,0)</f>
        <v>14300733</v>
      </c>
    </row>
    <row r="112" spans="1:4">
      <c r="A112">
        <v>14300743</v>
      </c>
      <c r="B112" t="s">
        <v>2749</v>
      </c>
      <c r="C112" s="82">
        <v>597216.80000000005</v>
      </c>
      <c r="D112" s="749">
        <f>VLOOKUP($A$1:$A$1397,BS!$A$8:$A$2406,1,0)</f>
        <v>14300743</v>
      </c>
    </row>
    <row r="113" spans="1:4">
      <c r="A113">
        <v>14300763</v>
      </c>
      <c r="B113" t="s">
        <v>2713</v>
      </c>
      <c r="C113" s="82">
        <v>123725.62</v>
      </c>
      <c r="D113" s="749">
        <f>VLOOKUP($A$1:$A$1397,BS!$A$8:$A$2406,1,0)</f>
        <v>14300763</v>
      </c>
    </row>
    <row r="114" spans="1:4">
      <c r="A114">
        <v>14300921</v>
      </c>
      <c r="B114" t="s">
        <v>889</v>
      </c>
      <c r="C114" s="82">
        <v>690893.36</v>
      </c>
      <c r="D114" s="749">
        <f>VLOOKUP($A$1:$A$1397,BS!$A$8:$A$2406,1,0)</f>
        <v>14300921</v>
      </c>
    </row>
    <row r="115" spans="1:4">
      <c r="A115">
        <v>14301022</v>
      </c>
      <c r="B115" t="s">
        <v>358</v>
      </c>
      <c r="C115" s="82">
        <v>4493098.3</v>
      </c>
      <c r="D115" s="749">
        <f>VLOOKUP($A$1:$A$1397,BS!$A$8:$A$2406,1,0)</f>
        <v>14301022</v>
      </c>
    </row>
    <row r="116" spans="1:4">
      <c r="A116">
        <v>14301033</v>
      </c>
      <c r="B116" t="s">
        <v>2902</v>
      </c>
      <c r="C116" s="82">
        <v>28313.11</v>
      </c>
      <c r="D116" s="749">
        <f>VLOOKUP($A$1:$A$1397,BS!$A$8:$A$2406,1,0)</f>
        <v>14301033</v>
      </c>
    </row>
    <row r="117" spans="1:4">
      <c r="A117">
        <v>14301041</v>
      </c>
      <c r="B117" t="s">
        <v>2973</v>
      </c>
      <c r="C117" s="82">
        <v>6951.6</v>
      </c>
      <c r="D117" s="749">
        <f>VLOOKUP($A$1:$A$1397,BS!$A$8:$A$2406,1,0)</f>
        <v>14301041</v>
      </c>
    </row>
    <row r="118" spans="1:4">
      <c r="A118">
        <v>14301043</v>
      </c>
      <c r="B118" t="s">
        <v>3330</v>
      </c>
      <c r="C118" s="82">
        <v>1287655.1499999999</v>
      </c>
      <c r="D118" s="749">
        <f>VLOOKUP($A$1:$A$1397,BS!$A$8:$A$2406,1,0)</f>
        <v>14301043</v>
      </c>
    </row>
    <row r="119" spans="1:4">
      <c r="A119">
        <v>14400311</v>
      </c>
      <c r="B119" t="s">
        <v>2750</v>
      </c>
      <c r="C119" s="82">
        <v>-6534979.8600000003</v>
      </c>
      <c r="D119" s="749">
        <f>VLOOKUP($A$1:$A$1397,BS!$A$8:$A$2406,1,0)</f>
        <v>14400311</v>
      </c>
    </row>
    <row r="120" spans="1:4">
      <c r="A120">
        <v>14400312</v>
      </c>
      <c r="B120" t="s">
        <v>2751</v>
      </c>
      <c r="C120" s="82">
        <v>-1824186.24</v>
      </c>
      <c r="D120" s="749">
        <f>VLOOKUP($A$1:$A$1397,BS!$A$8:$A$2406,1,0)</f>
        <v>14400312</v>
      </c>
    </row>
    <row r="121" spans="1:4">
      <c r="A121">
        <v>14400313</v>
      </c>
      <c r="B121" t="s">
        <v>2783</v>
      </c>
      <c r="C121" s="82">
        <v>-140532.48000000001</v>
      </c>
      <c r="D121" s="749">
        <f>VLOOKUP($A$1:$A$1397,BS!$A$8:$A$2406,1,0)</f>
        <v>14400313</v>
      </c>
    </row>
    <row r="122" spans="1:4">
      <c r="A122">
        <v>14400323</v>
      </c>
      <c r="B122" t="s">
        <v>2784</v>
      </c>
      <c r="C122">
        <v>-282.92</v>
      </c>
      <c r="D122" s="749">
        <f>VLOOKUP($A$1:$A$1397,BS!$A$8:$A$2406,1,0)</f>
        <v>14400323</v>
      </c>
    </row>
    <row r="123" spans="1:4">
      <c r="A123">
        <v>14400343</v>
      </c>
      <c r="B123" t="s">
        <v>1447</v>
      </c>
      <c r="C123" s="82">
        <v>-1605468.73</v>
      </c>
      <c r="D123" s="749">
        <f>VLOOKUP($A$1:$A$1397,BS!$A$8:$A$2406,1,0)</f>
        <v>14400343</v>
      </c>
    </row>
    <row r="124" spans="1:4">
      <c r="A124">
        <v>14400353</v>
      </c>
      <c r="B124" t="s">
        <v>2752</v>
      </c>
      <c r="C124" s="82">
        <v>-597216.80000000005</v>
      </c>
      <c r="D124" s="749">
        <f>VLOOKUP($A$1:$A$1397,BS!$A$8:$A$2406,1,0)</f>
        <v>14400353</v>
      </c>
    </row>
    <row r="125" spans="1:4">
      <c r="A125">
        <v>14600000</v>
      </c>
      <c r="B125" t="s">
        <v>220</v>
      </c>
      <c r="C125" s="82">
        <v>538233.42000000004</v>
      </c>
      <c r="D125" s="749">
        <f>VLOOKUP($A$1:$A$1397,BS!$A$8:$A$2406,1,0)</f>
        <v>14600000</v>
      </c>
    </row>
    <row r="126" spans="1:4">
      <c r="A126">
        <v>15100021</v>
      </c>
      <c r="B126" t="s">
        <v>260</v>
      </c>
      <c r="C126" s="82">
        <v>3032398.21</v>
      </c>
      <c r="D126" s="749">
        <f>VLOOKUP($A$1:$A$1397,BS!$A$8:$A$2406,1,0)</f>
        <v>15100021</v>
      </c>
    </row>
    <row r="127" spans="1:4">
      <c r="A127">
        <v>15100031</v>
      </c>
      <c r="B127" t="s">
        <v>42</v>
      </c>
      <c r="C127" s="82">
        <v>2675847.08</v>
      </c>
      <c r="D127" s="749">
        <f>VLOOKUP($A$1:$A$1397,BS!$A$8:$A$2406,1,0)</f>
        <v>15100031</v>
      </c>
    </row>
    <row r="128" spans="1:4">
      <c r="A128">
        <v>15100041</v>
      </c>
      <c r="B128" t="s">
        <v>1192</v>
      </c>
      <c r="C128" s="82">
        <v>252874.93</v>
      </c>
      <c r="D128" s="749">
        <f>VLOOKUP($A$1:$A$1397,BS!$A$8:$A$2406,1,0)</f>
        <v>15100041</v>
      </c>
    </row>
    <row r="129" spans="1:4">
      <c r="A129">
        <v>15100061</v>
      </c>
      <c r="B129" t="s">
        <v>918</v>
      </c>
      <c r="C129" s="82">
        <v>32704.75</v>
      </c>
      <c r="D129" s="749">
        <f>VLOOKUP($A$1:$A$1397,BS!$A$8:$A$2406,1,0)</f>
        <v>15100061</v>
      </c>
    </row>
    <row r="130" spans="1:4">
      <c r="A130">
        <v>15100081</v>
      </c>
      <c r="B130" t="s">
        <v>1193</v>
      </c>
      <c r="C130" s="82">
        <v>1549109.44</v>
      </c>
      <c r="D130" s="749">
        <f>VLOOKUP($A$1:$A$1397,BS!$A$8:$A$2406,1,0)</f>
        <v>15100081</v>
      </c>
    </row>
    <row r="131" spans="1:4">
      <c r="A131">
        <v>15100091</v>
      </c>
      <c r="B131" t="s">
        <v>2200</v>
      </c>
      <c r="C131" s="82">
        <v>1779873.66</v>
      </c>
      <c r="D131" s="749">
        <f>VLOOKUP($A$1:$A$1397,BS!$A$8:$A$2406,1,0)</f>
        <v>15100091</v>
      </c>
    </row>
    <row r="132" spans="1:4">
      <c r="A132">
        <v>15100101</v>
      </c>
      <c r="B132" t="s">
        <v>205</v>
      </c>
      <c r="C132" s="82">
        <v>4446725.91</v>
      </c>
      <c r="D132" s="749">
        <f>VLOOKUP($A$1:$A$1397,BS!$A$8:$A$2406,1,0)</f>
        <v>15100101</v>
      </c>
    </row>
    <row r="133" spans="1:4">
      <c r="A133">
        <v>15100122</v>
      </c>
      <c r="B133" t="s">
        <v>461</v>
      </c>
      <c r="C133" s="82">
        <v>296599.96000000002</v>
      </c>
      <c r="D133" s="749">
        <f>VLOOKUP($A$1:$A$1397,BS!$A$8:$A$2406,1,0)</f>
        <v>15100122</v>
      </c>
    </row>
    <row r="134" spans="1:4">
      <c r="A134">
        <v>15100181</v>
      </c>
      <c r="B134" t="s">
        <v>1462</v>
      </c>
      <c r="C134" s="82">
        <v>92172.11</v>
      </c>
      <c r="D134" s="749">
        <f>VLOOKUP($A$1:$A$1397,BS!$A$8:$A$2406,1,0)</f>
        <v>15100181</v>
      </c>
    </row>
    <row r="135" spans="1:4">
      <c r="A135">
        <v>15100211</v>
      </c>
      <c r="B135" t="s">
        <v>157</v>
      </c>
      <c r="C135" s="82">
        <v>145219.95000000001</v>
      </c>
      <c r="D135" s="749">
        <f>VLOOKUP($A$1:$A$1397,BS!$A$8:$A$2406,1,0)</f>
        <v>15100211</v>
      </c>
    </row>
    <row r="136" spans="1:4">
      <c r="A136">
        <v>15100221</v>
      </c>
      <c r="B136" t="s">
        <v>1438</v>
      </c>
      <c r="C136" s="82">
        <v>1346118.86</v>
      </c>
      <c r="D136" s="749">
        <f>VLOOKUP($A$1:$A$1397,BS!$A$8:$A$2406,1,0)</f>
        <v>15100221</v>
      </c>
    </row>
    <row r="137" spans="1:4">
      <c r="A137">
        <v>15100271</v>
      </c>
      <c r="B137" t="s">
        <v>2660</v>
      </c>
      <c r="C137" s="82">
        <v>2807044.96</v>
      </c>
      <c r="D137" s="749">
        <f>VLOOKUP($A$1:$A$1397,BS!$A$8:$A$2406,1,0)</f>
        <v>15100271</v>
      </c>
    </row>
    <row r="138" spans="1:4">
      <c r="A138" s="13">
        <v>15100291</v>
      </c>
      <c r="B138" s="13" t="s">
        <v>3386</v>
      </c>
      <c r="C138" s="753">
        <v>392523.81</v>
      </c>
      <c r="D138" s="754">
        <f>VLOOKUP($A$1:$A$1397,BS!$A$8:$A$2406,1,0)</f>
        <v>15100291</v>
      </c>
    </row>
    <row r="139" spans="1:4">
      <c r="A139">
        <v>15111001</v>
      </c>
      <c r="B139" t="s">
        <v>1357</v>
      </c>
      <c r="C139" s="82">
        <v>243906.84</v>
      </c>
      <c r="D139" s="749">
        <f>VLOOKUP($A$1:$A$1397,BS!$A$8:$A$2406,1,0)</f>
        <v>15111001</v>
      </c>
    </row>
    <row r="140" spans="1:4">
      <c r="A140">
        <v>15400023</v>
      </c>
      <c r="B140" t="s">
        <v>1661</v>
      </c>
      <c r="C140" s="82">
        <v>10075853.609999999</v>
      </c>
      <c r="D140" s="749">
        <f>VLOOKUP($A$1:$A$1397,BS!$A$8:$A$2406,1,0)</f>
        <v>15400023</v>
      </c>
    </row>
    <row r="141" spans="1:4">
      <c r="A141">
        <v>15400031</v>
      </c>
      <c r="B141" t="s">
        <v>1185</v>
      </c>
      <c r="C141" s="82">
        <v>5739402.54</v>
      </c>
      <c r="D141" s="749">
        <f>VLOOKUP($A$1:$A$1397,BS!$A$8:$A$2406,1,0)</f>
        <v>15400031</v>
      </c>
    </row>
    <row r="142" spans="1:4">
      <c r="A142">
        <v>15400033</v>
      </c>
      <c r="B142" t="s">
        <v>1235</v>
      </c>
      <c r="C142" s="82">
        <v>-10075925.220000001</v>
      </c>
      <c r="D142" s="749">
        <f>VLOOKUP($A$1:$A$1397,BS!$A$8:$A$2406,1,0)</f>
        <v>15400033</v>
      </c>
    </row>
    <row r="143" spans="1:4">
      <c r="A143">
        <v>15400041</v>
      </c>
      <c r="B143" t="s">
        <v>937</v>
      </c>
      <c r="C143" s="82">
        <v>4304571.03</v>
      </c>
      <c r="D143" s="749">
        <f>VLOOKUP($A$1:$A$1397,BS!$A$8:$A$2406,1,0)</f>
        <v>15400041</v>
      </c>
    </row>
    <row r="144" spans="1:4">
      <c r="A144">
        <v>15400061</v>
      </c>
      <c r="B144" t="s">
        <v>1245</v>
      </c>
      <c r="C144" s="82">
        <v>19151527.120000001</v>
      </c>
      <c r="D144" s="749">
        <f>VLOOKUP($A$1:$A$1397,BS!$A$8:$A$2406,1,0)</f>
        <v>15400061</v>
      </c>
    </row>
    <row r="145" spans="1:4">
      <c r="A145">
        <v>15400101</v>
      </c>
      <c r="B145" t="s">
        <v>589</v>
      </c>
      <c r="C145" s="82">
        <v>28297723.140000001</v>
      </c>
      <c r="D145" s="749">
        <f>VLOOKUP($A$1:$A$1397,BS!$A$8:$A$2406,1,0)</f>
        <v>15400101</v>
      </c>
    </row>
    <row r="146" spans="1:4">
      <c r="A146">
        <v>15400102</v>
      </c>
      <c r="B146" t="s">
        <v>590</v>
      </c>
      <c r="C146" s="82">
        <v>5850433.6799999997</v>
      </c>
      <c r="D146" s="749">
        <f>VLOOKUP($A$1:$A$1397,BS!$A$8:$A$2406,1,0)</f>
        <v>15400102</v>
      </c>
    </row>
    <row r="147" spans="1:4">
      <c r="A147">
        <v>15400103</v>
      </c>
      <c r="B147" t="s">
        <v>1249</v>
      </c>
      <c r="C147" s="82">
        <v>8094955.4000000004</v>
      </c>
      <c r="D147" s="749">
        <f>VLOOKUP($A$1:$A$1397,BS!$A$8:$A$2406,1,0)</f>
        <v>15400103</v>
      </c>
    </row>
    <row r="148" spans="1:4">
      <c r="A148">
        <v>15400181</v>
      </c>
      <c r="B148" t="s">
        <v>2615</v>
      </c>
      <c r="C148" s="82">
        <v>3837943.4</v>
      </c>
      <c r="D148" s="749">
        <f>VLOOKUP($A$1:$A$1397,BS!$A$8:$A$2406,1,0)</f>
        <v>15400181</v>
      </c>
    </row>
    <row r="149" spans="1:4">
      <c r="A149">
        <v>15600003</v>
      </c>
      <c r="B149" t="s">
        <v>2980</v>
      </c>
      <c r="C149" s="82">
        <v>244239.56</v>
      </c>
      <c r="D149" s="749">
        <f>VLOOKUP($A$1:$A$1397,BS!$A$8:$A$2406,1,0)</f>
        <v>15600003</v>
      </c>
    </row>
    <row r="150" spans="1:4">
      <c r="A150">
        <v>15810001</v>
      </c>
      <c r="B150" t="s">
        <v>3173</v>
      </c>
      <c r="C150" s="82">
        <v>4082.8</v>
      </c>
      <c r="D150" s="749">
        <f>VLOOKUP($A$1:$A$1397,BS!$A$8:$A$2406,1,0)</f>
        <v>15810001</v>
      </c>
    </row>
    <row r="151" spans="1:4">
      <c r="A151">
        <v>16300023</v>
      </c>
      <c r="B151" t="s">
        <v>1293</v>
      </c>
      <c r="C151" s="82">
        <v>3684641.87</v>
      </c>
      <c r="D151" s="749">
        <f>VLOOKUP($A$1:$A$1397,BS!$A$8:$A$2406,1,0)</f>
        <v>16300023</v>
      </c>
    </row>
    <row r="152" spans="1:4">
      <c r="A152">
        <v>16300063</v>
      </c>
      <c r="B152" t="s">
        <v>1294</v>
      </c>
      <c r="C152" s="82">
        <v>456892.33</v>
      </c>
      <c r="D152" s="749">
        <f>VLOOKUP($A$1:$A$1397,BS!$A$8:$A$2406,1,0)</f>
        <v>16300063</v>
      </c>
    </row>
    <row r="153" spans="1:4">
      <c r="A153">
        <v>16410002</v>
      </c>
      <c r="B153" t="s">
        <v>1330</v>
      </c>
      <c r="C153" s="82">
        <v>16026777.449999999</v>
      </c>
      <c r="D153" s="749">
        <f>VLOOKUP($A$1:$A$1397,BS!$A$8:$A$2406,1,0)</f>
        <v>16410002</v>
      </c>
    </row>
    <row r="154" spans="1:4">
      <c r="A154">
        <v>16410012</v>
      </c>
      <c r="B154" t="s">
        <v>798</v>
      </c>
      <c r="C154" s="82">
        <v>3312141.41</v>
      </c>
      <c r="D154" s="749">
        <f>VLOOKUP($A$1:$A$1397,BS!$A$8:$A$2406,1,0)</f>
        <v>16410012</v>
      </c>
    </row>
    <row r="155" spans="1:4">
      <c r="A155">
        <v>16410022</v>
      </c>
      <c r="B155" t="s">
        <v>315</v>
      </c>
      <c r="C155" s="82">
        <v>15204424.810000001</v>
      </c>
      <c r="D155" s="749">
        <f>VLOOKUP($A$1:$A$1397,BS!$A$8:$A$2406,1,0)</f>
        <v>16410022</v>
      </c>
    </row>
    <row r="156" spans="1:4">
      <c r="A156">
        <v>16420012</v>
      </c>
      <c r="B156" t="s">
        <v>112</v>
      </c>
      <c r="C156" s="82">
        <v>36095.43</v>
      </c>
      <c r="D156" s="749">
        <f>VLOOKUP($A$1:$A$1397,BS!$A$8:$A$2406,1,0)</f>
        <v>16420012</v>
      </c>
    </row>
    <row r="157" spans="1:4">
      <c r="A157">
        <v>16500013</v>
      </c>
      <c r="B157" t="s">
        <v>3388</v>
      </c>
      <c r="C157" s="82">
        <v>3700466.73</v>
      </c>
      <c r="D157" s="749">
        <f>VLOOKUP($A$1:$A$1397,BS!$A$8:$A$2406,1,0)</f>
        <v>16500013</v>
      </c>
    </row>
    <row r="158" spans="1:4">
      <c r="A158">
        <v>16500063</v>
      </c>
      <c r="B158" t="s">
        <v>3389</v>
      </c>
      <c r="C158" s="82">
        <v>374868.34</v>
      </c>
      <c r="D158" s="749">
        <f>VLOOKUP($A$1:$A$1397,BS!$A$8:$A$2406,1,0)</f>
        <v>16500063</v>
      </c>
    </row>
    <row r="159" spans="1:4">
      <c r="A159">
        <v>16500083</v>
      </c>
      <c r="B159" t="s">
        <v>3390</v>
      </c>
      <c r="C159" s="82">
        <v>611605</v>
      </c>
      <c r="D159" s="749">
        <f>VLOOKUP($A$1:$A$1397,BS!$A$8:$A$2406,1,0)</f>
        <v>16500083</v>
      </c>
    </row>
    <row r="160" spans="1:4">
      <c r="A160">
        <v>16500143</v>
      </c>
      <c r="B160" t="s">
        <v>2503</v>
      </c>
      <c r="C160" s="82">
        <v>146241.51999999999</v>
      </c>
      <c r="D160" s="749">
        <f>VLOOKUP($A$1:$A$1397,BS!$A$8:$A$2406,1,0)</f>
        <v>16500143</v>
      </c>
    </row>
    <row r="161" spans="1:4">
      <c r="A161">
        <v>16500183</v>
      </c>
      <c r="B161" t="s">
        <v>3449</v>
      </c>
      <c r="C161" s="82">
        <v>58666.26</v>
      </c>
      <c r="D161" s="749">
        <f>VLOOKUP($A$1:$A$1397,BS!$A$8:$A$2406,1,0)</f>
        <v>16500183</v>
      </c>
    </row>
    <row r="162" spans="1:4">
      <c r="A162">
        <v>16500251</v>
      </c>
      <c r="B162" t="s">
        <v>3396</v>
      </c>
      <c r="C162" s="82">
        <v>39850.57</v>
      </c>
      <c r="D162" s="749">
        <f>VLOOKUP($A$1:$A$1397,BS!$A$8:$A$2406,1,0)</f>
        <v>16500251</v>
      </c>
    </row>
    <row r="163" spans="1:4">
      <c r="A163" s="503">
        <v>16500321</v>
      </c>
      <c r="B163" s="503" t="s">
        <v>3392</v>
      </c>
      <c r="C163" s="752">
        <v>964748.58</v>
      </c>
      <c r="D163" s="749">
        <f>VLOOKUP($A$1:$A$1397,BS!$A$8:$A$2406,1,0)</f>
        <v>16500321</v>
      </c>
    </row>
    <row r="164" spans="1:4">
      <c r="A164" s="503">
        <v>16500331</v>
      </c>
      <c r="B164" s="503" t="s">
        <v>3471</v>
      </c>
      <c r="C164" s="752">
        <v>1226130.58</v>
      </c>
      <c r="D164" s="749">
        <f>VLOOKUP($A$1:$A$1397,BS!$A$8:$A$2406,1,0)</f>
        <v>16500331</v>
      </c>
    </row>
    <row r="165" spans="1:4">
      <c r="A165">
        <v>16500333</v>
      </c>
      <c r="B165" t="s">
        <v>3398</v>
      </c>
      <c r="C165">
        <v>930</v>
      </c>
      <c r="D165" s="749">
        <f>VLOOKUP($A$1:$A$1397,BS!$A$8:$A$2406,1,0)</f>
        <v>16500333</v>
      </c>
    </row>
    <row r="166" spans="1:4">
      <c r="A166">
        <v>16500373</v>
      </c>
      <c r="B166" t="s">
        <v>3399</v>
      </c>
      <c r="C166" s="82">
        <v>6500.01</v>
      </c>
      <c r="D166" s="749">
        <f>VLOOKUP($A$1:$A$1397,BS!$A$8:$A$2406,1,0)</f>
        <v>16500373</v>
      </c>
    </row>
    <row r="167" spans="1:4">
      <c r="A167">
        <v>16500383</v>
      </c>
      <c r="B167" t="s">
        <v>3400</v>
      </c>
      <c r="C167" s="82">
        <v>759031.6</v>
      </c>
      <c r="D167" s="749">
        <f>VLOOKUP($A$1:$A$1397,BS!$A$8:$A$2406,1,0)</f>
        <v>16500383</v>
      </c>
    </row>
    <row r="168" spans="1:4">
      <c r="A168">
        <v>16500413</v>
      </c>
      <c r="B168" t="s">
        <v>3401</v>
      </c>
      <c r="C168" s="82">
        <v>446744.04</v>
      </c>
      <c r="D168" s="749">
        <f>VLOOKUP($A$1:$A$1397,BS!$A$8:$A$2406,1,0)</f>
        <v>16500413</v>
      </c>
    </row>
    <row r="169" spans="1:4">
      <c r="A169">
        <v>16500433</v>
      </c>
      <c r="B169" t="s">
        <v>3402</v>
      </c>
      <c r="C169" s="82">
        <v>317250.68</v>
      </c>
      <c r="D169" s="749">
        <f>VLOOKUP($A$1:$A$1397,BS!$A$8:$A$2406,1,0)</f>
        <v>16500433</v>
      </c>
    </row>
    <row r="170" spans="1:4">
      <c r="A170">
        <v>16500443</v>
      </c>
      <c r="B170" t="s">
        <v>3403</v>
      </c>
      <c r="C170" s="82">
        <v>332100.36</v>
      </c>
      <c r="D170" s="749">
        <f>VLOOKUP($A$1:$A$1397,BS!$A$8:$A$2406,1,0)</f>
        <v>16500443</v>
      </c>
    </row>
    <row r="171" spans="1:4">
      <c r="A171">
        <v>16500563</v>
      </c>
      <c r="B171" t="s">
        <v>3406</v>
      </c>
      <c r="C171" s="82">
        <v>137675.43</v>
      </c>
      <c r="D171" s="749">
        <f>VLOOKUP($A$1:$A$1397,BS!$A$8:$A$2406,1,0)</f>
        <v>16500563</v>
      </c>
    </row>
    <row r="172" spans="1:4">
      <c r="A172">
        <v>16500583</v>
      </c>
      <c r="B172" t="s">
        <v>1067</v>
      </c>
      <c r="C172" s="82">
        <v>4740</v>
      </c>
      <c r="D172" s="749">
        <f>VLOOKUP($A$1:$A$1397,BS!$A$8:$A$2406,1,0)</f>
        <v>16500583</v>
      </c>
    </row>
    <row r="173" spans="1:4">
      <c r="A173">
        <v>16500611</v>
      </c>
      <c r="B173" t="s">
        <v>3409</v>
      </c>
      <c r="C173" s="82">
        <v>655347</v>
      </c>
      <c r="D173" s="749">
        <f>VLOOKUP($A$1:$A$1397,BS!$A$8:$A$2406,1,0)</f>
        <v>16500611</v>
      </c>
    </row>
    <row r="174" spans="1:4">
      <c r="A174">
        <v>16500612</v>
      </c>
      <c r="B174" t="s">
        <v>3410</v>
      </c>
      <c r="C174" s="82">
        <v>412371.66</v>
      </c>
      <c r="D174" s="749">
        <f>VLOOKUP($A$1:$A$1397,BS!$A$8:$A$2406,1,0)</f>
        <v>16500612</v>
      </c>
    </row>
    <row r="175" spans="1:4">
      <c r="A175">
        <v>16500622</v>
      </c>
      <c r="B175" t="s">
        <v>3411</v>
      </c>
      <c r="C175" s="82">
        <v>80034.17</v>
      </c>
      <c r="D175" s="749">
        <f>VLOOKUP($A$1:$A$1397,BS!$A$8:$A$2406,1,0)</f>
        <v>16500622</v>
      </c>
    </row>
    <row r="176" spans="1:4">
      <c r="A176">
        <v>16500623</v>
      </c>
      <c r="B176" t="s">
        <v>533</v>
      </c>
      <c r="C176" s="82">
        <v>7431.95</v>
      </c>
      <c r="D176" s="749">
        <f>VLOOKUP($A$1:$A$1397,BS!$A$8:$A$2406,1,0)</f>
        <v>16500623</v>
      </c>
    </row>
    <row r="177" spans="1:4">
      <c r="A177">
        <v>16500633</v>
      </c>
      <c r="B177" t="s">
        <v>3472</v>
      </c>
      <c r="C177" s="82">
        <v>970217.52</v>
      </c>
      <c r="D177" s="749">
        <f>VLOOKUP($A$1:$A$1397,BS!$A$8:$A$2406,1,0)</f>
        <v>16500633</v>
      </c>
    </row>
    <row r="178" spans="1:4">
      <c r="A178">
        <v>16500673</v>
      </c>
      <c r="B178" t="s">
        <v>3412</v>
      </c>
      <c r="C178" s="82">
        <v>207805.34</v>
      </c>
      <c r="D178" s="749">
        <f>VLOOKUP($A$1:$A$1397,BS!$A$8:$A$2406,1,0)</f>
        <v>16500673</v>
      </c>
    </row>
    <row r="179" spans="1:4">
      <c r="A179">
        <v>16500693</v>
      </c>
      <c r="B179" t="s">
        <v>3415</v>
      </c>
      <c r="C179" s="82">
        <v>347413.81</v>
      </c>
      <c r="D179" s="749">
        <f>VLOOKUP($A$1:$A$1397,BS!$A$8:$A$2406,1,0)</f>
        <v>16500693</v>
      </c>
    </row>
    <row r="180" spans="1:4">
      <c r="A180">
        <v>16500703</v>
      </c>
      <c r="B180" t="s">
        <v>3416</v>
      </c>
      <c r="C180" s="82">
        <v>119188.59</v>
      </c>
      <c r="D180" s="749">
        <f>VLOOKUP($A$1:$A$1397,BS!$A$8:$A$2406,1,0)</f>
        <v>16500703</v>
      </c>
    </row>
    <row r="181" spans="1:4">
      <c r="A181">
        <v>16500743</v>
      </c>
      <c r="B181" t="s">
        <v>3419</v>
      </c>
      <c r="C181" s="82">
        <v>50427.72</v>
      </c>
      <c r="D181" s="749">
        <f>VLOOKUP($A$1:$A$1397,BS!$A$8:$A$2406,1,0)</f>
        <v>16500743</v>
      </c>
    </row>
    <row r="182" spans="1:4">
      <c r="A182">
        <v>16500753</v>
      </c>
      <c r="B182" t="s">
        <v>2266</v>
      </c>
      <c r="C182" s="82">
        <v>264247.08</v>
      </c>
      <c r="D182" s="749">
        <f>VLOOKUP($A$1:$A$1397,BS!$A$8:$A$2406,1,0)</f>
        <v>16500753</v>
      </c>
    </row>
    <row r="183" spans="1:4">
      <c r="A183">
        <v>16500763</v>
      </c>
      <c r="B183" t="s">
        <v>2883</v>
      </c>
      <c r="C183" s="82">
        <v>57124.35</v>
      </c>
      <c r="D183" s="749">
        <f>VLOOKUP($A$1:$A$1397,BS!$A$8:$A$2406,1,0)</f>
        <v>16500763</v>
      </c>
    </row>
    <row r="184" spans="1:4">
      <c r="A184">
        <v>16500783</v>
      </c>
      <c r="B184" t="s">
        <v>3420</v>
      </c>
      <c r="C184" s="82">
        <v>54171.839999999997</v>
      </c>
      <c r="D184" s="749">
        <f>VLOOKUP($A$1:$A$1397,BS!$A$8:$A$2406,1,0)</f>
        <v>16500783</v>
      </c>
    </row>
    <row r="185" spans="1:4">
      <c r="A185">
        <v>16501003</v>
      </c>
      <c r="B185" t="s">
        <v>3424</v>
      </c>
      <c r="C185" s="82">
        <v>37070</v>
      </c>
      <c r="D185" s="749">
        <f>VLOOKUP($A$1:$A$1397,BS!$A$8:$A$2406,1,0)</f>
        <v>16501003</v>
      </c>
    </row>
    <row r="186" spans="1:4">
      <c r="A186">
        <v>16501013</v>
      </c>
      <c r="B186" t="s">
        <v>1869</v>
      </c>
      <c r="C186" s="82">
        <v>239099.29</v>
      </c>
      <c r="D186" s="749">
        <f>VLOOKUP($A$1:$A$1397,BS!$A$8:$A$2406,1,0)</f>
        <v>16501013</v>
      </c>
    </row>
    <row r="187" spans="1:4">
      <c r="A187">
        <v>16501051</v>
      </c>
      <c r="B187" t="s">
        <v>3425</v>
      </c>
      <c r="C187" s="82">
        <v>639297.13</v>
      </c>
      <c r="D187" s="749">
        <f>VLOOKUP($A$1:$A$1397,BS!$A$8:$A$2406,1,0)</f>
        <v>16501051</v>
      </c>
    </row>
    <row r="188" spans="1:4">
      <c r="A188">
        <v>16501083</v>
      </c>
      <c r="B188" t="s">
        <v>3426</v>
      </c>
      <c r="C188" s="82">
        <v>20101.169999999998</v>
      </c>
      <c r="D188" s="749">
        <f>VLOOKUP($A$1:$A$1397,BS!$A$8:$A$2406,1,0)</f>
        <v>16501083</v>
      </c>
    </row>
    <row r="189" spans="1:4">
      <c r="A189">
        <v>16501103</v>
      </c>
      <c r="B189" t="s">
        <v>3427</v>
      </c>
      <c r="C189" s="82">
        <v>70636.570000000007</v>
      </c>
      <c r="D189" s="749">
        <f>VLOOKUP($A$1:$A$1397,BS!$A$8:$A$2406,1,0)</f>
        <v>16501103</v>
      </c>
    </row>
    <row r="190" spans="1:4">
      <c r="A190">
        <v>16502001</v>
      </c>
      <c r="B190" t="s">
        <v>3428</v>
      </c>
      <c r="C190" s="82">
        <v>35144</v>
      </c>
      <c r="D190" s="749">
        <f>VLOOKUP($A$1:$A$1397,BS!$A$8:$A$2406,1,0)</f>
        <v>16502001</v>
      </c>
    </row>
    <row r="191" spans="1:4">
      <c r="A191">
        <v>16502003</v>
      </c>
      <c r="B191" t="s">
        <v>3429</v>
      </c>
      <c r="C191" s="82">
        <v>11983.67</v>
      </c>
      <c r="D191" s="749">
        <f>VLOOKUP($A$1:$A$1397,BS!$A$8:$A$2406,1,0)</f>
        <v>16502003</v>
      </c>
    </row>
    <row r="192" spans="1:4">
      <c r="A192">
        <v>16502013</v>
      </c>
      <c r="B192" t="s">
        <v>3450</v>
      </c>
      <c r="C192" s="82">
        <v>81558.960000000006</v>
      </c>
      <c r="D192" s="749">
        <f>VLOOKUP($A$1:$A$1397,BS!$A$8:$A$2406,1,0)</f>
        <v>16502013</v>
      </c>
    </row>
    <row r="193" spans="1:4">
      <c r="A193">
        <v>16502021</v>
      </c>
      <c r="B193" t="s">
        <v>3432</v>
      </c>
      <c r="C193" s="82">
        <v>54130</v>
      </c>
      <c r="D193" s="749">
        <f>VLOOKUP($A$1:$A$1397,BS!$A$8:$A$2406,1,0)</f>
        <v>16502021</v>
      </c>
    </row>
    <row r="194" spans="1:4">
      <c r="A194">
        <v>16502023</v>
      </c>
      <c r="B194" t="s">
        <v>3433</v>
      </c>
      <c r="C194" s="82">
        <v>89204.92</v>
      </c>
      <c r="D194" s="749">
        <f>VLOOKUP($A$1:$A$1397,BS!$A$8:$A$2406,1,0)</f>
        <v>16502023</v>
      </c>
    </row>
    <row r="195" spans="1:4">
      <c r="A195">
        <v>16502053</v>
      </c>
      <c r="B195" t="s">
        <v>3435</v>
      </c>
      <c r="C195" s="82">
        <v>92567.83</v>
      </c>
      <c r="D195" s="749">
        <f>VLOOKUP($A$1:$A$1397,BS!$A$8:$A$2406,1,0)</f>
        <v>16502053</v>
      </c>
    </row>
    <row r="196" spans="1:4">
      <c r="A196">
        <v>16502063</v>
      </c>
      <c r="B196" t="s">
        <v>3436</v>
      </c>
      <c r="C196" s="82">
        <v>158366.66</v>
      </c>
      <c r="D196" s="749">
        <f>VLOOKUP($A$1:$A$1397,BS!$A$8:$A$2406,1,0)</f>
        <v>16502063</v>
      </c>
    </row>
    <row r="197" spans="1:4">
      <c r="A197">
        <v>16502083</v>
      </c>
      <c r="B197" t="s">
        <v>3049</v>
      </c>
      <c r="C197" s="82">
        <v>14631.6</v>
      </c>
      <c r="D197" s="749">
        <f>VLOOKUP($A$1:$A$1397,BS!$A$8:$A$2406,1,0)</f>
        <v>16502083</v>
      </c>
    </row>
    <row r="198" spans="1:4">
      <c r="A198">
        <v>16502103</v>
      </c>
      <c r="B198" t="s">
        <v>3098</v>
      </c>
      <c r="C198" s="82">
        <v>56342</v>
      </c>
      <c r="D198" s="749">
        <f>VLOOKUP($A$1:$A$1397,BS!$A$8:$A$2406,1,0)</f>
        <v>16502103</v>
      </c>
    </row>
    <row r="199" spans="1:4">
      <c r="A199">
        <v>16502113</v>
      </c>
      <c r="B199" t="s">
        <v>3118</v>
      </c>
      <c r="C199" s="82">
        <v>50301.59</v>
      </c>
      <c r="D199" s="749">
        <f>VLOOKUP($A$1:$A$1397,BS!$A$8:$A$2406,1,0)</f>
        <v>16502113</v>
      </c>
    </row>
    <row r="200" spans="1:4">
      <c r="A200">
        <v>16502133</v>
      </c>
      <c r="B200" t="s">
        <v>3439</v>
      </c>
      <c r="C200" s="82">
        <v>161622</v>
      </c>
      <c r="D200" s="749">
        <f>VLOOKUP($A$1:$A$1397,BS!$A$8:$A$2406,1,0)</f>
        <v>16502133</v>
      </c>
    </row>
    <row r="201" spans="1:4">
      <c r="A201">
        <v>16502153</v>
      </c>
      <c r="B201" t="s">
        <v>3441</v>
      </c>
      <c r="C201" s="82">
        <v>132484.70000000001</v>
      </c>
      <c r="D201" s="749">
        <f>VLOOKUP($A$1:$A$1397,BS!$A$8:$A$2406,1,0)</f>
        <v>16502153</v>
      </c>
    </row>
    <row r="202" spans="1:4">
      <c r="A202" s="503">
        <v>16502163</v>
      </c>
      <c r="B202" s="503" t="s">
        <v>3442</v>
      </c>
      <c r="C202" s="752">
        <v>57093.3</v>
      </c>
      <c r="D202" s="749" t="e">
        <f>VLOOKUP($A$1:$A$1397,BS!$A$8:$A$2406,1,0)</f>
        <v>#N/A</v>
      </c>
    </row>
    <row r="203" spans="1:4">
      <c r="A203" s="503">
        <v>16502173</v>
      </c>
      <c r="B203" s="503" t="s">
        <v>3451</v>
      </c>
      <c r="C203" s="752">
        <v>123858.41</v>
      </c>
      <c r="D203" s="749" t="e">
        <f>VLOOKUP($A$1:$A$1397,BS!$A$8:$A$2406,1,0)</f>
        <v>#N/A</v>
      </c>
    </row>
    <row r="204" spans="1:4">
      <c r="A204">
        <v>16502181</v>
      </c>
      <c r="B204" t="s">
        <v>2555</v>
      </c>
      <c r="C204" s="82">
        <v>9164.11</v>
      </c>
      <c r="D204" s="749">
        <f>VLOOKUP($A$1:$A$1397,BS!$A$8:$A$2406,1,0)</f>
        <v>16502181</v>
      </c>
    </row>
    <row r="205" spans="1:4">
      <c r="A205">
        <v>16502191</v>
      </c>
      <c r="B205" t="s">
        <v>2449</v>
      </c>
      <c r="C205" s="82">
        <v>482649.55</v>
      </c>
      <c r="D205" s="749">
        <f>VLOOKUP($A$1:$A$1397,BS!$A$8:$A$2406,1,0)</f>
        <v>16502191</v>
      </c>
    </row>
    <row r="206" spans="1:4">
      <c r="A206">
        <v>16502201</v>
      </c>
      <c r="B206" t="s">
        <v>3452</v>
      </c>
      <c r="C206" s="82">
        <v>14084</v>
      </c>
      <c r="D206" s="749">
        <f>VLOOKUP($A$1:$A$1397,BS!$A$8:$A$2406,1,0)</f>
        <v>16502201</v>
      </c>
    </row>
    <row r="207" spans="1:4">
      <c r="A207">
        <v>16502213</v>
      </c>
      <c r="B207" t="s">
        <v>3453</v>
      </c>
      <c r="C207" s="82">
        <v>49524</v>
      </c>
      <c r="D207" s="749">
        <f>VLOOKUP($A$1:$A$1397,BS!$A$8:$A$2406,1,0)</f>
        <v>16502213</v>
      </c>
    </row>
    <row r="208" spans="1:4">
      <c r="A208">
        <v>16502221</v>
      </c>
      <c r="B208" t="s">
        <v>3407</v>
      </c>
      <c r="C208" s="82">
        <v>17548295.469999999</v>
      </c>
      <c r="D208" s="749">
        <f>VLOOKUP($A$1:$A$1397,BS!$A$8:$A$2406,1,0)</f>
        <v>16502221</v>
      </c>
    </row>
    <row r="209" spans="1:4">
      <c r="A209">
        <v>16502231</v>
      </c>
      <c r="B209" t="s">
        <v>3408</v>
      </c>
      <c r="C209" s="82">
        <v>1487363.59</v>
      </c>
      <c r="D209" s="749">
        <f>VLOOKUP($A$1:$A$1397,BS!$A$8:$A$2406,1,0)</f>
        <v>16502231</v>
      </c>
    </row>
    <row r="210" spans="1:4">
      <c r="A210">
        <v>16502241</v>
      </c>
      <c r="B210" t="s">
        <v>3454</v>
      </c>
      <c r="C210" s="82">
        <v>78391.89</v>
      </c>
      <c r="D210" s="749">
        <f>VLOOKUP($A$1:$A$1397,BS!$A$8:$A$2406,1,0)</f>
        <v>16502241</v>
      </c>
    </row>
    <row r="211" spans="1:4">
      <c r="A211">
        <v>16502382</v>
      </c>
      <c r="B211" t="s">
        <v>3404</v>
      </c>
      <c r="C211" s="82">
        <v>1982067.5</v>
      </c>
      <c r="D211" s="749">
        <f>VLOOKUP($A$1:$A$1397,BS!$A$8:$A$2406,1,0)</f>
        <v>16502382</v>
      </c>
    </row>
    <row r="212" spans="1:4">
      <c r="A212">
        <v>16502393</v>
      </c>
      <c r="B212" t="s">
        <v>3414</v>
      </c>
      <c r="C212" s="82">
        <v>15330</v>
      </c>
      <c r="D212" s="749">
        <f>VLOOKUP($A$1:$A$1397,BS!$A$8:$A$2406,1,0)</f>
        <v>16502393</v>
      </c>
    </row>
    <row r="213" spans="1:4">
      <c r="A213">
        <v>16502403</v>
      </c>
      <c r="B213" t="s">
        <v>3145</v>
      </c>
      <c r="C213" s="82">
        <v>87600</v>
      </c>
      <c r="D213" s="749">
        <f>VLOOKUP($A$1:$A$1397,BS!$A$8:$A$2406,1,0)</f>
        <v>16502403</v>
      </c>
    </row>
    <row r="214" spans="1:4">
      <c r="A214">
        <v>16502413</v>
      </c>
      <c r="B214" t="s">
        <v>3434</v>
      </c>
      <c r="C214" s="82">
        <v>60000</v>
      </c>
      <c r="D214" s="749">
        <f>VLOOKUP($A$1:$A$1397,BS!$A$8:$A$2406,1,0)</f>
        <v>16502413</v>
      </c>
    </row>
    <row r="215" spans="1:4">
      <c r="A215">
        <v>16502423</v>
      </c>
      <c r="B215" t="s">
        <v>3440</v>
      </c>
      <c r="C215" s="82">
        <v>99653.16</v>
      </c>
      <c r="D215" s="749">
        <f>VLOOKUP($A$1:$A$1397,BS!$A$8:$A$2406,1,0)</f>
        <v>16502423</v>
      </c>
    </row>
    <row r="216" spans="1:4">
      <c r="A216">
        <v>16504063</v>
      </c>
      <c r="B216" t="s">
        <v>3443</v>
      </c>
      <c r="C216" s="82">
        <v>25550</v>
      </c>
      <c r="D216" s="749">
        <f>VLOOKUP($A$1:$A$1397,BS!$A$8:$A$2406,1,0)</f>
        <v>16504063</v>
      </c>
    </row>
    <row r="217" spans="1:4">
      <c r="A217">
        <v>16504073</v>
      </c>
      <c r="B217" t="s">
        <v>3434</v>
      </c>
      <c r="C217" s="82">
        <v>90000</v>
      </c>
      <c r="D217" s="749">
        <f>VLOOKUP($A$1:$A$1397,BS!$A$8:$A$2406,1,0)</f>
        <v>16504073</v>
      </c>
    </row>
    <row r="218" spans="1:4">
      <c r="A218">
        <v>16504083</v>
      </c>
      <c r="B218" t="s">
        <v>3145</v>
      </c>
      <c r="C218" s="82">
        <v>58400</v>
      </c>
      <c r="D218" s="749">
        <f>VLOOKUP($A$1:$A$1397,BS!$A$8:$A$2406,1,0)</f>
        <v>16504083</v>
      </c>
    </row>
    <row r="219" spans="1:4">
      <c r="A219">
        <v>16504093</v>
      </c>
      <c r="B219" t="s">
        <v>3455</v>
      </c>
      <c r="C219" s="82">
        <v>2183456.3199999998</v>
      </c>
      <c r="D219" s="749">
        <f>VLOOKUP($A$1:$A$1397,BS!$A$8:$A$2406,1,0)</f>
        <v>16504093</v>
      </c>
    </row>
    <row r="220" spans="1:4">
      <c r="A220">
        <v>16504101</v>
      </c>
      <c r="B220" t="s">
        <v>2555</v>
      </c>
      <c r="C220" s="82">
        <v>109022.39999999999</v>
      </c>
      <c r="D220" s="749">
        <f>VLOOKUP($A$1:$A$1397,BS!$A$8:$A$2406,1,0)</f>
        <v>16504101</v>
      </c>
    </row>
    <row r="221" spans="1:4">
      <c r="A221">
        <v>16504112</v>
      </c>
      <c r="B221" t="s">
        <v>3456</v>
      </c>
      <c r="C221" s="82">
        <v>1611750</v>
      </c>
      <c r="D221" s="749">
        <f>VLOOKUP($A$1:$A$1397,BS!$A$8:$A$2406,1,0)</f>
        <v>16504112</v>
      </c>
    </row>
    <row r="222" spans="1:4">
      <c r="A222">
        <v>16504221</v>
      </c>
      <c r="B222" t="s">
        <v>3452</v>
      </c>
      <c r="C222" s="82">
        <v>215032.5</v>
      </c>
      <c r="D222" s="749">
        <f>VLOOKUP($A$1:$A$1397,BS!$A$8:$A$2406,1,0)</f>
        <v>16504221</v>
      </c>
    </row>
    <row r="223" spans="1:4">
      <c r="A223">
        <v>16504231</v>
      </c>
      <c r="B223" t="s">
        <v>3457</v>
      </c>
      <c r="C223" s="82">
        <v>1123937.6499999999</v>
      </c>
      <c r="D223" s="749">
        <f>VLOOKUP($A$1:$A$1397,BS!$A$8:$A$2406,1,0)</f>
        <v>16504231</v>
      </c>
    </row>
    <row r="224" spans="1:4">
      <c r="A224">
        <v>16504241</v>
      </c>
      <c r="B224" t="s">
        <v>3458</v>
      </c>
      <c r="C224" s="82">
        <v>2431566.6800000002</v>
      </c>
      <c r="D224" s="749">
        <f>VLOOKUP($A$1:$A$1397,BS!$A$8:$A$2406,1,0)</f>
        <v>16504241</v>
      </c>
    </row>
    <row r="225" spans="1:4">
      <c r="A225">
        <v>16504251</v>
      </c>
      <c r="B225" t="s">
        <v>3459</v>
      </c>
      <c r="C225" s="82">
        <v>2254189.7599999998</v>
      </c>
      <c r="D225" s="749">
        <f>VLOOKUP($A$1:$A$1397,BS!$A$8:$A$2406,1,0)</f>
        <v>16504251</v>
      </c>
    </row>
    <row r="226" spans="1:4">
      <c r="A226">
        <v>16504253</v>
      </c>
      <c r="B226" t="s">
        <v>3423</v>
      </c>
      <c r="C226" s="82">
        <v>8254.08</v>
      </c>
      <c r="D226" s="749">
        <f>VLOOKUP($A$1:$A$1397,BS!$A$8:$A$2406,1,0)</f>
        <v>16504253</v>
      </c>
    </row>
    <row r="227" spans="1:4">
      <c r="A227">
        <v>16504261</v>
      </c>
      <c r="B227" t="s">
        <v>3460</v>
      </c>
      <c r="C227" s="82">
        <v>707595.04</v>
      </c>
      <c r="D227" s="749">
        <f>VLOOKUP($A$1:$A$1397,BS!$A$8:$A$2406,1,0)</f>
        <v>16504261</v>
      </c>
    </row>
    <row r="228" spans="1:4">
      <c r="A228">
        <v>16504271</v>
      </c>
      <c r="B228" t="s">
        <v>3461</v>
      </c>
      <c r="C228" s="82">
        <v>793364.16</v>
      </c>
      <c r="D228" s="749">
        <f>VLOOKUP($A$1:$A$1397,BS!$A$8:$A$2406,1,0)</f>
        <v>16504271</v>
      </c>
    </row>
    <row r="229" spans="1:4">
      <c r="A229">
        <v>16580001</v>
      </c>
      <c r="B229" t="s">
        <v>3462</v>
      </c>
      <c r="C229" s="82">
        <v>-7556836.0999999996</v>
      </c>
      <c r="D229" s="749">
        <f>VLOOKUP($A$1:$A$1397,BS!$A$8:$A$2406,1,0)</f>
        <v>16580001</v>
      </c>
    </row>
    <row r="230" spans="1:4">
      <c r="A230">
        <v>16580002</v>
      </c>
      <c r="B230" t="s">
        <v>3463</v>
      </c>
      <c r="C230" s="82">
        <v>-1611750</v>
      </c>
      <c r="D230" s="749">
        <f>VLOOKUP($A$1:$A$1397,BS!$A$8:$A$2406,1,0)</f>
        <v>16580002</v>
      </c>
    </row>
    <row r="231" spans="1:4">
      <c r="A231">
        <v>16580003</v>
      </c>
      <c r="B231" t="s">
        <v>3464</v>
      </c>
      <c r="C231" s="82">
        <v>-532085.76000000001</v>
      </c>
      <c r="D231" s="749">
        <f>VLOOKUP($A$1:$A$1397,BS!$A$8:$A$2406,1,0)</f>
        <v>16580003</v>
      </c>
    </row>
    <row r="232" spans="1:4">
      <c r="A232">
        <v>16590001</v>
      </c>
      <c r="B232" t="s">
        <v>3462</v>
      </c>
      <c r="C232" s="82">
        <v>7556836.0999999996</v>
      </c>
      <c r="D232" s="749">
        <f>VLOOKUP($A$1:$A$1397,BS!$A$8:$A$2406,1,0)</f>
        <v>16590001</v>
      </c>
    </row>
    <row r="233" spans="1:4">
      <c r="A233">
        <v>16590002</v>
      </c>
      <c r="B233" t="s">
        <v>3465</v>
      </c>
      <c r="C233" s="82">
        <v>1611750</v>
      </c>
      <c r="D233" s="749">
        <f>VLOOKUP($A$1:$A$1397,BS!$A$8:$A$2406,1,0)</f>
        <v>16590002</v>
      </c>
    </row>
    <row r="234" spans="1:4">
      <c r="A234">
        <v>16590003</v>
      </c>
      <c r="B234" t="s">
        <v>3464</v>
      </c>
      <c r="C234" s="82">
        <v>532085.76000000001</v>
      </c>
      <c r="D234" s="749">
        <f>VLOOKUP($A$1:$A$1397,BS!$A$8:$A$2406,1,0)</f>
        <v>16590003</v>
      </c>
    </row>
    <row r="235" spans="1:4">
      <c r="A235">
        <v>17300001</v>
      </c>
      <c r="B235" t="s">
        <v>2491</v>
      </c>
      <c r="C235" s="82">
        <v>141522127.97999999</v>
      </c>
      <c r="D235" s="749">
        <f>VLOOKUP($A$1:$A$1397,BS!$A$8:$A$2406,1,0)</f>
        <v>17300001</v>
      </c>
    </row>
    <row r="236" spans="1:4">
      <c r="A236">
        <v>17300002</v>
      </c>
      <c r="B236" t="s">
        <v>1728</v>
      </c>
      <c r="C236" s="82">
        <v>57890534.479999997</v>
      </c>
      <c r="D236" s="749">
        <f>VLOOKUP($A$1:$A$1397,BS!$A$8:$A$2406,1,0)</f>
        <v>17300002</v>
      </c>
    </row>
    <row r="237" spans="1:4">
      <c r="A237">
        <v>17500001</v>
      </c>
      <c r="B237" t="s">
        <v>2585</v>
      </c>
      <c r="C237" s="82">
        <v>23482308.140000001</v>
      </c>
      <c r="D237" s="749">
        <f>VLOOKUP($A$1:$A$1397,BS!$A$8:$A$2406,1,0)</f>
        <v>17500001</v>
      </c>
    </row>
    <row r="238" spans="1:4">
      <c r="A238">
        <v>17500002</v>
      </c>
      <c r="B238" t="s">
        <v>2586</v>
      </c>
      <c r="C238" s="82">
        <v>6437652.9000000004</v>
      </c>
      <c r="D238" s="749">
        <f>VLOOKUP($A$1:$A$1397,BS!$A$8:$A$2406,1,0)</f>
        <v>17500002</v>
      </c>
    </row>
    <row r="239" spans="1:4">
      <c r="A239">
        <v>17500011</v>
      </c>
      <c r="B239" t="s">
        <v>2587</v>
      </c>
      <c r="C239" s="82">
        <v>5411661.6699999999</v>
      </c>
      <c r="D239" s="749">
        <f>VLOOKUP($A$1:$A$1397,BS!$A$8:$A$2406,1,0)</f>
        <v>17500011</v>
      </c>
    </row>
    <row r="240" spans="1:4">
      <c r="A240">
        <v>17500012</v>
      </c>
      <c r="B240" t="s">
        <v>2588</v>
      </c>
      <c r="C240" s="82">
        <v>809310.61</v>
      </c>
      <c r="D240" s="749">
        <f>VLOOKUP($A$1:$A$1397,BS!$A$8:$A$2406,1,0)</f>
        <v>17500012</v>
      </c>
    </row>
    <row r="241" spans="1:4">
      <c r="A241">
        <v>18100003</v>
      </c>
      <c r="B241" t="s">
        <v>995</v>
      </c>
      <c r="C241" s="82">
        <v>239706.2</v>
      </c>
      <c r="D241" s="749">
        <f>VLOOKUP($A$1:$A$1397,BS!$A$8:$A$2406,1,0)</f>
        <v>18100003</v>
      </c>
    </row>
    <row r="242" spans="1:4">
      <c r="A242">
        <v>18100093</v>
      </c>
      <c r="B242" t="s">
        <v>244</v>
      </c>
      <c r="C242" s="82">
        <v>43916.67</v>
      </c>
      <c r="D242" s="749">
        <f>VLOOKUP($A$1:$A$1397,BS!$A$8:$A$2406,1,0)</f>
        <v>18100093</v>
      </c>
    </row>
    <row r="243" spans="1:4">
      <c r="A243">
        <v>18100203</v>
      </c>
      <c r="B243" t="s">
        <v>1919</v>
      </c>
      <c r="C243" s="82">
        <v>1585660.55</v>
      </c>
      <c r="D243" s="749">
        <f>VLOOKUP($A$1:$A$1397,BS!$A$8:$A$2406,1,0)</f>
        <v>18100203</v>
      </c>
    </row>
    <row r="244" spans="1:4">
      <c r="A244">
        <v>18100213</v>
      </c>
      <c r="B244" t="s">
        <v>3246</v>
      </c>
      <c r="C244" s="82">
        <v>4430439.38</v>
      </c>
      <c r="D244" s="749">
        <f>VLOOKUP($A$1:$A$1397,BS!$A$8:$A$2406,1,0)</f>
        <v>18100213</v>
      </c>
    </row>
    <row r="245" spans="1:4">
      <c r="A245">
        <v>18100223</v>
      </c>
      <c r="B245" t="s">
        <v>2808</v>
      </c>
      <c r="C245" s="82">
        <v>1247748.52</v>
      </c>
      <c r="D245" s="749">
        <f>VLOOKUP($A$1:$A$1397,BS!$A$8:$A$2406,1,0)</f>
        <v>18100223</v>
      </c>
    </row>
    <row r="246" spans="1:4">
      <c r="A246">
        <v>18100233</v>
      </c>
      <c r="B246" t="s">
        <v>2812</v>
      </c>
      <c r="C246" s="82">
        <v>210862.28</v>
      </c>
      <c r="D246" s="749">
        <f>VLOOKUP($A$1:$A$1397,BS!$A$8:$A$2406,1,0)</f>
        <v>18100233</v>
      </c>
    </row>
    <row r="247" spans="1:4">
      <c r="A247">
        <v>18100473</v>
      </c>
      <c r="B247" t="s">
        <v>1287</v>
      </c>
      <c r="C247" s="82">
        <v>1197246.48</v>
      </c>
      <c r="D247" s="749">
        <f>VLOOKUP($A$1:$A$1397,BS!$A$8:$A$2406,1,0)</f>
        <v>18100473</v>
      </c>
    </row>
    <row r="248" spans="1:4">
      <c r="A248">
        <v>18100493</v>
      </c>
      <c r="B248" t="s">
        <v>713</v>
      </c>
      <c r="C248" s="82">
        <v>417296.9</v>
      </c>
      <c r="D248" s="749">
        <f>VLOOKUP($A$1:$A$1397,BS!$A$8:$A$2406,1,0)</f>
        <v>18100493</v>
      </c>
    </row>
    <row r="249" spans="1:4">
      <c r="A249">
        <v>18100663</v>
      </c>
      <c r="B249" t="s">
        <v>2703</v>
      </c>
      <c r="C249" s="82">
        <v>805610.37</v>
      </c>
      <c r="D249" s="749">
        <f>VLOOKUP($A$1:$A$1397,BS!$A$8:$A$2406,1,0)</f>
        <v>18100663</v>
      </c>
    </row>
    <row r="250" spans="1:4">
      <c r="A250">
        <v>18100673</v>
      </c>
      <c r="B250" t="s">
        <v>2706</v>
      </c>
      <c r="C250" s="82">
        <v>1442576.26</v>
      </c>
      <c r="D250" s="749">
        <f>VLOOKUP($A$1:$A$1397,BS!$A$8:$A$2406,1,0)</f>
        <v>18100673</v>
      </c>
    </row>
    <row r="251" spans="1:4">
      <c r="A251">
        <v>18100923</v>
      </c>
      <c r="B251" t="s">
        <v>2402</v>
      </c>
      <c r="C251" s="82">
        <v>2233418.67</v>
      </c>
      <c r="D251" s="749">
        <f>VLOOKUP($A$1:$A$1397,BS!$A$8:$A$2406,1,0)</f>
        <v>18100923</v>
      </c>
    </row>
    <row r="252" spans="1:4">
      <c r="A252">
        <v>18100933</v>
      </c>
      <c r="B252" t="s">
        <v>2403</v>
      </c>
      <c r="C252" s="82">
        <v>457724.5</v>
      </c>
      <c r="D252" s="749">
        <f>VLOOKUP($A$1:$A$1397,BS!$A$8:$A$2406,1,0)</f>
        <v>18100933</v>
      </c>
    </row>
    <row r="253" spans="1:4">
      <c r="A253">
        <v>18101023</v>
      </c>
      <c r="B253" t="s">
        <v>1110</v>
      </c>
      <c r="C253" s="82">
        <v>1725249.72</v>
      </c>
      <c r="D253" s="749">
        <f>VLOOKUP($A$1:$A$1397,BS!$A$8:$A$2406,1,0)</f>
        <v>18101023</v>
      </c>
    </row>
    <row r="254" spans="1:4">
      <c r="A254">
        <v>18101033</v>
      </c>
      <c r="B254" t="s">
        <v>1283</v>
      </c>
      <c r="C254" s="82">
        <v>2022755.63</v>
      </c>
      <c r="D254" s="749">
        <f>VLOOKUP($A$1:$A$1397,BS!$A$8:$A$2406,1,0)</f>
        <v>18101033</v>
      </c>
    </row>
    <row r="255" spans="1:4">
      <c r="A255">
        <v>18101053</v>
      </c>
      <c r="B255" t="s">
        <v>1943</v>
      </c>
      <c r="C255" s="82">
        <v>564972.39</v>
      </c>
      <c r="D255" s="749">
        <f>VLOOKUP($A$1:$A$1397,BS!$A$8:$A$2406,1,0)</f>
        <v>18101053</v>
      </c>
    </row>
    <row r="256" spans="1:4">
      <c r="A256">
        <v>18101083</v>
      </c>
      <c r="B256" t="s">
        <v>1006</v>
      </c>
      <c r="C256" s="82">
        <v>536243.77</v>
      </c>
      <c r="D256" s="749">
        <f>VLOOKUP($A$1:$A$1397,BS!$A$8:$A$2406,1,0)</f>
        <v>18101083</v>
      </c>
    </row>
    <row r="257" spans="1:4">
      <c r="A257">
        <v>18101093</v>
      </c>
      <c r="B257" t="s">
        <v>1007</v>
      </c>
      <c r="C257" s="82">
        <v>413140.88</v>
      </c>
      <c r="D257" s="749">
        <f>VLOOKUP($A$1:$A$1397,BS!$A$8:$A$2406,1,0)</f>
        <v>18101093</v>
      </c>
    </row>
    <row r="258" spans="1:4">
      <c r="A258">
        <v>18101113</v>
      </c>
      <c r="B258" t="s">
        <v>1643</v>
      </c>
      <c r="C258" s="82">
        <v>2799862.01</v>
      </c>
      <c r="D258" s="749">
        <f>VLOOKUP($A$1:$A$1397,BS!$A$8:$A$2406,1,0)</f>
        <v>18101113</v>
      </c>
    </row>
    <row r="259" spans="1:4">
      <c r="A259">
        <v>18101123</v>
      </c>
      <c r="B259" t="s">
        <v>2135</v>
      </c>
      <c r="C259" s="82">
        <v>2717554.51</v>
      </c>
      <c r="D259" s="749">
        <f>VLOOKUP($A$1:$A$1397,BS!$A$8:$A$2406,1,0)</f>
        <v>18101123</v>
      </c>
    </row>
    <row r="260" spans="1:4">
      <c r="A260">
        <v>18101133</v>
      </c>
      <c r="B260" t="s">
        <v>2136</v>
      </c>
      <c r="C260" s="82">
        <v>2106074.92</v>
      </c>
      <c r="D260" s="749">
        <f>VLOOKUP($A$1:$A$1397,BS!$A$8:$A$2406,1,0)</f>
        <v>18101133</v>
      </c>
    </row>
    <row r="261" spans="1:4">
      <c r="A261">
        <v>18101143</v>
      </c>
      <c r="B261" t="s">
        <v>2246</v>
      </c>
      <c r="C261" s="82">
        <v>2583085.88</v>
      </c>
      <c r="D261" s="749">
        <f>VLOOKUP($A$1:$A$1397,BS!$A$8:$A$2406,1,0)</f>
        <v>18101143</v>
      </c>
    </row>
    <row r="262" spans="1:4">
      <c r="A262">
        <v>18210231</v>
      </c>
      <c r="B262" t="s">
        <v>1792</v>
      </c>
      <c r="C262" s="82">
        <v>21888215</v>
      </c>
      <c r="D262" s="749">
        <f>VLOOKUP($A$1:$A$1397,BS!$A$8:$A$2406,1,0)</f>
        <v>18210231</v>
      </c>
    </row>
    <row r="263" spans="1:4">
      <c r="A263">
        <v>18210261</v>
      </c>
      <c r="B263" t="s">
        <v>2213</v>
      </c>
      <c r="C263" s="82">
        <v>50185.88</v>
      </c>
      <c r="D263" s="749">
        <f>VLOOKUP($A$1:$A$1397,BS!$A$8:$A$2406,1,0)</f>
        <v>18210261</v>
      </c>
    </row>
    <row r="264" spans="1:4">
      <c r="A264">
        <v>18210281</v>
      </c>
      <c r="B264" t="s">
        <v>2446</v>
      </c>
      <c r="C264" s="82">
        <v>60295490.299999997</v>
      </c>
      <c r="D264" s="749">
        <f>VLOOKUP($A$1:$A$1397,BS!$A$8:$A$2406,1,0)</f>
        <v>18210281</v>
      </c>
    </row>
    <row r="265" spans="1:4">
      <c r="A265">
        <v>18210291</v>
      </c>
      <c r="B265" t="s">
        <v>2522</v>
      </c>
      <c r="C265" s="82">
        <v>1849576.77</v>
      </c>
      <c r="D265" s="749">
        <f>VLOOKUP($A$1:$A$1397,BS!$A$8:$A$2406,1,0)</f>
        <v>18210291</v>
      </c>
    </row>
    <row r="266" spans="1:4">
      <c r="A266">
        <v>18210301</v>
      </c>
      <c r="B266" t="s">
        <v>3147</v>
      </c>
      <c r="C266" s="82">
        <v>18185772.66</v>
      </c>
      <c r="D266" s="749">
        <f>VLOOKUP($A$1:$A$1397,BS!$A$8:$A$2406,1,0)</f>
        <v>18210301</v>
      </c>
    </row>
    <row r="267" spans="1:4">
      <c r="A267">
        <v>18210311</v>
      </c>
      <c r="B267" t="s">
        <v>3336</v>
      </c>
      <c r="C267" s="82">
        <v>22925637.57</v>
      </c>
      <c r="D267" s="749">
        <f>VLOOKUP($A$1:$A$1397,BS!$A$8:$A$2406,1,0)</f>
        <v>18210311</v>
      </c>
    </row>
    <row r="268" spans="1:4">
      <c r="A268">
        <v>18220011</v>
      </c>
      <c r="B268" t="s">
        <v>491</v>
      </c>
      <c r="C268" s="82">
        <v>65708856.939999998</v>
      </c>
      <c r="D268" s="749">
        <f>VLOOKUP($A$1:$A$1397,BS!$A$8:$A$2406,1,0)</f>
        <v>18220011</v>
      </c>
    </row>
    <row r="269" spans="1:4">
      <c r="A269">
        <v>18220021</v>
      </c>
      <c r="B269" t="s">
        <v>1157</v>
      </c>
      <c r="C269" s="82">
        <v>743111.53</v>
      </c>
      <c r="D269" s="749">
        <f>VLOOKUP($A$1:$A$1397,BS!$A$8:$A$2406,1,0)</f>
        <v>18220021</v>
      </c>
    </row>
    <row r="270" spans="1:4">
      <c r="A270">
        <v>18220031</v>
      </c>
      <c r="B270" t="s">
        <v>261</v>
      </c>
      <c r="C270" s="82">
        <v>-18818583.699999999</v>
      </c>
      <c r="D270" s="749">
        <f>VLOOKUP($A$1:$A$1397,BS!$A$8:$A$2406,1,0)</f>
        <v>18220031</v>
      </c>
    </row>
    <row r="271" spans="1:4">
      <c r="A271">
        <v>18220041</v>
      </c>
      <c r="B271" t="s">
        <v>1329</v>
      </c>
      <c r="C271" s="82">
        <v>-17998703.239999998</v>
      </c>
      <c r="D271" s="749">
        <f>VLOOKUP($A$1:$A$1397,BS!$A$8:$A$2406,1,0)</f>
        <v>18220041</v>
      </c>
    </row>
    <row r="272" spans="1:4">
      <c r="A272">
        <v>18220061</v>
      </c>
      <c r="B272" t="s">
        <v>1507</v>
      </c>
      <c r="C272" s="82">
        <v>-30211680.609999999</v>
      </c>
      <c r="D272" s="749">
        <f>VLOOKUP($A$1:$A$1397,BS!$A$8:$A$2406,1,0)</f>
        <v>18220061</v>
      </c>
    </row>
    <row r="273" spans="1:4">
      <c r="A273">
        <v>18220091</v>
      </c>
      <c r="B273" t="s">
        <v>2436</v>
      </c>
      <c r="C273" s="82">
        <v>221162.19</v>
      </c>
      <c r="D273" s="749">
        <f>VLOOKUP($A$1:$A$1397,BS!$A$8:$A$2406,1,0)</f>
        <v>18220091</v>
      </c>
    </row>
    <row r="274" spans="1:4">
      <c r="A274">
        <v>18220101</v>
      </c>
      <c r="B274" t="s">
        <v>3160</v>
      </c>
      <c r="C274" s="82">
        <v>10286682.84</v>
      </c>
      <c r="D274" s="749">
        <f>VLOOKUP($A$1:$A$1397,BS!$A$8:$A$2406,1,0)</f>
        <v>18220101</v>
      </c>
    </row>
    <row r="275" spans="1:4">
      <c r="A275">
        <v>18230002</v>
      </c>
      <c r="B275" t="s">
        <v>2</v>
      </c>
      <c r="C275" s="82">
        <v>1235715.06</v>
      </c>
      <c r="D275" s="749">
        <f>VLOOKUP($A$1:$A$1397,BS!$A$8:$A$2406,1,0)</f>
        <v>18230002</v>
      </c>
    </row>
    <row r="276" spans="1:4">
      <c r="A276">
        <v>18230021</v>
      </c>
      <c r="B276" t="s">
        <v>613</v>
      </c>
      <c r="C276" s="82">
        <v>100503119.01000001</v>
      </c>
      <c r="D276" s="749">
        <f>VLOOKUP($A$1:$A$1397,BS!$A$8:$A$2406,1,0)</f>
        <v>18230021</v>
      </c>
    </row>
    <row r="277" spans="1:4">
      <c r="A277">
        <v>18230031</v>
      </c>
      <c r="B277" t="s">
        <v>1332</v>
      </c>
      <c r="C277" s="82">
        <v>51991739.649999999</v>
      </c>
      <c r="D277" s="749">
        <f>VLOOKUP($A$1:$A$1397,BS!$A$8:$A$2406,1,0)</f>
        <v>18230031</v>
      </c>
    </row>
    <row r="278" spans="1:4">
      <c r="A278">
        <v>18230032</v>
      </c>
      <c r="B278" t="s">
        <v>878</v>
      </c>
      <c r="C278" s="82">
        <v>14464095</v>
      </c>
      <c r="D278" s="749">
        <f>VLOOKUP($A$1:$A$1397,BS!$A$8:$A$2406,1,0)</f>
        <v>18230032</v>
      </c>
    </row>
    <row r="279" spans="1:4">
      <c r="A279">
        <v>18230041</v>
      </c>
      <c r="B279" t="s">
        <v>766</v>
      </c>
      <c r="C279" s="82">
        <v>21589277</v>
      </c>
      <c r="D279" s="749">
        <f>VLOOKUP($A$1:$A$1397,BS!$A$8:$A$2406,1,0)</f>
        <v>18230041</v>
      </c>
    </row>
    <row r="280" spans="1:4">
      <c r="A280">
        <v>18230042</v>
      </c>
      <c r="B280" t="s">
        <v>1686</v>
      </c>
      <c r="C280" s="82">
        <v>-6883086.0199999996</v>
      </c>
      <c r="D280" s="749">
        <f>VLOOKUP($A$1:$A$1397,BS!$A$8:$A$2406,1,0)</f>
        <v>18230042</v>
      </c>
    </row>
    <row r="281" spans="1:4">
      <c r="A281">
        <v>18230051</v>
      </c>
      <c r="B281" t="s">
        <v>767</v>
      </c>
      <c r="C281" s="82">
        <v>-16766070.92</v>
      </c>
      <c r="D281" s="749">
        <f>VLOOKUP($A$1:$A$1397,BS!$A$8:$A$2406,1,0)</f>
        <v>18230051</v>
      </c>
    </row>
    <row r="282" spans="1:4">
      <c r="A282">
        <v>18230061</v>
      </c>
      <c r="B282" t="s">
        <v>675</v>
      </c>
      <c r="C282" s="82">
        <v>1166078</v>
      </c>
      <c r="D282" s="749">
        <f>VLOOKUP($A$1:$A$1397,BS!$A$8:$A$2406,1,0)</f>
        <v>18230061</v>
      </c>
    </row>
    <row r="283" spans="1:4">
      <c r="A283">
        <v>18230071</v>
      </c>
      <c r="B283" t="s">
        <v>1027</v>
      </c>
      <c r="C283" s="82">
        <v>113632921</v>
      </c>
      <c r="D283" s="749">
        <f>VLOOKUP($A$1:$A$1397,BS!$A$8:$A$2406,1,0)</f>
        <v>18230071</v>
      </c>
    </row>
    <row r="284" spans="1:4">
      <c r="A284">
        <v>18230081</v>
      </c>
      <c r="B284" t="s">
        <v>988</v>
      </c>
      <c r="C284" s="82">
        <v>-108636967.98999999</v>
      </c>
      <c r="D284" s="749">
        <f>VLOOKUP($A$1:$A$1397,BS!$A$8:$A$2406,1,0)</f>
        <v>18230081</v>
      </c>
    </row>
    <row r="285" spans="1:4">
      <c r="A285">
        <v>18230311</v>
      </c>
      <c r="B285" t="s">
        <v>1607</v>
      </c>
      <c r="C285" s="82">
        <v>30000</v>
      </c>
      <c r="D285" s="749">
        <f>VLOOKUP($A$1:$A$1397,BS!$A$8:$A$2406,1,0)</f>
        <v>18230311</v>
      </c>
    </row>
    <row r="286" spans="1:4">
      <c r="A286">
        <v>18230351</v>
      </c>
      <c r="B286" t="s">
        <v>238</v>
      </c>
      <c r="C286" s="82">
        <v>111637033.72</v>
      </c>
      <c r="D286" s="749">
        <f>VLOOKUP($A$1:$A$1397,BS!$A$8:$A$2406,1,0)</f>
        <v>18230351</v>
      </c>
    </row>
    <row r="287" spans="1:4">
      <c r="A287">
        <v>18230401</v>
      </c>
      <c r="B287" t="s">
        <v>2462</v>
      </c>
      <c r="C287" s="82">
        <v>13262.01</v>
      </c>
      <c r="D287" s="749">
        <f>VLOOKUP($A$1:$A$1397,BS!$A$8:$A$2406,1,0)</f>
        <v>18230401</v>
      </c>
    </row>
    <row r="288" spans="1:4">
      <c r="A288">
        <v>18230621</v>
      </c>
      <c r="B288" t="s">
        <v>1353</v>
      </c>
      <c r="C288" s="82">
        <v>-77577597.099999994</v>
      </c>
      <c r="D288" s="749">
        <f>VLOOKUP($A$1:$A$1397,BS!$A$8:$A$2406,1,0)</f>
        <v>18230621</v>
      </c>
    </row>
    <row r="289" spans="1:4">
      <c r="A289">
        <v>18230631</v>
      </c>
      <c r="B289" t="s">
        <v>1920</v>
      </c>
      <c r="C289" s="82">
        <v>71119508.900000006</v>
      </c>
      <c r="D289" s="749">
        <f>VLOOKUP($A$1:$A$1397,BS!$A$8:$A$2406,1,0)</f>
        <v>18230631</v>
      </c>
    </row>
    <row r="290" spans="1:4">
      <c r="A290">
        <v>18230691</v>
      </c>
      <c r="B290" t="s">
        <v>1366</v>
      </c>
      <c r="C290" s="82">
        <v>-474402.14</v>
      </c>
      <c r="D290" s="749">
        <f>VLOOKUP($A$1:$A$1397,BS!$A$8:$A$2406,1,0)</f>
        <v>18230691</v>
      </c>
    </row>
    <row r="291" spans="1:4">
      <c r="A291">
        <v>18230771</v>
      </c>
      <c r="B291" t="s">
        <v>925</v>
      </c>
      <c r="C291" s="82">
        <v>1308507</v>
      </c>
      <c r="D291" s="749">
        <f>VLOOKUP($A$1:$A$1397,BS!$A$8:$A$2406,1,0)</f>
        <v>18230771</v>
      </c>
    </row>
    <row r="292" spans="1:4">
      <c r="A292">
        <v>18230781</v>
      </c>
      <c r="B292" t="s">
        <v>834</v>
      </c>
      <c r="C292" s="82">
        <v>-1308507</v>
      </c>
      <c r="D292" s="749">
        <f>VLOOKUP($A$1:$A$1397,BS!$A$8:$A$2406,1,0)</f>
        <v>18230781</v>
      </c>
    </row>
    <row r="293" spans="1:4">
      <c r="A293">
        <v>18230791</v>
      </c>
      <c r="B293" t="s">
        <v>406</v>
      </c>
      <c r="C293" s="82">
        <v>3858376</v>
      </c>
      <c r="D293" s="749">
        <f>VLOOKUP($A$1:$A$1397,BS!$A$8:$A$2406,1,0)</f>
        <v>18230791</v>
      </c>
    </row>
    <row r="294" spans="1:4">
      <c r="A294">
        <v>18230971</v>
      </c>
      <c r="B294" t="s">
        <v>1471</v>
      </c>
      <c r="C294" s="82">
        <v>2749643.08</v>
      </c>
      <c r="D294" s="749">
        <f>VLOOKUP($A$1:$A$1397,BS!$A$8:$A$2406,1,0)</f>
        <v>18230971</v>
      </c>
    </row>
    <row r="295" spans="1:4">
      <c r="A295">
        <v>18231051</v>
      </c>
      <c r="B295" t="s">
        <v>2228</v>
      </c>
      <c r="C295" s="82">
        <v>-34827817</v>
      </c>
      <c r="D295" s="749">
        <f>VLOOKUP($A$1:$A$1397,BS!$A$8:$A$2406,1,0)</f>
        <v>18231051</v>
      </c>
    </row>
    <row r="296" spans="1:4">
      <c r="A296">
        <v>18231061</v>
      </c>
      <c r="B296" t="s">
        <v>2229</v>
      </c>
      <c r="C296" s="82">
        <v>34827817</v>
      </c>
      <c r="D296" s="749">
        <f>VLOOKUP($A$1:$A$1397,BS!$A$8:$A$2406,1,0)</f>
        <v>18231061</v>
      </c>
    </row>
    <row r="297" spans="1:4">
      <c r="A297">
        <v>18231081</v>
      </c>
      <c r="B297" t="s">
        <v>2444</v>
      </c>
      <c r="C297" s="82">
        <v>-25644564</v>
      </c>
      <c r="D297" s="749">
        <f>VLOOKUP($A$1:$A$1397,BS!$A$8:$A$2406,1,0)</f>
        <v>18231081</v>
      </c>
    </row>
    <row r="298" spans="1:4">
      <c r="A298">
        <v>18231091</v>
      </c>
      <c r="B298" t="s">
        <v>2445</v>
      </c>
      <c r="C298" s="82">
        <v>25644564</v>
      </c>
      <c r="D298" s="749">
        <f>VLOOKUP($A$1:$A$1397,BS!$A$8:$A$2406,1,0)</f>
        <v>18231091</v>
      </c>
    </row>
    <row r="299" spans="1:4">
      <c r="A299">
        <v>18231141</v>
      </c>
      <c r="B299" t="s">
        <v>2708</v>
      </c>
      <c r="C299" s="82">
        <v>-37811937</v>
      </c>
      <c r="D299" s="749">
        <f>VLOOKUP($A$1:$A$1397,BS!$A$8:$A$2406,1,0)</f>
        <v>18231141</v>
      </c>
    </row>
    <row r="300" spans="1:4">
      <c r="A300">
        <v>18231151</v>
      </c>
      <c r="B300" t="s">
        <v>2709</v>
      </c>
      <c r="C300" s="82">
        <v>37811937</v>
      </c>
      <c r="D300" s="749">
        <f>VLOOKUP($A$1:$A$1397,BS!$A$8:$A$2406,1,0)</f>
        <v>18231151</v>
      </c>
    </row>
    <row r="301" spans="1:4">
      <c r="A301">
        <v>18231161</v>
      </c>
      <c r="B301" t="s">
        <v>3012</v>
      </c>
      <c r="C301" s="82">
        <v>40127111</v>
      </c>
      <c r="D301" s="749">
        <f>VLOOKUP($A$1:$A$1397,BS!$A$8:$A$2406,1,0)</f>
        <v>18231161</v>
      </c>
    </row>
    <row r="302" spans="1:4">
      <c r="A302">
        <v>18231171</v>
      </c>
      <c r="B302" t="s">
        <v>3013</v>
      </c>
      <c r="C302" s="82">
        <v>-40127111</v>
      </c>
      <c r="D302" s="749">
        <f>VLOOKUP($A$1:$A$1397,BS!$A$8:$A$2406,1,0)</f>
        <v>18231171</v>
      </c>
    </row>
    <row r="303" spans="1:4">
      <c r="A303">
        <v>18231181</v>
      </c>
      <c r="B303" t="s">
        <v>3201</v>
      </c>
      <c r="C303" s="82">
        <v>8733855</v>
      </c>
      <c r="D303" s="749">
        <f>VLOOKUP($A$1:$A$1397,BS!$A$8:$A$2406,1,0)</f>
        <v>18231181</v>
      </c>
    </row>
    <row r="304" spans="1:4">
      <c r="A304">
        <v>18231191</v>
      </c>
      <c r="B304" t="s">
        <v>3202</v>
      </c>
      <c r="C304" s="82">
        <v>-8733855</v>
      </c>
      <c r="D304" s="749">
        <f>VLOOKUP($A$1:$A$1397,BS!$A$8:$A$2406,1,0)</f>
        <v>18231191</v>
      </c>
    </row>
    <row r="305" spans="1:4">
      <c r="A305">
        <v>18232221</v>
      </c>
      <c r="B305" t="s">
        <v>1608</v>
      </c>
      <c r="C305" s="82">
        <v>200000</v>
      </c>
      <c r="D305" s="749">
        <f>VLOOKUP($A$1:$A$1397,BS!$A$8:$A$2406,1,0)</f>
        <v>18232221</v>
      </c>
    </row>
    <row r="306" spans="1:4">
      <c r="A306">
        <v>18232251</v>
      </c>
      <c r="B306" t="s">
        <v>1609</v>
      </c>
      <c r="C306" s="82">
        <v>2144365.86</v>
      </c>
      <c r="D306" s="749">
        <f>VLOOKUP($A$1:$A$1397,BS!$A$8:$A$2406,1,0)</f>
        <v>18232251</v>
      </c>
    </row>
    <row r="307" spans="1:4">
      <c r="A307">
        <v>18232261</v>
      </c>
      <c r="B307" t="s">
        <v>1644</v>
      </c>
      <c r="C307" s="82">
        <v>600000</v>
      </c>
      <c r="D307" s="749">
        <f>VLOOKUP($A$1:$A$1397,BS!$A$8:$A$2406,1,0)</f>
        <v>18232261</v>
      </c>
    </row>
    <row r="308" spans="1:4">
      <c r="A308">
        <v>18232271</v>
      </c>
      <c r="B308" t="s">
        <v>1610</v>
      </c>
      <c r="C308" s="82">
        <v>381447.66</v>
      </c>
      <c r="D308" s="749">
        <f>VLOOKUP($A$1:$A$1397,BS!$A$8:$A$2406,1,0)</f>
        <v>18232271</v>
      </c>
    </row>
    <row r="309" spans="1:4">
      <c r="A309">
        <v>18232301</v>
      </c>
      <c r="B309" t="s">
        <v>2523</v>
      </c>
      <c r="C309" s="82">
        <v>69520089.370000005</v>
      </c>
      <c r="D309" s="749">
        <f>VLOOKUP($A$1:$A$1397,BS!$A$8:$A$2406,1,0)</f>
        <v>18232301</v>
      </c>
    </row>
    <row r="310" spans="1:4">
      <c r="A310">
        <v>18232311</v>
      </c>
      <c r="B310" t="s">
        <v>2524</v>
      </c>
      <c r="C310" s="82">
        <v>14686959</v>
      </c>
      <c r="D310" s="749">
        <f>VLOOKUP($A$1:$A$1397,BS!$A$8:$A$2406,1,0)</f>
        <v>18232311</v>
      </c>
    </row>
    <row r="311" spans="1:4">
      <c r="A311">
        <v>18232321</v>
      </c>
      <c r="B311" t="s">
        <v>2525</v>
      </c>
      <c r="C311" s="82">
        <v>1958333.12</v>
      </c>
      <c r="D311" s="749">
        <f>VLOOKUP($A$1:$A$1397,BS!$A$8:$A$2406,1,0)</f>
        <v>18232321</v>
      </c>
    </row>
    <row r="312" spans="1:4">
      <c r="A312">
        <v>18232331</v>
      </c>
      <c r="B312" t="s">
        <v>2536</v>
      </c>
      <c r="C312" s="82">
        <v>1124896.6200000001</v>
      </c>
      <c r="D312" s="749">
        <f>VLOOKUP($A$1:$A$1397,BS!$A$8:$A$2406,1,0)</f>
        <v>18232331</v>
      </c>
    </row>
    <row r="313" spans="1:4">
      <c r="A313">
        <v>18233061</v>
      </c>
      <c r="B313" t="s">
        <v>1611</v>
      </c>
      <c r="C313" s="82">
        <v>20000</v>
      </c>
      <c r="D313" s="749">
        <f>VLOOKUP($A$1:$A$1397,BS!$A$8:$A$2406,1,0)</f>
        <v>18233061</v>
      </c>
    </row>
    <row r="314" spans="1:4">
      <c r="A314">
        <v>18233091</v>
      </c>
      <c r="B314" t="s">
        <v>1612</v>
      </c>
      <c r="C314" s="82">
        <v>198092.16</v>
      </c>
      <c r="D314" s="749">
        <f>VLOOKUP($A$1:$A$1397,BS!$A$8:$A$2406,1,0)</f>
        <v>18233091</v>
      </c>
    </row>
    <row r="315" spans="1:4">
      <c r="A315">
        <v>18235521</v>
      </c>
      <c r="B315" t="s">
        <v>2075</v>
      </c>
      <c r="C315" s="82">
        <v>26280069.879999999</v>
      </c>
      <c r="D315" s="749">
        <f>VLOOKUP($A$1:$A$1397,BS!$A$8:$A$2406,1,0)</f>
        <v>18235521</v>
      </c>
    </row>
    <row r="316" spans="1:4">
      <c r="A316">
        <v>18236021</v>
      </c>
      <c r="B316" t="s">
        <v>44</v>
      </c>
      <c r="C316" s="82">
        <v>15256064.07</v>
      </c>
      <c r="D316" s="749">
        <f>VLOOKUP($A$1:$A$1397,BS!$A$8:$A$2406,1,0)</f>
        <v>18236021</v>
      </c>
    </row>
    <row r="317" spans="1:4">
      <c r="A317">
        <v>18236031</v>
      </c>
      <c r="B317" t="s">
        <v>45</v>
      </c>
      <c r="C317" s="82">
        <v>2873005.76</v>
      </c>
      <c r="D317" s="749">
        <f>VLOOKUP($A$1:$A$1397,BS!$A$8:$A$2406,1,0)</f>
        <v>18236031</v>
      </c>
    </row>
    <row r="318" spans="1:4">
      <c r="A318">
        <v>18236041</v>
      </c>
      <c r="B318" t="s">
        <v>46</v>
      </c>
      <c r="C318" s="82">
        <v>-228709.77</v>
      </c>
      <c r="D318" s="749">
        <f>VLOOKUP($A$1:$A$1397,BS!$A$8:$A$2406,1,0)</f>
        <v>18236041</v>
      </c>
    </row>
    <row r="319" spans="1:4">
      <c r="A319">
        <v>18236051</v>
      </c>
      <c r="B319" t="s">
        <v>1284</v>
      </c>
      <c r="C319" s="82">
        <v>107024.51</v>
      </c>
      <c r="D319" s="749">
        <f>VLOOKUP($A$1:$A$1397,BS!$A$8:$A$2406,1,0)</f>
        <v>18236051</v>
      </c>
    </row>
    <row r="320" spans="1:4">
      <c r="A320">
        <v>18236061</v>
      </c>
      <c r="B320" t="s">
        <v>349</v>
      </c>
      <c r="C320" s="82">
        <v>1031542.85</v>
      </c>
      <c r="D320" s="749">
        <f>VLOOKUP($A$1:$A$1397,BS!$A$8:$A$2406,1,0)</f>
        <v>18236061</v>
      </c>
    </row>
    <row r="321" spans="1:4">
      <c r="A321">
        <v>18236071</v>
      </c>
      <c r="B321" t="s">
        <v>350</v>
      </c>
      <c r="C321" s="82">
        <v>671052.84</v>
      </c>
      <c r="D321" s="749">
        <f>VLOOKUP($A$1:$A$1397,BS!$A$8:$A$2406,1,0)</f>
        <v>18236071</v>
      </c>
    </row>
    <row r="322" spans="1:4">
      <c r="A322">
        <v>18236091</v>
      </c>
      <c r="B322" t="s">
        <v>1472</v>
      </c>
      <c r="C322" s="82">
        <v>-100555.3</v>
      </c>
      <c r="D322" s="749">
        <f>VLOOKUP($A$1:$A$1397,BS!$A$8:$A$2406,1,0)</f>
        <v>18236091</v>
      </c>
    </row>
    <row r="323" spans="1:4">
      <c r="A323">
        <v>18236101</v>
      </c>
      <c r="B323" t="s">
        <v>1509</v>
      </c>
      <c r="C323" s="82">
        <v>3769772.47</v>
      </c>
      <c r="D323" s="749">
        <f>VLOOKUP($A$1:$A$1397,BS!$A$8:$A$2406,1,0)</f>
        <v>18236101</v>
      </c>
    </row>
    <row r="324" spans="1:4">
      <c r="A324">
        <v>18236111</v>
      </c>
      <c r="B324" t="s">
        <v>3039</v>
      </c>
      <c r="C324" s="82">
        <v>-2149856.11</v>
      </c>
      <c r="D324" s="749">
        <f>VLOOKUP($A$1:$A$1397,BS!$A$8:$A$2406,1,0)</f>
        <v>18236111</v>
      </c>
    </row>
    <row r="325" spans="1:4">
      <c r="A325">
        <v>18237112</v>
      </c>
      <c r="B325" t="s">
        <v>677</v>
      </c>
      <c r="C325" s="82">
        <v>279321.2</v>
      </c>
      <c r="D325" s="749">
        <f>VLOOKUP($A$1:$A$1397,BS!$A$8:$A$2406,1,0)</f>
        <v>18237112</v>
      </c>
    </row>
    <row r="326" spans="1:4">
      <c r="A326">
        <v>18237122</v>
      </c>
      <c r="B326" t="s">
        <v>1018</v>
      </c>
      <c r="C326" s="82">
        <v>169602.13</v>
      </c>
      <c r="D326" s="749">
        <f>VLOOKUP($A$1:$A$1397,BS!$A$8:$A$2406,1,0)</f>
        <v>18237122</v>
      </c>
    </row>
    <row r="327" spans="1:4">
      <c r="A327">
        <v>18237132</v>
      </c>
      <c r="B327" t="s">
        <v>58</v>
      </c>
      <c r="C327" s="82">
        <v>133750.43</v>
      </c>
      <c r="D327" s="749">
        <f>VLOOKUP($A$1:$A$1397,BS!$A$8:$A$2406,1,0)</f>
        <v>18237132</v>
      </c>
    </row>
    <row r="328" spans="1:4">
      <c r="A328">
        <v>18237142</v>
      </c>
      <c r="B328" t="s">
        <v>59</v>
      </c>
      <c r="C328" s="82">
        <v>53995.63</v>
      </c>
      <c r="D328" s="749">
        <f>VLOOKUP($A$1:$A$1397,BS!$A$8:$A$2406,1,0)</f>
        <v>18237142</v>
      </c>
    </row>
    <row r="329" spans="1:4">
      <c r="A329">
        <v>18237152</v>
      </c>
      <c r="B329" t="s">
        <v>345</v>
      </c>
      <c r="C329" s="82">
        <v>67987.45</v>
      </c>
      <c r="D329" s="749">
        <f>VLOOKUP($A$1:$A$1397,BS!$A$8:$A$2406,1,0)</f>
        <v>18237152</v>
      </c>
    </row>
    <row r="330" spans="1:4">
      <c r="A330">
        <v>18238031</v>
      </c>
      <c r="B330" t="s">
        <v>2856</v>
      </c>
      <c r="C330" s="82">
        <v>4357695.0599999996</v>
      </c>
      <c r="D330" s="749">
        <f>VLOOKUP($A$1:$A$1397,BS!$A$8:$A$2406,1,0)</f>
        <v>18238031</v>
      </c>
    </row>
    <row r="331" spans="1:4">
      <c r="A331">
        <v>18238032</v>
      </c>
      <c r="B331" t="s">
        <v>2856</v>
      </c>
      <c r="C331" s="82">
        <v>1643465.18</v>
      </c>
      <c r="D331" s="749">
        <f>VLOOKUP($A$1:$A$1397,BS!$A$8:$A$2406,1,0)</f>
        <v>18238032</v>
      </c>
    </row>
    <row r="332" spans="1:4">
      <c r="A332">
        <v>18238041</v>
      </c>
      <c r="B332" t="s">
        <v>2857</v>
      </c>
      <c r="C332" s="82">
        <v>25555540</v>
      </c>
      <c r="D332" s="749">
        <f>VLOOKUP($A$1:$A$1397,BS!$A$8:$A$2406,1,0)</f>
        <v>18238041</v>
      </c>
    </row>
    <row r="333" spans="1:4">
      <c r="A333">
        <v>18238042</v>
      </c>
      <c r="B333" t="s">
        <v>2858</v>
      </c>
      <c r="C333" s="82">
        <v>7769834</v>
      </c>
      <c r="D333" s="749">
        <f>VLOOKUP($A$1:$A$1397,BS!$A$8:$A$2406,1,0)</f>
        <v>18238042</v>
      </c>
    </row>
    <row r="334" spans="1:4">
      <c r="A334">
        <v>18238141</v>
      </c>
      <c r="B334" t="s">
        <v>3081</v>
      </c>
      <c r="C334" s="82">
        <v>17758339.289999999</v>
      </c>
      <c r="D334" s="749">
        <f>VLOOKUP($A$1:$A$1397,BS!$A$8:$A$2406,1,0)</f>
        <v>18238141</v>
      </c>
    </row>
    <row r="335" spans="1:4">
      <c r="A335">
        <v>18238142</v>
      </c>
      <c r="B335" t="s">
        <v>3080</v>
      </c>
      <c r="C335" s="82">
        <v>54108520.219999999</v>
      </c>
      <c r="D335" s="749">
        <f>VLOOKUP($A$1:$A$1397,BS!$A$8:$A$2406,1,0)</f>
        <v>18238142</v>
      </c>
    </row>
    <row r="336" spans="1:4">
      <c r="A336">
        <v>18238151</v>
      </c>
      <c r="B336" t="s">
        <v>2958</v>
      </c>
      <c r="C336" s="82">
        <v>6939157.21</v>
      </c>
      <c r="D336" s="749">
        <f>VLOOKUP($A$1:$A$1397,BS!$A$8:$A$2406,1,0)</f>
        <v>18238151</v>
      </c>
    </row>
    <row r="337" spans="1:4">
      <c r="A337">
        <v>18238152</v>
      </c>
      <c r="B337" t="s">
        <v>2872</v>
      </c>
      <c r="C337" s="82">
        <v>11942785.560000001</v>
      </c>
      <c r="D337" s="749">
        <f>VLOOKUP($A$1:$A$1397,BS!$A$8:$A$2406,1,0)</f>
        <v>18238152</v>
      </c>
    </row>
    <row r="338" spans="1:4">
      <c r="A338">
        <v>18238161</v>
      </c>
      <c r="B338" t="s">
        <v>2855</v>
      </c>
      <c r="C338" s="82">
        <v>800082.92</v>
      </c>
      <c r="D338" s="749">
        <f>VLOOKUP($A$1:$A$1397,BS!$A$8:$A$2406,1,0)</f>
        <v>18238161</v>
      </c>
    </row>
    <row r="339" spans="1:4">
      <c r="A339">
        <v>18238162</v>
      </c>
      <c r="B339" t="s">
        <v>3164</v>
      </c>
      <c r="C339" s="82">
        <v>1680607.59</v>
      </c>
      <c r="D339" s="749">
        <f>VLOOKUP($A$1:$A$1397,BS!$A$8:$A$2406,1,0)</f>
        <v>18238162</v>
      </c>
    </row>
    <row r="340" spans="1:4">
      <c r="A340">
        <v>18238171</v>
      </c>
      <c r="B340" t="s">
        <v>3059</v>
      </c>
      <c r="C340" s="82">
        <v>335502.69</v>
      </c>
      <c r="D340" s="749">
        <f>VLOOKUP($A$1:$A$1397,BS!$A$8:$A$2406,1,0)</f>
        <v>18238171</v>
      </c>
    </row>
    <row r="341" spans="1:4">
      <c r="A341">
        <v>18238172</v>
      </c>
      <c r="B341" t="s">
        <v>2873</v>
      </c>
      <c r="C341" s="82">
        <v>435872.59</v>
      </c>
      <c r="D341" s="749">
        <f>VLOOKUP($A$1:$A$1397,BS!$A$8:$A$2406,1,0)</f>
        <v>18238172</v>
      </c>
    </row>
    <row r="342" spans="1:4">
      <c r="A342">
        <v>18238181</v>
      </c>
      <c r="B342" t="s">
        <v>3008</v>
      </c>
      <c r="C342" s="82">
        <v>960367.54</v>
      </c>
      <c r="D342" s="749">
        <f>VLOOKUP($A$1:$A$1397,BS!$A$8:$A$2406,1,0)</f>
        <v>18238181</v>
      </c>
    </row>
    <row r="343" spans="1:4">
      <c r="A343">
        <v>18238191</v>
      </c>
      <c r="B343" t="s">
        <v>3009</v>
      </c>
      <c r="C343" s="82">
        <v>2111281.13</v>
      </c>
      <c r="D343" s="749">
        <f>VLOOKUP($A$1:$A$1397,BS!$A$8:$A$2406,1,0)</f>
        <v>18238191</v>
      </c>
    </row>
    <row r="344" spans="1:4">
      <c r="A344">
        <v>18238211</v>
      </c>
      <c r="B344" t="s">
        <v>3000</v>
      </c>
      <c r="C344" s="82">
        <v>35861.54</v>
      </c>
      <c r="D344" s="749">
        <f>VLOOKUP($A$1:$A$1397,BS!$A$8:$A$2406,1,0)</f>
        <v>18238211</v>
      </c>
    </row>
    <row r="345" spans="1:4">
      <c r="A345">
        <v>18238221</v>
      </c>
      <c r="B345" t="s">
        <v>3001</v>
      </c>
      <c r="C345" s="82">
        <v>81855.3</v>
      </c>
      <c r="D345" s="749">
        <f>VLOOKUP($A$1:$A$1397,BS!$A$8:$A$2406,1,0)</f>
        <v>18238221</v>
      </c>
    </row>
    <row r="346" spans="1:4">
      <c r="A346">
        <v>18238311</v>
      </c>
      <c r="B346" t="s">
        <v>2959</v>
      </c>
      <c r="C346" s="82">
        <v>16951583.760000002</v>
      </c>
      <c r="D346" s="749">
        <f>VLOOKUP($A$1:$A$1397,BS!$A$8:$A$2406,1,0)</f>
        <v>18238311</v>
      </c>
    </row>
    <row r="347" spans="1:4">
      <c r="A347">
        <v>18238321</v>
      </c>
      <c r="B347" t="s">
        <v>2960</v>
      </c>
      <c r="C347" s="82">
        <v>1851711.9</v>
      </c>
      <c r="D347" s="749">
        <f>VLOOKUP($A$1:$A$1397,BS!$A$8:$A$2406,1,0)</f>
        <v>18238321</v>
      </c>
    </row>
    <row r="348" spans="1:4">
      <c r="A348">
        <v>18238331</v>
      </c>
      <c r="B348" t="s">
        <v>2965</v>
      </c>
      <c r="C348" s="82">
        <v>7271333.7199999997</v>
      </c>
      <c r="D348" s="749">
        <f>VLOOKUP($A$1:$A$1397,BS!$A$8:$A$2406,1,0)</f>
        <v>18238331</v>
      </c>
    </row>
    <row r="349" spans="1:4">
      <c r="A349">
        <v>18239001</v>
      </c>
      <c r="B349" t="s">
        <v>1910</v>
      </c>
      <c r="C349" s="82">
        <v>105700784.86</v>
      </c>
      <c r="D349" s="749">
        <f>VLOOKUP($A$1:$A$1397,BS!$A$8:$A$2406,1,0)</f>
        <v>18239001</v>
      </c>
    </row>
    <row r="350" spans="1:4">
      <c r="A350">
        <v>18239002</v>
      </c>
      <c r="B350" t="s">
        <v>1911</v>
      </c>
      <c r="C350" s="82">
        <v>33083349.039999999</v>
      </c>
      <c r="D350" s="749">
        <f>VLOOKUP($A$1:$A$1397,BS!$A$8:$A$2406,1,0)</f>
        <v>18239002</v>
      </c>
    </row>
    <row r="351" spans="1:4">
      <c r="A351">
        <v>18239011</v>
      </c>
      <c r="B351" t="s">
        <v>592</v>
      </c>
      <c r="C351" s="82">
        <v>3315318.81</v>
      </c>
      <c r="D351" s="749">
        <f>VLOOKUP($A$1:$A$1397,BS!$A$8:$A$2406,1,0)</f>
        <v>18239011</v>
      </c>
    </row>
    <row r="352" spans="1:4">
      <c r="A352">
        <v>18239012</v>
      </c>
      <c r="B352" t="s">
        <v>593</v>
      </c>
      <c r="C352" s="82">
        <v>1298197.17</v>
      </c>
      <c r="D352" s="749">
        <f>VLOOKUP($A$1:$A$1397,BS!$A$8:$A$2406,1,0)</f>
        <v>18239012</v>
      </c>
    </row>
    <row r="353" spans="1:4">
      <c r="A353">
        <v>18239021</v>
      </c>
      <c r="B353" t="s">
        <v>1912</v>
      </c>
      <c r="C353" s="82">
        <v>24457471.579999998</v>
      </c>
      <c r="D353" s="749">
        <f>VLOOKUP($A$1:$A$1397,BS!$A$8:$A$2406,1,0)</f>
        <v>18239021</v>
      </c>
    </row>
    <row r="354" spans="1:4">
      <c r="A354">
        <v>18239022</v>
      </c>
      <c r="B354" t="s">
        <v>1913</v>
      </c>
      <c r="C354" s="82">
        <v>9268566.1500000004</v>
      </c>
      <c r="D354" s="749">
        <f>VLOOKUP($A$1:$A$1397,BS!$A$8:$A$2406,1,0)</f>
        <v>18239022</v>
      </c>
    </row>
    <row r="355" spans="1:4">
      <c r="A355">
        <v>18239031</v>
      </c>
      <c r="B355" t="s">
        <v>945</v>
      </c>
      <c r="C355" s="82">
        <v>-133473575.25</v>
      </c>
      <c r="D355" s="749">
        <f>VLOOKUP($A$1:$A$1397,BS!$A$8:$A$2406,1,0)</f>
        <v>18239031</v>
      </c>
    </row>
    <row r="356" spans="1:4">
      <c r="A356">
        <v>18239032</v>
      </c>
      <c r="B356" t="s">
        <v>946</v>
      </c>
      <c r="C356" s="82">
        <v>-43650112.359999999</v>
      </c>
      <c r="D356" s="749">
        <f>VLOOKUP($A$1:$A$1397,BS!$A$8:$A$2406,1,0)</f>
        <v>18239032</v>
      </c>
    </row>
    <row r="357" spans="1:4">
      <c r="A357">
        <v>18239061</v>
      </c>
      <c r="B357" t="s">
        <v>1721</v>
      </c>
      <c r="C357" s="82">
        <v>901001</v>
      </c>
      <c r="D357" s="749">
        <f>VLOOKUP($A$1:$A$1397,BS!$A$8:$A$2406,1,0)</f>
        <v>18239061</v>
      </c>
    </row>
    <row r="358" spans="1:4">
      <c r="A358">
        <v>18239081</v>
      </c>
      <c r="B358" t="s">
        <v>3247</v>
      </c>
      <c r="C358" s="82">
        <v>1747599.69</v>
      </c>
      <c r="D358" s="749">
        <f>VLOOKUP($A$1:$A$1397,BS!$A$8:$A$2406,1,0)</f>
        <v>18239081</v>
      </c>
    </row>
    <row r="359" spans="1:4">
      <c r="A359">
        <v>18239082</v>
      </c>
      <c r="B359" t="s">
        <v>3248</v>
      </c>
      <c r="C359" s="82">
        <v>4707283.1399999997</v>
      </c>
      <c r="D359" s="749">
        <f>VLOOKUP($A$1:$A$1397,BS!$A$8:$A$2406,1,0)</f>
        <v>18239082</v>
      </c>
    </row>
    <row r="360" spans="1:4">
      <c r="A360" s="503">
        <v>18239091</v>
      </c>
      <c r="B360" s="503" t="s">
        <v>3249</v>
      </c>
      <c r="C360" s="752">
        <v>1616928.32</v>
      </c>
      <c r="D360" s="749">
        <f>VLOOKUP($A$1:$A$1397,BS!$A$8:$A$2406,1,0)</f>
        <v>18239091</v>
      </c>
    </row>
    <row r="361" spans="1:4">
      <c r="A361">
        <v>18239092</v>
      </c>
      <c r="B361" t="s">
        <v>3070</v>
      </c>
      <c r="C361" s="82">
        <v>2485075.35</v>
      </c>
      <c r="D361" s="749">
        <f>VLOOKUP($A$1:$A$1397,BS!$A$8:$A$2406,1,0)</f>
        <v>18239092</v>
      </c>
    </row>
    <row r="362" spans="1:4">
      <c r="A362">
        <v>18239101</v>
      </c>
      <c r="B362" t="s">
        <v>3250</v>
      </c>
      <c r="C362" s="82">
        <v>369274.29</v>
      </c>
      <c r="D362" s="749">
        <f>VLOOKUP($A$1:$A$1397,BS!$A$8:$A$2406,1,0)</f>
        <v>18239101</v>
      </c>
    </row>
    <row r="363" spans="1:4">
      <c r="A363" s="503">
        <v>18239121</v>
      </c>
      <c r="B363" s="503" t="s">
        <v>3473</v>
      </c>
      <c r="C363" s="752">
        <v>-8156454</v>
      </c>
      <c r="D363" s="749">
        <f>VLOOKUP($A$1:$A$1397,BS!$A$8:$A$2406,1,0)</f>
        <v>18239121</v>
      </c>
    </row>
    <row r="364" spans="1:4">
      <c r="A364" s="503">
        <v>18239131</v>
      </c>
      <c r="B364" s="503" t="s">
        <v>3474</v>
      </c>
      <c r="C364" s="752">
        <v>8156454</v>
      </c>
      <c r="D364" s="749">
        <f>VLOOKUP($A$1:$A$1397,BS!$A$8:$A$2406,1,0)</f>
        <v>18239131</v>
      </c>
    </row>
    <row r="365" spans="1:4">
      <c r="A365">
        <v>18400013</v>
      </c>
      <c r="B365" t="s">
        <v>1743</v>
      </c>
      <c r="C365" s="82">
        <v>122201.84</v>
      </c>
      <c r="D365" s="749">
        <f>VLOOKUP($A$1:$A$1397,BS!$A$8:$A$2406,1,0)</f>
        <v>18400013</v>
      </c>
    </row>
    <row r="366" spans="1:4">
      <c r="A366">
        <v>18400123</v>
      </c>
      <c r="B366" t="s">
        <v>1744</v>
      </c>
      <c r="C366" s="82">
        <v>57092.14</v>
      </c>
      <c r="D366" s="749">
        <f>VLOOKUP($A$1:$A$1397,BS!$A$8:$A$2406,1,0)</f>
        <v>18400123</v>
      </c>
    </row>
    <row r="367" spans="1:4">
      <c r="A367">
        <v>18400143</v>
      </c>
      <c r="B367" t="s">
        <v>1745</v>
      </c>
      <c r="C367" s="82">
        <v>-71042.600000000006</v>
      </c>
      <c r="D367" s="749">
        <f>VLOOKUP($A$1:$A$1397,BS!$A$8:$A$2406,1,0)</f>
        <v>18400143</v>
      </c>
    </row>
    <row r="368" spans="1:4">
      <c r="A368">
        <v>18500003</v>
      </c>
      <c r="B368" t="s">
        <v>704</v>
      </c>
      <c r="C368" s="82">
        <v>47272.29</v>
      </c>
      <c r="D368" s="749">
        <f>VLOOKUP($A$1:$A$1397,BS!$A$8:$A$2406,1,0)</f>
        <v>18500003</v>
      </c>
    </row>
    <row r="369" spans="1:4">
      <c r="A369">
        <v>18600013</v>
      </c>
      <c r="B369" t="s">
        <v>1351</v>
      </c>
      <c r="C369" s="82">
        <v>-246980.37</v>
      </c>
      <c r="D369" s="749">
        <f>VLOOKUP($A$1:$A$1397,BS!$A$8:$A$2406,1,0)</f>
        <v>18600013</v>
      </c>
    </row>
    <row r="370" spans="1:4">
      <c r="A370">
        <v>18600053</v>
      </c>
      <c r="B370" t="s">
        <v>1352</v>
      </c>
      <c r="C370" s="82">
        <v>4389051.9400000004</v>
      </c>
      <c r="D370" s="749">
        <f>VLOOKUP($A$1:$A$1397,BS!$A$8:$A$2406,1,0)</f>
        <v>18600053</v>
      </c>
    </row>
    <row r="371" spans="1:4">
      <c r="A371">
        <v>18600091</v>
      </c>
      <c r="B371" t="s">
        <v>2307</v>
      </c>
      <c r="C371" s="82">
        <v>6814.86</v>
      </c>
      <c r="D371" s="749">
        <f>VLOOKUP($A$1:$A$1397,BS!$A$8:$A$2406,1,0)</f>
        <v>18600091</v>
      </c>
    </row>
    <row r="372" spans="1:4">
      <c r="A372">
        <v>18600122</v>
      </c>
      <c r="B372" t="s">
        <v>1688</v>
      </c>
      <c r="C372" s="82">
        <v>-2355</v>
      </c>
      <c r="D372" s="749">
        <f>VLOOKUP($A$1:$A$1397,BS!$A$8:$A$2406,1,0)</f>
        <v>18600122</v>
      </c>
    </row>
    <row r="373" spans="1:4">
      <c r="A373">
        <v>18600123</v>
      </c>
      <c r="B373" t="s">
        <v>256</v>
      </c>
      <c r="C373">
        <v>-20</v>
      </c>
      <c r="D373" s="749">
        <f>VLOOKUP($A$1:$A$1397,BS!$A$8:$A$2406,1,0)</f>
        <v>18600123</v>
      </c>
    </row>
    <row r="374" spans="1:4">
      <c r="A374">
        <v>18600143</v>
      </c>
      <c r="B374" t="s">
        <v>3168</v>
      </c>
      <c r="C374" s="82">
        <v>14970.73</v>
      </c>
      <c r="D374" s="749">
        <f>VLOOKUP($A$1:$A$1397,BS!$A$8:$A$2406,1,0)</f>
        <v>18600143</v>
      </c>
    </row>
    <row r="375" spans="1:4">
      <c r="A375">
        <v>18600291</v>
      </c>
      <c r="B375" t="s">
        <v>3076</v>
      </c>
      <c r="C375" s="82">
        <v>12399.37</v>
      </c>
      <c r="D375" s="749">
        <f>VLOOKUP($A$1:$A$1397,BS!$A$8:$A$2406,1,0)</f>
        <v>18600291</v>
      </c>
    </row>
    <row r="376" spans="1:4">
      <c r="A376">
        <v>18600293</v>
      </c>
      <c r="B376" t="s">
        <v>893</v>
      </c>
      <c r="C376" s="82">
        <v>219982.06</v>
      </c>
      <c r="D376" s="749">
        <f>VLOOKUP($A$1:$A$1397,BS!$A$8:$A$2406,1,0)</f>
        <v>18600293</v>
      </c>
    </row>
    <row r="377" spans="1:4">
      <c r="A377">
        <v>18600403</v>
      </c>
      <c r="B377" t="s">
        <v>2771</v>
      </c>
      <c r="C377" s="82">
        <v>1699128.75</v>
      </c>
      <c r="D377" s="749">
        <f>VLOOKUP($A$1:$A$1397,BS!$A$8:$A$2406,1,0)</f>
        <v>18600403</v>
      </c>
    </row>
    <row r="378" spans="1:4">
      <c r="A378">
        <v>18600512</v>
      </c>
      <c r="B378" t="s">
        <v>2589</v>
      </c>
      <c r="C378" s="82">
        <v>57257233.920000002</v>
      </c>
      <c r="D378" s="749">
        <f>VLOOKUP($A$1:$A$1397,BS!$A$8:$A$2406,1,0)</f>
        <v>18600512</v>
      </c>
    </row>
    <row r="379" spans="1:4">
      <c r="A379">
        <v>18600561</v>
      </c>
      <c r="B379" t="s">
        <v>1158</v>
      </c>
      <c r="C379" s="82">
        <v>7979899</v>
      </c>
      <c r="D379" s="749">
        <f>VLOOKUP($A$1:$A$1397,BS!$A$8:$A$2406,1,0)</f>
        <v>18600561</v>
      </c>
    </row>
    <row r="380" spans="1:4">
      <c r="A380">
        <v>18600571</v>
      </c>
      <c r="B380" t="s">
        <v>1441</v>
      </c>
      <c r="C380" s="82">
        <v>63393508.810000002</v>
      </c>
      <c r="D380" s="749">
        <f>VLOOKUP($A$1:$A$1397,BS!$A$8:$A$2406,1,0)</f>
        <v>18600571</v>
      </c>
    </row>
    <row r="381" spans="1:4">
      <c r="A381">
        <v>18600573</v>
      </c>
      <c r="B381" t="s">
        <v>3179</v>
      </c>
      <c r="C381" s="82">
        <v>7417503</v>
      </c>
      <c r="D381" s="749">
        <f>VLOOKUP($A$1:$A$1397,BS!$A$8:$A$2406,1,0)</f>
        <v>18600573</v>
      </c>
    </row>
    <row r="382" spans="1:4">
      <c r="A382">
        <v>18600751</v>
      </c>
      <c r="B382" t="s">
        <v>2393</v>
      </c>
      <c r="C382" s="82">
        <v>2470521.12</v>
      </c>
      <c r="D382" s="749">
        <f>VLOOKUP($A$1:$A$1397,BS!$A$8:$A$2406,1,0)</f>
        <v>18600751</v>
      </c>
    </row>
    <row r="383" spans="1:4">
      <c r="A383">
        <v>18600761</v>
      </c>
      <c r="B383" t="s">
        <v>2394</v>
      </c>
      <c r="C383" s="82">
        <v>1052216.6499999999</v>
      </c>
      <c r="D383" s="749">
        <f>VLOOKUP($A$1:$A$1397,BS!$A$8:$A$2406,1,0)</f>
        <v>18600761</v>
      </c>
    </row>
    <row r="384" spans="1:4">
      <c r="A384">
        <v>18600771</v>
      </c>
      <c r="B384" t="s">
        <v>2563</v>
      </c>
      <c r="C384" s="82">
        <v>2550333.4700000002</v>
      </c>
      <c r="D384" s="749">
        <f>VLOOKUP($A$1:$A$1397,BS!$A$8:$A$2406,1,0)</f>
        <v>18600771</v>
      </c>
    </row>
    <row r="385" spans="1:4">
      <c r="A385">
        <v>18600781</v>
      </c>
      <c r="B385" t="s">
        <v>2564</v>
      </c>
      <c r="C385" s="82">
        <v>1344044.08</v>
      </c>
      <c r="D385" s="749">
        <f>VLOOKUP($A$1:$A$1397,BS!$A$8:$A$2406,1,0)</f>
        <v>18600781</v>
      </c>
    </row>
    <row r="386" spans="1:4">
      <c r="A386">
        <v>18600941</v>
      </c>
      <c r="B386" t="s">
        <v>3104</v>
      </c>
      <c r="C386" s="82">
        <v>33331.519999999997</v>
      </c>
      <c r="D386" s="749">
        <f>VLOOKUP($A$1:$A$1397,BS!$A$8:$A$2406,1,0)</f>
        <v>18600941</v>
      </c>
    </row>
    <row r="387" spans="1:4">
      <c r="A387">
        <v>18600943</v>
      </c>
      <c r="B387" t="s">
        <v>3105</v>
      </c>
      <c r="C387" s="82">
        <v>325649.34000000003</v>
      </c>
      <c r="D387" s="749">
        <f>VLOOKUP($A$1:$A$1397,BS!$A$8:$A$2406,1,0)</f>
        <v>18600943</v>
      </c>
    </row>
    <row r="388" spans="1:4">
      <c r="A388">
        <v>18601013</v>
      </c>
      <c r="B388" t="s">
        <v>3207</v>
      </c>
      <c r="C388" s="82">
        <v>112637.5</v>
      </c>
      <c r="D388" s="749">
        <f>VLOOKUP($A$1:$A$1397,BS!$A$8:$A$2406,1,0)</f>
        <v>18601013</v>
      </c>
    </row>
    <row r="389" spans="1:4">
      <c r="A389">
        <v>18601021</v>
      </c>
      <c r="B389" t="s">
        <v>3468</v>
      </c>
      <c r="C389" s="82">
        <v>211573.65</v>
      </c>
      <c r="D389" s="749">
        <f>VLOOKUP($A$1:$A$1397,BS!$A$8:$A$2406,1,0)</f>
        <v>18601021</v>
      </c>
    </row>
    <row r="390" spans="1:4">
      <c r="A390">
        <v>18601173</v>
      </c>
      <c r="B390" t="s">
        <v>3006</v>
      </c>
      <c r="C390" s="82">
        <v>80437.97</v>
      </c>
      <c r="D390" s="749">
        <f>VLOOKUP($A$1:$A$1397,BS!$A$8:$A$2406,1,0)</f>
        <v>18601173</v>
      </c>
    </row>
    <row r="391" spans="1:4">
      <c r="A391">
        <v>18601502</v>
      </c>
      <c r="B391" t="s">
        <v>2773</v>
      </c>
      <c r="C391" s="82">
        <v>158067.04</v>
      </c>
      <c r="D391" s="749">
        <f>VLOOKUP($A$1:$A$1397,BS!$A$8:$A$2406,1,0)</f>
        <v>18601502</v>
      </c>
    </row>
    <row r="392" spans="1:4">
      <c r="A392">
        <v>18603003</v>
      </c>
      <c r="B392" t="s">
        <v>3103</v>
      </c>
      <c r="C392" s="82">
        <v>1481579.93</v>
      </c>
      <c r="D392" s="749">
        <f>VLOOKUP($A$1:$A$1397,BS!$A$8:$A$2406,1,0)</f>
        <v>18603003</v>
      </c>
    </row>
    <row r="393" spans="1:4">
      <c r="A393">
        <v>18603011</v>
      </c>
      <c r="B393" t="s">
        <v>3054</v>
      </c>
      <c r="C393" s="82">
        <v>1853081.55</v>
      </c>
      <c r="D393" s="749">
        <f>VLOOKUP($A$1:$A$1397,BS!$A$8:$A$2406,1,0)</f>
        <v>18603011</v>
      </c>
    </row>
    <row r="394" spans="1:4">
      <c r="A394">
        <v>18603021</v>
      </c>
      <c r="B394" t="s">
        <v>3077</v>
      </c>
      <c r="C394" s="82">
        <v>5826451.9299999997</v>
      </c>
      <c r="D394" s="749">
        <f>VLOOKUP($A$1:$A$1397,BS!$A$8:$A$2406,1,0)</f>
        <v>18603021</v>
      </c>
    </row>
    <row r="395" spans="1:4">
      <c r="A395">
        <v>18603031</v>
      </c>
      <c r="B395" t="s">
        <v>3047</v>
      </c>
      <c r="C395" s="82">
        <v>1682409.69</v>
      </c>
      <c r="D395" s="749">
        <f>VLOOKUP($A$1:$A$1397,BS!$A$8:$A$2406,1,0)</f>
        <v>18603031</v>
      </c>
    </row>
    <row r="396" spans="1:4">
      <c r="A396">
        <v>18603041</v>
      </c>
      <c r="B396" t="s">
        <v>3078</v>
      </c>
      <c r="C396" s="82">
        <v>894005.71</v>
      </c>
      <c r="D396" s="749">
        <f>VLOOKUP($A$1:$A$1397,BS!$A$8:$A$2406,1,0)</f>
        <v>18603041</v>
      </c>
    </row>
    <row r="397" spans="1:4">
      <c r="A397">
        <v>18603051</v>
      </c>
      <c r="B397" t="s">
        <v>3082</v>
      </c>
      <c r="C397" s="82">
        <v>351656.19</v>
      </c>
      <c r="D397" s="749">
        <f>VLOOKUP($A$1:$A$1397,BS!$A$8:$A$2406,1,0)</f>
        <v>18603051</v>
      </c>
    </row>
    <row r="398" spans="1:4">
      <c r="A398">
        <v>18603061</v>
      </c>
      <c r="B398" t="s">
        <v>3222</v>
      </c>
      <c r="C398" s="82">
        <v>2745643.7</v>
      </c>
      <c r="D398" s="749">
        <f>VLOOKUP($A$1:$A$1397,BS!$A$8:$A$2406,1,0)</f>
        <v>18603061</v>
      </c>
    </row>
    <row r="399" spans="1:4">
      <c r="A399">
        <v>18603081</v>
      </c>
      <c r="B399" t="s">
        <v>3233</v>
      </c>
      <c r="C399" s="82">
        <v>10000</v>
      </c>
      <c r="D399" s="749">
        <f>VLOOKUP($A$1:$A$1397,BS!$A$8:$A$2406,1,0)</f>
        <v>18603081</v>
      </c>
    </row>
    <row r="400" spans="1:4">
      <c r="A400">
        <v>18603091</v>
      </c>
      <c r="B400" t="s">
        <v>3234</v>
      </c>
      <c r="C400" s="82">
        <v>12500</v>
      </c>
      <c r="D400" s="749">
        <f>VLOOKUP($A$1:$A$1397,BS!$A$8:$A$2406,1,0)</f>
        <v>18603091</v>
      </c>
    </row>
    <row r="401" spans="1:4">
      <c r="A401">
        <v>18605011</v>
      </c>
      <c r="B401" t="s">
        <v>3182</v>
      </c>
      <c r="C401" s="82">
        <v>1536647.8</v>
      </c>
      <c r="D401" s="749">
        <f>VLOOKUP($A$1:$A$1397,BS!$A$8:$A$2406,1,0)</f>
        <v>18605011</v>
      </c>
    </row>
    <row r="402" spans="1:4">
      <c r="A402">
        <v>18605021</v>
      </c>
      <c r="B402" t="s">
        <v>3235</v>
      </c>
      <c r="C402" s="82">
        <v>4127986.28</v>
      </c>
      <c r="D402" s="749">
        <f>VLOOKUP($A$1:$A$1397,BS!$A$8:$A$2406,1,0)</f>
        <v>18605021</v>
      </c>
    </row>
    <row r="403" spans="1:4">
      <c r="A403">
        <v>18605031</v>
      </c>
      <c r="B403" t="s">
        <v>3469</v>
      </c>
      <c r="C403" s="82">
        <v>1135459.72</v>
      </c>
      <c r="D403" s="749">
        <f>VLOOKUP($A$1:$A$1397,BS!$A$8:$A$2406,1,0)</f>
        <v>18605031</v>
      </c>
    </row>
    <row r="404" spans="1:4">
      <c r="A404">
        <v>18605041</v>
      </c>
      <c r="B404" t="s">
        <v>3470</v>
      </c>
      <c r="C404" s="82">
        <v>2963045.2</v>
      </c>
      <c r="D404" s="749">
        <f>VLOOKUP($A$1:$A$1397,BS!$A$8:$A$2406,1,0)</f>
        <v>18605041</v>
      </c>
    </row>
    <row r="405" spans="1:4">
      <c r="A405" s="503">
        <v>18605051</v>
      </c>
      <c r="B405" s="503" t="s">
        <v>3475</v>
      </c>
      <c r="C405" s="752">
        <v>1498.52</v>
      </c>
      <c r="D405" s="749" t="e">
        <f>VLOOKUP($A$1:$A$1397,BS!$A$8:$A$2406,1,0)</f>
        <v>#N/A</v>
      </c>
    </row>
    <row r="406" spans="1:4">
      <c r="A406">
        <v>18608001</v>
      </c>
      <c r="B406" t="s">
        <v>1613</v>
      </c>
      <c r="C406" s="82">
        <v>416450.38</v>
      </c>
      <c r="D406" s="749">
        <f>VLOOKUP($A$1:$A$1397,BS!$A$8:$A$2406,1,0)</f>
        <v>18608001</v>
      </c>
    </row>
    <row r="407" spans="1:4">
      <c r="A407">
        <v>18608002</v>
      </c>
      <c r="B407" t="s">
        <v>3088</v>
      </c>
      <c r="C407" s="82">
        <v>512286.57</v>
      </c>
      <c r="D407" s="749">
        <f>VLOOKUP($A$1:$A$1397,BS!$A$8:$A$2406,1,0)</f>
        <v>18608002</v>
      </c>
    </row>
    <row r="408" spans="1:4">
      <c r="A408">
        <v>18608011</v>
      </c>
      <c r="B408" t="s">
        <v>1614</v>
      </c>
      <c r="C408" s="82">
        <v>350000</v>
      </c>
      <c r="D408" s="749">
        <f>VLOOKUP($A$1:$A$1397,BS!$A$8:$A$2406,1,0)</f>
        <v>18608011</v>
      </c>
    </row>
    <row r="409" spans="1:4">
      <c r="A409">
        <v>18608012</v>
      </c>
      <c r="B409" t="s">
        <v>3084</v>
      </c>
      <c r="C409" s="82">
        <v>100000</v>
      </c>
      <c r="D409" s="749">
        <f>VLOOKUP($A$1:$A$1397,BS!$A$8:$A$2406,1,0)</f>
        <v>18608012</v>
      </c>
    </row>
    <row r="410" spans="1:4">
      <c r="A410">
        <v>18608021</v>
      </c>
      <c r="B410" t="s">
        <v>1615</v>
      </c>
      <c r="C410" s="82">
        <v>2254508.17</v>
      </c>
      <c r="D410" s="749">
        <f>VLOOKUP($A$1:$A$1397,BS!$A$8:$A$2406,1,0)</f>
        <v>18608021</v>
      </c>
    </row>
    <row r="411" spans="1:4">
      <c r="A411">
        <v>18608031</v>
      </c>
      <c r="B411" t="s">
        <v>1616</v>
      </c>
      <c r="C411" s="82">
        <v>50000</v>
      </c>
      <c r="D411" s="749">
        <f>VLOOKUP($A$1:$A$1397,BS!$A$8:$A$2406,1,0)</f>
        <v>18608031</v>
      </c>
    </row>
    <row r="412" spans="1:4">
      <c r="A412">
        <v>18608041</v>
      </c>
      <c r="B412" t="s">
        <v>1627</v>
      </c>
      <c r="C412" s="82">
        <v>1945919.46</v>
      </c>
      <c r="D412" s="749">
        <f>VLOOKUP($A$1:$A$1397,BS!$A$8:$A$2406,1,0)</f>
        <v>18608041</v>
      </c>
    </row>
    <row r="413" spans="1:4">
      <c r="A413">
        <v>18608051</v>
      </c>
      <c r="B413" t="s">
        <v>1617</v>
      </c>
      <c r="C413" s="82">
        <v>2925000</v>
      </c>
      <c r="D413" s="749">
        <f>VLOOKUP($A$1:$A$1397,BS!$A$8:$A$2406,1,0)</f>
        <v>18608051</v>
      </c>
    </row>
    <row r="414" spans="1:4">
      <c r="A414">
        <v>18608062</v>
      </c>
      <c r="B414" t="s">
        <v>511</v>
      </c>
      <c r="C414" s="82">
        <v>-50267724.640000001</v>
      </c>
      <c r="D414" s="749">
        <f>VLOOKUP($A$1:$A$1397,BS!$A$8:$A$2406,1,0)</f>
        <v>18608062</v>
      </c>
    </row>
    <row r="415" spans="1:4">
      <c r="A415">
        <v>18608081</v>
      </c>
      <c r="B415" t="s">
        <v>1618</v>
      </c>
      <c r="C415" s="82">
        <v>659654.59</v>
      </c>
      <c r="D415" s="749">
        <f>VLOOKUP($A$1:$A$1397,BS!$A$8:$A$2406,1,0)</f>
        <v>18608081</v>
      </c>
    </row>
    <row r="416" spans="1:4">
      <c r="A416">
        <v>18608111</v>
      </c>
      <c r="B416" t="s">
        <v>1619</v>
      </c>
      <c r="C416" s="82">
        <v>250000</v>
      </c>
      <c r="D416" s="749">
        <f>VLOOKUP($A$1:$A$1397,BS!$A$8:$A$2406,1,0)</f>
        <v>18608111</v>
      </c>
    </row>
    <row r="417" spans="1:4">
      <c r="A417">
        <v>18608112</v>
      </c>
      <c r="B417" t="s">
        <v>1628</v>
      </c>
      <c r="C417" s="82">
        <v>38924792.020000003</v>
      </c>
      <c r="D417" s="749">
        <f>VLOOKUP($A$1:$A$1397,BS!$A$8:$A$2406,1,0)</f>
        <v>18608112</v>
      </c>
    </row>
    <row r="418" spans="1:4">
      <c r="A418">
        <v>18608141</v>
      </c>
      <c r="B418" t="s">
        <v>1592</v>
      </c>
      <c r="C418" s="82">
        <v>224879.76</v>
      </c>
      <c r="D418" s="749">
        <f>VLOOKUP($A$1:$A$1397,BS!$A$8:$A$2406,1,0)</f>
        <v>18608141</v>
      </c>
    </row>
    <row r="419" spans="1:4">
      <c r="A419">
        <v>18608151</v>
      </c>
      <c r="B419" t="s">
        <v>1645</v>
      </c>
      <c r="C419" s="82">
        <v>75000</v>
      </c>
      <c r="D419" s="749">
        <f>VLOOKUP($A$1:$A$1397,BS!$A$8:$A$2406,1,0)</f>
        <v>18608151</v>
      </c>
    </row>
    <row r="420" spans="1:4">
      <c r="A420">
        <v>18608171</v>
      </c>
      <c r="B420" t="s">
        <v>2753</v>
      </c>
      <c r="C420" s="82">
        <v>212588.68</v>
      </c>
      <c r="D420" s="749">
        <f>VLOOKUP($A$1:$A$1397,BS!$A$8:$A$2406,1,0)</f>
        <v>18608171</v>
      </c>
    </row>
    <row r="421" spans="1:4">
      <c r="A421">
        <v>18608181</v>
      </c>
      <c r="B421" t="s">
        <v>2300</v>
      </c>
      <c r="C421" s="82">
        <v>50000</v>
      </c>
      <c r="D421" s="749">
        <f>VLOOKUP($A$1:$A$1397,BS!$A$8:$A$2406,1,0)</f>
        <v>18608181</v>
      </c>
    </row>
    <row r="422" spans="1:4">
      <c r="A422">
        <v>18608191</v>
      </c>
      <c r="B422" t="s">
        <v>2308</v>
      </c>
      <c r="C422" s="82">
        <v>400495.47</v>
      </c>
      <c r="D422" s="749">
        <f>VLOOKUP($A$1:$A$1397,BS!$A$8:$A$2406,1,0)</f>
        <v>18608191</v>
      </c>
    </row>
    <row r="423" spans="1:4">
      <c r="A423">
        <v>18608211</v>
      </c>
      <c r="B423" t="s">
        <v>2754</v>
      </c>
      <c r="C423" s="82">
        <v>111880.23</v>
      </c>
      <c r="D423" s="749">
        <f>VLOOKUP($A$1:$A$1397,BS!$A$8:$A$2406,1,0)</f>
        <v>18608211</v>
      </c>
    </row>
    <row r="424" spans="1:4">
      <c r="A424">
        <v>18608212</v>
      </c>
      <c r="B424" t="s">
        <v>1629</v>
      </c>
      <c r="C424" s="82">
        <v>1468902.75</v>
      </c>
      <c r="D424" s="749">
        <f>VLOOKUP($A$1:$A$1397,BS!$A$8:$A$2406,1,0)</f>
        <v>18608212</v>
      </c>
    </row>
    <row r="425" spans="1:4">
      <c r="A425">
        <v>18608221</v>
      </c>
      <c r="B425" t="s">
        <v>2463</v>
      </c>
      <c r="C425" s="82">
        <v>125000</v>
      </c>
      <c r="D425" s="749">
        <f>VLOOKUP($A$1:$A$1397,BS!$A$8:$A$2406,1,0)</f>
        <v>18608221</v>
      </c>
    </row>
    <row r="426" spans="1:4">
      <c r="A426">
        <v>18608231</v>
      </c>
      <c r="B426" t="s">
        <v>2570</v>
      </c>
      <c r="C426" s="82">
        <v>289204.92</v>
      </c>
      <c r="D426" s="749">
        <f>VLOOKUP($A$1:$A$1397,BS!$A$8:$A$2406,1,0)</f>
        <v>18608231</v>
      </c>
    </row>
    <row r="427" spans="1:4">
      <c r="A427">
        <v>18608241</v>
      </c>
      <c r="B427" t="s">
        <v>2464</v>
      </c>
      <c r="C427" s="82">
        <v>96000</v>
      </c>
      <c r="D427" s="749">
        <f>VLOOKUP($A$1:$A$1397,BS!$A$8:$A$2406,1,0)</f>
        <v>18608241</v>
      </c>
    </row>
    <row r="428" spans="1:4">
      <c r="A428">
        <v>18608251</v>
      </c>
      <c r="B428" t="s">
        <v>3297</v>
      </c>
      <c r="C428">
        <v>695.75</v>
      </c>
      <c r="D428" s="749">
        <f>VLOOKUP($A$1:$A$1397,BS!$A$8:$A$2406,1,0)</f>
        <v>18608251</v>
      </c>
    </row>
    <row r="429" spans="1:4">
      <c r="A429">
        <v>18608312</v>
      </c>
      <c r="B429" t="s">
        <v>1630</v>
      </c>
      <c r="C429" s="82">
        <v>3957998.74</v>
      </c>
      <c r="D429" s="749">
        <f>VLOOKUP($A$1:$A$1397,BS!$A$8:$A$2406,1,0)</f>
        <v>18608312</v>
      </c>
    </row>
    <row r="430" spans="1:4">
      <c r="A430">
        <v>18608412</v>
      </c>
      <c r="B430" t="s">
        <v>2726</v>
      </c>
      <c r="C430" s="82">
        <v>2651381.7400000002</v>
      </c>
      <c r="D430" s="749">
        <f>VLOOKUP($A$1:$A$1397,BS!$A$8:$A$2406,1,0)</f>
        <v>18608412</v>
      </c>
    </row>
    <row r="431" spans="1:4">
      <c r="A431">
        <v>18608612</v>
      </c>
      <c r="B431" t="s">
        <v>1631</v>
      </c>
      <c r="C431" s="82">
        <v>776531.8</v>
      </c>
      <c r="D431" s="749">
        <f>VLOOKUP($A$1:$A$1397,BS!$A$8:$A$2406,1,0)</f>
        <v>18608612</v>
      </c>
    </row>
    <row r="432" spans="1:4">
      <c r="A432">
        <v>18608712</v>
      </c>
      <c r="B432" t="s">
        <v>1632</v>
      </c>
      <c r="C432" s="82">
        <v>5358200.1500000004</v>
      </c>
      <c r="D432" s="749">
        <f>VLOOKUP($A$1:$A$1397,BS!$A$8:$A$2406,1,0)</f>
        <v>18608712</v>
      </c>
    </row>
    <row r="433" spans="1:4">
      <c r="A433" s="503">
        <v>18608722</v>
      </c>
      <c r="B433" s="503" t="s">
        <v>3466</v>
      </c>
      <c r="C433" s="752">
        <v>7656.25</v>
      </c>
      <c r="D433" s="749" t="e">
        <f>VLOOKUP($A$1:$A$1397,BS!$A$8:$A$2406,1,0)</f>
        <v>#N/A</v>
      </c>
    </row>
    <row r="434" spans="1:4">
      <c r="A434">
        <v>18608752</v>
      </c>
      <c r="B434" t="s">
        <v>1633</v>
      </c>
      <c r="C434" s="82">
        <v>935530</v>
      </c>
      <c r="D434" s="749">
        <f>VLOOKUP($A$1:$A$1397,BS!$A$8:$A$2406,1,0)</f>
        <v>18608752</v>
      </c>
    </row>
    <row r="435" spans="1:4">
      <c r="A435">
        <v>18608772</v>
      </c>
      <c r="B435" t="s">
        <v>2941</v>
      </c>
      <c r="C435" s="82">
        <v>-3488999.1</v>
      </c>
      <c r="D435" s="749">
        <f>VLOOKUP($A$1:$A$1397,BS!$A$8:$A$2406,1,0)</f>
        <v>18608772</v>
      </c>
    </row>
    <row r="436" spans="1:4">
      <c r="A436">
        <v>18608782</v>
      </c>
      <c r="B436" t="s">
        <v>2942</v>
      </c>
      <c r="C436" s="82">
        <v>-801550.75</v>
      </c>
      <c r="D436" s="749">
        <f>VLOOKUP($A$1:$A$1397,BS!$A$8:$A$2406,1,0)</f>
        <v>18608782</v>
      </c>
    </row>
    <row r="437" spans="1:4">
      <c r="A437">
        <v>18608792</v>
      </c>
      <c r="B437" t="s">
        <v>2943</v>
      </c>
      <c r="C437" s="82">
        <v>-160310.15</v>
      </c>
      <c r="D437" s="749">
        <f>VLOOKUP($A$1:$A$1397,BS!$A$8:$A$2406,1,0)</f>
        <v>18608792</v>
      </c>
    </row>
    <row r="438" spans="1:4">
      <c r="A438">
        <v>18609312</v>
      </c>
      <c r="B438" t="s">
        <v>2717</v>
      </c>
      <c r="C438" s="82">
        <v>12405154.710000001</v>
      </c>
      <c r="D438" s="749">
        <f>VLOOKUP($A$1:$A$1397,BS!$A$8:$A$2406,1,0)</f>
        <v>18609312</v>
      </c>
    </row>
    <row r="439" spans="1:4">
      <c r="A439">
        <v>18609422</v>
      </c>
      <c r="B439" t="s">
        <v>2480</v>
      </c>
      <c r="C439" s="82">
        <v>21000000</v>
      </c>
      <c r="D439" s="749">
        <f>VLOOKUP($A$1:$A$1397,BS!$A$8:$A$2406,1,0)</f>
        <v>18609422</v>
      </c>
    </row>
    <row r="440" spans="1:4">
      <c r="A440">
        <v>18609432</v>
      </c>
      <c r="B440" t="s">
        <v>2725</v>
      </c>
      <c r="C440" s="82">
        <v>6057030.2000000002</v>
      </c>
      <c r="D440" s="749">
        <f>VLOOKUP($A$1:$A$1397,BS!$A$8:$A$2406,1,0)</f>
        <v>18609432</v>
      </c>
    </row>
    <row r="441" spans="1:4">
      <c r="A441">
        <v>18609512</v>
      </c>
      <c r="B441" t="s">
        <v>3253</v>
      </c>
      <c r="C441" s="82">
        <v>38264.879999999997</v>
      </c>
      <c r="D441" s="749">
        <f>VLOOKUP($A$1:$A$1397,BS!$A$8:$A$2406,1,0)</f>
        <v>18609512</v>
      </c>
    </row>
    <row r="442" spans="1:4">
      <c r="A442">
        <v>18609532</v>
      </c>
      <c r="B442" t="s">
        <v>1634</v>
      </c>
      <c r="C442" s="82">
        <v>231369.84</v>
      </c>
      <c r="D442" s="749">
        <f>VLOOKUP($A$1:$A$1397,BS!$A$8:$A$2406,1,0)</f>
        <v>18609532</v>
      </c>
    </row>
    <row r="443" spans="1:4">
      <c r="A443">
        <v>18609542</v>
      </c>
      <c r="B443" t="s">
        <v>1019</v>
      </c>
      <c r="C443" s="82">
        <v>1271214.6299999999</v>
      </c>
      <c r="D443" s="749">
        <f>VLOOKUP($A$1:$A$1397,BS!$A$8:$A$2406,1,0)</f>
        <v>18609542</v>
      </c>
    </row>
    <row r="444" spans="1:4">
      <c r="A444">
        <v>18609572</v>
      </c>
      <c r="B444" t="s">
        <v>2476</v>
      </c>
      <c r="C444" s="82">
        <v>635000</v>
      </c>
      <c r="D444" s="749">
        <f>VLOOKUP($A$1:$A$1397,BS!$A$8:$A$2406,1,0)</f>
        <v>18609572</v>
      </c>
    </row>
    <row r="445" spans="1:4">
      <c r="A445">
        <v>18609582</v>
      </c>
      <c r="B445" t="s">
        <v>2477</v>
      </c>
      <c r="C445" s="82">
        <v>530000</v>
      </c>
      <c r="D445" s="749">
        <f>VLOOKUP($A$1:$A$1397,BS!$A$8:$A$2406,1,0)</f>
        <v>18609582</v>
      </c>
    </row>
    <row r="446" spans="1:4">
      <c r="A446">
        <v>18609592</v>
      </c>
      <c r="B446" t="s">
        <v>2478</v>
      </c>
      <c r="C446" s="82">
        <v>3300000</v>
      </c>
      <c r="D446" s="749">
        <f>VLOOKUP($A$1:$A$1397,BS!$A$8:$A$2406,1,0)</f>
        <v>18609592</v>
      </c>
    </row>
    <row r="447" spans="1:4">
      <c r="A447">
        <v>18609602</v>
      </c>
      <c r="B447" t="s">
        <v>2479</v>
      </c>
      <c r="C447" s="82">
        <v>239000</v>
      </c>
      <c r="D447" s="749">
        <f>VLOOKUP($A$1:$A$1397,BS!$A$8:$A$2406,1,0)</f>
        <v>18609602</v>
      </c>
    </row>
    <row r="448" spans="1:4">
      <c r="A448">
        <v>18609622</v>
      </c>
      <c r="B448" t="s">
        <v>2481</v>
      </c>
      <c r="C448" s="82">
        <v>1300000</v>
      </c>
      <c r="D448" s="749">
        <f>VLOOKUP($A$1:$A$1397,BS!$A$8:$A$2406,1,0)</f>
        <v>18609622</v>
      </c>
    </row>
    <row r="449" spans="1:4">
      <c r="A449">
        <v>18609642</v>
      </c>
      <c r="B449" t="s">
        <v>2483</v>
      </c>
      <c r="C449" s="82">
        <v>2500000</v>
      </c>
      <c r="D449" s="749">
        <f>VLOOKUP($A$1:$A$1397,BS!$A$8:$A$2406,1,0)</f>
        <v>18609642</v>
      </c>
    </row>
    <row r="450" spans="1:4">
      <c r="A450">
        <v>18609652</v>
      </c>
      <c r="B450" t="s">
        <v>2484</v>
      </c>
      <c r="C450" s="82">
        <v>2050000</v>
      </c>
      <c r="D450" s="749">
        <f>VLOOKUP($A$1:$A$1397,BS!$A$8:$A$2406,1,0)</f>
        <v>18609652</v>
      </c>
    </row>
    <row r="451" spans="1:4">
      <c r="A451">
        <v>18609662</v>
      </c>
      <c r="B451" t="s">
        <v>2485</v>
      </c>
      <c r="C451" s="82">
        <v>484500</v>
      </c>
      <c r="D451" s="749">
        <f>VLOOKUP($A$1:$A$1397,BS!$A$8:$A$2406,1,0)</f>
        <v>18609662</v>
      </c>
    </row>
    <row r="452" spans="1:4">
      <c r="A452">
        <v>18609672</v>
      </c>
      <c r="B452" t="s">
        <v>2486</v>
      </c>
      <c r="C452" s="82">
        <v>200000</v>
      </c>
      <c r="D452" s="749">
        <f>VLOOKUP($A$1:$A$1397,BS!$A$8:$A$2406,1,0)</f>
        <v>18609672</v>
      </c>
    </row>
    <row r="453" spans="1:4">
      <c r="A453">
        <v>18609682</v>
      </c>
      <c r="B453" t="s">
        <v>2506</v>
      </c>
      <c r="C453" s="82">
        <v>140000</v>
      </c>
      <c r="D453" s="749">
        <f>VLOOKUP($A$1:$A$1397,BS!$A$8:$A$2406,1,0)</f>
        <v>18609682</v>
      </c>
    </row>
    <row r="454" spans="1:4">
      <c r="A454">
        <v>18609692</v>
      </c>
      <c r="B454" t="s">
        <v>2507</v>
      </c>
      <c r="C454" s="82">
        <v>100000</v>
      </c>
      <c r="D454" s="749">
        <f>VLOOKUP($A$1:$A$1397,BS!$A$8:$A$2406,1,0)</f>
        <v>18609692</v>
      </c>
    </row>
    <row r="455" spans="1:4">
      <c r="A455">
        <v>18609801</v>
      </c>
      <c r="B455" t="s">
        <v>2385</v>
      </c>
      <c r="C455" s="82">
        <v>163595.71</v>
      </c>
      <c r="D455" s="749">
        <f>VLOOKUP($A$1:$A$1397,BS!$A$8:$A$2406,1,0)</f>
        <v>18609801</v>
      </c>
    </row>
    <row r="456" spans="1:4">
      <c r="A456">
        <v>18609821</v>
      </c>
      <c r="B456" t="s">
        <v>1094</v>
      </c>
      <c r="C456" s="82">
        <v>817108.2</v>
      </c>
      <c r="D456" s="749">
        <f>VLOOKUP($A$1:$A$1397,BS!$A$8:$A$2406,1,0)</f>
        <v>18609821</v>
      </c>
    </row>
    <row r="457" spans="1:4">
      <c r="A457">
        <v>18609841</v>
      </c>
      <c r="B457" t="s">
        <v>2605</v>
      </c>
      <c r="C457" s="82">
        <v>1449799.6</v>
      </c>
      <c r="D457" s="749">
        <f>VLOOKUP($A$1:$A$1397,BS!$A$8:$A$2406,1,0)</f>
        <v>18609841</v>
      </c>
    </row>
    <row r="458" spans="1:4">
      <c r="A458">
        <v>18609861</v>
      </c>
      <c r="B458" t="s">
        <v>2386</v>
      </c>
      <c r="C458" s="82">
        <v>1289169.29</v>
      </c>
      <c r="D458" s="749">
        <f>VLOOKUP($A$1:$A$1397,BS!$A$8:$A$2406,1,0)</f>
        <v>18609861</v>
      </c>
    </row>
    <row r="459" spans="1:4">
      <c r="A459">
        <v>18630031</v>
      </c>
      <c r="B459" t="s">
        <v>1944</v>
      </c>
      <c r="C459" s="82">
        <v>241166.82</v>
      </c>
      <c r="D459" s="749">
        <f>VLOOKUP($A$1:$A$1397,BS!$A$8:$A$2406,1,0)</f>
        <v>18630031</v>
      </c>
    </row>
    <row r="460" spans="1:4">
      <c r="A460">
        <v>18700032</v>
      </c>
      <c r="B460" t="s">
        <v>2526</v>
      </c>
      <c r="C460" s="82">
        <v>316253.37</v>
      </c>
      <c r="D460" s="749">
        <f>VLOOKUP($A$1:$A$1397,BS!$A$8:$A$2406,1,0)</f>
        <v>18700032</v>
      </c>
    </row>
    <row r="461" spans="1:4">
      <c r="A461">
        <v>18700041</v>
      </c>
      <c r="B461" t="s">
        <v>2167</v>
      </c>
      <c r="C461" s="82">
        <v>328083</v>
      </c>
      <c r="D461" s="749">
        <f>VLOOKUP($A$1:$A$1397,BS!$A$8:$A$2406,1,0)</f>
        <v>18700041</v>
      </c>
    </row>
    <row r="462" spans="1:4">
      <c r="A462">
        <v>18700062</v>
      </c>
      <c r="B462" t="s">
        <v>2527</v>
      </c>
      <c r="C462" s="82">
        <v>-13704.65</v>
      </c>
      <c r="D462" s="749">
        <f>VLOOKUP($A$1:$A$1397,BS!$A$8:$A$2406,1,0)</f>
        <v>18700062</v>
      </c>
    </row>
    <row r="463" spans="1:4">
      <c r="A463">
        <v>18700071</v>
      </c>
      <c r="B463" t="s">
        <v>2528</v>
      </c>
      <c r="C463" s="82">
        <v>-99035.35</v>
      </c>
      <c r="D463" s="749">
        <f>VLOOKUP($A$1:$A$1397,BS!$A$8:$A$2406,1,0)</f>
        <v>18700071</v>
      </c>
    </row>
    <row r="464" spans="1:4">
      <c r="A464">
        <v>18900013</v>
      </c>
      <c r="B464" t="s">
        <v>670</v>
      </c>
      <c r="C464" s="82">
        <v>14542</v>
      </c>
      <c r="D464" s="749">
        <f>VLOOKUP($A$1:$A$1397,BS!$A$8:$A$2406,1,0)</f>
        <v>18900013</v>
      </c>
    </row>
    <row r="465" spans="1:4">
      <c r="A465">
        <v>18900173</v>
      </c>
      <c r="B465" t="s">
        <v>530</v>
      </c>
      <c r="C465" s="82">
        <v>1351041.3</v>
      </c>
      <c r="D465" s="749">
        <f>VLOOKUP($A$1:$A$1397,BS!$A$8:$A$2406,1,0)</f>
        <v>18900173</v>
      </c>
    </row>
    <row r="466" spans="1:4">
      <c r="A466">
        <v>18900183</v>
      </c>
      <c r="B466" t="s">
        <v>367</v>
      </c>
      <c r="C466" s="82">
        <v>330339.61</v>
      </c>
      <c r="D466" s="749">
        <f>VLOOKUP($A$1:$A$1397,BS!$A$8:$A$2406,1,0)</f>
        <v>18900183</v>
      </c>
    </row>
    <row r="467" spans="1:4">
      <c r="A467">
        <v>18900193</v>
      </c>
      <c r="B467" t="s">
        <v>534</v>
      </c>
      <c r="C467" s="82">
        <v>2604446.86</v>
      </c>
      <c r="D467" s="749">
        <f>VLOOKUP($A$1:$A$1397,BS!$A$8:$A$2406,1,0)</f>
        <v>18900193</v>
      </c>
    </row>
    <row r="468" spans="1:4">
      <c r="A468">
        <v>18900203</v>
      </c>
      <c r="B468" t="s">
        <v>3298</v>
      </c>
      <c r="C468" s="82">
        <v>2408752.14</v>
      </c>
      <c r="D468" s="749">
        <f>VLOOKUP($A$1:$A$1397,BS!$A$8:$A$2406,1,0)</f>
        <v>18900203</v>
      </c>
    </row>
    <row r="469" spans="1:4">
      <c r="A469">
        <v>18900213</v>
      </c>
      <c r="B469" t="s">
        <v>3299</v>
      </c>
      <c r="C469" s="82">
        <v>9266015.6199999992</v>
      </c>
      <c r="D469" s="749">
        <f>VLOOKUP($A$1:$A$1397,BS!$A$8:$A$2406,1,0)</f>
        <v>18900213</v>
      </c>
    </row>
    <row r="470" spans="1:4">
      <c r="A470">
        <v>18900243</v>
      </c>
      <c r="B470" t="s">
        <v>1886</v>
      </c>
      <c r="C470" s="82">
        <v>8455.1</v>
      </c>
      <c r="D470" s="749">
        <f>VLOOKUP($A$1:$A$1397,BS!$A$8:$A$2406,1,0)</f>
        <v>18900243</v>
      </c>
    </row>
    <row r="471" spans="1:4">
      <c r="A471">
        <v>18900253</v>
      </c>
      <c r="B471" t="s">
        <v>1881</v>
      </c>
      <c r="C471" s="82">
        <v>685996.67</v>
      </c>
      <c r="D471" s="749">
        <f>VLOOKUP($A$1:$A$1397,BS!$A$8:$A$2406,1,0)</f>
        <v>18900253</v>
      </c>
    </row>
    <row r="472" spans="1:4">
      <c r="A472">
        <v>18900263</v>
      </c>
      <c r="B472" t="s">
        <v>1882</v>
      </c>
      <c r="C472" s="82">
        <v>521300.82</v>
      </c>
      <c r="D472" s="749">
        <f>VLOOKUP($A$1:$A$1397,BS!$A$8:$A$2406,1,0)</f>
        <v>18900263</v>
      </c>
    </row>
    <row r="473" spans="1:4">
      <c r="A473">
        <v>18900273</v>
      </c>
      <c r="B473" t="s">
        <v>802</v>
      </c>
      <c r="C473" s="82">
        <v>1596199.94</v>
      </c>
      <c r="D473" s="749">
        <f>VLOOKUP($A$1:$A$1397,BS!$A$8:$A$2406,1,0)</f>
        <v>18900273</v>
      </c>
    </row>
    <row r="474" spans="1:4">
      <c r="A474">
        <v>18900283</v>
      </c>
      <c r="B474" t="s">
        <v>555</v>
      </c>
      <c r="C474" s="82">
        <v>487159.11</v>
      </c>
      <c r="D474" s="749">
        <f>VLOOKUP($A$1:$A$1397,BS!$A$8:$A$2406,1,0)</f>
        <v>18900283</v>
      </c>
    </row>
    <row r="475" spans="1:4">
      <c r="A475">
        <v>18900293</v>
      </c>
      <c r="B475" t="s">
        <v>403</v>
      </c>
      <c r="C475" s="82">
        <v>6751.57</v>
      </c>
      <c r="D475" s="749">
        <f>VLOOKUP($A$1:$A$1397,BS!$A$8:$A$2406,1,0)</f>
        <v>18900293</v>
      </c>
    </row>
    <row r="476" spans="1:4">
      <c r="A476">
        <v>18900303</v>
      </c>
      <c r="B476" t="s">
        <v>812</v>
      </c>
      <c r="C476" s="82">
        <v>15752.61</v>
      </c>
      <c r="D476" s="749">
        <f>VLOOKUP($A$1:$A$1397,BS!$A$8:$A$2406,1,0)</f>
        <v>18900303</v>
      </c>
    </row>
    <row r="477" spans="1:4">
      <c r="A477">
        <v>18900323</v>
      </c>
      <c r="B477" t="s">
        <v>667</v>
      </c>
      <c r="C477" s="82">
        <v>411364.42</v>
      </c>
      <c r="D477" s="749">
        <f>VLOOKUP($A$1:$A$1397,BS!$A$8:$A$2406,1,0)</f>
        <v>18900323</v>
      </c>
    </row>
    <row r="478" spans="1:4">
      <c r="A478">
        <v>18900353</v>
      </c>
      <c r="B478" t="s">
        <v>1040</v>
      </c>
      <c r="C478" s="82">
        <v>79921.149999999994</v>
      </c>
      <c r="D478" s="749">
        <f>VLOOKUP($A$1:$A$1397,BS!$A$8:$A$2406,1,0)</f>
        <v>18900353</v>
      </c>
    </row>
    <row r="479" spans="1:4">
      <c r="A479">
        <v>18900373</v>
      </c>
      <c r="B479" t="s">
        <v>1030</v>
      </c>
      <c r="C479" s="82">
        <v>4022519.51</v>
      </c>
      <c r="D479" s="749">
        <f>VLOOKUP($A$1:$A$1397,BS!$A$8:$A$2406,1,0)</f>
        <v>18900373</v>
      </c>
    </row>
    <row r="480" spans="1:4">
      <c r="A480">
        <v>18900383</v>
      </c>
      <c r="B480" t="s">
        <v>1020</v>
      </c>
      <c r="C480" s="82">
        <v>254606.49</v>
      </c>
      <c r="D480" s="749">
        <f>VLOOKUP($A$1:$A$1397,BS!$A$8:$A$2406,1,0)</f>
        <v>18900383</v>
      </c>
    </row>
    <row r="481" spans="1:4">
      <c r="A481">
        <v>18900393</v>
      </c>
      <c r="B481" t="s">
        <v>2415</v>
      </c>
      <c r="C481" s="82">
        <v>14318549.25</v>
      </c>
      <c r="D481" s="749">
        <f>VLOOKUP($A$1:$A$1397,BS!$A$8:$A$2406,1,0)</f>
        <v>18900393</v>
      </c>
    </row>
    <row r="482" spans="1:4">
      <c r="A482">
        <v>18900403</v>
      </c>
      <c r="B482" t="s">
        <v>2718</v>
      </c>
      <c r="C482" s="82">
        <v>126604.07</v>
      </c>
      <c r="D482" s="749">
        <f>VLOOKUP($A$1:$A$1397,BS!$A$8:$A$2406,1,0)</f>
        <v>18900403</v>
      </c>
    </row>
    <row r="483" spans="1:4">
      <c r="A483">
        <v>18900413</v>
      </c>
      <c r="B483" t="s">
        <v>2722</v>
      </c>
      <c r="C483" s="82">
        <v>166299.28</v>
      </c>
      <c r="D483" s="749">
        <f>VLOOKUP($A$1:$A$1397,BS!$A$8:$A$2406,1,0)</f>
        <v>18900413</v>
      </c>
    </row>
    <row r="484" spans="1:4">
      <c r="A484">
        <v>18900423</v>
      </c>
      <c r="B484" t="s">
        <v>2719</v>
      </c>
      <c r="C484" s="82">
        <v>662861.17000000004</v>
      </c>
      <c r="D484" s="749">
        <f>VLOOKUP($A$1:$A$1397,BS!$A$8:$A$2406,1,0)</f>
        <v>18900423</v>
      </c>
    </row>
    <row r="485" spans="1:4">
      <c r="A485">
        <v>18900433</v>
      </c>
      <c r="B485" t="s">
        <v>2826</v>
      </c>
      <c r="C485" s="82">
        <v>4511859.13</v>
      </c>
      <c r="D485" s="749">
        <f>VLOOKUP($A$1:$A$1397,BS!$A$8:$A$2406,1,0)</f>
        <v>18900433</v>
      </c>
    </row>
    <row r="486" spans="1:4">
      <c r="A486">
        <v>18900443</v>
      </c>
      <c r="B486" t="s">
        <v>3055</v>
      </c>
      <c r="C486" s="82">
        <v>89118.77</v>
      </c>
      <c r="D486" s="749">
        <f>VLOOKUP($A$1:$A$1397,BS!$A$8:$A$2406,1,0)</f>
        <v>18900443</v>
      </c>
    </row>
    <row r="487" spans="1:4">
      <c r="A487">
        <v>18900451</v>
      </c>
      <c r="B487" t="s">
        <v>3116</v>
      </c>
      <c r="C487" s="82">
        <v>30224.21</v>
      </c>
      <c r="D487" s="749">
        <f>VLOOKUP($A$1:$A$1397,BS!$A$8:$A$2406,1,0)</f>
        <v>18900451</v>
      </c>
    </row>
    <row r="488" spans="1:4">
      <c r="A488">
        <v>18900452</v>
      </c>
      <c r="B488" t="s">
        <v>3116</v>
      </c>
      <c r="C488" s="82">
        <v>18524.48</v>
      </c>
      <c r="D488" s="749">
        <f>VLOOKUP($A$1:$A$1397,BS!$A$8:$A$2406,1,0)</f>
        <v>18900452</v>
      </c>
    </row>
    <row r="489" spans="1:4">
      <c r="A489">
        <v>18900533</v>
      </c>
      <c r="B489" t="s">
        <v>2827</v>
      </c>
      <c r="C489" s="82">
        <v>762512.91</v>
      </c>
      <c r="D489" s="749">
        <f>VLOOKUP($A$1:$A$1397,BS!$A$8:$A$2406,1,0)</f>
        <v>18900533</v>
      </c>
    </row>
    <row r="490" spans="1:4">
      <c r="A490">
        <v>19000003</v>
      </c>
      <c r="B490" t="s">
        <v>129</v>
      </c>
      <c r="C490" s="82">
        <v>3026305.31</v>
      </c>
      <c r="D490" s="749">
        <f>VLOOKUP($A$1:$A$1397,BS!$A$8:$A$2406,1,0)</f>
        <v>19000003</v>
      </c>
    </row>
    <row r="491" spans="1:4">
      <c r="A491">
        <v>19000013</v>
      </c>
      <c r="B491" t="s">
        <v>762</v>
      </c>
      <c r="C491" s="82">
        <v>2874276.17</v>
      </c>
      <c r="D491" s="749">
        <f>VLOOKUP($A$1:$A$1397,BS!$A$8:$A$2406,1,0)</f>
        <v>19000013</v>
      </c>
    </row>
    <row r="492" spans="1:4">
      <c r="A492">
        <v>19000032</v>
      </c>
      <c r="B492" t="s">
        <v>1826</v>
      </c>
      <c r="C492" s="82">
        <v>16949105.440000001</v>
      </c>
      <c r="D492" s="749">
        <f>VLOOKUP($A$1:$A$1397,BS!$A$8:$A$2406,1,0)</f>
        <v>19000032</v>
      </c>
    </row>
    <row r="493" spans="1:4">
      <c r="A493">
        <v>19000042</v>
      </c>
      <c r="B493" t="s">
        <v>1863</v>
      </c>
      <c r="C493" s="82">
        <v>5627363.6600000001</v>
      </c>
      <c r="D493" s="749">
        <f>VLOOKUP($A$1:$A$1397,BS!$A$8:$A$2406,1,0)</f>
        <v>19000042</v>
      </c>
    </row>
    <row r="494" spans="1:4">
      <c r="A494">
        <v>19000043</v>
      </c>
      <c r="B494" t="s">
        <v>8</v>
      </c>
      <c r="C494" s="82">
        <v>7964432.04</v>
      </c>
      <c r="D494" s="749">
        <f>VLOOKUP($A$1:$A$1397,BS!$A$8:$A$2406,1,0)</f>
        <v>19000043</v>
      </c>
    </row>
    <row r="495" spans="1:4">
      <c r="A495">
        <v>19000081</v>
      </c>
      <c r="B495" t="s">
        <v>1746</v>
      </c>
      <c r="C495" s="82">
        <v>30387474.449999999</v>
      </c>
      <c r="D495" s="749">
        <f>VLOOKUP($A$1:$A$1397,BS!$A$8:$A$2406,1,0)</f>
        <v>19000081</v>
      </c>
    </row>
    <row r="496" spans="1:4">
      <c r="A496">
        <v>19000091</v>
      </c>
      <c r="B496" t="s">
        <v>702</v>
      </c>
      <c r="C496" s="82">
        <v>9797008.0800000001</v>
      </c>
      <c r="D496" s="749">
        <f>VLOOKUP($A$1:$A$1397,BS!$A$8:$A$2406,1,0)</f>
        <v>19000091</v>
      </c>
    </row>
    <row r="497" spans="1:4">
      <c r="A497">
        <v>19000093</v>
      </c>
      <c r="B497" t="s">
        <v>771</v>
      </c>
      <c r="C497" s="82">
        <v>4777147.99</v>
      </c>
      <c r="D497" s="749">
        <f>VLOOKUP($A$1:$A$1397,BS!$A$8:$A$2406,1,0)</f>
        <v>19000093</v>
      </c>
    </row>
    <row r="498" spans="1:4">
      <c r="A498">
        <v>19000103</v>
      </c>
      <c r="B498" t="s">
        <v>3007</v>
      </c>
      <c r="C498" s="82">
        <v>1524242.05</v>
      </c>
      <c r="D498" s="749">
        <f>VLOOKUP($A$1:$A$1397,BS!$A$8:$A$2406,1,0)</f>
        <v>19000103</v>
      </c>
    </row>
    <row r="499" spans="1:4">
      <c r="A499">
        <v>19000111</v>
      </c>
      <c r="B499" t="s">
        <v>915</v>
      </c>
      <c r="C499" s="82">
        <v>1105399.02</v>
      </c>
      <c r="D499" s="749">
        <f>VLOOKUP($A$1:$A$1397,BS!$A$8:$A$2406,1,0)</f>
        <v>19000111</v>
      </c>
    </row>
    <row r="500" spans="1:4">
      <c r="A500">
        <v>19000112</v>
      </c>
      <c r="B500" t="s">
        <v>2060</v>
      </c>
      <c r="C500" s="82">
        <v>33585.519999999997</v>
      </c>
      <c r="D500" s="749">
        <f>VLOOKUP($A$1:$A$1397,BS!$A$8:$A$2406,1,0)</f>
        <v>19000112</v>
      </c>
    </row>
    <row r="501" spans="1:4">
      <c r="A501">
        <v>19000122</v>
      </c>
      <c r="B501" t="s">
        <v>2221</v>
      </c>
      <c r="C501" s="82">
        <v>-94975.39</v>
      </c>
      <c r="D501" s="749">
        <f>VLOOKUP($A$1:$A$1397,BS!$A$8:$A$2406,1,0)</f>
        <v>19000122</v>
      </c>
    </row>
    <row r="502" spans="1:4">
      <c r="A502">
        <v>19000133</v>
      </c>
      <c r="B502" t="s">
        <v>1060</v>
      </c>
      <c r="C502" s="82">
        <v>14121459.35</v>
      </c>
      <c r="D502" s="749">
        <f>VLOOKUP($A$1:$A$1397,BS!$A$8:$A$2406,1,0)</f>
        <v>19000133</v>
      </c>
    </row>
    <row r="503" spans="1:4">
      <c r="A503">
        <v>19000151</v>
      </c>
      <c r="B503" t="s">
        <v>170</v>
      </c>
      <c r="C503" s="82">
        <v>377463.34</v>
      </c>
      <c r="D503" s="749">
        <f>VLOOKUP($A$1:$A$1397,BS!$A$8:$A$2406,1,0)</f>
        <v>19000151</v>
      </c>
    </row>
    <row r="504" spans="1:4">
      <c r="A504">
        <v>19000181</v>
      </c>
      <c r="B504" t="s">
        <v>994</v>
      </c>
      <c r="C504" s="82">
        <v>-1162426.3700000001</v>
      </c>
      <c r="D504" s="749">
        <f>VLOOKUP($A$1:$A$1397,BS!$A$8:$A$2406,1,0)</f>
        <v>19000181</v>
      </c>
    </row>
    <row r="505" spans="1:4">
      <c r="A505">
        <v>19000193</v>
      </c>
      <c r="B505" t="s">
        <v>2669</v>
      </c>
      <c r="C505" s="82">
        <v>176679.87</v>
      </c>
      <c r="D505" s="749">
        <f>VLOOKUP($A$1:$A$1397,BS!$A$8:$A$2406,1,0)</f>
        <v>19000193</v>
      </c>
    </row>
    <row r="506" spans="1:4">
      <c r="A506">
        <v>19000251</v>
      </c>
      <c r="B506" t="s">
        <v>733</v>
      </c>
      <c r="C506" s="82">
        <v>13479.7</v>
      </c>
      <c r="D506" s="749">
        <f>VLOOKUP($A$1:$A$1397,BS!$A$8:$A$2406,1,0)</f>
        <v>19000251</v>
      </c>
    </row>
    <row r="507" spans="1:4">
      <c r="A507">
        <v>19000283</v>
      </c>
      <c r="B507" t="s">
        <v>1584</v>
      </c>
      <c r="C507" s="82">
        <v>3107407.18</v>
      </c>
      <c r="D507" s="749">
        <f>VLOOKUP($A$1:$A$1397,BS!$A$8:$A$2406,1,0)</f>
        <v>19000283</v>
      </c>
    </row>
    <row r="508" spans="1:4">
      <c r="A508">
        <v>19000361</v>
      </c>
      <c r="B508" t="s">
        <v>1121</v>
      </c>
      <c r="C508" s="82">
        <v>159437</v>
      </c>
      <c r="D508" s="749">
        <f>VLOOKUP($A$1:$A$1397,BS!$A$8:$A$2406,1,0)</f>
        <v>19000361</v>
      </c>
    </row>
    <row r="509" spans="1:4">
      <c r="A509">
        <v>19000371</v>
      </c>
      <c r="B509" t="s">
        <v>1122</v>
      </c>
      <c r="C509" s="82">
        <v>35031.72</v>
      </c>
      <c r="D509" s="749">
        <f>VLOOKUP($A$1:$A$1397,BS!$A$8:$A$2406,1,0)</f>
        <v>19000371</v>
      </c>
    </row>
    <row r="510" spans="1:4">
      <c r="A510">
        <v>19000403</v>
      </c>
      <c r="B510" t="s">
        <v>286</v>
      </c>
      <c r="C510" s="82">
        <v>154290.75</v>
      </c>
      <c r="D510" s="749">
        <f>VLOOKUP($A$1:$A$1397,BS!$A$8:$A$2406,1,0)</f>
        <v>19000403</v>
      </c>
    </row>
    <row r="511" spans="1:4">
      <c r="A511">
        <v>19000441</v>
      </c>
      <c r="B511" t="s">
        <v>339</v>
      </c>
      <c r="C511" s="82">
        <v>5762617.5199999996</v>
      </c>
      <c r="D511" s="749">
        <f>VLOOKUP($A$1:$A$1397,BS!$A$8:$A$2406,1,0)</f>
        <v>19000441</v>
      </c>
    </row>
    <row r="512" spans="1:4">
      <c r="A512">
        <v>19000443</v>
      </c>
      <c r="B512" t="s">
        <v>524</v>
      </c>
      <c r="C512" s="82">
        <v>73699342.379999995</v>
      </c>
      <c r="D512" s="749">
        <f>VLOOKUP($A$1:$A$1397,BS!$A$8:$A$2406,1,0)</f>
        <v>19000443</v>
      </c>
    </row>
    <row r="513" spans="1:4">
      <c r="A513">
        <v>19000453</v>
      </c>
      <c r="B513" t="s">
        <v>525</v>
      </c>
      <c r="C513" s="82">
        <v>4379207.34</v>
      </c>
      <c r="D513" s="749">
        <f>VLOOKUP($A$1:$A$1397,BS!$A$8:$A$2406,1,0)</f>
        <v>19000453</v>
      </c>
    </row>
    <row r="514" spans="1:4">
      <c r="A514">
        <v>19000463</v>
      </c>
      <c r="B514" t="s">
        <v>526</v>
      </c>
      <c r="C514" s="82">
        <v>-1026696.29</v>
      </c>
      <c r="D514" s="749">
        <f>VLOOKUP($A$1:$A$1397,BS!$A$8:$A$2406,1,0)</f>
        <v>19000463</v>
      </c>
    </row>
    <row r="515" spans="1:4">
      <c r="A515">
        <v>19000471</v>
      </c>
      <c r="B515" t="s">
        <v>808</v>
      </c>
      <c r="C515" s="82">
        <v>3696891.36</v>
      </c>
      <c r="D515" s="749">
        <f>VLOOKUP($A$1:$A$1397,BS!$A$8:$A$2406,1,0)</f>
        <v>19000471</v>
      </c>
    </row>
    <row r="516" spans="1:4">
      <c r="A516">
        <v>19000473</v>
      </c>
      <c r="B516" t="s">
        <v>2163</v>
      </c>
      <c r="C516" s="82">
        <v>2562568</v>
      </c>
      <c r="D516" s="749">
        <f>VLOOKUP($A$1:$A$1397,BS!$A$8:$A$2406,1,0)</f>
        <v>19000473</v>
      </c>
    </row>
    <row r="517" spans="1:4">
      <c r="A517">
        <v>19000491</v>
      </c>
      <c r="B517" t="s">
        <v>2540</v>
      </c>
      <c r="C517" s="82">
        <v>2057748.35</v>
      </c>
      <c r="D517" s="749">
        <f>VLOOKUP($A$1:$A$1397,BS!$A$8:$A$2406,1,0)</f>
        <v>19000491</v>
      </c>
    </row>
    <row r="518" spans="1:4">
      <c r="A518">
        <v>19000551</v>
      </c>
      <c r="B518" t="s">
        <v>3126</v>
      </c>
      <c r="C518" s="82">
        <v>1965399</v>
      </c>
      <c r="D518" s="749">
        <f>VLOOKUP($A$1:$A$1397,BS!$A$8:$A$2406,1,0)</f>
        <v>19000551</v>
      </c>
    </row>
    <row r="519" spans="1:4">
      <c r="A519">
        <v>19000552</v>
      </c>
      <c r="B519" t="s">
        <v>2521</v>
      </c>
      <c r="C519" s="82">
        <v>638465.18000000005</v>
      </c>
      <c r="D519" s="749">
        <f>VLOOKUP($A$1:$A$1397,BS!$A$8:$A$2406,1,0)</f>
        <v>19000552</v>
      </c>
    </row>
    <row r="520" spans="1:4">
      <c r="A520">
        <v>19000553</v>
      </c>
      <c r="B520" t="s">
        <v>101</v>
      </c>
      <c r="C520" s="82">
        <v>212773.09</v>
      </c>
      <c r="D520" s="749">
        <f>VLOOKUP($A$1:$A$1397,BS!$A$8:$A$2406,1,0)</f>
        <v>19000553</v>
      </c>
    </row>
    <row r="521" spans="1:4">
      <c r="A521">
        <v>19000562</v>
      </c>
      <c r="B521" t="s">
        <v>763</v>
      </c>
      <c r="C521" s="82">
        <v>1617057.34</v>
      </c>
      <c r="D521" s="749">
        <f>VLOOKUP($A$1:$A$1397,BS!$A$8:$A$2406,1,0)</f>
        <v>19000562</v>
      </c>
    </row>
    <row r="522" spans="1:4">
      <c r="A522">
        <v>19000572</v>
      </c>
      <c r="B522" t="s">
        <v>764</v>
      </c>
      <c r="C522" s="82">
        <v>262448.55</v>
      </c>
      <c r="D522" s="749">
        <f>VLOOKUP($A$1:$A$1397,BS!$A$8:$A$2406,1,0)</f>
        <v>19000572</v>
      </c>
    </row>
    <row r="523" spans="1:4">
      <c r="A523">
        <v>19000573</v>
      </c>
      <c r="B523" t="s">
        <v>2248</v>
      </c>
      <c r="C523" s="82">
        <v>261124.14</v>
      </c>
      <c r="D523" s="749">
        <f>VLOOKUP($A$1:$A$1397,BS!$A$8:$A$2406,1,0)</f>
        <v>19000573</v>
      </c>
    </row>
    <row r="524" spans="1:4">
      <c r="A524">
        <v>19000581</v>
      </c>
      <c r="B524" t="s">
        <v>195</v>
      </c>
      <c r="C524" s="82">
        <v>2844509.94</v>
      </c>
      <c r="D524" s="749">
        <f>VLOOKUP($A$1:$A$1397,BS!$A$8:$A$2406,1,0)</f>
        <v>19000581</v>
      </c>
    </row>
    <row r="525" spans="1:4">
      <c r="A525">
        <v>19000592</v>
      </c>
      <c r="B525" t="s">
        <v>584</v>
      </c>
      <c r="C525" s="82">
        <v>3819535.98</v>
      </c>
      <c r="D525" s="749">
        <f>VLOOKUP($A$1:$A$1397,BS!$A$8:$A$2406,1,0)</f>
        <v>19000592</v>
      </c>
    </row>
    <row r="526" spans="1:4">
      <c r="A526">
        <v>19000601</v>
      </c>
      <c r="B526" t="s">
        <v>2138</v>
      </c>
      <c r="C526" s="82">
        <v>176109121</v>
      </c>
      <c r="D526" s="749">
        <f>VLOOKUP($A$1:$A$1397,BS!$A$8:$A$2406,1,0)</f>
        <v>19000601</v>
      </c>
    </row>
    <row r="527" spans="1:4">
      <c r="A527">
        <v>19000621</v>
      </c>
      <c r="B527" t="s">
        <v>2197</v>
      </c>
      <c r="C527" s="82">
        <v>62488298.950000003</v>
      </c>
      <c r="D527" s="749">
        <f>VLOOKUP($A$1:$A$1397,BS!$A$8:$A$2406,1,0)</f>
        <v>19000621</v>
      </c>
    </row>
    <row r="528" spans="1:4">
      <c r="A528">
        <v>19000641</v>
      </c>
      <c r="B528" t="s">
        <v>2194</v>
      </c>
      <c r="C528" s="82">
        <v>20337.03</v>
      </c>
      <c r="D528" s="749">
        <f>VLOOKUP($A$1:$A$1397,BS!$A$8:$A$2406,1,0)</f>
        <v>19000641</v>
      </c>
    </row>
    <row r="529" spans="1:4">
      <c r="A529">
        <v>19000671</v>
      </c>
      <c r="B529" t="s">
        <v>2214</v>
      </c>
      <c r="C529" s="82">
        <v>32765538.120000001</v>
      </c>
      <c r="D529" s="749">
        <f>VLOOKUP($A$1:$A$1397,BS!$A$8:$A$2406,1,0)</f>
        <v>19000671</v>
      </c>
    </row>
    <row r="530" spans="1:4">
      <c r="A530">
        <v>19000691</v>
      </c>
      <c r="B530" t="s">
        <v>2541</v>
      </c>
      <c r="C530" s="82">
        <v>48125</v>
      </c>
      <c r="D530" s="749">
        <f>VLOOKUP($A$1:$A$1397,BS!$A$8:$A$2406,1,0)</f>
        <v>19000691</v>
      </c>
    </row>
    <row r="531" spans="1:4">
      <c r="A531">
        <v>19000692</v>
      </c>
      <c r="B531" t="s">
        <v>1218</v>
      </c>
      <c r="C531" s="82">
        <v>13125</v>
      </c>
      <c r="D531" s="749">
        <f>VLOOKUP($A$1:$A$1397,BS!$A$8:$A$2406,1,0)</f>
        <v>19000692</v>
      </c>
    </row>
    <row r="532" spans="1:4">
      <c r="A532">
        <v>19000711</v>
      </c>
      <c r="B532" t="s">
        <v>2061</v>
      </c>
      <c r="C532" s="82">
        <v>517465.25</v>
      </c>
      <c r="D532" s="749">
        <f>VLOOKUP($A$1:$A$1397,BS!$A$8:$A$2406,1,0)</f>
        <v>19000711</v>
      </c>
    </row>
    <row r="533" spans="1:4">
      <c r="A533">
        <v>19000721</v>
      </c>
      <c r="B533" t="s">
        <v>2222</v>
      </c>
      <c r="C533" s="82">
        <v>10869.86</v>
      </c>
      <c r="D533" s="749">
        <f>VLOOKUP($A$1:$A$1397,BS!$A$8:$A$2406,1,0)</f>
        <v>19000721</v>
      </c>
    </row>
    <row r="534" spans="1:4">
      <c r="A534">
        <v>19000731</v>
      </c>
      <c r="B534" t="s">
        <v>2317</v>
      </c>
      <c r="C534" s="82">
        <v>48217.1</v>
      </c>
      <c r="D534" s="749">
        <f>VLOOKUP($A$1:$A$1397,BS!$A$8:$A$2406,1,0)</f>
        <v>19000731</v>
      </c>
    </row>
    <row r="535" spans="1:4">
      <c r="A535">
        <v>19000732</v>
      </c>
      <c r="B535" t="s">
        <v>2313</v>
      </c>
      <c r="C535" s="82">
        <v>19216.38</v>
      </c>
      <c r="D535" s="749">
        <f>VLOOKUP($A$1:$A$1397,BS!$A$8:$A$2406,1,0)</f>
        <v>19000732</v>
      </c>
    </row>
    <row r="536" spans="1:4">
      <c r="A536">
        <v>19000741</v>
      </c>
      <c r="B536" t="s">
        <v>2382</v>
      </c>
      <c r="C536" s="82">
        <v>143842.26</v>
      </c>
      <c r="D536" s="749">
        <f>VLOOKUP($A$1:$A$1397,BS!$A$8:$A$2406,1,0)</f>
        <v>19000741</v>
      </c>
    </row>
    <row r="537" spans="1:4">
      <c r="A537">
        <v>19000751</v>
      </c>
      <c r="B537" t="s">
        <v>2408</v>
      </c>
      <c r="C537" s="82">
        <v>1705923.45</v>
      </c>
      <c r="D537" s="749">
        <f>VLOOKUP($A$1:$A$1397,BS!$A$8:$A$2406,1,0)</f>
        <v>19000751</v>
      </c>
    </row>
    <row r="538" spans="1:4">
      <c r="A538">
        <v>19000752</v>
      </c>
      <c r="B538" t="s">
        <v>2409</v>
      </c>
      <c r="C538" s="82">
        <v>912514.05</v>
      </c>
      <c r="D538" s="749">
        <f>VLOOKUP($A$1:$A$1397,BS!$A$8:$A$2406,1,0)</f>
        <v>19000752</v>
      </c>
    </row>
    <row r="539" spans="1:4">
      <c r="A539">
        <v>19000781</v>
      </c>
      <c r="B539" t="s">
        <v>2542</v>
      </c>
      <c r="C539" s="82">
        <v>3107468.28</v>
      </c>
      <c r="D539" s="749">
        <f>VLOOKUP($A$1:$A$1397,BS!$A$8:$A$2406,1,0)</f>
        <v>19000781</v>
      </c>
    </row>
    <row r="540" spans="1:4">
      <c r="A540">
        <v>19000791</v>
      </c>
      <c r="B540" t="s">
        <v>2543</v>
      </c>
      <c r="C540" s="82">
        <v>293052.12</v>
      </c>
      <c r="D540" s="749">
        <f>VLOOKUP($A$1:$A$1397,BS!$A$8:$A$2406,1,0)</f>
        <v>19000791</v>
      </c>
    </row>
    <row r="541" spans="1:4">
      <c r="A541">
        <v>19000801</v>
      </c>
      <c r="B541" t="s">
        <v>2544</v>
      </c>
      <c r="C541" s="82">
        <v>8811.89</v>
      </c>
      <c r="D541" s="749">
        <f>VLOOKUP($A$1:$A$1397,BS!$A$8:$A$2406,1,0)</f>
        <v>19000801</v>
      </c>
    </row>
    <row r="542" spans="1:4">
      <c r="A542">
        <v>19000811</v>
      </c>
      <c r="B542" t="s">
        <v>2545</v>
      </c>
      <c r="C542">
        <v>838.27</v>
      </c>
      <c r="D542" s="749">
        <f>VLOOKUP($A$1:$A$1397,BS!$A$8:$A$2406,1,0)</f>
        <v>19000811</v>
      </c>
    </row>
    <row r="543" spans="1:4">
      <c r="A543">
        <v>19000821</v>
      </c>
      <c r="B543" t="s">
        <v>2583</v>
      </c>
      <c r="C543" s="82">
        <v>144748.28</v>
      </c>
      <c r="D543" s="749">
        <f>VLOOKUP($A$1:$A$1397,BS!$A$8:$A$2406,1,0)</f>
        <v>19000821</v>
      </c>
    </row>
    <row r="544" spans="1:4">
      <c r="A544">
        <v>19000831</v>
      </c>
      <c r="B544" t="s">
        <v>2626</v>
      </c>
      <c r="C544" s="82">
        <v>710460.8</v>
      </c>
      <c r="D544" s="749">
        <f>VLOOKUP($A$1:$A$1397,BS!$A$8:$A$2406,1,0)</f>
        <v>19000831</v>
      </c>
    </row>
    <row r="545" spans="1:4">
      <c r="A545">
        <v>19000841</v>
      </c>
      <c r="B545" t="s">
        <v>2670</v>
      </c>
      <c r="C545" s="82">
        <v>-502687.17</v>
      </c>
      <c r="D545" s="749">
        <f>VLOOKUP($A$1:$A$1397,BS!$A$8:$A$2406,1,0)</f>
        <v>19000841</v>
      </c>
    </row>
    <row r="546" spans="1:4">
      <c r="A546">
        <v>19000851</v>
      </c>
      <c r="B546" t="s">
        <v>2802</v>
      </c>
      <c r="C546" s="82">
        <v>838179.49</v>
      </c>
      <c r="D546" s="749">
        <f>VLOOKUP($A$1:$A$1397,BS!$A$8:$A$2406,1,0)</f>
        <v>19000851</v>
      </c>
    </row>
    <row r="547" spans="1:4">
      <c r="A547">
        <v>19000861</v>
      </c>
      <c r="B547" t="s">
        <v>2863</v>
      </c>
      <c r="C547" s="82">
        <v>210754.13</v>
      </c>
      <c r="D547" s="749">
        <f>VLOOKUP($A$1:$A$1397,BS!$A$8:$A$2406,1,0)</f>
        <v>19000861</v>
      </c>
    </row>
    <row r="548" spans="1:4">
      <c r="A548">
        <v>19000871</v>
      </c>
      <c r="B548" t="s">
        <v>3236</v>
      </c>
      <c r="C548" s="82">
        <v>2596126.0499999998</v>
      </c>
      <c r="D548" s="749">
        <f>VLOOKUP($A$1:$A$1397,BS!$A$8:$A$2406,1,0)</f>
        <v>19000871</v>
      </c>
    </row>
    <row r="549" spans="1:4">
      <c r="A549">
        <v>19002003</v>
      </c>
      <c r="B549" t="s">
        <v>2990</v>
      </c>
      <c r="C549" s="82">
        <v>84191979.689999998</v>
      </c>
      <c r="D549" s="749">
        <f>VLOOKUP($A$1:$A$1397,BS!$A$8:$A$2406,1,0)</f>
        <v>19002003</v>
      </c>
    </row>
    <row r="550" spans="1:4">
      <c r="A550">
        <v>19003011</v>
      </c>
      <c r="B550" t="s">
        <v>3060</v>
      </c>
      <c r="C550" s="82">
        <v>1596038.85</v>
      </c>
      <c r="D550" s="749">
        <f>VLOOKUP($A$1:$A$1397,BS!$A$8:$A$2406,1,0)</f>
        <v>19003011</v>
      </c>
    </row>
    <row r="551" spans="1:4">
      <c r="A551">
        <v>19003021</v>
      </c>
      <c r="B551" t="s">
        <v>3079</v>
      </c>
      <c r="C551" s="82">
        <v>462026.25</v>
      </c>
      <c r="D551" s="749">
        <f>VLOOKUP($A$1:$A$1397,BS!$A$8:$A$2406,1,0)</f>
        <v>19003021</v>
      </c>
    </row>
    <row r="552" spans="1:4">
      <c r="A552">
        <v>19003032</v>
      </c>
      <c r="B552" t="s">
        <v>3238</v>
      </c>
      <c r="C552" s="82">
        <v>3492939.8</v>
      </c>
      <c r="D552" s="749">
        <f>VLOOKUP($A$1:$A$1397,BS!$A$8:$A$2406,1,0)</f>
        <v>19003032</v>
      </c>
    </row>
    <row r="553" spans="1:4">
      <c r="A553">
        <v>19003041</v>
      </c>
      <c r="B553" t="s">
        <v>3365</v>
      </c>
      <c r="C553" s="82">
        <v>5690719.6500000004</v>
      </c>
      <c r="D553" s="749">
        <f>VLOOKUP($A$1:$A$1397,BS!$A$8:$A$2406,1,0)</f>
        <v>19003041</v>
      </c>
    </row>
    <row r="554" spans="1:4">
      <c r="A554">
        <v>19003042</v>
      </c>
      <c r="B554" t="s">
        <v>3300</v>
      </c>
      <c r="C554" s="82">
        <v>3228622.6</v>
      </c>
      <c r="D554" s="749">
        <f>VLOOKUP($A$1:$A$1397,BS!$A$8:$A$2406,1,0)</f>
        <v>19003042</v>
      </c>
    </row>
    <row r="555" spans="1:4">
      <c r="A555">
        <v>19100012</v>
      </c>
      <c r="B555" t="s">
        <v>1000</v>
      </c>
      <c r="C555" s="82">
        <v>4238992.45</v>
      </c>
      <c r="D555" s="749">
        <f>VLOOKUP($A$1:$A$1397,BS!$A$8:$A$2406,1,0)</f>
        <v>19100012</v>
      </c>
    </row>
    <row r="556" spans="1:4">
      <c r="A556">
        <v>19100022</v>
      </c>
      <c r="B556" t="s">
        <v>697</v>
      </c>
      <c r="C556" s="82">
        <v>3830852.21</v>
      </c>
      <c r="D556" s="749">
        <f>VLOOKUP($A$1:$A$1397,BS!$A$8:$A$2406,1,0)</f>
        <v>19100022</v>
      </c>
    </row>
    <row r="557" spans="1:4">
      <c r="A557">
        <v>19100132</v>
      </c>
      <c r="B557" t="s">
        <v>683</v>
      </c>
      <c r="C557" s="82">
        <v>54702.44</v>
      </c>
      <c r="D557" s="749">
        <f>VLOOKUP($A$1:$A$1397,BS!$A$8:$A$2406,1,0)</f>
        <v>19100132</v>
      </c>
    </row>
    <row r="558" spans="1:4">
      <c r="A558">
        <v>19100142</v>
      </c>
      <c r="B558" t="s">
        <v>684</v>
      </c>
      <c r="C558" s="82">
        <v>-267474.42</v>
      </c>
      <c r="D558" s="749">
        <f>VLOOKUP($A$1:$A$1397,BS!$A$8:$A$2406,1,0)</f>
        <v>19100142</v>
      </c>
    </row>
    <row r="559" spans="1:4">
      <c r="A559">
        <v>19100152</v>
      </c>
      <c r="B559" t="s">
        <v>1138</v>
      </c>
      <c r="C559" s="82">
        <v>5277667.3499999996</v>
      </c>
      <c r="D559" s="749">
        <f>VLOOKUP($A$1:$A$1397,BS!$A$8:$A$2406,1,0)</f>
        <v>19100152</v>
      </c>
    </row>
    <row r="560" spans="1:4">
      <c r="A560">
        <v>19100162</v>
      </c>
      <c r="B560" t="s">
        <v>312</v>
      </c>
      <c r="C560" s="82">
        <v>-26941550.859999999</v>
      </c>
      <c r="D560" s="749">
        <f>VLOOKUP($A$1:$A$1397,BS!$A$8:$A$2406,1,0)</f>
        <v>19100162</v>
      </c>
    </row>
    <row r="561" spans="1:4">
      <c r="A561">
        <v>20100023</v>
      </c>
      <c r="B561" t="s">
        <v>1984</v>
      </c>
      <c r="C561" s="82">
        <v>-859037.91</v>
      </c>
      <c r="D561" s="749">
        <f>VLOOKUP($A$1:$A$1397,BS!$A$8:$A$2406,1,0)</f>
        <v>20100023</v>
      </c>
    </row>
    <row r="562" spans="1:4">
      <c r="A562">
        <v>20700003</v>
      </c>
      <c r="B562" t="s">
        <v>1296</v>
      </c>
      <c r="C562" s="82">
        <v>-122847945.22</v>
      </c>
      <c r="D562" s="749">
        <f>VLOOKUP($A$1:$A$1397,BS!$A$8:$A$2406,1,0)</f>
        <v>20700003</v>
      </c>
    </row>
    <row r="563" spans="1:4">
      <c r="A563">
        <v>20700013</v>
      </c>
      <c r="B563" t="s">
        <v>1889</v>
      </c>
      <c r="C563" s="82">
        <v>-338395484.31</v>
      </c>
      <c r="D563" s="749">
        <f>VLOOKUP($A$1:$A$1397,BS!$A$8:$A$2406,1,0)</f>
        <v>20700013</v>
      </c>
    </row>
    <row r="564" spans="1:4">
      <c r="A564">
        <v>20700023</v>
      </c>
      <c r="B564" t="s">
        <v>1345</v>
      </c>
      <c r="C564" s="82">
        <v>-16901820.34</v>
      </c>
      <c r="D564" s="749">
        <f>VLOOKUP($A$1:$A$1397,BS!$A$8:$A$2406,1,0)</f>
        <v>20700023</v>
      </c>
    </row>
    <row r="565" spans="1:4">
      <c r="A565">
        <v>21100003</v>
      </c>
      <c r="B565" t="s">
        <v>1186</v>
      </c>
      <c r="C565" s="82">
        <v>-2803605116.4699998</v>
      </c>
      <c r="D565" s="749">
        <f>VLOOKUP($A$1:$A$1397,BS!$A$8:$A$2406,1,0)</f>
        <v>21100003</v>
      </c>
    </row>
    <row r="566" spans="1:4">
      <c r="A566">
        <v>21100383</v>
      </c>
      <c r="B566" t="s">
        <v>25</v>
      </c>
      <c r="C566" s="82">
        <v>-491575</v>
      </c>
      <c r="D566" s="749">
        <f>VLOOKUP($A$1:$A$1397,BS!$A$8:$A$2406,1,0)</f>
        <v>21100383</v>
      </c>
    </row>
    <row r="567" spans="1:4">
      <c r="A567">
        <v>21400013</v>
      </c>
      <c r="B567" t="s">
        <v>1053</v>
      </c>
      <c r="C567" s="82">
        <v>2148854.7200000002</v>
      </c>
      <c r="D567" s="749">
        <f>VLOOKUP($A$1:$A$1397,BS!$A$8:$A$2406,1,0)</f>
        <v>21400013</v>
      </c>
    </row>
    <row r="568" spans="1:4">
      <c r="A568">
        <v>21400033</v>
      </c>
      <c r="B568" t="s">
        <v>1055</v>
      </c>
      <c r="C568" s="82">
        <v>4985024.68</v>
      </c>
      <c r="D568" s="749">
        <f>VLOOKUP($A$1:$A$1397,BS!$A$8:$A$2406,1,0)</f>
        <v>21400033</v>
      </c>
    </row>
    <row r="569" spans="1:4">
      <c r="A569">
        <v>21500023</v>
      </c>
      <c r="B569" t="s">
        <v>1346</v>
      </c>
      <c r="C569" s="82">
        <v>-10766141</v>
      </c>
      <c r="D569" s="749">
        <f>VLOOKUP($A$1:$A$1397,BS!$A$8:$A$2406,1,0)</f>
        <v>21500023</v>
      </c>
    </row>
    <row r="570" spans="1:4">
      <c r="A570">
        <v>21500033</v>
      </c>
      <c r="B570" t="s">
        <v>1890</v>
      </c>
      <c r="C570" s="82">
        <v>-3281918</v>
      </c>
      <c r="D570" s="749">
        <f>VLOOKUP($A$1:$A$1397,BS!$A$8:$A$2406,1,0)</f>
        <v>21500033</v>
      </c>
    </row>
    <row r="571" spans="1:4">
      <c r="A571">
        <v>21600003</v>
      </c>
      <c r="B571" t="s">
        <v>419</v>
      </c>
      <c r="C571" s="82">
        <v>-390121020.16000003</v>
      </c>
      <c r="D571" s="749">
        <f>VLOOKUP($A$1:$A$1397,BS!$A$8:$A$2406,1,0)</f>
        <v>21600003</v>
      </c>
    </row>
    <row r="572" spans="1:4">
      <c r="A572">
        <v>21600011</v>
      </c>
      <c r="B572" t="s">
        <v>2097</v>
      </c>
      <c r="C572" s="82">
        <v>49998634.310000002</v>
      </c>
      <c r="D572" s="749">
        <f>VLOOKUP($A$1:$A$1397,BS!$A$8:$A$2406,1,0)</f>
        <v>21600011</v>
      </c>
    </row>
    <row r="573" spans="1:4">
      <c r="A573">
        <v>21600013</v>
      </c>
      <c r="B573" t="s">
        <v>672</v>
      </c>
      <c r="C573" s="82">
        <v>77562549.519999996</v>
      </c>
      <c r="D573" s="749">
        <f>VLOOKUP($A$1:$A$1397,BS!$A$8:$A$2406,1,0)</f>
        <v>21600013</v>
      </c>
    </row>
    <row r="574" spans="1:4">
      <c r="A574">
        <v>21600023</v>
      </c>
      <c r="B574" t="s">
        <v>1891</v>
      </c>
      <c r="C574" s="82">
        <v>1755001.25</v>
      </c>
      <c r="D574" s="749">
        <f>VLOOKUP($A$1:$A$1397,BS!$A$8:$A$2406,1,0)</f>
        <v>21600023</v>
      </c>
    </row>
    <row r="575" spans="1:4">
      <c r="A575">
        <v>21600033</v>
      </c>
      <c r="B575" t="s">
        <v>1196</v>
      </c>
      <c r="C575" s="82">
        <v>1471103.62</v>
      </c>
      <c r="D575" s="749">
        <f>VLOOKUP($A$1:$A$1397,BS!$A$8:$A$2406,1,0)</f>
        <v>21600033</v>
      </c>
    </row>
    <row r="576" spans="1:4">
      <c r="A576">
        <v>21600053</v>
      </c>
      <c r="B576" t="s">
        <v>1074</v>
      </c>
      <c r="C576" s="82">
        <v>16359946.109999999</v>
      </c>
      <c r="D576" s="749">
        <f>VLOOKUP($A$1:$A$1397,BS!$A$8:$A$2406,1,0)</f>
        <v>21600053</v>
      </c>
    </row>
    <row r="577" spans="1:4">
      <c r="A577">
        <v>21610013</v>
      </c>
      <c r="B577" t="s">
        <v>342</v>
      </c>
      <c r="C577" s="82">
        <v>14599821</v>
      </c>
      <c r="D577" s="749">
        <f>VLOOKUP($A$1:$A$1397,BS!$A$8:$A$2406,1,0)</f>
        <v>21610013</v>
      </c>
    </row>
    <row r="578" spans="1:4">
      <c r="A578">
        <v>21900103</v>
      </c>
      <c r="B578" t="s">
        <v>3148</v>
      </c>
      <c r="C578" s="82">
        <v>-14509863.1</v>
      </c>
      <c r="D578" s="749">
        <f>VLOOKUP($A$1:$A$1397,BS!$A$8:$A$2406,1,0)</f>
        <v>21900103</v>
      </c>
    </row>
    <row r="579" spans="1:4">
      <c r="A579">
        <v>21900113</v>
      </c>
      <c r="B579" t="s">
        <v>3149</v>
      </c>
      <c r="C579" s="82">
        <v>22755520.399999999</v>
      </c>
      <c r="D579" s="749">
        <f>VLOOKUP($A$1:$A$1397,BS!$A$8:$A$2406,1,0)</f>
        <v>21900113</v>
      </c>
    </row>
    <row r="580" spans="1:4">
      <c r="A580">
        <v>21900133</v>
      </c>
      <c r="B580" t="s">
        <v>3150</v>
      </c>
      <c r="C580" s="82">
        <v>440830.7</v>
      </c>
      <c r="D580" s="749">
        <f>VLOOKUP($A$1:$A$1397,BS!$A$8:$A$2406,1,0)</f>
        <v>21900133</v>
      </c>
    </row>
    <row r="581" spans="1:4">
      <c r="A581">
        <v>21900143</v>
      </c>
      <c r="B581" t="s">
        <v>3166</v>
      </c>
      <c r="C581" s="82">
        <v>210569549.66999999</v>
      </c>
      <c r="D581" s="749">
        <f>VLOOKUP($A$1:$A$1397,BS!$A$8:$A$2406,1,0)</f>
        <v>21900143</v>
      </c>
    </row>
    <row r="582" spans="1:4">
      <c r="A582">
        <v>21900153</v>
      </c>
      <c r="B582" t="s">
        <v>3152</v>
      </c>
      <c r="C582" s="82">
        <v>-73699342.379999995</v>
      </c>
      <c r="D582" s="749">
        <f>VLOOKUP($A$1:$A$1397,BS!$A$8:$A$2406,1,0)</f>
        <v>21900153</v>
      </c>
    </row>
    <row r="583" spans="1:4">
      <c r="A583">
        <v>21900163</v>
      </c>
      <c r="B583" t="s">
        <v>3167</v>
      </c>
      <c r="C583" s="82">
        <v>12512021.25</v>
      </c>
      <c r="D583" s="749">
        <f>VLOOKUP($A$1:$A$1397,BS!$A$8:$A$2406,1,0)</f>
        <v>21900163</v>
      </c>
    </row>
    <row r="584" spans="1:4">
      <c r="A584">
        <v>21900173</v>
      </c>
      <c r="B584" t="s">
        <v>3154</v>
      </c>
      <c r="C584" s="82">
        <v>-4379207.4000000004</v>
      </c>
      <c r="D584" s="749">
        <f>VLOOKUP($A$1:$A$1397,BS!$A$8:$A$2406,1,0)</f>
        <v>21900173</v>
      </c>
    </row>
    <row r="585" spans="1:4">
      <c r="A585">
        <v>21900183</v>
      </c>
      <c r="B585" t="s">
        <v>3155</v>
      </c>
      <c r="C585" s="82">
        <v>-2933416.67</v>
      </c>
      <c r="D585" s="749">
        <f>VLOOKUP($A$1:$A$1397,BS!$A$8:$A$2406,1,0)</f>
        <v>21900183</v>
      </c>
    </row>
    <row r="586" spans="1:4">
      <c r="A586">
        <v>21900193</v>
      </c>
      <c r="B586" t="s">
        <v>3156</v>
      </c>
      <c r="C586" s="82">
        <v>1026695.74</v>
      </c>
      <c r="D586" s="749">
        <f>VLOOKUP($A$1:$A$1397,BS!$A$8:$A$2406,1,0)</f>
        <v>21900193</v>
      </c>
    </row>
    <row r="587" spans="1:4">
      <c r="A587">
        <v>21900223</v>
      </c>
      <c r="B587" t="s">
        <v>3140</v>
      </c>
      <c r="C587" s="82">
        <v>-154290.75</v>
      </c>
      <c r="D587" s="749">
        <f>VLOOKUP($A$1:$A$1397,BS!$A$8:$A$2406,1,0)</f>
        <v>21900223</v>
      </c>
    </row>
    <row r="588" spans="1:4">
      <c r="A588">
        <v>21900233</v>
      </c>
      <c r="B588" t="s">
        <v>3109</v>
      </c>
      <c r="C588" s="82">
        <v>5078452.09</v>
      </c>
      <c r="D588" s="749">
        <f>VLOOKUP($A$1:$A$1397,BS!$A$8:$A$2406,1,0)</f>
        <v>21900233</v>
      </c>
    </row>
    <row r="589" spans="1:4">
      <c r="A589">
        <v>21900243</v>
      </c>
      <c r="B589" t="s">
        <v>3157</v>
      </c>
      <c r="C589" s="82">
        <v>-7964432.1399999997</v>
      </c>
      <c r="D589" s="749">
        <f>VLOOKUP($A$1:$A$1397,BS!$A$8:$A$2406,1,0)</f>
        <v>21900243</v>
      </c>
    </row>
    <row r="590" spans="1:4">
      <c r="A590">
        <v>22100393</v>
      </c>
      <c r="B590" t="s">
        <v>474</v>
      </c>
      <c r="C590" s="82">
        <v>-15000000</v>
      </c>
      <c r="D590" s="749">
        <f>VLOOKUP($A$1:$A$1397,BS!$A$8:$A$2406,1,0)</f>
        <v>22100393</v>
      </c>
    </row>
    <row r="591" spans="1:4">
      <c r="A591">
        <v>22100413</v>
      </c>
      <c r="B591" t="s">
        <v>141</v>
      </c>
      <c r="C591" s="82">
        <v>-2000000</v>
      </c>
      <c r="D591" s="749">
        <f>VLOOKUP($A$1:$A$1397,BS!$A$8:$A$2406,1,0)</f>
        <v>22100413</v>
      </c>
    </row>
    <row r="592" spans="1:4">
      <c r="A592">
        <v>22100713</v>
      </c>
      <c r="B592" t="s">
        <v>513</v>
      </c>
      <c r="C592" s="82">
        <v>-300000000</v>
      </c>
      <c r="D592" s="749">
        <f>VLOOKUP($A$1:$A$1397,BS!$A$8:$A$2406,1,0)</f>
        <v>22100713</v>
      </c>
    </row>
    <row r="593" spans="1:4">
      <c r="A593">
        <v>22100723</v>
      </c>
      <c r="B593" t="s">
        <v>514</v>
      </c>
      <c r="C593" s="82">
        <v>-200000000</v>
      </c>
      <c r="D593" s="749">
        <f>VLOOKUP($A$1:$A$1397,BS!$A$8:$A$2406,1,0)</f>
        <v>22100723</v>
      </c>
    </row>
    <row r="594" spans="1:4">
      <c r="A594">
        <v>22100743</v>
      </c>
      <c r="B594" t="s">
        <v>1322</v>
      </c>
      <c r="C594" s="82">
        <v>-100000000</v>
      </c>
      <c r="D594" s="749">
        <f>VLOOKUP($A$1:$A$1397,BS!$A$8:$A$2406,1,0)</f>
        <v>22100743</v>
      </c>
    </row>
    <row r="595" spans="1:4">
      <c r="A595">
        <v>22100823</v>
      </c>
      <c r="B595" t="s">
        <v>1921</v>
      </c>
      <c r="C595" s="82">
        <v>-250000000</v>
      </c>
      <c r="D595" s="749">
        <f>VLOOKUP($A$1:$A$1397,BS!$A$8:$A$2406,1,0)</f>
        <v>22100823</v>
      </c>
    </row>
    <row r="596" spans="1:4">
      <c r="A596">
        <v>22100833</v>
      </c>
      <c r="B596" t="s">
        <v>2808</v>
      </c>
      <c r="C596" s="82">
        <v>-138460000</v>
      </c>
      <c r="D596" s="749">
        <f>VLOOKUP($A$1:$A$1397,BS!$A$8:$A$2406,1,0)</f>
        <v>22100833</v>
      </c>
    </row>
    <row r="597" spans="1:4">
      <c r="A597">
        <v>22100843</v>
      </c>
      <c r="B597" t="s">
        <v>2812</v>
      </c>
      <c r="C597" s="82">
        <v>-23400000</v>
      </c>
      <c r="D597" s="749">
        <f>VLOOKUP($A$1:$A$1397,BS!$A$8:$A$2406,1,0)</f>
        <v>22100843</v>
      </c>
    </row>
    <row r="598" spans="1:4">
      <c r="A598">
        <v>22100853</v>
      </c>
      <c r="B598" t="s">
        <v>3254</v>
      </c>
      <c r="C598" s="82">
        <v>-425000000</v>
      </c>
      <c r="D598" s="749">
        <f>VLOOKUP($A$1:$A$1397,BS!$A$8:$A$2406,1,0)</f>
        <v>22100853</v>
      </c>
    </row>
    <row r="599" spans="1:4">
      <c r="A599">
        <v>22100923</v>
      </c>
      <c r="B599" t="s">
        <v>2402</v>
      </c>
      <c r="C599" s="82">
        <v>-250000000</v>
      </c>
      <c r="D599" s="749">
        <f>VLOOKUP($A$1:$A$1397,BS!$A$8:$A$2406,1,0)</f>
        <v>22100923</v>
      </c>
    </row>
    <row r="600" spans="1:4">
      <c r="A600">
        <v>22100933</v>
      </c>
      <c r="B600" t="s">
        <v>2403</v>
      </c>
      <c r="C600" s="82">
        <v>-45000000</v>
      </c>
      <c r="D600" s="749">
        <f>VLOOKUP($A$1:$A$1397,BS!$A$8:$A$2406,1,0)</f>
        <v>22100933</v>
      </c>
    </row>
    <row r="601" spans="1:4">
      <c r="A601">
        <v>22101023</v>
      </c>
      <c r="B601" t="s">
        <v>1032</v>
      </c>
      <c r="C601" s="82">
        <v>-250000000</v>
      </c>
      <c r="D601" s="749">
        <f>VLOOKUP($A$1:$A$1397,BS!$A$8:$A$2406,1,0)</f>
        <v>22101023</v>
      </c>
    </row>
    <row r="602" spans="1:4">
      <c r="A602">
        <v>22101033</v>
      </c>
      <c r="B602" t="s">
        <v>1893</v>
      </c>
      <c r="C602" s="82">
        <v>-300000000</v>
      </c>
      <c r="D602" s="749">
        <f>VLOOKUP($A$1:$A$1397,BS!$A$8:$A$2406,1,0)</f>
        <v>22101033</v>
      </c>
    </row>
    <row r="603" spans="1:4">
      <c r="A603">
        <v>22101053</v>
      </c>
      <c r="B603" t="s">
        <v>1943</v>
      </c>
      <c r="C603" s="82">
        <v>-250000000</v>
      </c>
      <c r="D603" s="749">
        <f>VLOOKUP($A$1:$A$1397,BS!$A$8:$A$2406,1,0)</f>
        <v>22101053</v>
      </c>
    </row>
    <row r="604" spans="1:4">
      <c r="A604">
        <v>22101113</v>
      </c>
      <c r="B604" t="s">
        <v>1605</v>
      </c>
      <c r="C604" s="82">
        <v>-350000000</v>
      </c>
      <c r="D604" s="749">
        <f>VLOOKUP($A$1:$A$1397,BS!$A$8:$A$2406,1,0)</f>
        <v>22101113</v>
      </c>
    </row>
    <row r="605" spans="1:4">
      <c r="A605">
        <v>22101123</v>
      </c>
      <c r="B605" t="s">
        <v>2137</v>
      </c>
      <c r="C605" s="82">
        <v>-325000000</v>
      </c>
      <c r="D605" s="749">
        <f>VLOOKUP($A$1:$A$1397,BS!$A$8:$A$2406,1,0)</f>
        <v>22101123</v>
      </c>
    </row>
    <row r="606" spans="1:4">
      <c r="A606">
        <v>22101133</v>
      </c>
      <c r="B606" t="s">
        <v>2132</v>
      </c>
      <c r="C606" s="82">
        <v>-250000000</v>
      </c>
      <c r="D606" s="749">
        <f>VLOOKUP($A$1:$A$1397,BS!$A$8:$A$2406,1,0)</f>
        <v>22101133</v>
      </c>
    </row>
    <row r="607" spans="1:4">
      <c r="A607">
        <v>22101143</v>
      </c>
      <c r="B607" t="s">
        <v>2247</v>
      </c>
      <c r="C607" s="82">
        <v>-300000000</v>
      </c>
      <c r="D607" s="749">
        <f>VLOOKUP($A$1:$A$1397,BS!$A$8:$A$2406,1,0)</f>
        <v>22101143</v>
      </c>
    </row>
    <row r="608" spans="1:4">
      <c r="A608">
        <v>22600083</v>
      </c>
      <c r="B608" t="s">
        <v>2243</v>
      </c>
      <c r="C608" s="82">
        <v>12595.47</v>
      </c>
      <c r="D608" s="749">
        <f>VLOOKUP($A$1:$A$1397,BS!$A$8:$A$2406,1,0)</f>
        <v>22600083</v>
      </c>
    </row>
    <row r="609" spans="1:4">
      <c r="A609">
        <v>22600093</v>
      </c>
      <c r="B609" t="s">
        <v>3255</v>
      </c>
      <c r="C609" s="82">
        <v>1869114.58</v>
      </c>
      <c r="D609" s="749">
        <f>VLOOKUP($A$1:$A$1397,BS!$A$8:$A$2406,1,0)</f>
        <v>22600093</v>
      </c>
    </row>
    <row r="610" spans="1:4">
      <c r="A610">
        <v>22820011</v>
      </c>
      <c r="B610" t="s">
        <v>1864</v>
      </c>
      <c r="C610" s="82">
        <v>-137500</v>
      </c>
      <c r="D610" s="749">
        <f>VLOOKUP($A$1:$A$1397,BS!$A$8:$A$2406,1,0)</f>
        <v>22820011</v>
      </c>
    </row>
    <row r="611" spans="1:4">
      <c r="A611">
        <v>22820012</v>
      </c>
      <c r="B611" t="s">
        <v>1865</v>
      </c>
      <c r="C611" s="82">
        <v>-37500</v>
      </c>
      <c r="D611" s="749">
        <f>VLOOKUP($A$1:$A$1397,BS!$A$8:$A$2406,1,0)</f>
        <v>22820012</v>
      </c>
    </row>
    <row r="612" spans="1:4">
      <c r="A612">
        <v>22830003</v>
      </c>
      <c r="B612" t="s">
        <v>1058</v>
      </c>
      <c r="C612" s="82">
        <v>-52859046.960000001</v>
      </c>
      <c r="D612" s="749">
        <f>VLOOKUP($A$1:$A$1397,BS!$A$8:$A$2406,1,0)</f>
        <v>22830003</v>
      </c>
    </row>
    <row r="613" spans="1:4">
      <c r="A613">
        <v>22830013</v>
      </c>
      <c r="B613" t="s">
        <v>1057</v>
      </c>
      <c r="C613" s="82">
        <v>-5278800.96</v>
      </c>
      <c r="D613" s="749">
        <f>VLOOKUP($A$1:$A$1397,BS!$A$8:$A$2406,1,0)</f>
        <v>22830013</v>
      </c>
    </row>
    <row r="614" spans="1:4">
      <c r="A614">
        <v>22830023</v>
      </c>
      <c r="B614" t="s">
        <v>1434</v>
      </c>
      <c r="C614" s="82">
        <v>-44254190.340000004</v>
      </c>
      <c r="D614" s="749">
        <f>VLOOKUP($A$1:$A$1397,BS!$A$8:$A$2406,1,0)</f>
        <v>22830023</v>
      </c>
    </row>
    <row r="615" spans="1:4">
      <c r="A615">
        <v>22830033</v>
      </c>
      <c r="B615" t="s">
        <v>2420</v>
      </c>
      <c r="C615" s="82">
        <v>-1810364.32</v>
      </c>
      <c r="D615" s="749">
        <f>VLOOKUP($A$1:$A$1397,BS!$A$8:$A$2406,1,0)</f>
        <v>22830033</v>
      </c>
    </row>
    <row r="616" spans="1:4">
      <c r="A616">
        <v>22830043</v>
      </c>
      <c r="B616" t="s">
        <v>2836</v>
      </c>
      <c r="C616" s="82">
        <v>-261069.21</v>
      </c>
      <c r="D616" s="749">
        <f>VLOOKUP($A$1:$A$1397,BS!$A$8:$A$2406,1,0)</f>
        <v>22830043</v>
      </c>
    </row>
    <row r="617" spans="1:4">
      <c r="A617">
        <v>22830053</v>
      </c>
      <c r="B617" t="s">
        <v>2994</v>
      </c>
      <c r="C617" s="82">
        <v>-2428113.96</v>
      </c>
      <c r="D617" s="749">
        <f>VLOOKUP($A$1:$A$1397,BS!$A$8:$A$2406,1,0)</f>
        <v>22830053</v>
      </c>
    </row>
    <row r="618" spans="1:4">
      <c r="A618">
        <v>22830063</v>
      </c>
      <c r="B618" t="s">
        <v>3043</v>
      </c>
      <c r="C618" s="82">
        <v>-39468</v>
      </c>
      <c r="D618" s="749">
        <f>VLOOKUP($A$1:$A$1397,BS!$A$8:$A$2406,1,0)</f>
        <v>22830063</v>
      </c>
    </row>
    <row r="619" spans="1:4">
      <c r="A619">
        <v>22830073</v>
      </c>
      <c r="B619" t="s">
        <v>3044</v>
      </c>
      <c r="C619" s="82">
        <v>-77037</v>
      </c>
      <c r="D619" s="749">
        <f>VLOOKUP($A$1:$A$1397,BS!$A$8:$A$2406,1,0)</f>
        <v>22830073</v>
      </c>
    </row>
    <row r="620" spans="1:4">
      <c r="A620">
        <v>22840012</v>
      </c>
      <c r="B620" t="s">
        <v>2508</v>
      </c>
      <c r="C620" s="82">
        <v>-635000</v>
      </c>
      <c r="D620" s="749">
        <f>VLOOKUP($A$1:$A$1397,BS!$A$8:$A$2406,1,0)</f>
        <v>22840012</v>
      </c>
    </row>
    <row r="621" spans="1:4">
      <c r="A621">
        <v>22840021</v>
      </c>
      <c r="B621" t="s">
        <v>1620</v>
      </c>
      <c r="C621" s="82">
        <v>-200000</v>
      </c>
      <c r="D621" s="749">
        <f>VLOOKUP($A$1:$A$1397,BS!$A$8:$A$2406,1,0)</f>
        <v>22840021</v>
      </c>
    </row>
    <row r="622" spans="1:4">
      <c r="A622">
        <v>22840022</v>
      </c>
      <c r="B622" t="s">
        <v>2509</v>
      </c>
      <c r="C622" s="82">
        <v>-530000</v>
      </c>
      <c r="D622" s="749">
        <f>VLOOKUP($A$1:$A$1397,BS!$A$8:$A$2406,1,0)</f>
        <v>22840022</v>
      </c>
    </row>
    <row r="623" spans="1:4">
      <c r="A623">
        <v>22840031</v>
      </c>
      <c r="B623" t="s">
        <v>1635</v>
      </c>
      <c r="C623" s="82">
        <v>-258000</v>
      </c>
      <c r="D623" s="749">
        <f>VLOOKUP($A$1:$A$1397,BS!$A$8:$A$2406,1,0)</f>
        <v>22840031</v>
      </c>
    </row>
    <row r="624" spans="1:4">
      <c r="A624">
        <v>22840032</v>
      </c>
      <c r="B624" t="s">
        <v>2510</v>
      </c>
      <c r="C624" s="82">
        <v>-3300000</v>
      </c>
      <c r="D624" s="749">
        <f>VLOOKUP($A$1:$A$1397,BS!$A$8:$A$2406,1,0)</f>
        <v>22840032</v>
      </c>
    </row>
    <row r="625" spans="1:4">
      <c r="A625">
        <v>22840042</v>
      </c>
      <c r="B625" t="s">
        <v>2511</v>
      </c>
      <c r="C625" s="82">
        <v>-239000</v>
      </c>
      <c r="D625" s="749">
        <f>VLOOKUP($A$1:$A$1397,BS!$A$8:$A$2406,1,0)</f>
        <v>22840042</v>
      </c>
    </row>
    <row r="626" spans="1:4">
      <c r="A626">
        <v>22840051</v>
      </c>
      <c r="B626" t="s">
        <v>1636</v>
      </c>
      <c r="C626" s="82">
        <v>-30000</v>
      </c>
      <c r="D626" s="749">
        <f>VLOOKUP($A$1:$A$1397,BS!$A$8:$A$2406,1,0)</f>
        <v>22840051</v>
      </c>
    </row>
    <row r="627" spans="1:4">
      <c r="A627">
        <v>22840062</v>
      </c>
      <c r="B627" t="s">
        <v>2513</v>
      </c>
      <c r="C627" s="82">
        <v>-1300000</v>
      </c>
      <c r="D627" s="749">
        <f>VLOOKUP($A$1:$A$1397,BS!$A$8:$A$2406,1,0)</f>
        <v>22840062</v>
      </c>
    </row>
    <row r="628" spans="1:4">
      <c r="A628">
        <v>22840081</v>
      </c>
      <c r="B628" t="s">
        <v>1621</v>
      </c>
      <c r="C628" s="82">
        <v>-550000</v>
      </c>
      <c r="D628" s="749">
        <f>VLOOKUP($A$1:$A$1397,BS!$A$8:$A$2406,1,0)</f>
        <v>22840081</v>
      </c>
    </row>
    <row r="629" spans="1:4">
      <c r="A629">
        <v>22840082</v>
      </c>
      <c r="B629" t="s">
        <v>2514</v>
      </c>
      <c r="C629" s="82">
        <v>-2500000</v>
      </c>
      <c r="D629" s="749">
        <f>VLOOKUP($A$1:$A$1397,BS!$A$8:$A$2406,1,0)</f>
        <v>22840082</v>
      </c>
    </row>
    <row r="630" spans="1:4">
      <c r="A630">
        <v>22840092</v>
      </c>
      <c r="B630" t="s">
        <v>2515</v>
      </c>
      <c r="C630" s="82">
        <v>-2050000</v>
      </c>
      <c r="D630" s="749">
        <f>VLOOKUP($A$1:$A$1397,BS!$A$8:$A$2406,1,0)</f>
        <v>22840092</v>
      </c>
    </row>
    <row r="631" spans="1:4">
      <c r="A631">
        <v>22840102</v>
      </c>
      <c r="B631" t="s">
        <v>2516</v>
      </c>
      <c r="C631" s="82">
        <v>-484500</v>
      </c>
      <c r="D631" s="749">
        <f>VLOOKUP($A$1:$A$1397,BS!$A$8:$A$2406,1,0)</f>
        <v>22840102</v>
      </c>
    </row>
    <row r="632" spans="1:4">
      <c r="A632">
        <v>22840111</v>
      </c>
      <c r="B632" t="s">
        <v>1637</v>
      </c>
      <c r="C632" s="82">
        <v>-20000</v>
      </c>
      <c r="D632" s="749">
        <f>VLOOKUP($A$1:$A$1397,BS!$A$8:$A$2406,1,0)</f>
        <v>22840111</v>
      </c>
    </row>
    <row r="633" spans="1:4">
      <c r="A633">
        <v>22840112</v>
      </c>
      <c r="B633" t="s">
        <v>2517</v>
      </c>
      <c r="C633" s="82">
        <v>-200000</v>
      </c>
      <c r="D633" s="749">
        <f>VLOOKUP($A$1:$A$1397,BS!$A$8:$A$2406,1,0)</f>
        <v>22840112</v>
      </c>
    </row>
    <row r="634" spans="1:4">
      <c r="A634">
        <v>22840122</v>
      </c>
      <c r="B634" t="s">
        <v>2518</v>
      </c>
      <c r="C634" s="82">
        <v>-140000</v>
      </c>
      <c r="D634" s="749">
        <f>VLOOKUP($A$1:$A$1397,BS!$A$8:$A$2406,1,0)</f>
        <v>22840122</v>
      </c>
    </row>
    <row r="635" spans="1:4">
      <c r="A635">
        <v>22840131</v>
      </c>
      <c r="B635" t="s">
        <v>1622</v>
      </c>
      <c r="C635" s="82">
        <v>-499785.05</v>
      </c>
      <c r="D635" s="749">
        <f>VLOOKUP($A$1:$A$1397,BS!$A$8:$A$2406,1,0)</f>
        <v>22840131</v>
      </c>
    </row>
    <row r="636" spans="1:4">
      <c r="A636">
        <v>22840132</v>
      </c>
      <c r="B636" t="s">
        <v>2519</v>
      </c>
      <c r="C636" s="82">
        <v>-100000</v>
      </c>
      <c r="D636" s="749">
        <f>VLOOKUP($A$1:$A$1397,BS!$A$8:$A$2406,1,0)</f>
        <v>22840132</v>
      </c>
    </row>
    <row r="637" spans="1:4">
      <c r="A637">
        <v>22840161</v>
      </c>
      <c r="B637" t="s">
        <v>1623</v>
      </c>
      <c r="C637" s="82">
        <v>-350000</v>
      </c>
      <c r="D637" s="749">
        <f>VLOOKUP($A$1:$A$1397,BS!$A$8:$A$2406,1,0)</f>
        <v>22840161</v>
      </c>
    </row>
    <row r="638" spans="1:4">
      <c r="A638">
        <v>22840162</v>
      </c>
      <c r="B638" t="s">
        <v>3085</v>
      </c>
      <c r="C638" s="82">
        <v>-100000</v>
      </c>
      <c r="D638" s="749">
        <f>VLOOKUP($A$1:$A$1397,BS!$A$8:$A$2406,1,0)</f>
        <v>22840162</v>
      </c>
    </row>
    <row r="639" spans="1:4">
      <c r="A639">
        <v>22840171</v>
      </c>
      <c r="B639" t="s">
        <v>1624</v>
      </c>
      <c r="C639" s="82">
        <v>-50000</v>
      </c>
      <c r="D639" s="749">
        <f>VLOOKUP($A$1:$A$1397,BS!$A$8:$A$2406,1,0)</f>
        <v>22840171</v>
      </c>
    </row>
    <row r="640" spans="1:4">
      <c r="A640">
        <v>22840181</v>
      </c>
      <c r="B640" t="s">
        <v>1638</v>
      </c>
      <c r="C640" s="82">
        <v>-2925000</v>
      </c>
      <c r="D640" s="749">
        <f>VLOOKUP($A$1:$A$1397,BS!$A$8:$A$2406,1,0)</f>
        <v>22840181</v>
      </c>
    </row>
    <row r="641" spans="1:4">
      <c r="A641">
        <v>22840191</v>
      </c>
      <c r="B641" t="s">
        <v>1625</v>
      </c>
      <c r="C641" s="82">
        <v>-250000</v>
      </c>
      <c r="D641" s="749">
        <f>VLOOKUP($A$1:$A$1397,BS!$A$8:$A$2406,1,0)</f>
        <v>22840191</v>
      </c>
    </row>
    <row r="642" spans="1:4">
      <c r="A642">
        <v>22840221</v>
      </c>
      <c r="B642" t="s">
        <v>1646</v>
      </c>
      <c r="C642" s="82">
        <v>-600000</v>
      </c>
      <c r="D642" s="749">
        <f>VLOOKUP($A$1:$A$1397,BS!$A$8:$A$2406,1,0)</f>
        <v>22840221</v>
      </c>
    </row>
    <row r="643" spans="1:4">
      <c r="A643">
        <v>22840231</v>
      </c>
      <c r="B643" t="s">
        <v>441</v>
      </c>
      <c r="C643" s="82">
        <v>-75000</v>
      </c>
      <c r="D643" s="749">
        <f>VLOOKUP($A$1:$A$1397,BS!$A$8:$A$2406,1,0)</f>
        <v>22840231</v>
      </c>
    </row>
    <row r="644" spans="1:4">
      <c r="A644">
        <v>22840251</v>
      </c>
      <c r="B644" t="s">
        <v>984</v>
      </c>
      <c r="C644" s="82">
        <v>-8841357</v>
      </c>
      <c r="D644" s="749">
        <f>VLOOKUP($A$1:$A$1397,BS!$A$8:$A$2406,1,0)</f>
        <v>22840251</v>
      </c>
    </row>
    <row r="645" spans="1:4">
      <c r="A645">
        <v>22840281</v>
      </c>
      <c r="B645" t="s">
        <v>2301</v>
      </c>
      <c r="C645" s="82">
        <v>-50000</v>
      </c>
      <c r="D645" s="749">
        <f>VLOOKUP($A$1:$A$1397,BS!$A$8:$A$2406,1,0)</f>
        <v>22840281</v>
      </c>
    </row>
    <row r="646" spans="1:4">
      <c r="A646">
        <v>22840301</v>
      </c>
      <c r="B646" t="s">
        <v>2465</v>
      </c>
      <c r="C646" s="82">
        <v>-125000</v>
      </c>
      <c r="D646" s="749">
        <f>VLOOKUP($A$1:$A$1397,BS!$A$8:$A$2406,1,0)</f>
        <v>22840301</v>
      </c>
    </row>
    <row r="647" spans="1:4">
      <c r="A647">
        <v>22840311</v>
      </c>
      <c r="B647" t="s">
        <v>2466</v>
      </c>
      <c r="C647" s="82">
        <v>-96000</v>
      </c>
      <c r="D647" s="749">
        <f>VLOOKUP($A$1:$A$1397,BS!$A$8:$A$2406,1,0)</f>
        <v>22840311</v>
      </c>
    </row>
    <row r="648" spans="1:4">
      <c r="A648">
        <v>22840321</v>
      </c>
      <c r="B648" t="s">
        <v>2647</v>
      </c>
      <c r="C648" s="82">
        <v>-124867306</v>
      </c>
      <c r="D648" s="749">
        <f>VLOOKUP($A$1:$A$1397,BS!$A$8:$A$2406,1,0)</f>
        <v>22840321</v>
      </c>
    </row>
    <row r="649" spans="1:4">
      <c r="A649">
        <v>22840331</v>
      </c>
      <c r="B649" t="s">
        <v>3086</v>
      </c>
      <c r="C649" s="82">
        <v>-75534944</v>
      </c>
      <c r="D649" s="749">
        <f>VLOOKUP($A$1:$A$1397,BS!$A$8:$A$2406,1,0)</f>
        <v>22840331</v>
      </c>
    </row>
    <row r="650" spans="1:4">
      <c r="A650">
        <v>22840332</v>
      </c>
      <c r="B650" t="s">
        <v>2512</v>
      </c>
      <c r="C650" s="82">
        <v>-21000000</v>
      </c>
      <c r="D650" s="749">
        <f>VLOOKUP($A$1:$A$1397,BS!$A$8:$A$2406,1,0)</f>
        <v>22840332</v>
      </c>
    </row>
    <row r="651" spans="1:4">
      <c r="A651">
        <v>22840341</v>
      </c>
      <c r="B651" t="s">
        <v>3065</v>
      </c>
      <c r="C651" s="82">
        <v>-26571185</v>
      </c>
      <c r="D651" s="749">
        <f>VLOOKUP($A$1:$A$1397,BS!$A$8:$A$2406,1,0)</f>
        <v>22840341</v>
      </c>
    </row>
    <row r="652" spans="1:4">
      <c r="A652">
        <v>22841001</v>
      </c>
      <c r="B652" t="s">
        <v>1626</v>
      </c>
      <c r="C652" s="82">
        <v>-4610484.08</v>
      </c>
      <c r="D652" s="749">
        <f>VLOOKUP($A$1:$A$1397,BS!$A$8:$A$2406,1,0)</f>
        <v>22841001</v>
      </c>
    </row>
    <row r="653" spans="1:4">
      <c r="A653">
        <v>23001021</v>
      </c>
      <c r="B653" t="s">
        <v>29</v>
      </c>
      <c r="C653" s="82">
        <v>-18930489.489999998</v>
      </c>
      <c r="D653" s="749">
        <f>VLOOKUP($A$1:$A$1397,BS!$A$8:$A$2406,1,0)</f>
        <v>23001021</v>
      </c>
    </row>
    <row r="654" spans="1:4">
      <c r="A654">
        <v>23001031</v>
      </c>
      <c r="B654" t="s">
        <v>1167</v>
      </c>
      <c r="C654" s="82">
        <v>-19309590.73</v>
      </c>
      <c r="D654" s="749">
        <f>VLOOKUP($A$1:$A$1397,BS!$A$8:$A$2406,1,0)</f>
        <v>23001031</v>
      </c>
    </row>
    <row r="655" spans="1:4">
      <c r="A655">
        <v>23001041</v>
      </c>
      <c r="B655" t="s">
        <v>385</v>
      </c>
      <c r="C655" s="82">
        <v>-3576317.53</v>
      </c>
      <c r="D655" s="749">
        <f>VLOOKUP($A$1:$A$1397,BS!$A$8:$A$2406,1,0)</f>
        <v>23001041</v>
      </c>
    </row>
    <row r="656" spans="1:4">
      <c r="A656">
        <v>23001043</v>
      </c>
      <c r="B656" t="s">
        <v>2663</v>
      </c>
      <c r="C656" s="82">
        <v>-918497.13</v>
      </c>
      <c r="D656" s="749">
        <f>VLOOKUP($A$1:$A$1397,BS!$A$8:$A$2406,1,0)</f>
        <v>23001043</v>
      </c>
    </row>
    <row r="657" spans="1:4">
      <c r="A657">
        <v>23001061</v>
      </c>
      <c r="B657" t="s">
        <v>1059</v>
      </c>
      <c r="C657" s="82">
        <v>-5387661.8399999999</v>
      </c>
      <c r="D657" s="749">
        <f>VLOOKUP($A$1:$A$1397,BS!$A$8:$A$2406,1,0)</f>
        <v>23001061</v>
      </c>
    </row>
    <row r="658" spans="1:4">
      <c r="A658">
        <v>23001071</v>
      </c>
      <c r="B658" t="s">
        <v>876</v>
      </c>
      <c r="C658" s="82">
        <v>-9114855.6400000006</v>
      </c>
      <c r="D658" s="749">
        <f>VLOOKUP($A$1:$A$1397,BS!$A$8:$A$2406,1,0)</f>
        <v>23001071</v>
      </c>
    </row>
    <row r="659" spans="1:4">
      <c r="A659">
        <v>23001092</v>
      </c>
      <c r="B659" t="s">
        <v>545</v>
      </c>
      <c r="C659" s="82">
        <v>-9142763.2899999991</v>
      </c>
      <c r="D659" s="749">
        <f>VLOOKUP($A$1:$A$1397,BS!$A$8:$A$2406,1,0)</f>
        <v>23001092</v>
      </c>
    </row>
    <row r="660" spans="1:4">
      <c r="A660">
        <v>23001131</v>
      </c>
      <c r="B660" t="s">
        <v>2451</v>
      </c>
      <c r="C660" s="82">
        <v>-5773946.3399999999</v>
      </c>
      <c r="D660" s="749">
        <f>VLOOKUP($A$1:$A$1397,BS!$A$8:$A$2406,1,0)</f>
        <v>23001131</v>
      </c>
    </row>
    <row r="661" spans="1:4">
      <c r="A661">
        <v>23001141</v>
      </c>
      <c r="B661" t="s">
        <v>2658</v>
      </c>
      <c r="C661" s="82">
        <v>-556063.39</v>
      </c>
      <c r="D661" s="749">
        <f>VLOOKUP($A$1:$A$1397,BS!$A$8:$A$2406,1,0)</f>
        <v>23001141</v>
      </c>
    </row>
    <row r="662" spans="1:4">
      <c r="A662">
        <v>23001151</v>
      </c>
      <c r="B662" t="s">
        <v>2770</v>
      </c>
      <c r="C662" s="82">
        <v>-117369.74</v>
      </c>
      <c r="D662" s="749">
        <f>VLOOKUP($A$1:$A$1397,BS!$A$8:$A$2406,1,0)</f>
        <v>23001151</v>
      </c>
    </row>
    <row r="663" spans="1:4">
      <c r="A663">
        <v>23001231</v>
      </c>
      <c r="B663" t="s">
        <v>2628</v>
      </c>
      <c r="C663" s="82">
        <v>-1159257.92</v>
      </c>
      <c r="D663" s="749">
        <f>VLOOKUP($A$1:$A$1397,BS!$A$8:$A$2406,1,0)</f>
        <v>23001231</v>
      </c>
    </row>
    <row r="664" spans="1:4">
      <c r="A664">
        <v>23002011</v>
      </c>
      <c r="B664" t="s">
        <v>1870</v>
      </c>
      <c r="C664" s="82">
        <v>-900045.26</v>
      </c>
      <c r="D664" s="749">
        <f>VLOOKUP($A$1:$A$1397,BS!$A$8:$A$2406,1,0)</f>
        <v>23002011</v>
      </c>
    </row>
    <row r="665" spans="1:4">
      <c r="A665">
        <v>23002041</v>
      </c>
      <c r="B665" t="s">
        <v>1220</v>
      </c>
      <c r="C665" s="82">
        <v>-7102473</v>
      </c>
      <c r="D665" s="749">
        <f>VLOOKUP($A$1:$A$1397,BS!$A$8:$A$2406,1,0)</f>
        <v>23002041</v>
      </c>
    </row>
    <row r="666" spans="1:4">
      <c r="A666">
        <v>23002061</v>
      </c>
      <c r="B666" t="s">
        <v>66</v>
      </c>
      <c r="C666" s="82">
        <v>82298</v>
      </c>
      <c r="D666" s="749">
        <f>VLOOKUP($A$1:$A$1397,BS!$A$8:$A$2406,1,0)</f>
        <v>23002061</v>
      </c>
    </row>
    <row r="667" spans="1:4">
      <c r="A667">
        <v>23002071</v>
      </c>
      <c r="B667" t="s">
        <v>50</v>
      </c>
      <c r="C667" s="82">
        <v>251781.44</v>
      </c>
      <c r="D667" s="749">
        <f>VLOOKUP($A$1:$A$1397,BS!$A$8:$A$2406,1,0)</f>
        <v>23002071</v>
      </c>
    </row>
    <row r="668" spans="1:4">
      <c r="A668">
        <v>23002072</v>
      </c>
      <c r="B668" t="s">
        <v>2664</v>
      </c>
      <c r="C668" s="82">
        <v>18711.25</v>
      </c>
      <c r="D668" s="749">
        <f>VLOOKUP($A$1:$A$1397,BS!$A$8:$A$2406,1,0)</f>
        <v>23002072</v>
      </c>
    </row>
    <row r="669" spans="1:4">
      <c r="A669">
        <v>23002091</v>
      </c>
      <c r="B669" t="s">
        <v>548</v>
      </c>
      <c r="C669" s="82">
        <v>-334079.44</v>
      </c>
      <c r="D669" s="749">
        <f>VLOOKUP($A$1:$A$1397,BS!$A$8:$A$2406,1,0)</f>
        <v>23002091</v>
      </c>
    </row>
    <row r="670" spans="1:4">
      <c r="A670">
        <v>23002092</v>
      </c>
      <c r="B670" t="s">
        <v>549</v>
      </c>
      <c r="C670" s="82">
        <v>-18711.25</v>
      </c>
      <c r="D670" s="749">
        <f>VLOOKUP($A$1:$A$1397,BS!$A$8:$A$2406,1,0)</f>
        <v>23002092</v>
      </c>
    </row>
    <row r="671" spans="1:4">
      <c r="A671">
        <v>23108323</v>
      </c>
      <c r="B671" t="s">
        <v>145</v>
      </c>
      <c r="C671" s="82">
        <v>-45000000</v>
      </c>
      <c r="D671" s="749">
        <f>VLOOKUP($A$1:$A$1397,BS!$A$8:$A$2406,1,0)</f>
        <v>23108323</v>
      </c>
    </row>
    <row r="672" spans="1:4">
      <c r="A672">
        <v>23108363</v>
      </c>
      <c r="B672" t="s">
        <v>1242</v>
      </c>
      <c r="C672" s="82">
        <v>-20000000</v>
      </c>
      <c r="D672" s="749">
        <f>VLOOKUP($A$1:$A$1397,BS!$A$8:$A$2406,1,0)</f>
        <v>23108363</v>
      </c>
    </row>
    <row r="673" spans="1:4">
      <c r="A673">
        <v>23108383</v>
      </c>
      <c r="B673" t="s">
        <v>1009</v>
      </c>
      <c r="C673" s="82">
        <v>-28000000</v>
      </c>
      <c r="D673" s="749">
        <f>VLOOKUP($A$1:$A$1397,BS!$A$8:$A$2406,1,0)</f>
        <v>23108383</v>
      </c>
    </row>
    <row r="674" spans="1:4">
      <c r="A674">
        <v>23200011</v>
      </c>
      <c r="B674" t="s">
        <v>1779</v>
      </c>
      <c r="C674" s="82">
        <v>-5749772.5599999996</v>
      </c>
      <c r="D674" s="749">
        <f>VLOOKUP($A$1:$A$1397,BS!$A$8:$A$2406,1,0)</f>
        <v>23200011</v>
      </c>
    </row>
    <row r="675" spans="1:4">
      <c r="A675">
        <v>23200031</v>
      </c>
      <c r="B675" t="s">
        <v>430</v>
      </c>
      <c r="C675" s="82">
        <v>-23107317.079999998</v>
      </c>
      <c r="D675" s="749">
        <f>VLOOKUP($A$1:$A$1397,BS!$A$8:$A$2406,1,0)</f>
        <v>23200031</v>
      </c>
    </row>
    <row r="676" spans="1:4">
      <c r="A676">
        <v>23200033</v>
      </c>
      <c r="B676" t="s">
        <v>434</v>
      </c>
      <c r="C676" s="82">
        <v>-317849.65999999997</v>
      </c>
      <c r="D676" s="749">
        <f>VLOOKUP($A$1:$A$1397,BS!$A$8:$A$2406,1,0)</f>
        <v>23200033</v>
      </c>
    </row>
    <row r="677" spans="1:4">
      <c r="A677">
        <v>23200041</v>
      </c>
      <c r="B677" t="s">
        <v>818</v>
      </c>
      <c r="C677" s="82">
        <v>-8903429</v>
      </c>
      <c r="D677" s="749">
        <f>VLOOKUP($A$1:$A$1397,BS!$A$8:$A$2406,1,0)</f>
        <v>23200041</v>
      </c>
    </row>
    <row r="678" spans="1:4">
      <c r="A678">
        <v>23200051</v>
      </c>
      <c r="B678" t="s">
        <v>819</v>
      </c>
      <c r="C678" s="82">
        <v>-11351518.609999999</v>
      </c>
      <c r="D678" s="749">
        <f>VLOOKUP($A$1:$A$1397,BS!$A$8:$A$2406,1,0)</f>
        <v>23200051</v>
      </c>
    </row>
    <row r="679" spans="1:4">
      <c r="A679">
        <v>23200061</v>
      </c>
      <c r="B679" t="s">
        <v>375</v>
      </c>
      <c r="C679" s="82">
        <v>-19624604.390000001</v>
      </c>
      <c r="D679" s="749">
        <f>VLOOKUP($A$1:$A$1397,BS!$A$8:$A$2406,1,0)</f>
        <v>23200061</v>
      </c>
    </row>
    <row r="680" spans="1:4">
      <c r="A680">
        <v>23200071</v>
      </c>
      <c r="B680" t="s">
        <v>1899</v>
      </c>
      <c r="C680" s="82">
        <v>-2082245.87</v>
      </c>
      <c r="D680" s="749">
        <f>VLOOKUP($A$1:$A$1397,BS!$A$8:$A$2406,1,0)</f>
        <v>23200071</v>
      </c>
    </row>
    <row r="681" spans="1:4">
      <c r="A681">
        <v>23200081</v>
      </c>
      <c r="B681" t="s">
        <v>1900</v>
      </c>
      <c r="C681" s="82">
        <v>-4519782.45</v>
      </c>
      <c r="D681" s="749">
        <f>VLOOKUP($A$1:$A$1397,BS!$A$8:$A$2406,1,0)</f>
        <v>23200081</v>
      </c>
    </row>
    <row r="682" spans="1:4">
      <c r="A682">
        <v>23200101</v>
      </c>
      <c r="B682" t="s">
        <v>809</v>
      </c>
      <c r="C682" s="82">
        <v>-298043.86</v>
      </c>
      <c r="D682" s="749">
        <f>VLOOKUP($A$1:$A$1397,BS!$A$8:$A$2406,1,0)</f>
        <v>23200101</v>
      </c>
    </row>
    <row r="683" spans="1:4">
      <c r="A683">
        <v>23200103</v>
      </c>
      <c r="B683" t="s">
        <v>136</v>
      </c>
      <c r="C683" s="82">
        <v>-61237.04</v>
      </c>
      <c r="D683" s="749">
        <f>VLOOKUP($A$1:$A$1397,BS!$A$8:$A$2406,1,0)</f>
        <v>23200103</v>
      </c>
    </row>
    <row r="684" spans="1:4">
      <c r="A684">
        <v>23200111</v>
      </c>
      <c r="B684" t="s">
        <v>1901</v>
      </c>
      <c r="C684" s="82">
        <v>-466020.15</v>
      </c>
      <c r="D684" s="749">
        <f>VLOOKUP($A$1:$A$1397,BS!$A$8:$A$2406,1,0)</f>
        <v>23200111</v>
      </c>
    </row>
    <row r="685" spans="1:4">
      <c r="A685">
        <v>23200121</v>
      </c>
      <c r="B685" t="s">
        <v>1647</v>
      </c>
      <c r="C685" s="82">
        <v>-495944</v>
      </c>
      <c r="D685" s="749">
        <f>VLOOKUP($A$1:$A$1397,BS!$A$8:$A$2406,1,0)</f>
        <v>23200121</v>
      </c>
    </row>
    <row r="686" spans="1:4">
      <c r="A686">
        <v>23200221</v>
      </c>
      <c r="B686" t="s">
        <v>3305</v>
      </c>
      <c r="C686" s="82">
        <v>-2715</v>
      </c>
      <c r="D686" s="749">
        <f>VLOOKUP($A$1:$A$1397,BS!$A$8:$A$2406,1,0)</f>
        <v>23200221</v>
      </c>
    </row>
    <row r="687" spans="1:4">
      <c r="A687">
        <v>23200222</v>
      </c>
      <c r="B687" t="s">
        <v>279</v>
      </c>
      <c r="C687" s="82">
        <v>-11409516.99</v>
      </c>
      <c r="D687" s="749">
        <f>VLOOKUP($A$1:$A$1397,BS!$A$8:$A$2406,1,0)</f>
        <v>23200222</v>
      </c>
    </row>
    <row r="688" spans="1:4">
      <c r="A688">
        <v>23200242</v>
      </c>
      <c r="B688" t="s">
        <v>1701</v>
      </c>
      <c r="C688" s="82">
        <v>-30286861.899999999</v>
      </c>
      <c r="D688" s="749">
        <f>VLOOKUP($A$1:$A$1397,BS!$A$8:$A$2406,1,0)</f>
        <v>23200242</v>
      </c>
    </row>
    <row r="689" spans="1:4">
      <c r="A689">
        <v>23200333</v>
      </c>
      <c r="B689" t="s">
        <v>1045</v>
      </c>
      <c r="C689" s="82">
        <v>-13648992.359999999</v>
      </c>
      <c r="D689" s="749">
        <f>VLOOKUP($A$1:$A$1397,BS!$A$8:$A$2406,1,0)</f>
        <v>23200333</v>
      </c>
    </row>
    <row r="690" spans="1:4">
      <c r="A690">
        <v>23200483</v>
      </c>
      <c r="B690" t="s">
        <v>665</v>
      </c>
      <c r="C690" s="82">
        <v>-17234274.390000001</v>
      </c>
      <c r="D690" s="749">
        <f>VLOOKUP($A$1:$A$1397,BS!$A$8:$A$2406,1,0)</f>
        <v>23200483</v>
      </c>
    </row>
    <row r="691" spans="1:4">
      <c r="A691">
        <v>23200493</v>
      </c>
      <c r="B691" t="s">
        <v>3094</v>
      </c>
      <c r="C691" s="82">
        <v>-326339.06</v>
      </c>
      <c r="D691" s="749">
        <f>VLOOKUP($A$1:$A$1397,BS!$A$8:$A$2406,1,0)</f>
        <v>23200493</v>
      </c>
    </row>
    <row r="692" spans="1:4">
      <c r="A692">
        <v>23200543</v>
      </c>
      <c r="B692" t="s">
        <v>735</v>
      </c>
      <c r="C692" s="82">
        <v>-58522222.859999999</v>
      </c>
      <c r="D692" s="749">
        <f>VLOOKUP($A$1:$A$1397,BS!$A$8:$A$2406,1,0)</f>
        <v>23200543</v>
      </c>
    </row>
    <row r="693" spans="1:4">
      <c r="A693">
        <v>23200643</v>
      </c>
      <c r="B693" t="s">
        <v>640</v>
      </c>
      <c r="C693" s="82">
        <v>-7299319.46</v>
      </c>
      <c r="D693" s="749">
        <f>VLOOKUP($A$1:$A$1397,BS!$A$8:$A$2406,1,0)</f>
        <v>23200643</v>
      </c>
    </row>
    <row r="694" spans="1:4">
      <c r="A694">
        <v>23200653</v>
      </c>
      <c r="B694" t="s">
        <v>1694</v>
      </c>
      <c r="C694" s="82">
        <v>-2753320.37</v>
      </c>
      <c r="D694" s="749">
        <f>VLOOKUP($A$1:$A$1397,BS!$A$8:$A$2406,1,0)</f>
        <v>23200653</v>
      </c>
    </row>
    <row r="695" spans="1:4">
      <c r="A695">
        <v>23200693</v>
      </c>
      <c r="B695" t="s">
        <v>1368</v>
      </c>
      <c r="C695">
        <v>-352.32</v>
      </c>
      <c r="D695" s="749">
        <f>VLOOKUP($A$1:$A$1397,BS!$A$8:$A$2406,1,0)</f>
        <v>23200693</v>
      </c>
    </row>
    <row r="696" spans="1:4">
      <c r="A696">
        <v>23200733</v>
      </c>
      <c r="B696" t="s">
        <v>248</v>
      </c>
      <c r="C696" s="82">
        <v>-1971.43</v>
      </c>
      <c r="D696" s="749">
        <f>VLOOKUP($A$1:$A$1397,BS!$A$8:$A$2406,1,0)</f>
        <v>23200733</v>
      </c>
    </row>
    <row r="697" spans="1:4">
      <c r="A697">
        <v>23200743</v>
      </c>
      <c r="B697" t="s">
        <v>1946</v>
      </c>
      <c r="C697" s="82">
        <v>14871.11</v>
      </c>
      <c r="D697" s="749">
        <f>VLOOKUP($A$1:$A$1397,BS!$A$8:$A$2406,1,0)</f>
        <v>23200743</v>
      </c>
    </row>
    <row r="698" spans="1:4">
      <c r="A698">
        <v>23200753</v>
      </c>
      <c r="B698" t="s">
        <v>1674</v>
      </c>
      <c r="C698" s="82">
        <v>-1707.18</v>
      </c>
      <c r="D698" s="749">
        <f>VLOOKUP($A$1:$A$1397,BS!$A$8:$A$2406,1,0)</f>
        <v>23200753</v>
      </c>
    </row>
    <row r="699" spans="1:4">
      <c r="A699">
        <v>23200763</v>
      </c>
      <c r="B699" t="s">
        <v>1945</v>
      </c>
      <c r="C699" s="82">
        <v>3424.48</v>
      </c>
      <c r="D699" s="749">
        <f>VLOOKUP($A$1:$A$1397,BS!$A$8:$A$2406,1,0)</f>
        <v>23200763</v>
      </c>
    </row>
    <row r="700" spans="1:4">
      <c r="A700">
        <v>23200773</v>
      </c>
      <c r="B700" t="s">
        <v>1128</v>
      </c>
      <c r="C700" s="82">
        <v>-17574.8</v>
      </c>
      <c r="D700" s="749">
        <f>VLOOKUP($A$1:$A$1397,BS!$A$8:$A$2406,1,0)</f>
        <v>23200773</v>
      </c>
    </row>
    <row r="701" spans="1:4">
      <c r="A701">
        <v>23200823</v>
      </c>
      <c r="B701" t="s">
        <v>3209</v>
      </c>
      <c r="C701" s="82">
        <v>-192448.78</v>
      </c>
      <c r="D701" s="749">
        <f>VLOOKUP($A$1:$A$1397,BS!$A$8:$A$2406,1,0)</f>
        <v>23200823</v>
      </c>
    </row>
    <row r="702" spans="1:4">
      <c r="A702" s="503">
        <v>23200833</v>
      </c>
      <c r="B702" s="503" t="s">
        <v>3476</v>
      </c>
      <c r="C702" s="752">
        <v>-4068.5</v>
      </c>
      <c r="D702" s="749" t="e">
        <f>VLOOKUP($A$1:$A$1397,BS!$A$8:$A$2406,1,0)</f>
        <v>#N/A</v>
      </c>
    </row>
    <row r="703" spans="1:4">
      <c r="A703">
        <v>23200873</v>
      </c>
      <c r="B703" t="s">
        <v>3306</v>
      </c>
      <c r="C703" s="82">
        <v>-1147874.42</v>
      </c>
      <c r="D703" s="749">
        <f>VLOOKUP($A$1:$A$1397,BS!$A$8:$A$2406,1,0)</f>
        <v>23200873</v>
      </c>
    </row>
    <row r="704" spans="1:4">
      <c r="A704">
        <v>23201003</v>
      </c>
      <c r="B704" t="s">
        <v>783</v>
      </c>
      <c r="C704" s="82">
        <v>-17089079.899999999</v>
      </c>
      <c r="D704" s="749">
        <f>VLOOKUP($A$1:$A$1397,BS!$A$8:$A$2406,1,0)</f>
        <v>23201003</v>
      </c>
    </row>
    <row r="705" spans="1:4">
      <c r="A705">
        <v>23201013</v>
      </c>
      <c r="B705" t="s">
        <v>1461</v>
      </c>
      <c r="C705" s="82">
        <v>-13841381.720000001</v>
      </c>
      <c r="D705" s="749">
        <f>VLOOKUP($A$1:$A$1397,BS!$A$8:$A$2406,1,0)</f>
        <v>23201013</v>
      </c>
    </row>
    <row r="706" spans="1:4">
      <c r="A706">
        <v>23201033</v>
      </c>
      <c r="B706" t="s">
        <v>1169</v>
      </c>
      <c r="C706" s="82">
        <v>-173412.56</v>
      </c>
      <c r="D706" s="749">
        <f>VLOOKUP($A$1:$A$1397,BS!$A$8:$A$2406,1,0)</f>
        <v>23201033</v>
      </c>
    </row>
    <row r="707" spans="1:4">
      <c r="A707">
        <v>23201043</v>
      </c>
      <c r="B707" t="s">
        <v>498</v>
      </c>
      <c r="C707" s="82">
        <v>76440.399999999994</v>
      </c>
      <c r="D707" s="749">
        <f>VLOOKUP($A$1:$A$1397,BS!$A$8:$A$2406,1,0)</f>
        <v>23201043</v>
      </c>
    </row>
    <row r="708" spans="1:4">
      <c r="A708">
        <v>23201053</v>
      </c>
      <c r="B708" t="s">
        <v>2659</v>
      </c>
      <c r="C708" s="82">
        <v>-265747.98</v>
      </c>
      <c r="D708" s="749">
        <f>VLOOKUP($A$1:$A$1397,BS!$A$8:$A$2406,1,0)</f>
        <v>23201053</v>
      </c>
    </row>
    <row r="709" spans="1:4">
      <c r="A709">
        <v>23201073</v>
      </c>
      <c r="B709" t="s">
        <v>1292</v>
      </c>
      <c r="C709">
        <v>-688.15</v>
      </c>
      <c r="D709" s="749">
        <f>VLOOKUP($A$1:$A$1397,BS!$A$8:$A$2406,1,0)</f>
        <v>23201073</v>
      </c>
    </row>
    <row r="710" spans="1:4">
      <c r="A710">
        <v>23201113</v>
      </c>
      <c r="B710" t="s">
        <v>575</v>
      </c>
      <c r="C710" s="82">
        <v>14917.56</v>
      </c>
      <c r="D710" s="749">
        <f>VLOOKUP($A$1:$A$1397,BS!$A$8:$A$2406,1,0)</f>
        <v>23201113</v>
      </c>
    </row>
    <row r="711" spans="1:4">
      <c r="A711">
        <v>23201153</v>
      </c>
      <c r="B711" t="s">
        <v>2734</v>
      </c>
      <c r="C711" s="82">
        <v>-12936.55</v>
      </c>
      <c r="D711" s="749">
        <f>VLOOKUP($A$1:$A$1397,BS!$A$8:$A$2406,1,0)</f>
        <v>23201153</v>
      </c>
    </row>
    <row r="712" spans="1:4">
      <c r="A712">
        <v>23201163</v>
      </c>
      <c r="B712" t="s">
        <v>2735</v>
      </c>
      <c r="C712" s="82">
        <v>-6387.53</v>
      </c>
      <c r="D712" s="749">
        <f>VLOOKUP($A$1:$A$1397,BS!$A$8:$A$2406,1,0)</f>
        <v>23201163</v>
      </c>
    </row>
    <row r="713" spans="1:4">
      <c r="A713">
        <v>23201173</v>
      </c>
      <c r="B713" t="s">
        <v>496</v>
      </c>
      <c r="C713" s="82">
        <v>88973.51</v>
      </c>
      <c r="D713" s="749">
        <f>VLOOKUP($A$1:$A$1397,BS!$A$8:$A$2406,1,0)</f>
        <v>23201173</v>
      </c>
    </row>
    <row r="714" spans="1:4">
      <c r="A714">
        <v>23201193</v>
      </c>
      <c r="B714" t="s">
        <v>2736</v>
      </c>
      <c r="C714" s="82">
        <v>-23851.64</v>
      </c>
      <c r="D714" s="749">
        <f>VLOOKUP($A$1:$A$1397,BS!$A$8:$A$2406,1,0)</f>
        <v>23201193</v>
      </c>
    </row>
    <row r="715" spans="1:4">
      <c r="A715">
        <v>23201203</v>
      </c>
      <c r="B715" t="s">
        <v>2737</v>
      </c>
      <c r="C715" s="82">
        <v>-1633.01</v>
      </c>
      <c r="D715" s="749">
        <f>VLOOKUP($A$1:$A$1397,BS!$A$8:$A$2406,1,0)</f>
        <v>23201203</v>
      </c>
    </row>
    <row r="716" spans="1:4">
      <c r="A716">
        <v>23201251</v>
      </c>
      <c r="B716" t="s">
        <v>2665</v>
      </c>
      <c r="C716" s="82">
        <v>-1005795</v>
      </c>
      <c r="D716" s="749">
        <f>VLOOKUP($A$1:$A$1397,BS!$A$8:$A$2406,1,0)</f>
        <v>23201251</v>
      </c>
    </row>
    <row r="717" spans="1:4">
      <c r="A717">
        <v>23202173</v>
      </c>
      <c r="B717" t="s">
        <v>416</v>
      </c>
      <c r="C717">
        <v>-8.6999999999999993</v>
      </c>
      <c r="D717" s="749">
        <f>VLOOKUP($A$1:$A$1397,BS!$A$8:$A$2406,1,0)</f>
        <v>23202173</v>
      </c>
    </row>
    <row r="718" spans="1:4">
      <c r="A718">
        <v>23202183</v>
      </c>
      <c r="B718" t="s">
        <v>1255</v>
      </c>
      <c r="C718" s="82">
        <v>-19041.560000000001</v>
      </c>
      <c r="D718" s="749">
        <f>VLOOKUP($A$1:$A$1397,BS!$A$8:$A$2406,1,0)</f>
        <v>23202183</v>
      </c>
    </row>
    <row r="719" spans="1:4">
      <c r="A719">
        <v>23202233</v>
      </c>
      <c r="B719" t="s">
        <v>3301</v>
      </c>
      <c r="C719" s="82">
        <v>1284462.6100000001</v>
      </c>
      <c r="D719" s="749">
        <f>VLOOKUP($A$1:$A$1397,BS!$A$8:$A$2406,1,0)</f>
        <v>23202233</v>
      </c>
    </row>
    <row r="720" spans="1:4">
      <c r="A720">
        <v>23202353</v>
      </c>
      <c r="B720" t="s">
        <v>3302</v>
      </c>
      <c r="C720" s="82">
        <v>-10293440.449999999</v>
      </c>
      <c r="D720" s="749">
        <f>VLOOKUP($A$1:$A$1397,BS!$A$8:$A$2406,1,0)</f>
        <v>23202353</v>
      </c>
    </row>
    <row r="721" spans="1:4">
      <c r="A721">
        <v>23500003</v>
      </c>
      <c r="B721" t="s">
        <v>2755</v>
      </c>
      <c r="C721" s="82">
        <v>-25802206.59</v>
      </c>
      <c r="D721" s="749">
        <f>VLOOKUP($A$1:$A$1397,BS!$A$8:$A$2406,1,0)</f>
        <v>23500003</v>
      </c>
    </row>
    <row r="722" spans="1:4">
      <c r="A722">
        <v>23500011</v>
      </c>
      <c r="B722" t="s">
        <v>991</v>
      </c>
      <c r="C722" s="82">
        <v>-4533243.8099999996</v>
      </c>
      <c r="D722" s="749">
        <f>VLOOKUP($A$1:$A$1397,BS!$A$8:$A$2406,1,0)</f>
        <v>23500011</v>
      </c>
    </row>
    <row r="723" spans="1:4">
      <c r="A723">
        <v>23600021</v>
      </c>
      <c r="B723" t="s">
        <v>2494</v>
      </c>
      <c r="C723" s="82">
        <v>-5481718.1100000003</v>
      </c>
      <c r="D723" s="749">
        <f>VLOOKUP($A$1:$A$1397,BS!$A$8:$A$2406,1,0)</f>
        <v>23600021</v>
      </c>
    </row>
    <row r="724" spans="1:4">
      <c r="A724">
        <v>23600022</v>
      </c>
      <c r="B724" t="s">
        <v>2495</v>
      </c>
      <c r="C724" s="82">
        <v>-2229943.39</v>
      </c>
      <c r="D724" s="749">
        <f>VLOOKUP($A$1:$A$1397,BS!$A$8:$A$2406,1,0)</f>
        <v>23600022</v>
      </c>
    </row>
    <row r="725" spans="1:4">
      <c r="A725">
        <v>23600063</v>
      </c>
      <c r="B725" t="s">
        <v>949</v>
      </c>
      <c r="C725">
        <v>-108.27</v>
      </c>
      <c r="D725" s="749">
        <f>VLOOKUP($A$1:$A$1397,BS!$A$8:$A$2406,1,0)</f>
        <v>23600063</v>
      </c>
    </row>
    <row r="726" spans="1:4">
      <c r="A726">
        <v>23600201</v>
      </c>
      <c r="B726" t="s">
        <v>487</v>
      </c>
      <c r="C726" s="82">
        <v>-52904452.840000004</v>
      </c>
      <c r="D726" s="749">
        <f>VLOOKUP($A$1:$A$1397,BS!$A$8:$A$2406,1,0)</f>
        <v>23600201</v>
      </c>
    </row>
    <row r="727" spans="1:4">
      <c r="A727">
        <v>23600211</v>
      </c>
      <c r="B727" t="s">
        <v>488</v>
      </c>
      <c r="C727" s="82">
        <v>-6847693.2599999998</v>
      </c>
      <c r="D727" s="749">
        <f>VLOOKUP($A$1:$A$1397,BS!$A$8:$A$2406,1,0)</f>
        <v>23600211</v>
      </c>
    </row>
    <row r="728" spans="1:4">
      <c r="A728">
        <v>23600213</v>
      </c>
      <c r="B728" t="s">
        <v>1855</v>
      </c>
      <c r="C728" s="82">
        <v>-150838.34</v>
      </c>
      <c r="D728" s="749">
        <f>VLOOKUP($A$1:$A$1397,BS!$A$8:$A$2406,1,0)</f>
        <v>23600213</v>
      </c>
    </row>
    <row r="729" spans="1:4">
      <c r="A729">
        <v>23600221</v>
      </c>
      <c r="B729" t="s">
        <v>714</v>
      </c>
      <c r="C729" s="82">
        <v>243212.29</v>
      </c>
      <c r="D729" s="749">
        <f>VLOOKUP($A$1:$A$1397,BS!$A$8:$A$2406,1,0)</f>
        <v>23600221</v>
      </c>
    </row>
    <row r="730" spans="1:4">
      <c r="A730">
        <v>23600232</v>
      </c>
      <c r="B730" t="s">
        <v>489</v>
      </c>
      <c r="C730" s="82">
        <v>-22976874.07</v>
      </c>
      <c r="D730" s="749">
        <f>VLOOKUP($A$1:$A$1397,BS!$A$8:$A$2406,1,0)</f>
        <v>23600232</v>
      </c>
    </row>
    <row r="731" spans="1:4">
      <c r="A731">
        <v>23600351</v>
      </c>
      <c r="B731" t="s">
        <v>1664</v>
      </c>
      <c r="C731" s="82">
        <v>-8552316.6199999992</v>
      </c>
      <c r="D731" s="749">
        <f>VLOOKUP($A$1:$A$1397,BS!$A$8:$A$2406,1,0)</f>
        <v>23600351</v>
      </c>
    </row>
    <row r="732" spans="1:4">
      <c r="A732">
        <v>23600391</v>
      </c>
      <c r="B732" t="s">
        <v>745</v>
      </c>
      <c r="C732" s="82">
        <v>-133273.96</v>
      </c>
      <c r="D732" s="749">
        <f>VLOOKUP($A$1:$A$1397,BS!$A$8:$A$2406,1,0)</f>
        <v>23600391</v>
      </c>
    </row>
    <row r="733" spans="1:4">
      <c r="A733">
        <v>23600421</v>
      </c>
      <c r="B733" t="s">
        <v>2707</v>
      </c>
      <c r="C733">
        <v>-9.16</v>
      </c>
      <c r="D733" s="749">
        <f>VLOOKUP($A$1:$A$1397,BS!$A$8:$A$2406,1,0)</f>
        <v>23600421</v>
      </c>
    </row>
    <row r="734" spans="1:4">
      <c r="A734" s="503">
        <v>23600431</v>
      </c>
      <c r="B734" s="503" t="s">
        <v>3127</v>
      </c>
      <c r="C734" s="752">
        <v>1600</v>
      </c>
      <c r="D734" s="749">
        <f>VLOOKUP($A$1:$A$1397,BS!$A$8:$A$2406,1,0)</f>
        <v>23600431</v>
      </c>
    </row>
    <row r="735" spans="1:4">
      <c r="A735">
        <v>23600471</v>
      </c>
      <c r="B735" t="s">
        <v>1847</v>
      </c>
      <c r="C735" s="82">
        <v>-9053408.2599999998</v>
      </c>
      <c r="D735" s="749">
        <f>VLOOKUP($A$1:$A$1397,BS!$A$8:$A$2406,1,0)</f>
        <v>23600471</v>
      </c>
    </row>
    <row r="736" spans="1:4">
      <c r="A736">
        <v>23600552</v>
      </c>
      <c r="B736" t="s">
        <v>1847</v>
      </c>
      <c r="C736" s="82">
        <v>-5110413.99</v>
      </c>
      <c r="D736" s="749">
        <f>VLOOKUP($A$1:$A$1397,BS!$A$8:$A$2406,1,0)</f>
        <v>23600552</v>
      </c>
    </row>
    <row r="737" spans="1:4">
      <c r="A737">
        <v>23600602</v>
      </c>
      <c r="B737" t="s">
        <v>1848</v>
      </c>
      <c r="C737" s="82">
        <v>-5874816.5300000003</v>
      </c>
      <c r="D737" s="749">
        <f>VLOOKUP($A$1:$A$1397,BS!$A$8:$A$2406,1,0)</f>
        <v>23600602</v>
      </c>
    </row>
    <row r="738" spans="1:4">
      <c r="A738">
        <v>23601003</v>
      </c>
      <c r="B738" t="s">
        <v>1731</v>
      </c>
      <c r="C738" s="82">
        <v>-67029.23</v>
      </c>
      <c r="D738" s="749">
        <f>VLOOKUP($A$1:$A$1397,BS!$A$8:$A$2406,1,0)</f>
        <v>23601003</v>
      </c>
    </row>
    <row r="739" spans="1:4">
      <c r="A739">
        <v>23601013</v>
      </c>
      <c r="B739" t="s">
        <v>2496</v>
      </c>
      <c r="C739" s="82">
        <v>-78298.27</v>
      </c>
      <c r="D739" s="749">
        <f>VLOOKUP($A$1:$A$1397,BS!$A$8:$A$2406,1,0)</f>
        <v>23601013</v>
      </c>
    </row>
    <row r="740" spans="1:4">
      <c r="A740">
        <v>23601023</v>
      </c>
      <c r="B740" t="s">
        <v>689</v>
      </c>
      <c r="C740" s="82">
        <v>-2944.79</v>
      </c>
      <c r="D740" s="749">
        <f>VLOOKUP($A$1:$A$1397,BS!$A$8:$A$2406,1,0)</f>
        <v>23601023</v>
      </c>
    </row>
    <row r="741" spans="1:4">
      <c r="A741">
        <v>23601043</v>
      </c>
      <c r="B741" t="s">
        <v>1856</v>
      </c>
      <c r="C741" s="82">
        <v>-103193.85</v>
      </c>
      <c r="D741" s="749">
        <f>VLOOKUP($A$1:$A$1397,BS!$A$8:$A$2406,1,0)</f>
        <v>23601043</v>
      </c>
    </row>
    <row r="742" spans="1:4">
      <c r="A742">
        <v>23700363</v>
      </c>
      <c r="B742" t="s">
        <v>1704</v>
      </c>
      <c r="C742" s="82">
        <v>-134062.5</v>
      </c>
      <c r="D742" s="749">
        <f>VLOOKUP($A$1:$A$1397,BS!$A$8:$A$2406,1,0)</f>
        <v>23700363</v>
      </c>
    </row>
    <row r="743" spans="1:4">
      <c r="A743">
        <v>23700383</v>
      </c>
      <c r="B743" t="s">
        <v>199</v>
      </c>
      <c r="C743" s="82">
        <v>-18000</v>
      </c>
      <c r="D743" s="749">
        <f>VLOOKUP($A$1:$A$1397,BS!$A$8:$A$2406,1,0)</f>
        <v>23700383</v>
      </c>
    </row>
    <row r="744" spans="1:4">
      <c r="A744">
        <v>23700713</v>
      </c>
      <c r="B744" t="s">
        <v>1165</v>
      </c>
      <c r="C744" s="82">
        <v>-65115.3</v>
      </c>
      <c r="D744" s="749">
        <f>VLOOKUP($A$1:$A$1397,BS!$A$8:$A$2406,1,0)</f>
        <v>23700713</v>
      </c>
    </row>
    <row r="745" spans="1:4">
      <c r="A745">
        <v>23700813</v>
      </c>
      <c r="B745" t="s">
        <v>402</v>
      </c>
      <c r="C745" s="82">
        <v>-2041666.45</v>
      </c>
      <c r="D745" s="749">
        <f>VLOOKUP($A$1:$A$1397,BS!$A$8:$A$2406,1,0)</f>
        <v>23700813</v>
      </c>
    </row>
    <row r="746" spans="1:4">
      <c r="A746">
        <v>23700823</v>
      </c>
      <c r="B746" t="s">
        <v>132</v>
      </c>
      <c r="C746" s="82">
        <v>-5054999.78</v>
      </c>
      <c r="D746" s="749">
        <f>VLOOKUP($A$1:$A$1397,BS!$A$8:$A$2406,1,0)</f>
        <v>23700823</v>
      </c>
    </row>
    <row r="747" spans="1:4">
      <c r="A747">
        <v>23700841</v>
      </c>
      <c r="B747" t="s">
        <v>1269</v>
      </c>
      <c r="C747" s="82">
        <v>-406452.5</v>
      </c>
      <c r="D747" s="749">
        <f>VLOOKUP($A$1:$A$1397,BS!$A$8:$A$2406,1,0)</f>
        <v>23700841</v>
      </c>
    </row>
    <row r="748" spans="1:4">
      <c r="A748">
        <v>23700873</v>
      </c>
      <c r="B748" t="s">
        <v>1917</v>
      </c>
      <c r="C748" s="82">
        <v>-7897500</v>
      </c>
      <c r="D748" s="749">
        <f>VLOOKUP($A$1:$A$1397,BS!$A$8:$A$2406,1,0)</f>
        <v>23700873</v>
      </c>
    </row>
    <row r="749" spans="1:4">
      <c r="A749">
        <v>23700963</v>
      </c>
      <c r="B749" t="s">
        <v>1976</v>
      </c>
      <c r="C749" s="82">
        <v>-2322660.0499999998</v>
      </c>
      <c r="D749" s="749">
        <f>VLOOKUP($A$1:$A$1397,BS!$A$8:$A$2406,1,0)</f>
        <v>23700963</v>
      </c>
    </row>
    <row r="750" spans="1:4">
      <c r="A750">
        <v>23701023</v>
      </c>
      <c r="B750" t="s">
        <v>1036</v>
      </c>
      <c r="C750" s="82">
        <v>-2147304.44</v>
      </c>
      <c r="D750" s="749">
        <f>VLOOKUP($A$1:$A$1397,BS!$A$8:$A$2406,1,0)</f>
        <v>23701023</v>
      </c>
    </row>
    <row r="751" spans="1:4">
      <c r="A751">
        <v>23701033</v>
      </c>
      <c r="B751" t="s">
        <v>1894</v>
      </c>
      <c r="C751" s="82">
        <v>-7110533.3300000001</v>
      </c>
      <c r="D751" s="749">
        <f>VLOOKUP($A$1:$A$1397,BS!$A$8:$A$2406,1,0)</f>
        <v>23701033</v>
      </c>
    </row>
    <row r="752" spans="1:4">
      <c r="A752">
        <v>23701053</v>
      </c>
      <c r="B752" t="s">
        <v>1943</v>
      </c>
      <c r="C752" s="82">
        <v>-2905833.5</v>
      </c>
      <c r="D752" s="749">
        <f>VLOOKUP($A$1:$A$1397,BS!$A$8:$A$2406,1,0)</f>
        <v>23701053</v>
      </c>
    </row>
    <row r="753" spans="1:4">
      <c r="A753">
        <v>23701063</v>
      </c>
      <c r="B753" t="s">
        <v>1987</v>
      </c>
      <c r="C753" s="82">
        <v>-101243.57</v>
      </c>
      <c r="D753" s="749">
        <f>VLOOKUP($A$1:$A$1397,BS!$A$8:$A$2406,1,0)</f>
        <v>23701063</v>
      </c>
    </row>
    <row r="754" spans="1:4">
      <c r="A754">
        <v>23701113</v>
      </c>
      <c r="B754" t="s">
        <v>445</v>
      </c>
      <c r="C754" s="82">
        <v>-6716500</v>
      </c>
      <c r="D754" s="749">
        <f>VLOOKUP($A$1:$A$1397,BS!$A$8:$A$2406,1,0)</f>
        <v>23701113</v>
      </c>
    </row>
    <row r="755" spans="1:4">
      <c r="A755">
        <v>23701123</v>
      </c>
      <c r="B755" t="s">
        <v>2137</v>
      </c>
      <c r="C755" s="82">
        <v>-7167288.3300000001</v>
      </c>
      <c r="D755" s="749">
        <f>VLOOKUP($A$1:$A$1397,BS!$A$8:$A$2406,1,0)</f>
        <v>23701123</v>
      </c>
    </row>
    <row r="756" spans="1:4">
      <c r="A756">
        <v>23701133</v>
      </c>
      <c r="B756" t="s">
        <v>2132</v>
      </c>
      <c r="C756" s="82">
        <v>-640444.21</v>
      </c>
      <c r="D756" s="749">
        <f>VLOOKUP($A$1:$A$1397,BS!$A$8:$A$2406,1,0)</f>
        <v>23701133</v>
      </c>
    </row>
    <row r="757" spans="1:4">
      <c r="A757">
        <v>23701143</v>
      </c>
      <c r="B757" t="s">
        <v>2247</v>
      </c>
      <c r="C757" s="82">
        <v>-5027216.66</v>
      </c>
      <c r="D757" s="749">
        <f>VLOOKUP($A$1:$A$1397,BS!$A$8:$A$2406,1,0)</f>
        <v>23701143</v>
      </c>
    </row>
    <row r="758" spans="1:4">
      <c r="A758">
        <v>23701153</v>
      </c>
      <c r="B758" t="s">
        <v>2402</v>
      </c>
      <c r="C758" s="82">
        <v>-2340166.67</v>
      </c>
      <c r="D758" s="749">
        <f>VLOOKUP($A$1:$A$1397,BS!$A$8:$A$2406,1,0)</f>
        <v>23701153</v>
      </c>
    </row>
    <row r="759" spans="1:4">
      <c r="A759">
        <v>23701163</v>
      </c>
      <c r="B759" t="s">
        <v>2403</v>
      </c>
      <c r="C759" s="82">
        <v>-446500</v>
      </c>
      <c r="D759" s="749">
        <f>VLOOKUP($A$1:$A$1397,BS!$A$8:$A$2406,1,0)</f>
        <v>23701163</v>
      </c>
    </row>
    <row r="760" spans="1:4">
      <c r="A760">
        <v>23701173</v>
      </c>
      <c r="B760" t="s">
        <v>2763</v>
      </c>
      <c r="C760" s="82">
        <v>-3536.71</v>
      </c>
      <c r="D760" s="749">
        <f>VLOOKUP($A$1:$A$1397,BS!$A$8:$A$2406,1,0)</f>
        <v>23701173</v>
      </c>
    </row>
    <row r="761" spans="1:4">
      <c r="A761">
        <v>23701183</v>
      </c>
      <c r="B761" t="s">
        <v>2808</v>
      </c>
      <c r="C761" s="82">
        <v>-2264974.83</v>
      </c>
      <c r="D761" s="749">
        <f>VLOOKUP($A$1:$A$1397,BS!$A$8:$A$2406,1,0)</f>
        <v>23701183</v>
      </c>
    </row>
    <row r="762" spans="1:4">
      <c r="A762">
        <v>23701193</v>
      </c>
      <c r="B762" t="s">
        <v>2812</v>
      </c>
      <c r="C762" s="82">
        <v>-392600</v>
      </c>
      <c r="D762" s="749">
        <f>VLOOKUP($A$1:$A$1397,BS!$A$8:$A$2406,1,0)</f>
        <v>23701193</v>
      </c>
    </row>
    <row r="763" spans="1:4">
      <c r="A763" s="503">
        <v>23701203</v>
      </c>
      <c r="B763" s="503" t="s">
        <v>3256</v>
      </c>
      <c r="C763" s="752">
        <v>-3604236.13</v>
      </c>
      <c r="D763" s="749" t="e">
        <f>VLOOKUP($A$1:$A$1397,BS!$A$8:$A$2406,1,0)</f>
        <v>#N/A</v>
      </c>
    </row>
    <row r="764" spans="1:4">
      <c r="A764">
        <v>24100063</v>
      </c>
      <c r="B764" t="s">
        <v>1918</v>
      </c>
      <c r="C764" s="82">
        <v>112199.07</v>
      </c>
      <c r="D764" s="749">
        <f>VLOOKUP($A$1:$A$1397,BS!$A$8:$A$2406,1,0)</f>
        <v>24100063</v>
      </c>
    </row>
    <row r="765" spans="1:4">
      <c r="A765">
        <v>24100173</v>
      </c>
      <c r="B765" t="s">
        <v>1918</v>
      </c>
      <c r="C765" s="82">
        <v>-34854.339999999997</v>
      </c>
      <c r="D765" s="749">
        <f>VLOOKUP($A$1:$A$1397,BS!$A$8:$A$2406,1,0)</f>
        <v>24100173</v>
      </c>
    </row>
    <row r="766" spans="1:4">
      <c r="A766">
        <v>24100212</v>
      </c>
      <c r="B766" t="s">
        <v>1207</v>
      </c>
      <c r="C766" s="82">
        <v>-915593.83</v>
      </c>
      <c r="D766" s="749">
        <f>VLOOKUP($A$1:$A$1397,BS!$A$8:$A$2406,1,0)</f>
        <v>24100212</v>
      </c>
    </row>
    <row r="767" spans="1:4">
      <c r="A767">
        <v>24200011</v>
      </c>
      <c r="B767" t="s">
        <v>2450</v>
      </c>
      <c r="C767" s="82">
        <v>-60549.9</v>
      </c>
      <c r="D767" s="749">
        <f>VLOOKUP($A$1:$A$1397,BS!$A$8:$A$2406,1,0)</f>
        <v>24200011</v>
      </c>
    </row>
    <row r="768" spans="1:4">
      <c r="A768">
        <v>24200041</v>
      </c>
      <c r="B768" t="s">
        <v>1222</v>
      </c>
      <c r="C768" s="82">
        <v>-166120</v>
      </c>
      <c r="D768" s="749">
        <f>VLOOKUP($A$1:$A$1397,BS!$A$8:$A$2406,1,0)</f>
        <v>24200041</v>
      </c>
    </row>
    <row r="769" spans="1:4">
      <c r="A769">
        <v>24200061</v>
      </c>
      <c r="B769" t="s">
        <v>2740</v>
      </c>
      <c r="C769" s="82">
        <v>-1079179.06</v>
      </c>
      <c r="D769" s="749">
        <f>VLOOKUP($A$1:$A$1397,BS!$A$8:$A$2406,1,0)</f>
        <v>24200061</v>
      </c>
    </row>
    <row r="770" spans="1:4">
      <c r="A770">
        <v>24200103</v>
      </c>
      <c r="B770" t="s">
        <v>2622</v>
      </c>
      <c r="C770" s="82">
        <v>-25000</v>
      </c>
      <c r="D770" s="749">
        <f>VLOOKUP($A$1:$A$1397,BS!$A$8:$A$2406,1,0)</f>
        <v>24200103</v>
      </c>
    </row>
    <row r="771" spans="1:4">
      <c r="A771">
        <v>24200451</v>
      </c>
      <c r="B771" t="s">
        <v>2227</v>
      </c>
      <c r="C771" s="82">
        <v>-2789536.91</v>
      </c>
      <c r="D771" s="749">
        <f>VLOOKUP($A$1:$A$1397,BS!$A$8:$A$2406,1,0)</f>
        <v>24200451</v>
      </c>
    </row>
    <row r="772" spans="1:4">
      <c r="A772">
        <v>24200461</v>
      </c>
      <c r="B772" t="s">
        <v>2647</v>
      </c>
      <c r="C772" s="82">
        <v>-19885024.66</v>
      </c>
      <c r="D772" s="749">
        <f>VLOOKUP($A$1:$A$1397,BS!$A$8:$A$2406,1,0)</f>
        <v>24200461</v>
      </c>
    </row>
    <row r="773" spans="1:4">
      <c r="A773">
        <v>24200511</v>
      </c>
      <c r="B773" t="s">
        <v>1081</v>
      </c>
      <c r="C773" s="82">
        <v>-4677058</v>
      </c>
      <c r="D773" s="749">
        <f>VLOOKUP($A$1:$A$1397,BS!$A$8:$A$2406,1,0)</f>
        <v>24200511</v>
      </c>
    </row>
    <row r="774" spans="1:4">
      <c r="A774">
        <v>24200521</v>
      </c>
      <c r="B774" t="s">
        <v>2899</v>
      </c>
      <c r="C774" s="82">
        <v>-329744.48</v>
      </c>
      <c r="D774" s="749">
        <f>VLOOKUP($A$1:$A$1397,BS!$A$8:$A$2406,1,0)</f>
        <v>24200521</v>
      </c>
    </row>
    <row r="775" spans="1:4">
      <c r="A775">
        <v>24200541</v>
      </c>
      <c r="B775" t="s">
        <v>1289</v>
      </c>
      <c r="C775" s="82">
        <v>-118538.52</v>
      </c>
      <c r="D775" s="749">
        <f>VLOOKUP($A$1:$A$1397,BS!$A$8:$A$2406,1,0)</f>
        <v>24200541</v>
      </c>
    </row>
    <row r="776" spans="1:4">
      <c r="A776">
        <v>24200551</v>
      </c>
      <c r="B776" t="s">
        <v>48</v>
      </c>
      <c r="C776" s="82">
        <v>-118538.52</v>
      </c>
      <c r="D776" s="749">
        <f>VLOOKUP($A$1:$A$1397,BS!$A$8:$A$2406,1,0)</f>
        <v>24200551</v>
      </c>
    </row>
    <row r="777" spans="1:4">
      <c r="A777">
        <v>24200561</v>
      </c>
      <c r="B777" t="s">
        <v>861</v>
      </c>
      <c r="C777" s="82">
        <v>-31353.24</v>
      </c>
      <c r="D777" s="749">
        <f>VLOOKUP($A$1:$A$1397,BS!$A$8:$A$2406,1,0)</f>
        <v>24200561</v>
      </c>
    </row>
    <row r="778" spans="1:4">
      <c r="A778">
        <v>24200571</v>
      </c>
      <c r="B778" t="s">
        <v>417</v>
      </c>
      <c r="C778" s="82">
        <v>-31353.24</v>
      </c>
      <c r="D778" s="749">
        <f>VLOOKUP($A$1:$A$1397,BS!$A$8:$A$2406,1,0)</f>
        <v>24200571</v>
      </c>
    </row>
    <row r="779" spans="1:4">
      <c r="A779">
        <v>24200611</v>
      </c>
      <c r="B779" t="s">
        <v>2199</v>
      </c>
      <c r="C779" s="82">
        <v>-222987</v>
      </c>
      <c r="D779" s="749">
        <f>VLOOKUP($A$1:$A$1397,BS!$A$8:$A$2406,1,0)</f>
        <v>24200611</v>
      </c>
    </row>
    <row r="780" spans="1:4">
      <c r="A780">
        <v>24200622</v>
      </c>
      <c r="B780" t="s">
        <v>782</v>
      </c>
      <c r="C780" s="82">
        <v>-2179469</v>
      </c>
      <c r="D780" s="749">
        <f>VLOOKUP($A$1:$A$1397,BS!$A$8:$A$2406,1,0)</f>
        <v>24200622</v>
      </c>
    </row>
    <row r="781" spans="1:4">
      <c r="A781">
        <v>24200632</v>
      </c>
      <c r="B781" t="s">
        <v>1862</v>
      </c>
      <c r="C781" s="82">
        <v>-353894.99</v>
      </c>
      <c r="D781" s="749">
        <f>VLOOKUP($A$1:$A$1397,BS!$A$8:$A$2406,1,0)</f>
        <v>24200632</v>
      </c>
    </row>
    <row r="782" spans="1:4">
      <c r="A782">
        <v>24200633</v>
      </c>
      <c r="B782" t="s">
        <v>3035</v>
      </c>
      <c r="C782" s="82">
        <v>-2798480.45</v>
      </c>
      <c r="D782" s="749">
        <f>VLOOKUP($A$1:$A$1397,BS!$A$8:$A$2406,1,0)</f>
        <v>24200633</v>
      </c>
    </row>
    <row r="783" spans="1:4">
      <c r="A783">
        <v>24200641</v>
      </c>
      <c r="B783" t="s">
        <v>1691</v>
      </c>
      <c r="C783" s="82">
        <v>-491261.01</v>
      </c>
      <c r="D783" s="749">
        <f>VLOOKUP($A$1:$A$1397,BS!$A$8:$A$2406,1,0)</f>
        <v>24200641</v>
      </c>
    </row>
    <row r="784" spans="1:4">
      <c r="A784">
        <v>24200651</v>
      </c>
      <c r="B784" t="s">
        <v>1417</v>
      </c>
      <c r="C784" s="82">
        <v>-9750</v>
      </c>
      <c r="D784" s="749">
        <f>VLOOKUP($A$1:$A$1397,BS!$A$8:$A$2406,1,0)</f>
        <v>24200651</v>
      </c>
    </row>
    <row r="785" spans="1:4">
      <c r="A785">
        <v>24200653</v>
      </c>
      <c r="B785" t="s">
        <v>1714</v>
      </c>
      <c r="C785" s="82">
        <v>-1034056.46</v>
      </c>
      <c r="D785" s="749">
        <f>VLOOKUP($A$1:$A$1397,BS!$A$8:$A$2406,1,0)</f>
        <v>24200653</v>
      </c>
    </row>
    <row r="786" spans="1:4">
      <c r="A786">
        <v>24200661</v>
      </c>
      <c r="B786" t="s">
        <v>1418</v>
      </c>
      <c r="C786" s="82">
        <v>-356440.2</v>
      </c>
      <c r="D786" s="749">
        <f>VLOOKUP($A$1:$A$1397,BS!$A$8:$A$2406,1,0)</f>
        <v>24200661</v>
      </c>
    </row>
    <row r="787" spans="1:4">
      <c r="A787">
        <v>24200671</v>
      </c>
      <c r="B787" t="s">
        <v>1419</v>
      </c>
      <c r="C787" s="82">
        <v>-105564.2</v>
      </c>
      <c r="D787" s="749">
        <f>VLOOKUP($A$1:$A$1397,BS!$A$8:$A$2406,1,0)</f>
        <v>24200671</v>
      </c>
    </row>
    <row r="788" spans="1:4">
      <c r="A788">
        <v>24200681</v>
      </c>
      <c r="B788" t="s">
        <v>1420</v>
      </c>
      <c r="C788" s="82">
        <v>-105564.2</v>
      </c>
      <c r="D788" s="749">
        <f>VLOOKUP($A$1:$A$1397,BS!$A$8:$A$2406,1,0)</f>
        <v>24200681</v>
      </c>
    </row>
    <row r="789" spans="1:4">
      <c r="A789">
        <v>24200811</v>
      </c>
      <c r="B789" t="s">
        <v>1095</v>
      </c>
      <c r="C789" s="82">
        <v>-173136.64000000001</v>
      </c>
      <c r="D789" s="749">
        <f>VLOOKUP($A$1:$A$1397,BS!$A$8:$A$2406,1,0)</f>
        <v>24200811</v>
      </c>
    </row>
    <row r="790" spans="1:4">
      <c r="A790">
        <v>24200821</v>
      </c>
      <c r="B790" t="s">
        <v>1096</v>
      </c>
      <c r="C790" s="82">
        <v>-173104.63</v>
      </c>
      <c r="D790" s="749">
        <f>VLOOKUP($A$1:$A$1397,BS!$A$8:$A$2406,1,0)</f>
        <v>24200821</v>
      </c>
    </row>
    <row r="791" spans="1:4">
      <c r="A791">
        <v>24200831</v>
      </c>
      <c r="B791" t="s">
        <v>1097</v>
      </c>
      <c r="C791" s="82">
        <v>-86706.65</v>
      </c>
      <c r="D791" s="749">
        <f>VLOOKUP($A$1:$A$1397,BS!$A$8:$A$2406,1,0)</f>
        <v>24200831</v>
      </c>
    </row>
    <row r="792" spans="1:4">
      <c r="A792">
        <v>24200841</v>
      </c>
      <c r="B792" t="s">
        <v>2096</v>
      </c>
      <c r="C792" s="82">
        <v>-322434.17</v>
      </c>
      <c r="D792" s="749">
        <f>VLOOKUP($A$1:$A$1397,BS!$A$8:$A$2406,1,0)</f>
        <v>24200841</v>
      </c>
    </row>
    <row r="793" spans="1:4">
      <c r="A793">
        <v>24200851</v>
      </c>
      <c r="B793" t="s">
        <v>1482</v>
      </c>
      <c r="C793" s="82">
        <v>-75897.23</v>
      </c>
      <c r="D793" s="749">
        <f>VLOOKUP($A$1:$A$1397,BS!$A$8:$A$2406,1,0)</f>
        <v>24200851</v>
      </c>
    </row>
    <row r="794" spans="1:4">
      <c r="A794">
        <v>24200871</v>
      </c>
      <c r="B794" t="s">
        <v>2245</v>
      </c>
      <c r="C794" s="82">
        <v>-94691.64</v>
      </c>
      <c r="D794" s="749">
        <f>VLOOKUP($A$1:$A$1397,BS!$A$8:$A$2406,1,0)</f>
        <v>24200871</v>
      </c>
    </row>
    <row r="795" spans="1:4">
      <c r="A795">
        <v>24200881</v>
      </c>
      <c r="B795" t="s">
        <v>2579</v>
      </c>
      <c r="C795" s="82">
        <v>-262654.58</v>
      </c>
      <c r="D795" s="749">
        <f>VLOOKUP($A$1:$A$1397,BS!$A$8:$A$2406,1,0)</f>
        <v>24200881</v>
      </c>
    </row>
    <row r="796" spans="1:4">
      <c r="A796">
        <v>24200891</v>
      </c>
      <c r="B796" t="s">
        <v>2207</v>
      </c>
      <c r="C796" s="82">
        <v>-67388.98</v>
      </c>
      <c r="D796" s="749">
        <f>VLOOKUP($A$1:$A$1397,BS!$A$8:$A$2406,1,0)</f>
        <v>24200891</v>
      </c>
    </row>
    <row r="797" spans="1:4">
      <c r="A797">
        <v>24200901</v>
      </c>
      <c r="B797" t="s">
        <v>2385</v>
      </c>
      <c r="C797" s="82">
        <v>-163595.71</v>
      </c>
      <c r="D797" s="749">
        <f>VLOOKUP($A$1:$A$1397,BS!$A$8:$A$2406,1,0)</f>
        <v>24200901</v>
      </c>
    </row>
    <row r="798" spans="1:4">
      <c r="A798">
        <v>24200911</v>
      </c>
      <c r="B798" t="s">
        <v>2208</v>
      </c>
      <c r="C798" s="82">
        <v>-16928.46</v>
      </c>
      <c r="D798" s="749">
        <f>VLOOKUP($A$1:$A$1397,BS!$A$8:$A$2406,1,0)</f>
        <v>24200911</v>
      </c>
    </row>
    <row r="799" spans="1:4">
      <c r="A799">
        <v>24200921</v>
      </c>
      <c r="B799" t="s">
        <v>1094</v>
      </c>
      <c r="C799" s="82">
        <v>-2232333.2200000002</v>
      </c>
      <c r="D799" s="749">
        <f>VLOOKUP($A$1:$A$1397,BS!$A$8:$A$2406,1,0)</f>
        <v>24200921</v>
      </c>
    </row>
    <row r="800" spans="1:4">
      <c r="A800">
        <v>24200931</v>
      </c>
      <c r="B800" t="s">
        <v>1098</v>
      </c>
      <c r="C800" s="82">
        <v>-296902.15000000002</v>
      </c>
      <c r="D800" s="749">
        <f>VLOOKUP($A$1:$A$1397,BS!$A$8:$A$2406,1,0)</f>
        <v>24200931</v>
      </c>
    </row>
    <row r="801" spans="1:4">
      <c r="A801">
        <v>24200941</v>
      </c>
      <c r="B801" t="s">
        <v>2605</v>
      </c>
      <c r="C801" s="82">
        <v>-67999.600000000006</v>
      </c>
      <c r="D801" s="749">
        <f>VLOOKUP($A$1:$A$1397,BS!$A$8:$A$2406,1,0)</f>
        <v>24200941</v>
      </c>
    </row>
    <row r="802" spans="1:4">
      <c r="A802">
        <v>24200951</v>
      </c>
      <c r="B802" t="s">
        <v>2389</v>
      </c>
      <c r="C802" s="82">
        <v>-204389.16</v>
      </c>
      <c r="D802" s="749">
        <f>VLOOKUP($A$1:$A$1397,BS!$A$8:$A$2406,1,0)</f>
        <v>24200951</v>
      </c>
    </row>
    <row r="803" spans="1:4">
      <c r="A803">
        <v>24200961</v>
      </c>
      <c r="B803" t="s">
        <v>2386</v>
      </c>
      <c r="C803" s="82">
        <v>-1255744.27</v>
      </c>
      <c r="D803" s="749">
        <f>VLOOKUP($A$1:$A$1397,BS!$A$8:$A$2406,1,0)</f>
        <v>24200961</v>
      </c>
    </row>
    <row r="804" spans="1:4">
      <c r="A804">
        <v>24200971</v>
      </c>
      <c r="B804" t="s">
        <v>1099</v>
      </c>
      <c r="C804" s="82">
        <v>-117878.28</v>
      </c>
      <c r="D804" s="749">
        <f>VLOOKUP($A$1:$A$1397,BS!$A$8:$A$2406,1,0)</f>
        <v>24200971</v>
      </c>
    </row>
    <row r="805" spans="1:4">
      <c r="A805">
        <v>24200991</v>
      </c>
      <c r="B805" t="s">
        <v>2457</v>
      </c>
      <c r="C805" s="82">
        <v>-1267.27</v>
      </c>
      <c r="D805" s="749">
        <f>VLOOKUP($A$1:$A$1397,BS!$A$8:$A$2406,1,0)</f>
        <v>24200991</v>
      </c>
    </row>
    <row r="806" spans="1:4">
      <c r="A806">
        <v>24201031</v>
      </c>
      <c r="B806" t="s">
        <v>2580</v>
      </c>
      <c r="C806" s="82">
        <v>-96365.82</v>
      </c>
      <c r="D806" s="749">
        <f>VLOOKUP($A$1:$A$1397,BS!$A$8:$A$2406,1,0)</f>
        <v>24201031</v>
      </c>
    </row>
    <row r="807" spans="1:4">
      <c r="A807">
        <v>24201041</v>
      </c>
      <c r="B807" t="s">
        <v>2581</v>
      </c>
      <c r="C807" s="82">
        <v>-22338.47</v>
      </c>
      <c r="D807" s="749">
        <f>VLOOKUP($A$1:$A$1397,BS!$A$8:$A$2406,1,0)</f>
        <v>24201041</v>
      </c>
    </row>
    <row r="808" spans="1:4">
      <c r="A808">
        <v>24300013</v>
      </c>
      <c r="B808" t="s">
        <v>2290</v>
      </c>
      <c r="C808" s="82">
        <v>-252153.92</v>
      </c>
      <c r="D808" s="749">
        <f>VLOOKUP($A$1:$A$1397,BS!$A$8:$A$2406,1,0)</f>
        <v>24300013</v>
      </c>
    </row>
    <row r="809" spans="1:4">
      <c r="A809">
        <v>24400001</v>
      </c>
      <c r="B809" t="s">
        <v>2592</v>
      </c>
      <c r="C809" s="82">
        <v>-86821355.549999997</v>
      </c>
      <c r="D809" s="749">
        <f>VLOOKUP($A$1:$A$1397,BS!$A$8:$A$2406,1,0)</f>
        <v>24400001</v>
      </c>
    </row>
    <row r="810" spans="1:4">
      <c r="A810">
        <v>24400002</v>
      </c>
      <c r="B810" t="s">
        <v>2593</v>
      </c>
      <c r="C810" s="82">
        <v>-48426015.539999999</v>
      </c>
      <c r="D810" s="749">
        <f>VLOOKUP($A$1:$A$1397,BS!$A$8:$A$2406,1,0)</f>
        <v>24400002</v>
      </c>
    </row>
    <row r="811" spans="1:4">
      <c r="A811">
        <v>24400011</v>
      </c>
      <c r="B811" t="s">
        <v>2594</v>
      </c>
      <c r="C811" s="82">
        <v>-27991451.66</v>
      </c>
      <c r="D811" s="749">
        <f>VLOOKUP($A$1:$A$1397,BS!$A$8:$A$2406,1,0)</f>
        <v>24400011</v>
      </c>
    </row>
    <row r="812" spans="1:4">
      <c r="A812">
        <v>24400012</v>
      </c>
      <c r="B812" t="s">
        <v>2595</v>
      </c>
      <c r="C812" s="82">
        <v>-16078181.890000001</v>
      </c>
      <c r="D812" s="749">
        <f>VLOOKUP($A$1:$A$1397,BS!$A$8:$A$2406,1,0)</f>
        <v>24400012</v>
      </c>
    </row>
    <row r="813" spans="1:4">
      <c r="A813">
        <v>25200152</v>
      </c>
      <c r="B813" t="s">
        <v>1270</v>
      </c>
      <c r="C813" s="82">
        <v>-15660.38</v>
      </c>
      <c r="D813" s="749">
        <f>VLOOKUP($A$1:$A$1397,BS!$A$8:$A$2406,1,0)</f>
        <v>25200152</v>
      </c>
    </row>
    <row r="814" spans="1:4">
      <c r="A814">
        <v>25200161</v>
      </c>
      <c r="B814" t="s">
        <v>55</v>
      </c>
      <c r="C814" s="82">
        <v>-6045290.8899999997</v>
      </c>
      <c r="D814" s="749">
        <f>VLOOKUP($A$1:$A$1397,BS!$A$8:$A$2406,1,0)</f>
        <v>25200161</v>
      </c>
    </row>
    <row r="815" spans="1:4">
      <c r="A815">
        <v>25200171</v>
      </c>
      <c r="B815" t="s">
        <v>56</v>
      </c>
      <c r="C815" s="82">
        <v>-13850204.67</v>
      </c>
      <c r="D815" s="749">
        <f>VLOOKUP($A$1:$A$1397,BS!$A$8:$A$2406,1,0)</f>
        <v>25200171</v>
      </c>
    </row>
    <row r="816" spans="1:4">
      <c r="A816">
        <v>25200181</v>
      </c>
      <c r="B816" t="s">
        <v>1276</v>
      </c>
      <c r="C816" s="82">
        <v>-31887632.120000001</v>
      </c>
      <c r="D816" s="749">
        <f>VLOOKUP($A$1:$A$1397,BS!$A$8:$A$2406,1,0)</f>
        <v>25200181</v>
      </c>
    </row>
    <row r="817" spans="1:4">
      <c r="A817">
        <v>25200202</v>
      </c>
      <c r="B817" t="s">
        <v>1375</v>
      </c>
      <c r="C817" s="82">
        <v>-18405436.68</v>
      </c>
      <c r="D817" s="749">
        <f>VLOOKUP($A$1:$A$1397,BS!$A$8:$A$2406,1,0)</f>
        <v>25200202</v>
      </c>
    </row>
    <row r="818" spans="1:4">
      <c r="A818">
        <v>25200222</v>
      </c>
      <c r="B818" t="s">
        <v>1376</v>
      </c>
      <c r="C818" s="82">
        <v>-1283049</v>
      </c>
      <c r="D818" s="749">
        <f>VLOOKUP($A$1:$A$1397,BS!$A$8:$A$2406,1,0)</f>
        <v>25200222</v>
      </c>
    </row>
    <row r="819" spans="1:4">
      <c r="A819">
        <v>25300001</v>
      </c>
      <c r="B819" t="s">
        <v>594</v>
      </c>
      <c r="C819" s="82">
        <v>-100089.64</v>
      </c>
      <c r="D819" s="749">
        <f>VLOOKUP($A$1:$A$1397,BS!$A$8:$A$2406,1,0)</f>
        <v>25300001</v>
      </c>
    </row>
    <row r="820" spans="1:4">
      <c r="A820">
        <v>25300011</v>
      </c>
      <c r="B820" t="s">
        <v>1061</v>
      </c>
      <c r="C820" s="82">
        <v>-5000</v>
      </c>
      <c r="D820" s="749">
        <f>VLOOKUP($A$1:$A$1397,BS!$A$8:$A$2406,1,0)</f>
        <v>25300011</v>
      </c>
    </row>
    <row r="821" spans="1:4">
      <c r="A821">
        <v>25300033</v>
      </c>
      <c r="B821" t="s">
        <v>340</v>
      </c>
      <c r="C821" s="82">
        <v>-8646585.8399999999</v>
      </c>
      <c r="D821" s="749">
        <f>VLOOKUP($A$1:$A$1397,BS!$A$8:$A$2406,1,0)</f>
        <v>25300033</v>
      </c>
    </row>
    <row r="822" spans="1:4">
      <c r="A822">
        <v>25300071</v>
      </c>
      <c r="B822" t="s">
        <v>2181</v>
      </c>
      <c r="C822" s="82">
        <v>-178537997</v>
      </c>
      <c r="D822" s="749">
        <f>VLOOKUP($A$1:$A$1397,BS!$A$8:$A$2406,1,0)</f>
        <v>25300071</v>
      </c>
    </row>
    <row r="823" spans="1:4">
      <c r="A823">
        <v>25300081</v>
      </c>
      <c r="B823" t="s">
        <v>2838</v>
      </c>
      <c r="C823" s="82">
        <v>-1000</v>
      </c>
      <c r="D823" s="749">
        <f>VLOOKUP($A$1:$A$1397,BS!$A$8:$A$2406,1,0)</f>
        <v>25300081</v>
      </c>
    </row>
    <row r="824" spans="1:4">
      <c r="A824">
        <v>25300091</v>
      </c>
      <c r="B824" t="s">
        <v>2798</v>
      </c>
      <c r="C824" s="82">
        <v>-2394798.54</v>
      </c>
      <c r="D824" s="749">
        <f>VLOOKUP($A$1:$A$1397,BS!$A$8:$A$2406,1,0)</f>
        <v>25300091</v>
      </c>
    </row>
    <row r="825" spans="1:4">
      <c r="A825">
        <v>25300121</v>
      </c>
      <c r="B825" t="s">
        <v>2859</v>
      </c>
      <c r="C825" s="82">
        <v>-602154.66</v>
      </c>
      <c r="D825" s="749">
        <f>VLOOKUP($A$1:$A$1397,BS!$A$8:$A$2406,1,0)</f>
        <v>25300121</v>
      </c>
    </row>
    <row r="826" spans="1:4">
      <c r="A826">
        <v>25300141</v>
      </c>
      <c r="B826" t="s">
        <v>774</v>
      </c>
      <c r="C826" s="82">
        <v>-2477956.9300000002</v>
      </c>
      <c r="D826" s="749">
        <f>VLOOKUP($A$1:$A$1397,BS!$A$8:$A$2406,1,0)</f>
        <v>25300141</v>
      </c>
    </row>
    <row r="827" spans="1:4">
      <c r="A827">
        <v>25300151</v>
      </c>
      <c r="B827" t="s">
        <v>1257</v>
      </c>
      <c r="C827" s="82">
        <v>-9901707.6799999997</v>
      </c>
      <c r="D827" s="749">
        <f>VLOOKUP($A$1:$A$1397,BS!$A$8:$A$2406,1,0)</f>
        <v>25300151</v>
      </c>
    </row>
    <row r="828" spans="1:4">
      <c r="A828">
        <v>25300153</v>
      </c>
      <c r="B828" t="s">
        <v>2623</v>
      </c>
      <c r="C828" s="82">
        <v>-100000</v>
      </c>
      <c r="D828" s="749">
        <f>VLOOKUP($A$1:$A$1397,BS!$A$8:$A$2406,1,0)</f>
        <v>25300153</v>
      </c>
    </row>
    <row r="829" spans="1:4">
      <c r="A829">
        <v>25300161</v>
      </c>
      <c r="B829" t="s">
        <v>386</v>
      </c>
      <c r="C829" s="82">
        <v>-511821.43</v>
      </c>
      <c r="D829" s="749">
        <f>VLOOKUP($A$1:$A$1397,BS!$A$8:$A$2406,1,0)</f>
        <v>25300161</v>
      </c>
    </row>
    <row r="830" spans="1:4">
      <c r="A830">
        <v>25300181</v>
      </c>
      <c r="B830" t="s">
        <v>2174</v>
      </c>
      <c r="C830" s="82">
        <v>-4323799.45</v>
      </c>
      <c r="D830" s="749">
        <f>VLOOKUP($A$1:$A$1397,BS!$A$8:$A$2406,1,0)</f>
        <v>25300181</v>
      </c>
    </row>
    <row r="831" spans="1:4">
      <c r="A831">
        <v>25300201</v>
      </c>
      <c r="B831" t="s">
        <v>2175</v>
      </c>
      <c r="C831" s="82">
        <v>-5879281</v>
      </c>
      <c r="D831" s="749">
        <f>VLOOKUP($A$1:$A$1397,BS!$A$8:$A$2406,1,0)</f>
        <v>25300201</v>
      </c>
    </row>
    <row r="832" spans="1:4">
      <c r="A832">
        <v>25300212</v>
      </c>
      <c r="B832" t="s">
        <v>978</v>
      </c>
      <c r="C832" s="82">
        <v>-95958.25</v>
      </c>
      <c r="D832" s="749">
        <f>VLOOKUP($A$1:$A$1397,BS!$A$8:$A$2406,1,0)</f>
        <v>25300212</v>
      </c>
    </row>
    <row r="833" spans="1:4">
      <c r="A833">
        <v>25300271</v>
      </c>
      <c r="B833" t="s">
        <v>2467</v>
      </c>
      <c r="C833" s="82">
        <v>-413566.52</v>
      </c>
      <c r="D833" s="749">
        <f>VLOOKUP($A$1:$A$1397,BS!$A$8:$A$2406,1,0)</f>
        <v>25300271</v>
      </c>
    </row>
    <row r="834" spans="1:4">
      <c r="A834">
        <v>25300281</v>
      </c>
      <c r="B834" t="s">
        <v>2560</v>
      </c>
      <c r="C834" s="82">
        <v>-506260</v>
      </c>
      <c r="D834" s="749">
        <f>VLOOKUP($A$1:$A$1397,BS!$A$8:$A$2406,1,0)</f>
        <v>25300281</v>
      </c>
    </row>
    <row r="835" spans="1:4">
      <c r="A835">
        <v>25300293</v>
      </c>
      <c r="B835" t="s">
        <v>1582</v>
      </c>
      <c r="C835" s="82">
        <v>-8878308</v>
      </c>
      <c r="D835" s="749">
        <f>VLOOKUP($A$1:$A$1397,BS!$A$8:$A$2406,1,0)</f>
        <v>25300293</v>
      </c>
    </row>
    <row r="836" spans="1:4">
      <c r="A836">
        <v>25300303</v>
      </c>
      <c r="B836" t="s">
        <v>1854</v>
      </c>
      <c r="C836">
        <v>-0.01</v>
      </c>
      <c r="D836" s="749">
        <f>VLOOKUP($A$1:$A$1397,BS!$A$8:$A$2406,1,0)</f>
        <v>25300303</v>
      </c>
    </row>
    <row r="837" spans="1:4">
      <c r="A837">
        <v>25300323</v>
      </c>
      <c r="B837" t="s">
        <v>1333</v>
      </c>
      <c r="C837" s="82">
        <v>-53226.49</v>
      </c>
      <c r="D837" s="749">
        <f>VLOOKUP($A$1:$A$1397,BS!$A$8:$A$2406,1,0)</f>
        <v>25300323</v>
      </c>
    </row>
    <row r="838" spans="1:4">
      <c r="A838">
        <v>25300343</v>
      </c>
      <c r="B838" t="s">
        <v>2901</v>
      </c>
      <c r="C838" s="82">
        <v>-3180708.68</v>
      </c>
      <c r="D838" s="749">
        <f>VLOOKUP($A$1:$A$1397,BS!$A$8:$A$2406,1,0)</f>
        <v>25300343</v>
      </c>
    </row>
    <row r="839" spans="1:4">
      <c r="A839">
        <v>25300353</v>
      </c>
      <c r="B839" t="s">
        <v>1857</v>
      </c>
      <c r="C839" s="82">
        <v>-5974879.9000000004</v>
      </c>
      <c r="D839" s="749">
        <f>VLOOKUP($A$1:$A$1397,BS!$A$8:$A$2406,1,0)</f>
        <v>25300353</v>
      </c>
    </row>
    <row r="840" spans="1:4">
      <c r="A840">
        <v>25300363</v>
      </c>
      <c r="B840" t="s">
        <v>1753</v>
      </c>
      <c r="C840" s="82">
        <v>-1625177.4</v>
      </c>
      <c r="D840" s="749">
        <f>VLOOKUP($A$1:$A$1397,BS!$A$8:$A$2406,1,0)</f>
        <v>25300363</v>
      </c>
    </row>
    <row r="841" spans="1:4">
      <c r="A841">
        <v>25300371</v>
      </c>
      <c r="B841" t="s">
        <v>1687</v>
      </c>
      <c r="C841" s="82">
        <v>-1402396.64</v>
      </c>
      <c r="D841" s="749">
        <f>VLOOKUP($A$1:$A$1397,BS!$A$8:$A$2406,1,0)</f>
        <v>25300371</v>
      </c>
    </row>
    <row r="842" spans="1:4">
      <c r="A842">
        <v>25300413</v>
      </c>
      <c r="B842" t="s">
        <v>932</v>
      </c>
      <c r="C842" s="82">
        <v>-607922.9</v>
      </c>
      <c r="D842" s="749">
        <f>VLOOKUP($A$1:$A$1397,BS!$A$8:$A$2406,1,0)</f>
        <v>25300413</v>
      </c>
    </row>
    <row r="843" spans="1:4">
      <c r="A843">
        <v>25300443</v>
      </c>
      <c r="B843" t="s">
        <v>2240</v>
      </c>
      <c r="C843" s="82">
        <v>-746069.24</v>
      </c>
      <c r="D843" s="749">
        <f>VLOOKUP($A$1:$A$1397,BS!$A$8:$A$2406,1,0)</f>
        <v>25300443</v>
      </c>
    </row>
    <row r="844" spans="1:4">
      <c r="A844">
        <v>25300503</v>
      </c>
      <c r="B844" t="s">
        <v>428</v>
      </c>
      <c r="C844" s="82">
        <v>-1915.18</v>
      </c>
      <c r="D844" s="749">
        <f>VLOOKUP($A$1:$A$1397,BS!$A$8:$A$2406,1,0)</f>
        <v>25300503</v>
      </c>
    </row>
    <row r="845" spans="1:4">
      <c r="A845">
        <v>25300541</v>
      </c>
      <c r="B845" t="s">
        <v>910</v>
      </c>
      <c r="C845" s="82">
        <v>-5955240.4500000002</v>
      </c>
      <c r="D845" s="749">
        <f>VLOOKUP($A$1:$A$1397,BS!$A$8:$A$2406,1,0)</f>
        <v>25300541</v>
      </c>
    </row>
    <row r="846" spans="1:4">
      <c r="A846">
        <v>25300553</v>
      </c>
      <c r="B846" t="s">
        <v>2900</v>
      </c>
      <c r="C846" s="82">
        <v>-3513.77</v>
      </c>
      <c r="D846" s="749">
        <f>VLOOKUP($A$1:$A$1397,BS!$A$8:$A$2406,1,0)</f>
        <v>25300553</v>
      </c>
    </row>
    <row r="847" spans="1:4">
      <c r="A847">
        <v>25300561</v>
      </c>
      <c r="B847" t="s">
        <v>1949</v>
      </c>
      <c r="C847" s="82">
        <v>-7979899</v>
      </c>
      <c r="D847" s="749">
        <f>VLOOKUP($A$1:$A$1397,BS!$A$8:$A$2406,1,0)</f>
        <v>25300561</v>
      </c>
    </row>
    <row r="848" spans="1:4">
      <c r="A848">
        <v>25300581</v>
      </c>
      <c r="B848" t="s">
        <v>728</v>
      </c>
      <c r="C848" s="82">
        <v>-5174706.6399999997</v>
      </c>
      <c r="D848" s="749">
        <f>VLOOKUP($A$1:$A$1397,BS!$A$8:$A$2406,1,0)</f>
        <v>25300581</v>
      </c>
    </row>
    <row r="849" spans="1:4">
      <c r="A849">
        <v>25300582</v>
      </c>
      <c r="B849" t="s">
        <v>728</v>
      </c>
      <c r="C849" s="82">
        <v>-2209620.63</v>
      </c>
      <c r="D849" s="749">
        <f>VLOOKUP($A$1:$A$1397,BS!$A$8:$A$2406,1,0)</f>
        <v>25300582</v>
      </c>
    </row>
    <row r="850" spans="1:4">
      <c r="A850">
        <v>25300591</v>
      </c>
      <c r="B850" t="s">
        <v>729</v>
      </c>
      <c r="C850" s="82">
        <v>5174706.6399999997</v>
      </c>
      <c r="D850" s="749">
        <f>VLOOKUP($A$1:$A$1397,BS!$A$8:$A$2406,1,0)</f>
        <v>25300591</v>
      </c>
    </row>
    <row r="851" spans="1:4">
      <c r="A851">
        <v>25300592</v>
      </c>
      <c r="B851" t="s">
        <v>729</v>
      </c>
      <c r="C851" s="82">
        <v>2209620.63</v>
      </c>
      <c r="D851" s="749">
        <f>VLOOKUP($A$1:$A$1397,BS!$A$8:$A$2406,1,0)</f>
        <v>25300592</v>
      </c>
    </row>
    <row r="852" spans="1:4">
      <c r="A852">
        <v>25300611</v>
      </c>
      <c r="B852" t="s">
        <v>1421</v>
      </c>
      <c r="C852" s="82">
        <v>-63393508.810000002</v>
      </c>
      <c r="D852" s="749">
        <f>VLOOKUP($A$1:$A$1397,BS!$A$8:$A$2406,1,0)</f>
        <v>25300611</v>
      </c>
    </row>
    <row r="853" spans="1:4">
      <c r="A853">
        <v>25300621</v>
      </c>
      <c r="B853" t="s">
        <v>1442</v>
      </c>
      <c r="C853" s="82">
        <v>-8127156.5599999996</v>
      </c>
      <c r="D853" s="749">
        <f>VLOOKUP($A$1:$A$1397,BS!$A$8:$A$2406,1,0)</f>
        <v>25300621</v>
      </c>
    </row>
    <row r="854" spans="1:4">
      <c r="A854">
        <v>25300641</v>
      </c>
      <c r="B854" t="s">
        <v>2310</v>
      </c>
      <c r="C854" s="82">
        <v>-137762.94</v>
      </c>
      <c r="D854" s="749">
        <f>VLOOKUP($A$1:$A$1397,BS!$A$8:$A$2406,1,0)</f>
        <v>25300641</v>
      </c>
    </row>
    <row r="855" spans="1:4">
      <c r="A855">
        <v>25300642</v>
      </c>
      <c r="B855" t="s">
        <v>2310</v>
      </c>
      <c r="C855" s="82">
        <v>-54903.76</v>
      </c>
      <c r="D855" s="749">
        <f>VLOOKUP($A$1:$A$1397,BS!$A$8:$A$2406,1,0)</f>
        <v>25300642</v>
      </c>
    </row>
    <row r="856" spans="1:4">
      <c r="A856">
        <v>25300663</v>
      </c>
      <c r="B856" t="s">
        <v>2575</v>
      </c>
      <c r="C856" s="82">
        <v>-81066.559999999998</v>
      </c>
      <c r="D856" s="749">
        <f>VLOOKUP($A$1:$A$1397,BS!$A$8:$A$2406,1,0)</f>
        <v>25300663</v>
      </c>
    </row>
    <row r="857" spans="1:4">
      <c r="A857">
        <v>25300731</v>
      </c>
      <c r="B857" t="s">
        <v>3189</v>
      </c>
      <c r="C857" s="82">
        <v>-15154.75</v>
      </c>
      <c r="D857" s="749">
        <f>VLOOKUP($A$1:$A$1397,BS!$A$8:$A$2406,1,0)</f>
        <v>25300731</v>
      </c>
    </row>
    <row r="858" spans="1:4">
      <c r="A858">
        <v>25300733</v>
      </c>
      <c r="B858" t="s">
        <v>3190</v>
      </c>
      <c r="C858" s="82">
        <v>-50468.17</v>
      </c>
      <c r="D858" s="749">
        <f>VLOOKUP($A$1:$A$1397,BS!$A$8:$A$2406,1,0)</f>
        <v>25300733</v>
      </c>
    </row>
    <row r="859" spans="1:4">
      <c r="A859">
        <v>25300742</v>
      </c>
      <c r="B859" t="s">
        <v>3242</v>
      </c>
      <c r="C859" s="82">
        <v>-9979828</v>
      </c>
      <c r="D859" s="749">
        <f>VLOOKUP($A$1:$A$1397,BS!$A$8:$A$2406,1,0)</f>
        <v>25300742</v>
      </c>
    </row>
    <row r="860" spans="1:4">
      <c r="A860">
        <v>25300761</v>
      </c>
      <c r="B860" t="s">
        <v>382</v>
      </c>
      <c r="C860" s="82">
        <v>-180803.29</v>
      </c>
      <c r="D860" s="749">
        <f>VLOOKUP($A$1:$A$1397,BS!$A$8:$A$2406,1,0)</f>
        <v>25300761</v>
      </c>
    </row>
    <row r="861" spans="1:4">
      <c r="A861">
        <v>25300771</v>
      </c>
      <c r="B861" t="s">
        <v>240</v>
      </c>
      <c r="C861" s="82">
        <v>-4385985.3899999997</v>
      </c>
      <c r="D861" s="749">
        <f>VLOOKUP($A$1:$A$1397,BS!$A$8:$A$2406,1,0)</f>
        <v>25300771</v>
      </c>
    </row>
    <row r="862" spans="1:4">
      <c r="A862">
        <v>25301073</v>
      </c>
      <c r="B862" t="s">
        <v>583</v>
      </c>
      <c r="C862">
        <v>-129</v>
      </c>
      <c r="D862" s="749">
        <f>VLOOKUP($A$1:$A$1397,BS!$A$8:$A$2406,1,0)</f>
        <v>25301073</v>
      </c>
    </row>
    <row r="863" spans="1:4">
      <c r="A863">
        <v>25301151</v>
      </c>
      <c r="B863" t="s">
        <v>2629</v>
      </c>
      <c r="C863" s="82">
        <v>-2029888</v>
      </c>
      <c r="D863" s="749">
        <f>VLOOKUP($A$1:$A$1397,BS!$A$8:$A$2406,1,0)</f>
        <v>25301151</v>
      </c>
    </row>
    <row r="864" spans="1:4">
      <c r="A864">
        <v>25301203</v>
      </c>
      <c r="B864" t="s">
        <v>1070</v>
      </c>
      <c r="C864" s="82">
        <v>-169088.66</v>
      </c>
      <c r="D864" s="749">
        <f>VLOOKUP($A$1:$A$1397,BS!$A$8:$A$2406,1,0)</f>
        <v>25301203</v>
      </c>
    </row>
    <row r="865" spans="1:4">
      <c r="A865">
        <v>25301213</v>
      </c>
      <c r="B865" t="s">
        <v>3196</v>
      </c>
      <c r="C865" s="82">
        <v>-675825</v>
      </c>
      <c r="D865" s="749">
        <f>VLOOKUP($A$1:$A$1397,BS!$A$8:$A$2406,1,0)</f>
        <v>25301213</v>
      </c>
    </row>
    <row r="866" spans="1:4">
      <c r="A866">
        <v>25302221</v>
      </c>
      <c r="B866" t="s">
        <v>1819</v>
      </c>
      <c r="C866" s="82">
        <v>-3141411.39</v>
      </c>
      <c r="D866" s="749">
        <f>VLOOKUP($A$1:$A$1397,BS!$A$8:$A$2406,1,0)</f>
        <v>25302221</v>
      </c>
    </row>
    <row r="867" spans="1:4">
      <c r="A867">
        <v>25302222</v>
      </c>
      <c r="B867" t="s">
        <v>1286</v>
      </c>
      <c r="C867" s="82">
        <v>-5339521.24</v>
      </c>
      <c r="D867" s="749">
        <f>VLOOKUP($A$1:$A$1397,BS!$A$8:$A$2406,1,0)</f>
        <v>25302222</v>
      </c>
    </row>
    <row r="868" spans="1:4">
      <c r="A868">
        <v>25302223</v>
      </c>
      <c r="B868" t="s">
        <v>3179</v>
      </c>
      <c r="C868" s="82">
        <v>-7417503</v>
      </c>
      <c r="D868" s="749">
        <f>VLOOKUP($A$1:$A$1397,BS!$A$8:$A$2406,1,0)</f>
        <v>25302223</v>
      </c>
    </row>
    <row r="869" spans="1:4">
      <c r="A869">
        <v>25400101</v>
      </c>
      <c r="B869" t="s">
        <v>1320</v>
      </c>
      <c r="C869" s="82">
        <v>-31465.68</v>
      </c>
      <c r="D869" s="749">
        <f>VLOOKUP($A$1:$A$1397,BS!$A$8:$A$2406,1,0)</f>
        <v>25400101</v>
      </c>
    </row>
    <row r="870" spans="1:4">
      <c r="A870">
        <v>25400111</v>
      </c>
      <c r="B870" t="s">
        <v>1321</v>
      </c>
      <c r="C870" s="82">
        <v>-7047.99</v>
      </c>
      <c r="D870" s="749">
        <f>VLOOKUP($A$1:$A$1397,BS!$A$8:$A$2406,1,0)</f>
        <v>25400111</v>
      </c>
    </row>
    <row r="871" spans="1:4">
      <c r="A871">
        <v>25400181</v>
      </c>
      <c r="B871" t="s">
        <v>1790</v>
      </c>
      <c r="C871" s="82">
        <v>-4874067</v>
      </c>
      <c r="D871" s="749">
        <f>VLOOKUP($A$1:$A$1397,BS!$A$8:$A$2406,1,0)</f>
        <v>25400181</v>
      </c>
    </row>
    <row r="872" spans="1:4">
      <c r="A872">
        <v>25400182</v>
      </c>
      <c r="B872" t="s">
        <v>1791</v>
      </c>
      <c r="C872" s="82">
        <v>-2607183</v>
      </c>
      <c r="D872" s="749">
        <f>VLOOKUP($A$1:$A$1397,BS!$A$8:$A$2406,1,0)</f>
        <v>25400182</v>
      </c>
    </row>
    <row r="873" spans="1:4">
      <c r="A873">
        <v>25400191</v>
      </c>
      <c r="B873" t="s">
        <v>2076</v>
      </c>
      <c r="C873" s="82">
        <v>-1478472.4</v>
      </c>
      <c r="D873" s="749">
        <f>VLOOKUP($A$1:$A$1397,BS!$A$8:$A$2406,1,0)</f>
        <v>25400191</v>
      </c>
    </row>
    <row r="874" spans="1:4">
      <c r="A874">
        <v>25400201</v>
      </c>
      <c r="B874" t="s">
        <v>2077</v>
      </c>
      <c r="C874" s="82">
        <v>-1078466.93</v>
      </c>
      <c r="D874" s="749">
        <f>VLOOKUP($A$1:$A$1397,BS!$A$8:$A$2406,1,0)</f>
        <v>25400201</v>
      </c>
    </row>
    <row r="875" spans="1:4">
      <c r="A875">
        <v>25400221</v>
      </c>
      <c r="B875" t="s">
        <v>2198</v>
      </c>
      <c r="C875" s="82">
        <v>-58105.79</v>
      </c>
      <c r="D875" s="749">
        <f>VLOOKUP($A$1:$A$1397,BS!$A$8:$A$2406,1,0)</f>
        <v>25400221</v>
      </c>
    </row>
    <row r="876" spans="1:4">
      <c r="A876">
        <v>25400261</v>
      </c>
      <c r="B876" t="s">
        <v>2211</v>
      </c>
      <c r="C876" s="82">
        <v>-93615823</v>
      </c>
      <c r="D876" s="749">
        <f>VLOOKUP($A$1:$A$1397,BS!$A$8:$A$2406,1,0)</f>
        <v>25400261</v>
      </c>
    </row>
    <row r="877" spans="1:4">
      <c r="A877">
        <v>25400291</v>
      </c>
      <c r="B877" t="s">
        <v>2534</v>
      </c>
      <c r="C877" s="82">
        <v>-837291.76</v>
      </c>
      <c r="D877" s="749">
        <f>VLOOKUP($A$1:$A$1397,BS!$A$8:$A$2406,1,0)</f>
        <v>25400291</v>
      </c>
    </row>
    <row r="878" spans="1:4">
      <c r="A878">
        <v>25400301</v>
      </c>
      <c r="B878" t="s">
        <v>2535</v>
      </c>
      <c r="C878" s="82">
        <v>-25176.85</v>
      </c>
      <c r="D878" s="749">
        <f>VLOOKUP($A$1:$A$1397,BS!$A$8:$A$2406,1,0)</f>
        <v>25400301</v>
      </c>
    </row>
    <row r="879" spans="1:4">
      <c r="A879">
        <v>25400311</v>
      </c>
      <c r="B879" t="s">
        <v>2537</v>
      </c>
      <c r="C879" s="82">
        <v>-2395.04</v>
      </c>
      <c r="D879" s="749">
        <f>VLOOKUP($A$1:$A$1397,BS!$A$8:$A$2406,1,0)</f>
        <v>25400311</v>
      </c>
    </row>
    <row r="880" spans="1:4">
      <c r="A880">
        <v>25400321</v>
      </c>
      <c r="B880" t="s">
        <v>2644</v>
      </c>
      <c r="C880" s="82">
        <v>-138520.76999999999</v>
      </c>
      <c r="D880" s="749">
        <f>VLOOKUP($A$1:$A$1397,BS!$A$8:$A$2406,1,0)</f>
        <v>25400321</v>
      </c>
    </row>
    <row r="881" spans="1:4">
      <c r="A881">
        <v>25400331</v>
      </c>
      <c r="B881" t="s">
        <v>2645</v>
      </c>
      <c r="C881" s="82">
        <v>-1436249.06</v>
      </c>
      <c r="D881" s="749">
        <f>VLOOKUP($A$1:$A$1397,BS!$A$8:$A$2406,1,0)</f>
        <v>25400331</v>
      </c>
    </row>
    <row r="882" spans="1:4">
      <c r="A882">
        <v>25400392</v>
      </c>
      <c r="B882" t="s">
        <v>3228</v>
      </c>
      <c r="C882" s="82">
        <v>-9224636</v>
      </c>
      <c r="D882" s="749">
        <f>VLOOKUP($A$1:$A$1397,BS!$A$8:$A$2406,1,0)</f>
        <v>25400392</v>
      </c>
    </row>
    <row r="883" spans="1:4">
      <c r="A883">
        <v>25400431</v>
      </c>
      <c r="B883" t="s">
        <v>2955</v>
      </c>
      <c r="C883" s="82">
        <v>-468574.83</v>
      </c>
      <c r="D883" s="749">
        <f>VLOOKUP($A$1:$A$1397,BS!$A$8:$A$2406,1,0)</f>
        <v>25400431</v>
      </c>
    </row>
    <row r="884" spans="1:4">
      <c r="A884">
        <v>25400441</v>
      </c>
      <c r="B884" t="s">
        <v>2961</v>
      </c>
      <c r="C884" s="82">
        <v>57596.93</v>
      </c>
      <c r="D884" s="749">
        <f>VLOOKUP($A$1:$A$1397,BS!$A$8:$A$2406,1,0)</f>
        <v>25400441</v>
      </c>
    </row>
    <row r="885" spans="1:4">
      <c r="A885">
        <v>25400481</v>
      </c>
      <c r="B885" t="s">
        <v>3075</v>
      </c>
      <c r="C885" s="82">
        <v>1074.28</v>
      </c>
      <c r="D885" s="749">
        <f>VLOOKUP($A$1:$A$1397,BS!$A$8:$A$2406,1,0)</f>
        <v>25400481</v>
      </c>
    </row>
    <row r="886" spans="1:4">
      <c r="A886">
        <v>25400491</v>
      </c>
      <c r="B886" t="s">
        <v>3092</v>
      </c>
      <c r="C886" s="82">
        <v>-4560111</v>
      </c>
      <c r="D886" s="749">
        <f>VLOOKUP($A$1:$A$1397,BS!$A$8:$A$2406,1,0)</f>
        <v>25400491</v>
      </c>
    </row>
    <row r="887" spans="1:4">
      <c r="A887">
        <v>25400501</v>
      </c>
      <c r="B887" t="s">
        <v>3093</v>
      </c>
      <c r="C887" s="82">
        <v>-1320075</v>
      </c>
      <c r="D887" s="749">
        <f>VLOOKUP($A$1:$A$1397,BS!$A$8:$A$2406,1,0)</f>
        <v>25400501</v>
      </c>
    </row>
    <row r="888" spans="1:4">
      <c r="A888" s="503">
        <v>25400521</v>
      </c>
      <c r="B888" s="503" t="s">
        <v>3175</v>
      </c>
      <c r="C888" s="752">
        <v>-16259199</v>
      </c>
      <c r="D888" s="749" t="e">
        <f>VLOOKUP($A$1:$A$1397,BS!$A$8:$A$2406,1,0)</f>
        <v>#N/A</v>
      </c>
    </row>
    <row r="889" spans="1:4">
      <c r="A889">
        <v>25500002</v>
      </c>
      <c r="B889" t="s">
        <v>1725</v>
      </c>
      <c r="C889" s="82">
        <v>-8165809</v>
      </c>
      <c r="D889" s="749">
        <f>VLOOKUP($A$1:$A$1397,BS!$A$8:$A$2406,1,0)</f>
        <v>25500002</v>
      </c>
    </row>
    <row r="890" spans="1:4">
      <c r="A890">
        <v>25500022</v>
      </c>
      <c r="B890" t="s">
        <v>1725</v>
      </c>
      <c r="C890" s="82">
        <v>8165809</v>
      </c>
      <c r="D890" s="749">
        <f>VLOOKUP($A$1:$A$1397,BS!$A$8:$A$2406,1,0)</f>
        <v>25500022</v>
      </c>
    </row>
    <row r="891" spans="1:4">
      <c r="A891">
        <v>25600072</v>
      </c>
      <c r="B891" t="s">
        <v>2258</v>
      </c>
      <c r="C891" s="82">
        <v>-82626.36</v>
      </c>
      <c r="D891" s="749">
        <f>VLOOKUP($A$1:$A$1397,BS!$A$8:$A$2406,1,0)</f>
        <v>25600072</v>
      </c>
    </row>
    <row r="892" spans="1:4">
      <c r="A892">
        <v>25600081</v>
      </c>
      <c r="B892" t="s">
        <v>2078</v>
      </c>
      <c r="C892" s="82">
        <v>-3910072.96</v>
      </c>
      <c r="D892" s="749">
        <f>VLOOKUP($A$1:$A$1397,BS!$A$8:$A$2406,1,0)</f>
        <v>25600081</v>
      </c>
    </row>
    <row r="893" spans="1:4">
      <c r="A893">
        <v>25600102</v>
      </c>
      <c r="B893" t="s">
        <v>2529</v>
      </c>
      <c r="C893" s="82">
        <v>51435.87</v>
      </c>
      <c r="D893" s="749">
        <f>VLOOKUP($A$1:$A$1397,BS!$A$8:$A$2406,1,0)</f>
        <v>25600102</v>
      </c>
    </row>
    <row r="894" spans="1:4">
      <c r="A894">
        <v>25600111</v>
      </c>
      <c r="B894" t="s">
        <v>2530</v>
      </c>
      <c r="C894" s="82">
        <v>522742.39</v>
      </c>
      <c r="D894" s="749">
        <f>VLOOKUP($A$1:$A$1397,BS!$A$8:$A$2406,1,0)</f>
        <v>25600111</v>
      </c>
    </row>
    <row r="895" spans="1:4">
      <c r="A895">
        <v>28200002</v>
      </c>
      <c r="B895" t="s">
        <v>3366</v>
      </c>
      <c r="C895" s="82">
        <v>-504268983.58999997</v>
      </c>
      <c r="D895" s="749">
        <f>VLOOKUP($A$1:$A$1397,BS!$A$8:$A$2406,1,0)</f>
        <v>28200002</v>
      </c>
    </row>
    <row r="896" spans="1:4">
      <c r="A896">
        <v>28200013</v>
      </c>
      <c r="B896" t="s">
        <v>3367</v>
      </c>
      <c r="C896" s="82">
        <v>-43723692.049999997</v>
      </c>
      <c r="D896" s="749">
        <f>VLOOKUP($A$1:$A$1397,BS!$A$8:$A$2406,1,0)</f>
        <v>28200013</v>
      </c>
    </row>
    <row r="897" spans="1:4">
      <c r="A897">
        <v>28200121</v>
      </c>
      <c r="B897" t="s">
        <v>3368</v>
      </c>
      <c r="C897" s="82">
        <v>-1255454760.53</v>
      </c>
      <c r="D897" s="749">
        <f>VLOOKUP($A$1:$A$1397,BS!$A$8:$A$2406,1,0)</f>
        <v>28200121</v>
      </c>
    </row>
    <row r="898" spans="1:4">
      <c r="A898">
        <v>28300031</v>
      </c>
      <c r="B898" t="s">
        <v>1464</v>
      </c>
      <c r="C898" s="82">
        <v>-8218807.8600000003</v>
      </c>
      <c r="D898" s="749">
        <f>VLOOKUP($A$1:$A$1397,BS!$A$8:$A$2406,1,0)</f>
        <v>28300031</v>
      </c>
    </row>
    <row r="899" spans="1:4">
      <c r="A899">
        <v>28300033</v>
      </c>
      <c r="B899" t="s">
        <v>283</v>
      </c>
      <c r="C899" s="82">
        <v>-67689319.079999998</v>
      </c>
      <c r="D899" s="749">
        <f>VLOOKUP($A$1:$A$1397,BS!$A$8:$A$2406,1,0)</f>
        <v>28300033</v>
      </c>
    </row>
    <row r="900" spans="1:4">
      <c r="A900">
        <v>28300041</v>
      </c>
      <c r="B900" t="s">
        <v>934</v>
      </c>
      <c r="C900" s="82">
        <v>-1894081.83</v>
      </c>
      <c r="D900" s="749">
        <f>VLOOKUP($A$1:$A$1397,BS!$A$8:$A$2406,1,0)</f>
        <v>28300041</v>
      </c>
    </row>
    <row r="901" spans="1:4">
      <c r="A901">
        <v>28300043</v>
      </c>
      <c r="B901" t="s">
        <v>284</v>
      </c>
      <c r="C901" s="82">
        <v>-15638222.58</v>
      </c>
      <c r="D901" s="749">
        <f>VLOOKUP($A$1:$A$1397,BS!$A$8:$A$2406,1,0)</f>
        <v>28300043</v>
      </c>
    </row>
    <row r="902" spans="1:4">
      <c r="A902">
        <v>28300081</v>
      </c>
      <c r="B902" t="s">
        <v>2546</v>
      </c>
      <c r="C902" s="82">
        <v>-5140435.6500000004</v>
      </c>
      <c r="D902" s="749">
        <f>VLOOKUP($A$1:$A$1397,BS!$A$8:$A$2406,1,0)</f>
        <v>28300081</v>
      </c>
    </row>
    <row r="903" spans="1:4">
      <c r="A903">
        <v>28300091</v>
      </c>
      <c r="B903" t="s">
        <v>2803</v>
      </c>
      <c r="C903" s="82">
        <v>-2544966.7999999998</v>
      </c>
      <c r="D903" s="749">
        <f>VLOOKUP($A$1:$A$1397,BS!$A$8:$A$2406,1,0)</f>
        <v>28300091</v>
      </c>
    </row>
    <row r="904" spans="1:4">
      <c r="A904">
        <v>28300152</v>
      </c>
      <c r="B904" t="s">
        <v>1002</v>
      </c>
      <c r="C904" s="82">
        <v>-2253178.5099999998</v>
      </c>
      <c r="D904" s="749">
        <f>VLOOKUP($A$1:$A$1397,BS!$A$8:$A$2406,1,0)</f>
        <v>28300152</v>
      </c>
    </row>
    <row r="905" spans="1:4">
      <c r="A905">
        <v>28300162</v>
      </c>
      <c r="B905" t="s">
        <v>795</v>
      </c>
      <c r="C905" s="82">
        <v>-283258.71000000002</v>
      </c>
      <c r="D905" s="749">
        <f>VLOOKUP($A$1:$A$1397,BS!$A$8:$A$2406,1,0)</f>
        <v>28300162</v>
      </c>
    </row>
    <row r="906" spans="1:4">
      <c r="A906">
        <v>28300211</v>
      </c>
      <c r="B906" t="s">
        <v>3210</v>
      </c>
      <c r="C906" s="82">
        <v>-29429213.780000001</v>
      </c>
      <c r="D906" s="749">
        <f>VLOOKUP($A$1:$A$1397,BS!$A$8:$A$2406,1,0)</f>
        <v>28300211</v>
      </c>
    </row>
    <row r="907" spans="1:4">
      <c r="A907">
        <v>28300221</v>
      </c>
      <c r="B907" t="s">
        <v>3211</v>
      </c>
      <c r="C907" s="82">
        <v>-6365020.4299999997</v>
      </c>
      <c r="D907" s="749">
        <f>VLOOKUP($A$1:$A$1397,BS!$A$8:$A$2406,1,0)</f>
        <v>28300221</v>
      </c>
    </row>
    <row r="908" spans="1:4">
      <c r="A908">
        <v>28300232</v>
      </c>
      <c r="B908" t="s">
        <v>974</v>
      </c>
      <c r="C908" s="82">
        <v>-20040031.879999999</v>
      </c>
      <c r="D908" s="749">
        <f>VLOOKUP($A$1:$A$1397,BS!$A$8:$A$2406,1,0)</f>
        <v>28300232</v>
      </c>
    </row>
    <row r="909" spans="1:4">
      <c r="A909">
        <v>28300252</v>
      </c>
      <c r="B909" t="s">
        <v>2410</v>
      </c>
      <c r="C909" s="82">
        <v>-7201155.5700000003</v>
      </c>
      <c r="D909" s="749">
        <f>VLOOKUP($A$1:$A$1397,BS!$A$8:$A$2406,1,0)</f>
        <v>28300252</v>
      </c>
    </row>
    <row r="910" spans="1:4">
      <c r="A910">
        <v>28300262</v>
      </c>
      <c r="B910" t="s">
        <v>2411</v>
      </c>
      <c r="C910" s="82">
        <v>-2653352.79</v>
      </c>
      <c r="D910" s="749">
        <f>VLOOKUP($A$1:$A$1397,BS!$A$8:$A$2406,1,0)</f>
        <v>28300262</v>
      </c>
    </row>
    <row r="911" spans="1:4">
      <c r="A911">
        <v>28300311</v>
      </c>
      <c r="B911" t="s">
        <v>3338</v>
      </c>
      <c r="C911" s="82">
        <v>-8023973.1500000004</v>
      </c>
      <c r="D911" s="749">
        <f>VLOOKUP($A$1:$A$1397,BS!$A$8:$A$2406,1,0)</f>
        <v>28300311</v>
      </c>
    </row>
    <row r="912" spans="1:4">
      <c r="A912">
        <v>28300361</v>
      </c>
      <c r="B912" t="s">
        <v>168</v>
      </c>
      <c r="C912" s="82">
        <v>-71119508.900000006</v>
      </c>
      <c r="D912" s="749">
        <f>VLOOKUP($A$1:$A$1397,BS!$A$8:$A$2406,1,0)</f>
        <v>28300361</v>
      </c>
    </row>
    <row r="913" spans="1:4">
      <c r="A913">
        <v>28300362</v>
      </c>
      <c r="B913" t="s">
        <v>169</v>
      </c>
      <c r="C913" s="82">
        <v>-1235715.06</v>
      </c>
      <c r="D913" s="749">
        <f>VLOOKUP($A$1:$A$1397,BS!$A$8:$A$2406,1,0)</f>
        <v>28300362</v>
      </c>
    </row>
    <row r="914" spans="1:4">
      <c r="A914">
        <v>28300431</v>
      </c>
      <c r="B914" t="s">
        <v>552</v>
      </c>
      <c r="C914" s="82">
        <v>-1689520.85</v>
      </c>
      <c r="D914" s="749">
        <f>VLOOKUP($A$1:$A$1397,BS!$A$8:$A$2406,1,0)</f>
        <v>28300431</v>
      </c>
    </row>
    <row r="915" spans="1:4">
      <c r="A915">
        <v>28300501</v>
      </c>
      <c r="B915" t="s">
        <v>2159</v>
      </c>
      <c r="C915" s="82">
        <v>1424804.75</v>
      </c>
      <c r="D915" s="749">
        <f>VLOOKUP($A$1:$A$1397,BS!$A$8:$A$2406,1,0)</f>
        <v>28300501</v>
      </c>
    </row>
    <row r="916" spans="1:4">
      <c r="A916">
        <v>28300503</v>
      </c>
      <c r="B916" t="s">
        <v>1665</v>
      </c>
      <c r="C916" s="82">
        <v>-5078452.09</v>
      </c>
      <c r="D916" s="749">
        <f>VLOOKUP($A$1:$A$1397,BS!$A$8:$A$2406,1,0)</f>
        <v>28300503</v>
      </c>
    </row>
    <row r="917" spans="1:4">
      <c r="A917">
        <v>28300511</v>
      </c>
      <c r="B917" t="s">
        <v>1693</v>
      </c>
      <c r="C917" s="82">
        <v>-1350431.6</v>
      </c>
      <c r="D917" s="749">
        <f>VLOOKUP($A$1:$A$1397,BS!$A$8:$A$2406,1,0)</f>
        <v>28300511</v>
      </c>
    </row>
    <row r="918" spans="1:4">
      <c r="A918">
        <v>28300561</v>
      </c>
      <c r="B918" t="s">
        <v>931</v>
      </c>
      <c r="C918" s="82">
        <v>-14542143.039999999</v>
      </c>
      <c r="D918" s="749">
        <f>VLOOKUP($A$1:$A$1397,BS!$A$8:$A$2406,1,0)</f>
        <v>28300561</v>
      </c>
    </row>
    <row r="919" spans="1:4">
      <c r="A919">
        <v>28300581</v>
      </c>
      <c r="B919" t="s">
        <v>1431</v>
      </c>
      <c r="C919" s="82">
        <v>-8023932.6699999999</v>
      </c>
      <c r="D919" s="749">
        <f>VLOOKUP($A$1:$A$1397,BS!$A$8:$A$2406,1,0)</f>
        <v>28300581</v>
      </c>
    </row>
    <row r="920" spans="1:4">
      <c r="A920">
        <v>28300651</v>
      </c>
      <c r="B920" t="s">
        <v>1101</v>
      </c>
      <c r="C920" s="82">
        <v>-8029295.8099999996</v>
      </c>
      <c r="D920" s="749">
        <f>VLOOKUP($A$1:$A$1397,BS!$A$8:$A$2406,1,0)</f>
        <v>28300651</v>
      </c>
    </row>
    <row r="921" spans="1:4">
      <c r="A921">
        <v>28300661</v>
      </c>
      <c r="B921" t="s">
        <v>2083</v>
      </c>
      <c r="C921" s="82">
        <v>-9198024.5</v>
      </c>
      <c r="D921" s="749">
        <f>VLOOKUP($A$1:$A$1397,BS!$A$8:$A$2406,1,0)</f>
        <v>28300661</v>
      </c>
    </row>
    <row r="922" spans="1:4">
      <c r="A922">
        <v>28300721</v>
      </c>
      <c r="B922" t="s">
        <v>2475</v>
      </c>
      <c r="C922" s="82">
        <v>-393713.82</v>
      </c>
      <c r="D922" s="749">
        <f>VLOOKUP($A$1:$A$1397,BS!$A$8:$A$2406,1,0)</f>
        <v>28300721</v>
      </c>
    </row>
    <row r="923" spans="1:4">
      <c r="A923">
        <v>28300731</v>
      </c>
      <c r="B923" t="s">
        <v>2630</v>
      </c>
      <c r="C923" s="82">
        <v>-5933054.3200000003</v>
      </c>
      <c r="D923" s="749">
        <f>VLOOKUP($A$1:$A$1397,BS!$A$8:$A$2406,1,0)</f>
        <v>28300731</v>
      </c>
    </row>
    <row r="924" spans="1:4">
      <c r="A924">
        <v>28300741</v>
      </c>
      <c r="B924" t="s">
        <v>2864</v>
      </c>
      <c r="C924" s="82">
        <v>-648099.17000000004</v>
      </c>
      <c r="D924" s="749">
        <f>VLOOKUP($A$1:$A$1397,BS!$A$8:$A$2406,1,0)</f>
        <v>28300741</v>
      </c>
    </row>
    <row r="925" spans="1:4">
      <c r="A925">
        <v>28300761</v>
      </c>
      <c r="B925" t="s">
        <v>3236</v>
      </c>
      <c r="C925" s="82">
        <v>-2596126.0499999998</v>
      </c>
      <c r="D925" s="749">
        <f>VLOOKUP($A$1:$A$1397,BS!$A$8:$A$2406,1,0)</f>
        <v>28300761</v>
      </c>
    </row>
    <row r="926" spans="1:4">
      <c r="A926">
        <v>28302001</v>
      </c>
      <c r="B926" t="s">
        <v>2874</v>
      </c>
      <c r="C926" s="82">
        <v>-7107107.6600000001</v>
      </c>
      <c r="D926" s="749">
        <f>VLOOKUP($A$1:$A$1397,BS!$A$8:$A$2406,1,0)</f>
        <v>28302001</v>
      </c>
    </row>
    <row r="927" spans="1:4">
      <c r="A927">
        <v>28302002</v>
      </c>
      <c r="B927" t="s">
        <v>2875</v>
      </c>
      <c r="C927" s="82">
        <v>-21173743.829999998</v>
      </c>
      <c r="D927" s="749">
        <f>VLOOKUP($A$1:$A$1397,BS!$A$8:$A$2406,1,0)</f>
        <v>28302002</v>
      </c>
    </row>
    <row r="928" spans="1:4">
      <c r="A928">
        <v>28302011</v>
      </c>
      <c r="B928" t="s">
        <v>2876</v>
      </c>
      <c r="C928" s="82">
        <v>-3112055.88</v>
      </c>
      <c r="D928" s="749">
        <f>VLOOKUP($A$1:$A$1397,BS!$A$8:$A$2406,1,0)</f>
        <v>28302011</v>
      </c>
    </row>
    <row r="929" spans="1:4">
      <c r="A929">
        <v>28302012</v>
      </c>
      <c r="B929" t="s">
        <v>2877</v>
      </c>
      <c r="C929" s="82">
        <v>-5202306.7300000004</v>
      </c>
      <c r="D929" s="749">
        <f>VLOOKUP($A$1:$A$1397,BS!$A$8:$A$2406,1,0)</f>
        <v>28302012</v>
      </c>
    </row>
    <row r="930" spans="1:4">
      <c r="A930">
        <v>28302021</v>
      </c>
      <c r="B930" t="s">
        <v>2878</v>
      </c>
      <c r="C930" s="82">
        <v>-10469632.279999999</v>
      </c>
      <c r="D930" s="749">
        <f>VLOOKUP($A$1:$A$1397,BS!$A$8:$A$2406,1,0)</f>
        <v>28302021</v>
      </c>
    </row>
    <row r="931" spans="1:4">
      <c r="A931">
        <v>28302022</v>
      </c>
      <c r="B931" t="s">
        <v>2879</v>
      </c>
      <c r="C931" s="82">
        <v>-3294654.71</v>
      </c>
      <c r="D931" s="749">
        <f>VLOOKUP($A$1:$A$1397,BS!$A$8:$A$2406,1,0)</f>
        <v>28302022</v>
      </c>
    </row>
    <row r="932" spans="1:4">
      <c r="A932">
        <v>28302031</v>
      </c>
      <c r="B932" t="s">
        <v>3015</v>
      </c>
      <c r="C932" s="82">
        <v>-1245899.92</v>
      </c>
      <c r="D932" s="749">
        <f>VLOOKUP($A$1:$A$1397,BS!$A$8:$A$2406,1,0)</f>
        <v>28302031</v>
      </c>
    </row>
    <row r="933" spans="1:4">
      <c r="A933">
        <v>28302041</v>
      </c>
      <c r="B933" t="s">
        <v>3048</v>
      </c>
      <c r="C933" s="82">
        <v>-6108113.7999999998</v>
      </c>
      <c r="D933" s="749">
        <f>VLOOKUP($A$1:$A$1397,BS!$A$8:$A$2406,1,0)</f>
        <v>28302041</v>
      </c>
    </row>
    <row r="934" spans="1:4">
      <c r="A934">
        <v>28302051</v>
      </c>
      <c r="B934" t="s">
        <v>3165</v>
      </c>
      <c r="C934" s="82">
        <v>-1982621.92</v>
      </c>
      <c r="D934" s="749">
        <f>VLOOKUP($A$1:$A$1397,BS!$A$8:$A$2406,1,0)</f>
        <v>28302051</v>
      </c>
    </row>
    <row r="935" spans="1:4">
      <c r="A935">
        <v>28302061</v>
      </c>
      <c r="B935" t="s">
        <v>3184</v>
      </c>
      <c r="C935" s="82">
        <v>-3600338.99</v>
      </c>
      <c r="D935" s="749">
        <f>VLOOKUP($A$1:$A$1397,BS!$A$8:$A$2406,1,0)</f>
        <v>28302061</v>
      </c>
    </row>
    <row r="936" spans="1:4">
      <c r="A936">
        <v>43800003</v>
      </c>
      <c r="B936" t="s">
        <v>1773</v>
      </c>
      <c r="C936" s="82">
        <v>13272800</v>
      </c>
      <c r="D936" s="749">
        <f>VLOOKUP($A$1:$A$1397,BS!$A$8:$A$2406,1,0)</f>
        <v>43800003</v>
      </c>
    </row>
    <row r="937" spans="1:4">
      <c r="A937">
        <v>43900003</v>
      </c>
      <c r="B937" t="s">
        <v>1319</v>
      </c>
      <c r="C937" s="82">
        <v>5848610</v>
      </c>
      <c r="D937" s="749">
        <f>VLOOKUP($A$1:$A$1397,BS!$A$8:$A$2406,1,0)</f>
        <v>43900003</v>
      </c>
    </row>
    <row r="938" spans="1:4">
      <c r="A938" t="s">
        <v>418</v>
      </c>
      <c r="C938" s="82">
        <v>-66624567.289999999</v>
      </c>
    </row>
  </sheetData>
  <mergeCells count="1">
    <mergeCell ref="I2:K2"/>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I967"/>
  <sheetViews>
    <sheetView workbookViewId="0"/>
  </sheetViews>
  <sheetFormatPr defaultColWidth="9.109375" defaultRowHeight="14.4"/>
  <cols>
    <col min="1" max="1" width="18.5546875" style="749" customWidth="1"/>
    <col min="2" max="2" width="41.44140625" style="749" bestFit="1" customWidth="1"/>
    <col min="3" max="3" width="17.33203125" style="749" bestFit="1" customWidth="1"/>
    <col min="4" max="4" width="18.5546875" style="749" customWidth="1"/>
    <col min="5" max="7" width="9.109375" style="749"/>
    <col min="8" max="8" width="38" style="749" bestFit="1" customWidth="1"/>
    <col min="9" max="9" width="10.109375" style="749" bestFit="1" customWidth="1"/>
    <col min="10" max="16384" width="9.109375" style="749"/>
  </cols>
  <sheetData>
    <row r="1" spans="1:9">
      <c r="A1">
        <v>10100501</v>
      </c>
      <c r="B1" t="s">
        <v>881</v>
      </c>
      <c r="C1" s="82">
        <v>9088258827.9899998</v>
      </c>
      <c r="D1" s="749">
        <f>VLOOKUP($A$1:$A$917,BS!$A$8:$A$2406,1,0)</f>
        <v>10100501</v>
      </c>
    </row>
    <row r="2" spans="1:9">
      <c r="A2">
        <v>10100502</v>
      </c>
      <c r="B2" t="s">
        <v>882</v>
      </c>
      <c r="C2" s="82">
        <v>3315161396.3200002</v>
      </c>
      <c r="D2" s="749">
        <f>VLOOKUP($A$1:$A$917,BS!$A$8:$A$2406,1,0)</f>
        <v>10100502</v>
      </c>
      <c r="G2" s="749">
        <v>15100291</v>
      </c>
      <c r="H2" s="749" t="s">
        <v>3386</v>
      </c>
      <c r="I2" s="750">
        <v>392523.81</v>
      </c>
    </row>
    <row r="3" spans="1:9">
      <c r="A3">
        <v>10100503</v>
      </c>
      <c r="B3" t="s">
        <v>883</v>
      </c>
      <c r="C3" s="82">
        <v>470875205.74000001</v>
      </c>
      <c r="D3" s="749">
        <f>VLOOKUP($A$1:$A$917,BS!$A$8:$A$2406,1,0)</f>
        <v>10100503</v>
      </c>
    </row>
    <row r="4" spans="1:9">
      <c r="A4">
        <v>10100601</v>
      </c>
      <c r="B4" t="s">
        <v>2964</v>
      </c>
      <c r="C4" s="82">
        <v>21658.9</v>
      </c>
      <c r="D4" s="749">
        <f>VLOOKUP($A$1:$A$917,BS!$A$8:$A$2406,1,0)</f>
        <v>10100601</v>
      </c>
    </row>
    <row r="5" spans="1:9">
      <c r="A5">
        <v>10110013</v>
      </c>
      <c r="B5" t="s">
        <v>2295</v>
      </c>
      <c r="C5" s="82">
        <v>378230.87</v>
      </c>
      <c r="D5" s="749">
        <f>VLOOKUP($A$1:$A$917,BS!$A$8:$A$2406,1,0)</f>
        <v>10110013</v>
      </c>
    </row>
    <row r="6" spans="1:9">
      <c r="A6">
        <v>10500501</v>
      </c>
      <c r="B6" t="s">
        <v>884</v>
      </c>
      <c r="C6" s="82">
        <v>49903527.170000002</v>
      </c>
      <c r="D6" s="749">
        <f>VLOOKUP($A$1:$A$917,BS!$A$8:$A$2406,1,0)</f>
        <v>10500501</v>
      </c>
    </row>
    <row r="7" spans="1:9">
      <c r="A7">
        <v>10500502</v>
      </c>
      <c r="B7" t="s">
        <v>885</v>
      </c>
      <c r="C7" s="82">
        <v>6138775.25</v>
      </c>
      <c r="D7" s="749">
        <f>VLOOKUP($A$1:$A$917,BS!$A$8:$A$2406,1,0)</f>
        <v>10500502</v>
      </c>
    </row>
    <row r="8" spans="1:9">
      <c r="A8">
        <v>10600501</v>
      </c>
      <c r="B8" t="s">
        <v>886</v>
      </c>
      <c r="C8" s="82">
        <v>35067731.560000002</v>
      </c>
      <c r="D8" s="749">
        <f>VLOOKUP($A$1:$A$917,BS!$A$8:$A$2406,1,0)</f>
        <v>10600501</v>
      </c>
    </row>
    <row r="9" spans="1:9">
      <c r="A9">
        <v>10600502</v>
      </c>
      <c r="B9" t="s">
        <v>887</v>
      </c>
      <c r="C9" s="82">
        <v>30778732.359999999</v>
      </c>
      <c r="D9" s="749">
        <f>VLOOKUP($A$1:$A$917,BS!$A$8:$A$2406,1,0)</f>
        <v>10600502</v>
      </c>
    </row>
    <row r="10" spans="1:9">
      <c r="A10">
        <v>10600503</v>
      </c>
      <c r="B10" t="s">
        <v>2218</v>
      </c>
      <c r="C10" s="82">
        <v>45877.94</v>
      </c>
      <c r="D10" s="749">
        <f>VLOOKUP($A$1:$A$917,BS!$A$8:$A$2406,1,0)</f>
        <v>10600503</v>
      </c>
    </row>
    <row r="11" spans="1:9">
      <c r="A11">
        <v>10700013</v>
      </c>
      <c r="B11" t="s">
        <v>1698</v>
      </c>
      <c r="C11" s="82">
        <v>-2836785.54</v>
      </c>
      <c r="D11" s="749">
        <f>VLOOKUP($A$1:$A$917,BS!$A$8:$A$2406,1,0)</f>
        <v>10700013</v>
      </c>
    </row>
    <row r="12" spans="1:9">
      <c r="A12">
        <v>10700023</v>
      </c>
      <c r="B12" t="s">
        <v>2217</v>
      </c>
      <c r="C12" s="82">
        <v>-393750</v>
      </c>
      <c r="D12" s="749">
        <f>VLOOKUP($A$1:$A$917,BS!$A$8:$A$2406,1,0)</f>
        <v>10700023</v>
      </c>
    </row>
    <row r="13" spans="1:9">
      <c r="A13">
        <v>10700501</v>
      </c>
      <c r="B13" t="s">
        <v>424</v>
      </c>
      <c r="C13" s="82">
        <v>246374069.5</v>
      </c>
      <c r="D13" s="749">
        <f>VLOOKUP($A$1:$A$917,BS!$A$8:$A$2406,1,0)</f>
        <v>10700501</v>
      </c>
    </row>
    <row r="14" spans="1:9">
      <c r="A14">
        <v>10700502</v>
      </c>
      <c r="B14" t="s">
        <v>888</v>
      </c>
      <c r="C14" s="82">
        <v>83779101.670000002</v>
      </c>
      <c r="D14" s="749">
        <f>VLOOKUP($A$1:$A$917,BS!$A$8:$A$2406,1,0)</f>
        <v>10700502</v>
      </c>
    </row>
    <row r="15" spans="1:9">
      <c r="A15">
        <v>10700503</v>
      </c>
      <c r="B15" t="s">
        <v>1850</v>
      </c>
      <c r="C15" s="82">
        <v>80438241.829999998</v>
      </c>
      <c r="D15" s="749">
        <f>VLOOKUP($A$1:$A$917,BS!$A$8:$A$2406,1,0)</f>
        <v>10700503</v>
      </c>
    </row>
    <row r="16" spans="1:9">
      <c r="A16">
        <v>10700601</v>
      </c>
      <c r="B16" t="s">
        <v>2904</v>
      </c>
      <c r="C16" s="82">
        <v>1052675</v>
      </c>
      <c r="D16" s="749">
        <f>VLOOKUP($A$1:$A$917,BS!$A$8:$A$2406,1,0)</f>
        <v>10700601</v>
      </c>
    </row>
    <row r="17" spans="1:4">
      <c r="A17">
        <v>10700602</v>
      </c>
      <c r="B17" t="s">
        <v>2905</v>
      </c>
      <c r="C17" s="82">
        <v>231840</v>
      </c>
      <c r="D17" s="749">
        <f>VLOOKUP($A$1:$A$917,BS!$A$8:$A$2406,1,0)</f>
        <v>10700602</v>
      </c>
    </row>
    <row r="18" spans="1:4">
      <c r="A18">
        <v>10700603</v>
      </c>
      <c r="B18" t="s">
        <v>3177</v>
      </c>
      <c r="C18" s="82">
        <v>149673.14000000001</v>
      </c>
      <c r="D18" s="749">
        <f>VLOOKUP($A$1:$A$917,BS!$A$8:$A$2406,1,0)</f>
        <v>10700603</v>
      </c>
    </row>
    <row r="19" spans="1:4">
      <c r="A19">
        <v>10800061</v>
      </c>
      <c r="B19" t="s">
        <v>905</v>
      </c>
      <c r="C19" s="82">
        <v>-81170359</v>
      </c>
      <c r="D19" s="749">
        <f>VLOOKUP($A$1:$A$917,BS!$A$8:$A$2406,1,0)</f>
        <v>10800061</v>
      </c>
    </row>
    <row r="20" spans="1:4">
      <c r="A20">
        <v>10800062</v>
      </c>
      <c r="B20" t="s">
        <v>905</v>
      </c>
      <c r="C20" s="82">
        <v>-266301315</v>
      </c>
      <c r="D20" s="749">
        <f>VLOOKUP($A$1:$A$917,BS!$A$8:$A$2406,1,0)</f>
        <v>10800062</v>
      </c>
    </row>
    <row r="21" spans="1:4">
      <c r="A21">
        <v>10800071</v>
      </c>
      <c r="B21" t="s">
        <v>906</v>
      </c>
      <c r="C21" s="82">
        <v>81170359</v>
      </c>
      <c r="D21" s="749">
        <f>VLOOKUP($A$1:$A$917,BS!$A$8:$A$2406,1,0)</f>
        <v>10800071</v>
      </c>
    </row>
    <row r="22" spans="1:4">
      <c r="A22">
        <v>10800072</v>
      </c>
      <c r="B22" t="s">
        <v>906</v>
      </c>
      <c r="C22" s="82">
        <v>266301315</v>
      </c>
      <c r="D22" s="749">
        <f>VLOOKUP($A$1:$A$917,BS!$A$8:$A$2406,1,0)</f>
        <v>10800072</v>
      </c>
    </row>
    <row r="23" spans="1:4">
      <c r="A23">
        <v>10800501</v>
      </c>
      <c r="B23" t="s">
        <v>563</v>
      </c>
      <c r="C23" s="82">
        <v>-3427591040.75</v>
      </c>
      <c r="D23" s="749">
        <f>VLOOKUP($A$1:$A$917,BS!$A$8:$A$2406,1,0)</f>
        <v>10800501</v>
      </c>
    </row>
    <row r="24" spans="1:4">
      <c r="A24">
        <v>10800502</v>
      </c>
      <c r="B24" t="s">
        <v>564</v>
      </c>
      <c r="C24" s="82">
        <v>-1276917376.4200001</v>
      </c>
      <c r="D24" s="749">
        <f>VLOOKUP($A$1:$A$917,BS!$A$8:$A$2406,1,0)</f>
        <v>10800502</v>
      </c>
    </row>
    <row r="25" spans="1:4">
      <c r="A25">
        <v>10800503</v>
      </c>
      <c r="B25" t="s">
        <v>1072</v>
      </c>
      <c r="C25" s="82">
        <v>-102518259.19</v>
      </c>
      <c r="D25" s="749">
        <f>VLOOKUP($A$1:$A$917,BS!$A$8:$A$2406,1,0)</f>
        <v>10800503</v>
      </c>
    </row>
    <row r="26" spans="1:4">
      <c r="A26">
        <v>10800541</v>
      </c>
      <c r="B26" t="s">
        <v>96</v>
      </c>
      <c r="C26" s="82">
        <v>9059311.0099999998</v>
      </c>
      <c r="D26" s="749">
        <f>VLOOKUP($A$1:$A$917,BS!$A$8:$A$2406,1,0)</f>
        <v>10800541</v>
      </c>
    </row>
    <row r="27" spans="1:4">
      <c r="A27">
        <v>10800543</v>
      </c>
      <c r="B27" t="s">
        <v>97</v>
      </c>
      <c r="C27" s="82">
        <v>278113.52</v>
      </c>
      <c r="D27" s="749">
        <f>VLOOKUP($A$1:$A$917,BS!$A$8:$A$2406,1,0)</f>
        <v>10800543</v>
      </c>
    </row>
    <row r="28" spans="1:4">
      <c r="A28">
        <v>10800552</v>
      </c>
      <c r="B28" t="s">
        <v>1073</v>
      </c>
      <c r="C28" s="82">
        <v>4305874.82</v>
      </c>
      <c r="D28" s="749">
        <f>VLOOKUP($A$1:$A$917,BS!$A$8:$A$2406,1,0)</f>
        <v>10800552</v>
      </c>
    </row>
    <row r="29" spans="1:4">
      <c r="A29">
        <v>10800602</v>
      </c>
      <c r="B29" t="s">
        <v>2950</v>
      </c>
      <c r="C29">
        <v>85.18</v>
      </c>
      <c r="D29" s="749">
        <f>VLOOKUP($A$1:$A$917,BS!$A$8:$A$2406,1,0)</f>
        <v>10800602</v>
      </c>
    </row>
    <row r="30" spans="1:4">
      <c r="A30">
        <v>11100501</v>
      </c>
      <c r="B30" t="s">
        <v>747</v>
      </c>
      <c r="C30" s="82">
        <v>-29905345.879999999</v>
      </c>
      <c r="D30" s="749">
        <f>VLOOKUP($A$1:$A$917,BS!$A$8:$A$2406,1,0)</f>
        <v>11100501</v>
      </c>
    </row>
    <row r="31" spans="1:4">
      <c r="A31">
        <v>11100502</v>
      </c>
      <c r="B31" t="s">
        <v>748</v>
      </c>
      <c r="C31" s="82">
        <v>-5659225.0099999998</v>
      </c>
      <c r="D31" s="749">
        <f>VLOOKUP($A$1:$A$917,BS!$A$8:$A$2406,1,0)</f>
        <v>11100502</v>
      </c>
    </row>
    <row r="32" spans="1:4">
      <c r="A32">
        <v>11100503</v>
      </c>
      <c r="B32" t="s">
        <v>749</v>
      </c>
      <c r="C32" s="82">
        <v>-88744652.719999999</v>
      </c>
      <c r="D32" s="749">
        <f>VLOOKUP($A$1:$A$917,BS!$A$8:$A$2406,1,0)</f>
        <v>11100503</v>
      </c>
    </row>
    <row r="33" spans="1:4">
      <c r="A33">
        <v>11400001</v>
      </c>
      <c r="B33" t="s">
        <v>237</v>
      </c>
      <c r="C33" s="82">
        <v>946172.25</v>
      </c>
      <c r="D33" s="749">
        <f>VLOOKUP($A$1:$A$917,BS!$A$8:$A$2406,1,0)</f>
        <v>11400001</v>
      </c>
    </row>
    <row r="34" spans="1:4">
      <c r="A34">
        <v>11400011</v>
      </c>
      <c r="B34" t="s">
        <v>1879</v>
      </c>
      <c r="C34" s="82">
        <v>302358.01</v>
      </c>
      <c r="D34" s="749">
        <f>VLOOKUP($A$1:$A$917,BS!$A$8:$A$2406,1,0)</f>
        <v>11400011</v>
      </c>
    </row>
    <row r="35" spans="1:4">
      <c r="A35">
        <v>11400031</v>
      </c>
      <c r="B35" t="s">
        <v>1549</v>
      </c>
      <c r="C35" s="82">
        <v>76622596.840000004</v>
      </c>
      <c r="D35" s="749">
        <f>VLOOKUP($A$1:$A$917,BS!$A$8:$A$2406,1,0)</f>
        <v>11400031</v>
      </c>
    </row>
    <row r="36" spans="1:4">
      <c r="A36">
        <v>11400061</v>
      </c>
      <c r="B36" t="s">
        <v>1437</v>
      </c>
      <c r="C36" s="82">
        <v>156960790.84</v>
      </c>
      <c r="D36" s="749">
        <f>VLOOKUP($A$1:$A$917,BS!$A$8:$A$2406,1,0)</f>
        <v>11400061</v>
      </c>
    </row>
    <row r="37" spans="1:4">
      <c r="A37">
        <v>11400071</v>
      </c>
      <c r="B37" t="s">
        <v>1980</v>
      </c>
      <c r="C37" s="82">
        <v>16950332.899999999</v>
      </c>
      <c r="D37" s="749">
        <f>VLOOKUP($A$1:$A$917,BS!$A$8:$A$2406,1,0)</f>
        <v>11400071</v>
      </c>
    </row>
    <row r="38" spans="1:4">
      <c r="A38">
        <v>11400091</v>
      </c>
      <c r="B38" t="s">
        <v>2618</v>
      </c>
      <c r="C38" s="82">
        <v>31009424.030000001</v>
      </c>
      <c r="D38" s="749">
        <f>VLOOKUP($A$1:$A$917,BS!$A$8:$A$2406,1,0)</f>
        <v>11400091</v>
      </c>
    </row>
    <row r="39" spans="1:4">
      <c r="A39">
        <v>11500001</v>
      </c>
      <c r="B39" t="s">
        <v>950</v>
      </c>
      <c r="C39" s="82">
        <v>-873789</v>
      </c>
      <c r="D39" s="749">
        <f>VLOOKUP($A$1:$A$917,BS!$A$8:$A$2406,1,0)</f>
        <v>11500001</v>
      </c>
    </row>
    <row r="40" spans="1:4">
      <c r="A40">
        <v>11500011</v>
      </c>
      <c r="B40" t="s">
        <v>652</v>
      </c>
      <c r="C40" s="82">
        <v>-302358.01</v>
      </c>
      <c r="D40" s="749">
        <f>VLOOKUP($A$1:$A$917,BS!$A$8:$A$2406,1,0)</f>
        <v>11500011</v>
      </c>
    </row>
    <row r="41" spans="1:4">
      <c r="A41">
        <v>11500031</v>
      </c>
      <c r="B41" t="s">
        <v>1356</v>
      </c>
      <c r="C41" s="82">
        <v>-58494438.659999996</v>
      </c>
      <c r="D41" s="749">
        <f>VLOOKUP($A$1:$A$917,BS!$A$8:$A$2406,1,0)</f>
        <v>11500031</v>
      </c>
    </row>
    <row r="42" spans="1:4">
      <c r="A42">
        <v>11500041</v>
      </c>
      <c r="B42" t="s">
        <v>1423</v>
      </c>
      <c r="C42" s="82">
        <v>-32567139.800000001</v>
      </c>
      <c r="D42" s="749">
        <f>VLOOKUP($A$1:$A$917,BS!$A$8:$A$2406,1,0)</f>
        <v>11500041</v>
      </c>
    </row>
    <row r="43" spans="1:4">
      <c r="A43">
        <v>11500051</v>
      </c>
      <c r="B43" t="s">
        <v>1981</v>
      </c>
      <c r="C43" s="82">
        <v>-15793697.890000001</v>
      </c>
      <c r="D43" s="749">
        <f>VLOOKUP($A$1:$A$917,BS!$A$8:$A$2406,1,0)</f>
        <v>11500051</v>
      </c>
    </row>
    <row r="44" spans="1:4">
      <c r="A44">
        <v>11500061</v>
      </c>
      <c r="B44" t="s">
        <v>2620</v>
      </c>
      <c r="C44" s="82">
        <v>-3577280.57</v>
      </c>
      <c r="D44" s="749">
        <f>VLOOKUP($A$1:$A$917,BS!$A$8:$A$2406,1,0)</f>
        <v>11500061</v>
      </c>
    </row>
    <row r="45" spans="1:4">
      <c r="A45">
        <v>11730002</v>
      </c>
      <c r="B45" t="s">
        <v>653</v>
      </c>
      <c r="C45" s="82">
        <v>8654564.4700000007</v>
      </c>
      <c r="D45" s="749">
        <f>VLOOKUP($A$1:$A$917,BS!$A$8:$A$2406,1,0)</f>
        <v>11730002</v>
      </c>
    </row>
    <row r="46" spans="1:4">
      <c r="A46">
        <v>12100503</v>
      </c>
      <c r="B46" t="s">
        <v>750</v>
      </c>
      <c r="C46" s="82">
        <v>94399.98</v>
      </c>
      <c r="D46" s="749">
        <f>VLOOKUP($A$1:$A$917,BS!$A$8:$A$2406,1,0)</f>
        <v>12100503</v>
      </c>
    </row>
    <row r="47" spans="1:4">
      <c r="A47">
        <v>12100513</v>
      </c>
      <c r="B47" t="s">
        <v>751</v>
      </c>
      <c r="C47" s="82">
        <v>3665517.83</v>
      </c>
      <c r="D47" s="749">
        <f>VLOOKUP($A$1:$A$917,BS!$A$8:$A$2406,1,0)</f>
        <v>12100513</v>
      </c>
    </row>
    <row r="48" spans="1:4">
      <c r="A48">
        <v>12200503</v>
      </c>
      <c r="B48" t="s">
        <v>752</v>
      </c>
      <c r="C48" s="82">
        <v>398835.72</v>
      </c>
      <c r="D48" s="749">
        <f>VLOOKUP($A$1:$A$917,BS!$A$8:$A$2406,1,0)</f>
        <v>12200503</v>
      </c>
    </row>
    <row r="49" spans="1:4">
      <c r="A49">
        <v>12310000</v>
      </c>
      <c r="B49" t="s">
        <v>845</v>
      </c>
      <c r="C49" s="82">
        <v>29897623</v>
      </c>
      <c r="D49" s="749">
        <f>VLOOKUP($A$1:$A$917,BS!$A$8:$A$2406,1,0)</f>
        <v>12310000</v>
      </c>
    </row>
    <row r="50" spans="1:4">
      <c r="A50">
        <v>12400043</v>
      </c>
      <c r="B50" t="s">
        <v>1160</v>
      </c>
      <c r="C50" s="82">
        <v>48715498.140000001</v>
      </c>
      <c r="D50" s="749">
        <f>VLOOKUP($A$1:$A$917,BS!$A$8:$A$2406,1,0)</f>
        <v>12400043</v>
      </c>
    </row>
    <row r="51" spans="1:4">
      <c r="A51">
        <v>12400503</v>
      </c>
      <c r="B51" t="s">
        <v>378</v>
      </c>
      <c r="C51" s="82">
        <v>528696.48</v>
      </c>
      <c r="D51" s="749">
        <f>VLOOKUP($A$1:$A$917,BS!$A$8:$A$2406,1,0)</f>
        <v>12400503</v>
      </c>
    </row>
    <row r="52" spans="1:4">
      <c r="A52">
        <v>12400542</v>
      </c>
      <c r="B52" t="s">
        <v>3359</v>
      </c>
      <c r="C52" s="82">
        <v>-7277400</v>
      </c>
      <c r="D52" s="749">
        <f>VLOOKUP($A$1:$A$917,BS!$A$8:$A$2406,1,0)</f>
        <v>12400542</v>
      </c>
    </row>
    <row r="53" spans="1:4">
      <c r="A53">
        <v>12400552</v>
      </c>
      <c r="B53" t="s">
        <v>3360</v>
      </c>
      <c r="C53" s="82">
        <v>7277400</v>
      </c>
      <c r="D53" s="749">
        <f>VLOOKUP($A$1:$A$917,BS!$A$8:$A$2406,1,0)</f>
        <v>12400552</v>
      </c>
    </row>
    <row r="54" spans="1:4">
      <c r="A54">
        <v>12400553</v>
      </c>
      <c r="B54" t="s">
        <v>1712</v>
      </c>
      <c r="C54" s="82">
        <v>1309247.1299999999</v>
      </c>
      <c r="D54" s="749">
        <f>VLOOKUP($A$1:$A$917,BS!$A$8:$A$2406,1,0)</f>
        <v>12400553</v>
      </c>
    </row>
    <row r="55" spans="1:4">
      <c r="A55">
        <v>12400723</v>
      </c>
      <c r="B55" t="s">
        <v>2261</v>
      </c>
      <c r="C55" s="82">
        <v>42156</v>
      </c>
      <c r="D55" s="749">
        <f>VLOOKUP($A$1:$A$917,BS!$A$8:$A$2406,1,0)</f>
        <v>12400723</v>
      </c>
    </row>
    <row r="56" spans="1:4">
      <c r="A56">
        <v>12800001</v>
      </c>
      <c r="B56" t="s">
        <v>2392</v>
      </c>
      <c r="C56" s="82">
        <v>18500000</v>
      </c>
      <c r="D56" s="749">
        <f>VLOOKUP($A$1:$A$917,BS!$A$8:$A$2406,1,0)</f>
        <v>12800001</v>
      </c>
    </row>
    <row r="57" spans="1:4">
      <c r="A57">
        <v>12800011</v>
      </c>
      <c r="B57" t="s">
        <v>2604</v>
      </c>
      <c r="C57" s="82">
        <v>1661968.96</v>
      </c>
      <c r="D57" s="749">
        <f>VLOOKUP($A$1:$A$917,BS!$A$8:$A$2406,1,0)</f>
        <v>12800011</v>
      </c>
    </row>
    <row r="58" spans="1:4">
      <c r="A58">
        <v>13100543</v>
      </c>
      <c r="B58" t="s">
        <v>1545</v>
      </c>
      <c r="C58" s="82">
        <v>109397.48</v>
      </c>
      <c r="D58" s="749">
        <f>VLOOKUP($A$1:$A$917,BS!$A$8:$A$2406,1,0)</f>
        <v>13100543</v>
      </c>
    </row>
    <row r="59" spans="1:4">
      <c r="A59">
        <v>13100563</v>
      </c>
      <c r="B59" t="s">
        <v>2730</v>
      </c>
      <c r="C59" s="82">
        <v>83801.34</v>
      </c>
      <c r="D59" s="749">
        <f>VLOOKUP($A$1:$A$917,BS!$A$8:$A$2406,1,0)</f>
        <v>13100563</v>
      </c>
    </row>
    <row r="60" spans="1:4">
      <c r="A60">
        <v>13100573</v>
      </c>
      <c r="B60" t="s">
        <v>574</v>
      </c>
      <c r="C60" s="82">
        <v>14401.41</v>
      </c>
      <c r="D60" s="749">
        <f>VLOOKUP($A$1:$A$917,BS!$A$8:$A$2406,1,0)</f>
        <v>13100573</v>
      </c>
    </row>
    <row r="61" spans="1:4">
      <c r="A61">
        <v>13101003</v>
      </c>
      <c r="B61" t="s">
        <v>2731</v>
      </c>
      <c r="C61" s="82">
        <v>7097224.7699999996</v>
      </c>
      <c r="D61" s="749">
        <f>VLOOKUP($A$1:$A$917,BS!$A$8:$A$2406,1,0)</f>
        <v>13101003</v>
      </c>
    </row>
    <row r="62" spans="1:4">
      <c r="A62">
        <v>13101013</v>
      </c>
      <c r="B62" t="s">
        <v>2732</v>
      </c>
      <c r="C62">
        <v>0.3</v>
      </c>
      <c r="D62" s="749">
        <f>VLOOKUP($A$1:$A$917,BS!$A$8:$A$2406,1,0)</f>
        <v>13101013</v>
      </c>
    </row>
    <row r="63" spans="1:4">
      <c r="A63">
        <v>13101023</v>
      </c>
      <c r="B63" t="s">
        <v>1679</v>
      </c>
      <c r="C63" s="82">
        <v>37917309.530000001</v>
      </c>
      <c r="D63" s="749">
        <f>VLOOKUP($A$1:$A$917,BS!$A$8:$A$2406,1,0)</f>
        <v>13101023</v>
      </c>
    </row>
    <row r="64" spans="1:4">
      <c r="A64">
        <v>13101033</v>
      </c>
      <c r="B64" t="s">
        <v>2733</v>
      </c>
      <c r="C64" s="82">
        <v>399993.55</v>
      </c>
      <c r="D64" s="749">
        <f>VLOOKUP($A$1:$A$917,BS!$A$8:$A$2406,1,0)</f>
        <v>13101033</v>
      </c>
    </row>
    <row r="65" spans="1:4">
      <c r="A65">
        <v>13101113</v>
      </c>
      <c r="B65" t="s">
        <v>294</v>
      </c>
      <c r="C65" s="82">
        <v>-7092357.79</v>
      </c>
      <c r="D65" s="749">
        <f>VLOOKUP($A$1:$A$917,BS!$A$8:$A$2406,1,0)</f>
        <v>13101113</v>
      </c>
    </row>
    <row r="66" spans="1:4">
      <c r="A66">
        <v>13101123</v>
      </c>
      <c r="B66" t="s">
        <v>201</v>
      </c>
      <c r="C66" s="82">
        <v>-1759966.75</v>
      </c>
      <c r="D66" s="749">
        <f>VLOOKUP($A$1:$A$917,BS!$A$8:$A$2406,1,0)</f>
        <v>13101123</v>
      </c>
    </row>
    <row r="67" spans="1:4">
      <c r="A67">
        <v>13101163</v>
      </c>
      <c r="B67" t="s">
        <v>435</v>
      </c>
      <c r="C67" s="82">
        <v>62323.65</v>
      </c>
      <c r="D67" s="749">
        <f>VLOOKUP($A$1:$A$917,BS!$A$8:$A$2406,1,0)</f>
        <v>13101163</v>
      </c>
    </row>
    <row r="68" spans="1:4">
      <c r="A68">
        <v>13101183</v>
      </c>
      <c r="B68" t="s">
        <v>1601</v>
      </c>
      <c r="C68" s="82">
        <v>1909303.91</v>
      </c>
      <c r="D68" s="749">
        <f>VLOOKUP($A$1:$A$917,BS!$A$8:$A$2406,1,0)</f>
        <v>13101183</v>
      </c>
    </row>
    <row r="69" spans="1:4">
      <c r="A69">
        <v>13101193</v>
      </c>
      <c r="B69" t="s">
        <v>2284</v>
      </c>
      <c r="C69" s="82">
        <v>13713.62</v>
      </c>
      <c r="D69" s="749">
        <f>VLOOKUP($A$1:$A$917,BS!$A$8:$A$2406,1,0)</f>
        <v>13101193</v>
      </c>
    </row>
    <row r="70" spans="1:4">
      <c r="A70">
        <v>13101253</v>
      </c>
      <c r="B70" t="s">
        <v>2013</v>
      </c>
      <c r="C70" s="82">
        <v>643244.87</v>
      </c>
      <c r="D70" s="749">
        <f>VLOOKUP($A$1:$A$917,BS!$A$8:$A$2406,1,0)</f>
        <v>13101253</v>
      </c>
    </row>
    <row r="71" spans="1:4">
      <c r="A71">
        <v>13109003</v>
      </c>
      <c r="B71" t="s">
        <v>2781</v>
      </c>
      <c r="C71" s="82">
        <v>40855.9</v>
      </c>
      <c r="D71" s="749">
        <f>VLOOKUP($A$1:$A$917,BS!$A$8:$A$2406,1,0)</f>
        <v>13109003</v>
      </c>
    </row>
    <row r="72" spans="1:4">
      <c r="A72">
        <v>13109013</v>
      </c>
      <c r="B72" t="s">
        <v>2782</v>
      </c>
      <c r="C72" s="82">
        <v>3866</v>
      </c>
      <c r="D72" s="749">
        <f>VLOOKUP($A$1:$A$917,BS!$A$8:$A$2406,1,0)</f>
        <v>13109013</v>
      </c>
    </row>
    <row r="73" spans="1:4">
      <c r="A73">
        <v>13400021</v>
      </c>
      <c r="B73" t="s">
        <v>1281</v>
      </c>
      <c r="C73" s="82">
        <v>9861609.4000000004</v>
      </c>
      <c r="D73" s="749">
        <f>VLOOKUP($A$1:$A$917,BS!$A$8:$A$2406,1,0)</f>
        <v>13400021</v>
      </c>
    </row>
    <row r="74" spans="1:4">
      <c r="A74">
        <v>13400031</v>
      </c>
      <c r="B74" t="s">
        <v>1282</v>
      </c>
      <c r="C74" s="82">
        <v>-9861609.4000000004</v>
      </c>
      <c r="D74" s="749">
        <f>VLOOKUP($A$1:$A$917,BS!$A$8:$A$2406,1,0)</f>
        <v>13400031</v>
      </c>
    </row>
    <row r="75" spans="1:4">
      <c r="A75">
        <v>13400073</v>
      </c>
      <c r="B75" t="s">
        <v>1046</v>
      </c>
      <c r="C75" s="82">
        <v>1318856.73</v>
      </c>
      <c r="D75" s="749">
        <f>VLOOKUP($A$1:$A$917,BS!$A$8:$A$2406,1,0)</f>
        <v>13400073</v>
      </c>
    </row>
    <row r="76" spans="1:4">
      <c r="A76">
        <v>13400111</v>
      </c>
      <c r="B76" t="s">
        <v>1066</v>
      </c>
      <c r="C76" s="82">
        <v>25000</v>
      </c>
      <c r="D76" s="749">
        <f>VLOOKUP($A$1:$A$917,BS!$A$8:$A$2406,1,0)</f>
        <v>13400111</v>
      </c>
    </row>
    <row r="77" spans="1:4">
      <c r="A77">
        <v>13400123</v>
      </c>
      <c r="B77" t="s">
        <v>2204</v>
      </c>
      <c r="C77" s="82">
        <v>413818.23</v>
      </c>
      <c r="D77" s="749">
        <f>VLOOKUP($A$1:$A$917,BS!$A$8:$A$2406,1,0)</f>
        <v>13400123</v>
      </c>
    </row>
    <row r="78" spans="1:4">
      <c r="A78">
        <v>13400211</v>
      </c>
      <c r="B78" t="s">
        <v>2285</v>
      </c>
      <c r="C78" s="82">
        <v>52300</v>
      </c>
      <c r="D78" s="749">
        <f>VLOOKUP($A$1:$A$917,BS!$A$8:$A$2406,1,0)</f>
        <v>13400211</v>
      </c>
    </row>
    <row r="79" spans="1:4">
      <c r="A79">
        <v>13400241</v>
      </c>
      <c r="B79" t="s">
        <v>3033</v>
      </c>
      <c r="C79" s="82">
        <v>449616</v>
      </c>
      <c r="D79" s="749">
        <f>VLOOKUP($A$1:$A$917,BS!$A$8:$A$2406,1,0)</f>
        <v>13400241</v>
      </c>
    </row>
    <row r="80" spans="1:4">
      <c r="A80">
        <v>13400261</v>
      </c>
      <c r="B80" t="s">
        <v>3141</v>
      </c>
      <c r="C80" s="82">
        <v>78717</v>
      </c>
      <c r="D80" s="749">
        <f>VLOOKUP($A$1:$A$917,BS!$A$8:$A$2406,1,0)</f>
        <v>13400261</v>
      </c>
    </row>
    <row r="81" spans="1:4">
      <c r="A81">
        <v>13400271</v>
      </c>
      <c r="B81" t="s">
        <v>2384</v>
      </c>
      <c r="C81" s="82">
        <v>169748.71</v>
      </c>
      <c r="D81" s="749">
        <f>VLOOKUP($A$1:$A$917,BS!$A$8:$A$2406,1,0)</f>
        <v>13400271</v>
      </c>
    </row>
    <row r="82" spans="1:4">
      <c r="A82">
        <v>13400281</v>
      </c>
      <c r="B82" t="s">
        <v>2345</v>
      </c>
      <c r="C82" s="82">
        <v>92619.11</v>
      </c>
      <c r="D82" s="749">
        <f>VLOOKUP($A$1:$A$917,BS!$A$8:$A$2406,1,0)</f>
        <v>13400281</v>
      </c>
    </row>
    <row r="83" spans="1:4">
      <c r="A83">
        <v>13400311</v>
      </c>
      <c r="B83" t="s">
        <v>2818</v>
      </c>
      <c r="C83" s="82">
        <v>194700</v>
      </c>
      <c r="D83" s="749">
        <f>VLOOKUP($A$1:$A$917,BS!$A$8:$A$2406,1,0)</f>
        <v>13400311</v>
      </c>
    </row>
    <row r="84" spans="1:4">
      <c r="A84">
        <v>13400321</v>
      </c>
      <c r="B84" t="s">
        <v>3295</v>
      </c>
      <c r="C84" s="82">
        <v>44370</v>
      </c>
      <c r="D84" s="749">
        <f>VLOOKUP($A$1:$A$917,BS!$A$8:$A$2406,1,0)</f>
        <v>13400321</v>
      </c>
    </row>
    <row r="85" spans="1:4">
      <c r="A85">
        <v>13400332</v>
      </c>
      <c r="B85" t="s">
        <v>3219</v>
      </c>
      <c r="C85" s="82">
        <v>820189.72</v>
      </c>
      <c r="D85" s="749">
        <f>VLOOKUP($A$1:$A$917,BS!$A$8:$A$2406,1,0)</f>
        <v>13400332</v>
      </c>
    </row>
    <row r="86" spans="1:4">
      <c r="A86">
        <v>13500003</v>
      </c>
      <c r="B86" t="s">
        <v>1348</v>
      </c>
      <c r="C86" s="82">
        <v>7534.56</v>
      </c>
      <c r="D86" s="749">
        <f>VLOOKUP($A$1:$A$917,BS!$A$8:$A$2406,1,0)</f>
        <v>13500003</v>
      </c>
    </row>
    <row r="87" spans="1:4">
      <c r="A87">
        <v>13500041</v>
      </c>
      <c r="B87" t="s">
        <v>940</v>
      </c>
      <c r="C87" s="82">
        <v>170423.13</v>
      </c>
      <c r="D87" s="749">
        <f>VLOOKUP($A$1:$A$917,BS!$A$8:$A$2406,1,0)</f>
        <v>13500041</v>
      </c>
    </row>
    <row r="88" spans="1:4">
      <c r="A88">
        <v>13500051</v>
      </c>
      <c r="B88" t="s">
        <v>335</v>
      </c>
      <c r="C88" s="82">
        <v>73353</v>
      </c>
      <c r="D88" s="749">
        <f>VLOOKUP($A$1:$A$917,BS!$A$8:$A$2406,1,0)</f>
        <v>13500051</v>
      </c>
    </row>
    <row r="89" spans="1:4">
      <c r="A89">
        <v>13500061</v>
      </c>
      <c r="B89" t="s">
        <v>1272</v>
      </c>
      <c r="C89" s="82">
        <v>1938403</v>
      </c>
      <c r="D89" s="749">
        <f>VLOOKUP($A$1:$A$917,BS!$A$8:$A$2406,1,0)</f>
        <v>13500061</v>
      </c>
    </row>
    <row r="90" spans="1:4">
      <c r="A90">
        <v>13500071</v>
      </c>
      <c r="B90" t="s">
        <v>1273</v>
      </c>
      <c r="C90" s="82">
        <v>1073505</v>
      </c>
      <c r="D90" s="749">
        <f>VLOOKUP($A$1:$A$917,BS!$A$8:$A$2406,1,0)</f>
        <v>13500071</v>
      </c>
    </row>
    <row r="91" spans="1:4">
      <c r="A91">
        <v>13500183</v>
      </c>
      <c r="B91" t="s">
        <v>2232</v>
      </c>
      <c r="C91" s="82">
        <v>100000</v>
      </c>
      <c r="D91" s="749">
        <f>VLOOKUP($A$1:$A$917,BS!$A$8:$A$2406,1,0)</f>
        <v>13500183</v>
      </c>
    </row>
    <row r="92" spans="1:4">
      <c r="A92">
        <v>13500201</v>
      </c>
      <c r="B92" t="s">
        <v>2606</v>
      </c>
      <c r="C92" s="82">
        <v>844638.07</v>
      </c>
      <c r="D92" s="749">
        <f>VLOOKUP($A$1:$A$917,BS!$A$8:$A$2406,1,0)</f>
        <v>13500201</v>
      </c>
    </row>
    <row r="93" spans="1:4">
      <c r="A93">
        <v>14100311</v>
      </c>
      <c r="B93" t="s">
        <v>139</v>
      </c>
      <c r="C93" s="82">
        <v>3312955.02</v>
      </c>
      <c r="D93" s="749">
        <f>VLOOKUP($A$1:$A$917,BS!$A$8:$A$2406,1,0)</f>
        <v>14100311</v>
      </c>
    </row>
    <row r="94" spans="1:4">
      <c r="A94">
        <v>14200201</v>
      </c>
      <c r="B94" t="s">
        <v>2742</v>
      </c>
      <c r="C94" s="82">
        <v>170444519.31</v>
      </c>
      <c r="D94" s="749">
        <f>VLOOKUP($A$1:$A$917,BS!$A$8:$A$2406,1,0)</f>
        <v>14200201</v>
      </c>
    </row>
    <row r="95" spans="1:4">
      <c r="A95">
        <v>14200202</v>
      </c>
      <c r="B95" t="s">
        <v>2743</v>
      </c>
      <c r="C95" s="82">
        <v>82545445.840000004</v>
      </c>
      <c r="D95" s="749">
        <f>VLOOKUP($A$1:$A$917,BS!$A$8:$A$2406,1,0)</f>
        <v>14200202</v>
      </c>
    </row>
    <row r="96" spans="1:4">
      <c r="A96">
        <v>14200203</v>
      </c>
      <c r="B96" t="s">
        <v>2744</v>
      </c>
      <c r="C96" s="82">
        <v>-5302407.38</v>
      </c>
      <c r="D96" s="749">
        <f>VLOOKUP($A$1:$A$917,BS!$A$8:$A$2406,1,0)</f>
        <v>14200203</v>
      </c>
    </row>
    <row r="97" spans="1:4">
      <c r="A97">
        <v>14200213</v>
      </c>
      <c r="B97" t="s">
        <v>2761</v>
      </c>
      <c r="C97" s="82">
        <v>-21129.47</v>
      </c>
      <c r="D97" s="749">
        <f>VLOOKUP($A$1:$A$917,BS!$A$8:$A$2406,1,0)</f>
        <v>14200213</v>
      </c>
    </row>
    <row r="98" spans="1:4">
      <c r="A98">
        <v>14200223</v>
      </c>
      <c r="B98" t="s">
        <v>2762</v>
      </c>
      <c r="C98" s="82">
        <v>21838.79</v>
      </c>
      <c r="D98" s="749">
        <f>VLOOKUP($A$1:$A$917,BS!$A$8:$A$2406,1,0)</f>
        <v>14200223</v>
      </c>
    </row>
    <row r="99" spans="1:4">
      <c r="A99">
        <v>14200253</v>
      </c>
      <c r="B99" t="s">
        <v>2745</v>
      </c>
      <c r="C99" s="82">
        <v>-26355.95</v>
      </c>
      <c r="D99" s="749">
        <f>VLOOKUP($A$1:$A$917,BS!$A$8:$A$2406,1,0)</f>
        <v>14200253</v>
      </c>
    </row>
    <row r="100" spans="1:4">
      <c r="A100">
        <v>14300062</v>
      </c>
      <c r="B100" t="s">
        <v>2489</v>
      </c>
      <c r="C100" s="82">
        <v>6471282.8899999997</v>
      </c>
      <c r="D100" s="749">
        <f>VLOOKUP($A$1:$A$917,BS!$A$8:$A$2406,1,0)</f>
        <v>14300062</v>
      </c>
    </row>
    <row r="101" spans="1:4">
      <c r="A101">
        <v>14300072</v>
      </c>
      <c r="B101" t="s">
        <v>1754</v>
      </c>
      <c r="C101" s="82">
        <v>435756.31</v>
      </c>
      <c r="D101" s="749">
        <f>VLOOKUP($A$1:$A$917,BS!$A$8:$A$2406,1,0)</f>
        <v>14300072</v>
      </c>
    </row>
    <row r="102" spans="1:4">
      <c r="A102">
        <v>14300081</v>
      </c>
      <c r="B102" t="s">
        <v>477</v>
      </c>
      <c r="C102" s="82">
        <v>198927.99</v>
      </c>
      <c r="D102" s="749">
        <f>VLOOKUP($A$1:$A$917,BS!$A$8:$A$2406,1,0)</f>
        <v>14300081</v>
      </c>
    </row>
    <row r="103" spans="1:4">
      <c r="A103">
        <v>14300082</v>
      </c>
      <c r="B103" t="s">
        <v>3158</v>
      </c>
      <c r="C103" s="82">
        <v>435756.4</v>
      </c>
      <c r="D103" s="749">
        <f>VLOOKUP($A$1:$A$917,BS!$A$8:$A$2406,1,0)</f>
        <v>14300082</v>
      </c>
    </row>
    <row r="104" spans="1:4">
      <c r="A104">
        <v>14300141</v>
      </c>
      <c r="B104" t="s">
        <v>1650</v>
      </c>
      <c r="C104" s="82">
        <v>13264433.720000001</v>
      </c>
      <c r="D104" s="749">
        <f>VLOOKUP($A$1:$A$917,BS!$A$8:$A$2406,1,0)</f>
        <v>14300141</v>
      </c>
    </row>
    <row r="105" spans="1:4">
      <c r="A105">
        <v>14300151</v>
      </c>
      <c r="B105" t="s">
        <v>1651</v>
      </c>
      <c r="C105" s="82">
        <v>1609283.93</v>
      </c>
      <c r="D105" s="749">
        <f>VLOOKUP($A$1:$A$917,BS!$A$8:$A$2406,1,0)</f>
        <v>14300151</v>
      </c>
    </row>
    <row r="106" spans="1:4">
      <c r="A106">
        <v>14300171</v>
      </c>
      <c r="B106" t="s">
        <v>723</v>
      </c>
      <c r="C106" s="82">
        <v>13115849.41</v>
      </c>
      <c r="D106" s="749">
        <f>VLOOKUP($A$1:$A$917,BS!$A$8:$A$2406,1,0)</f>
        <v>14300171</v>
      </c>
    </row>
    <row r="107" spans="1:4">
      <c r="A107">
        <v>14300241</v>
      </c>
      <c r="B107" t="s">
        <v>2866</v>
      </c>
      <c r="C107" s="82">
        <v>60750</v>
      </c>
      <c r="D107" s="749">
        <f>VLOOKUP($A$1:$A$917,BS!$A$8:$A$2406,1,0)</f>
        <v>14300241</v>
      </c>
    </row>
    <row r="108" spans="1:4">
      <c r="A108">
        <v>14300261</v>
      </c>
      <c r="B108" t="s">
        <v>446</v>
      </c>
      <c r="C108" s="82">
        <v>4335667.91</v>
      </c>
      <c r="D108" s="749">
        <f>VLOOKUP($A$1:$A$917,BS!$A$8:$A$2406,1,0)</f>
        <v>14300261</v>
      </c>
    </row>
    <row r="109" spans="1:4">
      <c r="A109">
        <v>14300333</v>
      </c>
      <c r="B109" t="s">
        <v>917</v>
      </c>
      <c r="C109" s="82">
        <v>46176.86</v>
      </c>
      <c r="D109" s="749">
        <f>VLOOKUP($A$1:$A$917,BS!$A$8:$A$2406,1,0)</f>
        <v>14300333</v>
      </c>
    </row>
    <row r="110" spans="1:4">
      <c r="A110">
        <v>14300341</v>
      </c>
      <c r="B110" t="s">
        <v>2791</v>
      </c>
      <c r="C110" s="82">
        <v>1550.88</v>
      </c>
      <c r="D110" s="749">
        <f>VLOOKUP($A$1:$A$917,BS!$A$8:$A$2406,1,0)</f>
        <v>14300341</v>
      </c>
    </row>
    <row r="111" spans="1:4">
      <c r="A111">
        <v>14300703</v>
      </c>
      <c r="B111" t="s">
        <v>2746</v>
      </c>
      <c r="C111" s="82">
        <v>12221877.75</v>
      </c>
      <c r="D111" s="749">
        <f>VLOOKUP($A$1:$A$917,BS!$A$8:$A$2406,1,0)</f>
        <v>14300703</v>
      </c>
    </row>
    <row r="112" spans="1:4">
      <c r="A112">
        <v>14300713</v>
      </c>
      <c r="B112" t="s">
        <v>2747</v>
      </c>
      <c r="C112" s="82">
        <v>29285.64</v>
      </c>
      <c r="D112" s="749">
        <f>VLOOKUP($A$1:$A$917,BS!$A$8:$A$2406,1,0)</f>
        <v>14300713</v>
      </c>
    </row>
    <row r="113" spans="1:4">
      <c r="A113">
        <v>14300733</v>
      </c>
      <c r="B113" t="s">
        <v>2748</v>
      </c>
      <c r="C113" s="82">
        <v>12497958.609999999</v>
      </c>
      <c r="D113" s="749">
        <f>VLOOKUP($A$1:$A$917,BS!$A$8:$A$2406,1,0)</f>
        <v>14300733</v>
      </c>
    </row>
    <row r="114" spans="1:4">
      <c r="A114">
        <v>14300743</v>
      </c>
      <c r="B114" t="s">
        <v>2749</v>
      </c>
      <c r="C114" s="82">
        <v>623461.19999999995</v>
      </c>
      <c r="D114" s="749">
        <f>VLOOKUP($A$1:$A$917,BS!$A$8:$A$2406,1,0)</f>
        <v>14300743</v>
      </c>
    </row>
    <row r="115" spans="1:4">
      <c r="A115">
        <v>14300763</v>
      </c>
      <c r="B115" t="s">
        <v>2713</v>
      </c>
      <c r="C115" s="82">
        <v>-618387.44999999995</v>
      </c>
      <c r="D115" s="749">
        <f>VLOOKUP($A$1:$A$917,BS!$A$8:$A$2406,1,0)</f>
        <v>14300763</v>
      </c>
    </row>
    <row r="116" spans="1:4">
      <c r="A116">
        <v>14300921</v>
      </c>
      <c r="B116" t="s">
        <v>889</v>
      </c>
      <c r="C116" s="82">
        <v>690893.36</v>
      </c>
      <c r="D116" s="749">
        <f>VLOOKUP($A$1:$A$917,BS!$A$8:$A$2406,1,0)</f>
        <v>14300921</v>
      </c>
    </row>
    <row r="117" spans="1:4">
      <c r="A117">
        <v>14301022</v>
      </c>
      <c r="B117" t="s">
        <v>358</v>
      </c>
      <c r="C117" s="82">
        <v>3301322.68</v>
      </c>
      <c r="D117" s="749">
        <f>VLOOKUP($A$1:$A$917,BS!$A$8:$A$2406,1,0)</f>
        <v>14301022</v>
      </c>
    </row>
    <row r="118" spans="1:4">
      <c r="A118">
        <v>14301033</v>
      </c>
      <c r="B118" t="s">
        <v>2902</v>
      </c>
      <c r="C118" s="82">
        <v>43827.49</v>
      </c>
      <c r="D118" s="749">
        <f>VLOOKUP($A$1:$A$917,BS!$A$8:$A$2406,1,0)</f>
        <v>14301033</v>
      </c>
    </row>
    <row r="119" spans="1:4">
      <c r="A119">
        <v>14301041</v>
      </c>
      <c r="B119" t="s">
        <v>2973</v>
      </c>
      <c r="C119" s="82">
        <v>6951.6</v>
      </c>
      <c r="D119" s="749">
        <f>VLOOKUP($A$1:$A$917,BS!$A$8:$A$2406,1,0)</f>
        <v>14301041</v>
      </c>
    </row>
    <row r="120" spans="1:4">
      <c r="A120">
        <v>14301043</v>
      </c>
      <c r="B120" t="s">
        <v>3330</v>
      </c>
      <c r="C120" s="82">
        <v>1236883.05</v>
      </c>
      <c r="D120" s="749">
        <f>VLOOKUP($A$1:$A$917,BS!$A$8:$A$2406,1,0)</f>
        <v>14301043</v>
      </c>
    </row>
    <row r="121" spans="1:4">
      <c r="A121">
        <v>14400311</v>
      </c>
      <c r="B121" t="s">
        <v>2750</v>
      </c>
      <c r="C121" s="82">
        <v>-5836642.3099999996</v>
      </c>
      <c r="D121" s="749">
        <f>VLOOKUP($A$1:$A$917,BS!$A$8:$A$2406,1,0)</f>
        <v>14400311</v>
      </c>
    </row>
    <row r="122" spans="1:4">
      <c r="A122">
        <v>14400312</v>
      </c>
      <c r="B122" t="s">
        <v>2751</v>
      </c>
      <c r="C122" s="82">
        <v>-1608336.92</v>
      </c>
      <c r="D122" s="749">
        <f>VLOOKUP($A$1:$A$917,BS!$A$8:$A$2406,1,0)</f>
        <v>14400312</v>
      </c>
    </row>
    <row r="123" spans="1:4">
      <c r="A123">
        <v>14400313</v>
      </c>
      <c r="B123" t="s">
        <v>2783</v>
      </c>
      <c r="C123" s="82">
        <v>-145969.42000000001</v>
      </c>
      <c r="D123" s="749">
        <f>VLOOKUP($A$1:$A$917,BS!$A$8:$A$2406,1,0)</f>
        <v>14400313</v>
      </c>
    </row>
    <row r="124" spans="1:4">
      <c r="A124">
        <v>14400323</v>
      </c>
      <c r="B124" t="s">
        <v>2784</v>
      </c>
      <c r="C124" s="82">
        <v>4771.6499999999996</v>
      </c>
      <c r="D124" s="749">
        <f>VLOOKUP($A$1:$A$917,BS!$A$8:$A$2406,1,0)</f>
        <v>14400323</v>
      </c>
    </row>
    <row r="125" spans="1:4">
      <c r="A125">
        <v>14400343</v>
      </c>
      <c r="B125" t="s">
        <v>1447</v>
      </c>
      <c r="C125" s="82">
        <v>-1546304.57</v>
      </c>
      <c r="D125" s="749">
        <f>VLOOKUP($A$1:$A$917,BS!$A$8:$A$2406,1,0)</f>
        <v>14400343</v>
      </c>
    </row>
    <row r="126" spans="1:4">
      <c r="A126">
        <v>14400353</v>
      </c>
      <c r="B126" t="s">
        <v>2752</v>
      </c>
      <c r="C126" s="82">
        <v>-623461.19999999995</v>
      </c>
      <c r="D126" s="749">
        <f>VLOOKUP($A$1:$A$917,BS!$A$8:$A$2406,1,0)</f>
        <v>14400353</v>
      </c>
    </row>
    <row r="127" spans="1:4">
      <c r="A127">
        <v>14600000</v>
      </c>
      <c r="B127" t="s">
        <v>220</v>
      </c>
      <c r="C127" s="82">
        <v>459716.05</v>
      </c>
      <c r="D127" s="749">
        <f>VLOOKUP($A$1:$A$917,BS!$A$8:$A$2406,1,0)</f>
        <v>14600000</v>
      </c>
    </row>
    <row r="128" spans="1:4">
      <c r="A128">
        <v>15100021</v>
      </c>
      <c r="B128" t="s">
        <v>260</v>
      </c>
      <c r="C128" s="82">
        <v>3042624.55</v>
      </c>
      <c r="D128" s="749">
        <f>VLOOKUP($A$1:$A$917,BS!$A$8:$A$2406,1,0)</f>
        <v>15100021</v>
      </c>
    </row>
    <row r="129" spans="1:4">
      <c r="A129">
        <v>15100031</v>
      </c>
      <c r="B129" t="s">
        <v>42</v>
      </c>
      <c r="C129" s="82">
        <v>3226046.86</v>
      </c>
      <c r="D129" s="749">
        <f>VLOOKUP($A$1:$A$917,BS!$A$8:$A$2406,1,0)</f>
        <v>15100031</v>
      </c>
    </row>
    <row r="130" spans="1:4">
      <c r="A130">
        <v>15100041</v>
      </c>
      <c r="B130" t="s">
        <v>1192</v>
      </c>
      <c r="C130" s="82">
        <v>245240.93</v>
      </c>
      <c r="D130" s="749">
        <f>VLOOKUP($A$1:$A$917,BS!$A$8:$A$2406,1,0)</f>
        <v>15100041</v>
      </c>
    </row>
    <row r="131" spans="1:4">
      <c r="A131">
        <v>15100061</v>
      </c>
      <c r="B131" t="s">
        <v>918</v>
      </c>
      <c r="C131" s="82">
        <v>35455.07</v>
      </c>
      <c r="D131" s="749">
        <f>VLOOKUP($A$1:$A$917,BS!$A$8:$A$2406,1,0)</f>
        <v>15100061</v>
      </c>
    </row>
    <row r="132" spans="1:4">
      <c r="A132">
        <v>15100081</v>
      </c>
      <c r="B132" t="s">
        <v>1193</v>
      </c>
      <c r="C132" s="82">
        <v>1553818.87</v>
      </c>
      <c r="D132" s="749">
        <f>VLOOKUP($A$1:$A$917,BS!$A$8:$A$2406,1,0)</f>
        <v>15100081</v>
      </c>
    </row>
    <row r="133" spans="1:4">
      <c r="A133">
        <v>15100091</v>
      </c>
      <c r="B133" t="s">
        <v>2200</v>
      </c>
      <c r="C133" s="82">
        <v>1780020.86</v>
      </c>
      <c r="D133" s="749">
        <f>VLOOKUP($A$1:$A$917,BS!$A$8:$A$2406,1,0)</f>
        <v>15100091</v>
      </c>
    </row>
    <row r="134" spans="1:4">
      <c r="A134">
        <v>15100101</v>
      </c>
      <c r="B134" t="s">
        <v>205</v>
      </c>
      <c r="C134" s="82">
        <v>4484646.12</v>
      </c>
      <c r="D134" s="749">
        <f>VLOOKUP($A$1:$A$917,BS!$A$8:$A$2406,1,0)</f>
        <v>15100101</v>
      </c>
    </row>
    <row r="135" spans="1:4">
      <c r="A135">
        <v>15100122</v>
      </c>
      <c r="B135" t="s">
        <v>461</v>
      </c>
      <c r="C135" s="82">
        <v>296599.96000000002</v>
      </c>
      <c r="D135" s="749">
        <f>VLOOKUP($A$1:$A$917,BS!$A$8:$A$2406,1,0)</f>
        <v>15100122</v>
      </c>
    </row>
    <row r="136" spans="1:4">
      <c r="A136">
        <v>15100181</v>
      </c>
      <c r="B136" t="s">
        <v>1462</v>
      </c>
      <c r="C136" s="82">
        <v>75520.11</v>
      </c>
      <c r="D136" s="749">
        <f>VLOOKUP($A$1:$A$917,BS!$A$8:$A$2406,1,0)</f>
        <v>15100181</v>
      </c>
    </row>
    <row r="137" spans="1:4">
      <c r="A137">
        <v>15100211</v>
      </c>
      <c r="B137" t="s">
        <v>157</v>
      </c>
      <c r="C137" s="82">
        <v>-15835.69</v>
      </c>
      <c r="D137" s="749">
        <f>VLOOKUP($A$1:$A$917,BS!$A$8:$A$2406,1,0)</f>
        <v>15100211</v>
      </c>
    </row>
    <row r="138" spans="1:4">
      <c r="A138">
        <v>15100221</v>
      </c>
      <c r="B138" t="s">
        <v>1438</v>
      </c>
      <c r="C138" s="82">
        <v>681456.58</v>
      </c>
      <c r="D138" s="749">
        <f>VLOOKUP($A$1:$A$917,BS!$A$8:$A$2406,1,0)</f>
        <v>15100221</v>
      </c>
    </row>
    <row r="139" spans="1:4">
      <c r="A139">
        <v>15100271</v>
      </c>
      <c r="B139" t="s">
        <v>2660</v>
      </c>
      <c r="C139" s="82">
        <v>2809287.46</v>
      </c>
      <c r="D139" s="751">
        <f>VLOOKUP($A$1:$A$917,BS!$A$8:$A$2406,1,0)</f>
        <v>15100271</v>
      </c>
    </row>
    <row r="140" spans="1:4">
      <c r="A140">
        <v>15100291</v>
      </c>
      <c r="B140" t="s">
        <v>3386</v>
      </c>
      <c r="C140" s="82">
        <v>392523.81</v>
      </c>
      <c r="D140" s="749">
        <f>VLOOKUP($A$1:$A$917,BS!$A$8:$A$2406,1,0)</f>
        <v>15100291</v>
      </c>
    </row>
    <row r="141" spans="1:4">
      <c r="A141">
        <v>15111001</v>
      </c>
      <c r="B141" t="s">
        <v>1357</v>
      </c>
      <c r="C141" s="82">
        <v>245299</v>
      </c>
      <c r="D141" s="749">
        <f>VLOOKUP($A$1:$A$917,BS!$A$8:$A$2406,1,0)</f>
        <v>15111001</v>
      </c>
    </row>
    <row r="142" spans="1:4">
      <c r="A142">
        <v>15400023</v>
      </c>
      <c r="B142" t="s">
        <v>1661</v>
      </c>
      <c r="C142" s="82">
        <v>10435458.68</v>
      </c>
      <c r="D142" s="749">
        <f>VLOOKUP($A$1:$A$917,BS!$A$8:$A$2406,1,0)</f>
        <v>15400023</v>
      </c>
    </row>
    <row r="143" spans="1:4">
      <c r="A143">
        <v>15400031</v>
      </c>
      <c r="B143" t="s">
        <v>1185</v>
      </c>
      <c r="C143" s="82">
        <v>5713362.54</v>
      </c>
      <c r="D143" s="749">
        <f>VLOOKUP($A$1:$A$917,BS!$A$8:$A$2406,1,0)</f>
        <v>15400031</v>
      </c>
    </row>
    <row r="144" spans="1:4">
      <c r="A144">
        <v>15400033</v>
      </c>
      <c r="B144" t="s">
        <v>1235</v>
      </c>
      <c r="C144" s="82">
        <v>-10435530.289999999</v>
      </c>
      <c r="D144" s="749">
        <f>VLOOKUP($A$1:$A$917,BS!$A$8:$A$2406,1,0)</f>
        <v>15400033</v>
      </c>
    </row>
    <row r="145" spans="1:4">
      <c r="A145">
        <v>15400041</v>
      </c>
      <c r="B145" t="s">
        <v>937</v>
      </c>
      <c r="C145" s="82">
        <v>4285041.03</v>
      </c>
      <c r="D145" s="749">
        <f>VLOOKUP($A$1:$A$917,BS!$A$8:$A$2406,1,0)</f>
        <v>15400041</v>
      </c>
    </row>
    <row r="146" spans="1:4">
      <c r="A146">
        <v>15400061</v>
      </c>
      <c r="B146" t="s">
        <v>1245</v>
      </c>
      <c r="C146" s="82">
        <v>18201752.949999999</v>
      </c>
      <c r="D146" s="749">
        <f>VLOOKUP($A$1:$A$917,BS!$A$8:$A$2406,1,0)</f>
        <v>15400061</v>
      </c>
    </row>
    <row r="147" spans="1:4">
      <c r="A147">
        <v>15400101</v>
      </c>
      <c r="B147" t="s">
        <v>589</v>
      </c>
      <c r="C147" s="82">
        <v>28601462.100000001</v>
      </c>
      <c r="D147" s="749">
        <f>VLOOKUP($A$1:$A$917,BS!$A$8:$A$2406,1,0)</f>
        <v>15400101</v>
      </c>
    </row>
    <row r="148" spans="1:4">
      <c r="A148">
        <v>15400102</v>
      </c>
      <c r="B148" t="s">
        <v>590</v>
      </c>
      <c r="C148" s="82">
        <v>6043186.9800000004</v>
      </c>
      <c r="D148" s="749">
        <f>VLOOKUP($A$1:$A$917,BS!$A$8:$A$2406,1,0)</f>
        <v>15400102</v>
      </c>
    </row>
    <row r="149" spans="1:4">
      <c r="A149">
        <v>15400103</v>
      </c>
      <c r="B149" t="s">
        <v>1249</v>
      </c>
      <c r="C149" s="82">
        <v>8355459.3300000001</v>
      </c>
      <c r="D149" s="749">
        <f>VLOOKUP($A$1:$A$917,BS!$A$8:$A$2406,1,0)</f>
        <v>15400103</v>
      </c>
    </row>
    <row r="150" spans="1:4">
      <c r="A150">
        <v>15400181</v>
      </c>
      <c r="B150" t="s">
        <v>2615</v>
      </c>
      <c r="C150" s="82">
        <v>2841655.68</v>
      </c>
      <c r="D150" s="749">
        <f>VLOOKUP($A$1:$A$917,BS!$A$8:$A$2406,1,0)</f>
        <v>15400181</v>
      </c>
    </row>
    <row r="151" spans="1:4">
      <c r="A151">
        <v>15600003</v>
      </c>
      <c r="B151" t="s">
        <v>2980</v>
      </c>
      <c r="C151" s="82">
        <v>289557.46000000002</v>
      </c>
      <c r="D151" s="749">
        <f>VLOOKUP($A$1:$A$917,BS!$A$8:$A$2406,1,0)</f>
        <v>15600003</v>
      </c>
    </row>
    <row r="152" spans="1:4">
      <c r="A152">
        <v>15810001</v>
      </c>
      <c r="B152" t="s">
        <v>3173</v>
      </c>
      <c r="C152" s="82">
        <v>4082.8</v>
      </c>
      <c r="D152" s="749">
        <f>VLOOKUP($A$1:$A$917,BS!$A$8:$A$2406,1,0)</f>
        <v>15810001</v>
      </c>
    </row>
    <row r="153" spans="1:4">
      <c r="A153">
        <v>16300023</v>
      </c>
      <c r="B153" t="s">
        <v>1293</v>
      </c>
      <c r="C153" s="82">
        <v>3744327.91</v>
      </c>
      <c r="D153" s="749">
        <f>VLOOKUP($A$1:$A$917,BS!$A$8:$A$2406,1,0)</f>
        <v>16300023</v>
      </c>
    </row>
    <row r="154" spans="1:4">
      <c r="A154">
        <v>16300063</v>
      </c>
      <c r="B154" t="s">
        <v>1294</v>
      </c>
      <c r="C154" s="82">
        <v>454138.44</v>
      </c>
      <c r="D154" s="749">
        <f>VLOOKUP($A$1:$A$917,BS!$A$8:$A$2406,1,0)</f>
        <v>16300063</v>
      </c>
    </row>
    <row r="155" spans="1:4">
      <c r="A155">
        <v>16410002</v>
      </c>
      <c r="B155" t="s">
        <v>1330</v>
      </c>
      <c r="C155" s="82">
        <v>18032312.620000001</v>
      </c>
      <c r="D155" s="749">
        <f>VLOOKUP($A$1:$A$917,BS!$A$8:$A$2406,1,0)</f>
        <v>16410002</v>
      </c>
    </row>
    <row r="156" spans="1:4">
      <c r="A156">
        <v>16410012</v>
      </c>
      <c r="B156" t="s">
        <v>798</v>
      </c>
      <c r="C156" s="82">
        <v>3316057.43</v>
      </c>
      <c r="D156" s="749">
        <f>VLOOKUP($A$1:$A$917,BS!$A$8:$A$2406,1,0)</f>
        <v>16410012</v>
      </c>
    </row>
    <row r="157" spans="1:4">
      <c r="A157">
        <v>16410022</v>
      </c>
      <c r="B157" t="s">
        <v>315</v>
      </c>
      <c r="C157" s="82">
        <v>16780720.48</v>
      </c>
      <c r="D157" s="749">
        <f>VLOOKUP($A$1:$A$917,BS!$A$8:$A$2406,1,0)</f>
        <v>16410022</v>
      </c>
    </row>
    <row r="158" spans="1:4">
      <c r="A158">
        <v>16420012</v>
      </c>
      <c r="B158" t="s">
        <v>112</v>
      </c>
      <c r="C158" s="82">
        <v>52337.29</v>
      </c>
      <c r="D158" s="749">
        <f>VLOOKUP($A$1:$A$917,BS!$A$8:$A$2406,1,0)</f>
        <v>16420012</v>
      </c>
    </row>
    <row r="159" spans="1:4">
      <c r="A159">
        <v>16500013</v>
      </c>
      <c r="B159" t="s">
        <v>3388</v>
      </c>
      <c r="C159" s="82">
        <v>4070513.4</v>
      </c>
      <c r="D159" s="749">
        <f>VLOOKUP($A$1:$A$917,BS!$A$8:$A$2406,1,0)</f>
        <v>16500013</v>
      </c>
    </row>
    <row r="160" spans="1:4">
      <c r="A160">
        <v>16500063</v>
      </c>
      <c r="B160" t="s">
        <v>3389</v>
      </c>
      <c r="C160" s="82">
        <v>412355.17</v>
      </c>
      <c r="D160" s="749">
        <f>VLOOKUP($A$1:$A$917,BS!$A$8:$A$2406,1,0)</f>
        <v>16500063</v>
      </c>
    </row>
    <row r="161" spans="1:4">
      <c r="A161">
        <v>16500083</v>
      </c>
      <c r="B161" t="s">
        <v>3390</v>
      </c>
      <c r="C161" s="82">
        <v>917407.5</v>
      </c>
      <c r="D161" s="749">
        <f>VLOOKUP($A$1:$A$917,BS!$A$8:$A$2406,1,0)</f>
        <v>16500083</v>
      </c>
    </row>
    <row r="162" spans="1:4">
      <c r="A162">
        <v>16500123</v>
      </c>
      <c r="B162" t="s">
        <v>3392</v>
      </c>
      <c r="C162" s="82">
        <v>2390050</v>
      </c>
      <c r="D162" s="749">
        <f>VLOOKUP($A$1:$A$917,BS!$A$8:$A$2406,1,0)</f>
        <v>16500123</v>
      </c>
    </row>
    <row r="163" spans="1:4">
      <c r="A163">
        <v>16500143</v>
      </c>
      <c r="B163" t="s">
        <v>2503</v>
      </c>
      <c r="C163" s="82">
        <v>194988.7</v>
      </c>
      <c r="D163" s="749">
        <f>VLOOKUP($A$1:$A$917,BS!$A$8:$A$2406,1,0)</f>
        <v>16500143</v>
      </c>
    </row>
    <row r="164" spans="1:4">
      <c r="A164">
        <v>16500173</v>
      </c>
      <c r="B164" t="s">
        <v>3394</v>
      </c>
      <c r="C164" s="82">
        <v>11698.97</v>
      </c>
      <c r="D164" s="749">
        <f>VLOOKUP($A$1:$A$917,BS!$A$8:$A$2406,1,0)</f>
        <v>16500173</v>
      </c>
    </row>
    <row r="165" spans="1:4">
      <c r="A165">
        <v>16500183</v>
      </c>
      <c r="B165" t="s">
        <v>3449</v>
      </c>
      <c r="C165" s="82">
        <v>87999.39</v>
      </c>
      <c r="D165" s="749">
        <f>VLOOKUP($A$1:$A$917,BS!$A$8:$A$2406,1,0)</f>
        <v>16500183</v>
      </c>
    </row>
    <row r="166" spans="1:4">
      <c r="A166">
        <v>16500251</v>
      </c>
      <c r="B166" t="s">
        <v>3396</v>
      </c>
      <c r="C166" s="82">
        <v>39850.57</v>
      </c>
      <c r="D166" s="749">
        <f>VLOOKUP($A$1:$A$917,BS!$A$8:$A$2406,1,0)</f>
        <v>16500251</v>
      </c>
    </row>
    <row r="167" spans="1:4">
      <c r="A167">
        <v>16500333</v>
      </c>
      <c r="B167" t="s">
        <v>3398</v>
      </c>
      <c r="C167" s="82">
        <v>1085</v>
      </c>
      <c r="D167" s="749">
        <f>VLOOKUP($A$1:$A$917,BS!$A$8:$A$2406,1,0)</f>
        <v>16500333</v>
      </c>
    </row>
    <row r="168" spans="1:4">
      <c r="A168">
        <v>16500373</v>
      </c>
      <c r="B168" t="s">
        <v>3399</v>
      </c>
      <c r="C168" s="82">
        <v>17989.759999999998</v>
      </c>
      <c r="D168" s="749">
        <f>VLOOKUP($A$1:$A$917,BS!$A$8:$A$2406,1,0)</f>
        <v>16500373</v>
      </c>
    </row>
    <row r="169" spans="1:4">
      <c r="A169">
        <v>16500383</v>
      </c>
      <c r="B169" t="s">
        <v>3400</v>
      </c>
      <c r="C169" s="82">
        <v>869829.1</v>
      </c>
      <c r="D169" s="749">
        <f>VLOOKUP($A$1:$A$917,BS!$A$8:$A$2406,1,0)</f>
        <v>16500383</v>
      </c>
    </row>
    <row r="170" spans="1:4">
      <c r="A170">
        <v>16500433</v>
      </c>
      <c r="B170" t="s">
        <v>3402</v>
      </c>
      <c r="C170" s="82">
        <v>346091.66</v>
      </c>
      <c r="D170" s="749">
        <f>VLOOKUP($A$1:$A$917,BS!$A$8:$A$2406,1,0)</f>
        <v>16500433</v>
      </c>
    </row>
    <row r="171" spans="1:4">
      <c r="A171">
        <v>16500563</v>
      </c>
      <c r="B171" t="s">
        <v>3406</v>
      </c>
      <c r="C171" s="82">
        <v>150191.37</v>
      </c>
      <c r="D171" s="749">
        <f>VLOOKUP($A$1:$A$917,BS!$A$8:$A$2406,1,0)</f>
        <v>16500563</v>
      </c>
    </row>
    <row r="172" spans="1:4">
      <c r="A172">
        <v>16500623</v>
      </c>
      <c r="B172" t="s">
        <v>533</v>
      </c>
      <c r="C172" s="82">
        <v>14863.9</v>
      </c>
      <c r="D172" s="749">
        <f>VLOOKUP($A$1:$A$917,BS!$A$8:$A$2406,1,0)</f>
        <v>16500623</v>
      </c>
    </row>
    <row r="173" spans="1:4">
      <c r="A173">
        <v>16500703</v>
      </c>
      <c r="B173" t="s">
        <v>3416</v>
      </c>
      <c r="C173" s="82">
        <v>12622.09</v>
      </c>
      <c r="D173" s="749">
        <f>VLOOKUP($A$1:$A$917,BS!$A$8:$A$2406,1,0)</f>
        <v>16500703</v>
      </c>
    </row>
    <row r="174" spans="1:4">
      <c r="A174">
        <v>16500743</v>
      </c>
      <c r="B174" t="s">
        <v>3419</v>
      </c>
      <c r="C174" s="82">
        <v>67236.98</v>
      </c>
      <c r="D174" s="749">
        <f>VLOOKUP($A$1:$A$917,BS!$A$8:$A$2406,1,0)</f>
        <v>16500743</v>
      </c>
    </row>
    <row r="175" spans="1:4">
      <c r="A175">
        <v>16500753</v>
      </c>
      <c r="B175" t="s">
        <v>2266</v>
      </c>
      <c r="C175" s="82">
        <v>330308.84000000003</v>
      </c>
      <c r="D175" s="749">
        <f>VLOOKUP($A$1:$A$917,BS!$A$8:$A$2406,1,0)</f>
        <v>16500753</v>
      </c>
    </row>
    <row r="176" spans="1:4">
      <c r="A176">
        <v>16500763</v>
      </c>
      <c r="B176" t="s">
        <v>2883</v>
      </c>
      <c r="C176" s="82">
        <v>66645.070000000007</v>
      </c>
      <c r="D176" s="749">
        <f>VLOOKUP($A$1:$A$917,BS!$A$8:$A$2406,1,0)</f>
        <v>16500763</v>
      </c>
    </row>
    <row r="177" spans="1:4">
      <c r="A177">
        <v>16500783</v>
      </c>
      <c r="B177" t="s">
        <v>3420</v>
      </c>
      <c r="C177" s="82">
        <v>60943.32</v>
      </c>
      <c r="D177" s="749">
        <f>VLOOKUP($A$1:$A$917,BS!$A$8:$A$2406,1,0)</f>
        <v>16500783</v>
      </c>
    </row>
    <row r="178" spans="1:4">
      <c r="A178">
        <v>16501003</v>
      </c>
      <c r="B178" t="s">
        <v>3424</v>
      </c>
      <c r="C178" s="82">
        <v>37070</v>
      </c>
      <c r="D178" s="749">
        <f>VLOOKUP($A$1:$A$917,BS!$A$8:$A$2406,1,0)</f>
        <v>16501003</v>
      </c>
    </row>
    <row r="179" spans="1:4">
      <c r="A179">
        <v>16501013</v>
      </c>
      <c r="B179" t="s">
        <v>1869</v>
      </c>
      <c r="C179" s="82">
        <v>830590.95</v>
      </c>
      <c r="D179" s="749">
        <f>VLOOKUP($A$1:$A$917,BS!$A$8:$A$2406,1,0)</f>
        <v>16501013</v>
      </c>
    </row>
    <row r="180" spans="1:4">
      <c r="A180">
        <v>16501083</v>
      </c>
      <c r="B180" t="s">
        <v>3426</v>
      </c>
      <c r="C180" s="82">
        <v>21351.17</v>
      </c>
      <c r="D180" s="749">
        <f>VLOOKUP($A$1:$A$917,BS!$A$8:$A$2406,1,0)</f>
        <v>16501083</v>
      </c>
    </row>
    <row r="181" spans="1:4">
      <c r="A181">
        <v>16501103</v>
      </c>
      <c r="B181" t="s">
        <v>3427</v>
      </c>
      <c r="C181" s="82">
        <v>84763.89</v>
      </c>
      <c r="D181" s="749">
        <f>VLOOKUP($A$1:$A$917,BS!$A$8:$A$2406,1,0)</f>
        <v>16501103</v>
      </c>
    </row>
    <row r="182" spans="1:4">
      <c r="A182">
        <v>16502001</v>
      </c>
      <c r="B182" t="s">
        <v>3428</v>
      </c>
      <c r="C182" s="82">
        <v>35144</v>
      </c>
      <c r="D182" s="749">
        <f>VLOOKUP($A$1:$A$917,BS!$A$8:$A$2406,1,0)</f>
        <v>16502001</v>
      </c>
    </row>
    <row r="183" spans="1:4">
      <c r="A183">
        <v>16502003</v>
      </c>
      <c r="B183" t="s">
        <v>3429</v>
      </c>
      <c r="C183" s="82">
        <v>11983.67</v>
      </c>
      <c r="D183" s="749">
        <f>VLOOKUP($A$1:$A$917,BS!$A$8:$A$2406,1,0)</f>
        <v>16502003</v>
      </c>
    </row>
    <row r="184" spans="1:4">
      <c r="A184">
        <v>16502013</v>
      </c>
      <c r="B184" t="s">
        <v>3450</v>
      </c>
      <c r="C184" s="82">
        <v>89714.85</v>
      </c>
      <c r="D184" s="749">
        <f>VLOOKUP($A$1:$A$917,BS!$A$8:$A$2406,1,0)</f>
        <v>16502013</v>
      </c>
    </row>
    <row r="185" spans="1:4">
      <c r="A185">
        <v>16502021</v>
      </c>
      <c r="B185" t="s">
        <v>3432</v>
      </c>
      <c r="C185" s="82">
        <v>54130</v>
      </c>
      <c r="D185" s="749">
        <f>VLOOKUP($A$1:$A$917,BS!$A$8:$A$2406,1,0)</f>
        <v>16502021</v>
      </c>
    </row>
    <row r="186" spans="1:4">
      <c r="A186">
        <v>16502023</v>
      </c>
      <c r="B186" t="s">
        <v>3433</v>
      </c>
      <c r="C186" s="82">
        <v>101948.49</v>
      </c>
      <c r="D186" s="749">
        <f>VLOOKUP($A$1:$A$917,BS!$A$8:$A$2406,1,0)</f>
        <v>16502023</v>
      </c>
    </row>
    <row r="187" spans="1:4">
      <c r="A187">
        <v>16502083</v>
      </c>
      <c r="B187" t="s">
        <v>3049</v>
      </c>
      <c r="C187" s="82">
        <v>29263.24</v>
      </c>
      <c r="D187" s="749">
        <f>VLOOKUP($A$1:$A$917,BS!$A$8:$A$2406,1,0)</f>
        <v>16502083</v>
      </c>
    </row>
    <row r="188" spans="1:4">
      <c r="A188">
        <v>16502103</v>
      </c>
      <c r="B188" t="s">
        <v>3098</v>
      </c>
      <c r="C188" s="82">
        <v>69993</v>
      </c>
      <c r="D188" s="749">
        <f>VLOOKUP($A$1:$A$917,BS!$A$8:$A$2406,1,0)</f>
        <v>16502103</v>
      </c>
    </row>
    <row r="189" spans="1:4">
      <c r="A189">
        <v>16502113</v>
      </c>
      <c r="B189" t="s">
        <v>3118</v>
      </c>
      <c r="C189" s="82">
        <v>58685.18</v>
      </c>
      <c r="D189" s="749">
        <f>VLOOKUP($A$1:$A$917,BS!$A$8:$A$2406,1,0)</f>
        <v>16502113</v>
      </c>
    </row>
    <row r="190" spans="1:4">
      <c r="A190">
        <v>16502133</v>
      </c>
      <c r="B190" t="s">
        <v>3439</v>
      </c>
      <c r="C190" s="82">
        <v>193946.4</v>
      </c>
      <c r="D190" s="749">
        <f>VLOOKUP($A$1:$A$917,BS!$A$8:$A$2406,1,0)</f>
        <v>16502133</v>
      </c>
    </row>
    <row r="191" spans="1:4">
      <c r="A191">
        <v>16502153</v>
      </c>
      <c r="B191" t="s">
        <v>3441</v>
      </c>
      <c r="C191" s="82">
        <v>151411.09</v>
      </c>
      <c r="D191" s="749">
        <f>VLOOKUP($A$1:$A$917,BS!$A$8:$A$2406,1,0)</f>
        <v>16502153</v>
      </c>
    </row>
    <row r="192" spans="1:4">
      <c r="A192">
        <v>16502163</v>
      </c>
      <c r="B192" t="s">
        <v>3442</v>
      </c>
      <c r="C192" s="82">
        <v>62283.6</v>
      </c>
      <c r="D192" s="751" t="e">
        <f>VLOOKUP($A$1:$A$917,BS!$A$8:$A$2406,1,0)</f>
        <v>#N/A</v>
      </c>
    </row>
    <row r="193" spans="1:4">
      <c r="A193">
        <v>16502173</v>
      </c>
      <c r="B193" t="s">
        <v>3451</v>
      </c>
      <c r="C193" s="82">
        <v>165144.53</v>
      </c>
      <c r="D193" s="751" t="e">
        <f>VLOOKUP($A$1:$A$917,BS!$A$8:$A$2406,1,0)</f>
        <v>#N/A</v>
      </c>
    </row>
    <row r="194" spans="1:4">
      <c r="A194">
        <v>16502181</v>
      </c>
      <c r="B194" t="s">
        <v>2555</v>
      </c>
      <c r="C194" s="82">
        <v>9164.11</v>
      </c>
      <c r="D194" s="751">
        <f>VLOOKUP($A$1:$A$917,BS!$A$8:$A$2406,1,0)</f>
        <v>16502181</v>
      </c>
    </row>
    <row r="195" spans="1:4">
      <c r="A195">
        <v>16502191</v>
      </c>
      <c r="B195" t="s">
        <v>2449</v>
      </c>
      <c r="C195" s="82">
        <v>185550.72</v>
      </c>
      <c r="D195" s="751">
        <f>VLOOKUP($A$1:$A$917,BS!$A$8:$A$2406,1,0)</f>
        <v>16502191</v>
      </c>
    </row>
    <row r="196" spans="1:4">
      <c r="A196">
        <v>16502201</v>
      </c>
      <c r="B196" t="s">
        <v>3452</v>
      </c>
      <c r="C196" s="82">
        <v>14084</v>
      </c>
      <c r="D196" s="751">
        <f>VLOOKUP($A$1:$A$917,BS!$A$8:$A$2406,1,0)</f>
        <v>16502201</v>
      </c>
    </row>
    <row r="197" spans="1:4">
      <c r="A197">
        <v>16502213</v>
      </c>
      <c r="B197" t="s">
        <v>3453</v>
      </c>
      <c r="C197" s="82">
        <v>49524</v>
      </c>
      <c r="D197" s="751">
        <f>VLOOKUP($A$1:$A$917,BS!$A$8:$A$2406,1,0)</f>
        <v>16502213</v>
      </c>
    </row>
    <row r="198" spans="1:4">
      <c r="A198">
        <v>16502221</v>
      </c>
      <c r="B198" t="s">
        <v>3407</v>
      </c>
      <c r="C198" s="82">
        <v>348295.47</v>
      </c>
      <c r="D198" s="751">
        <f>VLOOKUP($A$1:$A$917,BS!$A$8:$A$2406,1,0)</f>
        <v>16502221</v>
      </c>
    </row>
    <row r="199" spans="1:4">
      <c r="A199">
        <v>16502231</v>
      </c>
      <c r="B199" t="s">
        <v>3408</v>
      </c>
      <c r="C199" s="82">
        <v>1487363.59</v>
      </c>
      <c r="D199" s="751">
        <f>VLOOKUP($A$1:$A$917,BS!$A$8:$A$2406,1,0)</f>
        <v>16502231</v>
      </c>
    </row>
    <row r="200" spans="1:4">
      <c r="A200">
        <v>16502241</v>
      </c>
      <c r="B200" t="s">
        <v>3454</v>
      </c>
      <c r="C200" s="82">
        <v>78391.89</v>
      </c>
      <c r="D200" s="751">
        <f>VLOOKUP($A$1:$A$917,BS!$A$8:$A$2406,1,0)</f>
        <v>16502241</v>
      </c>
    </row>
    <row r="201" spans="1:4">
      <c r="A201">
        <v>16502382</v>
      </c>
      <c r="B201" t="s">
        <v>3404</v>
      </c>
      <c r="C201" s="82">
        <v>2279473.75</v>
      </c>
      <c r="D201" s="751">
        <f>VLOOKUP($A$1:$A$917,BS!$A$8:$A$2406,1,0)</f>
        <v>16502382</v>
      </c>
    </row>
    <row r="202" spans="1:4">
      <c r="A202">
        <v>16502393</v>
      </c>
      <c r="B202" t="s">
        <v>3414</v>
      </c>
      <c r="C202" s="82">
        <v>15330</v>
      </c>
      <c r="D202" s="751">
        <f>VLOOKUP($A$1:$A$917,BS!$A$8:$A$2406,1,0)</f>
        <v>16502393</v>
      </c>
    </row>
    <row r="203" spans="1:4">
      <c r="A203">
        <v>16502403</v>
      </c>
      <c r="B203" t="s">
        <v>3145</v>
      </c>
      <c r="C203" s="82">
        <v>87600</v>
      </c>
      <c r="D203" s="751">
        <f>VLOOKUP($A$1:$A$917,BS!$A$8:$A$2406,1,0)</f>
        <v>16502403</v>
      </c>
    </row>
    <row r="204" spans="1:4">
      <c r="A204">
        <v>16502413</v>
      </c>
      <c r="B204" t="s">
        <v>3434</v>
      </c>
      <c r="C204" s="82">
        <v>60000</v>
      </c>
      <c r="D204" s="751">
        <f>VLOOKUP($A$1:$A$917,BS!$A$8:$A$2406,1,0)</f>
        <v>16502413</v>
      </c>
    </row>
    <row r="205" spans="1:4">
      <c r="A205">
        <v>16502423</v>
      </c>
      <c r="B205" t="s">
        <v>3440</v>
      </c>
      <c r="C205" s="82">
        <v>99653.16</v>
      </c>
      <c r="D205" s="751">
        <f>VLOOKUP($A$1:$A$917,BS!$A$8:$A$2406,1,0)</f>
        <v>16502423</v>
      </c>
    </row>
    <row r="206" spans="1:4">
      <c r="A206">
        <v>16504063</v>
      </c>
      <c r="B206" t="s">
        <v>3443</v>
      </c>
      <c r="C206" s="82">
        <v>26827.5</v>
      </c>
      <c r="D206" s="751">
        <f>VLOOKUP($A$1:$A$917,BS!$A$8:$A$2406,1,0)</f>
        <v>16504063</v>
      </c>
    </row>
    <row r="207" spans="1:4">
      <c r="A207">
        <v>16504073</v>
      </c>
      <c r="B207" t="s">
        <v>3434</v>
      </c>
      <c r="C207" s="82">
        <v>95000</v>
      </c>
      <c r="D207" s="751">
        <f>VLOOKUP($A$1:$A$917,BS!$A$8:$A$2406,1,0)</f>
        <v>16504073</v>
      </c>
    </row>
    <row r="208" spans="1:4">
      <c r="A208">
        <v>16504083</v>
      </c>
      <c r="B208" t="s">
        <v>3145</v>
      </c>
      <c r="C208" s="82">
        <v>65700</v>
      </c>
      <c r="D208" s="751">
        <f>VLOOKUP($A$1:$A$917,BS!$A$8:$A$2406,1,0)</f>
        <v>16504083</v>
      </c>
    </row>
    <row r="209" spans="1:4">
      <c r="A209">
        <v>16504093</v>
      </c>
      <c r="B209" t="s">
        <v>3455</v>
      </c>
      <c r="C209" s="82">
        <v>332177.18</v>
      </c>
      <c r="D209" s="751">
        <f>VLOOKUP($A$1:$A$917,BS!$A$8:$A$2406,1,0)</f>
        <v>16504093</v>
      </c>
    </row>
    <row r="210" spans="1:4">
      <c r="A210">
        <v>16504101</v>
      </c>
      <c r="B210" t="s">
        <v>2555</v>
      </c>
      <c r="C210" s="82">
        <v>109836</v>
      </c>
      <c r="D210" s="751">
        <f>VLOOKUP($A$1:$A$917,BS!$A$8:$A$2406,1,0)</f>
        <v>16504101</v>
      </c>
    </row>
    <row r="211" spans="1:4">
      <c r="A211">
        <v>16504112</v>
      </c>
      <c r="B211" t="s">
        <v>3456</v>
      </c>
      <c r="C211" s="82">
        <v>1611750</v>
      </c>
      <c r="D211" s="751">
        <f>VLOOKUP($A$1:$A$917,BS!$A$8:$A$2406,1,0)</f>
        <v>16504112</v>
      </c>
    </row>
    <row r="212" spans="1:4">
      <c r="A212">
        <v>16504221</v>
      </c>
      <c r="B212" t="s">
        <v>3452</v>
      </c>
      <c r="C212" s="82">
        <v>216290</v>
      </c>
      <c r="D212" s="751">
        <f>VLOOKUP($A$1:$A$917,BS!$A$8:$A$2406,1,0)</f>
        <v>16504221</v>
      </c>
    </row>
    <row r="213" spans="1:4">
      <c r="A213">
        <v>16504231</v>
      </c>
      <c r="B213" t="s">
        <v>3457</v>
      </c>
      <c r="C213" s="82">
        <v>1104602.42</v>
      </c>
      <c r="D213" s="751">
        <f>VLOOKUP($A$1:$A$917,BS!$A$8:$A$2406,1,0)</f>
        <v>16504231</v>
      </c>
    </row>
    <row r="214" spans="1:4">
      <c r="A214">
        <v>16504241</v>
      </c>
      <c r="B214" t="s">
        <v>3458</v>
      </c>
      <c r="C214" s="82">
        <v>2389736.15</v>
      </c>
      <c r="D214" s="751">
        <f>VLOOKUP($A$1:$A$917,BS!$A$8:$A$2406,1,0)</f>
        <v>16504241</v>
      </c>
    </row>
    <row r="215" spans="1:4">
      <c r="A215">
        <v>16504251</v>
      </c>
      <c r="B215" t="s">
        <v>3459</v>
      </c>
      <c r="C215" s="82">
        <v>2235412.33</v>
      </c>
      <c r="D215" s="751">
        <f>VLOOKUP($A$1:$A$917,BS!$A$8:$A$2406,1,0)</f>
        <v>16504251</v>
      </c>
    </row>
    <row r="216" spans="1:4">
      <c r="A216">
        <v>16504253</v>
      </c>
      <c r="B216" t="s">
        <v>3423</v>
      </c>
      <c r="C216" s="82">
        <v>12381.08</v>
      </c>
      <c r="D216" s="751">
        <f>VLOOKUP($A$1:$A$917,BS!$A$8:$A$2406,1,0)</f>
        <v>16504253</v>
      </c>
    </row>
    <row r="217" spans="1:4">
      <c r="A217">
        <v>16504261</v>
      </c>
      <c r="B217" t="s">
        <v>3460</v>
      </c>
      <c r="C217" s="82">
        <v>707595.04</v>
      </c>
      <c r="D217" s="751">
        <f>VLOOKUP($A$1:$A$917,BS!$A$8:$A$2406,1,0)</f>
        <v>16504261</v>
      </c>
    </row>
    <row r="218" spans="1:4">
      <c r="A218">
        <v>16504271</v>
      </c>
      <c r="B218" t="s">
        <v>3461</v>
      </c>
      <c r="C218" s="82">
        <v>793364.16</v>
      </c>
      <c r="D218" s="751">
        <f>VLOOKUP($A$1:$A$917,BS!$A$8:$A$2406,1,0)</f>
        <v>16504271</v>
      </c>
    </row>
    <row r="219" spans="1:4">
      <c r="A219">
        <v>16580001</v>
      </c>
      <c r="B219" t="s">
        <v>3462</v>
      </c>
      <c r="C219" s="82">
        <v>-7556836.0999999996</v>
      </c>
      <c r="D219" s="751">
        <f>VLOOKUP($A$1:$A$917,BS!$A$8:$A$2406,1,0)</f>
        <v>16580001</v>
      </c>
    </row>
    <row r="220" spans="1:4">
      <c r="A220">
        <v>16580002</v>
      </c>
      <c r="B220" t="s">
        <v>3463</v>
      </c>
      <c r="C220" s="82">
        <v>-1611750</v>
      </c>
      <c r="D220" s="751">
        <f>VLOOKUP($A$1:$A$917,BS!$A$8:$A$2406,1,0)</f>
        <v>16580002</v>
      </c>
    </row>
    <row r="221" spans="1:4">
      <c r="A221">
        <v>16580003</v>
      </c>
      <c r="B221" t="s">
        <v>3464</v>
      </c>
      <c r="C221" s="82">
        <v>-532085.76000000001</v>
      </c>
      <c r="D221" s="751">
        <f>VLOOKUP($A$1:$A$917,BS!$A$8:$A$2406,1,0)</f>
        <v>16580003</v>
      </c>
    </row>
    <row r="222" spans="1:4">
      <c r="A222">
        <v>16590001</v>
      </c>
      <c r="B222" t="s">
        <v>3462</v>
      </c>
      <c r="C222" s="82">
        <v>7556836.0999999996</v>
      </c>
      <c r="D222" s="751">
        <f>VLOOKUP($A$1:$A$917,BS!$A$8:$A$2406,1,0)</f>
        <v>16590001</v>
      </c>
    </row>
    <row r="223" spans="1:4">
      <c r="A223">
        <v>16590002</v>
      </c>
      <c r="B223" t="s">
        <v>3465</v>
      </c>
      <c r="C223" s="82">
        <v>1611750</v>
      </c>
      <c r="D223" s="751">
        <f>VLOOKUP($A$1:$A$917,BS!$A$8:$A$2406,1,0)</f>
        <v>16590002</v>
      </c>
    </row>
    <row r="224" spans="1:4">
      <c r="A224">
        <v>16590003</v>
      </c>
      <c r="B224" t="s">
        <v>3464</v>
      </c>
      <c r="C224" s="82">
        <v>532085.76000000001</v>
      </c>
      <c r="D224" s="749">
        <f>VLOOKUP($A$1:$A$917,BS!$A$8:$A$2406,1,0)</f>
        <v>16590003</v>
      </c>
    </row>
    <row r="225" spans="1:4">
      <c r="A225">
        <v>17300001</v>
      </c>
      <c r="B225" t="s">
        <v>2491</v>
      </c>
      <c r="C225" s="82">
        <v>148198369.47999999</v>
      </c>
      <c r="D225" s="749">
        <f>VLOOKUP($A$1:$A$917,BS!$A$8:$A$2406,1,0)</f>
        <v>17300001</v>
      </c>
    </row>
    <row r="226" spans="1:4">
      <c r="A226">
        <v>17300002</v>
      </c>
      <c r="B226" t="s">
        <v>1728</v>
      </c>
      <c r="C226" s="82">
        <v>69075294.359999999</v>
      </c>
      <c r="D226" s="749">
        <f>VLOOKUP($A$1:$A$917,BS!$A$8:$A$2406,1,0)</f>
        <v>17300002</v>
      </c>
    </row>
    <row r="227" spans="1:4">
      <c r="A227">
        <v>17500001</v>
      </c>
      <c r="B227" t="s">
        <v>2585</v>
      </c>
      <c r="C227" s="82">
        <v>19050974.32</v>
      </c>
      <c r="D227" s="749">
        <f>VLOOKUP($A$1:$A$917,BS!$A$8:$A$2406,1,0)</f>
        <v>17500001</v>
      </c>
    </row>
    <row r="228" spans="1:4">
      <c r="A228">
        <v>17500002</v>
      </c>
      <c r="B228" t="s">
        <v>2586</v>
      </c>
      <c r="C228" s="82">
        <v>5367340.8099999996</v>
      </c>
      <c r="D228" s="749">
        <f>VLOOKUP($A$1:$A$917,BS!$A$8:$A$2406,1,0)</f>
        <v>17500002</v>
      </c>
    </row>
    <row r="229" spans="1:4">
      <c r="A229">
        <v>17500011</v>
      </c>
      <c r="B229" t="s">
        <v>2587</v>
      </c>
      <c r="C229" s="82">
        <v>4392032.7</v>
      </c>
      <c r="D229" s="749">
        <f>VLOOKUP($A$1:$A$917,BS!$A$8:$A$2406,1,0)</f>
        <v>17500011</v>
      </c>
    </row>
    <row r="230" spans="1:4">
      <c r="A230">
        <v>17500012</v>
      </c>
      <c r="B230" t="s">
        <v>2588</v>
      </c>
      <c r="C230" s="82">
        <v>833440.85</v>
      </c>
      <c r="D230" s="749">
        <f>VLOOKUP($A$1:$A$917,BS!$A$8:$A$2406,1,0)</f>
        <v>17500012</v>
      </c>
    </row>
    <row r="231" spans="1:4">
      <c r="A231">
        <v>18100003</v>
      </c>
      <c r="B231" t="s">
        <v>995</v>
      </c>
      <c r="C231" s="82">
        <v>248116.96</v>
      </c>
      <c r="D231" s="749">
        <f>VLOOKUP($A$1:$A$917,BS!$A$8:$A$2406,1,0)</f>
        <v>18100003</v>
      </c>
    </row>
    <row r="232" spans="1:4">
      <c r="A232">
        <v>18100093</v>
      </c>
      <c r="B232" t="s">
        <v>244</v>
      </c>
      <c r="C232" s="82">
        <v>44288.84</v>
      </c>
      <c r="D232" s="749">
        <f>VLOOKUP($A$1:$A$917,BS!$A$8:$A$2406,1,0)</f>
        <v>18100093</v>
      </c>
    </row>
    <row r="233" spans="1:4">
      <c r="A233">
        <v>18100203</v>
      </c>
      <c r="B233" t="s">
        <v>1919</v>
      </c>
      <c r="C233" s="82">
        <v>1592495.3</v>
      </c>
      <c r="D233" s="749">
        <f>VLOOKUP($A$1:$A$917,BS!$A$8:$A$2406,1,0)</f>
        <v>18100203</v>
      </c>
    </row>
    <row r="234" spans="1:4">
      <c r="A234">
        <v>18100213</v>
      </c>
      <c r="B234" t="s">
        <v>3246</v>
      </c>
      <c r="C234" s="82">
        <v>4443061.71</v>
      </c>
      <c r="D234" s="749">
        <f>VLOOKUP($A$1:$A$917,BS!$A$8:$A$2406,1,0)</f>
        <v>18100213</v>
      </c>
    </row>
    <row r="235" spans="1:4">
      <c r="A235">
        <v>18100223</v>
      </c>
      <c r="B235" t="s">
        <v>2808</v>
      </c>
      <c r="C235" s="82">
        <v>1254642.1599999999</v>
      </c>
      <c r="D235" s="749">
        <f>VLOOKUP($A$1:$A$917,BS!$A$8:$A$2406,1,0)</f>
        <v>18100223</v>
      </c>
    </row>
    <row r="236" spans="1:4">
      <c r="A236">
        <v>18100233</v>
      </c>
      <c r="B236" t="s">
        <v>2812</v>
      </c>
      <c r="C236" s="82">
        <v>212027.27</v>
      </c>
      <c r="D236" s="749">
        <f>VLOOKUP($A$1:$A$917,BS!$A$8:$A$2406,1,0)</f>
        <v>18100233</v>
      </c>
    </row>
    <row r="237" spans="1:4">
      <c r="A237">
        <v>18100473</v>
      </c>
      <c r="B237" t="s">
        <v>1287</v>
      </c>
      <c r="C237" s="82">
        <v>1205677.8</v>
      </c>
      <c r="D237" s="749">
        <f>VLOOKUP($A$1:$A$917,BS!$A$8:$A$2406,1,0)</f>
        <v>18100473</v>
      </c>
    </row>
    <row r="238" spans="1:4">
      <c r="A238">
        <v>18100493</v>
      </c>
      <c r="B238" t="s">
        <v>713</v>
      </c>
      <c r="C238" s="82">
        <v>419949.77</v>
      </c>
      <c r="D238" s="749">
        <f>VLOOKUP($A$1:$A$917,BS!$A$8:$A$2406,1,0)</f>
        <v>18100493</v>
      </c>
    </row>
    <row r="239" spans="1:4">
      <c r="A239">
        <v>18100663</v>
      </c>
      <c r="B239" t="s">
        <v>2703</v>
      </c>
      <c r="C239" s="82">
        <v>826871.11</v>
      </c>
      <c r="D239" s="749">
        <f>VLOOKUP($A$1:$A$917,BS!$A$8:$A$2406,1,0)</f>
        <v>18100663</v>
      </c>
    </row>
    <row r="240" spans="1:4">
      <c r="A240">
        <v>18100673</v>
      </c>
      <c r="B240" t="s">
        <v>2706</v>
      </c>
      <c r="C240" s="82">
        <v>1479565.4</v>
      </c>
      <c r="D240" s="749">
        <f>VLOOKUP($A$1:$A$917,BS!$A$8:$A$2406,1,0)</f>
        <v>18100673</v>
      </c>
    </row>
    <row r="241" spans="1:4">
      <c r="A241">
        <v>18100923</v>
      </c>
      <c r="B241" t="s">
        <v>2402</v>
      </c>
      <c r="C241" s="82">
        <v>2240646.56</v>
      </c>
      <c r="D241" s="749">
        <f>VLOOKUP($A$1:$A$917,BS!$A$8:$A$2406,1,0)</f>
        <v>18100923</v>
      </c>
    </row>
    <row r="242" spans="1:4">
      <c r="A242">
        <v>18100933</v>
      </c>
      <c r="B242" t="s">
        <v>2403</v>
      </c>
      <c r="C242" s="82">
        <v>458791.46</v>
      </c>
      <c r="D242" s="749">
        <f>VLOOKUP($A$1:$A$917,BS!$A$8:$A$2406,1,0)</f>
        <v>18100933</v>
      </c>
    </row>
    <row r="243" spans="1:4">
      <c r="A243">
        <v>18101023</v>
      </c>
      <c r="B243" t="s">
        <v>1110</v>
      </c>
      <c r="C243" s="82">
        <v>1732300.6</v>
      </c>
      <c r="D243" s="749">
        <f>VLOOKUP($A$1:$A$917,BS!$A$8:$A$2406,1,0)</f>
        <v>18101023</v>
      </c>
    </row>
    <row r="244" spans="1:4">
      <c r="A244">
        <v>18101033</v>
      </c>
      <c r="B244" t="s">
        <v>1283</v>
      </c>
      <c r="C244" s="82">
        <v>2030750.71</v>
      </c>
      <c r="D244" s="749">
        <f>VLOOKUP($A$1:$A$917,BS!$A$8:$A$2406,1,0)</f>
        <v>18101033</v>
      </c>
    </row>
    <row r="245" spans="1:4">
      <c r="A245">
        <v>18101053</v>
      </c>
      <c r="B245" t="s">
        <v>1943</v>
      </c>
      <c r="C245" s="82">
        <v>602388.88</v>
      </c>
      <c r="D245" s="749">
        <f>VLOOKUP($A$1:$A$917,BS!$A$8:$A$2406,1,0)</f>
        <v>18101053</v>
      </c>
    </row>
    <row r="246" spans="1:4">
      <c r="A246">
        <v>18101083</v>
      </c>
      <c r="B246" t="s">
        <v>1006</v>
      </c>
      <c r="C246" s="82">
        <v>558587.27</v>
      </c>
      <c r="D246" s="749">
        <f>VLOOKUP($A$1:$A$917,BS!$A$8:$A$2406,1,0)</f>
        <v>18101083</v>
      </c>
    </row>
    <row r="247" spans="1:4">
      <c r="A247">
        <v>18101093</v>
      </c>
      <c r="B247" t="s">
        <v>1007</v>
      </c>
      <c r="C247" s="82">
        <v>430355.08</v>
      </c>
      <c r="D247" s="749">
        <f>VLOOKUP($A$1:$A$917,BS!$A$8:$A$2406,1,0)</f>
        <v>18101093</v>
      </c>
    </row>
    <row r="248" spans="1:4">
      <c r="A248">
        <v>18101113</v>
      </c>
      <c r="B248" t="s">
        <v>1643</v>
      </c>
      <c r="C248" s="82">
        <v>2809755.51</v>
      </c>
      <c r="D248" s="749">
        <f>VLOOKUP($A$1:$A$917,BS!$A$8:$A$2406,1,0)</f>
        <v>18101113</v>
      </c>
    </row>
    <row r="249" spans="1:4">
      <c r="A249">
        <v>18101123</v>
      </c>
      <c r="B249" t="s">
        <v>2135</v>
      </c>
      <c r="C249" s="82">
        <v>2726957.81</v>
      </c>
      <c r="D249" s="749">
        <f>VLOOKUP($A$1:$A$917,BS!$A$8:$A$2406,1,0)</f>
        <v>18101123</v>
      </c>
    </row>
    <row r="250" spans="1:4">
      <c r="A250">
        <v>18101133</v>
      </c>
      <c r="B250" t="s">
        <v>2136</v>
      </c>
      <c r="C250" s="82">
        <v>2113238.44</v>
      </c>
      <c r="D250" s="749">
        <f>VLOOKUP($A$1:$A$917,BS!$A$8:$A$2406,1,0)</f>
        <v>18101133</v>
      </c>
    </row>
    <row r="251" spans="1:4">
      <c r="A251">
        <v>18101143</v>
      </c>
      <c r="B251" t="s">
        <v>2246</v>
      </c>
      <c r="C251" s="82">
        <v>2591591.0099999998</v>
      </c>
      <c r="D251" s="749">
        <f>VLOOKUP($A$1:$A$917,BS!$A$8:$A$2406,1,0)</f>
        <v>18101143</v>
      </c>
    </row>
    <row r="252" spans="1:4">
      <c r="A252">
        <v>18210231</v>
      </c>
      <c r="B252" t="s">
        <v>1792</v>
      </c>
      <c r="C252" s="82">
        <v>22551493</v>
      </c>
      <c r="D252" s="749">
        <f>VLOOKUP($A$1:$A$917,BS!$A$8:$A$2406,1,0)</f>
        <v>18210231</v>
      </c>
    </row>
    <row r="253" spans="1:4">
      <c r="A253">
        <v>18210261</v>
      </c>
      <c r="B253" t="s">
        <v>2213</v>
      </c>
      <c r="C253" s="82">
        <v>50185.88</v>
      </c>
      <c r="D253" s="749">
        <f>VLOOKUP($A$1:$A$917,BS!$A$8:$A$2406,1,0)</f>
        <v>18210261</v>
      </c>
    </row>
    <row r="254" spans="1:4">
      <c r="A254">
        <v>18210281</v>
      </c>
      <c r="B254" t="s">
        <v>2446</v>
      </c>
      <c r="C254" s="82">
        <v>60295490.299999997</v>
      </c>
      <c r="D254" s="749">
        <f>VLOOKUP($A$1:$A$917,BS!$A$8:$A$2406,1,0)</f>
        <v>18210281</v>
      </c>
    </row>
    <row r="255" spans="1:4">
      <c r="A255">
        <v>18210291</v>
      </c>
      <c r="B255" t="s">
        <v>2522</v>
      </c>
      <c r="C255" s="82">
        <v>2476081.77</v>
      </c>
      <c r="D255" s="749">
        <f>VLOOKUP($A$1:$A$917,BS!$A$8:$A$2406,1,0)</f>
        <v>18210291</v>
      </c>
    </row>
    <row r="256" spans="1:4">
      <c r="A256">
        <v>18210301</v>
      </c>
      <c r="B256" t="s">
        <v>3147</v>
      </c>
      <c r="C256" s="82">
        <v>18185672.66</v>
      </c>
      <c r="D256" s="749">
        <f>VLOOKUP($A$1:$A$917,BS!$A$8:$A$2406,1,0)</f>
        <v>18210301</v>
      </c>
    </row>
    <row r="257" spans="1:4">
      <c r="A257">
        <v>18210311</v>
      </c>
      <c r="B257" t="s">
        <v>3336</v>
      </c>
      <c r="C257" s="82">
        <v>22217697.260000002</v>
      </c>
      <c r="D257" s="749">
        <f>VLOOKUP($A$1:$A$917,BS!$A$8:$A$2406,1,0)</f>
        <v>18210311</v>
      </c>
    </row>
    <row r="258" spans="1:4">
      <c r="A258">
        <v>18220011</v>
      </c>
      <c r="B258" t="s">
        <v>491</v>
      </c>
      <c r="C258" s="82">
        <v>65708856.939999998</v>
      </c>
      <c r="D258" s="749">
        <f>VLOOKUP($A$1:$A$917,BS!$A$8:$A$2406,1,0)</f>
        <v>18220011</v>
      </c>
    </row>
    <row r="259" spans="1:4">
      <c r="A259">
        <v>18220021</v>
      </c>
      <c r="B259" t="s">
        <v>1157</v>
      </c>
      <c r="C259" s="82">
        <v>743111.53</v>
      </c>
      <c r="D259" s="749">
        <f>VLOOKUP($A$1:$A$917,BS!$A$8:$A$2406,1,0)</f>
        <v>18220021</v>
      </c>
    </row>
    <row r="260" spans="1:4">
      <c r="A260">
        <v>18220031</v>
      </c>
      <c r="B260" t="s">
        <v>261</v>
      </c>
      <c r="C260" s="82">
        <v>-18818583.699999999</v>
      </c>
      <c r="D260" s="749">
        <f>VLOOKUP($A$1:$A$917,BS!$A$8:$A$2406,1,0)</f>
        <v>18220031</v>
      </c>
    </row>
    <row r="261" spans="1:4">
      <c r="A261">
        <v>18220041</v>
      </c>
      <c r="B261" t="s">
        <v>1329</v>
      </c>
      <c r="C261" s="82">
        <v>-17874144.739999998</v>
      </c>
      <c r="D261" s="749">
        <f>VLOOKUP($A$1:$A$917,BS!$A$8:$A$2406,1,0)</f>
        <v>18220041</v>
      </c>
    </row>
    <row r="262" spans="1:4">
      <c r="A262">
        <v>18220061</v>
      </c>
      <c r="B262" t="s">
        <v>1507</v>
      </c>
      <c r="C262" s="82">
        <v>-30211680.609999999</v>
      </c>
      <c r="D262" s="749">
        <f>VLOOKUP($A$1:$A$917,BS!$A$8:$A$2406,1,0)</f>
        <v>18220061</v>
      </c>
    </row>
    <row r="263" spans="1:4">
      <c r="A263">
        <v>18220091</v>
      </c>
      <c r="B263" t="s">
        <v>2436</v>
      </c>
      <c r="C263" s="82">
        <v>241267.87</v>
      </c>
      <c r="D263" s="749">
        <f>VLOOKUP($A$1:$A$917,BS!$A$8:$A$2406,1,0)</f>
        <v>18220091</v>
      </c>
    </row>
    <row r="264" spans="1:4">
      <c r="A264">
        <v>18220101</v>
      </c>
      <c r="B264" t="s">
        <v>3160</v>
      </c>
      <c r="C264" s="82">
        <v>10569307.84</v>
      </c>
      <c r="D264" s="749">
        <f>VLOOKUP($A$1:$A$917,BS!$A$8:$A$2406,1,0)</f>
        <v>18220101</v>
      </c>
    </row>
    <row r="265" spans="1:4">
      <c r="A265">
        <v>18230002</v>
      </c>
      <c r="B265" t="s">
        <v>2</v>
      </c>
      <c r="C265" s="82">
        <v>1208409.3600000001</v>
      </c>
      <c r="D265" s="749">
        <f>VLOOKUP($A$1:$A$917,BS!$A$8:$A$2406,1,0)</f>
        <v>18230002</v>
      </c>
    </row>
    <row r="266" spans="1:4">
      <c r="A266">
        <v>18230021</v>
      </c>
      <c r="B266" t="s">
        <v>613</v>
      </c>
      <c r="C266" s="82">
        <v>93198239.299999997</v>
      </c>
      <c r="D266" s="749">
        <f>VLOOKUP($A$1:$A$917,BS!$A$8:$A$2406,1,0)</f>
        <v>18230021</v>
      </c>
    </row>
    <row r="267" spans="1:4">
      <c r="A267">
        <v>18230031</v>
      </c>
      <c r="B267" t="s">
        <v>1332</v>
      </c>
      <c r="C267" s="82">
        <v>52197238.469999999</v>
      </c>
      <c r="D267" s="749">
        <f>VLOOKUP($A$1:$A$917,BS!$A$8:$A$2406,1,0)</f>
        <v>18230031</v>
      </c>
    </row>
    <row r="268" spans="1:4">
      <c r="A268">
        <v>18230032</v>
      </c>
      <c r="B268" t="s">
        <v>878</v>
      </c>
      <c r="C268" s="82">
        <v>13094077.869999999</v>
      </c>
      <c r="D268" s="749">
        <f>VLOOKUP($A$1:$A$917,BS!$A$8:$A$2406,1,0)</f>
        <v>18230032</v>
      </c>
    </row>
    <row r="269" spans="1:4">
      <c r="A269">
        <v>18230041</v>
      </c>
      <c r="B269" t="s">
        <v>766</v>
      </c>
      <c r="C269" s="82">
        <v>21589277</v>
      </c>
      <c r="D269" s="749">
        <f>VLOOKUP($A$1:$A$917,BS!$A$8:$A$2406,1,0)</f>
        <v>18230041</v>
      </c>
    </row>
    <row r="270" spans="1:4">
      <c r="A270">
        <v>18230042</v>
      </c>
      <c r="B270" t="s">
        <v>1686</v>
      </c>
      <c r="C270" s="82">
        <v>-5050218.58</v>
      </c>
      <c r="D270" s="749">
        <f>VLOOKUP($A$1:$A$917,BS!$A$8:$A$2406,1,0)</f>
        <v>18230042</v>
      </c>
    </row>
    <row r="271" spans="1:4">
      <c r="A271">
        <v>18230051</v>
      </c>
      <c r="B271" t="s">
        <v>767</v>
      </c>
      <c r="C271" s="82">
        <v>-16718031.029999999</v>
      </c>
      <c r="D271" s="749">
        <f>VLOOKUP($A$1:$A$917,BS!$A$8:$A$2406,1,0)</f>
        <v>18230051</v>
      </c>
    </row>
    <row r="272" spans="1:4">
      <c r="A272">
        <v>18230061</v>
      </c>
      <c r="B272" t="s">
        <v>675</v>
      </c>
      <c r="C272" s="82">
        <v>1177645</v>
      </c>
      <c r="D272" s="749">
        <f>VLOOKUP($A$1:$A$917,BS!$A$8:$A$2406,1,0)</f>
        <v>18230061</v>
      </c>
    </row>
    <row r="273" spans="1:4">
      <c r="A273">
        <v>18230071</v>
      </c>
      <c r="B273" t="s">
        <v>1027</v>
      </c>
      <c r="C273" s="82">
        <v>113632921</v>
      </c>
      <c r="D273" s="749">
        <f>VLOOKUP($A$1:$A$917,BS!$A$8:$A$2406,1,0)</f>
        <v>18230071</v>
      </c>
    </row>
    <row r="274" spans="1:4">
      <c r="A274">
        <v>18230081</v>
      </c>
      <c r="B274" t="s">
        <v>988</v>
      </c>
      <c r="C274" s="82">
        <v>-108343082.98999999</v>
      </c>
      <c r="D274" s="749">
        <f>VLOOKUP($A$1:$A$917,BS!$A$8:$A$2406,1,0)</f>
        <v>18230081</v>
      </c>
    </row>
    <row r="275" spans="1:4">
      <c r="A275">
        <v>18230311</v>
      </c>
      <c r="B275" t="s">
        <v>1607</v>
      </c>
      <c r="C275" s="82">
        <v>30000</v>
      </c>
      <c r="D275" s="749">
        <f>VLOOKUP($A$1:$A$917,BS!$A$8:$A$2406,1,0)</f>
        <v>18230311</v>
      </c>
    </row>
    <row r="276" spans="1:4">
      <c r="A276">
        <v>18230351</v>
      </c>
      <c r="B276" t="s">
        <v>238</v>
      </c>
      <c r="C276" s="82">
        <v>112227705.84999999</v>
      </c>
      <c r="D276" s="749">
        <f>VLOOKUP($A$1:$A$917,BS!$A$8:$A$2406,1,0)</f>
        <v>18230351</v>
      </c>
    </row>
    <row r="277" spans="1:4">
      <c r="A277">
        <v>18230401</v>
      </c>
      <c r="B277" t="s">
        <v>2462</v>
      </c>
      <c r="C277" s="82">
        <v>13262.01</v>
      </c>
      <c r="D277" s="749">
        <f>VLOOKUP($A$1:$A$917,BS!$A$8:$A$2406,1,0)</f>
        <v>18230401</v>
      </c>
    </row>
    <row r="278" spans="1:4">
      <c r="A278">
        <v>18230621</v>
      </c>
      <c r="B278" t="s">
        <v>1353</v>
      </c>
      <c r="C278" s="82">
        <v>-67035700.049999997</v>
      </c>
      <c r="D278" s="749">
        <f>VLOOKUP($A$1:$A$917,BS!$A$8:$A$2406,1,0)</f>
        <v>18230621</v>
      </c>
    </row>
    <row r="279" spans="1:4">
      <c r="A279">
        <v>18230631</v>
      </c>
      <c r="B279" t="s">
        <v>1920</v>
      </c>
      <c r="C279" s="82">
        <v>71485314.980000004</v>
      </c>
      <c r="D279" s="749">
        <f>VLOOKUP($A$1:$A$917,BS!$A$8:$A$2406,1,0)</f>
        <v>18230631</v>
      </c>
    </row>
    <row r="280" spans="1:4">
      <c r="A280">
        <v>18230691</v>
      </c>
      <c r="B280" t="s">
        <v>1366</v>
      </c>
      <c r="C280" s="82">
        <v>-474402.14</v>
      </c>
      <c r="D280" s="749">
        <f>VLOOKUP($A$1:$A$917,BS!$A$8:$A$2406,1,0)</f>
        <v>18230691</v>
      </c>
    </row>
    <row r="281" spans="1:4">
      <c r="A281">
        <v>18230771</v>
      </c>
      <c r="B281" t="s">
        <v>925</v>
      </c>
      <c r="C281" s="82">
        <v>9464961</v>
      </c>
      <c r="D281" s="749">
        <f>VLOOKUP($A$1:$A$917,BS!$A$8:$A$2406,1,0)</f>
        <v>18230771</v>
      </c>
    </row>
    <row r="282" spans="1:4">
      <c r="A282">
        <v>18230781</v>
      </c>
      <c r="B282" t="s">
        <v>834</v>
      </c>
      <c r="C282" s="82">
        <v>-9464961</v>
      </c>
      <c r="D282" s="749">
        <f>VLOOKUP($A$1:$A$917,BS!$A$8:$A$2406,1,0)</f>
        <v>18230781</v>
      </c>
    </row>
    <row r="283" spans="1:4">
      <c r="A283">
        <v>18230791</v>
      </c>
      <c r="B283" t="s">
        <v>406</v>
      </c>
      <c r="C283" s="82">
        <v>3858376</v>
      </c>
      <c r="D283" s="749">
        <f>VLOOKUP($A$1:$A$917,BS!$A$8:$A$2406,1,0)</f>
        <v>18230791</v>
      </c>
    </row>
    <row r="284" spans="1:4">
      <c r="A284">
        <v>18230971</v>
      </c>
      <c r="B284" t="s">
        <v>1471</v>
      </c>
      <c r="C284" s="82">
        <v>2749643.08</v>
      </c>
      <c r="D284" s="749">
        <f>VLOOKUP($A$1:$A$917,BS!$A$8:$A$2406,1,0)</f>
        <v>18230971</v>
      </c>
    </row>
    <row r="285" spans="1:4">
      <c r="A285">
        <v>18231051</v>
      </c>
      <c r="B285" t="s">
        <v>2228</v>
      </c>
      <c r="C285" s="82">
        <v>-34827817</v>
      </c>
      <c r="D285" s="749">
        <f>VLOOKUP($A$1:$A$917,BS!$A$8:$A$2406,1,0)</f>
        <v>18231051</v>
      </c>
    </row>
    <row r="286" spans="1:4">
      <c r="A286">
        <v>18231061</v>
      </c>
      <c r="B286" t="s">
        <v>2229</v>
      </c>
      <c r="C286" s="82">
        <v>34827817</v>
      </c>
      <c r="D286" s="749">
        <f>VLOOKUP($A$1:$A$917,BS!$A$8:$A$2406,1,0)</f>
        <v>18231061</v>
      </c>
    </row>
    <row r="287" spans="1:4">
      <c r="A287">
        <v>18231081</v>
      </c>
      <c r="B287" t="s">
        <v>2444</v>
      </c>
      <c r="C287" s="82">
        <v>-25644564</v>
      </c>
      <c r="D287" s="749">
        <f>VLOOKUP($A$1:$A$917,BS!$A$8:$A$2406,1,0)</f>
        <v>18231081</v>
      </c>
    </row>
    <row r="288" spans="1:4">
      <c r="A288">
        <v>18231091</v>
      </c>
      <c r="B288" t="s">
        <v>2445</v>
      </c>
      <c r="C288" s="82">
        <v>25644564</v>
      </c>
      <c r="D288" s="749">
        <f>VLOOKUP($A$1:$A$917,BS!$A$8:$A$2406,1,0)</f>
        <v>18231091</v>
      </c>
    </row>
    <row r="289" spans="1:4">
      <c r="A289">
        <v>18231141</v>
      </c>
      <c r="B289" t="s">
        <v>2708</v>
      </c>
      <c r="C289" s="82">
        <v>-37811937</v>
      </c>
      <c r="D289" s="749">
        <f>VLOOKUP($A$1:$A$917,BS!$A$8:$A$2406,1,0)</f>
        <v>18231141</v>
      </c>
    </row>
    <row r="290" spans="1:4">
      <c r="A290">
        <v>18231151</v>
      </c>
      <c r="B290" t="s">
        <v>2709</v>
      </c>
      <c r="C290" s="82">
        <v>37811937</v>
      </c>
      <c r="D290" s="749">
        <f>VLOOKUP($A$1:$A$917,BS!$A$8:$A$2406,1,0)</f>
        <v>18231151</v>
      </c>
    </row>
    <row r="291" spans="1:4">
      <c r="A291">
        <v>18231161</v>
      </c>
      <c r="B291" t="s">
        <v>3012</v>
      </c>
      <c r="C291" s="82">
        <v>40127111</v>
      </c>
      <c r="D291" s="749">
        <f>VLOOKUP($A$1:$A$917,BS!$A$8:$A$2406,1,0)</f>
        <v>18231161</v>
      </c>
    </row>
    <row r="292" spans="1:4">
      <c r="A292">
        <v>18231171</v>
      </c>
      <c r="B292" t="s">
        <v>3013</v>
      </c>
      <c r="C292" s="82">
        <v>-40127111</v>
      </c>
      <c r="D292" s="749">
        <f>VLOOKUP($A$1:$A$917,BS!$A$8:$A$2406,1,0)</f>
        <v>18231171</v>
      </c>
    </row>
    <row r="293" spans="1:4">
      <c r="A293">
        <v>18231181</v>
      </c>
      <c r="B293" t="s">
        <v>3201</v>
      </c>
      <c r="C293" s="82">
        <v>8733855</v>
      </c>
      <c r="D293" s="749">
        <f>VLOOKUP($A$1:$A$917,BS!$A$8:$A$2406,1,0)</f>
        <v>18231181</v>
      </c>
    </row>
    <row r="294" spans="1:4">
      <c r="A294">
        <v>18231191</v>
      </c>
      <c r="B294" t="s">
        <v>3202</v>
      </c>
      <c r="C294" s="82">
        <v>-8733855</v>
      </c>
      <c r="D294" s="749">
        <f>VLOOKUP($A$1:$A$917,BS!$A$8:$A$2406,1,0)</f>
        <v>18231191</v>
      </c>
    </row>
    <row r="295" spans="1:4">
      <c r="A295">
        <v>18232221</v>
      </c>
      <c r="B295" t="s">
        <v>1608</v>
      </c>
      <c r="C295" s="82">
        <v>200000</v>
      </c>
      <c r="D295" s="749">
        <f>VLOOKUP($A$1:$A$917,BS!$A$8:$A$2406,1,0)</f>
        <v>18232221</v>
      </c>
    </row>
    <row r="296" spans="1:4">
      <c r="A296">
        <v>18232251</v>
      </c>
      <c r="B296" t="s">
        <v>1609</v>
      </c>
      <c r="C296" s="82">
        <v>2144365.86</v>
      </c>
      <c r="D296" s="749">
        <f>VLOOKUP($A$1:$A$917,BS!$A$8:$A$2406,1,0)</f>
        <v>18232251</v>
      </c>
    </row>
    <row r="297" spans="1:4">
      <c r="A297">
        <v>18232261</v>
      </c>
      <c r="B297" t="s">
        <v>1644</v>
      </c>
      <c r="C297" s="82">
        <v>600000</v>
      </c>
      <c r="D297" s="749">
        <f>VLOOKUP($A$1:$A$917,BS!$A$8:$A$2406,1,0)</f>
        <v>18232261</v>
      </c>
    </row>
    <row r="298" spans="1:4">
      <c r="A298">
        <v>18232271</v>
      </c>
      <c r="B298" t="s">
        <v>1610</v>
      </c>
      <c r="C298" s="82">
        <v>358008.41</v>
      </c>
      <c r="D298" s="749">
        <f>VLOOKUP($A$1:$A$917,BS!$A$8:$A$2406,1,0)</f>
        <v>18232271</v>
      </c>
    </row>
    <row r="299" spans="1:4">
      <c r="A299">
        <v>18232301</v>
      </c>
      <c r="B299" t="s">
        <v>2523</v>
      </c>
      <c r="C299" s="82">
        <v>69791477.370000005</v>
      </c>
      <c r="D299" s="749">
        <f>VLOOKUP($A$1:$A$917,BS!$A$8:$A$2406,1,0)</f>
        <v>18232301</v>
      </c>
    </row>
    <row r="300" spans="1:4">
      <c r="A300">
        <v>18232311</v>
      </c>
      <c r="B300" t="s">
        <v>2524</v>
      </c>
      <c r="C300" s="82">
        <v>14744244</v>
      </c>
      <c r="D300" s="749">
        <f>VLOOKUP($A$1:$A$917,BS!$A$8:$A$2406,1,0)</f>
        <v>18232311</v>
      </c>
    </row>
    <row r="301" spans="1:4">
      <c r="A301">
        <v>18232321</v>
      </c>
      <c r="B301" t="s">
        <v>2525</v>
      </c>
      <c r="C301" s="82">
        <v>1999999.79</v>
      </c>
      <c r="D301" s="749">
        <f>VLOOKUP($A$1:$A$917,BS!$A$8:$A$2406,1,0)</f>
        <v>18232321</v>
      </c>
    </row>
    <row r="302" spans="1:4">
      <c r="A302">
        <v>18232331</v>
      </c>
      <c r="B302" t="s">
        <v>2536</v>
      </c>
      <c r="C302" s="82">
        <v>1499866.62</v>
      </c>
      <c r="D302" s="749">
        <f>VLOOKUP($A$1:$A$917,BS!$A$8:$A$2406,1,0)</f>
        <v>18232331</v>
      </c>
    </row>
    <row r="303" spans="1:4">
      <c r="A303">
        <v>18233061</v>
      </c>
      <c r="B303" t="s">
        <v>1611</v>
      </c>
      <c r="C303" s="82">
        <v>20000</v>
      </c>
      <c r="D303" s="749">
        <f>VLOOKUP($A$1:$A$917,BS!$A$8:$A$2406,1,0)</f>
        <v>18233061</v>
      </c>
    </row>
    <row r="304" spans="1:4">
      <c r="A304">
        <v>18233091</v>
      </c>
      <c r="B304" t="s">
        <v>1612</v>
      </c>
      <c r="C304" s="82">
        <v>198092.16</v>
      </c>
      <c r="D304" s="749">
        <f>VLOOKUP($A$1:$A$917,BS!$A$8:$A$2406,1,0)</f>
        <v>18233091</v>
      </c>
    </row>
    <row r="305" spans="1:4">
      <c r="A305">
        <v>18235521</v>
      </c>
      <c r="B305" t="s">
        <v>2075</v>
      </c>
      <c r="C305" s="82">
        <v>26520490.879999999</v>
      </c>
      <c r="D305" s="749">
        <f>VLOOKUP($A$1:$A$917,BS!$A$8:$A$2406,1,0)</f>
        <v>18235521</v>
      </c>
    </row>
    <row r="306" spans="1:4">
      <c r="A306">
        <v>18236021</v>
      </c>
      <c r="B306" t="s">
        <v>44</v>
      </c>
      <c r="C306" s="82">
        <v>15256064.07</v>
      </c>
      <c r="D306" s="749">
        <f>VLOOKUP($A$1:$A$917,BS!$A$8:$A$2406,1,0)</f>
        <v>18236021</v>
      </c>
    </row>
    <row r="307" spans="1:4">
      <c r="A307">
        <v>18236031</v>
      </c>
      <c r="B307" t="s">
        <v>45</v>
      </c>
      <c r="C307" s="82">
        <v>2873005.76</v>
      </c>
      <c r="D307" s="749">
        <f>VLOOKUP($A$1:$A$917,BS!$A$8:$A$2406,1,0)</f>
        <v>18236031</v>
      </c>
    </row>
    <row r="308" spans="1:4">
      <c r="A308">
        <v>18236041</v>
      </c>
      <c r="B308" t="s">
        <v>46</v>
      </c>
      <c r="C308" s="82">
        <v>-228709.77</v>
      </c>
      <c r="D308" s="749">
        <f>VLOOKUP($A$1:$A$917,BS!$A$8:$A$2406,1,0)</f>
        <v>18236041</v>
      </c>
    </row>
    <row r="309" spans="1:4">
      <c r="A309">
        <v>18236051</v>
      </c>
      <c r="B309" t="s">
        <v>1284</v>
      </c>
      <c r="C309" s="82">
        <v>107024.51</v>
      </c>
      <c r="D309" s="749">
        <f>VLOOKUP($A$1:$A$917,BS!$A$8:$A$2406,1,0)</f>
        <v>18236051</v>
      </c>
    </row>
    <row r="310" spans="1:4">
      <c r="A310">
        <v>18236061</v>
      </c>
      <c r="B310" t="s">
        <v>349</v>
      </c>
      <c r="C310" s="82">
        <v>1031542.85</v>
      </c>
      <c r="D310" s="749">
        <f>VLOOKUP($A$1:$A$917,BS!$A$8:$A$2406,1,0)</f>
        <v>18236061</v>
      </c>
    </row>
    <row r="311" spans="1:4">
      <c r="A311">
        <v>18236071</v>
      </c>
      <c r="B311" t="s">
        <v>350</v>
      </c>
      <c r="C311" s="82">
        <v>671052.84</v>
      </c>
      <c r="D311" s="749">
        <f>VLOOKUP($A$1:$A$917,BS!$A$8:$A$2406,1,0)</f>
        <v>18236071</v>
      </c>
    </row>
    <row r="312" spans="1:4">
      <c r="A312">
        <v>18236091</v>
      </c>
      <c r="B312" t="s">
        <v>1472</v>
      </c>
      <c r="C312" s="82">
        <v>-100555.3</v>
      </c>
      <c r="D312" s="749">
        <f>VLOOKUP($A$1:$A$917,BS!$A$8:$A$2406,1,0)</f>
        <v>18236091</v>
      </c>
    </row>
    <row r="313" spans="1:4">
      <c r="A313">
        <v>18236101</v>
      </c>
      <c r="B313" t="s">
        <v>1509</v>
      </c>
      <c r="C313" s="82">
        <v>3769772.47</v>
      </c>
      <c r="D313" s="749">
        <f>VLOOKUP($A$1:$A$917,BS!$A$8:$A$2406,1,0)</f>
        <v>18236101</v>
      </c>
    </row>
    <row r="314" spans="1:4">
      <c r="A314">
        <v>18236111</v>
      </c>
      <c r="B314" t="s">
        <v>3039</v>
      </c>
      <c r="C314" s="82">
        <v>-2161326.5299999998</v>
      </c>
      <c r="D314" s="749">
        <f>VLOOKUP($A$1:$A$917,BS!$A$8:$A$2406,1,0)</f>
        <v>18236111</v>
      </c>
    </row>
    <row r="315" spans="1:4">
      <c r="A315">
        <v>18237112</v>
      </c>
      <c r="B315" t="s">
        <v>677</v>
      </c>
      <c r="C315" s="82">
        <v>279321.2</v>
      </c>
      <c r="D315" s="749">
        <f>VLOOKUP($A$1:$A$917,BS!$A$8:$A$2406,1,0)</f>
        <v>18237112</v>
      </c>
    </row>
    <row r="316" spans="1:4">
      <c r="A316">
        <v>18237122</v>
      </c>
      <c r="B316" t="s">
        <v>1018</v>
      </c>
      <c r="C316" s="82">
        <v>169602.13</v>
      </c>
      <c r="D316" s="749">
        <f>VLOOKUP($A$1:$A$917,BS!$A$8:$A$2406,1,0)</f>
        <v>18237122</v>
      </c>
    </row>
    <row r="317" spans="1:4">
      <c r="A317">
        <v>18237132</v>
      </c>
      <c r="B317" t="s">
        <v>58</v>
      </c>
      <c r="C317" s="82">
        <v>133750.43</v>
      </c>
      <c r="D317" s="749">
        <f>VLOOKUP($A$1:$A$917,BS!$A$8:$A$2406,1,0)</f>
        <v>18237132</v>
      </c>
    </row>
    <row r="318" spans="1:4">
      <c r="A318">
        <v>18237142</v>
      </c>
      <c r="B318" t="s">
        <v>59</v>
      </c>
      <c r="C318" s="82">
        <v>53995.63</v>
      </c>
      <c r="D318" s="749">
        <f>VLOOKUP($A$1:$A$917,BS!$A$8:$A$2406,1,0)</f>
        <v>18237142</v>
      </c>
    </row>
    <row r="319" spans="1:4">
      <c r="A319">
        <v>18237152</v>
      </c>
      <c r="B319" t="s">
        <v>345</v>
      </c>
      <c r="C319" s="82">
        <v>67987.45</v>
      </c>
      <c r="D319" s="749">
        <f>VLOOKUP($A$1:$A$917,BS!$A$8:$A$2406,1,0)</f>
        <v>18237152</v>
      </c>
    </row>
    <row r="320" spans="1:4">
      <c r="A320">
        <v>18238031</v>
      </c>
      <c r="B320" t="s">
        <v>2856</v>
      </c>
      <c r="C320" s="82">
        <v>5814589.0599999996</v>
      </c>
      <c r="D320" s="749">
        <f>VLOOKUP($A$1:$A$917,BS!$A$8:$A$2406,1,0)</f>
        <v>18238031</v>
      </c>
    </row>
    <row r="321" spans="1:4">
      <c r="A321">
        <v>18238032</v>
      </c>
      <c r="B321" t="s">
        <v>2856</v>
      </c>
      <c r="C321" s="82">
        <v>2190597.1800000002</v>
      </c>
      <c r="D321" s="749">
        <f>VLOOKUP($A$1:$A$917,BS!$A$8:$A$2406,1,0)</f>
        <v>18238032</v>
      </c>
    </row>
    <row r="322" spans="1:4">
      <c r="A322">
        <v>18238041</v>
      </c>
      <c r="B322" t="s">
        <v>2857</v>
      </c>
      <c r="C322" s="82">
        <v>24060840</v>
      </c>
      <c r="D322" s="749">
        <f>VLOOKUP($A$1:$A$917,BS!$A$8:$A$2406,1,0)</f>
        <v>18238041</v>
      </c>
    </row>
    <row r="323" spans="1:4">
      <c r="A323">
        <v>18238042</v>
      </c>
      <c r="B323" t="s">
        <v>2858</v>
      </c>
      <c r="C323" s="82">
        <v>8286736</v>
      </c>
      <c r="D323" s="749">
        <f>VLOOKUP($A$1:$A$917,BS!$A$8:$A$2406,1,0)</f>
        <v>18238042</v>
      </c>
    </row>
    <row r="324" spans="1:4">
      <c r="A324">
        <v>18238141</v>
      </c>
      <c r="B324" t="s">
        <v>3081</v>
      </c>
      <c r="C324" s="82">
        <v>15715598.619999999</v>
      </c>
      <c r="D324" s="749">
        <f>VLOOKUP($A$1:$A$917,BS!$A$8:$A$2406,1,0)</f>
        <v>18238141</v>
      </c>
    </row>
    <row r="325" spans="1:4">
      <c r="A325">
        <v>18238142</v>
      </c>
      <c r="B325" t="s">
        <v>3080</v>
      </c>
      <c r="C325" s="82">
        <v>51590267.039999999</v>
      </c>
      <c r="D325" s="749">
        <f>VLOOKUP($A$1:$A$917,BS!$A$8:$A$2406,1,0)</f>
        <v>18238142</v>
      </c>
    </row>
    <row r="326" spans="1:4">
      <c r="A326">
        <v>18238151</v>
      </c>
      <c r="B326" t="s">
        <v>2958</v>
      </c>
      <c r="C326" s="82">
        <v>6300829.8099999996</v>
      </c>
      <c r="D326" s="749">
        <f>VLOOKUP($A$1:$A$917,BS!$A$8:$A$2406,1,0)</f>
        <v>18238151</v>
      </c>
    </row>
    <row r="327" spans="1:4">
      <c r="A327">
        <v>18238152</v>
      </c>
      <c r="B327" t="s">
        <v>2872</v>
      </c>
      <c r="C327" s="82">
        <v>10454405.390000001</v>
      </c>
      <c r="D327" s="749">
        <f>VLOOKUP($A$1:$A$917,BS!$A$8:$A$2406,1,0)</f>
        <v>18238152</v>
      </c>
    </row>
    <row r="328" spans="1:4">
      <c r="A328">
        <v>18238161</v>
      </c>
      <c r="B328" t="s">
        <v>2855</v>
      </c>
      <c r="C328" s="82">
        <v>748899.39</v>
      </c>
      <c r="D328" s="749">
        <f>VLOOKUP($A$1:$A$917,BS!$A$8:$A$2406,1,0)</f>
        <v>18238161</v>
      </c>
    </row>
    <row r="329" spans="1:4">
      <c r="A329">
        <v>18238162</v>
      </c>
      <c r="B329" t="s">
        <v>3164</v>
      </c>
      <c r="C329" s="82">
        <v>1522589.18</v>
      </c>
      <c r="D329" s="749">
        <f>VLOOKUP($A$1:$A$917,BS!$A$8:$A$2406,1,0)</f>
        <v>18238162</v>
      </c>
    </row>
    <row r="330" spans="1:4">
      <c r="A330">
        <v>18238171</v>
      </c>
      <c r="B330" t="s">
        <v>3059</v>
      </c>
      <c r="C330" s="82">
        <v>312526.63</v>
      </c>
      <c r="D330" s="749">
        <f>VLOOKUP($A$1:$A$917,BS!$A$8:$A$2406,1,0)</f>
        <v>18238171</v>
      </c>
    </row>
    <row r="331" spans="1:4">
      <c r="A331">
        <v>18238172</v>
      </c>
      <c r="B331" t="s">
        <v>2873</v>
      </c>
      <c r="C331" s="82">
        <v>398148</v>
      </c>
      <c r="D331" s="749">
        <f>VLOOKUP($A$1:$A$917,BS!$A$8:$A$2406,1,0)</f>
        <v>18238172</v>
      </c>
    </row>
    <row r="332" spans="1:4">
      <c r="A332">
        <v>18238181</v>
      </c>
      <c r="B332" t="s">
        <v>3008</v>
      </c>
      <c r="C332" s="82">
        <v>607813.76</v>
      </c>
      <c r="D332" s="749">
        <f>VLOOKUP($A$1:$A$917,BS!$A$8:$A$2406,1,0)</f>
        <v>18238181</v>
      </c>
    </row>
    <row r="333" spans="1:4">
      <c r="A333">
        <v>18238191</v>
      </c>
      <c r="B333" t="s">
        <v>3009</v>
      </c>
      <c r="C333" s="82">
        <v>1798046.7</v>
      </c>
      <c r="D333" s="749">
        <f>VLOOKUP($A$1:$A$917,BS!$A$8:$A$2406,1,0)</f>
        <v>18238191</v>
      </c>
    </row>
    <row r="334" spans="1:4">
      <c r="A334">
        <v>18238201</v>
      </c>
      <c r="B334" t="s">
        <v>2975</v>
      </c>
      <c r="C334" s="82">
        <v>2440000</v>
      </c>
      <c r="D334" s="749">
        <f>VLOOKUP($A$1:$A$917,BS!$A$8:$A$2406,1,0)</f>
        <v>18238201</v>
      </c>
    </row>
    <row r="335" spans="1:4">
      <c r="A335">
        <v>18238211</v>
      </c>
      <c r="B335" t="s">
        <v>3000</v>
      </c>
      <c r="C335" s="82">
        <v>32624.61</v>
      </c>
      <c r="D335" s="749">
        <f>VLOOKUP($A$1:$A$917,BS!$A$8:$A$2406,1,0)</f>
        <v>18238211</v>
      </c>
    </row>
    <row r="336" spans="1:4">
      <c r="A336">
        <v>18238221</v>
      </c>
      <c r="B336" t="s">
        <v>3001</v>
      </c>
      <c r="C336" s="82">
        <v>76558.210000000006</v>
      </c>
      <c r="D336" s="749">
        <f>VLOOKUP($A$1:$A$917,BS!$A$8:$A$2406,1,0)</f>
        <v>18238221</v>
      </c>
    </row>
    <row r="337" spans="1:4">
      <c r="A337">
        <v>18238311</v>
      </c>
      <c r="B337" t="s">
        <v>2959</v>
      </c>
      <c r="C337" s="82">
        <v>17328285.760000002</v>
      </c>
      <c r="D337" s="749">
        <f>VLOOKUP($A$1:$A$917,BS!$A$8:$A$2406,1,0)</f>
        <v>18238311</v>
      </c>
    </row>
    <row r="338" spans="1:4">
      <c r="A338">
        <v>18238321</v>
      </c>
      <c r="B338" t="s">
        <v>2960</v>
      </c>
      <c r="C338" s="82">
        <v>1907824.9</v>
      </c>
      <c r="D338" s="749">
        <f>VLOOKUP($A$1:$A$917,BS!$A$8:$A$2406,1,0)</f>
        <v>18238321</v>
      </c>
    </row>
    <row r="339" spans="1:4">
      <c r="A339">
        <v>18238331</v>
      </c>
      <c r="B339" t="s">
        <v>2965</v>
      </c>
      <c r="C339" s="82">
        <v>7491677.7199999997</v>
      </c>
      <c r="D339" s="749">
        <f>VLOOKUP($A$1:$A$917,BS!$A$8:$A$2406,1,0)</f>
        <v>18238331</v>
      </c>
    </row>
    <row r="340" spans="1:4">
      <c r="A340">
        <v>18239001</v>
      </c>
      <c r="B340" t="s">
        <v>1910</v>
      </c>
      <c r="C340" s="82">
        <v>105109827.98</v>
      </c>
      <c r="D340" s="749">
        <f>VLOOKUP($A$1:$A$917,BS!$A$8:$A$2406,1,0)</f>
        <v>18239001</v>
      </c>
    </row>
    <row r="341" spans="1:4">
      <c r="A341">
        <v>18239002</v>
      </c>
      <c r="B341" t="s">
        <v>1911</v>
      </c>
      <c r="C341" s="82">
        <v>32911082.57</v>
      </c>
      <c r="D341" s="749">
        <f>VLOOKUP($A$1:$A$917,BS!$A$8:$A$2406,1,0)</f>
        <v>18239002</v>
      </c>
    </row>
    <row r="342" spans="1:4">
      <c r="A342">
        <v>18239011</v>
      </c>
      <c r="B342" t="s">
        <v>592</v>
      </c>
      <c r="C342" s="82">
        <v>3289282.34</v>
      </c>
      <c r="D342" s="749">
        <f>VLOOKUP($A$1:$A$917,BS!$A$8:$A$2406,1,0)</f>
        <v>18239011</v>
      </c>
    </row>
    <row r="343" spans="1:4">
      <c r="A343">
        <v>18239012</v>
      </c>
      <c r="B343" t="s">
        <v>593</v>
      </c>
      <c r="C343" s="82">
        <v>1289518.3500000001</v>
      </c>
      <c r="D343" s="749">
        <f>VLOOKUP($A$1:$A$917,BS!$A$8:$A$2406,1,0)</f>
        <v>18239012</v>
      </c>
    </row>
    <row r="344" spans="1:4">
      <c r="A344">
        <v>18239021</v>
      </c>
      <c r="B344" t="s">
        <v>1912</v>
      </c>
      <c r="C344" s="82">
        <v>24077639.140000001</v>
      </c>
      <c r="D344" s="749">
        <f>VLOOKUP($A$1:$A$917,BS!$A$8:$A$2406,1,0)</f>
        <v>18239021</v>
      </c>
    </row>
    <row r="345" spans="1:4">
      <c r="A345">
        <v>18239022</v>
      </c>
      <c r="B345" t="s">
        <v>1913</v>
      </c>
      <c r="C345" s="82">
        <v>9141955.3399999999</v>
      </c>
      <c r="D345" s="749">
        <f>VLOOKUP($A$1:$A$917,BS!$A$8:$A$2406,1,0)</f>
        <v>18239022</v>
      </c>
    </row>
    <row r="346" spans="1:4">
      <c r="A346">
        <v>18239031</v>
      </c>
      <c r="B346" t="s">
        <v>945</v>
      </c>
      <c r="C346" s="82">
        <v>-132476749.45999999</v>
      </c>
      <c r="D346" s="749">
        <f>VLOOKUP($A$1:$A$917,BS!$A$8:$A$2406,1,0)</f>
        <v>18239031</v>
      </c>
    </row>
    <row r="347" spans="1:4">
      <c r="A347">
        <v>18239032</v>
      </c>
      <c r="B347" t="s">
        <v>946</v>
      </c>
      <c r="C347" s="82">
        <v>-43342556.259999998</v>
      </c>
      <c r="D347" s="749">
        <f>VLOOKUP($A$1:$A$917,BS!$A$8:$A$2406,1,0)</f>
        <v>18239032</v>
      </c>
    </row>
    <row r="348" spans="1:4">
      <c r="A348">
        <v>18239061</v>
      </c>
      <c r="B348" t="s">
        <v>1721</v>
      </c>
      <c r="C348" s="82">
        <v>890351</v>
      </c>
      <c r="D348" s="749">
        <f>VLOOKUP($A$1:$A$917,BS!$A$8:$A$2406,1,0)</f>
        <v>18239061</v>
      </c>
    </row>
    <row r="349" spans="1:4">
      <c r="A349">
        <v>18239081</v>
      </c>
      <c r="B349" t="s">
        <v>3247</v>
      </c>
      <c r="C349" s="82">
        <v>2533842.62</v>
      </c>
      <c r="D349" s="749">
        <f>VLOOKUP($A$1:$A$917,BS!$A$8:$A$2406,1,0)</f>
        <v>18239081</v>
      </c>
    </row>
    <row r="350" spans="1:4">
      <c r="A350">
        <v>18239082</v>
      </c>
      <c r="B350" t="s">
        <v>3248</v>
      </c>
      <c r="C350" s="82">
        <v>6351177.0599999996</v>
      </c>
      <c r="D350" s="751">
        <f>VLOOKUP($A$1:$A$917,BS!$A$8:$A$2406,1,0)</f>
        <v>18239082</v>
      </c>
    </row>
    <row r="351" spans="1:4">
      <c r="A351">
        <v>18239091</v>
      </c>
      <c r="B351" t="s">
        <v>3249</v>
      </c>
      <c r="C351" s="82">
        <v>2175424.42</v>
      </c>
      <c r="D351" s="749">
        <f>VLOOKUP($A$1:$A$917,BS!$A$8:$A$2406,1,0)</f>
        <v>18239091</v>
      </c>
    </row>
    <row r="352" spans="1:4">
      <c r="A352">
        <v>18239092</v>
      </c>
      <c r="B352" t="s">
        <v>3070</v>
      </c>
      <c r="C352" s="82">
        <v>3068961.75</v>
      </c>
      <c r="D352" s="749">
        <f>VLOOKUP($A$1:$A$917,BS!$A$8:$A$2406,1,0)</f>
        <v>18239092</v>
      </c>
    </row>
    <row r="353" spans="1:4">
      <c r="A353">
        <v>18239101</v>
      </c>
      <c r="B353" t="s">
        <v>3250</v>
      </c>
      <c r="C353" s="82">
        <v>461891.74</v>
      </c>
      <c r="D353" s="749">
        <f>VLOOKUP($A$1:$A$917,BS!$A$8:$A$2406,1,0)</f>
        <v>18239101</v>
      </c>
    </row>
    <row r="354" spans="1:4">
      <c r="A354">
        <v>18600053</v>
      </c>
      <c r="B354" t="s">
        <v>1352</v>
      </c>
      <c r="C354" s="82">
        <v>3778931.74</v>
      </c>
      <c r="D354" s="749">
        <f>VLOOKUP($A$1:$A$917,BS!$A$8:$A$2406,1,0)</f>
        <v>18600053</v>
      </c>
    </row>
    <row r="355" spans="1:4">
      <c r="A355">
        <v>18600091</v>
      </c>
      <c r="B355" t="s">
        <v>2307</v>
      </c>
      <c r="C355" s="82">
        <v>4199.91</v>
      </c>
      <c r="D355" s="749">
        <f>VLOOKUP($A$1:$A$917,BS!$A$8:$A$2406,1,0)</f>
        <v>18600091</v>
      </c>
    </row>
    <row r="356" spans="1:4">
      <c r="A356">
        <v>18600122</v>
      </c>
      <c r="B356" t="s">
        <v>1688</v>
      </c>
      <c r="C356" s="82">
        <v>-3140.38</v>
      </c>
      <c r="D356" s="749">
        <f>VLOOKUP($A$1:$A$917,BS!$A$8:$A$2406,1,0)</f>
        <v>18600122</v>
      </c>
    </row>
    <row r="357" spans="1:4">
      <c r="A357">
        <v>18600143</v>
      </c>
      <c r="B357" t="s">
        <v>3168</v>
      </c>
      <c r="C357" s="82">
        <v>4967.59</v>
      </c>
      <c r="D357" s="749">
        <f>VLOOKUP($A$1:$A$917,BS!$A$8:$A$2406,1,0)</f>
        <v>18600143</v>
      </c>
    </row>
    <row r="358" spans="1:4">
      <c r="A358">
        <v>18600203</v>
      </c>
      <c r="B358" t="s">
        <v>2987</v>
      </c>
      <c r="C358" s="82">
        <v>149468.6</v>
      </c>
      <c r="D358" s="749">
        <f>VLOOKUP($A$1:$A$917,BS!$A$8:$A$2406,1,0)</f>
        <v>18600203</v>
      </c>
    </row>
    <row r="359" spans="1:4">
      <c r="A359">
        <v>18600291</v>
      </c>
      <c r="B359" t="s">
        <v>3076</v>
      </c>
      <c r="C359" s="82">
        <v>12399.37</v>
      </c>
      <c r="D359" s="749">
        <f>VLOOKUP($A$1:$A$917,BS!$A$8:$A$2406,1,0)</f>
        <v>18600291</v>
      </c>
    </row>
    <row r="360" spans="1:4">
      <c r="A360">
        <v>18600293</v>
      </c>
      <c r="B360" t="s">
        <v>893</v>
      </c>
      <c r="C360" s="82">
        <v>155954.32999999999</v>
      </c>
      <c r="D360" s="749">
        <f>VLOOKUP($A$1:$A$917,BS!$A$8:$A$2406,1,0)</f>
        <v>18600293</v>
      </c>
    </row>
    <row r="361" spans="1:4">
      <c r="A361">
        <v>18600403</v>
      </c>
      <c r="B361" t="s">
        <v>2771</v>
      </c>
      <c r="C361" s="82">
        <v>1699128.75</v>
      </c>
      <c r="D361" s="749">
        <f>VLOOKUP($A$1:$A$917,BS!$A$8:$A$2406,1,0)</f>
        <v>18600403</v>
      </c>
    </row>
    <row r="362" spans="1:4">
      <c r="A362">
        <v>18600512</v>
      </c>
      <c r="B362" t="s">
        <v>2589</v>
      </c>
      <c r="C362" s="82">
        <v>60889375.350000001</v>
      </c>
      <c r="D362" s="749">
        <f>VLOOKUP($A$1:$A$917,BS!$A$8:$A$2406,1,0)</f>
        <v>18600512</v>
      </c>
    </row>
    <row r="363" spans="1:4">
      <c r="A363">
        <v>18600561</v>
      </c>
      <c r="B363" t="s">
        <v>1158</v>
      </c>
      <c r="C363" s="82">
        <v>7979899</v>
      </c>
      <c r="D363" s="749">
        <f>VLOOKUP($A$1:$A$917,BS!$A$8:$A$2406,1,0)</f>
        <v>18600561</v>
      </c>
    </row>
    <row r="364" spans="1:4">
      <c r="A364">
        <v>18600571</v>
      </c>
      <c r="B364" t="s">
        <v>1441</v>
      </c>
      <c r="C364" s="82">
        <v>63393508.810000002</v>
      </c>
      <c r="D364" s="749">
        <f>VLOOKUP($A$1:$A$917,BS!$A$8:$A$2406,1,0)</f>
        <v>18600571</v>
      </c>
    </row>
    <row r="365" spans="1:4">
      <c r="A365">
        <v>18600573</v>
      </c>
      <c r="B365" t="s">
        <v>3179</v>
      </c>
      <c r="C365" s="82">
        <v>6803607</v>
      </c>
      <c r="D365" s="749">
        <f>VLOOKUP($A$1:$A$917,BS!$A$8:$A$2406,1,0)</f>
        <v>18600573</v>
      </c>
    </row>
    <row r="366" spans="1:4">
      <c r="A366">
        <v>18600751</v>
      </c>
      <c r="B366" t="s">
        <v>2393</v>
      </c>
      <c r="C366" s="82">
        <v>2468025.13</v>
      </c>
      <c r="D366" s="749">
        <f>VLOOKUP($A$1:$A$917,BS!$A$8:$A$2406,1,0)</f>
        <v>18600751</v>
      </c>
    </row>
    <row r="367" spans="1:4">
      <c r="A367">
        <v>18600761</v>
      </c>
      <c r="B367" t="s">
        <v>2394</v>
      </c>
      <c r="C367" s="82">
        <v>1057783.94</v>
      </c>
      <c r="D367" s="749">
        <f>VLOOKUP($A$1:$A$917,BS!$A$8:$A$2406,1,0)</f>
        <v>18600761</v>
      </c>
    </row>
    <row r="368" spans="1:4">
      <c r="A368">
        <v>18600771</v>
      </c>
      <c r="B368" t="s">
        <v>2563</v>
      </c>
      <c r="C368" s="82">
        <v>2548259.77</v>
      </c>
      <c r="D368" s="749">
        <f>VLOOKUP($A$1:$A$917,BS!$A$8:$A$2406,1,0)</f>
        <v>18600771</v>
      </c>
    </row>
    <row r="369" spans="1:4">
      <c r="A369">
        <v>18600781</v>
      </c>
      <c r="B369" t="s">
        <v>2564</v>
      </c>
      <c r="C369" s="82">
        <v>1351155.42</v>
      </c>
      <c r="D369" s="749">
        <f>VLOOKUP($A$1:$A$917,BS!$A$8:$A$2406,1,0)</f>
        <v>18600781</v>
      </c>
    </row>
    <row r="370" spans="1:4">
      <c r="A370">
        <v>18600923</v>
      </c>
      <c r="B370" t="s">
        <v>2402</v>
      </c>
      <c r="C370" s="82">
        <v>29322.25</v>
      </c>
      <c r="D370" s="749">
        <f>VLOOKUP($A$1:$A$917,BS!$A$8:$A$2406,1,0)</f>
        <v>18600923</v>
      </c>
    </row>
    <row r="371" spans="1:4">
      <c r="A371">
        <v>18600941</v>
      </c>
      <c r="B371" t="s">
        <v>3104</v>
      </c>
      <c r="C371" s="82">
        <v>34998.080000000002</v>
      </c>
      <c r="D371" s="749">
        <f>VLOOKUP($A$1:$A$917,BS!$A$8:$A$2406,1,0)</f>
        <v>18600941</v>
      </c>
    </row>
    <row r="372" spans="1:4">
      <c r="A372">
        <v>18600943</v>
      </c>
      <c r="B372" t="s">
        <v>3105</v>
      </c>
      <c r="C372" s="82">
        <v>336504.32000000001</v>
      </c>
      <c r="D372" s="749">
        <f>VLOOKUP($A$1:$A$917,BS!$A$8:$A$2406,1,0)</f>
        <v>18600943</v>
      </c>
    </row>
    <row r="373" spans="1:4">
      <c r="A373">
        <v>18601013</v>
      </c>
      <c r="B373" t="s">
        <v>3207</v>
      </c>
      <c r="C373" s="82">
        <v>112637.5</v>
      </c>
      <c r="D373" s="749">
        <f>VLOOKUP($A$1:$A$917,BS!$A$8:$A$2406,1,0)</f>
        <v>18601013</v>
      </c>
    </row>
    <row r="374" spans="1:4">
      <c r="A374">
        <v>18601021</v>
      </c>
      <c r="B374" t="s">
        <v>3468</v>
      </c>
      <c r="C374" s="82">
        <v>264467.03999999998</v>
      </c>
      <c r="D374" s="749">
        <f>VLOOKUP($A$1:$A$917,BS!$A$8:$A$2406,1,0)</f>
        <v>18601021</v>
      </c>
    </row>
    <row r="375" spans="1:4">
      <c r="A375">
        <v>18601173</v>
      </c>
      <c r="B375" t="s">
        <v>3006</v>
      </c>
      <c r="C375" s="82">
        <v>80437.97</v>
      </c>
      <c r="D375" s="749">
        <f>VLOOKUP($A$1:$A$917,BS!$A$8:$A$2406,1,0)</f>
        <v>18601173</v>
      </c>
    </row>
    <row r="376" spans="1:4">
      <c r="A376">
        <v>18601502</v>
      </c>
      <c r="B376" t="s">
        <v>2773</v>
      </c>
      <c r="C376" s="82">
        <v>163231.35999999999</v>
      </c>
      <c r="D376" s="749">
        <f>VLOOKUP($A$1:$A$917,BS!$A$8:$A$2406,1,0)</f>
        <v>18601502</v>
      </c>
    </row>
    <row r="377" spans="1:4">
      <c r="A377">
        <v>18603003</v>
      </c>
      <c r="B377" t="s">
        <v>3103</v>
      </c>
      <c r="C377" s="82">
        <v>1481579.93</v>
      </c>
      <c r="D377" s="749">
        <f>VLOOKUP($A$1:$A$917,BS!$A$8:$A$2406,1,0)</f>
        <v>18603003</v>
      </c>
    </row>
    <row r="378" spans="1:4">
      <c r="A378">
        <v>18603011</v>
      </c>
      <c r="B378" t="s">
        <v>3054</v>
      </c>
      <c r="C378" s="82">
        <v>1884867.04</v>
      </c>
      <c r="D378" s="749">
        <f>VLOOKUP($A$1:$A$917,BS!$A$8:$A$2406,1,0)</f>
        <v>18603011</v>
      </c>
    </row>
    <row r="379" spans="1:4">
      <c r="A379">
        <v>18603013</v>
      </c>
      <c r="B379" t="s">
        <v>3364</v>
      </c>
      <c r="C379" s="82">
        <v>-29322.25</v>
      </c>
      <c r="D379" s="749">
        <f>VLOOKUP($A$1:$A$917,BS!$A$8:$A$2406,1,0)</f>
        <v>18603013</v>
      </c>
    </row>
    <row r="380" spans="1:4">
      <c r="A380">
        <v>18603021</v>
      </c>
      <c r="B380" t="s">
        <v>3077</v>
      </c>
      <c r="C380" s="82">
        <v>5884704.2800000003</v>
      </c>
      <c r="D380" s="749">
        <f>VLOOKUP($A$1:$A$917,BS!$A$8:$A$2406,1,0)</f>
        <v>18603021</v>
      </c>
    </row>
    <row r="381" spans="1:4">
      <c r="A381">
        <v>18603031</v>
      </c>
      <c r="B381" t="s">
        <v>3047</v>
      </c>
      <c r="C381" s="82">
        <v>1740097.35</v>
      </c>
      <c r="D381" s="749">
        <f>VLOOKUP($A$1:$A$917,BS!$A$8:$A$2406,1,0)</f>
        <v>18603031</v>
      </c>
    </row>
    <row r="382" spans="1:4">
      <c r="A382">
        <v>18603041</v>
      </c>
      <c r="B382" t="s">
        <v>3078</v>
      </c>
      <c r="C382" s="82">
        <v>914324.02</v>
      </c>
      <c r="D382" s="749">
        <f>VLOOKUP($A$1:$A$917,BS!$A$8:$A$2406,1,0)</f>
        <v>18603041</v>
      </c>
    </row>
    <row r="383" spans="1:4">
      <c r="A383">
        <v>18603051</v>
      </c>
      <c r="B383" t="s">
        <v>3082</v>
      </c>
      <c r="C383" s="82">
        <v>439570.24</v>
      </c>
      <c r="D383" s="749">
        <f>VLOOKUP($A$1:$A$917,BS!$A$8:$A$2406,1,0)</f>
        <v>18603051</v>
      </c>
    </row>
    <row r="384" spans="1:4">
      <c r="A384">
        <v>18603061</v>
      </c>
      <c r="B384" t="s">
        <v>3222</v>
      </c>
      <c r="C384" s="82">
        <v>2765684.89</v>
      </c>
      <c r="D384" s="749">
        <f>VLOOKUP($A$1:$A$917,BS!$A$8:$A$2406,1,0)</f>
        <v>18603061</v>
      </c>
    </row>
    <row r="385" spans="1:4">
      <c r="A385">
        <v>18603081</v>
      </c>
      <c r="B385" t="s">
        <v>3233</v>
      </c>
      <c r="C385" s="82">
        <v>10000</v>
      </c>
      <c r="D385" s="749">
        <f>VLOOKUP($A$1:$A$917,BS!$A$8:$A$2406,1,0)</f>
        <v>18603081</v>
      </c>
    </row>
    <row r="386" spans="1:4">
      <c r="A386">
        <v>18603091</v>
      </c>
      <c r="B386" t="s">
        <v>3234</v>
      </c>
      <c r="C386" s="82">
        <v>12500</v>
      </c>
      <c r="D386" s="749">
        <f>VLOOKUP($A$1:$A$917,BS!$A$8:$A$2406,1,0)</f>
        <v>18603091</v>
      </c>
    </row>
    <row r="387" spans="1:4">
      <c r="A387">
        <v>18605011</v>
      </c>
      <c r="B387" t="s">
        <v>3182</v>
      </c>
      <c r="C387" s="82">
        <v>1627038.84</v>
      </c>
      <c r="D387" s="749">
        <f>VLOOKUP($A$1:$A$917,BS!$A$8:$A$2406,1,0)</f>
        <v>18605011</v>
      </c>
    </row>
    <row r="388" spans="1:4">
      <c r="A388">
        <v>18605021</v>
      </c>
      <c r="B388" t="s">
        <v>3235</v>
      </c>
      <c r="C388" s="82">
        <v>4270330.63</v>
      </c>
      <c r="D388" s="749">
        <f>VLOOKUP($A$1:$A$917,BS!$A$8:$A$2406,1,0)</f>
        <v>18605021</v>
      </c>
    </row>
    <row r="389" spans="1:4">
      <c r="A389">
        <v>18605031</v>
      </c>
      <c r="B389" t="s">
        <v>3469</v>
      </c>
      <c r="C389" s="82">
        <v>1206425.96</v>
      </c>
      <c r="D389" s="749">
        <f>VLOOKUP($A$1:$A$917,BS!$A$8:$A$2406,1,0)</f>
        <v>18605031</v>
      </c>
    </row>
    <row r="390" spans="1:4">
      <c r="A390">
        <v>18605041</v>
      </c>
      <c r="B390" t="s">
        <v>3470</v>
      </c>
      <c r="C390" s="82">
        <v>2951658.12</v>
      </c>
      <c r="D390" s="749">
        <f>VLOOKUP($A$1:$A$917,BS!$A$8:$A$2406,1,0)</f>
        <v>18605041</v>
      </c>
    </row>
    <row r="391" spans="1:4">
      <c r="A391">
        <v>18608001</v>
      </c>
      <c r="B391" t="s">
        <v>1613</v>
      </c>
      <c r="C391" s="82">
        <v>416450.38</v>
      </c>
      <c r="D391" s="749">
        <f>VLOOKUP($A$1:$A$917,BS!$A$8:$A$2406,1,0)</f>
        <v>18608001</v>
      </c>
    </row>
    <row r="392" spans="1:4">
      <c r="A392">
        <v>18608002</v>
      </c>
      <c r="B392" t="s">
        <v>3088</v>
      </c>
      <c r="C392" s="82">
        <v>505295.9</v>
      </c>
      <c r="D392" s="749">
        <f>VLOOKUP($A$1:$A$917,BS!$A$8:$A$2406,1,0)</f>
        <v>18608002</v>
      </c>
    </row>
    <row r="393" spans="1:4">
      <c r="A393">
        <v>18608011</v>
      </c>
      <c r="B393" t="s">
        <v>1614</v>
      </c>
      <c r="C393" s="82">
        <v>350000</v>
      </c>
      <c r="D393" s="749">
        <f>VLOOKUP($A$1:$A$917,BS!$A$8:$A$2406,1,0)</f>
        <v>18608011</v>
      </c>
    </row>
    <row r="394" spans="1:4">
      <c r="A394">
        <v>18608012</v>
      </c>
      <c r="B394" t="s">
        <v>3084</v>
      </c>
      <c r="C394" s="82">
        <v>100000</v>
      </c>
      <c r="D394" s="749">
        <f>VLOOKUP($A$1:$A$917,BS!$A$8:$A$2406,1,0)</f>
        <v>18608012</v>
      </c>
    </row>
    <row r="395" spans="1:4">
      <c r="A395">
        <v>18608021</v>
      </c>
      <c r="B395" t="s">
        <v>1615</v>
      </c>
      <c r="C395" s="82">
        <v>2254508.17</v>
      </c>
      <c r="D395" s="749">
        <f>VLOOKUP($A$1:$A$917,BS!$A$8:$A$2406,1,0)</f>
        <v>18608021</v>
      </c>
    </row>
    <row r="396" spans="1:4">
      <c r="A396">
        <v>18608031</v>
      </c>
      <c r="B396" t="s">
        <v>1616</v>
      </c>
      <c r="C396" s="82">
        <v>50000</v>
      </c>
      <c r="D396" s="749">
        <f>VLOOKUP($A$1:$A$917,BS!$A$8:$A$2406,1,0)</f>
        <v>18608031</v>
      </c>
    </row>
    <row r="397" spans="1:4">
      <c r="A397">
        <v>18608041</v>
      </c>
      <c r="B397" t="s">
        <v>1627</v>
      </c>
      <c r="C397" s="82">
        <v>1913839.28</v>
      </c>
      <c r="D397" s="749">
        <f>VLOOKUP($A$1:$A$917,BS!$A$8:$A$2406,1,0)</f>
        <v>18608041</v>
      </c>
    </row>
    <row r="398" spans="1:4">
      <c r="A398">
        <v>18608051</v>
      </c>
      <c r="B398" t="s">
        <v>1617</v>
      </c>
      <c r="C398" s="82">
        <v>2925000</v>
      </c>
      <c r="D398" s="749">
        <f>VLOOKUP($A$1:$A$917,BS!$A$8:$A$2406,1,0)</f>
        <v>18608051</v>
      </c>
    </row>
    <row r="399" spans="1:4">
      <c r="A399">
        <v>18608062</v>
      </c>
      <c r="B399" t="s">
        <v>511</v>
      </c>
      <c r="C399" s="82">
        <v>-50267724.640000001</v>
      </c>
      <c r="D399" s="749">
        <f>VLOOKUP($A$1:$A$917,BS!$A$8:$A$2406,1,0)</f>
        <v>18608062</v>
      </c>
    </row>
    <row r="400" spans="1:4">
      <c r="A400">
        <v>18608081</v>
      </c>
      <c r="B400" t="s">
        <v>1618</v>
      </c>
      <c r="C400" s="82">
        <v>659654.59</v>
      </c>
      <c r="D400" s="749">
        <f>VLOOKUP($A$1:$A$917,BS!$A$8:$A$2406,1,0)</f>
        <v>18608081</v>
      </c>
    </row>
    <row r="401" spans="1:4">
      <c r="A401">
        <v>18608111</v>
      </c>
      <c r="B401" t="s">
        <v>1619</v>
      </c>
      <c r="C401" s="82">
        <v>250000</v>
      </c>
      <c r="D401" s="749">
        <f>VLOOKUP($A$1:$A$917,BS!$A$8:$A$2406,1,0)</f>
        <v>18608111</v>
      </c>
    </row>
    <row r="402" spans="1:4">
      <c r="A402">
        <v>18608112</v>
      </c>
      <c r="B402" t="s">
        <v>1628</v>
      </c>
      <c r="C402" s="82">
        <v>38921021.770000003</v>
      </c>
      <c r="D402" s="749">
        <f>VLOOKUP($A$1:$A$917,BS!$A$8:$A$2406,1,0)</f>
        <v>18608112</v>
      </c>
    </row>
    <row r="403" spans="1:4">
      <c r="A403">
        <v>18608141</v>
      </c>
      <c r="B403" t="s">
        <v>1592</v>
      </c>
      <c r="C403" s="82">
        <v>224879.76</v>
      </c>
      <c r="D403" s="749">
        <f>VLOOKUP($A$1:$A$917,BS!$A$8:$A$2406,1,0)</f>
        <v>18608141</v>
      </c>
    </row>
    <row r="404" spans="1:4">
      <c r="A404">
        <v>18608151</v>
      </c>
      <c r="B404" t="s">
        <v>1645</v>
      </c>
      <c r="C404" s="82">
        <v>75000</v>
      </c>
      <c r="D404" s="749">
        <f>VLOOKUP($A$1:$A$917,BS!$A$8:$A$2406,1,0)</f>
        <v>18608151</v>
      </c>
    </row>
    <row r="405" spans="1:4">
      <c r="A405">
        <v>18608171</v>
      </c>
      <c r="B405" t="s">
        <v>2753</v>
      </c>
      <c r="C405" s="82">
        <v>212588.68</v>
      </c>
      <c r="D405" s="749">
        <f>VLOOKUP($A$1:$A$917,BS!$A$8:$A$2406,1,0)</f>
        <v>18608171</v>
      </c>
    </row>
    <row r="406" spans="1:4">
      <c r="A406">
        <v>18608181</v>
      </c>
      <c r="B406" t="s">
        <v>2300</v>
      </c>
      <c r="C406" s="82">
        <v>50000</v>
      </c>
      <c r="D406" s="749">
        <f>VLOOKUP($A$1:$A$917,BS!$A$8:$A$2406,1,0)</f>
        <v>18608181</v>
      </c>
    </row>
    <row r="407" spans="1:4">
      <c r="A407">
        <v>18608191</v>
      </c>
      <c r="B407" t="s">
        <v>2308</v>
      </c>
      <c r="C407" s="82">
        <v>400495.47</v>
      </c>
      <c r="D407" s="749">
        <f>VLOOKUP($A$1:$A$917,BS!$A$8:$A$2406,1,0)</f>
        <v>18608191</v>
      </c>
    </row>
    <row r="408" spans="1:4">
      <c r="A408">
        <v>18608211</v>
      </c>
      <c r="B408" t="s">
        <v>2754</v>
      </c>
      <c r="C408" s="82">
        <v>111880.23</v>
      </c>
      <c r="D408" s="749">
        <f>VLOOKUP($A$1:$A$917,BS!$A$8:$A$2406,1,0)</f>
        <v>18608211</v>
      </c>
    </row>
    <row r="409" spans="1:4">
      <c r="A409">
        <v>18608212</v>
      </c>
      <c r="B409" t="s">
        <v>1629</v>
      </c>
      <c r="C409" s="82">
        <v>1468902.75</v>
      </c>
      <c r="D409" s="749">
        <f>VLOOKUP($A$1:$A$917,BS!$A$8:$A$2406,1,0)</f>
        <v>18608212</v>
      </c>
    </row>
    <row r="410" spans="1:4">
      <c r="A410">
        <v>18608221</v>
      </c>
      <c r="B410" t="s">
        <v>2463</v>
      </c>
      <c r="C410" s="82">
        <v>125000</v>
      </c>
      <c r="D410" s="749">
        <f>VLOOKUP($A$1:$A$917,BS!$A$8:$A$2406,1,0)</f>
        <v>18608221</v>
      </c>
    </row>
    <row r="411" spans="1:4">
      <c r="A411">
        <v>18608231</v>
      </c>
      <c r="B411" t="s">
        <v>2570</v>
      </c>
      <c r="C411" s="82">
        <v>289204.92</v>
      </c>
      <c r="D411" s="749">
        <f>VLOOKUP($A$1:$A$917,BS!$A$8:$A$2406,1,0)</f>
        <v>18608231</v>
      </c>
    </row>
    <row r="412" spans="1:4">
      <c r="A412">
        <v>18608241</v>
      </c>
      <c r="B412" t="s">
        <v>2464</v>
      </c>
      <c r="C412" s="82">
        <v>96000</v>
      </c>
      <c r="D412" s="749">
        <f>VLOOKUP($A$1:$A$917,BS!$A$8:$A$2406,1,0)</f>
        <v>18608241</v>
      </c>
    </row>
    <row r="413" spans="1:4">
      <c r="A413">
        <v>18608251</v>
      </c>
      <c r="B413" t="s">
        <v>3297</v>
      </c>
      <c r="C413">
        <v>695.75</v>
      </c>
      <c r="D413" s="749">
        <f>VLOOKUP($A$1:$A$917,BS!$A$8:$A$2406,1,0)</f>
        <v>18608251</v>
      </c>
    </row>
    <row r="414" spans="1:4">
      <c r="A414">
        <v>18608312</v>
      </c>
      <c r="B414" t="s">
        <v>1630</v>
      </c>
      <c r="C414" s="82">
        <v>3957998.74</v>
      </c>
      <c r="D414" s="749">
        <f>VLOOKUP($A$1:$A$917,BS!$A$8:$A$2406,1,0)</f>
        <v>18608312</v>
      </c>
    </row>
    <row r="415" spans="1:4">
      <c r="A415">
        <v>18608412</v>
      </c>
      <c r="B415" t="s">
        <v>2726</v>
      </c>
      <c r="C415" s="82">
        <v>2651381.7400000002</v>
      </c>
      <c r="D415" s="749">
        <f>VLOOKUP($A$1:$A$917,BS!$A$8:$A$2406,1,0)</f>
        <v>18608412</v>
      </c>
    </row>
    <row r="416" spans="1:4">
      <c r="A416">
        <v>18608612</v>
      </c>
      <c r="B416" t="s">
        <v>1631</v>
      </c>
      <c r="C416" s="82">
        <v>776531.8</v>
      </c>
      <c r="D416" s="749">
        <f>VLOOKUP($A$1:$A$917,BS!$A$8:$A$2406,1,0)</f>
        <v>18608612</v>
      </c>
    </row>
    <row r="417" spans="1:4">
      <c r="A417">
        <v>18608712</v>
      </c>
      <c r="B417" t="s">
        <v>1632</v>
      </c>
      <c r="C417" s="82">
        <v>5358200.1500000004</v>
      </c>
      <c r="D417" s="749">
        <f>VLOOKUP($A$1:$A$917,BS!$A$8:$A$2406,1,0)</f>
        <v>18608712</v>
      </c>
    </row>
    <row r="418" spans="1:4">
      <c r="A418">
        <v>18608722</v>
      </c>
      <c r="B418" t="s">
        <v>3466</v>
      </c>
      <c r="C418" s="82">
        <v>7656.25</v>
      </c>
      <c r="D418" s="749" t="e">
        <f>VLOOKUP($A$1:$A$917,BS!$A$8:$A$2406,1,0)</f>
        <v>#N/A</v>
      </c>
    </row>
    <row r="419" spans="1:4">
      <c r="A419">
        <v>18608752</v>
      </c>
      <c r="B419" t="s">
        <v>1633</v>
      </c>
      <c r="C419" s="82">
        <v>935530</v>
      </c>
      <c r="D419" s="749">
        <f>VLOOKUP($A$1:$A$917,BS!$A$8:$A$2406,1,0)</f>
        <v>18608752</v>
      </c>
    </row>
    <row r="420" spans="1:4">
      <c r="A420">
        <v>18608772</v>
      </c>
      <c r="B420" t="s">
        <v>2941</v>
      </c>
      <c r="C420" s="82">
        <v>-3488999.1</v>
      </c>
      <c r="D420" s="749">
        <f>VLOOKUP($A$1:$A$917,BS!$A$8:$A$2406,1,0)</f>
        <v>18608772</v>
      </c>
    </row>
    <row r="421" spans="1:4">
      <c r="A421">
        <v>18608782</v>
      </c>
      <c r="B421" t="s">
        <v>2942</v>
      </c>
      <c r="C421" s="82">
        <v>-801550.75</v>
      </c>
      <c r="D421" s="749">
        <f>VLOOKUP($A$1:$A$917,BS!$A$8:$A$2406,1,0)</f>
        <v>18608782</v>
      </c>
    </row>
    <row r="422" spans="1:4">
      <c r="A422">
        <v>18608792</v>
      </c>
      <c r="B422" t="s">
        <v>2943</v>
      </c>
      <c r="C422" s="82">
        <v>-160310.15</v>
      </c>
      <c r="D422" s="749">
        <f>VLOOKUP($A$1:$A$917,BS!$A$8:$A$2406,1,0)</f>
        <v>18608792</v>
      </c>
    </row>
    <row r="423" spans="1:4">
      <c r="A423">
        <v>18609312</v>
      </c>
      <c r="B423" t="s">
        <v>2717</v>
      </c>
      <c r="C423" s="82">
        <v>12405154.710000001</v>
      </c>
      <c r="D423" s="749">
        <f>VLOOKUP($A$1:$A$917,BS!$A$8:$A$2406,1,0)</f>
        <v>18609312</v>
      </c>
    </row>
    <row r="424" spans="1:4">
      <c r="A424">
        <v>18609422</v>
      </c>
      <c r="B424" t="s">
        <v>2480</v>
      </c>
      <c r="C424" s="82">
        <v>21000000</v>
      </c>
      <c r="D424" s="749">
        <f>VLOOKUP($A$1:$A$917,BS!$A$8:$A$2406,1,0)</f>
        <v>18609422</v>
      </c>
    </row>
    <row r="425" spans="1:4">
      <c r="A425">
        <v>18609432</v>
      </c>
      <c r="B425" t="s">
        <v>2725</v>
      </c>
      <c r="C425" s="82">
        <v>5839272.6200000001</v>
      </c>
      <c r="D425" s="749">
        <f>VLOOKUP($A$1:$A$917,BS!$A$8:$A$2406,1,0)</f>
        <v>18609432</v>
      </c>
    </row>
    <row r="426" spans="1:4">
      <c r="A426">
        <v>18609512</v>
      </c>
      <c r="B426" t="s">
        <v>3253</v>
      </c>
      <c r="C426" s="82">
        <v>37413</v>
      </c>
      <c r="D426" s="749">
        <f>VLOOKUP($A$1:$A$917,BS!$A$8:$A$2406,1,0)</f>
        <v>18609512</v>
      </c>
    </row>
    <row r="427" spans="1:4">
      <c r="A427">
        <v>18609532</v>
      </c>
      <c r="B427" t="s">
        <v>1634</v>
      </c>
      <c r="C427" s="82">
        <v>231369.84</v>
      </c>
      <c r="D427" s="749">
        <f>VLOOKUP($A$1:$A$917,BS!$A$8:$A$2406,1,0)</f>
        <v>18609532</v>
      </c>
    </row>
    <row r="428" spans="1:4">
      <c r="A428">
        <v>18609542</v>
      </c>
      <c r="B428" t="s">
        <v>1019</v>
      </c>
      <c r="C428" s="82">
        <v>1271214.6299999999</v>
      </c>
      <c r="D428" s="749">
        <f>VLOOKUP($A$1:$A$917,BS!$A$8:$A$2406,1,0)</f>
        <v>18609542</v>
      </c>
    </row>
    <row r="429" spans="1:4">
      <c r="A429">
        <v>18609572</v>
      </c>
      <c r="B429" t="s">
        <v>2476</v>
      </c>
      <c r="C429" s="82">
        <v>635000</v>
      </c>
      <c r="D429" s="749">
        <f>VLOOKUP($A$1:$A$917,BS!$A$8:$A$2406,1,0)</f>
        <v>18609572</v>
      </c>
    </row>
    <row r="430" spans="1:4">
      <c r="A430">
        <v>18609582</v>
      </c>
      <c r="B430" t="s">
        <v>2477</v>
      </c>
      <c r="C430" s="82">
        <v>530000</v>
      </c>
      <c r="D430" s="749">
        <f>VLOOKUP($A$1:$A$917,BS!$A$8:$A$2406,1,0)</f>
        <v>18609582</v>
      </c>
    </row>
    <row r="431" spans="1:4">
      <c r="A431">
        <v>18609592</v>
      </c>
      <c r="B431" t="s">
        <v>2478</v>
      </c>
      <c r="C431" s="82">
        <v>3300000</v>
      </c>
      <c r="D431" s="749">
        <f>VLOOKUP($A$1:$A$917,BS!$A$8:$A$2406,1,0)</f>
        <v>18609592</v>
      </c>
    </row>
    <row r="432" spans="1:4">
      <c r="A432">
        <v>18609602</v>
      </c>
      <c r="B432" t="s">
        <v>2479</v>
      </c>
      <c r="C432" s="82">
        <v>239000</v>
      </c>
      <c r="D432" s="749">
        <f>VLOOKUP($A$1:$A$917,BS!$A$8:$A$2406,1,0)</f>
        <v>18609602</v>
      </c>
    </row>
    <row r="433" spans="1:4">
      <c r="A433">
        <v>18609622</v>
      </c>
      <c r="B433" t="s">
        <v>2481</v>
      </c>
      <c r="C433" s="82">
        <v>1300000</v>
      </c>
      <c r="D433" s="749">
        <f>VLOOKUP($A$1:$A$917,BS!$A$8:$A$2406,1,0)</f>
        <v>18609622</v>
      </c>
    </row>
    <row r="434" spans="1:4">
      <c r="A434">
        <v>18609642</v>
      </c>
      <c r="B434" t="s">
        <v>2483</v>
      </c>
      <c r="C434" s="82">
        <v>2500000</v>
      </c>
      <c r="D434" s="749">
        <f>VLOOKUP($A$1:$A$917,BS!$A$8:$A$2406,1,0)</f>
        <v>18609642</v>
      </c>
    </row>
    <row r="435" spans="1:4">
      <c r="A435">
        <v>18609652</v>
      </c>
      <c r="B435" t="s">
        <v>2484</v>
      </c>
      <c r="C435" s="82">
        <v>2050000</v>
      </c>
      <c r="D435" s="749">
        <f>VLOOKUP($A$1:$A$917,BS!$A$8:$A$2406,1,0)</f>
        <v>18609652</v>
      </c>
    </row>
    <row r="436" spans="1:4">
      <c r="A436">
        <v>18609662</v>
      </c>
      <c r="B436" t="s">
        <v>2485</v>
      </c>
      <c r="C436" s="82">
        <v>484500</v>
      </c>
      <c r="D436" s="749">
        <f>VLOOKUP($A$1:$A$917,BS!$A$8:$A$2406,1,0)</f>
        <v>18609662</v>
      </c>
    </row>
    <row r="437" spans="1:4">
      <c r="A437">
        <v>18609672</v>
      </c>
      <c r="B437" t="s">
        <v>2486</v>
      </c>
      <c r="C437" s="82">
        <v>200000</v>
      </c>
      <c r="D437" s="749">
        <f>VLOOKUP($A$1:$A$917,BS!$A$8:$A$2406,1,0)</f>
        <v>18609672</v>
      </c>
    </row>
    <row r="438" spans="1:4">
      <c r="A438">
        <v>18609682</v>
      </c>
      <c r="B438" t="s">
        <v>2506</v>
      </c>
      <c r="C438" s="82">
        <v>140000</v>
      </c>
      <c r="D438" s="749">
        <f>VLOOKUP($A$1:$A$917,BS!$A$8:$A$2406,1,0)</f>
        <v>18609682</v>
      </c>
    </row>
    <row r="439" spans="1:4">
      <c r="A439">
        <v>18609692</v>
      </c>
      <c r="B439" t="s">
        <v>2507</v>
      </c>
      <c r="C439" s="82">
        <v>100000</v>
      </c>
      <c r="D439" s="749">
        <f>VLOOKUP($A$1:$A$917,BS!$A$8:$A$2406,1,0)</f>
        <v>18609692</v>
      </c>
    </row>
    <row r="440" spans="1:4">
      <c r="A440">
        <v>18609801</v>
      </c>
      <c r="B440" t="s">
        <v>2385</v>
      </c>
      <c r="C440" s="82">
        <v>163595.71</v>
      </c>
      <c r="D440" s="749">
        <f>VLOOKUP($A$1:$A$917,BS!$A$8:$A$2406,1,0)</f>
        <v>18609801</v>
      </c>
    </row>
    <row r="441" spans="1:4">
      <c r="A441">
        <v>18609821</v>
      </c>
      <c r="B441" t="s">
        <v>1094</v>
      </c>
      <c r="C441" s="82">
        <v>817108.2</v>
      </c>
      <c r="D441" s="749">
        <f>VLOOKUP($A$1:$A$917,BS!$A$8:$A$2406,1,0)</f>
        <v>18609821</v>
      </c>
    </row>
    <row r="442" spans="1:4">
      <c r="A442">
        <v>18609841</v>
      </c>
      <c r="B442" t="s">
        <v>2605</v>
      </c>
      <c r="C442" s="82">
        <v>1449799.6</v>
      </c>
      <c r="D442" s="749">
        <f>VLOOKUP($A$1:$A$917,BS!$A$8:$A$2406,1,0)</f>
        <v>18609841</v>
      </c>
    </row>
    <row r="443" spans="1:4">
      <c r="A443">
        <v>18609861</v>
      </c>
      <c r="B443" t="s">
        <v>2386</v>
      </c>
      <c r="C443" s="82">
        <v>1289169.29</v>
      </c>
      <c r="D443" s="749">
        <f>VLOOKUP($A$1:$A$917,BS!$A$8:$A$2406,1,0)</f>
        <v>18609861</v>
      </c>
    </row>
    <row r="444" spans="1:4">
      <c r="A444">
        <v>18700032</v>
      </c>
      <c r="B444" t="s">
        <v>2526</v>
      </c>
      <c r="C444" s="82">
        <v>316253.37</v>
      </c>
      <c r="D444" s="749">
        <f>VLOOKUP($A$1:$A$917,BS!$A$8:$A$2406,1,0)</f>
        <v>18700032</v>
      </c>
    </row>
    <row r="445" spans="1:4">
      <c r="A445">
        <v>18700041</v>
      </c>
      <c r="B445" t="s">
        <v>2167</v>
      </c>
      <c r="C445" s="82">
        <v>327977.06</v>
      </c>
      <c r="D445" s="749">
        <f>VLOOKUP($A$1:$A$917,BS!$A$8:$A$2406,1,0)</f>
        <v>18700041</v>
      </c>
    </row>
    <row r="446" spans="1:4">
      <c r="A446">
        <v>18700062</v>
      </c>
      <c r="B446" t="s">
        <v>2527</v>
      </c>
      <c r="C446" s="82">
        <v>-12331.41</v>
      </c>
      <c r="D446" s="749">
        <f>VLOOKUP($A$1:$A$917,BS!$A$8:$A$2406,1,0)</f>
        <v>18700062</v>
      </c>
    </row>
    <row r="447" spans="1:4">
      <c r="A447">
        <v>18700071</v>
      </c>
      <c r="B447" t="s">
        <v>2528</v>
      </c>
      <c r="C447" s="82">
        <v>-87981.3</v>
      </c>
      <c r="D447" s="749">
        <f>VLOOKUP($A$1:$A$917,BS!$A$8:$A$2406,1,0)</f>
        <v>18700071</v>
      </c>
    </row>
    <row r="448" spans="1:4">
      <c r="A448">
        <v>18900013</v>
      </c>
      <c r="B448" t="s">
        <v>670</v>
      </c>
      <c r="C448" s="82">
        <v>16070</v>
      </c>
      <c r="D448" s="749">
        <f>VLOOKUP($A$1:$A$917,BS!$A$8:$A$2406,1,0)</f>
        <v>18900013</v>
      </c>
    </row>
    <row r="449" spans="1:4">
      <c r="A449">
        <v>18900173</v>
      </c>
      <c r="B449" t="s">
        <v>530</v>
      </c>
      <c r="C449" s="82">
        <v>1365114.64</v>
      </c>
      <c r="D449" s="749">
        <f>VLOOKUP($A$1:$A$917,BS!$A$8:$A$2406,1,0)</f>
        <v>18900173</v>
      </c>
    </row>
    <row r="450" spans="1:4">
      <c r="A450">
        <v>18900183</v>
      </c>
      <c r="B450" t="s">
        <v>367</v>
      </c>
      <c r="C450" s="82">
        <v>331763.49</v>
      </c>
      <c r="D450" s="749">
        <f>VLOOKUP($A$1:$A$917,BS!$A$8:$A$2406,1,0)</f>
        <v>18900183</v>
      </c>
    </row>
    <row r="451" spans="1:4">
      <c r="A451">
        <v>18900193</v>
      </c>
      <c r="B451" t="s">
        <v>534</v>
      </c>
      <c r="C451" s="82">
        <v>2623597.21</v>
      </c>
      <c r="D451" s="749">
        <f>VLOOKUP($A$1:$A$917,BS!$A$8:$A$2406,1,0)</f>
        <v>18900193</v>
      </c>
    </row>
    <row r="452" spans="1:4">
      <c r="A452">
        <v>18900203</v>
      </c>
      <c r="B452" t="s">
        <v>3298</v>
      </c>
      <c r="C452" s="82">
        <v>2415610.6800000002</v>
      </c>
      <c r="D452" s="749">
        <f>VLOOKUP($A$1:$A$917,BS!$A$8:$A$2406,1,0)</f>
        <v>18900203</v>
      </c>
    </row>
    <row r="453" spans="1:4">
      <c r="A453">
        <v>18900213</v>
      </c>
      <c r="B453" t="s">
        <v>3299</v>
      </c>
      <c r="C453" s="82">
        <v>9292403.0999999996</v>
      </c>
      <c r="D453" s="749">
        <f>VLOOKUP($A$1:$A$917,BS!$A$8:$A$2406,1,0)</f>
        <v>18900213</v>
      </c>
    </row>
    <row r="454" spans="1:4">
      <c r="A454">
        <v>18900243</v>
      </c>
      <c r="B454" t="s">
        <v>1886</v>
      </c>
      <c r="C454" s="82">
        <v>8746.67</v>
      </c>
      <c r="D454" s="749">
        <f>VLOOKUP($A$1:$A$917,BS!$A$8:$A$2406,1,0)</f>
        <v>18900243</v>
      </c>
    </row>
    <row r="455" spans="1:4">
      <c r="A455">
        <v>18900253</v>
      </c>
      <c r="B455" t="s">
        <v>1881</v>
      </c>
      <c r="C455" s="82">
        <v>689786.71</v>
      </c>
      <c r="D455" s="749">
        <f>VLOOKUP($A$1:$A$917,BS!$A$8:$A$2406,1,0)</f>
        <v>18900253</v>
      </c>
    </row>
    <row r="456" spans="1:4">
      <c r="A456">
        <v>18900263</v>
      </c>
      <c r="B456" t="s">
        <v>1882</v>
      </c>
      <c r="C456" s="82">
        <v>524180.94</v>
      </c>
      <c r="D456" s="749">
        <f>VLOOKUP($A$1:$A$917,BS!$A$8:$A$2406,1,0)</f>
        <v>18900263</v>
      </c>
    </row>
    <row r="457" spans="1:4">
      <c r="A457">
        <v>18900273</v>
      </c>
      <c r="B457" t="s">
        <v>802</v>
      </c>
      <c r="C457" s="82">
        <v>1605018.73</v>
      </c>
      <c r="D457" s="749">
        <f>VLOOKUP($A$1:$A$917,BS!$A$8:$A$2406,1,0)</f>
        <v>18900273</v>
      </c>
    </row>
    <row r="458" spans="1:4">
      <c r="A458">
        <v>18900283</v>
      </c>
      <c r="B458" t="s">
        <v>555</v>
      </c>
      <c r="C458" s="82">
        <v>489850.59</v>
      </c>
      <c r="D458" s="749">
        <f>VLOOKUP($A$1:$A$917,BS!$A$8:$A$2406,1,0)</f>
        <v>18900283</v>
      </c>
    </row>
    <row r="459" spans="1:4">
      <c r="A459">
        <v>18900293</v>
      </c>
      <c r="B459" t="s">
        <v>403</v>
      </c>
      <c r="C459" s="82">
        <v>6846.66</v>
      </c>
      <c r="D459" s="749">
        <f>VLOOKUP($A$1:$A$917,BS!$A$8:$A$2406,1,0)</f>
        <v>18900293</v>
      </c>
    </row>
    <row r="460" spans="1:4">
      <c r="A460">
        <v>18900303</v>
      </c>
      <c r="B460" t="s">
        <v>812</v>
      </c>
      <c r="C460" s="82">
        <v>15974.49</v>
      </c>
      <c r="D460" s="749">
        <f>VLOOKUP($A$1:$A$917,BS!$A$8:$A$2406,1,0)</f>
        <v>18900303</v>
      </c>
    </row>
    <row r="461" spans="1:4">
      <c r="A461">
        <v>18900323</v>
      </c>
      <c r="B461" t="s">
        <v>667</v>
      </c>
      <c r="C461" s="82">
        <v>416571.56</v>
      </c>
      <c r="D461" s="749">
        <f>VLOOKUP($A$1:$A$917,BS!$A$8:$A$2406,1,0)</f>
        <v>18900323</v>
      </c>
    </row>
    <row r="462" spans="1:4">
      <c r="A462">
        <v>18900353</v>
      </c>
      <c r="B462" t="s">
        <v>1040</v>
      </c>
      <c r="C462" s="82">
        <v>80809.14</v>
      </c>
      <c r="D462" s="749">
        <f>VLOOKUP($A$1:$A$917,BS!$A$8:$A$2406,1,0)</f>
        <v>18900353</v>
      </c>
    </row>
    <row r="463" spans="1:4">
      <c r="A463">
        <v>18900373</v>
      </c>
      <c r="B463" t="s">
        <v>1030</v>
      </c>
      <c r="C463" s="82">
        <v>4038937.96</v>
      </c>
      <c r="D463" s="749">
        <f>VLOOKUP($A$1:$A$917,BS!$A$8:$A$2406,1,0)</f>
        <v>18900373</v>
      </c>
    </row>
    <row r="464" spans="1:4">
      <c r="A464">
        <v>18900383</v>
      </c>
      <c r="B464" t="s">
        <v>1020</v>
      </c>
      <c r="C464" s="82">
        <v>270519.39</v>
      </c>
      <c r="D464" s="749">
        <f>VLOOKUP($A$1:$A$917,BS!$A$8:$A$2406,1,0)</f>
        <v>18900383</v>
      </c>
    </row>
    <row r="465" spans="1:4">
      <c r="A465">
        <v>18900393</v>
      </c>
      <c r="B465" t="s">
        <v>2415</v>
      </c>
      <c r="C465" s="82">
        <v>14351925.82</v>
      </c>
      <c r="D465" s="749">
        <f>VLOOKUP($A$1:$A$917,BS!$A$8:$A$2406,1,0)</f>
        <v>18900393</v>
      </c>
    </row>
    <row r="466" spans="1:4">
      <c r="A466">
        <v>18900403</v>
      </c>
      <c r="B466" t="s">
        <v>2718</v>
      </c>
      <c r="C466" s="82">
        <v>131879.23000000001</v>
      </c>
      <c r="D466" s="749">
        <f>VLOOKUP($A$1:$A$917,BS!$A$8:$A$2406,1,0)</f>
        <v>18900403</v>
      </c>
    </row>
    <row r="467" spans="1:4">
      <c r="A467">
        <v>18900413</v>
      </c>
      <c r="B467" t="s">
        <v>2722</v>
      </c>
      <c r="C467" s="82">
        <v>173228.42</v>
      </c>
      <c r="D467" s="749">
        <f>VLOOKUP($A$1:$A$917,BS!$A$8:$A$2406,1,0)</f>
        <v>18900413</v>
      </c>
    </row>
    <row r="468" spans="1:4">
      <c r="A468">
        <v>18900423</v>
      </c>
      <c r="B468" t="s">
        <v>2719</v>
      </c>
      <c r="C468" s="82">
        <v>690480.39</v>
      </c>
      <c r="D468" s="749">
        <f>VLOOKUP($A$1:$A$917,BS!$A$8:$A$2406,1,0)</f>
        <v>18900423</v>
      </c>
    </row>
    <row r="469" spans="1:4">
      <c r="A469">
        <v>18900433</v>
      </c>
      <c r="B469" t="s">
        <v>2826</v>
      </c>
      <c r="C469" s="82">
        <v>4536786.5199999996</v>
      </c>
      <c r="D469" s="749">
        <f>VLOOKUP($A$1:$A$917,BS!$A$8:$A$2406,1,0)</f>
        <v>18900433</v>
      </c>
    </row>
    <row r="470" spans="1:4">
      <c r="A470">
        <v>18900443</v>
      </c>
      <c r="B470" t="s">
        <v>3055</v>
      </c>
      <c r="C470" s="82">
        <v>91403.87</v>
      </c>
      <c r="D470" s="749">
        <f>VLOOKUP($A$1:$A$917,BS!$A$8:$A$2406,1,0)</f>
        <v>18900443</v>
      </c>
    </row>
    <row r="471" spans="1:4">
      <c r="A471">
        <v>18900451</v>
      </c>
      <c r="B471" t="s">
        <v>3116</v>
      </c>
      <c r="C471" s="82">
        <v>30999.19</v>
      </c>
      <c r="D471" s="749">
        <f>VLOOKUP($A$1:$A$917,BS!$A$8:$A$2406,1,0)</f>
        <v>18900451</v>
      </c>
    </row>
    <row r="472" spans="1:4">
      <c r="A472">
        <v>18900452</v>
      </c>
      <c r="B472" t="s">
        <v>3116</v>
      </c>
      <c r="C472" s="82">
        <v>18999.47</v>
      </c>
      <c r="D472" s="749">
        <f>VLOOKUP($A$1:$A$917,BS!$A$8:$A$2406,1,0)</f>
        <v>18900452</v>
      </c>
    </row>
    <row r="473" spans="1:4">
      <c r="A473">
        <v>18900533</v>
      </c>
      <c r="B473" t="s">
        <v>2827</v>
      </c>
      <c r="C473" s="82">
        <v>766725.68</v>
      </c>
      <c r="D473" s="749">
        <f>VLOOKUP($A$1:$A$917,BS!$A$8:$A$2406,1,0)</f>
        <v>18900533</v>
      </c>
    </row>
    <row r="474" spans="1:4">
      <c r="A474">
        <v>19000003</v>
      </c>
      <c r="B474" t="s">
        <v>129</v>
      </c>
      <c r="C474" s="82">
        <v>3077344.57</v>
      </c>
      <c r="D474" s="749">
        <f>VLOOKUP($A$1:$A$917,BS!$A$8:$A$2406,1,0)</f>
        <v>19000003</v>
      </c>
    </row>
    <row r="475" spans="1:4">
      <c r="A475">
        <v>19000013</v>
      </c>
      <c r="B475" t="s">
        <v>762</v>
      </c>
      <c r="C475" s="82">
        <v>2886829.77</v>
      </c>
      <c r="D475" s="749">
        <f>VLOOKUP($A$1:$A$917,BS!$A$8:$A$2406,1,0)</f>
        <v>19000013</v>
      </c>
    </row>
    <row r="476" spans="1:4">
      <c r="A476">
        <v>19000032</v>
      </c>
      <c r="B476" t="s">
        <v>1826</v>
      </c>
      <c r="C476" s="82">
        <v>17488402.68</v>
      </c>
      <c r="D476" s="749">
        <f>VLOOKUP($A$1:$A$917,BS!$A$8:$A$2406,1,0)</f>
        <v>19000032</v>
      </c>
    </row>
    <row r="477" spans="1:4">
      <c r="A477">
        <v>19000042</v>
      </c>
      <c r="B477" t="s">
        <v>1863</v>
      </c>
      <c r="C477" s="82">
        <v>5993152.2800000003</v>
      </c>
      <c r="D477" s="749">
        <f>VLOOKUP($A$1:$A$917,BS!$A$8:$A$2406,1,0)</f>
        <v>19000042</v>
      </c>
    </row>
    <row r="478" spans="1:4">
      <c r="A478">
        <v>19000043</v>
      </c>
      <c r="B478" t="s">
        <v>8</v>
      </c>
      <c r="C478" s="82">
        <v>7998761.4400000004</v>
      </c>
      <c r="D478" s="749">
        <f>VLOOKUP($A$1:$A$917,BS!$A$8:$A$2406,1,0)</f>
        <v>19000043</v>
      </c>
    </row>
    <row r="479" spans="1:4">
      <c r="A479">
        <v>19000081</v>
      </c>
      <c r="B479" t="s">
        <v>1746</v>
      </c>
      <c r="C479" s="82">
        <v>28508707.25</v>
      </c>
      <c r="D479" s="749">
        <f>VLOOKUP($A$1:$A$917,BS!$A$8:$A$2406,1,0)</f>
        <v>19000081</v>
      </c>
    </row>
    <row r="480" spans="1:4">
      <c r="A480">
        <v>19000091</v>
      </c>
      <c r="B480" t="s">
        <v>702</v>
      </c>
      <c r="C480" s="82">
        <v>10728328.199999999</v>
      </c>
      <c r="D480" s="749">
        <f>VLOOKUP($A$1:$A$917,BS!$A$8:$A$2406,1,0)</f>
        <v>19000091</v>
      </c>
    </row>
    <row r="481" spans="1:4">
      <c r="A481">
        <v>19000093</v>
      </c>
      <c r="B481" t="s">
        <v>771</v>
      </c>
      <c r="C481" s="82">
        <v>4471223.37</v>
      </c>
      <c r="D481" s="749">
        <f>VLOOKUP($A$1:$A$917,BS!$A$8:$A$2406,1,0)</f>
        <v>19000093</v>
      </c>
    </row>
    <row r="482" spans="1:4">
      <c r="A482">
        <v>19000103</v>
      </c>
      <c r="B482" t="s">
        <v>3007</v>
      </c>
      <c r="C482" s="82">
        <v>1154563.8999999999</v>
      </c>
      <c r="D482" s="749">
        <f>VLOOKUP($A$1:$A$917,BS!$A$8:$A$2406,1,0)</f>
        <v>19000103</v>
      </c>
    </row>
    <row r="483" spans="1:4">
      <c r="A483">
        <v>19000111</v>
      </c>
      <c r="B483" t="s">
        <v>915</v>
      </c>
      <c r="C483" s="82">
        <v>1100533.3999999999</v>
      </c>
      <c r="D483" s="749">
        <f>VLOOKUP($A$1:$A$917,BS!$A$8:$A$2406,1,0)</f>
        <v>19000111</v>
      </c>
    </row>
    <row r="484" spans="1:4">
      <c r="A484">
        <v>19000112</v>
      </c>
      <c r="B484" t="s">
        <v>2060</v>
      </c>
      <c r="C484" s="82">
        <v>34635.07</v>
      </c>
      <c r="D484" s="749">
        <f>VLOOKUP($A$1:$A$917,BS!$A$8:$A$2406,1,0)</f>
        <v>19000112</v>
      </c>
    </row>
    <row r="485" spans="1:4">
      <c r="A485">
        <v>19000122</v>
      </c>
      <c r="B485" t="s">
        <v>2221</v>
      </c>
      <c r="C485" s="82">
        <v>-93652.09</v>
      </c>
      <c r="D485" s="749">
        <f>VLOOKUP($A$1:$A$917,BS!$A$8:$A$2406,1,0)</f>
        <v>19000122</v>
      </c>
    </row>
    <row r="486" spans="1:4">
      <c r="A486">
        <v>19000133</v>
      </c>
      <c r="B486" t="s">
        <v>1060</v>
      </c>
      <c r="C486" s="82">
        <v>14052102.789999999</v>
      </c>
      <c r="D486" s="749">
        <f>VLOOKUP($A$1:$A$917,BS!$A$8:$A$2406,1,0)</f>
        <v>19000133</v>
      </c>
    </row>
    <row r="487" spans="1:4">
      <c r="A487">
        <v>19000151</v>
      </c>
      <c r="B487" t="s">
        <v>170</v>
      </c>
      <c r="C487" s="82">
        <v>388901.62</v>
      </c>
      <c r="D487" s="749">
        <f>VLOOKUP($A$1:$A$917,BS!$A$8:$A$2406,1,0)</f>
        <v>19000151</v>
      </c>
    </row>
    <row r="488" spans="1:4">
      <c r="A488">
        <v>19000181</v>
      </c>
      <c r="B488" t="s">
        <v>994</v>
      </c>
      <c r="C488" s="82">
        <v>-1142919.3400000001</v>
      </c>
      <c r="D488" s="749">
        <f>VLOOKUP($A$1:$A$917,BS!$A$8:$A$2406,1,0)</f>
        <v>19000181</v>
      </c>
    </row>
    <row r="489" spans="1:4">
      <c r="A489">
        <v>19000193</v>
      </c>
      <c r="B489" t="s">
        <v>2669</v>
      </c>
      <c r="C489" s="82">
        <v>176679.87</v>
      </c>
      <c r="D489" s="749">
        <f>VLOOKUP($A$1:$A$917,BS!$A$8:$A$2406,1,0)</f>
        <v>19000193</v>
      </c>
    </row>
    <row r="490" spans="1:4">
      <c r="A490">
        <v>19000251</v>
      </c>
      <c r="B490" t="s">
        <v>733</v>
      </c>
      <c r="C490" s="82">
        <v>14407.36</v>
      </c>
      <c r="D490" s="749">
        <f>VLOOKUP($A$1:$A$917,BS!$A$8:$A$2406,1,0)</f>
        <v>19000251</v>
      </c>
    </row>
    <row r="491" spans="1:4">
      <c r="A491">
        <v>19000283</v>
      </c>
      <c r="B491" t="s">
        <v>1584</v>
      </c>
      <c r="C491" s="82">
        <v>2988057.18</v>
      </c>
      <c r="D491" s="749">
        <f>VLOOKUP($A$1:$A$917,BS!$A$8:$A$2406,1,0)</f>
        <v>19000283</v>
      </c>
    </row>
    <row r="492" spans="1:4">
      <c r="A492">
        <v>19000361</v>
      </c>
      <c r="B492" t="s">
        <v>1121</v>
      </c>
      <c r="C492" s="82">
        <v>159437</v>
      </c>
      <c r="D492" s="749">
        <f>VLOOKUP($A$1:$A$917,BS!$A$8:$A$2406,1,0)</f>
        <v>19000361</v>
      </c>
    </row>
    <row r="493" spans="1:4">
      <c r="A493">
        <v>19000371</v>
      </c>
      <c r="B493" t="s">
        <v>1122</v>
      </c>
      <c r="C493" s="82">
        <v>37654.480000000003</v>
      </c>
      <c r="D493" s="749">
        <f>VLOOKUP($A$1:$A$917,BS!$A$8:$A$2406,1,0)</f>
        <v>19000371</v>
      </c>
    </row>
    <row r="494" spans="1:4">
      <c r="A494">
        <v>19000403</v>
      </c>
      <c r="B494" t="s">
        <v>286</v>
      </c>
      <c r="C494" s="82">
        <v>154912.70000000001</v>
      </c>
      <c r="D494" s="749">
        <f>VLOOKUP($A$1:$A$917,BS!$A$8:$A$2406,1,0)</f>
        <v>19000403</v>
      </c>
    </row>
    <row r="495" spans="1:4">
      <c r="A495">
        <v>19000441</v>
      </c>
      <c r="B495" t="s">
        <v>339</v>
      </c>
      <c r="C495" s="82">
        <v>5629937.3899999997</v>
      </c>
      <c r="D495" s="749">
        <f>VLOOKUP($A$1:$A$917,BS!$A$8:$A$2406,1,0)</f>
        <v>19000441</v>
      </c>
    </row>
    <row r="496" spans="1:4">
      <c r="A496">
        <v>19000443</v>
      </c>
      <c r="B496" t="s">
        <v>524</v>
      </c>
      <c r="C496" s="82">
        <v>74089796.549999997</v>
      </c>
      <c r="D496" s="749">
        <f>VLOOKUP($A$1:$A$917,BS!$A$8:$A$2406,1,0)</f>
        <v>19000443</v>
      </c>
    </row>
    <row r="497" spans="1:4">
      <c r="A497">
        <v>19000453</v>
      </c>
      <c r="B497" t="s">
        <v>525</v>
      </c>
      <c r="C497" s="82">
        <v>4416333.1500000004</v>
      </c>
      <c r="D497" s="749">
        <f>VLOOKUP($A$1:$A$917,BS!$A$8:$A$2406,1,0)</f>
        <v>19000453</v>
      </c>
    </row>
    <row r="498" spans="1:4">
      <c r="A498">
        <v>19000463</v>
      </c>
      <c r="B498" t="s">
        <v>526</v>
      </c>
      <c r="C498" s="82">
        <v>-1034250.46</v>
      </c>
      <c r="D498" s="749">
        <f>VLOOKUP($A$1:$A$917,BS!$A$8:$A$2406,1,0)</f>
        <v>19000463</v>
      </c>
    </row>
    <row r="499" spans="1:4">
      <c r="A499">
        <v>19000471</v>
      </c>
      <c r="B499" t="s">
        <v>808</v>
      </c>
      <c r="C499" s="82">
        <v>3680992.71</v>
      </c>
      <c r="D499" s="749">
        <f>VLOOKUP($A$1:$A$917,BS!$A$8:$A$2406,1,0)</f>
        <v>19000471</v>
      </c>
    </row>
    <row r="500" spans="1:4">
      <c r="A500">
        <v>19000473</v>
      </c>
      <c r="B500" t="s">
        <v>2163</v>
      </c>
      <c r="C500" s="82">
        <v>2562568</v>
      </c>
      <c r="D500" s="749">
        <f>VLOOKUP($A$1:$A$917,BS!$A$8:$A$2406,1,0)</f>
        <v>19000473</v>
      </c>
    </row>
    <row r="501" spans="1:4">
      <c r="A501">
        <v>19000491</v>
      </c>
      <c r="B501" t="s">
        <v>2540</v>
      </c>
      <c r="C501" s="82">
        <v>2065817.95</v>
      </c>
      <c r="D501" s="749">
        <f>VLOOKUP($A$1:$A$917,BS!$A$8:$A$2406,1,0)</f>
        <v>19000491</v>
      </c>
    </row>
    <row r="502" spans="1:4">
      <c r="A502">
        <v>19000551</v>
      </c>
      <c r="B502" t="s">
        <v>3126</v>
      </c>
      <c r="C502" s="82">
        <v>1965399</v>
      </c>
      <c r="D502" s="749">
        <f>VLOOKUP($A$1:$A$917,BS!$A$8:$A$2406,1,0)</f>
        <v>19000551</v>
      </c>
    </row>
    <row r="503" spans="1:4">
      <c r="A503">
        <v>19000552</v>
      </c>
      <c r="B503" t="s">
        <v>2521</v>
      </c>
      <c r="C503" s="82">
        <v>562917.92000000004</v>
      </c>
      <c r="D503" s="749">
        <f>VLOOKUP($A$1:$A$917,BS!$A$8:$A$2406,1,0)</f>
        <v>19000552</v>
      </c>
    </row>
    <row r="504" spans="1:4">
      <c r="A504">
        <v>19000553</v>
      </c>
      <c r="B504" t="s">
        <v>101</v>
      </c>
      <c r="C504" s="82">
        <v>219865.52</v>
      </c>
      <c r="D504" s="749">
        <f>VLOOKUP($A$1:$A$917,BS!$A$8:$A$2406,1,0)</f>
        <v>19000553</v>
      </c>
    </row>
    <row r="505" spans="1:4">
      <c r="A505">
        <v>19000562</v>
      </c>
      <c r="B505" t="s">
        <v>763</v>
      </c>
      <c r="C505" s="82">
        <v>1613302.95</v>
      </c>
      <c r="D505" s="749">
        <f>VLOOKUP($A$1:$A$917,BS!$A$8:$A$2406,1,0)</f>
        <v>19000562</v>
      </c>
    </row>
    <row r="506" spans="1:4">
      <c r="A506">
        <v>19000572</v>
      </c>
      <c r="B506" t="s">
        <v>764</v>
      </c>
      <c r="C506" s="82">
        <v>263872</v>
      </c>
      <c r="D506" s="749">
        <f>VLOOKUP($A$1:$A$917,BS!$A$8:$A$2406,1,0)</f>
        <v>19000572</v>
      </c>
    </row>
    <row r="507" spans="1:4">
      <c r="A507">
        <v>19000573</v>
      </c>
      <c r="B507" t="s">
        <v>2248</v>
      </c>
      <c r="C507" s="82">
        <v>265141.43</v>
      </c>
      <c r="D507" s="749">
        <f>VLOOKUP($A$1:$A$917,BS!$A$8:$A$2406,1,0)</f>
        <v>19000573</v>
      </c>
    </row>
    <row r="508" spans="1:4">
      <c r="A508">
        <v>19000581</v>
      </c>
      <c r="B508" t="s">
        <v>195</v>
      </c>
      <c r="C508" s="82">
        <v>2870314.38</v>
      </c>
      <c r="D508" s="749">
        <f>VLOOKUP($A$1:$A$917,BS!$A$8:$A$2406,1,0)</f>
        <v>19000581</v>
      </c>
    </row>
    <row r="509" spans="1:4">
      <c r="A509">
        <v>19000592</v>
      </c>
      <c r="B509" t="s">
        <v>584</v>
      </c>
      <c r="C509" s="82">
        <v>3813311.58</v>
      </c>
      <c r="D509" s="749">
        <f>VLOOKUP($A$1:$A$917,BS!$A$8:$A$2406,1,0)</f>
        <v>19000592</v>
      </c>
    </row>
    <row r="510" spans="1:4">
      <c r="A510">
        <v>19000601</v>
      </c>
      <c r="B510" t="s">
        <v>2138</v>
      </c>
      <c r="C510" s="82">
        <v>176109121</v>
      </c>
      <c r="D510" s="749">
        <f>VLOOKUP($A$1:$A$917,BS!$A$8:$A$2406,1,0)</f>
        <v>19000601</v>
      </c>
    </row>
    <row r="511" spans="1:4">
      <c r="A511">
        <v>19000621</v>
      </c>
      <c r="B511" t="s">
        <v>2197</v>
      </c>
      <c r="C511" s="82">
        <v>62062445.200000003</v>
      </c>
      <c r="D511" s="749">
        <f>VLOOKUP($A$1:$A$917,BS!$A$8:$A$2406,1,0)</f>
        <v>19000621</v>
      </c>
    </row>
    <row r="512" spans="1:4">
      <c r="A512">
        <v>19000641</v>
      </c>
      <c r="B512" t="s">
        <v>2194</v>
      </c>
      <c r="C512" s="82">
        <v>280385.23</v>
      </c>
      <c r="D512" s="749">
        <f>VLOOKUP($A$1:$A$917,BS!$A$8:$A$2406,1,0)</f>
        <v>19000641</v>
      </c>
    </row>
    <row r="513" spans="1:4">
      <c r="A513">
        <v>19000671</v>
      </c>
      <c r="B513" t="s">
        <v>2214</v>
      </c>
      <c r="C513" s="82">
        <v>32765538.120000001</v>
      </c>
      <c r="D513" s="749">
        <f>VLOOKUP($A$1:$A$917,BS!$A$8:$A$2406,1,0)</f>
        <v>19000671</v>
      </c>
    </row>
    <row r="514" spans="1:4">
      <c r="A514">
        <v>19000691</v>
      </c>
      <c r="B514" t="s">
        <v>2541</v>
      </c>
      <c r="C514" s="82">
        <v>48125</v>
      </c>
      <c r="D514" s="749">
        <f>VLOOKUP($A$1:$A$917,BS!$A$8:$A$2406,1,0)</f>
        <v>19000691</v>
      </c>
    </row>
    <row r="515" spans="1:4">
      <c r="A515">
        <v>19000692</v>
      </c>
      <c r="B515" t="s">
        <v>1218</v>
      </c>
      <c r="C515" s="82">
        <v>13125</v>
      </c>
      <c r="D515" s="749">
        <f>VLOOKUP($A$1:$A$917,BS!$A$8:$A$2406,1,0)</f>
        <v>19000692</v>
      </c>
    </row>
    <row r="516" spans="1:4">
      <c r="A516">
        <v>19000711</v>
      </c>
      <c r="B516" t="s">
        <v>2061</v>
      </c>
      <c r="C516" s="82">
        <v>533146.01</v>
      </c>
      <c r="D516" s="749">
        <f>VLOOKUP($A$1:$A$917,BS!$A$8:$A$2406,1,0)</f>
        <v>19000711</v>
      </c>
    </row>
    <row r="517" spans="1:4">
      <c r="A517">
        <v>19000721</v>
      </c>
      <c r="B517" t="s">
        <v>2222</v>
      </c>
      <c r="C517" s="82">
        <v>10869.86</v>
      </c>
      <c r="D517" s="749">
        <f>VLOOKUP($A$1:$A$917,BS!$A$8:$A$2406,1,0)</f>
        <v>19000721</v>
      </c>
    </row>
    <row r="518" spans="1:4">
      <c r="A518">
        <v>19000731</v>
      </c>
      <c r="B518" t="s">
        <v>2317</v>
      </c>
      <c r="C518" s="82">
        <v>67857.05</v>
      </c>
      <c r="D518" s="749">
        <f>VLOOKUP($A$1:$A$917,BS!$A$8:$A$2406,1,0)</f>
        <v>19000731</v>
      </c>
    </row>
    <row r="519" spans="1:4">
      <c r="A519">
        <v>19000732</v>
      </c>
      <c r="B519" t="s">
        <v>2313</v>
      </c>
      <c r="C519" s="82">
        <v>33293.08</v>
      </c>
      <c r="D519" s="749">
        <f>VLOOKUP($A$1:$A$917,BS!$A$8:$A$2406,1,0)</f>
        <v>19000732</v>
      </c>
    </row>
    <row r="520" spans="1:4">
      <c r="A520">
        <v>19000741</v>
      </c>
      <c r="B520" t="s">
        <v>2382</v>
      </c>
      <c r="C520" s="82">
        <v>165881.88</v>
      </c>
      <c r="D520" s="749">
        <f>VLOOKUP($A$1:$A$917,BS!$A$8:$A$2406,1,0)</f>
        <v>19000741</v>
      </c>
    </row>
    <row r="521" spans="1:4">
      <c r="A521">
        <v>19000751</v>
      </c>
      <c r="B521" t="s">
        <v>2408</v>
      </c>
      <c r="C521" s="82">
        <v>1735851.6</v>
      </c>
      <c r="D521" s="749">
        <f>VLOOKUP($A$1:$A$917,BS!$A$8:$A$2406,1,0)</f>
        <v>19000751</v>
      </c>
    </row>
    <row r="522" spans="1:4">
      <c r="A522">
        <v>19000752</v>
      </c>
      <c r="B522" t="s">
        <v>2409</v>
      </c>
      <c r="C522" s="82">
        <v>928523.4</v>
      </c>
      <c r="D522" s="749">
        <f>VLOOKUP($A$1:$A$917,BS!$A$8:$A$2406,1,0)</f>
        <v>19000752</v>
      </c>
    </row>
    <row r="523" spans="1:4">
      <c r="A523">
        <v>19000781</v>
      </c>
      <c r="B523" t="s">
        <v>2542</v>
      </c>
      <c r="C523" s="82">
        <v>2851662.05</v>
      </c>
      <c r="D523" s="749">
        <f>VLOOKUP($A$1:$A$917,BS!$A$8:$A$2406,1,0)</f>
        <v>19000781</v>
      </c>
    </row>
    <row r="524" spans="1:4">
      <c r="A524">
        <v>19000791</v>
      </c>
      <c r="B524" t="s">
        <v>2543</v>
      </c>
      <c r="C524" s="82">
        <v>49324.7</v>
      </c>
      <c r="D524" s="749">
        <f>VLOOKUP($A$1:$A$917,BS!$A$8:$A$2406,1,0)</f>
        <v>19000791</v>
      </c>
    </row>
    <row r="525" spans="1:4">
      <c r="A525">
        <v>19000801</v>
      </c>
      <c r="B525" t="s">
        <v>2544</v>
      </c>
      <c r="C525" s="82">
        <v>-6912.48</v>
      </c>
      <c r="D525" s="749">
        <f>VLOOKUP($A$1:$A$917,BS!$A$8:$A$2406,1,0)</f>
        <v>19000801</v>
      </c>
    </row>
    <row r="526" spans="1:4">
      <c r="A526">
        <v>19000811</v>
      </c>
      <c r="B526" t="s">
        <v>2545</v>
      </c>
      <c r="C526" s="82">
        <v>15011.39</v>
      </c>
      <c r="D526" s="749">
        <f>VLOOKUP($A$1:$A$917,BS!$A$8:$A$2406,1,0)</f>
        <v>19000811</v>
      </c>
    </row>
    <row r="527" spans="1:4">
      <c r="A527">
        <v>19000821</v>
      </c>
      <c r="B527" t="s">
        <v>2583</v>
      </c>
      <c r="C527" s="82">
        <v>187080.33</v>
      </c>
      <c r="D527" s="749">
        <f>VLOOKUP($A$1:$A$917,BS!$A$8:$A$2406,1,0)</f>
        <v>19000821</v>
      </c>
    </row>
    <row r="528" spans="1:4">
      <c r="A528">
        <v>19000831</v>
      </c>
      <c r="B528" t="s">
        <v>2626</v>
      </c>
      <c r="C528" s="82">
        <v>726248.82</v>
      </c>
      <c r="D528" s="749">
        <f>VLOOKUP($A$1:$A$917,BS!$A$8:$A$2406,1,0)</f>
        <v>19000831</v>
      </c>
    </row>
    <row r="529" spans="1:4">
      <c r="A529">
        <v>19000841</v>
      </c>
      <c r="B529" t="s">
        <v>2670</v>
      </c>
      <c r="C529" s="82">
        <v>-604967.23</v>
      </c>
      <c r="D529" s="749">
        <f>VLOOKUP($A$1:$A$917,BS!$A$8:$A$2406,1,0)</f>
        <v>19000841</v>
      </c>
    </row>
    <row r="530" spans="1:4">
      <c r="A530">
        <v>19000851</v>
      </c>
      <c r="B530" t="s">
        <v>2802</v>
      </c>
      <c r="C530" s="82">
        <v>863578.87</v>
      </c>
      <c r="D530" s="749">
        <f>VLOOKUP($A$1:$A$917,BS!$A$8:$A$2406,1,0)</f>
        <v>19000851</v>
      </c>
    </row>
    <row r="531" spans="1:4">
      <c r="A531">
        <v>19000861</v>
      </c>
      <c r="B531" t="s">
        <v>2863</v>
      </c>
      <c r="C531" s="82">
        <v>217140.62</v>
      </c>
      <c r="D531" s="749">
        <f>VLOOKUP($A$1:$A$917,BS!$A$8:$A$2406,1,0)</f>
        <v>19000861</v>
      </c>
    </row>
    <row r="532" spans="1:4">
      <c r="A532">
        <v>19000871</v>
      </c>
      <c r="B532" t="s">
        <v>3236</v>
      </c>
      <c r="C532" s="82">
        <v>2381262.4500000002</v>
      </c>
      <c r="D532" s="749">
        <f>VLOOKUP($A$1:$A$917,BS!$A$8:$A$2406,1,0)</f>
        <v>19000871</v>
      </c>
    </row>
    <row r="533" spans="1:4">
      <c r="A533">
        <v>19002003</v>
      </c>
      <c r="B533" t="s">
        <v>2990</v>
      </c>
      <c r="C533" s="82">
        <v>110063449.92</v>
      </c>
      <c r="D533" s="749">
        <f>VLOOKUP($A$1:$A$917,BS!$A$8:$A$2406,1,0)</f>
        <v>19002003</v>
      </c>
    </row>
    <row r="534" spans="1:4">
      <c r="A534">
        <v>19003011</v>
      </c>
      <c r="B534" t="s">
        <v>3060</v>
      </c>
      <c r="C534" s="82">
        <v>1644403.6</v>
      </c>
      <c r="D534" s="749">
        <f>VLOOKUP($A$1:$A$917,BS!$A$8:$A$2406,1,0)</f>
        <v>19003011</v>
      </c>
    </row>
    <row r="535" spans="1:4">
      <c r="A535">
        <v>19003021</v>
      </c>
      <c r="B535" t="s">
        <v>3079</v>
      </c>
      <c r="C535" s="82">
        <v>476026.95</v>
      </c>
      <c r="D535" s="749">
        <f>VLOOKUP($A$1:$A$917,BS!$A$8:$A$2406,1,0)</f>
        <v>19003021</v>
      </c>
    </row>
    <row r="536" spans="1:4">
      <c r="A536">
        <v>19003032</v>
      </c>
      <c r="B536" t="s">
        <v>3238</v>
      </c>
      <c r="C536" s="82">
        <v>3492939.8</v>
      </c>
      <c r="D536" s="749">
        <f>VLOOKUP($A$1:$A$917,BS!$A$8:$A$2406,1,0)</f>
        <v>19003032</v>
      </c>
    </row>
    <row r="537" spans="1:4">
      <c r="A537">
        <v>19003041</v>
      </c>
      <c r="B537" t="s">
        <v>3365</v>
      </c>
      <c r="C537" s="82">
        <v>5690719.6500000004</v>
      </c>
      <c r="D537" s="749">
        <f>VLOOKUP($A$1:$A$917,BS!$A$8:$A$2406,1,0)</f>
        <v>19003041</v>
      </c>
    </row>
    <row r="538" spans="1:4">
      <c r="A538">
        <v>19003042</v>
      </c>
      <c r="B538" t="s">
        <v>3300</v>
      </c>
      <c r="C538" s="82">
        <v>3228622.6</v>
      </c>
      <c r="D538" s="749">
        <f>VLOOKUP($A$1:$A$917,BS!$A$8:$A$2406,1,0)</f>
        <v>19003042</v>
      </c>
    </row>
    <row r="539" spans="1:4">
      <c r="A539">
        <v>19100012</v>
      </c>
      <c r="B539" t="s">
        <v>1000</v>
      </c>
      <c r="C539" s="82">
        <v>10034409.93</v>
      </c>
      <c r="D539" s="749">
        <f>VLOOKUP($A$1:$A$917,BS!$A$8:$A$2406,1,0)</f>
        <v>19100012</v>
      </c>
    </row>
    <row r="540" spans="1:4">
      <c r="A540">
        <v>19100022</v>
      </c>
      <c r="B540" t="s">
        <v>697</v>
      </c>
      <c r="C540" s="82">
        <v>3736783.61</v>
      </c>
      <c r="D540" s="749">
        <f>VLOOKUP($A$1:$A$917,BS!$A$8:$A$2406,1,0)</f>
        <v>19100022</v>
      </c>
    </row>
    <row r="541" spans="1:4">
      <c r="A541">
        <v>19100132</v>
      </c>
      <c r="B541" t="s">
        <v>683</v>
      </c>
      <c r="C541" s="82">
        <v>44379.519999999997</v>
      </c>
      <c r="D541" s="749">
        <f>VLOOKUP($A$1:$A$917,BS!$A$8:$A$2406,1,0)</f>
        <v>19100132</v>
      </c>
    </row>
    <row r="542" spans="1:4">
      <c r="A542">
        <v>19100142</v>
      </c>
      <c r="B542" t="s">
        <v>684</v>
      </c>
      <c r="C542" s="82">
        <v>-294656.11</v>
      </c>
      <c r="D542" s="749">
        <f>VLOOKUP($A$1:$A$917,BS!$A$8:$A$2406,1,0)</f>
        <v>19100142</v>
      </c>
    </row>
    <row r="543" spans="1:4">
      <c r="A543">
        <v>19100152</v>
      </c>
      <c r="B543" t="s">
        <v>1138</v>
      </c>
      <c r="C543" s="82">
        <v>6401173.9299999997</v>
      </c>
      <c r="D543" s="749">
        <f>VLOOKUP($A$1:$A$917,BS!$A$8:$A$2406,1,0)</f>
        <v>19100152</v>
      </c>
    </row>
    <row r="544" spans="1:4">
      <c r="A544">
        <v>19100162</v>
      </c>
      <c r="B544" t="s">
        <v>312</v>
      </c>
      <c r="C544" s="82">
        <v>-32511530.629999999</v>
      </c>
      <c r="D544" s="749">
        <f>VLOOKUP($A$1:$A$917,BS!$A$8:$A$2406,1,0)</f>
        <v>19100162</v>
      </c>
    </row>
    <row r="545" spans="1:4">
      <c r="A545">
        <v>20100023</v>
      </c>
      <c r="B545" t="s">
        <v>1984</v>
      </c>
      <c r="C545" s="82">
        <v>-859037.91</v>
      </c>
      <c r="D545" s="749">
        <f>VLOOKUP($A$1:$A$917,BS!$A$8:$A$2406,1,0)</f>
        <v>20100023</v>
      </c>
    </row>
    <row r="546" spans="1:4">
      <c r="A546">
        <v>20700003</v>
      </c>
      <c r="B546" t="s">
        <v>1296</v>
      </c>
      <c r="C546" s="82">
        <v>-122847945.22</v>
      </c>
      <c r="D546" s="749">
        <f>VLOOKUP($A$1:$A$917,BS!$A$8:$A$2406,1,0)</f>
        <v>20700003</v>
      </c>
    </row>
    <row r="547" spans="1:4">
      <c r="A547">
        <v>20700013</v>
      </c>
      <c r="B547" t="s">
        <v>1889</v>
      </c>
      <c r="C547" s="82">
        <v>-338395484.31</v>
      </c>
      <c r="D547" s="749">
        <f>VLOOKUP($A$1:$A$917,BS!$A$8:$A$2406,1,0)</f>
        <v>20700013</v>
      </c>
    </row>
    <row r="548" spans="1:4">
      <c r="A548">
        <v>20700023</v>
      </c>
      <c r="B548" t="s">
        <v>1345</v>
      </c>
      <c r="C548" s="82">
        <v>-16901820.34</v>
      </c>
      <c r="D548" s="749">
        <f>VLOOKUP($A$1:$A$917,BS!$A$8:$A$2406,1,0)</f>
        <v>20700023</v>
      </c>
    </row>
    <row r="549" spans="1:4">
      <c r="A549">
        <v>21100003</v>
      </c>
      <c r="B549" t="s">
        <v>1186</v>
      </c>
      <c r="C549" s="82">
        <v>-2803605116.4699998</v>
      </c>
      <c r="D549" s="749">
        <f>VLOOKUP($A$1:$A$917,BS!$A$8:$A$2406,1,0)</f>
        <v>21100003</v>
      </c>
    </row>
    <row r="550" spans="1:4">
      <c r="A550">
        <v>21100383</v>
      </c>
      <c r="B550" t="s">
        <v>25</v>
      </c>
      <c r="C550" s="82">
        <v>-491575</v>
      </c>
      <c r="D550" s="749">
        <f>VLOOKUP($A$1:$A$917,BS!$A$8:$A$2406,1,0)</f>
        <v>21100383</v>
      </c>
    </row>
    <row r="551" spans="1:4">
      <c r="A551">
        <v>21400013</v>
      </c>
      <c r="B551" t="s">
        <v>1053</v>
      </c>
      <c r="C551" s="82">
        <v>2148854.7200000002</v>
      </c>
      <c r="D551" s="749">
        <f>VLOOKUP($A$1:$A$917,BS!$A$8:$A$2406,1,0)</f>
        <v>21400013</v>
      </c>
    </row>
    <row r="552" spans="1:4">
      <c r="A552">
        <v>21400033</v>
      </c>
      <c r="B552" t="s">
        <v>1055</v>
      </c>
      <c r="C552" s="82">
        <v>4985024.68</v>
      </c>
      <c r="D552" s="749">
        <f>VLOOKUP($A$1:$A$917,BS!$A$8:$A$2406,1,0)</f>
        <v>21400033</v>
      </c>
    </row>
    <row r="553" spans="1:4">
      <c r="A553">
        <v>21500023</v>
      </c>
      <c r="B553" t="s">
        <v>1346</v>
      </c>
      <c r="C553" s="82">
        <v>-10766141</v>
      </c>
      <c r="D553" s="749">
        <f>VLOOKUP($A$1:$A$917,BS!$A$8:$A$2406,1,0)</f>
        <v>21500023</v>
      </c>
    </row>
    <row r="554" spans="1:4">
      <c r="A554">
        <v>21500033</v>
      </c>
      <c r="B554" t="s">
        <v>1890</v>
      </c>
      <c r="C554" s="82">
        <v>-3281918</v>
      </c>
      <c r="D554" s="749">
        <f>VLOOKUP($A$1:$A$917,BS!$A$8:$A$2406,1,0)</f>
        <v>21500033</v>
      </c>
    </row>
    <row r="555" spans="1:4">
      <c r="A555">
        <v>21600003</v>
      </c>
      <c r="B555" t="s">
        <v>419</v>
      </c>
      <c r="C555" s="82">
        <v>-357949044.44999999</v>
      </c>
      <c r="D555" s="749">
        <f>VLOOKUP($A$1:$A$917,BS!$A$8:$A$2406,1,0)</f>
        <v>21600003</v>
      </c>
    </row>
    <row r="556" spans="1:4">
      <c r="A556">
        <v>21600011</v>
      </c>
      <c r="B556" t="s">
        <v>2097</v>
      </c>
      <c r="C556" s="82">
        <v>51782215.560000002</v>
      </c>
      <c r="D556" s="749">
        <f>VLOOKUP($A$1:$A$917,BS!$A$8:$A$2406,1,0)</f>
        <v>21600011</v>
      </c>
    </row>
    <row r="557" spans="1:4">
      <c r="A557">
        <v>21600013</v>
      </c>
      <c r="B557" t="s">
        <v>672</v>
      </c>
      <c r="C557" s="82">
        <v>77562549.519999996</v>
      </c>
      <c r="D557" s="749">
        <f>VLOOKUP($A$1:$A$917,BS!$A$8:$A$2406,1,0)</f>
        <v>21600013</v>
      </c>
    </row>
    <row r="558" spans="1:4">
      <c r="A558">
        <v>21600023</v>
      </c>
      <c r="B558" t="s">
        <v>1891</v>
      </c>
      <c r="C558" s="82">
        <v>1755001.25</v>
      </c>
      <c r="D558" s="749">
        <f>VLOOKUP($A$1:$A$917,BS!$A$8:$A$2406,1,0)</f>
        <v>21600023</v>
      </c>
    </row>
    <row r="559" spans="1:4">
      <c r="A559">
        <v>21600033</v>
      </c>
      <c r="B559" t="s">
        <v>1196</v>
      </c>
      <c r="C559" s="82">
        <v>1471103.62</v>
      </c>
      <c r="D559" s="749">
        <f>VLOOKUP($A$1:$A$917,BS!$A$8:$A$2406,1,0)</f>
        <v>21600033</v>
      </c>
    </row>
    <row r="560" spans="1:4">
      <c r="A560">
        <v>21600053</v>
      </c>
      <c r="B560" t="s">
        <v>1074</v>
      </c>
      <c r="C560" s="82">
        <v>16359946.109999999</v>
      </c>
      <c r="D560" s="749">
        <f>VLOOKUP($A$1:$A$917,BS!$A$8:$A$2406,1,0)</f>
        <v>21600053</v>
      </c>
    </row>
    <row r="561" spans="1:4">
      <c r="A561">
        <v>21610013</v>
      </c>
      <c r="B561" t="s">
        <v>342</v>
      </c>
      <c r="C561" s="82">
        <v>14599821</v>
      </c>
      <c r="D561" s="749">
        <f>VLOOKUP($A$1:$A$917,BS!$A$8:$A$2406,1,0)</f>
        <v>21610013</v>
      </c>
    </row>
    <row r="562" spans="1:4">
      <c r="A562">
        <v>21900103</v>
      </c>
      <c r="B562" t="s">
        <v>3148</v>
      </c>
      <c r="C562" s="82">
        <v>-14569087.1</v>
      </c>
      <c r="D562" s="749">
        <f>VLOOKUP($A$1:$A$917,BS!$A$8:$A$2406,1,0)</f>
        <v>21900103</v>
      </c>
    </row>
    <row r="563" spans="1:4">
      <c r="A563">
        <v>21900113</v>
      </c>
      <c r="B563" t="s">
        <v>3149</v>
      </c>
      <c r="C563" s="82">
        <v>22853604.399999999</v>
      </c>
      <c r="D563" s="749">
        <f>VLOOKUP($A$1:$A$917,BS!$A$8:$A$2406,1,0)</f>
        <v>21900113</v>
      </c>
    </row>
    <row r="564" spans="1:4">
      <c r="A564">
        <v>21900133</v>
      </c>
      <c r="B564" t="s">
        <v>3150</v>
      </c>
      <c r="C564" s="82">
        <v>442607.7</v>
      </c>
      <c r="D564" s="749">
        <f>VLOOKUP($A$1:$A$917,BS!$A$8:$A$2406,1,0)</f>
        <v>21900133</v>
      </c>
    </row>
    <row r="565" spans="1:4">
      <c r="A565">
        <v>21900143</v>
      </c>
      <c r="B565" t="s">
        <v>3166</v>
      </c>
      <c r="C565" s="82">
        <v>211685133</v>
      </c>
      <c r="D565" s="749">
        <f>VLOOKUP($A$1:$A$917,BS!$A$8:$A$2406,1,0)</f>
        <v>21900143</v>
      </c>
    </row>
    <row r="566" spans="1:4">
      <c r="A566">
        <v>21900153</v>
      </c>
      <c r="B566" t="s">
        <v>3152</v>
      </c>
      <c r="C566" s="82">
        <v>-74089796.549999997</v>
      </c>
      <c r="D566" s="749">
        <f>VLOOKUP($A$1:$A$917,BS!$A$8:$A$2406,1,0)</f>
        <v>21900153</v>
      </c>
    </row>
    <row r="567" spans="1:4">
      <c r="A567">
        <v>21900163</v>
      </c>
      <c r="B567" t="s">
        <v>3167</v>
      </c>
      <c r="C567" s="82">
        <v>12618095</v>
      </c>
      <c r="D567" s="749">
        <f>VLOOKUP($A$1:$A$917,BS!$A$8:$A$2406,1,0)</f>
        <v>21900163</v>
      </c>
    </row>
    <row r="568" spans="1:4">
      <c r="A568">
        <v>21900173</v>
      </c>
      <c r="B568" t="s">
        <v>3154</v>
      </c>
      <c r="C568" s="82">
        <v>-4416333.21</v>
      </c>
      <c r="D568" s="749">
        <f>VLOOKUP($A$1:$A$917,BS!$A$8:$A$2406,1,0)</f>
        <v>21900173</v>
      </c>
    </row>
    <row r="569" spans="1:4">
      <c r="A569">
        <v>21900183</v>
      </c>
      <c r="B569" t="s">
        <v>3155</v>
      </c>
      <c r="C569" s="82">
        <v>-2955000</v>
      </c>
      <c r="D569" s="749">
        <f>VLOOKUP($A$1:$A$917,BS!$A$8:$A$2406,1,0)</f>
        <v>21900183</v>
      </c>
    </row>
    <row r="570" spans="1:4">
      <c r="A570">
        <v>21900193</v>
      </c>
      <c r="B570" t="s">
        <v>3156</v>
      </c>
      <c r="C570" s="82">
        <v>1034249.91</v>
      </c>
      <c r="D570" s="749">
        <f>VLOOKUP($A$1:$A$917,BS!$A$8:$A$2406,1,0)</f>
        <v>21900193</v>
      </c>
    </row>
    <row r="571" spans="1:4">
      <c r="A571">
        <v>21900223</v>
      </c>
      <c r="B571" t="s">
        <v>3140</v>
      </c>
      <c r="C571" s="82">
        <v>-154912.70000000001</v>
      </c>
      <c r="D571" s="749">
        <f>VLOOKUP($A$1:$A$917,BS!$A$8:$A$2406,1,0)</f>
        <v>21900223</v>
      </c>
    </row>
    <row r="572" spans="1:4">
      <c r="A572">
        <v>21900233</v>
      </c>
      <c r="B572" t="s">
        <v>3109</v>
      </c>
      <c r="C572" s="82">
        <v>5099180.49</v>
      </c>
      <c r="D572" s="749">
        <f>VLOOKUP($A$1:$A$917,BS!$A$8:$A$2406,1,0)</f>
        <v>21900233</v>
      </c>
    </row>
    <row r="573" spans="1:4">
      <c r="A573">
        <v>21900243</v>
      </c>
      <c r="B573" t="s">
        <v>3157</v>
      </c>
      <c r="C573" s="82">
        <v>-7998761.54</v>
      </c>
      <c r="D573" s="749">
        <f>VLOOKUP($A$1:$A$917,BS!$A$8:$A$2406,1,0)</f>
        <v>21900243</v>
      </c>
    </row>
    <row r="574" spans="1:4">
      <c r="A574">
        <v>22100393</v>
      </c>
      <c r="B574" t="s">
        <v>474</v>
      </c>
      <c r="C574" s="82">
        <v>-15000000</v>
      </c>
      <c r="D574" s="749">
        <f>VLOOKUP($A$1:$A$917,BS!$A$8:$A$2406,1,0)</f>
        <v>22100393</v>
      </c>
    </row>
    <row r="575" spans="1:4">
      <c r="A575">
        <v>22100413</v>
      </c>
      <c r="B575" t="s">
        <v>141</v>
      </c>
      <c r="C575" s="82">
        <v>-2000000</v>
      </c>
      <c r="D575" s="749">
        <f>VLOOKUP($A$1:$A$917,BS!$A$8:$A$2406,1,0)</f>
        <v>22100413</v>
      </c>
    </row>
    <row r="576" spans="1:4">
      <c r="A576">
        <v>22100713</v>
      </c>
      <c r="B576" t="s">
        <v>513</v>
      </c>
      <c r="C576" s="82">
        <v>-300000000</v>
      </c>
      <c r="D576" s="749">
        <f>VLOOKUP($A$1:$A$917,BS!$A$8:$A$2406,1,0)</f>
        <v>22100713</v>
      </c>
    </row>
    <row r="577" spans="1:4">
      <c r="A577">
        <v>22100723</v>
      </c>
      <c r="B577" t="s">
        <v>514</v>
      </c>
      <c r="C577" s="82">
        <v>-200000000</v>
      </c>
      <c r="D577" s="749">
        <f>VLOOKUP($A$1:$A$917,BS!$A$8:$A$2406,1,0)</f>
        <v>22100723</v>
      </c>
    </row>
    <row r="578" spans="1:4">
      <c r="A578">
        <v>22100743</v>
      </c>
      <c r="B578" t="s">
        <v>1322</v>
      </c>
      <c r="C578" s="82">
        <v>-100000000</v>
      </c>
      <c r="D578" s="749">
        <f>VLOOKUP($A$1:$A$917,BS!$A$8:$A$2406,1,0)</f>
        <v>22100743</v>
      </c>
    </row>
    <row r="579" spans="1:4">
      <c r="A579">
        <v>22100823</v>
      </c>
      <c r="B579" t="s">
        <v>1921</v>
      </c>
      <c r="C579" s="82">
        <v>-250000000</v>
      </c>
      <c r="D579" s="749">
        <f>VLOOKUP($A$1:$A$917,BS!$A$8:$A$2406,1,0)</f>
        <v>22100823</v>
      </c>
    </row>
    <row r="580" spans="1:4">
      <c r="A580">
        <v>22100833</v>
      </c>
      <c r="B580" t="s">
        <v>2808</v>
      </c>
      <c r="C580" s="82">
        <v>-138460000</v>
      </c>
      <c r="D580" s="749">
        <f>VLOOKUP($A$1:$A$917,BS!$A$8:$A$2406,1,0)</f>
        <v>22100833</v>
      </c>
    </row>
    <row r="581" spans="1:4">
      <c r="A581">
        <v>22100843</v>
      </c>
      <c r="B581" t="s">
        <v>2812</v>
      </c>
      <c r="C581" s="82">
        <v>-23400000</v>
      </c>
      <c r="D581" s="749">
        <f>VLOOKUP($A$1:$A$917,BS!$A$8:$A$2406,1,0)</f>
        <v>22100843</v>
      </c>
    </row>
    <row r="582" spans="1:4">
      <c r="A582">
        <v>22100853</v>
      </c>
      <c r="B582" t="s">
        <v>3254</v>
      </c>
      <c r="C582" s="82">
        <v>-425000000</v>
      </c>
      <c r="D582" s="749">
        <f>VLOOKUP($A$1:$A$917,BS!$A$8:$A$2406,1,0)</f>
        <v>22100853</v>
      </c>
    </row>
    <row r="583" spans="1:4">
      <c r="A583">
        <v>22100923</v>
      </c>
      <c r="B583" t="s">
        <v>2402</v>
      </c>
      <c r="C583" s="82">
        <v>-250000000</v>
      </c>
      <c r="D583" s="749">
        <f>VLOOKUP($A$1:$A$917,BS!$A$8:$A$2406,1,0)</f>
        <v>22100923</v>
      </c>
    </row>
    <row r="584" spans="1:4">
      <c r="A584">
        <v>22100933</v>
      </c>
      <c r="B584" t="s">
        <v>2403</v>
      </c>
      <c r="C584" s="82">
        <v>-45000000</v>
      </c>
      <c r="D584" s="749">
        <f>VLOOKUP($A$1:$A$917,BS!$A$8:$A$2406,1,0)</f>
        <v>22100933</v>
      </c>
    </row>
    <row r="585" spans="1:4">
      <c r="A585">
        <v>22101023</v>
      </c>
      <c r="B585" t="s">
        <v>1032</v>
      </c>
      <c r="C585" s="82">
        <v>-250000000</v>
      </c>
      <c r="D585" s="749">
        <f>VLOOKUP($A$1:$A$917,BS!$A$8:$A$2406,1,0)</f>
        <v>22101023</v>
      </c>
    </row>
    <row r="586" spans="1:4">
      <c r="A586">
        <v>22101033</v>
      </c>
      <c r="B586" t="s">
        <v>1893</v>
      </c>
      <c r="C586" s="82">
        <v>-300000000</v>
      </c>
      <c r="D586" s="749">
        <f>VLOOKUP($A$1:$A$917,BS!$A$8:$A$2406,1,0)</f>
        <v>22101033</v>
      </c>
    </row>
    <row r="587" spans="1:4">
      <c r="A587">
        <v>22101053</v>
      </c>
      <c r="B587" t="s">
        <v>1943</v>
      </c>
      <c r="C587" s="82">
        <v>-250000000</v>
      </c>
      <c r="D587" s="749">
        <f>VLOOKUP($A$1:$A$917,BS!$A$8:$A$2406,1,0)</f>
        <v>22101053</v>
      </c>
    </row>
    <row r="588" spans="1:4">
      <c r="A588">
        <v>22101113</v>
      </c>
      <c r="B588" t="s">
        <v>1605</v>
      </c>
      <c r="C588" s="82">
        <v>-350000000</v>
      </c>
      <c r="D588" s="749">
        <f>VLOOKUP($A$1:$A$917,BS!$A$8:$A$2406,1,0)</f>
        <v>22101113</v>
      </c>
    </row>
    <row r="589" spans="1:4">
      <c r="A589">
        <v>22101123</v>
      </c>
      <c r="B589" t="s">
        <v>2137</v>
      </c>
      <c r="C589" s="82">
        <v>-325000000</v>
      </c>
      <c r="D589" s="749">
        <f>VLOOKUP($A$1:$A$917,BS!$A$8:$A$2406,1,0)</f>
        <v>22101123</v>
      </c>
    </row>
    <row r="590" spans="1:4">
      <c r="A590">
        <v>22101133</v>
      </c>
      <c r="B590" t="s">
        <v>2132</v>
      </c>
      <c r="C590" s="82">
        <v>-250000000</v>
      </c>
      <c r="D590" s="749">
        <f>VLOOKUP($A$1:$A$917,BS!$A$8:$A$2406,1,0)</f>
        <v>22101133</v>
      </c>
    </row>
    <row r="591" spans="1:4">
      <c r="A591">
        <v>22101143</v>
      </c>
      <c r="B591" t="s">
        <v>2247</v>
      </c>
      <c r="C591" s="82">
        <v>-300000000</v>
      </c>
      <c r="D591" s="749">
        <f>VLOOKUP($A$1:$A$917,BS!$A$8:$A$2406,1,0)</f>
        <v>22101143</v>
      </c>
    </row>
    <row r="592" spans="1:4">
      <c r="A592">
        <v>22600083</v>
      </c>
      <c r="B592" t="s">
        <v>2243</v>
      </c>
      <c r="C592" s="82">
        <v>12637.32</v>
      </c>
      <c r="D592" s="749">
        <f>VLOOKUP($A$1:$A$917,BS!$A$8:$A$2406,1,0)</f>
        <v>22600083</v>
      </c>
    </row>
    <row r="593" spans="1:4">
      <c r="A593">
        <v>22600093</v>
      </c>
      <c r="B593" t="s">
        <v>3255</v>
      </c>
      <c r="C593" s="82">
        <v>1874427.08</v>
      </c>
      <c r="D593" s="749">
        <f>VLOOKUP($A$1:$A$917,BS!$A$8:$A$2406,1,0)</f>
        <v>22600093</v>
      </c>
    </row>
    <row r="594" spans="1:4">
      <c r="A594">
        <v>22820011</v>
      </c>
      <c r="B594" t="s">
        <v>1864</v>
      </c>
      <c r="C594" s="82">
        <v>-137500</v>
      </c>
      <c r="D594" s="749">
        <f>VLOOKUP($A$1:$A$917,BS!$A$8:$A$2406,1,0)</f>
        <v>22820011</v>
      </c>
    </row>
    <row r="595" spans="1:4">
      <c r="A595">
        <v>22820012</v>
      </c>
      <c r="B595" t="s">
        <v>1865</v>
      </c>
      <c r="C595" s="82">
        <v>-37500</v>
      </c>
      <c r="D595" s="749">
        <f>VLOOKUP($A$1:$A$917,BS!$A$8:$A$2406,1,0)</f>
        <v>22820012</v>
      </c>
    </row>
    <row r="596" spans="1:4">
      <c r="A596">
        <v>22830003</v>
      </c>
      <c r="B596" t="s">
        <v>1058</v>
      </c>
      <c r="C596" s="82">
        <v>-52766959.109999999</v>
      </c>
      <c r="D596" s="749">
        <f>VLOOKUP($A$1:$A$917,BS!$A$8:$A$2406,1,0)</f>
        <v>22830003</v>
      </c>
    </row>
    <row r="597" spans="1:4">
      <c r="A597">
        <v>22830013</v>
      </c>
      <c r="B597" t="s">
        <v>1057</v>
      </c>
      <c r="C597" s="82">
        <v>-5293085.0599999996</v>
      </c>
      <c r="D597" s="749">
        <f>VLOOKUP($A$1:$A$917,BS!$A$8:$A$2406,1,0)</f>
        <v>22830013</v>
      </c>
    </row>
    <row r="598" spans="1:4">
      <c r="A598">
        <v>22830023</v>
      </c>
      <c r="B598" t="s">
        <v>1434</v>
      </c>
      <c r="C598" s="82">
        <v>-44222857</v>
      </c>
      <c r="D598" s="749">
        <f>VLOOKUP($A$1:$A$917,BS!$A$8:$A$2406,1,0)</f>
        <v>22830023</v>
      </c>
    </row>
    <row r="599" spans="1:4">
      <c r="A599">
        <v>22830033</v>
      </c>
      <c r="B599" t="s">
        <v>2420</v>
      </c>
      <c r="C599" s="82">
        <v>-1572000</v>
      </c>
      <c r="D599" s="749">
        <f>VLOOKUP($A$1:$A$917,BS!$A$8:$A$2406,1,0)</f>
        <v>22830033</v>
      </c>
    </row>
    <row r="600" spans="1:4">
      <c r="A600">
        <v>22830043</v>
      </c>
      <c r="B600" t="s">
        <v>2836</v>
      </c>
      <c r="C600" s="82">
        <v>-80423.039999999994</v>
      </c>
      <c r="D600" s="749">
        <f>VLOOKUP($A$1:$A$917,BS!$A$8:$A$2406,1,0)</f>
        <v>22830043</v>
      </c>
    </row>
    <row r="601" spans="1:4">
      <c r="A601">
        <v>22830053</v>
      </c>
      <c r="B601" t="s">
        <v>2994</v>
      </c>
      <c r="C601" s="82">
        <v>-1454000</v>
      </c>
      <c r="D601" s="749">
        <f>VLOOKUP($A$1:$A$917,BS!$A$8:$A$2406,1,0)</f>
        <v>22830053</v>
      </c>
    </row>
    <row r="602" spans="1:4">
      <c r="A602">
        <v>22830063</v>
      </c>
      <c r="B602" t="s">
        <v>3043</v>
      </c>
      <c r="C602" s="82">
        <v>-93588</v>
      </c>
      <c r="D602" s="749">
        <f>VLOOKUP($A$1:$A$917,BS!$A$8:$A$2406,1,0)</f>
        <v>22830063</v>
      </c>
    </row>
    <row r="603" spans="1:4">
      <c r="A603">
        <v>22830073</v>
      </c>
      <c r="B603" t="s">
        <v>3044</v>
      </c>
      <c r="C603" s="82">
        <v>-179172</v>
      </c>
      <c r="D603" s="749">
        <f>VLOOKUP($A$1:$A$917,BS!$A$8:$A$2406,1,0)</f>
        <v>22830073</v>
      </c>
    </row>
    <row r="604" spans="1:4">
      <c r="A604">
        <v>22840012</v>
      </c>
      <c r="B604" t="s">
        <v>2508</v>
      </c>
      <c r="C604" s="82">
        <v>-635000</v>
      </c>
      <c r="D604" s="749">
        <f>VLOOKUP($A$1:$A$917,BS!$A$8:$A$2406,1,0)</f>
        <v>22840012</v>
      </c>
    </row>
    <row r="605" spans="1:4">
      <c r="A605">
        <v>22840021</v>
      </c>
      <c r="B605" t="s">
        <v>1620</v>
      </c>
      <c r="C605" s="82">
        <v>-200000</v>
      </c>
      <c r="D605" s="749">
        <f>VLOOKUP($A$1:$A$917,BS!$A$8:$A$2406,1,0)</f>
        <v>22840021</v>
      </c>
    </row>
    <row r="606" spans="1:4">
      <c r="A606">
        <v>22840022</v>
      </c>
      <c r="B606" t="s">
        <v>2509</v>
      </c>
      <c r="C606" s="82">
        <v>-530000</v>
      </c>
      <c r="D606" s="749">
        <f>VLOOKUP($A$1:$A$917,BS!$A$8:$A$2406,1,0)</f>
        <v>22840022</v>
      </c>
    </row>
    <row r="607" spans="1:4">
      <c r="A607">
        <v>22840031</v>
      </c>
      <c r="B607" t="s">
        <v>1635</v>
      </c>
      <c r="C607" s="82">
        <v>-258000</v>
      </c>
      <c r="D607" s="749">
        <f>VLOOKUP($A$1:$A$917,BS!$A$8:$A$2406,1,0)</f>
        <v>22840031</v>
      </c>
    </row>
    <row r="608" spans="1:4">
      <c r="A608">
        <v>22840032</v>
      </c>
      <c r="B608" t="s">
        <v>2510</v>
      </c>
      <c r="C608" s="82">
        <v>-3300000</v>
      </c>
      <c r="D608" s="749">
        <f>VLOOKUP($A$1:$A$917,BS!$A$8:$A$2406,1,0)</f>
        <v>22840032</v>
      </c>
    </row>
    <row r="609" spans="1:4">
      <c r="A609">
        <v>22840042</v>
      </c>
      <c r="B609" t="s">
        <v>2511</v>
      </c>
      <c r="C609" s="82">
        <v>-239000</v>
      </c>
      <c r="D609" s="749">
        <f>VLOOKUP($A$1:$A$917,BS!$A$8:$A$2406,1,0)</f>
        <v>22840042</v>
      </c>
    </row>
    <row r="610" spans="1:4">
      <c r="A610">
        <v>22840051</v>
      </c>
      <c r="B610" t="s">
        <v>1636</v>
      </c>
      <c r="C610" s="82">
        <v>-30000</v>
      </c>
      <c r="D610" s="749">
        <f>VLOOKUP($A$1:$A$917,BS!$A$8:$A$2406,1,0)</f>
        <v>22840051</v>
      </c>
    </row>
    <row r="611" spans="1:4">
      <c r="A611">
        <v>22840062</v>
      </c>
      <c r="B611" t="s">
        <v>2513</v>
      </c>
      <c r="C611" s="82">
        <v>-1300000</v>
      </c>
      <c r="D611" s="749">
        <f>VLOOKUP($A$1:$A$917,BS!$A$8:$A$2406,1,0)</f>
        <v>22840062</v>
      </c>
    </row>
    <row r="612" spans="1:4">
      <c r="A612">
        <v>22840081</v>
      </c>
      <c r="B612" t="s">
        <v>1621</v>
      </c>
      <c r="C612" s="82">
        <v>-550000</v>
      </c>
      <c r="D612" s="749">
        <f>VLOOKUP($A$1:$A$917,BS!$A$8:$A$2406,1,0)</f>
        <v>22840081</v>
      </c>
    </row>
    <row r="613" spans="1:4">
      <c r="A613">
        <v>22840082</v>
      </c>
      <c r="B613" t="s">
        <v>2514</v>
      </c>
      <c r="C613" s="82">
        <v>-2500000</v>
      </c>
      <c r="D613" s="749">
        <f>VLOOKUP($A$1:$A$917,BS!$A$8:$A$2406,1,0)</f>
        <v>22840082</v>
      </c>
    </row>
    <row r="614" spans="1:4">
      <c r="A614">
        <v>22840092</v>
      </c>
      <c r="B614" t="s">
        <v>2515</v>
      </c>
      <c r="C614" s="82">
        <v>-2050000</v>
      </c>
      <c r="D614" s="749">
        <f>VLOOKUP($A$1:$A$917,BS!$A$8:$A$2406,1,0)</f>
        <v>22840092</v>
      </c>
    </row>
    <row r="615" spans="1:4">
      <c r="A615">
        <v>22840102</v>
      </c>
      <c r="B615" t="s">
        <v>2516</v>
      </c>
      <c r="C615" s="82">
        <v>-484500</v>
      </c>
      <c r="D615" s="749">
        <f>VLOOKUP($A$1:$A$917,BS!$A$8:$A$2406,1,0)</f>
        <v>22840102</v>
      </c>
    </row>
    <row r="616" spans="1:4">
      <c r="A616">
        <v>22840111</v>
      </c>
      <c r="B616" t="s">
        <v>1637</v>
      </c>
      <c r="C616" s="82">
        <v>-20000</v>
      </c>
      <c r="D616" s="749">
        <f>VLOOKUP($A$1:$A$917,BS!$A$8:$A$2406,1,0)</f>
        <v>22840111</v>
      </c>
    </row>
    <row r="617" spans="1:4">
      <c r="A617">
        <v>22840112</v>
      </c>
      <c r="B617" t="s">
        <v>2517</v>
      </c>
      <c r="C617" s="82">
        <v>-200000</v>
      </c>
      <c r="D617" s="749">
        <f>VLOOKUP($A$1:$A$917,BS!$A$8:$A$2406,1,0)</f>
        <v>22840112</v>
      </c>
    </row>
    <row r="618" spans="1:4">
      <c r="A618">
        <v>22840122</v>
      </c>
      <c r="B618" t="s">
        <v>2518</v>
      </c>
      <c r="C618" s="82">
        <v>-140000</v>
      </c>
      <c r="D618" s="749">
        <f>VLOOKUP($A$1:$A$917,BS!$A$8:$A$2406,1,0)</f>
        <v>22840122</v>
      </c>
    </row>
    <row r="619" spans="1:4">
      <c r="A619">
        <v>22840131</v>
      </c>
      <c r="B619" t="s">
        <v>1622</v>
      </c>
      <c r="C619" s="82">
        <v>-500000</v>
      </c>
      <c r="D619" s="749">
        <f>VLOOKUP($A$1:$A$917,BS!$A$8:$A$2406,1,0)</f>
        <v>22840131</v>
      </c>
    </row>
    <row r="620" spans="1:4">
      <c r="A620">
        <v>22840132</v>
      </c>
      <c r="B620" t="s">
        <v>2519</v>
      </c>
      <c r="C620" s="82">
        <v>-100000</v>
      </c>
      <c r="D620" s="749">
        <f>VLOOKUP($A$1:$A$917,BS!$A$8:$A$2406,1,0)</f>
        <v>22840132</v>
      </c>
    </row>
    <row r="621" spans="1:4">
      <c r="A621">
        <v>22840161</v>
      </c>
      <c r="B621" t="s">
        <v>1623</v>
      </c>
      <c r="C621" s="82">
        <v>-350000</v>
      </c>
      <c r="D621" s="749">
        <f>VLOOKUP($A$1:$A$917,BS!$A$8:$A$2406,1,0)</f>
        <v>22840161</v>
      </c>
    </row>
    <row r="622" spans="1:4">
      <c r="A622">
        <v>22840162</v>
      </c>
      <c r="B622" t="s">
        <v>3085</v>
      </c>
      <c r="C622" s="82">
        <v>-100000</v>
      </c>
      <c r="D622" s="749">
        <f>VLOOKUP($A$1:$A$917,BS!$A$8:$A$2406,1,0)</f>
        <v>22840162</v>
      </c>
    </row>
    <row r="623" spans="1:4">
      <c r="A623">
        <v>22840171</v>
      </c>
      <c r="B623" t="s">
        <v>1624</v>
      </c>
      <c r="C623" s="82">
        <v>-50000</v>
      </c>
      <c r="D623" s="749">
        <f>VLOOKUP($A$1:$A$917,BS!$A$8:$A$2406,1,0)</f>
        <v>22840171</v>
      </c>
    </row>
    <row r="624" spans="1:4">
      <c r="A624">
        <v>22840181</v>
      </c>
      <c r="B624" t="s">
        <v>1638</v>
      </c>
      <c r="C624" s="82">
        <v>-2925000</v>
      </c>
      <c r="D624" s="749">
        <f>VLOOKUP($A$1:$A$917,BS!$A$8:$A$2406,1,0)</f>
        <v>22840181</v>
      </c>
    </row>
    <row r="625" spans="1:4">
      <c r="A625">
        <v>22840191</v>
      </c>
      <c r="B625" t="s">
        <v>1625</v>
      </c>
      <c r="C625" s="82">
        <v>-250000</v>
      </c>
      <c r="D625" s="749">
        <f>VLOOKUP($A$1:$A$917,BS!$A$8:$A$2406,1,0)</f>
        <v>22840191</v>
      </c>
    </row>
    <row r="626" spans="1:4">
      <c r="A626">
        <v>22840221</v>
      </c>
      <c r="B626" t="s">
        <v>1646</v>
      </c>
      <c r="C626" s="82">
        <v>-600000</v>
      </c>
      <c r="D626" s="749">
        <f>VLOOKUP($A$1:$A$917,BS!$A$8:$A$2406,1,0)</f>
        <v>22840221</v>
      </c>
    </row>
    <row r="627" spans="1:4">
      <c r="A627">
        <v>22840231</v>
      </c>
      <c r="B627" t="s">
        <v>441</v>
      </c>
      <c r="C627" s="82">
        <v>-75000</v>
      </c>
      <c r="D627" s="749">
        <f>VLOOKUP($A$1:$A$917,BS!$A$8:$A$2406,1,0)</f>
        <v>22840231</v>
      </c>
    </row>
    <row r="628" spans="1:4">
      <c r="A628">
        <v>22840251</v>
      </c>
      <c r="B628" t="s">
        <v>984</v>
      </c>
      <c r="C628" s="82">
        <v>-11708823</v>
      </c>
      <c r="D628" s="749">
        <f>VLOOKUP($A$1:$A$917,BS!$A$8:$A$2406,1,0)</f>
        <v>22840251</v>
      </c>
    </row>
    <row r="629" spans="1:4">
      <c r="A629">
        <v>22840281</v>
      </c>
      <c r="B629" t="s">
        <v>2301</v>
      </c>
      <c r="C629" s="82">
        <v>-50000</v>
      </c>
      <c r="D629" s="749">
        <f>VLOOKUP($A$1:$A$917,BS!$A$8:$A$2406,1,0)</f>
        <v>22840281</v>
      </c>
    </row>
    <row r="630" spans="1:4">
      <c r="A630">
        <v>22840301</v>
      </c>
      <c r="B630" t="s">
        <v>2465</v>
      </c>
      <c r="C630" s="82">
        <v>-125000</v>
      </c>
      <c r="D630" s="749">
        <f>VLOOKUP($A$1:$A$917,BS!$A$8:$A$2406,1,0)</f>
        <v>22840301</v>
      </c>
    </row>
    <row r="631" spans="1:4">
      <c r="A631">
        <v>22840311</v>
      </c>
      <c r="B631" t="s">
        <v>2466</v>
      </c>
      <c r="C631" s="82">
        <v>-96000</v>
      </c>
      <c r="D631" s="749">
        <f>VLOOKUP($A$1:$A$917,BS!$A$8:$A$2406,1,0)</f>
        <v>22840311</v>
      </c>
    </row>
    <row r="632" spans="1:4">
      <c r="A632">
        <v>22840321</v>
      </c>
      <c r="B632" t="s">
        <v>2647</v>
      </c>
      <c r="C632" s="82">
        <v>-145393439</v>
      </c>
      <c r="D632" s="749">
        <f>VLOOKUP($A$1:$A$917,BS!$A$8:$A$2406,1,0)</f>
        <v>22840321</v>
      </c>
    </row>
    <row r="633" spans="1:4">
      <c r="A633">
        <v>22840331</v>
      </c>
      <c r="B633" t="s">
        <v>3086</v>
      </c>
      <c r="C633" s="82">
        <v>-75756606</v>
      </c>
      <c r="D633" s="749">
        <f>VLOOKUP($A$1:$A$917,BS!$A$8:$A$2406,1,0)</f>
        <v>22840331</v>
      </c>
    </row>
    <row r="634" spans="1:4">
      <c r="A634">
        <v>22840332</v>
      </c>
      <c r="B634" t="s">
        <v>2512</v>
      </c>
      <c r="C634" s="82">
        <v>-21000000</v>
      </c>
      <c r="D634" s="749">
        <f>VLOOKUP($A$1:$A$917,BS!$A$8:$A$2406,1,0)</f>
        <v>22840332</v>
      </c>
    </row>
    <row r="635" spans="1:4">
      <c r="A635">
        <v>22840341</v>
      </c>
      <c r="B635" t="s">
        <v>3065</v>
      </c>
      <c r="C635" s="82">
        <v>-26622838</v>
      </c>
      <c r="D635" s="749">
        <f>VLOOKUP($A$1:$A$917,BS!$A$8:$A$2406,1,0)</f>
        <v>22840341</v>
      </c>
    </row>
    <row r="636" spans="1:4">
      <c r="A636">
        <v>22841001</v>
      </c>
      <c r="B636" t="s">
        <v>1626</v>
      </c>
      <c r="C636" s="82">
        <v>-4610484.08</v>
      </c>
      <c r="D636" s="749">
        <f>VLOOKUP($A$1:$A$917,BS!$A$8:$A$2406,1,0)</f>
        <v>22841001</v>
      </c>
    </row>
    <row r="637" spans="1:4">
      <c r="A637">
        <v>23001021</v>
      </c>
      <c r="B637" t="s">
        <v>29</v>
      </c>
      <c r="C637" s="82">
        <v>-19079907.170000002</v>
      </c>
      <c r="D637" s="749">
        <f>VLOOKUP($A$1:$A$917,BS!$A$8:$A$2406,1,0)</f>
        <v>23001021</v>
      </c>
    </row>
    <row r="638" spans="1:4">
      <c r="A638">
        <v>23001031</v>
      </c>
      <c r="B638" t="s">
        <v>1167</v>
      </c>
      <c r="C638" s="82">
        <v>-19469859.59</v>
      </c>
      <c r="D638" s="749">
        <f>VLOOKUP($A$1:$A$917,BS!$A$8:$A$2406,1,0)</f>
        <v>23001031</v>
      </c>
    </row>
    <row r="639" spans="1:4">
      <c r="A639">
        <v>23001041</v>
      </c>
      <c r="B639" t="s">
        <v>385</v>
      </c>
      <c r="C639" s="82">
        <v>-3563992.06</v>
      </c>
      <c r="D639" s="749">
        <f>VLOOKUP($A$1:$A$917,BS!$A$8:$A$2406,1,0)</f>
        <v>23001041</v>
      </c>
    </row>
    <row r="640" spans="1:4">
      <c r="A640">
        <v>23001043</v>
      </c>
      <c r="B640" t="s">
        <v>2663</v>
      </c>
      <c r="C640" s="82">
        <v>-917408.89</v>
      </c>
      <c r="D640" s="749">
        <f>VLOOKUP($A$1:$A$917,BS!$A$8:$A$2406,1,0)</f>
        <v>23001043</v>
      </c>
    </row>
    <row r="641" spans="1:4">
      <c r="A641">
        <v>23001061</v>
      </c>
      <c r="B641" t="s">
        <v>1059</v>
      </c>
      <c r="C641" s="82">
        <v>-8173334.2800000003</v>
      </c>
      <c r="D641" s="749">
        <f>VLOOKUP($A$1:$A$917,BS!$A$8:$A$2406,1,0)</f>
        <v>23001061</v>
      </c>
    </row>
    <row r="642" spans="1:4">
      <c r="A642">
        <v>23001071</v>
      </c>
      <c r="B642" t="s">
        <v>876</v>
      </c>
      <c r="C642" s="82">
        <v>-9112409.3100000005</v>
      </c>
      <c r="D642" s="749">
        <f>VLOOKUP($A$1:$A$917,BS!$A$8:$A$2406,1,0)</f>
        <v>23001071</v>
      </c>
    </row>
    <row r="643" spans="1:4">
      <c r="A643">
        <v>23001092</v>
      </c>
      <c r="B643" t="s">
        <v>545</v>
      </c>
      <c r="C643" s="82">
        <v>-9140224.7599999998</v>
      </c>
      <c r="D643" s="749">
        <f>VLOOKUP($A$1:$A$917,BS!$A$8:$A$2406,1,0)</f>
        <v>23001092</v>
      </c>
    </row>
    <row r="644" spans="1:4">
      <c r="A644">
        <v>23001131</v>
      </c>
      <c r="B644" t="s">
        <v>2451</v>
      </c>
      <c r="C644" s="82">
        <v>-5754381.4400000004</v>
      </c>
      <c r="D644" s="749">
        <f>VLOOKUP($A$1:$A$917,BS!$A$8:$A$2406,1,0)</f>
        <v>23001131</v>
      </c>
    </row>
    <row r="645" spans="1:4">
      <c r="A645">
        <v>23001141</v>
      </c>
      <c r="B645" t="s">
        <v>2658</v>
      </c>
      <c r="C645" s="82">
        <v>-555152.48</v>
      </c>
      <c r="D645" s="749">
        <f>VLOOKUP($A$1:$A$917,BS!$A$8:$A$2406,1,0)</f>
        <v>23001141</v>
      </c>
    </row>
    <row r="646" spans="1:4">
      <c r="A646">
        <v>23001151</v>
      </c>
      <c r="B646" t="s">
        <v>2770</v>
      </c>
      <c r="C646" s="82">
        <v>-117182.54</v>
      </c>
      <c r="D646" s="749">
        <f>VLOOKUP($A$1:$A$917,BS!$A$8:$A$2406,1,0)</f>
        <v>23001151</v>
      </c>
    </row>
    <row r="647" spans="1:4">
      <c r="A647">
        <v>23001231</v>
      </c>
      <c r="B647" t="s">
        <v>2628</v>
      </c>
      <c r="C647" s="82">
        <v>-1157351.18</v>
      </c>
      <c r="D647" s="749">
        <f>VLOOKUP($A$1:$A$917,BS!$A$8:$A$2406,1,0)</f>
        <v>23001231</v>
      </c>
    </row>
    <row r="648" spans="1:4">
      <c r="A648">
        <v>23002011</v>
      </c>
      <c r="B648" t="s">
        <v>1870</v>
      </c>
      <c r="C648" s="82">
        <v>-895495.51</v>
      </c>
      <c r="D648" s="749">
        <f>VLOOKUP($A$1:$A$917,BS!$A$8:$A$2406,1,0)</f>
        <v>23002011</v>
      </c>
    </row>
    <row r="649" spans="1:4">
      <c r="A649">
        <v>23002041</v>
      </c>
      <c r="B649" t="s">
        <v>1220</v>
      </c>
      <c r="C649" s="82">
        <v>-7090808.6200000001</v>
      </c>
      <c r="D649" s="749">
        <f>VLOOKUP($A$1:$A$917,BS!$A$8:$A$2406,1,0)</f>
        <v>23002041</v>
      </c>
    </row>
    <row r="650" spans="1:4">
      <c r="A650">
        <v>23002061</v>
      </c>
      <c r="B650" t="s">
        <v>66</v>
      </c>
      <c r="C650" s="82">
        <v>82298</v>
      </c>
      <c r="D650" s="749">
        <f>VLOOKUP($A$1:$A$917,BS!$A$8:$A$2406,1,0)</f>
        <v>23002061</v>
      </c>
    </row>
    <row r="651" spans="1:4">
      <c r="A651">
        <v>23002071</v>
      </c>
      <c r="B651" t="s">
        <v>50</v>
      </c>
      <c r="C651" s="82">
        <v>251781.44</v>
      </c>
      <c r="D651" s="749">
        <f>VLOOKUP($A$1:$A$917,BS!$A$8:$A$2406,1,0)</f>
        <v>23002071</v>
      </c>
    </row>
    <row r="652" spans="1:4">
      <c r="A652">
        <v>23002072</v>
      </c>
      <c r="B652" t="s">
        <v>2664</v>
      </c>
      <c r="C652" s="82">
        <v>18711.25</v>
      </c>
      <c r="D652" s="749">
        <f>VLOOKUP($A$1:$A$917,BS!$A$8:$A$2406,1,0)</f>
        <v>23002072</v>
      </c>
    </row>
    <row r="653" spans="1:4">
      <c r="A653">
        <v>23002091</v>
      </c>
      <c r="B653" t="s">
        <v>548</v>
      </c>
      <c r="C653" s="82">
        <v>-334079.44</v>
      </c>
      <c r="D653" s="749">
        <f>VLOOKUP($A$1:$A$917,BS!$A$8:$A$2406,1,0)</f>
        <v>23002091</v>
      </c>
    </row>
    <row r="654" spans="1:4">
      <c r="A654">
        <v>23002092</v>
      </c>
      <c r="B654" t="s">
        <v>549</v>
      </c>
      <c r="C654" s="82">
        <v>-18711.25</v>
      </c>
      <c r="D654" s="749">
        <f>VLOOKUP($A$1:$A$917,BS!$A$8:$A$2406,1,0)</f>
        <v>23002092</v>
      </c>
    </row>
    <row r="655" spans="1:4">
      <c r="A655">
        <v>23108323</v>
      </c>
      <c r="B655" t="s">
        <v>145</v>
      </c>
      <c r="C655" s="82">
        <v>-67000000</v>
      </c>
      <c r="D655" s="749">
        <f>VLOOKUP($A$1:$A$917,BS!$A$8:$A$2406,1,0)</f>
        <v>23108323</v>
      </c>
    </row>
    <row r="656" spans="1:4">
      <c r="A656">
        <v>23108363</v>
      </c>
      <c r="B656" t="s">
        <v>1242</v>
      </c>
      <c r="C656" s="82">
        <v>-31000000</v>
      </c>
      <c r="D656" s="749">
        <f>VLOOKUP($A$1:$A$917,BS!$A$8:$A$2406,1,0)</f>
        <v>23108363</v>
      </c>
    </row>
    <row r="657" spans="1:4">
      <c r="A657">
        <v>23108383</v>
      </c>
      <c r="B657" t="s">
        <v>1009</v>
      </c>
      <c r="C657" s="82">
        <v>-61004000</v>
      </c>
      <c r="D657" s="749">
        <f>VLOOKUP($A$1:$A$917,BS!$A$8:$A$2406,1,0)</f>
        <v>23108383</v>
      </c>
    </row>
    <row r="658" spans="1:4">
      <c r="A658">
        <v>23200011</v>
      </c>
      <c r="B658" t="s">
        <v>1779</v>
      </c>
      <c r="C658" s="82">
        <v>-8339124.7599999998</v>
      </c>
      <c r="D658" s="749">
        <f>VLOOKUP($A$1:$A$917,BS!$A$8:$A$2406,1,0)</f>
        <v>23200011</v>
      </c>
    </row>
    <row r="659" spans="1:4">
      <c r="A659">
        <v>23200031</v>
      </c>
      <c r="B659" t="s">
        <v>430</v>
      </c>
      <c r="C659" s="82">
        <v>-25060118.140000001</v>
      </c>
      <c r="D659" s="749">
        <f>VLOOKUP($A$1:$A$917,BS!$A$8:$A$2406,1,0)</f>
        <v>23200031</v>
      </c>
    </row>
    <row r="660" spans="1:4">
      <c r="A660">
        <v>23200033</v>
      </c>
      <c r="B660" t="s">
        <v>434</v>
      </c>
      <c r="C660" s="82">
        <v>-988819</v>
      </c>
      <c r="D660" s="749">
        <f>VLOOKUP($A$1:$A$917,BS!$A$8:$A$2406,1,0)</f>
        <v>23200033</v>
      </c>
    </row>
    <row r="661" spans="1:4">
      <c r="A661">
        <v>23200041</v>
      </c>
      <c r="B661" t="s">
        <v>818</v>
      </c>
      <c r="C661" s="82">
        <v>-8319532</v>
      </c>
      <c r="D661" s="749">
        <f>VLOOKUP($A$1:$A$917,BS!$A$8:$A$2406,1,0)</f>
        <v>23200041</v>
      </c>
    </row>
    <row r="662" spans="1:4">
      <c r="A662">
        <v>23200051</v>
      </c>
      <c r="B662" t="s">
        <v>819</v>
      </c>
      <c r="C662" s="82">
        <v>-11313744.26</v>
      </c>
      <c r="D662" s="749">
        <f>VLOOKUP($A$1:$A$917,BS!$A$8:$A$2406,1,0)</f>
        <v>23200051</v>
      </c>
    </row>
    <row r="663" spans="1:4">
      <c r="A663">
        <v>23200061</v>
      </c>
      <c r="B663" t="s">
        <v>375</v>
      </c>
      <c r="C663" s="82">
        <v>-15957547.33</v>
      </c>
      <c r="D663" s="749">
        <f>VLOOKUP($A$1:$A$917,BS!$A$8:$A$2406,1,0)</f>
        <v>23200061</v>
      </c>
    </row>
    <row r="664" spans="1:4">
      <c r="A664">
        <v>23200071</v>
      </c>
      <c r="B664" t="s">
        <v>1899</v>
      </c>
      <c r="C664" s="82">
        <v>-2193211</v>
      </c>
      <c r="D664" s="749">
        <f>VLOOKUP($A$1:$A$917,BS!$A$8:$A$2406,1,0)</f>
        <v>23200071</v>
      </c>
    </row>
    <row r="665" spans="1:4">
      <c r="A665">
        <v>23200081</v>
      </c>
      <c r="B665" t="s">
        <v>1900</v>
      </c>
      <c r="C665" s="82">
        <v>-4805719.95</v>
      </c>
      <c r="D665" s="749">
        <f>VLOOKUP($A$1:$A$917,BS!$A$8:$A$2406,1,0)</f>
        <v>23200081</v>
      </c>
    </row>
    <row r="666" spans="1:4">
      <c r="A666">
        <v>23200101</v>
      </c>
      <c r="B666" t="s">
        <v>809</v>
      </c>
      <c r="C666" s="82">
        <v>-487703.02</v>
      </c>
      <c r="D666" s="749">
        <f>VLOOKUP($A$1:$A$917,BS!$A$8:$A$2406,1,0)</f>
        <v>23200101</v>
      </c>
    </row>
    <row r="667" spans="1:4">
      <c r="A667">
        <v>23200103</v>
      </c>
      <c r="B667" t="s">
        <v>136</v>
      </c>
      <c r="C667" s="82">
        <v>-98238.98</v>
      </c>
      <c r="D667" s="749">
        <f>VLOOKUP($A$1:$A$917,BS!$A$8:$A$2406,1,0)</f>
        <v>23200103</v>
      </c>
    </row>
    <row r="668" spans="1:4">
      <c r="A668">
        <v>23200111</v>
      </c>
      <c r="B668" t="s">
        <v>1901</v>
      </c>
      <c r="C668" s="82">
        <v>-473439.49</v>
      </c>
      <c r="D668" s="749">
        <f>VLOOKUP($A$1:$A$917,BS!$A$8:$A$2406,1,0)</f>
        <v>23200111</v>
      </c>
    </row>
    <row r="669" spans="1:4">
      <c r="A669">
        <v>23200121</v>
      </c>
      <c r="B669" t="s">
        <v>1647</v>
      </c>
      <c r="C669" s="82">
        <v>-283486.94</v>
      </c>
      <c r="D669" s="749">
        <f>VLOOKUP($A$1:$A$917,BS!$A$8:$A$2406,1,0)</f>
        <v>23200121</v>
      </c>
    </row>
    <row r="670" spans="1:4">
      <c r="A670">
        <v>23200153</v>
      </c>
      <c r="B670" t="s">
        <v>3037</v>
      </c>
      <c r="C670">
        <v>-8.75</v>
      </c>
      <c r="D670" s="749">
        <f>VLOOKUP($A$1:$A$917,BS!$A$8:$A$2406,1,0)</f>
        <v>23200153</v>
      </c>
    </row>
    <row r="671" spans="1:4">
      <c r="A671">
        <v>23200221</v>
      </c>
      <c r="B671" t="s">
        <v>3305</v>
      </c>
      <c r="C671">
        <v>60.48</v>
      </c>
      <c r="D671" s="749">
        <f>VLOOKUP($A$1:$A$917,BS!$A$8:$A$2406,1,0)</f>
        <v>23200221</v>
      </c>
    </row>
    <row r="672" spans="1:4">
      <c r="A672">
        <v>23200222</v>
      </c>
      <c r="B672" t="s">
        <v>279</v>
      </c>
      <c r="C672" s="82">
        <v>-11782137.539999999</v>
      </c>
      <c r="D672" s="749">
        <f>VLOOKUP($A$1:$A$917,BS!$A$8:$A$2406,1,0)</f>
        <v>23200222</v>
      </c>
    </row>
    <row r="673" spans="1:4">
      <c r="A673">
        <v>23200242</v>
      </c>
      <c r="B673" t="s">
        <v>1701</v>
      </c>
      <c r="C673" s="82">
        <v>-30824173.23</v>
      </c>
      <c r="D673" s="749">
        <f>VLOOKUP($A$1:$A$917,BS!$A$8:$A$2406,1,0)</f>
        <v>23200242</v>
      </c>
    </row>
    <row r="674" spans="1:4">
      <c r="A674">
        <v>23200333</v>
      </c>
      <c r="B674" t="s">
        <v>1045</v>
      </c>
      <c r="C674" s="82">
        <v>-12774922.029999999</v>
      </c>
      <c r="D674" s="749">
        <f>VLOOKUP($A$1:$A$917,BS!$A$8:$A$2406,1,0)</f>
        <v>23200333</v>
      </c>
    </row>
    <row r="675" spans="1:4">
      <c r="A675">
        <v>23200483</v>
      </c>
      <c r="B675" t="s">
        <v>665</v>
      </c>
      <c r="C675" s="82">
        <v>-15600000</v>
      </c>
      <c r="D675" s="749">
        <f>VLOOKUP($A$1:$A$917,BS!$A$8:$A$2406,1,0)</f>
        <v>23200483</v>
      </c>
    </row>
    <row r="676" spans="1:4">
      <c r="A676">
        <v>23200493</v>
      </c>
      <c r="B676" t="s">
        <v>3094</v>
      </c>
      <c r="C676" s="82">
        <v>-151795.97</v>
      </c>
      <c r="D676" s="749">
        <f>VLOOKUP($A$1:$A$917,BS!$A$8:$A$2406,1,0)</f>
        <v>23200493</v>
      </c>
    </row>
    <row r="677" spans="1:4">
      <c r="A677">
        <v>23200543</v>
      </c>
      <c r="B677" t="s">
        <v>735</v>
      </c>
      <c r="C677" s="82">
        <v>-64340653.609999999</v>
      </c>
      <c r="D677" s="749">
        <f>VLOOKUP($A$1:$A$917,BS!$A$8:$A$2406,1,0)</f>
        <v>23200543</v>
      </c>
    </row>
    <row r="678" spans="1:4">
      <c r="A678">
        <v>23200643</v>
      </c>
      <c r="B678" t="s">
        <v>640</v>
      </c>
      <c r="C678" s="82">
        <v>-7669443.0999999996</v>
      </c>
      <c r="D678" s="749">
        <f>VLOOKUP($A$1:$A$917,BS!$A$8:$A$2406,1,0)</f>
        <v>23200643</v>
      </c>
    </row>
    <row r="679" spans="1:4">
      <c r="A679">
        <v>23200653</v>
      </c>
      <c r="B679" t="s">
        <v>1694</v>
      </c>
      <c r="C679" s="82">
        <v>-2412954.11</v>
      </c>
      <c r="D679" s="749">
        <f>VLOOKUP($A$1:$A$917,BS!$A$8:$A$2406,1,0)</f>
        <v>23200653</v>
      </c>
    </row>
    <row r="680" spans="1:4">
      <c r="A680">
        <v>23200693</v>
      </c>
      <c r="B680" t="s">
        <v>1368</v>
      </c>
      <c r="C680">
        <v>52.04</v>
      </c>
      <c r="D680" s="749">
        <f>VLOOKUP($A$1:$A$917,BS!$A$8:$A$2406,1,0)</f>
        <v>23200693</v>
      </c>
    </row>
    <row r="681" spans="1:4">
      <c r="A681">
        <v>23200733</v>
      </c>
      <c r="B681" t="s">
        <v>248</v>
      </c>
      <c r="C681">
        <v>-757.1</v>
      </c>
      <c r="D681" s="749">
        <f>VLOOKUP($A$1:$A$917,BS!$A$8:$A$2406,1,0)</f>
        <v>23200733</v>
      </c>
    </row>
    <row r="682" spans="1:4">
      <c r="A682">
        <v>23200743</v>
      </c>
      <c r="B682" t="s">
        <v>1946</v>
      </c>
      <c r="C682" s="82">
        <v>14208.73</v>
      </c>
      <c r="D682" s="749">
        <f>VLOOKUP($A$1:$A$917,BS!$A$8:$A$2406,1,0)</f>
        <v>23200743</v>
      </c>
    </row>
    <row r="683" spans="1:4">
      <c r="A683">
        <v>23200753</v>
      </c>
      <c r="B683" t="s">
        <v>1674</v>
      </c>
      <c r="C683" s="82">
        <v>-1824.82</v>
      </c>
      <c r="D683" s="749">
        <f>VLOOKUP($A$1:$A$917,BS!$A$8:$A$2406,1,0)</f>
        <v>23200753</v>
      </c>
    </row>
    <row r="684" spans="1:4">
      <c r="A684">
        <v>23200763</v>
      </c>
      <c r="B684" t="s">
        <v>1945</v>
      </c>
      <c r="C684">
        <v>-620.70000000000005</v>
      </c>
      <c r="D684" s="749">
        <f>VLOOKUP($A$1:$A$917,BS!$A$8:$A$2406,1,0)</f>
        <v>23200763</v>
      </c>
    </row>
    <row r="685" spans="1:4">
      <c r="A685">
        <v>23200773</v>
      </c>
      <c r="B685" t="s">
        <v>1128</v>
      </c>
      <c r="C685" s="82">
        <v>-14159.9</v>
      </c>
      <c r="D685" s="749">
        <f>VLOOKUP($A$1:$A$917,BS!$A$8:$A$2406,1,0)</f>
        <v>23200773</v>
      </c>
    </row>
    <row r="686" spans="1:4">
      <c r="A686">
        <v>23200823</v>
      </c>
      <c r="B686" t="s">
        <v>3209</v>
      </c>
      <c r="C686" s="82">
        <v>-268718.67</v>
      </c>
      <c r="D686" s="749">
        <f>VLOOKUP($A$1:$A$917,BS!$A$8:$A$2406,1,0)</f>
        <v>23200823</v>
      </c>
    </row>
    <row r="687" spans="1:4">
      <c r="A687">
        <v>23200873</v>
      </c>
      <c r="B687" t="s">
        <v>3306</v>
      </c>
      <c r="C687" s="82">
        <v>-992598.56</v>
      </c>
      <c r="D687" s="749">
        <f>VLOOKUP($A$1:$A$917,BS!$A$8:$A$2406,1,0)</f>
        <v>23200873</v>
      </c>
    </row>
    <row r="688" spans="1:4">
      <c r="A688">
        <v>23201003</v>
      </c>
      <c r="B688" t="s">
        <v>783</v>
      </c>
      <c r="C688" s="82">
        <v>-25950883.030000001</v>
      </c>
      <c r="D688" s="749">
        <f>VLOOKUP($A$1:$A$917,BS!$A$8:$A$2406,1,0)</f>
        <v>23201003</v>
      </c>
    </row>
    <row r="689" spans="1:4">
      <c r="A689">
        <v>23201013</v>
      </c>
      <c r="B689" t="s">
        <v>1461</v>
      </c>
      <c r="C689" s="82">
        <v>-21725480.239999998</v>
      </c>
      <c r="D689" s="749">
        <f>VLOOKUP($A$1:$A$917,BS!$A$8:$A$2406,1,0)</f>
        <v>23201013</v>
      </c>
    </row>
    <row r="690" spans="1:4">
      <c r="A690">
        <v>23201033</v>
      </c>
      <c r="B690" t="s">
        <v>1169</v>
      </c>
      <c r="C690" s="82">
        <v>-132749.98000000001</v>
      </c>
      <c r="D690" s="749">
        <f>VLOOKUP($A$1:$A$917,BS!$A$8:$A$2406,1,0)</f>
        <v>23201033</v>
      </c>
    </row>
    <row r="691" spans="1:4">
      <c r="A691">
        <v>23201043</v>
      </c>
      <c r="B691" t="s">
        <v>498</v>
      </c>
      <c r="C691" s="82">
        <v>116517.51</v>
      </c>
      <c r="D691" s="749">
        <f>VLOOKUP($A$1:$A$917,BS!$A$8:$A$2406,1,0)</f>
        <v>23201043</v>
      </c>
    </row>
    <row r="692" spans="1:4">
      <c r="A692">
        <v>23201053</v>
      </c>
      <c r="B692" t="s">
        <v>2659</v>
      </c>
      <c r="C692" s="82">
        <v>-317661.3</v>
      </c>
      <c r="D692" s="749">
        <f>VLOOKUP($A$1:$A$917,BS!$A$8:$A$2406,1,0)</f>
        <v>23201053</v>
      </c>
    </row>
    <row r="693" spans="1:4">
      <c r="A693">
        <v>23201073</v>
      </c>
      <c r="B693" t="s">
        <v>1292</v>
      </c>
      <c r="C693">
        <v>87.15</v>
      </c>
      <c r="D693" s="749">
        <f>VLOOKUP($A$1:$A$917,BS!$A$8:$A$2406,1,0)</f>
        <v>23201073</v>
      </c>
    </row>
    <row r="694" spans="1:4">
      <c r="A694">
        <v>23201113</v>
      </c>
      <c r="B694" t="s">
        <v>575</v>
      </c>
      <c r="C694" s="82">
        <v>7418.64</v>
      </c>
      <c r="D694" s="749">
        <f>VLOOKUP($A$1:$A$917,BS!$A$8:$A$2406,1,0)</f>
        <v>23201113</v>
      </c>
    </row>
    <row r="695" spans="1:4">
      <c r="A695">
        <v>23201153</v>
      </c>
      <c r="B695" t="s">
        <v>2734</v>
      </c>
      <c r="C695" s="82">
        <v>-11230.66</v>
      </c>
      <c r="D695" s="749">
        <f>VLOOKUP($A$1:$A$917,BS!$A$8:$A$2406,1,0)</f>
        <v>23201153</v>
      </c>
    </row>
    <row r="696" spans="1:4">
      <c r="A696">
        <v>23201163</v>
      </c>
      <c r="B696" t="s">
        <v>2735</v>
      </c>
      <c r="C696" s="82">
        <v>-5862.14</v>
      </c>
      <c r="D696" s="749">
        <f>VLOOKUP($A$1:$A$917,BS!$A$8:$A$2406,1,0)</f>
        <v>23201163</v>
      </c>
    </row>
    <row r="697" spans="1:4">
      <c r="A697">
        <v>23201193</v>
      </c>
      <c r="B697" t="s">
        <v>2736</v>
      </c>
      <c r="C697" s="82">
        <v>-19144.59</v>
      </c>
      <c r="D697" s="749">
        <f>VLOOKUP($A$1:$A$917,BS!$A$8:$A$2406,1,0)</f>
        <v>23201193</v>
      </c>
    </row>
    <row r="698" spans="1:4">
      <c r="A698">
        <v>23201203</v>
      </c>
      <c r="B698" t="s">
        <v>2737</v>
      </c>
      <c r="C698" s="82">
        <v>-2232.29</v>
      </c>
      <c r="D698" s="749">
        <f>VLOOKUP($A$1:$A$917,BS!$A$8:$A$2406,1,0)</f>
        <v>23201203</v>
      </c>
    </row>
    <row r="699" spans="1:4">
      <c r="A699">
        <v>23201251</v>
      </c>
      <c r="B699" t="s">
        <v>2665</v>
      </c>
      <c r="C699" s="82">
        <v>-437151</v>
      </c>
      <c r="D699" s="749">
        <f>VLOOKUP($A$1:$A$917,BS!$A$8:$A$2406,1,0)</f>
        <v>23201251</v>
      </c>
    </row>
    <row r="700" spans="1:4">
      <c r="A700">
        <v>23202173</v>
      </c>
      <c r="B700" t="s">
        <v>416</v>
      </c>
      <c r="C700">
        <v>-8.6999999999999993</v>
      </c>
      <c r="D700" s="749">
        <f>VLOOKUP($A$1:$A$917,BS!$A$8:$A$2406,1,0)</f>
        <v>23202173</v>
      </c>
    </row>
    <row r="701" spans="1:4">
      <c r="A701">
        <v>23202183</v>
      </c>
      <c r="B701" t="s">
        <v>1255</v>
      </c>
      <c r="C701">
        <v>-354.34</v>
      </c>
      <c r="D701" s="749">
        <f>VLOOKUP($A$1:$A$917,BS!$A$8:$A$2406,1,0)</f>
        <v>23202183</v>
      </c>
    </row>
    <row r="702" spans="1:4">
      <c r="A702">
        <v>23202233</v>
      </c>
      <c r="B702" t="s">
        <v>3301</v>
      </c>
      <c r="C702" s="82">
        <v>467541.69</v>
      </c>
      <c r="D702" s="749">
        <f>VLOOKUP($A$1:$A$917,BS!$A$8:$A$2406,1,0)</f>
        <v>23202233</v>
      </c>
    </row>
    <row r="703" spans="1:4">
      <c r="A703">
        <v>23202353</v>
      </c>
      <c r="B703" t="s">
        <v>3302</v>
      </c>
      <c r="C703" s="82">
        <v>-10977432.140000001</v>
      </c>
      <c r="D703" s="749">
        <f>VLOOKUP($A$1:$A$917,BS!$A$8:$A$2406,1,0)</f>
        <v>23202353</v>
      </c>
    </row>
    <row r="704" spans="1:4">
      <c r="A704">
        <v>23500003</v>
      </c>
      <c r="B704" t="s">
        <v>2755</v>
      </c>
      <c r="C704" s="82">
        <v>-25314306.75</v>
      </c>
      <c r="D704" s="749">
        <f>VLOOKUP($A$1:$A$917,BS!$A$8:$A$2406,1,0)</f>
        <v>23500003</v>
      </c>
    </row>
    <row r="705" spans="1:4">
      <c r="A705">
        <v>23500011</v>
      </c>
      <c r="B705" t="s">
        <v>991</v>
      </c>
      <c r="C705" s="82">
        <v>-4704243.8099999996</v>
      </c>
      <c r="D705" s="749">
        <f>VLOOKUP($A$1:$A$917,BS!$A$8:$A$2406,1,0)</f>
        <v>23500011</v>
      </c>
    </row>
    <row r="706" spans="1:4">
      <c r="A706">
        <v>23600021</v>
      </c>
      <c r="B706" t="s">
        <v>2494</v>
      </c>
      <c r="C706" s="82">
        <v>-5740315.6399999997</v>
      </c>
      <c r="D706" s="749">
        <f>VLOOKUP($A$1:$A$917,BS!$A$8:$A$2406,1,0)</f>
        <v>23600021</v>
      </c>
    </row>
    <row r="707" spans="1:4">
      <c r="A707">
        <v>23600022</v>
      </c>
      <c r="B707" t="s">
        <v>2495</v>
      </c>
      <c r="C707" s="82">
        <v>-2660780.34</v>
      </c>
      <c r="D707" s="749">
        <f>VLOOKUP($A$1:$A$917,BS!$A$8:$A$2406,1,0)</f>
        <v>23600022</v>
      </c>
    </row>
    <row r="708" spans="1:4">
      <c r="A708">
        <v>23600063</v>
      </c>
      <c r="B708" t="s">
        <v>949</v>
      </c>
      <c r="C708">
        <v>-264.45</v>
      </c>
      <c r="D708" s="749">
        <f>VLOOKUP($A$1:$A$917,BS!$A$8:$A$2406,1,0)</f>
        <v>23600063</v>
      </c>
    </row>
    <row r="709" spans="1:4">
      <c r="A709">
        <v>23600201</v>
      </c>
      <c r="B709" t="s">
        <v>487</v>
      </c>
      <c r="C709" s="82">
        <v>-48285581.899999999</v>
      </c>
      <c r="D709" s="749">
        <f>VLOOKUP($A$1:$A$917,BS!$A$8:$A$2406,1,0)</f>
        <v>23600201</v>
      </c>
    </row>
    <row r="710" spans="1:4">
      <c r="A710">
        <v>23600211</v>
      </c>
      <c r="B710" t="s">
        <v>488</v>
      </c>
      <c r="C710" s="82">
        <v>-5742885.5899999999</v>
      </c>
      <c r="D710" s="749">
        <f>VLOOKUP($A$1:$A$917,BS!$A$8:$A$2406,1,0)</f>
        <v>23600211</v>
      </c>
    </row>
    <row r="711" spans="1:4">
      <c r="A711">
        <v>23600213</v>
      </c>
      <c r="B711" t="s">
        <v>1855</v>
      </c>
      <c r="C711" s="82">
        <v>-44961.599999999999</v>
      </c>
      <c r="D711" s="749">
        <f>VLOOKUP($A$1:$A$917,BS!$A$8:$A$2406,1,0)</f>
        <v>23600213</v>
      </c>
    </row>
    <row r="712" spans="1:4">
      <c r="A712">
        <v>23600221</v>
      </c>
      <c r="B712" t="s">
        <v>714</v>
      </c>
      <c r="C712" s="82">
        <v>290977.39</v>
      </c>
      <c r="D712" s="749">
        <f>VLOOKUP($A$1:$A$917,BS!$A$8:$A$2406,1,0)</f>
        <v>23600221</v>
      </c>
    </row>
    <row r="713" spans="1:4">
      <c r="A713">
        <v>23600232</v>
      </c>
      <c r="B713" t="s">
        <v>489</v>
      </c>
      <c r="C713" s="82">
        <v>-21117975.359999999</v>
      </c>
      <c r="D713" s="749">
        <f>VLOOKUP($A$1:$A$917,BS!$A$8:$A$2406,1,0)</f>
        <v>23600232</v>
      </c>
    </row>
    <row r="714" spans="1:4">
      <c r="A714">
        <v>23600351</v>
      </c>
      <c r="B714" t="s">
        <v>1664</v>
      </c>
      <c r="C714" s="82">
        <v>-11445906.41</v>
      </c>
      <c r="D714" s="749">
        <f>VLOOKUP($A$1:$A$917,BS!$A$8:$A$2406,1,0)</f>
        <v>23600351</v>
      </c>
    </row>
    <row r="715" spans="1:4">
      <c r="A715">
        <v>23600391</v>
      </c>
      <c r="B715" t="s">
        <v>745</v>
      </c>
      <c r="C715" s="82">
        <v>-436488.52</v>
      </c>
      <c r="D715" s="749">
        <f>VLOOKUP($A$1:$A$917,BS!$A$8:$A$2406,1,0)</f>
        <v>23600391</v>
      </c>
    </row>
    <row r="716" spans="1:4">
      <c r="A716">
        <v>23600431</v>
      </c>
      <c r="B716" t="s">
        <v>3127</v>
      </c>
      <c r="C716" s="82">
        <v>1600</v>
      </c>
      <c r="D716" s="749">
        <f>VLOOKUP($A$1:$A$917,BS!$A$8:$A$2406,1,0)</f>
        <v>23600431</v>
      </c>
    </row>
    <row r="717" spans="1:4">
      <c r="A717">
        <v>23600471</v>
      </c>
      <c r="B717" t="s">
        <v>1847</v>
      </c>
      <c r="C717" s="82">
        <v>-8407730.9000000004</v>
      </c>
      <c r="D717" s="749">
        <f>VLOOKUP($A$1:$A$917,BS!$A$8:$A$2406,1,0)</f>
        <v>23600471</v>
      </c>
    </row>
    <row r="718" spans="1:4">
      <c r="A718">
        <v>23600552</v>
      </c>
      <c r="B718" t="s">
        <v>1847</v>
      </c>
      <c r="C718" s="82">
        <v>-4503371.92</v>
      </c>
      <c r="D718" s="749">
        <f>VLOOKUP($A$1:$A$917,BS!$A$8:$A$2406,1,0)</f>
        <v>23600552</v>
      </c>
    </row>
    <row r="719" spans="1:4">
      <c r="A719">
        <v>23600602</v>
      </c>
      <c r="B719" t="s">
        <v>1848</v>
      </c>
      <c r="C719" s="82">
        <v>-6103800.2999999998</v>
      </c>
      <c r="D719" s="749">
        <f>VLOOKUP($A$1:$A$917,BS!$A$8:$A$2406,1,0)</f>
        <v>23600602</v>
      </c>
    </row>
    <row r="720" spans="1:4">
      <c r="A720">
        <v>23601003</v>
      </c>
      <c r="B720" t="s">
        <v>1731</v>
      </c>
      <c r="C720" s="82">
        <v>-182866.48</v>
      </c>
      <c r="D720" s="749">
        <f>VLOOKUP($A$1:$A$917,BS!$A$8:$A$2406,1,0)</f>
        <v>23601003</v>
      </c>
    </row>
    <row r="721" spans="1:4">
      <c r="A721">
        <v>23601013</v>
      </c>
      <c r="B721" t="s">
        <v>2496</v>
      </c>
      <c r="C721" s="82">
        <v>-141234.76999999999</v>
      </c>
      <c r="D721" s="749">
        <f>VLOOKUP($A$1:$A$917,BS!$A$8:$A$2406,1,0)</f>
        <v>23601013</v>
      </c>
    </row>
    <row r="722" spans="1:4">
      <c r="A722">
        <v>23601023</v>
      </c>
      <c r="B722" t="s">
        <v>689</v>
      </c>
      <c r="C722" s="82">
        <v>-35110.61</v>
      </c>
      <c r="D722" s="749">
        <f>VLOOKUP($A$1:$A$917,BS!$A$8:$A$2406,1,0)</f>
        <v>23601023</v>
      </c>
    </row>
    <row r="723" spans="1:4">
      <c r="A723">
        <v>23601043</v>
      </c>
      <c r="B723" t="s">
        <v>1856</v>
      </c>
      <c r="C723" s="82">
        <v>-5118.7299999999996</v>
      </c>
      <c r="D723" s="749">
        <f>VLOOKUP($A$1:$A$917,BS!$A$8:$A$2406,1,0)</f>
        <v>23601043</v>
      </c>
    </row>
    <row r="724" spans="1:4">
      <c r="A724">
        <v>23700363</v>
      </c>
      <c r="B724" t="s">
        <v>1704</v>
      </c>
      <c r="C724" s="82">
        <v>-44687.5</v>
      </c>
      <c r="D724" s="749">
        <f>VLOOKUP($A$1:$A$917,BS!$A$8:$A$2406,1,0)</f>
        <v>23700363</v>
      </c>
    </row>
    <row r="725" spans="1:4">
      <c r="A725">
        <v>23700383</v>
      </c>
      <c r="B725" t="s">
        <v>199</v>
      </c>
      <c r="C725" s="82">
        <v>-6000</v>
      </c>
      <c r="D725" s="749">
        <f>VLOOKUP($A$1:$A$917,BS!$A$8:$A$2406,1,0)</f>
        <v>23700383</v>
      </c>
    </row>
    <row r="726" spans="1:4">
      <c r="A726">
        <v>23700713</v>
      </c>
      <c r="B726" t="s">
        <v>1165</v>
      </c>
      <c r="C726" s="82">
        <v>-14031.69</v>
      </c>
      <c r="D726" s="749">
        <f>VLOOKUP($A$1:$A$917,BS!$A$8:$A$2406,1,0)</f>
        <v>23700713</v>
      </c>
    </row>
    <row r="727" spans="1:4">
      <c r="A727">
        <v>23700813</v>
      </c>
      <c r="B727" t="s">
        <v>402</v>
      </c>
      <c r="C727" s="82">
        <v>-1458333.12</v>
      </c>
      <c r="D727" s="749">
        <f>VLOOKUP($A$1:$A$917,BS!$A$8:$A$2406,1,0)</f>
        <v>23700813</v>
      </c>
    </row>
    <row r="728" spans="1:4">
      <c r="A728">
        <v>23700823</v>
      </c>
      <c r="B728" t="s">
        <v>132</v>
      </c>
      <c r="C728" s="82">
        <v>-3931666.45</v>
      </c>
      <c r="D728" s="749">
        <f>VLOOKUP($A$1:$A$917,BS!$A$8:$A$2406,1,0)</f>
        <v>23700823</v>
      </c>
    </row>
    <row r="729" spans="1:4">
      <c r="A729">
        <v>23700841</v>
      </c>
      <c r="B729" t="s">
        <v>1269</v>
      </c>
      <c r="C729" s="82">
        <v>-415934.82</v>
      </c>
      <c r="D729" s="749">
        <f>VLOOKUP($A$1:$A$917,BS!$A$8:$A$2406,1,0)</f>
        <v>23700841</v>
      </c>
    </row>
    <row r="730" spans="1:4">
      <c r="A730">
        <v>23700873</v>
      </c>
      <c r="B730" t="s">
        <v>1917</v>
      </c>
      <c r="C730" s="82">
        <v>-6142500</v>
      </c>
      <c r="D730" s="749">
        <f>VLOOKUP($A$1:$A$917,BS!$A$8:$A$2406,1,0)</f>
        <v>23700873</v>
      </c>
    </row>
    <row r="731" spans="1:4">
      <c r="A731">
        <v>23700963</v>
      </c>
      <c r="B731" t="s">
        <v>1976</v>
      </c>
      <c r="C731" s="82">
        <v>-1180368.3799999999</v>
      </c>
      <c r="D731" s="749">
        <f>VLOOKUP($A$1:$A$917,BS!$A$8:$A$2406,1,0)</f>
        <v>23700963</v>
      </c>
    </row>
    <row r="732" spans="1:4">
      <c r="A732">
        <v>23701023</v>
      </c>
      <c r="B732" t="s">
        <v>1036</v>
      </c>
      <c r="C732" s="82">
        <v>-746471.11</v>
      </c>
      <c r="D732" s="749">
        <f>VLOOKUP($A$1:$A$917,BS!$A$8:$A$2406,1,0)</f>
        <v>23701023</v>
      </c>
    </row>
    <row r="733" spans="1:4">
      <c r="A733">
        <v>23701033</v>
      </c>
      <c r="B733" t="s">
        <v>1894</v>
      </c>
      <c r="C733" s="82">
        <v>-5542033.3300000001</v>
      </c>
      <c r="D733" s="749">
        <f>VLOOKUP($A$1:$A$917,BS!$A$8:$A$2406,1,0)</f>
        <v>23701033</v>
      </c>
    </row>
    <row r="734" spans="1:4">
      <c r="A734">
        <v>23701053</v>
      </c>
      <c r="B734" t="s">
        <v>1943</v>
      </c>
      <c r="C734" s="82">
        <v>-1452916.83</v>
      </c>
      <c r="D734" s="749">
        <f>VLOOKUP($A$1:$A$917,BS!$A$8:$A$2406,1,0)</f>
        <v>23701053</v>
      </c>
    </row>
    <row r="735" spans="1:4">
      <c r="A735">
        <v>23701063</v>
      </c>
      <c r="B735" t="s">
        <v>1987</v>
      </c>
      <c r="C735" s="82">
        <v>-9837.5300000000007</v>
      </c>
      <c r="D735" s="749">
        <f>VLOOKUP($A$1:$A$917,BS!$A$8:$A$2406,1,0)</f>
        <v>23701063</v>
      </c>
    </row>
    <row r="736" spans="1:4">
      <c r="A736">
        <v>23701113</v>
      </c>
      <c r="B736" t="s">
        <v>445</v>
      </c>
      <c r="C736" s="82">
        <v>-5037375</v>
      </c>
      <c r="D736" s="749">
        <f>VLOOKUP($A$1:$A$917,BS!$A$8:$A$2406,1,0)</f>
        <v>23701113</v>
      </c>
    </row>
    <row r="737" spans="1:4">
      <c r="A737">
        <v>23701123</v>
      </c>
      <c r="B737" t="s">
        <v>2137</v>
      </c>
      <c r="C737" s="82">
        <v>-5597809.1600000001</v>
      </c>
      <c r="D737" s="749">
        <f>VLOOKUP($A$1:$A$917,BS!$A$8:$A$2406,1,0)</f>
        <v>23701123</v>
      </c>
    </row>
    <row r="738" spans="1:4">
      <c r="A738">
        <v>23701133</v>
      </c>
      <c r="B738" t="s">
        <v>2132</v>
      </c>
      <c r="C738" s="82">
        <v>-6644610.8799999999</v>
      </c>
      <c r="D738" s="749">
        <f>VLOOKUP($A$1:$A$917,BS!$A$8:$A$2406,1,0)</f>
        <v>23701133</v>
      </c>
    </row>
    <row r="739" spans="1:4">
      <c r="A739">
        <v>23701143</v>
      </c>
      <c r="B739" t="s">
        <v>2247</v>
      </c>
      <c r="C739" s="82">
        <v>-3617716.66</v>
      </c>
      <c r="D739" s="749">
        <f>VLOOKUP($A$1:$A$917,BS!$A$8:$A$2406,1,0)</f>
        <v>23701143</v>
      </c>
    </row>
    <row r="740" spans="1:4">
      <c r="A740">
        <v>23701153</v>
      </c>
      <c r="B740" t="s">
        <v>2402</v>
      </c>
      <c r="C740" s="82">
        <v>-1416416.67</v>
      </c>
      <c r="D740" s="749">
        <f>VLOOKUP($A$1:$A$917,BS!$A$8:$A$2406,1,0)</f>
        <v>23701153</v>
      </c>
    </row>
    <row r="741" spans="1:4">
      <c r="A741">
        <v>23701163</v>
      </c>
      <c r="B741" t="s">
        <v>2403</v>
      </c>
      <c r="C741" s="82">
        <v>-270250</v>
      </c>
      <c r="D741" s="749">
        <f>VLOOKUP($A$1:$A$917,BS!$A$8:$A$2406,1,0)</f>
        <v>23701163</v>
      </c>
    </row>
    <row r="742" spans="1:4">
      <c r="A742">
        <v>23701173</v>
      </c>
      <c r="B742" t="s">
        <v>2763</v>
      </c>
      <c r="C742" s="82">
        <v>-32021.18</v>
      </c>
      <c r="D742" s="749">
        <f>VLOOKUP($A$1:$A$917,BS!$A$8:$A$2406,1,0)</f>
        <v>23701173</v>
      </c>
    </row>
    <row r="743" spans="1:4">
      <c r="A743">
        <v>23701183</v>
      </c>
      <c r="B743" t="s">
        <v>2808</v>
      </c>
      <c r="C743" s="82">
        <v>-1814979.83</v>
      </c>
      <c r="D743" s="749">
        <f>VLOOKUP($A$1:$A$917,BS!$A$8:$A$2406,1,0)</f>
        <v>23701183</v>
      </c>
    </row>
    <row r="744" spans="1:4">
      <c r="A744">
        <v>23701193</v>
      </c>
      <c r="B744" t="s">
        <v>2812</v>
      </c>
      <c r="C744" s="82">
        <v>-314600</v>
      </c>
      <c r="D744" s="749">
        <f>VLOOKUP($A$1:$A$917,BS!$A$8:$A$2406,1,0)</f>
        <v>23701193</v>
      </c>
    </row>
    <row r="745" spans="1:4">
      <c r="A745">
        <v>23701203</v>
      </c>
      <c r="B745" t="s">
        <v>3256</v>
      </c>
      <c r="C745" s="82">
        <v>-2081319.46</v>
      </c>
      <c r="D745" s="751" t="e">
        <f>VLOOKUP($A$1:$A$917,BS!$A$8:$A$2406,1,0)</f>
        <v>#N/A</v>
      </c>
    </row>
    <row r="746" spans="1:4">
      <c r="A746">
        <v>24100063</v>
      </c>
      <c r="B746" t="s">
        <v>1918</v>
      </c>
      <c r="C746" s="82">
        <v>2701.61</v>
      </c>
      <c r="D746" s="749">
        <f>VLOOKUP($A$1:$A$917,BS!$A$8:$A$2406,1,0)</f>
        <v>24100063</v>
      </c>
    </row>
    <row r="747" spans="1:4">
      <c r="A747">
        <v>24100173</v>
      </c>
      <c r="B747" t="s">
        <v>1918</v>
      </c>
      <c r="C747" s="82">
        <v>66306.679999999993</v>
      </c>
      <c r="D747" s="749">
        <f>VLOOKUP($A$1:$A$917,BS!$A$8:$A$2406,1,0)</f>
        <v>24100173</v>
      </c>
    </row>
    <row r="748" spans="1:4">
      <c r="A748">
        <v>24100212</v>
      </c>
      <c r="B748" t="s">
        <v>1207</v>
      </c>
      <c r="C748" s="82">
        <v>-945554.63</v>
      </c>
      <c r="D748" s="749">
        <f>VLOOKUP($A$1:$A$917,BS!$A$8:$A$2406,1,0)</f>
        <v>24100212</v>
      </c>
    </row>
    <row r="749" spans="1:4">
      <c r="A749">
        <v>24200011</v>
      </c>
      <c r="B749" t="s">
        <v>2450</v>
      </c>
      <c r="C749" s="82">
        <v>-60549.9</v>
      </c>
      <c r="D749" s="749">
        <f>VLOOKUP($A$1:$A$917,BS!$A$8:$A$2406,1,0)</f>
        <v>24200011</v>
      </c>
    </row>
    <row r="750" spans="1:4">
      <c r="A750">
        <v>24200041</v>
      </c>
      <c r="B750" t="s">
        <v>1222</v>
      </c>
      <c r="C750" s="82">
        <v>-166120</v>
      </c>
      <c r="D750" s="749">
        <f>VLOOKUP($A$1:$A$917,BS!$A$8:$A$2406,1,0)</f>
        <v>24200041</v>
      </c>
    </row>
    <row r="751" spans="1:4">
      <c r="A751">
        <v>24200061</v>
      </c>
      <c r="B751" t="s">
        <v>2740</v>
      </c>
      <c r="C751" s="82">
        <v>-1001093.75</v>
      </c>
      <c r="D751" s="749">
        <f>VLOOKUP($A$1:$A$917,BS!$A$8:$A$2406,1,0)</f>
        <v>24200061</v>
      </c>
    </row>
    <row r="752" spans="1:4">
      <c r="A752">
        <v>24200103</v>
      </c>
      <c r="B752" t="s">
        <v>2622</v>
      </c>
      <c r="C752" s="82">
        <v>-25000</v>
      </c>
      <c r="D752" s="749">
        <f>VLOOKUP($A$1:$A$917,BS!$A$8:$A$2406,1,0)</f>
        <v>24200103</v>
      </c>
    </row>
    <row r="753" spans="1:4">
      <c r="A753">
        <v>24200451</v>
      </c>
      <c r="B753" t="s">
        <v>2227</v>
      </c>
      <c r="C753" s="82">
        <v>-250782.17</v>
      </c>
      <c r="D753" s="749">
        <f>VLOOKUP($A$1:$A$917,BS!$A$8:$A$2406,1,0)</f>
        <v>24200451</v>
      </c>
    </row>
    <row r="754" spans="1:4">
      <c r="A754">
        <v>24200461</v>
      </c>
      <c r="B754" t="s">
        <v>2647</v>
      </c>
      <c r="C754" s="82">
        <v>-1697751.7</v>
      </c>
      <c r="D754" s="749">
        <f>VLOOKUP($A$1:$A$917,BS!$A$8:$A$2406,1,0)</f>
        <v>24200461</v>
      </c>
    </row>
    <row r="755" spans="1:4">
      <c r="A755">
        <v>24200511</v>
      </c>
      <c r="B755" t="s">
        <v>1081</v>
      </c>
      <c r="C755" s="82">
        <v>-4222911</v>
      </c>
      <c r="D755" s="749">
        <f>VLOOKUP($A$1:$A$917,BS!$A$8:$A$2406,1,0)</f>
        <v>24200511</v>
      </c>
    </row>
    <row r="756" spans="1:4">
      <c r="A756">
        <v>24200521</v>
      </c>
      <c r="B756" t="s">
        <v>2899</v>
      </c>
      <c r="C756" s="82">
        <v>-247308.36</v>
      </c>
      <c r="D756" s="749">
        <f>VLOOKUP($A$1:$A$917,BS!$A$8:$A$2406,1,0)</f>
        <v>24200521</v>
      </c>
    </row>
    <row r="757" spans="1:4">
      <c r="A757">
        <v>24200541</v>
      </c>
      <c r="B757" t="s">
        <v>1289</v>
      </c>
      <c r="C757" s="82">
        <v>-98782.1</v>
      </c>
      <c r="D757" s="749">
        <f>VLOOKUP($A$1:$A$917,BS!$A$8:$A$2406,1,0)</f>
        <v>24200541</v>
      </c>
    </row>
    <row r="758" spans="1:4">
      <c r="A758">
        <v>24200551</v>
      </c>
      <c r="B758" t="s">
        <v>48</v>
      </c>
      <c r="C758" s="82">
        <v>-98782.1</v>
      </c>
      <c r="D758" s="749">
        <f>VLOOKUP($A$1:$A$917,BS!$A$8:$A$2406,1,0)</f>
        <v>24200551</v>
      </c>
    </row>
    <row r="759" spans="1:4">
      <c r="A759">
        <v>24200561</v>
      </c>
      <c r="B759" t="s">
        <v>861</v>
      </c>
      <c r="C759" s="82">
        <v>-26127.7</v>
      </c>
      <c r="D759" s="749">
        <f>VLOOKUP($A$1:$A$917,BS!$A$8:$A$2406,1,0)</f>
        <v>24200561</v>
      </c>
    </row>
    <row r="760" spans="1:4">
      <c r="A760">
        <v>24200571</v>
      </c>
      <c r="B760" t="s">
        <v>417</v>
      </c>
      <c r="C760" s="82">
        <v>-26127.7</v>
      </c>
      <c r="D760" s="749">
        <f>VLOOKUP($A$1:$A$917,BS!$A$8:$A$2406,1,0)</f>
        <v>24200571</v>
      </c>
    </row>
    <row r="761" spans="1:4">
      <c r="A761">
        <v>24200611</v>
      </c>
      <c r="B761" t="s">
        <v>2199</v>
      </c>
      <c r="C761" s="82">
        <v>-167240.25</v>
      </c>
      <c r="D761" s="749">
        <f>VLOOKUP($A$1:$A$917,BS!$A$8:$A$2406,1,0)</f>
        <v>24200611</v>
      </c>
    </row>
    <row r="762" spans="1:4">
      <c r="A762">
        <v>24200622</v>
      </c>
      <c r="B762" t="s">
        <v>782</v>
      </c>
      <c r="C762" s="82">
        <v>-1915057</v>
      </c>
      <c r="D762" s="749">
        <f>VLOOKUP($A$1:$A$917,BS!$A$8:$A$2406,1,0)</f>
        <v>24200622</v>
      </c>
    </row>
    <row r="763" spans="1:4">
      <c r="A763">
        <v>24200632</v>
      </c>
      <c r="B763" t="s">
        <v>1862</v>
      </c>
      <c r="C763" s="82">
        <v>-353894.99</v>
      </c>
      <c r="D763" s="749">
        <f>VLOOKUP($A$1:$A$917,BS!$A$8:$A$2406,1,0)</f>
        <v>24200632</v>
      </c>
    </row>
    <row r="764" spans="1:4">
      <c r="A764">
        <v>24200633</v>
      </c>
      <c r="B764" t="s">
        <v>3035</v>
      </c>
      <c r="C764" s="82">
        <v>-2550080.67</v>
      </c>
      <c r="D764" s="749">
        <f>VLOOKUP($A$1:$A$917,BS!$A$8:$A$2406,1,0)</f>
        <v>24200633</v>
      </c>
    </row>
    <row r="765" spans="1:4">
      <c r="A765">
        <v>24200641</v>
      </c>
      <c r="B765" t="s">
        <v>1691</v>
      </c>
      <c r="C765" s="82">
        <v>-491261.01</v>
      </c>
      <c r="D765" s="749">
        <f>VLOOKUP($A$1:$A$917,BS!$A$8:$A$2406,1,0)</f>
        <v>24200641</v>
      </c>
    </row>
    <row r="766" spans="1:4">
      <c r="A766">
        <v>24200651</v>
      </c>
      <c r="B766" t="s">
        <v>1417</v>
      </c>
      <c r="C766" s="82">
        <v>-32500</v>
      </c>
      <c r="D766" s="749">
        <f>VLOOKUP($A$1:$A$917,BS!$A$8:$A$2406,1,0)</f>
        <v>24200651</v>
      </c>
    </row>
    <row r="767" spans="1:4">
      <c r="A767">
        <v>24200653</v>
      </c>
      <c r="B767" t="s">
        <v>1714</v>
      </c>
      <c r="C767" s="82">
        <v>-914195.8</v>
      </c>
      <c r="D767" s="749">
        <f>VLOOKUP($A$1:$A$917,BS!$A$8:$A$2406,1,0)</f>
        <v>24200653</v>
      </c>
    </row>
    <row r="768" spans="1:4">
      <c r="A768">
        <v>24200661</v>
      </c>
      <c r="B768" t="s">
        <v>1418</v>
      </c>
      <c r="C768" s="82">
        <v>-320796.18</v>
      </c>
      <c r="D768" s="749">
        <f>VLOOKUP($A$1:$A$917,BS!$A$8:$A$2406,1,0)</f>
        <v>24200661</v>
      </c>
    </row>
    <row r="769" spans="1:4">
      <c r="A769">
        <v>24200671</v>
      </c>
      <c r="B769" t="s">
        <v>1419</v>
      </c>
      <c r="C769" s="82">
        <v>-95007.78</v>
      </c>
      <c r="D769" s="749">
        <f>VLOOKUP($A$1:$A$917,BS!$A$8:$A$2406,1,0)</f>
        <v>24200671</v>
      </c>
    </row>
    <row r="770" spans="1:4">
      <c r="A770">
        <v>24200681</v>
      </c>
      <c r="B770" t="s">
        <v>1420</v>
      </c>
      <c r="C770" s="82">
        <v>-95007.78</v>
      </c>
      <c r="D770" s="749">
        <f>VLOOKUP($A$1:$A$917,BS!$A$8:$A$2406,1,0)</f>
        <v>24200681</v>
      </c>
    </row>
    <row r="771" spans="1:4">
      <c r="A771">
        <v>24200811</v>
      </c>
      <c r="B771" t="s">
        <v>1095</v>
      </c>
      <c r="C771" s="82">
        <v>-173136.64000000001</v>
      </c>
      <c r="D771" s="749">
        <f>VLOOKUP($A$1:$A$917,BS!$A$8:$A$2406,1,0)</f>
        <v>24200811</v>
      </c>
    </row>
    <row r="772" spans="1:4">
      <c r="A772">
        <v>24200821</v>
      </c>
      <c r="B772" t="s">
        <v>1096</v>
      </c>
      <c r="C772" s="82">
        <v>-173104.63</v>
      </c>
      <c r="D772" s="749">
        <f>VLOOKUP($A$1:$A$917,BS!$A$8:$A$2406,1,0)</f>
        <v>24200821</v>
      </c>
    </row>
    <row r="773" spans="1:4">
      <c r="A773">
        <v>24200831</v>
      </c>
      <c r="B773" t="s">
        <v>1097</v>
      </c>
      <c r="C773" s="82">
        <v>-86706.65</v>
      </c>
      <c r="D773" s="749">
        <f>VLOOKUP($A$1:$A$917,BS!$A$8:$A$2406,1,0)</f>
        <v>24200831</v>
      </c>
    </row>
    <row r="774" spans="1:4">
      <c r="A774">
        <v>24200841</v>
      </c>
      <c r="B774" t="s">
        <v>2096</v>
      </c>
      <c r="C774" s="82">
        <v>-322434.17</v>
      </c>
      <c r="D774" s="749">
        <f>VLOOKUP($A$1:$A$917,BS!$A$8:$A$2406,1,0)</f>
        <v>24200841</v>
      </c>
    </row>
    <row r="775" spans="1:4">
      <c r="A775">
        <v>24200851</v>
      </c>
      <c r="B775" t="s">
        <v>1482</v>
      </c>
      <c r="C775" s="82">
        <v>-75897.23</v>
      </c>
      <c r="D775" s="749">
        <f>VLOOKUP($A$1:$A$917,BS!$A$8:$A$2406,1,0)</f>
        <v>24200851</v>
      </c>
    </row>
    <row r="776" spans="1:4">
      <c r="A776">
        <v>24200871</v>
      </c>
      <c r="B776" t="s">
        <v>2245</v>
      </c>
      <c r="C776" s="82">
        <v>-94691.64</v>
      </c>
      <c r="D776" s="749">
        <f>VLOOKUP($A$1:$A$917,BS!$A$8:$A$2406,1,0)</f>
        <v>24200871</v>
      </c>
    </row>
    <row r="777" spans="1:4">
      <c r="A777">
        <v>24200881</v>
      </c>
      <c r="B777" t="s">
        <v>2579</v>
      </c>
      <c r="C777" s="82">
        <v>-262654.58</v>
      </c>
      <c r="D777" s="749">
        <f>VLOOKUP($A$1:$A$917,BS!$A$8:$A$2406,1,0)</f>
        <v>24200881</v>
      </c>
    </row>
    <row r="778" spans="1:4">
      <c r="A778">
        <v>24200891</v>
      </c>
      <c r="B778" t="s">
        <v>2207</v>
      </c>
      <c r="C778" s="82">
        <v>-67388.98</v>
      </c>
      <c r="D778" s="749">
        <f>VLOOKUP($A$1:$A$917,BS!$A$8:$A$2406,1,0)</f>
        <v>24200891</v>
      </c>
    </row>
    <row r="779" spans="1:4">
      <c r="A779">
        <v>24200901</v>
      </c>
      <c r="B779" t="s">
        <v>2385</v>
      </c>
      <c r="C779" s="82">
        <v>-163595.71</v>
      </c>
      <c r="D779" s="749">
        <f>VLOOKUP($A$1:$A$917,BS!$A$8:$A$2406,1,0)</f>
        <v>24200901</v>
      </c>
    </row>
    <row r="780" spans="1:4">
      <c r="A780">
        <v>24200911</v>
      </c>
      <c r="B780" t="s">
        <v>2208</v>
      </c>
      <c r="C780" s="82">
        <v>-16928.46</v>
      </c>
      <c r="D780" s="749">
        <f>VLOOKUP($A$1:$A$917,BS!$A$8:$A$2406,1,0)</f>
        <v>24200911</v>
      </c>
    </row>
    <row r="781" spans="1:4">
      <c r="A781">
        <v>24200921</v>
      </c>
      <c r="B781" t="s">
        <v>1094</v>
      </c>
      <c r="C781" s="82">
        <v>-2232333.2200000002</v>
      </c>
      <c r="D781" s="749">
        <f>VLOOKUP($A$1:$A$917,BS!$A$8:$A$2406,1,0)</f>
        <v>24200921</v>
      </c>
    </row>
    <row r="782" spans="1:4">
      <c r="A782">
        <v>24200931</v>
      </c>
      <c r="B782" t="s">
        <v>1098</v>
      </c>
      <c r="C782" s="82">
        <v>-280230.01</v>
      </c>
      <c r="D782" s="749">
        <f>VLOOKUP($A$1:$A$917,BS!$A$8:$A$2406,1,0)</f>
        <v>24200931</v>
      </c>
    </row>
    <row r="783" spans="1:4">
      <c r="A783">
        <v>24200941</v>
      </c>
      <c r="B783" t="s">
        <v>2605</v>
      </c>
      <c r="C783" s="82">
        <v>-67999.600000000006</v>
      </c>
      <c r="D783" s="749">
        <f>VLOOKUP($A$1:$A$917,BS!$A$8:$A$2406,1,0)</f>
        <v>24200941</v>
      </c>
    </row>
    <row r="784" spans="1:4">
      <c r="A784">
        <v>24200951</v>
      </c>
      <c r="B784" t="s">
        <v>2389</v>
      </c>
      <c r="C784" s="82">
        <v>-204389.16</v>
      </c>
      <c r="D784" s="749">
        <f>VLOOKUP($A$1:$A$917,BS!$A$8:$A$2406,1,0)</f>
        <v>24200951</v>
      </c>
    </row>
    <row r="785" spans="1:4">
      <c r="A785">
        <v>24200961</v>
      </c>
      <c r="B785" t="s">
        <v>2386</v>
      </c>
      <c r="C785" s="82">
        <v>-1255744.27</v>
      </c>
      <c r="D785" s="749">
        <f>VLOOKUP($A$1:$A$917,BS!$A$8:$A$2406,1,0)</f>
        <v>24200961</v>
      </c>
    </row>
    <row r="786" spans="1:4">
      <c r="A786">
        <v>24200971</v>
      </c>
      <c r="B786" t="s">
        <v>1099</v>
      </c>
      <c r="C786" s="82">
        <v>-117878.28</v>
      </c>
      <c r="D786" s="749">
        <f>VLOOKUP($A$1:$A$917,BS!$A$8:$A$2406,1,0)</f>
        <v>24200971</v>
      </c>
    </row>
    <row r="787" spans="1:4">
      <c r="A787">
        <v>24200991</v>
      </c>
      <c r="B787" t="s">
        <v>2457</v>
      </c>
      <c r="C787" s="82">
        <v>-1267.27</v>
      </c>
      <c r="D787" s="749">
        <f>VLOOKUP($A$1:$A$917,BS!$A$8:$A$2406,1,0)</f>
        <v>24200991</v>
      </c>
    </row>
    <row r="788" spans="1:4">
      <c r="A788">
        <v>24201031</v>
      </c>
      <c r="B788" t="s">
        <v>2580</v>
      </c>
      <c r="C788" s="82">
        <v>-96365.82</v>
      </c>
      <c r="D788" s="749">
        <f>VLOOKUP($A$1:$A$917,BS!$A$8:$A$2406,1,0)</f>
        <v>24201031</v>
      </c>
    </row>
    <row r="789" spans="1:4">
      <c r="A789">
        <v>24201041</v>
      </c>
      <c r="B789" t="s">
        <v>2581</v>
      </c>
      <c r="C789" s="82">
        <v>-22338.47</v>
      </c>
      <c r="D789" s="749">
        <f>VLOOKUP($A$1:$A$917,BS!$A$8:$A$2406,1,0)</f>
        <v>24201041</v>
      </c>
    </row>
    <row r="790" spans="1:4">
      <c r="A790">
        <v>24300013</v>
      </c>
      <c r="B790" t="s">
        <v>2290</v>
      </c>
      <c r="C790" s="82">
        <v>-378230.87</v>
      </c>
      <c r="D790" s="749">
        <f>VLOOKUP($A$1:$A$917,BS!$A$8:$A$2406,1,0)</f>
        <v>24300013</v>
      </c>
    </row>
    <row r="791" spans="1:4">
      <c r="A791">
        <v>24400001</v>
      </c>
      <c r="B791" t="s">
        <v>2592</v>
      </c>
      <c r="C791" s="82">
        <v>-81453449.269999996</v>
      </c>
      <c r="D791" s="749">
        <f>VLOOKUP($A$1:$A$917,BS!$A$8:$A$2406,1,0)</f>
        <v>24400001</v>
      </c>
    </row>
    <row r="792" spans="1:4">
      <c r="A792">
        <v>24400002</v>
      </c>
      <c r="B792" t="s">
        <v>2593</v>
      </c>
      <c r="C792" s="82">
        <v>-49966864.789999999</v>
      </c>
      <c r="D792" s="749">
        <f>VLOOKUP($A$1:$A$917,BS!$A$8:$A$2406,1,0)</f>
        <v>24400002</v>
      </c>
    </row>
    <row r="793" spans="1:4">
      <c r="A793">
        <v>24400011</v>
      </c>
      <c r="B793" t="s">
        <v>2594</v>
      </c>
      <c r="C793" s="82">
        <v>-30652366.300000001</v>
      </c>
      <c r="D793" s="749">
        <f>VLOOKUP($A$1:$A$917,BS!$A$8:$A$2406,1,0)</f>
        <v>24400011</v>
      </c>
    </row>
    <row r="794" spans="1:4">
      <c r="A794">
        <v>24400012</v>
      </c>
      <c r="B794" t="s">
        <v>2595</v>
      </c>
      <c r="C794" s="82">
        <v>-17123292.219999999</v>
      </c>
      <c r="D794" s="749">
        <f>VLOOKUP($A$1:$A$917,BS!$A$8:$A$2406,1,0)</f>
        <v>24400012</v>
      </c>
    </row>
    <row r="795" spans="1:4">
      <c r="A795">
        <v>25200152</v>
      </c>
      <c r="B795" t="s">
        <v>1270</v>
      </c>
      <c r="C795" s="82">
        <v>-15660.38</v>
      </c>
      <c r="D795" s="749">
        <f>VLOOKUP($A$1:$A$917,BS!$A$8:$A$2406,1,0)</f>
        <v>25200152</v>
      </c>
    </row>
    <row r="796" spans="1:4">
      <c r="A796">
        <v>25200161</v>
      </c>
      <c r="B796" t="s">
        <v>55</v>
      </c>
      <c r="C796" s="82">
        <v>-5891810.0499999998</v>
      </c>
      <c r="D796" s="749">
        <f>VLOOKUP($A$1:$A$917,BS!$A$8:$A$2406,1,0)</f>
        <v>25200161</v>
      </c>
    </row>
    <row r="797" spans="1:4">
      <c r="A797">
        <v>25200171</v>
      </c>
      <c r="B797" t="s">
        <v>56</v>
      </c>
      <c r="C797" s="82">
        <v>-13888513.93</v>
      </c>
      <c r="D797" s="749">
        <f>VLOOKUP($A$1:$A$917,BS!$A$8:$A$2406,1,0)</f>
        <v>25200171</v>
      </c>
    </row>
    <row r="798" spans="1:4">
      <c r="A798">
        <v>25200181</v>
      </c>
      <c r="B798" t="s">
        <v>1276</v>
      </c>
      <c r="C798" s="82">
        <v>-31030159.25</v>
      </c>
      <c r="D798" s="749">
        <f>VLOOKUP($A$1:$A$917,BS!$A$8:$A$2406,1,0)</f>
        <v>25200181</v>
      </c>
    </row>
    <row r="799" spans="1:4">
      <c r="A799">
        <v>25200202</v>
      </c>
      <c r="B799" t="s">
        <v>1375</v>
      </c>
      <c r="C799" s="82">
        <v>-18083738.289999999</v>
      </c>
      <c r="D799" s="749">
        <f>VLOOKUP($A$1:$A$917,BS!$A$8:$A$2406,1,0)</f>
        <v>25200202</v>
      </c>
    </row>
    <row r="800" spans="1:4">
      <c r="A800">
        <v>25200222</v>
      </c>
      <c r="B800" t="s">
        <v>1376</v>
      </c>
      <c r="C800" s="82">
        <v>-1294568</v>
      </c>
      <c r="D800" s="749">
        <f>VLOOKUP($A$1:$A$917,BS!$A$8:$A$2406,1,0)</f>
        <v>25200222</v>
      </c>
    </row>
    <row r="801" spans="1:4">
      <c r="A801">
        <v>25300001</v>
      </c>
      <c r="B801" t="s">
        <v>594</v>
      </c>
      <c r="C801" s="82">
        <v>-107583.23</v>
      </c>
      <c r="D801" s="749">
        <f>VLOOKUP($A$1:$A$917,BS!$A$8:$A$2406,1,0)</f>
        <v>25300001</v>
      </c>
    </row>
    <row r="802" spans="1:4">
      <c r="A802">
        <v>25300011</v>
      </c>
      <c r="B802" t="s">
        <v>1061</v>
      </c>
      <c r="C802" s="82">
        <v>-5000</v>
      </c>
      <c r="D802" s="749">
        <f>VLOOKUP($A$1:$A$917,BS!$A$8:$A$2406,1,0)</f>
        <v>25300011</v>
      </c>
    </row>
    <row r="803" spans="1:4">
      <c r="A803">
        <v>25300033</v>
      </c>
      <c r="B803" t="s">
        <v>340</v>
      </c>
      <c r="C803" s="82">
        <v>-8792412.3000000007</v>
      </c>
      <c r="D803" s="749">
        <f>VLOOKUP($A$1:$A$917,BS!$A$8:$A$2406,1,0)</f>
        <v>25300033</v>
      </c>
    </row>
    <row r="804" spans="1:4">
      <c r="A804">
        <v>25300071</v>
      </c>
      <c r="B804" t="s">
        <v>2181</v>
      </c>
      <c r="C804" s="82">
        <v>-177321272</v>
      </c>
      <c r="D804" s="749">
        <f>VLOOKUP($A$1:$A$917,BS!$A$8:$A$2406,1,0)</f>
        <v>25300071</v>
      </c>
    </row>
    <row r="805" spans="1:4">
      <c r="A805">
        <v>25300081</v>
      </c>
      <c r="B805" t="s">
        <v>2838</v>
      </c>
      <c r="C805" s="82">
        <v>-1000</v>
      </c>
      <c r="D805" s="749">
        <f>VLOOKUP($A$1:$A$917,BS!$A$8:$A$2406,1,0)</f>
        <v>25300081</v>
      </c>
    </row>
    <row r="806" spans="1:4">
      <c r="A806">
        <v>25300091</v>
      </c>
      <c r="B806" t="s">
        <v>2798</v>
      </c>
      <c r="C806" s="82">
        <v>-2467368.19</v>
      </c>
      <c r="D806" s="749">
        <f>VLOOKUP($A$1:$A$917,BS!$A$8:$A$2406,1,0)</f>
        <v>25300091</v>
      </c>
    </row>
    <row r="807" spans="1:4">
      <c r="A807">
        <v>25300121</v>
      </c>
      <c r="B807" t="s">
        <v>2859</v>
      </c>
      <c r="C807" s="82">
        <v>-620401.77</v>
      </c>
      <c r="D807" s="749">
        <f>VLOOKUP($A$1:$A$917,BS!$A$8:$A$2406,1,0)</f>
        <v>25300121</v>
      </c>
    </row>
    <row r="808" spans="1:4">
      <c r="A808">
        <v>25300141</v>
      </c>
      <c r="B808" t="s">
        <v>774</v>
      </c>
      <c r="C808" s="82">
        <v>-2836727.1</v>
      </c>
      <c r="D808" s="749">
        <f>VLOOKUP($A$1:$A$917,BS!$A$8:$A$2406,1,0)</f>
        <v>25300141</v>
      </c>
    </row>
    <row r="809" spans="1:4">
      <c r="A809">
        <v>25300151</v>
      </c>
      <c r="B809" t="s">
        <v>1257</v>
      </c>
      <c r="C809" s="82">
        <v>-9826754.6899999995</v>
      </c>
      <c r="D809" s="749">
        <f>VLOOKUP($A$1:$A$917,BS!$A$8:$A$2406,1,0)</f>
        <v>25300151</v>
      </c>
    </row>
    <row r="810" spans="1:4">
      <c r="A810">
        <v>25300153</v>
      </c>
      <c r="B810" t="s">
        <v>2623</v>
      </c>
      <c r="C810" s="82">
        <v>-100000</v>
      </c>
      <c r="D810" s="749">
        <f>VLOOKUP($A$1:$A$917,BS!$A$8:$A$2406,1,0)</f>
        <v>25300153</v>
      </c>
    </row>
    <row r="811" spans="1:4">
      <c r="A811">
        <v>25300161</v>
      </c>
      <c r="B811" t="s">
        <v>386</v>
      </c>
      <c r="C811" s="82">
        <v>-520435.51</v>
      </c>
      <c r="D811" s="749">
        <f>VLOOKUP($A$1:$A$917,BS!$A$8:$A$2406,1,0)</f>
        <v>25300161</v>
      </c>
    </row>
    <row r="812" spans="1:4">
      <c r="A812">
        <v>25300181</v>
      </c>
      <c r="B812" t="s">
        <v>2174</v>
      </c>
      <c r="C812" s="82">
        <v>-4335667.74</v>
      </c>
      <c r="D812" s="749">
        <f>VLOOKUP($A$1:$A$917,BS!$A$8:$A$2406,1,0)</f>
        <v>25300181</v>
      </c>
    </row>
    <row r="813" spans="1:4">
      <c r="A813">
        <v>25300201</v>
      </c>
      <c r="B813" t="s">
        <v>2175</v>
      </c>
      <c r="C813" s="82">
        <v>-5902337</v>
      </c>
      <c r="D813" s="749">
        <f>VLOOKUP($A$1:$A$917,BS!$A$8:$A$2406,1,0)</f>
        <v>25300201</v>
      </c>
    </row>
    <row r="814" spans="1:4">
      <c r="A814">
        <v>25300212</v>
      </c>
      <c r="B814" t="s">
        <v>978</v>
      </c>
      <c r="C814" s="82">
        <v>-98956.95</v>
      </c>
      <c r="D814" s="749">
        <f>VLOOKUP($A$1:$A$917,BS!$A$8:$A$2406,1,0)</f>
        <v>25300212</v>
      </c>
    </row>
    <row r="815" spans="1:4">
      <c r="A815">
        <v>25300271</v>
      </c>
      <c r="B815" t="s">
        <v>2467</v>
      </c>
      <c r="C815" s="82">
        <v>-534515.22</v>
      </c>
      <c r="D815" s="749">
        <f>VLOOKUP($A$1:$A$917,BS!$A$8:$A$2406,1,0)</f>
        <v>25300271</v>
      </c>
    </row>
    <row r="816" spans="1:4">
      <c r="A816">
        <v>25300281</v>
      </c>
      <c r="B816" t="s">
        <v>2560</v>
      </c>
      <c r="C816" s="82">
        <v>-506260</v>
      </c>
      <c r="D816" s="749">
        <f>VLOOKUP($A$1:$A$917,BS!$A$8:$A$2406,1,0)</f>
        <v>25300281</v>
      </c>
    </row>
    <row r="817" spans="1:4">
      <c r="A817">
        <v>25300293</v>
      </c>
      <c r="B817" t="s">
        <v>1582</v>
      </c>
      <c r="C817" s="82">
        <v>-8537308</v>
      </c>
      <c r="D817" s="749">
        <f>VLOOKUP($A$1:$A$917,BS!$A$8:$A$2406,1,0)</f>
        <v>25300293</v>
      </c>
    </row>
    <row r="818" spans="1:4">
      <c r="A818">
        <v>25300303</v>
      </c>
      <c r="B818" t="s">
        <v>1854</v>
      </c>
      <c r="C818">
        <v>-0.01</v>
      </c>
      <c r="D818" s="749">
        <f>VLOOKUP($A$1:$A$917,BS!$A$8:$A$2406,1,0)</f>
        <v>25300303</v>
      </c>
    </row>
    <row r="819" spans="1:4">
      <c r="A819">
        <v>25300323</v>
      </c>
      <c r="B819" t="s">
        <v>1333</v>
      </c>
      <c r="C819" s="82">
        <v>-54372.32</v>
      </c>
      <c r="D819" s="749">
        <f>VLOOKUP($A$1:$A$917,BS!$A$8:$A$2406,1,0)</f>
        <v>25300323</v>
      </c>
    </row>
    <row r="820" spans="1:4">
      <c r="A820">
        <v>25300343</v>
      </c>
      <c r="B820" t="s">
        <v>2901</v>
      </c>
      <c r="C820" s="82">
        <v>-3180708.68</v>
      </c>
      <c r="D820" s="749">
        <f>VLOOKUP($A$1:$A$917,BS!$A$8:$A$2406,1,0)</f>
        <v>25300343</v>
      </c>
    </row>
    <row r="821" spans="1:4">
      <c r="A821">
        <v>25300353</v>
      </c>
      <c r="B821" t="s">
        <v>1857</v>
      </c>
      <c r="C821" s="82">
        <v>-6079700.5999999996</v>
      </c>
      <c r="D821" s="749">
        <f>VLOOKUP($A$1:$A$917,BS!$A$8:$A$2406,1,0)</f>
        <v>25300353</v>
      </c>
    </row>
    <row r="822" spans="1:4">
      <c r="A822">
        <v>25300363</v>
      </c>
      <c r="B822" t="s">
        <v>1753</v>
      </c>
      <c r="C822" s="82">
        <v>-1679349.99</v>
      </c>
      <c r="D822" s="749">
        <f>VLOOKUP($A$1:$A$917,BS!$A$8:$A$2406,1,0)</f>
        <v>25300363</v>
      </c>
    </row>
    <row r="823" spans="1:4">
      <c r="A823">
        <v>25300413</v>
      </c>
      <c r="B823" t="s">
        <v>932</v>
      </c>
      <c r="C823" s="82">
        <v>-628187</v>
      </c>
      <c r="D823" s="749">
        <f>VLOOKUP($A$1:$A$917,BS!$A$8:$A$2406,1,0)</f>
        <v>25300413</v>
      </c>
    </row>
    <row r="824" spans="1:4">
      <c r="A824">
        <v>25300443</v>
      </c>
      <c r="B824" t="s">
        <v>2240</v>
      </c>
      <c r="C824" s="82">
        <v>-757547.22</v>
      </c>
      <c r="D824" s="749">
        <f>VLOOKUP($A$1:$A$917,BS!$A$8:$A$2406,1,0)</f>
        <v>25300443</v>
      </c>
    </row>
    <row r="825" spans="1:4">
      <c r="A825">
        <v>25300503</v>
      </c>
      <c r="B825" t="s">
        <v>428</v>
      </c>
      <c r="C825" s="82">
        <v>-1915.18</v>
      </c>
      <c r="D825" s="749">
        <f>VLOOKUP($A$1:$A$917,BS!$A$8:$A$2406,1,0)</f>
        <v>25300503</v>
      </c>
    </row>
    <row r="826" spans="1:4">
      <c r="A826">
        <v>25300541</v>
      </c>
      <c r="B826" t="s">
        <v>910</v>
      </c>
      <c r="C826" s="82">
        <v>-5453799.6500000004</v>
      </c>
      <c r="D826" s="749">
        <f>VLOOKUP($A$1:$A$917,BS!$A$8:$A$2406,1,0)</f>
        <v>25300541</v>
      </c>
    </row>
    <row r="827" spans="1:4">
      <c r="A827">
        <v>25300553</v>
      </c>
      <c r="B827" t="s">
        <v>2900</v>
      </c>
      <c r="C827" s="82">
        <v>-3513.77</v>
      </c>
      <c r="D827" s="749">
        <f>VLOOKUP($A$1:$A$917,BS!$A$8:$A$2406,1,0)</f>
        <v>25300553</v>
      </c>
    </row>
    <row r="828" spans="1:4">
      <c r="A828">
        <v>25300561</v>
      </c>
      <c r="B828" t="s">
        <v>1949</v>
      </c>
      <c r="C828" s="82">
        <v>-7979899</v>
      </c>
      <c r="D828" s="749">
        <f>VLOOKUP($A$1:$A$917,BS!$A$8:$A$2406,1,0)</f>
        <v>25300561</v>
      </c>
    </row>
    <row r="829" spans="1:4">
      <c r="A829">
        <v>25300581</v>
      </c>
      <c r="B829" t="s">
        <v>728</v>
      </c>
      <c r="C829" s="82">
        <v>-5174706.6399999997</v>
      </c>
      <c r="D829" s="749">
        <f>VLOOKUP($A$1:$A$917,BS!$A$8:$A$2406,1,0)</f>
        <v>25300581</v>
      </c>
    </row>
    <row r="830" spans="1:4">
      <c r="A830">
        <v>25300582</v>
      </c>
      <c r="B830" t="s">
        <v>728</v>
      </c>
      <c r="C830" s="82">
        <v>-2209620.63</v>
      </c>
      <c r="D830" s="749">
        <f>VLOOKUP($A$1:$A$917,BS!$A$8:$A$2406,1,0)</f>
        <v>25300582</v>
      </c>
    </row>
    <row r="831" spans="1:4">
      <c r="A831">
        <v>25300591</v>
      </c>
      <c r="B831" t="s">
        <v>729</v>
      </c>
      <c r="C831" s="82">
        <v>5174706.6399999997</v>
      </c>
      <c r="D831" s="749">
        <f>VLOOKUP($A$1:$A$917,BS!$A$8:$A$2406,1,0)</f>
        <v>25300591</v>
      </c>
    </row>
    <row r="832" spans="1:4">
      <c r="A832">
        <v>25300592</v>
      </c>
      <c r="B832" t="s">
        <v>729</v>
      </c>
      <c r="C832" s="82">
        <v>2209620.63</v>
      </c>
      <c r="D832" s="749">
        <f>VLOOKUP($A$1:$A$917,BS!$A$8:$A$2406,1,0)</f>
        <v>25300592</v>
      </c>
    </row>
    <row r="833" spans="1:4">
      <c r="A833">
        <v>25300611</v>
      </c>
      <c r="B833" t="s">
        <v>1421</v>
      </c>
      <c r="C833" s="82">
        <v>-63393508.810000002</v>
      </c>
      <c r="D833" s="749">
        <f>VLOOKUP($A$1:$A$917,BS!$A$8:$A$2406,1,0)</f>
        <v>25300611</v>
      </c>
    </row>
    <row r="834" spans="1:4">
      <c r="A834">
        <v>25300621</v>
      </c>
      <c r="B834" t="s">
        <v>1442</v>
      </c>
      <c r="C834" s="82">
        <v>-8200883.5199999996</v>
      </c>
      <c r="D834" s="749">
        <f>VLOOKUP($A$1:$A$917,BS!$A$8:$A$2406,1,0)</f>
        <v>25300621</v>
      </c>
    </row>
    <row r="835" spans="1:4">
      <c r="A835">
        <v>25300641</v>
      </c>
      <c r="B835" t="s">
        <v>2310</v>
      </c>
      <c r="C835" s="82">
        <v>-193877.08</v>
      </c>
      <c r="D835" s="749">
        <f>VLOOKUP($A$1:$A$917,BS!$A$8:$A$2406,1,0)</f>
        <v>25300641</v>
      </c>
    </row>
    <row r="836" spans="1:4">
      <c r="A836">
        <v>25300642</v>
      </c>
      <c r="B836" t="s">
        <v>2310</v>
      </c>
      <c r="C836" s="82">
        <v>-95122.9</v>
      </c>
      <c r="D836" s="749">
        <f>VLOOKUP($A$1:$A$917,BS!$A$8:$A$2406,1,0)</f>
        <v>25300642</v>
      </c>
    </row>
    <row r="837" spans="1:4">
      <c r="A837">
        <v>25300663</v>
      </c>
      <c r="B837" t="s">
        <v>2575</v>
      </c>
      <c r="C837" s="82">
        <v>-84751.4</v>
      </c>
      <c r="D837" s="749">
        <f>VLOOKUP($A$1:$A$917,BS!$A$8:$A$2406,1,0)</f>
        <v>25300663</v>
      </c>
    </row>
    <row r="838" spans="1:4">
      <c r="A838">
        <v>25300731</v>
      </c>
      <c r="B838" t="s">
        <v>3189</v>
      </c>
      <c r="C838" s="82">
        <v>-15154.75</v>
      </c>
      <c r="D838" s="749">
        <f>VLOOKUP($A$1:$A$917,BS!$A$8:$A$2406,1,0)</f>
        <v>25300731</v>
      </c>
    </row>
    <row r="839" spans="1:4">
      <c r="A839">
        <v>25300733</v>
      </c>
      <c r="B839" t="s">
        <v>3190</v>
      </c>
      <c r="C839" s="82">
        <v>-50468.17</v>
      </c>
      <c r="D839" s="749">
        <f>VLOOKUP($A$1:$A$917,BS!$A$8:$A$2406,1,0)</f>
        <v>25300733</v>
      </c>
    </row>
    <row r="840" spans="1:4">
      <c r="A840">
        <v>25300742</v>
      </c>
      <c r="B840" t="s">
        <v>3242</v>
      </c>
      <c r="C840" s="82">
        <v>-9979828</v>
      </c>
      <c r="D840" s="749">
        <f>VLOOKUP($A$1:$A$917,BS!$A$8:$A$2406,1,0)</f>
        <v>25300742</v>
      </c>
    </row>
    <row r="841" spans="1:4">
      <c r="A841">
        <v>25300761</v>
      </c>
      <c r="B841" t="s">
        <v>382</v>
      </c>
      <c r="C841" s="82">
        <v>-183049.73</v>
      </c>
      <c r="D841" s="749">
        <f>VLOOKUP($A$1:$A$917,BS!$A$8:$A$2406,1,0)</f>
        <v>25300761</v>
      </c>
    </row>
    <row r="842" spans="1:4">
      <c r="A842">
        <v>25300771</v>
      </c>
      <c r="B842" t="s">
        <v>240</v>
      </c>
      <c r="C842" s="82">
        <v>-4587305.4400000004</v>
      </c>
      <c r="D842" s="749">
        <f>VLOOKUP($A$1:$A$917,BS!$A$8:$A$2406,1,0)</f>
        <v>25300771</v>
      </c>
    </row>
    <row r="843" spans="1:4">
      <c r="A843">
        <v>25301151</v>
      </c>
      <c r="B843" t="s">
        <v>2629</v>
      </c>
      <c r="C843" s="82">
        <v>-2074996.63</v>
      </c>
      <c r="D843" s="749">
        <f>VLOOKUP($A$1:$A$917,BS!$A$8:$A$2406,1,0)</f>
        <v>25301151</v>
      </c>
    </row>
    <row r="844" spans="1:4">
      <c r="A844">
        <v>25301203</v>
      </c>
      <c r="B844" t="s">
        <v>1070</v>
      </c>
      <c r="C844" s="82">
        <v>-176774.49</v>
      </c>
      <c r="D844" s="749">
        <f>VLOOKUP($A$1:$A$917,BS!$A$8:$A$2406,1,0)</f>
        <v>25301203</v>
      </c>
    </row>
    <row r="845" spans="1:4">
      <c r="A845">
        <v>25301213</v>
      </c>
      <c r="B845" t="s">
        <v>3196</v>
      </c>
      <c r="C845" s="82">
        <v>-675825</v>
      </c>
      <c r="D845" s="749">
        <f>VLOOKUP($A$1:$A$917,BS!$A$8:$A$2406,1,0)</f>
        <v>25301213</v>
      </c>
    </row>
    <row r="846" spans="1:4">
      <c r="A846">
        <v>25302221</v>
      </c>
      <c r="B846" t="s">
        <v>1819</v>
      </c>
      <c r="C846" s="82">
        <v>-2438070.2999999998</v>
      </c>
      <c r="D846" s="749">
        <f>VLOOKUP($A$1:$A$917,BS!$A$8:$A$2406,1,0)</f>
        <v>25302221</v>
      </c>
    </row>
    <row r="847" spans="1:4">
      <c r="A847">
        <v>25302222</v>
      </c>
      <c r="B847" t="s">
        <v>1286</v>
      </c>
      <c r="C847" s="82">
        <v>-4746203.17</v>
      </c>
      <c r="D847" s="749">
        <f>VLOOKUP($A$1:$A$917,BS!$A$8:$A$2406,1,0)</f>
        <v>25302222</v>
      </c>
    </row>
    <row r="848" spans="1:4">
      <c r="A848">
        <v>25302223</v>
      </c>
      <c r="B848" t="s">
        <v>3179</v>
      </c>
      <c r="C848" s="82">
        <v>-6803607</v>
      </c>
      <c r="D848" s="749">
        <f>VLOOKUP($A$1:$A$917,BS!$A$8:$A$2406,1,0)</f>
        <v>25302223</v>
      </c>
    </row>
    <row r="849" spans="1:4">
      <c r="A849">
        <v>25400101</v>
      </c>
      <c r="B849" t="s">
        <v>1320</v>
      </c>
      <c r="C849" s="82">
        <v>-33631.07</v>
      </c>
      <c r="D849" s="749">
        <f>VLOOKUP($A$1:$A$917,BS!$A$8:$A$2406,1,0)</f>
        <v>25400101</v>
      </c>
    </row>
    <row r="850" spans="1:4">
      <c r="A850">
        <v>25400111</v>
      </c>
      <c r="B850" t="s">
        <v>1321</v>
      </c>
      <c r="C850" s="82">
        <v>-7533.05</v>
      </c>
      <c r="D850" s="749">
        <f>VLOOKUP($A$1:$A$917,BS!$A$8:$A$2406,1,0)</f>
        <v>25400111</v>
      </c>
    </row>
    <row r="851" spans="1:4">
      <c r="A851">
        <v>25400181</v>
      </c>
      <c r="B851" t="s">
        <v>1790</v>
      </c>
      <c r="C851" s="82">
        <v>-4959576</v>
      </c>
      <c r="D851" s="749">
        <f>VLOOKUP($A$1:$A$917,BS!$A$8:$A$2406,1,0)</f>
        <v>25400181</v>
      </c>
    </row>
    <row r="852" spans="1:4">
      <c r="A852">
        <v>25400182</v>
      </c>
      <c r="B852" t="s">
        <v>1791</v>
      </c>
      <c r="C852" s="82">
        <v>-2652924</v>
      </c>
      <c r="D852" s="749">
        <f>VLOOKUP($A$1:$A$917,BS!$A$8:$A$2406,1,0)</f>
        <v>25400182</v>
      </c>
    </row>
    <row r="853" spans="1:4">
      <c r="A853">
        <v>25400191</v>
      </c>
      <c r="B853" t="s">
        <v>2076</v>
      </c>
      <c r="C853" s="82">
        <v>-1523274.58</v>
      </c>
      <c r="D853" s="749">
        <f>VLOOKUP($A$1:$A$917,BS!$A$8:$A$2406,1,0)</f>
        <v>25400191</v>
      </c>
    </row>
    <row r="854" spans="1:4">
      <c r="A854">
        <v>25400201</v>
      </c>
      <c r="B854" t="s">
        <v>2077</v>
      </c>
      <c r="C854" s="82">
        <v>-1111147.74</v>
      </c>
      <c r="D854" s="749">
        <f>VLOOKUP($A$1:$A$917,BS!$A$8:$A$2406,1,0)</f>
        <v>25400201</v>
      </c>
    </row>
    <row r="855" spans="1:4">
      <c r="A855">
        <v>25400221</v>
      </c>
      <c r="B855" t="s">
        <v>2198</v>
      </c>
      <c r="C855" s="82">
        <v>-801100.66</v>
      </c>
      <c r="D855" s="749">
        <f>VLOOKUP($A$1:$A$917,BS!$A$8:$A$2406,1,0)</f>
        <v>25400221</v>
      </c>
    </row>
    <row r="856" spans="1:4">
      <c r="A856">
        <v>25400261</v>
      </c>
      <c r="B856" t="s">
        <v>2211</v>
      </c>
      <c r="C856" s="82">
        <v>-93615823</v>
      </c>
      <c r="D856" s="749">
        <f>VLOOKUP($A$1:$A$917,BS!$A$8:$A$2406,1,0)</f>
        <v>25400261</v>
      </c>
    </row>
    <row r="857" spans="1:4">
      <c r="A857">
        <v>25400291</v>
      </c>
      <c r="B857" t="s">
        <v>2534</v>
      </c>
      <c r="C857" s="82">
        <v>-140927.70000000001</v>
      </c>
      <c r="D857" s="749">
        <f>VLOOKUP($A$1:$A$917,BS!$A$8:$A$2406,1,0)</f>
        <v>25400291</v>
      </c>
    </row>
    <row r="858" spans="1:4">
      <c r="A858">
        <v>25400301</v>
      </c>
      <c r="B858" t="s">
        <v>2535</v>
      </c>
      <c r="C858" s="82">
        <v>19749.93</v>
      </c>
      <c r="D858" s="749">
        <f>VLOOKUP($A$1:$A$917,BS!$A$8:$A$2406,1,0)</f>
        <v>25400301</v>
      </c>
    </row>
    <row r="859" spans="1:4">
      <c r="A859">
        <v>25400311</v>
      </c>
      <c r="B859" t="s">
        <v>2537</v>
      </c>
      <c r="C859" s="82">
        <v>-42889.68</v>
      </c>
      <c r="D859" s="749">
        <f>VLOOKUP($A$1:$A$917,BS!$A$8:$A$2406,1,0)</f>
        <v>25400311</v>
      </c>
    </row>
    <row r="860" spans="1:4">
      <c r="A860">
        <v>25400321</v>
      </c>
      <c r="B860" t="s">
        <v>2644</v>
      </c>
      <c r="C860" s="82">
        <v>-151461.54999999999</v>
      </c>
      <c r="D860" s="749">
        <f>VLOOKUP($A$1:$A$917,BS!$A$8:$A$2406,1,0)</f>
        <v>25400321</v>
      </c>
    </row>
    <row r="861" spans="1:4">
      <c r="A861">
        <v>25400331</v>
      </c>
      <c r="B861" t="s">
        <v>2645</v>
      </c>
      <c r="C861" s="82">
        <v>-1728477.79</v>
      </c>
      <c r="D861" s="749">
        <f>VLOOKUP($A$1:$A$917,BS!$A$8:$A$2406,1,0)</f>
        <v>25400331</v>
      </c>
    </row>
    <row r="862" spans="1:4">
      <c r="A862">
        <v>25400392</v>
      </c>
      <c r="B862" t="s">
        <v>3228</v>
      </c>
      <c r="C862" s="82">
        <v>-9224636</v>
      </c>
      <c r="D862" s="749">
        <f>VLOOKUP($A$1:$A$917,BS!$A$8:$A$2406,1,0)</f>
        <v>25400392</v>
      </c>
    </row>
    <row r="863" spans="1:4">
      <c r="A863">
        <v>25400431</v>
      </c>
      <c r="B863" t="s">
        <v>2955</v>
      </c>
      <c r="C863" s="82">
        <v>-554658.26</v>
      </c>
      <c r="D863" s="749">
        <f>VLOOKUP($A$1:$A$917,BS!$A$8:$A$2406,1,0)</f>
        <v>25400431</v>
      </c>
    </row>
    <row r="864" spans="1:4">
      <c r="A864">
        <v>25400441</v>
      </c>
      <c r="B864" t="s">
        <v>2961</v>
      </c>
      <c r="C864" s="82">
        <v>80710.03</v>
      </c>
      <c r="D864" s="749">
        <f>VLOOKUP($A$1:$A$917,BS!$A$8:$A$2406,1,0)</f>
        <v>25400441</v>
      </c>
    </row>
    <row r="865" spans="1:4">
      <c r="A865">
        <v>25400481</v>
      </c>
      <c r="B865" t="s">
        <v>3075</v>
      </c>
      <c r="C865" s="82">
        <v>1074.28</v>
      </c>
      <c r="D865" s="749">
        <f>VLOOKUP($A$1:$A$917,BS!$A$8:$A$2406,1,0)</f>
        <v>25400481</v>
      </c>
    </row>
    <row r="866" spans="1:4">
      <c r="A866">
        <v>25400491</v>
      </c>
      <c r="B866" t="s">
        <v>3092</v>
      </c>
      <c r="C866" s="82">
        <v>-4698296</v>
      </c>
      <c r="D866" s="749">
        <f>VLOOKUP($A$1:$A$917,BS!$A$8:$A$2406,1,0)</f>
        <v>25400491</v>
      </c>
    </row>
    <row r="867" spans="1:4">
      <c r="A867">
        <v>25400501</v>
      </c>
      <c r="B867" t="s">
        <v>3093</v>
      </c>
      <c r="C867" s="82">
        <v>-1360077</v>
      </c>
      <c r="D867" s="749">
        <f>VLOOKUP($A$1:$A$917,BS!$A$8:$A$2406,1,0)</f>
        <v>25400501</v>
      </c>
    </row>
    <row r="868" spans="1:4">
      <c r="A868">
        <v>25400521</v>
      </c>
      <c r="B868" t="s">
        <v>3175</v>
      </c>
      <c r="C868" s="82">
        <v>-16259199</v>
      </c>
      <c r="D868" s="751" t="e">
        <f>VLOOKUP($A$1:$A$917,BS!$A$8:$A$2406,1,0)</f>
        <v>#N/A</v>
      </c>
    </row>
    <row r="869" spans="1:4">
      <c r="A869">
        <v>25500002</v>
      </c>
      <c r="B869" t="s">
        <v>1725</v>
      </c>
      <c r="C869" s="82">
        <v>-8165809</v>
      </c>
      <c r="D869" s="749">
        <f>VLOOKUP($A$1:$A$917,BS!$A$8:$A$2406,1,0)</f>
        <v>25500002</v>
      </c>
    </row>
    <row r="870" spans="1:4">
      <c r="A870">
        <v>25500022</v>
      </c>
      <c r="B870" t="s">
        <v>1725</v>
      </c>
      <c r="C870" s="82">
        <v>8165809</v>
      </c>
      <c r="D870" s="749">
        <f>VLOOKUP($A$1:$A$917,BS!$A$8:$A$2406,1,0)</f>
        <v>25500022</v>
      </c>
    </row>
    <row r="871" spans="1:4">
      <c r="A871">
        <v>25600072</v>
      </c>
      <c r="B871" t="s">
        <v>2258</v>
      </c>
      <c r="C871" s="82">
        <v>-82626.36</v>
      </c>
      <c r="D871" s="749">
        <f>VLOOKUP($A$1:$A$917,BS!$A$8:$A$2406,1,0)</f>
        <v>25600072</v>
      </c>
    </row>
    <row r="872" spans="1:4">
      <c r="A872">
        <v>25600081</v>
      </c>
      <c r="B872" t="s">
        <v>2078</v>
      </c>
      <c r="C872" s="82">
        <v>-3854368.67</v>
      </c>
      <c r="D872" s="749">
        <f>VLOOKUP($A$1:$A$917,BS!$A$8:$A$2406,1,0)</f>
        <v>25600081</v>
      </c>
    </row>
    <row r="873" spans="1:4">
      <c r="A873">
        <v>25600102</v>
      </c>
      <c r="B873" t="s">
        <v>2529</v>
      </c>
      <c r="C873" s="82">
        <v>46281.78</v>
      </c>
      <c r="D873" s="749">
        <f>VLOOKUP($A$1:$A$917,BS!$A$8:$A$2406,1,0)</f>
        <v>25600102</v>
      </c>
    </row>
    <row r="874" spans="1:4">
      <c r="A874">
        <v>25600111</v>
      </c>
      <c r="B874" t="s">
        <v>2530</v>
      </c>
      <c r="C874" s="82">
        <v>469991.75</v>
      </c>
      <c r="D874" s="749">
        <f>VLOOKUP($A$1:$A$917,BS!$A$8:$A$2406,1,0)</f>
        <v>25600111</v>
      </c>
    </row>
    <row r="875" spans="1:4">
      <c r="A875">
        <v>28200002</v>
      </c>
      <c r="B875" t="s">
        <v>3366</v>
      </c>
      <c r="C875" s="82">
        <v>-501487589.61000001</v>
      </c>
      <c r="D875" s="749">
        <f>VLOOKUP($A$1:$A$917,BS!$A$8:$A$2406,1,0)</f>
        <v>28200002</v>
      </c>
    </row>
    <row r="876" spans="1:4">
      <c r="A876">
        <v>28200013</v>
      </c>
      <c r="B876" t="s">
        <v>3367</v>
      </c>
      <c r="C876" s="82">
        <v>-43557015.049999997</v>
      </c>
      <c r="D876" s="749">
        <f>VLOOKUP($A$1:$A$917,BS!$A$8:$A$2406,1,0)</f>
        <v>28200013</v>
      </c>
    </row>
    <row r="877" spans="1:4">
      <c r="A877">
        <v>28200121</v>
      </c>
      <c r="B877" t="s">
        <v>3368</v>
      </c>
      <c r="C877" s="82">
        <v>-1252477095.8399999</v>
      </c>
      <c r="D877" s="749">
        <f>VLOOKUP($A$1:$A$917,BS!$A$8:$A$2406,1,0)</f>
        <v>28200121</v>
      </c>
    </row>
    <row r="878" spans="1:4">
      <c r="A878">
        <v>28300031</v>
      </c>
      <c r="B878" t="s">
        <v>1464</v>
      </c>
      <c r="C878" s="82">
        <v>-6667841.0199999996</v>
      </c>
      <c r="D878" s="749">
        <f>VLOOKUP($A$1:$A$917,BS!$A$8:$A$2406,1,0)</f>
        <v>28300031</v>
      </c>
    </row>
    <row r="879" spans="1:4">
      <c r="A879">
        <v>28300033</v>
      </c>
      <c r="B879" t="s">
        <v>283</v>
      </c>
      <c r="C879" s="82">
        <v>-67962285.239999995</v>
      </c>
      <c r="D879" s="749">
        <f>VLOOKUP($A$1:$A$917,BS!$A$8:$A$2406,1,0)</f>
        <v>28300033</v>
      </c>
    </row>
    <row r="880" spans="1:4">
      <c r="A880">
        <v>28300041</v>
      </c>
      <c r="B880" t="s">
        <v>934</v>
      </c>
      <c r="C880" s="82">
        <v>-1537211.69</v>
      </c>
      <c r="D880" s="749">
        <f>VLOOKUP($A$1:$A$917,BS!$A$8:$A$2406,1,0)</f>
        <v>28300041</v>
      </c>
    </row>
    <row r="881" spans="1:4">
      <c r="A881">
        <v>28300043</v>
      </c>
      <c r="B881" t="s">
        <v>284</v>
      </c>
      <c r="C881" s="82">
        <v>-15719601.91</v>
      </c>
      <c r="D881" s="749">
        <f>VLOOKUP($A$1:$A$917,BS!$A$8:$A$2406,1,0)</f>
        <v>28300043</v>
      </c>
    </row>
    <row r="882" spans="1:4">
      <c r="A882">
        <v>28300081</v>
      </c>
      <c r="B882" t="s">
        <v>2546</v>
      </c>
      <c r="C882" s="82">
        <v>-5160485.4000000004</v>
      </c>
      <c r="D882" s="749">
        <f>VLOOKUP($A$1:$A$917,BS!$A$8:$A$2406,1,0)</f>
        <v>28300081</v>
      </c>
    </row>
    <row r="883" spans="1:4">
      <c r="A883">
        <v>28300091</v>
      </c>
      <c r="B883" t="s">
        <v>2803</v>
      </c>
      <c r="C883" s="82">
        <v>-2622087.2000000002</v>
      </c>
      <c r="D883" s="749">
        <f>VLOOKUP($A$1:$A$917,BS!$A$8:$A$2406,1,0)</f>
        <v>28300091</v>
      </c>
    </row>
    <row r="884" spans="1:4">
      <c r="A884">
        <v>28300152</v>
      </c>
      <c r="B884" t="s">
        <v>1002</v>
      </c>
      <c r="C884" s="82">
        <v>-1878569.28</v>
      </c>
      <c r="D884" s="749">
        <f>VLOOKUP($A$1:$A$917,BS!$A$8:$A$2406,1,0)</f>
        <v>28300152</v>
      </c>
    </row>
    <row r="885" spans="1:4">
      <c r="A885">
        <v>28300162</v>
      </c>
      <c r="B885" t="s">
        <v>795</v>
      </c>
      <c r="C885" s="82">
        <v>-291704.28999999998</v>
      </c>
      <c r="D885" s="749">
        <f>VLOOKUP($A$1:$A$917,BS!$A$8:$A$2406,1,0)</f>
        <v>28300162</v>
      </c>
    </row>
    <row r="886" spans="1:4">
      <c r="A886">
        <v>28300211</v>
      </c>
      <c r="B886" t="s">
        <v>3210</v>
      </c>
      <c r="C886" s="82">
        <v>-29880637.829999998</v>
      </c>
      <c r="D886" s="749">
        <f>VLOOKUP($A$1:$A$917,BS!$A$8:$A$2406,1,0)</f>
        <v>28300211</v>
      </c>
    </row>
    <row r="887" spans="1:4">
      <c r="A887">
        <v>28300221</v>
      </c>
      <c r="B887" t="s">
        <v>3211</v>
      </c>
      <c r="C887" s="82">
        <v>-6364985.4299999997</v>
      </c>
      <c r="D887" s="749">
        <f>VLOOKUP($A$1:$A$917,BS!$A$8:$A$2406,1,0)</f>
        <v>28300221</v>
      </c>
    </row>
    <row r="888" spans="1:4">
      <c r="A888">
        <v>28300232</v>
      </c>
      <c r="B888" t="s">
        <v>974</v>
      </c>
      <c r="C888" s="82">
        <v>-21311281.379999999</v>
      </c>
      <c r="D888" s="749">
        <f>VLOOKUP($A$1:$A$917,BS!$A$8:$A$2406,1,0)</f>
        <v>28300232</v>
      </c>
    </row>
    <row r="889" spans="1:4">
      <c r="A889">
        <v>28300252</v>
      </c>
      <c r="B889" t="s">
        <v>2410</v>
      </c>
      <c r="C889" s="82">
        <v>-7120875.9400000004</v>
      </c>
      <c r="D889" s="749">
        <f>VLOOKUP($A$1:$A$917,BS!$A$8:$A$2406,1,0)</f>
        <v>28300252</v>
      </c>
    </row>
    <row r="890" spans="1:4">
      <c r="A890">
        <v>28300262</v>
      </c>
      <c r="B890" t="s">
        <v>2411</v>
      </c>
      <c r="C890" s="82">
        <v>-2815350.4</v>
      </c>
      <c r="D890" s="749">
        <f>VLOOKUP($A$1:$A$917,BS!$A$8:$A$2406,1,0)</f>
        <v>28300262</v>
      </c>
    </row>
    <row r="891" spans="1:4">
      <c r="A891">
        <v>28300311</v>
      </c>
      <c r="B891" t="s">
        <v>3338</v>
      </c>
      <c r="C891" s="82">
        <v>-7776194.04</v>
      </c>
      <c r="D891" s="749">
        <f>VLOOKUP($A$1:$A$917,BS!$A$8:$A$2406,1,0)</f>
        <v>28300311</v>
      </c>
    </row>
    <row r="892" spans="1:4">
      <c r="A892">
        <v>28300361</v>
      </c>
      <c r="B892" t="s">
        <v>168</v>
      </c>
      <c r="C892" s="82">
        <v>-71485314.980000004</v>
      </c>
      <c r="D892" s="749">
        <f>VLOOKUP($A$1:$A$917,BS!$A$8:$A$2406,1,0)</f>
        <v>28300361</v>
      </c>
    </row>
    <row r="893" spans="1:4">
      <c r="A893">
        <v>28300362</v>
      </c>
      <c r="B893" t="s">
        <v>169</v>
      </c>
      <c r="C893" s="82">
        <v>-1208409.3600000001</v>
      </c>
      <c r="D893" s="749">
        <f>VLOOKUP($A$1:$A$917,BS!$A$8:$A$2406,1,0)</f>
        <v>28300362</v>
      </c>
    </row>
    <row r="894" spans="1:4">
      <c r="A894">
        <v>28300431</v>
      </c>
      <c r="B894" t="s">
        <v>552</v>
      </c>
      <c r="C894" s="82">
        <v>-1689520.85</v>
      </c>
      <c r="D894" s="749">
        <f>VLOOKUP($A$1:$A$917,BS!$A$8:$A$2406,1,0)</f>
        <v>28300431</v>
      </c>
    </row>
    <row r="895" spans="1:4">
      <c r="A895">
        <v>28300501</v>
      </c>
      <c r="B895" t="s">
        <v>2159</v>
      </c>
      <c r="C895" s="82">
        <v>1444299.75</v>
      </c>
      <c r="D895" s="749">
        <f>VLOOKUP($A$1:$A$917,BS!$A$8:$A$2406,1,0)</f>
        <v>28300501</v>
      </c>
    </row>
    <row r="896" spans="1:4">
      <c r="A896">
        <v>28300503</v>
      </c>
      <c r="B896" t="s">
        <v>1665</v>
      </c>
      <c r="C896" s="82">
        <v>-5099180.49</v>
      </c>
      <c r="D896" s="749">
        <f>VLOOKUP($A$1:$A$917,BS!$A$8:$A$2406,1,0)</f>
        <v>28300503</v>
      </c>
    </row>
    <row r="897" spans="1:4">
      <c r="A897">
        <v>28300511</v>
      </c>
      <c r="B897" t="s">
        <v>1693</v>
      </c>
      <c r="C897" s="82">
        <v>-1350431.6</v>
      </c>
      <c r="D897" s="749">
        <f>VLOOKUP($A$1:$A$917,BS!$A$8:$A$2406,1,0)</f>
        <v>28300511</v>
      </c>
    </row>
    <row r="898" spans="1:4">
      <c r="A898">
        <v>28300561</v>
      </c>
      <c r="B898" t="s">
        <v>931</v>
      </c>
      <c r="C898" s="82">
        <v>-14619086.619999999</v>
      </c>
      <c r="D898" s="749">
        <f>VLOOKUP($A$1:$A$917,BS!$A$8:$A$2406,1,0)</f>
        <v>28300561</v>
      </c>
    </row>
    <row r="899" spans="1:4">
      <c r="A899">
        <v>28300581</v>
      </c>
      <c r="B899" t="s">
        <v>1431</v>
      </c>
      <c r="C899" s="82">
        <v>-9156888.7400000002</v>
      </c>
      <c r="D899" s="749">
        <f>VLOOKUP($A$1:$A$917,BS!$A$8:$A$2406,1,0)</f>
        <v>28300581</v>
      </c>
    </row>
    <row r="900" spans="1:4">
      <c r="A900">
        <v>28300651</v>
      </c>
      <c r="B900" t="s">
        <v>1101</v>
      </c>
      <c r="C900" s="82">
        <v>-8068876.6399999997</v>
      </c>
      <c r="D900" s="749">
        <f>VLOOKUP($A$1:$A$917,BS!$A$8:$A$2406,1,0)</f>
        <v>28300651</v>
      </c>
    </row>
    <row r="901" spans="1:4">
      <c r="A901">
        <v>28300661</v>
      </c>
      <c r="B901" t="s">
        <v>2083</v>
      </c>
      <c r="C901" s="82">
        <v>-9282171.8499999996</v>
      </c>
      <c r="D901" s="749">
        <f>VLOOKUP($A$1:$A$917,BS!$A$8:$A$2406,1,0)</f>
        <v>28300661</v>
      </c>
    </row>
    <row r="902" spans="1:4">
      <c r="A902">
        <v>28300721</v>
      </c>
      <c r="B902" t="s">
        <v>2475</v>
      </c>
      <c r="C902" s="82">
        <v>-524953.31999999995</v>
      </c>
      <c r="D902" s="749">
        <f>VLOOKUP($A$1:$A$917,BS!$A$8:$A$2406,1,0)</f>
        <v>28300721</v>
      </c>
    </row>
    <row r="903" spans="1:4">
      <c r="A903">
        <v>28300731</v>
      </c>
      <c r="B903" t="s">
        <v>2630</v>
      </c>
      <c r="C903" s="82">
        <v>-6064900.0199999996</v>
      </c>
      <c r="D903" s="749">
        <f>VLOOKUP($A$1:$A$917,BS!$A$8:$A$2406,1,0)</f>
        <v>28300731</v>
      </c>
    </row>
    <row r="904" spans="1:4">
      <c r="A904">
        <v>28300741</v>
      </c>
      <c r="B904" t="s">
        <v>2864</v>
      </c>
      <c r="C904" s="82">
        <v>-667738.72</v>
      </c>
      <c r="D904" s="749">
        <f>VLOOKUP($A$1:$A$917,BS!$A$8:$A$2406,1,0)</f>
        <v>28300741</v>
      </c>
    </row>
    <row r="905" spans="1:4">
      <c r="A905">
        <v>28300761</v>
      </c>
      <c r="B905" t="s">
        <v>3236</v>
      </c>
      <c r="C905" s="82">
        <v>-2381262.4500000002</v>
      </c>
      <c r="D905" s="749">
        <f>VLOOKUP($A$1:$A$917,BS!$A$8:$A$2406,1,0)</f>
        <v>28300761</v>
      </c>
    </row>
    <row r="906" spans="1:4">
      <c r="A906">
        <v>28302001</v>
      </c>
      <c r="B906" t="s">
        <v>2874</v>
      </c>
      <c r="C906" s="82">
        <v>-6649419.2199999997</v>
      </c>
      <c r="D906" s="749">
        <f>VLOOKUP($A$1:$A$917,BS!$A$8:$A$2406,1,0)</f>
        <v>28302001</v>
      </c>
    </row>
    <row r="907" spans="1:4">
      <c r="A907">
        <v>28302002</v>
      </c>
      <c r="B907" t="s">
        <v>2875</v>
      </c>
      <c r="C907" s="82">
        <v>-20812411.649999999</v>
      </c>
      <c r="D907" s="749">
        <f>VLOOKUP($A$1:$A$917,BS!$A$8:$A$2406,1,0)</f>
        <v>28302002</v>
      </c>
    </row>
    <row r="908" spans="1:4">
      <c r="A908">
        <v>28302011</v>
      </c>
      <c r="B908" t="s">
        <v>2876</v>
      </c>
      <c r="C908" s="82">
        <v>-3076073.3</v>
      </c>
      <c r="D908" s="749">
        <f>VLOOKUP($A$1:$A$917,BS!$A$8:$A$2406,1,0)</f>
        <v>28302011</v>
      </c>
    </row>
    <row r="909" spans="1:4">
      <c r="A909">
        <v>28302012</v>
      </c>
      <c r="B909" t="s">
        <v>2877</v>
      </c>
      <c r="C909" s="82">
        <v>-4872530.3</v>
      </c>
      <c r="D909" s="749">
        <f>VLOOKUP($A$1:$A$917,BS!$A$8:$A$2406,1,0)</f>
        <v>28302012</v>
      </c>
    </row>
    <row r="910" spans="1:4">
      <c r="A910">
        <v>28302021</v>
      </c>
      <c r="B910" t="s">
        <v>2878</v>
      </c>
      <c r="C910" s="82">
        <v>-10456400.18</v>
      </c>
      <c r="D910" s="749">
        <f>VLOOKUP($A$1:$A$917,BS!$A$8:$A$2406,1,0)</f>
        <v>28302021</v>
      </c>
    </row>
    <row r="911" spans="1:4">
      <c r="A911">
        <v>28302022</v>
      </c>
      <c r="B911" t="s">
        <v>2879</v>
      </c>
      <c r="C911" s="82">
        <v>-3667066.61</v>
      </c>
      <c r="D911" s="749">
        <f>VLOOKUP($A$1:$A$917,BS!$A$8:$A$2406,1,0)</f>
        <v>28302022</v>
      </c>
    </row>
    <row r="912" spans="1:4">
      <c r="A912">
        <v>28302031</v>
      </c>
      <c r="B912" t="s">
        <v>3015</v>
      </c>
      <c r="C912" s="82">
        <v>-1042303.25</v>
      </c>
      <c r="D912" s="749">
        <f>VLOOKUP($A$1:$A$917,BS!$A$8:$A$2406,1,0)</f>
        <v>28302031</v>
      </c>
    </row>
    <row r="913" spans="1:4">
      <c r="A913">
        <v>28302041</v>
      </c>
      <c r="B913" t="s">
        <v>3048</v>
      </c>
      <c r="C913" s="82">
        <v>-6225566.1699999999</v>
      </c>
      <c r="D913" s="749">
        <f>VLOOKUP($A$1:$A$917,BS!$A$8:$A$2406,1,0)</f>
        <v>28302041</v>
      </c>
    </row>
    <row r="914" spans="1:4">
      <c r="A914">
        <v>28302051</v>
      </c>
      <c r="B914" t="s">
        <v>3165</v>
      </c>
      <c r="C914" s="82">
        <v>-2064079.31</v>
      </c>
      <c r="D914" s="749">
        <f>VLOOKUP($A$1:$A$917,BS!$A$8:$A$2406,1,0)</f>
        <v>28302051</v>
      </c>
    </row>
    <row r="915" spans="1:4">
      <c r="A915">
        <v>28302061</v>
      </c>
      <c r="B915" t="s">
        <v>3184</v>
      </c>
      <c r="C915" s="82">
        <v>-3699257.74</v>
      </c>
      <c r="D915" s="749">
        <f>VLOOKUP($A$1:$A$917,BS!$A$8:$A$2406,1,0)</f>
        <v>28302061</v>
      </c>
    </row>
    <row r="916" spans="1:4">
      <c r="A916">
        <v>43800003</v>
      </c>
      <c r="B916" t="s">
        <v>1773</v>
      </c>
      <c r="C916" s="82">
        <v>270233278.77999997</v>
      </c>
      <c r="D916" s="749">
        <f>VLOOKUP($A$1:$A$917,BS!$A$8:$A$2406,1,0)</f>
        <v>43800003</v>
      </c>
    </row>
    <row r="917" spans="1:4">
      <c r="A917">
        <v>43900003</v>
      </c>
      <c r="B917" t="s">
        <v>1319</v>
      </c>
      <c r="C917" s="82">
        <v>5848610</v>
      </c>
      <c r="D917" s="749">
        <f>VLOOKUP($A$1:$A$917,BS!$A$8:$A$2406,1,0)</f>
        <v>43900003</v>
      </c>
    </row>
    <row r="918" spans="1:4">
      <c r="A918" t="s">
        <v>418</v>
      </c>
      <c r="B918"/>
      <c r="C918" s="82">
        <v>-304188835.74000001</v>
      </c>
      <c r="D918" s="749" t="str">
        <f>VLOOKUP($A$1:$A$918,BS!$A$8:$A$2406,1,0)</f>
        <v>Total Profit/Loss Current Year</v>
      </c>
    </row>
    <row r="964" spans="1:1">
      <c r="A964" s="749" t="s">
        <v>3212</v>
      </c>
    </row>
    <row r="967" spans="1:1">
      <c r="A967" s="749" t="s">
        <v>3213</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L1111"/>
  <sheetViews>
    <sheetView workbookViewId="0"/>
  </sheetViews>
  <sheetFormatPr defaultColWidth="9.109375" defaultRowHeight="14.4"/>
  <cols>
    <col min="1" max="1" width="44" style="742" bestFit="1" customWidth="1"/>
    <col min="2" max="2" width="41.6640625" style="742" bestFit="1" customWidth="1"/>
    <col min="3" max="3" width="17.33203125" style="742" bestFit="1" customWidth="1"/>
    <col min="4" max="4" width="16.88671875" style="742" customWidth="1"/>
    <col min="5" max="11" width="9.109375" style="742"/>
    <col min="12" max="12" width="13.88671875" style="742" bestFit="1" customWidth="1"/>
    <col min="13" max="16384" width="9.109375" style="742"/>
  </cols>
  <sheetData>
    <row r="1" spans="1:12">
      <c r="A1" s="742">
        <v>10100501</v>
      </c>
      <c r="B1" s="742" t="s">
        <v>881</v>
      </c>
      <c r="C1" s="743">
        <v>9084392089.1399994</v>
      </c>
      <c r="D1" s="742">
        <f>VLOOKUP($A$1:$A$1020,BS!$A$8:$A$2407,1,0)</f>
        <v>10100501</v>
      </c>
      <c r="E1" s="743"/>
      <c r="F1" s="653" t="s">
        <v>3381</v>
      </c>
      <c r="G1" s="743"/>
      <c r="L1" s="743">
        <v>392738.52</v>
      </c>
    </row>
    <row r="2" spans="1:12">
      <c r="A2" s="742">
        <v>10100502</v>
      </c>
      <c r="B2" s="742" t="s">
        <v>882</v>
      </c>
      <c r="C2" s="743">
        <v>3309214126.1799998</v>
      </c>
      <c r="D2" s="742">
        <f>VLOOKUP($A$1:$A$1020,BS!$A$8:$A$2407,1,0)</f>
        <v>10100502</v>
      </c>
      <c r="E2" s="743"/>
      <c r="F2" s="653" t="s">
        <v>3382</v>
      </c>
      <c r="G2" s="743"/>
      <c r="L2" s="743">
        <v>3866</v>
      </c>
    </row>
    <row r="3" spans="1:12">
      <c r="A3" s="742">
        <v>10100503</v>
      </c>
      <c r="B3" s="742" t="s">
        <v>883</v>
      </c>
      <c r="C3" s="743">
        <v>466152813.31999999</v>
      </c>
      <c r="D3" s="742">
        <f>VLOOKUP($A$1:$A$1020,BS!$A$8:$A$2407,1,0)</f>
        <v>10100503</v>
      </c>
      <c r="E3" s="743"/>
      <c r="G3" s="743"/>
    </row>
    <row r="4" spans="1:12">
      <c r="A4" s="742">
        <v>10100602</v>
      </c>
      <c r="B4" s="742" t="s">
        <v>2949</v>
      </c>
      <c r="C4" s="742">
        <v>0</v>
      </c>
      <c r="D4" s="742">
        <f>VLOOKUP($A$1:$A$1020,BS!$A$8:$A$2407,1,0)</f>
        <v>10100602</v>
      </c>
      <c r="E4" s="743"/>
      <c r="F4" s="742">
        <v>15100291</v>
      </c>
      <c r="G4" s="743" t="s">
        <v>3448</v>
      </c>
      <c r="L4" s="744">
        <v>11106563287</v>
      </c>
    </row>
    <row r="5" spans="1:12">
      <c r="A5" s="742">
        <v>10110013</v>
      </c>
      <c r="B5" s="742" t="s">
        <v>2295</v>
      </c>
      <c r="C5" s="743">
        <v>504307.82</v>
      </c>
      <c r="D5" s="742">
        <f>VLOOKUP($A$1:$A$1020,BS!$A$8:$A$2407,1,0)</f>
        <v>10110013</v>
      </c>
      <c r="E5" s="743"/>
      <c r="G5" s="743"/>
    </row>
    <row r="6" spans="1:12">
      <c r="A6" s="742">
        <v>10500501</v>
      </c>
      <c r="B6" s="742" t="s">
        <v>884</v>
      </c>
      <c r="C6" s="743">
        <v>49893215.060000002</v>
      </c>
      <c r="D6" s="742">
        <f>VLOOKUP($A$1:$A$1020,BS!$A$8:$A$2407,1,0)</f>
        <v>10500501</v>
      </c>
      <c r="E6" s="743"/>
      <c r="G6" s="743"/>
    </row>
    <row r="7" spans="1:12">
      <c r="A7" s="742">
        <v>10500502</v>
      </c>
      <c r="B7" s="742" t="s">
        <v>885</v>
      </c>
      <c r="C7" s="743">
        <v>6138742.2699999996</v>
      </c>
      <c r="D7" s="742">
        <f>VLOOKUP($A$1:$A$1020,BS!$A$8:$A$2407,1,0)</f>
        <v>10500502</v>
      </c>
      <c r="E7" s="743"/>
      <c r="G7" s="743"/>
    </row>
    <row r="8" spans="1:12">
      <c r="A8" s="742">
        <v>10600501</v>
      </c>
      <c r="B8" s="742" t="s">
        <v>886</v>
      </c>
      <c r="C8" s="743">
        <v>21854732.800000001</v>
      </c>
      <c r="D8" s="742">
        <f>VLOOKUP($A$1:$A$1020,BS!$A$8:$A$2407,1,0)</f>
        <v>10600501</v>
      </c>
      <c r="E8" s="743"/>
      <c r="G8" s="743"/>
    </row>
    <row r="9" spans="1:12">
      <c r="A9" s="742">
        <v>10600502</v>
      </c>
      <c r="B9" s="742" t="s">
        <v>887</v>
      </c>
      <c r="C9" s="743">
        <v>23939605.359999999</v>
      </c>
      <c r="D9" s="742">
        <f>VLOOKUP($A$1:$A$1020,BS!$A$8:$A$2407,1,0)</f>
        <v>10600502</v>
      </c>
      <c r="E9" s="743"/>
      <c r="G9" s="743"/>
    </row>
    <row r="10" spans="1:12">
      <c r="A10" s="742">
        <v>10600503</v>
      </c>
      <c r="B10" s="742" t="s">
        <v>2218</v>
      </c>
      <c r="C10" s="743">
        <v>3735.28</v>
      </c>
      <c r="D10" s="742">
        <f>VLOOKUP($A$1:$A$1020,BS!$A$8:$A$2407,1,0)</f>
        <v>10600503</v>
      </c>
      <c r="E10" s="743"/>
      <c r="G10" s="743"/>
    </row>
    <row r="11" spans="1:12">
      <c r="A11" s="742">
        <v>10700013</v>
      </c>
      <c r="B11" s="742" t="s">
        <v>1698</v>
      </c>
      <c r="C11" s="743">
        <v>1126032.0900000001</v>
      </c>
      <c r="D11" s="742">
        <f>VLOOKUP($A$1:$A$1020,BS!$A$8:$A$2407,1,0)</f>
        <v>10700013</v>
      </c>
      <c r="E11" s="743"/>
    </row>
    <row r="12" spans="1:12">
      <c r="A12" s="742">
        <v>10700023</v>
      </c>
      <c r="B12" s="742" t="s">
        <v>2217</v>
      </c>
      <c r="C12" s="743">
        <v>-393750</v>
      </c>
      <c r="D12" s="742">
        <f>VLOOKUP($A$1:$A$1020,BS!$A$8:$A$2407,1,0)</f>
        <v>10700023</v>
      </c>
      <c r="E12" s="743"/>
    </row>
    <row r="13" spans="1:12">
      <c r="A13" s="742">
        <v>10700031</v>
      </c>
      <c r="B13" s="742" t="s">
        <v>2493</v>
      </c>
      <c r="C13" s="742">
        <v>0</v>
      </c>
      <c r="D13" s="742">
        <f>VLOOKUP($A$1:$A$1020,BS!$A$8:$A$2407,1,0)</f>
        <v>10700031</v>
      </c>
      <c r="E13" s="743"/>
    </row>
    <row r="14" spans="1:12">
      <c r="A14" s="742">
        <v>10700501</v>
      </c>
      <c r="B14" s="742" t="s">
        <v>424</v>
      </c>
      <c r="C14" s="743">
        <v>230892475.13</v>
      </c>
      <c r="D14" s="742">
        <f>VLOOKUP($A$1:$A$1020,BS!$A$8:$A$2407,1,0)</f>
        <v>10700501</v>
      </c>
      <c r="E14" s="743"/>
    </row>
    <row r="15" spans="1:12">
      <c r="A15" s="742">
        <v>10700502</v>
      </c>
      <c r="B15" s="742" t="s">
        <v>888</v>
      </c>
      <c r="C15" s="743">
        <v>74962481.879999995</v>
      </c>
      <c r="D15" s="742">
        <f>VLOOKUP($A$1:$A$1020,BS!$A$8:$A$2407,1,0)</f>
        <v>10700502</v>
      </c>
      <c r="E15" s="743"/>
    </row>
    <row r="16" spans="1:12">
      <c r="A16" s="742">
        <v>10700503</v>
      </c>
      <c r="B16" s="742" t="s">
        <v>1850</v>
      </c>
      <c r="C16" s="743">
        <v>67828148.489999995</v>
      </c>
      <c r="D16" s="742">
        <f>VLOOKUP($A$1:$A$1020,BS!$A$8:$A$2407,1,0)</f>
        <v>10700503</v>
      </c>
      <c r="E16" s="743"/>
    </row>
    <row r="17" spans="1:7">
      <c r="A17" s="742">
        <v>10700601</v>
      </c>
      <c r="B17" s="742" t="s">
        <v>2904</v>
      </c>
      <c r="C17" s="743">
        <v>241645.69</v>
      </c>
      <c r="D17" s="742">
        <f>VLOOKUP($A$1:$A$1020,BS!$A$8:$A$2407,1,0)</f>
        <v>10700601</v>
      </c>
      <c r="E17" s="743"/>
    </row>
    <row r="18" spans="1:7">
      <c r="A18" s="742">
        <v>10700602</v>
      </c>
      <c r="B18" s="742" t="s">
        <v>2905</v>
      </c>
      <c r="C18" s="743">
        <v>278208</v>
      </c>
      <c r="D18" s="742">
        <f>VLOOKUP($A$1:$A$1020,BS!$A$8:$A$2407,1,0)</f>
        <v>10700602</v>
      </c>
      <c r="E18" s="743"/>
      <c r="G18" s="743"/>
    </row>
    <row r="19" spans="1:7">
      <c r="A19" s="742">
        <v>10700603</v>
      </c>
      <c r="B19" s="742" t="s">
        <v>3177</v>
      </c>
      <c r="C19" s="742">
        <v>0</v>
      </c>
      <c r="D19" s="742">
        <f>VLOOKUP($A$1:$A$1020,BS!$A$8:$A$2407,1,0)</f>
        <v>10700603</v>
      </c>
      <c r="E19" s="743"/>
      <c r="G19" s="743"/>
    </row>
    <row r="20" spans="1:7">
      <c r="A20" s="742">
        <v>10800061</v>
      </c>
      <c r="B20" s="742" t="s">
        <v>905</v>
      </c>
      <c r="C20" s="743">
        <v>-77934546</v>
      </c>
      <c r="D20" s="742">
        <f>VLOOKUP($A$1:$A$1020,BS!$A$8:$A$2407,1,0)</f>
        <v>10800061</v>
      </c>
      <c r="E20" s="743"/>
      <c r="G20" s="743"/>
    </row>
    <row r="21" spans="1:7">
      <c r="A21" s="742">
        <v>10800062</v>
      </c>
      <c r="B21" s="742" t="s">
        <v>905</v>
      </c>
      <c r="C21" s="743">
        <v>-258436519</v>
      </c>
      <c r="D21" s="742">
        <f>VLOOKUP($A$1:$A$1020,BS!$A$8:$A$2407,1,0)</f>
        <v>10800062</v>
      </c>
      <c r="E21" s="743"/>
      <c r="G21" s="743"/>
    </row>
    <row r="22" spans="1:7">
      <c r="A22" s="742">
        <v>10800071</v>
      </c>
      <c r="B22" s="742" t="s">
        <v>906</v>
      </c>
      <c r="C22" s="743">
        <v>77934546</v>
      </c>
      <c r="D22" s="742">
        <f>VLOOKUP($A$1:$A$1020,BS!$A$8:$A$2407,1,0)</f>
        <v>10800071</v>
      </c>
    </row>
    <row r="23" spans="1:7">
      <c r="A23" s="742">
        <v>10800072</v>
      </c>
      <c r="B23" s="742" t="s">
        <v>906</v>
      </c>
      <c r="C23" s="743">
        <v>258436519</v>
      </c>
      <c r="D23" s="742">
        <f>VLOOKUP($A$1:$A$1020,BS!$A$8:$A$2407,1,0)</f>
        <v>10800072</v>
      </c>
    </row>
    <row r="24" spans="1:7">
      <c r="A24" s="742">
        <v>10800501</v>
      </c>
      <c r="B24" s="742" t="s">
        <v>563</v>
      </c>
      <c r="C24" s="743">
        <v>-3419124740.4400001</v>
      </c>
      <c r="D24" s="742">
        <f>VLOOKUP($A$1:$A$1020,BS!$A$8:$A$2407,1,0)</f>
        <v>10800501</v>
      </c>
      <c r="E24" s="743"/>
      <c r="G24" s="743"/>
    </row>
    <row r="25" spans="1:7">
      <c r="A25" s="742">
        <v>10800502</v>
      </c>
      <c r="B25" s="742" t="s">
        <v>564</v>
      </c>
      <c r="C25" s="743">
        <v>-1268552527.8099999</v>
      </c>
      <c r="D25" s="742">
        <f>VLOOKUP($A$1:$A$1020,BS!$A$8:$A$2407,1,0)</f>
        <v>10800502</v>
      </c>
      <c r="E25" s="743"/>
      <c r="G25" s="743"/>
    </row>
    <row r="26" spans="1:7">
      <c r="A26" s="742">
        <v>10800503</v>
      </c>
      <c r="B26" s="742" t="s">
        <v>1072</v>
      </c>
      <c r="C26" s="743">
        <v>-100565337.55</v>
      </c>
      <c r="D26" s="742">
        <f>VLOOKUP($A$1:$A$1020,BS!$A$8:$A$2407,1,0)</f>
        <v>10800503</v>
      </c>
      <c r="E26" s="743"/>
      <c r="G26" s="743"/>
    </row>
    <row r="27" spans="1:7">
      <c r="A27" s="742">
        <v>10800541</v>
      </c>
      <c r="B27" s="742" t="s">
        <v>96</v>
      </c>
      <c r="C27" s="743">
        <v>8583513.8599999994</v>
      </c>
      <c r="D27" s="742">
        <f>VLOOKUP($A$1:$A$1020,BS!$A$8:$A$2407,1,0)</f>
        <v>10800541</v>
      </c>
      <c r="E27" s="743"/>
      <c r="G27" s="743"/>
    </row>
    <row r="28" spans="1:7">
      <c r="A28" s="742">
        <v>10800543</v>
      </c>
      <c r="B28" s="742" t="s">
        <v>97</v>
      </c>
      <c r="C28" s="743">
        <v>174752.75</v>
      </c>
      <c r="D28" s="742">
        <f>VLOOKUP($A$1:$A$1020,BS!$A$8:$A$2407,1,0)</f>
        <v>10800543</v>
      </c>
      <c r="E28" s="743"/>
      <c r="G28" s="743"/>
    </row>
    <row r="29" spans="1:7">
      <c r="A29" s="742">
        <v>10800552</v>
      </c>
      <c r="B29" s="742" t="s">
        <v>1073</v>
      </c>
      <c r="C29" s="743">
        <v>3454758.04</v>
      </c>
      <c r="D29" s="742">
        <f>VLOOKUP($A$1:$A$1020,BS!$A$8:$A$2407,1,0)</f>
        <v>10800552</v>
      </c>
      <c r="E29" s="743"/>
      <c r="G29" s="743"/>
    </row>
    <row r="30" spans="1:7">
      <c r="A30" s="742">
        <v>10800602</v>
      </c>
      <c r="B30" s="742" t="s">
        <v>2950</v>
      </c>
      <c r="C30" s="742">
        <v>0</v>
      </c>
      <c r="D30" s="742">
        <f>VLOOKUP($A$1:$A$1020,BS!$A$8:$A$2407,1,0)</f>
        <v>10800602</v>
      </c>
      <c r="E30" s="743"/>
      <c r="G30" s="743"/>
    </row>
    <row r="31" spans="1:7">
      <c r="A31" s="742">
        <v>11100501</v>
      </c>
      <c r="B31" s="742" t="s">
        <v>747</v>
      </c>
      <c r="C31" s="743">
        <v>-29141846.27</v>
      </c>
      <c r="D31" s="742">
        <f>VLOOKUP($A$1:$A$1020,BS!$A$8:$A$2407,1,0)</f>
        <v>11100501</v>
      </c>
      <c r="E31" s="743"/>
      <c r="G31" s="743"/>
    </row>
    <row r="32" spans="1:7">
      <c r="A32" s="742">
        <v>11100502</v>
      </c>
      <c r="B32" s="742" t="s">
        <v>748</v>
      </c>
      <c r="C32" s="743">
        <v>-5526311.2699999996</v>
      </c>
      <c r="D32" s="742">
        <f>VLOOKUP($A$1:$A$1020,BS!$A$8:$A$2407,1,0)</f>
        <v>11100502</v>
      </c>
      <c r="E32" s="743"/>
      <c r="G32" s="743"/>
    </row>
    <row r="33" spans="1:7">
      <c r="A33" s="742">
        <v>11100503</v>
      </c>
      <c r="B33" s="742" t="s">
        <v>749</v>
      </c>
      <c r="C33" s="743">
        <v>-86561186.120000005</v>
      </c>
      <c r="D33" s="742">
        <f>VLOOKUP($A$1:$A$1020,BS!$A$8:$A$2407,1,0)</f>
        <v>11100503</v>
      </c>
      <c r="E33" s="743"/>
      <c r="G33" s="743"/>
    </row>
    <row r="34" spans="1:7">
      <c r="A34" s="742">
        <v>11400001</v>
      </c>
      <c r="B34" s="742" t="s">
        <v>237</v>
      </c>
      <c r="C34" s="743">
        <v>946172.25</v>
      </c>
      <c r="D34" s="742">
        <f>VLOOKUP($A$1:$A$1020,BS!$A$8:$A$2407,1,0)</f>
        <v>11400001</v>
      </c>
      <c r="E34" s="743"/>
    </row>
    <row r="35" spans="1:7">
      <c r="A35" s="742">
        <v>11400011</v>
      </c>
      <c r="B35" s="742" t="s">
        <v>1879</v>
      </c>
      <c r="C35" s="743">
        <v>302358.01</v>
      </c>
      <c r="D35" s="742">
        <f>VLOOKUP($A$1:$A$1020,BS!$A$8:$A$2407,1,0)</f>
        <v>11400011</v>
      </c>
      <c r="E35" s="743"/>
    </row>
    <row r="36" spans="1:7">
      <c r="A36" s="742">
        <v>11400031</v>
      </c>
      <c r="B36" s="742" t="s">
        <v>1549</v>
      </c>
      <c r="C36" s="743">
        <v>76622596.840000004</v>
      </c>
      <c r="D36" s="742">
        <f>VLOOKUP($A$1:$A$1020,BS!$A$8:$A$2407,1,0)</f>
        <v>11400031</v>
      </c>
      <c r="E36" s="743"/>
      <c r="G36" s="743"/>
    </row>
    <row r="37" spans="1:7">
      <c r="A37" s="742">
        <v>11400061</v>
      </c>
      <c r="B37" s="742" t="s">
        <v>1437</v>
      </c>
      <c r="C37" s="743">
        <v>156960790.84</v>
      </c>
      <c r="D37" s="742">
        <f>VLOOKUP($A$1:$A$1020,BS!$A$8:$A$2407,1,0)</f>
        <v>11400061</v>
      </c>
    </row>
    <row r="38" spans="1:7">
      <c r="A38" s="742">
        <v>11400071</v>
      </c>
      <c r="B38" s="742" t="s">
        <v>1980</v>
      </c>
      <c r="C38" s="743">
        <v>16950332.899999999</v>
      </c>
      <c r="D38" s="742">
        <f>VLOOKUP($A$1:$A$1020,BS!$A$8:$A$2407,1,0)</f>
        <v>11400071</v>
      </c>
    </row>
    <row r="39" spans="1:7">
      <c r="A39" s="742">
        <v>11400091</v>
      </c>
      <c r="B39" s="742" t="s">
        <v>2618</v>
      </c>
      <c r="C39" s="743">
        <v>31009424.030000001</v>
      </c>
      <c r="D39" s="742">
        <f>VLOOKUP($A$1:$A$1020,BS!$A$8:$A$2407,1,0)</f>
        <v>11400091</v>
      </c>
      <c r="E39" s="743"/>
      <c r="G39" s="743"/>
    </row>
    <row r="40" spans="1:7">
      <c r="A40" s="742">
        <v>11500001</v>
      </c>
      <c r="B40" s="742" t="s">
        <v>950</v>
      </c>
      <c r="C40" s="743">
        <v>-871639</v>
      </c>
      <c r="D40" s="742">
        <f>VLOOKUP($A$1:$A$1020,BS!$A$8:$A$2407,1,0)</f>
        <v>11500001</v>
      </c>
      <c r="E40" s="743"/>
      <c r="G40" s="743"/>
    </row>
    <row r="41" spans="1:7">
      <c r="A41" s="742">
        <v>11500011</v>
      </c>
      <c r="B41" s="742" t="s">
        <v>652</v>
      </c>
      <c r="C41" s="743">
        <v>-302358.01</v>
      </c>
      <c r="D41" s="742">
        <f>VLOOKUP($A$1:$A$1020,BS!$A$8:$A$2407,1,0)</f>
        <v>11500011</v>
      </c>
      <c r="E41" s="743"/>
      <c r="G41" s="743"/>
    </row>
    <row r="42" spans="1:7">
      <c r="A42" s="742">
        <v>11500031</v>
      </c>
      <c r="B42" s="742" t="s">
        <v>1356</v>
      </c>
      <c r="C42" s="743">
        <v>-58273363.659999996</v>
      </c>
      <c r="D42" s="742">
        <f>VLOOKUP($A$1:$A$1020,BS!$A$8:$A$2407,1,0)</f>
        <v>11500031</v>
      </c>
      <c r="E42" s="743"/>
      <c r="G42" s="743"/>
    </row>
    <row r="43" spans="1:7">
      <c r="A43" s="742">
        <v>11500041</v>
      </c>
      <c r="B43" s="742" t="s">
        <v>1423</v>
      </c>
      <c r="C43" s="743">
        <v>-32182431.52</v>
      </c>
      <c r="D43" s="742">
        <f>VLOOKUP($A$1:$A$1020,BS!$A$8:$A$2407,1,0)</f>
        <v>11500041</v>
      </c>
      <c r="E43" s="743"/>
      <c r="G43" s="743"/>
    </row>
    <row r="44" spans="1:7">
      <c r="A44" s="742">
        <v>11500051</v>
      </c>
      <c r="B44" s="742" t="s">
        <v>1981</v>
      </c>
      <c r="C44" s="743">
        <v>-15603289.15</v>
      </c>
      <c r="D44" s="742">
        <f>VLOOKUP($A$1:$A$1020,BS!$A$8:$A$2407,1,0)</f>
        <v>11500051</v>
      </c>
      <c r="E44" s="743"/>
      <c r="G44" s="743"/>
    </row>
    <row r="45" spans="1:7">
      <c r="A45" s="742">
        <v>11500061</v>
      </c>
      <c r="B45" s="742" t="s">
        <v>2620</v>
      </c>
      <c r="C45" s="743">
        <v>-3481864.42</v>
      </c>
      <c r="D45" s="742">
        <f>VLOOKUP($A$1:$A$1020,BS!$A$8:$A$2407,1,0)</f>
        <v>11500061</v>
      </c>
      <c r="E45" s="743"/>
      <c r="G45" s="743"/>
    </row>
    <row r="46" spans="1:7">
      <c r="A46" s="742">
        <v>11730002</v>
      </c>
      <c r="B46" s="742" t="s">
        <v>653</v>
      </c>
      <c r="C46" s="743">
        <v>8654564.4700000007</v>
      </c>
      <c r="D46" s="742">
        <f>VLOOKUP($A$1:$A$1020,BS!$A$8:$A$2407,1,0)</f>
        <v>11730002</v>
      </c>
      <c r="E46" s="743"/>
    </row>
    <row r="47" spans="1:7">
      <c r="A47" s="742">
        <v>12100503</v>
      </c>
      <c r="B47" s="742" t="s">
        <v>750</v>
      </c>
      <c r="C47" s="743">
        <v>214028.94</v>
      </c>
      <c r="D47" s="742">
        <f>VLOOKUP($A$1:$A$1020,BS!$A$8:$A$2407,1,0)</f>
        <v>12100503</v>
      </c>
      <c r="E47" s="743"/>
      <c r="G47" s="743"/>
    </row>
    <row r="48" spans="1:7">
      <c r="A48" s="742">
        <v>12100513</v>
      </c>
      <c r="B48" s="742" t="s">
        <v>751</v>
      </c>
      <c r="C48" s="743">
        <v>3739500.31</v>
      </c>
      <c r="D48" s="742">
        <f>VLOOKUP($A$1:$A$1020,BS!$A$8:$A$2407,1,0)</f>
        <v>12100513</v>
      </c>
      <c r="E48" s="743"/>
      <c r="G48" s="743"/>
    </row>
    <row r="49" spans="1:7">
      <c r="A49" s="742">
        <v>12200503</v>
      </c>
      <c r="B49" s="742" t="s">
        <v>752</v>
      </c>
      <c r="C49" s="743">
        <v>398835.72</v>
      </c>
      <c r="D49" s="742">
        <f>VLOOKUP($A$1:$A$1020,BS!$A$8:$A$2407,1,0)</f>
        <v>12200503</v>
      </c>
      <c r="E49" s="743"/>
      <c r="G49" s="743"/>
    </row>
    <row r="50" spans="1:7">
      <c r="A50" s="742">
        <v>12310000</v>
      </c>
      <c r="B50" s="742" t="s">
        <v>845</v>
      </c>
      <c r="C50" s="743">
        <v>29594520</v>
      </c>
      <c r="D50" s="742">
        <f>VLOOKUP($A$1:$A$1020,BS!$A$8:$A$2407,1,0)</f>
        <v>12310000</v>
      </c>
      <c r="E50" s="743"/>
      <c r="G50" s="743"/>
    </row>
    <row r="51" spans="1:7">
      <c r="A51" s="742">
        <v>12400043</v>
      </c>
      <c r="B51" s="742" t="s">
        <v>1160</v>
      </c>
      <c r="C51" s="743">
        <v>48384574.240000002</v>
      </c>
      <c r="D51" s="742">
        <f>VLOOKUP($A$1:$A$1020,BS!$A$8:$A$2407,1,0)</f>
        <v>12400043</v>
      </c>
    </row>
    <row r="52" spans="1:7">
      <c r="A52" s="742">
        <v>12400503</v>
      </c>
      <c r="B52" s="742" t="s">
        <v>378</v>
      </c>
      <c r="C52" s="743">
        <v>543283.56999999995</v>
      </c>
      <c r="D52" s="742">
        <f>VLOOKUP($A$1:$A$1020,BS!$A$8:$A$2407,1,0)</f>
        <v>12400503</v>
      </c>
    </row>
    <row r="53" spans="1:7">
      <c r="A53" s="742">
        <v>12400542</v>
      </c>
      <c r="B53" s="742" t="s">
        <v>3359</v>
      </c>
      <c r="C53" s="743">
        <v>-7277400</v>
      </c>
      <c r="D53" s="742">
        <f>VLOOKUP($A$1:$A$1020,BS!$A$8:$A$2407,1,0)</f>
        <v>12400542</v>
      </c>
      <c r="E53" s="743"/>
      <c r="G53" s="743"/>
    </row>
    <row r="54" spans="1:7">
      <c r="A54" s="742">
        <v>12400552</v>
      </c>
      <c r="B54" s="742" t="s">
        <v>3360</v>
      </c>
      <c r="C54" s="743">
        <v>7277400</v>
      </c>
      <c r="D54" s="742">
        <f>VLOOKUP($A$1:$A$1020,BS!$A$8:$A$2407,1,0)</f>
        <v>12400552</v>
      </c>
      <c r="E54" s="743"/>
      <c r="G54" s="743"/>
    </row>
    <row r="55" spans="1:7">
      <c r="A55" s="742">
        <v>12400553</v>
      </c>
      <c r="B55" s="742" t="s">
        <v>1712</v>
      </c>
      <c r="C55" s="743">
        <v>1309956.4099999999</v>
      </c>
      <c r="D55" s="742">
        <f>VLOOKUP($A$1:$A$1020,BS!$A$8:$A$2407,1,0)</f>
        <v>12400553</v>
      </c>
      <c r="E55" s="743"/>
      <c r="G55" s="743"/>
    </row>
    <row r="56" spans="1:7">
      <c r="A56" s="742">
        <v>12400723</v>
      </c>
      <c r="B56" s="742" t="s">
        <v>2261</v>
      </c>
      <c r="C56" s="743">
        <v>42156</v>
      </c>
      <c r="D56" s="742">
        <f>VLOOKUP($A$1:$A$1020,BS!$A$8:$A$2407,1,0)</f>
        <v>12400723</v>
      </c>
      <c r="E56" s="743"/>
      <c r="G56" s="743"/>
    </row>
    <row r="57" spans="1:7">
      <c r="A57" s="742">
        <v>12400743</v>
      </c>
      <c r="B57" s="742" t="s">
        <v>2978</v>
      </c>
      <c r="C57" s="742">
        <v>0</v>
      </c>
      <c r="D57" s="742">
        <f>VLOOKUP($A$1:$A$1020,BS!$A$8:$A$2407,1,0)</f>
        <v>12400743</v>
      </c>
      <c r="E57" s="743"/>
      <c r="G57" s="743"/>
    </row>
    <row r="58" spans="1:7">
      <c r="A58" s="742">
        <v>12800001</v>
      </c>
      <c r="B58" s="742" t="s">
        <v>2392</v>
      </c>
      <c r="C58" s="743">
        <v>18500000</v>
      </c>
      <c r="D58" s="742">
        <f>VLOOKUP($A$1:$A$1020,BS!$A$8:$A$2407,1,0)</f>
        <v>12800001</v>
      </c>
      <c r="E58" s="743"/>
      <c r="G58" s="743"/>
    </row>
    <row r="59" spans="1:7">
      <c r="A59" s="742">
        <v>12800003</v>
      </c>
      <c r="B59" s="742" t="s">
        <v>3199</v>
      </c>
      <c r="C59" s="742">
        <v>0</v>
      </c>
      <c r="D59" s="742">
        <f>VLOOKUP($A$1:$A$1020,BS!$A$8:$A$2407,1,0)</f>
        <v>12800003</v>
      </c>
      <c r="E59" s="743"/>
      <c r="G59" s="743"/>
    </row>
    <row r="60" spans="1:7">
      <c r="A60" s="742">
        <v>12800011</v>
      </c>
      <c r="B60" s="742" t="s">
        <v>2604</v>
      </c>
      <c r="C60" s="743">
        <v>1661926.61</v>
      </c>
      <c r="D60" s="742">
        <f>VLOOKUP($A$1:$A$1020,BS!$A$8:$A$2407,1,0)</f>
        <v>12800011</v>
      </c>
      <c r="E60" s="743"/>
      <c r="G60" s="743"/>
    </row>
    <row r="61" spans="1:7">
      <c r="A61" s="742">
        <v>13100543</v>
      </c>
      <c r="B61" s="742" t="s">
        <v>1545</v>
      </c>
      <c r="C61" s="743">
        <v>108111.67999999999</v>
      </c>
      <c r="D61" s="742">
        <f>VLOOKUP($A$1:$A$1020,BS!$A$8:$A$2407,1,0)</f>
        <v>13100543</v>
      </c>
      <c r="E61" s="743"/>
      <c r="G61" s="743"/>
    </row>
    <row r="62" spans="1:7">
      <c r="A62" s="742">
        <v>13100563</v>
      </c>
      <c r="B62" s="742" t="s">
        <v>2730</v>
      </c>
      <c r="C62" s="743">
        <v>426208.72</v>
      </c>
      <c r="D62" s="742">
        <f>VLOOKUP($A$1:$A$1020,BS!$A$8:$A$2407,1,0)</f>
        <v>13100563</v>
      </c>
      <c r="E62" s="743"/>
      <c r="G62" s="743"/>
    </row>
    <row r="63" spans="1:7">
      <c r="A63" s="742">
        <v>13100573</v>
      </c>
      <c r="B63" s="742" t="s">
        <v>574</v>
      </c>
      <c r="C63" s="743">
        <v>15150.87</v>
      </c>
      <c r="D63" s="742">
        <f>VLOOKUP($A$1:$A$1020,BS!$A$8:$A$2407,1,0)</f>
        <v>13100573</v>
      </c>
      <c r="E63" s="743"/>
      <c r="G63" s="743"/>
    </row>
    <row r="64" spans="1:7">
      <c r="A64" s="742">
        <v>13101003</v>
      </c>
      <c r="B64" s="742" t="s">
        <v>2731</v>
      </c>
      <c r="C64" s="743">
        <v>9989261.3399999999</v>
      </c>
      <c r="D64" s="742">
        <f>VLOOKUP($A$1:$A$1020,BS!$A$8:$A$2407,1,0)</f>
        <v>13101003</v>
      </c>
      <c r="E64" s="743"/>
      <c r="G64" s="743"/>
    </row>
    <row r="65" spans="1:7">
      <c r="A65" s="742">
        <v>13101013</v>
      </c>
      <c r="B65" s="742" t="s">
        <v>2732</v>
      </c>
      <c r="C65" s="742">
        <v>0</v>
      </c>
      <c r="D65" s="742">
        <f>VLOOKUP($A$1:$A$1020,BS!$A$8:$A$2407,1,0)</f>
        <v>13101013</v>
      </c>
      <c r="E65" s="743"/>
      <c r="G65" s="743"/>
    </row>
    <row r="66" spans="1:7">
      <c r="A66" s="742">
        <v>13101023</v>
      </c>
      <c r="B66" s="742" t="s">
        <v>1679</v>
      </c>
      <c r="C66" s="743">
        <v>23166717.18</v>
      </c>
      <c r="D66" s="742">
        <f>VLOOKUP($A$1:$A$1020,BS!$A$8:$A$2407,1,0)</f>
        <v>13101023</v>
      </c>
      <c r="E66" s="743"/>
      <c r="G66" s="743"/>
    </row>
    <row r="67" spans="1:7">
      <c r="A67" s="742">
        <v>13101033</v>
      </c>
      <c r="B67" s="742" t="s">
        <v>2733</v>
      </c>
      <c r="C67" s="743">
        <v>434305.31</v>
      </c>
      <c r="D67" s="742">
        <f>VLOOKUP($A$1:$A$1020,BS!$A$8:$A$2407,1,0)</f>
        <v>13101033</v>
      </c>
      <c r="E67" s="743"/>
      <c r="G67" s="743"/>
    </row>
    <row r="68" spans="1:7">
      <c r="A68" s="742">
        <v>13101113</v>
      </c>
      <c r="B68" s="742" t="s">
        <v>294</v>
      </c>
      <c r="C68" s="743">
        <v>-10361872.16</v>
      </c>
      <c r="D68" s="742">
        <f>VLOOKUP($A$1:$A$1020,BS!$A$8:$A$2407,1,0)</f>
        <v>13101113</v>
      </c>
      <c r="E68" s="743"/>
      <c r="G68" s="743"/>
    </row>
    <row r="69" spans="1:7">
      <c r="A69" s="742">
        <v>13101123</v>
      </c>
      <c r="B69" s="742" t="s">
        <v>201</v>
      </c>
      <c r="C69" s="743">
        <v>-1724276.44</v>
      </c>
      <c r="D69" s="742">
        <f>VLOOKUP($A$1:$A$1020,BS!$A$8:$A$2407,1,0)</f>
        <v>13101123</v>
      </c>
      <c r="E69" s="743"/>
      <c r="G69" s="743"/>
    </row>
    <row r="70" spans="1:7">
      <c r="A70" s="742">
        <v>13101133</v>
      </c>
      <c r="B70" s="742" t="s">
        <v>2780</v>
      </c>
      <c r="C70" s="742">
        <v>559.39</v>
      </c>
      <c r="D70" s="742">
        <f>VLOOKUP($A$1:$A$1020,BS!$A$8:$A$2407,1,0)</f>
        <v>13101133</v>
      </c>
      <c r="E70" s="743"/>
    </row>
    <row r="71" spans="1:7">
      <c r="A71" s="742">
        <v>13101163</v>
      </c>
      <c r="B71" s="742" t="s">
        <v>435</v>
      </c>
      <c r="C71" s="743">
        <v>113144.24</v>
      </c>
      <c r="D71" s="742">
        <f>VLOOKUP($A$1:$A$1020,BS!$A$8:$A$2407,1,0)</f>
        <v>13101163</v>
      </c>
      <c r="E71" s="743"/>
      <c r="G71" s="743"/>
    </row>
    <row r="72" spans="1:7">
      <c r="A72" s="742">
        <v>13101183</v>
      </c>
      <c r="B72" s="742" t="s">
        <v>1601</v>
      </c>
      <c r="C72" s="743">
        <v>1397061.22</v>
      </c>
      <c r="D72" s="742">
        <f>VLOOKUP($A$1:$A$1020,BS!$A$8:$A$2407,1,0)</f>
        <v>13101183</v>
      </c>
      <c r="E72" s="743"/>
      <c r="G72" s="743"/>
    </row>
    <row r="73" spans="1:7">
      <c r="A73" s="742">
        <v>13101193</v>
      </c>
      <c r="B73" s="742" t="s">
        <v>2284</v>
      </c>
      <c r="C73" s="743">
        <v>21788.35</v>
      </c>
      <c r="D73" s="742">
        <f>VLOOKUP($A$1:$A$1020,BS!$A$8:$A$2407,1,0)</f>
        <v>13101193</v>
      </c>
      <c r="E73" s="743"/>
      <c r="G73" s="743"/>
    </row>
    <row r="74" spans="1:7">
      <c r="A74" s="742">
        <v>13101253</v>
      </c>
      <c r="B74" s="742" t="s">
        <v>2013</v>
      </c>
      <c r="C74" s="743">
        <v>7984.87</v>
      </c>
      <c r="D74" s="742">
        <f>VLOOKUP($A$1:$A$1020,BS!$A$8:$A$2407,1,0)</f>
        <v>13101253</v>
      </c>
      <c r="E74" s="743"/>
      <c r="G74" s="743"/>
    </row>
    <row r="75" spans="1:7">
      <c r="A75" s="742">
        <v>13109003</v>
      </c>
      <c r="B75" s="742" t="s">
        <v>2781</v>
      </c>
      <c r="C75" s="743">
        <v>71941.67</v>
      </c>
      <c r="D75" s="742">
        <f>VLOOKUP($A$1:$A$1020,BS!$A$8:$A$2407,1,0)</f>
        <v>13109003</v>
      </c>
      <c r="E75" s="743"/>
      <c r="G75" s="743"/>
    </row>
    <row r="76" spans="1:7">
      <c r="A76" s="742">
        <v>13109013</v>
      </c>
      <c r="B76" s="742" t="s">
        <v>2782</v>
      </c>
      <c r="C76" s="743">
        <v>3866</v>
      </c>
      <c r="D76" s="742">
        <f>VLOOKUP($A$1:$A$1020,BS!$A$8:$A$2407,1,0)</f>
        <v>13109013</v>
      </c>
      <c r="E76" s="743"/>
      <c r="G76" s="743"/>
    </row>
    <row r="77" spans="1:7">
      <c r="A77" s="742">
        <v>13400021</v>
      </c>
      <c r="B77" s="742" t="s">
        <v>1281</v>
      </c>
      <c r="C77" s="743">
        <v>9861609.4000000004</v>
      </c>
      <c r="D77" s="742">
        <f>VLOOKUP($A$1:$A$1020,BS!$A$8:$A$2407,1,0)</f>
        <v>13400021</v>
      </c>
    </row>
    <row r="78" spans="1:7">
      <c r="A78" s="742">
        <v>13400031</v>
      </c>
      <c r="B78" s="742" t="s">
        <v>1282</v>
      </c>
      <c r="C78" s="743">
        <v>-9861609.4000000004</v>
      </c>
      <c r="D78" s="742">
        <f>VLOOKUP($A$1:$A$1020,BS!$A$8:$A$2407,1,0)</f>
        <v>13400031</v>
      </c>
      <c r="E78" s="743"/>
      <c r="G78" s="743"/>
    </row>
    <row r="79" spans="1:7">
      <c r="A79" s="742">
        <v>13400073</v>
      </c>
      <c r="B79" s="742" t="s">
        <v>1046</v>
      </c>
      <c r="C79" s="743">
        <v>1157625.3600000001</v>
      </c>
      <c r="D79" s="742">
        <f>VLOOKUP($A$1:$A$1020,BS!$A$8:$A$2407,1,0)</f>
        <v>13400073</v>
      </c>
    </row>
    <row r="80" spans="1:7">
      <c r="A80" s="742">
        <v>13400111</v>
      </c>
      <c r="B80" s="742" t="s">
        <v>1066</v>
      </c>
      <c r="C80" s="743">
        <v>145714</v>
      </c>
      <c r="D80" s="742">
        <f>VLOOKUP($A$1:$A$1020,BS!$A$8:$A$2407,1,0)</f>
        <v>13400111</v>
      </c>
    </row>
    <row r="81" spans="1:7">
      <c r="A81" s="742">
        <v>13400123</v>
      </c>
      <c r="B81" s="742" t="s">
        <v>2204</v>
      </c>
      <c r="C81" s="743">
        <v>413812.9</v>
      </c>
      <c r="D81" s="742">
        <f>VLOOKUP($A$1:$A$1020,BS!$A$8:$A$2407,1,0)</f>
        <v>13400123</v>
      </c>
    </row>
    <row r="82" spans="1:7">
      <c r="A82" s="742">
        <v>13400201</v>
      </c>
      <c r="B82" s="742" t="s">
        <v>3383</v>
      </c>
      <c r="C82" s="742">
        <v>0</v>
      </c>
      <c r="D82" s="742">
        <f>VLOOKUP($A$1:$A$1020,BS!$A$8:$A$2407,1,0)</f>
        <v>13400201</v>
      </c>
      <c r="E82" s="743"/>
    </row>
    <row r="83" spans="1:7">
      <c r="A83" s="742">
        <v>13400211</v>
      </c>
      <c r="B83" s="742" t="s">
        <v>2285</v>
      </c>
      <c r="C83" s="743">
        <v>52300</v>
      </c>
      <c r="D83" s="742">
        <f>VLOOKUP($A$1:$A$1020,BS!$A$8:$A$2407,1,0)</f>
        <v>13400211</v>
      </c>
      <c r="E83" s="743"/>
      <c r="G83" s="743"/>
    </row>
    <row r="84" spans="1:7">
      <c r="A84" s="742">
        <v>13400241</v>
      </c>
      <c r="B84" s="742" t="s">
        <v>3033</v>
      </c>
      <c r="C84" s="743">
        <v>449616</v>
      </c>
      <c r="D84" s="742">
        <f>VLOOKUP($A$1:$A$1020,BS!$A$8:$A$2407,1,0)</f>
        <v>13400241</v>
      </c>
      <c r="E84" s="743"/>
      <c r="G84" s="743"/>
    </row>
    <row r="85" spans="1:7">
      <c r="A85" s="742">
        <v>13400251</v>
      </c>
      <c r="B85" s="742" t="s">
        <v>3384</v>
      </c>
      <c r="C85" s="742">
        <v>0</v>
      </c>
      <c r="D85" s="742">
        <f>VLOOKUP($A$1:$A$1020,BS!$A$8:$A$2407,1,0)</f>
        <v>13400251</v>
      </c>
      <c r="E85" s="743"/>
      <c r="G85" s="743"/>
    </row>
    <row r="86" spans="1:7">
      <c r="A86" s="742">
        <v>13400261</v>
      </c>
      <c r="B86" s="742" t="s">
        <v>3141</v>
      </c>
      <c r="C86" s="743">
        <v>78717</v>
      </c>
      <c r="D86" s="742">
        <f>VLOOKUP($A$1:$A$1020,BS!$A$8:$A$2407,1,0)</f>
        <v>13400261</v>
      </c>
    </row>
    <row r="87" spans="1:7">
      <c r="A87" s="742">
        <v>13400271</v>
      </c>
      <c r="B87" s="742" t="s">
        <v>2384</v>
      </c>
      <c r="C87" s="743">
        <v>169784.71</v>
      </c>
      <c r="D87" s="742">
        <f>VLOOKUP($A$1:$A$1020,BS!$A$8:$A$2407,1,0)</f>
        <v>13400271</v>
      </c>
    </row>
    <row r="88" spans="1:7">
      <c r="A88" s="742">
        <v>13400281</v>
      </c>
      <c r="B88" s="742" t="s">
        <v>2345</v>
      </c>
      <c r="C88" s="743">
        <v>92631.12</v>
      </c>
      <c r="D88" s="742">
        <f>VLOOKUP($A$1:$A$1020,BS!$A$8:$A$2407,1,0)</f>
        <v>13400281</v>
      </c>
      <c r="E88" s="743"/>
      <c r="G88" s="743"/>
    </row>
    <row r="89" spans="1:7">
      <c r="A89" s="742">
        <v>13400311</v>
      </c>
      <c r="B89" s="742" t="s">
        <v>2818</v>
      </c>
      <c r="C89" s="743">
        <v>194700</v>
      </c>
      <c r="D89" s="742">
        <f>VLOOKUP($A$1:$A$1020,BS!$A$8:$A$2407,1,0)</f>
        <v>13400311</v>
      </c>
      <c r="E89" s="743"/>
      <c r="G89" s="743"/>
    </row>
    <row r="90" spans="1:7">
      <c r="A90" s="742">
        <v>13400321</v>
      </c>
      <c r="B90" s="742" t="s">
        <v>3295</v>
      </c>
      <c r="C90" s="743">
        <v>44370</v>
      </c>
      <c r="D90" s="742">
        <f>VLOOKUP($A$1:$A$1020,BS!$A$8:$A$2407,1,0)</f>
        <v>13400321</v>
      </c>
      <c r="E90" s="743"/>
      <c r="G90" s="743"/>
    </row>
    <row r="91" spans="1:7">
      <c r="A91" s="742">
        <v>13400332</v>
      </c>
      <c r="B91" s="742" t="s">
        <v>3219</v>
      </c>
      <c r="C91" s="743">
        <v>820172.72</v>
      </c>
      <c r="D91" s="742">
        <f>VLOOKUP($A$1:$A$1020,BS!$A$8:$A$2407,1,0)</f>
        <v>13400332</v>
      </c>
      <c r="E91" s="743"/>
      <c r="G91" s="743"/>
    </row>
    <row r="92" spans="1:7">
      <c r="A92" s="742">
        <v>13500003</v>
      </c>
      <c r="B92" s="742" t="s">
        <v>1348</v>
      </c>
      <c r="C92" s="743">
        <v>17165.009999999998</v>
      </c>
      <c r="D92" s="742">
        <f>VLOOKUP($A$1:$A$1020,BS!$A$8:$A$2407,1,0)</f>
        <v>13500003</v>
      </c>
      <c r="E92" s="743"/>
      <c r="G92" s="743"/>
    </row>
    <row r="93" spans="1:7">
      <c r="A93" s="742">
        <v>13500041</v>
      </c>
      <c r="B93" s="742" t="s">
        <v>940</v>
      </c>
      <c r="C93" s="742">
        <v>0</v>
      </c>
      <c r="D93" s="742">
        <f>VLOOKUP($A$1:$A$1020,BS!$A$8:$A$2407,1,0)</f>
        <v>13500041</v>
      </c>
      <c r="E93" s="743"/>
      <c r="G93" s="743"/>
    </row>
    <row r="94" spans="1:7">
      <c r="A94" s="742">
        <v>13500051</v>
      </c>
      <c r="B94" s="742" t="s">
        <v>335</v>
      </c>
      <c r="C94" s="743">
        <v>73353</v>
      </c>
      <c r="D94" s="742">
        <f>VLOOKUP($A$1:$A$1020,BS!$A$8:$A$2407,1,0)</f>
        <v>13500051</v>
      </c>
      <c r="E94" s="743"/>
      <c r="G94" s="743"/>
    </row>
    <row r="95" spans="1:7">
      <c r="A95" s="742">
        <v>13500061</v>
      </c>
      <c r="B95" s="742" t="s">
        <v>1272</v>
      </c>
      <c r="C95" s="743">
        <v>1938403</v>
      </c>
      <c r="D95" s="742">
        <f>VLOOKUP($A$1:$A$1020,BS!$A$8:$A$2407,1,0)</f>
        <v>13500061</v>
      </c>
      <c r="E95" s="743"/>
      <c r="G95" s="743"/>
    </row>
    <row r="96" spans="1:7">
      <c r="A96" s="742">
        <v>13500071</v>
      </c>
      <c r="B96" s="742" t="s">
        <v>1273</v>
      </c>
      <c r="C96" s="743">
        <v>1073505</v>
      </c>
      <c r="D96" s="742">
        <f>VLOOKUP($A$1:$A$1020,BS!$A$8:$A$2407,1,0)</f>
        <v>13500071</v>
      </c>
      <c r="E96" s="743"/>
      <c r="G96" s="743"/>
    </row>
    <row r="97" spans="1:7">
      <c r="A97" s="742">
        <v>13500183</v>
      </c>
      <c r="B97" s="742" t="s">
        <v>2232</v>
      </c>
      <c r="C97" s="743">
        <v>100000</v>
      </c>
      <c r="D97" s="742">
        <f>VLOOKUP($A$1:$A$1020,BS!$A$8:$A$2407,1,0)</f>
        <v>13500183</v>
      </c>
      <c r="G97" s="743"/>
    </row>
    <row r="98" spans="1:7">
      <c r="A98" s="742">
        <v>13500192</v>
      </c>
      <c r="B98" s="742" t="s">
        <v>2416</v>
      </c>
      <c r="C98" s="743">
        <v>6000</v>
      </c>
      <c r="D98" s="742">
        <f>VLOOKUP($A$1:$A$1020,BS!$A$8:$A$2407,1,0)</f>
        <v>13500192</v>
      </c>
      <c r="G98" s="743"/>
    </row>
    <row r="99" spans="1:7">
      <c r="A99" s="742">
        <v>13500201</v>
      </c>
      <c r="B99" s="742" t="s">
        <v>2606</v>
      </c>
      <c r="C99" s="743">
        <v>506560.06</v>
      </c>
      <c r="D99" s="742">
        <f>VLOOKUP($A$1:$A$1020,BS!$A$8:$A$2407,1,0)</f>
        <v>13500201</v>
      </c>
      <c r="E99" s="743"/>
      <c r="G99" s="743"/>
    </row>
    <row r="100" spans="1:7">
      <c r="A100" s="742">
        <v>14100311</v>
      </c>
      <c r="B100" s="742" t="s">
        <v>139</v>
      </c>
      <c r="C100" s="743">
        <v>3312955.02</v>
      </c>
      <c r="D100" s="742">
        <f>VLOOKUP($A$1:$A$1020,BS!$A$8:$A$2407,1,0)</f>
        <v>14100311</v>
      </c>
      <c r="E100" s="743"/>
      <c r="G100" s="743"/>
    </row>
    <row r="101" spans="1:7">
      <c r="A101" s="742">
        <v>14200003</v>
      </c>
      <c r="B101" s="742" t="s">
        <v>322</v>
      </c>
      <c r="C101" s="742">
        <v>0</v>
      </c>
      <c r="D101" s="742">
        <f>VLOOKUP($A$1:$A$1020,BS!$A$8:$A$2407,1,0)</f>
        <v>14200003</v>
      </c>
      <c r="E101" s="743"/>
      <c r="G101" s="743"/>
    </row>
    <row r="102" spans="1:7">
      <c r="A102" s="742">
        <v>14200201</v>
      </c>
      <c r="B102" s="742" t="s">
        <v>2742</v>
      </c>
      <c r="C102" s="743">
        <v>149815430.97999999</v>
      </c>
      <c r="D102" s="742">
        <f>VLOOKUP($A$1:$A$1020,BS!$A$8:$A$2407,1,0)</f>
        <v>14200201</v>
      </c>
      <c r="E102" s="743"/>
      <c r="G102" s="743"/>
    </row>
    <row r="103" spans="1:7">
      <c r="A103" s="742">
        <v>14200202</v>
      </c>
      <c r="B103" s="742" t="s">
        <v>2743</v>
      </c>
      <c r="C103" s="743">
        <v>61400055.880000003</v>
      </c>
      <c r="D103" s="742">
        <f>VLOOKUP($A$1:$A$1020,BS!$A$8:$A$2407,1,0)</f>
        <v>14200202</v>
      </c>
      <c r="E103" s="743"/>
      <c r="G103" s="743"/>
    </row>
    <row r="104" spans="1:7">
      <c r="A104" s="742">
        <v>14200203</v>
      </c>
      <c r="B104" s="742" t="s">
        <v>2744</v>
      </c>
      <c r="C104" s="743">
        <v>-6793447.4500000002</v>
      </c>
      <c r="D104" s="742">
        <f>VLOOKUP($A$1:$A$1020,BS!$A$8:$A$2407,1,0)</f>
        <v>14200203</v>
      </c>
    </row>
    <row r="105" spans="1:7">
      <c r="A105" s="742">
        <v>14200213</v>
      </c>
      <c r="B105" s="742" t="s">
        <v>2761</v>
      </c>
      <c r="C105" s="743">
        <v>-14145.14</v>
      </c>
      <c r="D105" s="742">
        <f>VLOOKUP($A$1:$A$1020,BS!$A$8:$A$2407,1,0)</f>
        <v>14200213</v>
      </c>
      <c r="E105" s="743"/>
      <c r="G105" s="743"/>
    </row>
    <row r="106" spans="1:7">
      <c r="A106" s="742">
        <v>14200223</v>
      </c>
      <c r="B106" s="742" t="s">
        <v>2762</v>
      </c>
      <c r="C106" s="743">
        <v>21838.79</v>
      </c>
      <c r="D106" s="742">
        <f>VLOOKUP($A$1:$A$1020,BS!$A$8:$A$2407,1,0)</f>
        <v>14200223</v>
      </c>
    </row>
    <row r="107" spans="1:7">
      <c r="A107" s="742">
        <v>14200252</v>
      </c>
      <c r="B107" s="742" t="s">
        <v>3385</v>
      </c>
      <c r="C107" s="743">
        <v>-1535593.1</v>
      </c>
      <c r="D107" s="742">
        <f>VLOOKUP($A$1:$A$1020,BS!$A$8:$A$2407,1,0)</f>
        <v>14200252</v>
      </c>
    </row>
    <row r="108" spans="1:7">
      <c r="A108" s="742">
        <v>14200253</v>
      </c>
      <c r="B108" s="742" t="s">
        <v>2745</v>
      </c>
      <c r="C108" s="743">
        <v>-285839.28999999998</v>
      </c>
      <c r="D108" s="742">
        <f>VLOOKUP($A$1:$A$1020,BS!$A$8:$A$2407,1,0)</f>
        <v>14200253</v>
      </c>
    </row>
    <row r="109" spans="1:7">
      <c r="A109" s="742">
        <v>14300062</v>
      </c>
      <c r="B109" s="742" t="s">
        <v>2489</v>
      </c>
      <c r="C109" s="743">
        <v>7578944.9800000004</v>
      </c>
      <c r="D109" s="742">
        <f>VLOOKUP($A$1:$A$1020,BS!$A$8:$A$2407,1,0)</f>
        <v>14300062</v>
      </c>
      <c r="E109" s="743"/>
      <c r="G109" s="743"/>
    </row>
    <row r="110" spans="1:7">
      <c r="A110" s="742">
        <v>14300072</v>
      </c>
      <c r="B110" s="742" t="s">
        <v>1754</v>
      </c>
      <c r="C110" s="743">
        <v>170443.34</v>
      </c>
      <c r="D110" s="742">
        <f>VLOOKUP($A$1:$A$1020,BS!$A$8:$A$2407,1,0)</f>
        <v>14300072</v>
      </c>
      <c r="E110" s="743"/>
      <c r="G110" s="743"/>
    </row>
    <row r="111" spans="1:7">
      <c r="A111" s="742">
        <v>14300081</v>
      </c>
      <c r="B111" s="742" t="s">
        <v>477</v>
      </c>
      <c r="C111" s="743">
        <v>207891.66</v>
      </c>
      <c r="D111" s="742">
        <f>VLOOKUP($A$1:$A$1020,BS!$A$8:$A$2407,1,0)</f>
        <v>14300081</v>
      </c>
      <c r="E111" s="743"/>
      <c r="G111" s="743"/>
    </row>
    <row r="112" spans="1:7">
      <c r="A112" s="742">
        <v>14300082</v>
      </c>
      <c r="B112" s="742" t="s">
        <v>3158</v>
      </c>
      <c r="C112" s="743">
        <v>170443.26</v>
      </c>
      <c r="D112" s="742">
        <f>VLOOKUP($A$1:$A$1020,BS!$A$8:$A$2407,1,0)</f>
        <v>14300082</v>
      </c>
      <c r="E112" s="743"/>
      <c r="G112" s="743"/>
    </row>
    <row r="113" spans="1:7">
      <c r="A113" s="742">
        <v>14300141</v>
      </c>
      <c r="B113" s="742" t="s">
        <v>1650</v>
      </c>
      <c r="C113" s="743">
        <v>12325254.74</v>
      </c>
      <c r="D113" s="742">
        <f>VLOOKUP($A$1:$A$1020,BS!$A$8:$A$2407,1,0)</f>
        <v>14300141</v>
      </c>
      <c r="E113" s="743"/>
      <c r="G113" s="743"/>
    </row>
    <row r="114" spans="1:7">
      <c r="A114" s="742">
        <v>14300151</v>
      </c>
      <c r="B114" s="742" t="s">
        <v>1651</v>
      </c>
      <c r="C114" s="743">
        <v>1407591.7</v>
      </c>
      <c r="D114" s="742">
        <f>VLOOKUP($A$1:$A$1020,BS!$A$8:$A$2407,1,0)</f>
        <v>14300151</v>
      </c>
      <c r="E114" s="743"/>
      <c r="G114" s="743"/>
    </row>
    <row r="115" spans="1:7">
      <c r="A115" s="742">
        <v>14300171</v>
      </c>
      <c r="B115" s="742" t="s">
        <v>723</v>
      </c>
      <c r="C115" s="743">
        <v>10122832.09</v>
      </c>
      <c r="D115" s="742">
        <f>VLOOKUP($A$1:$A$1020,BS!$A$8:$A$2407,1,0)</f>
        <v>14300171</v>
      </c>
      <c r="E115" s="743"/>
      <c r="G115" s="743"/>
    </row>
    <row r="116" spans="1:7">
      <c r="A116" s="742">
        <v>14300241</v>
      </c>
      <c r="B116" s="742" t="s">
        <v>2866</v>
      </c>
      <c r="C116" s="743">
        <v>60750</v>
      </c>
      <c r="D116" s="742">
        <f>VLOOKUP($A$1:$A$1020,BS!$A$8:$A$2407,1,0)</f>
        <v>14300241</v>
      </c>
      <c r="E116" s="743"/>
      <c r="G116" s="743"/>
    </row>
    <row r="117" spans="1:7">
      <c r="A117" s="742">
        <v>14300261</v>
      </c>
      <c r="B117" s="742" t="s">
        <v>446</v>
      </c>
      <c r="C117" s="743">
        <v>4347556.8600000003</v>
      </c>
      <c r="D117" s="742">
        <f>VLOOKUP($A$1:$A$1020,BS!$A$8:$A$2407,1,0)</f>
        <v>14300261</v>
      </c>
      <c r="E117" s="743"/>
      <c r="G117" s="743"/>
    </row>
    <row r="118" spans="1:7">
      <c r="A118" s="742">
        <v>14300333</v>
      </c>
      <c r="B118" s="742" t="s">
        <v>917</v>
      </c>
      <c r="C118" s="743">
        <v>46269.58</v>
      </c>
      <c r="D118" s="742">
        <f>VLOOKUP($A$1:$A$1020,BS!$A$8:$A$2407,1,0)</f>
        <v>14300333</v>
      </c>
    </row>
    <row r="119" spans="1:7">
      <c r="A119" s="742">
        <v>14300341</v>
      </c>
      <c r="B119" s="742" t="s">
        <v>2791</v>
      </c>
      <c r="C119" s="743">
        <v>2665.35</v>
      </c>
      <c r="D119" s="742">
        <f>VLOOKUP($A$1:$A$1020,BS!$A$8:$A$2407,1,0)</f>
        <v>14300341</v>
      </c>
      <c r="E119" s="743"/>
      <c r="G119" s="743"/>
    </row>
    <row r="120" spans="1:7">
      <c r="A120" s="742">
        <v>14300703</v>
      </c>
      <c r="B120" s="742" t="s">
        <v>2746</v>
      </c>
      <c r="C120" s="743">
        <v>13509832.699999999</v>
      </c>
      <c r="D120" s="742">
        <f>VLOOKUP($A$1:$A$1020,BS!$A$8:$A$2407,1,0)</f>
        <v>14300703</v>
      </c>
      <c r="E120" s="743"/>
      <c r="G120" s="743"/>
    </row>
    <row r="121" spans="1:7">
      <c r="A121" s="742">
        <v>14300713</v>
      </c>
      <c r="B121" s="742" t="s">
        <v>2747</v>
      </c>
      <c r="C121" s="743">
        <v>33274.01</v>
      </c>
      <c r="D121" s="742">
        <f>VLOOKUP($A$1:$A$1020,BS!$A$8:$A$2407,1,0)</f>
        <v>14300713</v>
      </c>
      <c r="E121" s="743"/>
      <c r="G121" s="743"/>
    </row>
    <row r="122" spans="1:7">
      <c r="A122" s="742">
        <v>14300733</v>
      </c>
      <c r="B122" s="742" t="s">
        <v>2748</v>
      </c>
      <c r="C122" s="743">
        <v>16826686.199999999</v>
      </c>
      <c r="D122" s="742">
        <f>VLOOKUP($A$1:$A$1020,BS!$A$8:$A$2407,1,0)</f>
        <v>14300733</v>
      </c>
      <c r="E122" s="743"/>
      <c r="G122" s="743"/>
    </row>
    <row r="123" spans="1:7">
      <c r="A123" s="742">
        <v>14300743</v>
      </c>
      <c r="B123" s="742" t="s">
        <v>2749</v>
      </c>
      <c r="C123" s="743">
        <v>618186.57999999996</v>
      </c>
      <c r="D123" s="742">
        <f>VLOOKUP($A$1:$A$1020,BS!$A$8:$A$2407,1,0)</f>
        <v>14300743</v>
      </c>
      <c r="E123" s="743"/>
      <c r="G123" s="743"/>
    </row>
    <row r="124" spans="1:7">
      <c r="A124" s="742">
        <v>14300763</v>
      </c>
      <c r="B124" s="742" t="s">
        <v>2713</v>
      </c>
      <c r="C124" s="743">
        <v>439422.39</v>
      </c>
      <c r="D124" s="742">
        <f>VLOOKUP($A$1:$A$1020,BS!$A$8:$A$2407,1,0)</f>
        <v>14300763</v>
      </c>
      <c r="G124" s="743"/>
    </row>
    <row r="125" spans="1:7">
      <c r="A125" s="742">
        <v>14300921</v>
      </c>
      <c r="B125" s="742" t="s">
        <v>889</v>
      </c>
      <c r="C125" s="743">
        <v>667342.82999999996</v>
      </c>
      <c r="D125" s="742">
        <f>VLOOKUP($A$1:$A$1020,BS!$A$8:$A$2407,1,0)</f>
        <v>14300921</v>
      </c>
      <c r="E125" s="743"/>
      <c r="G125" s="743"/>
    </row>
    <row r="126" spans="1:7">
      <c r="A126" s="742">
        <v>14301022</v>
      </c>
      <c r="B126" s="742" t="s">
        <v>358</v>
      </c>
      <c r="C126" s="743">
        <v>4240294.37</v>
      </c>
      <c r="D126" s="742">
        <f>VLOOKUP($A$1:$A$1020,BS!$A$8:$A$2407,1,0)</f>
        <v>14301022</v>
      </c>
      <c r="E126" s="743"/>
      <c r="G126" s="743"/>
    </row>
    <row r="127" spans="1:7">
      <c r="A127" s="742">
        <v>14301033</v>
      </c>
      <c r="B127" s="742" t="s">
        <v>2902</v>
      </c>
      <c r="C127" s="743">
        <v>3676.41</v>
      </c>
      <c r="D127" s="742">
        <f>VLOOKUP($A$1:$A$1020,BS!$A$8:$A$2407,1,0)</f>
        <v>14301033</v>
      </c>
      <c r="E127" s="743"/>
      <c r="G127" s="743"/>
    </row>
    <row r="128" spans="1:7">
      <c r="A128" s="742">
        <v>14301041</v>
      </c>
      <c r="B128" s="742" t="s">
        <v>2973</v>
      </c>
      <c r="C128" s="743">
        <v>6951.6</v>
      </c>
      <c r="D128" s="742">
        <f>VLOOKUP($A$1:$A$1020,BS!$A$8:$A$2407,1,0)</f>
        <v>14301041</v>
      </c>
      <c r="E128" s="743"/>
      <c r="G128" s="743"/>
    </row>
    <row r="129" spans="1:7">
      <c r="A129" s="742">
        <v>14301043</v>
      </c>
      <c r="B129" s="742" t="s">
        <v>3330</v>
      </c>
      <c r="C129" s="743">
        <v>1118555.44</v>
      </c>
      <c r="D129" s="742">
        <f>VLOOKUP($A$1:$A$1020,BS!$A$8:$A$2407,1,0)</f>
        <v>14301043</v>
      </c>
      <c r="E129" s="743"/>
    </row>
    <row r="130" spans="1:7">
      <c r="A130" s="742">
        <v>14400311</v>
      </c>
      <c r="B130" s="742" t="s">
        <v>2750</v>
      </c>
      <c r="C130" s="743">
        <v>-6490510.7300000004</v>
      </c>
      <c r="D130" s="742">
        <f>VLOOKUP($A$1:$A$1020,BS!$A$8:$A$2407,1,0)</f>
        <v>14400311</v>
      </c>
      <c r="E130" s="743"/>
    </row>
    <row r="131" spans="1:7">
      <c r="A131" s="742">
        <v>14400312</v>
      </c>
      <c r="B131" s="742" t="s">
        <v>2751</v>
      </c>
      <c r="C131" s="743">
        <v>-1934562.06</v>
      </c>
      <c r="D131" s="742">
        <f>VLOOKUP($A$1:$A$1020,BS!$A$8:$A$2407,1,0)</f>
        <v>14400312</v>
      </c>
      <c r="E131" s="743"/>
      <c r="G131" s="743"/>
    </row>
    <row r="132" spans="1:7">
      <c r="A132" s="742">
        <v>14400313</v>
      </c>
      <c r="B132" s="742" t="s">
        <v>2783</v>
      </c>
      <c r="C132" s="743">
        <v>-1876045.07</v>
      </c>
      <c r="D132" s="742">
        <f>VLOOKUP($A$1:$A$1020,BS!$A$8:$A$2407,1,0)</f>
        <v>14400313</v>
      </c>
      <c r="E132" s="743"/>
    </row>
    <row r="133" spans="1:7">
      <c r="A133" s="742">
        <v>14400323</v>
      </c>
      <c r="B133" s="742" t="s">
        <v>2784</v>
      </c>
      <c r="C133" s="742">
        <v>0</v>
      </c>
      <c r="D133" s="742">
        <f>VLOOKUP($A$1:$A$1020,BS!$A$8:$A$2407,1,0)</f>
        <v>14400323</v>
      </c>
      <c r="E133" s="743"/>
    </row>
    <row r="134" spans="1:7">
      <c r="A134" s="742">
        <v>14400343</v>
      </c>
      <c r="B134" s="742" t="s">
        <v>1447</v>
      </c>
      <c r="C134" s="743">
        <v>-1739294.32</v>
      </c>
      <c r="D134" s="742">
        <f>VLOOKUP($A$1:$A$1020,BS!$A$8:$A$2407,1,0)</f>
        <v>14400343</v>
      </c>
      <c r="E134" s="743"/>
      <c r="G134" s="743"/>
    </row>
    <row r="135" spans="1:7">
      <c r="A135" s="742">
        <v>14400353</v>
      </c>
      <c r="B135" s="742" t="s">
        <v>2752</v>
      </c>
      <c r="C135" s="743">
        <v>-618186.57999999996</v>
      </c>
      <c r="D135" s="742">
        <f>VLOOKUP($A$1:$A$1020,BS!$A$8:$A$2407,1,0)</f>
        <v>14400353</v>
      </c>
      <c r="E135" s="743"/>
      <c r="G135" s="743"/>
    </row>
    <row r="136" spans="1:7">
      <c r="A136" s="742">
        <v>14600000</v>
      </c>
      <c r="B136" s="742" t="s">
        <v>220</v>
      </c>
      <c r="C136" s="743">
        <v>570029.32999999996</v>
      </c>
      <c r="D136" s="742">
        <f>VLOOKUP($A$1:$A$1020,BS!$A$8:$A$2407,1,0)</f>
        <v>14600000</v>
      </c>
      <c r="E136" s="743"/>
      <c r="G136" s="743"/>
    </row>
    <row r="137" spans="1:7">
      <c r="A137" s="742">
        <v>15100021</v>
      </c>
      <c r="B137" s="742" t="s">
        <v>260</v>
      </c>
      <c r="C137" s="743">
        <v>2761524.18</v>
      </c>
      <c r="D137" s="742">
        <f>VLOOKUP($A$1:$A$1020,BS!$A$8:$A$2407,1,0)</f>
        <v>15100021</v>
      </c>
      <c r="E137" s="743"/>
      <c r="G137" s="743"/>
    </row>
    <row r="138" spans="1:7">
      <c r="A138" s="742">
        <v>15100031</v>
      </c>
      <c r="B138" s="742" t="s">
        <v>42</v>
      </c>
      <c r="C138" s="743">
        <v>2983015.68</v>
      </c>
      <c r="D138" s="742">
        <f>VLOOKUP($A$1:$A$1020,BS!$A$8:$A$2407,1,0)</f>
        <v>15100031</v>
      </c>
      <c r="E138" s="743"/>
    </row>
    <row r="139" spans="1:7">
      <c r="A139" s="742">
        <v>15100041</v>
      </c>
      <c r="B139" s="742" t="s">
        <v>1192</v>
      </c>
      <c r="C139" s="743">
        <v>284058.93</v>
      </c>
      <c r="D139" s="742">
        <f>VLOOKUP($A$1:$A$1020,BS!$A$8:$A$2407,1,0)</f>
        <v>15100041</v>
      </c>
      <c r="G139" s="743"/>
    </row>
    <row r="140" spans="1:7">
      <c r="A140" s="742">
        <v>15100061</v>
      </c>
      <c r="B140" s="742" t="s">
        <v>918</v>
      </c>
      <c r="C140" s="743">
        <v>36020.51</v>
      </c>
      <c r="D140" s="742">
        <f>VLOOKUP($A$1:$A$1020,BS!$A$8:$A$2407,1,0)</f>
        <v>15100061</v>
      </c>
      <c r="G140" s="743"/>
    </row>
    <row r="141" spans="1:7">
      <c r="A141" s="742">
        <v>15100081</v>
      </c>
      <c r="B141" s="742" t="s">
        <v>1193</v>
      </c>
      <c r="C141" s="743">
        <v>1590744.55</v>
      </c>
      <c r="D141" s="742">
        <f>VLOOKUP($A$1:$A$1020,BS!$A$8:$A$2407,1,0)</f>
        <v>15100081</v>
      </c>
      <c r="E141" s="743"/>
      <c r="G141" s="743"/>
    </row>
    <row r="142" spans="1:7">
      <c r="A142" s="742">
        <v>15100091</v>
      </c>
      <c r="B142" s="742" t="s">
        <v>2200</v>
      </c>
      <c r="C142" s="743">
        <v>1780053.06</v>
      </c>
      <c r="D142" s="742">
        <f>VLOOKUP($A$1:$A$1020,BS!$A$8:$A$2407,1,0)</f>
        <v>15100091</v>
      </c>
      <c r="E142" s="743"/>
      <c r="G142" s="743"/>
    </row>
    <row r="143" spans="1:7">
      <c r="A143" s="742">
        <v>15100101</v>
      </c>
      <c r="B143" s="742" t="s">
        <v>205</v>
      </c>
      <c r="C143" s="743">
        <v>4504183.8600000003</v>
      </c>
      <c r="D143" s="742">
        <f>VLOOKUP($A$1:$A$1020,BS!$A$8:$A$2407,1,0)</f>
        <v>15100101</v>
      </c>
      <c r="E143" s="743"/>
      <c r="G143" s="743"/>
    </row>
    <row r="144" spans="1:7">
      <c r="A144" s="742">
        <v>15100122</v>
      </c>
      <c r="B144" s="742" t="s">
        <v>461</v>
      </c>
      <c r="C144" s="743">
        <v>296599.96000000002</v>
      </c>
      <c r="D144" s="742">
        <f>VLOOKUP($A$1:$A$1020,BS!$A$8:$A$2407,1,0)</f>
        <v>15100122</v>
      </c>
      <c r="E144" s="743"/>
    </row>
    <row r="145" spans="1:7">
      <c r="A145" s="742">
        <v>15100181</v>
      </c>
      <c r="B145" s="742" t="s">
        <v>1462</v>
      </c>
      <c r="C145" s="743">
        <v>71616.11</v>
      </c>
      <c r="D145" s="742">
        <f>VLOOKUP($A$1:$A$1020,BS!$A$8:$A$2407,1,0)</f>
        <v>15100181</v>
      </c>
      <c r="E145" s="743"/>
      <c r="G145" s="743"/>
    </row>
    <row r="146" spans="1:7">
      <c r="A146" s="742">
        <v>15100211</v>
      </c>
      <c r="B146" s="742" t="s">
        <v>157</v>
      </c>
      <c r="C146" s="743">
        <v>-324324.84999999998</v>
      </c>
      <c r="D146" s="742">
        <f>VLOOKUP($A$1:$A$1020,BS!$A$8:$A$2407,1,0)</f>
        <v>15100211</v>
      </c>
      <c r="E146" s="743"/>
      <c r="G146" s="743"/>
    </row>
    <row r="147" spans="1:7">
      <c r="A147" s="742">
        <v>15100221</v>
      </c>
      <c r="B147" s="742" t="s">
        <v>1438</v>
      </c>
      <c r="C147" s="743">
        <v>859664.08</v>
      </c>
      <c r="D147" s="742">
        <f>VLOOKUP($A$1:$A$1020,BS!$A$8:$A$2407,1,0)</f>
        <v>15100221</v>
      </c>
      <c r="E147" s="743"/>
    </row>
    <row r="148" spans="1:7">
      <c r="A148" s="742">
        <v>15100231</v>
      </c>
      <c r="B148" s="742" t="s">
        <v>1439</v>
      </c>
      <c r="C148" s="742">
        <v>0</v>
      </c>
      <c r="D148" s="742">
        <f>VLOOKUP($A$1:$A$1020,BS!$A$8:$A$2407,1,0)</f>
        <v>15100231</v>
      </c>
      <c r="E148" s="743"/>
    </row>
    <row r="149" spans="1:7">
      <c r="A149" s="742">
        <v>15100271</v>
      </c>
      <c r="B149" s="742" t="s">
        <v>2660</v>
      </c>
      <c r="C149" s="743">
        <v>2809420.71</v>
      </c>
      <c r="D149" s="742">
        <f>VLOOKUP($A$1:$A$1020,BS!$A$8:$A$2407,1,0)</f>
        <v>15100271</v>
      </c>
      <c r="E149" s="743"/>
      <c r="G149" s="743"/>
    </row>
    <row r="150" spans="1:7">
      <c r="A150" s="742">
        <v>15100291</v>
      </c>
      <c r="B150" s="742" t="s">
        <v>3386</v>
      </c>
      <c r="C150" s="743">
        <v>392738.52</v>
      </c>
      <c r="D150" s="742">
        <f>VLOOKUP($A$1:$A$1020,BS!$A$8:$A$2407,1,0)</f>
        <v>15100291</v>
      </c>
      <c r="E150" s="743"/>
      <c r="G150" s="743"/>
    </row>
    <row r="151" spans="1:7">
      <c r="A151" s="742">
        <v>15111001</v>
      </c>
      <c r="B151" s="742" t="s">
        <v>1357</v>
      </c>
      <c r="C151" s="743">
        <v>246685.56</v>
      </c>
      <c r="D151" s="742">
        <f>VLOOKUP($A$1:$A$1020,BS!$A$8:$A$2407,1,0)</f>
        <v>15111001</v>
      </c>
      <c r="E151" s="743"/>
      <c r="G151" s="743"/>
    </row>
    <row r="152" spans="1:7">
      <c r="A152" s="742">
        <v>15400023</v>
      </c>
      <c r="B152" s="742" t="s">
        <v>1661</v>
      </c>
      <c r="C152" s="743">
        <v>10449816.41</v>
      </c>
      <c r="D152" s="742">
        <f>VLOOKUP($A$1:$A$1020,BS!$A$8:$A$2407,1,0)</f>
        <v>15400023</v>
      </c>
    </row>
    <row r="153" spans="1:7">
      <c r="A153" s="742">
        <v>15400031</v>
      </c>
      <c r="B153" s="742" t="s">
        <v>1185</v>
      </c>
      <c r="C153" s="743">
        <v>5694373.54</v>
      </c>
      <c r="D153" s="742">
        <f>VLOOKUP($A$1:$A$1020,BS!$A$8:$A$2407,1,0)</f>
        <v>15400031</v>
      </c>
      <c r="E153" s="743"/>
      <c r="G153" s="743"/>
    </row>
    <row r="154" spans="1:7">
      <c r="A154" s="742">
        <v>15400033</v>
      </c>
      <c r="B154" s="742" t="s">
        <v>1235</v>
      </c>
      <c r="C154" s="743">
        <v>-10449816.41</v>
      </c>
      <c r="D154" s="742">
        <f>VLOOKUP($A$1:$A$1020,BS!$A$8:$A$2407,1,0)</f>
        <v>15400033</v>
      </c>
      <c r="E154" s="743"/>
      <c r="G154" s="743"/>
    </row>
    <row r="155" spans="1:7">
      <c r="A155" s="742">
        <v>15400041</v>
      </c>
      <c r="B155" s="742" t="s">
        <v>937</v>
      </c>
      <c r="C155" s="743">
        <v>4270800.03</v>
      </c>
      <c r="D155" s="742">
        <f>VLOOKUP($A$1:$A$1020,BS!$A$8:$A$2407,1,0)</f>
        <v>15400041</v>
      </c>
      <c r="E155" s="743"/>
      <c r="G155" s="743"/>
    </row>
    <row r="156" spans="1:7">
      <c r="A156" s="742">
        <v>15400061</v>
      </c>
      <c r="B156" s="742" t="s">
        <v>1245</v>
      </c>
      <c r="C156" s="743">
        <v>18148135.329999998</v>
      </c>
      <c r="D156" s="742">
        <f>VLOOKUP($A$1:$A$1020,BS!$A$8:$A$2407,1,0)</f>
        <v>15400061</v>
      </c>
      <c r="E156" s="743"/>
      <c r="G156" s="743"/>
    </row>
    <row r="157" spans="1:7">
      <c r="A157" s="742">
        <v>15400101</v>
      </c>
      <c r="B157" s="742" t="s">
        <v>589</v>
      </c>
      <c r="C157" s="743">
        <v>35474218.899999999</v>
      </c>
      <c r="D157" s="742">
        <f>VLOOKUP($A$1:$A$1020,BS!$A$8:$A$2407,1,0)</f>
        <v>15400101</v>
      </c>
      <c r="E157" s="743"/>
      <c r="G157" s="743"/>
    </row>
    <row r="158" spans="1:7">
      <c r="A158" s="742">
        <v>15400102</v>
      </c>
      <c r="B158" s="742" t="s">
        <v>590</v>
      </c>
      <c r="C158" s="743">
        <v>6173634.5999999996</v>
      </c>
      <c r="D158" s="742">
        <f>VLOOKUP($A$1:$A$1020,BS!$A$8:$A$2407,1,0)</f>
        <v>15400102</v>
      </c>
      <c r="E158" s="743"/>
      <c r="G158" s="743"/>
    </row>
    <row r="159" spans="1:7">
      <c r="A159" s="742">
        <v>15400103</v>
      </c>
      <c r="B159" s="742" t="s">
        <v>1249</v>
      </c>
      <c r="C159" s="743">
        <v>5343192.9400000004</v>
      </c>
      <c r="D159" s="742">
        <f>VLOOKUP($A$1:$A$1020,BS!$A$8:$A$2407,1,0)</f>
        <v>15400103</v>
      </c>
      <c r="E159" s="743"/>
      <c r="G159" s="743"/>
    </row>
    <row r="160" spans="1:7">
      <c r="A160" s="742">
        <v>15400181</v>
      </c>
      <c r="B160" s="742" t="s">
        <v>2615</v>
      </c>
      <c r="C160" s="743">
        <v>2832063.57</v>
      </c>
      <c r="D160" s="742">
        <f>VLOOKUP($A$1:$A$1020,BS!$A$8:$A$2407,1,0)</f>
        <v>15400181</v>
      </c>
      <c r="E160" s="743"/>
    </row>
    <row r="161" spans="1:7">
      <c r="A161" s="742">
        <v>15600003</v>
      </c>
      <c r="B161" s="742" t="s">
        <v>2980</v>
      </c>
      <c r="C161" s="743">
        <v>92631.05</v>
      </c>
      <c r="D161" s="742">
        <f>VLOOKUP($A$1:$A$1020,BS!$A$8:$A$2407,1,0)</f>
        <v>15600003</v>
      </c>
      <c r="G161" s="743"/>
    </row>
    <row r="162" spans="1:7">
      <c r="A162" s="742">
        <v>15810001</v>
      </c>
      <c r="B162" s="742" t="s">
        <v>3173</v>
      </c>
      <c r="C162" s="743">
        <v>34267.199999999997</v>
      </c>
      <c r="D162" s="742">
        <f>VLOOKUP($A$1:$A$1020,BS!$A$8:$A$2407,1,0)</f>
        <v>15810001</v>
      </c>
      <c r="E162" s="743"/>
      <c r="G162" s="743"/>
    </row>
    <row r="163" spans="1:7">
      <c r="A163" s="742">
        <v>16300023</v>
      </c>
      <c r="B163" s="742" t="s">
        <v>1293</v>
      </c>
      <c r="C163" s="743">
        <v>4066293.98</v>
      </c>
      <c r="D163" s="742">
        <f>VLOOKUP($A$1:$A$1020,BS!$A$8:$A$2407,1,0)</f>
        <v>16300023</v>
      </c>
      <c r="E163" s="743"/>
      <c r="G163" s="743"/>
    </row>
    <row r="164" spans="1:7">
      <c r="A164" s="742">
        <v>16300063</v>
      </c>
      <c r="B164" s="742" t="s">
        <v>1294</v>
      </c>
      <c r="C164" s="743">
        <v>746015.73</v>
      </c>
      <c r="D164" s="742">
        <f>VLOOKUP($A$1:$A$1020,BS!$A$8:$A$2407,1,0)</f>
        <v>16300063</v>
      </c>
      <c r="E164" s="743"/>
      <c r="G164" s="743"/>
    </row>
    <row r="165" spans="1:7">
      <c r="A165" s="742">
        <v>16300093</v>
      </c>
      <c r="B165" s="742" t="s">
        <v>3387</v>
      </c>
      <c r="C165" s="742">
        <v>0</v>
      </c>
      <c r="D165" s="742">
        <f>VLOOKUP($A$1:$A$1020,BS!$A$8:$A$2407,1,0)</f>
        <v>16300093</v>
      </c>
      <c r="E165" s="743"/>
      <c r="G165" s="743"/>
    </row>
    <row r="166" spans="1:7">
      <c r="A166" s="742">
        <v>16410002</v>
      </c>
      <c r="B166" s="742" t="s">
        <v>1330</v>
      </c>
      <c r="C166" s="743">
        <v>20216315.98</v>
      </c>
      <c r="D166" s="742">
        <f>VLOOKUP($A$1:$A$1020,BS!$A$8:$A$2407,1,0)</f>
        <v>16410002</v>
      </c>
      <c r="E166" s="743"/>
      <c r="G166" s="743"/>
    </row>
    <row r="167" spans="1:7">
      <c r="A167" s="742">
        <v>16410012</v>
      </c>
      <c r="B167" s="742" t="s">
        <v>798</v>
      </c>
      <c r="C167" s="743">
        <v>3324767.07</v>
      </c>
      <c r="D167" s="742">
        <f>VLOOKUP($A$1:$A$1020,BS!$A$8:$A$2407,1,0)</f>
        <v>16410012</v>
      </c>
      <c r="E167" s="743"/>
      <c r="G167" s="743"/>
    </row>
    <row r="168" spans="1:7">
      <c r="A168" s="742">
        <v>16410022</v>
      </c>
      <c r="B168" s="742" t="s">
        <v>315</v>
      </c>
      <c r="C168" s="743">
        <v>19547007.789999999</v>
      </c>
      <c r="D168" s="742">
        <f>VLOOKUP($A$1:$A$1020,BS!$A$8:$A$2407,1,0)</f>
        <v>16410022</v>
      </c>
      <c r="E168" s="743"/>
      <c r="G168" s="743"/>
    </row>
    <row r="169" spans="1:7">
      <c r="A169" s="742">
        <v>16420002</v>
      </c>
      <c r="B169" s="742" t="s">
        <v>600</v>
      </c>
      <c r="C169" s="742">
        <v>0</v>
      </c>
      <c r="D169" s="742">
        <f>VLOOKUP($A$1:$A$1020,BS!$A$8:$A$2407,1,0)</f>
        <v>16420002</v>
      </c>
      <c r="E169" s="743"/>
      <c r="G169" s="743"/>
    </row>
    <row r="170" spans="1:7">
      <c r="A170" s="742">
        <v>16420012</v>
      </c>
      <c r="B170" s="742" t="s">
        <v>112</v>
      </c>
      <c r="C170" s="743">
        <v>49530.63</v>
      </c>
      <c r="D170" s="742">
        <f>VLOOKUP($A$1:$A$1020,BS!$A$8:$A$2407,1,0)</f>
        <v>16420012</v>
      </c>
      <c r="E170" s="743"/>
      <c r="G170" s="743"/>
    </row>
    <row r="171" spans="1:7">
      <c r="A171" s="742">
        <v>16500013</v>
      </c>
      <c r="B171" s="742" t="s">
        <v>3388</v>
      </c>
      <c r="C171" s="742">
        <v>0</v>
      </c>
      <c r="D171" s="742">
        <f>VLOOKUP($A$1:$A$1020,BS!$A$8:$A$2407,1,0)</f>
        <v>16500013</v>
      </c>
      <c r="E171" s="743"/>
      <c r="G171" s="743"/>
    </row>
    <row r="172" spans="1:7">
      <c r="A172" s="742">
        <v>16500063</v>
      </c>
      <c r="B172" s="742" t="s">
        <v>3389</v>
      </c>
      <c r="C172" s="742">
        <v>0</v>
      </c>
      <c r="D172" s="742">
        <f>VLOOKUP($A$1:$A$1020,BS!$A$8:$A$2407,1,0)</f>
        <v>16500063</v>
      </c>
      <c r="E172" s="743"/>
      <c r="G172" s="743"/>
    </row>
    <row r="173" spans="1:7">
      <c r="A173" s="742">
        <v>16500071</v>
      </c>
      <c r="B173" s="742" t="s">
        <v>2555</v>
      </c>
      <c r="C173" s="743">
        <v>119813.71</v>
      </c>
      <c r="D173" s="742">
        <f>VLOOKUP($A$1:$A$1020,BS!$A$8:$A$2407,1,0)</f>
        <v>16500071</v>
      </c>
      <c r="E173" s="743"/>
      <c r="G173" s="743"/>
    </row>
    <row r="174" spans="1:7">
      <c r="A174" s="742">
        <v>16500083</v>
      </c>
      <c r="B174" s="742" t="s">
        <v>3390</v>
      </c>
      <c r="C174" s="743">
        <v>1223210</v>
      </c>
      <c r="D174" s="742">
        <f>VLOOKUP($A$1:$A$1020,BS!$A$8:$A$2407,1,0)</f>
        <v>16500083</v>
      </c>
      <c r="E174" s="743"/>
      <c r="G174" s="743"/>
    </row>
    <row r="175" spans="1:7">
      <c r="A175" s="742">
        <v>16500103</v>
      </c>
      <c r="B175" s="742" t="s">
        <v>3391</v>
      </c>
      <c r="C175" s="743">
        <v>20000</v>
      </c>
      <c r="D175" s="742">
        <f>VLOOKUP($A$1:$A$1020,BS!$A$8:$A$2407,1,0)</f>
        <v>16500103</v>
      </c>
      <c r="E175" s="743"/>
      <c r="G175" s="743"/>
    </row>
    <row r="176" spans="1:7">
      <c r="A176" s="742">
        <v>16500123</v>
      </c>
      <c r="B176" s="742" t="s">
        <v>3392</v>
      </c>
      <c r="C176" s="743">
        <v>191983.87</v>
      </c>
      <c r="D176" s="742">
        <f>VLOOKUP($A$1:$A$1020,BS!$A$8:$A$2407,1,0)</f>
        <v>16500123</v>
      </c>
      <c r="E176" s="743"/>
      <c r="G176" s="743"/>
    </row>
    <row r="177" spans="1:7">
      <c r="A177" s="742">
        <v>16500143</v>
      </c>
      <c r="B177" s="742" t="s">
        <v>2503</v>
      </c>
      <c r="C177" s="743">
        <v>243735.88</v>
      </c>
      <c r="D177" s="742">
        <f>VLOOKUP($A$1:$A$1020,BS!$A$8:$A$2407,1,0)</f>
        <v>16500143</v>
      </c>
      <c r="E177" s="743"/>
      <c r="G177" s="743"/>
    </row>
    <row r="178" spans="1:7">
      <c r="A178" s="742">
        <v>16500153</v>
      </c>
      <c r="B178" s="742" t="s">
        <v>3393</v>
      </c>
      <c r="C178" s="742">
        <v>0</v>
      </c>
      <c r="D178" s="742">
        <f>VLOOKUP($A$1:$A$1020,BS!$A$8:$A$2407,1,0)</f>
        <v>16500153</v>
      </c>
      <c r="E178" s="743"/>
      <c r="G178" s="743"/>
    </row>
    <row r="179" spans="1:7">
      <c r="A179" s="742">
        <v>16500173</v>
      </c>
      <c r="B179" s="742" t="s">
        <v>3394</v>
      </c>
      <c r="C179" s="743">
        <v>23397.95</v>
      </c>
      <c r="D179" s="742">
        <f>VLOOKUP($A$1:$A$1020,BS!$A$8:$A$2407,1,0)</f>
        <v>16500173</v>
      </c>
      <c r="E179" s="743"/>
      <c r="G179" s="743"/>
    </row>
    <row r="180" spans="1:7">
      <c r="A180" s="742">
        <v>16500183</v>
      </c>
      <c r="B180" s="742" t="s">
        <v>3395</v>
      </c>
      <c r="C180" s="743">
        <v>117332.52</v>
      </c>
      <c r="D180" s="742">
        <f>VLOOKUP($A$1:$A$1020,BS!$A$8:$A$2407,1,0)</f>
        <v>16500183</v>
      </c>
      <c r="E180" s="743"/>
    </row>
    <row r="181" spans="1:7">
      <c r="A181" s="742">
        <v>16500251</v>
      </c>
      <c r="B181" s="742" t="s">
        <v>3396</v>
      </c>
      <c r="C181" s="743">
        <v>39850.57</v>
      </c>
      <c r="D181" s="742">
        <f>VLOOKUP($A$1:$A$1020,BS!$A$8:$A$2407,1,0)</f>
        <v>16500251</v>
      </c>
      <c r="E181" s="743"/>
      <c r="G181" s="743"/>
    </row>
    <row r="182" spans="1:7">
      <c r="A182" s="742">
        <v>16500283</v>
      </c>
      <c r="B182" s="742" t="s">
        <v>3397</v>
      </c>
      <c r="C182" s="743">
        <v>246922.87</v>
      </c>
      <c r="D182" s="742">
        <f>VLOOKUP($A$1:$A$1020,BS!$A$8:$A$2407,1,0)</f>
        <v>16500283</v>
      </c>
      <c r="E182" s="743"/>
      <c r="G182" s="743"/>
    </row>
    <row r="183" spans="1:7">
      <c r="A183" s="742">
        <v>16500333</v>
      </c>
      <c r="B183" s="742" t="s">
        <v>3398</v>
      </c>
      <c r="C183" s="743">
        <v>1240</v>
      </c>
      <c r="D183" s="742">
        <f>VLOOKUP($A$1:$A$1020,BS!$A$8:$A$2407,1,0)</f>
        <v>16500333</v>
      </c>
      <c r="E183" s="743"/>
      <c r="G183" s="743"/>
    </row>
    <row r="184" spans="1:7">
      <c r="A184" s="742">
        <v>16500373</v>
      </c>
      <c r="B184" s="742" t="s">
        <v>3399</v>
      </c>
      <c r="C184" s="743">
        <v>4266.93</v>
      </c>
      <c r="D184" s="742">
        <f>VLOOKUP($A$1:$A$1020,BS!$A$8:$A$2407,1,0)</f>
        <v>16500373</v>
      </c>
      <c r="G184" s="743"/>
    </row>
    <row r="185" spans="1:7">
      <c r="A185" s="742">
        <v>16500383</v>
      </c>
      <c r="B185" s="742" t="s">
        <v>3400</v>
      </c>
      <c r="C185" s="743">
        <v>980192.68</v>
      </c>
      <c r="D185" s="742">
        <f>VLOOKUP($A$1:$A$1020,BS!$A$8:$A$2407,1,0)</f>
        <v>16500383</v>
      </c>
      <c r="E185" s="743"/>
      <c r="G185" s="743"/>
    </row>
    <row r="186" spans="1:7">
      <c r="A186" s="742">
        <v>16500413</v>
      </c>
      <c r="B186" s="742" t="s">
        <v>3401</v>
      </c>
      <c r="C186" s="743">
        <v>37178.17</v>
      </c>
      <c r="D186" s="742">
        <f>VLOOKUP($A$1:$A$1020,BS!$A$8:$A$2407,1,0)</f>
        <v>16500413</v>
      </c>
      <c r="E186" s="743"/>
      <c r="G186" s="743"/>
    </row>
    <row r="187" spans="1:7">
      <c r="A187" s="742">
        <v>16500433</v>
      </c>
      <c r="B187" s="742" t="s">
        <v>3402</v>
      </c>
      <c r="C187" s="743">
        <v>374534.44</v>
      </c>
      <c r="D187" s="742">
        <f>VLOOKUP($A$1:$A$1020,BS!$A$8:$A$2407,1,0)</f>
        <v>16500433</v>
      </c>
      <c r="E187" s="743"/>
      <c r="G187" s="743"/>
    </row>
    <row r="188" spans="1:7">
      <c r="A188" s="742">
        <v>16500443</v>
      </c>
      <c r="B188" s="742" t="s">
        <v>3403</v>
      </c>
      <c r="C188" s="743">
        <v>26259.82</v>
      </c>
      <c r="D188" s="742">
        <f>VLOOKUP($A$1:$A$1020,BS!$A$8:$A$2407,1,0)</f>
        <v>16500443</v>
      </c>
      <c r="E188" s="743"/>
      <c r="G188" s="743"/>
    </row>
    <row r="189" spans="1:7">
      <c r="A189" s="742">
        <v>16500532</v>
      </c>
      <c r="B189" s="742" t="s">
        <v>3404</v>
      </c>
      <c r="C189" s="743">
        <v>2635943.75</v>
      </c>
      <c r="D189" s="742">
        <f>VLOOKUP($A$1:$A$1020,BS!$A$8:$A$2407,1,0)</f>
        <v>16500532</v>
      </c>
      <c r="E189" s="743"/>
      <c r="G189" s="743"/>
    </row>
    <row r="190" spans="1:7">
      <c r="A190" s="742">
        <v>16500553</v>
      </c>
      <c r="B190" s="742" t="s">
        <v>3405</v>
      </c>
      <c r="C190" s="742">
        <v>0</v>
      </c>
      <c r="D190" s="742">
        <f>VLOOKUP($A$1:$A$1020,BS!$A$8:$A$2407,1,0)</f>
        <v>16500553</v>
      </c>
      <c r="E190" s="743"/>
      <c r="G190" s="743"/>
    </row>
    <row r="191" spans="1:7">
      <c r="A191" s="742">
        <v>16500563</v>
      </c>
      <c r="B191" s="742" t="s">
        <v>3406</v>
      </c>
      <c r="C191" s="743">
        <v>12169.66</v>
      </c>
      <c r="D191" s="742">
        <f>VLOOKUP($A$1:$A$1020,BS!$A$8:$A$2407,1,0)</f>
        <v>16500563</v>
      </c>
    </row>
    <row r="192" spans="1:7">
      <c r="A192" s="742">
        <v>16500583</v>
      </c>
      <c r="B192" s="742" t="s">
        <v>1067</v>
      </c>
      <c r="C192" s="743">
        <v>20437.919999999998</v>
      </c>
      <c r="D192" s="742">
        <f>VLOOKUP($A$1:$A$1020,BS!$A$8:$A$2407,1,0)</f>
        <v>16500583</v>
      </c>
    </row>
    <row r="193" spans="1:7">
      <c r="A193" s="742">
        <v>16500591</v>
      </c>
      <c r="B193" s="742" t="s">
        <v>3407</v>
      </c>
      <c r="C193" s="743">
        <v>283987.14</v>
      </c>
      <c r="D193" s="742">
        <f>VLOOKUP($A$1:$A$1020,BS!$A$8:$A$2407,1,0)</f>
        <v>16500591</v>
      </c>
      <c r="E193" s="743"/>
      <c r="G193" s="743"/>
    </row>
    <row r="194" spans="1:7">
      <c r="A194" s="742">
        <v>16500601</v>
      </c>
      <c r="B194" s="742" t="s">
        <v>3408</v>
      </c>
      <c r="C194" s="743">
        <v>1212816.53</v>
      </c>
      <c r="D194" s="742">
        <f>VLOOKUP($A$1:$A$1020,BS!$A$8:$A$2407,1,0)</f>
        <v>16500601</v>
      </c>
      <c r="E194" s="743"/>
      <c r="G194" s="743"/>
    </row>
    <row r="195" spans="1:7">
      <c r="A195" s="742">
        <v>16500611</v>
      </c>
      <c r="B195" s="742" t="s">
        <v>3409</v>
      </c>
      <c r="C195" s="743">
        <v>59777.49</v>
      </c>
      <c r="D195" s="742">
        <f>VLOOKUP($A$1:$A$1020,BS!$A$8:$A$2407,1,0)</f>
        <v>16500611</v>
      </c>
      <c r="E195" s="743"/>
      <c r="G195" s="743"/>
    </row>
    <row r="196" spans="1:7">
      <c r="A196" s="742">
        <v>16500612</v>
      </c>
      <c r="B196" s="742" t="s">
        <v>3410</v>
      </c>
      <c r="C196" s="743">
        <v>37488.26</v>
      </c>
      <c r="D196" s="742">
        <f>VLOOKUP($A$1:$A$1020,BS!$A$8:$A$2407,1,0)</f>
        <v>16500612</v>
      </c>
      <c r="E196" s="743"/>
      <c r="G196" s="743"/>
    </row>
    <row r="197" spans="1:7">
      <c r="A197" s="742">
        <v>16500622</v>
      </c>
      <c r="B197" s="742" t="s">
        <v>3411</v>
      </c>
      <c r="C197" s="743">
        <v>7321.13</v>
      </c>
      <c r="D197" s="742">
        <f>VLOOKUP($A$1:$A$1020,BS!$A$8:$A$2407,1,0)</f>
        <v>16500622</v>
      </c>
    </row>
    <row r="198" spans="1:7">
      <c r="A198" s="742">
        <v>16500623</v>
      </c>
      <c r="B198" s="742" t="s">
        <v>533</v>
      </c>
      <c r="C198" s="743">
        <v>22295.85</v>
      </c>
      <c r="D198" s="742">
        <f>VLOOKUP($A$1:$A$1020,BS!$A$8:$A$2407,1,0)</f>
        <v>16500623</v>
      </c>
    </row>
    <row r="199" spans="1:7">
      <c r="A199" s="742">
        <v>16500633</v>
      </c>
      <c r="B199" s="742" t="s">
        <v>2148</v>
      </c>
      <c r="C199" s="743">
        <v>84173.78</v>
      </c>
      <c r="D199" s="742">
        <f>VLOOKUP($A$1:$A$1020,BS!$A$8:$A$2407,1,0)</f>
        <v>16500633</v>
      </c>
      <c r="E199" s="743"/>
      <c r="G199" s="743"/>
    </row>
    <row r="200" spans="1:7">
      <c r="A200" s="742">
        <v>16500643</v>
      </c>
      <c r="B200" s="742" t="s">
        <v>3145</v>
      </c>
      <c r="C200" s="743">
        <v>87600</v>
      </c>
      <c r="D200" s="742">
        <f>VLOOKUP($A$1:$A$1020,BS!$A$8:$A$2407,1,0)</f>
        <v>16500643</v>
      </c>
      <c r="E200" s="743"/>
      <c r="G200" s="743"/>
    </row>
    <row r="201" spans="1:7">
      <c r="A201" s="742">
        <v>16500651</v>
      </c>
      <c r="B201" s="742" t="s">
        <v>479</v>
      </c>
      <c r="C201" s="743">
        <v>1074277.32</v>
      </c>
      <c r="D201" s="742">
        <f>VLOOKUP($A$1:$A$1020,BS!$A$8:$A$2407,1,0)</f>
        <v>16500651</v>
      </c>
      <c r="G201" s="743"/>
    </row>
    <row r="202" spans="1:7">
      <c r="A202" s="742">
        <v>16500661</v>
      </c>
      <c r="B202" s="742" t="s">
        <v>480</v>
      </c>
      <c r="C202" s="743">
        <v>2324129.75</v>
      </c>
      <c r="D202" s="742">
        <f>VLOOKUP($A$1:$A$1020,BS!$A$8:$A$2407,1,0)</f>
        <v>16500661</v>
      </c>
      <c r="E202" s="743"/>
      <c r="G202" s="743"/>
    </row>
    <row r="203" spans="1:7">
      <c r="A203" s="742">
        <v>16500671</v>
      </c>
      <c r="B203" s="742" t="s">
        <v>481</v>
      </c>
      <c r="C203" s="743">
        <v>2205962.08</v>
      </c>
      <c r="D203" s="742">
        <f>VLOOKUP($A$1:$A$1020,BS!$A$8:$A$2407,1,0)</f>
        <v>16500671</v>
      </c>
      <c r="E203" s="743"/>
      <c r="G203" s="743"/>
    </row>
    <row r="204" spans="1:7">
      <c r="A204" s="742">
        <v>16500673</v>
      </c>
      <c r="B204" s="742" t="s">
        <v>3412</v>
      </c>
      <c r="C204" s="743">
        <v>18797.27</v>
      </c>
      <c r="D204" s="742">
        <f>VLOOKUP($A$1:$A$1020,BS!$A$8:$A$2407,1,0)</f>
        <v>16500673</v>
      </c>
      <c r="E204" s="743"/>
      <c r="G204" s="743"/>
    </row>
    <row r="205" spans="1:7">
      <c r="A205" s="742">
        <v>16500681</v>
      </c>
      <c r="B205" s="742" t="s">
        <v>3413</v>
      </c>
      <c r="C205" s="743">
        <v>63904.85</v>
      </c>
      <c r="D205" s="742">
        <f>VLOOKUP($A$1:$A$1020,BS!$A$8:$A$2407,1,0)</f>
        <v>16500681</v>
      </c>
      <c r="E205" s="743"/>
      <c r="G205" s="743"/>
    </row>
    <row r="206" spans="1:7">
      <c r="A206" s="742">
        <v>16500683</v>
      </c>
      <c r="B206" s="742" t="s">
        <v>3414</v>
      </c>
      <c r="C206" s="743">
        <v>15330</v>
      </c>
      <c r="D206" s="742">
        <f>VLOOKUP($A$1:$A$1020,BS!$A$8:$A$2407,1,0)</f>
        <v>16500683</v>
      </c>
      <c r="E206" s="743"/>
      <c r="G206" s="743"/>
    </row>
    <row r="207" spans="1:7">
      <c r="A207" s="742">
        <v>16500693</v>
      </c>
      <c r="B207" s="742" t="s">
        <v>3415</v>
      </c>
      <c r="C207" s="743">
        <v>24282.639999999999</v>
      </c>
      <c r="D207" s="742">
        <f>VLOOKUP($A$1:$A$1020,BS!$A$8:$A$2407,1,0)</f>
        <v>16500693</v>
      </c>
    </row>
    <row r="208" spans="1:7">
      <c r="A208" s="742">
        <v>16500703</v>
      </c>
      <c r="B208" s="742" t="s">
        <v>3416</v>
      </c>
      <c r="C208" s="743">
        <v>18933.12</v>
      </c>
      <c r="D208" s="742">
        <f>VLOOKUP($A$1:$A$1020,BS!$A$8:$A$2407,1,0)</f>
        <v>16500703</v>
      </c>
    </row>
    <row r="209" spans="1:7">
      <c r="A209" s="742">
        <v>16500731</v>
      </c>
      <c r="B209" s="742" t="s">
        <v>3417</v>
      </c>
      <c r="C209" s="743">
        <v>482909.6</v>
      </c>
      <c r="D209" s="742">
        <f>VLOOKUP($A$1:$A$1020,BS!$A$8:$A$2407,1,0)</f>
        <v>16500731</v>
      </c>
      <c r="E209" s="743"/>
      <c r="G209" s="743"/>
    </row>
    <row r="210" spans="1:7">
      <c r="A210" s="742">
        <v>16500741</v>
      </c>
      <c r="B210" s="742" t="s">
        <v>3418</v>
      </c>
      <c r="C210" s="743">
        <v>541444.1</v>
      </c>
      <c r="D210" s="742">
        <f>VLOOKUP($A$1:$A$1020,BS!$A$8:$A$2407,1,0)</f>
        <v>16500741</v>
      </c>
      <c r="E210" s="743"/>
      <c r="G210" s="743"/>
    </row>
    <row r="211" spans="1:7">
      <c r="A211" s="742">
        <v>16500743</v>
      </c>
      <c r="B211" s="742" t="s">
        <v>3419</v>
      </c>
      <c r="C211" s="743">
        <v>84046.24</v>
      </c>
      <c r="D211" s="742">
        <f>VLOOKUP($A$1:$A$1020,BS!$A$8:$A$2407,1,0)</f>
        <v>16500743</v>
      </c>
      <c r="E211" s="743"/>
      <c r="G211" s="743"/>
    </row>
    <row r="212" spans="1:7">
      <c r="A212" s="742">
        <v>16500753</v>
      </c>
      <c r="B212" s="742" t="s">
        <v>2266</v>
      </c>
      <c r="C212" s="743">
        <v>396370.6</v>
      </c>
      <c r="D212" s="742">
        <f>VLOOKUP($A$1:$A$1020,BS!$A$8:$A$2407,1,0)</f>
        <v>16500753</v>
      </c>
    </row>
    <row r="213" spans="1:7">
      <c r="A213" s="742">
        <v>16500763</v>
      </c>
      <c r="B213" s="742" t="s">
        <v>2883</v>
      </c>
      <c r="C213" s="743">
        <v>76165.789999999994</v>
      </c>
      <c r="D213" s="742">
        <f>VLOOKUP($A$1:$A$1020,BS!$A$8:$A$2407,1,0)</f>
        <v>16500763</v>
      </c>
      <c r="E213" s="743"/>
      <c r="G213" s="743"/>
    </row>
    <row r="214" spans="1:7">
      <c r="A214" s="742">
        <v>16500783</v>
      </c>
      <c r="B214" s="742" t="s">
        <v>3420</v>
      </c>
      <c r="C214" s="743">
        <v>67714.8</v>
      </c>
      <c r="D214" s="742">
        <f>VLOOKUP($A$1:$A$1020,BS!$A$8:$A$2407,1,0)</f>
        <v>16500783</v>
      </c>
      <c r="E214" s="743"/>
      <c r="G214" s="743"/>
    </row>
    <row r="215" spans="1:7">
      <c r="A215" s="742">
        <v>16500881</v>
      </c>
      <c r="B215" s="742" t="s">
        <v>3421</v>
      </c>
      <c r="C215" s="743">
        <v>62500</v>
      </c>
      <c r="D215" s="742">
        <f>VLOOKUP($A$1:$A$1020,BS!$A$8:$A$2407,1,0)</f>
        <v>16500881</v>
      </c>
      <c r="E215" s="743"/>
      <c r="G215" s="743"/>
    </row>
    <row r="216" spans="1:7">
      <c r="A216" s="742">
        <v>16500893</v>
      </c>
      <c r="B216" s="742" t="s">
        <v>3422</v>
      </c>
      <c r="C216" s="743">
        <v>206430.65</v>
      </c>
      <c r="D216" s="742">
        <f>VLOOKUP($A$1:$A$1020,BS!$A$8:$A$2407,1,0)</f>
        <v>16500893</v>
      </c>
      <c r="E216" s="743"/>
      <c r="G216" s="743"/>
    </row>
    <row r="217" spans="1:7">
      <c r="A217" s="742">
        <v>16500901</v>
      </c>
      <c r="B217" s="742" t="s">
        <v>2449</v>
      </c>
      <c r="C217" s="743">
        <v>249664.75</v>
      </c>
      <c r="D217" s="742">
        <f>VLOOKUP($A$1:$A$1020,BS!$A$8:$A$2407,1,0)</f>
        <v>16500901</v>
      </c>
    </row>
    <row r="218" spans="1:7">
      <c r="A218" s="742">
        <v>16500911</v>
      </c>
      <c r="B218" s="742" t="s">
        <v>2640</v>
      </c>
      <c r="C218" s="743">
        <v>231631.5</v>
      </c>
      <c r="D218" s="742">
        <f>VLOOKUP($A$1:$A$1020,BS!$A$8:$A$2407,1,0)</f>
        <v>16500911</v>
      </c>
    </row>
    <row r="219" spans="1:7">
      <c r="A219" s="742">
        <v>16500953</v>
      </c>
      <c r="B219" s="742" t="s">
        <v>3423</v>
      </c>
      <c r="C219" s="743">
        <v>66032.08</v>
      </c>
      <c r="D219" s="742">
        <f>VLOOKUP($A$1:$A$1020,BS!$A$8:$A$2407,1,0)</f>
        <v>16500953</v>
      </c>
      <c r="E219" s="743"/>
      <c r="G219" s="743"/>
    </row>
    <row r="220" spans="1:7">
      <c r="A220" s="742">
        <v>16501003</v>
      </c>
      <c r="B220" s="742" t="s">
        <v>3424</v>
      </c>
      <c r="C220" s="743">
        <v>40070</v>
      </c>
      <c r="D220" s="742">
        <f>VLOOKUP($A$1:$A$1020,BS!$A$8:$A$2407,1,0)</f>
        <v>16501003</v>
      </c>
      <c r="E220" s="743"/>
      <c r="G220" s="743"/>
    </row>
    <row r="221" spans="1:7">
      <c r="A221" s="742">
        <v>16501013</v>
      </c>
      <c r="B221" s="742" t="s">
        <v>1869</v>
      </c>
      <c r="C221" s="743">
        <v>745012.42</v>
      </c>
      <c r="D221" s="742">
        <f>VLOOKUP($A$1:$A$1020,BS!$A$8:$A$2407,1,0)</f>
        <v>16501013</v>
      </c>
      <c r="E221" s="743"/>
      <c r="G221" s="743"/>
    </row>
    <row r="222" spans="1:7">
      <c r="A222" s="742">
        <v>16501051</v>
      </c>
      <c r="B222" s="742" t="s">
        <v>3425</v>
      </c>
      <c r="C222" s="743">
        <v>24501.42</v>
      </c>
      <c r="D222" s="742">
        <f>VLOOKUP($A$1:$A$1020,BS!$A$8:$A$2407,1,0)</f>
        <v>16501051</v>
      </c>
      <c r="E222" s="743"/>
      <c r="G222" s="743"/>
    </row>
    <row r="223" spans="1:7">
      <c r="A223" s="742">
        <v>16501083</v>
      </c>
      <c r="B223" s="742" t="s">
        <v>3426</v>
      </c>
      <c r="C223" s="743">
        <v>21601.17</v>
      </c>
      <c r="D223" s="742">
        <f>VLOOKUP($A$1:$A$1020,BS!$A$8:$A$2407,1,0)</f>
        <v>16501083</v>
      </c>
      <c r="E223" s="743"/>
      <c r="G223" s="743"/>
    </row>
    <row r="224" spans="1:7">
      <c r="A224" s="742">
        <v>16501103</v>
      </c>
      <c r="B224" s="742" t="s">
        <v>3427</v>
      </c>
      <c r="C224" s="743">
        <v>98891.21</v>
      </c>
      <c r="D224" s="742">
        <f>VLOOKUP($A$1:$A$1020,BS!$A$8:$A$2407,1,0)</f>
        <v>16501103</v>
      </c>
      <c r="E224" s="743"/>
      <c r="G224" s="743"/>
    </row>
    <row r="225" spans="1:7">
      <c r="A225" s="742">
        <v>16502001</v>
      </c>
      <c r="B225" s="742" t="s">
        <v>3428</v>
      </c>
      <c r="C225" s="743">
        <v>35144</v>
      </c>
      <c r="D225" s="742">
        <f>VLOOKUP($A$1:$A$1020,BS!$A$8:$A$2407,1,0)</f>
        <v>16502001</v>
      </c>
      <c r="E225" s="743"/>
      <c r="G225" s="743"/>
    </row>
    <row r="226" spans="1:7">
      <c r="A226" s="742">
        <v>16502003</v>
      </c>
      <c r="B226" s="742" t="s">
        <v>3429</v>
      </c>
      <c r="C226" s="743">
        <v>11983.67</v>
      </c>
      <c r="D226" s="742">
        <f>VLOOKUP($A$1:$A$1020,BS!$A$8:$A$2407,1,0)</f>
        <v>16502003</v>
      </c>
      <c r="E226" s="743"/>
      <c r="G226" s="743"/>
    </row>
    <row r="227" spans="1:7">
      <c r="A227" s="742">
        <v>16502011</v>
      </c>
      <c r="B227" s="742" t="s">
        <v>3430</v>
      </c>
      <c r="C227" s="743">
        <v>9606.93</v>
      </c>
      <c r="D227" s="742">
        <f>VLOOKUP($A$1:$A$1020,BS!$A$8:$A$2407,1,0)</f>
        <v>16502011</v>
      </c>
      <c r="E227" s="743"/>
      <c r="G227" s="743"/>
    </row>
    <row r="228" spans="1:7">
      <c r="A228" s="742">
        <v>16502013</v>
      </c>
      <c r="B228" s="742" t="s">
        <v>3431</v>
      </c>
      <c r="C228" s="743">
        <v>97870.74</v>
      </c>
      <c r="D228" s="742">
        <f>VLOOKUP($A$1:$A$1020,BS!$A$8:$A$2407,1,0)</f>
        <v>16502013</v>
      </c>
      <c r="E228" s="743"/>
      <c r="G228" s="743"/>
    </row>
    <row r="229" spans="1:7">
      <c r="A229" s="742">
        <v>16502021</v>
      </c>
      <c r="B229" s="742" t="s">
        <v>3432</v>
      </c>
      <c r="C229" s="743">
        <v>54130</v>
      </c>
      <c r="D229" s="742">
        <f>VLOOKUP($A$1:$A$1020,BS!$A$8:$A$2407,1,0)</f>
        <v>16502021</v>
      </c>
      <c r="E229" s="743"/>
    </row>
    <row r="230" spans="1:7">
      <c r="A230" s="742">
        <v>16502023</v>
      </c>
      <c r="B230" s="742" t="s">
        <v>3433</v>
      </c>
      <c r="C230" s="743">
        <v>114692.06</v>
      </c>
      <c r="D230" s="742">
        <f>VLOOKUP($A$1:$A$1020,BS!$A$8:$A$2407,1,0)</f>
        <v>16502023</v>
      </c>
      <c r="E230" s="743"/>
    </row>
    <row r="231" spans="1:7">
      <c r="A231" s="742">
        <v>16502033</v>
      </c>
      <c r="B231" s="742" t="s">
        <v>3434</v>
      </c>
      <c r="C231" s="743">
        <v>60000</v>
      </c>
      <c r="D231" s="742">
        <f>VLOOKUP($A$1:$A$1020,BS!$A$8:$A$2407,1,0)</f>
        <v>16502033</v>
      </c>
      <c r="E231" s="743"/>
      <c r="G231" s="743"/>
    </row>
    <row r="232" spans="1:7">
      <c r="A232" s="742">
        <v>16502053</v>
      </c>
      <c r="B232" s="742" t="s">
        <v>3435</v>
      </c>
      <c r="C232" s="743">
        <v>8415.23</v>
      </c>
      <c r="D232" s="742">
        <f>VLOOKUP($A$1:$A$1020,BS!$A$8:$A$2407,1,0)</f>
        <v>16502053</v>
      </c>
      <c r="E232" s="743"/>
      <c r="G232" s="743"/>
    </row>
    <row r="233" spans="1:7">
      <c r="A233" s="742">
        <v>16502063</v>
      </c>
      <c r="B233" s="742" t="s">
        <v>3436</v>
      </c>
      <c r="C233" s="743">
        <v>14383.05</v>
      </c>
      <c r="D233" s="742">
        <f>VLOOKUP($A$1:$A$1020,BS!$A$8:$A$2407,1,0)</f>
        <v>16502063</v>
      </c>
      <c r="E233" s="743"/>
      <c r="G233" s="743"/>
    </row>
    <row r="234" spans="1:7">
      <c r="A234" s="742">
        <v>16502083</v>
      </c>
      <c r="B234" s="742" t="s">
        <v>3049</v>
      </c>
      <c r="C234" s="743">
        <v>43894.879999999997</v>
      </c>
      <c r="D234" s="742">
        <f>VLOOKUP($A$1:$A$1020,BS!$A$8:$A$2407,1,0)</f>
        <v>16502083</v>
      </c>
      <c r="E234" s="743"/>
      <c r="G234" s="743"/>
    </row>
    <row r="235" spans="1:7">
      <c r="A235" s="742">
        <v>16502093</v>
      </c>
      <c r="B235" s="742" t="s">
        <v>3437</v>
      </c>
      <c r="C235" s="742">
        <v>0</v>
      </c>
      <c r="D235" s="742">
        <f>VLOOKUP($A$1:$A$1020,BS!$A$8:$A$2407,1,0)</f>
        <v>16502093</v>
      </c>
      <c r="E235" s="743"/>
      <c r="G235" s="743"/>
    </row>
    <row r="236" spans="1:7">
      <c r="A236" s="742">
        <v>16502103</v>
      </c>
      <c r="B236" s="742" t="s">
        <v>3098</v>
      </c>
      <c r="C236" s="743">
        <v>83644</v>
      </c>
      <c r="D236" s="742">
        <f>VLOOKUP($A$1:$A$1020,BS!$A$8:$A$2407,1,0)</f>
        <v>16502103</v>
      </c>
    </row>
    <row r="237" spans="1:7">
      <c r="A237" s="742">
        <v>16502113</v>
      </c>
      <c r="B237" s="742" t="s">
        <v>3118</v>
      </c>
      <c r="C237" s="743">
        <v>67068.77</v>
      </c>
      <c r="D237" s="742">
        <f>VLOOKUP($A$1:$A$1020,BS!$A$8:$A$2407,1,0)</f>
        <v>16502113</v>
      </c>
    </row>
    <row r="238" spans="1:7">
      <c r="A238" s="742">
        <v>16502123</v>
      </c>
      <c r="B238" s="742" t="s">
        <v>3438</v>
      </c>
      <c r="C238" s="743">
        <v>6570.39</v>
      </c>
      <c r="D238" s="742">
        <f>VLOOKUP($A$1:$A$1020,BS!$A$8:$A$2407,1,0)</f>
        <v>16502123</v>
      </c>
      <c r="E238" s="743"/>
      <c r="G238" s="743"/>
    </row>
    <row r="239" spans="1:7">
      <c r="A239" s="742">
        <v>16502133</v>
      </c>
      <c r="B239" s="742" t="s">
        <v>3439</v>
      </c>
      <c r="C239" s="743">
        <v>226270.8</v>
      </c>
      <c r="D239" s="742">
        <f>VLOOKUP($A$1:$A$1020,BS!$A$8:$A$2407,1,0)</f>
        <v>16502133</v>
      </c>
      <c r="E239" s="743"/>
      <c r="G239" s="743"/>
    </row>
    <row r="240" spans="1:7">
      <c r="A240" s="742">
        <v>16502143</v>
      </c>
      <c r="B240" s="742" t="s">
        <v>3440</v>
      </c>
      <c r="C240" s="743">
        <v>99653.16</v>
      </c>
      <c r="D240" s="742">
        <f>VLOOKUP($A$1:$A$1020,BS!$A$8:$A$2407,1,0)</f>
        <v>16502143</v>
      </c>
      <c r="E240" s="743"/>
      <c r="G240" s="743"/>
    </row>
    <row r="241" spans="1:7">
      <c r="A241" s="742">
        <v>16502153</v>
      </c>
      <c r="B241" s="742" t="s">
        <v>3441</v>
      </c>
      <c r="C241" s="743">
        <v>170337.48</v>
      </c>
      <c r="D241" s="742">
        <f>VLOOKUP($A$1:$A$1020,BS!$A$8:$A$2407,1,0)</f>
        <v>16502153</v>
      </c>
      <c r="E241" s="743"/>
      <c r="G241" s="743"/>
    </row>
    <row r="242" spans="1:7">
      <c r="A242" s="736" t="s">
        <v>3379</v>
      </c>
      <c r="B242" s="742" t="s">
        <v>3442</v>
      </c>
      <c r="C242" s="743">
        <v>67473.899999999994</v>
      </c>
      <c r="D242" s="742" t="str">
        <f>VLOOKUP($A$1:$A$1020,BS!$A$8:$A$2407,1,0)</f>
        <v>16502163</v>
      </c>
      <c r="E242" s="743"/>
      <c r="G242" s="743"/>
    </row>
    <row r="243" spans="1:7">
      <c r="A243" s="742">
        <v>16504003</v>
      </c>
      <c r="B243" s="742" t="s">
        <v>3443</v>
      </c>
      <c r="C243" s="743">
        <v>28105</v>
      </c>
      <c r="D243" s="742">
        <f>VLOOKUP($A$1:$A$1020,BS!$A$8:$A$2407,1,0)</f>
        <v>16504003</v>
      </c>
      <c r="E243" s="743"/>
      <c r="G243" s="743"/>
    </row>
    <row r="244" spans="1:7">
      <c r="A244" s="742">
        <v>16504013</v>
      </c>
      <c r="B244" s="742" t="s">
        <v>3444</v>
      </c>
      <c r="C244" s="742">
        <v>0</v>
      </c>
      <c r="D244" s="742">
        <f>VLOOKUP($A$1:$A$1020,BS!$A$8:$A$2407,1,0)</f>
        <v>16504013</v>
      </c>
      <c r="E244" s="743"/>
      <c r="G244" s="743"/>
    </row>
    <row r="245" spans="1:7">
      <c r="A245" s="742">
        <v>16504033</v>
      </c>
      <c r="B245" s="742" t="s">
        <v>3434</v>
      </c>
      <c r="C245" s="743">
        <v>100000</v>
      </c>
      <c r="D245" s="742">
        <f>VLOOKUP($A$1:$A$1020,BS!$A$8:$A$2407,1,0)</f>
        <v>16504033</v>
      </c>
      <c r="E245" s="743"/>
    </row>
    <row r="246" spans="1:7">
      <c r="A246" s="742">
        <v>16504043</v>
      </c>
      <c r="B246" s="742" t="s">
        <v>3145</v>
      </c>
      <c r="C246" s="743">
        <v>73000</v>
      </c>
      <c r="D246" s="742">
        <f>VLOOKUP($A$1:$A$1020,BS!$A$8:$A$2407,1,0)</f>
        <v>16504043</v>
      </c>
      <c r="E246" s="743"/>
      <c r="G246" s="743"/>
    </row>
    <row r="247" spans="1:7">
      <c r="A247" s="742">
        <v>16504053</v>
      </c>
      <c r="B247" s="742" t="s">
        <v>3440</v>
      </c>
      <c r="C247" s="743">
        <v>340481.61</v>
      </c>
      <c r="D247" s="742">
        <f>VLOOKUP($A$1:$A$1020,BS!$A$8:$A$2407,1,0)</f>
        <v>16504053</v>
      </c>
      <c r="E247" s="743"/>
      <c r="G247" s="743"/>
    </row>
    <row r="248" spans="1:7">
      <c r="A248" s="742">
        <v>17300001</v>
      </c>
      <c r="B248" s="742" t="s">
        <v>2491</v>
      </c>
      <c r="C248" s="743">
        <v>142104771.40000001</v>
      </c>
      <c r="D248" s="742">
        <f>VLOOKUP($A$1:$A$1020,BS!$A$8:$A$2407,1,0)</f>
        <v>17300001</v>
      </c>
      <c r="E248" s="743"/>
      <c r="G248" s="743"/>
    </row>
    <row r="249" spans="1:7">
      <c r="A249" s="742">
        <v>17300002</v>
      </c>
      <c r="B249" s="742" t="s">
        <v>1728</v>
      </c>
      <c r="C249" s="743">
        <v>61348127.350000001</v>
      </c>
      <c r="D249" s="742">
        <f>VLOOKUP($A$1:$A$1020,BS!$A$8:$A$2407,1,0)</f>
        <v>17300002</v>
      </c>
      <c r="E249" s="743"/>
      <c r="G249" s="743"/>
    </row>
    <row r="250" spans="1:7">
      <c r="A250" s="742">
        <v>17400001</v>
      </c>
      <c r="B250" s="742" t="s">
        <v>1729</v>
      </c>
      <c r="C250" s="743">
        <v>12239505.779999999</v>
      </c>
      <c r="D250" s="742">
        <f>VLOOKUP($A$1:$A$1020,BS!$A$8:$A$2407,1,0)</f>
        <v>17400001</v>
      </c>
      <c r="E250" s="743"/>
      <c r="G250" s="743"/>
    </row>
    <row r="251" spans="1:7">
      <c r="A251" s="742">
        <v>17500001</v>
      </c>
      <c r="B251" s="742" t="s">
        <v>2585</v>
      </c>
      <c r="C251" s="743">
        <v>17560217.710000001</v>
      </c>
      <c r="D251" s="742">
        <f>VLOOKUP($A$1:$A$1020,BS!$A$8:$A$2407,1,0)</f>
        <v>17500001</v>
      </c>
      <c r="G251" s="743"/>
    </row>
    <row r="252" spans="1:7">
      <c r="A252" s="742">
        <v>17500002</v>
      </c>
      <c r="B252" s="742" t="s">
        <v>2586</v>
      </c>
      <c r="C252" s="743">
        <v>6185169.7300000004</v>
      </c>
      <c r="D252" s="742">
        <f>VLOOKUP($A$1:$A$1020,BS!$A$8:$A$2407,1,0)</f>
        <v>17500002</v>
      </c>
      <c r="E252" s="743"/>
      <c r="G252" s="743"/>
    </row>
    <row r="253" spans="1:7">
      <c r="A253" s="742">
        <v>17500011</v>
      </c>
      <c r="B253" s="742" t="s">
        <v>2587</v>
      </c>
      <c r="C253" s="743">
        <v>3723680.14</v>
      </c>
      <c r="D253" s="742">
        <f>VLOOKUP($A$1:$A$1020,BS!$A$8:$A$2407,1,0)</f>
        <v>17500011</v>
      </c>
      <c r="E253" s="743"/>
      <c r="G253" s="743"/>
    </row>
    <row r="254" spans="1:7">
      <c r="A254" s="742">
        <v>17500012</v>
      </c>
      <c r="B254" s="742" t="s">
        <v>2588</v>
      </c>
      <c r="C254" s="743">
        <v>780232.38</v>
      </c>
      <c r="D254" s="742">
        <f>VLOOKUP($A$1:$A$1020,BS!$A$8:$A$2407,1,0)</f>
        <v>17500012</v>
      </c>
      <c r="E254" s="743"/>
      <c r="G254" s="743"/>
    </row>
    <row r="255" spans="1:7">
      <c r="A255" s="742">
        <v>18100003</v>
      </c>
      <c r="B255" s="742" t="s">
        <v>995</v>
      </c>
      <c r="C255" s="743">
        <v>256527.72</v>
      </c>
      <c r="D255" s="742">
        <f>VLOOKUP($A$1:$A$1020,BS!$A$8:$A$2407,1,0)</f>
        <v>18100003</v>
      </c>
      <c r="E255" s="743"/>
      <c r="G255" s="743"/>
    </row>
    <row r="256" spans="1:7">
      <c r="A256" s="742">
        <v>18100093</v>
      </c>
      <c r="B256" s="742" t="s">
        <v>244</v>
      </c>
      <c r="C256" s="743">
        <v>44661.01</v>
      </c>
      <c r="D256" s="742">
        <f>VLOOKUP($A$1:$A$1020,BS!$A$8:$A$2407,1,0)</f>
        <v>18100093</v>
      </c>
      <c r="E256" s="743"/>
      <c r="G256" s="743"/>
    </row>
    <row r="257" spans="1:7">
      <c r="A257" s="742">
        <v>18100203</v>
      </c>
      <c r="B257" s="742" t="s">
        <v>1919</v>
      </c>
      <c r="C257" s="743">
        <v>1599330.05</v>
      </c>
      <c r="D257" s="742">
        <f>VLOOKUP($A$1:$A$1020,BS!$A$8:$A$2407,1,0)</f>
        <v>18100203</v>
      </c>
      <c r="E257" s="743"/>
      <c r="G257" s="743"/>
    </row>
    <row r="258" spans="1:7">
      <c r="A258" s="742">
        <v>18100213</v>
      </c>
      <c r="B258" s="742" t="s">
        <v>3246</v>
      </c>
      <c r="C258" s="743">
        <v>4455767.3499999996</v>
      </c>
      <c r="D258" s="742">
        <f>VLOOKUP($A$1:$A$1020,BS!$A$8:$A$2407,1,0)</f>
        <v>18100213</v>
      </c>
      <c r="E258" s="743"/>
      <c r="G258" s="743"/>
    </row>
    <row r="259" spans="1:7">
      <c r="A259" s="742">
        <v>18100223</v>
      </c>
      <c r="B259" s="742" t="s">
        <v>2808</v>
      </c>
      <c r="C259" s="743">
        <v>1261535.8</v>
      </c>
      <c r="D259" s="742">
        <f>VLOOKUP($A$1:$A$1020,BS!$A$8:$A$2407,1,0)</f>
        <v>18100223</v>
      </c>
      <c r="E259" s="743"/>
      <c r="G259" s="743"/>
    </row>
    <row r="260" spans="1:7">
      <c r="A260" s="742">
        <v>18100233</v>
      </c>
      <c r="B260" s="742" t="s">
        <v>2812</v>
      </c>
      <c r="C260" s="743">
        <v>213192.26</v>
      </c>
      <c r="D260" s="742">
        <f>VLOOKUP($A$1:$A$1020,BS!$A$8:$A$2407,1,0)</f>
        <v>18100233</v>
      </c>
      <c r="E260" s="743"/>
      <c r="G260" s="743"/>
    </row>
    <row r="261" spans="1:7">
      <c r="A261" s="742">
        <v>18100473</v>
      </c>
      <c r="B261" s="742" t="s">
        <v>1287</v>
      </c>
      <c r="C261" s="743">
        <v>1214109.1200000001</v>
      </c>
      <c r="D261" s="742">
        <f>VLOOKUP($A$1:$A$1020,BS!$A$8:$A$2407,1,0)</f>
        <v>18100473</v>
      </c>
      <c r="E261" s="743"/>
      <c r="G261" s="743"/>
    </row>
    <row r="262" spans="1:7">
      <c r="A262" s="742">
        <v>18100493</v>
      </c>
      <c r="B262" s="742" t="s">
        <v>713</v>
      </c>
      <c r="C262" s="743">
        <v>422602.64</v>
      </c>
      <c r="D262" s="742">
        <f>VLOOKUP($A$1:$A$1020,BS!$A$8:$A$2407,1,0)</f>
        <v>18100493</v>
      </c>
      <c r="E262" s="743"/>
      <c r="G262" s="743"/>
    </row>
    <row r="263" spans="1:7">
      <c r="A263" s="742">
        <v>18100663</v>
      </c>
      <c r="B263" s="742" t="s">
        <v>2703</v>
      </c>
      <c r="C263" s="743">
        <v>848131.85</v>
      </c>
      <c r="D263" s="742">
        <f>VLOOKUP($A$1:$A$1020,BS!$A$8:$A$2407,1,0)</f>
        <v>18100663</v>
      </c>
      <c r="E263" s="743"/>
      <c r="G263" s="743"/>
    </row>
    <row r="264" spans="1:7">
      <c r="A264" s="742">
        <v>18100673</v>
      </c>
      <c r="B264" s="742" t="s">
        <v>2706</v>
      </c>
      <c r="C264" s="743">
        <v>1516554.54</v>
      </c>
      <c r="D264" s="742">
        <f>VLOOKUP($A$1:$A$1020,BS!$A$8:$A$2407,1,0)</f>
        <v>18100673</v>
      </c>
    </row>
    <row r="265" spans="1:7">
      <c r="A265" s="742">
        <v>18100923</v>
      </c>
      <c r="B265" s="742" t="s">
        <v>2402</v>
      </c>
      <c r="C265" s="743">
        <v>2247874.4500000002</v>
      </c>
      <c r="D265" s="742">
        <f>VLOOKUP($A$1:$A$1020,BS!$A$8:$A$2407,1,0)</f>
        <v>18100923</v>
      </c>
    </row>
    <row r="266" spans="1:7">
      <c r="A266" s="742">
        <v>18100933</v>
      </c>
      <c r="B266" s="742" t="s">
        <v>2403</v>
      </c>
      <c r="C266" s="743">
        <v>459858.42</v>
      </c>
      <c r="D266" s="742">
        <f>VLOOKUP($A$1:$A$1020,BS!$A$8:$A$2407,1,0)</f>
        <v>18100933</v>
      </c>
    </row>
    <row r="267" spans="1:7">
      <c r="A267" s="742">
        <v>18100973</v>
      </c>
      <c r="B267" s="742" t="s">
        <v>192</v>
      </c>
      <c r="C267" s="742">
        <v>0</v>
      </c>
      <c r="D267" s="742">
        <f>VLOOKUP($A$1:$A$1020,BS!$A$8:$A$2407,1,0)</f>
        <v>18100973</v>
      </c>
      <c r="E267" s="743"/>
      <c r="G267" s="743"/>
    </row>
    <row r="268" spans="1:7">
      <c r="A268" s="742">
        <v>18100993</v>
      </c>
      <c r="B268" s="742" t="s">
        <v>1827</v>
      </c>
      <c r="C268" s="742">
        <v>0</v>
      </c>
      <c r="D268" s="742">
        <f>VLOOKUP($A$1:$A$1020,BS!$A$8:$A$2407,1,0)</f>
        <v>18100993</v>
      </c>
      <c r="E268" s="743"/>
      <c r="G268" s="743"/>
    </row>
    <row r="269" spans="1:7">
      <c r="A269" s="742">
        <v>18101023</v>
      </c>
      <c r="B269" s="742" t="s">
        <v>1110</v>
      </c>
      <c r="C269" s="743">
        <v>1739351.48</v>
      </c>
      <c r="D269" s="742">
        <f>VLOOKUP($A$1:$A$1020,BS!$A$8:$A$2407,1,0)</f>
        <v>18101023</v>
      </c>
      <c r="E269" s="743"/>
      <c r="G269" s="743"/>
    </row>
    <row r="270" spans="1:7">
      <c r="A270" s="742">
        <v>18101033</v>
      </c>
      <c r="B270" s="742" t="s">
        <v>1283</v>
      </c>
      <c r="C270" s="743">
        <v>2038745.79</v>
      </c>
      <c r="D270" s="742">
        <f>VLOOKUP($A$1:$A$1020,BS!$A$8:$A$2407,1,0)</f>
        <v>18101033</v>
      </c>
      <c r="E270" s="743"/>
      <c r="G270" s="743"/>
    </row>
    <row r="271" spans="1:7">
      <c r="A271" s="742">
        <v>18101053</v>
      </c>
      <c r="B271" s="742" t="s">
        <v>1943</v>
      </c>
      <c r="C271" s="743">
        <v>639805.37</v>
      </c>
      <c r="D271" s="742">
        <f>VLOOKUP($A$1:$A$1020,BS!$A$8:$A$2407,1,0)</f>
        <v>18101053</v>
      </c>
      <c r="E271" s="743"/>
      <c r="G271" s="743"/>
    </row>
    <row r="272" spans="1:7">
      <c r="A272" s="742">
        <v>18101083</v>
      </c>
      <c r="B272" s="742" t="s">
        <v>1006</v>
      </c>
      <c r="C272" s="743">
        <v>580930.77</v>
      </c>
      <c r="D272" s="742">
        <f>VLOOKUP($A$1:$A$1020,BS!$A$8:$A$2407,1,0)</f>
        <v>18101083</v>
      </c>
    </row>
    <row r="273" spans="1:7">
      <c r="A273" s="742">
        <v>18101093</v>
      </c>
      <c r="B273" s="742" t="s">
        <v>1007</v>
      </c>
      <c r="C273" s="743">
        <v>447569.28</v>
      </c>
      <c r="D273" s="742">
        <f>VLOOKUP($A$1:$A$1020,BS!$A$8:$A$2407,1,0)</f>
        <v>18101093</v>
      </c>
    </row>
    <row r="274" spans="1:7">
      <c r="A274" s="742">
        <v>18101113</v>
      </c>
      <c r="B274" s="742" t="s">
        <v>1643</v>
      </c>
      <c r="C274" s="743">
        <v>2819649.01</v>
      </c>
      <c r="D274" s="742">
        <f>VLOOKUP($A$1:$A$1020,BS!$A$8:$A$2407,1,0)</f>
        <v>18101113</v>
      </c>
      <c r="E274" s="743"/>
      <c r="G274" s="743"/>
    </row>
    <row r="275" spans="1:7">
      <c r="A275" s="742">
        <v>18101123</v>
      </c>
      <c r="B275" s="742" t="s">
        <v>2135</v>
      </c>
      <c r="C275" s="743">
        <v>2736361.11</v>
      </c>
      <c r="D275" s="742">
        <f>VLOOKUP($A$1:$A$1020,BS!$A$8:$A$2407,1,0)</f>
        <v>18101123</v>
      </c>
      <c r="E275" s="743"/>
      <c r="G275" s="743"/>
    </row>
    <row r="276" spans="1:7">
      <c r="A276" s="742">
        <v>18101133</v>
      </c>
      <c r="B276" s="742" t="s">
        <v>2136</v>
      </c>
      <c r="C276" s="743">
        <v>2120401.96</v>
      </c>
      <c r="D276" s="742">
        <f>VLOOKUP($A$1:$A$1020,BS!$A$8:$A$2407,1,0)</f>
        <v>18101133</v>
      </c>
      <c r="E276" s="743"/>
      <c r="G276" s="743"/>
    </row>
    <row r="277" spans="1:7">
      <c r="A277" s="742">
        <v>18101143</v>
      </c>
      <c r="B277" s="742" t="s">
        <v>2246</v>
      </c>
      <c r="C277" s="743">
        <v>2600096.14</v>
      </c>
      <c r="D277" s="742">
        <f>VLOOKUP($A$1:$A$1020,BS!$A$8:$A$2407,1,0)</f>
        <v>18101143</v>
      </c>
      <c r="E277" s="743"/>
      <c r="G277" s="743"/>
    </row>
    <row r="278" spans="1:7">
      <c r="A278" s="742">
        <v>18210231</v>
      </c>
      <c r="B278" s="742" t="s">
        <v>1792</v>
      </c>
      <c r="C278" s="743">
        <v>23214771</v>
      </c>
      <c r="D278" s="742">
        <f>VLOOKUP($A$1:$A$1020,BS!$A$8:$A$2407,1,0)</f>
        <v>18210231</v>
      </c>
      <c r="E278" s="743"/>
      <c r="G278" s="743"/>
    </row>
    <row r="279" spans="1:7">
      <c r="A279" s="742">
        <v>18210261</v>
      </c>
      <c r="B279" s="742" t="s">
        <v>2213</v>
      </c>
      <c r="C279" s="743">
        <v>50185.88</v>
      </c>
      <c r="D279" s="742">
        <f>VLOOKUP($A$1:$A$1020,BS!$A$8:$A$2407,1,0)</f>
        <v>18210261</v>
      </c>
      <c r="E279" s="743"/>
      <c r="G279" s="743"/>
    </row>
    <row r="280" spans="1:7">
      <c r="A280" s="742">
        <v>18210281</v>
      </c>
      <c r="B280" s="742" t="s">
        <v>2446</v>
      </c>
      <c r="C280" s="743">
        <v>60295490.299999997</v>
      </c>
      <c r="D280" s="742">
        <f>VLOOKUP($A$1:$A$1020,BS!$A$8:$A$2407,1,0)</f>
        <v>18210281</v>
      </c>
      <c r="E280" s="743"/>
      <c r="G280" s="743"/>
    </row>
    <row r="281" spans="1:7">
      <c r="A281" s="742">
        <v>18210291</v>
      </c>
      <c r="B281" s="742" t="s">
        <v>2522</v>
      </c>
      <c r="C281" s="743">
        <v>3102586.77</v>
      </c>
      <c r="D281" s="742">
        <f>VLOOKUP($A$1:$A$1020,BS!$A$8:$A$2407,1,0)</f>
        <v>18210291</v>
      </c>
      <c r="E281" s="743"/>
      <c r="G281" s="743"/>
    </row>
    <row r="282" spans="1:7">
      <c r="A282" s="742">
        <v>18210301</v>
      </c>
      <c r="B282" s="742" t="s">
        <v>3147</v>
      </c>
      <c r="C282" s="743">
        <v>18185120.510000002</v>
      </c>
      <c r="D282" s="742">
        <f>VLOOKUP($A$1:$A$1020,BS!$A$8:$A$2407,1,0)</f>
        <v>18210301</v>
      </c>
      <c r="E282" s="743"/>
      <c r="G282" s="743"/>
    </row>
    <row r="283" spans="1:7">
      <c r="A283" s="742">
        <v>18210311</v>
      </c>
      <c r="B283" s="742" t="s">
        <v>3336</v>
      </c>
      <c r="C283" s="743">
        <v>16414332.439999999</v>
      </c>
      <c r="D283" s="742">
        <f>VLOOKUP($A$1:$A$1020,BS!$A$8:$A$2407,1,0)</f>
        <v>18210311</v>
      </c>
      <c r="E283" s="743"/>
      <c r="G283" s="743"/>
    </row>
    <row r="284" spans="1:7">
      <c r="A284" s="742">
        <v>18220011</v>
      </c>
      <c r="B284" s="742" t="s">
        <v>491</v>
      </c>
      <c r="C284" s="743">
        <v>65708856.939999998</v>
      </c>
      <c r="D284" s="742">
        <f>VLOOKUP($A$1:$A$1020,BS!$A$8:$A$2407,1,0)</f>
        <v>18220011</v>
      </c>
      <c r="E284" s="743"/>
      <c r="G284" s="743"/>
    </row>
    <row r="285" spans="1:7">
      <c r="A285" s="742">
        <v>18220021</v>
      </c>
      <c r="B285" s="742" t="s">
        <v>1157</v>
      </c>
      <c r="C285" s="743">
        <v>743111.53</v>
      </c>
      <c r="D285" s="742">
        <f>VLOOKUP($A$1:$A$1020,BS!$A$8:$A$2407,1,0)</f>
        <v>18220021</v>
      </c>
      <c r="E285" s="743"/>
      <c r="G285" s="743"/>
    </row>
    <row r="286" spans="1:7">
      <c r="A286" s="742">
        <v>18220031</v>
      </c>
      <c r="B286" s="742" t="s">
        <v>261</v>
      </c>
      <c r="C286" s="743">
        <v>-18818583.699999999</v>
      </c>
      <c r="D286" s="742">
        <f>VLOOKUP($A$1:$A$1020,BS!$A$8:$A$2407,1,0)</f>
        <v>18220031</v>
      </c>
      <c r="E286" s="743"/>
      <c r="G286" s="743"/>
    </row>
    <row r="287" spans="1:7">
      <c r="A287" s="742">
        <v>18220041</v>
      </c>
      <c r="B287" s="742" t="s">
        <v>1329</v>
      </c>
      <c r="C287" s="743">
        <v>-17749586.239999998</v>
      </c>
      <c r="D287" s="742">
        <f>VLOOKUP($A$1:$A$1020,BS!$A$8:$A$2407,1,0)</f>
        <v>18220041</v>
      </c>
      <c r="E287" s="743"/>
      <c r="G287" s="743"/>
    </row>
    <row r="288" spans="1:7">
      <c r="A288" s="742">
        <v>18220061</v>
      </c>
      <c r="B288" s="742" t="s">
        <v>1507</v>
      </c>
      <c r="C288" s="743">
        <v>-30211680.609999999</v>
      </c>
      <c r="D288" s="742">
        <f>VLOOKUP($A$1:$A$1020,BS!$A$8:$A$2407,1,0)</f>
        <v>18220061</v>
      </c>
    </row>
    <row r="289" spans="1:7">
      <c r="A289" s="742">
        <v>18220091</v>
      </c>
      <c r="B289" s="742" t="s">
        <v>2436</v>
      </c>
      <c r="C289" s="743">
        <v>261373.55</v>
      </c>
      <c r="D289" s="742">
        <f>VLOOKUP($A$1:$A$1020,BS!$A$8:$A$2407,1,0)</f>
        <v>18220091</v>
      </c>
    </row>
    <row r="290" spans="1:7">
      <c r="A290" s="742">
        <v>18220101</v>
      </c>
      <c r="B290" s="742" t="s">
        <v>3160</v>
      </c>
      <c r="C290" s="743">
        <v>10851932.84</v>
      </c>
      <c r="D290" s="742">
        <f>VLOOKUP($A$1:$A$1020,BS!$A$8:$A$2407,1,0)</f>
        <v>18220101</v>
      </c>
      <c r="E290" s="743"/>
      <c r="G290" s="743"/>
    </row>
    <row r="291" spans="1:7">
      <c r="A291" s="742">
        <v>18230002</v>
      </c>
      <c r="B291" s="742" t="s">
        <v>2</v>
      </c>
      <c r="C291" s="743">
        <v>505607.05</v>
      </c>
      <c r="D291" s="742">
        <f>VLOOKUP($A$1:$A$1020,BS!$A$8:$A$2407,1,0)</f>
        <v>18230002</v>
      </c>
      <c r="E291" s="743"/>
      <c r="G291" s="743"/>
    </row>
    <row r="292" spans="1:7">
      <c r="A292" s="742">
        <v>18230021</v>
      </c>
      <c r="B292" s="742" t="s">
        <v>613</v>
      </c>
      <c r="C292" s="743">
        <v>81823834.959999993</v>
      </c>
      <c r="D292" s="742">
        <f>VLOOKUP($A$1:$A$1020,BS!$A$8:$A$2407,1,0)</f>
        <v>18230021</v>
      </c>
      <c r="E292" s="743"/>
      <c r="G292" s="743"/>
    </row>
    <row r="293" spans="1:7">
      <c r="A293" s="742">
        <v>18230031</v>
      </c>
      <c r="B293" s="742" t="s">
        <v>1332</v>
      </c>
      <c r="C293" s="743">
        <v>51474366.340000004</v>
      </c>
      <c r="D293" s="742">
        <f>VLOOKUP($A$1:$A$1020,BS!$A$8:$A$2407,1,0)</f>
        <v>18230031</v>
      </c>
      <c r="G293" s="743"/>
    </row>
    <row r="294" spans="1:7">
      <c r="A294" s="742">
        <v>18230032</v>
      </c>
      <c r="B294" s="742" t="s">
        <v>878</v>
      </c>
      <c r="C294" s="743">
        <v>10849367.41</v>
      </c>
      <c r="D294" s="742">
        <f>VLOOKUP($A$1:$A$1020,BS!$A$8:$A$2407,1,0)</f>
        <v>18230032</v>
      </c>
      <c r="E294" s="743"/>
      <c r="G294" s="743"/>
    </row>
    <row r="295" spans="1:7">
      <c r="A295" s="742">
        <v>18230041</v>
      </c>
      <c r="B295" s="742" t="s">
        <v>766</v>
      </c>
      <c r="C295" s="743">
        <v>21589277</v>
      </c>
      <c r="D295" s="742">
        <f>VLOOKUP($A$1:$A$1020,BS!$A$8:$A$2407,1,0)</f>
        <v>18230041</v>
      </c>
      <c r="E295" s="743"/>
      <c r="G295" s="743"/>
    </row>
    <row r="296" spans="1:7">
      <c r="A296" s="742">
        <v>18230042</v>
      </c>
      <c r="B296" s="742" t="s">
        <v>1686</v>
      </c>
      <c r="C296" s="743">
        <v>-2964287.11</v>
      </c>
      <c r="D296" s="742">
        <f>VLOOKUP($A$1:$A$1020,BS!$A$8:$A$2407,1,0)</f>
        <v>18230042</v>
      </c>
      <c r="E296" s="743"/>
      <c r="G296" s="743"/>
    </row>
    <row r="297" spans="1:7">
      <c r="A297" s="742">
        <v>18230051</v>
      </c>
      <c r="B297" s="742" t="s">
        <v>767</v>
      </c>
      <c r="C297" s="743">
        <v>-16669991.140000001</v>
      </c>
      <c r="D297" s="742">
        <f>VLOOKUP($A$1:$A$1020,BS!$A$8:$A$2407,1,0)</f>
        <v>18230051</v>
      </c>
      <c r="E297" s="743"/>
      <c r="G297" s="743"/>
    </row>
    <row r="298" spans="1:7">
      <c r="A298" s="742">
        <v>18230061</v>
      </c>
      <c r="B298" s="742" t="s">
        <v>675</v>
      </c>
      <c r="C298" s="743">
        <v>1189212</v>
      </c>
      <c r="D298" s="742">
        <f>VLOOKUP($A$1:$A$1020,BS!$A$8:$A$2407,1,0)</f>
        <v>18230061</v>
      </c>
      <c r="E298" s="743"/>
      <c r="G298" s="743"/>
    </row>
    <row r="299" spans="1:7">
      <c r="A299" s="742">
        <v>18230071</v>
      </c>
      <c r="B299" s="742" t="s">
        <v>1027</v>
      </c>
      <c r="C299" s="743">
        <v>113632921</v>
      </c>
      <c r="D299" s="742">
        <f>VLOOKUP($A$1:$A$1020,BS!$A$8:$A$2407,1,0)</f>
        <v>18230071</v>
      </c>
      <c r="E299" s="743"/>
      <c r="G299" s="743"/>
    </row>
    <row r="300" spans="1:7">
      <c r="A300" s="742">
        <v>18230081</v>
      </c>
      <c r="B300" s="742" t="s">
        <v>988</v>
      </c>
      <c r="C300" s="743">
        <v>-108049197.98999999</v>
      </c>
      <c r="D300" s="742">
        <f>VLOOKUP($A$1:$A$1020,BS!$A$8:$A$2407,1,0)</f>
        <v>18230081</v>
      </c>
      <c r="G300" s="743"/>
    </row>
    <row r="301" spans="1:7">
      <c r="A301" s="742">
        <v>18230281</v>
      </c>
      <c r="B301" s="742" t="s">
        <v>156</v>
      </c>
      <c r="C301" s="742">
        <v>0</v>
      </c>
      <c r="D301" s="742">
        <f>VLOOKUP($A$1:$A$1020,BS!$A$8:$A$2407,1,0)</f>
        <v>18230281</v>
      </c>
      <c r="E301" s="743"/>
    </row>
    <row r="302" spans="1:7">
      <c r="A302" s="742">
        <v>18230291</v>
      </c>
      <c r="B302" s="742" t="s">
        <v>1566</v>
      </c>
      <c r="C302" s="742">
        <v>0</v>
      </c>
      <c r="D302" s="742">
        <f>VLOOKUP($A$1:$A$1020,BS!$A$8:$A$2407,1,0)</f>
        <v>18230291</v>
      </c>
      <c r="E302" s="743"/>
      <c r="G302" s="743"/>
    </row>
    <row r="303" spans="1:7">
      <c r="A303" s="742">
        <v>18230311</v>
      </c>
      <c r="B303" s="742" t="s">
        <v>1607</v>
      </c>
      <c r="C303" s="743">
        <v>30000</v>
      </c>
      <c r="D303" s="742">
        <f>VLOOKUP($A$1:$A$1020,BS!$A$8:$A$2407,1,0)</f>
        <v>18230311</v>
      </c>
      <c r="E303" s="743"/>
      <c r="G303" s="743"/>
    </row>
    <row r="304" spans="1:7">
      <c r="A304" s="742">
        <v>18230351</v>
      </c>
      <c r="B304" s="742" t="s">
        <v>238</v>
      </c>
      <c r="C304" s="743">
        <v>112818377.98</v>
      </c>
      <c r="D304" s="742">
        <f>VLOOKUP($A$1:$A$1020,BS!$A$8:$A$2407,1,0)</f>
        <v>18230351</v>
      </c>
      <c r="E304" s="743"/>
      <c r="G304" s="743"/>
    </row>
    <row r="305" spans="1:7">
      <c r="A305" s="742">
        <v>18230401</v>
      </c>
      <c r="B305" s="742" t="s">
        <v>2462</v>
      </c>
      <c r="C305" s="743">
        <v>13262.01</v>
      </c>
      <c r="D305" s="742">
        <f>VLOOKUP($A$1:$A$1020,BS!$A$8:$A$2407,1,0)</f>
        <v>18230401</v>
      </c>
      <c r="G305" s="743"/>
    </row>
    <row r="306" spans="1:7">
      <c r="A306" s="742">
        <v>18230621</v>
      </c>
      <c r="B306" s="742" t="s">
        <v>1353</v>
      </c>
      <c r="C306" s="743">
        <v>-56395918.210000001</v>
      </c>
      <c r="D306" s="742">
        <f>VLOOKUP($A$1:$A$1020,BS!$A$8:$A$2407,1,0)</f>
        <v>18230621</v>
      </c>
      <c r="E306" s="743"/>
      <c r="G306" s="743"/>
    </row>
    <row r="307" spans="1:7">
      <c r="A307" s="742">
        <v>18230631</v>
      </c>
      <c r="B307" s="742" t="s">
        <v>1920</v>
      </c>
      <c r="C307" s="743">
        <v>71909595.430000007</v>
      </c>
      <c r="D307" s="742">
        <f>VLOOKUP($A$1:$A$1020,BS!$A$8:$A$2407,1,0)</f>
        <v>18230631</v>
      </c>
      <c r="E307" s="743"/>
      <c r="G307" s="743"/>
    </row>
    <row r="308" spans="1:7">
      <c r="A308" s="742">
        <v>18230691</v>
      </c>
      <c r="B308" s="742" t="s">
        <v>1366</v>
      </c>
      <c r="C308" s="743">
        <v>-474402.14</v>
      </c>
      <c r="D308" s="742">
        <f>VLOOKUP($A$1:$A$1020,BS!$A$8:$A$2407,1,0)</f>
        <v>18230691</v>
      </c>
    </row>
    <row r="309" spans="1:7">
      <c r="A309" s="742">
        <v>18230711</v>
      </c>
      <c r="B309" s="742" t="s">
        <v>1037</v>
      </c>
      <c r="C309" s="742">
        <v>0</v>
      </c>
      <c r="D309" s="742">
        <f>VLOOKUP($A$1:$A$1020,BS!$A$8:$A$2407,1,0)</f>
        <v>18230711</v>
      </c>
      <c r="E309" s="743"/>
      <c r="G309" s="743"/>
    </row>
    <row r="310" spans="1:7">
      <c r="A310" s="742">
        <v>18230721</v>
      </c>
      <c r="B310" s="742" t="s">
        <v>1038</v>
      </c>
      <c r="C310" s="742">
        <v>0</v>
      </c>
      <c r="D310" s="742">
        <f>VLOOKUP($A$1:$A$1020,BS!$A$8:$A$2407,1,0)</f>
        <v>18230721</v>
      </c>
      <c r="G310" s="743"/>
    </row>
    <row r="311" spans="1:7">
      <c r="A311" s="742">
        <v>18230731</v>
      </c>
      <c r="B311" s="742" t="s">
        <v>1842</v>
      </c>
      <c r="C311" s="742">
        <v>0</v>
      </c>
      <c r="D311" s="742">
        <f>VLOOKUP($A$1:$A$1020,BS!$A$8:$A$2407,1,0)</f>
        <v>18230731</v>
      </c>
      <c r="G311" s="743"/>
    </row>
    <row r="312" spans="1:7">
      <c r="A312" s="742">
        <v>18230741</v>
      </c>
      <c r="B312" s="742" t="s">
        <v>254</v>
      </c>
      <c r="C312" s="742">
        <v>0</v>
      </c>
      <c r="D312" s="742">
        <f>VLOOKUP($A$1:$A$1020,BS!$A$8:$A$2407,1,0)</f>
        <v>18230741</v>
      </c>
      <c r="G312" s="743"/>
    </row>
    <row r="313" spans="1:7">
      <c r="A313" s="742">
        <v>18230751</v>
      </c>
      <c r="B313" s="742" t="s">
        <v>300</v>
      </c>
      <c r="C313" s="742">
        <v>0</v>
      </c>
      <c r="D313" s="742">
        <f>VLOOKUP($A$1:$A$1020,BS!$A$8:$A$2407,1,0)</f>
        <v>18230751</v>
      </c>
      <c r="G313" s="743"/>
    </row>
    <row r="314" spans="1:7">
      <c r="A314" s="742">
        <v>18230761</v>
      </c>
      <c r="B314" s="742" t="s">
        <v>301</v>
      </c>
      <c r="C314" s="742">
        <v>0</v>
      </c>
      <c r="D314" s="742">
        <f>VLOOKUP($A$1:$A$1020,BS!$A$8:$A$2407,1,0)</f>
        <v>18230761</v>
      </c>
      <c r="E314" s="743"/>
      <c r="G314" s="743"/>
    </row>
    <row r="315" spans="1:7">
      <c r="A315" s="742">
        <v>18230771</v>
      </c>
      <c r="B315" s="742" t="s">
        <v>925</v>
      </c>
      <c r="C315" s="743">
        <v>14842949</v>
      </c>
      <c r="D315" s="742">
        <f>VLOOKUP($A$1:$A$1020,BS!$A$8:$A$2407,1,0)</f>
        <v>18230771</v>
      </c>
      <c r="E315" s="743"/>
      <c r="G315" s="743"/>
    </row>
    <row r="316" spans="1:7">
      <c r="A316" s="742">
        <v>18230781</v>
      </c>
      <c r="B316" s="742" t="s">
        <v>834</v>
      </c>
      <c r="C316" s="743">
        <v>-14842949</v>
      </c>
      <c r="D316" s="742">
        <f>VLOOKUP($A$1:$A$1020,BS!$A$8:$A$2407,1,0)</f>
        <v>18230781</v>
      </c>
      <c r="E316" s="743"/>
    </row>
    <row r="317" spans="1:7">
      <c r="A317" s="742">
        <v>18230791</v>
      </c>
      <c r="B317" s="742" t="s">
        <v>406</v>
      </c>
      <c r="C317" s="743">
        <v>3858376</v>
      </c>
      <c r="D317" s="742">
        <f>VLOOKUP($A$1:$A$1020,BS!$A$8:$A$2407,1,0)</f>
        <v>18230791</v>
      </c>
      <c r="E317" s="743"/>
      <c r="G317" s="743"/>
    </row>
    <row r="318" spans="1:7">
      <c r="A318" s="742">
        <v>18230811</v>
      </c>
      <c r="B318" s="742" t="s">
        <v>1671</v>
      </c>
      <c r="C318" s="742">
        <v>0</v>
      </c>
      <c r="D318" s="742">
        <f>VLOOKUP($A$1:$A$1020,BS!$A$8:$A$2407,1,0)</f>
        <v>18230811</v>
      </c>
      <c r="E318" s="743"/>
      <c r="G318" s="743"/>
    </row>
    <row r="319" spans="1:7">
      <c r="A319" s="742">
        <v>18230821</v>
      </c>
      <c r="B319" s="742" t="s">
        <v>1672</v>
      </c>
      <c r="C319" s="742">
        <v>0</v>
      </c>
      <c r="D319" s="742">
        <f>VLOOKUP($A$1:$A$1020,BS!$A$8:$A$2407,1,0)</f>
        <v>18230821</v>
      </c>
      <c r="E319" s="743"/>
      <c r="G319" s="743"/>
    </row>
    <row r="320" spans="1:7">
      <c r="A320" s="742">
        <v>18230831</v>
      </c>
      <c r="B320" s="742" t="s">
        <v>1532</v>
      </c>
      <c r="C320" s="742">
        <v>0</v>
      </c>
      <c r="D320" s="742">
        <f>VLOOKUP($A$1:$A$1020,BS!$A$8:$A$2407,1,0)</f>
        <v>18230831</v>
      </c>
      <c r="G320" s="743"/>
    </row>
    <row r="321" spans="1:7">
      <c r="A321" s="742">
        <v>18230841</v>
      </c>
      <c r="B321" s="742" t="s">
        <v>753</v>
      </c>
      <c r="C321" s="742">
        <v>0</v>
      </c>
      <c r="D321" s="742">
        <f>VLOOKUP($A$1:$A$1020,BS!$A$8:$A$2407,1,0)</f>
        <v>18230841</v>
      </c>
      <c r="E321" s="743"/>
    </row>
    <row r="322" spans="1:7">
      <c r="A322" s="742">
        <v>18230851</v>
      </c>
      <c r="B322" s="742" t="s">
        <v>1210</v>
      </c>
      <c r="C322" s="742">
        <v>0</v>
      </c>
      <c r="D322" s="742">
        <f>VLOOKUP($A$1:$A$1020,BS!$A$8:$A$2407,1,0)</f>
        <v>18230851</v>
      </c>
      <c r="E322" s="743"/>
      <c r="G322" s="743"/>
    </row>
    <row r="323" spans="1:7">
      <c r="A323" s="742">
        <v>18230861</v>
      </c>
      <c r="B323" s="742" t="s">
        <v>1211</v>
      </c>
      <c r="C323" s="742">
        <v>0</v>
      </c>
      <c r="D323" s="742">
        <f>VLOOKUP($A$1:$A$1020,BS!$A$8:$A$2407,1,0)</f>
        <v>18230861</v>
      </c>
      <c r="E323" s="743"/>
    </row>
    <row r="324" spans="1:7">
      <c r="A324" s="742">
        <v>18230871</v>
      </c>
      <c r="B324" s="742" t="s">
        <v>193</v>
      </c>
      <c r="C324" s="742">
        <v>0</v>
      </c>
      <c r="D324" s="742">
        <f>VLOOKUP($A$1:$A$1020,BS!$A$8:$A$2407,1,0)</f>
        <v>18230871</v>
      </c>
      <c r="E324" s="743"/>
      <c r="G324" s="743"/>
    </row>
    <row r="325" spans="1:7">
      <c r="A325" s="742">
        <v>18230881</v>
      </c>
      <c r="B325" s="742" t="s">
        <v>194</v>
      </c>
      <c r="C325" s="742">
        <v>0</v>
      </c>
      <c r="D325" s="742">
        <f>VLOOKUP($A$1:$A$1020,BS!$A$8:$A$2407,1,0)</f>
        <v>18230881</v>
      </c>
      <c r="E325" s="743"/>
      <c r="G325" s="743"/>
    </row>
    <row r="326" spans="1:7">
      <c r="A326" s="742">
        <v>18230891</v>
      </c>
      <c r="B326" s="742" t="s">
        <v>967</v>
      </c>
      <c r="C326" s="742">
        <v>0</v>
      </c>
      <c r="D326" s="742">
        <f>VLOOKUP($A$1:$A$1020,BS!$A$8:$A$2407,1,0)</f>
        <v>18230891</v>
      </c>
      <c r="E326" s="743"/>
      <c r="G326" s="743"/>
    </row>
    <row r="327" spans="1:7">
      <c r="A327" s="742">
        <v>18230971</v>
      </c>
      <c r="B327" s="742" t="s">
        <v>1471</v>
      </c>
      <c r="C327" s="743">
        <v>2749643.08</v>
      </c>
      <c r="D327" s="742">
        <f>VLOOKUP($A$1:$A$1020,BS!$A$8:$A$2407,1,0)</f>
        <v>18230971</v>
      </c>
      <c r="E327" s="743"/>
      <c r="G327" s="743"/>
    </row>
    <row r="328" spans="1:7">
      <c r="A328" s="742">
        <v>18230981</v>
      </c>
      <c r="B328" s="742" t="s">
        <v>970</v>
      </c>
      <c r="C328" s="742">
        <v>0</v>
      </c>
      <c r="D328" s="742">
        <f>VLOOKUP($A$1:$A$1020,BS!$A$8:$A$2407,1,0)</f>
        <v>18230981</v>
      </c>
      <c r="E328" s="743"/>
      <c r="G328" s="743"/>
    </row>
    <row r="329" spans="1:7">
      <c r="A329" s="742">
        <v>18231051</v>
      </c>
      <c r="B329" s="742" t="s">
        <v>2228</v>
      </c>
      <c r="C329" s="743">
        <v>-34827817</v>
      </c>
      <c r="D329" s="742">
        <f>VLOOKUP($A$1:$A$1020,BS!$A$8:$A$2407,1,0)</f>
        <v>18231051</v>
      </c>
      <c r="E329" s="743"/>
      <c r="G329" s="743"/>
    </row>
    <row r="330" spans="1:7">
      <c r="A330" s="742">
        <v>18231061</v>
      </c>
      <c r="B330" s="742" t="s">
        <v>2229</v>
      </c>
      <c r="C330" s="743">
        <v>34827817</v>
      </c>
      <c r="D330" s="742">
        <f>VLOOKUP($A$1:$A$1020,BS!$A$8:$A$2407,1,0)</f>
        <v>18231061</v>
      </c>
      <c r="E330" s="743"/>
      <c r="G330" s="743"/>
    </row>
    <row r="331" spans="1:7">
      <c r="A331" s="742">
        <v>18231081</v>
      </c>
      <c r="B331" s="742" t="s">
        <v>2444</v>
      </c>
      <c r="C331" s="743">
        <v>-25644564</v>
      </c>
      <c r="D331" s="742">
        <f>VLOOKUP($A$1:$A$1020,BS!$A$8:$A$2407,1,0)</f>
        <v>18231081</v>
      </c>
      <c r="E331" s="743"/>
      <c r="G331" s="743"/>
    </row>
    <row r="332" spans="1:7">
      <c r="A332" s="742">
        <v>18231091</v>
      </c>
      <c r="B332" s="742" t="s">
        <v>2445</v>
      </c>
      <c r="C332" s="743">
        <v>25644564</v>
      </c>
      <c r="D332" s="742">
        <f>VLOOKUP($A$1:$A$1020,BS!$A$8:$A$2407,1,0)</f>
        <v>18231091</v>
      </c>
      <c r="E332" s="743"/>
      <c r="G332" s="743"/>
    </row>
    <row r="333" spans="1:7">
      <c r="A333" s="742">
        <v>18231141</v>
      </c>
      <c r="B333" s="742" t="s">
        <v>2708</v>
      </c>
      <c r="C333" s="743">
        <v>-37811937</v>
      </c>
      <c r="D333" s="742">
        <f>VLOOKUP($A$1:$A$1020,BS!$A$8:$A$2407,1,0)</f>
        <v>18231141</v>
      </c>
      <c r="E333" s="743"/>
      <c r="G333" s="743"/>
    </row>
    <row r="334" spans="1:7">
      <c r="A334" s="742">
        <v>18231151</v>
      </c>
      <c r="B334" s="742" t="s">
        <v>2709</v>
      </c>
      <c r="C334" s="743">
        <v>37811937</v>
      </c>
      <c r="D334" s="742">
        <f>VLOOKUP($A$1:$A$1020,BS!$A$8:$A$2407,1,0)</f>
        <v>18231151</v>
      </c>
      <c r="G334" s="743"/>
    </row>
    <row r="335" spans="1:7">
      <c r="A335" s="742">
        <v>18231161</v>
      </c>
      <c r="B335" s="742" t="s">
        <v>3012</v>
      </c>
      <c r="C335" s="743">
        <v>40127111</v>
      </c>
      <c r="D335" s="742">
        <f>VLOOKUP($A$1:$A$1020,BS!$A$8:$A$2407,1,0)</f>
        <v>18231161</v>
      </c>
      <c r="E335" s="743"/>
    </row>
    <row r="336" spans="1:7">
      <c r="A336" s="742">
        <v>18231171</v>
      </c>
      <c r="B336" s="742" t="s">
        <v>3013</v>
      </c>
      <c r="C336" s="743">
        <v>-40127111</v>
      </c>
      <c r="D336" s="742">
        <f>VLOOKUP($A$1:$A$1020,BS!$A$8:$A$2407,1,0)</f>
        <v>18231171</v>
      </c>
      <c r="G336" s="743"/>
    </row>
    <row r="337" spans="1:7">
      <c r="A337" s="742">
        <v>18231181</v>
      </c>
      <c r="B337" s="742" t="s">
        <v>3201</v>
      </c>
      <c r="C337" s="743">
        <v>14111843</v>
      </c>
      <c r="D337" s="742">
        <f>VLOOKUP($A$1:$A$1020,BS!$A$8:$A$2407,1,0)</f>
        <v>18231181</v>
      </c>
      <c r="E337" s="743"/>
    </row>
    <row r="338" spans="1:7">
      <c r="A338" s="742">
        <v>18231191</v>
      </c>
      <c r="B338" s="742" t="s">
        <v>3202</v>
      </c>
      <c r="C338" s="743">
        <v>-14111843</v>
      </c>
      <c r="D338" s="742">
        <f>VLOOKUP($A$1:$A$1020,BS!$A$8:$A$2407,1,0)</f>
        <v>18231191</v>
      </c>
      <c r="G338" s="743"/>
    </row>
    <row r="339" spans="1:7">
      <c r="A339" s="742">
        <v>18232221</v>
      </c>
      <c r="B339" s="742" t="s">
        <v>1608</v>
      </c>
      <c r="C339" s="743">
        <v>198375.75</v>
      </c>
      <c r="D339" s="742">
        <f>VLOOKUP($A$1:$A$1020,BS!$A$8:$A$2407,1,0)</f>
        <v>18232221</v>
      </c>
      <c r="E339" s="743"/>
      <c r="G339" s="743"/>
    </row>
    <row r="340" spans="1:7">
      <c r="A340" s="742">
        <v>18232251</v>
      </c>
      <c r="B340" s="742" t="s">
        <v>1609</v>
      </c>
      <c r="C340" s="743">
        <v>2142305.36</v>
      </c>
      <c r="D340" s="742">
        <f>VLOOKUP($A$1:$A$1020,BS!$A$8:$A$2407,1,0)</f>
        <v>18232251</v>
      </c>
      <c r="E340" s="743"/>
    </row>
    <row r="341" spans="1:7">
      <c r="A341" s="742">
        <v>18232261</v>
      </c>
      <c r="B341" s="742" t="s">
        <v>1644</v>
      </c>
      <c r="C341" s="743">
        <v>102002.61</v>
      </c>
      <c r="D341" s="742">
        <f>VLOOKUP($A$1:$A$1020,BS!$A$8:$A$2407,1,0)</f>
        <v>18232261</v>
      </c>
      <c r="G341" s="743"/>
    </row>
    <row r="342" spans="1:7">
      <c r="A342" s="742">
        <v>18232271</v>
      </c>
      <c r="B342" s="742" t="s">
        <v>1610</v>
      </c>
      <c r="C342" s="743">
        <v>307742.2</v>
      </c>
      <c r="D342" s="742">
        <f>VLOOKUP($A$1:$A$1020,BS!$A$8:$A$2407,1,0)</f>
        <v>18232271</v>
      </c>
      <c r="G342" s="743"/>
    </row>
    <row r="343" spans="1:7">
      <c r="A343" s="742">
        <v>18232301</v>
      </c>
      <c r="B343" s="742" t="s">
        <v>2523</v>
      </c>
      <c r="C343" s="743">
        <v>70063325.370000005</v>
      </c>
      <c r="D343" s="742">
        <f>VLOOKUP($A$1:$A$1020,BS!$A$8:$A$2407,1,0)</f>
        <v>18232301</v>
      </c>
      <c r="E343" s="743"/>
      <c r="G343" s="743"/>
    </row>
    <row r="344" spans="1:7">
      <c r="A344" s="742">
        <v>18232311</v>
      </c>
      <c r="B344" s="742" t="s">
        <v>2524</v>
      </c>
      <c r="C344" s="743">
        <v>14801529</v>
      </c>
      <c r="D344" s="742">
        <f>VLOOKUP($A$1:$A$1020,BS!$A$8:$A$2407,1,0)</f>
        <v>18232311</v>
      </c>
      <c r="E344" s="743"/>
      <c r="G344" s="743"/>
    </row>
    <row r="345" spans="1:7">
      <c r="A345" s="742">
        <v>18232321</v>
      </c>
      <c r="B345" s="742" t="s">
        <v>2525</v>
      </c>
      <c r="C345" s="743">
        <v>2041666.46</v>
      </c>
      <c r="D345" s="742">
        <f>VLOOKUP($A$1:$A$1020,BS!$A$8:$A$2407,1,0)</f>
        <v>18232321</v>
      </c>
      <c r="E345" s="743"/>
      <c r="G345" s="743"/>
    </row>
    <row r="346" spans="1:7">
      <c r="A346" s="742">
        <v>18232331</v>
      </c>
      <c r="B346" s="742" t="s">
        <v>2536</v>
      </c>
      <c r="C346" s="743">
        <v>1874836.62</v>
      </c>
      <c r="D346" s="742">
        <f>VLOOKUP($A$1:$A$1020,BS!$A$8:$A$2407,1,0)</f>
        <v>18232331</v>
      </c>
      <c r="E346" s="743"/>
      <c r="G346" s="743"/>
    </row>
    <row r="347" spans="1:7">
      <c r="A347" s="742">
        <v>18233061</v>
      </c>
      <c r="B347" s="742" t="s">
        <v>1611</v>
      </c>
      <c r="C347" s="743">
        <v>20000</v>
      </c>
      <c r="D347" s="742">
        <f>VLOOKUP($A$1:$A$1020,BS!$A$8:$A$2407,1,0)</f>
        <v>18233061</v>
      </c>
      <c r="G347" s="743"/>
    </row>
    <row r="348" spans="1:7">
      <c r="A348" s="742">
        <v>18233091</v>
      </c>
      <c r="B348" s="742" t="s">
        <v>1612</v>
      </c>
      <c r="C348" s="743">
        <v>198092.16</v>
      </c>
      <c r="D348" s="742">
        <f>VLOOKUP($A$1:$A$1020,BS!$A$8:$A$2407,1,0)</f>
        <v>18233091</v>
      </c>
      <c r="G348" s="743"/>
    </row>
    <row r="349" spans="1:7">
      <c r="A349" s="742">
        <v>18235521</v>
      </c>
      <c r="B349" s="742" t="s">
        <v>2075</v>
      </c>
      <c r="C349" s="743">
        <v>26760911.879999999</v>
      </c>
      <c r="D349" s="742">
        <f>VLOOKUP($A$1:$A$1020,BS!$A$8:$A$2407,1,0)</f>
        <v>18235521</v>
      </c>
      <c r="G349" s="743"/>
    </row>
    <row r="350" spans="1:7">
      <c r="A350" s="742">
        <v>18236021</v>
      </c>
      <c r="B350" s="742" t="s">
        <v>44</v>
      </c>
      <c r="C350" s="743">
        <v>15256064.07</v>
      </c>
      <c r="D350" s="742">
        <f>VLOOKUP($A$1:$A$1020,BS!$A$8:$A$2407,1,0)</f>
        <v>18236021</v>
      </c>
      <c r="G350" s="743"/>
    </row>
    <row r="351" spans="1:7">
      <c r="A351" s="742">
        <v>18236031</v>
      </c>
      <c r="B351" s="742" t="s">
        <v>45</v>
      </c>
      <c r="C351" s="743">
        <v>2873005.76</v>
      </c>
      <c r="D351" s="742">
        <f>VLOOKUP($A$1:$A$1020,BS!$A$8:$A$2407,1,0)</f>
        <v>18236031</v>
      </c>
      <c r="G351" s="743"/>
    </row>
    <row r="352" spans="1:7">
      <c r="A352" s="742">
        <v>18236041</v>
      </c>
      <c r="B352" s="742" t="s">
        <v>46</v>
      </c>
      <c r="C352" s="743">
        <v>-228709.77</v>
      </c>
      <c r="D352" s="742">
        <f>VLOOKUP($A$1:$A$1020,BS!$A$8:$A$2407,1,0)</f>
        <v>18236041</v>
      </c>
      <c r="E352" s="743"/>
      <c r="G352" s="743"/>
    </row>
    <row r="353" spans="1:7">
      <c r="A353" s="742">
        <v>18236051</v>
      </c>
      <c r="B353" s="742" t="s">
        <v>1284</v>
      </c>
      <c r="C353" s="743">
        <v>107024.51</v>
      </c>
      <c r="D353" s="742">
        <f>VLOOKUP($A$1:$A$1020,BS!$A$8:$A$2407,1,0)</f>
        <v>18236051</v>
      </c>
      <c r="G353" s="743"/>
    </row>
    <row r="354" spans="1:7">
      <c r="A354" s="742">
        <v>18236061</v>
      </c>
      <c r="B354" s="742" t="s">
        <v>349</v>
      </c>
      <c r="C354" s="743">
        <v>1031542.85</v>
      </c>
      <c r="D354" s="742">
        <f>VLOOKUP($A$1:$A$1020,BS!$A$8:$A$2407,1,0)</f>
        <v>18236061</v>
      </c>
      <c r="G354" s="743"/>
    </row>
    <row r="355" spans="1:7">
      <c r="A355" s="742">
        <v>18236071</v>
      </c>
      <c r="B355" s="742" t="s">
        <v>350</v>
      </c>
      <c r="C355" s="743">
        <v>671052.84</v>
      </c>
      <c r="D355" s="742">
        <f>VLOOKUP($A$1:$A$1020,BS!$A$8:$A$2407,1,0)</f>
        <v>18236071</v>
      </c>
      <c r="E355" s="743"/>
      <c r="G355" s="743"/>
    </row>
    <row r="356" spans="1:7">
      <c r="A356" s="742">
        <v>18236091</v>
      </c>
      <c r="B356" s="742" t="s">
        <v>1472</v>
      </c>
      <c r="C356" s="743">
        <v>-100555.3</v>
      </c>
      <c r="D356" s="742">
        <f>VLOOKUP($A$1:$A$1020,BS!$A$8:$A$2407,1,0)</f>
        <v>18236091</v>
      </c>
      <c r="E356" s="743"/>
      <c r="G356" s="743"/>
    </row>
    <row r="357" spans="1:7">
      <c r="A357" s="742">
        <v>18236101</v>
      </c>
      <c r="B357" s="742" t="s">
        <v>1509</v>
      </c>
      <c r="C357" s="743">
        <v>3769772.47</v>
      </c>
      <c r="D357" s="742">
        <f>VLOOKUP($A$1:$A$1020,BS!$A$8:$A$2407,1,0)</f>
        <v>18236101</v>
      </c>
      <c r="E357" s="743"/>
      <c r="G357" s="743"/>
    </row>
    <row r="358" spans="1:7">
      <c r="A358" s="742">
        <v>18236111</v>
      </c>
      <c r="B358" s="742" t="s">
        <v>3039</v>
      </c>
      <c r="C358" s="743">
        <v>-1805748.64</v>
      </c>
      <c r="D358" s="742">
        <f>VLOOKUP($A$1:$A$1020,BS!$A$8:$A$2407,1,0)</f>
        <v>18236111</v>
      </c>
    </row>
    <row r="359" spans="1:7">
      <c r="A359" s="742">
        <v>18237112</v>
      </c>
      <c r="B359" s="742" t="s">
        <v>677</v>
      </c>
      <c r="C359" s="743">
        <v>279321.2</v>
      </c>
      <c r="D359" s="742">
        <f>VLOOKUP($A$1:$A$1020,BS!$A$8:$A$2407,1,0)</f>
        <v>18237112</v>
      </c>
      <c r="E359" s="743"/>
      <c r="G359" s="743"/>
    </row>
    <row r="360" spans="1:7">
      <c r="A360" s="742">
        <v>18237122</v>
      </c>
      <c r="B360" s="742" t="s">
        <v>1018</v>
      </c>
      <c r="C360" s="743">
        <v>169602.13</v>
      </c>
      <c r="D360" s="742">
        <f>VLOOKUP($A$1:$A$1020,BS!$A$8:$A$2407,1,0)</f>
        <v>18237122</v>
      </c>
    </row>
    <row r="361" spans="1:7">
      <c r="A361" s="742">
        <v>18237132</v>
      </c>
      <c r="B361" s="742" t="s">
        <v>58</v>
      </c>
      <c r="C361" s="743">
        <v>133750.43</v>
      </c>
      <c r="D361" s="742">
        <f>VLOOKUP($A$1:$A$1020,BS!$A$8:$A$2407,1,0)</f>
        <v>18237132</v>
      </c>
    </row>
    <row r="362" spans="1:7">
      <c r="A362" s="742">
        <v>18237142</v>
      </c>
      <c r="B362" s="742" t="s">
        <v>59</v>
      </c>
      <c r="C362" s="743">
        <v>53995.63</v>
      </c>
      <c r="D362" s="742">
        <f>VLOOKUP($A$1:$A$1020,BS!$A$8:$A$2407,1,0)</f>
        <v>18237142</v>
      </c>
    </row>
    <row r="363" spans="1:7">
      <c r="A363" s="742">
        <v>18237152</v>
      </c>
      <c r="B363" s="742" t="s">
        <v>345</v>
      </c>
      <c r="C363" s="743">
        <v>67987.45</v>
      </c>
      <c r="D363" s="742">
        <f>VLOOKUP($A$1:$A$1020,BS!$A$8:$A$2407,1,0)</f>
        <v>18237152</v>
      </c>
      <c r="E363" s="743"/>
      <c r="G363" s="743"/>
    </row>
    <row r="364" spans="1:7">
      <c r="A364" s="742">
        <v>18238031</v>
      </c>
      <c r="B364" s="742" t="s">
        <v>2856</v>
      </c>
      <c r="C364" s="743">
        <v>7284471.8300000001</v>
      </c>
      <c r="D364" s="742">
        <f>VLOOKUP($A$1:$A$1020,BS!$A$8:$A$2407,1,0)</f>
        <v>18238031</v>
      </c>
      <c r="E364" s="743"/>
      <c r="G364" s="743"/>
    </row>
    <row r="365" spans="1:7">
      <c r="A365" s="742">
        <v>18238032</v>
      </c>
      <c r="B365" s="742" t="s">
        <v>2856</v>
      </c>
      <c r="C365" s="743">
        <v>2735659.81</v>
      </c>
      <c r="D365" s="742">
        <f>VLOOKUP($A$1:$A$1020,BS!$A$8:$A$2407,1,0)</f>
        <v>18238032</v>
      </c>
      <c r="E365" s="743"/>
      <c r="G365" s="743"/>
    </row>
    <row r="366" spans="1:7">
      <c r="A366" s="742">
        <v>18238041</v>
      </c>
      <c r="B366" s="742" t="s">
        <v>2857</v>
      </c>
      <c r="C366" s="743">
        <v>23812722</v>
      </c>
      <c r="D366" s="742">
        <f>VLOOKUP($A$1:$A$1020,BS!$A$8:$A$2407,1,0)</f>
        <v>18238041</v>
      </c>
      <c r="E366" s="743"/>
      <c r="G366" s="743"/>
    </row>
    <row r="367" spans="1:7">
      <c r="A367" s="742">
        <v>18238042</v>
      </c>
      <c r="B367" s="742" t="s">
        <v>2858</v>
      </c>
      <c r="C367" s="743">
        <v>9090395</v>
      </c>
      <c r="D367" s="742">
        <f>VLOOKUP($A$1:$A$1020,BS!$A$8:$A$2407,1,0)</f>
        <v>18238042</v>
      </c>
    </row>
    <row r="368" spans="1:7">
      <c r="A368" s="742">
        <v>18238141</v>
      </c>
      <c r="B368" s="742" t="s">
        <v>3081</v>
      </c>
      <c r="C368" s="743">
        <v>17092873.890000001</v>
      </c>
      <c r="D368" s="742">
        <f>VLOOKUP($A$1:$A$1020,BS!$A$8:$A$2407,1,0)</f>
        <v>18238141</v>
      </c>
    </row>
    <row r="369" spans="1:7">
      <c r="A369" s="742">
        <v>18238142</v>
      </c>
      <c r="B369" s="742" t="s">
        <v>3080</v>
      </c>
      <c r="C369" s="743">
        <v>49386298.509999998</v>
      </c>
      <c r="D369" s="742">
        <f>VLOOKUP($A$1:$A$1020,BS!$A$8:$A$2407,1,0)</f>
        <v>18238142</v>
      </c>
    </row>
    <row r="370" spans="1:7">
      <c r="A370" s="742">
        <v>18238151</v>
      </c>
      <c r="B370" s="742" t="s">
        <v>2958</v>
      </c>
      <c r="C370" s="743">
        <v>5545750.9100000001</v>
      </c>
      <c r="D370" s="742">
        <f>VLOOKUP($A$1:$A$1020,BS!$A$8:$A$2407,1,0)</f>
        <v>18238151</v>
      </c>
      <c r="E370" s="743"/>
      <c r="G370" s="743"/>
    </row>
    <row r="371" spans="1:7">
      <c r="A371" s="742">
        <v>18238152</v>
      </c>
      <c r="B371" s="742" t="s">
        <v>2872</v>
      </c>
      <c r="C371" s="743">
        <v>11122489.310000001</v>
      </c>
      <c r="D371" s="742">
        <f>VLOOKUP($A$1:$A$1020,BS!$A$8:$A$2407,1,0)</f>
        <v>18238152</v>
      </c>
      <c r="E371" s="743"/>
      <c r="G371" s="743"/>
    </row>
    <row r="372" spans="1:7">
      <c r="A372" s="742">
        <v>18238161</v>
      </c>
      <c r="B372" s="742" t="s">
        <v>2855</v>
      </c>
      <c r="C372" s="743">
        <v>696454.15</v>
      </c>
      <c r="D372" s="742">
        <f>VLOOKUP($A$1:$A$1020,BS!$A$8:$A$2407,1,0)</f>
        <v>18238161</v>
      </c>
      <c r="E372" s="743"/>
      <c r="G372" s="743"/>
    </row>
    <row r="373" spans="1:7">
      <c r="A373" s="742">
        <v>18238162</v>
      </c>
      <c r="B373" s="742" t="s">
        <v>3164</v>
      </c>
      <c r="C373" s="743">
        <v>1366541.71</v>
      </c>
      <c r="D373" s="742">
        <f>VLOOKUP($A$1:$A$1020,BS!$A$8:$A$2407,1,0)</f>
        <v>18238162</v>
      </c>
      <c r="E373" s="743"/>
      <c r="G373" s="743"/>
    </row>
    <row r="374" spans="1:7">
      <c r="A374" s="742">
        <v>18238171</v>
      </c>
      <c r="B374" s="742" t="s">
        <v>3059</v>
      </c>
      <c r="C374" s="743">
        <v>289986.68</v>
      </c>
      <c r="D374" s="742">
        <f>VLOOKUP($A$1:$A$1020,BS!$A$8:$A$2407,1,0)</f>
        <v>18238171</v>
      </c>
    </row>
    <row r="375" spans="1:7">
      <c r="A375" s="742">
        <v>18238172</v>
      </c>
      <c r="B375" s="742" t="s">
        <v>2873</v>
      </c>
      <c r="C375" s="743">
        <v>359823.21</v>
      </c>
      <c r="D375" s="742">
        <f>VLOOKUP($A$1:$A$1020,BS!$A$8:$A$2407,1,0)</f>
        <v>18238172</v>
      </c>
      <c r="E375" s="743"/>
      <c r="G375" s="743"/>
    </row>
    <row r="376" spans="1:7">
      <c r="A376" s="742">
        <v>18238181</v>
      </c>
      <c r="B376" s="742" t="s">
        <v>3008</v>
      </c>
      <c r="C376" s="743">
        <v>540573.37</v>
      </c>
      <c r="D376" s="742">
        <f>VLOOKUP($A$1:$A$1020,BS!$A$8:$A$2407,1,0)</f>
        <v>18238181</v>
      </c>
      <c r="E376" s="743"/>
      <c r="G376" s="743"/>
    </row>
    <row r="377" spans="1:7">
      <c r="A377" s="742">
        <v>18238191</v>
      </c>
      <c r="B377" s="742" t="s">
        <v>3009</v>
      </c>
      <c r="C377" s="743">
        <v>2118758.34</v>
      </c>
      <c r="D377" s="742">
        <f>VLOOKUP($A$1:$A$1020,BS!$A$8:$A$2407,1,0)</f>
        <v>18238191</v>
      </c>
      <c r="E377" s="743"/>
      <c r="G377" s="743"/>
    </row>
    <row r="378" spans="1:7">
      <c r="A378" s="742">
        <v>18238201</v>
      </c>
      <c r="B378" s="742" t="s">
        <v>2975</v>
      </c>
      <c r="C378" s="742">
        <v>0</v>
      </c>
      <c r="D378" s="742">
        <f>VLOOKUP($A$1:$A$1020,BS!$A$8:$A$2407,1,0)</f>
        <v>18238201</v>
      </c>
      <c r="E378" s="743"/>
      <c r="G378" s="743"/>
    </row>
    <row r="379" spans="1:7">
      <c r="A379" s="742">
        <v>18238202</v>
      </c>
      <c r="B379" s="742" t="s">
        <v>2976</v>
      </c>
      <c r="C379" s="742">
        <v>0</v>
      </c>
      <c r="D379" s="742">
        <f>VLOOKUP($A$1:$A$1020,BS!$A$8:$A$2407,1,0)</f>
        <v>18238202</v>
      </c>
      <c r="E379" s="743"/>
      <c r="G379" s="743"/>
    </row>
    <row r="380" spans="1:7">
      <c r="A380" s="742">
        <v>18238211</v>
      </c>
      <c r="B380" s="742" t="s">
        <v>3000</v>
      </c>
      <c r="C380" s="743">
        <v>29696.57</v>
      </c>
      <c r="D380" s="742">
        <f>VLOOKUP($A$1:$A$1020,BS!$A$8:$A$2407,1,0)</f>
        <v>18238211</v>
      </c>
    </row>
    <row r="381" spans="1:7">
      <c r="A381" s="742">
        <v>18238221</v>
      </c>
      <c r="B381" s="742" t="s">
        <v>3001</v>
      </c>
      <c r="C381" s="743">
        <v>71251.05</v>
      </c>
      <c r="D381" s="742">
        <f>VLOOKUP($A$1:$A$1020,BS!$A$8:$A$2407,1,0)</f>
        <v>18238221</v>
      </c>
    </row>
    <row r="382" spans="1:7">
      <c r="A382" s="742">
        <v>18238232</v>
      </c>
      <c r="B382" s="742" t="s">
        <v>2999</v>
      </c>
      <c r="C382" s="742">
        <v>0</v>
      </c>
      <c r="D382" s="742">
        <f>VLOOKUP($A$1:$A$1020,BS!$A$8:$A$2407,1,0)</f>
        <v>18238232</v>
      </c>
      <c r="E382" s="743"/>
      <c r="G382" s="743"/>
    </row>
    <row r="383" spans="1:7">
      <c r="A383" s="742">
        <v>18238311</v>
      </c>
      <c r="B383" s="742" t="s">
        <v>2959</v>
      </c>
      <c r="C383" s="743">
        <v>17704987.760000002</v>
      </c>
      <c r="D383" s="742">
        <f>VLOOKUP($A$1:$A$1020,BS!$A$8:$A$2407,1,0)</f>
        <v>18238311</v>
      </c>
      <c r="E383" s="743"/>
      <c r="G383" s="743"/>
    </row>
    <row r="384" spans="1:7">
      <c r="A384" s="742">
        <v>18238321</v>
      </c>
      <c r="B384" s="742" t="s">
        <v>2960</v>
      </c>
      <c r="C384" s="743">
        <v>1963937.9</v>
      </c>
      <c r="D384" s="742">
        <f>VLOOKUP($A$1:$A$1020,BS!$A$8:$A$2407,1,0)</f>
        <v>18238321</v>
      </c>
      <c r="E384" s="743"/>
      <c r="G384" s="743"/>
    </row>
    <row r="385" spans="1:7">
      <c r="A385" s="742">
        <v>18238331</v>
      </c>
      <c r="B385" s="742" t="s">
        <v>2965</v>
      </c>
      <c r="C385" s="743">
        <v>7712021.7199999997</v>
      </c>
      <c r="D385" s="742">
        <f>VLOOKUP($A$1:$A$1020,BS!$A$8:$A$2407,1,0)</f>
        <v>18238331</v>
      </c>
      <c r="E385" s="743"/>
      <c r="G385" s="743"/>
    </row>
    <row r="386" spans="1:7">
      <c r="A386" s="742">
        <v>18239001</v>
      </c>
      <c r="B386" s="742" t="s">
        <v>1910</v>
      </c>
      <c r="C386" s="743">
        <v>103380531.2</v>
      </c>
      <c r="D386" s="742">
        <f>VLOOKUP($A$1:$A$1020,BS!$A$8:$A$2407,1,0)</f>
        <v>18239001</v>
      </c>
    </row>
    <row r="387" spans="1:7">
      <c r="A387" s="742">
        <v>18239002</v>
      </c>
      <c r="B387" s="742" t="s">
        <v>1911</v>
      </c>
      <c r="C387" s="743">
        <v>32523290.550000001</v>
      </c>
      <c r="D387" s="742">
        <f>VLOOKUP($A$1:$A$1020,BS!$A$8:$A$2407,1,0)</f>
        <v>18239002</v>
      </c>
      <c r="E387" s="743"/>
      <c r="G387" s="743"/>
    </row>
    <row r="388" spans="1:7">
      <c r="A388" s="742">
        <v>18239011</v>
      </c>
      <c r="B388" s="742" t="s">
        <v>592</v>
      </c>
      <c r="C388" s="743">
        <v>3252500.49</v>
      </c>
      <c r="D388" s="742">
        <f>VLOOKUP($A$1:$A$1020,BS!$A$8:$A$2407,1,0)</f>
        <v>18239011</v>
      </c>
      <c r="E388" s="743"/>
      <c r="G388" s="743"/>
    </row>
    <row r="389" spans="1:7">
      <c r="A389" s="742">
        <v>18239012</v>
      </c>
      <c r="B389" s="742" t="s">
        <v>593</v>
      </c>
      <c r="C389" s="743">
        <v>1277257.73</v>
      </c>
      <c r="D389" s="742">
        <f>VLOOKUP($A$1:$A$1020,BS!$A$8:$A$2407,1,0)</f>
        <v>18239012</v>
      </c>
      <c r="E389" s="743"/>
      <c r="G389" s="743"/>
    </row>
    <row r="390" spans="1:7">
      <c r="A390" s="742">
        <v>18239021</v>
      </c>
      <c r="B390" s="742" t="s">
        <v>1912</v>
      </c>
      <c r="C390" s="743">
        <v>23893683.77</v>
      </c>
      <c r="D390" s="742">
        <f>VLOOKUP($A$1:$A$1020,BS!$A$8:$A$2407,1,0)</f>
        <v>18239021</v>
      </c>
      <c r="E390" s="743"/>
      <c r="G390" s="743"/>
    </row>
    <row r="391" spans="1:7">
      <c r="A391" s="742">
        <v>18239022</v>
      </c>
      <c r="B391" s="742" t="s">
        <v>1913</v>
      </c>
      <c r="C391" s="743">
        <v>9080636.8800000008</v>
      </c>
      <c r="D391" s="742">
        <f>VLOOKUP($A$1:$A$1020,BS!$A$8:$A$2407,1,0)</f>
        <v>18239022</v>
      </c>
    </row>
    <row r="392" spans="1:7">
      <c r="A392" s="742">
        <v>18239031</v>
      </c>
      <c r="B392" s="742" t="s">
        <v>945</v>
      </c>
      <c r="C392" s="743">
        <v>-130526715.45999999</v>
      </c>
      <c r="D392" s="742">
        <f>VLOOKUP($A$1:$A$1020,BS!$A$8:$A$2407,1,0)</f>
        <v>18239031</v>
      </c>
    </row>
    <row r="393" spans="1:7">
      <c r="A393" s="742">
        <v>18239032</v>
      </c>
      <c r="B393" s="742" t="s">
        <v>946</v>
      </c>
      <c r="C393" s="743">
        <v>-42881185.159999996</v>
      </c>
      <c r="D393" s="742">
        <f>VLOOKUP($A$1:$A$1020,BS!$A$8:$A$2407,1,0)</f>
        <v>18239032</v>
      </c>
    </row>
    <row r="394" spans="1:7">
      <c r="A394" s="742">
        <v>18239061</v>
      </c>
      <c r="B394" s="742" t="s">
        <v>1721</v>
      </c>
      <c r="C394" s="743">
        <v>879701</v>
      </c>
      <c r="D394" s="742">
        <f>VLOOKUP($A$1:$A$1020,BS!$A$8:$A$2407,1,0)</f>
        <v>18239061</v>
      </c>
    </row>
    <row r="395" spans="1:7">
      <c r="A395" s="742">
        <v>18239081</v>
      </c>
      <c r="B395" s="742" t="s">
        <v>3247</v>
      </c>
      <c r="C395" s="743">
        <v>3335651.5</v>
      </c>
      <c r="D395" s="742">
        <f>VLOOKUP($A$1:$A$1020,BS!$A$8:$A$2407,1,0)</f>
        <v>18239081</v>
      </c>
    </row>
    <row r="396" spans="1:7">
      <c r="A396" s="742">
        <v>18239082</v>
      </c>
      <c r="B396" s="742" t="s">
        <v>3248</v>
      </c>
      <c r="C396" s="743">
        <v>7991076.8799999999</v>
      </c>
      <c r="D396" s="742">
        <f>VLOOKUP($A$1:$A$1020,BS!$A$8:$A$2407,1,0)</f>
        <v>18239082</v>
      </c>
      <c r="E396" s="743"/>
      <c r="G396" s="743"/>
    </row>
    <row r="397" spans="1:7">
      <c r="A397" s="687" t="s">
        <v>3257</v>
      </c>
      <c r="B397" s="742" t="s">
        <v>3249</v>
      </c>
      <c r="C397" s="743">
        <v>2706546.46</v>
      </c>
      <c r="D397" s="742" t="e">
        <f>VLOOKUP($A$1:$A$1020,BS!$A$8:$A$2407,1,0)</f>
        <v>#N/A</v>
      </c>
      <c r="E397" s="743"/>
      <c r="G397" s="743"/>
    </row>
    <row r="398" spans="1:7">
      <c r="A398" s="742">
        <v>18239092</v>
      </c>
      <c r="B398" s="742" t="s">
        <v>3070</v>
      </c>
      <c r="C398" s="743">
        <v>3770191.95</v>
      </c>
      <c r="D398" s="742">
        <f>VLOOKUP($A$1:$A$1020,BS!$A$8:$A$2407,1,0)</f>
        <v>18239092</v>
      </c>
      <c r="E398" s="743"/>
      <c r="G398" s="743"/>
    </row>
    <row r="399" spans="1:7">
      <c r="A399" s="742">
        <v>18239101</v>
      </c>
      <c r="B399" s="742" t="s">
        <v>3250</v>
      </c>
      <c r="C399" s="743">
        <v>563350.86</v>
      </c>
      <c r="D399" s="742">
        <f>VLOOKUP($A$1:$A$1020,BS!$A$8:$A$2407,1,0)</f>
        <v>18239101</v>
      </c>
      <c r="E399" s="743"/>
      <c r="G399" s="743"/>
    </row>
    <row r="400" spans="1:7">
      <c r="A400" s="742">
        <v>18300131</v>
      </c>
      <c r="B400" s="742" t="s">
        <v>2951</v>
      </c>
      <c r="C400" s="742">
        <v>0</v>
      </c>
      <c r="D400" s="742">
        <f>VLOOKUP($A$1:$A$1020,BS!$A$8:$A$2407,1,0)</f>
        <v>18300131</v>
      </c>
      <c r="E400" s="743"/>
      <c r="G400" s="743"/>
    </row>
    <row r="401" spans="1:7">
      <c r="A401" s="742">
        <v>18400013</v>
      </c>
      <c r="B401" s="742" t="s">
        <v>1743</v>
      </c>
      <c r="C401" s="743">
        <v>-329765.07</v>
      </c>
      <c r="D401" s="742">
        <f>VLOOKUP($A$1:$A$1020,BS!$A$8:$A$2407,1,0)</f>
        <v>18400013</v>
      </c>
    </row>
    <row r="402" spans="1:7">
      <c r="A402" s="742">
        <v>18400123</v>
      </c>
      <c r="B402" s="742" t="s">
        <v>1744</v>
      </c>
      <c r="C402" s="743">
        <v>-411706.98</v>
      </c>
      <c r="D402" s="742">
        <f>VLOOKUP($A$1:$A$1020,BS!$A$8:$A$2407,1,0)</f>
        <v>18400123</v>
      </c>
    </row>
    <row r="403" spans="1:7">
      <c r="A403" s="742">
        <v>18400143</v>
      </c>
      <c r="B403" s="742" t="s">
        <v>1745</v>
      </c>
      <c r="C403" s="743">
        <v>-593980.93999999994</v>
      </c>
      <c r="D403" s="742">
        <f>VLOOKUP($A$1:$A$1020,BS!$A$8:$A$2407,1,0)</f>
        <v>18400143</v>
      </c>
      <c r="E403" s="743"/>
      <c r="G403" s="743"/>
    </row>
    <row r="404" spans="1:7">
      <c r="A404" s="742">
        <v>18400483</v>
      </c>
      <c r="B404" s="742" t="s">
        <v>664</v>
      </c>
      <c r="C404" s="743">
        <v>-704299.01</v>
      </c>
      <c r="D404" s="742">
        <f>VLOOKUP($A$1:$A$1020,BS!$A$8:$A$2407,1,0)</f>
        <v>18400483</v>
      </c>
      <c r="E404" s="743"/>
      <c r="G404" s="743"/>
    </row>
    <row r="405" spans="1:7">
      <c r="A405" s="742">
        <v>18500003</v>
      </c>
      <c r="B405" s="742" t="s">
        <v>704</v>
      </c>
      <c r="C405" s="743">
        <v>-35350.68</v>
      </c>
      <c r="D405" s="742">
        <f>VLOOKUP($A$1:$A$1020,BS!$A$8:$A$2407,1,0)</f>
        <v>18500003</v>
      </c>
      <c r="E405" s="743"/>
      <c r="G405" s="743"/>
    </row>
    <row r="406" spans="1:7">
      <c r="A406" s="742">
        <v>18600011</v>
      </c>
      <c r="B406" s="742" t="s">
        <v>313</v>
      </c>
      <c r="C406" s="742">
        <v>0</v>
      </c>
      <c r="D406" s="742">
        <f>VLOOKUP($A$1:$A$1020,BS!$A$8:$A$2407,1,0)</f>
        <v>18600011</v>
      </c>
      <c r="E406" s="743"/>
      <c r="G406" s="743"/>
    </row>
    <row r="407" spans="1:7">
      <c r="A407" s="742">
        <v>18600013</v>
      </c>
      <c r="B407" s="742" t="s">
        <v>1351</v>
      </c>
      <c r="C407" s="743">
        <v>436214.36</v>
      </c>
      <c r="D407" s="742">
        <f>VLOOKUP($A$1:$A$1020,BS!$A$8:$A$2407,1,0)</f>
        <v>18600013</v>
      </c>
      <c r="E407" s="743"/>
      <c r="G407" s="743"/>
    </row>
    <row r="408" spans="1:7">
      <c r="A408" s="742">
        <v>18600053</v>
      </c>
      <c r="B408" s="742" t="s">
        <v>1352</v>
      </c>
      <c r="C408" s="743">
        <v>3506052.82</v>
      </c>
      <c r="D408" s="742">
        <f>VLOOKUP($A$1:$A$1020,BS!$A$8:$A$2407,1,0)</f>
        <v>18600053</v>
      </c>
      <c r="E408" s="743"/>
      <c r="G408" s="743"/>
    </row>
    <row r="409" spans="1:7">
      <c r="A409" s="742">
        <v>18600091</v>
      </c>
      <c r="B409" s="742" t="s">
        <v>2307</v>
      </c>
      <c r="C409" s="743">
        <v>4437.8500000000004</v>
      </c>
      <c r="D409" s="742">
        <f>VLOOKUP($A$1:$A$1020,BS!$A$8:$A$2407,1,0)</f>
        <v>18600091</v>
      </c>
      <c r="E409" s="743"/>
      <c r="G409" s="743"/>
    </row>
    <row r="410" spans="1:7">
      <c r="A410" s="742">
        <v>18600122</v>
      </c>
      <c r="B410" s="742" t="s">
        <v>1688</v>
      </c>
      <c r="C410" s="743">
        <v>-4294.7700000000004</v>
      </c>
      <c r="D410" s="742">
        <f>VLOOKUP($A$1:$A$1020,BS!$A$8:$A$2407,1,0)</f>
        <v>18600122</v>
      </c>
      <c r="E410" s="743"/>
      <c r="G410" s="743"/>
    </row>
    <row r="411" spans="1:7">
      <c r="A411" s="742">
        <v>18600123</v>
      </c>
      <c r="B411" s="742" t="s">
        <v>256</v>
      </c>
      <c r="C411" s="742">
        <v>717.84</v>
      </c>
      <c r="D411" s="742">
        <f>VLOOKUP($A$1:$A$1020,BS!$A$8:$A$2407,1,0)</f>
        <v>18600123</v>
      </c>
      <c r="E411" s="743"/>
      <c r="G411" s="743"/>
    </row>
    <row r="412" spans="1:7">
      <c r="A412" s="742">
        <v>18600143</v>
      </c>
      <c r="B412" s="742" t="s">
        <v>3168</v>
      </c>
      <c r="C412" s="743">
        <v>10654.4</v>
      </c>
      <c r="D412" s="742">
        <f>VLOOKUP($A$1:$A$1020,BS!$A$8:$A$2407,1,0)</f>
        <v>18600143</v>
      </c>
      <c r="E412" s="743"/>
      <c r="G412" s="743"/>
    </row>
    <row r="413" spans="1:7">
      <c r="A413" s="742">
        <v>18600203</v>
      </c>
      <c r="B413" s="742" t="s">
        <v>2987</v>
      </c>
      <c r="C413" s="742">
        <v>0</v>
      </c>
      <c r="D413" s="742">
        <f>VLOOKUP($A$1:$A$1020,BS!$A$8:$A$2407,1,0)</f>
        <v>18600203</v>
      </c>
      <c r="E413" s="743"/>
    </row>
    <row r="414" spans="1:7">
      <c r="A414" s="742">
        <v>18600291</v>
      </c>
      <c r="B414" s="742" t="s">
        <v>3076</v>
      </c>
      <c r="C414" s="743">
        <v>12399.37</v>
      </c>
      <c r="D414" s="742">
        <f>VLOOKUP($A$1:$A$1020,BS!$A$8:$A$2407,1,0)</f>
        <v>18600291</v>
      </c>
      <c r="E414" s="743"/>
      <c r="G414" s="743"/>
    </row>
    <row r="415" spans="1:7">
      <c r="A415" s="742">
        <v>18600293</v>
      </c>
      <c r="B415" s="742" t="s">
        <v>893</v>
      </c>
      <c r="C415" s="743">
        <v>38823.03</v>
      </c>
      <c r="D415" s="742">
        <f>VLOOKUP($A$1:$A$1020,BS!$A$8:$A$2407,1,0)</f>
        <v>18600293</v>
      </c>
      <c r="E415" s="743"/>
      <c r="G415" s="743"/>
    </row>
    <row r="416" spans="1:7">
      <c r="A416" s="742">
        <v>18600342</v>
      </c>
      <c r="B416" s="742" t="s">
        <v>2985</v>
      </c>
      <c r="C416" s="742">
        <v>0</v>
      </c>
      <c r="D416" s="742">
        <f>VLOOKUP($A$1:$A$1020,BS!$A$8:$A$2407,1,0)</f>
        <v>18600342</v>
      </c>
      <c r="E416" s="743"/>
      <c r="G416" s="743"/>
    </row>
    <row r="417" spans="1:7">
      <c r="A417" s="742">
        <v>18600403</v>
      </c>
      <c r="B417" s="742" t="s">
        <v>2771</v>
      </c>
      <c r="C417" s="743">
        <v>1806145.43</v>
      </c>
      <c r="D417" s="742">
        <f>VLOOKUP($A$1:$A$1020,BS!$A$8:$A$2407,1,0)</f>
        <v>18600403</v>
      </c>
      <c r="E417" s="743"/>
      <c r="G417" s="743"/>
    </row>
    <row r="418" spans="1:7">
      <c r="A418" s="742">
        <v>18600411</v>
      </c>
      <c r="B418" s="742" t="s">
        <v>2986</v>
      </c>
      <c r="C418" s="742">
        <v>0</v>
      </c>
      <c r="D418" s="742">
        <f>VLOOKUP($A$1:$A$1020,BS!$A$8:$A$2407,1,0)</f>
        <v>18600411</v>
      </c>
      <c r="E418" s="743"/>
      <c r="G418" s="743"/>
    </row>
    <row r="419" spans="1:7">
      <c r="A419" s="742">
        <v>18600512</v>
      </c>
      <c r="B419" s="742" t="s">
        <v>2589</v>
      </c>
      <c r="C419" s="743">
        <v>70233066.719999999</v>
      </c>
      <c r="D419" s="742">
        <f>VLOOKUP($A$1:$A$1020,BS!$A$8:$A$2407,1,0)</f>
        <v>18600512</v>
      </c>
      <c r="E419" s="743"/>
      <c r="G419" s="743"/>
    </row>
    <row r="420" spans="1:7">
      <c r="A420" s="742">
        <v>18600551</v>
      </c>
      <c r="B420" s="742" t="s">
        <v>3251</v>
      </c>
      <c r="C420" s="742">
        <v>0</v>
      </c>
      <c r="D420" s="742">
        <f>VLOOKUP($A$1:$A$1020,BS!$A$8:$A$2407,1,0)</f>
        <v>18600551</v>
      </c>
      <c r="E420" s="743"/>
      <c r="G420" s="743"/>
    </row>
    <row r="421" spans="1:7">
      <c r="A421" s="742">
        <v>18600561</v>
      </c>
      <c r="B421" s="742" t="s">
        <v>1158</v>
      </c>
      <c r="C421" s="743">
        <v>8126893</v>
      </c>
      <c r="D421" s="742">
        <f>VLOOKUP($A$1:$A$1020,BS!$A$8:$A$2407,1,0)</f>
        <v>18600561</v>
      </c>
      <c r="E421" s="743"/>
      <c r="G421" s="743"/>
    </row>
    <row r="422" spans="1:7">
      <c r="A422" s="742">
        <v>18600571</v>
      </c>
      <c r="B422" s="742" t="s">
        <v>1441</v>
      </c>
      <c r="C422" s="743">
        <v>60429728.780000001</v>
      </c>
      <c r="D422" s="742">
        <f>VLOOKUP($A$1:$A$1020,BS!$A$8:$A$2407,1,0)</f>
        <v>18600571</v>
      </c>
      <c r="E422" s="743"/>
      <c r="G422" s="743"/>
    </row>
    <row r="423" spans="1:7">
      <c r="A423" s="742">
        <v>18600573</v>
      </c>
      <c r="B423" s="742" t="s">
        <v>3179</v>
      </c>
      <c r="C423" s="743">
        <v>6085105</v>
      </c>
      <c r="D423" s="742">
        <f>VLOOKUP($A$1:$A$1020,BS!$A$8:$A$2407,1,0)</f>
        <v>18600573</v>
      </c>
      <c r="E423" s="743"/>
      <c r="G423" s="743"/>
    </row>
    <row r="424" spans="1:7">
      <c r="A424" s="742">
        <v>18600751</v>
      </c>
      <c r="B424" s="742" t="s">
        <v>2393</v>
      </c>
      <c r="C424" s="743">
        <v>2483219.58</v>
      </c>
      <c r="D424" s="742">
        <f>VLOOKUP($A$1:$A$1020,BS!$A$8:$A$2407,1,0)</f>
        <v>18600751</v>
      </c>
      <c r="E424" s="743"/>
    </row>
    <row r="425" spans="1:7">
      <c r="A425" s="742">
        <v>18600761</v>
      </c>
      <c r="B425" s="742" t="s">
        <v>2394</v>
      </c>
      <c r="C425" s="743">
        <v>1063351.23</v>
      </c>
      <c r="D425" s="742">
        <f>VLOOKUP($A$1:$A$1020,BS!$A$8:$A$2407,1,0)</f>
        <v>18600761</v>
      </c>
      <c r="E425" s="743"/>
    </row>
    <row r="426" spans="1:7">
      <c r="A426" s="742">
        <v>18600771</v>
      </c>
      <c r="B426" s="742" t="s">
        <v>2563</v>
      </c>
      <c r="C426" s="743">
        <v>2563876.5</v>
      </c>
      <c r="D426" s="742">
        <f>VLOOKUP($A$1:$A$1020,BS!$A$8:$A$2407,1,0)</f>
        <v>18600771</v>
      </c>
      <c r="E426" s="743"/>
    </row>
    <row r="427" spans="1:7">
      <c r="A427" s="742">
        <v>18600781</v>
      </c>
      <c r="B427" s="742" t="s">
        <v>2564</v>
      </c>
      <c r="C427" s="743">
        <v>1358266.76</v>
      </c>
      <c r="D427" s="742">
        <f>VLOOKUP($A$1:$A$1020,BS!$A$8:$A$2407,1,0)</f>
        <v>18600781</v>
      </c>
      <c r="E427" s="743"/>
    </row>
    <row r="428" spans="1:7">
      <c r="A428" s="742">
        <v>18600941</v>
      </c>
      <c r="B428" s="742" t="s">
        <v>3104</v>
      </c>
      <c r="C428" s="743">
        <v>36664.639999999999</v>
      </c>
      <c r="D428" s="742">
        <f>VLOOKUP($A$1:$A$1020,BS!$A$8:$A$2407,1,0)</f>
        <v>18600941</v>
      </c>
      <c r="E428" s="743"/>
    </row>
    <row r="429" spans="1:7">
      <c r="A429" s="742">
        <v>18600943</v>
      </c>
      <c r="B429" s="742" t="s">
        <v>3105</v>
      </c>
      <c r="C429" s="743">
        <v>348234.07</v>
      </c>
      <c r="D429" s="742">
        <f>VLOOKUP($A$1:$A$1020,BS!$A$8:$A$2407,1,0)</f>
        <v>18600943</v>
      </c>
      <c r="E429" s="743"/>
    </row>
    <row r="430" spans="1:7">
      <c r="A430" s="742">
        <v>18601013</v>
      </c>
      <c r="B430" s="742" t="s">
        <v>3207</v>
      </c>
      <c r="C430" s="743">
        <v>112637.5</v>
      </c>
      <c r="D430" s="742">
        <f>VLOOKUP($A$1:$A$1020,BS!$A$8:$A$2407,1,0)</f>
        <v>18601013</v>
      </c>
      <c r="E430" s="743"/>
    </row>
    <row r="431" spans="1:7">
      <c r="A431" s="742">
        <v>18601021</v>
      </c>
      <c r="B431" s="742" t="s">
        <v>2824</v>
      </c>
      <c r="C431" s="743">
        <v>317360.43</v>
      </c>
      <c r="D431" s="742">
        <f>VLOOKUP($A$1:$A$1020,BS!$A$8:$A$2407,1,0)</f>
        <v>18601021</v>
      </c>
      <c r="E431" s="743"/>
    </row>
    <row r="432" spans="1:7">
      <c r="A432" s="742">
        <v>18601173</v>
      </c>
      <c r="B432" s="742" t="s">
        <v>3006</v>
      </c>
      <c r="C432" s="743">
        <v>80437.97</v>
      </c>
      <c r="D432" s="742">
        <f>VLOOKUP($A$1:$A$1020,BS!$A$8:$A$2407,1,0)</f>
        <v>18601173</v>
      </c>
      <c r="G432" s="743"/>
    </row>
    <row r="433" spans="1:7">
      <c r="A433" s="742">
        <v>18601502</v>
      </c>
      <c r="B433" s="742" t="s">
        <v>2773</v>
      </c>
      <c r="C433" s="743">
        <v>168292.1</v>
      </c>
      <c r="D433" s="742">
        <f>VLOOKUP($A$1:$A$1020,BS!$A$8:$A$2407,1,0)</f>
        <v>18601502</v>
      </c>
      <c r="G433" s="743"/>
    </row>
    <row r="434" spans="1:7">
      <c r="A434" s="742">
        <v>18603003</v>
      </c>
      <c r="B434" s="742" t="s">
        <v>3103</v>
      </c>
      <c r="C434" s="743">
        <v>1468646.96</v>
      </c>
      <c r="D434" s="742">
        <f>VLOOKUP($A$1:$A$1020,BS!$A$8:$A$2407,1,0)</f>
        <v>18603003</v>
      </c>
      <c r="E434" s="743"/>
      <c r="G434" s="743"/>
    </row>
    <row r="435" spans="1:7">
      <c r="A435" s="742">
        <v>18603011</v>
      </c>
      <c r="B435" s="742" t="s">
        <v>3054</v>
      </c>
      <c r="C435" s="743">
        <v>1916652.53</v>
      </c>
      <c r="D435" s="742">
        <f>VLOOKUP($A$1:$A$1020,BS!$A$8:$A$2407,1,0)</f>
        <v>18603011</v>
      </c>
      <c r="E435" s="743"/>
      <c r="G435" s="743"/>
    </row>
    <row r="436" spans="1:7">
      <c r="A436" s="742">
        <v>18603021</v>
      </c>
      <c r="B436" s="742" t="s">
        <v>3077</v>
      </c>
      <c r="C436" s="743">
        <v>5942956.6299999999</v>
      </c>
      <c r="D436" s="742">
        <f>VLOOKUP($A$1:$A$1020,BS!$A$8:$A$2407,1,0)</f>
        <v>18603021</v>
      </c>
      <c r="E436" s="743"/>
      <c r="G436" s="743"/>
    </row>
    <row r="437" spans="1:7">
      <c r="A437" s="742">
        <v>18603031</v>
      </c>
      <c r="B437" s="742" t="s">
        <v>3047</v>
      </c>
      <c r="C437" s="743">
        <v>1797785.01</v>
      </c>
      <c r="D437" s="742">
        <f>VLOOKUP($A$1:$A$1020,BS!$A$8:$A$2407,1,0)</f>
        <v>18603031</v>
      </c>
    </row>
    <row r="438" spans="1:7">
      <c r="A438" s="742">
        <v>18603041</v>
      </c>
      <c r="B438" s="742" t="s">
        <v>3078</v>
      </c>
      <c r="C438" s="743">
        <v>934642.33</v>
      </c>
      <c r="D438" s="742">
        <f>VLOOKUP($A$1:$A$1020,BS!$A$8:$A$2407,1,0)</f>
        <v>18603041</v>
      </c>
    </row>
    <row r="439" spans="1:7">
      <c r="A439" s="742">
        <v>18603051</v>
      </c>
      <c r="B439" s="742" t="s">
        <v>3082</v>
      </c>
      <c r="C439" s="743">
        <v>527484.29</v>
      </c>
      <c r="D439" s="742">
        <f>VLOOKUP($A$1:$A$1020,BS!$A$8:$A$2407,1,0)</f>
        <v>18603051</v>
      </c>
      <c r="E439" s="743"/>
    </row>
    <row r="440" spans="1:7">
      <c r="A440" s="742">
        <v>18603061</v>
      </c>
      <c r="B440" s="742" t="s">
        <v>3222</v>
      </c>
      <c r="C440" s="743">
        <v>2785211.35</v>
      </c>
      <c r="D440" s="742">
        <f>VLOOKUP($A$1:$A$1020,BS!$A$8:$A$2407,1,0)</f>
        <v>18603061</v>
      </c>
      <c r="E440" s="743"/>
      <c r="G440" s="743"/>
    </row>
    <row r="441" spans="1:7">
      <c r="A441" s="681" t="s">
        <v>3230</v>
      </c>
      <c r="B441" s="742" t="s">
        <v>3223</v>
      </c>
      <c r="C441" s="743">
        <v>1530286.25</v>
      </c>
      <c r="D441" s="742" t="str">
        <f>VLOOKUP($A$1:$A$1020,BS!$A$8:$A$2407,1,0)</f>
        <v>18603072</v>
      </c>
      <c r="E441" s="743"/>
    </row>
    <row r="442" spans="1:7">
      <c r="A442" s="742">
        <v>18603081</v>
      </c>
      <c r="B442" s="742" t="s">
        <v>3233</v>
      </c>
      <c r="C442" s="743">
        <v>10000</v>
      </c>
      <c r="D442" s="742">
        <f>VLOOKUP($A$1:$A$1020,BS!$A$8:$A$2407,1,0)</f>
        <v>18603081</v>
      </c>
      <c r="E442" s="743"/>
      <c r="G442" s="743"/>
    </row>
    <row r="443" spans="1:7">
      <c r="A443" s="742">
        <v>18603091</v>
      </c>
      <c r="B443" s="742" t="s">
        <v>3234</v>
      </c>
      <c r="C443" s="743">
        <v>12500</v>
      </c>
      <c r="D443" s="742">
        <f>VLOOKUP($A$1:$A$1020,BS!$A$8:$A$2407,1,0)</f>
        <v>18603091</v>
      </c>
      <c r="E443" s="743"/>
      <c r="G443" s="743"/>
    </row>
    <row r="444" spans="1:7">
      <c r="A444" s="742">
        <v>18605011</v>
      </c>
      <c r="B444" s="742" t="s">
        <v>3182</v>
      </c>
      <c r="C444" s="743">
        <v>1717429.88</v>
      </c>
      <c r="D444" s="742">
        <f>VLOOKUP($A$1:$A$1020,BS!$A$8:$A$2407,1,0)</f>
        <v>18605011</v>
      </c>
      <c r="E444" s="743"/>
      <c r="G444" s="743"/>
    </row>
    <row r="445" spans="1:7">
      <c r="A445" s="742">
        <v>18605021</v>
      </c>
      <c r="B445" s="742" t="s">
        <v>3235</v>
      </c>
      <c r="C445" s="743">
        <v>4412674.9800000004</v>
      </c>
      <c r="D445" s="742">
        <f>VLOOKUP($A$1:$A$1020,BS!$A$8:$A$2407,1,0)</f>
        <v>18605021</v>
      </c>
      <c r="E445" s="743"/>
      <c r="G445" s="743"/>
    </row>
    <row r="446" spans="1:7">
      <c r="A446" s="742">
        <v>18605031</v>
      </c>
      <c r="B446" s="742" t="s">
        <v>3252</v>
      </c>
      <c r="C446" s="743">
        <v>1277392.2</v>
      </c>
      <c r="D446" s="742">
        <f>VLOOKUP($A$1:$A$1020,BS!$A$8:$A$2407,1,0)</f>
        <v>18605031</v>
      </c>
      <c r="E446" s="743"/>
      <c r="G446" s="743"/>
    </row>
    <row r="447" spans="1:7">
      <c r="A447" s="742">
        <v>18605041</v>
      </c>
      <c r="B447" s="742" t="s">
        <v>3296</v>
      </c>
      <c r="C447" s="743">
        <v>2578405.06</v>
      </c>
      <c r="D447" s="742">
        <f>VLOOKUP($A$1:$A$1020,BS!$A$8:$A$2407,1,0)</f>
        <v>18605041</v>
      </c>
      <c r="E447" s="743"/>
      <c r="G447" s="743"/>
    </row>
    <row r="448" spans="1:7">
      <c r="A448" s="742">
        <v>18608001</v>
      </c>
      <c r="B448" s="742" t="s">
        <v>1613</v>
      </c>
      <c r="C448" s="743">
        <v>415205.63</v>
      </c>
      <c r="D448" s="742">
        <f>VLOOKUP($A$1:$A$1020,BS!$A$8:$A$2407,1,0)</f>
        <v>18608001</v>
      </c>
      <c r="E448" s="743"/>
      <c r="G448" s="743"/>
    </row>
    <row r="449" spans="1:7">
      <c r="A449" s="742">
        <v>18608002</v>
      </c>
      <c r="B449" s="742" t="s">
        <v>3088</v>
      </c>
      <c r="C449" s="743">
        <v>505295.9</v>
      </c>
      <c r="D449" s="742">
        <f>VLOOKUP($A$1:$A$1020,BS!$A$8:$A$2407,1,0)</f>
        <v>18608002</v>
      </c>
      <c r="E449" s="743"/>
      <c r="G449" s="743"/>
    </row>
    <row r="450" spans="1:7">
      <c r="A450" s="742">
        <v>18608011</v>
      </c>
      <c r="B450" s="742" t="s">
        <v>1614</v>
      </c>
      <c r="C450" s="743">
        <v>340622.45</v>
      </c>
      <c r="D450" s="742">
        <f>VLOOKUP($A$1:$A$1020,BS!$A$8:$A$2407,1,0)</f>
        <v>18608011</v>
      </c>
      <c r="E450" s="743"/>
      <c r="G450" s="743"/>
    </row>
    <row r="451" spans="1:7">
      <c r="A451" s="742">
        <v>18608012</v>
      </c>
      <c r="B451" s="742" t="s">
        <v>3084</v>
      </c>
      <c r="C451" s="743">
        <v>212895.87</v>
      </c>
      <c r="D451" s="742">
        <f>VLOOKUP($A$1:$A$1020,BS!$A$8:$A$2407,1,0)</f>
        <v>18608012</v>
      </c>
      <c r="E451" s="743"/>
      <c r="G451" s="743"/>
    </row>
    <row r="452" spans="1:7">
      <c r="A452" s="742">
        <v>18608021</v>
      </c>
      <c r="B452" s="742" t="s">
        <v>1615</v>
      </c>
      <c r="C452" s="743">
        <v>2254508.17</v>
      </c>
      <c r="D452" s="742">
        <f>VLOOKUP($A$1:$A$1020,BS!$A$8:$A$2407,1,0)</f>
        <v>18608021</v>
      </c>
      <c r="G452" s="743"/>
    </row>
    <row r="453" spans="1:7">
      <c r="A453" s="742">
        <v>18608031</v>
      </c>
      <c r="B453" s="742" t="s">
        <v>1616</v>
      </c>
      <c r="C453" s="743">
        <v>50000</v>
      </c>
      <c r="D453" s="742">
        <f>VLOOKUP($A$1:$A$1020,BS!$A$8:$A$2407,1,0)</f>
        <v>18608031</v>
      </c>
      <c r="E453" s="743"/>
      <c r="G453" s="743"/>
    </row>
    <row r="454" spans="1:7">
      <c r="A454" s="742">
        <v>18608041</v>
      </c>
      <c r="B454" s="742" t="s">
        <v>1627</v>
      </c>
      <c r="C454" s="743">
        <v>2118499.5499999998</v>
      </c>
      <c r="D454" s="742">
        <f>VLOOKUP($A$1:$A$1020,BS!$A$8:$A$2407,1,0)</f>
        <v>18608041</v>
      </c>
      <c r="E454" s="743"/>
      <c r="G454" s="743"/>
    </row>
    <row r="455" spans="1:7">
      <c r="A455" s="742">
        <v>18608051</v>
      </c>
      <c r="B455" s="742" t="s">
        <v>1617</v>
      </c>
      <c r="C455" s="743">
        <v>2992681.55</v>
      </c>
      <c r="D455" s="742">
        <f>VLOOKUP($A$1:$A$1020,BS!$A$8:$A$2407,1,0)</f>
        <v>18608051</v>
      </c>
      <c r="E455" s="743"/>
      <c r="G455" s="743"/>
    </row>
    <row r="456" spans="1:7">
      <c r="A456" s="742">
        <v>18608062</v>
      </c>
      <c r="B456" s="742" t="s">
        <v>511</v>
      </c>
      <c r="C456" s="743">
        <v>-50267724.640000001</v>
      </c>
      <c r="D456" s="742">
        <f>VLOOKUP($A$1:$A$1020,BS!$A$8:$A$2407,1,0)</f>
        <v>18608062</v>
      </c>
      <c r="E456" s="743"/>
      <c r="G456" s="743"/>
    </row>
    <row r="457" spans="1:7">
      <c r="A457" s="742">
        <v>18608081</v>
      </c>
      <c r="B457" s="742" t="s">
        <v>1618</v>
      </c>
      <c r="C457" s="743">
        <v>659654.59</v>
      </c>
      <c r="D457" s="742">
        <f>VLOOKUP($A$1:$A$1020,BS!$A$8:$A$2407,1,0)</f>
        <v>18608081</v>
      </c>
      <c r="G457" s="743"/>
    </row>
    <row r="458" spans="1:7">
      <c r="A458" s="742">
        <v>18608111</v>
      </c>
      <c r="B458" s="742" t="s">
        <v>1619</v>
      </c>
      <c r="C458" s="743">
        <v>250000</v>
      </c>
      <c r="D458" s="742">
        <f>VLOOKUP($A$1:$A$1020,BS!$A$8:$A$2407,1,0)</f>
        <v>18608111</v>
      </c>
      <c r="E458" s="743"/>
      <c r="G458" s="743"/>
    </row>
    <row r="459" spans="1:7">
      <c r="A459" s="742">
        <v>18608112</v>
      </c>
      <c r="B459" s="742" t="s">
        <v>1628</v>
      </c>
      <c r="C459" s="743">
        <v>38903734</v>
      </c>
      <c r="D459" s="742">
        <f>VLOOKUP($A$1:$A$1020,BS!$A$8:$A$2407,1,0)</f>
        <v>18608112</v>
      </c>
    </row>
    <row r="460" spans="1:7">
      <c r="A460" s="742">
        <v>18608141</v>
      </c>
      <c r="B460" s="742" t="s">
        <v>1592</v>
      </c>
      <c r="C460" s="743">
        <v>224879.76</v>
      </c>
      <c r="D460" s="742">
        <f>VLOOKUP($A$1:$A$1020,BS!$A$8:$A$2407,1,0)</f>
        <v>18608141</v>
      </c>
      <c r="E460" s="743"/>
      <c r="G460" s="743"/>
    </row>
    <row r="461" spans="1:7">
      <c r="A461" s="742">
        <v>18608151</v>
      </c>
      <c r="B461" s="742" t="s">
        <v>1645</v>
      </c>
      <c r="C461" s="743">
        <v>75000</v>
      </c>
      <c r="D461" s="742">
        <f>VLOOKUP($A$1:$A$1020,BS!$A$8:$A$2407,1,0)</f>
        <v>18608151</v>
      </c>
      <c r="E461" s="743"/>
    </row>
    <row r="462" spans="1:7">
      <c r="A462" s="742">
        <v>18608171</v>
      </c>
      <c r="B462" s="742" t="s">
        <v>2753</v>
      </c>
      <c r="C462" s="743">
        <v>212588.68</v>
      </c>
      <c r="D462" s="742">
        <f>VLOOKUP($A$1:$A$1020,BS!$A$8:$A$2407,1,0)</f>
        <v>18608171</v>
      </c>
      <c r="E462" s="743"/>
    </row>
    <row r="463" spans="1:7">
      <c r="A463" s="742">
        <v>18608181</v>
      </c>
      <c r="B463" s="742" t="s">
        <v>2300</v>
      </c>
      <c r="C463" s="743">
        <v>50000</v>
      </c>
      <c r="D463" s="742">
        <f>VLOOKUP($A$1:$A$1020,BS!$A$8:$A$2407,1,0)</f>
        <v>18608181</v>
      </c>
      <c r="E463" s="743"/>
      <c r="G463" s="743"/>
    </row>
    <row r="464" spans="1:7">
      <c r="A464" s="742">
        <v>18608191</v>
      </c>
      <c r="B464" s="742" t="s">
        <v>2308</v>
      </c>
      <c r="C464" s="743">
        <v>400495.47</v>
      </c>
      <c r="D464" s="742">
        <f>VLOOKUP($A$1:$A$1020,BS!$A$8:$A$2407,1,0)</f>
        <v>18608191</v>
      </c>
      <c r="E464" s="743"/>
      <c r="G464" s="743"/>
    </row>
    <row r="465" spans="1:7">
      <c r="A465" s="742">
        <v>18608211</v>
      </c>
      <c r="B465" s="742" t="s">
        <v>2754</v>
      </c>
      <c r="C465" s="743">
        <v>111880.23</v>
      </c>
      <c r="D465" s="742">
        <f>VLOOKUP($A$1:$A$1020,BS!$A$8:$A$2407,1,0)</f>
        <v>18608211</v>
      </c>
      <c r="G465" s="743"/>
    </row>
    <row r="466" spans="1:7">
      <c r="A466" s="742">
        <v>18608212</v>
      </c>
      <c r="B466" s="742" t="s">
        <v>1629</v>
      </c>
      <c r="C466" s="743">
        <v>1466613.5</v>
      </c>
      <c r="D466" s="742">
        <f>VLOOKUP($A$1:$A$1020,BS!$A$8:$A$2407,1,0)</f>
        <v>18608212</v>
      </c>
      <c r="E466" s="743"/>
      <c r="G466" s="743"/>
    </row>
    <row r="467" spans="1:7">
      <c r="A467" s="742">
        <v>18608221</v>
      </c>
      <c r="B467" s="742" t="s">
        <v>2463</v>
      </c>
      <c r="C467" s="743">
        <v>124919.19</v>
      </c>
      <c r="D467" s="742">
        <f>VLOOKUP($A$1:$A$1020,BS!$A$8:$A$2407,1,0)</f>
        <v>18608221</v>
      </c>
      <c r="E467" s="743"/>
      <c r="G467" s="743"/>
    </row>
    <row r="468" spans="1:7">
      <c r="A468" s="742">
        <v>18608231</v>
      </c>
      <c r="B468" s="742" t="s">
        <v>2570</v>
      </c>
      <c r="C468" s="743">
        <v>278092.42</v>
      </c>
      <c r="D468" s="742">
        <f>VLOOKUP($A$1:$A$1020,BS!$A$8:$A$2407,1,0)</f>
        <v>18608231</v>
      </c>
      <c r="E468" s="743"/>
      <c r="G468" s="743"/>
    </row>
    <row r="469" spans="1:7">
      <c r="A469" s="742">
        <v>18608241</v>
      </c>
      <c r="B469" s="742" t="s">
        <v>2464</v>
      </c>
      <c r="C469" s="743">
        <v>95304.25</v>
      </c>
      <c r="D469" s="742">
        <f>VLOOKUP($A$1:$A$1020,BS!$A$8:$A$2407,1,0)</f>
        <v>18608241</v>
      </c>
    </row>
    <row r="470" spans="1:7">
      <c r="A470" s="742">
        <v>18608251</v>
      </c>
      <c r="B470" s="742" t="s">
        <v>3297</v>
      </c>
      <c r="C470" s="742">
        <v>695.75</v>
      </c>
      <c r="D470" s="742">
        <f>VLOOKUP($A$1:$A$1020,BS!$A$8:$A$2407,1,0)</f>
        <v>18608251</v>
      </c>
      <c r="E470" s="743"/>
      <c r="G470" s="743"/>
    </row>
    <row r="471" spans="1:7">
      <c r="A471" s="742">
        <v>18608312</v>
      </c>
      <c r="B471" s="742" t="s">
        <v>1630</v>
      </c>
      <c r="C471" s="743">
        <v>3956574.68</v>
      </c>
      <c r="D471" s="742">
        <f>VLOOKUP($A$1:$A$1020,BS!$A$8:$A$2407,1,0)</f>
        <v>18608312</v>
      </c>
      <c r="G471" s="743"/>
    </row>
    <row r="472" spans="1:7">
      <c r="A472" s="742">
        <v>18608412</v>
      </c>
      <c r="B472" s="742" t="s">
        <v>2726</v>
      </c>
      <c r="C472" s="743">
        <v>2651381.7400000002</v>
      </c>
      <c r="D472" s="742">
        <f>VLOOKUP($A$1:$A$1020,BS!$A$8:$A$2407,1,0)</f>
        <v>18608412</v>
      </c>
      <c r="E472" s="743"/>
      <c r="G472" s="743"/>
    </row>
    <row r="473" spans="1:7">
      <c r="A473" s="742">
        <v>18608612</v>
      </c>
      <c r="B473" s="742" t="s">
        <v>1631</v>
      </c>
      <c r="C473" s="743">
        <v>776531.8</v>
      </c>
      <c r="D473" s="742">
        <f>VLOOKUP($A$1:$A$1020,BS!$A$8:$A$2407,1,0)</f>
        <v>18608612</v>
      </c>
      <c r="E473" s="743"/>
    </row>
    <row r="474" spans="1:7">
      <c r="A474" s="742">
        <v>18608712</v>
      </c>
      <c r="B474" s="742" t="s">
        <v>1632</v>
      </c>
      <c r="C474" s="743">
        <v>5358200.1500000004</v>
      </c>
      <c r="D474" s="742">
        <f>VLOOKUP($A$1:$A$1020,BS!$A$8:$A$2407,1,0)</f>
        <v>18608712</v>
      </c>
      <c r="E474" s="743"/>
      <c r="G474" s="743"/>
    </row>
    <row r="475" spans="1:7">
      <c r="A475" s="736" t="s">
        <v>3380</v>
      </c>
      <c r="B475" s="742" t="s">
        <v>3377</v>
      </c>
      <c r="C475" s="743">
        <v>7656.25</v>
      </c>
      <c r="D475" s="742" t="str">
        <f>VLOOKUP($A$1:$A$1020,BS!$A$8:$A$2407,1,0)</f>
        <v>18608722</v>
      </c>
      <c r="E475" s="743"/>
      <c r="G475" s="743"/>
    </row>
    <row r="476" spans="1:7">
      <c r="A476" s="742">
        <v>18608752</v>
      </c>
      <c r="B476" s="742" t="s">
        <v>1633</v>
      </c>
      <c r="C476" s="743">
        <v>935530</v>
      </c>
      <c r="D476" s="742">
        <f>VLOOKUP($A$1:$A$1020,BS!$A$8:$A$2407,1,0)</f>
        <v>18608752</v>
      </c>
      <c r="E476" s="743"/>
      <c r="G476" s="743"/>
    </row>
    <row r="477" spans="1:7">
      <c r="A477" s="742">
        <v>18608772</v>
      </c>
      <c r="B477" s="742" t="s">
        <v>2941</v>
      </c>
      <c r="C477" s="743">
        <v>-3488999.1</v>
      </c>
      <c r="D477" s="742">
        <f>VLOOKUP($A$1:$A$1020,BS!$A$8:$A$2407,1,0)</f>
        <v>18608772</v>
      </c>
      <c r="E477" s="743"/>
      <c r="G477" s="743"/>
    </row>
    <row r="478" spans="1:7">
      <c r="A478" s="742">
        <v>18608782</v>
      </c>
      <c r="B478" s="742" t="s">
        <v>2942</v>
      </c>
      <c r="C478" s="743">
        <v>-801550.75</v>
      </c>
      <c r="D478" s="742">
        <f>VLOOKUP($A$1:$A$1020,BS!$A$8:$A$2407,1,0)</f>
        <v>18608782</v>
      </c>
      <c r="E478" s="743"/>
      <c r="G478" s="743"/>
    </row>
    <row r="479" spans="1:7">
      <c r="A479" s="742">
        <v>18608792</v>
      </c>
      <c r="B479" s="742" t="s">
        <v>2943</v>
      </c>
      <c r="C479" s="743">
        <v>-160310.15</v>
      </c>
      <c r="D479" s="742">
        <f>VLOOKUP($A$1:$A$1020,BS!$A$8:$A$2407,1,0)</f>
        <v>18608792</v>
      </c>
      <c r="E479" s="743"/>
      <c r="G479" s="743"/>
    </row>
    <row r="480" spans="1:7">
      <c r="A480" s="742">
        <v>18609312</v>
      </c>
      <c r="B480" s="742" t="s">
        <v>2717</v>
      </c>
      <c r="C480" s="743">
        <v>12405154.710000001</v>
      </c>
      <c r="D480" s="742">
        <f>VLOOKUP($A$1:$A$1020,BS!$A$8:$A$2407,1,0)</f>
        <v>18609312</v>
      </c>
      <c r="E480" s="743"/>
      <c r="G480" s="743"/>
    </row>
    <row r="481" spans="1:7">
      <c r="A481" s="742">
        <v>18609422</v>
      </c>
      <c r="B481" s="742" t="s">
        <v>2480</v>
      </c>
      <c r="C481" s="743">
        <v>21308626.59</v>
      </c>
      <c r="D481" s="742">
        <f>VLOOKUP($A$1:$A$1020,BS!$A$8:$A$2407,1,0)</f>
        <v>18609422</v>
      </c>
      <c r="E481" s="743"/>
      <c r="G481" s="743"/>
    </row>
    <row r="482" spans="1:7">
      <c r="A482" s="742">
        <v>18609432</v>
      </c>
      <c r="B482" s="742" t="s">
        <v>2725</v>
      </c>
      <c r="C482" s="743">
        <v>5871140.1699999999</v>
      </c>
      <c r="D482" s="742">
        <f>VLOOKUP($A$1:$A$1020,BS!$A$8:$A$2407,1,0)</f>
        <v>18609432</v>
      </c>
      <c r="E482" s="743"/>
      <c r="G482" s="743"/>
    </row>
    <row r="483" spans="1:7">
      <c r="A483" s="742">
        <v>18609512</v>
      </c>
      <c r="B483" s="742" t="s">
        <v>3253</v>
      </c>
      <c r="C483" s="743">
        <v>30093.55</v>
      </c>
      <c r="D483" s="742">
        <f>VLOOKUP($A$1:$A$1020,BS!$A$8:$A$2407,1,0)</f>
        <v>18609512</v>
      </c>
      <c r="E483" s="743"/>
      <c r="G483" s="743"/>
    </row>
    <row r="484" spans="1:7">
      <c r="A484" s="742">
        <v>18609532</v>
      </c>
      <c r="B484" s="742" t="s">
        <v>1634</v>
      </c>
      <c r="C484" s="743">
        <v>231369.84</v>
      </c>
      <c r="D484" s="742">
        <f>VLOOKUP($A$1:$A$1020,BS!$A$8:$A$2407,1,0)</f>
        <v>18609532</v>
      </c>
      <c r="E484" s="743"/>
      <c r="G484" s="743"/>
    </row>
    <row r="485" spans="1:7">
      <c r="A485" s="742">
        <v>18609542</v>
      </c>
      <c r="B485" s="742" t="s">
        <v>1019</v>
      </c>
      <c r="C485" s="743">
        <v>1258790.6299999999</v>
      </c>
      <c r="D485" s="742">
        <f>VLOOKUP($A$1:$A$1020,BS!$A$8:$A$2407,1,0)</f>
        <v>18609542</v>
      </c>
      <c r="E485" s="743"/>
      <c r="G485" s="743"/>
    </row>
    <row r="486" spans="1:7">
      <c r="A486" s="742">
        <v>18609572</v>
      </c>
      <c r="B486" s="742" t="s">
        <v>2476</v>
      </c>
      <c r="C486" s="743">
        <v>609250</v>
      </c>
      <c r="D486" s="742">
        <f>VLOOKUP($A$1:$A$1020,BS!$A$8:$A$2407,1,0)</f>
        <v>18609572</v>
      </c>
      <c r="E486" s="743"/>
      <c r="G486" s="743"/>
    </row>
    <row r="487" spans="1:7">
      <c r="A487" s="742">
        <v>18609582</v>
      </c>
      <c r="B487" s="742" t="s">
        <v>2477</v>
      </c>
      <c r="C487" s="743">
        <v>628040.44999999995</v>
      </c>
      <c r="D487" s="742">
        <f>VLOOKUP($A$1:$A$1020,BS!$A$8:$A$2407,1,0)</f>
        <v>18609582</v>
      </c>
      <c r="E487" s="743"/>
      <c r="G487" s="743"/>
    </row>
    <row r="488" spans="1:7">
      <c r="A488" s="742">
        <v>18609592</v>
      </c>
      <c r="B488" s="742" t="s">
        <v>2478</v>
      </c>
      <c r="C488" s="743">
        <v>3298077.33</v>
      </c>
      <c r="D488" s="742">
        <f>VLOOKUP($A$1:$A$1020,BS!$A$8:$A$2407,1,0)</f>
        <v>18609592</v>
      </c>
      <c r="E488" s="743"/>
      <c r="G488" s="743"/>
    </row>
    <row r="489" spans="1:7">
      <c r="A489" s="742">
        <v>18609602</v>
      </c>
      <c r="B489" s="742" t="s">
        <v>2479</v>
      </c>
      <c r="C489" s="743">
        <v>229267.22</v>
      </c>
      <c r="D489" s="742">
        <f>VLOOKUP($A$1:$A$1020,BS!$A$8:$A$2407,1,0)</f>
        <v>18609602</v>
      </c>
      <c r="E489" s="743"/>
      <c r="G489" s="743"/>
    </row>
    <row r="490" spans="1:7">
      <c r="A490" s="742">
        <v>18609622</v>
      </c>
      <c r="B490" s="742" t="s">
        <v>2481</v>
      </c>
      <c r="C490" s="743">
        <v>1269906.45</v>
      </c>
      <c r="D490" s="742">
        <f>VLOOKUP($A$1:$A$1020,BS!$A$8:$A$2407,1,0)</f>
        <v>18609622</v>
      </c>
      <c r="E490" s="743"/>
      <c r="G490" s="743"/>
    </row>
    <row r="491" spans="1:7">
      <c r="A491" s="742">
        <v>18609642</v>
      </c>
      <c r="B491" s="742" t="s">
        <v>2483</v>
      </c>
      <c r="C491" s="743">
        <v>2359079.77</v>
      </c>
      <c r="D491" s="742">
        <f>VLOOKUP($A$1:$A$1020,BS!$A$8:$A$2407,1,0)</f>
        <v>18609642</v>
      </c>
      <c r="E491" s="743"/>
      <c r="G491" s="743"/>
    </row>
    <row r="492" spans="1:7">
      <c r="A492" s="742">
        <v>18609652</v>
      </c>
      <c r="B492" s="742" t="s">
        <v>2484</v>
      </c>
      <c r="C492" s="743">
        <v>2050000</v>
      </c>
      <c r="D492" s="742">
        <f>VLOOKUP($A$1:$A$1020,BS!$A$8:$A$2407,1,0)</f>
        <v>18609652</v>
      </c>
      <c r="E492" s="743"/>
      <c r="G492" s="743"/>
    </row>
    <row r="493" spans="1:7">
      <c r="A493" s="742">
        <v>18609662</v>
      </c>
      <c r="B493" s="742" t="s">
        <v>2485</v>
      </c>
      <c r="C493" s="743">
        <v>509729.84</v>
      </c>
      <c r="D493" s="742">
        <f>VLOOKUP($A$1:$A$1020,BS!$A$8:$A$2407,1,0)</f>
        <v>18609662</v>
      </c>
      <c r="E493" s="743"/>
      <c r="G493" s="743"/>
    </row>
    <row r="494" spans="1:7">
      <c r="A494" s="742">
        <v>18609672</v>
      </c>
      <c r="B494" s="742" t="s">
        <v>2486</v>
      </c>
      <c r="C494" s="743">
        <v>200000</v>
      </c>
      <c r="D494" s="742">
        <f>VLOOKUP($A$1:$A$1020,BS!$A$8:$A$2407,1,0)</f>
        <v>18609672</v>
      </c>
      <c r="E494" s="743"/>
      <c r="G494" s="743"/>
    </row>
    <row r="495" spans="1:7">
      <c r="A495" s="742">
        <v>18609682</v>
      </c>
      <c r="B495" s="742" t="s">
        <v>2506</v>
      </c>
      <c r="C495" s="743">
        <v>140000</v>
      </c>
      <c r="D495" s="742">
        <f>VLOOKUP($A$1:$A$1020,BS!$A$8:$A$2407,1,0)</f>
        <v>18609682</v>
      </c>
      <c r="G495" s="743"/>
    </row>
    <row r="496" spans="1:7">
      <c r="A496" s="742">
        <v>18609692</v>
      </c>
      <c r="B496" s="742" t="s">
        <v>2507</v>
      </c>
      <c r="C496" s="743">
        <v>100000</v>
      </c>
      <c r="D496" s="742">
        <f>VLOOKUP($A$1:$A$1020,BS!$A$8:$A$2407,1,0)</f>
        <v>18609692</v>
      </c>
      <c r="G496" s="743"/>
    </row>
    <row r="497" spans="1:7">
      <c r="A497" s="742">
        <v>18609801</v>
      </c>
      <c r="B497" s="742" t="s">
        <v>2385</v>
      </c>
      <c r="C497" s="743">
        <v>163595.71</v>
      </c>
      <c r="D497" s="742">
        <f>VLOOKUP($A$1:$A$1020,BS!$A$8:$A$2407,1,0)</f>
        <v>18609801</v>
      </c>
      <c r="G497" s="743"/>
    </row>
    <row r="498" spans="1:7">
      <c r="A498" s="742">
        <v>18609821</v>
      </c>
      <c r="B498" s="742" t="s">
        <v>1094</v>
      </c>
      <c r="C498" s="743">
        <v>817225.65</v>
      </c>
      <c r="D498" s="742">
        <f>VLOOKUP($A$1:$A$1020,BS!$A$8:$A$2407,1,0)</f>
        <v>18609821</v>
      </c>
      <c r="E498" s="743"/>
      <c r="G498" s="743"/>
    </row>
    <row r="499" spans="1:7">
      <c r="A499" s="742">
        <v>18609841</v>
      </c>
      <c r="B499" s="742" t="s">
        <v>2605</v>
      </c>
      <c r="C499" s="743">
        <v>1449799.6</v>
      </c>
      <c r="D499" s="742">
        <f>VLOOKUP($A$1:$A$1020,BS!$A$8:$A$2407,1,0)</f>
        <v>18609841</v>
      </c>
      <c r="G499" s="743"/>
    </row>
    <row r="500" spans="1:7">
      <c r="A500" s="742">
        <v>18609861</v>
      </c>
      <c r="B500" s="742" t="s">
        <v>2386</v>
      </c>
      <c r="C500" s="743">
        <v>1351558.6</v>
      </c>
      <c r="D500" s="742">
        <f>VLOOKUP($A$1:$A$1020,BS!$A$8:$A$2407,1,0)</f>
        <v>18609861</v>
      </c>
      <c r="E500" s="743"/>
      <c r="G500" s="743"/>
    </row>
    <row r="501" spans="1:7">
      <c r="A501" s="742">
        <v>18630031</v>
      </c>
      <c r="B501" s="742" t="s">
        <v>1944</v>
      </c>
      <c r="C501" s="743">
        <v>578853.15</v>
      </c>
      <c r="D501" s="742">
        <f>VLOOKUP($A$1:$A$1020,BS!$A$8:$A$2407,1,0)</f>
        <v>18630031</v>
      </c>
      <c r="E501" s="743"/>
      <c r="G501" s="743"/>
    </row>
    <row r="502" spans="1:7">
      <c r="A502" s="742">
        <v>18700032</v>
      </c>
      <c r="B502" s="742" t="s">
        <v>2526</v>
      </c>
      <c r="C502" s="743">
        <v>316253.37</v>
      </c>
      <c r="D502" s="742">
        <f>VLOOKUP($A$1:$A$1020,BS!$A$8:$A$2407,1,0)</f>
        <v>18700032</v>
      </c>
      <c r="E502" s="743"/>
      <c r="G502" s="743"/>
    </row>
    <row r="503" spans="1:7">
      <c r="A503" s="742">
        <v>18700041</v>
      </c>
      <c r="B503" s="742" t="s">
        <v>2167</v>
      </c>
      <c r="C503" s="743">
        <v>322270.33</v>
      </c>
      <c r="D503" s="742">
        <f>VLOOKUP($A$1:$A$1020,BS!$A$8:$A$2407,1,0)</f>
        <v>18700041</v>
      </c>
      <c r="G503" s="743"/>
    </row>
    <row r="504" spans="1:7">
      <c r="A504" s="742">
        <v>18700062</v>
      </c>
      <c r="B504" s="742" t="s">
        <v>2527</v>
      </c>
      <c r="C504" s="743">
        <v>-10958.17</v>
      </c>
      <c r="D504" s="742">
        <f>VLOOKUP($A$1:$A$1020,BS!$A$8:$A$2407,1,0)</f>
        <v>18700062</v>
      </c>
      <c r="G504" s="743"/>
    </row>
    <row r="505" spans="1:7">
      <c r="A505" s="742">
        <v>18700071</v>
      </c>
      <c r="B505" s="742" t="s">
        <v>2528</v>
      </c>
      <c r="C505" s="743">
        <v>-76927.25</v>
      </c>
      <c r="D505" s="742">
        <f>VLOOKUP($A$1:$A$1020,BS!$A$8:$A$2407,1,0)</f>
        <v>18700071</v>
      </c>
      <c r="G505" s="743"/>
    </row>
    <row r="506" spans="1:7">
      <c r="A506" s="742">
        <v>18900013</v>
      </c>
      <c r="B506" s="742" t="s">
        <v>670</v>
      </c>
      <c r="C506" s="743">
        <v>17598</v>
      </c>
      <c r="D506" s="742">
        <f>VLOOKUP($A$1:$A$1020,BS!$A$8:$A$2407,1,0)</f>
        <v>18900013</v>
      </c>
      <c r="G506" s="743"/>
    </row>
    <row r="507" spans="1:7">
      <c r="A507" s="742">
        <v>18900173</v>
      </c>
      <c r="B507" s="742" t="s">
        <v>530</v>
      </c>
      <c r="C507" s="743">
        <v>1379187.98</v>
      </c>
      <c r="D507" s="742">
        <f>VLOOKUP($A$1:$A$1020,BS!$A$8:$A$2407,1,0)</f>
        <v>18900173</v>
      </c>
      <c r="G507" s="743"/>
    </row>
    <row r="508" spans="1:7">
      <c r="A508" s="742">
        <v>18900183</v>
      </c>
      <c r="B508" s="742" t="s">
        <v>367</v>
      </c>
      <c r="C508" s="743">
        <v>333187.37</v>
      </c>
      <c r="D508" s="742">
        <f>VLOOKUP($A$1:$A$1020,BS!$A$8:$A$2407,1,0)</f>
        <v>18900183</v>
      </c>
      <c r="G508" s="743"/>
    </row>
    <row r="509" spans="1:7">
      <c r="A509" s="742">
        <v>18900193</v>
      </c>
      <c r="B509" s="742" t="s">
        <v>534</v>
      </c>
      <c r="C509" s="743">
        <v>2642747.56</v>
      </c>
      <c r="D509" s="742">
        <f>VLOOKUP($A$1:$A$1020,BS!$A$8:$A$2407,1,0)</f>
        <v>18900193</v>
      </c>
      <c r="G509" s="743"/>
    </row>
    <row r="510" spans="1:7">
      <c r="A510" s="742">
        <v>18900203</v>
      </c>
      <c r="B510" s="742" t="s">
        <v>3298</v>
      </c>
      <c r="C510" s="743">
        <v>2422469.2200000002</v>
      </c>
      <c r="D510" s="742">
        <f>VLOOKUP($A$1:$A$1020,BS!$A$8:$A$2407,1,0)</f>
        <v>18900203</v>
      </c>
      <c r="G510" s="743"/>
    </row>
    <row r="511" spans="1:7">
      <c r="A511" s="742">
        <v>18900213</v>
      </c>
      <c r="B511" s="742" t="s">
        <v>3299</v>
      </c>
      <c r="C511" s="743">
        <v>9318790.5800000001</v>
      </c>
      <c r="D511" s="742">
        <f>VLOOKUP($A$1:$A$1020,BS!$A$8:$A$2407,1,0)</f>
        <v>18900213</v>
      </c>
      <c r="G511" s="743"/>
    </row>
    <row r="512" spans="1:7">
      <c r="A512" s="742">
        <v>18900243</v>
      </c>
      <c r="B512" s="742" t="s">
        <v>1886</v>
      </c>
      <c r="C512" s="743">
        <v>9038.24</v>
      </c>
      <c r="D512" s="742">
        <f>VLOOKUP($A$1:$A$1020,BS!$A$8:$A$2407,1,0)</f>
        <v>18900243</v>
      </c>
      <c r="E512" s="743"/>
      <c r="G512" s="743"/>
    </row>
    <row r="513" spans="1:7">
      <c r="A513" s="742">
        <v>18900253</v>
      </c>
      <c r="B513" s="742" t="s">
        <v>1881</v>
      </c>
      <c r="C513" s="743">
        <v>693576.75</v>
      </c>
      <c r="D513" s="742">
        <f>VLOOKUP($A$1:$A$1020,BS!$A$8:$A$2407,1,0)</f>
        <v>18900253</v>
      </c>
      <c r="G513" s="743"/>
    </row>
    <row r="514" spans="1:7">
      <c r="A514" s="742">
        <v>18900263</v>
      </c>
      <c r="B514" s="742" t="s">
        <v>1882</v>
      </c>
      <c r="C514" s="743">
        <v>527061.06000000006</v>
      </c>
      <c r="D514" s="742">
        <f>VLOOKUP($A$1:$A$1020,BS!$A$8:$A$2407,1,0)</f>
        <v>18900263</v>
      </c>
      <c r="E514" s="743"/>
      <c r="G514" s="743"/>
    </row>
    <row r="515" spans="1:7">
      <c r="A515" s="742">
        <v>18900273</v>
      </c>
      <c r="B515" s="742" t="s">
        <v>802</v>
      </c>
      <c r="C515" s="743">
        <v>1613837.52</v>
      </c>
      <c r="D515" s="742">
        <f>VLOOKUP($A$1:$A$1020,BS!$A$8:$A$2407,1,0)</f>
        <v>18900273</v>
      </c>
      <c r="E515" s="743"/>
      <c r="G515" s="743"/>
    </row>
    <row r="516" spans="1:7">
      <c r="A516" s="742">
        <v>18900283</v>
      </c>
      <c r="B516" s="742" t="s">
        <v>555</v>
      </c>
      <c r="C516" s="743">
        <v>492542.07</v>
      </c>
      <c r="D516" s="742">
        <f>VLOOKUP($A$1:$A$1020,BS!$A$8:$A$2407,1,0)</f>
        <v>18900283</v>
      </c>
      <c r="E516" s="743"/>
      <c r="G516" s="743"/>
    </row>
    <row r="517" spans="1:7">
      <c r="A517" s="742">
        <v>18900293</v>
      </c>
      <c r="B517" s="742" t="s">
        <v>403</v>
      </c>
      <c r="C517" s="743">
        <v>6941.75</v>
      </c>
      <c r="D517" s="742">
        <f>VLOOKUP($A$1:$A$1020,BS!$A$8:$A$2407,1,0)</f>
        <v>18900293</v>
      </c>
      <c r="E517" s="743"/>
      <c r="G517" s="743"/>
    </row>
    <row r="518" spans="1:7">
      <c r="A518" s="742">
        <v>18900303</v>
      </c>
      <c r="B518" s="742" t="s">
        <v>812</v>
      </c>
      <c r="C518" s="743">
        <v>16196.37</v>
      </c>
      <c r="D518" s="742">
        <f>VLOOKUP($A$1:$A$1020,BS!$A$8:$A$2407,1,0)</f>
        <v>18900303</v>
      </c>
      <c r="G518" s="743"/>
    </row>
    <row r="519" spans="1:7">
      <c r="A519" s="742">
        <v>18900323</v>
      </c>
      <c r="B519" s="742" t="s">
        <v>667</v>
      </c>
      <c r="C519" s="743">
        <v>421778.7</v>
      </c>
      <c r="D519" s="742">
        <f>VLOOKUP($A$1:$A$1020,BS!$A$8:$A$2407,1,0)</f>
        <v>18900323</v>
      </c>
    </row>
    <row r="520" spans="1:7">
      <c r="A520" s="742">
        <v>18900353</v>
      </c>
      <c r="B520" s="742" t="s">
        <v>1040</v>
      </c>
      <c r="C520" s="743">
        <v>81697.13</v>
      </c>
      <c r="D520" s="742">
        <f>VLOOKUP($A$1:$A$1020,BS!$A$8:$A$2407,1,0)</f>
        <v>18900353</v>
      </c>
      <c r="E520" s="743"/>
      <c r="G520" s="743"/>
    </row>
    <row r="521" spans="1:7">
      <c r="A521" s="742">
        <v>18900373</v>
      </c>
      <c r="B521" s="742" t="s">
        <v>1030</v>
      </c>
      <c r="C521" s="743">
        <v>4055356.41</v>
      </c>
      <c r="D521" s="742">
        <f>VLOOKUP($A$1:$A$1020,BS!$A$8:$A$2407,1,0)</f>
        <v>18900373</v>
      </c>
      <c r="E521" s="743"/>
      <c r="G521" s="743"/>
    </row>
    <row r="522" spans="1:7">
      <c r="A522" s="742">
        <v>18900383</v>
      </c>
      <c r="B522" s="742" t="s">
        <v>1020</v>
      </c>
      <c r="C522" s="743">
        <v>286432.28999999998</v>
      </c>
      <c r="D522" s="742">
        <f>VLOOKUP($A$1:$A$1020,BS!$A$8:$A$2407,1,0)</f>
        <v>18900383</v>
      </c>
      <c r="E522" s="743"/>
    </row>
    <row r="523" spans="1:7">
      <c r="A523" s="742">
        <v>18900393</v>
      </c>
      <c r="B523" s="742" t="s">
        <v>2415</v>
      </c>
      <c r="C523" s="743">
        <v>14385302.390000001</v>
      </c>
      <c r="D523" s="742">
        <f>VLOOKUP($A$1:$A$1020,BS!$A$8:$A$2407,1,0)</f>
        <v>18900393</v>
      </c>
      <c r="G523" s="743"/>
    </row>
    <row r="524" spans="1:7">
      <c r="A524" s="742">
        <v>18900403</v>
      </c>
      <c r="B524" s="742" t="s">
        <v>2718</v>
      </c>
      <c r="C524" s="743">
        <v>137154.39000000001</v>
      </c>
      <c r="D524" s="742">
        <f>VLOOKUP($A$1:$A$1020,BS!$A$8:$A$2407,1,0)</f>
        <v>18900403</v>
      </c>
      <c r="E524" s="743"/>
      <c r="G524" s="743"/>
    </row>
    <row r="525" spans="1:7">
      <c r="A525" s="742">
        <v>18900413</v>
      </c>
      <c r="B525" s="742" t="s">
        <v>2722</v>
      </c>
      <c r="C525" s="743">
        <v>180157.56</v>
      </c>
      <c r="D525" s="742">
        <f>VLOOKUP($A$1:$A$1020,BS!$A$8:$A$2407,1,0)</f>
        <v>18900413</v>
      </c>
      <c r="E525" s="743"/>
      <c r="G525" s="743"/>
    </row>
    <row r="526" spans="1:7">
      <c r="A526" s="742">
        <v>18900423</v>
      </c>
      <c r="B526" s="742" t="s">
        <v>2719</v>
      </c>
      <c r="C526" s="743">
        <v>718099.61</v>
      </c>
      <c r="D526" s="742">
        <f>VLOOKUP($A$1:$A$1020,BS!$A$8:$A$2407,1,0)</f>
        <v>18900423</v>
      </c>
      <c r="E526" s="743"/>
      <c r="G526" s="743"/>
    </row>
    <row r="527" spans="1:7">
      <c r="A527" s="742">
        <v>18900433</v>
      </c>
      <c r="B527" s="742" t="s">
        <v>2826</v>
      </c>
      <c r="C527" s="743">
        <v>4561713.91</v>
      </c>
      <c r="D527" s="742">
        <f>VLOOKUP($A$1:$A$1020,BS!$A$8:$A$2407,1,0)</f>
        <v>18900433</v>
      </c>
      <c r="E527" s="743"/>
      <c r="G527" s="743"/>
    </row>
    <row r="528" spans="1:7">
      <c r="A528" s="742">
        <v>18900443</v>
      </c>
      <c r="B528" s="742" t="s">
        <v>3055</v>
      </c>
      <c r="C528" s="743">
        <v>93688.97</v>
      </c>
      <c r="D528" s="742">
        <f>VLOOKUP($A$1:$A$1020,BS!$A$8:$A$2407,1,0)</f>
        <v>18900443</v>
      </c>
      <c r="E528" s="743"/>
      <c r="G528" s="743"/>
    </row>
    <row r="529" spans="1:7">
      <c r="A529" s="742">
        <v>18900451</v>
      </c>
      <c r="B529" s="742" t="s">
        <v>3116</v>
      </c>
      <c r="C529" s="743">
        <v>31774.17</v>
      </c>
      <c r="D529" s="742">
        <f>VLOOKUP($A$1:$A$1020,BS!$A$8:$A$2407,1,0)</f>
        <v>18900451</v>
      </c>
      <c r="E529" s="743"/>
      <c r="G529" s="743"/>
    </row>
    <row r="530" spans="1:7">
      <c r="A530" s="742">
        <v>18900452</v>
      </c>
      <c r="B530" s="742" t="s">
        <v>3116</v>
      </c>
      <c r="C530" s="743">
        <v>19474.46</v>
      </c>
      <c r="D530" s="742">
        <f>VLOOKUP($A$1:$A$1020,BS!$A$8:$A$2407,1,0)</f>
        <v>18900452</v>
      </c>
      <c r="E530" s="743"/>
      <c r="G530" s="743"/>
    </row>
    <row r="531" spans="1:7">
      <c r="A531" s="742">
        <v>18900533</v>
      </c>
      <c r="B531" s="742" t="s">
        <v>2827</v>
      </c>
      <c r="C531" s="743">
        <v>770938.45</v>
      </c>
      <c r="D531" s="742">
        <f>VLOOKUP($A$1:$A$1020,BS!$A$8:$A$2407,1,0)</f>
        <v>18900533</v>
      </c>
      <c r="E531" s="743"/>
      <c r="G531" s="743"/>
    </row>
    <row r="532" spans="1:7">
      <c r="A532" s="742">
        <v>19000003</v>
      </c>
      <c r="B532" s="742" t="s">
        <v>129</v>
      </c>
      <c r="C532" s="743">
        <v>3019854.39</v>
      </c>
      <c r="D532" s="742">
        <f>VLOOKUP($A$1:$A$1020,BS!$A$8:$A$2407,1,0)</f>
        <v>19000003</v>
      </c>
      <c r="E532" s="743"/>
      <c r="G532" s="743"/>
    </row>
    <row r="533" spans="1:7">
      <c r="A533" s="742">
        <v>19000013</v>
      </c>
      <c r="B533" s="742" t="s">
        <v>762</v>
      </c>
      <c r="C533" s="743">
        <v>2903458.35</v>
      </c>
      <c r="D533" s="742">
        <f>VLOOKUP($A$1:$A$1020,BS!$A$8:$A$2407,1,0)</f>
        <v>19000013</v>
      </c>
      <c r="E533" s="743"/>
      <c r="G533" s="743"/>
    </row>
    <row r="534" spans="1:7">
      <c r="A534" s="742">
        <v>19000032</v>
      </c>
      <c r="B534" s="742" t="s">
        <v>1826</v>
      </c>
      <c r="C534" s="743">
        <v>20505364.32</v>
      </c>
      <c r="D534" s="742">
        <f>VLOOKUP($A$1:$A$1020,BS!$A$8:$A$2407,1,0)</f>
        <v>19000032</v>
      </c>
      <c r="E534" s="743"/>
      <c r="G534" s="743"/>
    </row>
    <row r="535" spans="1:7">
      <c r="A535" s="742">
        <v>19000042</v>
      </c>
      <c r="B535" s="742" t="s">
        <v>1863</v>
      </c>
      <c r="C535" s="743">
        <v>6514099.7800000003</v>
      </c>
      <c r="D535" s="742">
        <f>VLOOKUP($A$1:$A$1020,BS!$A$8:$A$2407,1,0)</f>
        <v>19000042</v>
      </c>
      <c r="E535" s="743"/>
      <c r="G535" s="743"/>
    </row>
    <row r="536" spans="1:7">
      <c r="A536" s="742">
        <v>19000043</v>
      </c>
      <c r="B536" s="742" t="s">
        <v>8</v>
      </c>
      <c r="C536" s="743">
        <v>8033090.8399999999</v>
      </c>
      <c r="D536" s="742">
        <f>VLOOKUP($A$1:$A$1020,BS!$A$8:$A$2407,1,0)</f>
        <v>19000043</v>
      </c>
      <c r="E536" s="743"/>
      <c r="G536" s="743"/>
    </row>
    <row r="537" spans="1:7">
      <c r="A537" s="742">
        <v>19000081</v>
      </c>
      <c r="B537" s="742" t="s">
        <v>1746</v>
      </c>
      <c r="C537" s="743">
        <v>31036938.050000001</v>
      </c>
      <c r="D537" s="742">
        <f>VLOOKUP($A$1:$A$1020,BS!$A$8:$A$2407,1,0)</f>
        <v>19000081</v>
      </c>
      <c r="E537" s="743"/>
      <c r="G537" s="743"/>
    </row>
    <row r="538" spans="1:7">
      <c r="A538" s="742">
        <v>19000091</v>
      </c>
      <c r="B538" s="742" t="s">
        <v>702</v>
      </c>
      <c r="C538" s="743">
        <v>11969208.49</v>
      </c>
      <c r="D538" s="742">
        <f>VLOOKUP($A$1:$A$1020,BS!$A$8:$A$2407,1,0)</f>
        <v>19000091</v>
      </c>
      <c r="G538" s="743"/>
    </row>
    <row r="539" spans="1:7">
      <c r="A539" s="742">
        <v>19000093</v>
      </c>
      <c r="B539" s="742" t="s">
        <v>771</v>
      </c>
      <c r="C539" s="743">
        <v>4719955.21</v>
      </c>
      <c r="D539" s="742">
        <f>VLOOKUP($A$1:$A$1020,BS!$A$8:$A$2407,1,0)</f>
        <v>19000093</v>
      </c>
      <c r="E539" s="743"/>
      <c r="G539" s="743"/>
    </row>
    <row r="540" spans="1:7">
      <c r="A540" s="742">
        <v>19000103</v>
      </c>
      <c r="B540" s="742" t="s">
        <v>3007</v>
      </c>
      <c r="C540" s="743">
        <v>1280529.28</v>
      </c>
      <c r="D540" s="742">
        <f>VLOOKUP($A$1:$A$1020,BS!$A$8:$A$2407,1,0)</f>
        <v>19000103</v>
      </c>
      <c r="E540" s="743"/>
    </row>
    <row r="541" spans="1:7">
      <c r="A541" s="742">
        <v>19000111</v>
      </c>
      <c r="B541" s="742" t="s">
        <v>915</v>
      </c>
      <c r="C541" s="743">
        <v>1104925.98</v>
      </c>
      <c r="D541" s="742">
        <f>VLOOKUP($A$1:$A$1020,BS!$A$8:$A$2407,1,0)</f>
        <v>19000111</v>
      </c>
      <c r="E541" s="743"/>
      <c r="G541" s="743"/>
    </row>
    <row r="542" spans="1:7">
      <c r="A542" s="742">
        <v>19000112</v>
      </c>
      <c r="B542" s="742" t="s">
        <v>2060</v>
      </c>
      <c r="C542" s="743">
        <v>35684.61</v>
      </c>
      <c r="D542" s="742">
        <f>VLOOKUP($A$1:$A$1020,BS!$A$8:$A$2407,1,0)</f>
        <v>19000112</v>
      </c>
      <c r="E542" s="743"/>
      <c r="G542" s="743"/>
    </row>
    <row r="543" spans="1:7">
      <c r="A543" s="742">
        <v>19000122</v>
      </c>
      <c r="B543" s="742" t="s">
        <v>2221</v>
      </c>
      <c r="C543" s="743">
        <v>-98225.72</v>
      </c>
      <c r="D543" s="742">
        <f>VLOOKUP($A$1:$A$1020,BS!$A$8:$A$2407,1,0)</f>
        <v>19000122</v>
      </c>
      <c r="E543" s="743"/>
      <c r="G543" s="743"/>
    </row>
    <row r="544" spans="1:7">
      <c r="A544" s="742">
        <v>19000133</v>
      </c>
      <c r="B544" s="742" t="s">
        <v>1060</v>
      </c>
      <c r="C544" s="743">
        <v>13934006.82</v>
      </c>
      <c r="D544" s="742">
        <f>VLOOKUP($A$1:$A$1020,BS!$A$8:$A$2407,1,0)</f>
        <v>19000133</v>
      </c>
      <c r="E544" s="743"/>
      <c r="G544" s="743"/>
    </row>
    <row r="545" spans="1:7">
      <c r="A545" s="742">
        <v>19000151</v>
      </c>
      <c r="B545" s="742" t="s">
        <v>170</v>
      </c>
      <c r="C545" s="743">
        <v>400339.9</v>
      </c>
      <c r="D545" s="742">
        <f>VLOOKUP($A$1:$A$1020,BS!$A$8:$A$2407,1,0)</f>
        <v>19000151</v>
      </c>
      <c r="E545" s="743"/>
      <c r="G545" s="743"/>
    </row>
    <row r="546" spans="1:7">
      <c r="A546" s="742">
        <v>19000181</v>
      </c>
      <c r="B546" s="742" t="s">
        <v>994</v>
      </c>
      <c r="C546" s="743">
        <v>-1193012.23</v>
      </c>
      <c r="D546" s="742">
        <f>VLOOKUP($A$1:$A$1020,BS!$A$8:$A$2407,1,0)</f>
        <v>19000181</v>
      </c>
      <c r="E546" s="743"/>
      <c r="G546" s="743"/>
    </row>
    <row r="547" spans="1:7">
      <c r="A547" s="742">
        <v>19000193</v>
      </c>
      <c r="B547" s="742" t="s">
        <v>2669</v>
      </c>
      <c r="C547" s="743">
        <v>17207.97</v>
      </c>
      <c r="D547" s="742">
        <f>VLOOKUP($A$1:$A$1020,BS!$A$8:$A$2407,1,0)</f>
        <v>19000193</v>
      </c>
      <c r="G547" s="743"/>
    </row>
    <row r="548" spans="1:7">
      <c r="A548" s="742">
        <v>19000251</v>
      </c>
      <c r="B548" s="742" t="s">
        <v>733</v>
      </c>
      <c r="C548" s="743">
        <v>15371.45</v>
      </c>
      <c r="D548" s="742">
        <f>VLOOKUP($A$1:$A$1020,BS!$A$8:$A$2407,1,0)</f>
        <v>19000251</v>
      </c>
      <c r="G548" s="743"/>
    </row>
    <row r="549" spans="1:7">
      <c r="A549" s="742">
        <v>19000283</v>
      </c>
      <c r="B549" s="742" t="s">
        <v>1584</v>
      </c>
      <c r="C549" s="743">
        <v>2659544.0299999998</v>
      </c>
      <c r="D549" s="742">
        <f>VLOOKUP($A$1:$A$1020,BS!$A$8:$A$2407,1,0)</f>
        <v>19000283</v>
      </c>
      <c r="G549" s="743"/>
    </row>
    <row r="550" spans="1:7">
      <c r="A550" s="742">
        <v>19000361</v>
      </c>
      <c r="B550" s="742" t="s">
        <v>1121</v>
      </c>
      <c r="C550" s="743">
        <v>159437</v>
      </c>
      <c r="D550" s="742">
        <f>VLOOKUP($A$1:$A$1020,BS!$A$8:$A$2407,1,0)</f>
        <v>19000361</v>
      </c>
      <c r="E550" s="743"/>
    </row>
    <row r="551" spans="1:7">
      <c r="A551" s="742">
        <v>19000371</v>
      </c>
      <c r="B551" s="742" t="s">
        <v>1122</v>
      </c>
      <c r="C551" s="743">
        <v>36753.85</v>
      </c>
      <c r="D551" s="742">
        <f>VLOOKUP($A$1:$A$1020,BS!$A$8:$A$2407,1,0)</f>
        <v>19000371</v>
      </c>
      <c r="E551" s="743"/>
      <c r="G551" s="743"/>
    </row>
    <row r="552" spans="1:7">
      <c r="A552" s="742">
        <v>19000403</v>
      </c>
      <c r="B552" s="742" t="s">
        <v>286</v>
      </c>
      <c r="C552" s="743">
        <v>155534.65</v>
      </c>
      <c r="D552" s="742">
        <f>VLOOKUP($A$1:$A$1020,BS!$A$8:$A$2407,1,0)</f>
        <v>19000403</v>
      </c>
      <c r="E552" s="743"/>
    </row>
    <row r="553" spans="1:7">
      <c r="A553" s="742">
        <v>19000433</v>
      </c>
      <c r="B553" s="742" t="s">
        <v>2982</v>
      </c>
      <c r="C553" s="742">
        <v>0</v>
      </c>
      <c r="D553" s="742">
        <f>VLOOKUP($A$1:$A$1020,BS!$A$8:$A$2407,1,0)</f>
        <v>19000433</v>
      </c>
      <c r="E553" s="743"/>
      <c r="G553" s="743"/>
    </row>
    <row r="554" spans="1:7">
      <c r="A554" s="742">
        <v>19000441</v>
      </c>
      <c r="B554" s="742" t="s">
        <v>339</v>
      </c>
      <c r="C554" s="743">
        <v>5492078.25</v>
      </c>
      <c r="D554" s="742">
        <f>VLOOKUP($A$1:$A$1020,BS!$A$8:$A$2407,1,0)</f>
        <v>19000441</v>
      </c>
      <c r="E554" s="743"/>
      <c r="G554" s="743"/>
    </row>
    <row r="555" spans="1:7">
      <c r="A555" s="742">
        <v>19000443</v>
      </c>
      <c r="B555" s="742" t="s">
        <v>524</v>
      </c>
      <c r="C555" s="743">
        <v>76436723.040000007</v>
      </c>
      <c r="D555" s="742">
        <f>VLOOKUP($A$1:$A$1020,BS!$A$8:$A$2407,1,0)</f>
        <v>19000443</v>
      </c>
      <c r="E555" s="743"/>
      <c r="G555" s="743"/>
    </row>
    <row r="556" spans="1:7">
      <c r="A556" s="742">
        <v>19000453</v>
      </c>
      <c r="B556" s="742" t="s">
        <v>525</v>
      </c>
      <c r="C556" s="743">
        <v>6080761.2999999998</v>
      </c>
      <c r="D556" s="742">
        <f>VLOOKUP($A$1:$A$1020,BS!$A$8:$A$2407,1,0)</f>
        <v>19000453</v>
      </c>
      <c r="E556" s="743"/>
      <c r="G556" s="743"/>
    </row>
    <row r="557" spans="1:7">
      <c r="A557" s="742">
        <v>19000463</v>
      </c>
      <c r="B557" s="742" t="s">
        <v>526</v>
      </c>
      <c r="C557" s="743">
        <v>-1108158.79</v>
      </c>
      <c r="D557" s="742">
        <f>VLOOKUP($A$1:$A$1020,BS!$A$8:$A$2407,1,0)</f>
        <v>19000463</v>
      </c>
      <c r="E557" s="743"/>
      <c r="G557" s="743"/>
    </row>
    <row r="558" spans="1:7">
      <c r="A558" s="742">
        <v>19000471</v>
      </c>
      <c r="B558" s="742" t="s">
        <v>808</v>
      </c>
      <c r="C558" s="743">
        <v>3676187.53</v>
      </c>
      <c r="D558" s="742">
        <f>VLOOKUP($A$1:$A$1020,BS!$A$8:$A$2407,1,0)</f>
        <v>19000471</v>
      </c>
      <c r="E558" s="743"/>
      <c r="G558" s="743"/>
    </row>
    <row r="559" spans="1:7">
      <c r="A559" s="742">
        <v>19000473</v>
      </c>
      <c r="B559" s="742" t="s">
        <v>2163</v>
      </c>
      <c r="C559" s="743">
        <v>2562568</v>
      </c>
      <c r="D559" s="742">
        <f>VLOOKUP($A$1:$A$1020,BS!$A$8:$A$2407,1,0)</f>
        <v>19000473</v>
      </c>
      <c r="E559" s="743"/>
      <c r="G559" s="743"/>
    </row>
    <row r="560" spans="1:7">
      <c r="A560" s="742">
        <v>19000491</v>
      </c>
      <c r="B560" s="742" t="s">
        <v>2540</v>
      </c>
      <c r="C560" s="743">
        <v>2073887.55</v>
      </c>
      <c r="D560" s="742">
        <f>VLOOKUP($A$1:$A$1020,BS!$A$8:$A$2407,1,0)</f>
        <v>19000491</v>
      </c>
      <c r="E560" s="743"/>
      <c r="G560" s="743"/>
    </row>
    <row r="561" spans="1:7">
      <c r="A561" s="742">
        <v>19000551</v>
      </c>
      <c r="B561" s="742" t="s">
        <v>3126</v>
      </c>
      <c r="C561" s="743">
        <v>1965399</v>
      </c>
      <c r="D561" s="742">
        <f>VLOOKUP($A$1:$A$1020,BS!$A$8:$A$2407,1,0)</f>
        <v>19000551</v>
      </c>
    </row>
    <row r="562" spans="1:7">
      <c r="A562" s="742">
        <v>19000552</v>
      </c>
      <c r="B562" s="742" t="s">
        <v>2521</v>
      </c>
      <c r="C562" s="743">
        <v>677096.72</v>
      </c>
      <c r="D562" s="742">
        <f>VLOOKUP($A$1:$A$1020,BS!$A$8:$A$2407,1,0)</f>
        <v>19000552</v>
      </c>
      <c r="E562" s="743"/>
    </row>
    <row r="563" spans="1:7">
      <c r="A563" s="742">
        <v>19000553</v>
      </c>
      <c r="B563" s="742" t="s">
        <v>101</v>
      </c>
      <c r="C563" s="743">
        <v>226957.95</v>
      </c>
      <c r="D563" s="742">
        <f>VLOOKUP($A$1:$A$1020,BS!$A$8:$A$2407,1,0)</f>
        <v>19000553</v>
      </c>
      <c r="E563" s="743"/>
      <c r="G563" s="743"/>
    </row>
    <row r="564" spans="1:7">
      <c r="A564" s="742">
        <v>19000562</v>
      </c>
      <c r="B564" s="742" t="s">
        <v>763</v>
      </c>
      <c r="C564" s="743">
        <v>1609549.2</v>
      </c>
      <c r="D564" s="742">
        <f>VLOOKUP($A$1:$A$1020,BS!$A$8:$A$2407,1,0)</f>
        <v>19000562</v>
      </c>
      <c r="E564" s="743"/>
      <c r="G564" s="743"/>
    </row>
    <row r="565" spans="1:7">
      <c r="A565" s="742">
        <v>19000563</v>
      </c>
      <c r="B565" s="742" t="s">
        <v>2180</v>
      </c>
      <c r="C565" s="742">
        <v>0.02</v>
      </c>
      <c r="D565" s="742">
        <f>VLOOKUP($A$1:$A$1020,BS!$A$8:$A$2407,1,0)</f>
        <v>19000563</v>
      </c>
      <c r="E565" s="743"/>
      <c r="G565" s="743"/>
    </row>
    <row r="566" spans="1:7">
      <c r="A566" s="742">
        <v>19000571</v>
      </c>
      <c r="B566" s="742" t="s">
        <v>171</v>
      </c>
      <c r="C566" s="742">
        <v>0</v>
      </c>
      <c r="D566" s="742">
        <f>VLOOKUP($A$1:$A$1020,BS!$A$8:$A$2407,1,0)</f>
        <v>19000571</v>
      </c>
      <c r="E566" s="743"/>
      <c r="G566" s="743"/>
    </row>
    <row r="567" spans="1:7">
      <c r="A567" s="742">
        <v>19000572</v>
      </c>
      <c r="B567" s="742" t="s">
        <v>764</v>
      </c>
      <c r="C567" s="743">
        <v>265295.45</v>
      </c>
      <c r="D567" s="742">
        <f>VLOOKUP($A$1:$A$1020,BS!$A$8:$A$2407,1,0)</f>
        <v>19000572</v>
      </c>
      <c r="E567" s="743"/>
    </row>
    <row r="568" spans="1:7">
      <c r="A568" s="742">
        <v>19000573</v>
      </c>
      <c r="B568" s="742" t="s">
        <v>2248</v>
      </c>
      <c r="C568" s="743">
        <v>269158.73</v>
      </c>
      <c r="D568" s="742">
        <f>VLOOKUP($A$1:$A$1020,BS!$A$8:$A$2407,1,0)</f>
        <v>19000573</v>
      </c>
      <c r="E568" s="743"/>
    </row>
    <row r="569" spans="1:7">
      <c r="A569" s="742">
        <v>19000581</v>
      </c>
      <c r="B569" s="742" t="s">
        <v>195</v>
      </c>
      <c r="C569" s="743">
        <v>2896118.81</v>
      </c>
      <c r="D569" s="742">
        <f>VLOOKUP($A$1:$A$1020,BS!$A$8:$A$2407,1,0)</f>
        <v>19000581</v>
      </c>
      <c r="E569" s="743"/>
      <c r="G569" s="743"/>
    </row>
    <row r="570" spans="1:7">
      <c r="A570" s="742">
        <v>19000592</v>
      </c>
      <c r="B570" s="742" t="s">
        <v>584</v>
      </c>
      <c r="C570" s="743">
        <v>3807341.53</v>
      </c>
      <c r="D570" s="742">
        <f>VLOOKUP($A$1:$A$1020,BS!$A$8:$A$2407,1,0)</f>
        <v>19000592</v>
      </c>
      <c r="E570" s="743"/>
      <c r="G570" s="743"/>
    </row>
    <row r="571" spans="1:7">
      <c r="A571" s="742">
        <v>19000601</v>
      </c>
      <c r="B571" s="742" t="s">
        <v>2138</v>
      </c>
      <c r="C571" s="743">
        <v>175119761</v>
      </c>
      <c r="D571" s="742">
        <f>VLOOKUP($A$1:$A$1020,BS!$A$8:$A$2407,1,0)</f>
        <v>19000601</v>
      </c>
      <c r="E571" s="743"/>
      <c r="G571" s="743"/>
    </row>
    <row r="572" spans="1:7">
      <c r="A572" s="742">
        <v>19000621</v>
      </c>
      <c r="B572" s="742" t="s">
        <v>2197</v>
      </c>
      <c r="C572" s="743">
        <v>61529713</v>
      </c>
      <c r="D572" s="742">
        <f>VLOOKUP($A$1:$A$1020,BS!$A$8:$A$2407,1,0)</f>
        <v>19000621</v>
      </c>
      <c r="E572" s="743"/>
    </row>
    <row r="573" spans="1:7">
      <c r="A573" s="742">
        <v>19000641</v>
      </c>
      <c r="B573" s="742" t="s">
        <v>2194</v>
      </c>
      <c r="C573" s="743">
        <v>268498.15000000002</v>
      </c>
      <c r="D573" s="742">
        <f>VLOOKUP($A$1:$A$1020,BS!$A$8:$A$2407,1,0)</f>
        <v>19000641</v>
      </c>
      <c r="E573" s="743"/>
    </row>
    <row r="574" spans="1:7">
      <c r="A574" s="742">
        <v>19000671</v>
      </c>
      <c r="B574" s="742" t="s">
        <v>2214</v>
      </c>
      <c r="C574" s="743">
        <v>32765538.120000001</v>
      </c>
      <c r="D574" s="742">
        <f>VLOOKUP($A$1:$A$1020,BS!$A$8:$A$2407,1,0)</f>
        <v>19000671</v>
      </c>
      <c r="E574" s="743"/>
      <c r="G574" s="743"/>
    </row>
    <row r="575" spans="1:7">
      <c r="A575" s="742">
        <v>19000691</v>
      </c>
      <c r="B575" s="742" t="s">
        <v>2541</v>
      </c>
      <c r="C575" s="743">
        <v>48125</v>
      </c>
      <c r="D575" s="742">
        <f>VLOOKUP($A$1:$A$1020,BS!$A$8:$A$2407,1,0)</f>
        <v>19000691</v>
      </c>
      <c r="E575" s="743"/>
      <c r="G575" s="743"/>
    </row>
    <row r="576" spans="1:7">
      <c r="A576" s="742">
        <v>19000692</v>
      </c>
      <c r="B576" s="742" t="s">
        <v>1218</v>
      </c>
      <c r="C576" s="743">
        <v>13125</v>
      </c>
      <c r="D576" s="742">
        <f>VLOOKUP($A$1:$A$1020,BS!$A$8:$A$2407,1,0)</f>
        <v>19000692</v>
      </c>
      <c r="E576" s="743"/>
    </row>
    <row r="577" spans="1:7">
      <c r="A577" s="742">
        <v>19000711</v>
      </c>
      <c r="B577" s="742" t="s">
        <v>2061</v>
      </c>
      <c r="C577" s="743">
        <v>548826.78</v>
      </c>
      <c r="D577" s="742">
        <f>VLOOKUP($A$1:$A$1020,BS!$A$8:$A$2407,1,0)</f>
        <v>19000711</v>
      </c>
      <c r="E577" s="743"/>
    </row>
    <row r="578" spans="1:7">
      <c r="A578" s="742">
        <v>19000721</v>
      </c>
      <c r="B578" s="742" t="s">
        <v>2222</v>
      </c>
      <c r="C578" s="743">
        <v>10869.86</v>
      </c>
      <c r="D578" s="742">
        <f>VLOOKUP($A$1:$A$1020,BS!$A$8:$A$2407,1,0)</f>
        <v>19000721</v>
      </c>
      <c r="E578" s="743"/>
    </row>
    <row r="579" spans="1:7">
      <c r="A579" s="742">
        <v>19000731</v>
      </c>
      <c r="B579" s="742" t="s">
        <v>2317</v>
      </c>
      <c r="C579" s="743">
        <v>92644.85</v>
      </c>
      <c r="D579" s="742">
        <f>VLOOKUP($A$1:$A$1020,BS!$A$8:$A$2407,1,0)</f>
        <v>19000731</v>
      </c>
      <c r="E579" s="743"/>
    </row>
    <row r="580" spans="1:7">
      <c r="A580" s="742">
        <v>19000732</v>
      </c>
      <c r="B580" s="742" t="s">
        <v>2313</v>
      </c>
      <c r="C580" s="743">
        <v>51059.44</v>
      </c>
      <c r="D580" s="742">
        <f>VLOOKUP($A$1:$A$1020,BS!$A$8:$A$2407,1,0)</f>
        <v>19000732</v>
      </c>
      <c r="E580" s="743"/>
    </row>
    <row r="581" spans="1:7">
      <c r="A581" s="742">
        <v>19000741</v>
      </c>
      <c r="B581" s="742" t="s">
        <v>2382</v>
      </c>
      <c r="C581" s="743">
        <v>212522.49</v>
      </c>
      <c r="D581" s="742">
        <f>VLOOKUP($A$1:$A$1020,BS!$A$8:$A$2407,1,0)</f>
        <v>19000741</v>
      </c>
      <c r="E581" s="743"/>
    </row>
    <row r="582" spans="1:7">
      <c r="A582" s="742">
        <v>19000751</v>
      </c>
      <c r="B582" s="742" t="s">
        <v>2408</v>
      </c>
      <c r="C582" s="743">
        <v>1765779.75</v>
      </c>
      <c r="D582" s="742">
        <f>VLOOKUP($A$1:$A$1020,BS!$A$8:$A$2407,1,0)</f>
        <v>19000751</v>
      </c>
      <c r="E582" s="743"/>
    </row>
    <row r="583" spans="1:7">
      <c r="A583" s="742">
        <v>19000752</v>
      </c>
      <c r="B583" s="742" t="s">
        <v>2409</v>
      </c>
      <c r="C583" s="743">
        <v>944532.75</v>
      </c>
      <c r="D583" s="742">
        <f>VLOOKUP($A$1:$A$1020,BS!$A$8:$A$2407,1,0)</f>
        <v>19000752</v>
      </c>
      <c r="E583" s="743"/>
    </row>
    <row r="584" spans="1:7">
      <c r="A584" s="742">
        <v>19000761</v>
      </c>
      <c r="B584" s="742" t="s">
        <v>2432</v>
      </c>
      <c r="C584" s="742">
        <v>0</v>
      </c>
      <c r="D584" s="742">
        <f>VLOOKUP($A$1:$A$1020,BS!$A$8:$A$2407,1,0)</f>
        <v>19000761</v>
      </c>
      <c r="E584" s="743"/>
      <c r="G584" s="743"/>
    </row>
    <row r="585" spans="1:7">
      <c r="A585" s="742">
        <v>19000771</v>
      </c>
      <c r="B585" s="742" t="s">
        <v>2433</v>
      </c>
      <c r="C585" s="742">
        <v>0</v>
      </c>
      <c r="D585" s="742">
        <f>VLOOKUP($A$1:$A$1020,BS!$A$8:$A$2407,1,0)</f>
        <v>19000771</v>
      </c>
      <c r="E585" s="743"/>
      <c r="G585" s="743"/>
    </row>
    <row r="586" spans="1:7">
      <c r="A586" s="742">
        <v>19000781</v>
      </c>
      <c r="B586" s="742" t="s">
        <v>2542</v>
      </c>
      <c r="C586" s="743">
        <v>3753412.85</v>
      </c>
      <c r="D586" s="742">
        <f>VLOOKUP($A$1:$A$1020,BS!$A$8:$A$2407,1,0)</f>
        <v>19000781</v>
      </c>
      <c r="E586" s="743"/>
    </row>
    <row r="587" spans="1:7">
      <c r="A587" s="742">
        <v>19000791</v>
      </c>
      <c r="B587" s="742" t="s">
        <v>2543</v>
      </c>
      <c r="C587" s="743">
        <v>117789.81</v>
      </c>
      <c r="D587" s="742">
        <f>VLOOKUP($A$1:$A$1020,BS!$A$8:$A$2407,1,0)</f>
        <v>19000791</v>
      </c>
    </row>
    <row r="588" spans="1:7">
      <c r="A588" s="742">
        <v>19000801</v>
      </c>
      <c r="B588" s="742" t="s">
        <v>2544</v>
      </c>
      <c r="C588" s="743">
        <v>-1287.6300000000001</v>
      </c>
      <c r="D588" s="742">
        <f>VLOOKUP($A$1:$A$1020,BS!$A$8:$A$2407,1,0)</f>
        <v>19000801</v>
      </c>
      <c r="E588" s="743"/>
      <c r="G588" s="743"/>
    </row>
    <row r="589" spans="1:7">
      <c r="A589" s="742">
        <v>19000811</v>
      </c>
      <c r="B589" s="742" t="s">
        <v>2545</v>
      </c>
      <c r="C589" s="743">
        <v>13481.38</v>
      </c>
      <c r="D589" s="742">
        <f>VLOOKUP($A$1:$A$1020,BS!$A$8:$A$2407,1,0)</f>
        <v>19000811</v>
      </c>
      <c r="E589" s="743"/>
      <c r="G589" s="743"/>
    </row>
    <row r="590" spans="1:7">
      <c r="A590" s="742">
        <v>19000821</v>
      </c>
      <c r="B590" s="742" t="s">
        <v>2583</v>
      </c>
      <c r="C590" s="743">
        <v>229412.37</v>
      </c>
      <c r="D590" s="742">
        <f>VLOOKUP($A$1:$A$1020,BS!$A$8:$A$2407,1,0)</f>
        <v>19000821</v>
      </c>
    </row>
    <row r="591" spans="1:7">
      <c r="A591" s="742">
        <v>19000831</v>
      </c>
      <c r="B591" s="742" t="s">
        <v>2626</v>
      </c>
      <c r="C591" s="743">
        <v>742036.84</v>
      </c>
      <c r="D591" s="742">
        <f>VLOOKUP($A$1:$A$1020,BS!$A$8:$A$2407,1,0)</f>
        <v>19000831</v>
      </c>
      <c r="E591" s="743"/>
    </row>
    <row r="592" spans="1:7">
      <c r="A592" s="742">
        <v>19000841</v>
      </c>
      <c r="B592" s="742" t="s">
        <v>2670</v>
      </c>
      <c r="C592" s="743">
        <v>-714133.16</v>
      </c>
      <c r="D592" s="742">
        <f>VLOOKUP($A$1:$A$1020,BS!$A$8:$A$2407,1,0)</f>
        <v>19000841</v>
      </c>
      <c r="E592" s="743"/>
    </row>
    <row r="593" spans="1:7">
      <c r="A593" s="742">
        <v>19000851</v>
      </c>
      <c r="B593" s="742" t="s">
        <v>2802</v>
      </c>
      <c r="C593" s="743">
        <v>888978.25</v>
      </c>
      <c r="D593" s="742">
        <f>VLOOKUP($A$1:$A$1020,BS!$A$8:$A$2407,1,0)</f>
        <v>19000851</v>
      </c>
      <c r="E593" s="743"/>
    </row>
    <row r="594" spans="1:7">
      <c r="A594" s="742">
        <v>19000861</v>
      </c>
      <c r="B594" s="742" t="s">
        <v>2863</v>
      </c>
      <c r="C594" s="743">
        <v>223527.11</v>
      </c>
      <c r="D594" s="742">
        <f>VLOOKUP($A$1:$A$1020,BS!$A$8:$A$2407,1,0)</f>
        <v>19000861</v>
      </c>
      <c r="E594" s="743"/>
    </row>
    <row r="595" spans="1:7">
      <c r="A595" s="742">
        <v>19000871</v>
      </c>
      <c r="B595" s="742" t="s">
        <v>3236</v>
      </c>
      <c r="C595" s="743">
        <v>2129786.75</v>
      </c>
      <c r="D595" s="742">
        <f>VLOOKUP($A$1:$A$1020,BS!$A$8:$A$2407,1,0)</f>
        <v>19000871</v>
      </c>
      <c r="E595" s="743"/>
    </row>
    <row r="596" spans="1:7">
      <c r="A596" s="742">
        <v>19002003</v>
      </c>
      <c r="B596" s="742" t="s">
        <v>2990</v>
      </c>
      <c r="C596" s="743">
        <v>90514942.719999999</v>
      </c>
      <c r="D596" s="742">
        <f>VLOOKUP($A$1:$A$1020,BS!$A$8:$A$2407,1,0)</f>
        <v>19002003</v>
      </c>
      <c r="E596" s="743"/>
    </row>
    <row r="597" spans="1:7">
      <c r="A597" s="742">
        <v>19003011</v>
      </c>
      <c r="B597" s="742" t="s">
        <v>3060</v>
      </c>
      <c r="C597" s="743">
        <v>1692768.35</v>
      </c>
      <c r="D597" s="742">
        <f>VLOOKUP($A$1:$A$1020,BS!$A$8:$A$2407,1,0)</f>
        <v>19003011</v>
      </c>
      <c r="E597" s="743"/>
      <c r="G597" s="743"/>
    </row>
    <row r="598" spans="1:7">
      <c r="A598" s="742">
        <v>19003021</v>
      </c>
      <c r="B598" s="742" t="s">
        <v>3079</v>
      </c>
      <c r="C598" s="743">
        <v>490027.65</v>
      </c>
      <c r="D598" s="742">
        <f>VLOOKUP($A$1:$A$1020,BS!$A$8:$A$2407,1,0)</f>
        <v>19003021</v>
      </c>
      <c r="E598" s="743"/>
      <c r="G598" s="743"/>
    </row>
    <row r="599" spans="1:7">
      <c r="A599" s="742">
        <v>19003032</v>
      </c>
      <c r="B599" s="742" t="s">
        <v>3238</v>
      </c>
      <c r="C599" s="743">
        <v>2820455.4</v>
      </c>
      <c r="D599" s="742">
        <f>VLOOKUP($A$1:$A$1020,BS!$A$8:$A$2407,1,0)</f>
        <v>19003032</v>
      </c>
      <c r="E599" s="743"/>
      <c r="G599" s="743"/>
    </row>
    <row r="600" spans="1:7">
      <c r="A600" s="742">
        <v>19003041</v>
      </c>
      <c r="B600" s="742" t="s">
        <v>3365</v>
      </c>
      <c r="C600" s="743">
        <v>3041500</v>
      </c>
      <c r="D600" s="742">
        <f>VLOOKUP($A$1:$A$1020,BS!$A$8:$A$2407,1,0)</f>
        <v>19003041</v>
      </c>
      <c r="E600" s="743"/>
      <c r="G600" s="743"/>
    </row>
    <row r="601" spans="1:7">
      <c r="A601" s="742">
        <v>19003042</v>
      </c>
      <c r="B601" s="742" t="s">
        <v>3300</v>
      </c>
      <c r="C601" s="743">
        <v>3139500</v>
      </c>
      <c r="D601" s="742">
        <f>VLOOKUP($A$1:$A$1020,BS!$A$8:$A$2407,1,0)</f>
        <v>19003042</v>
      </c>
      <c r="E601" s="743"/>
      <c r="G601" s="743"/>
    </row>
    <row r="602" spans="1:7">
      <c r="A602" s="742">
        <v>19100012</v>
      </c>
      <c r="B602" s="742" t="s">
        <v>1000</v>
      </c>
      <c r="C602" s="743">
        <v>15794015.01</v>
      </c>
      <c r="D602" s="742">
        <f>VLOOKUP($A$1:$A$1020,BS!$A$8:$A$2407,1,0)</f>
        <v>19100012</v>
      </c>
      <c r="E602" s="743"/>
      <c r="G602" s="743"/>
    </row>
    <row r="603" spans="1:7">
      <c r="A603" s="742">
        <v>19100022</v>
      </c>
      <c r="B603" s="742" t="s">
        <v>697</v>
      </c>
      <c r="C603" s="743">
        <v>5452408.3600000003</v>
      </c>
      <c r="D603" s="742">
        <f>VLOOKUP($A$1:$A$1020,BS!$A$8:$A$2407,1,0)</f>
        <v>19100022</v>
      </c>
      <c r="E603" s="743"/>
    </row>
    <row r="604" spans="1:7">
      <c r="A604" s="742">
        <v>19100132</v>
      </c>
      <c r="B604" s="742" t="s">
        <v>683</v>
      </c>
      <c r="C604" s="743">
        <v>29482.14</v>
      </c>
      <c r="D604" s="742">
        <f>VLOOKUP($A$1:$A$1020,BS!$A$8:$A$2407,1,0)</f>
        <v>19100132</v>
      </c>
      <c r="E604" s="743"/>
    </row>
    <row r="605" spans="1:7">
      <c r="A605" s="742">
        <v>19100142</v>
      </c>
      <c r="B605" s="742" t="s">
        <v>684</v>
      </c>
      <c r="C605" s="743">
        <v>-337739.08</v>
      </c>
      <c r="D605" s="742">
        <f>VLOOKUP($A$1:$A$1020,BS!$A$8:$A$2407,1,0)</f>
        <v>19100142</v>
      </c>
      <c r="E605" s="743"/>
      <c r="G605" s="743"/>
    </row>
    <row r="606" spans="1:7">
      <c r="A606" s="742">
        <v>19100152</v>
      </c>
      <c r="B606" s="742" t="s">
        <v>1138</v>
      </c>
      <c r="C606" s="743">
        <v>7572209.1500000004</v>
      </c>
      <c r="D606" s="742">
        <f>VLOOKUP($A$1:$A$1020,BS!$A$8:$A$2407,1,0)</f>
        <v>19100152</v>
      </c>
      <c r="G606" s="743"/>
    </row>
    <row r="607" spans="1:7">
      <c r="A607" s="742">
        <v>19100162</v>
      </c>
      <c r="B607" s="742" t="s">
        <v>312</v>
      </c>
      <c r="C607" s="743">
        <v>-38373492.859999999</v>
      </c>
      <c r="D607" s="742">
        <f>VLOOKUP($A$1:$A$1020,BS!$A$8:$A$2407,1,0)</f>
        <v>19100162</v>
      </c>
      <c r="E607" s="743"/>
    </row>
    <row r="608" spans="1:7">
      <c r="A608" s="742">
        <v>20100023</v>
      </c>
      <c r="B608" s="742" t="s">
        <v>1984</v>
      </c>
      <c r="C608" s="743">
        <v>-859037.91</v>
      </c>
      <c r="D608" s="742">
        <f>VLOOKUP($A$1:$A$1020,BS!$A$8:$A$2407,1,0)</f>
        <v>20100023</v>
      </c>
      <c r="E608" s="743"/>
    </row>
    <row r="609" spans="1:7">
      <c r="A609" s="742">
        <v>20700003</v>
      </c>
      <c r="B609" s="742" t="s">
        <v>1296</v>
      </c>
      <c r="C609" s="743">
        <v>-122847945.22</v>
      </c>
      <c r="D609" s="742">
        <f>VLOOKUP($A$1:$A$1020,BS!$A$8:$A$2407,1,0)</f>
        <v>20700003</v>
      </c>
      <c r="E609" s="743"/>
    </row>
    <row r="610" spans="1:7">
      <c r="A610" s="742">
        <v>20700013</v>
      </c>
      <c r="B610" s="742" t="s">
        <v>1889</v>
      </c>
      <c r="C610" s="743">
        <v>-338395484.31</v>
      </c>
      <c r="D610" s="742">
        <f>VLOOKUP($A$1:$A$1020,BS!$A$8:$A$2407,1,0)</f>
        <v>20700013</v>
      </c>
      <c r="E610" s="743"/>
    </row>
    <row r="611" spans="1:7">
      <c r="A611" s="742">
        <v>20700023</v>
      </c>
      <c r="B611" s="742" t="s">
        <v>1345</v>
      </c>
      <c r="C611" s="743">
        <v>-16901820.34</v>
      </c>
      <c r="D611" s="742">
        <f>VLOOKUP($A$1:$A$1020,BS!$A$8:$A$2407,1,0)</f>
        <v>20700023</v>
      </c>
      <c r="E611" s="743"/>
    </row>
    <row r="612" spans="1:7">
      <c r="A612" s="742">
        <v>21100003</v>
      </c>
      <c r="B612" s="742" t="s">
        <v>1186</v>
      </c>
      <c r="C612" s="743">
        <v>-2803605116.4699998</v>
      </c>
      <c r="D612" s="742">
        <f>VLOOKUP($A$1:$A$1020,BS!$A$8:$A$2407,1,0)</f>
        <v>21100003</v>
      </c>
      <c r="E612" s="743"/>
      <c r="G612" s="743"/>
    </row>
    <row r="613" spans="1:7">
      <c r="A613" s="742">
        <v>21100383</v>
      </c>
      <c r="B613" s="742" t="s">
        <v>25</v>
      </c>
      <c r="C613" s="743">
        <v>-491575</v>
      </c>
      <c r="D613" s="742">
        <f>VLOOKUP($A$1:$A$1020,BS!$A$8:$A$2407,1,0)</f>
        <v>21100383</v>
      </c>
      <c r="E613" s="743"/>
      <c r="G613" s="743"/>
    </row>
    <row r="614" spans="1:7">
      <c r="A614" s="742">
        <v>21400013</v>
      </c>
      <c r="B614" s="742" t="s">
        <v>1053</v>
      </c>
      <c r="C614" s="743">
        <v>2148854.7200000002</v>
      </c>
      <c r="D614" s="742">
        <f>VLOOKUP($A$1:$A$1020,BS!$A$8:$A$2407,1,0)</f>
        <v>21400013</v>
      </c>
      <c r="G614" s="743"/>
    </row>
    <row r="615" spans="1:7">
      <c r="A615" s="742">
        <v>21400033</v>
      </c>
      <c r="B615" s="742" t="s">
        <v>1055</v>
      </c>
      <c r="C615" s="743">
        <v>4985024.68</v>
      </c>
      <c r="D615" s="742">
        <f>VLOOKUP($A$1:$A$1020,BS!$A$8:$A$2407,1,0)</f>
        <v>21400033</v>
      </c>
      <c r="E615" s="743"/>
    </row>
    <row r="616" spans="1:7">
      <c r="A616" s="742">
        <v>21500023</v>
      </c>
      <c r="B616" s="742" t="s">
        <v>1346</v>
      </c>
      <c r="C616" s="743">
        <v>-10766141</v>
      </c>
      <c r="D616" s="742">
        <f>VLOOKUP($A$1:$A$1020,BS!$A$8:$A$2407,1,0)</f>
        <v>21500023</v>
      </c>
      <c r="E616" s="743"/>
      <c r="G616" s="743"/>
    </row>
    <row r="617" spans="1:7">
      <c r="A617" s="742">
        <v>21500033</v>
      </c>
      <c r="B617" s="742" t="s">
        <v>1890</v>
      </c>
      <c r="C617" s="743">
        <v>-3281918</v>
      </c>
      <c r="D617" s="742">
        <f>VLOOKUP($A$1:$A$1020,BS!$A$8:$A$2407,1,0)</f>
        <v>21500033</v>
      </c>
      <c r="E617" s="743"/>
    </row>
    <row r="618" spans="1:7">
      <c r="A618" s="742">
        <v>21600003</v>
      </c>
      <c r="B618" s="742" t="s">
        <v>419</v>
      </c>
      <c r="C618" s="743">
        <v>-366655346.13</v>
      </c>
      <c r="D618" s="742">
        <f>VLOOKUP($A$1:$A$1020,BS!$A$8:$A$2407,1,0)</f>
        <v>21600003</v>
      </c>
      <c r="E618" s="743"/>
      <c r="G618" s="743"/>
    </row>
    <row r="619" spans="1:7">
      <c r="A619" s="742">
        <v>21600011</v>
      </c>
      <c r="B619" s="742" t="s">
        <v>2097</v>
      </c>
      <c r="C619" s="743">
        <v>60185414.240000002</v>
      </c>
      <c r="D619" s="742">
        <f>VLOOKUP($A$1:$A$1020,BS!$A$8:$A$2407,1,0)</f>
        <v>21600011</v>
      </c>
      <c r="E619" s="743"/>
      <c r="G619" s="743"/>
    </row>
    <row r="620" spans="1:7">
      <c r="A620" s="742">
        <v>21600013</v>
      </c>
      <c r="B620" s="742" t="s">
        <v>672</v>
      </c>
      <c r="C620" s="743">
        <v>77562549.519999996</v>
      </c>
      <c r="D620" s="742">
        <f>VLOOKUP($A$1:$A$1020,BS!$A$8:$A$2407,1,0)</f>
        <v>21600013</v>
      </c>
      <c r="E620" s="743"/>
      <c r="G620" s="743"/>
    </row>
    <row r="621" spans="1:7">
      <c r="A621" s="742">
        <v>21600023</v>
      </c>
      <c r="B621" s="742" t="s">
        <v>1891</v>
      </c>
      <c r="C621" s="743">
        <v>1755001.25</v>
      </c>
      <c r="D621" s="742">
        <f>VLOOKUP($A$1:$A$1020,BS!$A$8:$A$2407,1,0)</f>
        <v>21600023</v>
      </c>
      <c r="E621" s="743"/>
      <c r="G621" s="743"/>
    </row>
    <row r="622" spans="1:7">
      <c r="A622" s="742">
        <v>21600033</v>
      </c>
      <c r="B622" s="742" t="s">
        <v>1196</v>
      </c>
      <c r="C622" s="743">
        <v>1471103.62</v>
      </c>
      <c r="D622" s="742">
        <f>VLOOKUP($A$1:$A$1020,BS!$A$8:$A$2407,1,0)</f>
        <v>21600033</v>
      </c>
      <c r="E622" s="743"/>
      <c r="G622" s="743"/>
    </row>
    <row r="623" spans="1:7">
      <c r="A623" s="742">
        <v>21600053</v>
      </c>
      <c r="B623" s="742" t="s">
        <v>1074</v>
      </c>
      <c r="C623" s="743">
        <v>16359946.109999999</v>
      </c>
      <c r="D623" s="742">
        <f>VLOOKUP($A$1:$A$1020,BS!$A$8:$A$2407,1,0)</f>
        <v>21600053</v>
      </c>
      <c r="E623" s="743"/>
    </row>
    <row r="624" spans="1:7">
      <c r="A624" s="742">
        <v>21610013</v>
      </c>
      <c r="B624" s="742" t="s">
        <v>342</v>
      </c>
      <c r="C624" s="743">
        <v>14902924</v>
      </c>
      <c r="D624" s="742">
        <f>VLOOKUP($A$1:$A$1020,BS!$A$8:$A$2407,1,0)</f>
        <v>21610013</v>
      </c>
      <c r="E624" s="743"/>
      <c r="G624" s="743"/>
    </row>
    <row r="625" spans="1:7">
      <c r="A625" s="742">
        <v>21900023</v>
      </c>
      <c r="B625" s="742" t="s">
        <v>3445</v>
      </c>
      <c r="C625" s="742">
        <v>0</v>
      </c>
      <c r="D625" s="742">
        <f>VLOOKUP($A$1:$A$1020,BS!$A$8:$A$2407,1,0)</f>
        <v>21900023</v>
      </c>
      <c r="E625" s="743"/>
    </row>
    <row r="626" spans="1:7">
      <c r="A626" s="742">
        <v>21900033</v>
      </c>
      <c r="B626" s="742" t="s">
        <v>3446</v>
      </c>
      <c r="C626" s="742">
        <v>0</v>
      </c>
      <c r="D626" s="742">
        <f>VLOOKUP($A$1:$A$1020,BS!$A$8:$A$2407,1,0)</f>
        <v>21900033</v>
      </c>
      <c r="E626" s="743"/>
    </row>
    <row r="627" spans="1:7">
      <c r="A627" s="742">
        <v>21900103</v>
      </c>
      <c r="B627" s="742" t="s">
        <v>3148</v>
      </c>
      <c r="C627" s="743">
        <v>-14628311.1</v>
      </c>
      <c r="D627" s="742">
        <f>VLOOKUP($A$1:$A$1020,BS!$A$8:$A$2407,1,0)</f>
        <v>21900103</v>
      </c>
      <c r="E627" s="743"/>
    </row>
    <row r="628" spans="1:7">
      <c r="A628" s="742">
        <v>21900113</v>
      </c>
      <c r="B628" s="742" t="s">
        <v>3149</v>
      </c>
      <c r="C628" s="743">
        <v>22951688.399999999</v>
      </c>
      <c r="D628" s="742">
        <f>VLOOKUP($A$1:$A$1020,BS!$A$8:$A$2407,1,0)</f>
        <v>21900113</v>
      </c>
      <c r="E628" s="743"/>
      <c r="G628" s="743"/>
    </row>
    <row r="629" spans="1:7">
      <c r="A629" s="742">
        <v>21900133</v>
      </c>
      <c r="B629" s="742" t="s">
        <v>3150</v>
      </c>
      <c r="C629" s="743">
        <v>444384.7</v>
      </c>
      <c r="D629" s="742">
        <f>VLOOKUP($A$1:$A$1020,BS!$A$8:$A$2407,1,0)</f>
        <v>21900133</v>
      </c>
      <c r="E629" s="743"/>
      <c r="G629" s="743"/>
    </row>
    <row r="630" spans="1:7">
      <c r="A630" s="742">
        <v>21900143</v>
      </c>
      <c r="B630" s="742" t="s">
        <v>3166</v>
      </c>
      <c r="C630" s="743">
        <v>218390637.25</v>
      </c>
      <c r="D630" s="742">
        <f>VLOOKUP($A$1:$A$1020,BS!$A$8:$A$2407,1,0)</f>
        <v>21900143</v>
      </c>
    </row>
    <row r="631" spans="1:7">
      <c r="A631" s="742">
        <v>21900153</v>
      </c>
      <c r="B631" s="742" t="s">
        <v>3152</v>
      </c>
      <c r="C631" s="743">
        <v>-76436723.040000007</v>
      </c>
      <c r="D631" s="742">
        <f>VLOOKUP($A$1:$A$1020,BS!$A$8:$A$2407,1,0)</f>
        <v>21900153</v>
      </c>
      <c r="E631" s="743"/>
    </row>
    <row r="632" spans="1:7">
      <c r="A632" s="742">
        <v>21900163</v>
      </c>
      <c r="B632" s="742" t="s">
        <v>3167</v>
      </c>
      <c r="C632" s="743">
        <v>17373604</v>
      </c>
      <c r="D632" s="742">
        <f>VLOOKUP($A$1:$A$1020,BS!$A$8:$A$2407,1,0)</f>
        <v>21900163</v>
      </c>
      <c r="E632" s="743"/>
    </row>
    <row r="633" spans="1:7">
      <c r="A633" s="742">
        <v>21900173</v>
      </c>
      <c r="B633" s="742" t="s">
        <v>3154</v>
      </c>
      <c r="C633" s="743">
        <v>-6080761.3600000003</v>
      </c>
      <c r="D633" s="742">
        <f>VLOOKUP($A$1:$A$1020,BS!$A$8:$A$2407,1,0)</f>
        <v>21900173</v>
      </c>
      <c r="E633" s="743"/>
    </row>
    <row r="634" spans="1:7">
      <c r="A634" s="742">
        <v>21900183</v>
      </c>
      <c r="B634" s="742" t="s">
        <v>3155</v>
      </c>
      <c r="C634" s="743">
        <v>-3166166.65</v>
      </c>
      <c r="D634" s="742">
        <f>VLOOKUP($A$1:$A$1020,BS!$A$8:$A$2407,1,0)</f>
        <v>21900183</v>
      </c>
      <c r="E634" s="743"/>
    </row>
    <row r="635" spans="1:7">
      <c r="A635" s="742">
        <v>21900193</v>
      </c>
      <c r="B635" s="742" t="s">
        <v>3156</v>
      </c>
      <c r="C635" s="743">
        <v>1108158.24</v>
      </c>
      <c r="D635" s="742">
        <f>VLOOKUP($A$1:$A$1020,BS!$A$8:$A$2407,1,0)</f>
        <v>21900193</v>
      </c>
      <c r="E635" s="743"/>
    </row>
    <row r="636" spans="1:7">
      <c r="A636" s="742">
        <v>21900213</v>
      </c>
      <c r="B636" s="742" t="s">
        <v>1491</v>
      </c>
      <c r="C636" s="742">
        <v>0</v>
      </c>
      <c r="D636" s="742">
        <f>VLOOKUP($A$1:$A$1020,BS!$A$8:$A$2407,1,0)</f>
        <v>21900213</v>
      </c>
      <c r="E636" s="743"/>
    </row>
    <row r="637" spans="1:7">
      <c r="A637" s="742">
        <v>21900223</v>
      </c>
      <c r="B637" s="742" t="s">
        <v>3140</v>
      </c>
      <c r="C637" s="743">
        <v>-155534.65</v>
      </c>
      <c r="D637" s="742">
        <f>VLOOKUP($A$1:$A$1020,BS!$A$8:$A$2407,1,0)</f>
        <v>21900223</v>
      </c>
      <c r="E637" s="743"/>
    </row>
    <row r="638" spans="1:7">
      <c r="A638" s="742">
        <v>21900233</v>
      </c>
      <c r="B638" s="742" t="s">
        <v>3109</v>
      </c>
      <c r="C638" s="743">
        <v>5119908.8899999997</v>
      </c>
      <c r="D638" s="742">
        <f>VLOOKUP($A$1:$A$1020,BS!$A$8:$A$2407,1,0)</f>
        <v>21900233</v>
      </c>
      <c r="E638" s="743"/>
    </row>
    <row r="639" spans="1:7">
      <c r="A639" s="742">
        <v>21900243</v>
      </c>
      <c r="B639" s="742" t="s">
        <v>3157</v>
      </c>
      <c r="C639" s="743">
        <v>-8033090.9400000004</v>
      </c>
      <c r="D639" s="742">
        <f>VLOOKUP($A$1:$A$1020,BS!$A$8:$A$2407,1,0)</f>
        <v>21900243</v>
      </c>
      <c r="E639" s="743"/>
    </row>
    <row r="640" spans="1:7">
      <c r="A640" s="742">
        <v>22100353</v>
      </c>
      <c r="B640" s="742" t="s">
        <v>1959</v>
      </c>
      <c r="C640" s="742">
        <v>0</v>
      </c>
      <c r="D640" s="742">
        <f>VLOOKUP($A$1:$A$1020,BS!$A$8:$A$2407,1,0)</f>
        <v>22100353</v>
      </c>
      <c r="E640" s="743"/>
      <c r="G640" s="743"/>
    </row>
    <row r="641" spans="1:7">
      <c r="A641" s="742">
        <v>22100363</v>
      </c>
      <c r="B641" s="742" t="s">
        <v>471</v>
      </c>
      <c r="C641" s="742">
        <v>0</v>
      </c>
      <c r="D641" s="742">
        <f>VLOOKUP($A$1:$A$1020,BS!$A$8:$A$2407,1,0)</f>
        <v>22100363</v>
      </c>
      <c r="E641" s="743"/>
    </row>
    <row r="642" spans="1:7">
      <c r="A642" s="742">
        <v>22100393</v>
      </c>
      <c r="B642" s="742" t="s">
        <v>474</v>
      </c>
      <c r="C642" s="743">
        <v>-15000000</v>
      </c>
      <c r="D642" s="742">
        <f>VLOOKUP($A$1:$A$1020,BS!$A$8:$A$2407,1,0)</f>
        <v>22100393</v>
      </c>
      <c r="E642" s="743"/>
      <c r="G642" s="743"/>
    </row>
    <row r="643" spans="1:7">
      <c r="A643" s="742">
        <v>22100413</v>
      </c>
      <c r="B643" s="742" t="s">
        <v>141</v>
      </c>
      <c r="C643" s="743">
        <v>-2000000</v>
      </c>
      <c r="D643" s="742">
        <f>VLOOKUP($A$1:$A$1020,BS!$A$8:$A$2407,1,0)</f>
        <v>22100413</v>
      </c>
      <c r="E643" s="743"/>
      <c r="G643" s="743"/>
    </row>
    <row r="644" spans="1:7">
      <c r="A644" s="742">
        <v>22100713</v>
      </c>
      <c r="B644" s="742" t="s">
        <v>513</v>
      </c>
      <c r="C644" s="743">
        <v>-300000000</v>
      </c>
      <c r="D644" s="742">
        <f>VLOOKUP($A$1:$A$1020,BS!$A$8:$A$2407,1,0)</f>
        <v>22100713</v>
      </c>
      <c r="E644" s="743"/>
    </row>
    <row r="645" spans="1:7">
      <c r="A645" s="742">
        <v>22100723</v>
      </c>
      <c r="B645" s="742" t="s">
        <v>514</v>
      </c>
      <c r="C645" s="743">
        <v>-200000000</v>
      </c>
      <c r="D645" s="742">
        <f>VLOOKUP($A$1:$A$1020,BS!$A$8:$A$2407,1,0)</f>
        <v>22100723</v>
      </c>
      <c r="E645" s="743"/>
      <c r="G645" s="743"/>
    </row>
    <row r="646" spans="1:7">
      <c r="A646" s="742">
        <v>22100743</v>
      </c>
      <c r="B646" s="742" t="s">
        <v>1322</v>
      </c>
      <c r="C646" s="743">
        <v>-100000000</v>
      </c>
      <c r="D646" s="742">
        <f>VLOOKUP($A$1:$A$1020,BS!$A$8:$A$2407,1,0)</f>
        <v>22100743</v>
      </c>
      <c r="E646" s="743"/>
    </row>
    <row r="647" spans="1:7">
      <c r="A647" s="742">
        <v>22100823</v>
      </c>
      <c r="B647" s="742" t="s">
        <v>1921</v>
      </c>
      <c r="C647" s="743">
        <v>-250000000</v>
      </c>
      <c r="D647" s="742">
        <f>VLOOKUP($A$1:$A$1020,BS!$A$8:$A$2407,1,0)</f>
        <v>22100823</v>
      </c>
      <c r="E647" s="743"/>
      <c r="G647" s="743"/>
    </row>
    <row r="648" spans="1:7">
      <c r="A648" s="742">
        <v>22100833</v>
      </c>
      <c r="B648" s="742" t="s">
        <v>2808</v>
      </c>
      <c r="C648" s="743">
        <v>-138460000</v>
      </c>
      <c r="D648" s="742">
        <f>VLOOKUP($A$1:$A$1020,BS!$A$8:$A$2407,1,0)</f>
        <v>22100833</v>
      </c>
      <c r="E648" s="743"/>
    </row>
    <row r="649" spans="1:7">
      <c r="A649" s="742">
        <v>22100843</v>
      </c>
      <c r="B649" s="742" t="s">
        <v>2812</v>
      </c>
      <c r="C649" s="743">
        <v>-23400000</v>
      </c>
      <c r="D649" s="742">
        <f>VLOOKUP($A$1:$A$1020,BS!$A$8:$A$2407,1,0)</f>
        <v>22100843</v>
      </c>
      <c r="E649" s="743"/>
      <c r="G649" s="743"/>
    </row>
    <row r="650" spans="1:7">
      <c r="A650" s="742">
        <v>22100853</v>
      </c>
      <c r="B650" s="742" t="s">
        <v>3254</v>
      </c>
      <c r="C650" s="743">
        <v>-425000000</v>
      </c>
      <c r="D650" s="742">
        <f>VLOOKUP($A$1:$A$1020,BS!$A$8:$A$2407,1,0)</f>
        <v>22100853</v>
      </c>
      <c r="E650" s="743"/>
      <c r="G650" s="743"/>
    </row>
    <row r="651" spans="1:7">
      <c r="A651" s="742">
        <v>22100923</v>
      </c>
      <c r="B651" s="742" t="s">
        <v>2402</v>
      </c>
      <c r="C651" s="743">
        <v>-250000000</v>
      </c>
      <c r="D651" s="742">
        <f>VLOOKUP($A$1:$A$1020,BS!$A$8:$A$2407,1,0)</f>
        <v>22100923</v>
      </c>
      <c r="E651" s="743"/>
      <c r="G651" s="743"/>
    </row>
    <row r="652" spans="1:7">
      <c r="A652" s="742">
        <v>22100933</v>
      </c>
      <c r="B652" s="742" t="s">
        <v>2403</v>
      </c>
      <c r="C652" s="743">
        <v>-45000000</v>
      </c>
      <c r="D652" s="742">
        <f>VLOOKUP($A$1:$A$1020,BS!$A$8:$A$2407,1,0)</f>
        <v>22100933</v>
      </c>
      <c r="E652" s="743"/>
      <c r="G652" s="743"/>
    </row>
    <row r="653" spans="1:7">
      <c r="A653" s="742">
        <v>22100973</v>
      </c>
      <c r="B653" s="742" t="s">
        <v>196</v>
      </c>
      <c r="C653" s="742">
        <v>0</v>
      </c>
      <c r="D653" s="742">
        <f>VLOOKUP($A$1:$A$1020,BS!$A$8:$A$2407,1,0)</f>
        <v>22100973</v>
      </c>
      <c r="E653" s="743"/>
      <c r="G653" s="743"/>
    </row>
    <row r="654" spans="1:7">
      <c r="A654" s="742">
        <v>22100993</v>
      </c>
      <c r="B654" s="742" t="s">
        <v>1736</v>
      </c>
      <c r="C654" s="742">
        <v>0</v>
      </c>
      <c r="D654" s="742">
        <f>VLOOKUP($A$1:$A$1020,BS!$A$8:$A$2407,1,0)</f>
        <v>22100993</v>
      </c>
      <c r="E654" s="743"/>
      <c r="G654" s="743"/>
    </row>
    <row r="655" spans="1:7">
      <c r="A655" s="742">
        <v>22101023</v>
      </c>
      <c r="B655" s="742" t="s">
        <v>1032</v>
      </c>
      <c r="C655" s="743">
        <v>-250000000</v>
      </c>
      <c r="D655" s="742">
        <f>VLOOKUP($A$1:$A$1020,BS!$A$8:$A$2407,1,0)</f>
        <v>22101023</v>
      </c>
      <c r="E655" s="743"/>
      <c r="G655" s="743"/>
    </row>
    <row r="656" spans="1:7">
      <c r="A656" s="742">
        <v>22101033</v>
      </c>
      <c r="B656" s="742" t="s">
        <v>1893</v>
      </c>
      <c r="C656" s="743">
        <v>-300000000</v>
      </c>
      <c r="D656" s="742">
        <f>VLOOKUP($A$1:$A$1020,BS!$A$8:$A$2407,1,0)</f>
        <v>22101033</v>
      </c>
      <c r="E656" s="743"/>
      <c r="G656" s="743"/>
    </row>
    <row r="657" spans="1:7">
      <c r="A657" s="742">
        <v>22101053</v>
      </c>
      <c r="B657" s="742" t="s">
        <v>1943</v>
      </c>
      <c r="C657" s="743">
        <v>-250000000</v>
      </c>
      <c r="D657" s="742">
        <f>VLOOKUP($A$1:$A$1020,BS!$A$8:$A$2407,1,0)</f>
        <v>22101053</v>
      </c>
      <c r="E657" s="743"/>
      <c r="G657" s="743"/>
    </row>
    <row r="658" spans="1:7">
      <c r="A658" s="742">
        <v>22101113</v>
      </c>
      <c r="B658" s="742" t="s">
        <v>1605</v>
      </c>
      <c r="C658" s="743">
        <v>-350000000</v>
      </c>
      <c r="D658" s="742">
        <f>VLOOKUP($A$1:$A$1020,BS!$A$8:$A$2407,1,0)</f>
        <v>22101113</v>
      </c>
    </row>
    <row r="659" spans="1:7">
      <c r="A659" s="742">
        <v>22101123</v>
      </c>
      <c r="B659" s="742" t="s">
        <v>2137</v>
      </c>
      <c r="C659" s="743">
        <v>-325000000</v>
      </c>
      <c r="D659" s="742">
        <f>VLOOKUP($A$1:$A$1020,BS!$A$8:$A$2407,1,0)</f>
        <v>22101123</v>
      </c>
      <c r="E659" s="743"/>
      <c r="G659" s="743"/>
    </row>
    <row r="660" spans="1:7">
      <c r="A660" s="742">
        <v>22101133</v>
      </c>
      <c r="B660" s="742" t="s">
        <v>2132</v>
      </c>
      <c r="C660" s="743">
        <v>-250000000</v>
      </c>
      <c r="D660" s="742">
        <f>VLOOKUP($A$1:$A$1020,BS!$A$8:$A$2407,1,0)</f>
        <v>22101133</v>
      </c>
      <c r="E660" s="743"/>
      <c r="G660" s="743"/>
    </row>
    <row r="661" spans="1:7">
      <c r="A661" s="742">
        <v>22101143</v>
      </c>
      <c r="B661" s="742" t="s">
        <v>2247</v>
      </c>
      <c r="C661" s="743">
        <v>-300000000</v>
      </c>
      <c r="D661" s="742">
        <f>VLOOKUP($A$1:$A$1020,BS!$A$8:$A$2407,1,0)</f>
        <v>22101143</v>
      </c>
      <c r="E661" s="743"/>
      <c r="G661" s="743"/>
    </row>
    <row r="662" spans="1:7">
      <c r="A662" s="742">
        <v>22600083</v>
      </c>
      <c r="B662" s="742" t="s">
        <v>2243</v>
      </c>
      <c r="C662" s="743">
        <v>12679.17</v>
      </c>
      <c r="D662" s="742">
        <f>VLOOKUP($A$1:$A$1020,BS!$A$8:$A$2407,1,0)</f>
        <v>22600083</v>
      </c>
      <c r="E662" s="743"/>
      <c r="G662" s="743"/>
    </row>
    <row r="663" spans="1:7">
      <c r="A663" s="742">
        <v>22600093</v>
      </c>
      <c r="B663" s="742" t="s">
        <v>3255</v>
      </c>
      <c r="C663" s="743">
        <v>1879739.58</v>
      </c>
      <c r="D663" s="742">
        <f>VLOOKUP($A$1:$A$1020,BS!$A$8:$A$2407,1,0)</f>
        <v>22600093</v>
      </c>
      <c r="E663" s="743"/>
      <c r="G663" s="743"/>
    </row>
    <row r="664" spans="1:7">
      <c r="A664" s="742">
        <v>22700003</v>
      </c>
      <c r="B664" s="742" t="s">
        <v>2289</v>
      </c>
      <c r="C664" s="742">
        <v>0</v>
      </c>
      <c r="D664" s="742">
        <f>VLOOKUP($A$1:$A$1020,BS!$A$8:$A$2407,1,0)</f>
        <v>22700003</v>
      </c>
      <c r="E664" s="743"/>
      <c r="G664" s="743"/>
    </row>
    <row r="665" spans="1:7">
      <c r="A665" s="742">
        <v>22820011</v>
      </c>
      <c r="B665" s="742" t="s">
        <v>1864</v>
      </c>
      <c r="C665" s="743">
        <v>-137500</v>
      </c>
      <c r="D665" s="742">
        <f>VLOOKUP($A$1:$A$1020,BS!$A$8:$A$2407,1,0)</f>
        <v>22820011</v>
      </c>
      <c r="G665" s="743"/>
    </row>
    <row r="666" spans="1:7">
      <c r="A666" s="742">
        <v>22820012</v>
      </c>
      <c r="B666" s="742" t="s">
        <v>1865</v>
      </c>
      <c r="C666" s="743">
        <v>-37500</v>
      </c>
      <c r="D666" s="742">
        <f>VLOOKUP($A$1:$A$1020,BS!$A$8:$A$2407,1,0)</f>
        <v>22820012</v>
      </c>
      <c r="E666" s="743"/>
      <c r="G666" s="743"/>
    </row>
    <row r="667" spans="1:7">
      <c r="A667" s="742">
        <v>22830003</v>
      </c>
      <c r="B667" s="742" t="s">
        <v>1058</v>
      </c>
      <c r="C667" s="743">
        <v>-57185051.039999999</v>
      </c>
      <c r="D667" s="742">
        <f>VLOOKUP($A$1:$A$1020,BS!$A$8:$A$2407,1,0)</f>
        <v>22830003</v>
      </c>
    </row>
    <row r="668" spans="1:7">
      <c r="A668" s="742">
        <v>22830013</v>
      </c>
      <c r="B668" s="742" t="s">
        <v>1057</v>
      </c>
      <c r="C668" s="743">
        <v>-5129428.63</v>
      </c>
      <c r="D668" s="742">
        <f>VLOOKUP($A$1:$A$1020,BS!$A$8:$A$2407,1,0)</f>
        <v>22830013</v>
      </c>
      <c r="E668" s="743"/>
      <c r="G668" s="743"/>
    </row>
    <row r="669" spans="1:7">
      <c r="A669" s="742">
        <v>22830023</v>
      </c>
      <c r="B669" s="742" t="s">
        <v>1434</v>
      </c>
      <c r="C669" s="743">
        <v>-53520433.25</v>
      </c>
      <c r="D669" s="742">
        <f>VLOOKUP($A$1:$A$1020,BS!$A$8:$A$2407,1,0)</f>
        <v>22830023</v>
      </c>
      <c r="E669" s="743"/>
      <c r="G669" s="743"/>
    </row>
    <row r="670" spans="1:7">
      <c r="A670" s="742">
        <v>22830033</v>
      </c>
      <c r="B670" s="742" t="s">
        <v>2420</v>
      </c>
      <c r="C670" s="743">
        <v>-1744677.74</v>
      </c>
      <c r="D670" s="742">
        <f>VLOOKUP($A$1:$A$1020,BS!$A$8:$A$2407,1,0)</f>
        <v>22830033</v>
      </c>
      <c r="E670" s="743"/>
      <c r="G670" s="743"/>
    </row>
    <row r="671" spans="1:7">
      <c r="A671" s="742">
        <v>22830043</v>
      </c>
      <c r="B671" s="742" t="s">
        <v>2836</v>
      </c>
      <c r="C671" s="743">
        <v>-83481.06</v>
      </c>
      <c r="D671" s="742">
        <f>VLOOKUP($A$1:$A$1020,BS!$A$8:$A$2407,1,0)</f>
        <v>22830043</v>
      </c>
      <c r="G671" s="743"/>
    </row>
    <row r="672" spans="1:7">
      <c r="A672" s="742">
        <v>22830053</v>
      </c>
      <c r="B672" s="742" t="s">
        <v>2994</v>
      </c>
      <c r="C672" s="743">
        <v>-1709407.34</v>
      </c>
      <c r="D672" s="742">
        <f>VLOOKUP($A$1:$A$1020,BS!$A$8:$A$2407,1,0)</f>
        <v>22830053</v>
      </c>
      <c r="E672" s="743"/>
      <c r="G672" s="743"/>
    </row>
    <row r="673" spans="1:7">
      <c r="A673" s="742">
        <v>22830063</v>
      </c>
      <c r="B673" s="742" t="s">
        <v>3043</v>
      </c>
      <c r="C673" s="743">
        <v>-70191</v>
      </c>
      <c r="D673" s="742">
        <f>VLOOKUP($A$1:$A$1020,BS!$A$8:$A$2407,1,0)</f>
        <v>22830063</v>
      </c>
      <c r="E673" s="743"/>
      <c r="G673" s="743"/>
    </row>
    <row r="674" spans="1:7">
      <c r="A674" s="742">
        <v>22830073</v>
      </c>
      <c r="B674" s="742" t="s">
        <v>3044</v>
      </c>
      <c r="C674" s="743">
        <v>-134379</v>
      </c>
      <c r="D674" s="742">
        <f>VLOOKUP($A$1:$A$1020,BS!$A$8:$A$2407,1,0)</f>
        <v>22830073</v>
      </c>
      <c r="E674" s="743"/>
      <c r="G674" s="743"/>
    </row>
    <row r="675" spans="1:7">
      <c r="A675" s="742">
        <v>22840012</v>
      </c>
      <c r="B675" s="742" t="s">
        <v>2508</v>
      </c>
      <c r="C675" s="743">
        <v>-609250</v>
      </c>
      <c r="D675" s="742">
        <f>VLOOKUP($A$1:$A$1020,BS!$A$8:$A$2407,1,0)</f>
        <v>22840012</v>
      </c>
      <c r="E675" s="743"/>
      <c r="G675" s="743"/>
    </row>
    <row r="676" spans="1:7">
      <c r="A676" s="742">
        <v>22840021</v>
      </c>
      <c r="B676" s="742" t="s">
        <v>1620</v>
      </c>
      <c r="C676" s="743">
        <v>-198375.75</v>
      </c>
      <c r="D676" s="742">
        <f>VLOOKUP($A$1:$A$1020,BS!$A$8:$A$2407,1,0)</f>
        <v>22840021</v>
      </c>
      <c r="E676" s="743"/>
      <c r="G676" s="743"/>
    </row>
    <row r="677" spans="1:7">
      <c r="A677" s="742">
        <v>22840022</v>
      </c>
      <c r="B677" s="742" t="s">
        <v>2509</v>
      </c>
      <c r="C677" s="743">
        <v>-628040.44999999995</v>
      </c>
      <c r="D677" s="742">
        <f>VLOOKUP($A$1:$A$1020,BS!$A$8:$A$2407,1,0)</f>
        <v>22840022</v>
      </c>
      <c r="E677" s="743"/>
      <c r="G677" s="743"/>
    </row>
    <row r="678" spans="1:7">
      <c r="A678" s="742">
        <v>22840031</v>
      </c>
      <c r="B678" s="742" t="s">
        <v>1635</v>
      </c>
      <c r="C678" s="743">
        <v>-258000</v>
      </c>
      <c r="D678" s="742">
        <f>VLOOKUP($A$1:$A$1020,BS!$A$8:$A$2407,1,0)</f>
        <v>22840031</v>
      </c>
      <c r="E678" s="743"/>
      <c r="G678" s="743"/>
    </row>
    <row r="679" spans="1:7">
      <c r="A679" s="742">
        <v>22840032</v>
      </c>
      <c r="B679" s="742" t="s">
        <v>2510</v>
      </c>
      <c r="C679" s="743">
        <v>-3298077.33</v>
      </c>
      <c r="D679" s="742">
        <f>VLOOKUP($A$1:$A$1020,BS!$A$8:$A$2407,1,0)</f>
        <v>22840032</v>
      </c>
      <c r="E679" s="743"/>
      <c r="G679" s="743"/>
    </row>
    <row r="680" spans="1:7">
      <c r="A680" s="742">
        <v>22840042</v>
      </c>
      <c r="B680" s="742" t="s">
        <v>2511</v>
      </c>
      <c r="C680" s="743">
        <v>-229267.22</v>
      </c>
      <c r="D680" s="742">
        <f>VLOOKUP($A$1:$A$1020,BS!$A$8:$A$2407,1,0)</f>
        <v>22840042</v>
      </c>
      <c r="E680" s="743"/>
      <c r="G680" s="743"/>
    </row>
    <row r="681" spans="1:7">
      <c r="A681" s="742">
        <v>22840051</v>
      </c>
      <c r="B681" s="742" t="s">
        <v>1636</v>
      </c>
      <c r="C681" s="743">
        <v>-30000</v>
      </c>
      <c r="D681" s="742">
        <f>VLOOKUP($A$1:$A$1020,BS!$A$8:$A$2407,1,0)</f>
        <v>22840051</v>
      </c>
      <c r="E681" s="743"/>
      <c r="G681" s="743"/>
    </row>
    <row r="682" spans="1:7">
      <c r="A682" s="742">
        <v>22840062</v>
      </c>
      <c r="B682" s="742" t="s">
        <v>2513</v>
      </c>
      <c r="C682" s="743">
        <v>-1269906.45</v>
      </c>
      <c r="D682" s="742">
        <f>VLOOKUP($A$1:$A$1020,BS!$A$8:$A$2407,1,0)</f>
        <v>22840062</v>
      </c>
      <c r="E682" s="743"/>
      <c r="G682" s="743"/>
    </row>
    <row r="683" spans="1:7">
      <c r="A683" s="742">
        <v>22840081</v>
      </c>
      <c r="B683" s="742" t="s">
        <v>1621</v>
      </c>
      <c r="C683" s="743">
        <v>-550000</v>
      </c>
      <c r="D683" s="742">
        <f>VLOOKUP($A$1:$A$1020,BS!$A$8:$A$2407,1,0)</f>
        <v>22840081</v>
      </c>
      <c r="E683" s="743"/>
      <c r="G683" s="743"/>
    </row>
    <row r="684" spans="1:7">
      <c r="A684" s="742">
        <v>22840082</v>
      </c>
      <c r="B684" s="742" t="s">
        <v>2514</v>
      </c>
      <c r="C684" s="743">
        <v>-2359079.77</v>
      </c>
      <c r="D684" s="742">
        <f>VLOOKUP($A$1:$A$1020,BS!$A$8:$A$2407,1,0)</f>
        <v>22840082</v>
      </c>
      <c r="E684" s="743"/>
      <c r="G684" s="743"/>
    </row>
    <row r="685" spans="1:7">
      <c r="A685" s="742">
        <v>22840092</v>
      </c>
      <c r="B685" s="742" t="s">
        <v>2515</v>
      </c>
      <c r="C685" s="743">
        <v>-2050000</v>
      </c>
      <c r="D685" s="742">
        <f>VLOOKUP($A$1:$A$1020,BS!$A$8:$A$2407,1,0)</f>
        <v>22840092</v>
      </c>
      <c r="E685" s="743"/>
      <c r="G685" s="743"/>
    </row>
    <row r="686" spans="1:7">
      <c r="A686" s="742">
        <v>22840102</v>
      </c>
      <c r="B686" s="742" t="s">
        <v>2516</v>
      </c>
      <c r="C686" s="743">
        <v>-509729.84</v>
      </c>
      <c r="D686" s="742">
        <f>VLOOKUP($A$1:$A$1020,BS!$A$8:$A$2407,1,0)</f>
        <v>22840102</v>
      </c>
      <c r="E686" s="743"/>
      <c r="G686" s="743"/>
    </row>
    <row r="687" spans="1:7">
      <c r="A687" s="742">
        <v>22840111</v>
      </c>
      <c r="B687" s="742" t="s">
        <v>1637</v>
      </c>
      <c r="C687" s="743">
        <v>-20000</v>
      </c>
      <c r="D687" s="742">
        <f>VLOOKUP($A$1:$A$1020,BS!$A$8:$A$2407,1,0)</f>
        <v>22840111</v>
      </c>
      <c r="E687" s="743"/>
      <c r="G687" s="743"/>
    </row>
    <row r="688" spans="1:7">
      <c r="A688" s="742">
        <v>22840112</v>
      </c>
      <c r="B688" s="742" t="s">
        <v>2517</v>
      </c>
      <c r="C688" s="743">
        <v>-200000</v>
      </c>
      <c r="D688" s="742">
        <f>VLOOKUP($A$1:$A$1020,BS!$A$8:$A$2407,1,0)</f>
        <v>22840112</v>
      </c>
      <c r="E688" s="743"/>
      <c r="G688" s="743"/>
    </row>
    <row r="689" spans="1:7">
      <c r="A689" s="742">
        <v>22840122</v>
      </c>
      <c r="B689" s="742" t="s">
        <v>2518</v>
      </c>
      <c r="C689" s="743">
        <v>-140000</v>
      </c>
      <c r="D689" s="742">
        <f>VLOOKUP($A$1:$A$1020,BS!$A$8:$A$2407,1,0)</f>
        <v>22840122</v>
      </c>
      <c r="E689" s="743"/>
      <c r="G689" s="743"/>
    </row>
    <row r="690" spans="1:7">
      <c r="A690" s="742">
        <v>22840131</v>
      </c>
      <c r="B690" s="742" t="s">
        <v>1622</v>
      </c>
      <c r="C690" s="743">
        <v>-496853.75</v>
      </c>
      <c r="D690" s="742">
        <f>VLOOKUP($A$1:$A$1020,BS!$A$8:$A$2407,1,0)</f>
        <v>22840131</v>
      </c>
      <c r="E690" s="743"/>
      <c r="G690" s="743"/>
    </row>
    <row r="691" spans="1:7">
      <c r="A691" s="742">
        <v>22840132</v>
      </c>
      <c r="B691" s="742" t="s">
        <v>2519</v>
      </c>
      <c r="C691" s="743">
        <v>-100000</v>
      </c>
      <c r="D691" s="742">
        <f>VLOOKUP($A$1:$A$1020,BS!$A$8:$A$2407,1,0)</f>
        <v>22840132</v>
      </c>
      <c r="E691" s="743"/>
      <c r="G691" s="743"/>
    </row>
    <row r="692" spans="1:7">
      <c r="A692" s="742">
        <v>22840161</v>
      </c>
      <c r="B692" s="742" t="s">
        <v>1623</v>
      </c>
      <c r="C692" s="743">
        <v>-340622.45</v>
      </c>
      <c r="D692" s="742">
        <f>VLOOKUP($A$1:$A$1020,BS!$A$8:$A$2407,1,0)</f>
        <v>22840161</v>
      </c>
      <c r="E692" s="743"/>
      <c r="G692" s="743"/>
    </row>
    <row r="693" spans="1:7">
      <c r="A693" s="742">
        <v>22840162</v>
      </c>
      <c r="B693" s="742" t="s">
        <v>3085</v>
      </c>
      <c r="C693" s="743">
        <v>-212895.87</v>
      </c>
      <c r="D693" s="742">
        <f>VLOOKUP($A$1:$A$1020,BS!$A$8:$A$2407,1,0)</f>
        <v>22840162</v>
      </c>
      <c r="E693" s="743"/>
      <c r="G693" s="743"/>
    </row>
    <row r="694" spans="1:7">
      <c r="A694" s="742">
        <v>22840171</v>
      </c>
      <c r="B694" s="742" t="s">
        <v>1624</v>
      </c>
      <c r="C694" s="743">
        <v>-50000</v>
      </c>
      <c r="D694" s="742">
        <f>VLOOKUP($A$1:$A$1020,BS!$A$8:$A$2407,1,0)</f>
        <v>22840171</v>
      </c>
      <c r="E694" s="743"/>
      <c r="G694" s="743"/>
    </row>
    <row r="695" spans="1:7">
      <c r="A695" s="742">
        <v>22840181</v>
      </c>
      <c r="B695" s="742" t="s">
        <v>1638</v>
      </c>
      <c r="C695" s="743">
        <v>-2992681.55</v>
      </c>
      <c r="D695" s="742">
        <f>VLOOKUP($A$1:$A$1020,BS!$A$8:$A$2407,1,0)</f>
        <v>22840181</v>
      </c>
      <c r="E695" s="743"/>
      <c r="G695" s="743"/>
    </row>
    <row r="696" spans="1:7">
      <c r="A696" s="742">
        <v>22840191</v>
      </c>
      <c r="B696" s="742" t="s">
        <v>1625</v>
      </c>
      <c r="C696" s="743">
        <v>-250000</v>
      </c>
      <c r="D696" s="742">
        <f>VLOOKUP($A$1:$A$1020,BS!$A$8:$A$2407,1,0)</f>
        <v>22840191</v>
      </c>
      <c r="G696" s="743"/>
    </row>
    <row r="697" spans="1:7">
      <c r="A697" s="742">
        <v>22840221</v>
      </c>
      <c r="B697" s="742" t="s">
        <v>1646</v>
      </c>
      <c r="C697" s="743">
        <v>-102002.61</v>
      </c>
      <c r="D697" s="742">
        <f>VLOOKUP($A$1:$A$1020,BS!$A$8:$A$2407,1,0)</f>
        <v>22840221</v>
      </c>
      <c r="G697" s="743"/>
    </row>
    <row r="698" spans="1:7">
      <c r="A698" s="742">
        <v>22840231</v>
      </c>
      <c r="B698" s="742" t="s">
        <v>441</v>
      </c>
      <c r="C698" s="743">
        <v>-75000</v>
      </c>
      <c r="D698" s="742">
        <f>VLOOKUP($A$1:$A$1020,BS!$A$8:$A$2407,1,0)</f>
        <v>22840231</v>
      </c>
      <c r="E698" s="743"/>
      <c r="G698" s="743"/>
    </row>
    <row r="699" spans="1:7">
      <c r="A699" s="742">
        <v>22840251</v>
      </c>
      <c r="B699" s="742" t="s">
        <v>984</v>
      </c>
      <c r="C699" s="743">
        <v>-11708823</v>
      </c>
      <c r="D699" s="742">
        <f>VLOOKUP($A$1:$A$1020,BS!$A$8:$A$2407,1,0)</f>
        <v>22840251</v>
      </c>
      <c r="E699" s="743"/>
      <c r="G699" s="743"/>
    </row>
    <row r="700" spans="1:7">
      <c r="A700" s="742">
        <v>22840281</v>
      </c>
      <c r="B700" s="742" t="s">
        <v>2301</v>
      </c>
      <c r="C700" s="743">
        <v>-50000</v>
      </c>
      <c r="D700" s="742">
        <f>VLOOKUP($A$1:$A$1020,BS!$A$8:$A$2407,1,0)</f>
        <v>22840281</v>
      </c>
      <c r="E700" s="743"/>
      <c r="G700" s="743"/>
    </row>
    <row r="701" spans="1:7">
      <c r="A701" s="742">
        <v>22840301</v>
      </c>
      <c r="B701" s="742" t="s">
        <v>2465</v>
      </c>
      <c r="C701" s="743">
        <v>-124919.19</v>
      </c>
      <c r="D701" s="742">
        <f>VLOOKUP($A$1:$A$1020,BS!$A$8:$A$2407,1,0)</f>
        <v>22840301</v>
      </c>
      <c r="E701" s="743"/>
      <c r="G701" s="743"/>
    </row>
    <row r="702" spans="1:7">
      <c r="A702" s="742">
        <v>22840311</v>
      </c>
      <c r="B702" s="742" t="s">
        <v>2466</v>
      </c>
      <c r="C702" s="743">
        <v>-95304.25</v>
      </c>
      <c r="D702" s="742">
        <f>VLOOKUP($A$1:$A$1020,BS!$A$8:$A$2407,1,0)</f>
        <v>22840311</v>
      </c>
      <c r="E702" s="743"/>
      <c r="G702" s="743"/>
    </row>
    <row r="703" spans="1:7">
      <c r="A703" s="742">
        <v>22840321</v>
      </c>
      <c r="B703" s="742" t="s">
        <v>2647</v>
      </c>
      <c r="C703" s="743">
        <v>-145393439</v>
      </c>
      <c r="D703" s="742">
        <f>VLOOKUP($A$1:$A$1020,BS!$A$8:$A$2407,1,0)</f>
        <v>22840321</v>
      </c>
      <c r="E703" s="743"/>
      <c r="G703" s="743"/>
    </row>
    <row r="704" spans="1:7">
      <c r="A704" s="742">
        <v>22840331</v>
      </c>
      <c r="B704" s="742" t="s">
        <v>3086</v>
      </c>
      <c r="C704" s="743">
        <v>-75978268</v>
      </c>
      <c r="D704" s="742">
        <f>VLOOKUP($A$1:$A$1020,BS!$A$8:$A$2407,1,0)</f>
        <v>22840331</v>
      </c>
      <c r="E704" s="743"/>
      <c r="G704" s="743"/>
    </row>
    <row r="705" spans="1:7">
      <c r="A705" s="742">
        <v>22840332</v>
      </c>
      <c r="B705" s="742" t="s">
        <v>2512</v>
      </c>
      <c r="C705" s="743">
        <v>-21308626.59</v>
      </c>
      <c r="D705" s="742">
        <f>VLOOKUP($A$1:$A$1020,BS!$A$8:$A$2407,1,0)</f>
        <v>22840332</v>
      </c>
      <c r="E705" s="743"/>
      <c r="G705" s="743"/>
    </row>
    <row r="706" spans="1:7">
      <c r="A706" s="742">
        <v>22840341</v>
      </c>
      <c r="B706" s="742" t="s">
        <v>3065</v>
      </c>
      <c r="C706" s="743">
        <v>-26674491</v>
      </c>
      <c r="D706" s="742">
        <f>VLOOKUP($A$1:$A$1020,BS!$A$8:$A$2407,1,0)</f>
        <v>22840341</v>
      </c>
      <c r="E706" s="743"/>
      <c r="G706" s="743"/>
    </row>
    <row r="707" spans="1:7">
      <c r="A707" s="742">
        <v>22841001</v>
      </c>
      <c r="B707" s="742" t="s">
        <v>1626</v>
      </c>
      <c r="C707" s="743">
        <v>-4610484.08</v>
      </c>
      <c r="D707" s="742">
        <f>VLOOKUP($A$1:$A$1020,BS!$A$8:$A$2407,1,0)</f>
        <v>22841001</v>
      </c>
      <c r="E707" s="743"/>
      <c r="G707" s="743"/>
    </row>
    <row r="708" spans="1:7">
      <c r="A708" s="742">
        <v>23001021</v>
      </c>
      <c r="B708" s="742" t="s">
        <v>29</v>
      </c>
      <c r="C708" s="743">
        <v>-19030111.719999999</v>
      </c>
      <c r="D708" s="742">
        <f>VLOOKUP($A$1:$A$1020,BS!$A$8:$A$2407,1,0)</f>
        <v>23001021</v>
      </c>
      <c r="E708" s="743"/>
      <c r="G708" s="743"/>
    </row>
    <row r="709" spans="1:7">
      <c r="A709" s="742">
        <v>23001031</v>
      </c>
      <c r="B709" s="742" t="s">
        <v>1167</v>
      </c>
      <c r="C709" s="743">
        <v>-19419046.43</v>
      </c>
      <c r="D709" s="742">
        <f>VLOOKUP($A$1:$A$1020,BS!$A$8:$A$2407,1,0)</f>
        <v>23001031</v>
      </c>
      <c r="E709" s="743"/>
      <c r="G709" s="743"/>
    </row>
    <row r="710" spans="1:7">
      <c r="A710" s="742">
        <v>23001041</v>
      </c>
      <c r="B710" s="742" t="s">
        <v>385</v>
      </c>
      <c r="C710" s="743">
        <v>-1344578.81</v>
      </c>
      <c r="D710" s="742">
        <f>VLOOKUP($A$1:$A$1020,BS!$A$8:$A$2407,1,0)</f>
        <v>23001041</v>
      </c>
      <c r="E710" s="743"/>
      <c r="G710" s="743"/>
    </row>
    <row r="711" spans="1:7">
      <c r="A711" s="742">
        <v>23001043</v>
      </c>
      <c r="B711" s="742" t="s">
        <v>2663</v>
      </c>
      <c r="C711" s="743">
        <v>-915041.15</v>
      </c>
      <c r="D711" s="742">
        <f>VLOOKUP($A$1:$A$1020,BS!$A$8:$A$2407,1,0)</f>
        <v>23001043</v>
      </c>
      <c r="E711" s="743"/>
      <c r="G711" s="743"/>
    </row>
    <row r="712" spans="1:7">
      <c r="A712" s="742">
        <v>23001061</v>
      </c>
      <c r="B712" s="742" t="s">
        <v>1059</v>
      </c>
      <c r="C712" s="743">
        <v>-7991492.7800000003</v>
      </c>
      <c r="D712" s="742">
        <f>VLOOKUP($A$1:$A$1020,BS!$A$8:$A$2407,1,0)</f>
        <v>23001061</v>
      </c>
      <c r="E712" s="743"/>
      <c r="G712" s="743"/>
    </row>
    <row r="713" spans="1:7">
      <c r="A713" s="742">
        <v>23001071</v>
      </c>
      <c r="B713" s="742" t="s">
        <v>876</v>
      </c>
      <c r="C713" s="743">
        <v>-8928709.5700000003</v>
      </c>
      <c r="D713" s="742">
        <f>VLOOKUP($A$1:$A$1020,BS!$A$8:$A$2407,1,0)</f>
        <v>23001071</v>
      </c>
      <c r="E713" s="743"/>
      <c r="G713" s="743"/>
    </row>
    <row r="714" spans="1:7">
      <c r="A714" s="742">
        <v>23001092</v>
      </c>
      <c r="B714" s="742" t="s">
        <v>545</v>
      </c>
      <c r="C714" s="743">
        <v>-7380823.9199999999</v>
      </c>
      <c r="D714" s="742">
        <f>VLOOKUP($A$1:$A$1020,BS!$A$8:$A$2407,1,0)</f>
        <v>23001092</v>
      </c>
      <c r="E714" s="743"/>
      <c r="G714" s="743"/>
    </row>
    <row r="715" spans="1:7">
      <c r="A715" s="742">
        <v>23001131</v>
      </c>
      <c r="B715" s="742" t="s">
        <v>2451</v>
      </c>
      <c r="C715" s="743">
        <v>-6901769.54</v>
      </c>
      <c r="D715" s="742">
        <f>VLOOKUP($A$1:$A$1020,BS!$A$8:$A$2407,1,0)</f>
        <v>23001131</v>
      </c>
      <c r="E715" s="743"/>
      <c r="G715" s="743"/>
    </row>
    <row r="716" spans="1:7">
      <c r="A716" s="742">
        <v>23001141</v>
      </c>
      <c r="B716" s="742" t="s">
        <v>2658</v>
      </c>
      <c r="C716" s="743">
        <v>-552059.91</v>
      </c>
      <c r="D716" s="742">
        <f>VLOOKUP($A$1:$A$1020,BS!$A$8:$A$2407,1,0)</f>
        <v>23001141</v>
      </c>
      <c r="E716" s="743"/>
      <c r="G716" s="743"/>
    </row>
    <row r="717" spans="1:7">
      <c r="A717" s="742">
        <v>23001151</v>
      </c>
      <c r="B717" s="742" t="s">
        <v>2770</v>
      </c>
      <c r="C717" s="743">
        <v>-283710.17</v>
      </c>
      <c r="D717" s="742">
        <f>VLOOKUP($A$1:$A$1020,BS!$A$8:$A$2407,1,0)</f>
        <v>23001151</v>
      </c>
      <c r="E717" s="743"/>
      <c r="G717" s="743"/>
    </row>
    <row r="718" spans="1:7">
      <c r="A718" s="742">
        <v>23001231</v>
      </c>
      <c r="B718" s="742" t="s">
        <v>2628</v>
      </c>
      <c r="C718" s="743">
        <v>-1144785.1200000001</v>
      </c>
      <c r="D718" s="742">
        <f>VLOOKUP($A$1:$A$1020,BS!$A$8:$A$2407,1,0)</f>
        <v>23001231</v>
      </c>
      <c r="E718" s="743"/>
      <c r="G718" s="743"/>
    </row>
    <row r="719" spans="1:7">
      <c r="A719" s="742">
        <v>23002011</v>
      </c>
      <c r="B719" s="742" t="s">
        <v>1870</v>
      </c>
      <c r="C719" s="743">
        <v>-890968.75</v>
      </c>
      <c r="D719" s="742">
        <f>VLOOKUP($A$1:$A$1020,BS!$A$8:$A$2407,1,0)</f>
        <v>23002011</v>
      </c>
      <c r="E719" s="743"/>
      <c r="G719" s="743"/>
    </row>
    <row r="720" spans="1:7">
      <c r="A720" s="742">
        <v>23002041</v>
      </c>
      <c r="B720" s="742" t="s">
        <v>1220</v>
      </c>
      <c r="C720" s="743">
        <v>-7026060.2300000004</v>
      </c>
      <c r="D720" s="742">
        <f>VLOOKUP($A$1:$A$1020,BS!$A$8:$A$2407,1,0)</f>
        <v>23002041</v>
      </c>
      <c r="E720" s="743"/>
      <c r="G720" s="743"/>
    </row>
    <row r="721" spans="1:7">
      <c r="A721" s="742">
        <v>23002061</v>
      </c>
      <c r="B721" s="742" t="s">
        <v>66</v>
      </c>
      <c r="C721" s="743">
        <v>114248</v>
      </c>
      <c r="D721" s="742">
        <f>VLOOKUP($A$1:$A$1020,BS!$A$8:$A$2407,1,0)</f>
        <v>23002061</v>
      </c>
    </row>
    <row r="722" spans="1:7">
      <c r="A722" s="742">
        <v>23002071</v>
      </c>
      <c r="B722" s="742" t="s">
        <v>50</v>
      </c>
      <c r="C722" s="743">
        <v>266857.81</v>
      </c>
      <c r="D722" s="742">
        <f>VLOOKUP($A$1:$A$1020,BS!$A$8:$A$2407,1,0)</f>
        <v>23002071</v>
      </c>
      <c r="E722" s="743"/>
      <c r="G722" s="743"/>
    </row>
    <row r="723" spans="1:7">
      <c r="A723" s="742">
        <v>23002072</v>
      </c>
      <c r="B723" s="742" t="s">
        <v>2664</v>
      </c>
      <c r="C723" s="743">
        <v>1804646.16</v>
      </c>
      <c r="D723" s="742">
        <f>VLOOKUP($A$1:$A$1020,BS!$A$8:$A$2407,1,0)</f>
        <v>23002072</v>
      </c>
    </row>
    <row r="724" spans="1:7">
      <c r="A724" s="742">
        <v>23002091</v>
      </c>
      <c r="B724" s="742" t="s">
        <v>548</v>
      </c>
      <c r="C724" s="743">
        <v>-381105.81</v>
      </c>
      <c r="D724" s="742">
        <f>VLOOKUP($A$1:$A$1020,BS!$A$8:$A$2407,1,0)</f>
        <v>23002091</v>
      </c>
      <c r="E724" s="743"/>
      <c r="G724" s="743"/>
    </row>
    <row r="725" spans="1:7">
      <c r="A725" s="742">
        <v>23002092</v>
      </c>
      <c r="B725" s="742" t="s">
        <v>549</v>
      </c>
      <c r="C725" s="743">
        <v>-1804646.16</v>
      </c>
      <c r="D725" s="742">
        <f>VLOOKUP($A$1:$A$1020,BS!$A$8:$A$2407,1,0)</f>
        <v>23002092</v>
      </c>
    </row>
    <row r="726" spans="1:7">
      <c r="A726" s="742">
        <v>23108323</v>
      </c>
      <c r="B726" s="742" t="s">
        <v>145</v>
      </c>
      <c r="C726" s="743">
        <v>-37000000</v>
      </c>
      <c r="D726" s="742">
        <f>VLOOKUP($A$1:$A$1020,BS!$A$8:$A$2407,1,0)</f>
        <v>23108323</v>
      </c>
    </row>
    <row r="727" spans="1:7">
      <c r="A727" s="742">
        <v>23108363</v>
      </c>
      <c r="B727" s="742" t="s">
        <v>1242</v>
      </c>
      <c r="C727" s="743">
        <v>-30000000</v>
      </c>
      <c r="D727" s="742">
        <f>VLOOKUP($A$1:$A$1020,BS!$A$8:$A$2407,1,0)</f>
        <v>23108363</v>
      </c>
    </row>
    <row r="728" spans="1:7">
      <c r="A728" s="742">
        <v>23108383</v>
      </c>
      <c r="B728" s="742" t="s">
        <v>1009</v>
      </c>
      <c r="C728" s="743">
        <v>-43000000</v>
      </c>
      <c r="D728" s="742">
        <f>VLOOKUP($A$1:$A$1020,BS!$A$8:$A$2407,1,0)</f>
        <v>23108383</v>
      </c>
    </row>
    <row r="729" spans="1:7">
      <c r="A729" s="742">
        <v>23200011</v>
      </c>
      <c r="B729" s="742" t="s">
        <v>1779</v>
      </c>
      <c r="C729" s="743">
        <v>-6914029.0599999996</v>
      </c>
      <c r="D729" s="742">
        <f>VLOOKUP($A$1:$A$1020,BS!$A$8:$A$2407,1,0)</f>
        <v>23200011</v>
      </c>
    </row>
    <row r="730" spans="1:7">
      <c r="A730" s="742">
        <v>23200031</v>
      </c>
      <c r="B730" s="742" t="s">
        <v>430</v>
      </c>
      <c r="C730" s="743">
        <v>-20640090.16</v>
      </c>
      <c r="D730" s="742">
        <f>VLOOKUP($A$1:$A$1020,BS!$A$8:$A$2407,1,0)</f>
        <v>23200031</v>
      </c>
    </row>
    <row r="731" spans="1:7">
      <c r="A731" s="742">
        <v>23200033</v>
      </c>
      <c r="B731" s="742" t="s">
        <v>434</v>
      </c>
      <c r="C731" s="743">
        <v>-634430.38</v>
      </c>
      <c r="D731" s="742">
        <f>VLOOKUP($A$1:$A$1020,BS!$A$8:$A$2407,1,0)</f>
        <v>23200033</v>
      </c>
    </row>
    <row r="732" spans="1:7">
      <c r="A732" s="742">
        <v>23200041</v>
      </c>
      <c r="B732" s="742" t="s">
        <v>818</v>
      </c>
      <c r="C732" s="743">
        <v>-8442341</v>
      </c>
      <c r="D732" s="742">
        <f>VLOOKUP($A$1:$A$1020,BS!$A$8:$A$2407,1,0)</f>
        <v>23200041</v>
      </c>
    </row>
    <row r="733" spans="1:7">
      <c r="A733" s="742">
        <v>23200051</v>
      </c>
      <c r="B733" s="742" t="s">
        <v>819</v>
      </c>
      <c r="C733" s="743">
        <v>-7409645.9000000004</v>
      </c>
      <c r="D733" s="742">
        <f>VLOOKUP($A$1:$A$1020,BS!$A$8:$A$2407,1,0)</f>
        <v>23200051</v>
      </c>
    </row>
    <row r="734" spans="1:7">
      <c r="A734" s="742">
        <v>23200061</v>
      </c>
      <c r="B734" s="742" t="s">
        <v>375</v>
      </c>
      <c r="C734" s="743">
        <v>-12395087.18</v>
      </c>
      <c r="D734" s="742">
        <f>VLOOKUP($A$1:$A$1020,BS!$A$8:$A$2407,1,0)</f>
        <v>23200061</v>
      </c>
    </row>
    <row r="735" spans="1:7">
      <c r="A735" s="742">
        <v>23200063</v>
      </c>
      <c r="B735" s="742" t="s">
        <v>2202</v>
      </c>
      <c r="C735" s="742">
        <v>-490.66</v>
      </c>
      <c r="D735" s="742">
        <f>VLOOKUP($A$1:$A$1020,BS!$A$8:$A$2407,1,0)</f>
        <v>23200063</v>
      </c>
    </row>
    <row r="736" spans="1:7">
      <c r="A736" s="742">
        <v>23200071</v>
      </c>
      <c r="B736" s="742" t="s">
        <v>1899</v>
      </c>
      <c r="C736" s="743">
        <v>-1774725.69</v>
      </c>
      <c r="D736" s="742">
        <f>VLOOKUP($A$1:$A$1020,BS!$A$8:$A$2407,1,0)</f>
        <v>23200071</v>
      </c>
    </row>
    <row r="737" spans="1:7">
      <c r="A737" s="742">
        <v>23200081</v>
      </c>
      <c r="B737" s="742" t="s">
        <v>1900</v>
      </c>
      <c r="C737" s="743">
        <v>-4345901.05</v>
      </c>
      <c r="D737" s="742">
        <f>VLOOKUP($A$1:$A$1020,BS!$A$8:$A$2407,1,0)</f>
        <v>23200081</v>
      </c>
    </row>
    <row r="738" spans="1:7">
      <c r="A738" s="742">
        <v>23200101</v>
      </c>
      <c r="B738" s="742" t="s">
        <v>809</v>
      </c>
      <c r="C738" s="743">
        <v>-330930.21000000002</v>
      </c>
      <c r="D738" s="742">
        <f>VLOOKUP($A$1:$A$1020,BS!$A$8:$A$2407,1,0)</f>
        <v>23200101</v>
      </c>
    </row>
    <row r="739" spans="1:7">
      <c r="A739" s="742">
        <v>23200103</v>
      </c>
      <c r="B739" s="742" t="s">
        <v>136</v>
      </c>
      <c r="C739" s="743">
        <v>-75545.399999999994</v>
      </c>
      <c r="D739" s="742">
        <f>VLOOKUP($A$1:$A$1020,BS!$A$8:$A$2407,1,0)</f>
        <v>23200103</v>
      </c>
      <c r="E739" s="743"/>
      <c r="G739" s="743"/>
    </row>
    <row r="740" spans="1:7">
      <c r="A740" s="742">
        <v>23200111</v>
      </c>
      <c r="B740" s="742" t="s">
        <v>1901</v>
      </c>
      <c r="C740" s="743">
        <v>-476252.47</v>
      </c>
      <c r="D740" s="742">
        <f>VLOOKUP($A$1:$A$1020,BS!$A$8:$A$2407,1,0)</f>
        <v>23200111</v>
      </c>
      <c r="E740" s="743"/>
      <c r="G740" s="743"/>
    </row>
    <row r="741" spans="1:7">
      <c r="A741" s="742">
        <v>23200121</v>
      </c>
      <c r="B741" s="742" t="s">
        <v>1647</v>
      </c>
      <c r="C741" s="743">
        <v>-251317.35</v>
      </c>
      <c r="D741" s="742">
        <f>VLOOKUP($A$1:$A$1020,BS!$A$8:$A$2407,1,0)</f>
        <v>23200121</v>
      </c>
      <c r="E741" s="743"/>
      <c r="G741" s="743"/>
    </row>
    <row r="742" spans="1:7">
      <c r="A742" s="742">
        <v>23200153</v>
      </c>
      <c r="B742" s="742" t="s">
        <v>3037</v>
      </c>
      <c r="C742" s="742">
        <v>0</v>
      </c>
      <c r="D742" s="742">
        <f>VLOOKUP($A$1:$A$1020,BS!$A$8:$A$2407,1,0)</f>
        <v>23200153</v>
      </c>
      <c r="E742" s="743"/>
      <c r="G742" s="743"/>
    </row>
    <row r="743" spans="1:7">
      <c r="A743" s="742">
        <v>23200221</v>
      </c>
      <c r="B743" s="742" t="s">
        <v>3305</v>
      </c>
      <c r="C743" s="742">
        <v>-0.23</v>
      </c>
      <c r="D743" s="742">
        <f>VLOOKUP($A$1:$A$1020,BS!$A$8:$A$2407,1,0)</f>
        <v>23200221</v>
      </c>
    </row>
    <row r="744" spans="1:7">
      <c r="A744" s="742">
        <v>23200222</v>
      </c>
      <c r="B744" s="742" t="s">
        <v>279</v>
      </c>
      <c r="C744" s="743">
        <v>-11173403.17</v>
      </c>
      <c r="D744" s="742">
        <f>VLOOKUP($A$1:$A$1020,BS!$A$8:$A$2407,1,0)</f>
        <v>23200222</v>
      </c>
      <c r="E744" s="743"/>
      <c r="G744" s="743"/>
    </row>
    <row r="745" spans="1:7">
      <c r="A745" s="742">
        <v>23200242</v>
      </c>
      <c r="B745" s="742" t="s">
        <v>1701</v>
      </c>
      <c r="C745" s="743">
        <v>-27502073.190000001</v>
      </c>
      <c r="D745" s="742">
        <f>VLOOKUP($A$1:$A$1020,BS!$A$8:$A$2407,1,0)</f>
        <v>23200242</v>
      </c>
      <c r="E745" s="743"/>
      <c r="G745" s="743"/>
    </row>
    <row r="746" spans="1:7">
      <c r="A746" s="742">
        <v>23200281</v>
      </c>
      <c r="B746" s="742" t="s">
        <v>3224</v>
      </c>
      <c r="C746" s="742">
        <v>-131.97</v>
      </c>
      <c r="D746" s="742">
        <f>VLOOKUP($A$1:$A$1020,BS!$A$8:$A$2407,1,0)</f>
        <v>23200281</v>
      </c>
      <c r="E746" s="743"/>
      <c r="G746" s="743"/>
    </row>
    <row r="747" spans="1:7">
      <c r="A747" s="742">
        <v>23200333</v>
      </c>
      <c r="B747" s="742" t="s">
        <v>1045</v>
      </c>
      <c r="C747" s="743">
        <v>-13485584.43</v>
      </c>
      <c r="D747" s="742">
        <f>VLOOKUP($A$1:$A$1020,BS!$A$8:$A$2407,1,0)</f>
        <v>23200333</v>
      </c>
      <c r="G747" s="743"/>
    </row>
    <row r="748" spans="1:7">
      <c r="A748" s="742">
        <v>23200483</v>
      </c>
      <c r="B748" s="742" t="s">
        <v>665</v>
      </c>
      <c r="C748" s="743">
        <v>-14500817.93</v>
      </c>
      <c r="D748" s="742">
        <f>VLOOKUP($A$1:$A$1020,BS!$A$8:$A$2407,1,0)</f>
        <v>23200483</v>
      </c>
      <c r="E748" s="743"/>
      <c r="G748" s="743"/>
    </row>
    <row r="749" spans="1:7">
      <c r="A749" s="742">
        <v>23200493</v>
      </c>
      <c r="B749" s="742" t="s">
        <v>3094</v>
      </c>
      <c r="C749" s="743">
        <v>-492114.2</v>
      </c>
      <c r="D749" s="742">
        <f>VLOOKUP($A$1:$A$1020,BS!$A$8:$A$2407,1,0)</f>
        <v>23200493</v>
      </c>
      <c r="E749" s="743"/>
      <c r="G749" s="743"/>
    </row>
    <row r="750" spans="1:7">
      <c r="A750" s="742">
        <v>23200543</v>
      </c>
      <c r="B750" s="742" t="s">
        <v>735</v>
      </c>
      <c r="C750" s="743">
        <v>-58926463.939999998</v>
      </c>
      <c r="D750" s="742">
        <f>VLOOKUP($A$1:$A$1020,BS!$A$8:$A$2407,1,0)</f>
        <v>23200543</v>
      </c>
      <c r="E750" s="743"/>
    </row>
    <row r="751" spans="1:7">
      <c r="A751" s="742">
        <v>23200643</v>
      </c>
      <c r="B751" s="742" t="s">
        <v>640</v>
      </c>
      <c r="C751" s="743">
        <v>-7458965.96</v>
      </c>
      <c r="D751" s="742">
        <f>VLOOKUP($A$1:$A$1020,BS!$A$8:$A$2407,1,0)</f>
        <v>23200643</v>
      </c>
      <c r="E751" s="743"/>
      <c r="G751" s="743"/>
    </row>
    <row r="752" spans="1:7">
      <c r="A752" s="742">
        <v>23200653</v>
      </c>
      <c r="B752" s="742" t="s">
        <v>1694</v>
      </c>
      <c r="C752" s="743">
        <v>-1824949.84</v>
      </c>
      <c r="D752" s="742">
        <f>VLOOKUP($A$1:$A$1020,BS!$A$8:$A$2407,1,0)</f>
        <v>23200653</v>
      </c>
      <c r="G752" s="743"/>
    </row>
    <row r="753" spans="1:7">
      <c r="A753" s="742">
        <v>23200693</v>
      </c>
      <c r="B753" s="742" t="s">
        <v>1368</v>
      </c>
      <c r="C753" s="742">
        <v>78.48</v>
      </c>
      <c r="D753" s="742">
        <f>VLOOKUP($A$1:$A$1020,BS!$A$8:$A$2407,1,0)</f>
        <v>23200693</v>
      </c>
      <c r="G753" s="743"/>
    </row>
    <row r="754" spans="1:7">
      <c r="A754" s="742">
        <v>23200733</v>
      </c>
      <c r="B754" s="742" t="s">
        <v>248</v>
      </c>
      <c r="C754" s="742">
        <v>-977.85</v>
      </c>
      <c r="D754" s="742">
        <f>VLOOKUP($A$1:$A$1020,BS!$A$8:$A$2407,1,0)</f>
        <v>23200733</v>
      </c>
      <c r="E754" s="743"/>
      <c r="G754" s="743"/>
    </row>
    <row r="755" spans="1:7">
      <c r="A755" s="742">
        <v>23200743</v>
      </c>
      <c r="B755" s="742" t="s">
        <v>1946</v>
      </c>
      <c r="C755" s="743">
        <v>-3607.56</v>
      </c>
      <c r="D755" s="742">
        <f>VLOOKUP($A$1:$A$1020,BS!$A$8:$A$2407,1,0)</f>
        <v>23200743</v>
      </c>
      <c r="E755" s="743"/>
      <c r="G755" s="743"/>
    </row>
    <row r="756" spans="1:7">
      <c r="A756" s="742">
        <v>23200753</v>
      </c>
      <c r="B756" s="742" t="s">
        <v>1674</v>
      </c>
      <c r="C756" s="743">
        <v>-1673.25</v>
      </c>
      <c r="D756" s="742">
        <f>VLOOKUP($A$1:$A$1020,BS!$A$8:$A$2407,1,0)</f>
        <v>23200753</v>
      </c>
      <c r="E756" s="743"/>
      <c r="G756" s="743"/>
    </row>
    <row r="757" spans="1:7">
      <c r="A757" s="742">
        <v>23200763</v>
      </c>
      <c r="B757" s="742" t="s">
        <v>1945</v>
      </c>
      <c r="C757" s="742">
        <v>-113.53</v>
      </c>
      <c r="D757" s="742">
        <f>VLOOKUP($A$1:$A$1020,BS!$A$8:$A$2407,1,0)</f>
        <v>23200763</v>
      </c>
      <c r="E757" s="743"/>
      <c r="G757" s="743"/>
    </row>
    <row r="758" spans="1:7">
      <c r="A758" s="742">
        <v>23200773</v>
      </c>
      <c r="B758" s="742" t="s">
        <v>1128</v>
      </c>
      <c r="C758" s="743">
        <v>-14124.4</v>
      </c>
      <c r="D758" s="742">
        <f>VLOOKUP($A$1:$A$1020,BS!$A$8:$A$2407,1,0)</f>
        <v>23200773</v>
      </c>
      <c r="E758" s="743"/>
      <c r="G758" s="743"/>
    </row>
    <row r="759" spans="1:7">
      <c r="A759" s="742">
        <v>23200813</v>
      </c>
      <c r="B759" s="742" t="s">
        <v>3191</v>
      </c>
      <c r="C759" s="742">
        <v>100</v>
      </c>
      <c r="D759" s="742">
        <f>VLOOKUP($A$1:$A$1020,BS!$A$8:$A$2407,1,0)</f>
        <v>23200813</v>
      </c>
      <c r="E759" s="743"/>
      <c r="G759" s="743"/>
    </row>
    <row r="760" spans="1:7">
      <c r="A760" s="742">
        <v>23200823</v>
      </c>
      <c r="B760" s="742" t="s">
        <v>3209</v>
      </c>
      <c r="C760" s="743">
        <v>-194014.81</v>
      </c>
      <c r="D760" s="742">
        <f>VLOOKUP($A$1:$A$1020,BS!$A$8:$A$2407,1,0)</f>
        <v>23200823</v>
      </c>
      <c r="E760" s="743"/>
      <c r="G760" s="743"/>
    </row>
    <row r="761" spans="1:7">
      <c r="A761" s="742">
        <v>23200873</v>
      </c>
      <c r="B761" s="742" t="s">
        <v>3306</v>
      </c>
      <c r="C761" s="743">
        <v>-1038362.49</v>
      </c>
      <c r="D761" s="742">
        <f>VLOOKUP($A$1:$A$1020,BS!$A$8:$A$2407,1,0)</f>
        <v>23200873</v>
      </c>
      <c r="E761" s="743"/>
      <c r="G761" s="743"/>
    </row>
    <row r="762" spans="1:7">
      <c r="A762" s="742">
        <v>23201003</v>
      </c>
      <c r="B762" s="742" t="s">
        <v>783</v>
      </c>
      <c r="C762" s="743">
        <v>-14803434.949999999</v>
      </c>
      <c r="D762" s="742">
        <f>VLOOKUP($A$1:$A$1020,BS!$A$8:$A$2407,1,0)</f>
        <v>23201003</v>
      </c>
      <c r="E762" s="743"/>
      <c r="G762" s="743"/>
    </row>
    <row r="763" spans="1:7">
      <c r="A763" s="742">
        <v>23201013</v>
      </c>
      <c r="B763" s="742" t="s">
        <v>1461</v>
      </c>
      <c r="C763" s="743">
        <v>-10102591.119999999</v>
      </c>
      <c r="D763" s="742">
        <f>VLOOKUP($A$1:$A$1020,BS!$A$8:$A$2407,1,0)</f>
        <v>23201013</v>
      </c>
      <c r="E763" s="743"/>
      <c r="G763" s="743"/>
    </row>
    <row r="764" spans="1:7">
      <c r="A764" s="742">
        <v>23201033</v>
      </c>
      <c r="B764" s="742" t="s">
        <v>1169</v>
      </c>
      <c r="C764" s="743">
        <v>-93155.25</v>
      </c>
      <c r="D764" s="742">
        <f>VLOOKUP($A$1:$A$1020,BS!$A$8:$A$2407,1,0)</f>
        <v>23201033</v>
      </c>
      <c r="E764" s="743"/>
      <c r="G764" s="743"/>
    </row>
    <row r="765" spans="1:7">
      <c r="A765" s="742">
        <v>23201043</v>
      </c>
      <c r="B765" s="742" t="s">
        <v>498</v>
      </c>
      <c r="C765" s="743">
        <v>-219970.77</v>
      </c>
      <c r="D765" s="742">
        <f>VLOOKUP($A$1:$A$1020,BS!$A$8:$A$2407,1,0)</f>
        <v>23201043</v>
      </c>
      <c r="E765" s="743"/>
      <c r="G765" s="743"/>
    </row>
    <row r="766" spans="1:7">
      <c r="A766" s="742">
        <v>23201053</v>
      </c>
      <c r="B766" s="742" t="s">
        <v>2659</v>
      </c>
      <c r="C766" s="743">
        <v>-45662.559999999998</v>
      </c>
      <c r="D766" s="742">
        <f>VLOOKUP($A$1:$A$1020,BS!$A$8:$A$2407,1,0)</f>
        <v>23201053</v>
      </c>
      <c r="E766" s="743"/>
      <c r="G766" s="743"/>
    </row>
    <row r="767" spans="1:7">
      <c r="A767" s="742">
        <v>23201073</v>
      </c>
      <c r="B767" s="742" t="s">
        <v>1292</v>
      </c>
      <c r="C767" s="742">
        <v>123.21</v>
      </c>
      <c r="D767" s="742">
        <f>VLOOKUP($A$1:$A$1020,BS!$A$8:$A$2407,1,0)</f>
        <v>23201073</v>
      </c>
    </row>
    <row r="768" spans="1:7">
      <c r="A768" s="742">
        <v>23201113</v>
      </c>
      <c r="B768" s="742" t="s">
        <v>575</v>
      </c>
      <c r="C768" s="743">
        <v>8014.73</v>
      </c>
      <c r="D768" s="742">
        <f>VLOOKUP($A$1:$A$1020,BS!$A$8:$A$2407,1,0)</f>
        <v>23201113</v>
      </c>
      <c r="E768" s="743"/>
      <c r="G768" s="743"/>
    </row>
    <row r="769" spans="1:7">
      <c r="A769" s="742">
        <v>23201153</v>
      </c>
      <c r="B769" s="742" t="s">
        <v>2734</v>
      </c>
      <c r="C769" s="743">
        <v>-7475.96</v>
      </c>
      <c r="D769" s="742">
        <f>VLOOKUP($A$1:$A$1020,BS!$A$8:$A$2407,1,0)</f>
        <v>23201153</v>
      </c>
      <c r="E769" s="743"/>
      <c r="G769" s="743"/>
    </row>
    <row r="770" spans="1:7">
      <c r="A770" s="742">
        <v>23201163</v>
      </c>
      <c r="B770" s="742" t="s">
        <v>2735</v>
      </c>
      <c r="C770" s="743">
        <v>-5651.88</v>
      </c>
      <c r="D770" s="742">
        <f>VLOOKUP($A$1:$A$1020,BS!$A$8:$A$2407,1,0)</f>
        <v>23201163</v>
      </c>
      <c r="G770" s="743"/>
    </row>
    <row r="771" spans="1:7">
      <c r="A771" s="742">
        <v>23201173</v>
      </c>
      <c r="B771" s="742" t="s">
        <v>496</v>
      </c>
      <c r="C771" s="743">
        <v>95412.46</v>
      </c>
      <c r="D771" s="742">
        <f>VLOOKUP($A$1:$A$1020,BS!$A$8:$A$2407,1,0)</f>
        <v>23201173</v>
      </c>
      <c r="E771" s="743"/>
      <c r="G771" s="743"/>
    </row>
    <row r="772" spans="1:7">
      <c r="A772" s="742">
        <v>23201193</v>
      </c>
      <c r="B772" s="742" t="s">
        <v>2736</v>
      </c>
      <c r="C772" s="743">
        <v>-21861.87</v>
      </c>
      <c r="D772" s="742">
        <f>VLOOKUP($A$1:$A$1020,BS!$A$8:$A$2407,1,0)</f>
        <v>23201193</v>
      </c>
      <c r="E772" s="743"/>
      <c r="G772" s="743"/>
    </row>
    <row r="773" spans="1:7">
      <c r="A773" s="742">
        <v>23201203</v>
      </c>
      <c r="B773" s="742" t="s">
        <v>2737</v>
      </c>
      <c r="C773" s="743">
        <v>-3361.36</v>
      </c>
      <c r="D773" s="742">
        <f>VLOOKUP($A$1:$A$1020,BS!$A$8:$A$2407,1,0)</f>
        <v>23201203</v>
      </c>
      <c r="E773" s="743"/>
      <c r="G773" s="743"/>
    </row>
    <row r="774" spans="1:7">
      <c r="A774" s="742">
        <v>23201251</v>
      </c>
      <c r="B774" s="742" t="s">
        <v>2665</v>
      </c>
      <c r="C774" s="743">
        <v>-325473</v>
      </c>
      <c r="D774" s="742">
        <f>VLOOKUP($A$1:$A$1020,BS!$A$8:$A$2407,1,0)</f>
        <v>23201251</v>
      </c>
    </row>
    <row r="775" spans="1:7">
      <c r="A775" s="742">
        <v>23202173</v>
      </c>
      <c r="B775" s="742" t="s">
        <v>416</v>
      </c>
      <c r="C775" s="742">
        <v>31.5</v>
      </c>
      <c r="D775" s="742">
        <f>VLOOKUP($A$1:$A$1020,BS!$A$8:$A$2407,1,0)</f>
        <v>23202173</v>
      </c>
    </row>
    <row r="776" spans="1:7">
      <c r="A776" s="742">
        <v>23202183</v>
      </c>
      <c r="B776" s="742" t="s">
        <v>1255</v>
      </c>
      <c r="C776" s="743">
        <v>-12523.5</v>
      </c>
      <c r="D776" s="742">
        <f>VLOOKUP($A$1:$A$1020,BS!$A$8:$A$2407,1,0)</f>
        <v>23202183</v>
      </c>
    </row>
    <row r="777" spans="1:7">
      <c r="A777" s="742">
        <v>23202233</v>
      </c>
      <c r="B777" s="742" t="s">
        <v>3301</v>
      </c>
      <c r="C777" s="743">
        <v>-586090.72</v>
      </c>
      <c r="D777" s="742">
        <f>VLOOKUP($A$1:$A$1020,BS!$A$8:$A$2407,1,0)</f>
        <v>23202233</v>
      </c>
    </row>
    <row r="778" spans="1:7">
      <c r="A778" s="742">
        <v>23202353</v>
      </c>
      <c r="B778" s="742" t="s">
        <v>3302</v>
      </c>
      <c r="C778" s="743">
        <v>-11740183.66</v>
      </c>
      <c r="D778" s="742">
        <f>VLOOKUP($A$1:$A$1020,BS!$A$8:$A$2407,1,0)</f>
        <v>23202353</v>
      </c>
      <c r="E778" s="743"/>
    </row>
    <row r="779" spans="1:7">
      <c r="A779" s="742">
        <v>23300043</v>
      </c>
      <c r="B779" s="742" t="s">
        <v>1034</v>
      </c>
      <c r="C779" s="742">
        <v>0</v>
      </c>
      <c r="D779" s="742">
        <f>VLOOKUP($A$1:$A$1020,BS!$A$8:$A$2407,1,0)</f>
        <v>23300043</v>
      </c>
      <c r="E779" s="743"/>
      <c r="G779" s="743"/>
    </row>
    <row r="780" spans="1:7">
      <c r="A780" s="742">
        <v>23500003</v>
      </c>
      <c r="B780" s="742" t="s">
        <v>2755</v>
      </c>
      <c r="C780" s="743">
        <v>-24854850.510000002</v>
      </c>
      <c r="D780" s="742">
        <f>VLOOKUP($A$1:$A$1020,BS!$A$8:$A$2407,1,0)</f>
        <v>23500003</v>
      </c>
      <c r="E780" s="743"/>
      <c r="G780" s="743"/>
    </row>
    <row r="781" spans="1:7">
      <c r="A781" s="742">
        <v>23500011</v>
      </c>
      <c r="B781" s="742" t="s">
        <v>991</v>
      </c>
      <c r="C781" s="743">
        <v>-4672953.8099999996</v>
      </c>
      <c r="D781" s="742">
        <f>VLOOKUP($A$1:$A$1020,BS!$A$8:$A$2407,1,0)</f>
        <v>23500011</v>
      </c>
      <c r="E781" s="743"/>
      <c r="G781" s="743"/>
    </row>
    <row r="782" spans="1:7">
      <c r="A782" s="742">
        <v>23500141</v>
      </c>
      <c r="B782" s="742" t="s">
        <v>3203</v>
      </c>
      <c r="C782" s="742">
        <v>0</v>
      </c>
      <c r="D782" s="742">
        <f>VLOOKUP($A$1:$A$1020,BS!$A$8:$A$2407,1,0)</f>
        <v>23500141</v>
      </c>
      <c r="G782" s="743"/>
    </row>
    <row r="783" spans="1:7">
      <c r="A783" s="742">
        <v>23600021</v>
      </c>
      <c r="B783" s="742" t="s">
        <v>2494</v>
      </c>
      <c r="C783" s="743">
        <v>-5504286.2199999997</v>
      </c>
      <c r="D783" s="742">
        <f>VLOOKUP($A$1:$A$1020,BS!$A$8:$A$2407,1,0)</f>
        <v>23600021</v>
      </c>
      <c r="E783" s="743"/>
      <c r="G783" s="743"/>
    </row>
    <row r="784" spans="1:7">
      <c r="A784" s="742">
        <v>23600022</v>
      </c>
      <c r="B784" s="742" t="s">
        <v>2495</v>
      </c>
      <c r="C784" s="743">
        <v>-2363129.87</v>
      </c>
      <c r="D784" s="742">
        <f>VLOOKUP($A$1:$A$1020,BS!$A$8:$A$2407,1,0)</f>
        <v>23600022</v>
      </c>
      <c r="G784" s="743"/>
    </row>
    <row r="785" spans="1:7">
      <c r="A785" s="742">
        <v>23600063</v>
      </c>
      <c r="B785" s="742" t="s">
        <v>949</v>
      </c>
      <c r="C785" s="742">
        <v>-186.36</v>
      </c>
      <c r="D785" s="742">
        <f>VLOOKUP($A$1:$A$1020,BS!$A$8:$A$2407,1,0)</f>
        <v>23600063</v>
      </c>
      <c r="E785" s="743"/>
      <c r="G785" s="743"/>
    </row>
    <row r="786" spans="1:7">
      <c r="A786" s="742">
        <v>23600093</v>
      </c>
      <c r="B786" s="742" t="s">
        <v>344</v>
      </c>
      <c r="C786" s="742">
        <v>0</v>
      </c>
      <c r="D786" s="742">
        <f>VLOOKUP($A$1:$A$1020,BS!$A$8:$A$2407,1,0)</f>
        <v>23600093</v>
      </c>
    </row>
    <row r="787" spans="1:7">
      <c r="A787" s="742">
        <v>23600201</v>
      </c>
      <c r="B787" s="742" t="s">
        <v>487</v>
      </c>
      <c r="C787" s="743">
        <v>-44469590.329999998</v>
      </c>
      <c r="D787" s="742">
        <f>VLOOKUP($A$1:$A$1020,BS!$A$8:$A$2407,1,0)</f>
        <v>23600201</v>
      </c>
      <c r="G787" s="743"/>
    </row>
    <row r="788" spans="1:7">
      <c r="A788" s="742">
        <v>23600211</v>
      </c>
      <c r="B788" s="742" t="s">
        <v>488</v>
      </c>
      <c r="C788" s="743">
        <v>-4390164.92</v>
      </c>
      <c r="D788" s="742">
        <f>VLOOKUP($A$1:$A$1020,BS!$A$8:$A$2407,1,0)</f>
        <v>23600211</v>
      </c>
    </row>
    <row r="789" spans="1:7">
      <c r="A789" s="742">
        <v>23600213</v>
      </c>
      <c r="B789" s="742" t="s">
        <v>1855</v>
      </c>
      <c r="C789" s="743">
        <v>-33844.120000000003</v>
      </c>
      <c r="D789" s="742">
        <f>VLOOKUP($A$1:$A$1020,BS!$A$8:$A$2407,1,0)</f>
        <v>23600213</v>
      </c>
      <c r="E789" s="743"/>
      <c r="G789" s="743"/>
    </row>
    <row r="790" spans="1:7">
      <c r="A790" s="742">
        <v>23600221</v>
      </c>
      <c r="B790" s="742" t="s">
        <v>714</v>
      </c>
      <c r="C790" s="743">
        <v>339474.39</v>
      </c>
      <c r="D790" s="742">
        <f>VLOOKUP($A$1:$A$1020,BS!$A$8:$A$2407,1,0)</f>
        <v>23600221</v>
      </c>
      <c r="E790" s="743"/>
      <c r="G790" s="743"/>
    </row>
    <row r="791" spans="1:7">
      <c r="A791" s="742">
        <v>23600232</v>
      </c>
      <c r="B791" s="742" t="s">
        <v>489</v>
      </c>
      <c r="C791" s="743">
        <v>-19465453.879999999</v>
      </c>
      <c r="D791" s="742">
        <f>VLOOKUP($A$1:$A$1020,BS!$A$8:$A$2407,1,0)</f>
        <v>23600232</v>
      </c>
      <c r="E791" s="743"/>
      <c r="G791" s="743"/>
    </row>
    <row r="792" spans="1:7">
      <c r="A792" s="742">
        <v>23600351</v>
      </c>
      <c r="B792" s="742" t="s">
        <v>1664</v>
      </c>
      <c r="C792" s="743">
        <v>-8251693.3200000003</v>
      </c>
      <c r="D792" s="742">
        <f>VLOOKUP($A$1:$A$1020,BS!$A$8:$A$2407,1,0)</f>
        <v>23600351</v>
      </c>
      <c r="E792" s="743"/>
      <c r="G792" s="743"/>
    </row>
    <row r="793" spans="1:7">
      <c r="A793" s="742">
        <v>23600391</v>
      </c>
      <c r="B793" s="742" t="s">
        <v>745</v>
      </c>
      <c r="C793" s="743">
        <v>-307777.96000000002</v>
      </c>
      <c r="D793" s="742">
        <f>VLOOKUP($A$1:$A$1020,BS!$A$8:$A$2407,1,0)</f>
        <v>23600391</v>
      </c>
    </row>
    <row r="794" spans="1:7">
      <c r="A794" s="742">
        <v>23600431</v>
      </c>
      <c r="B794" s="742" t="s">
        <v>3127</v>
      </c>
      <c r="C794" s="743">
        <v>2400</v>
      </c>
      <c r="D794" s="742">
        <f>VLOOKUP($A$1:$A$1020,BS!$A$8:$A$2407,1,0)</f>
        <v>23600431</v>
      </c>
    </row>
    <row r="795" spans="1:7">
      <c r="A795" s="742">
        <v>23600471</v>
      </c>
      <c r="B795" s="742" t="s">
        <v>1847</v>
      </c>
      <c r="C795" s="743">
        <v>-6752294.9900000002</v>
      </c>
      <c r="D795" s="742">
        <f>VLOOKUP($A$1:$A$1020,BS!$A$8:$A$2407,1,0)</f>
        <v>23600471</v>
      </c>
      <c r="E795" s="743"/>
      <c r="G795" s="743"/>
    </row>
    <row r="796" spans="1:7">
      <c r="A796" s="742">
        <v>23600552</v>
      </c>
      <c r="B796" s="742" t="s">
        <v>1847</v>
      </c>
      <c r="C796" s="743">
        <v>-3058473.45</v>
      </c>
      <c r="D796" s="742">
        <f>VLOOKUP($A$1:$A$1020,BS!$A$8:$A$2407,1,0)</f>
        <v>23600552</v>
      </c>
      <c r="G796" s="743"/>
    </row>
    <row r="797" spans="1:7">
      <c r="A797" s="742">
        <v>23600602</v>
      </c>
      <c r="B797" s="742" t="s">
        <v>1848</v>
      </c>
      <c r="C797" s="743">
        <v>-3983154.92</v>
      </c>
      <c r="D797" s="742">
        <f>VLOOKUP($A$1:$A$1020,BS!$A$8:$A$2407,1,0)</f>
        <v>23600602</v>
      </c>
      <c r="E797" s="743"/>
      <c r="G797" s="743"/>
    </row>
    <row r="798" spans="1:7">
      <c r="A798" s="742">
        <v>23601003</v>
      </c>
      <c r="B798" s="742" t="s">
        <v>1731</v>
      </c>
      <c r="C798" s="743">
        <v>-101068.08</v>
      </c>
      <c r="D798" s="742">
        <f>VLOOKUP($A$1:$A$1020,BS!$A$8:$A$2407,1,0)</f>
        <v>23601003</v>
      </c>
      <c r="E798" s="743"/>
      <c r="G798" s="743"/>
    </row>
    <row r="799" spans="1:7">
      <c r="A799" s="742">
        <v>23601013</v>
      </c>
      <c r="B799" s="742" t="s">
        <v>2496</v>
      </c>
      <c r="C799" s="743">
        <v>-42595.040000000001</v>
      </c>
      <c r="D799" s="742">
        <f>VLOOKUP($A$1:$A$1020,BS!$A$8:$A$2407,1,0)</f>
        <v>23601013</v>
      </c>
      <c r="E799" s="743"/>
      <c r="G799" s="743"/>
    </row>
    <row r="800" spans="1:7">
      <c r="A800" s="742">
        <v>23601023</v>
      </c>
      <c r="B800" s="742" t="s">
        <v>689</v>
      </c>
      <c r="C800" s="743">
        <v>-12268.96</v>
      </c>
      <c r="D800" s="742">
        <f>VLOOKUP($A$1:$A$1020,BS!$A$8:$A$2407,1,0)</f>
        <v>23601023</v>
      </c>
      <c r="E800" s="743"/>
      <c r="G800" s="743"/>
    </row>
    <row r="801" spans="1:7">
      <c r="A801" s="742">
        <v>23601043</v>
      </c>
      <c r="B801" s="742" t="s">
        <v>1856</v>
      </c>
      <c r="C801" s="743">
        <v>-4632.29</v>
      </c>
      <c r="D801" s="742">
        <f>VLOOKUP($A$1:$A$1020,BS!$A$8:$A$2407,1,0)</f>
        <v>23601043</v>
      </c>
      <c r="E801" s="743"/>
      <c r="G801" s="743"/>
    </row>
    <row r="802" spans="1:7">
      <c r="A802" s="742">
        <v>23700323</v>
      </c>
      <c r="B802" s="742" t="s">
        <v>1702</v>
      </c>
      <c r="C802" s="742">
        <v>0</v>
      </c>
      <c r="D802" s="742">
        <f>VLOOKUP($A$1:$A$1020,BS!$A$8:$A$2407,1,0)</f>
        <v>23700323</v>
      </c>
    </row>
    <row r="803" spans="1:7">
      <c r="A803" s="742">
        <v>23700333</v>
      </c>
      <c r="B803" s="742" t="s">
        <v>1703</v>
      </c>
      <c r="C803" s="742">
        <v>0</v>
      </c>
      <c r="D803" s="742">
        <f>VLOOKUP($A$1:$A$1020,BS!$A$8:$A$2407,1,0)</f>
        <v>23700333</v>
      </c>
    </row>
    <row r="804" spans="1:7">
      <c r="A804" s="742">
        <v>23700363</v>
      </c>
      <c r="B804" s="742" t="s">
        <v>1704</v>
      </c>
      <c r="C804" s="743">
        <v>-491562.5</v>
      </c>
      <c r="D804" s="742">
        <f>VLOOKUP($A$1:$A$1020,BS!$A$8:$A$2407,1,0)</f>
        <v>23700363</v>
      </c>
      <c r="G804" s="743"/>
    </row>
    <row r="805" spans="1:7">
      <c r="A805" s="742">
        <v>23700383</v>
      </c>
      <c r="B805" s="742" t="s">
        <v>199</v>
      </c>
      <c r="C805" s="743">
        <v>-66000</v>
      </c>
      <c r="D805" s="742">
        <f>VLOOKUP($A$1:$A$1020,BS!$A$8:$A$2407,1,0)</f>
        <v>23700383</v>
      </c>
      <c r="G805" s="743"/>
    </row>
    <row r="806" spans="1:7">
      <c r="A806" s="742">
        <v>23700713</v>
      </c>
      <c r="B806" s="742" t="s">
        <v>1165</v>
      </c>
      <c r="C806" s="743">
        <v>-116920.3</v>
      </c>
      <c r="D806" s="742">
        <f>VLOOKUP($A$1:$A$1020,BS!$A$8:$A$2407,1,0)</f>
        <v>23700713</v>
      </c>
      <c r="G806" s="743"/>
    </row>
    <row r="807" spans="1:7">
      <c r="A807" s="742">
        <v>23700813</v>
      </c>
      <c r="B807" s="742" t="s">
        <v>402</v>
      </c>
      <c r="C807" s="743">
        <v>-874999.79</v>
      </c>
      <c r="D807" s="742">
        <f>VLOOKUP($A$1:$A$1020,BS!$A$8:$A$2407,1,0)</f>
        <v>23700813</v>
      </c>
    </row>
    <row r="808" spans="1:7">
      <c r="A808" s="742">
        <v>23700823</v>
      </c>
      <c r="B808" s="742" t="s">
        <v>132</v>
      </c>
      <c r="C808" s="743">
        <v>-2808333.12</v>
      </c>
      <c r="D808" s="742">
        <f>VLOOKUP($A$1:$A$1020,BS!$A$8:$A$2407,1,0)</f>
        <v>23700823</v>
      </c>
    </row>
    <row r="809" spans="1:7">
      <c r="A809" s="742">
        <v>23700841</v>
      </c>
      <c r="B809" s="742" t="s">
        <v>1269</v>
      </c>
      <c r="C809" s="743">
        <v>-374766.31</v>
      </c>
      <c r="D809" s="742">
        <f>VLOOKUP($A$1:$A$1020,BS!$A$8:$A$2407,1,0)</f>
        <v>23700841</v>
      </c>
      <c r="E809" s="743"/>
      <c r="G809" s="743"/>
    </row>
    <row r="810" spans="1:7">
      <c r="A810" s="742">
        <v>23700873</v>
      </c>
      <c r="B810" s="742" t="s">
        <v>1917</v>
      </c>
      <c r="C810" s="743">
        <v>-4387500</v>
      </c>
      <c r="D810" s="742">
        <f>VLOOKUP($A$1:$A$1020,BS!$A$8:$A$2407,1,0)</f>
        <v>23700873</v>
      </c>
      <c r="E810" s="743"/>
      <c r="G810" s="743"/>
    </row>
    <row r="811" spans="1:7">
      <c r="A811" s="742">
        <v>23700963</v>
      </c>
      <c r="B811" s="742" t="s">
        <v>1976</v>
      </c>
      <c r="C811" s="743">
        <v>-6891826.71</v>
      </c>
      <c r="D811" s="742">
        <f>VLOOKUP($A$1:$A$1020,BS!$A$8:$A$2407,1,0)</f>
        <v>23700963</v>
      </c>
    </row>
    <row r="812" spans="1:7">
      <c r="A812" s="742">
        <v>23700973</v>
      </c>
      <c r="B812" s="742" t="s">
        <v>1977</v>
      </c>
      <c r="C812" s="742">
        <v>0</v>
      </c>
      <c r="D812" s="742">
        <f>VLOOKUP($A$1:$A$1020,BS!$A$8:$A$2407,1,0)</f>
        <v>23700973</v>
      </c>
      <c r="E812" s="743"/>
      <c r="G812" s="743"/>
    </row>
    <row r="813" spans="1:7">
      <c r="A813" s="742">
        <v>23700993</v>
      </c>
      <c r="B813" s="742" t="s">
        <v>1735</v>
      </c>
      <c r="C813" s="742">
        <v>0</v>
      </c>
      <c r="D813" s="742">
        <f>VLOOKUP($A$1:$A$1020,BS!$A$8:$A$2407,1,0)</f>
        <v>23700993</v>
      </c>
      <c r="E813" s="743"/>
      <c r="G813" s="743"/>
    </row>
    <row r="814" spans="1:7">
      <c r="A814" s="742">
        <v>23701013</v>
      </c>
      <c r="B814" s="742" t="s">
        <v>1035</v>
      </c>
      <c r="C814" s="742">
        <v>0</v>
      </c>
      <c r="D814" s="742">
        <f>VLOOKUP($A$1:$A$1020,BS!$A$8:$A$2407,1,0)</f>
        <v>23701013</v>
      </c>
      <c r="E814" s="743"/>
      <c r="G814" s="743"/>
    </row>
    <row r="815" spans="1:7">
      <c r="A815" s="742">
        <v>23701023</v>
      </c>
      <c r="B815" s="742" t="s">
        <v>1036</v>
      </c>
      <c r="C815" s="743">
        <v>-7750637.7800000003</v>
      </c>
      <c r="D815" s="742">
        <f>VLOOKUP($A$1:$A$1020,BS!$A$8:$A$2407,1,0)</f>
        <v>23701023</v>
      </c>
      <c r="E815" s="743"/>
      <c r="G815" s="743"/>
    </row>
    <row r="816" spans="1:7">
      <c r="A816" s="742">
        <v>23701033</v>
      </c>
      <c r="B816" s="742" t="s">
        <v>1894</v>
      </c>
      <c r="C816" s="743">
        <v>-3973533.33</v>
      </c>
      <c r="D816" s="742">
        <f>VLOOKUP($A$1:$A$1020,BS!$A$8:$A$2407,1,0)</f>
        <v>23701033</v>
      </c>
      <c r="E816" s="743"/>
      <c r="G816" s="743"/>
    </row>
    <row r="817" spans="1:7">
      <c r="A817" s="742">
        <v>23701053</v>
      </c>
      <c r="B817" s="742" t="s">
        <v>1943</v>
      </c>
      <c r="C817" s="743">
        <v>-8717500.1600000001</v>
      </c>
      <c r="D817" s="742">
        <f>VLOOKUP($A$1:$A$1020,BS!$A$8:$A$2407,1,0)</f>
        <v>23701053</v>
      </c>
      <c r="E817" s="743"/>
      <c r="G817" s="743"/>
    </row>
    <row r="818" spans="1:7">
      <c r="A818" s="742">
        <v>23701063</v>
      </c>
      <c r="B818" s="742" t="s">
        <v>1987</v>
      </c>
      <c r="C818" s="743">
        <v>-199235.97</v>
      </c>
      <c r="D818" s="742">
        <f>VLOOKUP($A$1:$A$1020,BS!$A$8:$A$2407,1,0)</f>
        <v>23701063</v>
      </c>
      <c r="E818" s="743"/>
      <c r="G818" s="743"/>
    </row>
    <row r="819" spans="1:7">
      <c r="A819" s="742">
        <v>23701113</v>
      </c>
      <c r="B819" s="742" t="s">
        <v>445</v>
      </c>
      <c r="C819" s="743">
        <v>-3358250</v>
      </c>
      <c r="D819" s="742">
        <f>VLOOKUP($A$1:$A$1020,BS!$A$8:$A$2407,1,0)</f>
        <v>23701113</v>
      </c>
      <c r="E819" s="743"/>
      <c r="G819" s="743"/>
    </row>
    <row r="820" spans="1:7">
      <c r="A820" s="742">
        <v>23701123</v>
      </c>
      <c r="B820" s="742" t="s">
        <v>2137</v>
      </c>
      <c r="C820" s="743">
        <v>-4028329.99</v>
      </c>
      <c r="D820" s="742">
        <f>VLOOKUP($A$1:$A$1020,BS!$A$8:$A$2407,1,0)</f>
        <v>23701123</v>
      </c>
      <c r="G820" s="743"/>
    </row>
    <row r="821" spans="1:7">
      <c r="A821" s="742">
        <v>23701133</v>
      </c>
      <c r="B821" s="742" t="s">
        <v>2132</v>
      </c>
      <c r="C821" s="743">
        <v>-5443777.5499999998</v>
      </c>
      <c r="D821" s="742">
        <f>VLOOKUP($A$1:$A$1020,BS!$A$8:$A$2407,1,0)</f>
        <v>23701133</v>
      </c>
      <c r="E821" s="743"/>
      <c r="G821" s="743"/>
    </row>
    <row r="822" spans="1:7">
      <c r="A822" s="742">
        <v>23701143</v>
      </c>
      <c r="B822" s="742" t="s">
        <v>2247</v>
      </c>
      <c r="C822" s="743">
        <v>-2208216.66</v>
      </c>
      <c r="D822" s="742">
        <f>VLOOKUP($A$1:$A$1020,BS!$A$8:$A$2407,1,0)</f>
        <v>23701143</v>
      </c>
      <c r="E822" s="743"/>
      <c r="G822" s="743"/>
    </row>
    <row r="823" spans="1:7">
      <c r="A823" s="742">
        <v>23701153</v>
      </c>
      <c r="B823" s="742" t="s">
        <v>2402</v>
      </c>
      <c r="C823" s="743">
        <v>-492666.67</v>
      </c>
      <c r="D823" s="742">
        <f>VLOOKUP($A$1:$A$1020,BS!$A$8:$A$2407,1,0)</f>
        <v>23701153</v>
      </c>
      <c r="E823" s="743"/>
      <c r="G823" s="743"/>
    </row>
    <row r="824" spans="1:7">
      <c r="A824" s="742">
        <v>23701163</v>
      </c>
      <c r="B824" s="742" t="s">
        <v>2403</v>
      </c>
      <c r="C824" s="743">
        <v>-94000</v>
      </c>
      <c r="D824" s="742">
        <f>VLOOKUP($A$1:$A$1020,BS!$A$8:$A$2407,1,0)</f>
        <v>23701163</v>
      </c>
      <c r="E824" s="743"/>
      <c r="G824" s="743"/>
    </row>
    <row r="825" spans="1:7">
      <c r="A825" s="742">
        <v>23701173</v>
      </c>
      <c r="B825" s="742" t="s">
        <v>2763</v>
      </c>
      <c r="C825" s="743">
        <v>-30367.439999999999</v>
      </c>
      <c r="D825" s="742">
        <f>VLOOKUP($A$1:$A$1020,BS!$A$8:$A$2407,1,0)</f>
        <v>23701173</v>
      </c>
      <c r="E825" s="743"/>
      <c r="G825" s="743"/>
    </row>
    <row r="826" spans="1:7">
      <c r="A826" s="742">
        <v>23701183</v>
      </c>
      <c r="B826" s="742" t="s">
        <v>2808</v>
      </c>
      <c r="C826" s="743">
        <v>-1364984.83</v>
      </c>
      <c r="D826" s="742">
        <f>VLOOKUP($A$1:$A$1020,BS!$A$8:$A$2407,1,0)</f>
        <v>23701183</v>
      </c>
      <c r="E826" s="743"/>
      <c r="G826" s="743"/>
    </row>
    <row r="827" spans="1:7">
      <c r="A827" s="742">
        <v>23701193</v>
      </c>
      <c r="B827" s="742" t="s">
        <v>2812</v>
      </c>
      <c r="C827" s="743">
        <v>-236600</v>
      </c>
      <c r="D827" s="742">
        <f>VLOOKUP($A$1:$A$1020,BS!$A$8:$A$2407,1,0)</f>
        <v>23701193</v>
      </c>
      <c r="E827" s="743"/>
      <c r="G827" s="743"/>
    </row>
    <row r="828" spans="1:7">
      <c r="A828" s="319" t="s">
        <v>3258</v>
      </c>
      <c r="B828" s="742" t="s">
        <v>3256</v>
      </c>
      <c r="C828" s="743">
        <v>-558402.79</v>
      </c>
      <c r="D828" s="742" t="str">
        <f>VLOOKUP($A$1:$A$1020,BS!$A$8:$A$2407,1,0)</f>
        <v>23701203</v>
      </c>
      <c r="E828" s="743"/>
      <c r="G828" s="743"/>
    </row>
    <row r="829" spans="1:7">
      <c r="A829" s="742">
        <v>24100043</v>
      </c>
      <c r="B829" s="742" t="s">
        <v>1562</v>
      </c>
      <c r="C829" s="742">
        <v>0</v>
      </c>
      <c r="D829" s="742">
        <f>VLOOKUP($A$1:$A$1020,BS!$A$8:$A$2407,1,0)</f>
        <v>24100043</v>
      </c>
      <c r="E829" s="743"/>
      <c r="G829" s="743"/>
    </row>
    <row r="830" spans="1:7">
      <c r="A830" s="742">
        <v>24100063</v>
      </c>
      <c r="B830" s="742" t="s">
        <v>1918</v>
      </c>
      <c r="C830" s="743">
        <v>6581.65</v>
      </c>
      <c r="D830" s="742">
        <f>VLOOKUP($A$1:$A$1020,BS!$A$8:$A$2407,1,0)</f>
        <v>24100063</v>
      </c>
    </row>
    <row r="831" spans="1:7">
      <c r="A831" s="742">
        <v>24100143</v>
      </c>
      <c r="B831" s="742" t="s">
        <v>614</v>
      </c>
      <c r="C831" s="742">
        <v>0</v>
      </c>
      <c r="D831" s="742">
        <f>VLOOKUP($A$1:$A$1020,BS!$A$8:$A$2407,1,0)</f>
        <v>24100143</v>
      </c>
    </row>
    <row r="832" spans="1:7">
      <c r="A832" s="742">
        <v>24100173</v>
      </c>
      <c r="B832" s="742" t="s">
        <v>1918</v>
      </c>
      <c r="C832" s="743">
        <v>-188480.2</v>
      </c>
      <c r="D832" s="742">
        <f>VLOOKUP($A$1:$A$1020,BS!$A$8:$A$2407,1,0)</f>
        <v>24100173</v>
      </c>
    </row>
    <row r="833" spans="1:7">
      <c r="A833" s="742">
        <v>24100212</v>
      </c>
      <c r="B833" s="742" t="s">
        <v>1207</v>
      </c>
      <c r="C833" s="743">
        <v>-1241949.53</v>
      </c>
      <c r="D833" s="742">
        <f>VLOOKUP($A$1:$A$1020,BS!$A$8:$A$2407,1,0)</f>
        <v>24100212</v>
      </c>
      <c r="E833" s="743"/>
      <c r="G833" s="743"/>
    </row>
    <row r="834" spans="1:7">
      <c r="A834" s="742">
        <v>24200011</v>
      </c>
      <c r="B834" s="742" t="s">
        <v>2450</v>
      </c>
      <c r="C834" s="743">
        <v>-60549.9</v>
      </c>
      <c r="D834" s="742">
        <f>VLOOKUP($A$1:$A$1020,BS!$A$8:$A$2407,1,0)</f>
        <v>24200011</v>
      </c>
      <c r="E834" s="743"/>
      <c r="G834" s="743"/>
    </row>
    <row r="835" spans="1:7">
      <c r="A835" s="742">
        <v>24200041</v>
      </c>
      <c r="B835" s="742" t="s">
        <v>1222</v>
      </c>
      <c r="C835" s="743">
        <v>-201380</v>
      </c>
      <c r="D835" s="742">
        <f>VLOOKUP($A$1:$A$1020,BS!$A$8:$A$2407,1,0)</f>
        <v>24200041</v>
      </c>
      <c r="E835" s="743"/>
      <c r="G835" s="743"/>
    </row>
    <row r="836" spans="1:7">
      <c r="A836" s="742">
        <v>24200061</v>
      </c>
      <c r="B836" s="742" t="s">
        <v>2740</v>
      </c>
      <c r="C836" s="743">
        <v>-900984.38</v>
      </c>
      <c r="D836" s="742">
        <f>VLOOKUP($A$1:$A$1020,BS!$A$8:$A$2407,1,0)</f>
        <v>24200061</v>
      </c>
      <c r="E836" s="743"/>
      <c r="G836" s="743"/>
    </row>
    <row r="837" spans="1:7">
      <c r="A837" s="742">
        <v>24200071</v>
      </c>
      <c r="B837" s="742" t="s">
        <v>3176</v>
      </c>
      <c r="C837" s="743">
        <v>-34267.199999999997</v>
      </c>
      <c r="D837" s="742">
        <f>VLOOKUP($A$1:$A$1020,BS!$A$8:$A$2407,1,0)</f>
        <v>24200071</v>
      </c>
      <c r="E837" s="743"/>
      <c r="G837" s="743"/>
    </row>
    <row r="838" spans="1:7">
      <c r="A838" s="742">
        <v>24200103</v>
      </c>
      <c r="B838" s="742" t="s">
        <v>2622</v>
      </c>
      <c r="C838" s="743">
        <v>-25000</v>
      </c>
      <c r="D838" s="742">
        <f>VLOOKUP($A$1:$A$1020,BS!$A$8:$A$2407,1,0)</f>
        <v>24200103</v>
      </c>
      <c r="E838" s="743"/>
      <c r="G838" s="743"/>
    </row>
    <row r="839" spans="1:7">
      <c r="A839" s="742">
        <v>24200451</v>
      </c>
      <c r="B839" s="742" t="s">
        <v>2227</v>
      </c>
      <c r="C839" s="743">
        <v>-531075.1</v>
      </c>
      <c r="D839" s="742">
        <f>VLOOKUP($A$1:$A$1020,BS!$A$8:$A$2407,1,0)</f>
        <v>24200451</v>
      </c>
    </row>
    <row r="840" spans="1:7">
      <c r="A840" s="742">
        <v>24200461</v>
      </c>
      <c r="B840" s="742" t="s">
        <v>2647</v>
      </c>
      <c r="C840" s="743">
        <v>-3701653.46</v>
      </c>
      <c r="D840" s="742">
        <f>VLOOKUP($A$1:$A$1020,BS!$A$8:$A$2407,1,0)</f>
        <v>24200461</v>
      </c>
    </row>
    <row r="841" spans="1:7">
      <c r="A841" s="742">
        <v>24200511</v>
      </c>
      <c r="B841" s="742" t="s">
        <v>1081</v>
      </c>
      <c r="C841" s="743">
        <v>-3786170</v>
      </c>
      <c r="D841" s="742">
        <f>VLOOKUP($A$1:$A$1020,BS!$A$8:$A$2407,1,0)</f>
        <v>24200511</v>
      </c>
      <c r="E841" s="743"/>
      <c r="G841" s="743"/>
    </row>
    <row r="842" spans="1:7">
      <c r="A842" s="742">
        <v>24200521</v>
      </c>
      <c r="B842" s="742" t="s">
        <v>2899</v>
      </c>
      <c r="C842" s="743">
        <v>-164872.24</v>
      </c>
      <c r="D842" s="742">
        <f>VLOOKUP($A$1:$A$1020,BS!$A$8:$A$2407,1,0)</f>
        <v>24200521</v>
      </c>
      <c r="E842" s="743"/>
      <c r="G842" s="743"/>
    </row>
    <row r="843" spans="1:7">
      <c r="A843" s="742">
        <v>24200541</v>
      </c>
      <c r="B843" s="742" t="s">
        <v>1289</v>
      </c>
      <c r="C843" s="743">
        <v>-79025.679999999993</v>
      </c>
      <c r="D843" s="742">
        <f>VLOOKUP($A$1:$A$1020,BS!$A$8:$A$2407,1,0)</f>
        <v>24200541</v>
      </c>
      <c r="E843" s="743"/>
      <c r="G843" s="743"/>
    </row>
    <row r="844" spans="1:7">
      <c r="A844" s="742">
        <v>24200551</v>
      </c>
      <c r="B844" s="742" t="s">
        <v>48</v>
      </c>
      <c r="C844" s="743">
        <v>-79025.679999999993</v>
      </c>
      <c r="D844" s="742">
        <f>VLOOKUP($A$1:$A$1020,BS!$A$8:$A$2407,1,0)</f>
        <v>24200551</v>
      </c>
      <c r="E844" s="743"/>
      <c r="G844" s="743"/>
    </row>
    <row r="845" spans="1:7">
      <c r="A845" s="742">
        <v>24200561</v>
      </c>
      <c r="B845" s="742" t="s">
        <v>861</v>
      </c>
      <c r="C845" s="743">
        <v>-20902.16</v>
      </c>
      <c r="D845" s="742">
        <f>VLOOKUP($A$1:$A$1020,BS!$A$8:$A$2407,1,0)</f>
        <v>24200561</v>
      </c>
      <c r="E845" s="743"/>
      <c r="G845" s="743"/>
    </row>
    <row r="846" spans="1:7">
      <c r="A846" s="742">
        <v>24200571</v>
      </c>
      <c r="B846" s="742" t="s">
        <v>417</v>
      </c>
      <c r="C846" s="743">
        <v>-20902.16</v>
      </c>
      <c r="D846" s="742">
        <f>VLOOKUP($A$1:$A$1020,BS!$A$8:$A$2407,1,0)</f>
        <v>24200571</v>
      </c>
      <c r="E846" s="743"/>
      <c r="G846" s="743"/>
    </row>
    <row r="847" spans="1:7">
      <c r="A847" s="742">
        <v>24200611</v>
      </c>
      <c r="B847" s="742" t="s">
        <v>2199</v>
      </c>
      <c r="C847" s="743">
        <v>-111493.5</v>
      </c>
      <c r="D847" s="742">
        <f>VLOOKUP($A$1:$A$1020,BS!$A$8:$A$2407,1,0)</f>
        <v>24200611</v>
      </c>
      <c r="E847" s="743"/>
      <c r="G847" s="743"/>
    </row>
    <row r="848" spans="1:7">
      <c r="A848" s="742">
        <v>24200622</v>
      </c>
      <c r="B848" s="742" t="s">
        <v>782</v>
      </c>
      <c r="C848" s="743">
        <v>-1696960</v>
      </c>
      <c r="D848" s="742">
        <f>VLOOKUP($A$1:$A$1020,BS!$A$8:$A$2407,1,0)</f>
        <v>24200622</v>
      </c>
      <c r="E848" s="743"/>
      <c r="G848" s="743"/>
    </row>
    <row r="849" spans="1:7">
      <c r="A849" s="742">
        <v>24200632</v>
      </c>
      <c r="B849" s="742" t="s">
        <v>1862</v>
      </c>
      <c r="C849" s="743">
        <v>-113058</v>
      </c>
      <c r="D849" s="742">
        <f>VLOOKUP($A$1:$A$1020,BS!$A$8:$A$2407,1,0)</f>
        <v>24200632</v>
      </c>
      <c r="E849" s="743"/>
      <c r="G849" s="743"/>
    </row>
    <row r="850" spans="1:7">
      <c r="A850" s="742">
        <v>24200633</v>
      </c>
      <c r="B850" s="742" t="s">
        <v>3035</v>
      </c>
      <c r="C850" s="743">
        <v>-2337618.46</v>
      </c>
      <c r="D850" s="742">
        <f>VLOOKUP($A$1:$A$1020,BS!$A$8:$A$2407,1,0)</f>
        <v>24200633</v>
      </c>
      <c r="E850" s="743"/>
      <c r="G850" s="743"/>
    </row>
    <row r="851" spans="1:7">
      <c r="A851" s="742">
        <v>24200641</v>
      </c>
      <c r="B851" s="742" t="s">
        <v>1691</v>
      </c>
      <c r="C851" s="743">
        <v>-156942</v>
      </c>
      <c r="D851" s="742">
        <f>VLOOKUP($A$1:$A$1020,BS!$A$8:$A$2407,1,0)</f>
        <v>24200641</v>
      </c>
      <c r="E851" s="743"/>
      <c r="G851" s="743"/>
    </row>
    <row r="852" spans="1:7">
      <c r="A852" s="742">
        <v>24200651</v>
      </c>
      <c r="B852" s="742" t="s">
        <v>1417</v>
      </c>
      <c r="C852" s="743">
        <v>-30250</v>
      </c>
      <c r="D852" s="742">
        <f>VLOOKUP($A$1:$A$1020,BS!$A$8:$A$2407,1,0)</f>
        <v>24200651</v>
      </c>
      <c r="E852" s="743"/>
      <c r="G852" s="743"/>
    </row>
    <row r="853" spans="1:7">
      <c r="A853" s="742">
        <v>24200653</v>
      </c>
      <c r="B853" s="742" t="s">
        <v>1714</v>
      </c>
      <c r="C853" s="743">
        <v>-870049.08</v>
      </c>
      <c r="D853" s="742">
        <f>VLOOKUP($A$1:$A$1020,BS!$A$8:$A$2407,1,0)</f>
        <v>24200653</v>
      </c>
      <c r="E853" s="743"/>
      <c r="G853" s="743"/>
    </row>
    <row r="854" spans="1:7">
      <c r="A854" s="742">
        <v>24200661</v>
      </c>
      <c r="B854" s="742" t="s">
        <v>1418</v>
      </c>
      <c r="C854" s="743">
        <v>-285152.15999999997</v>
      </c>
      <c r="D854" s="742">
        <f>VLOOKUP($A$1:$A$1020,BS!$A$8:$A$2407,1,0)</f>
        <v>24200661</v>
      </c>
      <c r="E854" s="743"/>
      <c r="G854" s="743"/>
    </row>
    <row r="855" spans="1:7">
      <c r="A855" s="742">
        <v>24200671</v>
      </c>
      <c r="B855" s="742" t="s">
        <v>1419</v>
      </c>
      <c r="C855" s="743">
        <v>-84451.36</v>
      </c>
      <c r="D855" s="742">
        <f>VLOOKUP($A$1:$A$1020,BS!$A$8:$A$2407,1,0)</f>
        <v>24200671</v>
      </c>
      <c r="E855" s="743"/>
      <c r="G855" s="743"/>
    </row>
    <row r="856" spans="1:7">
      <c r="A856" s="742">
        <v>24200681</v>
      </c>
      <c r="B856" s="742" t="s">
        <v>1420</v>
      </c>
      <c r="C856" s="743">
        <v>-84451.36</v>
      </c>
      <c r="D856" s="742">
        <f>VLOOKUP($A$1:$A$1020,BS!$A$8:$A$2407,1,0)</f>
        <v>24200681</v>
      </c>
      <c r="E856" s="743"/>
      <c r="G856" s="743"/>
    </row>
    <row r="857" spans="1:7">
      <c r="A857" s="742">
        <v>24200811</v>
      </c>
      <c r="B857" s="742" t="s">
        <v>1095</v>
      </c>
      <c r="C857" s="743">
        <v>-173136.64000000001</v>
      </c>
      <c r="D857" s="742">
        <f>VLOOKUP($A$1:$A$1020,BS!$A$8:$A$2407,1,0)</f>
        <v>24200811</v>
      </c>
      <c r="G857" s="743"/>
    </row>
    <row r="858" spans="1:7">
      <c r="A858" s="742">
        <v>24200821</v>
      </c>
      <c r="B858" s="742" t="s">
        <v>1096</v>
      </c>
      <c r="C858" s="743">
        <v>-173104.63</v>
      </c>
      <c r="D858" s="742">
        <f>VLOOKUP($A$1:$A$1020,BS!$A$8:$A$2407,1,0)</f>
        <v>24200821</v>
      </c>
      <c r="E858" s="743"/>
      <c r="G858" s="743"/>
    </row>
    <row r="859" spans="1:7">
      <c r="A859" s="742">
        <v>24200831</v>
      </c>
      <c r="B859" s="742" t="s">
        <v>1097</v>
      </c>
      <c r="C859" s="743">
        <v>-86828.55</v>
      </c>
      <c r="D859" s="742">
        <f>VLOOKUP($A$1:$A$1020,BS!$A$8:$A$2407,1,0)</f>
        <v>24200831</v>
      </c>
      <c r="E859" s="743"/>
      <c r="G859" s="743"/>
    </row>
    <row r="860" spans="1:7">
      <c r="A860" s="742">
        <v>24200841</v>
      </c>
      <c r="B860" s="742" t="s">
        <v>2096</v>
      </c>
      <c r="C860" s="743">
        <v>-322434.17</v>
      </c>
      <c r="D860" s="742">
        <f>VLOOKUP($A$1:$A$1020,BS!$A$8:$A$2407,1,0)</f>
        <v>24200841</v>
      </c>
      <c r="E860" s="743"/>
      <c r="G860" s="743"/>
    </row>
    <row r="861" spans="1:7">
      <c r="A861" s="742">
        <v>24200851</v>
      </c>
      <c r="B861" s="742" t="s">
        <v>1482</v>
      </c>
      <c r="C861" s="743">
        <v>-75897.23</v>
      </c>
      <c r="D861" s="742">
        <f>VLOOKUP($A$1:$A$1020,BS!$A$8:$A$2407,1,0)</f>
        <v>24200851</v>
      </c>
      <c r="E861" s="743"/>
      <c r="G861" s="743"/>
    </row>
    <row r="862" spans="1:7">
      <c r="A862" s="742">
        <v>24200871</v>
      </c>
      <c r="B862" s="742" t="s">
        <v>2245</v>
      </c>
      <c r="C862" s="743">
        <v>-94691.64</v>
      </c>
      <c r="D862" s="742">
        <f>VLOOKUP($A$1:$A$1020,BS!$A$8:$A$2407,1,0)</f>
        <v>24200871</v>
      </c>
      <c r="E862" s="743"/>
      <c r="G862" s="743"/>
    </row>
    <row r="863" spans="1:7">
      <c r="A863" s="742">
        <v>24200881</v>
      </c>
      <c r="B863" s="742" t="s">
        <v>2579</v>
      </c>
      <c r="C863" s="743">
        <v>-262654.58</v>
      </c>
      <c r="D863" s="742">
        <f>VLOOKUP($A$1:$A$1020,BS!$A$8:$A$2407,1,0)</f>
        <v>24200881</v>
      </c>
      <c r="E863" s="743"/>
      <c r="G863" s="743"/>
    </row>
    <row r="864" spans="1:7">
      <c r="A864" s="742">
        <v>24200891</v>
      </c>
      <c r="B864" s="742" t="s">
        <v>2207</v>
      </c>
      <c r="C864" s="743">
        <v>-67388.98</v>
      </c>
      <c r="D864" s="742">
        <f>VLOOKUP($A$1:$A$1020,BS!$A$8:$A$2407,1,0)</f>
        <v>24200891</v>
      </c>
      <c r="E864" s="743"/>
      <c r="G864" s="743"/>
    </row>
    <row r="865" spans="1:7">
      <c r="A865" s="742">
        <v>24200901</v>
      </c>
      <c r="B865" s="742" t="s">
        <v>2385</v>
      </c>
      <c r="C865" s="743">
        <v>-163595.71</v>
      </c>
      <c r="D865" s="742">
        <f>VLOOKUP($A$1:$A$1020,BS!$A$8:$A$2407,1,0)</f>
        <v>24200901</v>
      </c>
      <c r="E865" s="743"/>
      <c r="G865" s="743"/>
    </row>
    <row r="866" spans="1:7">
      <c r="A866" s="742">
        <v>24200911</v>
      </c>
      <c r="B866" s="742" t="s">
        <v>2208</v>
      </c>
      <c r="C866" s="743">
        <v>-16928.46</v>
      </c>
      <c r="D866" s="742">
        <f>VLOOKUP($A$1:$A$1020,BS!$A$8:$A$2407,1,0)</f>
        <v>24200911</v>
      </c>
      <c r="E866" s="743"/>
      <c r="G866" s="743"/>
    </row>
    <row r="867" spans="1:7">
      <c r="A867" s="742">
        <v>24200921</v>
      </c>
      <c r="B867" s="742" t="s">
        <v>1094</v>
      </c>
      <c r="C867" s="743">
        <v>-2232450.67</v>
      </c>
      <c r="D867" s="742">
        <f>VLOOKUP($A$1:$A$1020,BS!$A$8:$A$2407,1,0)</f>
        <v>24200921</v>
      </c>
      <c r="G867" s="743"/>
    </row>
    <row r="868" spans="1:7">
      <c r="A868" s="742">
        <v>24200931</v>
      </c>
      <c r="B868" s="742" t="s">
        <v>1098</v>
      </c>
      <c r="C868" s="743">
        <v>-343309.3</v>
      </c>
      <c r="D868" s="742">
        <f>VLOOKUP($A$1:$A$1020,BS!$A$8:$A$2407,1,0)</f>
        <v>24200931</v>
      </c>
      <c r="E868" s="743"/>
      <c r="G868" s="743"/>
    </row>
    <row r="869" spans="1:7">
      <c r="A869" s="742">
        <v>24200941</v>
      </c>
      <c r="B869" s="742" t="s">
        <v>2605</v>
      </c>
      <c r="C869" s="743">
        <v>-67999.600000000006</v>
      </c>
      <c r="D869" s="742">
        <f>VLOOKUP($A$1:$A$1020,BS!$A$8:$A$2407,1,0)</f>
        <v>24200941</v>
      </c>
      <c r="E869" s="743"/>
      <c r="G869" s="743"/>
    </row>
    <row r="870" spans="1:7">
      <c r="A870" s="742">
        <v>24200951</v>
      </c>
      <c r="B870" s="742" t="s">
        <v>2389</v>
      </c>
      <c r="C870" s="743">
        <v>-204389.16</v>
      </c>
      <c r="D870" s="742">
        <f>VLOOKUP($A$1:$A$1020,BS!$A$8:$A$2407,1,0)</f>
        <v>24200951</v>
      </c>
    </row>
    <row r="871" spans="1:7">
      <c r="A871" s="742">
        <v>24200961</v>
      </c>
      <c r="B871" s="742" t="s">
        <v>2386</v>
      </c>
      <c r="C871" s="743">
        <v>-1318133.58</v>
      </c>
      <c r="D871" s="742">
        <f>VLOOKUP($A$1:$A$1020,BS!$A$8:$A$2407,1,0)</f>
        <v>24200961</v>
      </c>
    </row>
    <row r="872" spans="1:7">
      <c r="A872" s="742">
        <v>24200971</v>
      </c>
      <c r="B872" s="742" t="s">
        <v>1099</v>
      </c>
      <c r="C872" s="743">
        <v>-117878.28</v>
      </c>
      <c r="D872" s="742">
        <f>VLOOKUP($A$1:$A$1020,BS!$A$8:$A$2407,1,0)</f>
        <v>24200971</v>
      </c>
    </row>
    <row r="873" spans="1:7">
      <c r="A873" s="742">
        <v>24200991</v>
      </c>
      <c r="B873" s="742" t="s">
        <v>2457</v>
      </c>
      <c r="C873" s="743">
        <v>-1267.27</v>
      </c>
      <c r="D873" s="742">
        <f>VLOOKUP($A$1:$A$1020,BS!$A$8:$A$2407,1,0)</f>
        <v>24200991</v>
      </c>
      <c r="E873" s="743"/>
      <c r="G873" s="743"/>
    </row>
    <row r="874" spans="1:7">
      <c r="A874" s="742">
        <v>24201031</v>
      </c>
      <c r="B874" s="742" t="s">
        <v>2580</v>
      </c>
      <c r="C874" s="743">
        <v>-96365.82</v>
      </c>
      <c r="D874" s="742">
        <f>VLOOKUP($A$1:$A$1020,BS!$A$8:$A$2407,1,0)</f>
        <v>24201031</v>
      </c>
      <c r="E874" s="743"/>
      <c r="G874" s="743"/>
    </row>
    <row r="875" spans="1:7">
      <c r="A875" s="742">
        <v>24201041</v>
      </c>
      <c r="B875" s="742" t="s">
        <v>2581</v>
      </c>
      <c r="C875" s="743">
        <v>-22846.25</v>
      </c>
      <c r="D875" s="742">
        <f>VLOOKUP($A$1:$A$1020,BS!$A$8:$A$2407,1,0)</f>
        <v>24201041</v>
      </c>
      <c r="E875" s="743"/>
      <c r="G875" s="743"/>
    </row>
    <row r="876" spans="1:7">
      <c r="A876" s="742">
        <v>24300013</v>
      </c>
      <c r="B876" s="742" t="s">
        <v>2290</v>
      </c>
      <c r="C876" s="743">
        <v>-504307.82</v>
      </c>
      <c r="D876" s="742">
        <f>VLOOKUP($A$1:$A$1020,BS!$A$8:$A$2407,1,0)</f>
        <v>24300013</v>
      </c>
      <c r="E876" s="743"/>
      <c r="G876" s="743"/>
    </row>
    <row r="877" spans="1:7">
      <c r="A877" s="742">
        <v>24400001</v>
      </c>
      <c r="B877" s="742" t="s">
        <v>2592</v>
      </c>
      <c r="C877" s="743">
        <v>-88676965.819999993</v>
      </c>
      <c r="D877" s="742">
        <f>VLOOKUP($A$1:$A$1020,BS!$A$8:$A$2407,1,0)</f>
        <v>24400001</v>
      </c>
      <c r="E877" s="743"/>
      <c r="G877" s="743"/>
    </row>
    <row r="878" spans="1:7">
      <c r="A878" s="742">
        <v>24400002</v>
      </c>
      <c r="B878" s="742" t="s">
        <v>2593</v>
      </c>
      <c r="C878" s="743">
        <v>-58586755.189999998</v>
      </c>
      <c r="D878" s="742">
        <f>VLOOKUP($A$1:$A$1020,BS!$A$8:$A$2407,1,0)</f>
        <v>24400002</v>
      </c>
      <c r="E878" s="743"/>
      <c r="G878" s="743"/>
    </row>
    <row r="879" spans="1:7">
      <c r="A879" s="742">
        <v>24400011</v>
      </c>
      <c r="B879" s="742" t="s">
        <v>2594</v>
      </c>
      <c r="C879" s="743">
        <v>-34197738.549999997</v>
      </c>
      <c r="D879" s="742">
        <f>VLOOKUP($A$1:$A$1020,BS!$A$8:$A$2407,1,0)</f>
        <v>24400011</v>
      </c>
      <c r="E879" s="743"/>
      <c r="G879" s="743"/>
    </row>
    <row r="880" spans="1:7">
      <c r="A880" s="742">
        <v>24400012</v>
      </c>
      <c r="B880" s="742" t="s">
        <v>2595</v>
      </c>
      <c r="C880" s="743">
        <v>-18611713.640000001</v>
      </c>
      <c r="D880" s="742">
        <f>VLOOKUP($A$1:$A$1020,BS!$A$8:$A$2407,1,0)</f>
        <v>24400012</v>
      </c>
    </row>
    <row r="881" spans="1:7">
      <c r="A881" s="742">
        <v>24500111</v>
      </c>
      <c r="B881" s="742" t="s">
        <v>3447</v>
      </c>
      <c r="C881" s="742">
        <v>0</v>
      </c>
      <c r="D881" s="742">
        <f>VLOOKUP($A$1:$A$1020,BS!$A$8:$A$2407,1,0)</f>
        <v>24500111</v>
      </c>
    </row>
    <row r="882" spans="1:7">
      <c r="A882" s="742">
        <v>25200121</v>
      </c>
      <c r="B882" s="742" t="s">
        <v>1898</v>
      </c>
      <c r="C882" s="742">
        <v>0</v>
      </c>
      <c r="D882" s="742">
        <f>VLOOKUP($A$1:$A$1020,BS!$A$8:$A$2407,1,0)</f>
        <v>25200121</v>
      </c>
      <c r="E882" s="743"/>
    </row>
    <row r="883" spans="1:7">
      <c r="A883" s="742">
        <v>25200152</v>
      </c>
      <c r="B883" s="742" t="s">
        <v>1270</v>
      </c>
      <c r="C883" s="743">
        <v>-15660.38</v>
      </c>
      <c r="D883" s="742">
        <f>VLOOKUP($A$1:$A$1020,BS!$A$8:$A$2407,1,0)</f>
        <v>25200152</v>
      </c>
      <c r="E883" s="743"/>
    </row>
    <row r="884" spans="1:7">
      <c r="A884" s="742">
        <v>25200161</v>
      </c>
      <c r="B884" s="742" t="s">
        <v>55</v>
      </c>
      <c r="C884" s="743">
        <v>-5715126.54</v>
      </c>
      <c r="D884" s="742">
        <f>VLOOKUP($A$1:$A$1020,BS!$A$8:$A$2407,1,0)</f>
        <v>25200161</v>
      </c>
      <c r="E884" s="743"/>
    </row>
    <row r="885" spans="1:7">
      <c r="A885" s="742">
        <v>25200171</v>
      </c>
      <c r="B885" s="742" t="s">
        <v>56</v>
      </c>
      <c r="C885" s="743">
        <v>-14203667.52</v>
      </c>
      <c r="D885" s="742">
        <f>VLOOKUP($A$1:$A$1020,BS!$A$8:$A$2407,1,0)</f>
        <v>25200171</v>
      </c>
      <c r="E885" s="743"/>
      <c r="G885" s="743"/>
    </row>
    <row r="886" spans="1:7">
      <c r="A886" s="742">
        <v>25200181</v>
      </c>
      <c r="B886" s="742" t="s">
        <v>1276</v>
      </c>
      <c r="C886" s="743">
        <v>-30298118.91</v>
      </c>
      <c r="D886" s="742">
        <f>VLOOKUP($A$1:$A$1020,BS!$A$8:$A$2407,1,0)</f>
        <v>25200181</v>
      </c>
      <c r="E886" s="743"/>
      <c r="G886" s="743"/>
    </row>
    <row r="887" spans="1:7">
      <c r="A887" s="742">
        <v>25200202</v>
      </c>
      <c r="B887" s="742" t="s">
        <v>1375</v>
      </c>
      <c r="C887" s="743">
        <v>-17871221.739999998</v>
      </c>
      <c r="D887" s="742">
        <f>VLOOKUP($A$1:$A$1020,BS!$A$8:$A$2407,1,0)</f>
        <v>25200202</v>
      </c>
    </row>
    <row r="888" spans="1:7">
      <c r="A888" s="742">
        <v>25200222</v>
      </c>
      <c r="B888" s="742" t="s">
        <v>1376</v>
      </c>
      <c r="C888" s="743">
        <v>-1338611</v>
      </c>
      <c r="D888" s="742">
        <f>VLOOKUP($A$1:$A$1020,BS!$A$8:$A$2407,1,0)</f>
        <v>25200222</v>
      </c>
      <c r="E888" s="743"/>
      <c r="G888" s="743"/>
    </row>
    <row r="889" spans="1:7">
      <c r="A889" s="742">
        <v>25200262</v>
      </c>
      <c r="B889" s="742" t="s">
        <v>1143</v>
      </c>
      <c r="C889" s="742">
        <v>0</v>
      </c>
      <c r="D889" s="742">
        <f>VLOOKUP($A$1:$A$1020,BS!$A$8:$A$2407,1,0)</f>
        <v>25200262</v>
      </c>
      <c r="E889" s="743"/>
      <c r="G889" s="743"/>
    </row>
    <row r="890" spans="1:7">
      <c r="A890" s="742">
        <v>25300001</v>
      </c>
      <c r="B890" s="742" t="s">
        <v>594</v>
      </c>
      <c r="C890" s="743">
        <v>-105010.01</v>
      </c>
      <c r="D890" s="742">
        <f>VLOOKUP($A$1:$A$1020,BS!$A$8:$A$2407,1,0)</f>
        <v>25300001</v>
      </c>
      <c r="E890" s="743"/>
      <c r="G890" s="743"/>
    </row>
    <row r="891" spans="1:7">
      <c r="A891" s="742">
        <v>25300011</v>
      </c>
      <c r="B891" s="742" t="s">
        <v>1061</v>
      </c>
      <c r="C891" s="743">
        <v>-5000</v>
      </c>
      <c r="D891" s="742">
        <f>VLOOKUP($A$1:$A$1020,BS!$A$8:$A$2407,1,0)</f>
        <v>25300011</v>
      </c>
      <c r="E891" s="743"/>
      <c r="G891" s="743"/>
    </row>
    <row r="892" spans="1:7">
      <c r="A892" s="742">
        <v>25300033</v>
      </c>
      <c r="B892" s="742" t="s">
        <v>340</v>
      </c>
      <c r="C892" s="743">
        <v>-8628154.6099999994</v>
      </c>
      <c r="D892" s="742">
        <f>VLOOKUP($A$1:$A$1020,BS!$A$8:$A$2407,1,0)</f>
        <v>25300033</v>
      </c>
      <c r="E892" s="743"/>
    </row>
    <row r="893" spans="1:7">
      <c r="A893" s="742">
        <v>25300071</v>
      </c>
      <c r="B893" s="742" t="s">
        <v>2181</v>
      </c>
      <c r="C893" s="743">
        <v>-175799180</v>
      </c>
      <c r="D893" s="742">
        <f>VLOOKUP($A$1:$A$1020,BS!$A$8:$A$2407,1,0)</f>
        <v>25300071</v>
      </c>
      <c r="E893" s="743"/>
    </row>
    <row r="894" spans="1:7">
      <c r="A894" s="742">
        <v>25300081</v>
      </c>
      <c r="B894" s="742" t="s">
        <v>2838</v>
      </c>
      <c r="C894" s="743">
        <v>-1000</v>
      </c>
      <c r="D894" s="742">
        <f>VLOOKUP($A$1:$A$1020,BS!$A$8:$A$2407,1,0)</f>
        <v>25300081</v>
      </c>
      <c r="E894" s="743"/>
      <c r="G894" s="743"/>
    </row>
    <row r="895" spans="1:7">
      <c r="A895" s="742">
        <v>25300091</v>
      </c>
      <c r="B895" s="742" t="s">
        <v>2798</v>
      </c>
      <c r="C895" s="743">
        <v>-2539937.84</v>
      </c>
      <c r="D895" s="742">
        <f>VLOOKUP($A$1:$A$1020,BS!$A$8:$A$2407,1,0)</f>
        <v>25300091</v>
      </c>
      <c r="E895" s="743"/>
      <c r="G895" s="743"/>
    </row>
    <row r="896" spans="1:7">
      <c r="A896" s="742">
        <v>25300121</v>
      </c>
      <c r="B896" s="742" t="s">
        <v>2859</v>
      </c>
      <c r="C896" s="743">
        <v>-638648.88</v>
      </c>
      <c r="D896" s="742">
        <f>VLOOKUP($A$1:$A$1020,BS!$A$8:$A$2407,1,0)</f>
        <v>25300121</v>
      </c>
      <c r="E896" s="743"/>
      <c r="G896" s="743"/>
    </row>
    <row r="897" spans="1:7">
      <c r="A897" s="742">
        <v>25300141</v>
      </c>
      <c r="B897" s="742" t="s">
        <v>774</v>
      </c>
      <c r="C897" s="743">
        <v>-1343770.92</v>
      </c>
      <c r="D897" s="742">
        <f>VLOOKUP($A$1:$A$1020,BS!$A$8:$A$2407,1,0)</f>
        <v>25300141</v>
      </c>
      <c r="E897" s="743"/>
      <c r="G897" s="743"/>
    </row>
    <row r="898" spans="1:7">
      <c r="A898" s="742">
        <v>25300151</v>
      </c>
      <c r="B898" s="742" t="s">
        <v>1257</v>
      </c>
      <c r="C898" s="743">
        <v>-9747303.9499999993</v>
      </c>
      <c r="D898" s="742">
        <f>VLOOKUP($A$1:$A$1020,BS!$A$8:$A$2407,1,0)</f>
        <v>25300151</v>
      </c>
      <c r="E898" s="743"/>
      <c r="G898" s="743"/>
    </row>
    <row r="899" spans="1:7">
      <c r="A899" s="742">
        <v>25300153</v>
      </c>
      <c r="B899" s="742" t="s">
        <v>2623</v>
      </c>
      <c r="C899" s="743">
        <v>-100000</v>
      </c>
      <c r="D899" s="742">
        <f>VLOOKUP($A$1:$A$1020,BS!$A$8:$A$2407,1,0)</f>
        <v>25300153</v>
      </c>
      <c r="E899" s="743"/>
      <c r="G899" s="743"/>
    </row>
    <row r="900" spans="1:7">
      <c r="A900" s="742">
        <v>25300161</v>
      </c>
      <c r="B900" s="742" t="s">
        <v>386</v>
      </c>
      <c r="C900" s="743">
        <v>-696478.95</v>
      </c>
      <c r="D900" s="742">
        <f>VLOOKUP($A$1:$A$1020,BS!$A$8:$A$2407,1,0)</f>
        <v>25300161</v>
      </c>
      <c r="E900" s="743"/>
      <c r="G900" s="743"/>
    </row>
    <row r="901" spans="1:7">
      <c r="A901" s="742">
        <v>25300181</v>
      </c>
      <c r="B901" s="742" t="s">
        <v>2174</v>
      </c>
      <c r="C901" s="743">
        <v>-4347556.6900000004</v>
      </c>
      <c r="D901" s="742">
        <f>VLOOKUP($A$1:$A$1020,BS!$A$8:$A$2407,1,0)</f>
        <v>25300181</v>
      </c>
      <c r="E901" s="743"/>
      <c r="G901" s="743"/>
    </row>
    <row r="902" spans="1:7">
      <c r="A902" s="742">
        <v>25300201</v>
      </c>
      <c r="B902" s="742" t="s">
        <v>2175</v>
      </c>
      <c r="C902" s="743">
        <v>-5925393</v>
      </c>
      <c r="D902" s="742">
        <f>VLOOKUP($A$1:$A$1020,BS!$A$8:$A$2407,1,0)</f>
        <v>25300201</v>
      </c>
      <c r="E902" s="743"/>
      <c r="G902" s="743"/>
    </row>
    <row r="903" spans="1:7">
      <c r="A903" s="742">
        <v>25300212</v>
      </c>
      <c r="B903" s="742" t="s">
        <v>978</v>
      </c>
      <c r="C903" s="743">
        <v>-101955.65</v>
      </c>
      <c r="D903" s="742">
        <f>VLOOKUP($A$1:$A$1020,BS!$A$8:$A$2407,1,0)</f>
        <v>25300212</v>
      </c>
      <c r="E903" s="743"/>
      <c r="G903" s="743"/>
    </row>
    <row r="904" spans="1:7">
      <c r="A904" s="742">
        <v>25300271</v>
      </c>
      <c r="B904" s="742" t="s">
        <v>2467</v>
      </c>
      <c r="C904" s="743">
        <v>-655463.92000000004</v>
      </c>
      <c r="D904" s="742">
        <f>VLOOKUP($A$1:$A$1020,BS!$A$8:$A$2407,1,0)</f>
        <v>25300271</v>
      </c>
      <c r="G904" s="743"/>
    </row>
    <row r="905" spans="1:7">
      <c r="A905" s="742">
        <v>25300281</v>
      </c>
      <c r="B905" s="742" t="s">
        <v>2560</v>
      </c>
      <c r="C905" s="743">
        <v>-506260</v>
      </c>
      <c r="D905" s="742">
        <f>VLOOKUP($A$1:$A$1020,BS!$A$8:$A$2407,1,0)</f>
        <v>25300281</v>
      </c>
      <c r="E905" s="743"/>
      <c r="G905" s="743"/>
    </row>
    <row r="906" spans="1:7">
      <c r="A906" s="742">
        <v>25300293</v>
      </c>
      <c r="B906" s="742" t="s">
        <v>1582</v>
      </c>
      <c r="C906" s="743">
        <v>-7598699</v>
      </c>
      <c r="D906" s="742">
        <f>VLOOKUP($A$1:$A$1020,BS!$A$8:$A$2407,1,0)</f>
        <v>25300293</v>
      </c>
      <c r="G906" s="743"/>
    </row>
    <row r="907" spans="1:7">
      <c r="A907" s="742">
        <v>25300303</v>
      </c>
      <c r="B907" s="742" t="s">
        <v>1854</v>
      </c>
      <c r="C907" s="742">
        <v>-0.01</v>
      </c>
      <c r="D907" s="742">
        <f>VLOOKUP($A$1:$A$1020,BS!$A$8:$A$2407,1,0)</f>
        <v>25300303</v>
      </c>
      <c r="E907" s="743"/>
    </row>
    <row r="908" spans="1:7">
      <c r="A908" s="742">
        <v>25300323</v>
      </c>
      <c r="B908" s="742" t="s">
        <v>1333</v>
      </c>
      <c r="C908" s="743">
        <v>-55518.15</v>
      </c>
      <c r="D908" s="742">
        <f>VLOOKUP($A$1:$A$1020,BS!$A$8:$A$2407,1,0)</f>
        <v>25300323</v>
      </c>
      <c r="E908" s="743"/>
      <c r="G908" s="743"/>
    </row>
    <row r="909" spans="1:7">
      <c r="A909" s="742">
        <v>25300343</v>
      </c>
      <c r="B909" s="742" t="s">
        <v>2901</v>
      </c>
      <c r="C909" s="743">
        <v>-3274792.39</v>
      </c>
      <c r="D909" s="742">
        <f>VLOOKUP($A$1:$A$1020,BS!$A$8:$A$2407,1,0)</f>
        <v>25300343</v>
      </c>
      <c r="E909" s="743"/>
      <c r="G909" s="743"/>
    </row>
    <row r="910" spans="1:7">
      <c r="A910" s="742">
        <v>25300353</v>
      </c>
      <c r="B910" s="742" t="s">
        <v>1857</v>
      </c>
      <c r="C910" s="743">
        <v>-6184521.2999999998</v>
      </c>
      <c r="D910" s="742">
        <f>VLOOKUP($A$1:$A$1020,BS!$A$8:$A$2407,1,0)</f>
        <v>25300353</v>
      </c>
      <c r="E910" s="743"/>
      <c r="G910" s="743"/>
    </row>
    <row r="911" spans="1:7">
      <c r="A911" s="742">
        <v>25300363</v>
      </c>
      <c r="B911" s="742" t="s">
        <v>1753</v>
      </c>
      <c r="C911" s="743">
        <v>-1733522.58</v>
      </c>
      <c r="D911" s="742">
        <f>VLOOKUP($A$1:$A$1020,BS!$A$8:$A$2407,1,0)</f>
        <v>25300363</v>
      </c>
      <c r="E911" s="743"/>
      <c r="G911" s="743"/>
    </row>
    <row r="912" spans="1:7">
      <c r="A912" s="742">
        <v>25300413</v>
      </c>
      <c r="B912" s="742" t="s">
        <v>932</v>
      </c>
      <c r="C912" s="743">
        <v>-648451.1</v>
      </c>
      <c r="D912" s="742">
        <f>VLOOKUP($A$1:$A$1020,BS!$A$8:$A$2407,1,0)</f>
        <v>25300413</v>
      </c>
      <c r="E912" s="743"/>
      <c r="G912" s="743"/>
    </row>
    <row r="913" spans="1:7">
      <c r="A913" s="742">
        <v>25300433</v>
      </c>
      <c r="B913" s="742" t="s">
        <v>1258</v>
      </c>
      <c r="C913" s="742">
        <v>0</v>
      </c>
      <c r="D913" s="742">
        <f>VLOOKUP($A$1:$A$1020,BS!$A$8:$A$2407,1,0)</f>
        <v>25300433</v>
      </c>
      <c r="E913" s="743"/>
      <c r="G913" s="743"/>
    </row>
    <row r="914" spans="1:7">
      <c r="A914" s="742">
        <v>25300443</v>
      </c>
      <c r="B914" s="742" t="s">
        <v>2240</v>
      </c>
      <c r="C914" s="743">
        <v>-769025.2</v>
      </c>
      <c r="D914" s="742">
        <f>VLOOKUP($A$1:$A$1020,BS!$A$8:$A$2407,1,0)</f>
        <v>25300443</v>
      </c>
      <c r="E914" s="743"/>
      <c r="G914" s="743"/>
    </row>
    <row r="915" spans="1:7">
      <c r="A915" s="742">
        <v>25300503</v>
      </c>
      <c r="B915" s="742" t="s">
        <v>428</v>
      </c>
      <c r="C915" s="742">
        <v>-500</v>
      </c>
      <c r="D915" s="742">
        <f>VLOOKUP($A$1:$A$1020,BS!$A$8:$A$2407,1,0)</f>
        <v>25300503</v>
      </c>
      <c r="E915" s="743"/>
    </row>
    <row r="916" spans="1:7">
      <c r="A916" s="742">
        <v>25300521</v>
      </c>
      <c r="B916" s="742" t="s">
        <v>2948</v>
      </c>
      <c r="C916" s="742">
        <v>0</v>
      </c>
      <c r="D916" s="742">
        <f>VLOOKUP($A$1:$A$1020,BS!$A$8:$A$2407,1,0)</f>
        <v>25300521</v>
      </c>
      <c r="E916" s="743"/>
      <c r="G916" s="743"/>
    </row>
    <row r="917" spans="1:7">
      <c r="A917" s="742">
        <v>25300541</v>
      </c>
      <c r="B917" s="742" t="s">
        <v>910</v>
      </c>
      <c r="C917" s="743">
        <v>-5810168.9500000002</v>
      </c>
      <c r="D917" s="742">
        <f>VLOOKUP($A$1:$A$1020,BS!$A$8:$A$2407,1,0)</f>
        <v>25300541</v>
      </c>
      <c r="E917" s="743"/>
      <c r="G917" s="743"/>
    </row>
    <row r="918" spans="1:7">
      <c r="A918" s="742">
        <v>25300553</v>
      </c>
      <c r="B918" s="742" t="s">
        <v>2900</v>
      </c>
      <c r="C918" s="743">
        <v>-3513.77</v>
      </c>
      <c r="D918" s="742">
        <f>VLOOKUP($A$1:$A$1020,BS!$A$8:$A$2407,1,0)</f>
        <v>25300553</v>
      </c>
      <c r="E918" s="743"/>
      <c r="G918" s="743"/>
    </row>
    <row r="919" spans="1:7">
      <c r="A919" s="742">
        <v>25300561</v>
      </c>
      <c r="B919" s="742" t="s">
        <v>1949</v>
      </c>
      <c r="C919" s="743">
        <v>-8126893</v>
      </c>
      <c r="D919" s="742">
        <f>VLOOKUP($A$1:$A$1020,BS!$A$8:$A$2407,1,0)</f>
        <v>25300561</v>
      </c>
      <c r="E919" s="743"/>
      <c r="G919" s="743"/>
    </row>
    <row r="920" spans="1:7">
      <c r="A920" s="742">
        <v>25300563</v>
      </c>
      <c r="B920" s="742" t="s">
        <v>2170</v>
      </c>
      <c r="C920" s="742">
        <v>0</v>
      </c>
      <c r="D920" s="742">
        <f>VLOOKUP($A$1:$A$1020,BS!$A$8:$A$2407,1,0)</f>
        <v>25300563</v>
      </c>
      <c r="E920" s="743"/>
    </row>
    <row r="921" spans="1:7">
      <c r="A921" s="742">
        <v>25300581</v>
      </c>
      <c r="B921" s="742" t="s">
        <v>728</v>
      </c>
      <c r="C921" s="743">
        <v>-5048811.0999999996</v>
      </c>
      <c r="D921" s="742">
        <f>VLOOKUP($A$1:$A$1020,BS!$A$8:$A$2407,1,0)</f>
        <v>25300581</v>
      </c>
      <c r="E921" s="743"/>
    </row>
    <row r="922" spans="1:7">
      <c r="A922" s="742">
        <v>25300582</v>
      </c>
      <c r="B922" s="742" t="s">
        <v>728</v>
      </c>
      <c r="C922" s="743">
        <v>-2151861.11</v>
      </c>
      <c r="D922" s="742">
        <f>VLOOKUP($A$1:$A$1020,BS!$A$8:$A$2407,1,0)</f>
        <v>25300582</v>
      </c>
      <c r="E922" s="743"/>
      <c r="G922" s="743"/>
    </row>
    <row r="923" spans="1:7">
      <c r="A923" s="742">
        <v>25300591</v>
      </c>
      <c r="B923" s="742" t="s">
        <v>729</v>
      </c>
      <c r="C923" s="743">
        <v>5048811.0999999996</v>
      </c>
      <c r="D923" s="742">
        <f>VLOOKUP($A$1:$A$1020,BS!$A$8:$A$2407,1,0)</f>
        <v>25300591</v>
      </c>
      <c r="E923" s="743"/>
      <c r="G923" s="743"/>
    </row>
    <row r="924" spans="1:7">
      <c r="A924" s="742">
        <v>25300592</v>
      </c>
      <c r="B924" s="742" t="s">
        <v>729</v>
      </c>
      <c r="C924" s="743">
        <v>2151861.11</v>
      </c>
      <c r="D924" s="742">
        <f>VLOOKUP($A$1:$A$1020,BS!$A$8:$A$2407,1,0)</f>
        <v>25300592</v>
      </c>
      <c r="E924" s="743"/>
    </row>
    <row r="925" spans="1:7">
      <c r="A925" s="742">
        <v>25300611</v>
      </c>
      <c r="B925" s="742" t="s">
        <v>1421</v>
      </c>
      <c r="C925" s="743">
        <v>-60429728.780000001</v>
      </c>
      <c r="D925" s="742">
        <f>VLOOKUP($A$1:$A$1020,BS!$A$8:$A$2407,1,0)</f>
        <v>25300611</v>
      </c>
      <c r="E925" s="743"/>
      <c r="G925" s="743"/>
    </row>
    <row r="926" spans="1:7">
      <c r="A926" s="742">
        <v>25300621</v>
      </c>
      <c r="B926" s="742" t="s">
        <v>1442</v>
      </c>
      <c r="C926" s="743">
        <v>-8274610.4800000004</v>
      </c>
      <c r="D926" s="742">
        <f>VLOOKUP($A$1:$A$1020,BS!$A$8:$A$2407,1,0)</f>
        <v>25300621</v>
      </c>
      <c r="E926" s="743"/>
      <c r="G926" s="743"/>
    </row>
    <row r="927" spans="1:7">
      <c r="A927" s="742">
        <v>25300641</v>
      </c>
      <c r="B927" s="742" t="s">
        <v>2310</v>
      </c>
      <c r="C927" s="743">
        <v>-264699.37</v>
      </c>
      <c r="D927" s="742">
        <f>VLOOKUP($A$1:$A$1020,BS!$A$8:$A$2407,1,0)</f>
        <v>25300641</v>
      </c>
      <c r="E927" s="743"/>
      <c r="G927" s="743"/>
    </row>
    <row r="928" spans="1:7">
      <c r="A928" s="742">
        <v>25300642</v>
      </c>
      <c r="B928" s="742" t="s">
        <v>2310</v>
      </c>
      <c r="C928" s="743">
        <v>-145883.94</v>
      </c>
      <c r="D928" s="742">
        <f>VLOOKUP($A$1:$A$1020,BS!$A$8:$A$2407,1,0)</f>
        <v>25300642</v>
      </c>
      <c r="E928" s="743"/>
      <c r="G928" s="743"/>
    </row>
    <row r="929" spans="1:7">
      <c r="A929" s="742">
        <v>25300663</v>
      </c>
      <c r="B929" s="742" t="s">
        <v>2575</v>
      </c>
      <c r="C929" s="743">
        <v>-88436.24</v>
      </c>
      <c r="D929" s="742">
        <f>VLOOKUP($A$1:$A$1020,BS!$A$8:$A$2407,1,0)</f>
        <v>25300663</v>
      </c>
      <c r="E929" s="743"/>
      <c r="G929" s="743"/>
    </row>
    <row r="930" spans="1:7">
      <c r="A930" s="742">
        <v>25300731</v>
      </c>
      <c r="B930" s="742" t="s">
        <v>3189</v>
      </c>
      <c r="C930" s="743">
        <v>-15154.75</v>
      </c>
      <c r="D930" s="742">
        <f>VLOOKUP($A$1:$A$1020,BS!$A$8:$A$2407,1,0)</f>
        <v>25300731</v>
      </c>
      <c r="E930" s="743"/>
      <c r="G930" s="743"/>
    </row>
    <row r="931" spans="1:7">
      <c r="A931" s="742">
        <v>25300733</v>
      </c>
      <c r="B931" s="742" t="s">
        <v>3190</v>
      </c>
      <c r="C931" s="743">
        <v>-50468.17</v>
      </c>
      <c r="D931" s="742">
        <f>VLOOKUP($A$1:$A$1020,BS!$A$8:$A$2407,1,0)</f>
        <v>25300733</v>
      </c>
      <c r="E931" s="743"/>
      <c r="G931" s="743"/>
    </row>
    <row r="932" spans="1:7">
      <c r="A932" s="742">
        <v>25300742</v>
      </c>
      <c r="B932" s="742" t="s">
        <v>3242</v>
      </c>
      <c r="C932" s="743">
        <v>-8058444</v>
      </c>
      <c r="D932" s="742">
        <f>VLOOKUP($A$1:$A$1020,BS!$A$8:$A$2407,1,0)</f>
        <v>25300742</v>
      </c>
      <c r="E932" s="743"/>
      <c r="G932" s="743"/>
    </row>
    <row r="933" spans="1:7">
      <c r="A933" s="742">
        <v>25300761</v>
      </c>
      <c r="B933" s="742" t="s">
        <v>382</v>
      </c>
      <c r="C933" s="743">
        <v>-185296.17</v>
      </c>
      <c r="D933" s="742">
        <f>VLOOKUP($A$1:$A$1020,BS!$A$8:$A$2407,1,0)</f>
        <v>25300761</v>
      </c>
      <c r="E933" s="743"/>
      <c r="G933" s="743"/>
    </row>
    <row r="934" spans="1:7">
      <c r="A934" s="742">
        <v>25300771</v>
      </c>
      <c r="B934" s="742" t="s">
        <v>240</v>
      </c>
      <c r="C934" s="743">
        <v>-4833743.4800000004</v>
      </c>
      <c r="D934" s="742">
        <f>VLOOKUP($A$1:$A$1020,BS!$A$8:$A$2407,1,0)</f>
        <v>25300771</v>
      </c>
      <c r="E934" s="743"/>
      <c r="G934" s="743"/>
    </row>
    <row r="935" spans="1:7">
      <c r="A935" s="742">
        <v>25300863</v>
      </c>
      <c r="B935" s="742" t="s">
        <v>2487</v>
      </c>
      <c r="C935" s="742">
        <v>0</v>
      </c>
      <c r="D935" s="742">
        <f>VLOOKUP($A$1:$A$1020,BS!$A$8:$A$2407,1,0)</f>
        <v>25300863</v>
      </c>
      <c r="E935" s="743"/>
      <c r="G935" s="743"/>
    </row>
    <row r="936" spans="1:7">
      <c r="A936" s="742">
        <v>25301073</v>
      </c>
      <c r="B936" s="742" t="s">
        <v>583</v>
      </c>
      <c r="C936" s="743">
        <v>-1652.97</v>
      </c>
      <c r="D936" s="742">
        <f>VLOOKUP($A$1:$A$1020,BS!$A$8:$A$2407,1,0)</f>
        <v>25301073</v>
      </c>
      <c r="E936" s="743"/>
      <c r="G936" s="743"/>
    </row>
    <row r="937" spans="1:7">
      <c r="A937" s="742">
        <v>25301151</v>
      </c>
      <c r="B937" s="742" t="s">
        <v>2629</v>
      </c>
      <c r="C937" s="743">
        <v>-2120105.2599999998</v>
      </c>
      <c r="D937" s="742">
        <f>VLOOKUP($A$1:$A$1020,BS!$A$8:$A$2407,1,0)</f>
        <v>25301151</v>
      </c>
    </row>
    <row r="938" spans="1:7">
      <c r="A938" s="742">
        <v>25301203</v>
      </c>
      <c r="B938" s="742" t="s">
        <v>1070</v>
      </c>
      <c r="C938" s="743">
        <v>-184460.32</v>
      </c>
      <c r="D938" s="742">
        <f>VLOOKUP($A$1:$A$1020,BS!$A$8:$A$2407,1,0)</f>
        <v>25301203</v>
      </c>
      <c r="E938" s="743"/>
      <c r="G938" s="743"/>
    </row>
    <row r="939" spans="1:7">
      <c r="A939" s="742">
        <v>25301213</v>
      </c>
      <c r="B939" s="742" t="s">
        <v>3196</v>
      </c>
      <c r="C939" s="743">
        <v>-675825</v>
      </c>
      <c r="D939" s="742">
        <f>VLOOKUP($A$1:$A$1020,BS!$A$8:$A$2407,1,0)</f>
        <v>25301213</v>
      </c>
    </row>
    <row r="940" spans="1:7">
      <c r="A940" s="742">
        <v>25302221</v>
      </c>
      <c r="B940" s="742" t="s">
        <v>1819</v>
      </c>
      <c r="C940" s="743">
        <v>-2541361.52</v>
      </c>
      <c r="D940" s="742">
        <f>VLOOKUP($A$1:$A$1020,BS!$A$8:$A$2407,1,0)</f>
        <v>25302221</v>
      </c>
    </row>
    <row r="941" spans="1:7">
      <c r="A941" s="742">
        <v>25302222</v>
      </c>
      <c r="B941" s="742" t="s">
        <v>1286</v>
      </c>
      <c r="C941" s="743">
        <v>-4257776.16</v>
      </c>
      <c r="D941" s="742">
        <f>VLOOKUP($A$1:$A$1020,BS!$A$8:$A$2407,1,0)</f>
        <v>25302222</v>
      </c>
    </row>
    <row r="942" spans="1:7">
      <c r="A942" s="742">
        <v>25302223</v>
      </c>
      <c r="B942" s="742" t="s">
        <v>3179</v>
      </c>
      <c r="C942" s="743">
        <v>-6085105</v>
      </c>
      <c r="D942" s="742">
        <f>VLOOKUP($A$1:$A$1020,BS!$A$8:$A$2407,1,0)</f>
        <v>25302223</v>
      </c>
      <c r="E942" s="743"/>
      <c r="G942" s="743"/>
    </row>
    <row r="943" spans="1:7">
      <c r="A943" s="742">
        <v>25400101</v>
      </c>
      <c r="B943" s="742" t="s">
        <v>1320</v>
      </c>
      <c r="C943" s="743">
        <v>-35881.81</v>
      </c>
      <c r="D943" s="742">
        <f>VLOOKUP($A$1:$A$1020,BS!$A$8:$A$2407,1,0)</f>
        <v>25400101</v>
      </c>
      <c r="E943" s="743"/>
      <c r="G943" s="743"/>
    </row>
    <row r="944" spans="1:7">
      <c r="A944" s="742">
        <v>25400111</v>
      </c>
      <c r="B944" s="742" t="s">
        <v>1321</v>
      </c>
      <c r="C944" s="743">
        <v>-8036.85</v>
      </c>
      <c r="D944" s="742">
        <f>VLOOKUP($A$1:$A$1020,BS!$A$8:$A$2407,1,0)</f>
        <v>25400111</v>
      </c>
      <c r="E944" s="743"/>
      <c r="G944" s="743"/>
    </row>
    <row r="945" spans="1:7">
      <c r="A945" s="742">
        <v>25400181</v>
      </c>
      <c r="B945" s="742" t="s">
        <v>1790</v>
      </c>
      <c r="C945" s="743">
        <v>-5045085</v>
      </c>
      <c r="D945" s="742">
        <f>VLOOKUP($A$1:$A$1020,BS!$A$8:$A$2407,1,0)</f>
        <v>25400181</v>
      </c>
      <c r="E945" s="743"/>
      <c r="G945" s="743"/>
    </row>
    <row r="946" spans="1:7">
      <c r="A946" s="742">
        <v>25400182</v>
      </c>
      <c r="B946" s="742" t="s">
        <v>1791</v>
      </c>
      <c r="C946" s="743">
        <v>-2698665</v>
      </c>
      <c r="D946" s="742">
        <f>VLOOKUP($A$1:$A$1020,BS!$A$8:$A$2407,1,0)</f>
        <v>25400182</v>
      </c>
    </row>
    <row r="947" spans="1:7">
      <c r="A947" s="742">
        <v>25400191</v>
      </c>
      <c r="B947" s="742" t="s">
        <v>2076</v>
      </c>
      <c r="C947" s="743">
        <v>-1568076.76</v>
      </c>
      <c r="D947" s="742">
        <f>VLOOKUP($A$1:$A$1020,BS!$A$8:$A$2407,1,0)</f>
        <v>25400191</v>
      </c>
    </row>
    <row r="948" spans="1:7">
      <c r="A948" s="742">
        <v>25400201</v>
      </c>
      <c r="B948" s="742" t="s">
        <v>2077</v>
      </c>
      <c r="C948" s="743">
        <v>-1143828.55</v>
      </c>
      <c r="D948" s="742">
        <f>VLOOKUP($A$1:$A$1020,BS!$A$8:$A$2407,1,0)</f>
        <v>25400201</v>
      </c>
      <c r="E948" s="743"/>
      <c r="G948" s="743"/>
    </row>
    <row r="949" spans="1:7">
      <c r="A949" s="742">
        <v>25400221</v>
      </c>
      <c r="B949" s="742" t="s">
        <v>2198</v>
      </c>
      <c r="C949" s="743">
        <v>-767137.57</v>
      </c>
      <c r="D949" s="742">
        <f>VLOOKUP($A$1:$A$1020,BS!$A$8:$A$2407,1,0)</f>
        <v>25400221</v>
      </c>
      <c r="E949" s="743"/>
      <c r="G949" s="743"/>
    </row>
    <row r="950" spans="1:7">
      <c r="A950" s="742">
        <v>25400261</v>
      </c>
      <c r="B950" s="742" t="s">
        <v>2211</v>
      </c>
      <c r="C950" s="743">
        <v>-93615823</v>
      </c>
      <c r="D950" s="742">
        <f>VLOOKUP($A$1:$A$1020,BS!$A$8:$A$2407,1,0)</f>
        <v>25400261</v>
      </c>
      <c r="E950" s="743"/>
      <c r="G950" s="743"/>
    </row>
    <row r="951" spans="1:7">
      <c r="A951" s="742">
        <v>25400291</v>
      </c>
      <c r="B951" s="742" t="s">
        <v>2534</v>
      </c>
      <c r="C951" s="743">
        <v>-336542.32</v>
      </c>
      <c r="D951" s="742">
        <f>VLOOKUP($A$1:$A$1020,BS!$A$8:$A$2407,1,0)</f>
        <v>25400291</v>
      </c>
      <c r="E951" s="743"/>
      <c r="G951" s="743"/>
    </row>
    <row r="952" spans="1:7">
      <c r="A952" s="742">
        <v>25400301</v>
      </c>
      <c r="B952" s="742" t="s">
        <v>2535</v>
      </c>
      <c r="C952" s="743">
        <v>3678.93</v>
      </c>
      <c r="D952" s="742">
        <f>VLOOKUP($A$1:$A$1020,BS!$A$8:$A$2407,1,0)</f>
        <v>25400301</v>
      </c>
      <c r="E952" s="743"/>
      <c r="G952" s="743"/>
    </row>
    <row r="953" spans="1:7">
      <c r="A953" s="742">
        <v>25400311</v>
      </c>
      <c r="B953" s="742" t="s">
        <v>2537</v>
      </c>
      <c r="C953" s="743">
        <v>-38518.22</v>
      </c>
      <c r="D953" s="742">
        <f>VLOOKUP($A$1:$A$1020,BS!$A$8:$A$2407,1,0)</f>
        <v>25400311</v>
      </c>
      <c r="E953" s="743"/>
      <c r="G953" s="743"/>
    </row>
    <row r="954" spans="1:7">
      <c r="A954" s="742">
        <v>25400321</v>
      </c>
      <c r="B954" s="742" t="s">
        <v>2644</v>
      </c>
      <c r="C954" s="743">
        <v>-179844.25</v>
      </c>
      <c r="D954" s="742">
        <f>VLOOKUP($A$1:$A$1020,BS!$A$8:$A$2407,1,0)</f>
        <v>25400321</v>
      </c>
      <c r="E954" s="743"/>
      <c r="G954" s="743"/>
    </row>
    <row r="955" spans="1:7">
      <c r="A955" s="742">
        <v>25400331</v>
      </c>
      <c r="B955" s="742" t="s">
        <v>2645</v>
      </c>
      <c r="C955" s="743">
        <v>-2040380.46</v>
      </c>
      <c r="D955" s="742">
        <f>VLOOKUP($A$1:$A$1020,BS!$A$8:$A$2407,1,0)</f>
        <v>25400331</v>
      </c>
      <c r="E955" s="743"/>
      <c r="G955" s="743"/>
    </row>
    <row r="956" spans="1:7">
      <c r="A956" s="742">
        <v>25400392</v>
      </c>
      <c r="B956" s="742" t="s">
        <v>3228</v>
      </c>
      <c r="C956" s="743">
        <v>-8970000</v>
      </c>
      <c r="D956" s="742">
        <f>VLOOKUP($A$1:$A$1020,BS!$A$8:$A$2407,1,0)</f>
        <v>25400392</v>
      </c>
      <c r="E956" s="743"/>
      <c r="G956" s="743"/>
    </row>
    <row r="957" spans="1:7">
      <c r="A957" s="742">
        <v>25400411</v>
      </c>
      <c r="B957" s="742" t="s">
        <v>3071</v>
      </c>
      <c r="C957" s="742">
        <v>0</v>
      </c>
      <c r="D957" s="742">
        <f>VLOOKUP($A$1:$A$1020,BS!$A$8:$A$2407,1,0)</f>
        <v>25400411</v>
      </c>
      <c r="E957" s="743"/>
      <c r="G957" s="743"/>
    </row>
    <row r="958" spans="1:7">
      <c r="A958" s="742">
        <v>25400412</v>
      </c>
      <c r="B958" s="742" t="s">
        <v>3072</v>
      </c>
      <c r="C958" s="742">
        <v>0</v>
      </c>
      <c r="D958" s="742">
        <f>VLOOKUP($A$1:$A$1020,BS!$A$8:$A$2407,1,0)</f>
        <v>25400412</v>
      </c>
      <c r="E958" s="743"/>
      <c r="G958" s="743"/>
    </row>
    <row r="959" spans="1:7">
      <c r="A959" s="742">
        <v>25400421</v>
      </c>
      <c r="B959" s="742" t="s">
        <v>3073</v>
      </c>
      <c r="C959" s="742">
        <v>0</v>
      </c>
      <c r="D959" s="742">
        <f>VLOOKUP($A$1:$A$1020,BS!$A$8:$A$2407,1,0)</f>
        <v>25400421</v>
      </c>
      <c r="E959" s="743"/>
      <c r="G959" s="743"/>
    </row>
    <row r="960" spans="1:7">
      <c r="A960" s="742">
        <v>25400431</v>
      </c>
      <c r="B960" s="742" t="s">
        <v>2955</v>
      </c>
      <c r="C960" s="743">
        <v>-639163.81999999995</v>
      </c>
      <c r="D960" s="742">
        <f>VLOOKUP($A$1:$A$1020,BS!$A$8:$A$2407,1,0)</f>
        <v>25400431</v>
      </c>
      <c r="E960" s="743"/>
      <c r="G960" s="743"/>
    </row>
    <row r="961" spans="1:7">
      <c r="A961" s="742">
        <v>25400441</v>
      </c>
      <c r="B961" s="742" t="s">
        <v>2961</v>
      </c>
      <c r="C961" s="743">
        <v>31956.720000000001</v>
      </c>
      <c r="D961" s="742">
        <f>VLOOKUP($A$1:$A$1020,BS!$A$8:$A$2407,1,0)</f>
        <v>25400441</v>
      </c>
      <c r="E961" s="743"/>
      <c r="G961" s="743"/>
    </row>
    <row r="962" spans="1:7">
      <c r="A962" s="742">
        <v>25400471</v>
      </c>
      <c r="B962" s="742" t="s">
        <v>3074</v>
      </c>
      <c r="C962" s="742">
        <v>0</v>
      </c>
      <c r="D962" s="742">
        <f>VLOOKUP($A$1:$A$1020,BS!$A$8:$A$2407,1,0)</f>
        <v>25400471</v>
      </c>
      <c r="E962" s="743"/>
    </row>
    <row r="963" spans="1:7">
      <c r="A963" s="742">
        <v>25400481</v>
      </c>
      <c r="B963" s="742" t="s">
        <v>3075</v>
      </c>
      <c r="C963" s="743">
        <v>1074.3900000000001</v>
      </c>
      <c r="D963" s="742">
        <f>VLOOKUP($A$1:$A$1020,BS!$A$8:$A$2407,1,0)</f>
        <v>25400481</v>
      </c>
      <c r="E963" s="743"/>
    </row>
    <row r="964" spans="1:7">
      <c r="A964" s="742">
        <v>25400491</v>
      </c>
      <c r="B964" s="742" t="s">
        <v>3092</v>
      </c>
      <c r="C964" s="743">
        <v>-4836481</v>
      </c>
      <c r="D964" s="742">
        <f>VLOOKUP($A$1:$A$1020,BS!$A$8:$A$2407,1,0)</f>
        <v>25400491</v>
      </c>
      <c r="E964" s="743"/>
      <c r="G964" s="743"/>
    </row>
    <row r="965" spans="1:7">
      <c r="A965" s="742">
        <v>25400501</v>
      </c>
      <c r="B965" s="742" t="s">
        <v>3093</v>
      </c>
      <c r="C965" s="743">
        <v>-1400079</v>
      </c>
      <c r="D965" s="742">
        <f>VLOOKUP($A$1:$A$1020,BS!$A$8:$A$2407,1,0)</f>
        <v>25400501</v>
      </c>
      <c r="E965" s="743"/>
      <c r="G965" s="743"/>
    </row>
    <row r="966" spans="1:7">
      <c r="A966" s="742">
        <v>25400511</v>
      </c>
      <c r="B966" s="742" t="s">
        <v>3123</v>
      </c>
      <c r="C966" s="743">
        <v>5168.34</v>
      </c>
      <c r="D966" s="742">
        <f>VLOOKUP($A$1:$A$1020,BS!$A$8:$A$2407,1,0)</f>
        <v>25400511</v>
      </c>
      <c r="E966" s="743"/>
      <c r="G966" s="743"/>
    </row>
    <row r="967" spans="1:7">
      <c r="A967" s="646" t="s">
        <v>3373</v>
      </c>
      <c r="B967" s="742" t="s">
        <v>3175</v>
      </c>
      <c r="C967" s="743">
        <v>-8690000</v>
      </c>
      <c r="D967" s="742" t="str">
        <f>VLOOKUP($A$1:$A$1020,BS!$A$8:$A$2407,1,0)</f>
        <v>25400521</v>
      </c>
      <c r="E967" s="743"/>
      <c r="G967" s="743"/>
    </row>
    <row r="968" spans="1:7">
      <c r="A968" s="742">
        <v>25500002</v>
      </c>
      <c r="B968" s="742" t="s">
        <v>1725</v>
      </c>
      <c r="C968" s="743">
        <v>-8165809</v>
      </c>
      <c r="D968" s="742">
        <f>VLOOKUP($A$1:$A$1020,BS!$A$8:$A$2407,1,0)</f>
        <v>25500002</v>
      </c>
      <c r="E968" s="743"/>
      <c r="G968" s="743"/>
    </row>
    <row r="969" spans="1:7">
      <c r="A969" s="742">
        <v>25500022</v>
      </c>
      <c r="B969" s="742" t="s">
        <v>1725</v>
      </c>
      <c r="C969" s="743">
        <v>8165809</v>
      </c>
      <c r="D969" s="742">
        <f>VLOOKUP($A$1:$A$1020,BS!$A$8:$A$2407,1,0)</f>
        <v>25500022</v>
      </c>
      <c r="E969" s="743"/>
      <c r="G969" s="743"/>
    </row>
    <row r="970" spans="1:7">
      <c r="A970" s="742">
        <v>25600072</v>
      </c>
      <c r="B970" s="742" t="s">
        <v>2258</v>
      </c>
      <c r="C970" s="743">
        <v>-65777.98</v>
      </c>
      <c r="D970" s="742">
        <f>VLOOKUP($A$1:$A$1020,BS!$A$8:$A$2407,1,0)</f>
        <v>25600072</v>
      </c>
      <c r="E970" s="743"/>
      <c r="G970" s="743"/>
    </row>
    <row r="971" spans="1:7">
      <c r="A971" s="742">
        <v>25600081</v>
      </c>
      <c r="B971" s="742" t="s">
        <v>2078</v>
      </c>
      <c r="C971" s="743">
        <v>-3819515.57</v>
      </c>
      <c r="D971" s="742">
        <f>VLOOKUP($A$1:$A$1020,BS!$A$8:$A$2407,1,0)</f>
        <v>25600081</v>
      </c>
      <c r="E971" s="743"/>
    </row>
    <row r="972" spans="1:7">
      <c r="A972" s="742">
        <v>25600102</v>
      </c>
      <c r="B972" s="742" t="s">
        <v>2529</v>
      </c>
      <c r="C972" s="743">
        <v>41127.69</v>
      </c>
      <c r="D972" s="742">
        <f>VLOOKUP($A$1:$A$1020,BS!$A$8:$A$2407,1,0)</f>
        <v>25600102</v>
      </c>
      <c r="E972" s="743"/>
      <c r="G972" s="743"/>
    </row>
    <row r="973" spans="1:7">
      <c r="A973" s="742">
        <v>25600111</v>
      </c>
      <c r="B973" s="742" t="s">
        <v>2530</v>
      </c>
      <c r="C973" s="743">
        <v>417241.11</v>
      </c>
      <c r="D973" s="742">
        <f>VLOOKUP($A$1:$A$1020,BS!$A$8:$A$2407,1,0)</f>
        <v>25600111</v>
      </c>
      <c r="E973" s="743"/>
    </row>
    <row r="974" spans="1:7">
      <c r="A974" s="742">
        <v>28200002</v>
      </c>
      <c r="B974" s="742" t="s">
        <v>3366</v>
      </c>
      <c r="C974" s="743">
        <v>-471732169.36000001</v>
      </c>
      <c r="D974" s="742">
        <f>VLOOKUP($A$1:$A$1020,BS!$A$8:$A$2407,1,0)</f>
        <v>28200002</v>
      </c>
      <c r="E974" s="743"/>
      <c r="G974" s="743"/>
    </row>
    <row r="975" spans="1:7">
      <c r="A975" s="742">
        <v>28200013</v>
      </c>
      <c r="B975" s="742" t="s">
        <v>3367</v>
      </c>
      <c r="C975" s="743">
        <v>-38877400.850000001</v>
      </c>
      <c r="D975" s="742">
        <f>VLOOKUP($A$1:$A$1020,BS!$A$8:$A$2407,1,0)</f>
        <v>28200013</v>
      </c>
      <c r="E975" s="743"/>
      <c r="G975" s="743"/>
    </row>
    <row r="976" spans="1:7">
      <c r="A976" s="742">
        <v>28200121</v>
      </c>
      <c r="B976" s="742" t="s">
        <v>3368</v>
      </c>
      <c r="C976" s="743">
        <v>-1242322489.9000001</v>
      </c>
      <c r="D976" s="742">
        <f>VLOOKUP($A$1:$A$1020,BS!$A$8:$A$2407,1,0)</f>
        <v>28200121</v>
      </c>
      <c r="E976" s="743"/>
      <c r="G976" s="743"/>
    </row>
    <row r="977" spans="1:7">
      <c r="A977" s="742">
        <v>28300031</v>
      </c>
      <c r="B977" s="742" t="s">
        <v>1464</v>
      </c>
      <c r="C977" s="743">
        <v>-6146076.2000000002</v>
      </c>
      <c r="D977" s="742">
        <f>VLOOKUP($A$1:$A$1020,BS!$A$8:$A$2407,1,0)</f>
        <v>28300031</v>
      </c>
      <c r="E977" s="743"/>
      <c r="G977" s="743"/>
    </row>
    <row r="978" spans="1:7">
      <c r="A978" s="742">
        <v>28300033</v>
      </c>
      <c r="B978" s="742" t="s">
        <v>283</v>
      </c>
      <c r="C978" s="743">
        <v>-66841372.109999999</v>
      </c>
      <c r="D978" s="742">
        <f>VLOOKUP($A$1:$A$1020,BS!$A$8:$A$2407,1,0)</f>
        <v>28300033</v>
      </c>
      <c r="E978" s="743"/>
      <c r="G978" s="743"/>
    </row>
    <row r="979" spans="1:7">
      <c r="A979" s="742">
        <v>28300041</v>
      </c>
      <c r="B979" s="742" t="s">
        <v>934</v>
      </c>
      <c r="C979" s="743">
        <v>-1303288.3</v>
      </c>
      <c r="D979" s="742">
        <f>VLOOKUP($A$1:$A$1020,BS!$A$8:$A$2407,1,0)</f>
        <v>28300041</v>
      </c>
      <c r="E979" s="743"/>
      <c r="G979" s="743"/>
    </row>
    <row r="980" spans="1:7">
      <c r="A980" s="742">
        <v>28300043</v>
      </c>
      <c r="B980" s="742" t="s">
        <v>284</v>
      </c>
      <c r="C980" s="743">
        <v>-15800981.23</v>
      </c>
      <c r="D980" s="742">
        <f>VLOOKUP($A$1:$A$1020,BS!$A$8:$A$2407,1,0)</f>
        <v>28300043</v>
      </c>
      <c r="E980" s="743"/>
      <c r="G980" s="743"/>
    </row>
    <row r="981" spans="1:7">
      <c r="A981" s="742">
        <v>28300081</v>
      </c>
      <c r="B981" s="742" t="s">
        <v>2546</v>
      </c>
      <c r="C981" s="743">
        <v>-5180535.1500000004</v>
      </c>
      <c r="D981" s="742">
        <f>VLOOKUP($A$1:$A$1020,BS!$A$8:$A$2407,1,0)</f>
        <v>28300081</v>
      </c>
      <c r="E981" s="743"/>
      <c r="G981" s="743"/>
    </row>
    <row r="982" spans="1:7">
      <c r="A982" s="742">
        <v>28300091</v>
      </c>
      <c r="B982" s="742" t="s">
        <v>2803</v>
      </c>
      <c r="C982" s="743">
        <v>-2699207.6</v>
      </c>
      <c r="D982" s="742">
        <f>VLOOKUP($A$1:$A$1020,BS!$A$8:$A$2407,1,0)</f>
        <v>28300091</v>
      </c>
      <c r="E982" s="743"/>
    </row>
    <row r="983" spans="1:7">
      <c r="A983" s="742">
        <v>28300152</v>
      </c>
      <c r="B983" s="742" t="s">
        <v>1002</v>
      </c>
      <c r="C983" s="743">
        <v>-2164809.41</v>
      </c>
      <c r="D983" s="742">
        <f>VLOOKUP($A$1:$A$1020,BS!$A$8:$A$2407,1,0)</f>
        <v>28300152</v>
      </c>
      <c r="E983" s="743"/>
      <c r="G983" s="743"/>
    </row>
    <row r="984" spans="1:7">
      <c r="A984" s="742">
        <v>28300162</v>
      </c>
      <c r="B984" s="742" t="s">
        <v>795</v>
      </c>
      <c r="C984" s="743">
        <v>-273081.33</v>
      </c>
      <c r="D984" s="742">
        <f>VLOOKUP($A$1:$A$1020,BS!$A$8:$A$2407,1,0)</f>
        <v>28300162</v>
      </c>
      <c r="E984" s="743"/>
      <c r="G984" s="743"/>
    </row>
    <row r="985" spans="1:7">
      <c r="A985" s="742">
        <v>28300211</v>
      </c>
      <c r="B985" s="742" t="s">
        <v>3210</v>
      </c>
      <c r="C985" s="743">
        <v>-30332061.879999999</v>
      </c>
      <c r="D985" s="742">
        <f>VLOOKUP($A$1:$A$1020,BS!$A$8:$A$2407,1,0)</f>
        <v>28300211</v>
      </c>
      <c r="E985" s="743"/>
    </row>
    <row r="986" spans="1:7">
      <c r="A986" s="742">
        <v>28300221</v>
      </c>
      <c r="B986" s="742" t="s">
        <v>3211</v>
      </c>
      <c r="C986" s="743">
        <v>-6364792.1699999999</v>
      </c>
      <c r="D986" s="742">
        <f>VLOOKUP($A$1:$A$1020,BS!$A$8:$A$2407,1,0)</f>
        <v>28300221</v>
      </c>
      <c r="E986" s="743"/>
      <c r="G986" s="743"/>
    </row>
    <row r="987" spans="1:7">
      <c r="A987" s="742">
        <v>28300232</v>
      </c>
      <c r="B987" s="742" t="s">
        <v>974</v>
      </c>
      <c r="C987" s="743">
        <v>-24581573.359999999</v>
      </c>
      <c r="D987" s="742">
        <f>VLOOKUP($A$1:$A$1020,BS!$A$8:$A$2407,1,0)</f>
        <v>28300232</v>
      </c>
      <c r="E987" s="743"/>
      <c r="G987" s="743"/>
    </row>
    <row r="988" spans="1:7">
      <c r="A988" s="742">
        <v>28300252</v>
      </c>
      <c r="B988" s="742" t="s">
        <v>2410</v>
      </c>
      <c r="C988" s="743">
        <v>-7117769</v>
      </c>
      <c r="D988" s="742">
        <f>VLOOKUP($A$1:$A$1020,BS!$A$8:$A$2407,1,0)</f>
        <v>28300252</v>
      </c>
      <c r="E988" s="743"/>
      <c r="G988" s="743"/>
    </row>
    <row r="989" spans="1:7">
      <c r="A989" s="742">
        <v>28300262</v>
      </c>
      <c r="B989" s="742" t="s">
        <v>2411</v>
      </c>
      <c r="C989" s="743">
        <v>-2759777.75</v>
      </c>
      <c r="D989" s="742">
        <f>VLOOKUP($A$1:$A$1020,BS!$A$8:$A$2407,1,0)</f>
        <v>28300262</v>
      </c>
      <c r="E989" s="743"/>
      <c r="G989" s="743"/>
    </row>
    <row r="990" spans="1:7">
      <c r="A990" s="742">
        <v>28300311</v>
      </c>
      <c r="B990" s="742" t="s">
        <v>3338</v>
      </c>
      <c r="C990" s="743">
        <v>-5745016.3499999996</v>
      </c>
      <c r="D990" s="742">
        <f>VLOOKUP($A$1:$A$1020,BS!$A$8:$A$2407,1,0)</f>
        <v>28300311</v>
      </c>
      <c r="E990" s="743"/>
      <c r="G990" s="743"/>
    </row>
    <row r="991" spans="1:7">
      <c r="A991" s="742">
        <v>28300361</v>
      </c>
      <c r="B991" s="742" t="s">
        <v>168</v>
      </c>
      <c r="C991" s="743">
        <v>-71909595.430000007</v>
      </c>
      <c r="D991" s="742">
        <f>VLOOKUP($A$1:$A$1020,BS!$A$8:$A$2407,1,0)</f>
        <v>28300361</v>
      </c>
    </row>
    <row r="992" spans="1:7">
      <c r="A992" s="742">
        <v>28300362</v>
      </c>
      <c r="B992" s="742" t="s">
        <v>169</v>
      </c>
      <c r="C992" s="743">
        <v>-505607.05</v>
      </c>
      <c r="D992" s="742">
        <f>VLOOKUP($A$1:$A$1020,BS!$A$8:$A$2407,1,0)</f>
        <v>28300362</v>
      </c>
      <c r="E992" s="743"/>
      <c r="G992" s="743"/>
    </row>
    <row r="993" spans="1:7">
      <c r="A993" s="742">
        <v>28300431</v>
      </c>
      <c r="B993" s="742" t="s">
        <v>552</v>
      </c>
      <c r="C993" s="743">
        <v>-1783372.27</v>
      </c>
      <c r="D993" s="742">
        <f>VLOOKUP($A$1:$A$1020,BS!$A$8:$A$2407,1,0)</f>
        <v>28300431</v>
      </c>
      <c r="E993" s="743"/>
      <c r="G993" s="743"/>
    </row>
    <row r="994" spans="1:7">
      <c r="A994" s="742">
        <v>28300471</v>
      </c>
      <c r="B994" s="742" t="s">
        <v>30</v>
      </c>
      <c r="C994" s="742">
        <v>0</v>
      </c>
      <c r="D994" s="742">
        <f>VLOOKUP($A$1:$A$1020,BS!$A$8:$A$2407,1,0)</f>
        <v>28300471</v>
      </c>
      <c r="E994" s="743"/>
      <c r="G994" s="743"/>
    </row>
    <row r="995" spans="1:7">
      <c r="A995" s="742">
        <v>28300501</v>
      </c>
      <c r="B995" s="742" t="s">
        <v>2159</v>
      </c>
      <c r="C995" s="743">
        <v>1473634.31</v>
      </c>
      <c r="D995" s="742">
        <f>VLOOKUP($A$1:$A$1020,BS!$A$8:$A$2407,1,0)</f>
        <v>28300501</v>
      </c>
      <c r="E995" s="743"/>
      <c r="G995" s="743"/>
    </row>
    <row r="996" spans="1:7">
      <c r="A996" s="742">
        <v>28300503</v>
      </c>
      <c r="B996" s="742" t="s">
        <v>1665</v>
      </c>
      <c r="C996" s="743">
        <v>-5119908.8899999997</v>
      </c>
      <c r="D996" s="742">
        <f>VLOOKUP($A$1:$A$1020,BS!$A$8:$A$2407,1,0)</f>
        <v>28300503</v>
      </c>
      <c r="E996" s="743"/>
      <c r="G996" s="743"/>
    </row>
    <row r="997" spans="1:7">
      <c r="A997" s="742">
        <v>28300511</v>
      </c>
      <c r="B997" s="742" t="s">
        <v>1693</v>
      </c>
      <c r="C997" s="743">
        <v>-1350431.6</v>
      </c>
      <c r="D997" s="742">
        <f>VLOOKUP($A$1:$A$1020,BS!$A$8:$A$2407,1,0)</f>
        <v>28300511</v>
      </c>
      <c r="E997" s="743"/>
      <c r="G997" s="743"/>
    </row>
    <row r="998" spans="1:7">
      <c r="A998" s="742">
        <v>28300561</v>
      </c>
      <c r="B998" s="742" t="s">
        <v>931</v>
      </c>
      <c r="C998" s="743">
        <v>-14696033.42</v>
      </c>
      <c r="D998" s="742">
        <f>VLOOKUP($A$1:$A$1020,BS!$A$8:$A$2407,1,0)</f>
        <v>28300561</v>
      </c>
      <c r="E998" s="743"/>
      <c r="G998" s="743"/>
    </row>
    <row r="999" spans="1:7">
      <c r="A999" s="742">
        <v>28300581</v>
      </c>
      <c r="B999" s="742" t="s">
        <v>1431</v>
      </c>
      <c r="C999" s="743">
        <v>-8899770.8599999994</v>
      </c>
      <c r="D999" s="742">
        <f>VLOOKUP($A$1:$A$1020,BS!$A$8:$A$2407,1,0)</f>
        <v>28300581</v>
      </c>
      <c r="E999" s="743"/>
      <c r="G999" s="743"/>
    </row>
    <row r="1000" spans="1:7">
      <c r="A1000" s="742">
        <v>28300651</v>
      </c>
      <c r="B1000" s="742" t="s">
        <v>1101</v>
      </c>
      <c r="C1000" s="743">
        <v>-8236924.3799999999</v>
      </c>
      <c r="D1000" s="742">
        <f>VLOOKUP($A$1:$A$1020,BS!$A$8:$A$2407,1,0)</f>
        <v>28300651</v>
      </c>
      <c r="G1000" s="743"/>
    </row>
    <row r="1001" spans="1:7">
      <c r="A1001" s="742">
        <v>28300661</v>
      </c>
      <c r="B1001" s="742" t="s">
        <v>2083</v>
      </c>
      <c r="C1001" s="743">
        <v>-9366319.1999999993</v>
      </c>
      <c r="D1001" s="742">
        <f>VLOOKUP($A$1:$A$1020,BS!$A$8:$A$2407,1,0)</f>
        <v>28300661</v>
      </c>
      <c r="E1001" s="743"/>
      <c r="G1001" s="743"/>
    </row>
    <row r="1002" spans="1:7">
      <c r="A1002" s="742">
        <v>28300721</v>
      </c>
      <c r="B1002" s="742" t="s">
        <v>2475</v>
      </c>
      <c r="C1002" s="743">
        <v>-656192.81999999995</v>
      </c>
      <c r="D1002" s="742">
        <f>VLOOKUP($A$1:$A$1020,BS!$A$8:$A$2407,1,0)</f>
        <v>28300721</v>
      </c>
      <c r="E1002" s="743"/>
      <c r="G1002" s="743"/>
    </row>
    <row r="1003" spans="1:7">
      <c r="A1003" s="742">
        <v>28300731</v>
      </c>
      <c r="B1003" s="742" t="s">
        <v>2630</v>
      </c>
      <c r="C1003" s="743">
        <v>-6196745.7199999997</v>
      </c>
      <c r="D1003" s="742">
        <f>VLOOKUP($A$1:$A$1020,BS!$A$8:$A$2407,1,0)</f>
        <v>28300731</v>
      </c>
      <c r="G1003" s="743"/>
    </row>
    <row r="1004" spans="1:7">
      <c r="A1004" s="742">
        <v>28300741</v>
      </c>
      <c r="B1004" s="742" t="s">
        <v>2864</v>
      </c>
      <c r="C1004" s="743">
        <v>-687378.27</v>
      </c>
      <c r="D1004" s="742">
        <f>VLOOKUP($A$1:$A$1020,BS!$A$8:$A$2407,1,0)</f>
        <v>28300741</v>
      </c>
      <c r="G1004" s="743"/>
    </row>
    <row r="1005" spans="1:7">
      <c r="A1005" s="742">
        <v>28300761</v>
      </c>
      <c r="B1005" s="742" t="s">
        <v>3236</v>
      </c>
      <c r="C1005" s="743">
        <v>-2129786.75</v>
      </c>
      <c r="D1005" s="742">
        <f>VLOOKUP($A$1:$A$1020,BS!$A$8:$A$2407,1,0)</f>
        <v>28300761</v>
      </c>
      <c r="G1005" s="743"/>
    </row>
    <row r="1006" spans="1:7">
      <c r="A1006" s="742">
        <v>28302001</v>
      </c>
      <c r="B1006" s="742" t="s">
        <v>2874</v>
      </c>
      <c r="C1006" s="743">
        <v>-7393742.8399999999</v>
      </c>
      <c r="D1006" s="742">
        <f>VLOOKUP($A$1:$A$1020,BS!$A$8:$A$2407,1,0)</f>
        <v>28302001</v>
      </c>
      <c r="E1006" s="743"/>
      <c r="G1006" s="743"/>
    </row>
    <row r="1007" spans="1:7">
      <c r="A1007" s="742">
        <v>28302002</v>
      </c>
      <c r="B1007" s="742" t="s">
        <v>2875</v>
      </c>
      <c r="C1007" s="743">
        <v>-20560370.989999998</v>
      </c>
      <c r="D1007" s="742">
        <f>VLOOKUP($A$1:$A$1020,BS!$A$8:$A$2407,1,0)</f>
        <v>28302002</v>
      </c>
      <c r="E1007" s="743"/>
      <c r="G1007" s="743"/>
    </row>
    <row r="1008" spans="1:7">
      <c r="A1008" s="742">
        <v>28302011</v>
      </c>
      <c r="B1008" s="742" t="s">
        <v>2876</v>
      </c>
      <c r="C1008" s="743">
        <v>-2989799.41</v>
      </c>
      <c r="D1008" s="742">
        <f>VLOOKUP($A$1:$A$1020,BS!$A$8:$A$2407,1,0)</f>
        <v>28302011</v>
      </c>
      <c r="E1008" s="743"/>
      <c r="G1008" s="743"/>
    </row>
    <row r="1009" spans="1:7">
      <c r="A1009" s="742">
        <v>28302012</v>
      </c>
      <c r="B1009" s="742" t="s">
        <v>2877</v>
      </c>
      <c r="C1009" s="743">
        <v>-5338376.5599999996</v>
      </c>
      <c r="D1009" s="742">
        <f>VLOOKUP($A$1:$A$1020,BS!$A$8:$A$2407,1,0)</f>
        <v>28302012</v>
      </c>
      <c r="E1009" s="743"/>
    </row>
    <row r="1010" spans="1:7">
      <c r="A1010" s="742">
        <v>28302021</v>
      </c>
      <c r="B1010" s="742" t="s">
        <v>2878</v>
      </c>
      <c r="C1010" s="743">
        <v>-10884017.85</v>
      </c>
      <c r="D1010" s="742">
        <f>VLOOKUP($A$1:$A$1020,BS!$A$8:$A$2407,1,0)</f>
        <v>28302021</v>
      </c>
      <c r="E1010" s="743"/>
    </row>
    <row r="1011" spans="1:7">
      <c r="A1011" s="742">
        <v>28302022</v>
      </c>
      <c r="B1011" s="742" t="s">
        <v>2879</v>
      </c>
      <c r="C1011" s="743">
        <v>-4139119.18</v>
      </c>
      <c r="D1011" s="742">
        <f>VLOOKUP($A$1:$A$1020,BS!$A$8:$A$2407,1,0)</f>
        <v>28302022</v>
      </c>
    </row>
    <row r="1012" spans="1:7">
      <c r="A1012" s="742">
        <v>28302031</v>
      </c>
      <c r="B1012" s="742" t="s">
        <v>3015</v>
      </c>
      <c r="C1012" s="743">
        <v>-1163646.6000000001</v>
      </c>
      <c r="D1012" s="742">
        <f>VLOOKUP($A$1:$A$1020,BS!$A$8:$A$2407,1,0)</f>
        <v>28302031</v>
      </c>
      <c r="E1012" s="743"/>
      <c r="G1012" s="743"/>
    </row>
    <row r="1013" spans="1:7">
      <c r="A1013" s="742">
        <v>28302032</v>
      </c>
      <c r="B1013" s="742" t="s">
        <v>3016</v>
      </c>
      <c r="C1013" s="742">
        <v>0</v>
      </c>
      <c r="D1013" s="742">
        <f>VLOOKUP($A$1:$A$1020,BS!$A$8:$A$2407,1,0)</f>
        <v>28302032</v>
      </c>
      <c r="E1013" s="743"/>
      <c r="G1013" s="743"/>
    </row>
    <row r="1014" spans="1:7">
      <c r="A1014" s="742">
        <v>28302041</v>
      </c>
      <c r="B1014" s="742" t="s">
        <v>3048</v>
      </c>
      <c r="C1014" s="743">
        <v>-6216185.29</v>
      </c>
      <c r="D1014" s="742">
        <f>VLOOKUP($A$1:$A$1020,BS!$A$8:$A$2407,1,0)</f>
        <v>28302041</v>
      </c>
      <c r="E1014" s="743"/>
      <c r="G1014" s="743"/>
    </row>
    <row r="1015" spans="1:7">
      <c r="A1015" s="742">
        <v>28302051</v>
      </c>
      <c r="B1015" s="742" t="s">
        <v>3165</v>
      </c>
      <c r="C1015" s="743">
        <v>-2145536.7000000002</v>
      </c>
      <c r="D1015" s="742">
        <f>VLOOKUP($A$1:$A$1020,BS!$A$8:$A$2407,1,0)</f>
        <v>28302051</v>
      </c>
      <c r="E1015" s="743"/>
      <c r="G1015" s="743"/>
    </row>
    <row r="1016" spans="1:7">
      <c r="A1016" s="742">
        <v>28302061</v>
      </c>
      <c r="B1016" s="742" t="s">
        <v>3184</v>
      </c>
      <c r="C1016" s="743">
        <v>-3798176.49</v>
      </c>
      <c r="D1016" s="742">
        <f>VLOOKUP($A$1:$A$1020,BS!$A$8:$A$2407,1,0)</f>
        <v>28302061</v>
      </c>
      <c r="E1016" s="743"/>
      <c r="G1016" s="743"/>
    </row>
    <row r="1017" spans="1:7">
      <c r="A1017" s="742">
        <v>28302071</v>
      </c>
      <c r="B1017" s="742" t="s">
        <v>3185</v>
      </c>
      <c r="C1017" s="742">
        <v>0</v>
      </c>
      <c r="D1017" s="742">
        <f>VLOOKUP($A$1:$A$1020,BS!$A$8:$A$2407,1,0)</f>
        <v>28302071</v>
      </c>
      <c r="E1017" s="743"/>
      <c r="G1017" s="743"/>
    </row>
    <row r="1018" spans="1:7">
      <c r="A1018" s="742">
        <v>41810000</v>
      </c>
      <c r="B1018" s="742" t="s">
        <v>3308</v>
      </c>
      <c r="C1018" s="743">
        <v>270887</v>
      </c>
      <c r="D1018" s="742" t="e">
        <f>VLOOKUP($A$1:$A$1020,BS!$A$8:$A$2407,1,0)</f>
        <v>#N/A</v>
      </c>
      <c r="E1018" s="743"/>
      <c r="G1018" s="743"/>
    </row>
    <row r="1019" spans="1:7">
      <c r="A1019" s="742">
        <v>41900013</v>
      </c>
      <c r="B1019" s="742" t="s">
        <v>3309</v>
      </c>
      <c r="C1019" s="743">
        <v>-472967.88</v>
      </c>
      <c r="D1019" s="742" t="e">
        <f>VLOOKUP($A$1:$A$1020,BS!$A$8:$A$2407,1,0)</f>
        <v>#N/A</v>
      </c>
      <c r="E1019" s="743"/>
      <c r="G1019" s="743"/>
    </row>
    <row r="1020" spans="1:7">
      <c r="A1020" s="742" t="s">
        <v>418</v>
      </c>
      <c r="C1020" s="743">
        <v>-242775874.74000001</v>
      </c>
      <c r="D1020" s="742" t="str">
        <f>VLOOKUP($A$1:$A$1020,BS!$A$8:$A$2407,1,0)</f>
        <v>Total Profit/Loss Current Year</v>
      </c>
      <c r="E1020" s="743"/>
      <c r="G1020" s="743"/>
    </row>
    <row r="1021" spans="1:7">
      <c r="A1021" s="742">
        <v>43800003</v>
      </c>
      <c r="B1021" s="742" t="s">
        <v>1773</v>
      </c>
      <c r="C1021" s="743">
        <v>183906719.78</v>
      </c>
      <c r="D1021" s="742">
        <f>VLOOKUP($A$1:$A$1030,BS!$A$8:$A$2407,1,0)</f>
        <v>43800003</v>
      </c>
      <c r="E1021" s="743"/>
      <c r="G1021" s="743"/>
    </row>
    <row r="1022" spans="1:7">
      <c r="A1022" s="742">
        <v>43900003</v>
      </c>
      <c r="B1022" s="742" t="s">
        <v>1319</v>
      </c>
      <c r="C1022" s="742">
        <v>5848610</v>
      </c>
      <c r="D1022" s="742">
        <f>VLOOKUP($A$1:$A$1030,BS!$A$8:$A$2407,1,0)</f>
        <v>43900003</v>
      </c>
      <c r="E1022" s="743"/>
      <c r="G1022" s="743"/>
    </row>
    <row r="1023" spans="1:7">
      <c r="C1023" s="743"/>
      <c r="E1023" s="743"/>
      <c r="G1023" s="743"/>
    </row>
    <row r="1024" spans="1:7">
      <c r="E1024" s="743"/>
      <c r="G1024" s="743"/>
    </row>
    <row r="1025" spans="5:7">
      <c r="E1025" s="743"/>
      <c r="G1025" s="743"/>
    </row>
    <row r="1026" spans="5:7">
      <c r="E1026" s="743"/>
      <c r="G1026" s="743"/>
    </row>
    <row r="1027" spans="5:7">
      <c r="E1027" s="743"/>
      <c r="G1027" s="743"/>
    </row>
    <row r="1028" spans="5:7">
      <c r="E1028" s="743"/>
      <c r="G1028" s="743"/>
    </row>
    <row r="1029" spans="5:7">
      <c r="E1029" s="743"/>
      <c r="G1029" s="743"/>
    </row>
    <row r="1030" spans="5:7">
      <c r="E1030" s="743"/>
      <c r="G1030" s="743"/>
    </row>
    <row r="1031" spans="5:7">
      <c r="E1031" s="743"/>
      <c r="G1031" s="743"/>
    </row>
    <row r="1032" spans="5:7">
      <c r="E1032" s="743"/>
      <c r="G1032" s="743"/>
    </row>
    <row r="1033" spans="5:7">
      <c r="E1033" s="743"/>
      <c r="G1033" s="743"/>
    </row>
    <row r="1034" spans="5:7">
      <c r="E1034" s="743"/>
      <c r="G1034" s="743"/>
    </row>
    <row r="1035" spans="5:7">
      <c r="E1035" s="743"/>
      <c r="G1035" s="743"/>
    </row>
    <row r="1036" spans="5:7">
      <c r="E1036" s="743"/>
      <c r="G1036" s="743"/>
    </row>
    <row r="1037" spans="5:7">
      <c r="E1037" s="743"/>
      <c r="G1037" s="743"/>
    </row>
    <row r="1038" spans="5:7">
      <c r="E1038" s="743"/>
      <c r="G1038" s="743"/>
    </row>
    <row r="1039" spans="5:7">
      <c r="E1039" s="743"/>
    </row>
    <row r="1040" spans="5:7">
      <c r="E1040" s="743"/>
      <c r="G1040" s="743"/>
    </row>
    <row r="1041" spans="3:7">
      <c r="E1041" s="743"/>
    </row>
    <row r="1042" spans="3:7">
      <c r="E1042" s="743"/>
      <c r="G1042" s="743"/>
    </row>
    <row r="1043" spans="3:7">
      <c r="G1043" s="743"/>
    </row>
    <row r="1044" spans="3:7">
      <c r="E1044" s="743"/>
      <c r="G1044" s="743"/>
    </row>
    <row r="1045" spans="3:7">
      <c r="C1045" s="743">
        <v>261373.55</v>
      </c>
      <c r="E1045" s="743"/>
      <c r="G1045" s="743"/>
    </row>
    <row r="1046" spans="3:7">
      <c r="C1046" s="743">
        <v>2578405.06</v>
      </c>
      <c r="E1046" s="743"/>
      <c r="G1046" s="743"/>
    </row>
    <row r="1047" spans="3:7">
      <c r="C1047" s="743">
        <v>2785211.35</v>
      </c>
    </row>
    <row r="1048" spans="3:7">
      <c r="G1048" s="743"/>
    </row>
    <row r="1051" spans="3:7">
      <c r="G1051" s="743"/>
    </row>
    <row r="1053" spans="3:7">
      <c r="E1053" s="743"/>
      <c r="G1053" s="743"/>
    </row>
    <row r="1056" spans="3:7">
      <c r="E1056" s="743"/>
      <c r="G1056" s="743"/>
    </row>
    <row r="1057" spans="5:7">
      <c r="E1057" s="743"/>
      <c r="G1057" s="743"/>
    </row>
    <row r="1062" spans="5:7">
      <c r="E1062" s="743"/>
    </row>
    <row r="1066" spans="5:7">
      <c r="E1066" s="743"/>
      <c r="G1066" s="743"/>
    </row>
    <row r="1067" spans="5:7">
      <c r="E1067" s="743"/>
      <c r="G1067" s="743"/>
    </row>
    <row r="1068" spans="5:7">
      <c r="E1068" s="743"/>
      <c r="G1068" s="743"/>
    </row>
    <row r="1069" spans="5:7">
      <c r="E1069" s="743"/>
      <c r="G1069" s="743"/>
    </row>
    <row r="1070" spans="5:7">
      <c r="E1070" s="743"/>
      <c r="G1070" s="743"/>
    </row>
    <row r="1072" spans="5:7">
      <c r="E1072" s="743"/>
      <c r="G1072" s="743"/>
    </row>
    <row r="1073" spans="5:7">
      <c r="E1073" s="743"/>
    </row>
    <row r="1074" spans="5:7">
      <c r="E1074" s="743"/>
      <c r="G1074" s="743"/>
    </row>
    <row r="1076" spans="5:7">
      <c r="E1076" s="743"/>
      <c r="G1076" s="743"/>
    </row>
    <row r="1077" spans="5:7">
      <c r="E1077" s="743"/>
      <c r="G1077" s="743"/>
    </row>
    <row r="1081" spans="5:7">
      <c r="E1081" s="743"/>
      <c r="G1081" s="743"/>
    </row>
    <row r="1084" spans="5:7">
      <c r="E1084" s="743"/>
      <c r="G1084" s="743"/>
    </row>
    <row r="1085" spans="5:7">
      <c r="E1085" s="743"/>
      <c r="G1085" s="743"/>
    </row>
    <row r="1086" spans="5:7">
      <c r="E1086" s="743"/>
      <c r="G1086" s="743"/>
    </row>
    <row r="1087" spans="5:7">
      <c r="E1087" s="743"/>
      <c r="G1087" s="743"/>
    </row>
    <row r="1088" spans="5:7">
      <c r="E1088" s="743"/>
      <c r="G1088" s="743"/>
    </row>
    <row r="1091" spans="5:7">
      <c r="E1091" s="743"/>
      <c r="G1091" s="743"/>
    </row>
    <row r="1092" spans="5:7">
      <c r="E1092" s="743"/>
      <c r="G1092" s="743"/>
    </row>
    <row r="1093" spans="5:7">
      <c r="E1093" s="743"/>
      <c r="G1093" s="743"/>
    </row>
    <row r="1094" spans="5:7">
      <c r="E1094" s="743"/>
      <c r="G1094" s="743"/>
    </row>
    <row r="1095" spans="5:7">
      <c r="E1095" s="743"/>
      <c r="G1095" s="743"/>
    </row>
    <row r="1096" spans="5:7">
      <c r="E1096" s="743"/>
      <c r="G1096" s="743"/>
    </row>
    <row r="1097" spans="5:7">
      <c r="E1097" s="743"/>
      <c r="G1097" s="743"/>
    </row>
    <row r="1098" spans="5:7">
      <c r="E1098" s="743"/>
      <c r="G1098" s="743"/>
    </row>
    <row r="1099" spans="5:7">
      <c r="E1099" s="743"/>
      <c r="G1099" s="743"/>
    </row>
    <row r="1108" spans="1:1">
      <c r="A1108" s="742" t="s">
        <v>3212</v>
      </c>
    </row>
    <row r="1111" spans="1:1">
      <c r="A1111" s="742" t="s">
        <v>3213</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F957"/>
  <sheetViews>
    <sheetView workbookViewId="0"/>
  </sheetViews>
  <sheetFormatPr defaultColWidth="9.109375" defaultRowHeight="14.4"/>
  <cols>
    <col min="1" max="1" width="23.6640625" style="733" customWidth="1"/>
    <col min="2" max="2" width="41.44140625" style="733" bestFit="1" customWidth="1"/>
    <col min="3" max="3" width="17.33203125" style="733" bestFit="1" customWidth="1"/>
    <col min="4" max="4" width="9.109375" style="733"/>
    <col min="5" max="5" width="44.88671875" style="733" bestFit="1" customWidth="1"/>
    <col min="6" max="16384" width="9.109375" style="733"/>
  </cols>
  <sheetData>
    <row r="1" spans="1:6">
      <c r="A1" s="733" t="s">
        <v>175</v>
      </c>
    </row>
    <row r="2" spans="1:6">
      <c r="A2" s="733">
        <v>10100501</v>
      </c>
      <c r="B2" s="733" t="s">
        <v>881</v>
      </c>
      <c r="C2" s="734">
        <v>9076022007.4300003</v>
      </c>
      <c r="E2" s="735" t="s">
        <v>3374</v>
      </c>
    </row>
    <row r="3" spans="1:6">
      <c r="A3" s="733">
        <v>10100502</v>
      </c>
      <c r="B3" s="733" t="s">
        <v>882</v>
      </c>
      <c r="C3" s="734">
        <v>3297966293.9299998</v>
      </c>
      <c r="E3" s="735" t="s">
        <v>3375</v>
      </c>
      <c r="F3" s="733" t="s">
        <v>3378</v>
      </c>
    </row>
    <row r="4" spans="1:6">
      <c r="A4" s="733">
        <v>10100503</v>
      </c>
      <c r="B4" s="733" t="s">
        <v>883</v>
      </c>
      <c r="C4" s="734">
        <v>463822981.52999997</v>
      </c>
      <c r="E4" s="734"/>
    </row>
    <row r="5" spans="1:6">
      <c r="A5" s="733">
        <v>10110013</v>
      </c>
      <c r="B5" s="733" t="s">
        <v>2295</v>
      </c>
      <c r="C5" s="734">
        <v>630384.77</v>
      </c>
      <c r="E5" s="734"/>
    </row>
    <row r="6" spans="1:6">
      <c r="A6" s="733">
        <v>10500501</v>
      </c>
      <c r="B6" s="733" t="s">
        <v>884</v>
      </c>
      <c r="C6" s="734">
        <v>49893059.25</v>
      </c>
      <c r="E6" s="734"/>
    </row>
    <row r="7" spans="1:6">
      <c r="A7" s="733">
        <v>10500502</v>
      </c>
      <c r="B7" s="733" t="s">
        <v>885</v>
      </c>
      <c r="C7" s="734">
        <v>6138709.29</v>
      </c>
      <c r="E7" s="734"/>
    </row>
    <row r="8" spans="1:6">
      <c r="A8" s="733">
        <v>10600501</v>
      </c>
      <c r="B8" s="733" t="s">
        <v>886</v>
      </c>
      <c r="C8" s="734">
        <v>16716535.84</v>
      </c>
    </row>
    <row r="9" spans="1:6">
      <c r="A9" s="733">
        <v>10600502</v>
      </c>
      <c r="B9" s="733" t="s">
        <v>887</v>
      </c>
      <c r="C9" s="734">
        <v>23781707.949999999</v>
      </c>
    </row>
    <row r="10" spans="1:6">
      <c r="A10" s="733">
        <v>10600503</v>
      </c>
      <c r="B10" s="733" t="s">
        <v>2218</v>
      </c>
      <c r="C10" s="734">
        <v>899262.47</v>
      </c>
      <c r="E10" s="734"/>
    </row>
    <row r="11" spans="1:6">
      <c r="A11" s="733">
        <v>10700013</v>
      </c>
      <c r="B11" s="733" t="s">
        <v>1698</v>
      </c>
      <c r="C11" s="734">
        <v>508979.38</v>
      </c>
      <c r="E11" s="734"/>
    </row>
    <row r="12" spans="1:6">
      <c r="A12" s="733">
        <v>10700023</v>
      </c>
      <c r="B12" s="733" t="s">
        <v>2217</v>
      </c>
      <c r="C12" s="734">
        <v>-393750</v>
      </c>
      <c r="E12" s="734"/>
    </row>
    <row r="13" spans="1:6">
      <c r="A13" s="733">
        <v>10700501</v>
      </c>
      <c r="B13" s="733" t="s">
        <v>424</v>
      </c>
      <c r="C13" s="734">
        <v>231720459.38999999</v>
      </c>
      <c r="E13" s="734"/>
    </row>
    <row r="14" spans="1:6">
      <c r="A14" s="733">
        <v>10700502</v>
      </c>
      <c r="B14" s="733" t="s">
        <v>888</v>
      </c>
      <c r="C14" s="734">
        <v>81796324.310000002</v>
      </c>
      <c r="E14" s="734"/>
    </row>
    <row r="15" spans="1:6">
      <c r="A15" s="733">
        <v>10700503</v>
      </c>
      <c r="B15" s="733" t="s">
        <v>1850</v>
      </c>
      <c r="C15" s="734">
        <v>61412741.659999996</v>
      </c>
      <c r="E15" s="734"/>
    </row>
    <row r="16" spans="1:6">
      <c r="A16" s="733">
        <v>10700601</v>
      </c>
      <c r="B16" s="733" t="s">
        <v>2904</v>
      </c>
      <c r="C16" s="734">
        <v>608035</v>
      </c>
      <c r="E16" s="734"/>
    </row>
    <row r="17" spans="1:5">
      <c r="A17" s="733">
        <v>10700602</v>
      </c>
      <c r="B17" s="733" t="s">
        <v>2905</v>
      </c>
      <c r="C17" s="734">
        <v>330400</v>
      </c>
      <c r="E17" s="734"/>
    </row>
    <row r="18" spans="1:5">
      <c r="A18" s="733">
        <v>10800061</v>
      </c>
      <c r="B18" s="733" t="s">
        <v>905</v>
      </c>
      <c r="C18" s="734">
        <v>-77934546</v>
      </c>
      <c r="E18" s="734"/>
    </row>
    <row r="19" spans="1:5">
      <c r="A19" s="733">
        <v>10800062</v>
      </c>
      <c r="B19" s="733" t="s">
        <v>905</v>
      </c>
      <c r="C19" s="734">
        <v>-258436519</v>
      </c>
      <c r="E19" s="734"/>
    </row>
    <row r="20" spans="1:5">
      <c r="A20" s="733">
        <v>10800071</v>
      </c>
      <c r="B20" s="733" t="s">
        <v>906</v>
      </c>
      <c r="C20" s="734">
        <v>77934546</v>
      </c>
      <c r="E20" s="734"/>
    </row>
    <row r="21" spans="1:5">
      <c r="A21" s="733">
        <v>10800072</v>
      </c>
      <c r="B21" s="733" t="s">
        <v>906</v>
      </c>
      <c r="C21" s="734">
        <v>258436519</v>
      </c>
      <c r="E21" s="734"/>
    </row>
    <row r="22" spans="1:5">
      <c r="A22" s="733">
        <v>10800501</v>
      </c>
      <c r="B22" s="733" t="s">
        <v>563</v>
      </c>
      <c r="C22" s="734">
        <v>-3403998855.0900002</v>
      </c>
    </row>
    <row r="23" spans="1:5">
      <c r="A23" s="733">
        <v>10800502</v>
      </c>
      <c r="B23" s="733" t="s">
        <v>564</v>
      </c>
      <c r="C23" s="734">
        <v>-1261030046.4200001</v>
      </c>
    </row>
    <row r="24" spans="1:5">
      <c r="A24" s="733">
        <v>10800503</v>
      </c>
      <c r="B24" s="733" t="s">
        <v>1072</v>
      </c>
      <c r="C24" s="734">
        <v>-98769079.450000003</v>
      </c>
      <c r="E24" s="734"/>
    </row>
    <row r="25" spans="1:5">
      <c r="A25" s="733">
        <v>10800541</v>
      </c>
      <c r="B25" s="733" t="s">
        <v>96</v>
      </c>
      <c r="C25" s="734">
        <v>9592111.3000000007</v>
      </c>
      <c r="E25" s="734"/>
    </row>
    <row r="26" spans="1:5">
      <c r="A26" s="733">
        <v>10800543</v>
      </c>
      <c r="B26" s="733" t="s">
        <v>97</v>
      </c>
      <c r="C26" s="734">
        <v>237683.59</v>
      </c>
      <c r="E26" s="734"/>
    </row>
    <row r="27" spans="1:5">
      <c r="A27" s="733">
        <v>10800552</v>
      </c>
      <c r="B27" s="733" t="s">
        <v>1073</v>
      </c>
      <c r="C27" s="734">
        <v>3102846.1</v>
      </c>
      <c r="E27" s="734"/>
    </row>
    <row r="28" spans="1:5">
      <c r="A28" s="733">
        <v>10800601</v>
      </c>
      <c r="B28" s="733" t="s">
        <v>2981</v>
      </c>
      <c r="C28" s="734">
        <v>46500</v>
      </c>
      <c r="E28" s="734"/>
    </row>
    <row r="29" spans="1:5">
      <c r="A29" s="733">
        <v>11100501</v>
      </c>
      <c r="B29" s="733" t="s">
        <v>747</v>
      </c>
      <c r="C29" s="734">
        <v>-28366800.48</v>
      </c>
      <c r="E29" s="734"/>
    </row>
    <row r="30" spans="1:5">
      <c r="A30" s="733">
        <v>11100502</v>
      </c>
      <c r="B30" s="733" t="s">
        <v>748</v>
      </c>
      <c r="C30" s="734">
        <v>-5388313.9500000002</v>
      </c>
      <c r="E30" s="734"/>
    </row>
    <row r="31" spans="1:5">
      <c r="A31" s="733">
        <v>11100503</v>
      </c>
      <c r="B31" s="733" t="s">
        <v>749</v>
      </c>
      <c r="C31" s="734">
        <v>-84201268.709999993</v>
      </c>
      <c r="E31" s="734"/>
    </row>
    <row r="32" spans="1:5">
      <c r="A32" s="733">
        <v>11400001</v>
      </c>
      <c r="B32" s="733" t="s">
        <v>237</v>
      </c>
      <c r="C32" s="734">
        <v>946172.25</v>
      </c>
      <c r="E32" s="734"/>
    </row>
    <row r="33" spans="1:5">
      <c r="A33" s="733">
        <v>11400011</v>
      </c>
      <c r="B33" s="733" t="s">
        <v>1879</v>
      </c>
      <c r="C33" s="734">
        <v>302358.01</v>
      </c>
      <c r="E33" s="734"/>
    </row>
    <row r="34" spans="1:5">
      <c r="A34" s="733">
        <v>11400031</v>
      </c>
      <c r="B34" s="733" t="s">
        <v>1549</v>
      </c>
      <c r="C34" s="734">
        <v>76622596.840000004</v>
      </c>
      <c r="E34" s="734"/>
    </row>
    <row r="35" spans="1:5">
      <c r="A35" s="733">
        <v>11400061</v>
      </c>
      <c r="B35" s="733" t="s">
        <v>1437</v>
      </c>
      <c r="C35" s="734">
        <v>156960790.84</v>
      </c>
      <c r="E35" s="734"/>
    </row>
    <row r="36" spans="1:5">
      <c r="A36" s="733">
        <v>11400071</v>
      </c>
      <c r="B36" s="733" t="s">
        <v>1980</v>
      </c>
      <c r="C36" s="734">
        <v>16950332.899999999</v>
      </c>
    </row>
    <row r="37" spans="1:5">
      <c r="A37" s="733">
        <v>11400091</v>
      </c>
      <c r="B37" s="733" t="s">
        <v>2618</v>
      </c>
      <c r="C37" s="734">
        <v>31009424.030000001</v>
      </c>
    </row>
    <row r="38" spans="1:5">
      <c r="A38" s="733">
        <v>11500001</v>
      </c>
      <c r="B38" s="733" t="s">
        <v>950</v>
      </c>
      <c r="C38" s="734">
        <v>-869489</v>
      </c>
      <c r="E38" s="734"/>
    </row>
    <row r="39" spans="1:5">
      <c r="A39" s="733">
        <v>11500011</v>
      </c>
      <c r="B39" s="733" t="s">
        <v>652</v>
      </c>
      <c r="C39" s="734">
        <v>-302358.01</v>
      </c>
      <c r="E39" s="734"/>
    </row>
    <row r="40" spans="1:5">
      <c r="A40" s="733">
        <v>11500031</v>
      </c>
      <c r="B40" s="733" t="s">
        <v>1356</v>
      </c>
      <c r="C40" s="734">
        <v>-58052288.659999996</v>
      </c>
      <c r="E40" s="734"/>
    </row>
    <row r="41" spans="1:5">
      <c r="A41" s="733">
        <v>11500041</v>
      </c>
      <c r="B41" s="733" t="s">
        <v>1423</v>
      </c>
      <c r="C41" s="734">
        <v>-31797723.239999998</v>
      </c>
      <c r="E41" s="734"/>
    </row>
    <row r="42" spans="1:5">
      <c r="A42" s="733">
        <v>11500051</v>
      </c>
      <c r="B42" s="733" t="s">
        <v>1981</v>
      </c>
      <c r="C42" s="734">
        <v>-15412880.41</v>
      </c>
      <c r="E42" s="734"/>
    </row>
    <row r="43" spans="1:5">
      <c r="A43" s="733">
        <v>11500061</v>
      </c>
      <c r="B43" s="733" t="s">
        <v>2620</v>
      </c>
      <c r="C43" s="734">
        <v>-3386448.27</v>
      </c>
      <c r="E43" s="734"/>
    </row>
    <row r="44" spans="1:5">
      <c r="A44" s="733">
        <v>11730002</v>
      </c>
      <c r="B44" s="733" t="s">
        <v>653</v>
      </c>
      <c r="C44" s="734">
        <v>8654564.4700000007</v>
      </c>
      <c r="E44" s="734"/>
    </row>
    <row r="45" spans="1:5">
      <c r="A45" s="733">
        <v>12100503</v>
      </c>
      <c r="B45" s="733" t="s">
        <v>750</v>
      </c>
      <c r="C45" s="734">
        <v>-254425.5</v>
      </c>
      <c r="E45" s="734"/>
    </row>
    <row r="46" spans="1:5">
      <c r="A46" s="733">
        <v>12100513</v>
      </c>
      <c r="B46" s="733" t="s">
        <v>751</v>
      </c>
      <c r="C46" s="734">
        <v>3940911.85</v>
      </c>
      <c r="E46" s="734"/>
    </row>
    <row r="47" spans="1:5">
      <c r="A47" s="733">
        <v>12200503</v>
      </c>
      <c r="B47" s="733" t="s">
        <v>752</v>
      </c>
      <c r="C47" s="734">
        <v>398835.72</v>
      </c>
      <c r="E47" s="734"/>
    </row>
    <row r="48" spans="1:5">
      <c r="A48" s="733">
        <v>12310000</v>
      </c>
      <c r="B48" s="733" t="s">
        <v>845</v>
      </c>
      <c r="C48" s="734">
        <v>29594520</v>
      </c>
      <c r="E48" s="734"/>
    </row>
    <row r="49" spans="1:5">
      <c r="A49" s="733">
        <v>12400043</v>
      </c>
      <c r="B49" s="733" t="s">
        <v>1160</v>
      </c>
      <c r="C49" s="734">
        <v>48384574.240000002</v>
      </c>
    </row>
    <row r="50" spans="1:5">
      <c r="A50" s="733">
        <v>12400503</v>
      </c>
      <c r="B50" s="733" t="s">
        <v>378</v>
      </c>
      <c r="C50" s="734">
        <v>543283.56999999995</v>
      </c>
    </row>
    <row r="51" spans="1:5">
      <c r="A51" s="733">
        <v>12400542</v>
      </c>
      <c r="B51" s="733" t="s">
        <v>3359</v>
      </c>
      <c r="C51" s="734">
        <v>-7277400</v>
      </c>
      <c r="E51" s="734"/>
    </row>
    <row r="52" spans="1:5">
      <c r="A52" s="733">
        <v>12400552</v>
      </c>
      <c r="B52" s="733" t="s">
        <v>3360</v>
      </c>
      <c r="C52" s="734">
        <v>7277400</v>
      </c>
      <c r="E52" s="734"/>
    </row>
    <row r="53" spans="1:5">
      <c r="A53" s="733">
        <v>12400553</v>
      </c>
      <c r="B53" s="733" t="s">
        <v>1712</v>
      </c>
      <c r="C53" s="734">
        <v>1316260.6200000001</v>
      </c>
      <c r="E53" s="734"/>
    </row>
    <row r="54" spans="1:5">
      <c r="A54" s="733">
        <v>12400723</v>
      </c>
      <c r="B54" s="733" t="s">
        <v>2261</v>
      </c>
      <c r="C54" s="734">
        <v>42156</v>
      </c>
      <c r="E54" s="734"/>
    </row>
    <row r="55" spans="1:5">
      <c r="A55" s="733">
        <v>12800001</v>
      </c>
      <c r="B55" s="733" t="s">
        <v>2392</v>
      </c>
      <c r="C55" s="734">
        <v>18500000</v>
      </c>
      <c r="E55" s="734"/>
    </row>
    <row r="56" spans="1:5">
      <c r="A56" s="733">
        <v>12800011</v>
      </c>
      <c r="B56" s="733" t="s">
        <v>2604</v>
      </c>
      <c r="C56" s="734">
        <v>1661885.63</v>
      </c>
      <c r="E56" s="734"/>
    </row>
    <row r="57" spans="1:5">
      <c r="A57" s="733">
        <v>13100543</v>
      </c>
      <c r="B57" s="733" t="s">
        <v>1545</v>
      </c>
      <c r="C57" s="734">
        <v>105315.28</v>
      </c>
      <c r="E57" s="734"/>
    </row>
    <row r="58" spans="1:5">
      <c r="A58" s="733">
        <v>13100563</v>
      </c>
      <c r="B58" s="733" t="s">
        <v>2730</v>
      </c>
      <c r="C58" s="734">
        <v>268397.88</v>
      </c>
      <c r="E58" s="734"/>
    </row>
    <row r="59" spans="1:5">
      <c r="A59" s="733">
        <v>13100573</v>
      </c>
      <c r="B59" s="733" t="s">
        <v>574</v>
      </c>
      <c r="C59" s="734">
        <v>13153.06</v>
      </c>
      <c r="E59" s="734"/>
    </row>
    <row r="60" spans="1:5">
      <c r="A60" s="733">
        <v>13101003</v>
      </c>
      <c r="B60" s="733" t="s">
        <v>2731</v>
      </c>
      <c r="C60" s="734">
        <v>4522382.63</v>
      </c>
      <c r="E60" s="734"/>
    </row>
    <row r="61" spans="1:5">
      <c r="A61" s="733">
        <v>13101013</v>
      </c>
      <c r="B61" s="733" t="s">
        <v>2732</v>
      </c>
      <c r="C61" s="734">
        <v>626574.06999999995</v>
      </c>
      <c r="E61" s="734"/>
    </row>
    <row r="62" spans="1:5">
      <c r="A62" s="733">
        <v>13101023</v>
      </c>
      <c r="B62" s="733" t="s">
        <v>1679</v>
      </c>
      <c r="C62" s="734">
        <v>4704404.4000000004</v>
      </c>
      <c r="E62" s="734"/>
    </row>
    <row r="63" spans="1:5">
      <c r="A63" s="733">
        <v>13101033</v>
      </c>
      <c r="B63" s="733" t="s">
        <v>2733</v>
      </c>
      <c r="C63" s="734">
        <v>417406.26</v>
      </c>
      <c r="E63" s="734"/>
    </row>
    <row r="64" spans="1:5">
      <c r="A64" s="733">
        <v>13101093</v>
      </c>
      <c r="B64" s="733" t="s">
        <v>690</v>
      </c>
      <c r="C64" s="734">
        <v>-7781.74</v>
      </c>
      <c r="E64" s="734"/>
    </row>
    <row r="65" spans="1:5">
      <c r="A65" s="733">
        <v>13101113</v>
      </c>
      <c r="B65" s="733" t="s">
        <v>294</v>
      </c>
      <c r="C65" s="734">
        <v>-7379455.8700000001</v>
      </c>
      <c r="E65" s="734"/>
    </row>
    <row r="66" spans="1:5">
      <c r="A66" s="733">
        <v>13101123</v>
      </c>
      <c r="B66" s="733" t="s">
        <v>201</v>
      </c>
      <c r="C66" s="734">
        <v>-1335709.3</v>
      </c>
      <c r="E66" s="734"/>
    </row>
    <row r="67" spans="1:5">
      <c r="A67" s="733">
        <v>13101163</v>
      </c>
      <c r="B67" s="733" t="s">
        <v>435</v>
      </c>
      <c r="C67" s="734">
        <v>32731.65</v>
      </c>
      <c r="E67" s="734"/>
    </row>
    <row r="68" spans="1:5">
      <c r="A68" s="733">
        <v>13101183</v>
      </c>
      <c r="B68" s="733" t="s">
        <v>1601</v>
      </c>
      <c r="C68" s="734">
        <v>1315999</v>
      </c>
      <c r="E68" s="734"/>
    </row>
    <row r="69" spans="1:5">
      <c r="A69" s="733">
        <v>13101193</v>
      </c>
      <c r="B69" s="733" t="s">
        <v>2284</v>
      </c>
      <c r="C69" s="734">
        <v>10115.549999999999</v>
      </c>
      <c r="E69" s="734"/>
    </row>
    <row r="70" spans="1:5">
      <c r="A70" s="733">
        <v>13101253</v>
      </c>
      <c r="B70" s="733" t="s">
        <v>2013</v>
      </c>
      <c r="C70" s="734">
        <v>426424.07</v>
      </c>
      <c r="E70" s="734"/>
    </row>
    <row r="71" spans="1:5">
      <c r="A71" s="733">
        <v>13109003</v>
      </c>
      <c r="B71" s="733" t="s">
        <v>2781</v>
      </c>
      <c r="C71" s="734">
        <v>16760.46</v>
      </c>
      <c r="E71" s="734"/>
    </row>
    <row r="72" spans="1:5">
      <c r="A72" s="733">
        <v>13400021</v>
      </c>
      <c r="B72" s="733" t="s">
        <v>1281</v>
      </c>
      <c r="C72" s="734">
        <v>7196084.2000000002</v>
      </c>
      <c r="E72" s="734"/>
    </row>
    <row r="73" spans="1:5">
      <c r="A73" s="733">
        <v>13400031</v>
      </c>
      <c r="B73" s="733" t="s">
        <v>1282</v>
      </c>
      <c r="C73" s="734">
        <v>-7196084.2000000002</v>
      </c>
      <c r="E73" s="734"/>
    </row>
    <row r="74" spans="1:5">
      <c r="A74" s="733">
        <v>13400073</v>
      </c>
      <c r="B74" s="733" t="s">
        <v>1046</v>
      </c>
      <c r="C74" s="734">
        <v>1162897.3</v>
      </c>
      <c r="E74" s="734"/>
    </row>
    <row r="75" spans="1:5">
      <c r="A75" s="733">
        <v>13400111</v>
      </c>
      <c r="B75" s="733" t="s">
        <v>1066</v>
      </c>
      <c r="C75" s="734">
        <v>145714</v>
      </c>
    </row>
    <row r="76" spans="1:5">
      <c r="A76" s="733">
        <v>13400123</v>
      </c>
      <c r="B76" s="733" t="s">
        <v>2204</v>
      </c>
      <c r="C76" s="734">
        <v>413808.86</v>
      </c>
      <c r="E76" s="734"/>
    </row>
    <row r="77" spans="1:5">
      <c r="A77" s="733">
        <v>13400211</v>
      </c>
      <c r="B77" s="733" t="s">
        <v>2285</v>
      </c>
      <c r="C77" s="734">
        <v>52300</v>
      </c>
    </row>
    <row r="78" spans="1:5">
      <c r="A78" s="733">
        <v>13400241</v>
      </c>
      <c r="B78" s="733" t="s">
        <v>3033</v>
      </c>
      <c r="C78" s="734">
        <v>449616</v>
      </c>
    </row>
    <row r="79" spans="1:5">
      <c r="A79" s="733">
        <v>13400261</v>
      </c>
      <c r="B79" s="733" t="s">
        <v>3141</v>
      </c>
      <c r="C79" s="734">
        <v>29580</v>
      </c>
    </row>
    <row r="80" spans="1:5">
      <c r="A80" s="733">
        <v>13400271</v>
      </c>
      <c r="B80" s="733" t="s">
        <v>2384</v>
      </c>
      <c r="C80" s="734">
        <v>177945.35</v>
      </c>
      <c r="E80" s="734"/>
    </row>
    <row r="81" spans="1:5">
      <c r="A81" s="733">
        <v>13400281</v>
      </c>
      <c r="B81" s="733" t="s">
        <v>2345</v>
      </c>
      <c r="C81" s="734">
        <v>67050.77</v>
      </c>
      <c r="E81" s="734"/>
    </row>
    <row r="82" spans="1:5">
      <c r="A82" s="733">
        <v>13400311</v>
      </c>
      <c r="B82" s="733" t="s">
        <v>2818</v>
      </c>
      <c r="C82" s="734">
        <v>194700</v>
      </c>
      <c r="E82" s="734"/>
    </row>
    <row r="83" spans="1:5">
      <c r="A83" s="733">
        <v>13400321</v>
      </c>
      <c r="B83" s="733" t="s">
        <v>3295</v>
      </c>
      <c r="C83" s="734">
        <v>44370</v>
      </c>
      <c r="E83" s="734"/>
    </row>
    <row r="84" spans="1:5">
      <c r="A84" s="733">
        <v>13400332</v>
      </c>
      <c r="B84" s="733" t="s">
        <v>3219</v>
      </c>
      <c r="C84" s="734">
        <v>602388.37</v>
      </c>
    </row>
    <row r="85" spans="1:5">
      <c r="A85" s="733">
        <v>13500003</v>
      </c>
      <c r="B85" s="733" t="s">
        <v>1348</v>
      </c>
      <c r="C85" s="734">
        <v>22435.4</v>
      </c>
    </row>
    <row r="86" spans="1:5">
      <c r="A86" s="733">
        <v>13500051</v>
      </c>
      <c r="B86" s="733" t="s">
        <v>335</v>
      </c>
      <c r="C86" s="734">
        <v>73353</v>
      </c>
      <c r="E86" s="734"/>
    </row>
    <row r="87" spans="1:5">
      <c r="A87" s="733">
        <v>13500061</v>
      </c>
      <c r="B87" s="733" t="s">
        <v>1272</v>
      </c>
      <c r="C87" s="734">
        <v>1938403</v>
      </c>
      <c r="E87" s="734"/>
    </row>
    <row r="88" spans="1:5">
      <c r="A88" s="733">
        <v>13500071</v>
      </c>
      <c r="B88" s="733" t="s">
        <v>1273</v>
      </c>
      <c r="C88" s="734">
        <v>1073505</v>
      </c>
      <c r="E88" s="734"/>
    </row>
    <row r="89" spans="1:5">
      <c r="A89" s="733">
        <v>13500183</v>
      </c>
      <c r="B89" s="733" t="s">
        <v>2232</v>
      </c>
      <c r="C89" s="734">
        <v>100000</v>
      </c>
      <c r="E89" s="734"/>
    </row>
    <row r="90" spans="1:5">
      <c r="A90" s="733">
        <v>13500192</v>
      </c>
      <c r="B90" s="733" t="s">
        <v>2416</v>
      </c>
      <c r="C90" s="734">
        <v>6000</v>
      </c>
      <c r="E90" s="734"/>
    </row>
    <row r="91" spans="1:5">
      <c r="A91" s="733">
        <v>13500201</v>
      </c>
      <c r="B91" s="733" t="s">
        <v>2606</v>
      </c>
      <c r="C91" s="734">
        <v>497246.51</v>
      </c>
      <c r="E91" s="734"/>
    </row>
    <row r="92" spans="1:5">
      <c r="A92" s="733">
        <v>14100311</v>
      </c>
      <c r="B92" s="733" t="s">
        <v>139</v>
      </c>
      <c r="C92" s="734">
        <v>3312955.02</v>
      </c>
      <c r="E92" s="734"/>
    </row>
    <row r="93" spans="1:5">
      <c r="A93" s="733">
        <v>14200003</v>
      </c>
      <c r="B93" s="733" t="s">
        <v>322</v>
      </c>
      <c r="C93" s="733">
        <v>-659.5</v>
      </c>
      <c r="E93" s="734"/>
    </row>
    <row r="94" spans="1:5">
      <c r="A94" s="733">
        <v>14200201</v>
      </c>
      <c r="B94" s="733" t="s">
        <v>2742</v>
      </c>
      <c r="C94" s="734">
        <v>121758436.23999999</v>
      </c>
      <c r="E94" s="734"/>
    </row>
    <row r="95" spans="1:5">
      <c r="A95" s="733">
        <v>14200202</v>
      </c>
      <c r="B95" s="733" t="s">
        <v>2743</v>
      </c>
      <c r="C95" s="734">
        <v>36270977.969999999</v>
      </c>
      <c r="E95" s="734"/>
    </row>
    <row r="96" spans="1:5">
      <c r="A96" s="733">
        <v>14200203</v>
      </c>
      <c r="B96" s="733" t="s">
        <v>2744</v>
      </c>
      <c r="C96" s="734">
        <v>-8358503.6600000001</v>
      </c>
      <c r="E96" s="734"/>
    </row>
    <row r="97" spans="1:5">
      <c r="A97" s="733">
        <v>14200213</v>
      </c>
      <c r="B97" s="733" t="s">
        <v>2761</v>
      </c>
      <c r="C97" s="734">
        <v>-648179.01</v>
      </c>
      <c r="E97" s="734"/>
    </row>
    <row r="98" spans="1:5">
      <c r="A98" s="733">
        <v>14200223</v>
      </c>
      <c r="B98" s="733" t="s">
        <v>2762</v>
      </c>
      <c r="C98" s="734">
        <v>21838.79</v>
      </c>
      <c r="E98" s="734"/>
    </row>
    <row r="99" spans="1:5">
      <c r="A99" s="733">
        <v>14200253</v>
      </c>
      <c r="B99" s="733" t="s">
        <v>2745</v>
      </c>
      <c r="C99" s="734">
        <v>-367497.77</v>
      </c>
      <c r="E99" s="734"/>
    </row>
    <row r="100" spans="1:5">
      <c r="A100" s="733">
        <v>14300062</v>
      </c>
      <c r="B100" s="733" t="s">
        <v>2489</v>
      </c>
      <c r="C100" s="734">
        <v>9150371.3399999999</v>
      </c>
      <c r="E100" s="734"/>
    </row>
    <row r="101" spans="1:5">
      <c r="A101" s="733">
        <v>14300072</v>
      </c>
      <c r="B101" s="733" t="s">
        <v>1754</v>
      </c>
      <c r="C101" s="734">
        <v>210442.36</v>
      </c>
    </row>
    <row r="102" spans="1:5">
      <c r="A102" s="733">
        <v>14300081</v>
      </c>
      <c r="B102" s="733" t="s">
        <v>477</v>
      </c>
      <c r="C102" s="734">
        <v>206985.73</v>
      </c>
      <c r="E102" s="734"/>
    </row>
    <row r="103" spans="1:5">
      <c r="A103" s="733">
        <v>14300082</v>
      </c>
      <c r="B103" s="733" t="s">
        <v>3158</v>
      </c>
      <c r="C103" s="734">
        <v>210442.27</v>
      </c>
    </row>
    <row r="104" spans="1:5">
      <c r="A104" s="733">
        <v>14300141</v>
      </c>
      <c r="B104" s="733" t="s">
        <v>1650</v>
      </c>
      <c r="C104" s="734">
        <v>17732934.41</v>
      </c>
    </row>
    <row r="105" spans="1:5">
      <c r="A105" s="733">
        <v>14300151</v>
      </c>
      <c r="B105" s="733" t="s">
        <v>1651</v>
      </c>
      <c r="C105" s="734">
        <v>1275762.55</v>
      </c>
    </row>
    <row r="106" spans="1:5">
      <c r="A106" s="733">
        <v>14300171</v>
      </c>
      <c r="B106" s="733" t="s">
        <v>723</v>
      </c>
      <c r="C106" s="734">
        <v>10598562.5</v>
      </c>
      <c r="E106" s="734"/>
    </row>
    <row r="107" spans="1:5">
      <c r="A107" s="733">
        <v>14300241</v>
      </c>
      <c r="B107" s="733" t="s">
        <v>2866</v>
      </c>
      <c r="C107" s="734">
        <v>60750</v>
      </c>
      <c r="E107" s="734"/>
    </row>
    <row r="108" spans="1:5">
      <c r="A108" s="733">
        <v>14300261</v>
      </c>
      <c r="B108" s="733" t="s">
        <v>446</v>
      </c>
      <c r="C108" s="734">
        <v>4359683.9400000004</v>
      </c>
      <c r="E108" s="734"/>
    </row>
    <row r="109" spans="1:5">
      <c r="A109" s="733">
        <v>14300333</v>
      </c>
      <c r="B109" s="733" t="s">
        <v>917</v>
      </c>
      <c r="C109" s="734">
        <v>46362.3</v>
      </c>
      <c r="E109" s="734"/>
    </row>
    <row r="110" spans="1:5">
      <c r="A110" s="733">
        <v>14300341</v>
      </c>
      <c r="B110" s="733" t="s">
        <v>2791</v>
      </c>
      <c r="C110" s="734">
        <v>45295.41</v>
      </c>
      <c r="E110" s="734"/>
    </row>
    <row r="111" spans="1:5">
      <c r="A111" s="733">
        <v>14300703</v>
      </c>
      <c r="B111" s="733" t="s">
        <v>2746</v>
      </c>
      <c r="C111" s="734">
        <v>13774894.41</v>
      </c>
      <c r="E111" s="734"/>
    </row>
    <row r="112" spans="1:5">
      <c r="A112" s="733">
        <v>14300713</v>
      </c>
      <c r="B112" s="733" t="s">
        <v>2747</v>
      </c>
      <c r="C112" s="734">
        <v>31572.45</v>
      </c>
      <c r="E112" s="734"/>
    </row>
    <row r="113" spans="1:5">
      <c r="A113" s="733">
        <v>14300733</v>
      </c>
      <c r="B113" s="733" t="s">
        <v>2748</v>
      </c>
      <c r="C113" s="734">
        <v>16460717.85</v>
      </c>
      <c r="E113" s="734"/>
    </row>
    <row r="114" spans="1:5">
      <c r="A114" s="733">
        <v>14300743</v>
      </c>
      <c r="B114" s="733" t="s">
        <v>2749</v>
      </c>
      <c r="C114" s="734">
        <v>649948.62</v>
      </c>
      <c r="E114" s="734"/>
    </row>
    <row r="115" spans="1:5">
      <c r="A115" s="733">
        <v>14300921</v>
      </c>
      <c r="B115" s="733" t="s">
        <v>889</v>
      </c>
      <c r="C115" s="734">
        <v>667342.82999999996</v>
      </c>
      <c r="E115" s="734"/>
    </row>
    <row r="116" spans="1:5">
      <c r="A116" s="733">
        <v>14301022</v>
      </c>
      <c r="B116" s="733" t="s">
        <v>358</v>
      </c>
      <c r="C116" s="734">
        <v>6028700.21</v>
      </c>
      <c r="E116" s="734"/>
    </row>
    <row r="117" spans="1:5">
      <c r="A117" s="733">
        <v>14301033</v>
      </c>
      <c r="B117" s="733" t="s">
        <v>2902</v>
      </c>
      <c r="C117" s="734">
        <v>-16717.05</v>
      </c>
      <c r="E117" s="734"/>
    </row>
    <row r="118" spans="1:5">
      <c r="A118" s="733">
        <v>14301041</v>
      </c>
      <c r="B118" s="733" t="s">
        <v>2973</v>
      </c>
      <c r="C118" s="734">
        <v>6951.6</v>
      </c>
      <c r="E118" s="734"/>
    </row>
    <row r="119" spans="1:5">
      <c r="A119" s="733">
        <v>14301043</v>
      </c>
      <c r="B119" s="733" t="s">
        <v>3330</v>
      </c>
      <c r="C119" s="734">
        <v>1061338.3500000001</v>
      </c>
      <c r="E119" s="734"/>
    </row>
    <row r="120" spans="1:5">
      <c r="A120" s="733">
        <v>14400311</v>
      </c>
      <c r="B120" s="733" t="s">
        <v>2750</v>
      </c>
      <c r="C120" s="734">
        <v>-6426726.8200000003</v>
      </c>
      <c r="E120" s="734"/>
    </row>
    <row r="121" spans="1:5">
      <c r="A121" s="733">
        <v>14400312</v>
      </c>
      <c r="B121" s="733" t="s">
        <v>2751</v>
      </c>
      <c r="C121" s="734">
        <v>-1875148.31</v>
      </c>
      <c r="E121" s="734"/>
    </row>
    <row r="122" spans="1:5">
      <c r="A122" s="733">
        <v>14400313</v>
      </c>
      <c r="B122" s="733" t="s">
        <v>2783</v>
      </c>
      <c r="C122" s="734">
        <v>-1876238.66</v>
      </c>
      <c r="E122" s="734"/>
    </row>
    <row r="123" spans="1:5">
      <c r="A123" s="733">
        <v>14400343</v>
      </c>
      <c r="B123" s="733" t="s">
        <v>1447</v>
      </c>
      <c r="C123" s="734">
        <v>-1718136.94</v>
      </c>
      <c r="E123" s="734"/>
    </row>
    <row r="124" spans="1:5">
      <c r="A124" s="733">
        <v>14400353</v>
      </c>
      <c r="B124" s="733" t="s">
        <v>2752</v>
      </c>
      <c r="C124" s="734">
        <v>-649948.62</v>
      </c>
      <c r="E124" s="734"/>
    </row>
    <row r="125" spans="1:5">
      <c r="A125" s="733">
        <v>14600000</v>
      </c>
      <c r="B125" s="733" t="s">
        <v>220</v>
      </c>
      <c r="C125" s="734">
        <v>513887.43</v>
      </c>
      <c r="E125" s="734"/>
    </row>
    <row r="126" spans="1:5">
      <c r="A126" s="733">
        <v>15100021</v>
      </c>
      <c r="B126" s="733" t="s">
        <v>260</v>
      </c>
      <c r="C126" s="734">
        <v>2566048.16</v>
      </c>
      <c r="E126" s="734"/>
    </row>
    <row r="127" spans="1:5">
      <c r="A127" s="733">
        <v>15100031</v>
      </c>
      <c r="B127" s="733" t="s">
        <v>42</v>
      </c>
      <c r="C127" s="734">
        <v>3144737.14</v>
      </c>
      <c r="E127" s="734"/>
    </row>
    <row r="128" spans="1:5">
      <c r="A128" s="733">
        <v>15100041</v>
      </c>
      <c r="B128" s="733" t="s">
        <v>1192</v>
      </c>
      <c r="C128" s="734">
        <v>252536.93</v>
      </c>
      <c r="E128" s="734"/>
    </row>
    <row r="129" spans="1:5">
      <c r="A129" s="733">
        <v>15100061</v>
      </c>
      <c r="B129" s="733" t="s">
        <v>918</v>
      </c>
      <c r="C129" s="734">
        <v>45674.81</v>
      </c>
      <c r="E129" s="734"/>
    </row>
    <row r="130" spans="1:5">
      <c r="A130" s="733">
        <v>15100081</v>
      </c>
      <c r="B130" s="733" t="s">
        <v>1193</v>
      </c>
      <c r="C130" s="734">
        <v>1538235.79</v>
      </c>
      <c r="E130" s="734"/>
    </row>
    <row r="131" spans="1:5">
      <c r="A131" s="733">
        <v>15100091</v>
      </c>
      <c r="B131" s="733" t="s">
        <v>2200</v>
      </c>
      <c r="C131" s="734">
        <v>1780368.16</v>
      </c>
      <c r="E131" s="734"/>
    </row>
    <row r="132" spans="1:5">
      <c r="A132" s="733">
        <v>15100101</v>
      </c>
      <c r="B132" s="733" t="s">
        <v>205</v>
      </c>
      <c r="C132" s="734">
        <v>4583257.29</v>
      </c>
      <c r="E132" s="734"/>
    </row>
    <row r="133" spans="1:5">
      <c r="A133" s="733">
        <v>15100122</v>
      </c>
      <c r="B133" s="733" t="s">
        <v>461</v>
      </c>
      <c r="C133" s="734">
        <v>296599.96000000002</v>
      </c>
      <c r="E133" s="734"/>
    </row>
    <row r="134" spans="1:5">
      <c r="A134" s="733">
        <v>15100181</v>
      </c>
      <c r="B134" s="733" t="s">
        <v>1462</v>
      </c>
      <c r="C134" s="734">
        <v>100478.11</v>
      </c>
      <c r="E134" s="734"/>
    </row>
    <row r="135" spans="1:5">
      <c r="A135" s="733">
        <v>15100211</v>
      </c>
      <c r="B135" s="733" t="s">
        <v>157</v>
      </c>
      <c r="C135" s="734">
        <v>119209.68</v>
      </c>
      <c r="E135" s="734"/>
    </row>
    <row r="136" spans="1:5">
      <c r="A136" s="733">
        <v>15100221</v>
      </c>
      <c r="B136" s="733" t="s">
        <v>1438</v>
      </c>
      <c r="C136" s="734">
        <v>1577812.36</v>
      </c>
      <c r="E136" s="734"/>
    </row>
    <row r="137" spans="1:5">
      <c r="A137" s="733">
        <v>15100271</v>
      </c>
      <c r="B137" s="733" t="s">
        <v>2660</v>
      </c>
      <c r="C137" s="734">
        <v>2765952.67</v>
      </c>
      <c r="E137" s="734"/>
    </row>
    <row r="138" spans="1:5">
      <c r="A138" s="733">
        <v>15111001</v>
      </c>
      <c r="B138" s="733" t="s">
        <v>1357</v>
      </c>
      <c r="C138" s="734">
        <v>248086.12</v>
      </c>
      <c r="E138" s="734"/>
    </row>
    <row r="139" spans="1:5">
      <c r="A139" s="733">
        <v>15400023</v>
      </c>
      <c r="B139" s="733" t="s">
        <v>1661</v>
      </c>
      <c r="C139" s="734">
        <v>10671189.449999999</v>
      </c>
      <c r="E139" s="734"/>
    </row>
    <row r="140" spans="1:5">
      <c r="A140" s="733">
        <v>15400031</v>
      </c>
      <c r="B140" s="733" t="s">
        <v>1185</v>
      </c>
      <c r="C140" s="734">
        <v>5720065.54</v>
      </c>
      <c r="E140" s="734"/>
    </row>
    <row r="141" spans="1:5">
      <c r="A141" s="733">
        <v>15400033</v>
      </c>
      <c r="B141" s="733" t="s">
        <v>1235</v>
      </c>
      <c r="C141" s="734">
        <v>-10671189.449999999</v>
      </c>
      <c r="E141" s="734"/>
    </row>
    <row r="142" spans="1:5">
      <c r="A142" s="733">
        <v>15400041</v>
      </c>
      <c r="B142" s="733" t="s">
        <v>937</v>
      </c>
      <c r="C142" s="734">
        <v>4290068.03</v>
      </c>
      <c r="E142" s="734"/>
    </row>
    <row r="143" spans="1:5">
      <c r="A143" s="733">
        <v>15400061</v>
      </c>
      <c r="B143" s="733" t="s">
        <v>1245</v>
      </c>
      <c r="C143" s="734">
        <v>18588583.510000002</v>
      </c>
      <c r="E143" s="734"/>
    </row>
    <row r="144" spans="1:5">
      <c r="A144" s="733">
        <v>15400101</v>
      </c>
      <c r="B144" s="733" t="s">
        <v>589</v>
      </c>
      <c r="C144" s="734">
        <v>34932676.450000003</v>
      </c>
      <c r="E144" s="734"/>
    </row>
    <row r="145" spans="1:5">
      <c r="A145" s="733">
        <v>15400102</v>
      </c>
      <c r="B145" s="733" t="s">
        <v>590</v>
      </c>
      <c r="C145" s="734">
        <v>6354088.6699999999</v>
      </c>
    </row>
    <row r="146" spans="1:5">
      <c r="A146" s="733">
        <v>15400103</v>
      </c>
      <c r="B146" s="733" t="s">
        <v>1249</v>
      </c>
      <c r="C146" s="734">
        <v>4958438.9400000004</v>
      </c>
      <c r="E146" s="734"/>
    </row>
    <row r="147" spans="1:5">
      <c r="A147" s="733">
        <v>15400181</v>
      </c>
      <c r="B147" s="733" t="s">
        <v>2615</v>
      </c>
      <c r="C147" s="734">
        <v>2837125.37</v>
      </c>
      <c r="E147" s="734"/>
    </row>
    <row r="148" spans="1:5">
      <c r="A148" s="733">
        <v>15600003</v>
      </c>
      <c r="B148" s="733" t="s">
        <v>2980</v>
      </c>
      <c r="C148" s="734">
        <v>156115.41</v>
      </c>
    </row>
    <row r="149" spans="1:5">
      <c r="A149" s="733">
        <v>15810001</v>
      </c>
      <c r="B149" s="733" t="s">
        <v>3173</v>
      </c>
      <c r="C149" s="734">
        <v>34267.199999999997</v>
      </c>
      <c r="E149" s="734"/>
    </row>
    <row r="150" spans="1:5">
      <c r="A150" s="733">
        <v>16300023</v>
      </c>
      <c r="B150" s="733" t="s">
        <v>1293</v>
      </c>
      <c r="C150" s="734">
        <v>4080774.94</v>
      </c>
      <c r="E150" s="734"/>
    </row>
    <row r="151" spans="1:5">
      <c r="A151" s="733">
        <v>16300063</v>
      </c>
      <c r="B151" s="733" t="s">
        <v>1294</v>
      </c>
      <c r="C151" s="734">
        <v>741987.98</v>
      </c>
      <c r="E151" s="734"/>
    </row>
    <row r="152" spans="1:5">
      <c r="A152" s="733">
        <v>16410002</v>
      </c>
      <c r="B152" s="733" t="s">
        <v>1330</v>
      </c>
      <c r="C152" s="734">
        <v>21641662.699999999</v>
      </c>
      <c r="E152" s="734"/>
    </row>
    <row r="153" spans="1:5">
      <c r="A153" s="733">
        <v>16410012</v>
      </c>
      <c r="B153" s="733" t="s">
        <v>798</v>
      </c>
      <c r="C153" s="734">
        <v>3340365.13</v>
      </c>
      <c r="E153" s="734"/>
    </row>
    <row r="154" spans="1:5">
      <c r="A154" s="733">
        <v>16410022</v>
      </c>
      <c r="B154" s="733" t="s">
        <v>315</v>
      </c>
      <c r="C154" s="734">
        <v>22451328.32</v>
      </c>
      <c r="E154" s="734"/>
    </row>
    <row r="155" spans="1:5">
      <c r="A155" s="733">
        <v>16420002</v>
      </c>
      <c r="B155" s="733" t="s">
        <v>600</v>
      </c>
      <c r="C155" s="734">
        <v>576201.30000000005</v>
      </c>
      <c r="E155" s="734"/>
    </row>
    <row r="156" spans="1:5">
      <c r="A156" s="733">
        <v>16420012</v>
      </c>
      <c r="B156" s="733" t="s">
        <v>112</v>
      </c>
      <c r="C156" s="734">
        <v>62446.22</v>
      </c>
      <c r="E156" s="734"/>
    </row>
    <row r="157" spans="1:5">
      <c r="A157" s="733">
        <v>16500013</v>
      </c>
      <c r="B157" s="733" t="s">
        <v>601</v>
      </c>
      <c r="C157" s="734">
        <v>354682.09</v>
      </c>
      <c r="E157" s="734"/>
    </row>
    <row r="158" spans="1:5">
      <c r="A158" s="733">
        <v>16500063</v>
      </c>
      <c r="B158" s="733" t="s">
        <v>1937</v>
      </c>
      <c r="C158" s="734">
        <v>36644.879999999997</v>
      </c>
      <c r="E158" s="734"/>
    </row>
    <row r="159" spans="1:5">
      <c r="A159" s="733">
        <v>16500071</v>
      </c>
      <c r="B159" s="733" t="s">
        <v>2555</v>
      </c>
      <c r="C159" s="734">
        <v>120627.31</v>
      </c>
      <c r="E159" s="734"/>
    </row>
    <row r="160" spans="1:5">
      <c r="A160" s="733">
        <v>16500083</v>
      </c>
      <c r="B160" s="733" t="s">
        <v>421</v>
      </c>
      <c r="C160" s="734">
        <v>1529012.5</v>
      </c>
      <c r="E160" s="734"/>
    </row>
    <row r="161" spans="1:5">
      <c r="A161" s="733">
        <v>16500103</v>
      </c>
      <c r="B161" s="733" t="s">
        <v>365</v>
      </c>
      <c r="C161" s="734">
        <v>40000</v>
      </c>
      <c r="E161" s="734"/>
    </row>
    <row r="162" spans="1:5">
      <c r="A162" s="733">
        <v>16500123</v>
      </c>
      <c r="B162" s="733" t="s">
        <v>738</v>
      </c>
      <c r="C162" s="734">
        <v>383967.7</v>
      </c>
      <c r="E162" s="734"/>
    </row>
    <row r="163" spans="1:5">
      <c r="A163" s="733">
        <v>16500143</v>
      </c>
      <c r="B163" s="733" t="s">
        <v>2503</v>
      </c>
      <c r="C163" s="734">
        <v>292483.06</v>
      </c>
      <c r="E163" s="734"/>
    </row>
    <row r="164" spans="1:5">
      <c r="A164" s="733">
        <v>16500173</v>
      </c>
      <c r="B164" s="733" t="s">
        <v>2715</v>
      </c>
      <c r="C164" s="734">
        <v>35096.93</v>
      </c>
      <c r="E164" s="734"/>
    </row>
    <row r="165" spans="1:5">
      <c r="A165" s="733">
        <v>16500183</v>
      </c>
      <c r="B165" s="733" t="s">
        <v>2727</v>
      </c>
      <c r="C165" s="734">
        <v>146665.65</v>
      </c>
      <c r="E165" s="734"/>
    </row>
    <row r="166" spans="1:5">
      <c r="A166" s="733">
        <v>16500251</v>
      </c>
      <c r="B166" s="733" t="s">
        <v>2653</v>
      </c>
      <c r="C166" s="734">
        <v>2722.61</v>
      </c>
      <c r="E166" s="734"/>
    </row>
    <row r="167" spans="1:5">
      <c r="A167" s="733">
        <v>16500283</v>
      </c>
      <c r="B167" s="733" t="s">
        <v>736</v>
      </c>
      <c r="C167" s="734">
        <v>493845.7</v>
      </c>
      <c r="E167" s="734"/>
    </row>
    <row r="168" spans="1:5">
      <c r="A168" s="733">
        <v>16500333</v>
      </c>
      <c r="B168" s="733" t="s">
        <v>1139</v>
      </c>
      <c r="C168" s="734">
        <v>1395</v>
      </c>
      <c r="E168" s="734"/>
    </row>
    <row r="169" spans="1:5">
      <c r="A169" s="733">
        <v>16500373</v>
      </c>
      <c r="B169" s="733" t="s">
        <v>483</v>
      </c>
      <c r="C169" s="734">
        <v>4089.99</v>
      </c>
      <c r="E169" s="734"/>
    </row>
    <row r="170" spans="1:5">
      <c r="A170" s="733">
        <v>16500383</v>
      </c>
      <c r="B170" s="733" t="s">
        <v>2144</v>
      </c>
      <c r="C170" s="734">
        <v>1091207.1399999999</v>
      </c>
      <c r="E170" s="734"/>
    </row>
    <row r="171" spans="1:5">
      <c r="A171" s="733">
        <v>16500413</v>
      </c>
      <c r="B171" s="733" t="s">
        <v>2705</v>
      </c>
      <c r="C171" s="734">
        <v>74356.34</v>
      </c>
      <c r="E171" s="734"/>
    </row>
    <row r="172" spans="1:5">
      <c r="A172" s="733">
        <v>16500433</v>
      </c>
      <c r="B172" s="733" t="s">
        <v>2442</v>
      </c>
      <c r="C172" s="734">
        <v>56885.52</v>
      </c>
      <c r="E172" s="734"/>
    </row>
    <row r="173" spans="1:5">
      <c r="A173" s="733">
        <v>16500443</v>
      </c>
      <c r="B173" s="733" t="s">
        <v>2443</v>
      </c>
      <c r="C173" s="734">
        <v>52519.63</v>
      </c>
      <c r="E173" s="734"/>
    </row>
    <row r="174" spans="1:5">
      <c r="A174" s="733">
        <v>16500532</v>
      </c>
      <c r="B174" s="733" t="s">
        <v>2819</v>
      </c>
      <c r="C174" s="734">
        <v>3058256.25</v>
      </c>
      <c r="E174" s="734"/>
    </row>
    <row r="175" spans="1:5">
      <c r="A175" s="733">
        <v>16500563</v>
      </c>
      <c r="B175" s="733" t="s">
        <v>188</v>
      </c>
      <c r="C175" s="734">
        <v>24339.45</v>
      </c>
      <c r="E175" s="734"/>
    </row>
    <row r="176" spans="1:5">
      <c r="A176" s="733">
        <v>16500583</v>
      </c>
      <c r="B176" s="733" t="s">
        <v>1067</v>
      </c>
      <c r="C176" s="734">
        <v>31861.78</v>
      </c>
      <c r="E176" s="734"/>
    </row>
    <row r="177" spans="1:5">
      <c r="A177" s="733">
        <v>16500591</v>
      </c>
      <c r="B177" s="733" t="s">
        <v>959</v>
      </c>
      <c r="C177" s="734">
        <v>283987.14</v>
      </c>
      <c r="E177" s="734"/>
    </row>
    <row r="178" spans="1:5">
      <c r="A178" s="733">
        <v>16500601</v>
      </c>
      <c r="B178" s="733" t="s">
        <v>927</v>
      </c>
      <c r="C178" s="734">
        <v>1212816.53</v>
      </c>
      <c r="E178" s="734"/>
    </row>
    <row r="179" spans="1:5">
      <c r="A179" s="733">
        <v>16500611</v>
      </c>
      <c r="B179" s="733" t="s">
        <v>759</v>
      </c>
      <c r="C179" s="734">
        <v>119554.9</v>
      </c>
      <c r="E179" s="734"/>
    </row>
    <row r="180" spans="1:5">
      <c r="A180" s="733">
        <v>16500612</v>
      </c>
      <c r="B180" s="733" t="s">
        <v>1077</v>
      </c>
      <c r="C180" s="734">
        <v>74976.600000000006</v>
      </c>
      <c r="E180" s="734"/>
    </row>
    <row r="181" spans="1:5">
      <c r="A181" s="733">
        <v>16500622</v>
      </c>
      <c r="B181" s="733" t="s">
        <v>1868</v>
      </c>
      <c r="C181" s="734">
        <v>14642.3</v>
      </c>
      <c r="E181" s="734"/>
    </row>
    <row r="182" spans="1:5">
      <c r="A182" s="733">
        <v>16500623</v>
      </c>
      <c r="B182" s="733" t="s">
        <v>533</v>
      </c>
      <c r="C182" s="734">
        <v>29727.8</v>
      </c>
    </row>
    <row r="183" spans="1:5">
      <c r="A183" s="733">
        <v>16500633</v>
      </c>
      <c r="B183" s="733" t="s">
        <v>2148</v>
      </c>
      <c r="C183" s="734">
        <v>168347.7</v>
      </c>
    </row>
    <row r="184" spans="1:5">
      <c r="A184" s="733">
        <v>16500643</v>
      </c>
      <c r="B184" s="733" t="s">
        <v>3145</v>
      </c>
      <c r="C184" s="734">
        <v>87600</v>
      </c>
      <c r="E184" s="734"/>
    </row>
    <row r="185" spans="1:5">
      <c r="A185" s="733">
        <v>16500651</v>
      </c>
      <c r="B185" s="733" t="s">
        <v>479</v>
      </c>
      <c r="C185" s="734">
        <v>1033959.46</v>
      </c>
      <c r="E185" s="734"/>
    </row>
    <row r="186" spans="1:5">
      <c r="A186" s="733">
        <v>16500661</v>
      </c>
      <c r="B186" s="733" t="s">
        <v>480</v>
      </c>
      <c r="C186" s="734">
        <v>2236904.66</v>
      </c>
      <c r="E186" s="734"/>
    </row>
    <row r="187" spans="1:5">
      <c r="A187" s="733">
        <v>16500671</v>
      </c>
      <c r="B187" s="733" t="s">
        <v>481</v>
      </c>
      <c r="C187" s="734">
        <v>2166807.35</v>
      </c>
      <c r="E187" s="734"/>
    </row>
    <row r="188" spans="1:5">
      <c r="A188" s="733">
        <v>16500673</v>
      </c>
      <c r="B188" s="733" t="s">
        <v>2458</v>
      </c>
      <c r="C188" s="734">
        <v>37594.69</v>
      </c>
    </row>
    <row r="189" spans="1:5">
      <c r="A189" s="733">
        <v>16500681</v>
      </c>
      <c r="B189" s="733" t="s">
        <v>928</v>
      </c>
      <c r="C189" s="734">
        <v>63904.85</v>
      </c>
    </row>
    <row r="190" spans="1:5">
      <c r="A190" s="733">
        <v>16500683</v>
      </c>
      <c r="B190" s="733" t="s">
        <v>2869</v>
      </c>
      <c r="C190" s="734">
        <v>15330</v>
      </c>
      <c r="E190" s="734"/>
    </row>
    <row r="191" spans="1:5">
      <c r="A191" s="733">
        <v>16500693</v>
      </c>
      <c r="B191" s="733" t="s">
        <v>2235</v>
      </c>
      <c r="C191" s="734">
        <v>48565.279999999999</v>
      </c>
      <c r="E191" s="734"/>
    </row>
    <row r="192" spans="1:5">
      <c r="A192" s="733">
        <v>16500703</v>
      </c>
      <c r="B192" s="733" t="s">
        <v>2263</v>
      </c>
      <c r="C192" s="734">
        <v>25244.15</v>
      </c>
      <c r="E192" s="734"/>
    </row>
    <row r="193" spans="1:5">
      <c r="A193" s="733">
        <v>16500731</v>
      </c>
      <c r="B193" s="733" t="s">
        <v>1398</v>
      </c>
      <c r="C193" s="734">
        <v>482909.6</v>
      </c>
      <c r="E193" s="734"/>
    </row>
    <row r="194" spans="1:5">
      <c r="A194" s="733">
        <v>16500741</v>
      </c>
      <c r="B194" s="733" t="s">
        <v>1399</v>
      </c>
      <c r="C194" s="734">
        <v>541444.1</v>
      </c>
      <c r="E194" s="734"/>
    </row>
    <row r="195" spans="1:5">
      <c r="A195" s="733">
        <v>16500743</v>
      </c>
      <c r="B195" s="733" t="s">
        <v>2265</v>
      </c>
      <c r="C195" s="734">
        <v>100855.5</v>
      </c>
      <c r="E195" s="734"/>
    </row>
    <row r="196" spans="1:5">
      <c r="A196" s="733">
        <v>16500753</v>
      </c>
      <c r="B196" s="733" t="s">
        <v>2266</v>
      </c>
      <c r="C196" s="734">
        <v>462432.36</v>
      </c>
      <c r="E196" s="734"/>
    </row>
    <row r="197" spans="1:5">
      <c r="A197" s="733">
        <v>16500763</v>
      </c>
      <c r="B197" s="733" t="s">
        <v>2883</v>
      </c>
      <c r="C197" s="734">
        <v>85686.51</v>
      </c>
      <c r="E197" s="734"/>
    </row>
    <row r="198" spans="1:5">
      <c r="A198" s="733">
        <v>16500783</v>
      </c>
      <c r="B198" s="733" t="s">
        <v>2572</v>
      </c>
      <c r="C198" s="734">
        <v>74486.28</v>
      </c>
    </row>
    <row r="199" spans="1:5">
      <c r="A199" s="733">
        <v>16500881</v>
      </c>
      <c r="B199" s="733" t="s">
        <v>2062</v>
      </c>
      <c r="C199" s="734">
        <v>125000</v>
      </c>
    </row>
    <row r="200" spans="1:5">
      <c r="A200" s="733">
        <v>16500893</v>
      </c>
      <c r="B200" s="733" t="s">
        <v>2557</v>
      </c>
      <c r="C200" s="734">
        <v>247716.77</v>
      </c>
      <c r="E200" s="734"/>
    </row>
    <row r="201" spans="1:5">
      <c r="A201" s="733">
        <v>16500901</v>
      </c>
      <c r="B201" s="733" t="s">
        <v>2449</v>
      </c>
      <c r="C201" s="734">
        <v>311705.77</v>
      </c>
      <c r="E201" s="734"/>
    </row>
    <row r="202" spans="1:5">
      <c r="A202" s="733">
        <v>16500911</v>
      </c>
      <c r="B202" s="733" t="s">
        <v>2640</v>
      </c>
      <c r="C202" s="734">
        <v>232889</v>
      </c>
      <c r="E202" s="734"/>
    </row>
    <row r="203" spans="1:5">
      <c r="A203" s="733">
        <v>16500953</v>
      </c>
      <c r="B203" s="733" t="s">
        <v>3232</v>
      </c>
      <c r="C203" s="734">
        <v>70159.08</v>
      </c>
      <c r="E203" s="734"/>
    </row>
    <row r="204" spans="1:5">
      <c r="A204" s="733">
        <v>16501003</v>
      </c>
      <c r="B204" s="733" t="s">
        <v>1263</v>
      </c>
      <c r="C204" s="734">
        <v>41580.699999999997</v>
      </c>
      <c r="E204" s="734"/>
    </row>
    <row r="205" spans="1:5">
      <c r="A205" s="733">
        <v>16501013</v>
      </c>
      <c r="B205" s="733" t="s">
        <v>1869</v>
      </c>
      <c r="C205" s="734">
        <v>648203.61</v>
      </c>
      <c r="E205" s="734"/>
    </row>
    <row r="206" spans="1:5">
      <c r="A206" s="733">
        <v>16501051</v>
      </c>
      <c r="B206" s="733" t="s">
        <v>2654</v>
      </c>
      <c r="C206" s="734">
        <v>49002.8</v>
      </c>
      <c r="E206" s="734"/>
    </row>
    <row r="207" spans="1:5">
      <c r="A207" s="733">
        <v>16501083</v>
      </c>
      <c r="B207" s="733" t="s">
        <v>2650</v>
      </c>
      <c r="C207" s="734">
        <v>22601.17</v>
      </c>
    </row>
    <row r="208" spans="1:5">
      <c r="A208" s="733">
        <v>16501103</v>
      </c>
      <c r="B208" s="733" t="s">
        <v>3331</v>
      </c>
      <c r="C208" s="734">
        <v>113018.53</v>
      </c>
    </row>
    <row r="209" spans="1:5">
      <c r="A209" s="733">
        <v>16502001</v>
      </c>
      <c r="B209" s="733" t="s">
        <v>3332</v>
      </c>
      <c r="C209" s="734">
        <v>35144</v>
      </c>
      <c r="E209" s="734"/>
    </row>
    <row r="210" spans="1:5">
      <c r="A210" s="733">
        <v>16502003</v>
      </c>
      <c r="B210" s="733" t="s">
        <v>2870</v>
      </c>
      <c r="C210" s="734">
        <v>11983.67</v>
      </c>
      <c r="E210" s="734"/>
    </row>
    <row r="211" spans="1:5">
      <c r="A211" s="733">
        <v>16502011</v>
      </c>
      <c r="B211" s="733" t="s">
        <v>3124</v>
      </c>
      <c r="C211" s="734">
        <v>19213.86</v>
      </c>
      <c r="E211" s="734"/>
    </row>
    <row r="212" spans="1:5">
      <c r="A212" s="733">
        <v>16502013</v>
      </c>
      <c r="B212" s="733" t="s">
        <v>2968</v>
      </c>
      <c r="C212" s="734">
        <v>97870.74</v>
      </c>
      <c r="E212" s="734"/>
    </row>
    <row r="213" spans="1:5">
      <c r="A213" s="733">
        <v>16502021</v>
      </c>
      <c r="B213" s="733" t="s">
        <v>3333</v>
      </c>
      <c r="C213" s="734">
        <v>54130</v>
      </c>
      <c r="E213" s="734"/>
    </row>
    <row r="214" spans="1:5">
      <c r="A214" s="733">
        <v>16502023</v>
      </c>
      <c r="B214" s="733" t="s">
        <v>2891</v>
      </c>
      <c r="C214" s="734">
        <v>127435.63</v>
      </c>
      <c r="E214" s="734"/>
    </row>
    <row r="215" spans="1:5">
      <c r="A215" s="733">
        <v>16502033</v>
      </c>
      <c r="B215" s="733" t="s">
        <v>2944</v>
      </c>
      <c r="C215" s="734">
        <v>60000</v>
      </c>
      <c r="E215" s="734"/>
    </row>
    <row r="216" spans="1:5">
      <c r="A216" s="733">
        <v>16502053</v>
      </c>
      <c r="B216" s="733" t="s">
        <v>2996</v>
      </c>
      <c r="C216" s="734">
        <v>16830.490000000002</v>
      </c>
      <c r="E216" s="734"/>
    </row>
    <row r="217" spans="1:5">
      <c r="A217" s="733">
        <v>16502063</v>
      </c>
      <c r="B217" s="733" t="s">
        <v>3020</v>
      </c>
      <c r="C217" s="734">
        <v>28766.17</v>
      </c>
      <c r="E217" s="734"/>
    </row>
    <row r="218" spans="1:5">
      <c r="A218" s="733">
        <v>16502083</v>
      </c>
      <c r="B218" s="733" t="s">
        <v>3049</v>
      </c>
      <c r="C218" s="734">
        <v>58526.52</v>
      </c>
      <c r="E218" s="734"/>
    </row>
    <row r="219" spans="1:5">
      <c r="A219" s="733">
        <v>16502103</v>
      </c>
      <c r="B219" s="733" t="s">
        <v>3098</v>
      </c>
      <c r="C219" s="734">
        <v>97295</v>
      </c>
      <c r="E219" s="734"/>
    </row>
    <row r="220" spans="1:5">
      <c r="A220" s="733">
        <v>16502113</v>
      </c>
      <c r="B220" s="733" t="s">
        <v>3118</v>
      </c>
      <c r="C220" s="734">
        <v>75452.36</v>
      </c>
      <c r="E220" s="734"/>
    </row>
    <row r="221" spans="1:5">
      <c r="A221" s="733">
        <v>16502123</v>
      </c>
      <c r="B221" s="733" t="s">
        <v>3195</v>
      </c>
      <c r="C221" s="734">
        <v>13140.78</v>
      </c>
      <c r="E221" s="734"/>
    </row>
    <row r="222" spans="1:5">
      <c r="A222" s="733">
        <v>16502133</v>
      </c>
      <c r="B222" s="733" t="s">
        <v>3304</v>
      </c>
      <c r="C222" s="734">
        <v>258595.20000000001</v>
      </c>
      <c r="E222" s="734"/>
    </row>
    <row r="223" spans="1:5">
      <c r="A223" s="733">
        <v>16502143</v>
      </c>
      <c r="B223" s="733" t="s">
        <v>3361</v>
      </c>
      <c r="C223" s="734">
        <v>99653.16</v>
      </c>
      <c r="E223" s="734"/>
    </row>
    <row r="224" spans="1:5">
      <c r="A224" s="733">
        <v>16502153</v>
      </c>
      <c r="B224" s="733" t="s">
        <v>3362</v>
      </c>
      <c r="C224" s="734">
        <v>189263.87</v>
      </c>
      <c r="E224" s="734"/>
    </row>
    <row r="225" spans="1:5">
      <c r="A225" s="733">
        <v>16502163</v>
      </c>
      <c r="B225" s="733" t="s">
        <v>3376</v>
      </c>
      <c r="C225" s="734">
        <v>72664.2</v>
      </c>
    </row>
    <row r="226" spans="1:5">
      <c r="A226" s="733">
        <v>16504003</v>
      </c>
      <c r="B226" s="733" t="s">
        <v>2898</v>
      </c>
      <c r="C226" s="734">
        <v>29382.5</v>
      </c>
    </row>
    <row r="227" spans="1:5">
      <c r="A227" s="733">
        <v>16504013</v>
      </c>
      <c r="B227" s="733" t="s">
        <v>2969</v>
      </c>
      <c r="C227" s="734">
        <v>8156</v>
      </c>
      <c r="E227" s="734"/>
    </row>
    <row r="228" spans="1:5">
      <c r="A228" s="733">
        <v>16504033</v>
      </c>
      <c r="B228" s="733" t="s">
        <v>2945</v>
      </c>
      <c r="C228" s="734">
        <v>105000</v>
      </c>
      <c r="E228" s="734"/>
    </row>
    <row r="229" spans="1:5">
      <c r="A229" s="733">
        <v>16504043</v>
      </c>
      <c r="B229" s="733" t="s">
        <v>3145</v>
      </c>
      <c r="C229" s="734">
        <v>80300</v>
      </c>
      <c r="E229" s="734"/>
    </row>
    <row r="230" spans="1:5">
      <c r="A230" s="733">
        <v>16504053</v>
      </c>
      <c r="B230" s="733" t="s">
        <v>3363</v>
      </c>
      <c r="C230" s="734">
        <v>348786.04</v>
      </c>
      <c r="E230" s="734"/>
    </row>
    <row r="231" spans="1:5">
      <c r="A231" s="733">
        <v>17300001</v>
      </c>
      <c r="B231" s="733" t="s">
        <v>2491</v>
      </c>
      <c r="C231" s="734">
        <v>111756419.16</v>
      </c>
      <c r="E231" s="734"/>
    </row>
    <row r="232" spans="1:5">
      <c r="A232" s="733">
        <v>17300002</v>
      </c>
      <c r="B232" s="733" t="s">
        <v>1728</v>
      </c>
      <c r="C232" s="734">
        <v>37005792.979999997</v>
      </c>
      <c r="E232" s="734"/>
    </row>
    <row r="233" spans="1:5">
      <c r="A233" s="733">
        <v>17400001</v>
      </c>
      <c r="B233" s="733" t="s">
        <v>1729</v>
      </c>
      <c r="C233" s="734">
        <v>22485722.829999998</v>
      </c>
      <c r="E233" s="734"/>
    </row>
    <row r="234" spans="1:5">
      <c r="A234" s="733">
        <v>17500001</v>
      </c>
      <c r="B234" s="733" t="s">
        <v>2585</v>
      </c>
      <c r="C234" s="734">
        <v>13921509.18</v>
      </c>
      <c r="E234" s="734"/>
    </row>
    <row r="235" spans="1:5">
      <c r="A235" s="733">
        <v>17500002</v>
      </c>
      <c r="B235" s="733" t="s">
        <v>2586</v>
      </c>
      <c r="C235" s="734">
        <v>6119202.8499999996</v>
      </c>
      <c r="E235" s="734"/>
    </row>
    <row r="236" spans="1:5">
      <c r="A236" s="733">
        <v>17500011</v>
      </c>
      <c r="B236" s="733" t="s">
        <v>2587</v>
      </c>
      <c r="C236" s="734">
        <v>2348323.31</v>
      </c>
      <c r="E236" s="734"/>
    </row>
    <row r="237" spans="1:5">
      <c r="A237" s="733">
        <v>17500012</v>
      </c>
      <c r="B237" s="733" t="s">
        <v>2588</v>
      </c>
      <c r="C237" s="734">
        <v>803325.47</v>
      </c>
      <c r="E237" s="734"/>
    </row>
    <row r="238" spans="1:5">
      <c r="A238" s="733">
        <v>18100003</v>
      </c>
      <c r="B238" s="733" t="s">
        <v>995</v>
      </c>
      <c r="C238" s="734">
        <v>264938.48</v>
      </c>
      <c r="E238" s="734"/>
    </row>
    <row r="239" spans="1:5">
      <c r="A239" s="733">
        <v>18100093</v>
      </c>
      <c r="B239" s="733" t="s">
        <v>244</v>
      </c>
      <c r="C239" s="734">
        <v>45033.18</v>
      </c>
      <c r="E239" s="734"/>
    </row>
    <row r="240" spans="1:5">
      <c r="A240" s="733">
        <v>18100203</v>
      </c>
      <c r="B240" s="733" t="s">
        <v>1919</v>
      </c>
      <c r="C240" s="734">
        <v>1606164.8</v>
      </c>
      <c r="E240" s="734"/>
    </row>
    <row r="241" spans="1:5">
      <c r="A241" s="733">
        <v>18100213</v>
      </c>
      <c r="B241" s="733" t="s">
        <v>3246</v>
      </c>
      <c r="C241" s="734">
        <v>4468472.99</v>
      </c>
      <c r="E241" s="734"/>
    </row>
    <row r="242" spans="1:5">
      <c r="A242" s="733">
        <v>18100223</v>
      </c>
      <c r="B242" s="733" t="s">
        <v>2808</v>
      </c>
      <c r="C242" s="734">
        <v>1268429.44</v>
      </c>
      <c r="E242" s="734"/>
    </row>
    <row r="243" spans="1:5">
      <c r="A243" s="733">
        <v>18100233</v>
      </c>
      <c r="B243" s="733" t="s">
        <v>2812</v>
      </c>
      <c r="C243" s="734">
        <v>214357.25</v>
      </c>
      <c r="E243" s="734"/>
    </row>
    <row r="244" spans="1:5">
      <c r="A244" s="733">
        <v>18100473</v>
      </c>
      <c r="B244" s="733" t="s">
        <v>1287</v>
      </c>
      <c r="C244" s="734">
        <v>1222540.44</v>
      </c>
      <c r="E244" s="734"/>
    </row>
    <row r="245" spans="1:5">
      <c r="A245" s="733">
        <v>18100493</v>
      </c>
      <c r="B245" s="733" t="s">
        <v>713</v>
      </c>
      <c r="C245" s="734">
        <v>425255.51</v>
      </c>
      <c r="E245" s="734"/>
    </row>
    <row r="246" spans="1:5">
      <c r="A246" s="733">
        <v>18100663</v>
      </c>
      <c r="B246" s="733" t="s">
        <v>2703</v>
      </c>
      <c r="C246" s="734">
        <v>869392.59</v>
      </c>
      <c r="E246" s="734"/>
    </row>
    <row r="247" spans="1:5">
      <c r="A247" s="733">
        <v>18100673</v>
      </c>
      <c r="B247" s="733" t="s">
        <v>2706</v>
      </c>
      <c r="C247" s="734">
        <v>1553543.68</v>
      </c>
      <c r="E247" s="734"/>
    </row>
    <row r="248" spans="1:5">
      <c r="A248" s="733">
        <v>18100923</v>
      </c>
      <c r="B248" s="733" t="s">
        <v>2402</v>
      </c>
      <c r="C248" s="734">
        <v>2255102.34</v>
      </c>
      <c r="E248" s="734"/>
    </row>
    <row r="249" spans="1:5">
      <c r="A249" s="733">
        <v>18100933</v>
      </c>
      <c r="B249" s="733" t="s">
        <v>2403</v>
      </c>
      <c r="C249" s="734">
        <v>460925.38</v>
      </c>
      <c r="E249" s="734"/>
    </row>
    <row r="250" spans="1:5">
      <c r="A250" s="733">
        <v>18101023</v>
      </c>
      <c r="B250" s="733" t="s">
        <v>1110</v>
      </c>
      <c r="C250" s="734">
        <v>1746402.36</v>
      </c>
      <c r="E250" s="734"/>
    </row>
    <row r="251" spans="1:5">
      <c r="A251" s="733">
        <v>18101033</v>
      </c>
      <c r="B251" s="733" t="s">
        <v>1283</v>
      </c>
      <c r="C251" s="734">
        <v>2046740.87</v>
      </c>
    </row>
    <row r="252" spans="1:5">
      <c r="A252" s="733">
        <v>18101053</v>
      </c>
      <c r="B252" s="733" t="s">
        <v>1943</v>
      </c>
      <c r="C252" s="734">
        <v>677221.86</v>
      </c>
    </row>
    <row r="253" spans="1:5">
      <c r="A253" s="733">
        <v>18101083</v>
      </c>
      <c r="B253" s="733" t="s">
        <v>1006</v>
      </c>
      <c r="C253" s="734">
        <v>603274.27</v>
      </c>
    </row>
    <row r="254" spans="1:5">
      <c r="A254" s="733">
        <v>18101093</v>
      </c>
      <c r="B254" s="733" t="s">
        <v>1007</v>
      </c>
      <c r="C254" s="734">
        <v>464783.48</v>
      </c>
      <c r="E254" s="734"/>
    </row>
    <row r="255" spans="1:5">
      <c r="A255" s="733">
        <v>18101113</v>
      </c>
      <c r="B255" s="733" t="s">
        <v>1643</v>
      </c>
      <c r="C255" s="734">
        <v>2829542.51</v>
      </c>
      <c r="E255" s="734"/>
    </row>
    <row r="256" spans="1:5">
      <c r="A256" s="733">
        <v>18101123</v>
      </c>
      <c r="B256" s="733" t="s">
        <v>2135</v>
      </c>
      <c r="C256" s="734">
        <v>2745764.41</v>
      </c>
      <c r="E256" s="734"/>
    </row>
    <row r="257" spans="1:5">
      <c r="A257" s="733">
        <v>18101133</v>
      </c>
      <c r="B257" s="733" t="s">
        <v>2136</v>
      </c>
      <c r="C257" s="734">
        <v>2127565.48</v>
      </c>
      <c r="E257" s="734"/>
    </row>
    <row r="258" spans="1:5">
      <c r="A258" s="733">
        <v>18101143</v>
      </c>
      <c r="B258" s="733" t="s">
        <v>2246</v>
      </c>
      <c r="C258" s="734">
        <v>2608601.27</v>
      </c>
      <c r="E258" s="734"/>
    </row>
    <row r="259" spans="1:5">
      <c r="A259" s="733">
        <v>18210231</v>
      </c>
      <c r="B259" s="733" t="s">
        <v>1792</v>
      </c>
      <c r="C259" s="734">
        <v>23878049</v>
      </c>
    </row>
    <row r="260" spans="1:5">
      <c r="A260" s="733">
        <v>18210261</v>
      </c>
      <c r="B260" s="733" t="s">
        <v>2213</v>
      </c>
      <c r="C260" s="734">
        <v>50185.88</v>
      </c>
    </row>
    <row r="261" spans="1:5">
      <c r="A261" s="733">
        <v>18210281</v>
      </c>
      <c r="B261" s="733" t="s">
        <v>2446</v>
      </c>
      <c r="C261" s="734">
        <v>60295490.299999997</v>
      </c>
      <c r="E261" s="734"/>
    </row>
    <row r="262" spans="1:5">
      <c r="A262" s="733">
        <v>18210291</v>
      </c>
      <c r="B262" s="733" t="s">
        <v>2522</v>
      </c>
      <c r="C262" s="734">
        <v>3729091.77</v>
      </c>
      <c r="E262" s="734"/>
    </row>
    <row r="263" spans="1:5">
      <c r="A263" s="733">
        <v>18210301</v>
      </c>
      <c r="B263" s="733" t="s">
        <v>3147</v>
      </c>
      <c r="C263" s="734">
        <v>18185120.510000002</v>
      </c>
      <c r="E263" s="734"/>
    </row>
    <row r="264" spans="1:5">
      <c r="A264" s="733">
        <v>18210311</v>
      </c>
      <c r="B264" s="733" t="s">
        <v>3336</v>
      </c>
      <c r="C264" s="734">
        <v>6129238.4699999997</v>
      </c>
      <c r="E264" s="734"/>
    </row>
    <row r="265" spans="1:5">
      <c r="A265" s="733">
        <v>18220011</v>
      </c>
      <c r="B265" s="733" t="s">
        <v>491</v>
      </c>
      <c r="C265" s="734">
        <v>65708856.939999998</v>
      </c>
      <c r="E265" s="734"/>
    </row>
    <row r="266" spans="1:5">
      <c r="A266" s="733">
        <v>18220021</v>
      </c>
      <c r="B266" s="733" t="s">
        <v>1157</v>
      </c>
      <c r="C266" s="734">
        <v>743111.53</v>
      </c>
      <c r="E266" s="734"/>
    </row>
    <row r="267" spans="1:5">
      <c r="A267" s="733">
        <v>18220031</v>
      </c>
      <c r="B267" s="733" t="s">
        <v>261</v>
      </c>
      <c r="C267" s="734">
        <v>-18818583.699999999</v>
      </c>
      <c r="E267" s="734"/>
    </row>
    <row r="268" spans="1:5">
      <c r="A268" s="733">
        <v>18220041</v>
      </c>
      <c r="B268" s="733" t="s">
        <v>1329</v>
      </c>
      <c r="C268" s="734">
        <v>-17625027.739999998</v>
      </c>
      <c r="E268" s="734"/>
    </row>
    <row r="269" spans="1:5">
      <c r="A269" s="733">
        <v>18220061</v>
      </c>
      <c r="B269" s="733" t="s">
        <v>1507</v>
      </c>
      <c r="C269" s="734">
        <v>-30211680.609999999</v>
      </c>
      <c r="E269" s="734"/>
    </row>
    <row r="270" spans="1:5">
      <c r="A270" s="733">
        <v>18220091</v>
      </c>
      <c r="B270" s="733" t="s">
        <v>2436</v>
      </c>
      <c r="C270" s="734">
        <v>281479.23</v>
      </c>
      <c r="E270" s="734"/>
    </row>
    <row r="271" spans="1:5">
      <c r="A271" s="733">
        <v>18220101</v>
      </c>
      <c r="B271" s="733" t="s">
        <v>3160</v>
      </c>
      <c r="C271" s="734">
        <v>11137878.27</v>
      </c>
      <c r="E271" s="734"/>
    </row>
    <row r="272" spans="1:5">
      <c r="A272" s="733">
        <v>18230002</v>
      </c>
      <c r="B272" s="733" t="s">
        <v>2</v>
      </c>
      <c r="C272" s="734">
        <v>1034878.94</v>
      </c>
      <c r="E272" s="734"/>
    </row>
    <row r="273" spans="1:5">
      <c r="A273" s="733">
        <v>18230021</v>
      </c>
      <c r="B273" s="733" t="s">
        <v>613</v>
      </c>
      <c r="C273" s="734">
        <v>72531723.670000002</v>
      </c>
    </row>
    <row r="274" spans="1:5">
      <c r="A274" s="733">
        <v>18230031</v>
      </c>
      <c r="B274" s="733" t="s">
        <v>1332</v>
      </c>
      <c r="C274" s="734">
        <v>51677496.140000001</v>
      </c>
    </row>
    <row r="275" spans="1:5">
      <c r="A275" s="733">
        <v>18230032</v>
      </c>
      <c r="B275" s="733" t="s">
        <v>878</v>
      </c>
      <c r="C275" s="734">
        <v>10071209.16</v>
      </c>
      <c r="E275" s="734"/>
    </row>
    <row r="276" spans="1:5">
      <c r="A276" s="733">
        <v>18230041</v>
      </c>
      <c r="B276" s="733" t="s">
        <v>766</v>
      </c>
      <c r="C276" s="734">
        <v>21589277</v>
      </c>
      <c r="E276" s="734"/>
    </row>
    <row r="277" spans="1:5">
      <c r="A277" s="733">
        <v>18230042</v>
      </c>
      <c r="B277" s="733" t="s">
        <v>1686</v>
      </c>
      <c r="C277" s="734">
        <v>-1447301.95</v>
      </c>
      <c r="E277" s="734"/>
    </row>
    <row r="278" spans="1:5">
      <c r="A278" s="733">
        <v>18230051</v>
      </c>
      <c r="B278" s="733" t="s">
        <v>767</v>
      </c>
      <c r="C278" s="734">
        <v>-16621951.25</v>
      </c>
      <c r="E278" s="734"/>
    </row>
    <row r="279" spans="1:5">
      <c r="A279" s="733">
        <v>18230061</v>
      </c>
      <c r="B279" s="733" t="s">
        <v>675</v>
      </c>
      <c r="C279" s="734">
        <v>1200779</v>
      </c>
      <c r="E279" s="734"/>
    </row>
    <row r="280" spans="1:5">
      <c r="A280" s="733">
        <v>18230071</v>
      </c>
      <c r="B280" s="733" t="s">
        <v>1027</v>
      </c>
      <c r="C280" s="734">
        <v>113632921</v>
      </c>
      <c r="E280" s="734"/>
    </row>
    <row r="281" spans="1:5">
      <c r="A281" s="733">
        <v>18230081</v>
      </c>
      <c r="B281" s="733" t="s">
        <v>988</v>
      </c>
      <c r="C281" s="734">
        <v>-107755312.98999999</v>
      </c>
      <c r="E281" s="734"/>
    </row>
    <row r="282" spans="1:5">
      <c r="A282" s="733">
        <v>18230281</v>
      </c>
      <c r="B282" s="733" t="s">
        <v>156</v>
      </c>
      <c r="C282" s="734">
        <v>1828298</v>
      </c>
      <c r="E282" s="734"/>
    </row>
    <row r="283" spans="1:5">
      <c r="A283" s="733">
        <v>18230291</v>
      </c>
      <c r="B283" s="733" t="s">
        <v>1566</v>
      </c>
      <c r="C283" s="734">
        <v>-1828298</v>
      </c>
      <c r="E283" s="734"/>
    </row>
    <row r="284" spans="1:5">
      <c r="A284" s="733">
        <v>18230311</v>
      </c>
      <c r="B284" s="733" t="s">
        <v>1607</v>
      </c>
      <c r="C284" s="734">
        <v>30000</v>
      </c>
      <c r="E284" s="734"/>
    </row>
    <row r="285" spans="1:5">
      <c r="A285" s="733">
        <v>18230351</v>
      </c>
      <c r="B285" s="733" t="s">
        <v>238</v>
      </c>
      <c r="C285" s="734">
        <v>113409050.11</v>
      </c>
      <c r="E285" s="734"/>
    </row>
    <row r="286" spans="1:5">
      <c r="A286" s="733">
        <v>18230401</v>
      </c>
      <c r="B286" s="733" t="s">
        <v>2462</v>
      </c>
      <c r="C286" s="734">
        <v>13262.01</v>
      </c>
      <c r="E286" s="734"/>
    </row>
    <row r="287" spans="1:5">
      <c r="A287" s="733">
        <v>18230621</v>
      </c>
      <c r="B287" s="733" t="s">
        <v>1353</v>
      </c>
      <c r="C287" s="734">
        <v>-46676178.310000002</v>
      </c>
      <c r="E287" s="734"/>
    </row>
    <row r="288" spans="1:5">
      <c r="A288" s="733">
        <v>18230631</v>
      </c>
      <c r="B288" s="733" t="s">
        <v>1920</v>
      </c>
      <c r="C288" s="734">
        <v>69338822.159999996</v>
      </c>
      <c r="E288" s="734"/>
    </row>
    <row r="289" spans="1:5">
      <c r="A289" s="733">
        <v>18230691</v>
      </c>
      <c r="B289" s="733" t="s">
        <v>1366</v>
      </c>
      <c r="C289" s="734">
        <v>-474402.14</v>
      </c>
      <c r="E289" s="734"/>
    </row>
    <row r="290" spans="1:5">
      <c r="A290" s="733">
        <v>18230711</v>
      </c>
      <c r="B290" s="733" t="s">
        <v>1037</v>
      </c>
      <c r="C290" s="734">
        <v>29551324</v>
      </c>
      <c r="E290" s="734"/>
    </row>
    <row r="291" spans="1:5">
      <c r="A291" s="733">
        <v>18230721</v>
      </c>
      <c r="B291" s="733" t="s">
        <v>1038</v>
      </c>
      <c r="C291" s="734">
        <v>-29551324</v>
      </c>
      <c r="E291" s="734"/>
    </row>
    <row r="292" spans="1:5">
      <c r="A292" s="733">
        <v>18230731</v>
      </c>
      <c r="B292" s="733" t="s">
        <v>1842</v>
      </c>
      <c r="C292" s="734">
        <v>9957561</v>
      </c>
      <c r="E292" s="734"/>
    </row>
    <row r="293" spans="1:5">
      <c r="A293" s="733">
        <v>18230741</v>
      </c>
      <c r="B293" s="733" t="s">
        <v>254</v>
      </c>
      <c r="C293" s="734">
        <v>-9957561</v>
      </c>
      <c r="E293" s="734"/>
    </row>
    <row r="294" spans="1:5">
      <c r="A294" s="733">
        <v>18230751</v>
      </c>
      <c r="B294" s="733" t="s">
        <v>300</v>
      </c>
      <c r="C294" s="734">
        <v>-12375488</v>
      </c>
      <c r="E294" s="734"/>
    </row>
    <row r="295" spans="1:5">
      <c r="A295" s="733">
        <v>18230761</v>
      </c>
      <c r="B295" s="733" t="s">
        <v>301</v>
      </c>
      <c r="C295" s="734">
        <v>12375488</v>
      </c>
      <c r="E295" s="734"/>
    </row>
    <row r="296" spans="1:5">
      <c r="A296" s="733">
        <v>18230771</v>
      </c>
      <c r="B296" s="733" t="s">
        <v>925</v>
      </c>
      <c r="C296" s="734">
        <v>18313822</v>
      </c>
      <c r="E296" s="734"/>
    </row>
    <row r="297" spans="1:5">
      <c r="A297" s="733">
        <v>18230781</v>
      </c>
      <c r="B297" s="733" t="s">
        <v>834</v>
      </c>
      <c r="C297" s="734">
        <v>-18313822</v>
      </c>
      <c r="E297" s="734"/>
    </row>
    <row r="298" spans="1:5">
      <c r="A298" s="733">
        <v>18230791</v>
      </c>
      <c r="B298" s="733" t="s">
        <v>406</v>
      </c>
      <c r="C298" s="734">
        <v>3858376</v>
      </c>
      <c r="E298" s="734"/>
    </row>
    <row r="299" spans="1:5">
      <c r="A299" s="733">
        <v>18230811</v>
      </c>
      <c r="B299" s="733" t="s">
        <v>1671</v>
      </c>
      <c r="C299" s="734">
        <v>-671033</v>
      </c>
      <c r="E299" s="734"/>
    </row>
    <row r="300" spans="1:5">
      <c r="A300" s="733">
        <v>18230821</v>
      </c>
      <c r="B300" s="733" t="s">
        <v>1672</v>
      </c>
      <c r="C300" s="734">
        <v>671033</v>
      </c>
      <c r="E300" s="734"/>
    </row>
    <row r="301" spans="1:5">
      <c r="A301" s="733">
        <v>18230831</v>
      </c>
      <c r="B301" s="733" t="s">
        <v>1532</v>
      </c>
      <c r="C301" s="734">
        <v>-30212669</v>
      </c>
      <c r="E301" s="734"/>
    </row>
    <row r="302" spans="1:5">
      <c r="A302" s="733">
        <v>18230841</v>
      </c>
      <c r="B302" s="733" t="s">
        <v>753</v>
      </c>
      <c r="C302" s="734">
        <v>30212669</v>
      </c>
      <c r="E302" s="734"/>
    </row>
    <row r="303" spans="1:5">
      <c r="A303" s="733">
        <v>18230851</v>
      </c>
      <c r="B303" s="733" t="s">
        <v>1210</v>
      </c>
      <c r="C303" s="734">
        <v>-1764924</v>
      </c>
      <c r="E303" s="734"/>
    </row>
    <row r="304" spans="1:5">
      <c r="A304" s="733">
        <v>18230861</v>
      </c>
      <c r="B304" s="733" t="s">
        <v>1211</v>
      </c>
      <c r="C304" s="734">
        <v>1764924</v>
      </c>
      <c r="E304" s="734"/>
    </row>
    <row r="305" spans="1:5">
      <c r="A305" s="733">
        <v>18230871</v>
      </c>
      <c r="B305" s="733" t="s">
        <v>193</v>
      </c>
      <c r="C305" s="734">
        <v>30270096</v>
      </c>
      <c r="E305" s="734"/>
    </row>
    <row r="306" spans="1:5">
      <c r="A306" s="733">
        <v>18230881</v>
      </c>
      <c r="B306" s="733" t="s">
        <v>194</v>
      </c>
      <c r="C306" s="734">
        <v>-30270096</v>
      </c>
      <c r="E306" s="734"/>
    </row>
    <row r="307" spans="1:5">
      <c r="A307" s="733">
        <v>18230891</v>
      </c>
      <c r="B307" s="733" t="s">
        <v>967</v>
      </c>
      <c r="C307" s="734">
        <v>36163528</v>
      </c>
      <c r="E307" s="734"/>
    </row>
    <row r="308" spans="1:5">
      <c r="A308" s="733">
        <v>18230971</v>
      </c>
      <c r="B308" s="733" t="s">
        <v>1471</v>
      </c>
      <c r="C308" s="734">
        <v>2749643.08</v>
      </c>
      <c r="E308" s="734"/>
    </row>
    <row r="309" spans="1:5">
      <c r="A309" s="733">
        <v>18230981</v>
      </c>
      <c r="B309" s="733" t="s">
        <v>970</v>
      </c>
      <c r="C309" s="734">
        <v>-36163528</v>
      </c>
      <c r="E309" s="734"/>
    </row>
    <row r="310" spans="1:5">
      <c r="A310" s="733">
        <v>18231051</v>
      </c>
      <c r="B310" s="733" t="s">
        <v>2228</v>
      </c>
      <c r="C310" s="734">
        <v>-34827817</v>
      </c>
      <c r="E310" s="734"/>
    </row>
    <row r="311" spans="1:5">
      <c r="A311" s="733">
        <v>18231061</v>
      </c>
      <c r="B311" s="733" t="s">
        <v>2229</v>
      </c>
      <c r="C311" s="734">
        <v>34827817</v>
      </c>
      <c r="E311" s="734"/>
    </row>
    <row r="312" spans="1:5">
      <c r="A312" s="733">
        <v>18231081</v>
      </c>
      <c r="B312" s="733" t="s">
        <v>2444</v>
      </c>
      <c r="C312" s="734">
        <v>-25644564</v>
      </c>
      <c r="E312" s="734"/>
    </row>
    <row r="313" spans="1:5">
      <c r="A313" s="733">
        <v>18231091</v>
      </c>
      <c r="B313" s="733" t="s">
        <v>2445</v>
      </c>
      <c r="C313" s="734">
        <v>25644564</v>
      </c>
      <c r="E313" s="734"/>
    </row>
    <row r="314" spans="1:5">
      <c r="A314" s="733">
        <v>18231141</v>
      </c>
      <c r="B314" s="733" t="s">
        <v>2708</v>
      </c>
      <c r="C314" s="734">
        <v>-37811937</v>
      </c>
      <c r="E314" s="734"/>
    </row>
    <row r="315" spans="1:5">
      <c r="A315" s="733">
        <v>18231151</v>
      </c>
      <c r="B315" s="733" t="s">
        <v>2709</v>
      </c>
      <c r="C315" s="734">
        <v>37811937</v>
      </c>
      <c r="E315" s="734"/>
    </row>
    <row r="316" spans="1:5">
      <c r="A316" s="733">
        <v>18231161</v>
      </c>
      <c r="B316" s="733" t="s">
        <v>3012</v>
      </c>
      <c r="C316" s="734">
        <v>40127111</v>
      </c>
      <c r="E316" s="734"/>
    </row>
    <row r="317" spans="1:5">
      <c r="A317" s="733">
        <v>18231171</v>
      </c>
      <c r="B317" s="733" t="s">
        <v>3013</v>
      </c>
      <c r="C317" s="734">
        <v>-40127111</v>
      </c>
      <c r="E317" s="734"/>
    </row>
    <row r="318" spans="1:5">
      <c r="A318" s="733">
        <v>18231181</v>
      </c>
      <c r="B318" s="733" t="s">
        <v>3201</v>
      </c>
      <c r="C318" s="734">
        <v>17582716</v>
      </c>
      <c r="E318" s="734"/>
    </row>
    <row r="319" spans="1:5">
      <c r="A319" s="733">
        <v>18231191</v>
      </c>
      <c r="B319" s="733" t="s">
        <v>3202</v>
      </c>
      <c r="C319" s="734">
        <v>-17582716</v>
      </c>
      <c r="E319" s="734"/>
    </row>
    <row r="320" spans="1:5">
      <c r="A320" s="733">
        <v>18232221</v>
      </c>
      <c r="B320" s="733" t="s">
        <v>1608</v>
      </c>
      <c r="C320" s="734">
        <v>198375.75</v>
      </c>
      <c r="E320" s="734"/>
    </row>
    <row r="321" spans="1:5">
      <c r="A321" s="733">
        <v>18232251</v>
      </c>
      <c r="B321" s="733" t="s">
        <v>1609</v>
      </c>
      <c r="C321" s="734">
        <v>2142305.36</v>
      </c>
      <c r="E321" s="734"/>
    </row>
    <row r="322" spans="1:5">
      <c r="A322" s="733">
        <v>18232261</v>
      </c>
      <c r="B322" s="733" t="s">
        <v>1644</v>
      </c>
      <c r="C322" s="734">
        <v>102002.61</v>
      </c>
      <c r="E322" s="734"/>
    </row>
    <row r="323" spans="1:5">
      <c r="A323" s="733">
        <v>18232271</v>
      </c>
      <c r="B323" s="733" t="s">
        <v>1610</v>
      </c>
      <c r="C323" s="734">
        <v>301742.2</v>
      </c>
      <c r="E323" s="734"/>
    </row>
    <row r="324" spans="1:5">
      <c r="A324" s="733">
        <v>18232301</v>
      </c>
      <c r="B324" s="733" t="s">
        <v>2523</v>
      </c>
      <c r="C324" s="734">
        <v>70340629.370000005</v>
      </c>
      <c r="E324" s="734"/>
    </row>
    <row r="325" spans="1:5">
      <c r="A325" s="733">
        <v>18232311</v>
      </c>
      <c r="B325" s="733" t="s">
        <v>2524</v>
      </c>
      <c r="C325" s="734">
        <v>14858814</v>
      </c>
      <c r="E325" s="734"/>
    </row>
    <row r="326" spans="1:5">
      <c r="A326" s="733">
        <v>18232321</v>
      </c>
      <c r="B326" s="733" t="s">
        <v>2525</v>
      </c>
      <c r="C326" s="734">
        <v>2083333.13</v>
      </c>
      <c r="E326" s="734"/>
    </row>
    <row r="327" spans="1:5">
      <c r="A327" s="733">
        <v>18232331</v>
      </c>
      <c r="B327" s="733" t="s">
        <v>2536</v>
      </c>
      <c r="C327" s="734">
        <v>2249806.62</v>
      </c>
      <c r="E327" s="734"/>
    </row>
    <row r="328" spans="1:5">
      <c r="A328" s="733">
        <v>18233061</v>
      </c>
      <c r="B328" s="733" t="s">
        <v>1611</v>
      </c>
      <c r="C328" s="734">
        <v>20000</v>
      </c>
      <c r="E328" s="734"/>
    </row>
    <row r="329" spans="1:5">
      <c r="A329" s="733">
        <v>18233091</v>
      </c>
      <c r="B329" s="733" t="s">
        <v>1612</v>
      </c>
      <c r="C329" s="734">
        <v>198092.16</v>
      </c>
      <c r="E329" s="734"/>
    </row>
    <row r="330" spans="1:5">
      <c r="A330" s="733">
        <v>18235521</v>
      </c>
      <c r="B330" s="733" t="s">
        <v>2075</v>
      </c>
      <c r="C330" s="734">
        <v>27001332.879999999</v>
      </c>
      <c r="E330" s="734"/>
    </row>
    <row r="331" spans="1:5">
      <c r="A331" s="733">
        <v>18236021</v>
      </c>
      <c r="B331" s="733" t="s">
        <v>44</v>
      </c>
      <c r="C331" s="734">
        <v>15256064.07</v>
      </c>
      <c r="E331" s="734"/>
    </row>
    <row r="332" spans="1:5">
      <c r="A332" s="733">
        <v>18236031</v>
      </c>
      <c r="B332" s="733" t="s">
        <v>45</v>
      </c>
      <c r="C332" s="734">
        <v>2873005.76</v>
      </c>
      <c r="E332" s="734"/>
    </row>
    <row r="333" spans="1:5">
      <c r="A333" s="733">
        <v>18236041</v>
      </c>
      <c r="B333" s="733" t="s">
        <v>46</v>
      </c>
      <c r="C333" s="734">
        <v>-228709.77</v>
      </c>
      <c r="E333" s="734"/>
    </row>
    <row r="334" spans="1:5">
      <c r="A334" s="733">
        <v>18236051</v>
      </c>
      <c r="B334" s="733" t="s">
        <v>1284</v>
      </c>
      <c r="C334" s="734">
        <v>107024.51</v>
      </c>
      <c r="E334" s="734"/>
    </row>
    <row r="335" spans="1:5">
      <c r="A335" s="733">
        <v>18236061</v>
      </c>
      <c r="B335" s="733" t="s">
        <v>349</v>
      </c>
      <c r="C335" s="734">
        <v>1031542.85</v>
      </c>
      <c r="E335" s="734"/>
    </row>
    <row r="336" spans="1:5">
      <c r="A336" s="733">
        <v>18236071</v>
      </c>
      <c r="B336" s="733" t="s">
        <v>350</v>
      </c>
      <c r="C336" s="734">
        <v>671052.84</v>
      </c>
      <c r="E336" s="734"/>
    </row>
    <row r="337" spans="1:5">
      <c r="A337" s="733">
        <v>18236091</v>
      </c>
      <c r="B337" s="733" t="s">
        <v>1472</v>
      </c>
      <c r="C337" s="734">
        <v>-100555.3</v>
      </c>
      <c r="E337" s="734"/>
    </row>
    <row r="338" spans="1:5">
      <c r="A338" s="733">
        <v>18236101</v>
      </c>
      <c r="B338" s="733" t="s">
        <v>1509</v>
      </c>
      <c r="C338" s="734">
        <v>3769772.47</v>
      </c>
      <c r="E338" s="734"/>
    </row>
    <row r="339" spans="1:5">
      <c r="A339" s="733">
        <v>18236111</v>
      </c>
      <c r="B339" s="733" t="s">
        <v>3039</v>
      </c>
      <c r="C339" s="734">
        <v>-1810013.07</v>
      </c>
      <c r="E339" s="734"/>
    </row>
    <row r="340" spans="1:5">
      <c r="A340" s="733">
        <v>18237112</v>
      </c>
      <c r="B340" s="733" t="s">
        <v>677</v>
      </c>
      <c r="C340" s="734">
        <v>279321.2</v>
      </c>
    </row>
    <row r="341" spans="1:5">
      <c r="A341" s="733">
        <v>18237122</v>
      </c>
      <c r="B341" s="733" t="s">
        <v>1018</v>
      </c>
      <c r="C341" s="734">
        <v>169602.13</v>
      </c>
      <c r="E341" s="734"/>
    </row>
    <row r="342" spans="1:5">
      <c r="A342" s="733">
        <v>18237132</v>
      </c>
      <c r="B342" s="733" t="s">
        <v>58</v>
      </c>
      <c r="C342" s="734">
        <v>133750.43</v>
      </c>
    </row>
    <row r="343" spans="1:5">
      <c r="A343" s="733">
        <v>18237142</v>
      </c>
      <c r="B343" s="733" t="s">
        <v>59</v>
      </c>
      <c r="C343" s="734">
        <v>53995.63</v>
      </c>
    </row>
    <row r="344" spans="1:5">
      <c r="A344" s="733">
        <v>18237152</v>
      </c>
      <c r="B344" s="733" t="s">
        <v>345</v>
      </c>
      <c r="C344" s="734">
        <v>67987.45</v>
      </c>
    </row>
    <row r="345" spans="1:5">
      <c r="A345" s="733">
        <v>18238031</v>
      </c>
      <c r="B345" s="733" t="s">
        <v>2856</v>
      </c>
      <c r="C345" s="734">
        <v>8741365.8300000001</v>
      </c>
      <c r="E345" s="734"/>
    </row>
    <row r="346" spans="1:5">
      <c r="A346" s="733">
        <v>18238032</v>
      </c>
      <c r="B346" s="733" t="s">
        <v>2856</v>
      </c>
      <c r="C346" s="734">
        <v>3282790.81</v>
      </c>
      <c r="E346" s="734"/>
    </row>
    <row r="347" spans="1:5">
      <c r="A347" s="733">
        <v>18238041</v>
      </c>
      <c r="B347" s="733" t="s">
        <v>2857</v>
      </c>
      <c r="C347" s="734">
        <v>21539010</v>
      </c>
      <c r="E347" s="734"/>
    </row>
    <row r="348" spans="1:5">
      <c r="A348" s="733">
        <v>18238042</v>
      </c>
      <c r="B348" s="733" t="s">
        <v>2858</v>
      </c>
      <c r="C348" s="734">
        <v>9293686</v>
      </c>
      <c r="E348" s="734"/>
    </row>
    <row r="349" spans="1:5">
      <c r="A349" s="733">
        <v>18238141</v>
      </c>
      <c r="B349" s="733" t="s">
        <v>3081</v>
      </c>
      <c r="C349" s="734">
        <v>21141293.800000001</v>
      </c>
    </row>
    <row r="350" spans="1:5">
      <c r="A350" s="733">
        <v>18238142</v>
      </c>
      <c r="B350" s="733" t="s">
        <v>3080</v>
      </c>
      <c r="C350" s="734">
        <v>48950342.740000002</v>
      </c>
    </row>
    <row r="351" spans="1:5">
      <c r="A351" s="733">
        <v>18238151</v>
      </c>
      <c r="B351" s="733" t="s">
        <v>2958</v>
      </c>
      <c r="C351" s="734">
        <v>5872344.8899999997</v>
      </c>
    </row>
    <row r="352" spans="1:5">
      <c r="A352" s="733">
        <v>18238152</v>
      </c>
      <c r="B352" s="733" t="s">
        <v>2872</v>
      </c>
      <c r="C352" s="734">
        <v>10404749.35</v>
      </c>
      <c r="E352" s="734"/>
    </row>
    <row r="353" spans="1:5">
      <c r="A353" s="733">
        <v>18238161</v>
      </c>
      <c r="B353" s="733" t="s">
        <v>2855</v>
      </c>
      <c r="C353" s="734">
        <v>634610.18999999994</v>
      </c>
      <c r="E353" s="734"/>
    </row>
    <row r="354" spans="1:5">
      <c r="A354" s="733">
        <v>18238162</v>
      </c>
      <c r="B354" s="733" t="s">
        <v>3164</v>
      </c>
      <c r="C354" s="734">
        <v>1210018.05</v>
      </c>
      <c r="E354" s="734"/>
    </row>
    <row r="355" spans="1:5">
      <c r="A355" s="733">
        <v>18238171</v>
      </c>
      <c r="B355" s="733" t="s">
        <v>3059</v>
      </c>
      <c r="C355" s="734">
        <v>266610.49</v>
      </c>
    </row>
    <row r="356" spans="1:5">
      <c r="A356" s="733">
        <v>18238172</v>
      </c>
      <c r="B356" s="733" t="s">
        <v>2873</v>
      </c>
      <c r="C356" s="734">
        <v>319966.46999999997</v>
      </c>
      <c r="E356" s="734"/>
    </row>
    <row r="357" spans="1:5">
      <c r="A357" s="733">
        <v>18238181</v>
      </c>
      <c r="B357" s="733" t="s">
        <v>3008</v>
      </c>
      <c r="C357" s="734">
        <v>87753.26</v>
      </c>
      <c r="E357" s="734"/>
    </row>
    <row r="358" spans="1:5">
      <c r="A358" s="733">
        <v>18238191</v>
      </c>
      <c r="B358" s="733" t="s">
        <v>3009</v>
      </c>
      <c r="C358" s="734">
        <v>1750723.7</v>
      </c>
      <c r="E358" s="734"/>
    </row>
    <row r="359" spans="1:5">
      <c r="A359" s="733">
        <v>18238211</v>
      </c>
      <c r="B359" s="733" t="s">
        <v>3000</v>
      </c>
      <c r="C359" s="734">
        <v>27215.96</v>
      </c>
      <c r="E359" s="734"/>
    </row>
    <row r="360" spans="1:5">
      <c r="A360" s="733">
        <v>18238221</v>
      </c>
      <c r="B360" s="733" t="s">
        <v>3001</v>
      </c>
      <c r="C360" s="734">
        <v>66007.92</v>
      </c>
    </row>
    <row r="361" spans="1:5">
      <c r="A361" s="733">
        <v>18238311</v>
      </c>
      <c r="B361" s="733" t="s">
        <v>2959</v>
      </c>
      <c r="C361" s="734">
        <v>18081689.760000002</v>
      </c>
    </row>
    <row r="362" spans="1:5">
      <c r="A362" s="733">
        <v>18238321</v>
      </c>
      <c r="B362" s="733" t="s">
        <v>2960</v>
      </c>
      <c r="C362" s="734">
        <v>2020050.9</v>
      </c>
      <c r="E362" s="734"/>
    </row>
    <row r="363" spans="1:5">
      <c r="A363" s="733">
        <v>18238331</v>
      </c>
      <c r="B363" s="733" t="s">
        <v>2965</v>
      </c>
      <c r="C363" s="734">
        <v>7932365.7199999997</v>
      </c>
      <c r="E363" s="734"/>
    </row>
    <row r="364" spans="1:5">
      <c r="A364" s="733">
        <v>18239001</v>
      </c>
      <c r="B364" s="733" t="s">
        <v>1910</v>
      </c>
      <c r="C364" s="734">
        <v>101895577.72</v>
      </c>
      <c r="E364" s="734"/>
    </row>
    <row r="365" spans="1:5">
      <c r="A365" s="733">
        <v>18239002</v>
      </c>
      <c r="B365" s="733" t="s">
        <v>1911</v>
      </c>
      <c r="C365" s="734">
        <v>32289728.93</v>
      </c>
      <c r="E365" s="734"/>
    </row>
    <row r="366" spans="1:5">
      <c r="A366" s="733">
        <v>18239011</v>
      </c>
      <c r="B366" s="733" t="s">
        <v>592</v>
      </c>
      <c r="C366" s="734">
        <v>3199142.42</v>
      </c>
    </row>
    <row r="367" spans="1:5">
      <c r="A367" s="733">
        <v>18239012</v>
      </c>
      <c r="B367" s="733" t="s">
        <v>593</v>
      </c>
      <c r="C367" s="734">
        <v>1259471.71</v>
      </c>
      <c r="E367" s="734"/>
    </row>
    <row r="368" spans="1:5">
      <c r="A368" s="733">
        <v>18239021</v>
      </c>
      <c r="B368" s="733" t="s">
        <v>1912</v>
      </c>
      <c r="C368" s="734">
        <v>23961724.699999999</v>
      </c>
      <c r="E368" s="734"/>
    </row>
    <row r="369" spans="1:5">
      <c r="A369" s="733">
        <v>18239022</v>
      </c>
      <c r="B369" s="733" t="s">
        <v>1913</v>
      </c>
      <c r="C369" s="734">
        <v>9103317.1899999995</v>
      </c>
      <c r="E369" s="734"/>
    </row>
    <row r="370" spans="1:5">
      <c r="A370" s="733">
        <v>18239031</v>
      </c>
      <c r="B370" s="733" t="s">
        <v>945</v>
      </c>
      <c r="C370" s="734">
        <v>-129056444.84</v>
      </c>
      <c r="E370" s="734"/>
    </row>
    <row r="371" spans="1:5">
      <c r="A371" s="733">
        <v>18239032</v>
      </c>
      <c r="B371" s="733" t="s">
        <v>946</v>
      </c>
      <c r="C371" s="734">
        <v>-42652517.829999998</v>
      </c>
    </row>
    <row r="372" spans="1:5">
      <c r="A372" s="733">
        <v>18239061</v>
      </c>
      <c r="B372" s="733" t="s">
        <v>1721</v>
      </c>
      <c r="C372" s="734">
        <v>869394</v>
      </c>
    </row>
    <row r="373" spans="1:5">
      <c r="A373" s="733">
        <v>18239081</v>
      </c>
      <c r="B373" s="733" t="s">
        <v>3247</v>
      </c>
      <c r="C373" s="734">
        <v>4039222.03</v>
      </c>
    </row>
    <row r="374" spans="1:5">
      <c r="A374" s="733">
        <v>18239082</v>
      </c>
      <c r="B374" s="733" t="s">
        <v>3248</v>
      </c>
      <c r="C374" s="734">
        <v>9358219.7899999991</v>
      </c>
    </row>
    <row r="375" spans="1:5">
      <c r="A375" s="733">
        <v>18239091</v>
      </c>
      <c r="B375" s="733" t="s">
        <v>3249</v>
      </c>
      <c r="C375" s="734">
        <v>3240386.06</v>
      </c>
    </row>
    <row r="376" spans="1:5">
      <c r="A376" s="733">
        <v>18239092</v>
      </c>
      <c r="B376" s="733" t="s">
        <v>3070</v>
      </c>
      <c r="C376" s="734">
        <v>4269554.43</v>
      </c>
      <c r="E376" s="734"/>
    </row>
    <row r="377" spans="1:5">
      <c r="A377" s="733">
        <v>18239101</v>
      </c>
      <c r="B377" s="733" t="s">
        <v>3250</v>
      </c>
      <c r="C377" s="734">
        <v>653378.36</v>
      </c>
      <c r="E377" s="734"/>
    </row>
    <row r="378" spans="1:5">
      <c r="A378" s="733">
        <v>18400013</v>
      </c>
      <c r="B378" s="733" t="s">
        <v>1743</v>
      </c>
      <c r="C378" s="734">
        <v>-454520.99</v>
      </c>
      <c r="E378" s="734"/>
    </row>
    <row r="379" spans="1:5">
      <c r="A379" s="733">
        <v>18400123</v>
      </c>
      <c r="B379" s="733" t="s">
        <v>1744</v>
      </c>
      <c r="C379" s="734">
        <v>-221302.73</v>
      </c>
      <c r="E379" s="734"/>
    </row>
    <row r="380" spans="1:5">
      <c r="A380" s="733">
        <v>18400143</v>
      </c>
      <c r="B380" s="733" t="s">
        <v>1745</v>
      </c>
      <c r="C380" s="734">
        <v>-397092.81</v>
      </c>
      <c r="E380" s="734"/>
    </row>
    <row r="381" spans="1:5">
      <c r="A381" s="733">
        <v>18400483</v>
      </c>
      <c r="B381" s="733" t="s">
        <v>664</v>
      </c>
      <c r="C381" s="734">
        <v>-584941.1</v>
      </c>
    </row>
    <row r="382" spans="1:5">
      <c r="A382" s="733">
        <v>18500003</v>
      </c>
      <c r="B382" s="733" t="s">
        <v>704</v>
      </c>
      <c r="C382" s="734">
        <v>-34723.68</v>
      </c>
    </row>
    <row r="383" spans="1:5">
      <c r="A383" s="733">
        <v>18600013</v>
      </c>
      <c r="B383" s="733" t="s">
        <v>1351</v>
      </c>
      <c r="C383" s="734">
        <v>524494.92000000004</v>
      </c>
      <c r="E383" s="734"/>
    </row>
    <row r="384" spans="1:5">
      <c r="A384" s="733">
        <v>18600053</v>
      </c>
      <c r="B384" s="733" t="s">
        <v>1352</v>
      </c>
      <c r="C384" s="734">
        <v>3670522.34</v>
      </c>
      <c r="E384" s="734"/>
    </row>
    <row r="385" spans="1:5">
      <c r="A385" s="733">
        <v>18600091</v>
      </c>
      <c r="B385" s="733" t="s">
        <v>2307</v>
      </c>
      <c r="C385" s="734">
        <v>6469.97</v>
      </c>
      <c r="E385" s="734"/>
    </row>
    <row r="386" spans="1:5">
      <c r="A386" s="733">
        <v>18600122</v>
      </c>
      <c r="B386" s="733" t="s">
        <v>1688</v>
      </c>
      <c r="C386" s="734">
        <v>-5805.85</v>
      </c>
      <c r="E386" s="734"/>
    </row>
    <row r="387" spans="1:5">
      <c r="A387" s="733">
        <v>18600123</v>
      </c>
      <c r="B387" s="733" t="s">
        <v>256</v>
      </c>
      <c r="C387" s="733">
        <v>690.84</v>
      </c>
      <c r="E387" s="734"/>
    </row>
    <row r="388" spans="1:5">
      <c r="A388" s="733">
        <v>18600143</v>
      </c>
      <c r="B388" s="733" t="s">
        <v>3168</v>
      </c>
      <c r="C388" s="734">
        <v>32841.68</v>
      </c>
      <c r="E388" s="734"/>
    </row>
    <row r="389" spans="1:5">
      <c r="A389" s="733">
        <v>18600291</v>
      </c>
      <c r="B389" s="733" t="s">
        <v>3076</v>
      </c>
      <c r="C389" s="734">
        <v>12399.37</v>
      </c>
      <c r="E389" s="734"/>
    </row>
    <row r="390" spans="1:5">
      <c r="A390" s="733">
        <v>18600293</v>
      </c>
      <c r="B390" s="733" t="s">
        <v>893</v>
      </c>
      <c r="C390" s="734">
        <v>22816.41</v>
      </c>
      <c r="E390" s="734"/>
    </row>
    <row r="391" spans="1:5">
      <c r="A391" s="733">
        <v>18600403</v>
      </c>
      <c r="B391" s="733" t="s">
        <v>2771</v>
      </c>
      <c r="C391" s="734">
        <v>1806145.43</v>
      </c>
      <c r="E391" s="734"/>
    </row>
    <row r="392" spans="1:5">
      <c r="A392" s="733">
        <v>18600512</v>
      </c>
      <c r="B392" s="733" t="s">
        <v>2589</v>
      </c>
      <c r="C392" s="734">
        <v>70161331.170000002</v>
      </c>
      <c r="E392" s="734"/>
    </row>
    <row r="393" spans="1:5">
      <c r="A393" s="733">
        <v>18600561</v>
      </c>
      <c r="B393" s="733" t="s">
        <v>1158</v>
      </c>
      <c r="C393" s="734">
        <v>8126893</v>
      </c>
      <c r="E393" s="734"/>
    </row>
    <row r="394" spans="1:5">
      <c r="A394" s="733">
        <v>18600571</v>
      </c>
      <c r="B394" s="733" t="s">
        <v>1441</v>
      </c>
      <c r="C394" s="734">
        <v>60429728.780000001</v>
      </c>
      <c r="E394" s="734"/>
    </row>
    <row r="395" spans="1:5">
      <c r="A395" s="733">
        <v>18600573</v>
      </c>
      <c r="B395" s="733" t="s">
        <v>3179</v>
      </c>
      <c r="C395" s="734">
        <v>5391282</v>
      </c>
      <c r="E395" s="734"/>
    </row>
    <row r="396" spans="1:5">
      <c r="A396" s="733">
        <v>18600751</v>
      </c>
      <c r="B396" s="733" t="s">
        <v>2393</v>
      </c>
      <c r="C396" s="734">
        <v>2496008.75</v>
      </c>
      <c r="E396" s="734"/>
    </row>
    <row r="397" spans="1:5">
      <c r="A397" s="733">
        <v>18600761</v>
      </c>
      <c r="B397" s="733" t="s">
        <v>2394</v>
      </c>
      <c r="C397" s="734">
        <v>1068918.52</v>
      </c>
      <c r="E397" s="734"/>
    </row>
    <row r="398" spans="1:5">
      <c r="A398" s="733">
        <v>18600771</v>
      </c>
      <c r="B398" s="733" t="s">
        <v>2563</v>
      </c>
      <c r="C398" s="734">
        <v>2577087.9500000002</v>
      </c>
      <c r="E398" s="734"/>
    </row>
    <row r="399" spans="1:5">
      <c r="A399" s="733">
        <v>18600781</v>
      </c>
      <c r="B399" s="733" t="s">
        <v>2564</v>
      </c>
      <c r="C399" s="734">
        <v>1365378.1</v>
      </c>
      <c r="E399" s="734"/>
    </row>
    <row r="400" spans="1:5">
      <c r="A400" s="733">
        <v>18600941</v>
      </c>
      <c r="B400" s="733" t="s">
        <v>3104</v>
      </c>
      <c r="C400" s="734">
        <v>38331.199999999997</v>
      </c>
      <c r="E400" s="734"/>
    </row>
    <row r="401" spans="1:5">
      <c r="A401" s="733">
        <v>18600943</v>
      </c>
      <c r="B401" s="733" t="s">
        <v>3105</v>
      </c>
      <c r="C401" s="734">
        <v>359021.76</v>
      </c>
      <c r="E401" s="734"/>
    </row>
    <row r="402" spans="1:5">
      <c r="A402" s="733">
        <v>18601013</v>
      </c>
      <c r="B402" s="733" t="s">
        <v>3207</v>
      </c>
      <c r="C402" s="734">
        <v>112637.5</v>
      </c>
      <c r="E402" s="734"/>
    </row>
    <row r="403" spans="1:5">
      <c r="A403" s="733">
        <v>18601021</v>
      </c>
      <c r="B403" s="733" t="s">
        <v>2824</v>
      </c>
      <c r="C403" s="734">
        <v>370253.82</v>
      </c>
      <c r="E403" s="734"/>
    </row>
    <row r="404" spans="1:5">
      <c r="A404" s="733">
        <v>18601173</v>
      </c>
      <c r="B404" s="733" t="s">
        <v>3006</v>
      </c>
      <c r="C404" s="734">
        <v>80437.97</v>
      </c>
      <c r="E404" s="734"/>
    </row>
    <row r="405" spans="1:5">
      <c r="A405" s="733">
        <v>18601502</v>
      </c>
      <c r="B405" s="733" t="s">
        <v>2773</v>
      </c>
      <c r="C405" s="734">
        <v>172602.46</v>
      </c>
      <c r="E405" s="734"/>
    </row>
    <row r="406" spans="1:5">
      <c r="A406" s="733">
        <v>18603003</v>
      </c>
      <c r="B406" s="733" t="s">
        <v>3103</v>
      </c>
      <c r="C406" s="734">
        <v>1468646.96</v>
      </c>
      <c r="E406" s="734"/>
    </row>
    <row r="407" spans="1:5">
      <c r="A407" s="733">
        <v>18603011</v>
      </c>
      <c r="B407" s="733" t="s">
        <v>3054</v>
      </c>
      <c r="C407" s="734">
        <v>1948438.02</v>
      </c>
      <c r="E407" s="734"/>
    </row>
    <row r="408" spans="1:5">
      <c r="A408" s="733">
        <v>18603021</v>
      </c>
      <c r="B408" s="733" t="s">
        <v>3077</v>
      </c>
      <c r="C408" s="734">
        <v>6001208.9800000004</v>
      </c>
      <c r="E408" s="734"/>
    </row>
    <row r="409" spans="1:5">
      <c r="A409" s="733">
        <v>18603031</v>
      </c>
      <c r="B409" s="733" t="s">
        <v>3047</v>
      </c>
      <c r="C409" s="734">
        <v>1855472.67</v>
      </c>
      <c r="E409" s="734"/>
    </row>
    <row r="410" spans="1:5">
      <c r="A410" s="733">
        <v>18603041</v>
      </c>
      <c r="B410" s="733" t="s">
        <v>3078</v>
      </c>
      <c r="C410" s="734">
        <v>954960.64</v>
      </c>
      <c r="E410" s="734"/>
    </row>
    <row r="411" spans="1:5">
      <c r="A411" s="733">
        <v>18603051</v>
      </c>
      <c r="B411" s="733" t="s">
        <v>3082</v>
      </c>
      <c r="C411" s="734">
        <v>615398.34</v>
      </c>
      <c r="E411" s="734"/>
    </row>
    <row r="412" spans="1:5">
      <c r="A412" s="733">
        <v>18603061</v>
      </c>
      <c r="B412" s="733" t="s">
        <v>3222</v>
      </c>
      <c r="C412" s="734">
        <v>2804412.82</v>
      </c>
      <c r="E412" s="734"/>
    </row>
    <row r="413" spans="1:5">
      <c r="A413" s="733">
        <v>18603072</v>
      </c>
      <c r="B413" s="733" t="s">
        <v>3223</v>
      </c>
      <c r="C413" s="734">
        <v>1530286.25</v>
      </c>
      <c r="E413" s="734"/>
    </row>
    <row r="414" spans="1:5">
      <c r="A414" s="733">
        <v>18603081</v>
      </c>
      <c r="B414" s="733" t="s">
        <v>3233</v>
      </c>
      <c r="C414" s="734">
        <v>10000</v>
      </c>
      <c r="E414" s="734"/>
    </row>
    <row r="415" spans="1:5">
      <c r="A415" s="733">
        <v>18603091</v>
      </c>
      <c r="B415" s="733" t="s">
        <v>3234</v>
      </c>
      <c r="C415" s="734">
        <v>12500</v>
      </c>
      <c r="E415" s="734"/>
    </row>
    <row r="416" spans="1:5">
      <c r="A416" s="733">
        <v>18605011</v>
      </c>
      <c r="B416" s="733" t="s">
        <v>3182</v>
      </c>
      <c r="C416" s="734">
        <v>1807820.92</v>
      </c>
      <c r="E416" s="734"/>
    </row>
    <row r="417" spans="1:5">
      <c r="A417" s="733">
        <v>18605021</v>
      </c>
      <c r="B417" s="733" t="s">
        <v>3235</v>
      </c>
      <c r="C417" s="734">
        <v>4328738.5599999996</v>
      </c>
    </row>
    <row r="418" spans="1:5">
      <c r="A418" s="733">
        <v>18605031</v>
      </c>
      <c r="B418" s="733" t="s">
        <v>3252</v>
      </c>
      <c r="C418" s="734">
        <v>1348358.44</v>
      </c>
    </row>
    <row r="419" spans="1:5">
      <c r="A419" s="733">
        <v>18605041</v>
      </c>
      <c r="B419" s="733" t="s">
        <v>3296</v>
      </c>
      <c r="C419" s="734">
        <v>2586219.2000000002</v>
      </c>
      <c r="E419" s="734"/>
    </row>
    <row r="420" spans="1:5">
      <c r="A420" s="733">
        <v>18608001</v>
      </c>
      <c r="B420" s="733" t="s">
        <v>1613</v>
      </c>
      <c r="C420" s="734">
        <v>411481.88</v>
      </c>
      <c r="E420" s="734"/>
    </row>
    <row r="421" spans="1:5">
      <c r="A421" s="733">
        <v>18608002</v>
      </c>
      <c r="B421" s="733" t="s">
        <v>3088</v>
      </c>
      <c r="C421" s="734">
        <v>504328.4</v>
      </c>
      <c r="E421" s="734"/>
    </row>
    <row r="422" spans="1:5">
      <c r="A422" s="733">
        <v>18608011</v>
      </c>
      <c r="B422" s="733" t="s">
        <v>1614</v>
      </c>
      <c r="C422" s="734">
        <v>340622.45</v>
      </c>
      <c r="E422" s="734"/>
    </row>
    <row r="423" spans="1:5">
      <c r="A423" s="733">
        <v>18608012</v>
      </c>
      <c r="B423" s="733" t="s">
        <v>3084</v>
      </c>
      <c r="C423" s="734">
        <v>212895.87</v>
      </c>
      <c r="E423" s="734"/>
    </row>
    <row r="424" spans="1:5">
      <c r="A424" s="733">
        <v>18608021</v>
      </c>
      <c r="B424" s="733" t="s">
        <v>1615</v>
      </c>
      <c r="C424" s="734">
        <v>2254508.17</v>
      </c>
      <c r="E424" s="734"/>
    </row>
    <row r="425" spans="1:5">
      <c r="A425" s="733">
        <v>18608031</v>
      </c>
      <c r="B425" s="733" t="s">
        <v>1616</v>
      </c>
      <c r="C425" s="734">
        <v>50000</v>
      </c>
      <c r="E425" s="734"/>
    </row>
    <row r="426" spans="1:5">
      <c r="A426" s="733">
        <v>18608041</v>
      </c>
      <c r="B426" s="733" t="s">
        <v>1627</v>
      </c>
      <c r="C426" s="734">
        <v>2095187.76</v>
      </c>
      <c r="E426" s="734"/>
    </row>
    <row r="427" spans="1:5">
      <c r="A427" s="733">
        <v>18608051</v>
      </c>
      <c r="B427" s="733" t="s">
        <v>1617</v>
      </c>
      <c r="C427" s="734">
        <v>2992681.55</v>
      </c>
      <c r="E427" s="734"/>
    </row>
    <row r="428" spans="1:5">
      <c r="A428" s="733">
        <v>18608062</v>
      </c>
      <c r="B428" s="733" t="s">
        <v>511</v>
      </c>
      <c r="C428" s="734">
        <v>-50267724.640000001</v>
      </c>
      <c r="E428" s="734"/>
    </row>
    <row r="429" spans="1:5">
      <c r="A429" s="733">
        <v>18608081</v>
      </c>
      <c r="B429" s="733" t="s">
        <v>1618</v>
      </c>
      <c r="C429" s="734">
        <v>659654.59</v>
      </c>
      <c r="E429" s="734"/>
    </row>
    <row r="430" spans="1:5">
      <c r="A430" s="733">
        <v>18608111</v>
      </c>
      <c r="B430" s="733" t="s">
        <v>1619</v>
      </c>
      <c r="C430" s="734">
        <v>250000</v>
      </c>
      <c r="E430" s="734"/>
    </row>
    <row r="431" spans="1:5">
      <c r="A431" s="733">
        <v>18608112</v>
      </c>
      <c r="B431" s="733" t="s">
        <v>1628</v>
      </c>
      <c r="C431" s="734">
        <v>38883359.140000001</v>
      </c>
      <c r="E431" s="734"/>
    </row>
    <row r="432" spans="1:5">
      <c r="A432" s="733">
        <v>18608141</v>
      </c>
      <c r="B432" s="733" t="s">
        <v>1592</v>
      </c>
      <c r="C432" s="734">
        <v>224879.76</v>
      </c>
      <c r="E432" s="734"/>
    </row>
    <row r="433" spans="1:5">
      <c r="A433" s="733">
        <v>18608151</v>
      </c>
      <c r="B433" s="733" t="s">
        <v>1645</v>
      </c>
      <c r="C433" s="734">
        <v>75000</v>
      </c>
      <c r="E433" s="734"/>
    </row>
    <row r="434" spans="1:5">
      <c r="A434" s="733">
        <v>18608171</v>
      </c>
      <c r="B434" s="733" t="s">
        <v>2753</v>
      </c>
      <c r="C434" s="734">
        <v>212588.68</v>
      </c>
      <c r="E434" s="734"/>
    </row>
    <row r="435" spans="1:5">
      <c r="A435" s="733">
        <v>18608181</v>
      </c>
      <c r="B435" s="733" t="s">
        <v>2300</v>
      </c>
      <c r="C435" s="734">
        <v>50000</v>
      </c>
      <c r="E435" s="734"/>
    </row>
    <row r="436" spans="1:5">
      <c r="A436" s="733">
        <v>18608191</v>
      </c>
      <c r="B436" s="733" t="s">
        <v>2308</v>
      </c>
      <c r="C436" s="734">
        <v>400495.47</v>
      </c>
      <c r="E436" s="734"/>
    </row>
    <row r="437" spans="1:5">
      <c r="A437" s="733">
        <v>18608211</v>
      </c>
      <c r="B437" s="733" t="s">
        <v>2754</v>
      </c>
      <c r="C437" s="734">
        <v>111880.23</v>
      </c>
      <c r="E437" s="734"/>
    </row>
    <row r="438" spans="1:5">
      <c r="A438" s="733">
        <v>18608212</v>
      </c>
      <c r="B438" s="733" t="s">
        <v>1629</v>
      </c>
      <c r="C438" s="734">
        <v>1466613.5</v>
      </c>
    </row>
    <row r="439" spans="1:5">
      <c r="A439" s="733">
        <v>18608221</v>
      </c>
      <c r="B439" s="733" t="s">
        <v>2463</v>
      </c>
      <c r="C439" s="734">
        <v>124919.19</v>
      </c>
      <c r="E439" s="734"/>
    </row>
    <row r="440" spans="1:5">
      <c r="A440" s="733">
        <v>18608231</v>
      </c>
      <c r="B440" s="733" t="s">
        <v>2570</v>
      </c>
      <c r="C440" s="734">
        <v>248109.92</v>
      </c>
      <c r="E440" s="734"/>
    </row>
    <row r="441" spans="1:5">
      <c r="A441" s="733">
        <v>18608241</v>
      </c>
      <c r="B441" s="733" t="s">
        <v>2464</v>
      </c>
      <c r="C441" s="734">
        <v>95304.25</v>
      </c>
      <c r="E441" s="734"/>
    </row>
    <row r="442" spans="1:5">
      <c r="A442" s="733">
        <v>18608251</v>
      </c>
      <c r="B442" s="733" t="s">
        <v>3297</v>
      </c>
      <c r="C442" s="733">
        <v>695.75</v>
      </c>
      <c r="E442" s="734"/>
    </row>
    <row r="443" spans="1:5">
      <c r="A443" s="733">
        <v>18608312</v>
      </c>
      <c r="B443" s="733" t="s">
        <v>1630</v>
      </c>
      <c r="C443" s="734">
        <v>3956574.68</v>
      </c>
      <c r="E443" s="734"/>
    </row>
    <row r="444" spans="1:5">
      <c r="A444" s="733">
        <v>18608412</v>
      </c>
      <c r="B444" s="733" t="s">
        <v>2726</v>
      </c>
      <c r="C444" s="734">
        <v>2651381.7400000002</v>
      </c>
      <c r="E444" s="734"/>
    </row>
    <row r="445" spans="1:5">
      <c r="A445" s="733">
        <v>18608612</v>
      </c>
      <c r="B445" s="733" t="s">
        <v>1631</v>
      </c>
      <c r="C445" s="734">
        <v>776531.8</v>
      </c>
      <c r="E445" s="734"/>
    </row>
    <row r="446" spans="1:5">
      <c r="A446" s="733">
        <v>18608712</v>
      </c>
      <c r="B446" s="733" t="s">
        <v>1632</v>
      </c>
      <c r="C446" s="734">
        <v>5358200.1500000004</v>
      </c>
      <c r="E446" s="734"/>
    </row>
    <row r="447" spans="1:5">
      <c r="A447" s="733">
        <v>18608722</v>
      </c>
      <c r="B447" s="733" t="s">
        <v>3377</v>
      </c>
      <c r="C447" s="734">
        <v>7087.5</v>
      </c>
      <c r="E447" s="734"/>
    </row>
    <row r="448" spans="1:5">
      <c r="A448" s="733">
        <v>18608752</v>
      </c>
      <c r="B448" s="733" t="s">
        <v>1633</v>
      </c>
      <c r="C448" s="734">
        <v>935530</v>
      </c>
    </row>
    <row r="449" spans="1:5">
      <c r="A449" s="733">
        <v>18608772</v>
      </c>
      <c r="B449" s="733" t="s">
        <v>2941</v>
      </c>
      <c r="C449" s="734">
        <v>-3488999.1</v>
      </c>
      <c r="E449" s="734"/>
    </row>
    <row r="450" spans="1:5">
      <c r="A450" s="733">
        <v>18608782</v>
      </c>
      <c r="B450" s="733" t="s">
        <v>2942</v>
      </c>
      <c r="C450" s="734">
        <v>-801550.75</v>
      </c>
      <c r="E450" s="734"/>
    </row>
    <row r="451" spans="1:5">
      <c r="A451" s="733">
        <v>18608792</v>
      </c>
      <c r="B451" s="733" t="s">
        <v>2943</v>
      </c>
      <c r="C451" s="734">
        <v>-160310.15</v>
      </c>
      <c r="E451" s="734"/>
    </row>
    <row r="452" spans="1:5">
      <c r="A452" s="733">
        <v>18609312</v>
      </c>
      <c r="B452" s="733" t="s">
        <v>2717</v>
      </c>
      <c r="C452" s="734">
        <v>12405154.710000001</v>
      </c>
      <c r="E452" s="734"/>
    </row>
    <row r="453" spans="1:5">
      <c r="A453" s="733">
        <v>18609422</v>
      </c>
      <c r="B453" s="733" t="s">
        <v>2480</v>
      </c>
      <c r="C453" s="734">
        <v>21308626.59</v>
      </c>
      <c r="E453" s="734"/>
    </row>
    <row r="454" spans="1:5">
      <c r="A454" s="733">
        <v>18609432</v>
      </c>
      <c r="B454" s="733" t="s">
        <v>2725</v>
      </c>
      <c r="C454" s="734">
        <v>5726977.7199999997</v>
      </c>
      <c r="E454" s="734"/>
    </row>
    <row r="455" spans="1:5">
      <c r="A455" s="733">
        <v>18609512</v>
      </c>
      <c r="B455" s="733" t="s">
        <v>3253</v>
      </c>
      <c r="C455" s="734">
        <v>30093.55</v>
      </c>
      <c r="E455" s="734"/>
    </row>
    <row r="456" spans="1:5">
      <c r="A456" s="733">
        <v>18609532</v>
      </c>
      <c r="B456" s="733" t="s">
        <v>1634</v>
      </c>
      <c r="C456" s="734">
        <v>231369.84</v>
      </c>
      <c r="E456" s="734"/>
    </row>
    <row r="457" spans="1:5">
      <c r="A457" s="733">
        <v>18609542</v>
      </c>
      <c r="B457" s="733" t="s">
        <v>1019</v>
      </c>
      <c r="C457" s="734">
        <v>1255957.1299999999</v>
      </c>
      <c r="E457" s="734"/>
    </row>
    <row r="458" spans="1:5">
      <c r="A458" s="733">
        <v>18609572</v>
      </c>
      <c r="B458" s="733" t="s">
        <v>2476</v>
      </c>
      <c r="C458" s="734">
        <v>609250</v>
      </c>
      <c r="E458" s="734"/>
    </row>
    <row r="459" spans="1:5">
      <c r="A459" s="733">
        <v>18609582</v>
      </c>
      <c r="B459" s="733" t="s">
        <v>2477</v>
      </c>
      <c r="C459" s="734">
        <v>628040.44999999995</v>
      </c>
      <c r="E459" s="734"/>
    </row>
    <row r="460" spans="1:5">
      <c r="A460" s="733">
        <v>18609592</v>
      </c>
      <c r="B460" s="733" t="s">
        <v>2478</v>
      </c>
      <c r="C460" s="734">
        <v>3298077.33</v>
      </c>
      <c r="E460" s="734"/>
    </row>
    <row r="461" spans="1:5">
      <c r="A461" s="733">
        <v>18609602</v>
      </c>
      <c r="B461" s="733" t="s">
        <v>2479</v>
      </c>
      <c r="C461" s="734">
        <v>229267.22</v>
      </c>
      <c r="E461" s="734"/>
    </row>
    <row r="462" spans="1:5">
      <c r="A462" s="733">
        <v>18609622</v>
      </c>
      <c r="B462" s="733" t="s">
        <v>2481</v>
      </c>
      <c r="C462" s="734">
        <v>1269906.45</v>
      </c>
      <c r="E462" s="734"/>
    </row>
    <row r="463" spans="1:5">
      <c r="A463" s="733">
        <v>18609642</v>
      </c>
      <c r="B463" s="733" t="s">
        <v>2483</v>
      </c>
      <c r="C463" s="734">
        <v>2359079.77</v>
      </c>
      <c r="E463" s="734"/>
    </row>
    <row r="464" spans="1:5">
      <c r="A464" s="733">
        <v>18609652</v>
      </c>
      <c r="B464" s="733" t="s">
        <v>2484</v>
      </c>
      <c r="C464" s="734">
        <v>2050000</v>
      </c>
      <c r="E464" s="734"/>
    </row>
    <row r="465" spans="1:5">
      <c r="A465" s="733">
        <v>18609662</v>
      </c>
      <c r="B465" s="733" t="s">
        <v>2485</v>
      </c>
      <c r="C465" s="734">
        <v>509729.84</v>
      </c>
      <c r="E465" s="734"/>
    </row>
    <row r="466" spans="1:5">
      <c r="A466" s="733">
        <v>18609672</v>
      </c>
      <c r="B466" s="733" t="s">
        <v>2486</v>
      </c>
      <c r="C466" s="734">
        <v>200000</v>
      </c>
      <c r="E466" s="734"/>
    </row>
    <row r="467" spans="1:5">
      <c r="A467" s="733">
        <v>18609682</v>
      </c>
      <c r="B467" s="733" t="s">
        <v>2506</v>
      </c>
      <c r="C467" s="734">
        <v>140000</v>
      </c>
      <c r="E467" s="734"/>
    </row>
    <row r="468" spans="1:5">
      <c r="A468" s="733">
        <v>18609692</v>
      </c>
      <c r="B468" s="733" t="s">
        <v>2507</v>
      </c>
      <c r="C468" s="734">
        <v>100000</v>
      </c>
      <c r="E468" s="734"/>
    </row>
    <row r="469" spans="1:5">
      <c r="A469" s="733">
        <v>18609801</v>
      </c>
      <c r="B469" s="733" t="s">
        <v>2385</v>
      </c>
      <c r="C469" s="734">
        <v>163595.71</v>
      </c>
      <c r="E469" s="734"/>
    </row>
    <row r="470" spans="1:5">
      <c r="A470" s="733">
        <v>18609821</v>
      </c>
      <c r="B470" s="733" t="s">
        <v>1094</v>
      </c>
      <c r="C470" s="734">
        <v>817225.65</v>
      </c>
      <c r="E470" s="734"/>
    </row>
    <row r="471" spans="1:5">
      <c r="A471" s="733">
        <v>18609841</v>
      </c>
      <c r="B471" s="733" t="s">
        <v>2605</v>
      </c>
      <c r="C471" s="734">
        <v>1449799.6</v>
      </c>
      <c r="E471" s="734"/>
    </row>
    <row r="472" spans="1:5">
      <c r="A472" s="733">
        <v>18609861</v>
      </c>
      <c r="B472" s="733" t="s">
        <v>2386</v>
      </c>
      <c r="C472" s="734">
        <v>1351558.6</v>
      </c>
      <c r="E472" s="734"/>
    </row>
    <row r="473" spans="1:5">
      <c r="A473" s="733">
        <v>18630031</v>
      </c>
      <c r="B473" s="733" t="s">
        <v>1944</v>
      </c>
      <c r="C473" s="734">
        <v>432368.52</v>
      </c>
      <c r="E473" s="734"/>
    </row>
    <row r="474" spans="1:5">
      <c r="A474" s="733">
        <v>18700032</v>
      </c>
      <c r="B474" s="733" t="s">
        <v>2526</v>
      </c>
      <c r="C474" s="734">
        <v>316253.37</v>
      </c>
      <c r="E474" s="734"/>
    </row>
    <row r="475" spans="1:5">
      <c r="A475" s="733">
        <v>18700041</v>
      </c>
      <c r="B475" s="733" t="s">
        <v>2167</v>
      </c>
      <c r="C475" s="734">
        <v>322270.33</v>
      </c>
      <c r="E475" s="734"/>
    </row>
    <row r="476" spans="1:5">
      <c r="A476" s="733">
        <v>18700062</v>
      </c>
      <c r="B476" s="733" t="s">
        <v>2527</v>
      </c>
      <c r="C476" s="734">
        <v>-9584.93</v>
      </c>
      <c r="E476" s="734"/>
    </row>
    <row r="477" spans="1:5">
      <c r="A477" s="733">
        <v>18700071</v>
      </c>
      <c r="B477" s="733" t="s">
        <v>2528</v>
      </c>
      <c r="C477" s="734">
        <v>-65873.2</v>
      </c>
      <c r="E477" s="734"/>
    </row>
    <row r="478" spans="1:5">
      <c r="A478" s="733">
        <v>18900013</v>
      </c>
      <c r="B478" s="733" t="s">
        <v>670</v>
      </c>
      <c r="C478" s="734">
        <v>19126</v>
      </c>
      <c r="E478" s="734"/>
    </row>
    <row r="479" spans="1:5">
      <c r="A479" s="733">
        <v>18900173</v>
      </c>
      <c r="B479" s="733" t="s">
        <v>530</v>
      </c>
      <c r="C479" s="734">
        <v>1393261.32</v>
      </c>
      <c r="E479" s="734"/>
    </row>
    <row r="480" spans="1:5">
      <c r="A480" s="733">
        <v>18900183</v>
      </c>
      <c r="B480" s="733" t="s">
        <v>367</v>
      </c>
      <c r="C480" s="734">
        <v>334611.25</v>
      </c>
      <c r="E480" s="734"/>
    </row>
    <row r="481" spans="1:5">
      <c r="A481" s="733">
        <v>18900193</v>
      </c>
      <c r="B481" s="733" t="s">
        <v>534</v>
      </c>
      <c r="C481" s="734">
        <v>2661897.91</v>
      </c>
      <c r="E481" s="734"/>
    </row>
    <row r="482" spans="1:5">
      <c r="A482" s="733">
        <v>18900203</v>
      </c>
      <c r="B482" s="733" t="s">
        <v>3298</v>
      </c>
      <c r="C482" s="734">
        <v>2429327.7599999998</v>
      </c>
      <c r="E482" s="734"/>
    </row>
    <row r="483" spans="1:5">
      <c r="A483" s="733">
        <v>18900213</v>
      </c>
      <c r="B483" s="733" t="s">
        <v>3299</v>
      </c>
      <c r="C483" s="734">
        <v>9345178.0600000005</v>
      </c>
      <c r="E483" s="734"/>
    </row>
    <row r="484" spans="1:5">
      <c r="A484" s="733">
        <v>18900243</v>
      </c>
      <c r="B484" s="733" t="s">
        <v>1886</v>
      </c>
      <c r="C484" s="734">
        <v>9329.81</v>
      </c>
      <c r="E484" s="734"/>
    </row>
    <row r="485" spans="1:5">
      <c r="A485" s="733">
        <v>18900253</v>
      </c>
      <c r="B485" s="733" t="s">
        <v>1881</v>
      </c>
      <c r="C485" s="734">
        <v>697366.79</v>
      </c>
      <c r="E485" s="734"/>
    </row>
    <row r="486" spans="1:5">
      <c r="A486" s="733">
        <v>18900263</v>
      </c>
      <c r="B486" s="733" t="s">
        <v>1882</v>
      </c>
      <c r="C486" s="734">
        <v>529941.18000000005</v>
      </c>
      <c r="E486" s="734"/>
    </row>
    <row r="487" spans="1:5">
      <c r="A487" s="733">
        <v>18900273</v>
      </c>
      <c r="B487" s="733" t="s">
        <v>802</v>
      </c>
      <c r="C487" s="734">
        <v>1622656.31</v>
      </c>
      <c r="E487" s="734"/>
    </row>
    <row r="488" spans="1:5">
      <c r="A488" s="733">
        <v>18900283</v>
      </c>
      <c r="B488" s="733" t="s">
        <v>555</v>
      </c>
      <c r="C488" s="734">
        <v>495233.55</v>
      </c>
      <c r="E488" s="734"/>
    </row>
    <row r="489" spans="1:5">
      <c r="A489" s="733">
        <v>18900293</v>
      </c>
      <c r="B489" s="733" t="s">
        <v>403</v>
      </c>
      <c r="C489" s="734">
        <v>7036.84</v>
      </c>
      <c r="E489" s="734"/>
    </row>
    <row r="490" spans="1:5">
      <c r="A490" s="733">
        <v>18900303</v>
      </c>
      <c r="B490" s="733" t="s">
        <v>812</v>
      </c>
      <c r="C490" s="734">
        <v>16418.25</v>
      </c>
      <c r="E490" s="734"/>
    </row>
    <row r="491" spans="1:5">
      <c r="A491" s="733">
        <v>18900323</v>
      </c>
      <c r="B491" s="733" t="s">
        <v>667</v>
      </c>
      <c r="C491" s="734">
        <v>426985.84</v>
      </c>
      <c r="E491" s="734"/>
    </row>
    <row r="492" spans="1:5">
      <c r="A492" s="733">
        <v>18900353</v>
      </c>
      <c r="B492" s="733" t="s">
        <v>1040</v>
      </c>
      <c r="C492" s="734">
        <v>82585.119999999995</v>
      </c>
      <c r="E492" s="734"/>
    </row>
    <row r="493" spans="1:5">
      <c r="A493" s="733">
        <v>18900373</v>
      </c>
      <c r="B493" s="733" t="s">
        <v>1030</v>
      </c>
      <c r="C493" s="734">
        <v>4071774.86</v>
      </c>
      <c r="E493" s="734"/>
    </row>
    <row r="494" spans="1:5">
      <c r="A494" s="733">
        <v>18900383</v>
      </c>
      <c r="B494" s="733" t="s">
        <v>1020</v>
      </c>
      <c r="C494" s="734">
        <v>302345.19</v>
      </c>
    </row>
    <row r="495" spans="1:5">
      <c r="A495" s="733">
        <v>18900393</v>
      </c>
      <c r="B495" s="733" t="s">
        <v>2415</v>
      </c>
      <c r="C495" s="734">
        <v>14418678.960000001</v>
      </c>
      <c r="E495" s="734"/>
    </row>
    <row r="496" spans="1:5">
      <c r="A496" s="733">
        <v>18900403</v>
      </c>
      <c r="B496" s="733" t="s">
        <v>2718</v>
      </c>
      <c r="C496" s="734">
        <v>142429.54999999999</v>
      </c>
      <c r="E496" s="734"/>
    </row>
    <row r="497" spans="1:5">
      <c r="A497" s="733">
        <v>18900413</v>
      </c>
      <c r="B497" s="733" t="s">
        <v>2722</v>
      </c>
      <c r="C497" s="734">
        <v>187086.7</v>
      </c>
      <c r="E497" s="734"/>
    </row>
    <row r="498" spans="1:5">
      <c r="A498" s="733">
        <v>18900423</v>
      </c>
      <c r="B498" s="733" t="s">
        <v>2719</v>
      </c>
      <c r="C498" s="734">
        <v>745718.83</v>
      </c>
      <c r="E498" s="734"/>
    </row>
    <row r="499" spans="1:5">
      <c r="A499" s="733">
        <v>18900433</v>
      </c>
      <c r="B499" s="733" t="s">
        <v>2826</v>
      </c>
      <c r="C499" s="734">
        <v>4586641.3</v>
      </c>
      <c r="E499" s="734"/>
    </row>
    <row r="500" spans="1:5">
      <c r="A500" s="733">
        <v>18900443</v>
      </c>
      <c r="B500" s="733" t="s">
        <v>3055</v>
      </c>
      <c r="C500" s="734">
        <v>95974.07</v>
      </c>
      <c r="E500" s="734"/>
    </row>
    <row r="501" spans="1:5">
      <c r="A501" s="733">
        <v>18900451</v>
      </c>
      <c r="B501" s="733" t="s">
        <v>3116</v>
      </c>
      <c r="C501" s="734">
        <v>32549.15</v>
      </c>
      <c r="E501" s="734"/>
    </row>
    <row r="502" spans="1:5">
      <c r="A502" s="733">
        <v>18900452</v>
      </c>
      <c r="B502" s="733" t="s">
        <v>3116</v>
      </c>
      <c r="C502" s="734">
        <v>19949.45</v>
      </c>
      <c r="E502" s="734"/>
    </row>
    <row r="503" spans="1:5">
      <c r="A503" s="733">
        <v>18900533</v>
      </c>
      <c r="B503" s="733" t="s">
        <v>2827</v>
      </c>
      <c r="C503" s="734">
        <v>775151.22</v>
      </c>
      <c r="E503" s="734"/>
    </row>
    <row r="504" spans="1:5">
      <c r="A504" s="733">
        <v>19000003</v>
      </c>
      <c r="B504" s="733" t="s">
        <v>129</v>
      </c>
      <c r="C504" s="734">
        <v>3092763.35</v>
      </c>
      <c r="E504" s="734"/>
    </row>
    <row r="505" spans="1:5">
      <c r="A505" s="733">
        <v>19000013</v>
      </c>
      <c r="B505" s="733" t="s">
        <v>762</v>
      </c>
      <c r="C505" s="734">
        <v>2920272.89</v>
      </c>
      <c r="E505" s="734"/>
    </row>
    <row r="506" spans="1:5">
      <c r="A506" s="733">
        <v>19000032</v>
      </c>
      <c r="B506" s="733" t="s">
        <v>1826</v>
      </c>
      <c r="C506" s="734">
        <v>20388986.109999999</v>
      </c>
      <c r="E506" s="734"/>
    </row>
    <row r="507" spans="1:5">
      <c r="A507" s="733">
        <v>19000042</v>
      </c>
      <c r="B507" s="733" t="s">
        <v>1863</v>
      </c>
      <c r="C507" s="734">
        <v>6590364.71</v>
      </c>
      <c r="E507" s="734"/>
    </row>
    <row r="508" spans="1:5">
      <c r="A508" s="733">
        <v>19000043</v>
      </c>
      <c r="B508" s="733" t="s">
        <v>8</v>
      </c>
      <c r="C508" s="734">
        <v>8067420.2400000002</v>
      </c>
      <c r="E508" s="734"/>
    </row>
    <row r="509" spans="1:5">
      <c r="A509" s="733">
        <v>19000081</v>
      </c>
      <c r="B509" s="733" t="s">
        <v>1746</v>
      </c>
      <c r="C509" s="734">
        <v>28551487.920000002</v>
      </c>
      <c r="E509" s="734"/>
    </row>
    <row r="510" spans="1:5">
      <c r="A510" s="733">
        <v>19000091</v>
      </c>
      <c r="B510" s="733" t="s">
        <v>702</v>
      </c>
      <c r="C510" s="734">
        <v>11646780.6</v>
      </c>
      <c r="E510" s="734"/>
    </row>
    <row r="511" spans="1:5">
      <c r="A511" s="733">
        <v>19000093</v>
      </c>
      <c r="B511" s="733" t="s">
        <v>771</v>
      </c>
      <c r="C511" s="734">
        <v>4666853.4400000004</v>
      </c>
      <c r="E511" s="734"/>
    </row>
    <row r="512" spans="1:5">
      <c r="A512" s="733">
        <v>19000103</v>
      </c>
      <c r="B512" s="733" t="s">
        <v>3007</v>
      </c>
      <c r="C512" s="734">
        <v>1242205.42</v>
      </c>
      <c r="E512" s="734"/>
    </row>
    <row r="513" spans="1:5">
      <c r="A513" s="733">
        <v>19000111</v>
      </c>
      <c r="B513" s="733" t="s">
        <v>915</v>
      </c>
      <c r="C513" s="734">
        <v>1089037.58</v>
      </c>
      <c r="E513" s="734"/>
    </row>
    <row r="514" spans="1:5">
      <c r="A514" s="733">
        <v>19000112</v>
      </c>
      <c r="B514" s="733" t="s">
        <v>2060</v>
      </c>
      <c r="C514" s="734">
        <v>36734.160000000003</v>
      </c>
      <c r="E514" s="734"/>
    </row>
    <row r="515" spans="1:5">
      <c r="A515" s="733">
        <v>19000122</v>
      </c>
      <c r="B515" s="733" t="s">
        <v>2221</v>
      </c>
      <c r="C515" s="734">
        <v>-96902.43</v>
      </c>
      <c r="E515" s="734"/>
    </row>
    <row r="516" spans="1:5">
      <c r="A516" s="733">
        <v>19000133</v>
      </c>
      <c r="B516" s="733" t="s">
        <v>1060</v>
      </c>
      <c r="C516" s="734">
        <v>13826956.57</v>
      </c>
      <c r="E516" s="734"/>
    </row>
    <row r="517" spans="1:5">
      <c r="A517" s="733">
        <v>19000151</v>
      </c>
      <c r="B517" s="733" t="s">
        <v>170</v>
      </c>
      <c r="C517" s="734">
        <v>411778.18</v>
      </c>
      <c r="E517" s="734"/>
    </row>
    <row r="518" spans="1:5">
      <c r="A518" s="733">
        <v>19000181</v>
      </c>
      <c r="B518" s="733" t="s">
        <v>994</v>
      </c>
      <c r="C518" s="734">
        <v>-1169854.73</v>
      </c>
      <c r="E518" s="734"/>
    </row>
    <row r="519" spans="1:5">
      <c r="A519" s="733">
        <v>19000193</v>
      </c>
      <c r="B519" s="733" t="s">
        <v>2669</v>
      </c>
      <c r="C519" s="734">
        <v>17207.97</v>
      </c>
      <c r="E519" s="734"/>
    </row>
    <row r="520" spans="1:5">
      <c r="A520" s="733">
        <v>19000251</v>
      </c>
      <c r="B520" s="733" t="s">
        <v>733</v>
      </c>
      <c r="C520" s="734">
        <v>16299.1</v>
      </c>
      <c r="E520" s="734"/>
    </row>
    <row r="521" spans="1:5">
      <c r="A521" s="733">
        <v>19000283</v>
      </c>
      <c r="B521" s="733" t="s">
        <v>1584</v>
      </c>
      <c r="C521" s="734">
        <v>2542566.33</v>
      </c>
      <c r="E521" s="734"/>
    </row>
    <row r="522" spans="1:5">
      <c r="A522" s="733">
        <v>19000361</v>
      </c>
      <c r="B522" s="733" t="s">
        <v>1121</v>
      </c>
      <c r="C522" s="734">
        <v>159437</v>
      </c>
      <c r="E522" s="734"/>
    </row>
    <row r="523" spans="1:5">
      <c r="A523" s="733">
        <v>19000371</v>
      </c>
      <c r="B523" s="733" t="s">
        <v>1122</v>
      </c>
      <c r="C523" s="734">
        <v>40958.379999999997</v>
      </c>
      <c r="E523" s="734"/>
    </row>
    <row r="524" spans="1:5">
      <c r="A524" s="733">
        <v>19000403</v>
      </c>
      <c r="B524" s="733" t="s">
        <v>286</v>
      </c>
      <c r="C524" s="734">
        <v>156156.6</v>
      </c>
      <c r="E524" s="734"/>
    </row>
    <row r="525" spans="1:5">
      <c r="A525" s="733">
        <v>19000441</v>
      </c>
      <c r="B525" s="733" t="s">
        <v>339</v>
      </c>
      <c r="C525" s="734">
        <v>5357222.68</v>
      </c>
      <c r="E525" s="734"/>
    </row>
    <row r="526" spans="1:5">
      <c r="A526" s="733">
        <v>19000443</v>
      </c>
      <c r="B526" s="733" t="s">
        <v>524</v>
      </c>
      <c r="C526" s="734">
        <v>76990378.670000002</v>
      </c>
      <c r="E526" s="734"/>
    </row>
    <row r="527" spans="1:5">
      <c r="A527" s="733">
        <v>19000453</v>
      </c>
      <c r="B527" s="733" t="s">
        <v>525</v>
      </c>
      <c r="C527" s="734">
        <v>6141251.0999999996</v>
      </c>
      <c r="E527" s="734"/>
    </row>
    <row r="528" spans="1:5">
      <c r="A528" s="733">
        <v>19000463</v>
      </c>
      <c r="B528" s="733" t="s">
        <v>526</v>
      </c>
      <c r="C528" s="734">
        <v>-1117317.1200000001</v>
      </c>
      <c r="E528" s="734"/>
    </row>
    <row r="529" spans="1:5">
      <c r="A529" s="733">
        <v>19000471</v>
      </c>
      <c r="B529" s="733" t="s">
        <v>808</v>
      </c>
      <c r="C529" s="734">
        <v>3664712.76</v>
      </c>
      <c r="E529" s="734"/>
    </row>
    <row r="530" spans="1:5">
      <c r="A530" s="733">
        <v>19000473</v>
      </c>
      <c r="B530" s="733" t="s">
        <v>2163</v>
      </c>
      <c r="C530" s="734">
        <v>2562568</v>
      </c>
      <c r="E530" s="734"/>
    </row>
    <row r="531" spans="1:5">
      <c r="A531" s="733">
        <v>19000491</v>
      </c>
      <c r="B531" s="733" t="s">
        <v>2540</v>
      </c>
      <c r="C531" s="734">
        <v>2081957.15</v>
      </c>
      <c r="E531" s="734"/>
    </row>
    <row r="532" spans="1:5">
      <c r="A532" s="733">
        <v>19000551</v>
      </c>
      <c r="B532" s="733" t="s">
        <v>3126</v>
      </c>
      <c r="C532" s="734">
        <v>1965399</v>
      </c>
    </row>
    <row r="533" spans="1:5">
      <c r="A533" s="733">
        <v>19000552</v>
      </c>
      <c r="B533" s="733" t="s">
        <v>2521</v>
      </c>
      <c r="C533" s="734">
        <v>656301.91</v>
      </c>
      <c r="E533" s="734"/>
    </row>
    <row r="534" spans="1:5">
      <c r="A534" s="733">
        <v>19000553</v>
      </c>
      <c r="B534" s="733" t="s">
        <v>101</v>
      </c>
      <c r="C534" s="734">
        <v>234050.39</v>
      </c>
      <c r="E534" s="734"/>
    </row>
    <row r="535" spans="1:5">
      <c r="A535" s="733">
        <v>19000562</v>
      </c>
      <c r="B535" s="733" t="s">
        <v>763</v>
      </c>
      <c r="C535" s="734">
        <v>1605794.75</v>
      </c>
      <c r="E535" s="734"/>
    </row>
    <row r="536" spans="1:5">
      <c r="A536" s="733">
        <v>19000563</v>
      </c>
      <c r="B536" s="733" t="s">
        <v>2180</v>
      </c>
      <c r="C536" s="733">
        <v>0.02</v>
      </c>
      <c r="E536" s="734"/>
    </row>
    <row r="537" spans="1:5">
      <c r="A537" s="733">
        <v>19000572</v>
      </c>
      <c r="B537" s="733" t="s">
        <v>764</v>
      </c>
      <c r="C537" s="734">
        <v>266718.90000000002</v>
      </c>
      <c r="E537" s="734"/>
    </row>
    <row r="538" spans="1:5">
      <c r="A538" s="733">
        <v>19000573</v>
      </c>
      <c r="B538" s="733" t="s">
        <v>2248</v>
      </c>
      <c r="C538" s="734">
        <v>273176.02</v>
      </c>
      <c r="E538" s="734"/>
    </row>
    <row r="539" spans="1:5">
      <c r="A539" s="733">
        <v>19000581</v>
      </c>
      <c r="B539" s="733" t="s">
        <v>195</v>
      </c>
      <c r="C539" s="734">
        <v>2921923.25</v>
      </c>
      <c r="E539" s="734"/>
    </row>
    <row r="540" spans="1:5">
      <c r="A540" s="733">
        <v>19000592</v>
      </c>
      <c r="B540" s="733" t="s">
        <v>584</v>
      </c>
      <c r="C540" s="734">
        <v>3802058.64</v>
      </c>
      <c r="E540" s="734"/>
    </row>
    <row r="541" spans="1:5">
      <c r="A541" s="733">
        <v>19000601</v>
      </c>
      <c r="B541" s="733" t="s">
        <v>2138</v>
      </c>
      <c r="C541" s="734">
        <v>173220747</v>
      </c>
      <c r="E541" s="734"/>
    </row>
    <row r="542" spans="1:5">
      <c r="A542" s="733">
        <v>19000621</v>
      </c>
      <c r="B542" s="733" t="s">
        <v>2197</v>
      </c>
      <c r="C542" s="734">
        <v>60507167</v>
      </c>
      <c r="E542" s="734"/>
    </row>
    <row r="543" spans="1:5">
      <c r="A543" s="733">
        <v>19000641</v>
      </c>
      <c r="B543" s="733" t="s">
        <v>2194</v>
      </c>
      <c r="C543" s="734">
        <v>268811.64</v>
      </c>
      <c r="E543" s="734"/>
    </row>
    <row r="544" spans="1:5">
      <c r="A544" s="733">
        <v>19000671</v>
      </c>
      <c r="B544" s="733" t="s">
        <v>2214</v>
      </c>
      <c r="C544" s="734">
        <v>32765538.120000001</v>
      </c>
      <c r="E544" s="734"/>
    </row>
    <row r="545" spans="1:5">
      <c r="A545" s="733">
        <v>19000691</v>
      </c>
      <c r="B545" s="733" t="s">
        <v>2541</v>
      </c>
      <c r="C545" s="734">
        <v>48125</v>
      </c>
      <c r="E545" s="734"/>
    </row>
    <row r="546" spans="1:5">
      <c r="A546" s="733">
        <v>19000692</v>
      </c>
      <c r="B546" s="733" t="s">
        <v>1218</v>
      </c>
      <c r="C546" s="734">
        <v>13125</v>
      </c>
      <c r="E546" s="734"/>
    </row>
    <row r="547" spans="1:5">
      <c r="A547" s="733">
        <v>19000711</v>
      </c>
      <c r="B547" s="733" t="s">
        <v>2061</v>
      </c>
      <c r="C547" s="734">
        <v>564507.54</v>
      </c>
      <c r="E547" s="734"/>
    </row>
    <row r="548" spans="1:5">
      <c r="A548" s="733">
        <v>19000721</v>
      </c>
      <c r="B548" s="733" t="s">
        <v>2222</v>
      </c>
      <c r="C548" s="734">
        <v>10869.86</v>
      </c>
      <c r="E548" s="734"/>
    </row>
    <row r="549" spans="1:5">
      <c r="A549" s="733">
        <v>19000731</v>
      </c>
      <c r="B549" s="733" t="s">
        <v>2317</v>
      </c>
      <c r="C549" s="734">
        <v>117432.65</v>
      </c>
      <c r="E549" s="734"/>
    </row>
    <row r="550" spans="1:5">
      <c r="A550" s="733">
        <v>19000732</v>
      </c>
      <c r="B550" s="733" t="s">
        <v>2313</v>
      </c>
      <c r="C550" s="734">
        <v>68825.81</v>
      </c>
      <c r="E550" s="734"/>
    </row>
    <row r="551" spans="1:5">
      <c r="A551" s="733">
        <v>19000741</v>
      </c>
      <c r="B551" s="733" t="s">
        <v>2382</v>
      </c>
      <c r="C551" s="734">
        <v>254867.8</v>
      </c>
      <c r="E551" s="734"/>
    </row>
    <row r="552" spans="1:5">
      <c r="A552" s="733">
        <v>19000751</v>
      </c>
      <c r="B552" s="733" t="s">
        <v>2408</v>
      </c>
      <c r="C552" s="734">
        <v>1795707.9</v>
      </c>
      <c r="E552" s="734"/>
    </row>
    <row r="553" spans="1:5">
      <c r="A553" s="733">
        <v>19000752</v>
      </c>
      <c r="B553" s="733" t="s">
        <v>2409</v>
      </c>
      <c r="C553" s="734">
        <v>960542.1</v>
      </c>
      <c r="E553" s="734"/>
    </row>
    <row r="554" spans="1:5">
      <c r="A554" s="733">
        <v>19000781</v>
      </c>
      <c r="B554" s="733" t="s">
        <v>2542</v>
      </c>
      <c r="C554" s="734">
        <v>3734867.86</v>
      </c>
      <c r="E554" s="734"/>
    </row>
    <row r="555" spans="1:5">
      <c r="A555" s="733">
        <v>19000791</v>
      </c>
      <c r="B555" s="733" t="s">
        <v>2543</v>
      </c>
      <c r="C555" s="734">
        <v>180329.44</v>
      </c>
      <c r="E555" s="734"/>
    </row>
    <row r="556" spans="1:5">
      <c r="A556" s="733">
        <v>19000801</v>
      </c>
      <c r="B556" s="733" t="s">
        <v>2544</v>
      </c>
      <c r="C556" s="734">
        <v>3452.71</v>
      </c>
      <c r="E556" s="734"/>
    </row>
    <row r="557" spans="1:5">
      <c r="A557" s="733">
        <v>19000811</v>
      </c>
      <c r="B557" s="733" t="s">
        <v>2545</v>
      </c>
      <c r="C557" s="734">
        <v>11983.62</v>
      </c>
      <c r="E557" s="734"/>
    </row>
    <row r="558" spans="1:5">
      <c r="A558" s="733">
        <v>19000821</v>
      </c>
      <c r="B558" s="733" t="s">
        <v>2583</v>
      </c>
      <c r="C558" s="734">
        <v>271744.42</v>
      </c>
    </row>
    <row r="559" spans="1:5">
      <c r="A559" s="733">
        <v>19000831</v>
      </c>
      <c r="B559" s="733" t="s">
        <v>2626</v>
      </c>
      <c r="C559" s="734">
        <v>757824.86</v>
      </c>
      <c r="E559" s="734"/>
    </row>
    <row r="560" spans="1:5">
      <c r="A560" s="733">
        <v>19000841</v>
      </c>
      <c r="B560" s="733" t="s">
        <v>2670</v>
      </c>
      <c r="C560" s="734">
        <v>-768937.84</v>
      </c>
      <c r="E560" s="734"/>
    </row>
    <row r="561" spans="1:5">
      <c r="A561" s="733">
        <v>19000851</v>
      </c>
      <c r="B561" s="733" t="s">
        <v>2802</v>
      </c>
      <c r="C561" s="734">
        <v>914377.62</v>
      </c>
    </row>
    <row r="562" spans="1:5">
      <c r="A562" s="733">
        <v>19000861</v>
      </c>
      <c r="B562" s="733" t="s">
        <v>2863</v>
      </c>
      <c r="C562" s="734">
        <v>229913.59</v>
      </c>
      <c r="E562" s="734"/>
    </row>
    <row r="563" spans="1:5">
      <c r="A563" s="733">
        <v>19000871</v>
      </c>
      <c r="B563" s="733" t="s">
        <v>3236</v>
      </c>
      <c r="C563" s="734">
        <v>1886948.7</v>
      </c>
      <c r="E563" s="734"/>
    </row>
    <row r="564" spans="1:5">
      <c r="A564" s="733">
        <v>19002003</v>
      </c>
      <c r="B564" s="733" t="s">
        <v>2990</v>
      </c>
      <c r="C564" s="734">
        <v>108489651.48999999</v>
      </c>
      <c r="E564" s="734"/>
    </row>
    <row r="565" spans="1:5">
      <c r="A565" s="733">
        <v>19003011</v>
      </c>
      <c r="B565" s="733" t="s">
        <v>3060</v>
      </c>
      <c r="C565" s="734">
        <v>1741133.1</v>
      </c>
      <c r="E565" s="734"/>
    </row>
    <row r="566" spans="1:5">
      <c r="A566" s="733">
        <v>19003021</v>
      </c>
      <c r="B566" s="733" t="s">
        <v>3079</v>
      </c>
      <c r="C566" s="734">
        <v>504028.35</v>
      </c>
      <c r="E566" s="734"/>
    </row>
    <row r="567" spans="1:5">
      <c r="A567" s="733">
        <v>19003032</v>
      </c>
      <c r="B567" s="733" t="s">
        <v>3238</v>
      </c>
      <c r="C567" s="734">
        <v>3425989.69</v>
      </c>
      <c r="E567" s="734"/>
    </row>
    <row r="568" spans="1:5">
      <c r="A568" s="733">
        <v>19003041</v>
      </c>
      <c r="B568" s="733" t="s">
        <v>3365</v>
      </c>
      <c r="C568" s="734">
        <v>3041500</v>
      </c>
      <c r="E568" s="734"/>
    </row>
    <row r="569" spans="1:5">
      <c r="A569" s="733">
        <v>19003042</v>
      </c>
      <c r="B569" s="733" t="s">
        <v>3300</v>
      </c>
      <c r="C569" s="734">
        <v>3139500</v>
      </c>
      <c r="E569" s="734"/>
    </row>
    <row r="570" spans="1:5">
      <c r="A570" s="733">
        <v>19100012</v>
      </c>
      <c r="B570" s="733" t="s">
        <v>1000</v>
      </c>
      <c r="C570" s="734">
        <v>27234431.710000001</v>
      </c>
      <c r="E570" s="734"/>
    </row>
    <row r="571" spans="1:5">
      <c r="A571" s="733">
        <v>19100022</v>
      </c>
      <c r="B571" s="733" t="s">
        <v>697</v>
      </c>
      <c r="C571" s="734">
        <v>-42956000.399999999</v>
      </c>
      <c r="E571" s="734"/>
    </row>
    <row r="572" spans="1:5">
      <c r="A572" s="733">
        <v>19100132</v>
      </c>
      <c r="B572" s="733" t="s">
        <v>683</v>
      </c>
      <c r="C572" s="734">
        <v>-592402.56999999995</v>
      </c>
      <c r="E572" s="734"/>
    </row>
    <row r="573" spans="1:5">
      <c r="A573" s="733">
        <v>19100142</v>
      </c>
      <c r="B573" s="733" t="s">
        <v>684</v>
      </c>
      <c r="C573" s="734">
        <v>-613678.06000000006</v>
      </c>
      <c r="E573" s="734"/>
    </row>
    <row r="574" spans="1:5">
      <c r="A574" s="733">
        <v>19100152</v>
      </c>
      <c r="B574" s="733" t="s">
        <v>1138</v>
      </c>
      <c r="C574" s="734">
        <v>-58842.26</v>
      </c>
      <c r="E574" s="734"/>
    </row>
    <row r="575" spans="1:5">
      <c r="A575" s="733">
        <v>19100162</v>
      </c>
      <c r="B575" s="733" t="s">
        <v>312</v>
      </c>
      <c r="C575" s="734">
        <v>6280465.0899999999</v>
      </c>
      <c r="E575" s="734"/>
    </row>
    <row r="576" spans="1:5">
      <c r="A576" s="733">
        <v>20100023</v>
      </c>
      <c r="B576" s="733" t="s">
        <v>1984</v>
      </c>
      <c r="C576" s="734">
        <v>-859037.91</v>
      </c>
      <c r="E576" s="734"/>
    </row>
    <row r="577" spans="1:5">
      <c r="A577" s="733">
        <v>20700003</v>
      </c>
      <c r="B577" s="733" t="s">
        <v>1296</v>
      </c>
      <c r="C577" s="734">
        <v>-122847945.22</v>
      </c>
      <c r="E577" s="734"/>
    </row>
    <row r="578" spans="1:5">
      <c r="A578" s="733">
        <v>20700013</v>
      </c>
      <c r="B578" s="733" t="s">
        <v>1889</v>
      </c>
      <c r="C578" s="734">
        <v>-338395484.31</v>
      </c>
      <c r="E578" s="734"/>
    </row>
    <row r="579" spans="1:5">
      <c r="A579" s="733">
        <v>20700023</v>
      </c>
      <c r="B579" s="733" t="s">
        <v>1345</v>
      </c>
      <c r="C579" s="734">
        <v>-16901820.34</v>
      </c>
      <c r="E579" s="734"/>
    </row>
    <row r="580" spans="1:5">
      <c r="A580" s="733">
        <v>21100003</v>
      </c>
      <c r="B580" s="733" t="s">
        <v>1186</v>
      </c>
      <c r="C580" s="734">
        <v>-2803605116.4699998</v>
      </c>
      <c r="E580" s="734"/>
    </row>
    <row r="581" spans="1:5">
      <c r="A581" s="733">
        <v>21100383</v>
      </c>
      <c r="B581" s="733" t="s">
        <v>25</v>
      </c>
      <c r="C581" s="734">
        <v>-491575</v>
      </c>
      <c r="E581" s="734"/>
    </row>
    <row r="582" spans="1:5">
      <c r="A582" s="733">
        <v>21400013</v>
      </c>
      <c r="B582" s="733" t="s">
        <v>1053</v>
      </c>
      <c r="C582" s="734">
        <v>2148854.7200000002</v>
      </c>
      <c r="E582" s="734"/>
    </row>
    <row r="583" spans="1:5">
      <c r="A583" s="733">
        <v>21400033</v>
      </c>
      <c r="B583" s="733" t="s">
        <v>1055</v>
      </c>
      <c r="C583" s="734">
        <v>4985024.68</v>
      </c>
      <c r="E583" s="734"/>
    </row>
    <row r="584" spans="1:5">
      <c r="A584" s="733">
        <v>21500023</v>
      </c>
      <c r="B584" s="733" t="s">
        <v>1346</v>
      </c>
      <c r="C584" s="734">
        <v>-10766141</v>
      </c>
      <c r="E584" s="734"/>
    </row>
    <row r="585" spans="1:5">
      <c r="A585" s="733">
        <v>21500033</v>
      </c>
      <c r="B585" s="733" t="s">
        <v>1890</v>
      </c>
      <c r="C585" s="734">
        <v>-3281918</v>
      </c>
      <c r="E585" s="734"/>
    </row>
    <row r="586" spans="1:5">
      <c r="A586" s="733">
        <v>21600003</v>
      </c>
      <c r="B586" s="733" t="s">
        <v>419</v>
      </c>
      <c r="C586" s="734">
        <v>-364699858.00999999</v>
      </c>
      <c r="E586" s="734"/>
    </row>
    <row r="587" spans="1:5">
      <c r="A587" s="733">
        <v>21600011</v>
      </c>
      <c r="B587" s="733" t="s">
        <v>2097</v>
      </c>
      <c r="C587" s="734">
        <v>58229926.119999997</v>
      </c>
      <c r="E587" s="734"/>
    </row>
    <row r="588" spans="1:5">
      <c r="A588" s="733">
        <v>21600013</v>
      </c>
      <c r="B588" s="733" t="s">
        <v>672</v>
      </c>
      <c r="C588" s="734">
        <v>77562549.519999996</v>
      </c>
      <c r="E588" s="734"/>
    </row>
    <row r="589" spans="1:5">
      <c r="A589" s="733">
        <v>21600023</v>
      </c>
      <c r="B589" s="733" t="s">
        <v>1891</v>
      </c>
      <c r="C589" s="734">
        <v>1755001.25</v>
      </c>
      <c r="E589" s="734"/>
    </row>
    <row r="590" spans="1:5">
      <c r="A590" s="733">
        <v>21600033</v>
      </c>
      <c r="B590" s="733" t="s">
        <v>1196</v>
      </c>
      <c r="C590" s="734">
        <v>1471103.62</v>
      </c>
      <c r="E590" s="734"/>
    </row>
    <row r="591" spans="1:5">
      <c r="A591" s="733">
        <v>21600053</v>
      </c>
      <c r="B591" s="733" t="s">
        <v>1074</v>
      </c>
      <c r="C591" s="734">
        <v>16359946.109999999</v>
      </c>
      <c r="E591" s="734"/>
    </row>
    <row r="592" spans="1:5">
      <c r="A592" s="733">
        <v>21610013</v>
      </c>
      <c r="B592" s="733" t="s">
        <v>342</v>
      </c>
      <c r="C592" s="734">
        <v>14902924</v>
      </c>
      <c r="E592" s="734"/>
    </row>
    <row r="593" spans="1:5">
      <c r="A593" s="733">
        <v>21900103</v>
      </c>
      <c r="B593" s="733" t="s">
        <v>3148</v>
      </c>
      <c r="C593" s="734">
        <v>-14687535.1</v>
      </c>
      <c r="E593" s="734"/>
    </row>
    <row r="594" spans="1:5">
      <c r="A594" s="733">
        <v>21900113</v>
      </c>
      <c r="B594" s="733" t="s">
        <v>3149</v>
      </c>
      <c r="C594" s="734">
        <v>23049772.399999999</v>
      </c>
      <c r="E594" s="734"/>
    </row>
    <row r="595" spans="1:5">
      <c r="A595" s="733">
        <v>21900133</v>
      </c>
      <c r="B595" s="733" t="s">
        <v>3150</v>
      </c>
      <c r="C595" s="734">
        <v>446161.7</v>
      </c>
      <c r="E595" s="734"/>
    </row>
    <row r="596" spans="1:5">
      <c r="A596" s="733">
        <v>21900143</v>
      </c>
      <c r="B596" s="733" t="s">
        <v>3166</v>
      </c>
      <c r="C596" s="734">
        <v>219972510.5</v>
      </c>
      <c r="E596" s="734"/>
    </row>
    <row r="597" spans="1:5">
      <c r="A597" s="733">
        <v>21900153</v>
      </c>
      <c r="B597" s="733" t="s">
        <v>3152</v>
      </c>
      <c r="C597" s="734">
        <v>-76990378.670000002</v>
      </c>
      <c r="E597" s="734"/>
    </row>
    <row r="598" spans="1:5">
      <c r="A598" s="733">
        <v>21900163</v>
      </c>
      <c r="B598" s="733" t="s">
        <v>3167</v>
      </c>
      <c r="C598" s="734">
        <v>17546432</v>
      </c>
      <c r="E598" s="734"/>
    </row>
    <row r="599" spans="1:5">
      <c r="A599" s="733">
        <v>21900173</v>
      </c>
      <c r="B599" s="733" t="s">
        <v>3154</v>
      </c>
      <c r="C599" s="734">
        <v>-6141251.1600000001</v>
      </c>
      <c r="E599" s="734"/>
    </row>
    <row r="600" spans="1:5">
      <c r="A600" s="733">
        <v>21900183</v>
      </c>
      <c r="B600" s="733" t="s">
        <v>3155</v>
      </c>
      <c r="C600" s="734">
        <v>-3192333.32</v>
      </c>
      <c r="E600" s="734"/>
    </row>
    <row r="601" spans="1:5">
      <c r="A601" s="733">
        <v>21900193</v>
      </c>
      <c r="B601" s="733" t="s">
        <v>3156</v>
      </c>
      <c r="C601" s="734">
        <v>1117316.57</v>
      </c>
    </row>
    <row r="602" spans="1:5">
      <c r="A602" s="733">
        <v>21900223</v>
      </c>
      <c r="B602" s="733" t="s">
        <v>3140</v>
      </c>
      <c r="C602" s="734">
        <v>-156156.6</v>
      </c>
      <c r="E602" s="734"/>
    </row>
    <row r="603" spans="1:5">
      <c r="A603" s="733">
        <v>21900233</v>
      </c>
      <c r="B603" s="733" t="s">
        <v>3109</v>
      </c>
      <c r="C603" s="734">
        <v>5140637.29</v>
      </c>
      <c r="E603" s="734"/>
    </row>
    <row r="604" spans="1:5">
      <c r="A604" s="733">
        <v>21900243</v>
      </c>
      <c r="B604" s="733" t="s">
        <v>3157</v>
      </c>
      <c r="C604" s="734">
        <v>-8067420.3399999999</v>
      </c>
      <c r="E604" s="734"/>
    </row>
    <row r="605" spans="1:5">
      <c r="A605" s="733">
        <v>22100393</v>
      </c>
      <c r="B605" s="733" t="s">
        <v>474</v>
      </c>
      <c r="C605" s="734">
        <v>-15000000</v>
      </c>
      <c r="E605" s="734"/>
    </row>
    <row r="606" spans="1:5">
      <c r="A606" s="733">
        <v>22100413</v>
      </c>
      <c r="B606" s="733" t="s">
        <v>141</v>
      </c>
      <c r="C606" s="734">
        <v>-2000000</v>
      </c>
      <c r="E606" s="734"/>
    </row>
    <row r="607" spans="1:5">
      <c r="A607" s="733">
        <v>22100713</v>
      </c>
      <c r="B607" s="733" t="s">
        <v>513</v>
      </c>
      <c r="C607" s="734">
        <v>-300000000</v>
      </c>
      <c r="E607" s="734"/>
    </row>
    <row r="608" spans="1:5">
      <c r="A608" s="733">
        <v>22100723</v>
      </c>
      <c r="B608" s="733" t="s">
        <v>514</v>
      </c>
      <c r="C608" s="734">
        <v>-200000000</v>
      </c>
      <c r="E608" s="734"/>
    </row>
    <row r="609" spans="1:5">
      <c r="A609" s="733">
        <v>22100743</v>
      </c>
      <c r="B609" s="733" t="s">
        <v>1322</v>
      </c>
      <c r="C609" s="734">
        <v>-100000000</v>
      </c>
      <c r="E609" s="734"/>
    </row>
    <row r="610" spans="1:5">
      <c r="A610" s="733">
        <v>22100823</v>
      </c>
      <c r="B610" s="733" t="s">
        <v>1921</v>
      </c>
      <c r="C610" s="734">
        <v>-250000000</v>
      </c>
      <c r="E610" s="734"/>
    </row>
    <row r="611" spans="1:5">
      <c r="A611" s="733">
        <v>22100833</v>
      </c>
      <c r="B611" s="733" t="s">
        <v>2808</v>
      </c>
      <c r="C611" s="734">
        <v>-138460000</v>
      </c>
      <c r="E611" s="734"/>
    </row>
    <row r="612" spans="1:5">
      <c r="A612" s="733">
        <v>22100843</v>
      </c>
      <c r="B612" s="733" t="s">
        <v>2812</v>
      </c>
      <c r="C612" s="734">
        <v>-23400000</v>
      </c>
      <c r="E612" s="734"/>
    </row>
    <row r="613" spans="1:5">
      <c r="A613" s="733">
        <v>22100853</v>
      </c>
      <c r="B613" s="733" t="s">
        <v>3254</v>
      </c>
      <c r="C613" s="734">
        <v>-425000000</v>
      </c>
      <c r="E613" s="734"/>
    </row>
    <row r="614" spans="1:5">
      <c r="A614" s="733">
        <v>22100923</v>
      </c>
      <c r="B614" s="733" t="s">
        <v>2402</v>
      </c>
      <c r="C614" s="734">
        <v>-250000000</v>
      </c>
      <c r="E614" s="734"/>
    </row>
    <row r="615" spans="1:5">
      <c r="A615" s="733">
        <v>22100933</v>
      </c>
      <c r="B615" s="733" t="s">
        <v>2403</v>
      </c>
      <c r="C615" s="734">
        <v>-45000000</v>
      </c>
      <c r="E615" s="734"/>
    </row>
    <row r="616" spans="1:5">
      <c r="A616" s="733">
        <v>22101023</v>
      </c>
      <c r="B616" s="733" t="s">
        <v>1032</v>
      </c>
      <c r="C616" s="734">
        <v>-250000000</v>
      </c>
      <c r="E616" s="734"/>
    </row>
    <row r="617" spans="1:5">
      <c r="A617" s="733">
        <v>22101033</v>
      </c>
      <c r="B617" s="733" t="s">
        <v>1893</v>
      </c>
      <c r="C617" s="734">
        <v>-300000000</v>
      </c>
      <c r="E617" s="734"/>
    </row>
    <row r="618" spans="1:5">
      <c r="A618" s="733">
        <v>22101053</v>
      </c>
      <c r="B618" s="733" t="s">
        <v>1943</v>
      </c>
      <c r="C618" s="734">
        <v>-250000000</v>
      </c>
      <c r="E618" s="734"/>
    </row>
    <row r="619" spans="1:5">
      <c r="A619" s="733">
        <v>22101113</v>
      </c>
      <c r="B619" s="733" t="s">
        <v>1605</v>
      </c>
      <c r="C619" s="734">
        <v>-350000000</v>
      </c>
      <c r="E619" s="734"/>
    </row>
    <row r="620" spans="1:5">
      <c r="A620" s="733">
        <v>22101123</v>
      </c>
      <c r="B620" s="733" t="s">
        <v>2137</v>
      </c>
      <c r="C620" s="734">
        <v>-325000000</v>
      </c>
      <c r="E620" s="734"/>
    </row>
    <row r="621" spans="1:5">
      <c r="A621" s="733">
        <v>22101133</v>
      </c>
      <c r="B621" s="733" t="s">
        <v>2132</v>
      </c>
      <c r="C621" s="734">
        <v>-250000000</v>
      </c>
      <c r="E621" s="734"/>
    </row>
    <row r="622" spans="1:5">
      <c r="A622" s="733">
        <v>22101143</v>
      </c>
      <c r="B622" s="733" t="s">
        <v>2247</v>
      </c>
      <c r="C622" s="734">
        <v>-300000000</v>
      </c>
      <c r="E622" s="734"/>
    </row>
    <row r="623" spans="1:5">
      <c r="A623" s="733">
        <v>22600083</v>
      </c>
      <c r="B623" s="733" t="s">
        <v>2243</v>
      </c>
      <c r="C623" s="734">
        <v>12721.02</v>
      </c>
      <c r="E623" s="734"/>
    </row>
    <row r="624" spans="1:5">
      <c r="A624" s="733">
        <v>22600093</v>
      </c>
      <c r="B624" s="733" t="s">
        <v>3255</v>
      </c>
      <c r="C624" s="734">
        <v>1885052.08</v>
      </c>
      <c r="E624" s="734"/>
    </row>
    <row r="625" spans="1:5">
      <c r="A625" s="733">
        <v>22820011</v>
      </c>
      <c r="B625" s="733" t="s">
        <v>1864</v>
      </c>
      <c r="C625" s="734">
        <v>-137500</v>
      </c>
      <c r="E625" s="734"/>
    </row>
    <row r="626" spans="1:5">
      <c r="A626" s="733">
        <v>22820012</v>
      </c>
      <c r="B626" s="733" t="s">
        <v>1865</v>
      </c>
      <c r="C626" s="734">
        <v>-37500</v>
      </c>
      <c r="E626" s="734"/>
    </row>
    <row r="627" spans="1:5">
      <c r="A627" s="733">
        <v>22830003</v>
      </c>
      <c r="B627" s="733" t="s">
        <v>1058</v>
      </c>
      <c r="C627" s="734">
        <v>-57052021.200000003</v>
      </c>
      <c r="E627" s="734"/>
    </row>
    <row r="628" spans="1:5">
      <c r="A628" s="733">
        <v>22830013</v>
      </c>
      <c r="B628" s="733" t="s">
        <v>1057</v>
      </c>
      <c r="C628" s="734">
        <v>-5151303.5</v>
      </c>
      <c r="E628" s="734"/>
    </row>
    <row r="629" spans="1:5">
      <c r="A629" s="733">
        <v>22830023</v>
      </c>
      <c r="B629" s="733" t="s">
        <v>1434</v>
      </c>
      <c r="C629" s="734">
        <v>-53194378.5</v>
      </c>
    </row>
    <row r="630" spans="1:5">
      <c r="A630" s="733">
        <v>22830033</v>
      </c>
      <c r="B630" s="733" t="s">
        <v>2420</v>
      </c>
      <c r="C630" s="734">
        <v>-1698717.14</v>
      </c>
      <c r="E630" s="734"/>
    </row>
    <row r="631" spans="1:5">
      <c r="A631" s="733">
        <v>22830043</v>
      </c>
      <c r="B631" s="733" t="s">
        <v>2836</v>
      </c>
      <c r="C631" s="734">
        <v>-102061.2</v>
      </c>
      <c r="E631" s="734"/>
    </row>
    <row r="632" spans="1:5">
      <c r="A632" s="733">
        <v>22830053</v>
      </c>
      <c r="B632" s="733" t="s">
        <v>2994</v>
      </c>
      <c r="C632" s="734">
        <v>-1596888.7</v>
      </c>
      <c r="E632" s="734"/>
    </row>
    <row r="633" spans="1:5">
      <c r="A633" s="733">
        <v>22830063</v>
      </c>
      <c r="B633" s="733" t="s">
        <v>3043</v>
      </c>
      <c r="C633" s="734">
        <v>-89322</v>
      </c>
      <c r="E633" s="734"/>
    </row>
    <row r="634" spans="1:5">
      <c r="A634" s="733">
        <v>22830073</v>
      </c>
      <c r="B634" s="733" t="s">
        <v>3044</v>
      </c>
      <c r="C634" s="734">
        <v>-164230.5</v>
      </c>
      <c r="E634" s="734"/>
    </row>
    <row r="635" spans="1:5">
      <c r="A635" s="733">
        <v>22840012</v>
      </c>
      <c r="B635" s="733" t="s">
        <v>2508</v>
      </c>
      <c r="C635" s="734">
        <v>-609250</v>
      </c>
      <c r="E635" s="734"/>
    </row>
    <row r="636" spans="1:5">
      <c r="A636" s="733">
        <v>22840021</v>
      </c>
      <c r="B636" s="733" t="s">
        <v>1620</v>
      </c>
      <c r="C636" s="734">
        <v>-198375.75</v>
      </c>
      <c r="E636" s="734"/>
    </row>
    <row r="637" spans="1:5">
      <c r="A637" s="733">
        <v>22840022</v>
      </c>
      <c r="B637" s="733" t="s">
        <v>2509</v>
      </c>
      <c r="C637" s="734">
        <v>-628040.44999999995</v>
      </c>
      <c r="E637" s="734"/>
    </row>
    <row r="638" spans="1:5">
      <c r="A638" s="733">
        <v>22840031</v>
      </c>
      <c r="B638" s="733" t="s">
        <v>1635</v>
      </c>
      <c r="C638" s="734">
        <v>-258000</v>
      </c>
    </row>
    <row r="639" spans="1:5">
      <c r="A639" s="733">
        <v>22840032</v>
      </c>
      <c r="B639" s="733" t="s">
        <v>2510</v>
      </c>
      <c r="C639" s="734">
        <v>-3298077.33</v>
      </c>
      <c r="E639" s="734"/>
    </row>
    <row r="640" spans="1:5">
      <c r="A640" s="733">
        <v>22840042</v>
      </c>
      <c r="B640" s="733" t="s">
        <v>2511</v>
      </c>
      <c r="C640" s="734">
        <v>-229267.22</v>
      </c>
      <c r="E640" s="734"/>
    </row>
    <row r="641" spans="1:5">
      <c r="A641" s="733">
        <v>22840051</v>
      </c>
      <c r="B641" s="733" t="s">
        <v>1636</v>
      </c>
      <c r="C641" s="734">
        <v>-30000</v>
      </c>
      <c r="E641" s="734"/>
    </row>
    <row r="642" spans="1:5">
      <c r="A642" s="733">
        <v>22840062</v>
      </c>
      <c r="B642" s="733" t="s">
        <v>2513</v>
      </c>
      <c r="C642" s="734">
        <v>-1269906.45</v>
      </c>
      <c r="E642" s="734"/>
    </row>
    <row r="643" spans="1:5">
      <c r="A643" s="733">
        <v>22840081</v>
      </c>
      <c r="B643" s="733" t="s">
        <v>1621</v>
      </c>
      <c r="C643" s="734">
        <v>-550000</v>
      </c>
      <c r="E643" s="734"/>
    </row>
    <row r="644" spans="1:5">
      <c r="A644" s="733">
        <v>22840082</v>
      </c>
      <c r="B644" s="733" t="s">
        <v>2514</v>
      </c>
      <c r="C644" s="734">
        <v>-2359079.77</v>
      </c>
      <c r="E644" s="734"/>
    </row>
    <row r="645" spans="1:5">
      <c r="A645" s="733">
        <v>22840092</v>
      </c>
      <c r="B645" s="733" t="s">
        <v>2515</v>
      </c>
      <c r="C645" s="734">
        <v>-2050000</v>
      </c>
      <c r="E645" s="734"/>
    </row>
    <row r="646" spans="1:5">
      <c r="A646" s="733">
        <v>22840102</v>
      </c>
      <c r="B646" s="733" t="s">
        <v>2516</v>
      </c>
      <c r="C646" s="734">
        <v>-509729.84</v>
      </c>
      <c r="E646" s="734"/>
    </row>
    <row r="647" spans="1:5">
      <c r="A647" s="733">
        <v>22840111</v>
      </c>
      <c r="B647" s="733" t="s">
        <v>1637</v>
      </c>
      <c r="C647" s="734">
        <v>-20000</v>
      </c>
      <c r="E647" s="734"/>
    </row>
    <row r="648" spans="1:5">
      <c r="A648" s="733">
        <v>22840112</v>
      </c>
      <c r="B648" s="733" t="s">
        <v>2517</v>
      </c>
      <c r="C648" s="734">
        <v>-200000</v>
      </c>
      <c r="E648" s="734"/>
    </row>
    <row r="649" spans="1:5">
      <c r="A649" s="733">
        <v>22840122</v>
      </c>
      <c r="B649" s="733" t="s">
        <v>2518</v>
      </c>
      <c r="C649" s="734">
        <v>-140000</v>
      </c>
      <c r="E649" s="734"/>
    </row>
    <row r="650" spans="1:5">
      <c r="A650" s="733">
        <v>22840131</v>
      </c>
      <c r="B650" s="733" t="s">
        <v>1622</v>
      </c>
      <c r="C650" s="734">
        <v>-500000</v>
      </c>
      <c r="E650" s="734"/>
    </row>
    <row r="651" spans="1:5">
      <c r="A651" s="733">
        <v>22840132</v>
      </c>
      <c r="B651" s="733" t="s">
        <v>2519</v>
      </c>
      <c r="C651" s="734">
        <v>-100000</v>
      </c>
      <c r="E651" s="734"/>
    </row>
    <row r="652" spans="1:5">
      <c r="A652" s="733">
        <v>22840161</v>
      </c>
      <c r="B652" s="733" t="s">
        <v>1623</v>
      </c>
      <c r="C652" s="734">
        <v>-340622.45</v>
      </c>
      <c r="E652" s="734"/>
    </row>
    <row r="653" spans="1:5">
      <c r="A653" s="733">
        <v>22840162</v>
      </c>
      <c r="B653" s="733" t="s">
        <v>3085</v>
      </c>
      <c r="C653" s="734">
        <v>-212895.87</v>
      </c>
      <c r="E653" s="734"/>
    </row>
    <row r="654" spans="1:5">
      <c r="A654" s="733">
        <v>22840171</v>
      </c>
      <c r="B654" s="733" t="s">
        <v>1624</v>
      </c>
      <c r="C654" s="734">
        <v>-50000</v>
      </c>
      <c r="E654" s="734"/>
    </row>
    <row r="655" spans="1:5">
      <c r="A655" s="733">
        <v>22840181</v>
      </c>
      <c r="B655" s="733" t="s">
        <v>1638</v>
      </c>
      <c r="C655" s="734">
        <v>-2992681.55</v>
      </c>
      <c r="E655" s="734"/>
    </row>
    <row r="656" spans="1:5">
      <c r="A656" s="733">
        <v>22840191</v>
      </c>
      <c r="B656" s="733" t="s">
        <v>1625</v>
      </c>
      <c r="C656" s="734">
        <v>-250000</v>
      </c>
      <c r="E656" s="734"/>
    </row>
    <row r="657" spans="1:5">
      <c r="A657" s="733">
        <v>22840221</v>
      </c>
      <c r="B657" s="733" t="s">
        <v>1646</v>
      </c>
      <c r="C657" s="734">
        <v>-102002.61</v>
      </c>
      <c r="E657" s="734"/>
    </row>
    <row r="658" spans="1:5">
      <c r="A658" s="733">
        <v>22840231</v>
      </c>
      <c r="B658" s="733" t="s">
        <v>441</v>
      </c>
      <c r="C658" s="734">
        <v>-75000</v>
      </c>
      <c r="E658" s="734"/>
    </row>
    <row r="659" spans="1:5">
      <c r="A659" s="733">
        <v>22840251</v>
      </c>
      <c r="B659" s="733" t="s">
        <v>984</v>
      </c>
      <c r="C659" s="734">
        <v>-11708823</v>
      </c>
      <c r="E659" s="734"/>
    </row>
    <row r="660" spans="1:5">
      <c r="A660" s="733">
        <v>22840281</v>
      </c>
      <c r="B660" s="733" t="s">
        <v>2301</v>
      </c>
      <c r="C660" s="734">
        <v>-50000</v>
      </c>
      <c r="E660" s="734"/>
    </row>
    <row r="661" spans="1:5">
      <c r="A661" s="733">
        <v>22840301</v>
      </c>
      <c r="B661" s="733" t="s">
        <v>2465</v>
      </c>
      <c r="C661" s="734">
        <v>-124919.19</v>
      </c>
      <c r="E661" s="734"/>
    </row>
    <row r="662" spans="1:5">
      <c r="A662" s="733">
        <v>22840311</v>
      </c>
      <c r="B662" s="733" t="s">
        <v>2466</v>
      </c>
      <c r="C662" s="734">
        <v>-95304.25</v>
      </c>
      <c r="E662" s="734"/>
    </row>
    <row r="663" spans="1:5">
      <c r="A663" s="733">
        <v>22840321</v>
      </c>
      <c r="B663" s="733" t="s">
        <v>2647</v>
      </c>
      <c r="C663" s="734">
        <v>-145393439</v>
      </c>
      <c r="E663" s="734"/>
    </row>
    <row r="664" spans="1:5">
      <c r="A664" s="733">
        <v>22840331</v>
      </c>
      <c r="B664" s="733" t="s">
        <v>3086</v>
      </c>
      <c r="C664" s="734">
        <v>-76199930</v>
      </c>
      <c r="E664" s="734"/>
    </row>
    <row r="665" spans="1:5">
      <c r="A665" s="733">
        <v>22840332</v>
      </c>
      <c r="B665" s="733" t="s">
        <v>2512</v>
      </c>
      <c r="C665" s="734">
        <v>-21308626.59</v>
      </c>
      <c r="E665" s="734"/>
    </row>
    <row r="666" spans="1:5">
      <c r="A666" s="733">
        <v>22840341</v>
      </c>
      <c r="B666" s="733" t="s">
        <v>3065</v>
      </c>
      <c r="C666" s="734">
        <v>-26726144</v>
      </c>
      <c r="E666" s="734"/>
    </row>
    <row r="667" spans="1:5">
      <c r="A667" s="733">
        <v>22841001</v>
      </c>
      <c r="B667" s="733" t="s">
        <v>1626</v>
      </c>
      <c r="C667" s="734">
        <v>-4610484.08</v>
      </c>
      <c r="E667" s="734"/>
    </row>
    <row r="668" spans="1:5">
      <c r="A668" s="733">
        <v>23001021</v>
      </c>
      <c r="B668" s="733" t="s">
        <v>29</v>
      </c>
      <c r="C668" s="734">
        <v>-18980446.219999999</v>
      </c>
      <c r="E668" s="734"/>
    </row>
    <row r="669" spans="1:5">
      <c r="A669" s="733">
        <v>23001031</v>
      </c>
      <c r="B669" s="733" t="s">
        <v>1167</v>
      </c>
      <c r="C669" s="734">
        <v>-19368365.890000001</v>
      </c>
      <c r="E669" s="734"/>
    </row>
    <row r="670" spans="1:5">
      <c r="A670" s="733">
        <v>23001041</v>
      </c>
      <c r="B670" s="733" t="s">
        <v>385</v>
      </c>
      <c r="C670" s="734">
        <v>-1338035.43</v>
      </c>
      <c r="E670" s="734"/>
    </row>
    <row r="671" spans="1:5">
      <c r="A671" s="733">
        <v>23001043</v>
      </c>
      <c r="B671" s="733" t="s">
        <v>2663</v>
      </c>
      <c r="C671" s="734">
        <v>-913956.08</v>
      </c>
      <c r="E671" s="734"/>
    </row>
    <row r="672" spans="1:5">
      <c r="A672" s="733">
        <v>23001061</v>
      </c>
      <c r="B672" s="733" t="s">
        <v>1059</v>
      </c>
      <c r="C672" s="734">
        <v>-7952301.46</v>
      </c>
      <c r="E672" s="734"/>
    </row>
    <row r="673" spans="1:5">
      <c r="A673" s="733">
        <v>23001071</v>
      </c>
      <c r="B673" s="733" t="s">
        <v>876</v>
      </c>
      <c r="C673" s="734">
        <v>-8926362.2400000002</v>
      </c>
      <c r="E673" s="734"/>
    </row>
    <row r="674" spans="1:5">
      <c r="A674" s="733">
        <v>23001092</v>
      </c>
      <c r="B674" s="733" t="s">
        <v>545</v>
      </c>
      <c r="C674" s="734">
        <v>-7378844.7800000003</v>
      </c>
      <c r="E674" s="734"/>
    </row>
    <row r="675" spans="1:5">
      <c r="A675" s="733">
        <v>23001131</v>
      </c>
      <c r="B675" s="733" t="s">
        <v>2451</v>
      </c>
      <c r="C675" s="734">
        <v>-6875992.8700000001</v>
      </c>
      <c r="E675" s="734"/>
    </row>
    <row r="676" spans="1:5">
      <c r="A676" s="733">
        <v>23001141</v>
      </c>
      <c r="B676" s="733" t="s">
        <v>2658</v>
      </c>
      <c r="C676" s="734">
        <v>-551155.56000000006</v>
      </c>
      <c r="E676" s="734"/>
    </row>
    <row r="677" spans="1:5">
      <c r="A677" s="733">
        <v>23001151</v>
      </c>
      <c r="B677" s="733" t="s">
        <v>2770</v>
      </c>
      <c r="C677" s="734">
        <v>-283257.67</v>
      </c>
      <c r="E677" s="734"/>
    </row>
    <row r="678" spans="1:5">
      <c r="A678" s="733">
        <v>23001231</v>
      </c>
      <c r="B678" s="733" t="s">
        <v>2628</v>
      </c>
      <c r="C678" s="734">
        <v>-1142902.19</v>
      </c>
      <c r="E678" s="734"/>
    </row>
    <row r="679" spans="1:5">
      <c r="A679" s="733">
        <v>23002011</v>
      </c>
      <c r="B679" s="733" t="s">
        <v>1870</v>
      </c>
      <c r="C679" s="734">
        <v>-886464.87</v>
      </c>
      <c r="E679" s="734"/>
    </row>
    <row r="680" spans="1:5">
      <c r="A680" s="733">
        <v>23002041</v>
      </c>
      <c r="B680" s="733" t="s">
        <v>1220</v>
      </c>
      <c r="C680" s="734">
        <v>-7014521.3399999999</v>
      </c>
      <c r="E680" s="734"/>
    </row>
    <row r="681" spans="1:5">
      <c r="A681" s="733">
        <v>23002061</v>
      </c>
      <c r="B681" s="733" t="s">
        <v>66</v>
      </c>
      <c r="C681" s="734">
        <v>114248</v>
      </c>
      <c r="E681" s="734"/>
    </row>
    <row r="682" spans="1:5">
      <c r="A682" s="733">
        <v>23002071</v>
      </c>
      <c r="B682" s="733" t="s">
        <v>50</v>
      </c>
      <c r="C682" s="734">
        <v>266857.81</v>
      </c>
      <c r="E682" s="734"/>
    </row>
    <row r="683" spans="1:5">
      <c r="A683" s="733">
        <v>23002072</v>
      </c>
      <c r="B683" s="733" t="s">
        <v>2664</v>
      </c>
      <c r="C683" s="734">
        <v>1804646.16</v>
      </c>
      <c r="E683" s="734"/>
    </row>
    <row r="684" spans="1:5">
      <c r="A684" s="733">
        <v>23002091</v>
      </c>
      <c r="B684" s="733" t="s">
        <v>548</v>
      </c>
      <c r="C684" s="734">
        <v>-381105.81</v>
      </c>
      <c r="E684" s="734"/>
    </row>
    <row r="685" spans="1:5">
      <c r="A685" s="733">
        <v>23002092</v>
      </c>
      <c r="B685" s="733" t="s">
        <v>549</v>
      </c>
      <c r="C685" s="734">
        <v>-1804646.16</v>
      </c>
      <c r="E685" s="734"/>
    </row>
    <row r="686" spans="1:5">
      <c r="A686" s="733">
        <v>23108323</v>
      </c>
      <c r="B686" s="733" t="s">
        <v>145</v>
      </c>
      <c r="C686" s="734">
        <v>-35000000</v>
      </c>
      <c r="E686" s="734"/>
    </row>
    <row r="687" spans="1:5">
      <c r="A687" s="733">
        <v>23108383</v>
      </c>
      <c r="B687" s="733" t="s">
        <v>1009</v>
      </c>
      <c r="C687" s="734">
        <v>-42000000</v>
      </c>
      <c r="E687" s="734"/>
    </row>
    <row r="688" spans="1:5">
      <c r="A688" s="733">
        <v>23200011</v>
      </c>
      <c r="B688" s="733" t="s">
        <v>1779</v>
      </c>
      <c r="C688" s="734">
        <v>-5620095.2800000003</v>
      </c>
      <c r="E688" s="734"/>
    </row>
    <row r="689" spans="1:5">
      <c r="A689" s="733">
        <v>23200031</v>
      </c>
      <c r="B689" s="733" t="s">
        <v>430</v>
      </c>
      <c r="C689" s="734">
        <v>-26663292.129999999</v>
      </c>
      <c r="E689" s="734"/>
    </row>
    <row r="690" spans="1:5">
      <c r="A690" s="733">
        <v>23200033</v>
      </c>
      <c r="B690" s="733" t="s">
        <v>434</v>
      </c>
      <c r="C690" s="734">
        <v>-660828.22</v>
      </c>
    </row>
    <row r="691" spans="1:5">
      <c r="A691" s="733">
        <v>23200041</v>
      </c>
      <c r="B691" s="733" t="s">
        <v>818</v>
      </c>
      <c r="C691" s="734">
        <v>-9740982</v>
      </c>
      <c r="E691" s="734"/>
    </row>
    <row r="692" spans="1:5">
      <c r="A692" s="733">
        <v>23200051</v>
      </c>
      <c r="B692" s="733" t="s">
        <v>819</v>
      </c>
      <c r="C692" s="734">
        <v>-7044053.9100000001</v>
      </c>
    </row>
    <row r="693" spans="1:5">
      <c r="A693" s="733">
        <v>23200061</v>
      </c>
      <c r="B693" s="733" t="s">
        <v>375</v>
      </c>
      <c r="C693" s="734">
        <v>-10890603.939999999</v>
      </c>
      <c r="E693" s="734"/>
    </row>
    <row r="694" spans="1:5">
      <c r="A694" s="733">
        <v>23200071</v>
      </c>
      <c r="B694" s="733" t="s">
        <v>1899</v>
      </c>
      <c r="C694" s="734">
        <v>-566976.47</v>
      </c>
    </row>
    <row r="695" spans="1:5">
      <c r="A695" s="733">
        <v>23200081</v>
      </c>
      <c r="B695" s="733" t="s">
        <v>1900</v>
      </c>
      <c r="C695" s="734">
        <v>-3671335.32</v>
      </c>
    </row>
    <row r="696" spans="1:5">
      <c r="A696" s="733">
        <v>23200101</v>
      </c>
      <c r="B696" s="733" t="s">
        <v>809</v>
      </c>
      <c r="C696" s="734">
        <v>-694808</v>
      </c>
    </row>
    <row r="697" spans="1:5">
      <c r="A697" s="733">
        <v>23200103</v>
      </c>
      <c r="B697" s="733" t="s">
        <v>136</v>
      </c>
      <c r="C697" s="734">
        <v>-67897.990000000005</v>
      </c>
    </row>
    <row r="698" spans="1:5">
      <c r="A698" s="733">
        <v>23200111</v>
      </c>
      <c r="B698" s="733" t="s">
        <v>1901</v>
      </c>
      <c r="C698" s="734">
        <v>-275546.38</v>
      </c>
    </row>
    <row r="699" spans="1:5">
      <c r="A699" s="733">
        <v>23200121</v>
      </c>
      <c r="B699" s="733" t="s">
        <v>1647</v>
      </c>
      <c r="C699" s="734">
        <v>-344939.24</v>
      </c>
    </row>
    <row r="700" spans="1:5">
      <c r="A700" s="733">
        <v>23200221</v>
      </c>
      <c r="B700" s="733" t="s">
        <v>3305</v>
      </c>
      <c r="C700" s="733">
        <v>-0.42</v>
      </c>
    </row>
    <row r="701" spans="1:5">
      <c r="A701" s="733">
        <v>23200222</v>
      </c>
      <c r="B701" s="733" t="s">
        <v>279</v>
      </c>
      <c r="C701" s="734">
        <v>-10232955.74</v>
      </c>
    </row>
    <row r="702" spans="1:5">
      <c r="A702" s="733">
        <v>23200242</v>
      </c>
      <c r="B702" s="733" t="s">
        <v>1701</v>
      </c>
      <c r="C702" s="734">
        <v>-21967354.059999999</v>
      </c>
    </row>
    <row r="703" spans="1:5">
      <c r="A703" s="733">
        <v>23200333</v>
      </c>
      <c r="B703" s="733" t="s">
        <v>1045</v>
      </c>
      <c r="C703" s="734">
        <v>-13333865.08</v>
      </c>
    </row>
    <row r="704" spans="1:5">
      <c r="A704" s="733">
        <v>23200483</v>
      </c>
      <c r="B704" s="733" t="s">
        <v>665</v>
      </c>
      <c r="C704" s="734">
        <v>-13182561.76</v>
      </c>
    </row>
    <row r="705" spans="1:5">
      <c r="A705" s="733">
        <v>23200493</v>
      </c>
      <c r="B705" s="733" t="s">
        <v>3094</v>
      </c>
      <c r="C705" s="734">
        <v>-205803.64</v>
      </c>
    </row>
    <row r="706" spans="1:5">
      <c r="A706" s="733">
        <v>23200543</v>
      </c>
      <c r="B706" s="733" t="s">
        <v>735</v>
      </c>
      <c r="C706" s="734">
        <v>-57020349.829999998</v>
      </c>
    </row>
    <row r="707" spans="1:5">
      <c r="A707" s="733">
        <v>23200643</v>
      </c>
      <c r="B707" s="733" t="s">
        <v>640</v>
      </c>
      <c r="C707" s="734">
        <v>-7082353.8399999999</v>
      </c>
    </row>
    <row r="708" spans="1:5">
      <c r="A708" s="733">
        <v>23200653</v>
      </c>
      <c r="B708" s="733" t="s">
        <v>1694</v>
      </c>
      <c r="C708" s="734">
        <v>-1417031.74</v>
      </c>
      <c r="E708" s="734"/>
    </row>
    <row r="709" spans="1:5">
      <c r="A709" s="733">
        <v>23200693</v>
      </c>
      <c r="B709" s="733" t="s">
        <v>1368</v>
      </c>
      <c r="C709" s="733">
        <v>-55.08</v>
      </c>
      <c r="E709" s="734"/>
    </row>
    <row r="710" spans="1:5">
      <c r="A710" s="733">
        <v>23200733</v>
      </c>
      <c r="B710" s="733" t="s">
        <v>248</v>
      </c>
      <c r="C710" s="734">
        <v>-5462.87</v>
      </c>
      <c r="E710" s="734"/>
    </row>
    <row r="711" spans="1:5">
      <c r="A711" s="733">
        <v>23200743</v>
      </c>
      <c r="B711" s="733" t="s">
        <v>1946</v>
      </c>
      <c r="C711" s="734">
        <v>-4086.38</v>
      </c>
      <c r="E711" s="734"/>
    </row>
    <row r="712" spans="1:5">
      <c r="A712" s="733">
        <v>23200753</v>
      </c>
      <c r="B712" s="733" t="s">
        <v>1674</v>
      </c>
      <c r="C712" s="734">
        <v>-1656.52</v>
      </c>
    </row>
    <row r="713" spans="1:5">
      <c r="A713" s="733">
        <v>23200763</v>
      </c>
      <c r="B713" s="733" t="s">
        <v>1945</v>
      </c>
      <c r="C713" s="733">
        <v>149.12</v>
      </c>
      <c r="E713" s="734"/>
    </row>
    <row r="714" spans="1:5">
      <c r="A714" s="733">
        <v>23200773</v>
      </c>
      <c r="B714" s="733" t="s">
        <v>1128</v>
      </c>
      <c r="C714" s="734">
        <v>-14354.6</v>
      </c>
      <c r="E714" s="734"/>
    </row>
    <row r="715" spans="1:5">
      <c r="A715" s="733">
        <v>23200813</v>
      </c>
      <c r="B715" s="733" t="s">
        <v>3191</v>
      </c>
      <c r="C715" s="733">
        <v>100</v>
      </c>
      <c r="E715" s="734"/>
    </row>
    <row r="716" spans="1:5">
      <c r="A716" s="733">
        <v>23200823</v>
      </c>
      <c r="B716" s="733" t="s">
        <v>3209</v>
      </c>
      <c r="C716" s="734">
        <v>-167246.84</v>
      </c>
      <c r="E716" s="734"/>
    </row>
    <row r="717" spans="1:5">
      <c r="A717" s="733">
        <v>23200873</v>
      </c>
      <c r="B717" s="733" t="s">
        <v>3306</v>
      </c>
      <c r="C717" s="734">
        <v>-861005.63</v>
      </c>
      <c r="E717" s="734"/>
    </row>
    <row r="718" spans="1:5">
      <c r="A718" s="733">
        <v>23201003</v>
      </c>
      <c r="B718" s="733" t="s">
        <v>783</v>
      </c>
      <c r="C718" s="734">
        <v>-19752412.149999999</v>
      </c>
      <c r="E718" s="734"/>
    </row>
    <row r="719" spans="1:5">
      <c r="A719" s="733">
        <v>23201013</v>
      </c>
      <c r="B719" s="733" t="s">
        <v>1461</v>
      </c>
      <c r="C719" s="734">
        <v>-10927689.109999999</v>
      </c>
      <c r="E719" s="734"/>
    </row>
    <row r="720" spans="1:5">
      <c r="A720" s="733">
        <v>23201033</v>
      </c>
      <c r="B720" s="733" t="s">
        <v>1169</v>
      </c>
      <c r="C720" s="734">
        <v>-169775.69</v>
      </c>
      <c r="E720" s="734"/>
    </row>
    <row r="721" spans="1:5">
      <c r="A721" s="733">
        <v>23201043</v>
      </c>
      <c r="B721" s="733" t="s">
        <v>498</v>
      </c>
      <c r="C721" s="734">
        <v>-190858.25</v>
      </c>
      <c r="E721" s="734"/>
    </row>
    <row r="722" spans="1:5">
      <c r="A722" s="733">
        <v>23201053</v>
      </c>
      <c r="B722" s="733" t="s">
        <v>2659</v>
      </c>
      <c r="C722" s="734">
        <v>-45662.559999999998</v>
      </c>
      <c r="E722" s="734"/>
    </row>
    <row r="723" spans="1:5">
      <c r="A723" s="733">
        <v>23201073</v>
      </c>
      <c r="B723" s="733" t="s">
        <v>1292</v>
      </c>
      <c r="C723" s="733">
        <v>-144.09</v>
      </c>
    </row>
    <row r="724" spans="1:5">
      <c r="A724" s="733">
        <v>23201113</v>
      </c>
      <c r="B724" s="733" t="s">
        <v>575</v>
      </c>
      <c r="C724" s="734">
        <v>10345.6</v>
      </c>
      <c r="E724" s="734"/>
    </row>
    <row r="725" spans="1:5">
      <c r="A725" s="733">
        <v>23201153</v>
      </c>
      <c r="B725" s="733" t="s">
        <v>2734</v>
      </c>
      <c r="C725" s="734">
        <v>-4529.33</v>
      </c>
      <c r="E725" s="734"/>
    </row>
    <row r="726" spans="1:5">
      <c r="A726" s="733">
        <v>23201163</v>
      </c>
      <c r="B726" s="733" t="s">
        <v>2735</v>
      </c>
      <c r="C726" s="734">
        <v>-9496.08</v>
      </c>
      <c r="E726" s="734"/>
    </row>
    <row r="727" spans="1:5">
      <c r="A727" s="733">
        <v>23201173</v>
      </c>
      <c r="B727" s="733" t="s">
        <v>496</v>
      </c>
      <c r="C727" s="734">
        <v>10561.86</v>
      </c>
      <c r="E727" s="734"/>
    </row>
    <row r="728" spans="1:5">
      <c r="A728" s="733">
        <v>23201193</v>
      </c>
      <c r="B728" s="733" t="s">
        <v>2736</v>
      </c>
      <c r="C728" s="734">
        <v>-19619.150000000001</v>
      </c>
      <c r="E728" s="734"/>
    </row>
    <row r="729" spans="1:5">
      <c r="A729" s="733">
        <v>23201203</v>
      </c>
      <c r="B729" s="733" t="s">
        <v>2737</v>
      </c>
      <c r="C729" s="734">
        <v>-3301.36</v>
      </c>
      <c r="E729" s="734"/>
    </row>
    <row r="730" spans="1:5">
      <c r="A730" s="733">
        <v>23201251</v>
      </c>
      <c r="B730" s="733" t="s">
        <v>2665</v>
      </c>
      <c r="C730" s="734">
        <v>-325473</v>
      </c>
      <c r="E730" s="734"/>
    </row>
    <row r="731" spans="1:5">
      <c r="A731" s="733">
        <v>23202173</v>
      </c>
      <c r="B731" s="733" t="s">
        <v>416</v>
      </c>
      <c r="C731" s="733">
        <v>53.6</v>
      </c>
      <c r="E731" s="734"/>
    </row>
    <row r="732" spans="1:5">
      <c r="A732" s="733">
        <v>23202183</v>
      </c>
      <c r="B732" s="733" t="s">
        <v>1255</v>
      </c>
      <c r="C732" s="734">
        <v>-17689.8</v>
      </c>
      <c r="E732" s="734"/>
    </row>
    <row r="733" spans="1:5">
      <c r="A733" s="733">
        <v>23202233</v>
      </c>
      <c r="B733" s="733" t="s">
        <v>3301</v>
      </c>
      <c r="C733" s="734">
        <v>-515651.61</v>
      </c>
      <c r="E733" s="734"/>
    </row>
    <row r="734" spans="1:5">
      <c r="A734" s="733">
        <v>23202353</v>
      </c>
      <c r="B734" s="733" t="s">
        <v>3302</v>
      </c>
      <c r="C734" s="734">
        <v>-10275656.560000001</v>
      </c>
      <c r="E734" s="734"/>
    </row>
    <row r="735" spans="1:5">
      <c r="A735" s="733">
        <v>23500003</v>
      </c>
      <c r="B735" s="733" t="s">
        <v>2755</v>
      </c>
      <c r="C735" s="734">
        <v>-23969140.859999999</v>
      </c>
      <c r="E735" s="734"/>
    </row>
    <row r="736" spans="1:5">
      <c r="A736" s="733">
        <v>23500011</v>
      </c>
      <c r="B736" s="733" t="s">
        <v>991</v>
      </c>
      <c r="C736" s="734">
        <v>-4672953.8099999996</v>
      </c>
    </row>
    <row r="737" spans="1:5">
      <c r="A737" s="733">
        <v>23600021</v>
      </c>
      <c r="B737" s="733" t="s">
        <v>2494</v>
      </c>
      <c r="C737" s="734">
        <v>-4328773.1399999997</v>
      </c>
      <c r="E737" s="734"/>
    </row>
    <row r="738" spans="1:5">
      <c r="A738" s="733">
        <v>23600022</v>
      </c>
      <c r="B738" s="733" t="s">
        <v>2495</v>
      </c>
      <c r="C738" s="734">
        <v>-1425463.15</v>
      </c>
      <c r="E738" s="734"/>
    </row>
    <row r="739" spans="1:5">
      <c r="A739" s="733">
        <v>23600063</v>
      </c>
      <c r="B739" s="733" t="s">
        <v>949</v>
      </c>
      <c r="C739" s="733">
        <v>-108.27</v>
      </c>
      <c r="E739" s="734"/>
    </row>
    <row r="740" spans="1:5">
      <c r="A740" s="733">
        <v>23600093</v>
      </c>
      <c r="B740" s="733" t="s">
        <v>344</v>
      </c>
      <c r="C740" s="733">
        <v>23.44</v>
      </c>
      <c r="E740" s="734"/>
    </row>
    <row r="741" spans="1:5">
      <c r="A741" s="733">
        <v>23600201</v>
      </c>
      <c r="B741" s="733" t="s">
        <v>487</v>
      </c>
      <c r="C741" s="734">
        <v>-40426106.100000001</v>
      </c>
      <c r="E741" s="734"/>
    </row>
    <row r="742" spans="1:5">
      <c r="A742" s="733">
        <v>23600211</v>
      </c>
      <c r="B742" s="733" t="s">
        <v>488</v>
      </c>
      <c r="C742" s="734">
        <v>-8790422.0800000001</v>
      </c>
      <c r="E742" s="734"/>
    </row>
    <row r="743" spans="1:5">
      <c r="A743" s="733">
        <v>23600213</v>
      </c>
      <c r="B743" s="733" t="s">
        <v>1855</v>
      </c>
      <c r="C743" s="734">
        <v>-92809.58</v>
      </c>
    </row>
    <row r="744" spans="1:5">
      <c r="A744" s="733">
        <v>23600221</v>
      </c>
      <c r="B744" s="733" t="s">
        <v>714</v>
      </c>
      <c r="C744" s="734">
        <v>-194240</v>
      </c>
      <c r="E744" s="734"/>
    </row>
    <row r="745" spans="1:5">
      <c r="A745" s="733">
        <v>23600232</v>
      </c>
      <c r="B745" s="733" t="s">
        <v>489</v>
      </c>
      <c r="C745" s="734">
        <v>-17695686.48</v>
      </c>
      <c r="E745" s="734"/>
    </row>
    <row r="746" spans="1:5">
      <c r="A746" s="733">
        <v>23600351</v>
      </c>
      <c r="B746" s="733" t="s">
        <v>1664</v>
      </c>
      <c r="C746" s="734">
        <v>-6317559.6200000001</v>
      </c>
      <c r="E746" s="734"/>
    </row>
    <row r="747" spans="1:5">
      <c r="A747" s="733">
        <v>23600391</v>
      </c>
      <c r="B747" s="733" t="s">
        <v>745</v>
      </c>
      <c r="C747" s="734">
        <v>-179067.4</v>
      </c>
    </row>
    <row r="748" spans="1:5">
      <c r="A748" s="733">
        <v>23600431</v>
      </c>
      <c r="B748" s="733" t="s">
        <v>3127</v>
      </c>
      <c r="C748" s="734">
        <v>2400</v>
      </c>
      <c r="E748" s="734"/>
    </row>
    <row r="749" spans="1:5">
      <c r="A749" s="733">
        <v>23600471</v>
      </c>
      <c r="B749" s="733" t="s">
        <v>1847</v>
      </c>
      <c r="C749" s="734">
        <v>-5085489.53</v>
      </c>
      <c r="E749" s="734"/>
    </row>
    <row r="750" spans="1:5">
      <c r="A750" s="733">
        <v>23600552</v>
      </c>
      <c r="B750" s="733" t="s">
        <v>1847</v>
      </c>
      <c r="C750" s="734">
        <v>-1799488.94</v>
      </c>
      <c r="E750" s="734"/>
    </row>
    <row r="751" spans="1:5">
      <c r="A751" s="733">
        <v>23600602</v>
      </c>
      <c r="B751" s="733" t="s">
        <v>1848</v>
      </c>
      <c r="C751" s="734">
        <v>-2454203.2799999998</v>
      </c>
      <c r="E751" s="734"/>
    </row>
    <row r="752" spans="1:5">
      <c r="A752" s="733">
        <v>23601003</v>
      </c>
      <c r="B752" s="733" t="s">
        <v>1731</v>
      </c>
      <c r="C752" s="734">
        <v>-81776.210000000006</v>
      </c>
      <c r="E752" s="734"/>
    </row>
    <row r="753" spans="1:5">
      <c r="A753" s="733">
        <v>23601013</v>
      </c>
      <c r="B753" s="733" t="s">
        <v>2496</v>
      </c>
      <c r="C753" s="734">
        <v>-121415</v>
      </c>
    </row>
    <row r="754" spans="1:5">
      <c r="A754" s="733">
        <v>23601023</v>
      </c>
      <c r="B754" s="733" t="s">
        <v>689</v>
      </c>
      <c r="C754" s="734">
        <v>-8858.75</v>
      </c>
      <c r="E754" s="734"/>
    </row>
    <row r="755" spans="1:5">
      <c r="A755" s="733">
        <v>23601043</v>
      </c>
      <c r="B755" s="733" t="s">
        <v>1856</v>
      </c>
      <c r="C755" s="734">
        <v>-3024.19</v>
      </c>
    </row>
    <row r="756" spans="1:5">
      <c r="A756" s="733">
        <v>23700363</v>
      </c>
      <c r="B756" s="733" t="s">
        <v>1704</v>
      </c>
      <c r="C756" s="734">
        <v>-402187.5</v>
      </c>
    </row>
    <row r="757" spans="1:5">
      <c r="A757" s="733">
        <v>23700383</v>
      </c>
      <c r="B757" s="733" t="s">
        <v>199</v>
      </c>
      <c r="C757" s="734">
        <v>-54000</v>
      </c>
      <c r="E757" s="734"/>
    </row>
    <row r="758" spans="1:5">
      <c r="A758" s="733">
        <v>23700713</v>
      </c>
      <c r="B758" s="733" t="s">
        <v>1165</v>
      </c>
      <c r="C758" s="734">
        <v>-67565.86</v>
      </c>
      <c r="E758" s="734"/>
    </row>
    <row r="759" spans="1:5">
      <c r="A759" s="733">
        <v>23700813</v>
      </c>
      <c r="B759" s="733" t="s">
        <v>402</v>
      </c>
      <c r="C759" s="734">
        <v>-291666.46000000002</v>
      </c>
    </row>
    <row r="760" spans="1:5">
      <c r="A760" s="733">
        <v>23700823</v>
      </c>
      <c r="B760" s="733" t="s">
        <v>132</v>
      </c>
      <c r="C760" s="734">
        <v>-1684999.79</v>
      </c>
    </row>
    <row r="761" spans="1:5">
      <c r="A761" s="733">
        <v>23700841</v>
      </c>
      <c r="B761" s="733" t="s">
        <v>1269</v>
      </c>
      <c r="C761" s="734">
        <v>-374766.31</v>
      </c>
      <c r="E761" s="734"/>
    </row>
    <row r="762" spans="1:5">
      <c r="A762" s="733">
        <v>23700873</v>
      </c>
      <c r="B762" s="733" t="s">
        <v>1917</v>
      </c>
      <c r="C762" s="734">
        <v>-2632500</v>
      </c>
      <c r="E762" s="734"/>
    </row>
    <row r="763" spans="1:5">
      <c r="A763" s="733">
        <v>23700963</v>
      </c>
      <c r="B763" s="733" t="s">
        <v>1976</v>
      </c>
      <c r="C763" s="734">
        <v>-5749535.04</v>
      </c>
      <c r="E763" s="734"/>
    </row>
    <row r="764" spans="1:5">
      <c r="A764" s="733">
        <v>23701023</v>
      </c>
      <c r="B764" s="733" t="s">
        <v>1036</v>
      </c>
      <c r="C764" s="734">
        <v>-6349804.4500000002</v>
      </c>
      <c r="E764" s="734"/>
    </row>
    <row r="765" spans="1:5">
      <c r="A765" s="733">
        <v>23701033</v>
      </c>
      <c r="B765" s="733" t="s">
        <v>1894</v>
      </c>
      <c r="C765" s="734">
        <v>-2405033.33</v>
      </c>
    </row>
    <row r="766" spans="1:5">
      <c r="A766" s="733">
        <v>23701053</v>
      </c>
      <c r="B766" s="733" t="s">
        <v>1943</v>
      </c>
      <c r="C766" s="734">
        <v>-7264583.4900000002</v>
      </c>
    </row>
    <row r="767" spans="1:5">
      <c r="A767" s="733">
        <v>23701063</v>
      </c>
      <c r="B767" s="733" t="s">
        <v>1987</v>
      </c>
      <c r="C767" s="734">
        <v>-101205.97</v>
      </c>
      <c r="E767" s="734"/>
    </row>
    <row r="768" spans="1:5">
      <c r="A768" s="733">
        <v>23701113</v>
      </c>
      <c r="B768" s="733" t="s">
        <v>445</v>
      </c>
      <c r="C768" s="734">
        <v>-1679125</v>
      </c>
      <c r="E768" s="734"/>
    </row>
    <row r="769" spans="1:5">
      <c r="A769" s="733">
        <v>23701123</v>
      </c>
      <c r="B769" s="733" t="s">
        <v>2137</v>
      </c>
      <c r="C769" s="734">
        <v>-2458850.8199999998</v>
      </c>
      <c r="E769" s="734"/>
    </row>
    <row r="770" spans="1:5">
      <c r="A770" s="733">
        <v>23701133</v>
      </c>
      <c r="B770" s="733" t="s">
        <v>2132</v>
      </c>
      <c r="C770" s="734">
        <v>-4242944.22</v>
      </c>
    </row>
    <row r="771" spans="1:5">
      <c r="A771" s="733">
        <v>23701143</v>
      </c>
      <c r="B771" s="733" t="s">
        <v>2247</v>
      </c>
      <c r="C771" s="734">
        <v>-798716.66</v>
      </c>
    </row>
    <row r="772" spans="1:5">
      <c r="A772" s="733">
        <v>23701153</v>
      </c>
      <c r="B772" s="733" t="s">
        <v>2402</v>
      </c>
      <c r="C772" s="734">
        <v>-5111416.67</v>
      </c>
      <c r="E772" s="734"/>
    </row>
    <row r="773" spans="1:5">
      <c r="A773" s="733">
        <v>23701163</v>
      </c>
      <c r="B773" s="733" t="s">
        <v>2403</v>
      </c>
      <c r="C773" s="734">
        <v>-975250</v>
      </c>
      <c r="E773" s="734"/>
    </row>
    <row r="774" spans="1:5">
      <c r="A774" s="733">
        <v>23701173</v>
      </c>
      <c r="B774" s="733" t="s">
        <v>2763</v>
      </c>
      <c r="C774" s="734">
        <v>-28950.03</v>
      </c>
    </row>
    <row r="775" spans="1:5">
      <c r="A775" s="733">
        <v>23701183</v>
      </c>
      <c r="B775" s="733" t="s">
        <v>2808</v>
      </c>
      <c r="C775" s="734">
        <v>-914989.83</v>
      </c>
    </row>
    <row r="776" spans="1:5">
      <c r="A776" s="733">
        <v>23701193</v>
      </c>
      <c r="B776" s="733" t="s">
        <v>2812</v>
      </c>
      <c r="C776" s="734">
        <v>-158600</v>
      </c>
      <c r="E776" s="734"/>
    </row>
    <row r="777" spans="1:5">
      <c r="A777" s="733">
        <v>23701203</v>
      </c>
      <c r="B777" s="733" t="s">
        <v>3256</v>
      </c>
      <c r="C777" s="734">
        <v>-7868402.79</v>
      </c>
      <c r="E777" s="734"/>
    </row>
    <row r="778" spans="1:5">
      <c r="A778" s="733">
        <v>24100063</v>
      </c>
      <c r="B778" s="733" t="s">
        <v>1918</v>
      </c>
      <c r="C778" s="733">
        <v>-260.7</v>
      </c>
      <c r="E778" s="734"/>
    </row>
    <row r="779" spans="1:5">
      <c r="A779" s="733">
        <v>24100143</v>
      </c>
      <c r="B779" s="733" t="s">
        <v>614</v>
      </c>
      <c r="C779" s="733">
        <v>57.2</v>
      </c>
      <c r="E779" s="734"/>
    </row>
    <row r="780" spans="1:5">
      <c r="A780" s="733">
        <v>24100173</v>
      </c>
      <c r="B780" s="733" t="s">
        <v>1918</v>
      </c>
      <c r="C780" s="734">
        <v>-36723.919999999998</v>
      </c>
      <c r="E780" s="734"/>
    </row>
    <row r="781" spans="1:5">
      <c r="A781" s="733">
        <v>24100212</v>
      </c>
      <c r="B781" s="733" t="s">
        <v>1207</v>
      </c>
      <c r="C781" s="734">
        <v>-1743504.03</v>
      </c>
      <c r="E781" s="734"/>
    </row>
    <row r="782" spans="1:5">
      <c r="A782" s="733">
        <v>24200011</v>
      </c>
      <c r="B782" s="733" t="s">
        <v>2450</v>
      </c>
      <c r="C782" s="734">
        <v>-61638.73</v>
      </c>
      <c r="E782" s="734"/>
    </row>
    <row r="783" spans="1:5">
      <c r="A783" s="733">
        <v>24200041</v>
      </c>
      <c r="B783" s="733" t="s">
        <v>1222</v>
      </c>
      <c r="C783" s="734">
        <v>-201380</v>
      </c>
      <c r="E783" s="734"/>
    </row>
    <row r="784" spans="1:5">
      <c r="A784" s="733">
        <v>24200061</v>
      </c>
      <c r="B784" s="733" t="s">
        <v>2740</v>
      </c>
      <c r="C784" s="734">
        <v>-800875</v>
      </c>
      <c r="E784" s="734"/>
    </row>
    <row r="785" spans="1:5">
      <c r="A785" s="733">
        <v>24200071</v>
      </c>
      <c r="B785" s="733" t="s">
        <v>3176</v>
      </c>
      <c r="C785" s="734">
        <v>-34267.199999999997</v>
      </c>
      <c r="E785" s="734"/>
    </row>
    <row r="786" spans="1:5">
      <c r="A786" s="733">
        <v>24200103</v>
      </c>
      <c r="B786" s="733" t="s">
        <v>2622</v>
      </c>
      <c r="C786" s="734">
        <v>-25000</v>
      </c>
      <c r="E786" s="734"/>
    </row>
    <row r="787" spans="1:5">
      <c r="A787" s="733">
        <v>24200451</v>
      </c>
      <c r="B787" s="733" t="s">
        <v>2227</v>
      </c>
      <c r="C787" s="734">
        <v>-786762.26</v>
      </c>
      <c r="E787" s="734"/>
    </row>
    <row r="788" spans="1:5">
      <c r="A788" s="733">
        <v>24200461</v>
      </c>
      <c r="B788" s="733" t="s">
        <v>2647</v>
      </c>
      <c r="C788" s="734">
        <v>-5529640.7999999998</v>
      </c>
      <c r="E788" s="734"/>
    </row>
    <row r="789" spans="1:5">
      <c r="A789" s="733">
        <v>24200511</v>
      </c>
      <c r="B789" s="733" t="s">
        <v>1081</v>
      </c>
      <c r="C789" s="734">
        <v>-3378885</v>
      </c>
      <c r="E789" s="734"/>
    </row>
    <row r="790" spans="1:5">
      <c r="A790" s="733">
        <v>24200521</v>
      </c>
      <c r="B790" s="733" t="s">
        <v>2899</v>
      </c>
      <c r="C790" s="734">
        <v>-82436.12</v>
      </c>
      <c r="E790" s="734"/>
    </row>
    <row r="791" spans="1:5">
      <c r="A791" s="733">
        <v>24200541</v>
      </c>
      <c r="B791" s="733" t="s">
        <v>1289</v>
      </c>
      <c r="C791" s="734">
        <v>-59269.26</v>
      </c>
      <c r="E791" s="734"/>
    </row>
    <row r="792" spans="1:5">
      <c r="A792" s="733">
        <v>24200551</v>
      </c>
      <c r="B792" s="733" t="s">
        <v>48</v>
      </c>
      <c r="C792" s="734">
        <v>-59269.26</v>
      </c>
      <c r="E792" s="734"/>
    </row>
    <row r="793" spans="1:5">
      <c r="A793" s="733">
        <v>24200561</v>
      </c>
      <c r="B793" s="733" t="s">
        <v>861</v>
      </c>
      <c r="C793" s="734">
        <v>-15676.62</v>
      </c>
    </row>
    <row r="794" spans="1:5">
      <c r="A794" s="733">
        <v>24200571</v>
      </c>
      <c r="B794" s="733" t="s">
        <v>417</v>
      </c>
      <c r="C794" s="734">
        <v>-15676.62</v>
      </c>
    </row>
    <row r="795" spans="1:5">
      <c r="A795" s="733">
        <v>24200611</v>
      </c>
      <c r="B795" s="733" t="s">
        <v>2199</v>
      </c>
      <c r="C795" s="734">
        <v>-55746.75</v>
      </c>
      <c r="E795" s="734"/>
    </row>
    <row r="796" spans="1:5">
      <c r="A796" s="733">
        <v>24200622</v>
      </c>
      <c r="B796" s="733" t="s">
        <v>782</v>
      </c>
      <c r="C796" s="734">
        <v>-1487088</v>
      </c>
      <c r="E796" s="734"/>
    </row>
    <row r="797" spans="1:5">
      <c r="A797" s="733">
        <v>24200632</v>
      </c>
      <c r="B797" s="733" t="s">
        <v>1862</v>
      </c>
      <c r="C797" s="734">
        <v>-113058</v>
      </c>
      <c r="E797" s="734"/>
    </row>
    <row r="798" spans="1:5">
      <c r="A798" s="733">
        <v>24200633</v>
      </c>
      <c r="B798" s="733" t="s">
        <v>3035</v>
      </c>
      <c r="C798" s="734">
        <v>-2084123.19</v>
      </c>
      <c r="E798" s="734"/>
    </row>
    <row r="799" spans="1:5">
      <c r="A799" s="733">
        <v>24200641</v>
      </c>
      <c r="B799" s="733" t="s">
        <v>1691</v>
      </c>
      <c r="C799" s="734">
        <v>-156942</v>
      </c>
      <c r="E799" s="734"/>
    </row>
    <row r="800" spans="1:5">
      <c r="A800" s="733">
        <v>24200651</v>
      </c>
      <c r="B800" s="733" t="s">
        <v>1417</v>
      </c>
      <c r="C800" s="734">
        <v>-28000</v>
      </c>
      <c r="E800" s="734"/>
    </row>
    <row r="801" spans="1:5">
      <c r="A801" s="733">
        <v>24200653</v>
      </c>
      <c r="B801" s="733" t="s">
        <v>1714</v>
      </c>
      <c r="C801" s="734">
        <v>-790953.71</v>
      </c>
    </row>
    <row r="802" spans="1:5">
      <c r="A802" s="733">
        <v>24200661</v>
      </c>
      <c r="B802" s="733" t="s">
        <v>1418</v>
      </c>
      <c r="C802" s="734">
        <v>-249508.14</v>
      </c>
    </row>
    <row r="803" spans="1:5">
      <c r="A803" s="733">
        <v>24200671</v>
      </c>
      <c r="B803" s="733" t="s">
        <v>1419</v>
      </c>
      <c r="C803" s="734">
        <v>-73894.94</v>
      </c>
      <c r="E803" s="734"/>
    </row>
    <row r="804" spans="1:5">
      <c r="A804" s="733">
        <v>24200681</v>
      </c>
      <c r="B804" s="733" t="s">
        <v>1420</v>
      </c>
      <c r="C804" s="734">
        <v>-73894.94</v>
      </c>
      <c r="E804" s="734"/>
    </row>
    <row r="805" spans="1:5">
      <c r="A805" s="733">
        <v>24200811</v>
      </c>
      <c r="B805" s="733" t="s">
        <v>1095</v>
      </c>
      <c r="C805" s="734">
        <v>-173136.64000000001</v>
      </c>
      <c r="E805" s="734"/>
    </row>
    <row r="806" spans="1:5">
      <c r="A806" s="733">
        <v>24200821</v>
      </c>
      <c r="B806" s="733" t="s">
        <v>1096</v>
      </c>
      <c r="C806" s="734">
        <v>-173104.63</v>
      </c>
      <c r="E806" s="734"/>
    </row>
    <row r="807" spans="1:5">
      <c r="A807" s="733">
        <v>24200831</v>
      </c>
      <c r="B807" s="733" t="s">
        <v>1097</v>
      </c>
      <c r="C807" s="734">
        <v>-87689.75</v>
      </c>
      <c r="E807" s="734"/>
    </row>
    <row r="808" spans="1:5">
      <c r="A808" s="733">
        <v>24200841</v>
      </c>
      <c r="B808" s="733" t="s">
        <v>2096</v>
      </c>
      <c r="C808" s="734">
        <v>-323123.15000000002</v>
      </c>
      <c r="E808" s="734"/>
    </row>
    <row r="809" spans="1:5">
      <c r="A809" s="733">
        <v>24200851</v>
      </c>
      <c r="B809" s="733" t="s">
        <v>1482</v>
      </c>
      <c r="C809" s="734">
        <v>-75897.23</v>
      </c>
      <c r="E809" s="734"/>
    </row>
    <row r="810" spans="1:5">
      <c r="A810" s="733">
        <v>24200871</v>
      </c>
      <c r="B810" s="733" t="s">
        <v>2245</v>
      </c>
      <c r="C810" s="734">
        <v>-94691.64</v>
      </c>
      <c r="E810" s="734"/>
    </row>
    <row r="811" spans="1:5">
      <c r="A811" s="733">
        <v>24200881</v>
      </c>
      <c r="B811" s="733" t="s">
        <v>2579</v>
      </c>
      <c r="C811" s="734">
        <v>-262654.58</v>
      </c>
      <c r="E811" s="734"/>
    </row>
    <row r="812" spans="1:5">
      <c r="A812" s="733">
        <v>24200891</v>
      </c>
      <c r="B812" s="733" t="s">
        <v>2207</v>
      </c>
      <c r="C812" s="734">
        <v>-67388.98</v>
      </c>
      <c r="E812" s="734"/>
    </row>
    <row r="813" spans="1:5">
      <c r="A813" s="733">
        <v>24200901</v>
      </c>
      <c r="B813" s="733" t="s">
        <v>2385</v>
      </c>
      <c r="C813" s="734">
        <v>-163595.71</v>
      </c>
      <c r="E813" s="734"/>
    </row>
    <row r="814" spans="1:5">
      <c r="A814" s="733">
        <v>24200911</v>
      </c>
      <c r="B814" s="733" t="s">
        <v>2208</v>
      </c>
      <c r="C814" s="734">
        <v>-16928.46</v>
      </c>
      <c r="E814" s="734"/>
    </row>
    <row r="815" spans="1:5">
      <c r="A815" s="733">
        <v>24200921</v>
      </c>
      <c r="B815" s="733" t="s">
        <v>1094</v>
      </c>
      <c r="C815" s="734">
        <v>-2232450.67</v>
      </c>
      <c r="E815" s="734"/>
    </row>
    <row r="816" spans="1:5">
      <c r="A816" s="733">
        <v>24200931</v>
      </c>
      <c r="B816" s="733" t="s">
        <v>1098</v>
      </c>
      <c r="C816" s="734">
        <v>-344267.89</v>
      </c>
      <c r="E816" s="734"/>
    </row>
    <row r="817" spans="1:5">
      <c r="A817" s="733">
        <v>24200941</v>
      </c>
      <c r="B817" s="733" t="s">
        <v>2605</v>
      </c>
      <c r="C817" s="734">
        <v>-67999.600000000006</v>
      </c>
      <c r="E817" s="734"/>
    </row>
    <row r="818" spans="1:5">
      <c r="A818" s="733">
        <v>24200951</v>
      </c>
      <c r="B818" s="733" t="s">
        <v>2389</v>
      </c>
      <c r="C818" s="734">
        <v>-204389.16</v>
      </c>
      <c r="E818" s="734"/>
    </row>
    <row r="819" spans="1:5">
      <c r="A819" s="733">
        <v>24200961</v>
      </c>
      <c r="B819" s="733" t="s">
        <v>2386</v>
      </c>
      <c r="C819" s="734">
        <v>-1318133.58</v>
      </c>
      <c r="E819" s="734"/>
    </row>
    <row r="820" spans="1:5">
      <c r="A820" s="733">
        <v>24200971</v>
      </c>
      <c r="B820" s="733" t="s">
        <v>1099</v>
      </c>
      <c r="C820" s="734">
        <v>-117878.28</v>
      </c>
      <c r="E820" s="734"/>
    </row>
    <row r="821" spans="1:5">
      <c r="A821" s="733">
        <v>24200991</v>
      </c>
      <c r="B821" s="733" t="s">
        <v>2457</v>
      </c>
      <c r="C821" s="734">
        <v>-1267.27</v>
      </c>
      <c r="E821" s="734"/>
    </row>
    <row r="822" spans="1:5">
      <c r="A822" s="733">
        <v>24201031</v>
      </c>
      <c r="B822" s="733" t="s">
        <v>2580</v>
      </c>
      <c r="C822" s="734">
        <v>-96365.82</v>
      </c>
      <c r="E822" s="734"/>
    </row>
    <row r="823" spans="1:5">
      <c r="A823" s="733">
        <v>24201041</v>
      </c>
      <c r="B823" s="733" t="s">
        <v>2581</v>
      </c>
      <c r="C823" s="734">
        <v>-22846.25</v>
      </c>
      <c r="E823" s="734"/>
    </row>
    <row r="824" spans="1:5">
      <c r="A824" s="733">
        <v>24300013</v>
      </c>
      <c r="B824" s="733" t="s">
        <v>2290</v>
      </c>
      <c r="C824" s="734">
        <v>-630384.77</v>
      </c>
      <c r="E824" s="734"/>
    </row>
    <row r="825" spans="1:5">
      <c r="A825" s="733">
        <v>24400001</v>
      </c>
      <c r="B825" s="733" t="s">
        <v>2592</v>
      </c>
      <c r="C825" s="734">
        <v>-81575679.75</v>
      </c>
      <c r="E825" s="734"/>
    </row>
    <row r="826" spans="1:5">
      <c r="A826" s="733">
        <v>24400002</v>
      </c>
      <c r="B826" s="733" t="s">
        <v>2593</v>
      </c>
      <c r="C826" s="734">
        <v>-58254246.039999999</v>
      </c>
      <c r="E826" s="734"/>
    </row>
    <row r="827" spans="1:5">
      <c r="A827" s="733">
        <v>24400011</v>
      </c>
      <c r="B827" s="733" t="s">
        <v>2594</v>
      </c>
      <c r="C827" s="734">
        <v>-33276516</v>
      </c>
    </row>
    <row r="828" spans="1:5">
      <c r="A828" s="733">
        <v>24400012</v>
      </c>
      <c r="B828" s="733" t="s">
        <v>2595</v>
      </c>
      <c r="C828" s="734">
        <v>-18829613.449999999</v>
      </c>
    </row>
    <row r="829" spans="1:5">
      <c r="A829" s="733">
        <v>25200121</v>
      </c>
      <c r="B829" s="733" t="s">
        <v>1898</v>
      </c>
      <c r="C829" s="734">
        <v>-135739.34</v>
      </c>
    </row>
    <row r="830" spans="1:5">
      <c r="A830" s="733">
        <v>25200152</v>
      </c>
      <c r="B830" s="733" t="s">
        <v>1270</v>
      </c>
      <c r="C830" s="734">
        <v>-107354.9</v>
      </c>
      <c r="E830" s="734"/>
    </row>
    <row r="831" spans="1:5">
      <c r="A831" s="733">
        <v>25200161</v>
      </c>
      <c r="B831" s="733" t="s">
        <v>55</v>
      </c>
      <c r="C831" s="734">
        <v>-6537682.3099999996</v>
      </c>
      <c r="E831" s="734"/>
    </row>
    <row r="832" spans="1:5">
      <c r="A832" s="733">
        <v>25200171</v>
      </c>
      <c r="B832" s="733" t="s">
        <v>56</v>
      </c>
      <c r="C832" s="734">
        <v>-14238513.24</v>
      </c>
      <c r="E832" s="734"/>
    </row>
    <row r="833" spans="1:5">
      <c r="A833" s="733">
        <v>25200181</v>
      </c>
      <c r="B833" s="733" t="s">
        <v>1276</v>
      </c>
      <c r="C833" s="734">
        <v>-33133719.09</v>
      </c>
      <c r="E833" s="734"/>
    </row>
    <row r="834" spans="1:5">
      <c r="A834" s="733">
        <v>25200202</v>
      </c>
      <c r="B834" s="733" t="s">
        <v>1375</v>
      </c>
      <c r="C834" s="734">
        <v>-21764799.370000001</v>
      </c>
      <c r="E834" s="734"/>
    </row>
    <row r="835" spans="1:5">
      <c r="A835" s="733">
        <v>25200222</v>
      </c>
      <c r="B835" s="733" t="s">
        <v>1376</v>
      </c>
      <c r="C835" s="734">
        <v>-1572884</v>
      </c>
    </row>
    <row r="836" spans="1:5">
      <c r="A836" s="733">
        <v>25200262</v>
      </c>
      <c r="B836" s="733" t="s">
        <v>1143</v>
      </c>
      <c r="C836" s="734">
        <v>-39367.31</v>
      </c>
    </row>
    <row r="837" spans="1:5">
      <c r="A837" s="733">
        <v>25300001</v>
      </c>
      <c r="B837" s="733" t="s">
        <v>594</v>
      </c>
      <c r="C837" s="734">
        <v>-117022.96</v>
      </c>
      <c r="E837" s="734"/>
    </row>
    <row r="838" spans="1:5">
      <c r="A838" s="733">
        <v>25300011</v>
      </c>
      <c r="B838" s="733" t="s">
        <v>1061</v>
      </c>
      <c r="C838" s="734">
        <v>-6901</v>
      </c>
      <c r="E838" s="734"/>
    </row>
    <row r="839" spans="1:5">
      <c r="A839" s="733">
        <v>25300033</v>
      </c>
      <c r="B839" s="733" t="s">
        <v>340</v>
      </c>
      <c r="C839" s="734">
        <v>-8836465.9299999997</v>
      </c>
      <c r="E839" s="734"/>
    </row>
    <row r="840" spans="1:5">
      <c r="A840" s="733">
        <v>25300071</v>
      </c>
      <c r="B840" s="733" t="s">
        <v>2181</v>
      </c>
      <c r="C840" s="734">
        <v>-172877620</v>
      </c>
      <c r="E840" s="734"/>
    </row>
    <row r="841" spans="1:5">
      <c r="A841" s="733">
        <v>25300081</v>
      </c>
      <c r="B841" s="733" t="s">
        <v>2838</v>
      </c>
      <c r="C841" s="734">
        <v>-1000</v>
      </c>
      <c r="E841" s="734"/>
    </row>
    <row r="842" spans="1:5">
      <c r="A842" s="733">
        <v>25300091</v>
      </c>
      <c r="B842" s="733" t="s">
        <v>2798</v>
      </c>
      <c r="C842" s="734">
        <v>-2612507.4900000002</v>
      </c>
      <c r="E842" s="734"/>
    </row>
    <row r="843" spans="1:5">
      <c r="A843" s="733">
        <v>25300121</v>
      </c>
      <c r="B843" s="733" t="s">
        <v>2859</v>
      </c>
      <c r="C843" s="734">
        <v>-656895.99</v>
      </c>
      <c r="E843" s="734"/>
    </row>
    <row r="844" spans="1:5">
      <c r="A844" s="733">
        <v>25300141</v>
      </c>
      <c r="B844" s="733" t="s">
        <v>774</v>
      </c>
      <c r="C844" s="734">
        <v>-2059858.3</v>
      </c>
      <c r="E844" s="734"/>
    </row>
    <row r="845" spans="1:5">
      <c r="A845" s="733">
        <v>25300151</v>
      </c>
      <c r="B845" s="733" t="s">
        <v>1257</v>
      </c>
      <c r="C845" s="734">
        <v>-9738245.4600000009</v>
      </c>
      <c r="E845" s="734"/>
    </row>
    <row r="846" spans="1:5">
      <c r="A846" s="733">
        <v>25300153</v>
      </c>
      <c r="B846" s="733" t="s">
        <v>2623</v>
      </c>
      <c r="C846" s="734">
        <v>-100000</v>
      </c>
      <c r="E846" s="734"/>
    </row>
    <row r="847" spans="1:5">
      <c r="A847" s="733">
        <v>25300161</v>
      </c>
      <c r="B847" s="733" t="s">
        <v>386</v>
      </c>
      <c r="C847" s="734">
        <v>-862959.66</v>
      </c>
      <c r="E847" s="734"/>
    </row>
    <row r="848" spans="1:5">
      <c r="A848" s="733">
        <v>25300181</v>
      </c>
      <c r="B848" s="733" t="s">
        <v>2174</v>
      </c>
      <c r="C848" s="734">
        <v>-4359683.7699999996</v>
      </c>
      <c r="E848" s="734"/>
    </row>
    <row r="849" spans="1:5">
      <c r="A849" s="733">
        <v>25300201</v>
      </c>
      <c r="B849" s="733" t="s">
        <v>2175</v>
      </c>
      <c r="C849" s="734">
        <v>-5948449</v>
      </c>
      <c r="E849" s="734"/>
    </row>
    <row r="850" spans="1:5">
      <c r="A850" s="733">
        <v>25300212</v>
      </c>
      <c r="B850" s="733" t="s">
        <v>978</v>
      </c>
      <c r="C850" s="734">
        <v>-104954.35</v>
      </c>
      <c r="E850" s="734"/>
    </row>
    <row r="851" spans="1:5">
      <c r="A851" s="733">
        <v>25300271</v>
      </c>
      <c r="B851" s="733" t="s">
        <v>2467</v>
      </c>
      <c r="C851" s="734">
        <v>-776412.62</v>
      </c>
      <c r="E851" s="734"/>
    </row>
    <row r="852" spans="1:5">
      <c r="A852" s="733">
        <v>25300281</v>
      </c>
      <c r="B852" s="733" t="s">
        <v>2560</v>
      </c>
      <c r="C852" s="734">
        <v>-506260</v>
      </c>
      <c r="E852" s="734"/>
    </row>
    <row r="853" spans="1:5">
      <c r="A853" s="733">
        <v>25300293</v>
      </c>
      <c r="B853" s="733" t="s">
        <v>1582</v>
      </c>
      <c r="C853" s="734">
        <v>-7264477</v>
      </c>
      <c r="E853" s="734"/>
    </row>
    <row r="854" spans="1:5">
      <c r="A854" s="733">
        <v>25300323</v>
      </c>
      <c r="B854" s="733" t="s">
        <v>1333</v>
      </c>
      <c r="C854" s="734">
        <v>-56663.98</v>
      </c>
      <c r="E854" s="734"/>
    </row>
    <row r="855" spans="1:5">
      <c r="A855" s="733">
        <v>25300343</v>
      </c>
      <c r="B855" s="733" t="s">
        <v>2901</v>
      </c>
      <c r="C855" s="734">
        <v>-3274792.39</v>
      </c>
      <c r="E855" s="734"/>
    </row>
    <row r="856" spans="1:5">
      <c r="A856" s="733">
        <v>25300353</v>
      </c>
      <c r="B856" s="733" t="s">
        <v>1857</v>
      </c>
      <c r="C856" s="734">
        <v>-6289342.3600000003</v>
      </c>
      <c r="E856" s="734"/>
    </row>
    <row r="857" spans="1:5">
      <c r="A857" s="733">
        <v>25300363</v>
      </c>
      <c r="B857" s="733" t="s">
        <v>1753</v>
      </c>
      <c r="C857" s="734">
        <v>-1787695.17</v>
      </c>
      <c r="E857" s="734"/>
    </row>
    <row r="858" spans="1:5">
      <c r="A858" s="733">
        <v>25300413</v>
      </c>
      <c r="B858" s="733" t="s">
        <v>932</v>
      </c>
      <c r="C858" s="734">
        <v>-668715.19999999995</v>
      </c>
      <c r="E858" s="734"/>
    </row>
    <row r="859" spans="1:5">
      <c r="A859" s="733">
        <v>25300443</v>
      </c>
      <c r="B859" s="733" t="s">
        <v>2240</v>
      </c>
      <c r="C859" s="734">
        <v>-780503.18</v>
      </c>
      <c r="E859" s="734"/>
    </row>
    <row r="860" spans="1:5">
      <c r="A860" s="733">
        <v>25300503</v>
      </c>
      <c r="B860" s="733" t="s">
        <v>428</v>
      </c>
      <c r="C860" s="733">
        <v>-500</v>
      </c>
      <c r="E860" s="734"/>
    </row>
    <row r="861" spans="1:5">
      <c r="A861" s="733">
        <v>25300541</v>
      </c>
      <c r="B861" s="733" t="s">
        <v>910</v>
      </c>
      <c r="C861" s="734">
        <v>-7454265.7400000002</v>
      </c>
      <c r="E861" s="734"/>
    </row>
    <row r="862" spans="1:5">
      <c r="A862" s="733">
        <v>25300553</v>
      </c>
      <c r="B862" s="733" t="s">
        <v>2900</v>
      </c>
      <c r="C862" s="734">
        <v>-3513.77</v>
      </c>
      <c r="E862" s="734"/>
    </row>
    <row r="863" spans="1:5">
      <c r="A863" s="733">
        <v>25300561</v>
      </c>
      <c r="B863" s="733" t="s">
        <v>1949</v>
      </c>
      <c r="C863" s="734">
        <v>-8126893</v>
      </c>
      <c r="E863" s="734"/>
    </row>
    <row r="864" spans="1:5">
      <c r="A864" s="733">
        <v>25300581</v>
      </c>
      <c r="B864" s="733" t="s">
        <v>728</v>
      </c>
      <c r="C864" s="734">
        <v>-5048811.0999999996</v>
      </c>
      <c r="E864" s="734"/>
    </row>
    <row r="865" spans="1:5">
      <c r="A865" s="733">
        <v>25300582</v>
      </c>
      <c r="B865" s="733" t="s">
        <v>728</v>
      </c>
      <c r="C865" s="734">
        <v>-2151861.11</v>
      </c>
      <c r="E865" s="734"/>
    </row>
    <row r="866" spans="1:5">
      <c r="A866" s="733">
        <v>25300591</v>
      </c>
      <c r="B866" s="733" t="s">
        <v>729</v>
      </c>
      <c r="C866" s="734">
        <v>5048811.0999999996</v>
      </c>
      <c r="E866" s="734"/>
    </row>
    <row r="867" spans="1:5">
      <c r="A867" s="733">
        <v>25300592</v>
      </c>
      <c r="B867" s="733" t="s">
        <v>729</v>
      </c>
      <c r="C867" s="734">
        <v>2151861.11</v>
      </c>
      <c r="E867" s="734"/>
    </row>
    <row r="868" spans="1:5">
      <c r="A868" s="733">
        <v>25300611</v>
      </c>
      <c r="B868" s="733" t="s">
        <v>1421</v>
      </c>
      <c r="C868" s="734">
        <v>-60429728.780000001</v>
      </c>
      <c r="E868" s="734"/>
    </row>
    <row r="869" spans="1:5">
      <c r="A869" s="733">
        <v>25300621</v>
      </c>
      <c r="B869" s="733" t="s">
        <v>1442</v>
      </c>
      <c r="C869" s="734">
        <v>-8348337.4400000004</v>
      </c>
      <c r="E869" s="734"/>
    </row>
    <row r="870" spans="1:5">
      <c r="A870" s="733">
        <v>25300641</v>
      </c>
      <c r="B870" s="733" t="s">
        <v>2310</v>
      </c>
      <c r="C870" s="734">
        <v>-335521.65999999997</v>
      </c>
      <c r="E870" s="734"/>
    </row>
    <row r="871" spans="1:5">
      <c r="A871" s="733">
        <v>25300642</v>
      </c>
      <c r="B871" s="733" t="s">
        <v>2310</v>
      </c>
      <c r="C871" s="734">
        <v>-196644.98</v>
      </c>
      <c r="E871" s="734"/>
    </row>
    <row r="872" spans="1:5">
      <c r="A872" s="733">
        <v>25300663</v>
      </c>
      <c r="B872" s="733" t="s">
        <v>2575</v>
      </c>
      <c r="C872" s="734">
        <v>-92121.08</v>
      </c>
      <c r="E872" s="734"/>
    </row>
    <row r="873" spans="1:5">
      <c r="A873" s="733">
        <v>25300731</v>
      </c>
      <c r="B873" s="733" t="s">
        <v>3189</v>
      </c>
      <c r="C873" s="734">
        <v>-15154.75</v>
      </c>
      <c r="E873" s="734"/>
    </row>
    <row r="874" spans="1:5">
      <c r="A874" s="733">
        <v>25300733</v>
      </c>
      <c r="B874" s="733" t="s">
        <v>3190</v>
      </c>
      <c r="C874" s="734">
        <v>-50468.17</v>
      </c>
      <c r="E874" s="734"/>
    </row>
    <row r="875" spans="1:5">
      <c r="A875" s="733">
        <v>25300742</v>
      </c>
      <c r="B875" s="733" t="s">
        <v>3242</v>
      </c>
      <c r="C875" s="734">
        <v>-9788541.9800000004</v>
      </c>
      <c r="E875" s="734"/>
    </row>
    <row r="876" spans="1:5">
      <c r="A876" s="733">
        <v>25300761</v>
      </c>
      <c r="B876" s="733" t="s">
        <v>382</v>
      </c>
      <c r="C876" s="734">
        <v>-187542.61</v>
      </c>
      <c r="E876" s="734"/>
    </row>
    <row r="877" spans="1:5">
      <c r="A877" s="733">
        <v>25300771</v>
      </c>
      <c r="B877" s="733" t="s">
        <v>240</v>
      </c>
      <c r="C877" s="734">
        <v>-4772049.84</v>
      </c>
      <c r="E877" s="734"/>
    </row>
    <row r="878" spans="1:5">
      <c r="A878" s="733">
        <v>25301073</v>
      </c>
      <c r="B878" s="733" t="s">
        <v>583</v>
      </c>
      <c r="C878" s="734">
        <v>-1476.92</v>
      </c>
      <c r="E878" s="734"/>
    </row>
    <row r="879" spans="1:5">
      <c r="A879" s="733">
        <v>25301151</v>
      </c>
      <c r="B879" s="733" t="s">
        <v>2629</v>
      </c>
      <c r="C879" s="734">
        <v>-2165213.89</v>
      </c>
      <c r="E879" s="734"/>
    </row>
    <row r="880" spans="1:5">
      <c r="A880" s="733">
        <v>25301203</v>
      </c>
      <c r="B880" s="733" t="s">
        <v>1070</v>
      </c>
      <c r="C880" s="734">
        <v>-192146.15</v>
      </c>
      <c r="E880" s="734"/>
    </row>
    <row r="881" spans="1:5">
      <c r="A881" s="733">
        <v>25301213</v>
      </c>
      <c r="B881" s="733" t="s">
        <v>3196</v>
      </c>
      <c r="C881" s="734">
        <v>-675825</v>
      </c>
      <c r="E881" s="734"/>
    </row>
    <row r="882" spans="1:5">
      <c r="A882" s="733">
        <v>25302221</v>
      </c>
      <c r="B882" s="733" t="s">
        <v>1819</v>
      </c>
      <c r="C882" s="734">
        <v>-2451710.17</v>
      </c>
      <c r="E882" s="734"/>
    </row>
    <row r="883" spans="1:5">
      <c r="A883" s="733">
        <v>25302222</v>
      </c>
      <c r="B883" s="733" t="s">
        <v>1286</v>
      </c>
      <c r="C883" s="734">
        <v>-3731000.5</v>
      </c>
      <c r="E883" s="734"/>
    </row>
    <row r="884" spans="1:5">
      <c r="A884" s="733">
        <v>25302223</v>
      </c>
      <c r="B884" s="733" t="s">
        <v>3179</v>
      </c>
      <c r="C884" s="734">
        <v>-5391282</v>
      </c>
      <c r="E884" s="734"/>
    </row>
    <row r="885" spans="1:5">
      <c r="A885" s="733">
        <v>25400101</v>
      </c>
      <c r="B885" s="733" t="s">
        <v>1320</v>
      </c>
      <c r="C885" s="734">
        <v>-38047.199999999997</v>
      </c>
      <c r="E885" s="734"/>
    </row>
    <row r="886" spans="1:5">
      <c r="A886" s="733">
        <v>25400111</v>
      </c>
      <c r="B886" s="733" t="s">
        <v>1321</v>
      </c>
      <c r="C886" s="734">
        <v>-8521.91</v>
      </c>
      <c r="E886" s="734"/>
    </row>
    <row r="887" spans="1:5">
      <c r="A887" s="733">
        <v>25400181</v>
      </c>
      <c r="B887" s="733" t="s">
        <v>1790</v>
      </c>
      <c r="C887" s="734">
        <v>-5130594</v>
      </c>
      <c r="E887" s="734"/>
    </row>
    <row r="888" spans="1:5">
      <c r="A888" s="733">
        <v>25400182</v>
      </c>
      <c r="B888" s="733" t="s">
        <v>1791</v>
      </c>
      <c r="C888" s="734">
        <v>-2744406</v>
      </c>
      <c r="E888" s="734"/>
    </row>
    <row r="889" spans="1:5">
      <c r="A889" s="733">
        <v>25400191</v>
      </c>
      <c r="B889" s="733" t="s">
        <v>2076</v>
      </c>
      <c r="C889" s="734">
        <v>-1612878.94</v>
      </c>
      <c r="E889" s="734"/>
    </row>
    <row r="890" spans="1:5">
      <c r="A890" s="733">
        <v>25400201</v>
      </c>
      <c r="B890" s="733" t="s">
        <v>2077</v>
      </c>
      <c r="C890" s="734">
        <v>-1176509.3600000001</v>
      </c>
      <c r="E890" s="734"/>
    </row>
    <row r="891" spans="1:5">
      <c r="A891" s="733">
        <v>25400221</v>
      </c>
      <c r="B891" s="733" t="s">
        <v>2198</v>
      </c>
      <c r="C891" s="734">
        <v>-768033.26</v>
      </c>
    </row>
    <row r="892" spans="1:5">
      <c r="A892" s="733">
        <v>25400261</v>
      </c>
      <c r="B892" s="733" t="s">
        <v>2211</v>
      </c>
      <c r="C892" s="734">
        <v>-93615823</v>
      </c>
      <c r="E892" s="734"/>
    </row>
    <row r="893" spans="1:5">
      <c r="A893" s="733">
        <v>25400291</v>
      </c>
      <c r="B893" s="733" t="s">
        <v>2534</v>
      </c>
      <c r="C893" s="734">
        <v>-515226.98</v>
      </c>
    </row>
    <row r="894" spans="1:5">
      <c r="A894" s="733">
        <v>25400301</v>
      </c>
      <c r="B894" s="733" t="s">
        <v>2535</v>
      </c>
      <c r="C894" s="734">
        <v>-9864.9</v>
      </c>
    </row>
    <row r="895" spans="1:5">
      <c r="A895" s="733">
        <v>25400311</v>
      </c>
      <c r="B895" s="733" t="s">
        <v>2537</v>
      </c>
      <c r="C895" s="734">
        <v>-34238.93</v>
      </c>
    </row>
    <row r="896" spans="1:5">
      <c r="A896" s="733">
        <v>25400321</v>
      </c>
      <c r="B896" s="733" t="s">
        <v>2644</v>
      </c>
      <c r="C896" s="734">
        <v>-194327.02</v>
      </c>
      <c r="E896" s="734"/>
    </row>
    <row r="897" spans="1:5">
      <c r="A897" s="733">
        <v>25400331</v>
      </c>
      <c r="B897" s="733" t="s">
        <v>2645</v>
      </c>
      <c r="C897" s="734">
        <v>-2196965.2400000002</v>
      </c>
      <c r="E897" s="734"/>
    </row>
    <row r="898" spans="1:5">
      <c r="A898" s="733">
        <v>25400392</v>
      </c>
      <c r="B898" s="733" t="s">
        <v>3228</v>
      </c>
      <c r="C898" s="734">
        <v>-8970000</v>
      </c>
      <c r="E898" s="734"/>
    </row>
    <row r="899" spans="1:5">
      <c r="A899" s="733">
        <v>25400431</v>
      </c>
      <c r="B899" s="733" t="s">
        <v>2955</v>
      </c>
      <c r="C899" s="734">
        <v>-716355.64</v>
      </c>
      <c r="E899" s="734"/>
    </row>
    <row r="900" spans="1:5">
      <c r="A900" s="733">
        <v>25400441</v>
      </c>
      <c r="B900" s="733" t="s">
        <v>2961</v>
      </c>
      <c r="C900" s="734">
        <v>-11838.07</v>
      </c>
    </row>
    <row r="901" spans="1:5">
      <c r="A901" s="733">
        <v>25400481</v>
      </c>
      <c r="B901" s="733" t="s">
        <v>3075</v>
      </c>
      <c r="C901" s="734">
        <v>1074.3900000000001</v>
      </c>
    </row>
    <row r="902" spans="1:5">
      <c r="A902" s="733">
        <v>25400491</v>
      </c>
      <c r="B902" s="733" t="s">
        <v>3092</v>
      </c>
      <c r="C902" s="734">
        <v>-4974666</v>
      </c>
      <c r="E902" s="734"/>
    </row>
    <row r="903" spans="1:5">
      <c r="A903" s="733">
        <v>25400501</v>
      </c>
      <c r="B903" s="733" t="s">
        <v>3093</v>
      </c>
      <c r="C903" s="734">
        <v>-1440081</v>
      </c>
      <c r="E903" s="734"/>
    </row>
    <row r="904" spans="1:5">
      <c r="A904" s="733">
        <v>25400511</v>
      </c>
      <c r="B904" s="733" t="s">
        <v>3123</v>
      </c>
      <c r="C904" s="734">
        <v>8507.3700000000008</v>
      </c>
      <c r="E904" s="734"/>
    </row>
    <row r="905" spans="1:5">
      <c r="A905" s="733">
        <v>25400521</v>
      </c>
      <c r="B905" s="733" t="s">
        <v>3175</v>
      </c>
      <c r="C905" s="734">
        <v>-8690000</v>
      </c>
      <c r="E905" s="734"/>
    </row>
    <row r="906" spans="1:5">
      <c r="A906" s="733">
        <v>25500002</v>
      </c>
      <c r="B906" s="733" t="s">
        <v>1725</v>
      </c>
      <c r="C906" s="734">
        <v>-8165809</v>
      </c>
      <c r="E906" s="734"/>
    </row>
    <row r="907" spans="1:5">
      <c r="A907" s="733">
        <v>25500022</v>
      </c>
      <c r="B907" s="733" t="s">
        <v>1725</v>
      </c>
      <c r="C907" s="734">
        <v>8165809</v>
      </c>
      <c r="E907" s="734"/>
    </row>
    <row r="908" spans="1:5">
      <c r="A908" s="733">
        <v>25600072</v>
      </c>
      <c r="B908" s="733" t="s">
        <v>2258</v>
      </c>
      <c r="C908" s="734">
        <v>-65777.98</v>
      </c>
      <c r="E908" s="734"/>
    </row>
    <row r="909" spans="1:5">
      <c r="A909" s="733">
        <v>25600081</v>
      </c>
      <c r="B909" s="733" t="s">
        <v>2078</v>
      </c>
      <c r="C909" s="734">
        <v>-3732477.57</v>
      </c>
      <c r="E909" s="734"/>
    </row>
    <row r="910" spans="1:5">
      <c r="A910" s="733">
        <v>25600102</v>
      </c>
      <c r="B910" s="733" t="s">
        <v>2529</v>
      </c>
      <c r="C910" s="734">
        <v>35973.599999999999</v>
      </c>
      <c r="E910" s="734"/>
    </row>
    <row r="911" spans="1:5">
      <c r="A911" s="733">
        <v>25600111</v>
      </c>
      <c r="B911" s="733" t="s">
        <v>2530</v>
      </c>
      <c r="C911" s="734">
        <v>364490.47</v>
      </c>
      <c r="E911" s="734"/>
    </row>
    <row r="912" spans="1:5">
      <c r="A912" s="733">
        <v>28200002</v>
      </c>
      <c r="B912" s="733" t="s">
        <v>3366</v>
      </c>
      <c r="C912" s="734">
        <v>-472543363.97000003</v>
      </c>
      <c r="E912" s="734"/>
    </row>
    <row r="913" spans="1:5">
      <c r="A913" s="733">
        <v>28200013</v>
      </c>
      <c r="B913" s="733" t="s">
        <v>3367</v>
      </c>
      <c r="C913" s="734">
        <v>-38815571.109999999</v>
      </c>
      <c r="E913" s="734"/>
    </row>
    <row r="914" spans="1:5">
      <c r="A914" s="733">
        <v>28200121</v>
      </c>
      <c r="B914" s="733" t="s">
        <v>3368</v>
      </c>
      <c r="C914" s="734">
        <v>-1239589858.1300001</v>
      </c>
      <c r="E914" s="734"/>
    </row>
    <row r="915" spans="1:5">
      <c r="A915" s="733">
        <v>28300031</v>
      </c>
      <c r="B915" s="733" t="s">
        <v>1464</v>
      </c>
      <c r="C915" s="734">
        <v>-4872528.22</v>
      </c>
      <c r="E915" s="734"/>
    </row>
    <row r="916" spans="1:5">
      <c r="A916" s="733">
        <v>28300033</v>
      </c>
      <c r="B916" s="733" t="s">
        <v>283</v>
      </c>
      <c r="C916" s="734">
        <v>-67295458.969999999</v>
      </c>
      <c r="E916" s="734"/>
    </row>
    <row r="917" spans="1:5">
      <c r="A917" s="733">
        <v>28300041</v>
      </c>
      <c r="B917" s="733" t="s">
        <v>934</v>
      </c>
      <c r="C917" s="734">
        <v>-821913.41</v>
      </c>
      <c r="E917" s="734"/>
    </row>
    <row r="918" spans="1:5">
      <c r="A918" s="733">
        <v>28300043</v>
      </c>
      <c r="B918" s="733" t="s">
        <v>284</v>
      </c>
      <c r="C918" s="734">
        <v>-15882360.560000001</v>
      </c>
      <c r="E918" s="734"/>
    </row>
    <row r="919" spans="1:5">
      <c r="A919" s="733">
        <v>28300081</v>
      </c>
      <c r="B919" s="733" t="s">
        <v>2546</v>
      </c>
      <c r="C919" s="734">
        <v>-5200584.9000000004</v>
      </c>
      <c r="E919" s="734"/>
    </row>
    <row r="920" spans="1:5">
      <c r="A920" s="733">
        <v>28300091</v>
      </c>
      <c r="B920" s="733" t="s">
        <v>2803</v>
      </c>
      <c r="C920" s="734">
        <v>-2776328</v>
      </c>
      <c r="E920" s="734"/>
    </row>
    <row r="921" spans="1:5">
      <c r="A921" s="733">
        <v>28300152</v>
      </c>
      <c r="B921" s="733" t="s">
        <v>1002</v>
      </c>
      <c r="C921" s="734">
        <v>-2141721</v>
      </c>
      <c r="E921" s="734"/>
    </row>
    <row r="922" spans="1:5">
      <c r="A922" s="733">
        <v>28300162</v>
      </c>
      <c r="B922" s="733" t="s">
        <v>795</v>
      </c>
      <c r="C922" s="734">
        <v>-281163.90999999997</v>
      </c>
      <c r="E922" s="734"/>
    </row>
    <row r="923" spans="1:5">
      <c r="A923" s="733">
        <v>28300211</v>
      </c>
      <c r="B923" s="733" t="s">
        <v>3210</v>
      </c>
      <c r="C923" s="734">
        <v>-30783485.93</v>
      </c>
      <c r="E923" s="734"/>
    </row>
    <row r="924" spans="1:5">
      <c r="A924" s="733">
        <v>28300221</v>
      </c>
      <c r="B924" s="733" t="s">
        <v>3211</v>
      </c>
      <c r="C924" s="734">
        <v>-6364792.1699999999</v>
      </c>
      <c r="E924" s="734"/>
    </row>
    <row r="925" spans="1:5">
      <c r="A925" s="733">
        <v>28300232</v>
      </c>
      <c r="B925" s="733" t="s">
        <v>974</v>
      </c>
      <c r="C925" s="734">
        <v>-24556465.920000002</v>
      </c>
      <c r="E925" s="734"/>
    </row>
    <row r="926" spans="1:5">
      <c r="A926" s="733">
        <v>28300252</v>
      </c>
      <c r="B926" s="733" t="s">
        <v>2410</v>
      </c>
      <c r="C926" s="734">
        <v>-7058850.5899999999</v>
      </c>
      <c r="E926" s="734"/>
    </row>
    <row r="927" spans="1:5">
      <c r="A927" s="733">
        <v>28300262</v>
      </c>
      <c r="B927" s="733" t="s">
        <v>2411</v>
      </c>
      <c r="C927" s="734">
        <v>-3018367.17</v>
      </c>
      <c r="E927" s="734"/>
    </row>
    <row r="928" spans="1:5">
      <c r="A928" s="733">
        <v>28300311</v>
      </c>
      <c r="B928" s="733" t="s">
        <v>3338</v>
      </c>
      <c r="C928" s="734">
        <v>-2145233.46</v>
      </c>
    </row>
    <row r="929" spans="1:5">
      <c r="A929" s="733">
        <v>28300361</v>
      </c>
      <c r="B929" s="733" t="s">
        <v>168</v>
      </c>
      <c r="C929" s="734">
        <v>-69338822.159999996</v>
      </c>
      <c r="E929" s="734"/>
    </row>
    <row r="930" spans="1:5">
      <c r="A930" s="733">
        <v>28300362</v>
      </c>
      <c r="B930" s="733" t="s">
        <v>169</v>
      </c>
      <c r="C930" s="734">
        <v>-1034878.94</v>
      </c>
      <c r="E930" s="734"/>
    </row>
    <row r="931" spans="1:5">
      <c r="A931" s="733">
        <v>28300431</v>
      </c>
      <c r="B931" s="733" t="s">
        <v>552</v>
      </c>
      <c r="C931" s="734">
        <v>-1877223.68</v>
      </c>
      <c r="E931" s="734"/>
    </row>
    <row r="932" spans="1:5">
      <c r="A932" s="733">
        <v>28300501</v>
      </c>
      <c r="B932" s="733" t="s">
        <v>2159</v>
      </c>
      <c r="C932" s="734">
        <v>1502968.85</v>
      </c>
      <c r="E932" s="734"/>
    </row>
    <row r="933" spans="1:5">
      <c r="A933" s="733">
        <v>28300503</v>
      </c>
      <c r="B933" s="733" t="s">
        <v>1665</v>
      </c>
      <c r="C933" s="734">
        <v>-5140637.29</v>
      </c>
      <c r="E933" s="734"/>
    </row>
    <row r="934" spans="1:5">
      <c r="A934" s="733">
        <v>28300511</v>
      </c>
      <c r="B934" s="733" t="s">
        <v>1693</v>
      </c>
      <c r="C934" s="734">
        <v>-1350431.6</v>
      </c>
      <c r="E934" s="734"/>
    </row>
    <row r="935" spans="1:5">
      <c r="A935" s="733">
        <v>28300561</v>
      </c>
      <c r="B935" s="733" t="s">
        <v>931</v>
      </c>
      <c r="C935" s="734">
        <v>-14772976.720000001</v>
      </c>
      <c r="E935" s="734"/>
    </row>
    <row r="936" spans="1:5">
      <c r="A936" s="733">
        <v>28300581</v>
      </c>
      <c r="B936" s="733" t="s">
        <v>1431</v>
      </c>
      <c r="C936" s="734">
        <v>-9049440.8800000008</v>
      </c>
      <c r="E936" s="734"/>
    </row>
    <row r="937" spans="1:5">
      <c r="A937" s="733">
        <v>28300651</v>
      </c>
      <c r="B937" s="733" t="s">
        <v>1101</v>
      </c>
      <c r="C937" s="734">
        <v>-8279027.2999999998</v>
      </c>
      <c r="E937" s="734"/>
    </row>
    <row r="938" spans="1:5">
      <c r="A938" s="733">
        <v>28300661</v>
      </c>
      <c r="B938" s="733" t="s">
        <v>2083</v>
      </c>
      <c r="C938" s="734">
        <v>-9450466.5500000007</v>
      </c>
      <c r="E938" s="734"/>
    </row>
    <row r="939" spans="1:5">
      <c r="A939" s="733">
        <v>28300721</v>
      </c>
      <c r="B939" s="733" t="s">
        <v>2475</v>
      </c>
      <c r="C939" s="734">
        <v>-787432.32</v>
      </c>
      <c r="E939" s="734"/>
    </row>
    <row r="940" spans="1:5">
      <c r="A940" s="733">
        <v>28300731</v>
      </c>
      <c r="B940" s="733" t="s">
        <v>2630</v>
      </c>
      <c r="C940" s="734">
        <v>-6328591.4199999999</v>
      </c>
      <c r="E940" s="734"/>
    </row>
    <row r="941" spans="1:5">
      <c r="A941" s="733">
        <v>28300741</v>
      </c>
      <c r="B941" s="733" t="s">
        <v>2864</v>
      </c>
      <c r="C941" s="734">
        <v>-707017.82</v>
      </c>
      <c r="E941" s="734"/>
    </row>
    <row r="942" spans="1:5">
      <c r="A942" s="733">
        <v>28300761</v>
      </c>
      <c r="B942" s="733" t="s">
        <v>3236</v>
      </c>
      <c r="C942" s="734">
        <v>-1886948.7</v>
      </c>
      <c r="E942" s="734"/>
    </row>
    <row r="943" spans="1:5">
      <c r="A943" s="733">
        <v>28302001</v>
      </c>
      <c r="B943" s="733" t="s">
        <v>2874</v>
      </c>
      <c r="C943" s="734">
        <v>-9035294.1099999994</v>
      </c>
      <c r="E943" s="734"/>
    </row>
    <row r="944" spans="1:5">
      <c r="A944" s="733">
        <v>28302002</v>
      </c>
      <c r="B944" s="733" t="s">
        <v>2875</v>
      </c>
      <c r="C944" s="734">
        <v>-20831503.210000001</v>
      </c>
      <c r="E944" s="734"/>
    </row>
    <row r="945" spans="1:5">
      <c r="A945" s="733">
        <v>28302011</v>
      </c>
      <c r="B945" s="733" t="s">
        <v>2876</v>
      </c>
      <c r="C945" s="734">
        <v>-3282769.5</v>
      </c>
      <c r="E945" s="734"/>
    </row>
    <row r="946" spans="1:5">
      <c r="A946" s="733">
        <v>28302012</v>
      </c>
      <c r="B946" s="733" t="s">
        <v>2877</v>
      </c>
      <c r="C946" s="734">
        <v>-5247994.58</v>
      </c>
      <c r="E946" s="734"/>
    </row>
    <row r="947" spans="1:5">
      <c r="A947" s="733">
        <v>28302021</v>
      </c>
      <c r="B947" s="733" t="s">
        <v>2878</v>
      </c>
      <c r="C947" s="734">
        <v>-10598131.550000001</v>
      </c>
      <c r="E947" s="734"/>
    </row>
    <row r="948" spans="1:5">
      <c r="A948" s="733">
        <v>28302022</v>
      </c>
      <c r="B948" s="733" t="s">
        <v>2879</v>
      </c>
      <c r="C948" s="734">
        <v>-4401766.88</v>
      </c>
      <c r="E948" s="734"/>
    </row>
    <row r="949" spans="1:5">
      <c r="A949" s="733">
        <v>28302031</v>
      </c>
      <c r="B949" s="733" t="s">
        <v>3015</v>
      </c>
      <c r="C949" s="734">
        <v>-905153.75</v>
      </c>
      <c r="E949" s="734"/>
    </row>
    <row r="950" spans="1:5">
      <c r="A950" s="733">
        <v>28302041</v>
      </c>
      <c r="B950" s="733" t="s">
        <v>3048</v>
      </c>
      <c r="C950" s="734">
        <v>-6340064.1900000004</v>
      </c>
      <c r="E950" s="734"/>
    </row>
    <row r="951" spans="1:5">
      <c r="A951" s="733">
        <v>28302051</v>
      </c>
      <c r="B951" s="733" t="s">
        <v>3165</v>
      </c>
      <c r="C951" s="734">
        <v>-2147795.8199999998</v>
      </c>
      <c r="E951" s="734"/>
    </row>
    <row r="952" spans="1:5">
      <c r="A952" s="733">
        <v>28302061</v>
      </c>
      <c r="B952" s="733" t="s">
        <v>3184</v>
      </c>
      <c r="C952" s="734">
        <v>-3898257.39</v>
      </c>
      <c r="E952" s="734"/>
    </row>
    <row r="953" spans="1:5">
      <c r="A953" s="733">
        <v>41810000</v>
      </c>
      <c r="B953" s="733" t="s">
        <v>3308</v>
      </c>
      <c r="C953" s="734">
        <v>270887</v>
      </c>
      <c r="E953" s="734"/>
    </row>
    <row r="954" spans="1:5">
      <c r="A954" s="733">
        <v>41900013</v>
      </c>
      <c r="B954" s="733" t="s">
        <v>3309</v>
      </c>
      <c r="C954" s="734">
        <v>-458890.98</v>
      </c>
      <c r="E954" s="734"/>
    </row>
    <row r="955" spans="1:5">
      <c r="A955" s="733">
        <v>43800003</v>
      </c>
      <c r="B955" s="733" t="s">
        <v>1773</v>
      </c>
      <c r="C955" s="734">
        <v>175871053.78</v>
      </c>
      <c r="E955" s="734"/>
    </row>
    <row r="956" spans="1:5">
      <c r="A956" s="733">
        <v>43900003</v>
      </c>
      <c r="B956" s="733" t="s">
        <v>1319</v>
      </c>
      <c r="C956" s="734">
        <v>5848610</v>
      </c>
      <c r="E956" s="734"/>
    </row>
    <row r="957" spans="1:5">
      <c r="A957" s="733" t="s">
        <v>418</v>
      </c>
      <c r="C957" s="734">
        <v>-197498920.88999999</v>
      </c>
      <c r="E957" s="734"/>
    </row>
  </sheetData>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960"/>
  <sheetViews>
    <sheetView workbookViewId="0"/>
  </sheetViews>
  <sheetFormatPr defaultColWidth="9.109375" defaultRowHeight="14.4"/>
  <cols>
    <col min="1" max="1" width="44" style="726" bestFit="1" customWidth="1"/>
    <col min="2" max="2" width="41.44140625" style="726" bestFit="1" customWidth="1"/>
    <col min="3" max="3" width="17.33203125" style="726" bestFit="1" customWidth="1"/>
    <col min="4" max="5" width="9.109375" style="726"/>
    <col min="6" max="6" width="9" style="726" bestFit="1" customWidth="1"/>
    <col min="7" max="7" width="43.33203125" style="726" bestFit="1" customWidth="1"/>
    <col min="8" max="16384" width="9.109375" style="726"/>
  </cols>
  <sheetData>
    <row r="1" spans="1:8">
      <c r="A1" s="726">
        <v>10100501</v>
      </c>
      <c r="B1" s="726" t="s">
        <v>881</v>
      </c>
      <c r="C1" s="727">
        <v>9062172777.6100006</v>
      </c>
      <c r="E1" s="727"/>
    </row>
    <row r="2" spans="1:8">
      <c r="A2" s="726">
        <v>10100502</v>
      </c>
      <c r="B2" s="726" t="s">
        <v>882</v>
      </c>
      <c r="C2" s="727">
        <v>3284595182.1300001</v>
      </c>
      <c r="E2" s="727"/>
      <c r="F2" s="729">
        <v>12400542</v>
      </c>
      <c r="G2" s="728" t="s">
        <v>3359</v>
      </c>
    </row>
    <row r="3" spans="1:8">
      <c r="A3" s="726">
        <v>10100503</v>
      </c>
      <c r="B3" s="726" t="s">
        <v>883</v>
      </c>
      <c r="C3" s="727">
        <v>465073975.06999999</v>
      </c>
      <c r="E3" s="727"/>
      <c r="F3" s="729">
        <v>12400552</v>
      </c>
      <c r="G3" s="728" t="s">
        <v>3360</v>
      </c>
    </row>
    <row r="4" spans="1:8">
      <c r="A4" s="726">
        <v>10110013</v>
      </c>
      <c r="B4" s="726" t="s">
        <v>2295</v>
      </c>
      <c r="C4" s="727">
        <v>756461.72</v>
      </c>
      <c r="E4" s="727"/>
      <c r="F4" s="729">
        <v>16502153</v>
      </c>
      <c r="G4" s="728" t="s">
        <v>3362</v>
      </c>
    </row>
    <row r="5" spans="1:8">
      <c r="A5" s="726">
        <v>10500501</v>
      </c>
      <c r="B5" s="726" t="s">
        <v>884</v>
      </c>
      <c r="C5" s="727">
        <v>49892821.960000001</v>
      </c>
      <c r="E5" s="727"/>
      <c r="F5" s="729">
        <v>18603013</v>
      </c>
      <c r="G5" s="728" t="s">
        <v>3370</v>
      </c>
    </row>
    <row r="6" spans="1:8">
      <c r="A6" s="726">
        <v>10500502</v>
      </c>
      <c r="B6" s="726" t="s">
        <v>885</v>
      </c>
      <c r="C6" s="727">
        <v>6138640.21</v>
      </c>
      <c r="E6" s="727"/>
      <c r="F6" s="730">
        <v>19003041</v>
      </c>
      <c r="G6" s="731" t="s">
        <v>3371</v>
      </c>
      <c r="H6" s="732" t="s">
        <v>3372</v>
      </c>
    </row>
    <row r="7" spans="1:8">
      <c r="A7" s="726">
        <v>10600501</v>
      </c>
      <c r="B7" s="726" t="s">
        <v>886</v>
      </c>
      <c r="C7" s="727">
        <v>17818867.25</v>
      </c>
      <c r="E7" s="727"/>
      <c r="F7" s="729">
        <v>24200632</v>
      </c>
      <c r="G7" s="728" t="s">
        <v>1862</v>
      </c>
    </row>
    <row r="8" spans="1:8">
      <c r="A8" s="726">
        <v>10600502</v>
      </c>
      <c r="B8" s="726" t="s">
        <v>887</v>
      </c>
      <c r="C8" s="727">
        <v>23476289.649999999</v>
      </c>
      <c r="E8" s="727"/>
    </row>
    <row r="9" spans="1:8">
      <c r="A9" s="726">
        <v>10600503</v>
      </c>
      <c r="B9" s="726" t="s">
        <v>2218</v>
      </c>
      <c r="C9" s="727">
        <v>117138.09</v>
      </c>
      <c r="E9" s="727"/>
    </row>
    <row r="10" spans="1:8">
      <c r="A10" s="726">
        <v>10700013</v>
      </c>
      <c r="B10" s="726" t="s">
        <v>1698</v>
      </c>
      <c r="C10" s="727">
        <v>1730509</v>
      </c>
      <c r="E10" s="727"/>
    </row>
    <row r="11" spans="1:8">
      <c r="A11" s="726">
        <v>10700023</v>
      </c>
      <c r="B11" s="726" t="s">
        <v>2217</v>
      </c>
      <c r="C11" s="727">
        <v>-393750</v>
      </c>
      <c r="E11" s="727"/>
    </row>
    <row r="12" spans="1:8">
      <c r="A12" s="726">
        <v>10700501</v>
      </c>
      <c r="B12" s="726" t="s">
        <v>424</v>
      </c>
      <c r="C12" s="727">
        <v>219899760.72999999</v>
      </c>
      <c r="E12" s="727"/>
    </row>
    <row r="13" spans="1:8">
      <c r="A13" s="726">
        <v>10700502</v>
      </c>
      <c r="B13" s="726" t="s">
        <v>888</v>
      </c>
      <c r="C13" s="727">
        <v>77592443.269999996</v>
      </c>
      <c r="E13" s="727"/>
    </row>
    <row r="14" spans="1:8">
      <c r="A14" s="726">
        <v>10700503</v>
      </c>
      <c r="B14" s="726" t="s">
        <v>1850</v>
      </c>
      <c r="C14" s="727">
        <v>53815133.340000004</v>
      </c>
      <c r="E14" s="727"/>
    </row>
    <row r="15" spans="1:8">
      <c r="A15" s="726">
        <v>10700601</v>
      </c>
      <c r="B15" s="726" t="s">
        <v>2904</v>
      </c>
      <c r="C15" s="727">
        <v>382834</v>
      </c>
      <c r="E15" s="727"/>
    </row>
    <row r="16" spans="1:8">
      <c r="A16" s="726">
        <v>10700602</v>
      </c>
      <c r="B16" s="726" t="s">
        <v>2905</v>
      </c>
      <c r="C16" s="727">
        <v>360640</v>
      </c>
      <c r="E16" s="727"/>
    </row>
    <row r="17" spans="1:5">
      <c r="A17" s="726">
        <v>10800061</v>
      </c>
      <c r="B17" s="726" t="s">
        <v>905</v>
      </c>
      <c r="C17" s="727">
        <v>-78261603</v>
      </c>
      <c r="E17" s="727"/>
    </row>
    <row r="18" spans="1:5">
      <c r="A18" s="726">
        <v>10800062</v>
      </c>
      <c r="B18" s="726" t="s">
        <v>905</v>
      </c>
      <c r="C18" s="727">
        <v>-258466023</v>
      </c>
      <c r="E18" s="727"/>
    </row>
    <row r="19" spans="1:5">
      <c r="A19" s="726">
        <v>10800071</v>
      </c>
      <c r="B19" s="726" t="s">
        <v>906</v>
      </c>
      <c r="C19" s="727">
        <v>78261603</v>
      </c>
      <c r="E19" s="727"/>
    </row>
    <row r="20" spans="1:5">
      <c r="A20" s="726">
        <v>10800072</v>
      </c>
      <c r="B20" s="726" t="s">
        <v>906</v>
      </c>
      <c r="C20" s="727">
        <v>258466023</v>
      </c>
      <c r="E20" s="727"/>
    </row>
    <row r="21" spans="1:5">
      <c r="A21" s="726">
        <v>10800501</v>
      </c>
      <c r="B21" s="726" t="s">
        <v>563</v>
      </c>
      <c r="C21" s="727">
        <v>-3387789053</v>
      </c>
    </row>
    <row r="22" spans="1:5">
      <c r="A22" s="726">
        <v>10800502</v>
      </c>
      <c r="B22" s="726" t="s">
        <v>564</v>
      </c>
      <c r="C22" s="727">
        <v>-1253617104.6700001</v>
      </c>
    </row>
    <row r="23" spans="1:5">
      <c r="A23" s="726">
        <v>10800503</v>
      </c>
      <c r="B23" s="726" t="s">
        <v>1072</v>
      </c>
      <c r="C23" s="727">
        <v>-96990383.569999993</v>
      </c>
      <c r="E23" s="727"/>
    </row>
    <row r="24" spans="1:5">
      <c r="A24" s="726">
        <v>10800541</v>
      </c>
      <c r="B24" s="726" t="s">
        <v>96</v>
      </c>
      <c r="C24" s="727">
        <v>7585764.5599999996</v>
      </c>
      <c r="E24" s="727"/>
    </row>
    <row r="25" spans="1:5">
      <c r="A25" s="726">
        <v>10800543</v>
      </c>
      <c r="B25" s="726" t="s">
        <v>97</v>
      </c>
      <c r="C25" s="727">
        <v>238364.95</v>
      </c>
      <c r="E25" s="727"/>
    </row>
    <row r="26" spans="1:5">
      <c r="A26" s="726">
        <v>10800552</v>
      </c>
      <c r="B26" s="726" t="s">
        <v>1073</v>
      </c>
      <c r="C26" s="727">
        <v>2624634.81</v>
      </c>
      <c r="E26" s="727"/>
    </row>
    <row r="27" spans="1:5">
      <c r="A27" s="726">
        <v>11100501</v>
      </c>
      <c r="B27" s="726" t="s">
        <v>747</v>
      </c>
      <c r="C27" s="727">
        <v>-27593678.120000001</v>
      </c>
      <c r="E27" s="727"/>
    </row>
    <row r="28" spans="1:5">
      <c r="A28" s="726">
        <v>11100502</v>
      </c>
      <c r="B28" s="726" t="s">
        <v>748</v>
      </c>
      <c r="C28" s="727">
        <v>-5253016.1100000003</v>
      </c>
      <c r="E28" s="727"/>
    </row>
    <row r="29" spans="1:5">
      <c r="A29" s="726">
        <v>11100503</v>
      </c>
      <c r="B29" s="726" t="s">
        <v>749</v>
      </c>
      <c r="C29" s="727">
        <v>-83766448.120000005</v>
      </c>
      <c r="E29" s="727"/>
    </row>
    <row r="30" spans="1:5">
      <c r="A30" s="726">
        <v>11400001</v>
      </c>
      <c r="B30" s="726" t="s">
        <v>237</v>
      </c>
      <c r="C30" s="727">
        <v>946172.25</v>
      </c>
      <c r="E30" s="727"/>
    </row>
    <row r="31" spans="1:5">
      <c r="A31" s="726">
        <v>11400011</v>
      </c>
      <c r="B31" s="726" t="s">
        <v>1879</v>
      </c>
      <c r="C31" s="727">
        <v>302358.01</v>
      </c>
      <c r="E31" s="727"/>
    </row>
    <row r="32" spans="1:5">
      <c r="A32" s="726">
        <v>11400031</v>
      </c>
      <c r="B32" s="726" t="s">
        <v>1549</v>
      </c>
      <c r="C32" s="727">
        <v>76622596.840000004</v>
      </c>
      <c r="E32" s="727"/>
    </row>
    <row r="33" spans="1:5">
      <c r="A33" s="726">
        <v>11400061</v>
      </c>
      <c r="B33" s="726" t="s">
        <v>1437</v>
      </c>
      <c r="C33" s="727">
        <v>156960790.84</v>
      </c>
      <c r="E33" s="727"/>
    </row>
    <row r="34" spans="1:5">
      <c r="A34" s="726">
        <v>11400071</v>
      </c>
      <c r="B34" s="726" t="s">
        <v>1980</v>
      </c>
      <c r="C34" s="727">
        <v>16950332.899999999</v>
      </c>
      <c r="E34" s="727"/>
    </row>
    <row r="35" spans="1:5">
      <c r="A35" s="726">
        <v>11400091</v>
      </c>
      <c r="B35" s="726" t="s">
        <v>2618</v>
      </c>
      <c r="C35" s="727">
        <v>31009424.030000001</v>
      </c>
    </row>
    <row r="36" spans="1:5">
      <c r="A36" s="726">
        <v>11500001</v>
      </c>
      <c r="B36" s="726" t="s">
        <v>950</v>
      </c>
      <c r="C36" s="727">
        <v>-867339</v>
      </c>
    </row>
    <row r="37" spans="1:5">
      <c r="A37" s="726">
        <v>11500011</v>
      </c>
      <c r="B37" s="726" t="s">
        <v>652</v>
      </c>
      <c r="C37" s="727">
        <v>-302358.01</v>
      </c>
      <c r="E37" s="727"/>
    </row>
    <row r="38" spans="1:5">
      <c r="A38" s="726">
        <v>11500031</v>
      </c>
      <c r="B38" s="726" t="s">
        <v>1356</v>
      </c>
      <c r="C38" s="727">
        <v>-57831213.659999996</v>
      </c>
      <c r="E38" s="727"/>
    </row>
    <row r="39" spans="1:5">
      <c r="A39" s="726">
        <v>11500041</v>
      </c>
      <c r="B39" s="726" t="s">
        <v>1423</v>
      </c>
      <c r="C39" s="727">
        <v>-31413014.960000001</v>
      </c>
      <c r="E39" s="727"/>
    </row>
    <row r="40" spans="1:5">
      <c r="A40" s="726">
        <v>11500051</v>
      </c>
      <c r="B40" s="726" t="s">
        <v>1981</v>
      </c>
      <c r="C40" s="727">
        <v>-15222471.67</v>
      </c>
      <c r="E40" s="727"/>
    </row>
    <row r="41" spans="1:5">
      <c r="A41" s="726">
        <v>11500061</v>
      </c>
      <c r="B41" s="726" t="s">
        <v>2620</v>
      </c>
      <c r="C41" s="727">
        <v>-3291032.12</v>
      </c>
      <c r="E41" s="727"/>
    </row>
    <row r="42" spans="1:5">
      <c r="A42" s="726">
        <v>11730002</v>
      </c>
      <c r="B42" s="726" t="s">
        <v>653</v>
      </c>
      <c r="C42" s="727">
        <v>8654564.4700000007</v>
      </c>
      <c r="E42" s="727"/>
    </row>
    <row r="43" spans="1:5">
      <c r="A43" s="726">
        <v>12100503</v>
      </c>
      <c r="B43" s="726" t="s">
        <v>750</v>
      </c>
      <c r="C43" s="727">
        <v>140334.54999999999</v>
      </c>
      <c r="E43" s="727"/>
    </row>
    <row r="44" spans="1:5">
      <c r="A44" s="726">
        <v>12100513</v>
      </c>
      <c r="B44" s="726" t="s">
        <v>751</v>
      </c>
      <c r="C44" s="727">
        <v>3888217.33</v>
      </c>
      <c r="E44" s="727"/>
    </row>
    <row r="45" spans="1:5">
      <c r="A45" s="726">
        <v>12200503</v>
      </c>
      <c r="B45" s="726" t="s">
        <v>752</v>
      </c>
      <c r="C45" s="727">
        <v>398835.72</v>
      </c>
      <c r="E45" s="727"/>
    </row>
    <row r="46" spans="1:5">
      <c r="A46" s="726">
        <v>12310000</v>
      </c>
      <c r="B46" s="726" t="s">
        <v>845</v>
      </c>
      <c r="C46" s="727">
        <v>29594520</v>
      </c>
      <c r="E46" s="727"/>
    </row>
    <row r="47" spans="1:5">
      <c r="A47" s="726">
        <v>12400043</v>
      </c>
      <c r="B47" s="726" t="s">
        <v>1160</v>
      </c>
      <c r="C47" s="727">
        <v>48384574.240000002</v>
      </c>
      <c r="E47" s="727"/>
    </row>
    <row r="48" spans="1:5">
      <c r="A48" s="726">
        <v>12400503</v>
      </c>
      <c r="B48" s="726" t="s">
        <v>378</v>
      </c>
      <c r="C48" s="727">
        <v>550597.30000000005</v>
      </c>
    </row>
    <row r="49" spans="1:5">
      <c r="A49" s="726">
        <v>12400542</v>
      </c>
      <c r="B49" s="726" t="s">
        <v>3359</v>
      </c>
      <c r="C49" s="727">
        <v>-9028500</v>
      </c>
    </row>
    <row r="50" spans="1:5">
      <c r="A50" s="726">
        <v>12400552</v>
      </c>
      <c r="B50" s="726" t="s">
        <v>3360</v>
      </c>
      <c r="C50" s="727">
        <v>9028500</v>
      </c>
      <c r="E50" s="727"/>
    </row>
    <row r="51" spans="1:5">
      <c r="A51" s="726">
        <v>12400553</v>
      </c>
      <c r="B51" s="726" t="s">
        <v>1712</v>
      </c>
      <c r="C51" s="727">
        <v>1316260.6200000001</v>
      </c>
      <c r="E51" s="727"/>
    </row>
    <row r="52" spans="1:5">
      <c r="A52" s="726">
        <v>12400723</v>
      </c>
      <c r="B52" s="726" t="s">
        <v>2261</v>
      </c>
      <c r="C52" s="727">
        <v>42156</v>
      </c>
      <c r="E52" s="727"/>
    </row>
    <row r="53" spans="1:5">
      <c r="A53" s="726">
        <v>12800001</v>
      </c>
      <c r="B53" s="726" t="s">
        <v>2392</v>
      </c>
      <c r="C53" s="727">
        <v>18500000</v>
      </c>
      <c r="E53" s="727"/>
    </row>
    <row r="54" spans="1:5">
      <c r="A54" s="726">
        <v>12800011</v>
      </c>
      <c r="B54" s="726" t="s">
        <v>2604</v>
      </c>
      <c r="C54" s="727">
        <v>1661843.28</v>
      </c>
      <c r="E54" s="727"/>
    </row>
    <row r="55" spans="1:5">
      <c r="A55" s="726">
        <v>13100543</v>
      </c>
      <c r="B55" s="726" t="s">
        <v>1545</v>
      </c>
      <c r="C55" s="727">
        <v>101763.58</v>
      </c>
      <c r="E55" s="727"/>
    </row>
    <row r="56" spans="1:5">
      <c r="A56" s="726">
        <v>13100563</v>
      </c>
      <c r="B56" s="726" t="s">
        <v>2730</v>
      </c>
      <c r="C56" s="727">
        <v>599734.94999999995</v>
      </c>
      <c r="E56" s="727"/>
    </row>
    <row r="57" spans="1:5">
      <c r="A57" s="726">
        <v>13100573</v>
      </c>
      <c r="B57" s="726" t="s">
        <v>574</v>
      </c>
      <c r="C57" s="727">
        <v>12428.7</v>
      </c>
      <c r="E57" s="727"/>
    </row>
    <row r="58" spans="1:5">
      <c r="A58" s="726">
        <v>13101003</v>
      </c>
      <c r="B58" s="726" t="s">
        <v>2731</v>
      </c>
      <c r="C58" s="727">
        <v>7226575.8099999996</v>
      </c>
      <c r="E58" s="727"/>
    </row>
    <row r="59" spans="1:5">
      <c r="A59" s="726">
        <v>13101013</v>
      </c>
      <c r="B59" s="726" t="s">
        <v>2732</v>
      </c>
      <c r="C59" s="727">
        <v>-2921.73</v>
      </c>
      <c r="E59" s="727"/>
    </row>
    <row r="60" spans="1:5">
      <c r="A60" s="726">
        <v>13101023</v>
      </c>
      <c r="B60" s="726" t="s">
        <v>1679</v>
      </c>
      <c r="C60" s="727">
        <v>12606489.43</v>
      </c>
      <c r="E60" s="727"/>
    </row>
    <row r="61" spans="1:5">
      <c r="A61" s="726">
        <v>13101033</v>
      </c>
      <c r="B61" s="726" t="s">
        <v>2733</v>
      </c>
      <c r="C61" s="727">
        <v>368900.05</v>
      </c>
      <c r="E61" s="727"/>
    </row>
    <row r="62" spans="1:5">
      <c r="A62" s="726">
        <v>13101093</v>
      </c>
      <c r="B62" s="726" t="s">
        <v>690</v>
      </c>
      <c r="C62" s="726">
        <v>-510.01</v>
      </c>
      <c r="E62" s="727"/>
    </row>
    <row r="63" spans="1:5">
      <c r="A63" s="726">
        <v>13101113</v>
      </c>
      <c r="B63" s="726" t="s">
        <v>294</v>
      </c>
      <c r="C63" s="727">
        <v>-7821479.3399999999</v>
      </c>
      <c r="E63" s="727"/>
    </row>
    <row r="64" spans="1:5">
      <c r="A64" s="726">
        <v>13101123</v>
      </c>
      <c r="B64" s="726" t="s">
        <v>201</v>
      </c>
      <c r="C64" s="727">
        <v>-1151561.8700000001</v>
      </c>
      <c r="E64" s="727"/>
    </row>
    <row r="65" spans="1:5">
      <c r="A65" s="726">
        <v>13101133</v>
      </c>
      <c r="B65" s="726" t="s">
        <v>2780</v>
      </c>
      <c r="C65" s="726">
        <v>-107.81</v>
      </c>
      <c r="E65" s="727"/>
    </row>
    <row r="66" spans="1:5">
      <c r="A66" s="726">
        <v>13101163</v>
      </c>
      <c r="B66" s="726" t="s">
        <v>435</v>
      </c>
      <c r="C66" s="727">
        <v>111874.24000000001</v>
      </c>
      <c r="E66" s="727"/>
    </row>
    <row r="67" spans="1:5">
      <c r="A67" s="726">
        <v>13101183</v>
      </c>
      <c r="B67" s="726" t="s">
        <v>1601</v>
      </c>
      <c r="C67" s="727">
        <v>1149019.92</v>
      </c>
      <c r="E67" s="727"/>
    </row>
    <row r="68" spans="1:5">
      <c r="A68" s="726">
        <v>13101193</v>
      </c>
      <c r="B68" s="726" t="s">
        <v>2284</v>
      </c>
      <c r="C68" s="727">
        <v>8261.59</v>
      </c>
      <c r="E68" s="727"/>
    </row>
    <row r="69" spans="1:5">
      <c r="A69" s="726">
        <v>13101253</v>
      </c>
      <c r="B69" s="726" t="s">
        <v>2013</v>
      </c>
      <c r="C69" s="727">
        <v>417698.25</v>
      </c>
      <c r="E69" s="727"/>
    </row>
    <row r="70" spans="1:5">
      <c r="A70" s="726">
        <v>13109003</v>
      </c>
      <c r="B70" s="726" t="s">
        <v>2781</v>
      </c>
      <c r="C70" s="727">
        <v>48102.38</v>
      </c>
      <c r="E70" s="727"/>
    </row>
    <row r="71" spans="1:5">
      <c r="A71" s="726">
        <v>13400021</v>
      </c>
      <c r="B71" s="726" t="s">
        <v>1281</v>
      </c>
      <c r="C71" s="727">
        <v>7196084.2000000002</v>
      </c>
      <c r="E71" s="727"/>
    </row>
    <row r="72" spans="1:5">
      <c r="A72" s="726">
        <v>13400031</v>
      </c>
      <c r="B72" s="726" t="s">
        <v>1282</v>
      </c>
      <c r="C72" s="727">
        <v>-7196084.2000000002</v>
      </c>
      <c r="E72" s="727"/>
    </row>
    <row r="73" spans="1:5">
      <c r="A73" s="726">
        <v>13400073</v>
      </c>
      <c r="B73" s="726" t="s">
        <v>1046</v>
      </c>
      <c r="C73" s="727">
        <v>4804212.7699999996</v>
      </c>
    </row>
    <row r="74" spans="1:5">
      <c r="A74" s="726">
        <v>13400111</v>
      </c>
      <c r="B74" s="726" t="s">
        <v>1066</v>
      </c>
      <c r="C74" s="727">
        <v>145714</v>
      </c>
      <c r="E74" s="727"/>
    </row>
    <row r="75" spans="1:5">
      <c r="A75" s="726">
        <v>13400123</v>
      </c>
      <c r="B75" s="726" t="s">
        <v>2204</v>
      </c>
      <c r="C75" s="727">
        <v>413805.5</v>
      </c>
    </row>
    <row r="76" spans="1:5">
      <c r="A76" s="726">
        <v>13400211</v>
      </c>
      <c r="B76" s="726" t="s">
        <v>2285</v>
      </c>
      <c r="C76" s="727">
        <v>52300</v>
      </c>
    </row>
    <row r="77" spans="1:5">
      <c r="A77" s="726">
        <v>13400241</v>
      </c>
      <c r="B77" s="726" t="s">
        <v>3033</v>
      </c>
      <c r="C77" s="727">
        <v>449616</v>
      </c>
    </row>
    <row r="78" spans="1:5">
      <c r="A78" s="726">
        <v>13400261</v>
      </c>
      <c r="B78" s="726" t="s">
        <v>3141</v>
      </c>
      <c r="C78" s="727">
        <v>29580</v>
      </c>
      <c r="E78" s="727"/>
    </row>
    <row r="79" spans="1:5">
      <c r="A79" s="726">
        <v>13400271</v>
      </c>
      <c r="B79" s="726" t="s">
        <v>2384</v>
      </c>
      <c r="C79" s="727">
        <v>155005.04999999999</v>
      </c>
      <c r="E79" s="727"/>
    </row>
    <row r="80" spans="1:5">
      <c r="A80" s="726">
        <v>13400281</v>
      </c>
      <c r="B80" s="726" t="s">
        <v>2345</v>
      </c>
      <c r="C80" s="727">
        <v>55490.69</v>
      </c>
      <c r="E80" s="727"/>
    </row>
    <row r="81" spans="1:5">
      <c r="A81" s="726">
        <v>13400311</v>
      </c>
      <c r="B81" s="726" t="s">
        <v>2818</v>
      </c>
      <c r="C81" s="727">
        <v>194700</v>
      </c>
      <c r="E81" s="727"/>
    </row>
    <row r="82" spans="1:5">
      <c r="A82" s="726">
        <v>13400321</v>
      </c>
      <c r="B82" s="726" t="s">
        <v>3295</v>
      </c>
      <c r="C82" s="727">
        <v>44370</v>
      </c>
    </row>
    <row r="83" spans="1:5">
      <c r="A83" s="726">
        <v>13400332</v>
      </c>
      <c r="B83" s="726" t="s">
        <v>3219</v>
      </c>
      <c r="C83" s="727">
        <v>602373.55000000005</v>
      </c>
    </row>
    <row r="84" spans="1:5">
      <c r="A84" s="726">
        <v>13500003</v>
      </c>
      <c r="B84" s="726" t="s">
        <v>1348</v>
      </c>
      <c r="C84" s="727">
        <v>31078.06</v>
      </c>
      <c r="E84" s="727"/>
    </row>
    <row r="85" spans="1:5">
      <c r="A85" s="726">
        <v>13500041</v>
      </c>
      <c r="B85" s="726" t="s">
        <v>940</v>
      </c>
      <c r="C85" s="727">
        <v>316049.95</v>
      </c>
      <c r="E85" s="727"/>
    </row>
    <row r="86" spans="1:5">
      <c r="A86" s="726">
        <v>13500051</v>
      </c>
      <c r="B86" s="726" t="s">
        <v>335</v>
      </c>
      <c r="C86" s="727">
        <v>73353</v>
      </c>
      <c r="E86" s="727"/>
    </row>
    <row r="87" spans="1:5">
      <c r="A87" s="726">
        <v>13500061</v>
      </c>
      <c r="B87" s="726" t="s">
        <v>1272</v>
      </c>
      <c r="C87" s="727">
        <v>1938403</v>
      </c>
      <c r="E87" s="727"/>
    </row>
    <row r="88" spans="1:5">
      <c r="A88" s="726">
        <v>13500071</v>
      </c>
      <c r="B88" s="726" t="s">
        <v>1273</v>
      </c>
      <c r="C88" s="727">
        <v>1073505</v>
      </c>
      <c r="E88" s="727"/>
    </row>
    <row r="89" spans="1:5">
      <c r="A89" s="726">
        <v>13500183</v>
      </c>
      <c r="B89" s="726" t="s">
        <v>2232</v>
      </c>
      <c r="C89" s="727">
        <v>100000</v>
      </c>
      <c r="E89" s="727"/>
    </row>
    <row r="90" spans="1:5">
      <c r="A90" s="726">
        <v>13500192</v>
      </c>
      <c r="B90" s="726" t="s">
        <v>2416</v>
      </c>
      <c r="C90" s="727">
        <v>6000</v>
      </c>
      <c r="E90" s="727"/>
    </row>
    <row r="91" spans="1:5">
      <c r="A91" s="726">
        <v>13500201</v>
      </c>
      <c r="B91" s="726" t="s">
        <v>2606</v>
      </c>
      <c r="C91" s="727">
        <v>537090.43999999994</v>
      </c>
      <c r="E91" s="727"/>
    </row>
    <row r="92" spans="1:5">
      <c r="A92" s="726">
        <v>14100311</v>
      </c>
      <c r="B92" s="726" t="s">
        <v>139</v>
      </c>
      <c r="C92" s="727">
        <v>3312955.02</v>
      </c>
      <c r="E92" s="727"/>
    </row>
    <row r="93" spans="1:5">
      <c r="A93" s="726">
        <v>14200003</v>
      </c>
      <c r="B93" s="726" t="s">
        <v>322</v>
      </c>
      <c r="C93" s="727">
        <v>-11430.81</v>
      </c>
      <c r="E93" s="727"/>
    </row>
    <row r="94" spans="1:5">
      <c r="A94" s="726">
        <v>14200201</v>
      </c>
      <c r="B94" s="726" t="s">
        <v>2742</v>
      </c>
      <c r="C94" s="727">
        <v>121610573.98999999</v>
      </c>
      <c r="E94" s="727"/>
    </row>
    <row r="95" spans="1:5">
      <c r="A95" s="726">
        <v>14200202</v>
      </c>
      <c r="B95" s="726" t="s">
        <v>2743</v>
      </c>
      <c r="C95" s="727">
        <v>31920610.870000001</v>
      </c>
      <c r="E95" s="727"/>
    </row>
    <row r="96" spans="1:5">
      <c r="A96" s="726">
        <v>14200203</v>
      </c>
      <c r="B96" s="726" t="s">
        <v>2744</v>
      </c>
      <c r="C96" s="727">
        <v>-10084593.960000001</v>
      </c>
      <c r="E96" s="727"/>
    </row>
    <row r="97" spans="1:5">
      <c r="A97" s="726">
        <v>14200213</v>
      </c>
      <c r="B97" s="726" t="s">
        <v>2761</v>
      </c>
      <c r="C97" s="727">
        <v>-20490.18</v>
      </c>
      <c r="E97" s="727"/>
    </row>
    <row r="98" spans="1:5">
      <c r="A98" s="726">
        <v>14200223</v>
      </c>
      <c r="B98" s="726" t="s">
        <v>2762</v>
      </c>
      <c r="C98" s="727">
        <v>21983.79</v>
      </c>
      <c r="E98" s="727"/>
    </row>
    <row r="99" spans="1:5">
      <c r="A99" s="726">
        <v>14200253</v>
      </c>
      <c r="B99" s="726" t="s">
        <v>2745</v>
      </c>
      <c r="C99" s="727">
        <v>-8235.25</v>
      </c>
    </row>
    <row r="100" spans="1:5">
      <c r="A100" s="726">
        <v>14300062</v>
      </c>
      <c r="B100" s="726" t="s">
        <v>2489</v>
      </c>
      <c r="C100" s="727">
        <v>10334863.630000001</v>
      </c>
      <c r="E100" s="727"/>
    </row>
    <row r="101" spans="1:5">
      <c r="A101" s="726">
        <v>14300072</v>
      </c>
      <c r="B101" s="726" t="s">
        <v>1754</v>
      </c>
      <c r="C101" s="727">
        <v>316391.14</v>
      </c>
    </row>
    <row r="102" spans="1:5">
      <c r="A102" s="726">
        <v>14300081</v>
      </c>
      <c r="B102" s="726" t="s">
        <v>477</v>
      </c>
      <c r="C102" s="727">
        <v>1331.1</v>
      </c>
    </row>
    <row r="103" spans="1:5">
      <c r="A103" s="726">
        <v>14300082</v>
      </c>
      <c r="B103" s="726" t="s">
        <v>3158</v>
      </c>
      <c r="C103" s="727">
        <v>316391</v>
      </c>
    </row>
    <row r="104" spans="1:5">
      <c r="A104" s="726">
        <v>14300141</v>
      </c>
      <c r="B104" s="726" t="s">
        <v>1650</v>
      </c>
      <c r="C104" s="727">
        <v>25199837.890000001</v>
      </c>
      <c r="E104" s="727"/>
    </row>
    <row r="105" spans="1:5">
      <c r="A105" s="726">
        <v>14300151</v>
      </c>
      <c r="B105" s="726" t="s">
        <v>1651</v>
      </c>
      <c r="C105" s="727">
        <v>1244635.05</v>
      </c>
      <c r="E105" s="727"/>
    </row>
    <row r="106" spans="1:5">
      <c r="A106" s="726">
        <v>14300171</v>
      </c>
      <c r="B106" s="726" t="s">
        <v>723</v>
      </c>
      <c r="C106" s="727">
        <v>12108358.92</v>
      </c>
      <c r="E106" s="727"/>
    </row>
    <row r="107" spans="1:5">
      <c r="A107" s="726">
        <v>14300241</v>
      </c>
      <c r="B107" s="726" t="s">
        <v>2866</v>
      </c>
      <c r="C107" s="727">
        <v>60750</v>
      </c>
      <c r="E107" s="727"/>
    </row>
    <row r="108" spans="1:5">
      <c r="A108" s="726">
        <v>14300261</v>
      </c>
      <c r="B108" s="726" t="s">
        <v>446</v>
      </c>
      <c r="C108" s="727">
        <v>4371301.88</v>
      </c>
      <c r="E108" s="727"/>
    </row>
    <row r="109" spans="1:5">
      <c r="A109" s="726">
        <v>14300323</v>
      </c>
      <c r="B109" s="726" t="s">
        <v>3329</v>
      </c>
      <c r="C109" s="727">
        <v>-5094.16</v>
      </c>
      <c r="E109" s="727"/>
    </row>
    <row r="110" spans="1:5">
      <c r="A110" s="726">
        <v>14300333</v>
      </c>
      <c r="B110" s="726" t="s">
        <v>917</v>
      </c>
      <c r="C110" s="727">
        <v>46455.02</v>
      </c>
      <c r="E110" s="727"/>
    </row>
    <row r="111" spans="1:5">
      <c r="A111" s="726">
        <v>14300341</v>
      </c>
      <c r="B111" s="726" t="s">
        <v>2791</v>
      </c>
      <c r="C111" s="726">
        <v>253.39</v>
      </c>
    </row>
    <row r="112" spans="1:5">
      <c r="A112" s="726">
        <v>14300703</v>
      </c>
      <c r="B112" s="726" t="s">
        <v>2746</v>
      </c>
      <c r="C112" s="727">
        <v>7699994.46</v>
      </c>
      <c r="E112" s="727"/>
    </row>
    <row r="113" spans="1:5">
      <c r="A113" s="726">
        <v>14300713</v>
      </c>
      <c r="B113" s="726" t="s">
        <v>2747</v>
      </c>
      <c r="C113" s="727">
        <v>29042.27</v>
      </c>
      <c r="E113" s="727"/>
    </row>
    <row r="114" spans="1:5">
      <c r="A114" s="726">
        <v>14300733</v>
      </c>
      <c r="B114" s="726" t="s">
        <v>2748</v>
      </c>
      <c r="C114" s="727">
        <v>16234131.16</v>
      </c>
    </row>
    <row r="115" spans="1:5">
      <c r="A115" s="726">
        <v>14300743</v>
      </c>
      <c r="B115" s="726" t="s">
        <v>2749</v>
      </c>
      <c r="C115" s="727">
        <v>667879.29</v>
      </c>
      <c r="E115" s="727"/>
    </row>
    <row r="116" spans="1:5">
      <c r="A116" s="726">
        <v>14300763</v>
      </c>
      <c r="B116" s="726" t="s">
        <v>2713</v>
      </c>
      <c r="C116" s="727">
        <v>2154413.1</v>
      </c>
      <c r="E116" s="727"/>
    </row>
    <row r="117" spans="1:5">
      <c r="A117" s="726">
        <v>14300921</v>
      </c>
      <c r="B117" s="726" t="s">
        <v>889</v>
      </c>
      <c r="C117" s="727">
        <v>667342.82999999996</v>
      </c>
      <c r="E117" s="727"/>
    </row>
    <row r="118" spans="1:5">
      <c r="A118" s="726">
        <v>14301022</v>
      </c>
      <c r="B118" s="726" t="s">
        <v>358</v>
      </c>
      <c r="C118" s="727">
        <v>6339120.6600000001</v>
      </c>
      <c r="E118" s="727"/>
    </row>
    <row r="119" spans="1:5">
      <c r="A119" s="726">
        <v>14301033</v>
      </c>
      <c r="B119" s="726" t="s">
        <v>2902</v>
      </c>
      <c r="C119" s="727">
        <v>23502.21</v>
      </c>
      <c r="E119" s="727"/>
    </row>
    <row r="120" spans="1:5">
      <c r="A120" s="726">
        <v>14301041</v>
      </c>
      <c r="B120" s="726" t="s">
        <v>2973</v>
      </c>
      <c r="C120" s="727">
        <v>6951.6</v>
      </c>
      <c r="E120" s="727"/>
    </row>
    <row r="121" spans="1:5">
      <c r="A121" s="726">
        <v>14301043</v>
      </c>
      <c r="B121" s="726" t="s">
        <v>3330</v>
      </c>
      <c r="C121" s="727">
        <v>862293.7</v>
      </c>
      <c r="E121" s="727"/>
    </row>
    <row r="122" spans="1:5">
      <c r="A122" s="726">
        <v>14400311</v>
      </c>
      <c r="B122" s="726" t="s">
        <v>2750</v>
      </c>
      <c r="C122" s="727">
        <v>-6783350.1500000004</v>
      </c>
      <c r="E122" s="727"/>
    </row>
    <row r="123" spans="1:5">
      <c r="A123" s="726">
        <v>14400312</v>
      </c>
      <c r="B123" s="726" t="s">
        <v>2751</v>
      </c>
      <c r="C123" s="727">
        <v>-2186114.9700000002</v>
      </c>
      <c r="E123" s="727"/>
    </row>
    <row r="124" spans="1:5">
      <c r="A124" s="726">
        <v>14400313</v>
      </c>
      <c r="B124" s="726" t="s">
        <v>2783</v>
      </c>
      <c r="C124" s="727">
        <v>-125759.34</v>
      </c>
      <c r="E124" s="727"/>
    </row>
    <row r="125" spans="1:5">
      <c r="A125" s="726">
        <v>14400343</v>
      </c>
      <c r="B125" s="726" t="s">
        <v>1447</v>
      </c>
      <c r="C125" s="727">
        <v>-1724859.46</v>
      </c>
      <c r="E125" s="727"/>
    </row>
    <row r="126" spans="1:5">
      <c r="A126" s="726">
        <v>14400353</v>
      </c>
      <c r="B126" s="726" t="s">
        <v>2752</v>
      </c>
      <c r="C126" s="727">
        <v>-667879.29</v>
      </c>
      <c r="E126" s="727"/>
    </row>
    <row r="127" spans="1:5">
      <c r="A127" s="726">
        <v>14600000</v>
      </c>
      <c r="B127" s="726" t="s">
        <v>220</v>
      </c>
      <c r="C127" s="727">
        <v>398250.18</v>
      </c>
      <c r="E127" s="727"/>
    </row>
    <row r="128" spans="1:5">
      <c r="A128" s="726">
        <v>15100021</v>
      </c>
      <c r="B128" s="726" t="s">
        <v>260</v>
      </c>
      <c r="C128" s="727">
        <v>3027947.51</v>
      </c>
      <c r="E128" s="727"/>
    </row>
    <row r="129" spans="1:5">
      <c r="A129" s="726">
        <v>15100031</v>
      </c>
      <c r="B129" s="726" t="s">
        <v>42</v>
      </c>
      <c r="C129" s="727">
        <v>3106037.69</v>
      </c>
      <c r="E129" s="727"/>
    </row>
    <row r="130" spans="1:5">
      <c r="A130" s="726">
        <v>15100041</v>
      </c>
      <c r="B130" s="726" t="s">
        <v>1192</v>
      </c>
      <c r="C130" s="727">
        <v>277117.93</v>
      </c>
      <c r="E130" s="727"/>
    </row>
    <row r="131" spans="1:5">
      <c r="A131" s="726">
        <v>15100061</v>
      </c>
      <c r="B131" s="726" t="s">
        <v>918</v>
      </c>
      <c r="C131" s="727">
        <v>36490.33</v>
      </c>
      <c r="E131" s="727"/>
    </row>
    <row r="132" spans="1:5">
      <c r="A132" s="726">
        <v>15100081</v>
      </c>
      <c r="B132" s="726" t="s">
        <v>1193</v>
      </c>
      <c r="C132" s="727">
        <v>1546517.23</v>
      </c>
      <c r="E132" s="727"/>
    </row>
    <row r="133" spans="1:5">
      <c r="A133" s="726">
        <v>15100091</v>
      </c>
      <c r="B133" s="726" t="s">
        <v>2200</v>
      </c>
      <c r="C133" s="727">
        <v>1780368.16</v>
      </c>
      <c r="E133" s="727"/>
    </row>
    <row r="134" spans="1:5">
      <c r="A134" s="726">
        <v>15100101</v>
      </c>
      <c r="B134" s="726" t="s">
        <v>205</v>
      </c>
      <c r="C134" s="727">
        <v>4583257.29</v>
      </c>
      <c r="E134" s="727"/>
    </row>
    <row r="135" spans="1:5">
      <c r="A135" s="726">
        <v>15100122</v>
      </c>
      <c r="B135" s="726" t="s">
        <v>461</v>
      </c>
      <c r="C135" s="727">
        <v>296599.96000000002</v>
      </c>
      <c r="E135" s="727"/>
    </row>
    <row r="136" spans="1:5">
      <c r="A136" s="726">
        <v>15100181</v>
      </c>
      <c r="B136" s="726" t="s">
        <v>1462</v>
      </c>
      <c r="C136" s="727">
        <v>59321.11</v>
      </c>
      <c r="E136" s="727"/>
    </row>
    <row r="137" spans="1:5">
      <c r="A137" s="726">
        <v>15100211</v>
      </c>
      <c r="B137" s="726" t="s">
        <v>157</v>
      </c>
      <c r="C137" s="727">
        <v>29080.98</v>
      </c>
      <c r="E137" s="727"/>
    </row>
    <row r="138" spans="1:5">
      <c r="A138" s="726">
        <v>15100221</v>
      </c>
      <c r="B138" s="726" t="s">
        <v>1438</v>
      </c>
      <c r="C138" s="727">
        <v>1780922.53</v>
      </c>
      <c r="E138" s="727"/>
    </row>
    <row r="139" spans="1:5">
      <c r="A139" s="726">
        <v>15100271</v>
      </c>
      <c r="B139" s="726" t="s">
        <v>2660</v>
      </c>
      <c r="C139" s="727">
        <v>2766925.81</v>
      </c>
      <c r="E139" s="727"/>
    </row>
    <row r="140" spans="1:5">
      <c r="A140" s="726">
        <v>15111001</v>
      </c>
      <c r="B140" s="726" t="s">
        <v>1357</v>
      </c>
      <c r="C140" s="727">
        <v>248086.12</v>
      </c>
      <c r="E140" s="727"/>
    </row>
    <row r="141" spans="1:5">
      <c r="A141" s="726">
        <v>15400023</v>
      </c>
      <c r="B141" s="726" t="s">
        <v>1661</v>
      </c>
      <c r="C141" s="727">
        <v>9657425.1300000008</v>
      </c>
      <c r="E141" s="727"/>
    </row>
    <row r="142" spans="1:5">
      <c r="A142" s="726">
        <v>15400031</v>
      </c>
      <c r="B142" s="726" t="s">
        <v>1185</v>
      </c>
      <c r="C142" s="727">
        <v>5696969.54</v>
      </c>
      <c r="E142" s="727"/>
    </row>
    <row r="143" spans="1:5">
      <c r="A143" s="726">
        <v>15400033</v>
      </c>
      <c r="B143" s="726" t="s">
        <v>1235</v>
      </c>
      <c r="C143" s="727">
        <v>-9658254.0700000003</v>
      </c>
      <c r="E143" s="727"/>
    </row>
    <row r="144" spans="1:5">
      <c r="A144" s="726">
        <v>15400041</v>
      </c>
      <c r="B144" s="726" t="s">
        <v>937</v>
      </c>
      <c r="C144" s="727">
        <v>4272747.03</v>
      </c>
      <c r="E144" s="727"/>
    </row>
    <row r="145" spans="1:5">
      <c r="A145" s="726">
        <v>15400061</v>
      </c>
      <c r="B145" s="726" t="s">
        <v>1245</v>
      </c>
      <c r="C145" s="727">
        <v>19669704.18</v>
      </c>
    </row>
    <row r="146" spans="1:5">
      <c r="A146" s="726">
        <v>15400101</v>
      </c>
      <c r="B146" s="726" t="s">
        <v>589</v>
      </c>
      <c r="C146" s="727">
        <v>35628006.490000002</v>
      </c>
      <c r="E146" s="727"/>
    </row>
    <row r="147" spans="1:5">
      <c r="A147" s="726">
        <v>15400102</v>
      </c>
      <c r="B147" s="726" t="s">
        <v>590</v>
      </c>
      <c r="C147" s="727">
        <v>6359475.3200000003</v>
      </c>
      <c r="E147" s="727"/>
    </row>
    <row r="148" spans="1:5">
      <c r="A148" s="726">
        <v>15400103</v>
      </c>
      <c r="B148" s="726" t="s">
        <v>1249</v>
      </c>
      <c r="C148" s="727">
        <v>4970338.99</v>
      </c>
      <c r="E148" s="727"/>
    </row>
    <row r="149" spans="1:5">
      <c r="A149" s="726">
        <v>15400181</v>
      </c>
      <c r="B149" s="726" t="s">
        <v>2615</v>
      </c>
      <c r="C149" s="727">
        <v>2787983.07</v>
      </c>
      <c r="E149" s="727"/>
    </row>
    <row r="150" spans="1:5">
      <c r="A150" s="726">
        <v>15600003</v>
      </c>
      <c r="B150" s="726" t="s">
        <v>2980</v>
      </c>
      <c r="C150" s="727">
        <v>259569.61</v>
      </c>
      <c r="E150" s="727"/>
    </row>
    <row r="151" spans="1:5">
      <c r="A151" s="726">
        <v>15810001</v>
      </c>
      <c r="B151" s="726" t="s">
        <v>3173</v>
      </c>
      <c r="C151" s="727">
        <v>34267.199999999997</v>
      </c>
      <c r="E151" s="727"/>
    </row>
    <row r="152" spans="1:5">
      <c r="A152" s="726">
        <v>16300023</v>
      </c>
      <c r="B152" s="726" t="s">
        <v>1293</v>
      </c>
      <c r="C152" s="727">
        <v>4321991.79</v>
      </c>
      <c r="E152" s="727"/>
    </row>
    <row r="153" spans="1:5">
      <c r="A153" s="726">
        <v>16300063</v>
      </c>
      <c r="B153" s="726" t="s">
        <v>1294</v>
      </c>
      <c r="C153" s="727">
        <v>748744.78</v>
      </c>
      <c r="E153" s="727"/>
    </row>
    <row r="154" spans="1:5">
      <c r="A154" s="726">
        <v>16410002</v>
      </c>
      <c r="B154" s="726" t="s">
        <v>1330</v>
      </c>
      <c r="C154" s="727">
        <v>21528322.350000001</v>
      </c>
      <c r="E154" s="727"/>
    </row>
    <row r="155" spans="1:5">
      <c r="A155" s="726">
        <v>16410012</v>
      </c>
      <c r="B155" s="726" t="s">
        <v>798</v>
      </c>
      <c r="C155" s="727">
        <v>3348693.94</v>
      </c>
      <c r="E155" s="727"/>
    </row>
    <row r="156" spans="1:5">
      <c r="A156" s="726">
        <v>16410022</v>
      </c>
      <c r="B156" s="726" t="s">
        <v>315</v>
      </c>
      <c r="C156" s="727">
        <v>21093624.420000002</v>
      </c>
      <c r="E156" s="727"/>
    </row>
    <row r="157" spans="1:5">
      <c r="A157" s="726">
        <v>16420002</v>
      </c>
      <c r="B157" s="726" t="s">
        <v>600</v>
      </c>
      <c r="C157" s="727">
        <v>576201.30000000005</v>
      </c>
      <c r="E157" s="727"/>
    </row>
    <row r="158" spans="1:5">
      <c r="A158" s="726">
        <v>16420012</v>
      </c>
      <c r="B158" s="726" t="s">
        <v>112</v>
      </c>
      <c r="C158" s="727">
        <v>56363.62</v>
      </c>
      <c r="E158" s="727"/>
    </row>
    <row r="159" spans="1:5">
      <c r="A159" s="726">
        <v>16500013</v>
      </c>
      <c r="B159" s="726" t="s">
        <v>601</v>
      </c>
      <c r="C159" s="727">
        <v>709364.22</v>
      </c>
      <c r="E159" s="727"/>
    </row>
    <row r="160" spans="1:5">
      <c r="A160" s="726">
        <v>16500063</v>
      </c>
      <c r="B160" s="726" t="s">
        <v>1937</v>
      </c>
      <c r="C160" s="727">
        <v>73289.8</v>
      </c>
      <c r="E160" s="727"/>
    </row>
    <row r="161" spans="1:5">
      <c r="A161" s="726">
        <v>16500071</v>
      </c>
      <c r="B161" s="726" t="s">
        <v>2555</v>
      </c>
      <c r="C161" s="727">
        <v>121440.91</v>
      </c>
      <c r="E161" s="727"/>
    </row>
    <row r="162" spans="1:5">
      <c r="A162" s="726">
        <v>16500083</v>
      </c>
      <c r="B162" s="726" t="s">
        <v>421</v>
      </c>
      <c r="C162" s="727">
        <v>1834815</v>
      </c>
      <c r="E162" s="727"/>
    </row>
    <row r="163" spans="1:5">
      <c r="A163" s="726">
        <v>16500103</v>
      </c>
      <c r="B163" s="726" t="s">
        <v>365</v>
      </c>
      <c r="C163" s="727">
        <v>60000</v>
      </c>
      <c r="E163" s="727"/>
    </row>
    <row r="164" spans="1:5">
      <c r="A164" s="726">
        <v>16500123</v>
      </c>
      <c r="B164" s="726" t="s">
        <v>738</v>
      </c>
      <c r="C164" s="727">
        <v>575951.53</v>
      </c>
      <c r="E164" s="727"/>
    </row>
    <row r="165" spans="1:5">
      <c r="A165" s="726">
        <v>16500143</v>
      </c>
      <c r="B165" s="726" t="s">
        <v>2503</v>
      </c>
      <c r="C165" s="727">
        <v>341230.24</v>
      </c>
      <c r="E165" s="727"/>
    </row>
    <row r="166" spans="1:5">
      <c r="A166" s="726">
        <v>16500173</v>
      </c>
      <c r="B166" s="726" t="s">
        <v>2715</v>
      </c>
      <c r="C166" s="727">
        <v>46795.91</v>
      </c>
      <c r="E166" s="727"/>
    </row>
    <row r="167" spans="1:5">
      <c r="A167" s="726">
        <v>16500183</v>
      </c>
      <c r="B167" s="726" t="s">
        <v>2727</v>
      </c>
      <c r="C167" s="727">
        <v>175998.78</v>
      </c>
    </row>
    <row r="168" spans="1:5">
      <c r="A168" s="726">
        <v>16500251</v>
      </c>
      <c r="B168" s="726" t="s">
        <v>2653</v>
      </c>
      <c r="C168" s="727">
        <v>2722.61</v>
      </c>
      <c r="E168" s="727"/>
    </row>
    <row r="169" spans="1:5">
      <c r="A169" s="726">
        <v>16500283</v>
      </c>
      <c r="B169" s="726" t="s">
        <v>736</v>
      </c>
      <c r="C169" s="727">
        <v>740768.53</v>
      </c>
      <c r="E169" s="727"/>
    </row>
    <row r="170" spans="1:5">
      <c r="A170" s="726">
        <v>16500333</v>
      </c>
      <c r="B170" s="726" t="s">
        <v>1139</v>
      </c>
      <c r="C170" s="727">
        <v>1550</v>
      </c>
      <c r="E170" s="727"/>
    </row>
    <row r="171" spans="1:5">
      <c r="A171" s="726">
        <v>16500373</v>
      </c>
      <c r="B171" s="726" t="s">
        <v>483</v>
      </c>
      <c r="C171" s="727">
        <v>7281.65</v>
      </c>
      <c r="E171" s="727"/>
    </row>
    <row r="172" spans="1:5">
      <c r="A172" s="726">
        <v>16500383</v>
      </c>
      <c r="B172" s="726" t="s">
        <v>2144</v>
      </c>
      <c r="C172" s="727">
        <v>74479.199999999997</v>
      </c>
      <c r="E172" s="727"/>
    </row>
    <row r="173" spans="1:5">
      <c r="A173" s="726">
        <v>16500413</v>
      </c>
      <c r="B173" s="726" t="s">
        <v>2705</v>
      </c>
      <c r="C173" s="727">
        <v>111534.51</v>
      </c>
      <c r="E173" s="727"/>
    </row>
    <row r="174" spans="1:5">
      <c r="A174" s="726">
        <v>16500433</v>
      </c>
      <c r="B174" s="726" t="s">
        <v>2442</v>
      </c>
      <c r="C174" s="727">
        <v>85328.3</v>
      </c>
      <c r="E174" s="727"/>
    </row>
    <row r="175" spans="1:5">
      <c r="A175" s="726">
        <v>16500443</v>
      </c>
      <c r="B175" s="726" t="s">
        <v>2443</v>
      </c>
      <c r="C175" s="727">
        <v>78779.44</v>
      </c>
      <c r="E175" s="727"/>
    </row>
    <row r="176" spans="1:5">
      <c r="A176" s="726">
        <v>16500532</v>
      </c>
      <c r="B176" s="726" t="s">
        <v>2819</v>
      </c>
      <c r="C176" s="727">
        <v>2686131.25</v>
      </c>
      <c r="E176" s="727"/>
    </row>
    <row r="177" spans="1:5">
      <c r="A177" s="726">
        <v>16500563</v>
      </c>
      <c r="B177" s="726" t="s">
        <v>188</v>
      </c>
      <c r="C177" s="727">
        <v>36509.24</v>
      </c>
      <c r="E177" s="727"/>
    </row>
    <row r="178" spans="1:5">
      <c r="A178" s="726">
        <v>16500583</v>
      </c>
      <c r="B178" s="726" t="s">
        <v>1067</v>
      </c>
      <c r="C178" s="727">
        <v>43285.64</v>
      </c>
      <c r="E178" s="727"/>
    </row>
    <row r="179" spans="1:5">
      <c r="A179" s="726">
        <v>16500591</v>
      </c>
      <c r="B179" s="726" t="s">
        <v>959</v>
      </c>
      <c r="C179" s="727">
        <v>283987.14</v>
      </c>
      <c r="E179" s="727"/>
    </row>
    <row r="180" spans="1:5">
      <c r="A180" s="726">
        <v>16500601</v>
      </c>
      <c r="B180" s="726" t="s">
        <v>927</v>
      </c>
      <c r="C180" s="727">
        <v>1212816.53</v>
      </c>
      <c r="E180" s="727"/>
    </row>
    <row r="181" spans="1:5">
      <c r="A181" s="726">
        <v>16500611</v>
      </c>
      <c r="B181" s="726" t="s">
        <v>759</v>
      </c>
      <c r="C181" s="727">
        <v>179332.31</v>
      </c>
      <c r="E181" s="727"/>
    </row>
    <row r="182" spans="1:5">
      <c r="A182" s="726">
        <v>16500612</v>
      </c>
      <c r="B182" s="726" t="s">
        <v>1077</v>
      </c>
      <c r="C182" s="727">
        <v>112464.94</v>
      </c>
      <c r="E182" s="727"/>
    </row>
    <row r="183" spans="1:5">
      <c r="A183" s="726">
        <v>16500622</v>
      </c>
      <c r="B183" s="726" t="s">
        <v>1868</v>
      </c>
      <c r="C183" s="727">
        <v>21963.47</v>
      </c>
      <c r="E183" s="727"/>
    </row>
    <row r="184" spans="1:5">
      <c r="A184" s="726">
        <v>16500623</v>
      </c>
      <c r="B184" s="726" t="s">
        <v>533</v>
      </c>
      <c r="C184" s="727">
        <v>37159.75</v>
      </c>
    </row>
    <row r="185" spans="1:5">
      <c r="A185" s="726">
        <v>16500633</v>
      </c>
      <c r="B185" s="726" t="s">
        <v>2148</v>
      </c>
      <c r="C185" s="727">
        <v>252521.62</v>
      </c>
    </row>
    <row r="186" spans="1:5">
      <c r="A186" s="726">
        <v>16500643</v>
      </c>
      <c r="B186" s="726" t="s">
        <v>3145</v>
      </c>
      <c r="C186" s="727">
        <v>87600</v>
      </c>
      <c r="E186" s="727"/>
    </row>
    <row r="187" spans="1:5">
      <c r="A187" s="726">
        <v>16500651</v>
      </c>
      <c r="B187" s="726" t="s">
        <v>479</v>
      </c>
      <c r="C187" s="727">
        <v>994942.18</v>
      </c>
      <c r="E187" s="727"/>
    </row>
    <row r="188" spans="1:5">
      <c r="A188" s="726">
        <v>16500661</v>
      </c>
      <c r="B188" s="726" t="s">
        <v>480</v>
      </c>
      <c r="C188" s="727">
        <v>2152493.29</v>
      </c>
      <c r="E188" s="727"/>
    </row>
    <row r="189" spans="1:5">
      <c r="A189" s="726">
        <v>16500671</v>
      </c>
      <c r="B189" s="726" t="s">
        <v>481</v>
      </c>
      <c r="C189" s="727">
        <v>2128915.67</v>
      </c>
      <c r="E189" s="727"/>
    </row>
    <row r="190" spans="1:5">
      <c r="A190" s="726">
        <v>16500673</v>
      </c>
      <c r="B190" s="726" t="s">
        <v>2458</v>
      </c>
      <c r="C190" s="727">
        <v>56392.11</v>
      </c>
    </row>
    <row r="191" spans="1:5">
      <c r="A191" s="726">
        <v>16500681</v>
      </c>
      <c r="B191" s="726" t="s">
        <v>928</v>
      </c>
      <c r="C191" s="727">
        <v>63904.85</v>
      </c>
    </row>
    <row r="192" spans="1:5">
      <c r="A192" s="726">
        <v>16500683</v>
      </c>
      <c r="B192" s="726" t="s">
        <v>2869</v>
      </c>
      <c r="C192" s="727">
        <v>15330</v>
      </c>
      <c r="E192" s="727"/>
    </row>
    <row r="193" spans="1:5">
      <c r="A193" s="726">
        <v>16500693</v>
      </c>
      <c r="B193" s="726" t="s">
        <v>2235</v>
      </c>
      <c r="C193" s="727">
        <v>72847.92</v>
      </c>
      <c r="E193" s="727"/>
    </row>
    <row r="194" spans="1:5">
      <c r="A194" s="726">
        <v>16500703</v>
      </c>
      <c r="B194" s="726" t="s">
        <v>2263</v>
      </c>
      <c r="C194" s="727">
        <v>31555.18</v>
      </c>
      <c r="E194" s="727"/>
    </row>
    <row r="195" spans="1:5">
      <c r="A195" s="726">
        <v>16500731</v>
      </c>
      <c r="B195" s="726" t="s">
        <v>1398</v>
      </c>
      <c r="C195" s="727">
        <v>482909.6</v>
      </c>
      <c r="E195" s="727"/>
    </row>
    <row r="196" spans="1:5">
      <c r="A196" s="726">
        <v>16500741</v>
      </c>
      <c r="B196" s="726" t="s">
        <v>1399</v>
      </c>
      <c r="C196" s="727">
        <v>541444.1</v>
      </c>
      <c r="E196" s="727"/>
    </row>
    <row r="197" spans="1:5">
      <c r="A197" s="726">
        <v>16500743</v>
      </c>
      <c r="B197" s="726" t="s">
        <v>2265</v>
      </c>
      <c r="C197" s="727">
        <v>117664.76</v>
      </c>
      <c r="E197" s="727"/>
    </row>
    <row r="198" spans="1:5">
      <c r="A198" s="726">
        <v>16500753</v>
      </c>
      <c r="B198" s="726" t="s">
        <v>2266</v>
      </c>
      <c r="C198" s="727">
        <v>528494.12</v>
      </c>
      <c r="E198" s="727"/>
    </row>
    <row r="199" spans="1:5">
      <c r="A199" s="726">
        <v>16500763</v>
      </c>
      <c r="B199" s="726" t="s">
        <v>2883</v>
      </c>
      <c r="C199" s="727">
        <v>95207.23</v>
      </c>
      <c r="E199" s="727"/>
    </row>
    <row r="200" spans="1:5">
      <c r="A200" s="726">
        <v>16500783</v>
      </c>
      <c r="B200" s="726" t="s">
        <v>2572</v>
      </c>
      <c r="C200" s="727">
        <v>81257.759999999995</v>
      </c>
    </row>
    <row r="201" spans="1:5">
      <c r="A201" s="726">
        <v>16500881</v>
      </c>
      <c r="B201" s="726" t="s">
        <v>2062</v>
      </c>
      <c r="C201" s="727">
        <v>250000</v>
      </c>
    </row>
    <row r="202" spans="1:5">
      <c r="A202" s="726">
        <v>16500893</v>
      </c>
      <c r="B202" s="726" t="s">
        <v>2557</v>
      </c>
      <c r="C202" s="727">
        <v>289002.89</v>
      </c>
      <c r="E202" s="727"/>
    </row>
    <row r="203" spans="1:5">
      <c r="A203" s="726">
        <v>16500901</v>
      </c>
      <c r="B203" s="726" t="s">
        <v>2449</v>
      </c>
      <c r="C203" s="727">
        <v>178411.89</v>
      </c>
      <c r="E203" s="727"/>
    </row>
    <row r="204" spans="1:5">
      <c r="A204" s="726">
        <v>16500911</v>
      </c>
      <c r="B204" s="726" t="s">
        <v>2640</v>
      </c>
      <c r="C204" s="727">
        <v>234146.5</v>
      </c>
      <c r="E204" s="727"/>
    </row>
    <row r="205" spans="1:5">
      <c r="A205" s="726">
        <v>16500953</v>
      </c>
      <c r="B205" s="726" t="s">
        <v>3232</v>
      </c>
      <c r="C205" s="727">
        <v>74286.080000000002</v>
      </c>
      <c r="E205" s="727"/>
    </row>
    <row r="206" spans="1:5">
      <c r="A206" s="726">
        <v>16501003</v>
      </c>
      <c r="B206" s="726" t="s">
        <v>1263</v>
      </c>
      <c r="C206" s="727">
        <v>40070</v>
      </c>
      <c r="E206" s="727"/>
    </row>
    <row r="207" spans="1:5">
      <c r="A207" s="726">
        <v>16501013</v>
      </c>
      <c r="B207" s="726" t="s">
        <v>1869</v>
      </c>
      <c r="C207" s="727">
        <v>227365.28</v>
      </c>
      <c r="E207" s="727"/>
    </row>
    <row r="208" spans="1:5">
      <c r="A208" s="726">
        <v>16501051</v>
      </c>
      <c r="B208" s="726" t="s">
        <v>2654</v>
      </c>
      <c r="C208" s="727">
        <v>73504.179999999993</v>
      </c>
      <c r="E208" s="727"/>
    </row>
    <row r="209" spans="1:5">
      <c r="A209" s="726">
        <v>16501083</v>
      </c>
      <c r="B209" s="726" t="s">
        <v>2650</v>
      </c>
      <c r="C209" s="727">
        <v>23351.17</v>
      </c>
    </row>
    <row r="210" spans="1:5">
      <c r="A210" s="726">
        <v>16501103</v>
      </c>
      <c r="B210" s="726" t="s">
        <v>3331</v>
      </c>
      <c r="C210" s="727">
        <v>127145.85</v>
      </c>
    </row>
    <row r="211" spans="1:5">
      <c r="A211" s="726">
        <v>16502001</v>
      </c>
      <c r="B211" s="726" t="s">
        <v>3332</v>
      </c>
      <c r="C211" s="727">
        <v>35144</v>
      </c>
      <c r="E211" s="727"/>
    </row>
    <row r="212" spans="1:5">
      <c r="A212" s="726">
        <v>16502003</v>
      </c>
      <c r="B212" s="726" t="s">
        <v>2870</v>
      </c>
      <c r="C212" s="727">
        <v>17975.509999999998</v>
      </c>
      <c r="E212" s="727"/>
    </row>
    <row r="213" spans="1:5">
      <c r="A213" s="726">
        <v>16502013</v>
      </c>
      <c r="B213" s="726" t="s">
        <v>2968</v>
      </c>
      <c r="C213" s="727">
        <v>97870.74</v>
      </c>
      <c r="E213" s="727"/>
    </row>
    <row r="214" spans="1:5">
      <c r="A214" s="726">
        <v>16502021</v>
      </c>
      <c r="B214" s="726" t="s">
        <v>3333</v>
      </c>
      <c r="C214" s="727">
        <v>54130</v>
      </c>
      <c r="E214" s="727"/>
    </row>
    <row r="215" spans="1:5">
      <c r="A215" s="726">
        <v>16502023</v>
      </c>
      <c r="B215" s="726" t="s">
        <v>2891</v>
      </c>
      <c r="C215" s="727">
        <v>140179.20000000001</v>
      </c>
      <c r="E215" s="727"/>
    </row>
    <row r="216" spans="1:5">
      <c r="A216" s="726">
        <v>16502033</v>
      </c>
      <c r="B216" s="726" t="s">
        <v>2944</v>
      </c>
      <c r="C216" s="727">
        <v>60000</v>
      </c>
      <c r="E216" s="727"/>
    </row>
    <row r="217" spans="1:5">
      <c r="A217" s="726">
        <v>16502053</v>
      </c>
      <c r="B217" s="726" t="s">
        <v>2996</v>
      </c>
      <c r="C217" s="727">
        <v>25245.75</v>
      </c>
      <c r="E217" s="727"/>
    </row>
    <row r="218" spans="1:5">
      <c r="A218" s="726">
        <v>16502063</v>
      </c>
      <c r="B218" s="726" t="s">
        <v>3020</v>
      </c>
      <c r="C218" s="727">
        <v>43149.29</v>
      </c>
      <c r="E218" s="727"/>
    </row>
    <row r="219" spans="1:5">
      <c r="A219" s="726">
        <v>16502083</v>
      </c>
      <c r="B219" s="726" t="s">
        <v>3049</v>
      </c>
      <c r="C219" s="727">
        <v>73158.16</v>
      </c>
      <c r="E219" s="727"/>
    </row>
    <row r="220" spans="1:5">
      <c r="A220" s="726">
        <v>16502103</v>
      </c>
      <c r="B220" s="726" t="s">
        <v>3098</v>
      </c>
      <c r="C220" s="727">
        <v>110788</v>
      </c>
      <c r="E220" s="727"/>
    </row>
    <row r="221" spans="1:5">
      <c r="A221" s="726">
        <v>16502113</v>
      </c>
      <c r="B221" s="726" t="s">
        <v>3118</v>
      </c>
      <c r="C221" s="727">
        <v>83835.95</v>
      </c>
      <c r="E221" s="727"/>
    </row>
    <row r="222" spans="1:5">
      <c r="A222" s="726">
        <v>16502123</v>
      </c>
      <c r="B222" s="726" t="s">
        <v>3195</v>
      </c>
      <c r="C222" s="727">
        <v>19711.169999999998</v>
      </c>
      <c r="E222" s="727"/>
    </row>
    <row r="223" spans="1:5">
      <c r="A223" s="726">
        <v>16502133</v>
      </c>
      <c r="B223" s="726" t="s">
        <v>3304</v>
      </c>
      <c r="C223" s="727">
        <v>290919.59999999998</v>
      </c>
      <c r="E223" s="727"/>
    </row>
    <row r="224" spans="1:5">
      <c r="A224" s="726">
        <v>16502143</v>
      </c>
      <c r="B224" s="726" t="s">
        <v>3361</v>
      </c>
      <c r="C224" s="727">
        <v>99653.16</v>
      </c>
      <c r="E224" s="727"/>
    </row>
    <row r="225" spans="1:5">
      <c r="A225" s="726">
        <v>16502153</v>
      </c>
      <c r="B225" s="726" t="s">
        <v>3362</v>
      </c>
      <c r="C225" s="727">
        <v>208190.26</v>
      </c>
      <c r="E225" s="727"/>
    </row>
    <row r="226" spans="1:5">
      <c r="A226" s="726">
        <v>16504003</v>
      </c>
      <c r="B226" s="726" t="s">
        <v>2898</v>
      </c>
      <c r="C226" s="727">
        <v>30660</v>
      </c>
      <c r="E226" s="727"/>
    </row>
    <row r="227" spans="1:5">
      <c r="A227" s="726">
        <v>16504013</v>
      </c>
      <c r="B227" s="726" t="s">
        <v>2969</v>
      </c>
      <c r="C227" s="727">
        <v>16311.89</v>
      </c>
    </row>
    <row r="228" spans="1:5">
      <c r="A228" s="726">
        <v>16504033</v>
      </c>
      <c r="B228" s="726" t="s">
        <v>2945</v>
      </c>
      <c r="C228" s="727">
        <v>110000</v>
      </c>
    </row>
    <row r="229" spans="1:5">
      <c r="A229" s="726">
        <v>16504043</v>
      </c>
      <c r="B229" s="726" t="s">
        <v>3145</v>
      </c>
      <c r="C229" s="727">
        <v>87600</v>
      </c>
      <c r="E229" s="727"/>
    </row>
    <row r="230" spans="1:5">
      <c r="A230" s="726">
        <v>16504053</v>
      </c>
      <c r="B230" s="726" t="s">
        <v>3363</v>
      </c>
      <c r="C230" s="727">
        <v>398612.62</v>
      </c>
      <c r="E230" s="727"/>
    </row>
    <row r="231" spans="1:5">
      <c r="A231" s="726">
        <v>17300001</v>
      </c>
      <c r="B231" s="726" t="s">
        <v>2491</v>
      </c>
      <c r="C231" s="727">
        <v>98951352.25</v>
      </c>
      <c r="E231" s="727"/>
    </row>
    <row r="232" spans="1:5">
      <c r="A232" s="726">
        <v>17300002</v>
      </c>
      <c r="B232" s="726" t="s">
        <v>1728</v>
      </c>
      <c r="C232" s="727">
        <v>28668535.77</v>
      </c>
      <c r="E232" s="727"/>
    </row>
    <row r="233" spans="1:5">
      <c r="A233" s="726">
        <v>17400001</v>
      </c>
      <c r="B233" s="726" t="s">
        <v>1729</v>
      </c>
      <c r="C233" s="727">
        <v>22485722.829999998</v>
      </c>
      <c r="E233" s="727"/>
    </row>
    <row r="234" spans="1:5">
      <c r="A234" s="726">
        <v>17500001</v>
      </c>
      <c r="B234" s="726" t="s">
        <v>2585</v>
      </c>
      <c r="C234" s="727">
        <v>13483248.550000001</v>
      </c>
      <c r="E234" s="727"/>
    </row>
    <row r="235" spans="1:5">
      <c r="A235" s="726">
        <v>17500002</v>
      </c>
      <c r="B235" s="726" t="s">
        <v>2586</v>
      </c>
      <c r="C235" s="727">
        <v>5288075.4400000004</v>
      </c>
      <c r="E235" s="727"/>
    </row>
    <row r="236" spans="1:5">
      <c r="A236" s="726">
        <v>17500011</v>
      </c>
      <c r="B236" s="726" t="s">
        <v>2587</v>
      </c>
      <c r="C236" s="727">
        <v>2432740.9900000002</v>
      </c>
      <c r="E236" s="727"/>
    </row>
    <row r="237" spans="1:5">
      <c r="A237" s="726">
        <v>17500012</v>
      </c>
      <c r="B237" s="726" t="s">
        <v>2588</v>
      </c>
      <c r="C237" s="727">
        <v>876590.69</v>
      </c>
      <c r="E237" s="727"/>
    </row>
    <row r="238" spans="1:5">
      <c r="A238" s="726">
        <v>18100003</v>
      </c>
      <c r="B238" s="726" t="s">
        <v>995</v>
      </c>
      <c r="C238" s="727">
        <v>273349.24</v>
      </c>
      <c r="E238" s="727"/>
    </row>
    <row r="239" spans="1:5">
      <c r="A239" s="726">
        <v>18100093</v>
      </c>
      <c r="B239" s="726" t="s">
        <v>244</v>
      </c>
      <c r="C239" s="727">
        <v>45405.35</v>
      </c>
      <c r="E239" s="727"/>
    </row>
    <row r="240" spans="1:5">
      <c r="A240" s="726">
        <v>18100203</v>
      </c>
      <c r="B240" s="726" t="s">
        <v>1919</v>
      </c>
      <c r="C240" s="727">
        <v>1612999.55</v>
      </c>
      <c r="E240" s="727"/>
    </row>
    <row r="241" spans="1:5">
      <c r="A241" s="726">
        <v>18100213</v>
      </c>
      <c r="B241" s="726" t="s">
        <v>3246</v>
      </c>
      <c r="C241" s="727">
        <v>4398762.67</v>
      </c>
      <c r="E241" s="727"/>
    </row>
    <row r="242" spans="1:5">
      <c r="A242" s="726">
        <v>18100223</v>
      </c>
      <c r="B242" s="726" t="s">
        <v>2808</v>
      </c>
      <c r="C242" s="727">
        <v>1275323.08</v>
      </c>
      <c r="E242" s="727"/>
    </row>
    <row r="243" spans="1:5">
      <c r="A243" s="726">
        <v>18100233</v>
      </c>
      <c r="B243" s="726" t="s">
        <v>2812</v>
      </c>
      <c r="C243" s="727">
        <v>215522.24</v>
      </c>
      <c r="E243" s="727"/>
    </row>
    <row r="244" spans="1:5">
      <c r="A244" s="726">
        <v>18100473</v>
      </c>
      <c r="B244" s="726" t="s">
        <v>1287</v>
      </c>
      <c r="C244" s="727">
        <v>1230971.76</v>
      </c>
      <c r="E244" s="727"/>
    </row>
    <row r="245" spans="1:5">
      <c r="A245" s="726">
        <v>18100493</v>
      </c>
      <c r="B245" s="726" t="s">
        <v>713</v>
      </c>
      <c r="C245" s="727">
        <v>427908.38</v>
      </c>
      <c r="E245" s="727"/>
    </row>
    <row r="246" spans="1:5">
      <c r="A246" s="726">
        <v>18100663</v>
      </c>
      <c r="B246" s="726" t="s">
        <v>2703</v>
      </c>
      <c r="C246" s="727">
        <v>890653.33</v>
      </c>
      <c r="E246" s="727"/>
    </row>
    <row r="247" spans="1:5">
      <c r="A247" s="726">
        <v>18100673</v>
      </c>
      <c r="B247" s="726" t="s">
        <v>2706</v>
      </c>
      <c r="C247" s="727">
        <v>1590532.82</v>
      </c>
      <c r="E247" s="727"/>
    </row>
    <row r="248" spans="1:5">
      <c r="A248" s="726">
        <v>18100923</v>
      </c>
      <c r="B248" s="726" t="s">
        <v>2402</v>
      </c>
      <c r="C248" s="727">
        <v>2262330.23</v>
      </c>
      <c r="E248" s="727"/>
    </row>
    <row r="249" spans="1:5">
      <c r="A249" s="726">
        <v>18100933</v>
      </c>
      <c r="B249" s="726" t="s">
        <v>2403</v>
      </c>
      <c r="C249" s="727">
        <v>461992.34</v>
      </c>
      <c r="E249" s="727"/>
    </row>
    <row r="250" spans="1:5">
      <c r="A250" s="726">
        <v>18101023</v>
      </c>
      <c r="B250" s="726" t="s">
        <v>1110</v>
      </c>
      <c r="C250" s="727">
        <v>1753453.24</v>
      </c>
      <c r="E250" s="727"/>
    </row>
    <row r="251" spans="1:5">
      <c r="A251" s="726">
        <v>18101033</v>
      </c>
      <c r="B251" s="726" t="s">
        <v>1283</v>
      </c>
      <c r="C251" s="727">
        <v>2054735.95</v>
      </c>
      <c r="E251" s="727"/>
    </row>
    <row r="252" spans="1:5">
      <c r="A252" s="726">
        <v>18101053</v>
      </c>
      <c r="B252" s="726" t="s">
        <v>1943</v>
      </c>
      <c r="C252" s="727">
        <v>714638.35</v>
      </c>
      <c r="E252" s="727"/>
    </row>
    <row r="253" spans="1:5">
      <c r="A253" s="726">
        <v>18101083</v>
      </c>
      <c r="B253" s="726" t="s">
        <v>1006</v>
      </c>
      <c r="C253" s="727">
        <v>625617.77</v>
      </c>
    </row>
    <row r="254" spans="1:5">
      <c r="A254" s="726">
        <v>18101093</v>
      </c>
      <c r="B254" s="726" t="s">
        <v>1007</v>
      </c>
      <c r="C254" s="727">
        <v>481997.68</v>
      </c>
    </row>
    <row r="255" spans="1:5">
      <c r="A255" s="726">
        <v>18101113</v>
      </c>
      <c r="B255" s="726" t="s">
        <v>1643</v>
      </c>
      <c r="C255" s="727">
        <v>2839436.01</v>
      </c>
    </row>
    <row r="256" spans="1:5">
      <c r="A256" s="726">
        <v>18101123</v>
      </c>
      <c r="B256" s="726" t="s">
        <v>2135</v>
      </c>
      <c r="C256" s="727">
        <v>2755167.71</v>
      </c>
      <c r="E256" s="727"/>
    </row>
    <row r="257" spans="1:5">
      <c r="A257" s="726">
        <v>18101133</v>
      </c>
      <c r="B257" s="726" t="s">
        <v>2136</v>
      </c>
      <c r="C257" s="727">
        <v>2134729</v>
      </c>
      <c r="E257" s="727"/>
    </row>
    <row r="258" spans="1:5">
      <c r="A258" s="726">
        <v>18101143</v>
      </c>
      <c r="B258" s="726" t="s">
        <v>2246</v>
      </c>
      <c r="C258" s="727">
        <v>2617106.4</v>
      </c>
      <c r="E258" s="727"/>
    </row>
    <row r="259" spans="1:5">
      <c r="A259" s="726">
        <v>18210231</v>
      </c>
      <c r="B259" s="726" t="s">
        <v>1792</v>
      </c>
      <c r="C259" s="727">
        <v>24541327</v>
      </c>
      <c r="E259" s="727"/>
    </row>
    <row r="260" spans="1:5">
      <c r="A260" s="726">
        <v>18210261</v>
      </c>
      <c r="B260" s="726" t="s">
        <v>2213</v>
      </c>
      <c r="C260" s="727">
        <v>50185.88</v>
      </c>
      <c r="E260" s="727"/>
    </row>
    <row r="261" spans="1:5">
      <c r="A261" s="726">
        <v>18210281</v>
      </c>
      <c r="B261" s="726" t="s">
        <v>2446</v>
      </c>
      <c r="C261" s="727">
        <v>60295490.299999997</v>
      </c>
    </row>
    <row r="262" spans="1:5">
      <c r="A262" s="726">
        <v>18210291</v>
      </c>
      <c r="B262" s="726" t="s">
        <v>2522</v>
      </c>
      <c r="C262" s="727">
        <v>4355596.7699999996</v>
      </c>
    </row>
    <row r="263" spans="1:5">
      <c r="A263" s="726">
        <v>18210301</v>
      </c>
      <c r="B263" s="726" t="s">
        <v>3147</v>
      </c>
      <c r="C263" s="727">
        <v>18185120.510000002</v>
      </c>
      <c r="E263" s="727"/>
    </row>
    <row r="264" spans="1:5">
      <c r="A264" s="726">
        <v>18210311</v>
      </c>
      <c r="B264" s="726" t="s">
        <v>3336</v>
      </c>
      <c r="C264" s="727">
        <v>4934336.2699999996</v>
      </c>
      <c r="E264" s="727"/>
    </row>
    <row r="265" spans="1:5">
      <c r="A265" s="726">
        <v>18220011</v>
      </c>
      <c r="B265" s="726" t="s">
        <v>491</v>
      </c>
      <c r="C265" s="727">
        <v>65708856.939999998</v>
      </c>
      <c r="E265" s="727"/>
    </row>
    <row r="266" spans="1:5">
      <c r="A266" s="726">
        <v>18220021</v>
      </c>
      <c r="B266" s="726" t="s">
        <v>1157</v>
      </c>
      <c r="C266" s="727">
        <v>743111.53</v>
      </c>
      <c r="E266" s="727"/>
    </row>
    <row r="267" spans="1:5">
      <c r="A267" s="726">
        <v>18220031</v>
      </c>
      <c r="B267" s="726" t="s">
        <v>261</v>
      </c>
      <c r="C267" s="727">
        <v>-18818583.699999999</v>
      </c>
      <c r="E267" s="727"/>
    </row>
    <row r="268" spans="1:5">
      <c r="A268" s="726">
        <v>18220041</v>
      </c>
      <c r="B268" s="726" t="s">
        <v>1329</v>
      </c>
      <c r="C268" s="727">
        <v>-17500469.239999998</v>
      </c>
      <c r="E268" s="727"/>
    </row>
    <row r="269" spans="1:5">
      <c r="A269" s="726">
        <v>18220061</v>
      </c>
      <c r="B269" s="726" t="s">
        <v>1507</v>
      </c>
      <c r="C269" s="727">
        <v>-30211680.609999999</v>
      </c>
      <c r="E269" s="727"/>
    </row>
    <row r="270" spans="1:5">
      <c r="A270" s="726">
        <v>18220091</v>
      </c>
      <c r="B270" s="726" t="s">
        <v>2436</v>
      </c>
      <c r="C270" s="727">
        <v>301584.90999999997</v>
      </c>
      <c r="E270" s="727"/>
    </row>
    <row r="271" spans="1:5">
      <c r="A271" s="726">
        <v>18220101</v>
      </c>
      <c r="B271" s="726" t="s">
        <v>3160</v>
      </c>
      <c r="C271" s="727">
        <v>11420503.27</v>
      </c>
      <c r="E271" s="727"/>
    </row>
    <row r="272" spans="1:5">
      <c r="A272" s="726">
        <v>18230002</v>
      </c>
      <c r="B272" s="726" t="s">
        <v>2</v>
      </c>
      <c r="C272" s="727">
        <v>993655.74</v>
      </c>
      <c r="E272" s="727"/>
    </row>
    <row r="273" spans="1:5">
      <c r="A273" s="726">
        <v>18230021</v>
      </c>
      <c r="B273" s="726" t="s">
        <v>613</v>
      </c>
      <c r="C273" s="727">
        <v>64813214.200000003</v>
      </c>
      <c r="E273" s="727"/>
    </row>
    <row r="274" spans="1:5">
      <c r="A274" s="726">
        <v>18230031</v>
      </c>
      <c r="B274" s="726" t="s">
        <v>1332</v>
      </c>
      <c r="C274" s="727">
        <v>51880625.939999998</v>
      </c>
      <c r="E274" s="727"/>
    </row>
    <row r="275" spans="1:5">
      <c r="A275" s="726">
        <v>18230032</v>
      </c>
      <c r="B275" s="726" t="s">
        <v>878</v>
      </c>
      <c r="C275" s="727">
        <v>8516631.8900000006</v>
      </c>
    </row>
    <row r="276" spans="1:5">
      <c r="A276" s="726">
        <v>18230041</v>
      </c>
      <c r="B276" s="726" t="s">
        <v>766</v>
      </c>
      <c r="C276" s="727">
        <v>21589277</v>
      </c>
    </row>
    <row r="277" spans="1:5">
      <c r="A277" s="726">
        <v>18230042</v>
      </c>
      <c r="B277" s="726" t="s">
        <v>1686</v>
      </c>
      <c r="C277" s="727">
        <v>-758655.04</v>
      </c>
      <c r="E277" s="727"/>
    </row>
    <row r="278" spans="1:5">
      <c r="A278" s="726">
        <v>18230051</v>
      </c>
      <c r="B278" s="726" t="s">
        <v>767</v>
      </c>
      <c r="C278" s="727">
        <v>-16573911.359999999</v>
      </c>
      <c r="E278" s="727"/>
    </row>
    <row r="279" spans="1:5">
      <c r="A279" s="726">
        <v>18230061</v>
      </c>
      <c r="B279" s="726" t="s">
        <v>675</v>
      </c>
      <c r="C279" s="727">
        <v>1212346</v>
      </c>
      <c r="E279" s="727"/>
    </row>
    <row r="280" spans="1:5">
      <c r="A280" s="726">
        <v>18230071</v>
      </c>
      <c r="B280" s="726" t="s">
        <v>1027</v>
      </c>
      <c r="C280" s="727">
        <v>113632921</v>
      </c>
      <c r="E280" s="727"/>
    </row>
    <row r="281" spans="1:5">
      <c r="A281" s="726">
        <v>18230081</v>
      </c>
      <c r="B281" s="726" t="s">
        <v>988</v>
      </c>
      <c r="C281" s="727">
        <v>-107461427.98999999</v>
      </c>
      <c r="E281" s="727"/>
    </row>
    <row r="282" spans="1:5">
      <c r="A282" s="726">
        <v>18230281</v>
      </c>
      <c r="B282" s="726" t="s">
        <v>156</v>
      </c>
      <c r="C282" s="727">
        <v>1828298</v>
      </c>
      <c r="E282" s="727"/>
    </row>
    <row r="283" spans="1:5">
      <c r="A283" s="726">
        <v>18230291</v>
      </c>
      <c r="B283" s="726" t="s">
        <v>1566</v>
      </c>
      <c r="C283" s="727">
        <v>-1828298</v>
      </c>
      <c r="E283" s="727"/>
    </row>
    <row r="284" spans="1:5">
      <c r="A284" s="726">
        <v>18230311</v>
      </c>
      <c r="B284" s="726" t="s">
        <v>1607</v>
      </c>
      <c r="C284" s="727">
        <v>30000</v>
      </c>
      <c r="E284" s="727"/>
    </row>
    <row r="285" spans="1:5">
      <c r="A285" s="726">
        <v>18230351</v>
      </c>
      <c r="B285" s="726" t="s">
        <v>238</v>
      </c>
      <c r="C285" s="727">
        <v>113999722.23999999</v>
      </c>
      <c r="E285" s="727"/>
    </row>
    <row r="286" spans="1:5">
      <c r="A286" s="726">
        <v>18230401</v>
      </c>
      <c r="B286" s="726" t="s">
        <v>2462</v>
      </c>
      <c r="C286" s="727">
        <v>13262.01</v>
      </c>
      <c r="E286" s="727"/>
    </row>
    <row r="287" spans="1:5">
      <c r="A287" s="726">
        <v>18230621</v>
      </c>
      <c r="B287" s="726" t="s">
        <v>1353</v>
      </c>
      <c r="C287" s="727">
        <v>-38850805.719999999</v>
      </c>
      <c r="E287" s="727"/>
    </row>
    <row r="288" spans="1:5">
      <c r="A288" s="726">
        <v>18230631</v>
      </c>
      <c r="B288" s="726" t="s">
        <v>1920</v>
      </c>
      <c r="C288" s="727">
        <v>70000128.870000005</v>
      </c>
      <c r="E288" s="727"/>
    </row>
    <row r="289" spans="1:5">
      <c r="A289" s="726">
        <v>18230691</v>
      </c>
      <c r="B289" s="726" t="s">
        <v>1366</v>
      </c>
      <c r="C289" s="727">
        <v>-474402.14</v>
      </c>
      <c r="E289" s="727"/>
    </row>
    <row r="290" spans="1:5">
      <c r="A290" s="726">
        <v>18230711</v>
      </c>
      <c r="B290" s="726" t="s">
        <v>1037</v>
      </c>
      <c r="C290" s="727">
        <v>29551324</v>
      </c>
      <c r="E290" s="727"/>
    </row>
    <row r="291" spans="1:5">
      <c r="A291" s="726">
        <v>18230721</v>
      </c>
      <c r="B291" s="726" t="s">
        <v>1038</v>
      </c>
      <c r="C291" s="727">
        <v>-29551324</v>
      </c>
      <c r="E291" s="727"/>
    </row>
    <row r="292" spans="1:5">
      <c r="A292" s="726">
        <v>18230731</v>
      </c>
      <c r="B292" s="726" t="s">
        <v>1842</v>
      </c>
      <c r="C292" s="727">
        <v>9957561</v>
      </c>
      <c r="E292" s="727"/>
    </row>
    <row r="293" spans="1:5">
      <c r="A293" s="726">
        <v>18230741</v>
      </c>
      <c r="B293" s="726" t="s">
        <v>254</v>
      </c>
      <c r="C293" s="727">
        <v>-9957561</v>
      </c>
      <c r="E293" s="727"/>
    </row>
    <row r="294" spans="1:5">
      <c r="A294" s="726">
        <v>18230751</v>
      </c>
      <c r="B294" s="726" t="s">
        <v>300</v>
      </c>
      <c r="C294" s="727">
        <v>-12375488</v>
      </c>
      <c r="E294" s="727"/>
    </row>
    <row r="295" spans="1:5">
      <c r="A295" s="726">
        <v>18230761</v>
      </c>
      <c r="B295" s="726" t="s">
        <v>301</v>
      </c>
      <c r="C295" s="727">
        <v>12375488</v>
      </c>
      <c r="E295" s="727"/>
    </row>
    <row r="296" spans="1:5">
      <c r="A296" s="726">
        <v>18230771</v>
      </c>
      <c r="B296" s="726" t="s">
        <v>925</v>
      </c>
      <c r="C296" s="727">
        <v>15541758</v>
      </c>
      <c r="E296" s="727"/>
    </row>
    <row r="297" spans="1:5">
      <c r="A297" s="726">
        <v>18230781</v>
      </c>
      <c r="B297" s="726" t="s">
        <v>834</v>
      </c>
      <c r="C297" s="727">
        <v>-15541758</v>
      </c>
      <c r="E297" s="727"/>
    </row>
    <row r="298" spans="1:5">
      <c r="A298" s="726">
        <v>18230791</v>
      </c>
      <c r="B298" s="726" t="s">
        <v>406</v>
      </c>
      <c r="C298" s="727">
        <v>3858376</v>
      </c>
      <c r="E298" s="727"/>
    </row>
    <row r="299" spans="1:5">
      <c r="A299" s="726">
        <v>18230811</v>
      </c>
      <c r="B299" s="726" t="s">
        <v>1671</v>
      </c>
      <c r="C299" s="727">
        <v>-671033</v>
      </c>
      <c r="E299" s="727"/>
    </row>
    <row r="300" spans="1:5">
      <c r="A300" s="726">
        <v>18230821</v>
      </c>
      <c r="B300" s="726" t="s">
        <v>1672</v>
      </c>
      <c r="C300" s="727">
        <v>671033</v>
      </c>
      <c r="E300" s="727"/>
    </row>
    <row r="301" spans="1:5">
      <c r="A301" s="726">
        <v>18230831</v>
      </c>
      <c r="B301" s="726" t="s">
        <v>1532</v>
      </c>
      <c r="C301" s="727">
        <v>-30212669</v>
      </c>
      <c r="E301" s="727"/>
    </row>
    <row r="302" spans="1:5">
      <c r="A302" s="726">
        <v>18230841</v>
      </c>
      <c r="B302" s="726" t="s">
        <v>753</v>
      </c>
      <c r="C302" s="727">
        <v>30212669</v>
      </c>
      <c r="E302" s="727"/>
    </row>
    <row r="303" spans="1:5">
      <c r="A303" s="726">
        <v>18230851</v>
      </c>
      <c r="B303" s="726" t="s">
        <v>1210</v>
      </c>
      <c r="C303" s="727">
        <v>-1764924</v>
      </c>
      <c r="E303" s="727"/>
    </row>
    <row r="304" spans="1:5">
      <c r="A304" s="726">
        <v>18230861</v>
      </c>
      <c r="B304" s="726" t="s">
        <v>1211</v>
      </c>
      <c r="C304" s="727">
        <v>1764924</v>
      </c>
      <c r="E304" s="727"/>
    </row>
    <row r="305" spans="1:5">
      <c r="A305" s="726">
        <v>18230871</v>
      </c>
      <c r="B305" s="726" t="s">
        <v>193</v>
      </c>
      <c r="C305" s="727">
        <v>30270096</v>
      </c>
      <c r="E305" s="727"/>
    </row>
    <row r="306" spans="1:5">
      <c r="A306" s="726">
        <v>18230881</v>
      </c>
      <c r="B306" s="726" t="s">
        <v>194</v>
      </c>
      <c r="C306" s="727">
        <v>-30270096</v>
      </c>
      <c r="E306" s="727"/>
    </row>
    <row r="307" spans="1:5">
      <c r="A307" s="726">
        <v>18230891</v>
      </c>
      <c r="B307" s="726" t="s">
        <v>967</v>
      </c>
      <c r="C307" s="727">
        <v>36163528</v>
      </c>
      <c r="E307" s="727"/>
    </row>
    <row r="308" spans="1:5">
      <c r="A308" s="726">
        <v>18230971</v>
      </c>
      <c r="B308" s="726" t="s">
        <v>1471</v>
      </c>
      <c r="C308" s="727">
        <v>2749643.08</v>
      </c>
      <c r="E308" s="727"/>
    </row>
    <row r="309" spans="1:5">
      <c r="A309" s="726">
        <v>18230981</v>
      </c>
      <c r="B309" s="726" t="s">
        <v>970</v>
      </c>
      <c r="C309" s="727">
        <v>-36163528</v>
      </c>
      <c r="E309" s="727"/>
    </row>
    <row r="310" spans="1:5">
      <c r="A310" s="726">
        <v>18231051</v>
      </c>
      <c r="B310" s="726" t="s">
        <v>2228</v>
      </c>
      <c r="C310" s="727">
        <v>-34827817</v>
      </c>
      <c r="E310" s="727"/>
    </row>
    <row r="311" spans="1:5">
      <c r="A311" s="726">
        <v>18231061</v>
      </c>
      <c r="B311" s="726" t="s">
        <v>2229</v>
      </c>
      <c r="C311" s="727">
        <v>34827817</v>
      </c>
      <c r="E311" s="727"/>
    </row>
    <row r="312" spans="1:5">
      <c r="A312" s="726">
        <v>18231081</v>
      </c>
      <c r="B312" s="726" t="s">
        <v>2444</v>
      </c>
      <c r="C312" s="727">
        <v>-25644564</v>
      </c>
      <c r="E312" s="727"/>
    </row>
    <row r="313" spans="1:5">
      <c r="A313" s="726">
        <v>18231091</v>
      </c>
      <c r="B313" s="726" t="s">
        <v>2445</v>
      </c>
      <c r="C313" s="727">
        <v>25644564</v>
      </c>
      <c r="E313" s="727"/>
    </row>
    <row r="314" spans="1:5">
      <c r="A314" s="726">
        <v>18231141</v>
      </c>
      <c r="B314" s="726" t="s">
        <v>2708</v>
      </c>
      <c r="C314" s="727">
        <v>-37811937</v>
      </c>
      <c r="E314" s="727"/>
    </row>
    <row r="315" spans="1:5">
      <c r="A315" s="726">
        <v>18231151</v>
      </c>
      <c r="B315" s="726" t="s">
        <v>2709</v>
      </c>
      <c r="C315" s="727">
        <v>37811937</v>
      </c>
      <c r="E315" s="727"/>
    </row>
    <row r="316" spans="1:5">
      <c r="A316" s="726">
        <v>18231161</v>
      </c>
      <c r="B316" s="726" t="s">
        <v>3012</v>
      </c>
      <c r="C316" s="727">
        <v>40127111</v>
      </c>
      <c r="E316" s="727"/>
    </row>
    <row r="317" spans="1:5">
      <c r="A317" s="726">
        <v>18231171</v>
      </c>
      <c r="B317" s="726" t="s">
        <v>3013</v>
      </c>
      <c r="C317" s="727">
        <v>-40127111</v>
      </c>
      <c r="E317" s="727"/>
    </row>
    <row r="318" spans="1:5">
      <c r="A318" s="726">
        <v>18231181</v>
      </c>
      <c r="B318" s="726" t="s">
        <v>3201</v>
      </c>
      <c r="C318" s="727">
        <v>14810652</v>
      </c>
      <c r="E318" s="727"/>
    </row>
    <row r="319" spans="1:5">
      <c r="A319" s="726">
        <v>18231191</v>
      </c>
      <c r="B319" s="726" t="s">
        <v>3202</v>
      </c>
      <c r="C319" s="727">
        <v>-14810652</v>
      </c>
      <c r="E319" s="727"/>
    </row>
    <row r="320" spans="1:5">
      <c r="A320" s="726">
        <v>18232221</v>
      </c>
      <c r="B320" s="726" t="s">
        <v>1608</v>
      </c>
      <c r="C320" s="727">
        <v>198375.75</v>
      </c>
      <c r="E320" s="727"/>
    </row>
    <row r="321" spans="1:5">
      <c r="A321" s="726">
        <v>18232251</v>
      </c>
      <c r="B321" s="726" t="s">
        <v>1609</v>
      </c>
      <c r="C321" s="727">
        <v>2142305.36</v>
      </c>
      <c r="E321" s="727"/>
    </row>
    <row r="322" spans="1:5">
      <c r="A322" s="726">
        <v>18232261</v>
      </c>
      <c r="B322" s="726" t="s">
        <v>1644</v>
      </c>
      <c r="C322" s="727">
        <v>102002.61</v>
      </c>
      <c r="E322" s="727"/>
    </row>
    <row r="323" spans="1:5">
      <c r="A323" s="726">
        <v>18232271</v>
      </c>
      <c r="B323" s="726" t="s">
        <v>1610</v>
      </c>
      <c r="C323" s="727">
        <v>298211.56</v>
      </c>
      <c r="E323" s="727"/>
    </row>
    <row r="324" spans="1:5">
      <c r="A324" s="726">
        <v>18232301</v>
      </c>
      <c r="B324" s="726" t="s">
        <v>2523</v>
      </c>
      <c r="C324" s="727">
        <v>70606281.370000005</v>
      </c>
      <c r="E324" s="727"/>
    </row>
    <row r="325" spans="1:5">
      <c r="A325" s="726">
        <v>18232311</v>
      </c>
      <c r="B325" s="726" t="s">
        <v>2524</v>
      </c>
      <c r="C325" s="727">
        <v>14916099</v>
      </c>
      <c r="E325" s="727"/>
    </row>
    <row r="326" spans="1:5">
      <c r="A326" s="726">
        <v>18232321</v>
      </c>
      <c r="B326" s="726" t="s">
        <v>2525</v>
      </c>
      <c r="C326" s="727">
        <v>2124999.7999999998</v>
      </c>
      <c r="E326" s="727"/>
    </row>
    <row r="327" spans="1:5">
      <c r="A327" s="726">
        <v>18232331</v>
      </c>
      <c r="B327" s="726" t="s">
        <v>2536</v>
      </c>
      <c r="C327" s="727">
        <v>2624776.62</v>
      </c>
      <c r="E327" s="727"/>
    </row>
    <row r="328" spans="1:5">
      <c r="A328" s="726">
        <v>18233061</v>
      </c>
      <c r="B328" s="726" t="s">
        <v>1611</v>
      </c>
      <c r="C328" s="727">
        <v>20000</v>
      </c>
      <c r="E328" s="727"/>
    </row>
    <row r="329" spans="1:5">
      <c r="A329" s="726">
        <v>18233091</v>
      </c>
      <c r="B329" s="726" t="s">
        <v>1612</v>
      </c>
      <c r="C329" s="727">
        <v>198092.16</v>
      </c>
      <c r="E329" s="727"/>
    </row>
    <row r="330" spans="1:5">
      <c r="A330" s="726">
        <v>18235521</v>
      </c>
      <c r="B330" s="726" t="s">
        <v>2075</v>
      </c>
      <c r="C330" s="727">
        <v>27241753.879999999</v>
      </c>
      <c r="E330" s="727"/>
    </row>
    <row r="331" spans="1:5">
      <c r="A331" s="726">
        <v>18236021</v>
      </c>
      <c r="B331" s="726" t="s">
        <v>44</v>
      </c>
      <c r="C331" s="727">
        <v>15256064.07</v>
      </c>
      <c r="E331" s="727"/>
    </row>
    <row r="332" spans="1:5">
      <c r="A332" s="726">
        <v>18236031</v>
      </c>
      <c r="B332" s="726" t="s">
        <v>45</v>
      </c>
      <c r="C332" s="727">
        <v>2873005.76</v>
      </c>
      <c r="E332" s="727"/>
    </row>
    <row r="333" spans="1:5">
      <c r="A333" s="726">
        <v>18236041</v>
      </c>
      <c r="B333" s="726" t="s">
        <v>46</v>
      </c>
      <c r="C333" s="727">
        <v>-228709.77</v>
      </c>
      <c r="E333" s="727"/>
    </row>
    <row r="334" spans="1:5">
      <c r="A334" s="726">
        <v>18236051</v>
      </c>
      <c r="B334" s="726" t="s">
        <v>1284</v>
      </c>
      <c r="C334" s="727">
        <v>107024.51</v>
      </c>
      <c r="E334" s="727"/>
    </row>
    <row r="335" spans="1:5">
      <c r="A335" s="726">
        <v>18236061</v>
      </c>
      <c r="B335" s="726" t="s">
        <v>349</v>
      </c>
      <c r="C335" s="727">
        <v>1031542.85</v>
      </c>
      <c r="E335" s="727"/>
    </row>
    <row r="336" spans="1:5">
      <c r="A336" s="726">
        <v>18236071</v>
      </c>
      <c r="B336" s="726" t="s">
        <v>350</v>
      </c>
      <c r="C336" s="727">
        <v>671052.84</v>
      </c>
      <c r="E336" s="727"/>
    </row>
    <row r="337" spans="1:5">
      <c r="A337" s="726">
        <v>18236091</v>
      </c>
      <c r="B337" s="726" t="s">
        <v>1472</v>
      </c>
      <c r="C337" s="727">
        <v>-100555.3</v>
      </c>
      <c r="E337" s="727"/>
    </row>
    <row r="338" spans="1:5">
      <c r="A338" s="726">
        <v>18236101</v>
      </c>
      <c r="B338" s="726" t="s">
        <v>1509</v>
      </c>
      <c r="C338" s="727">
        <v>3769772.47</v>
      </c>
      <c r="E338" s="727"/>
    </row>
    <row r="339" spans="1:5">
      <c r="A339" s="726">
        <v>18236111</v>
      </c>
      <c r="B339" s="726" t="s">
        <v>3039</v>
      </c>
      <c r="C339" s="727">
        <v>-1813683.69</v>
      </c>
      <c r="E339" s="727"/>
    </row>
    <row r="340" spans="1:5">
      <c r="A340" s="726">
        <v>18237112</v>
      </c>
      <c r="B340" s="726" t="s">
        <v>677</v>
      </c>
      <c r="C340" s="727">
        <v>279321.2</v>
      </c>
    </row>
    <row r="341" spans="1:5">
      <c r="A341" s="726">
        <v>18237122</v>
      </c>
      <c r="B341" s="726" t="s">
        <v>1018</v>
      </c>
      <c r="C341" s="727">
        <v>169602.13</v>
      </c>
      <c r="E341" s="727"/>
    </row>
    <row r="342" spans="1:5">
      <c r="A342" s="726">
        <v>18237132</v>
      </c>
      <c r="B342" s="726" t="s">
        <v>58</v>
      </c>
      <c r="C342" s="727">
        <v>133750.43</v>
      </c>
    </row>
    <row r="343" spans="1:5">
      <c r="A343" s="726">
        <v>18237142</v>
      </c>
      <c r="B343" s="726" t="s">
        <v>59</v>
      </c>
      <c r="C343" s="727">
        <v>53995.63</v>
      </c>
    </row>
    <row r="344" spans="1:5">
      <c r="A344" s="726">
        <v>18237152</v>
      </c>
      <c r="B344" s="726" t="s">
        <v>345</v>
      </c>
      <c r="C344" s="727">
        <v>67987.45</v>
      </c>
    </row>
    <row r="345" spans="1:5">
      <c r="A345" s="726">
        <v>18238031</v>
      </c>
      <c r="B345" s="726" t="s">
        <v>2856</v>
      </c>
      <c r="C345" s="727">
        <v>10198259.83</v>
      </c>
      <c r="E345" s="727"/>
    </row>
    <row r="346" spans="1:5">
      <c r="A346" s="726">
        <v>18238032</v>
      </c>
      <c r="B346" s="726" t="s">
        <v>2856</v>
      </c>
      <c r="C346" s="727">
        <v>3829922.81</v>
      </c>
      <c r="E346" s="727"/>
    </row>
    <row r="347" spans="1:5">
      <c r="A347" s="726">
        <v>18238041</v>
      </c>
      <c r="B347" s="726" t="s">
        <v>2857</v>
      </c>
      <c r="C347" s="727">
        <v>19296685</v>
      </c>
      <c r="E347" s="727"/>
    </row>
    <row r="348" spans="1:5">
      <c r="A348" s="726">
        <v>18238042</v>
      </c>
      <c r="B348" s="726" t="s">
        <v>2858</v>
      </c>
      <c r="C348" s="727">
        <v>8103431</v>
      </c>
      <c r="E348" s="727"/>
    </row>
    <row r="349" spans="1:5">
      <c r="A349" s="726">
        <v>18238141</v>
      </c>
      <c r="B349" s="726" t="s">
        <v>3081</v>
      </c>
      <c r="C349" s="727">
        <v>22807187.850000001</v>
      </c>
    </row>
    <row r="350" spans="1:5">
      <c r="A350" s="726">
        <v>18238142</v>
      </c>
      <c r="B350" s="726" t="s">
        <v>3080</v>
      </c>
      <c r="C350" s="727">
        <v>43713451.409999996</v>
      </c>
    </row>
    <row r="351" spans="1:5">
      <c r="A351" s="726">
        <v>18238151</v>
      </c>
      <c r="B351" s="726" t="s">
        <v>2958</v>
      </c>
      <c r="C351" s="727">
        <v>5630275.8600000003</v>
      </c>
    </row>
    <row r="352" spans="1:5">
      <c r="A352" s="726">
        <v>18238152</v>
      </c>
      <c r="B352" s="726" t="s">
        <v>2872</v>
      </c>
      <c r="C352" s="727">
        <v>9160349.8200000003</v>
      </c>
      <c r="E352" s="727"/>
    </row>
    <row r="353" spans="1:5">
      <c r="A353" s="726">
        <v>18238161</v>
      </c>
      <c r="B353" s="726" t="s">
        <v>2855</v>
      </c>
      <c r="C353" s="727">
        <v>563395.37</v>
      </c>
      <c r="E353" s="727"/>
    </row>
    <row r="354" spans="1:5">
      <c r="A354" s="726">
        <v>18238162</v>
      </c>
      <c r="B354" s="726" t="s">
        <v>3164</v>
      </c>
      <c r="C354" s="727">
        <v>1058589.3500000001</v>
      </c>
      <c r="E354" s="727"/>
    </row>
    <row r="355" spans="1:5">
      <c r="A355" s="726">
        <v>18238171</v>
      </c>
      <c r="B355" s="726" t="s">
        <v>3059</v>
      </c>
      <c r="C355" s="727">
        <v>241769.71</v>
      </c>
    </row>
    <row r="356" spans="1:5">
      <c r="A356" s="726">
        <v>18238172</v>
      </c>
      <c r="B356" s="726" t="s">
        <v>2873</v>
      </c>
      <c r="C356" s="727">
        <v>281732.46000000002</v>
      </c>
      <c r="E356" s="727"/>
    </row>
    <row r="357" spans="1:5">
      <c r="A357" s="726">
        <v>18238191</v>
      </c>
      <c r="B357" s="726" t="s">
        <v>3009</v>
      </c>
      <c r="C357" s="727">
        <v>1700506.14</v>
      </c>
      <c r="E357" s="727"/>
    </row>
    <row r="358" spans="1:5">
      <c r="A358" s="726">
        <v>18238211</v>
      </c>
      <c r="B358" s="726" t="s">
        <v>3000</v>
      </c>
      <c r="C358" s="727">
        <v>25520.45</v>
      </c>
      <c r="E358" s="727"/>
    </row>
    <row r="359" spans="1:5">
      <c r="A359" s="726">
        <v>18238221</v>
      </c>
      <c r="B359" s="726" t="s">
        <v>3001</v>
      </c>
      <c r="C359" s="727">
        <v>61331.18</v>
      </c>
      <c r="E359" s="727"/>
    </row>
    <row r="360" spans="1:5">
      <c r="A360" s="726">
        <v>18238311</v>
      </c>
      <c r="B360" s="726" t="s">
        <v>2959</v>
      </c>
      <c r="C360" s="727">
        <v>18458391.760000002</v>
      </c>
    </row>
    <row r="361" spans="1:5">
      <c r="A361" s="726">
        <v>18238321</v>
      </c>
      <c r="B361" s="726" t="s">
        <v>2960</v>
      </c>
      <c r="C361" s="727">
        <v>2076163.9</v>
      </c>
    </row>
    <row r="362" spans="1:5">
      <c r="A362" s="726">
        <v>18238331</v>
      </c>
      <c r="B362" s="726" t="s">
        <v>2965</v>
      </c>
      <c r="C362" s="727">
        <v>8152709.7199999997</v>
      </c>
      <c r="E362" s="727"/>
    </row>
    <row r="363" spans="1:5">
      <c r="A363" s="726">
        <v>18239001</v>
      </c>
      <c r="B363" s="726" t="s">
        <v>1910</v>
      </c>
      <c r="C363" s="727">
        <v>101402178.68000001</v>
      </c>
      <c r="E363" s="727"/>
    </row>
    <row r="364" spans="1:5">
      <c r="A364" s="726">
        <v>18239002</v>
      </c>
      <c r="B364" s="726" t="s">
        <v>1911</v>
      </c>
      <c r="C364" s="727">
        <v>32156482.579999998</v>
      </c>
      <c r="E364" s="727"/>
    </row>
    <row r="365" spans="1:5">
      <c r="A365" s="726">
        <v>18239011</v>
      </c>
      <c r="B365" s="726" t="s">
        <v>592</v>
      </c>
      <c r="C365" s="727">
        <v>3172011.41</v>
      </c>
      <c r="E365" s="727"/>
    </row>
    <row r="366" spans="1:5">
      <c r="A366" s="726">
        <v>18239012</v>
      </c>
      <c r="B366" s="726" t="s">
        <v>593</v>
      </c>
      <c r="C366" s="727">
        <v>1250428.04</v>
      </c>
    </row>
    <row r="367" spans="1:5">
      <c r="A367" s="726">
        <v>18239021</v>
      </c>
      <c r="B367" s="726" t="s">
        <v>1912</v>
      </c>
      <c r="C367" s="727">
        <v>23338108.57</v>
      </c>
      <c r="E367" s="727"/>
    </row>
    <row r="368" spans="1:5">
      <c r="A368" s="726">
        <v>18239022</v>
      </c>
      <c r="B368" s="726" t="s">
        <v>1913</v>
      </c>
      <c r="C368" s="727">
        <v>8895445.1400000006</v>
      </c>
      <c r="E368" s="727"/>
    </row>
    <row r="369" spans="1:5">
      <c r="A369" s="726">
        <v>18239031</v>
      </c>
      <c r="B369" s="726" t="s">
        <v>945</v>
      </c>
      <c r="C369" s="727">
        <v>-127912298.66</v>
      </c>
      <c r="E369" s="727"/>
    </row>
    <row r="370" spans="1:5">
      <c r="A370" s="726">
        <v>18239032</v>
      </c>
      <c r="B370" s="726" t="s">
        <v>946</v>
      </c>
      <c r="C370" s="727">
        <v>-42302355.759999998</v>
      </c>
      <c r="E370" s="727"/>
    </row>
    <row r="371" spans="1:5">
      <c r="A371" s="726">
        <v>18239061</v>
      </c>
      <c r="B371" s="726" t="s">
        <v>1721</v>
      </c>
      <c r="C371" s="727">
        <v>858744</v>
      </c>
    </row>
    <row r="372" spans="1:5">
      <c r="A372" s="726">
        <v>18239081</v>
      </c>
      <c r="B372" s="726" t="s">
        <v>3247</v>
      </c>
      <c r="C372" s="727">
        <v>4534130.0999999996</v>
      </c>
    </row>
    <row r="373" spans="1:5">
      <c r="A373" s="726">
        <v>18239082</v>
      </c>
      <c r="B373" s="726" t="s">
        <v>3248</v>
      </c>
      <c r="C373" s="727">
        <v>9911407.2200000007</v>
      </c>
    </row>
    <row r="374" spans="1:5">
      <c r="A374" s="726">
        <v>18239091</v>
      </c>
      <c r="B374" s="726" t="s">
        <v>3249</v>
      </c>
      <c r="C374" s="727">
        <v>3721081.58</v>
      </c>
    </row>
    <row r="375" spans="1:5">
      <c r="A375" s="726">
        <v>18239092</v>
      </c>
      <c r="B375" s="726" t="s">
        <v>3070</v>
      </c>
      <c r="C375" s="727">
        <v>4546901.62</v>
      </c>
    </row>
    <row r="376" spans="1:5">
      <c r="A376" s="726">
        <v>18239101</v>
      </c>
      <c r="B376" s="726" t="s">
        <v>3250</v>
      </c>
      <c r="C376" s="727">
        <v>750255.53</v>
      </c>
      <c r="E376" s="727"/>
    </row>
    <row r="377" spans="1:5">
      <c r="A377" s="726">
        <v>18400013</v>
      </c>
      <c r="B377" s="726" t="s">
        <v>1743</v>
      </c>
      <c r="C377" s="727">
        <v>-374196.55</v>
      </c>
      <c r="E377" s="727"/>
    </row>
    <row r="378" spans="1:5">
      <c r="A378" s="726">
        <v>18500003</v>
      </c>
      <c r="B378" s="726" t="s">
        <v>704</v>
      </c>
      <c r="C378" s="727">
        <v>-23870.04</v>
      </c>
      <c r="E378" s="727"/>
    </row>
    <row r="379" spans="1:5">
      <c r="A379" s="726">
        <v>18600013</v>
      </c>
      <c r="B379" s="726" t="s">
        <v>1351</v>
      </c>
      <c r="C379" s="727">
        <v>786498.22</v>
      </c>
      <c r="E379" s="727"/>
    </row>
    <row r="380" spans="1:5">
      <c r="A380" s="726">
        <v>18600053</v>
      </c>
      <c r="B380" s="726" t="s">
        <v>1352</v>
      </c>
      <c r="C380" s="727">
        <v>3961132.96</v>
      </c>
      <c r="E380" s="727"/>
    </row>
    <row r="381" spans="1:5">
      <c r="A381" s="726">
        <v>18600091</v>
      </c>
      <c r="B381" s="726" t="s">
        <v>2307</v>
      </c>
      <c r="C381" s="727">
        <v>6736.13</v>
      </c>
    </row>
    <row r="382" spans="1:5">
      <c r="A382" s="726">
        <v>18600122</v>
      </c>
      <c r="B382" s="726" t="s">
        <v>1688</v>
      </c>
      <c r="C382" s="726">
        <v>-270.87</v>
      </c>
    </row>
    <row r="383" spans="1:5">
      <c r="A383" s="726">
        <v>18600123</v>
      </c>
      <c r="B383" s="726" t="s">
        <v>256</v>
      </c>
      <c r="C383" s="726">
        <v>630.84</v>
      </c>
      <c r="E383" s="727"/>
    </row>
    <row r="384" spans="1:5">
      <c r="A384" s="726">
        <v>18600143</v>
      </c>
      <c r="B384" s="726" t="s">
        <v>3168</v>
      </c>
      <c r="C384" s="727">
        <v>14893.62</v>
      </c>
      <c r="E384" s="727"/>
    </row>
    <row r="385" spans="1:5">
      <c r="A385" s="726">
        <v>18600291</v>
      </c>
      <c r="B385" s="726" t="s">
        <v>3076</v>
      </c>
      <c r="C385" s="727">
        <v>12399.37</v>
      </c>
      <c r="E385" s="727"/>
    </row>
    <row r="386" spans="1:5">
      <c r="A386" s="726">
        <v>18600293</v>
      </c>
      <c r="B386" s="726" t="s">
        <v>893</v>
      </c>
      <c r="C386" s="727">
        <v>11849.47</v>
      </c>
      <c r="E386" s="727"/>
    </row>
    <row r="387" spans="1:5">
      <c r="A387" s="726">
        <v>18600403</v>
      </c>
      <c r="B387" s="726" t="s">
        <v>2771</v>
      </c>
      <c r="C387" s="727">
        <v>1806145.43</v>
      </c>
      <c r="E387" s="727"/>
    </row>
    <row r="388" spans="1:5">
      <c r="A388" s="726">
        <v>18600512</v>
      </c>
      <c r="B388" s="726" t="s">
        <v>2589</v>
      </c>
      <c r="C388" s="727">
        <v>63403668.590000004</v>
      </c>
      <c r="E388" s="727"/>
    </row>
    <row r="389" spans="1:5">
      <c r="A389" s="726">
        <v>18600561</v>
      </c>
      <c r="B389" s="726" t="s">
        <v>1158</v>
      </c>
      <c r="C389" s="727">
        <v>8126893</v>
      </c>
      <c r="E389" s="727"/>
    </row>
    <row r="390" spans="1:5">
      <c r="A390" s="726">
        <v>18600571</v>
      </c>
      <c r="B390" s="726" t="s">
        <v>1441</v>
      </c>
      <c r="C390" s="727">
        <v>60429728.780000001</v>
      </c>
      <c r="E390" s="727"/>
    </row>
    <row r="391" spans="1:5">
      <c r="A391" s="726">
        <v>18600573</v>
      </c>
      <c r="B391" s="726" t="s">
        <v>3179</v>
      </c>
      <c r="C391" s="727">
        <v>5402685</v>
      </c>
      <c r="E391" s="727"/>
    </row>
    <row r="392" spans="1:5">
      <c r="A392" s="726">
        <v>18600751</v>
      </c>
      <c r="B392" s="726" t="s">
        <v>2393</v>
      </c>
      <c r="C392" s="727">
        <v>2508797.92</v>
      </c>
      <c r="E392" s="727"/>
    </row>
    <row r="393" spans="1:5">
      <c r="A393" s="726">
        <v>18600761</v>
      </c>
      <c r="B393" s="726" t="s">
        <v>2394</v>
      </c>
      <c r="C393" s="727">
        <v>1074485.81</v>
      </c>
      <c r="E393" s="727"/>
    </row>
    <row r="394" spans="1:5">
      <c r="A394" s="726">
        <v>18600771</v>
      </c>
      <c r="B394" s="726" t="s">
        <v>2563</v>
      </c>
      <c r="C394" s="727">
        <v>2590299.4</v>
      </c>
      <c r="E394" s="727"/>
    </row>
    <row r="395" spans="1:5">
      <c r="A395" s="726">
        <v>18600781</v>
      </c>
      <c r="B395" s="726" t="s">
        <v>2564</v>
      </c>
      <c r="C395" s="727">
        <v>1372489.44</v>
      </c>
      <c r="E395" s="727"/>
    </row>
    <row r="396" spans="1:5">
      <c r="A396" s="726">
        <v>18600941</v>
      </c>
      <c r="B396" s="726" t="s">
        <v>3104</v>
      </c>
      <c r="C396" s="727">
        <v>39997.760000000002</v>
      </c>
      <c r="E396" s="727"/>
    </row>
    <row r="397" spans="1:5">
      <c r="A397" s="726">
        <v>18600943</v>
      </c>
      <c r="B397" s="726" t="s">
        <v>3105</v>
      </c>
      <c r="C397" s="727">
        <v>369809.45</v>
      </c>
      <c r="E397" s="727"/>
    </row>
    <row r="398" spans="1:5">
      <c r="A398" s="726">
        <v>18601013</v>
      </c>
      <c r="B398" s="726" t="s">
        <v>3207</v>
      </c>
      <c r="C398" s="727">
        <v>112637.5</v>
      </c>
      <c r="E398" s="727"/>
    </row>
    <row r="399" spans="1:5">
      <c r="A399" s="726">
        <v>18601021</v>
      </c>
      <c r="B399" s="726" t="s">
        <v>2824</v>
      </c>
      <c r="C399" s="727">
        <v>423147.21</v>
      </c>
      <c r="E399" s="727"/>
    </row>
    <row r="400" spans="1:5">
      <c r="A400" s="726">
        <v>18601173</v>
      </c>
      <c r="B400" s="726" t="s">
        <v>3006</v>
      </c>
      <c r="C400" s="727">
        <v>80437.97</v>
      </c>
      <c r="E400" s="727"/>
    </row>
    <row r="401" spans="1:5">
      <c r="A401" s="726">
        <v>18601502</v>
      </c>
      <c r="B401" s="726" t="s">
        <v>2773</v>
      </c>
      <c r="C401" s="727">
        <v>162837.93</v>
      </c>
      <c r="E401" s="727"/>
    </row>
    <row r="402" spans="1:5">
      <c r="A402" s="726">
        <v>18603003</v>
      </c>
      <c r="B402" s="726" t="s">
        <v>3103</v>
      </c>
      <c r="C402" s="727">
        <v>1468646.96</v>
      </c>
      <c r="E402" s="727"/>
    </row>
    <row r="403" spans="1:5">
      <c r="A403" s="726">
        <v>18603011</v>
      </c>
      <c r="B403" s="726" t="s">
        <v>3054</v>
      </c>
      <c r="C403" s="727">
        <v>1980223.51</v>
      </c>
      <c r="E403" s="727"/>
    </row>
    <row r="404" spans="1:5">
      <c r="A404" s="726">
        <v>18603013</v>
      </c>
      <c r="B404" s="726" t="s">
        <v>3364</v>
      </c>
      <c r="C404" s="727">
        <v>82415.960000000006</v>
      </c>
      <c r="E404" s="727"/>
    </row>
    <row r="405" spans="1:5">
      <c r="A405" s="726">
        <v>18603021</v>
      </c>
      <c r="B405" s="726" t="s">
        <v>3077</v>
      </c>
      <c r="C405" s="727">
        <v>6059461.3300000001</v>
      </c>
      <c r="E405" s="727"/>
    </row>
    <row r="406" spans="1:5">
      <c r="A406" s="726">
        <v>18603031</v>
      </c>
      <c r="B406" s="726" t="s">
        <v>3047</v>
      </c>
      <c r="C406" s="727">
        <v>1913160.33</v>
      </c>
      <c r="E406" s="727"/>
    </row>
    <row r="407" spans="1:5">
      <c r="A407" s="726">
        <v>18603041</v>
      </c>
      <c r="B407" s="726" t="s">
        <v>3078</v>
      </c>
      <c r="C407" s="727">
        <v>975278.95</v>
      </c>
      <c r="E407" s="727"/>
    </row>
    <row r="408" spans="1:5">
      <c r="A408" s="726">
        <v>18603051</v>
      </c>
      <c r="B408" s="726" t="s">
        <v>3082</v>
      </c>
      <c r="C408" s="727">
        <v>703312.39</v>
      </c>
      <c r="E408" s="727"/>
    </row>
    <row r="409" spans="1:5">
      <c r="A409" s="726">
        <v>18603061</v>
      </c>
      <c r="B409" s="726" t="s">
        <v>3222</v>
      </c>
      <c r="C409" s="727">
        <v>1387129.81</v>
      </c>
      <c r="E409" s="727"/>
    </row>
    <row r="410" spans="1:5">
      <c r="A410" s="726">
        <v>18603072</v>
      </c>
      <c r="B410" s="726" t="s">
        <v>3223</v>
      </c>
      <c r="C410" s="727">
        <v>1530286.25</v>
      </c>
      <c r="E410" s="727"/>
    </row>
    <row r="411" spans="1:5">
      <c r="A411" s="726">
        <v>18603081</v>
      </c>
      <c r="B411" s="726" t="s">
        <v>3233</v>
      </c>
      <c r="C411" s="727">
        <v>10000</v>
      </c>
      <c r="E411" s="727"/>
    </row>
    <row r="412" spans="1:5">
      <c r="A412" s="726">
        <v>18603091</v>
      </c>
      <c r="B412" s="726" t="s">
        <v>3234</v>
      </c>
      <c r="C412" s="727">
        <v>12500</v>
      </c>
      <c r="E412" s="727"/>
    </row>
    <row r="413" spans="1:5">
      <c r="A413" s="726">
        <v>18605011</v>
      </c>
      <c r="B413" s="726" t="s">
        <v>3182</v>
      </c>
      <c r="C413" s="727">
        <v>1898211.96</v>
      </c>
      <c r="E413" s="727"/>
    </row>
    <row r="414" spans="1:5">
      <c r="A414" s="726">
        <v>18605021</v>
      </c>
      <c r="B414" s="726" t="s">
        <v>3235</v>
      </c>
      <c r="C414" s="727">
        <v>4005168.71</v>
      </c>
      <c r="E414" s="727"/>
    </row>
    <row r="415" spans="1:5">
      <c r="A415" s="726">
        <v>18605031</v>
      </c>
      <c r="B415" s="726" t="s">
        <v>3252</v>
      </c>
      <c r="C415" s="727">
        <v>1419324.68</v>
      </c>
      <c r="E415" s="727"/>
    </row>
    <row r="416" spans="1:5">
      <c r="A416" s="726">
        <v>18605041</v>
      </c>
      <c r="B416" s="726" t="s">
        <v>3296</v>
      </c>
      <c r="C416" s="727">
        <v>2598952.7400000002</v>
      </c>
      <c r="E416" s="727"/>
    </row>
    <row r="417" spans="1:5">
      <c r="A417" s="726">
        <v>18608001</v>
      </c>
      <c r="B417" s="726" t="s">
        <v>1613</v>
      </c>
      <c r="C417" s="727">
        <v>411481.88</v>
      </c>
    </row>
    <row r="418" spans="1:5">
      <c r="A418" s="726">
        <v>18608002</v>
      </c>
      <c r="B418" s="726" t="s">
        <v>3088</v>
      </c>
      <c r="C418" s="727">
        <v>504328.4</v>
      </c>
    </row>
    <row r="419" spans="1:5">
      <c r="A419" s="726">
        <v>18608011</v>
      </c>
      <c r="B419" s="726" t="s">
        <v>1614</v>
      </c>
      <c r="C419" s="727">
        <v>340622.45</v>
      </c>
      <c r="E419" s="727"/>
    </row>
    <row r="420" spans="1:5">
      <c r="A420" s="726">
        <v>18608012</v>
      </c>
      <c r="B420" s="726" t="s">
        <v>3084</v>
      </c>
      <c r="C420" s="727">
        <v>212895.87</v>
      </c>
      <c r="E420" s="727"/>
    </row>
    <row r="421" spans="1:5">
      <c r="A421" s="726">
        <v>18608021</v>
      </c>
      <c r="B421" s="726" t="s">
        <v>1615</v>
      </c>
      <c r="C421" s="727">
        <v>2254508.17</v>
      </c>
      <c r="E421" s="727"/>
    </row>
    <row r="422" spans="1:5">
      <c r="A422" s="726">
        <v>18608031</v>
      </c>
      <c r="B422" s="726" t="s">
        <v>1616</v>
      </c>
      <c r="C422" s="727">
        <v>50000</v>
      </c>
      <c r="E422" s="727"/>
    </row>
    <row r="423" spans="1:5">
      <c r="A423" s="726">
        <v>18608041</v>
      </c>
      <c r="B423" s="726" t="s">
        <v>1627</v>
      </c>
      <c r="C423" s="727">
        <v>2037340.84</v>
      </c>
      <c r="E423" s="727"/>
    </row>
    <row r="424" spans="1:5">
      <c r="A424" s="726">
        <v>18608051</v>
      </c>
      <c r="B424" s="726" t="s">
        <v>1617</v>
      </c>
      <c r="C424" s="727">
        <v>2992681.55</v>
      </c>
      <c r="E424" s="727"/>
    </row>
    <row r="425" spans="1:5">
      <c r="A425" s="726">
        <v>18608062</v>
      </c>
      <c r="B425" s="726" t="s">
        <v>511</v>
      </c>
      <c r="C425" s="727">
        <v>-50267724.640000001</v>
      </c>
      <c r="E425" s="727"/>
    </row>
    <row r="426" spans="1:5">
      <c r="A426" s="726">
        <v>18608081</v>
      </c>
      <c r="B426" s="726" t="s">
        <v>1618</v>
      </c>
      <c r="C426" s="727">
        <v>659654.59</v>
      </c>
      <c r="E426" s="727"/>
    </row>
    <row r="427" spans="1:5">
      <c r="A427" s="726">
        <v>18608111</v>
      </c>
      <c r="B427" s="726" t="s">
        <v>1619</v>
      </c>
      <c r="C427" s="727">
        <v>250000</v>
      </c>
      <c r="E427" s="727"/>
    </row>
    <row r="428" spans="1:5">
      <c r="A428" s="726">
        <v>18608112</v>
      </c>
      <c r="B428" s="726" t="s">
        <v>1628</v>
      </c>
      <c r="C428" s="727">
        <v>38864324.350000001</v>
      </c>
      <c r="E428" s="727"/>
    </row>
    <row r="429" spans="1:5">
      <c r="A429" s="726">
        <v>18608141</v>
      </c>
      <c r="B429" s="726" t="s">
        <v>1592</v>
      </c>
      <c r="C429" s="727">
        <v>224879.76</v>
      </c>
      <c r="E429" s="727"/>
    </row>
    <row r="430" spans="1:5">
      <c r="A430" s="726">
        <v>18608151</v>
      </c>
      <c r="B430" s="726" t="s">
        <v>1645</v>
      </c>
      <c r="C430" s="727">
        <v>75000</v>
      </c>
      <c r="E430" s="727"/>
    </row>
    <row r="431" spans="1:5">
      <c r="A431" s="726">
        <v>18608171</v>
      </c>
      <c r="B431" s="726" t="s">
        <v>2753</v>
      </c>
      <c r="C431" s="727">
        <v>212588.68</v>
      </c>
      <c r="E431" s="727"/>
    </row>
    <row r="432" spans="1:5">
      <c r="A432" s="726">
        <v>18608181</v>
      </c>
      <c r="B432" s="726" t="s">
        <v>2300</v>
      </c>
      <c r="C432" s="727">
        <v>50000</v>
      </c>
      <c r="E432" s="727"/>
    </row>
    <row r="433" spans="1:5">
      <c r="A433" s="726">
        <v>18608191</v>
      </c>
      <c r="B433" s="726" t="s">
        <v>2308</v>
      </c>
      <c r="C433" s="727">
        <v>400495.47</v>
      </c>
      <c r="E433" s="727"/>
    </row>
    <row r="434" spans="1:5">
      <c r="A434" s="726">
        <v>18608211</v>
      </c>
      <c r="B434" s="726" t="s">
        <v>2754</v>
      </c>
      <c r="C434" s="727">
        <v>111880.23</v>
      </c>
      <c r="E434" s="727"/>
    </row>
    <row r="435" spans="1:5">
      <c r="A435" s="726">
        <v>18608212</v>
      </c>
      <c r="B435" s="726" t="s">
        <v>1629</v>
      </c>
      <c r="C435" s="727">
        <v>1462095.9</v>
      </c>
      <c r="E435" s="727"/>
    </row>
    <row r="436" spans="1:5">
      <c r="A436" s="726">
        <v>18608221</v>
      </c>
      <c r="B436" s="726" t="s">
        <v>2463</v>
      </c>
      <c r="C436" s="727">
        <v>124919.19</v>
      </c>
      <c r="E436" s="727"/>
    </row>
    <row r="437" spans="1:5">
      <c r="A437" s="726">
        <v>18608231</v>
      </c>
      <c r="B437" s="726" t="s">
        <v>2570</v>
      </c>
      <c r="C437" s="727">
        <v>247508.67</v>
      </c>
      <c r="E437" s="727"/>
    </row>
    <row r="438" spans="1:5">
      <c r="A438" s="726">
        <v>18608241</v>
      </c>
      <c r="B438" s="726" t="s">
        <v>2464</v>
      </c>
      <c r="C438" s="727">
        <v>95304.25</v>
      </c>
    </row>
    <row r="439" spans="1:5">
      <c r="A439" s="726">
        <v>18608251</v>
      </c>
      <c r="B439" s="726" t="s">
        <v>3297</v>
      </c>
      <c r="C439" s="726">
        <v>695.75</v>
      </c>
      <c r="E439" s="727"/>
    </row>
    <row r="440" spans="1:5">
      <c r="A440" s="726">
        <v>18608312</v>
      </c>
      <c r="B440" s="726" t="s">
        <v>1630</v>
      </c>
      <c r="C440" s="727">
        <v>3956574.68</v>
      </c>
      <c r="E440" s="727"/>
    </row>
    <row r="441" spans="1:5">
      <c r="A441" s="726">
        <v>18608412</v>
      </c>
      <c r="B441" s="726" t="s">
        <v>2726</v>
      </c>
      <c r="C441" s="727">
        <v>2651381.7400000002</v>
      </c>
      <c r="E441" s="727"/>
    </row>
    <row r="442" spans="1:5">
      <c r="A442" s="726">
        <v>18608612</v>
      </c>
      <c r="B442" s="726" t="s">
        <v>1631</v>
      </c>
      <c r="C442" s="727">
        <v>776531.8</v>
      </c>
      <c r="E442" s="727"/>
    </row>
    <row r="443" spans="1:5">
      <c r="A443" s="726">
        <v>18608712</v>
      </c>
      <c r="B443" s="726" t="s">
        <v>1632</v>
      </c>
      <c r="C443" s="727">
        <v>5358200.1500000004</v>
      </c>
      <c r="E443" s="727"/>
    </row>
    <row r="444" spans="1:5">
      <c r="A444" s="726">
        <v>18608752</v>
      </c>
      <c r="B444" s="726" t="s">
        <v>1633</v>
      </c>
      <c r="C444" s="727">
        <v>935530</v>
      </c>
      <c r="E444" s="727"/>
    </row>
    <row r="445" spans="1:5">
      <c r="A445" s="726">
        <v>18608772</v>
      </c>
      <c r="B445" s="726" t="s">
        <v>2941</v>
      </c>
      <c r="C445" s="727">
        <v>-3488999.1</v>
      </c>
      <c r="E445" s="727"/>
    </row>
    <row r="446" spans="1:5">
      <c r="A446" s="726">
        <v>18608782</v>
      </c>
      <c r="B446" s="726" t="s">
        <v>2942</v>
      </c>
      <c r="C446" s="727">
        <v>-801550.75</v>
      </c>
      <c r="E446" s="727"/>
    </row>
    <row r="447" spans="1:5">
      <c r="A447" s="726">
        <v>18608792</v>
      </c>
      <c r="B447" s="726" t="s">
        <v>2943</v>
      </c>
      <c r="C447" s="727">
        <v>-160310.15</v>
      </c>
      <c r="E447" s="727"/>
    </row>
    <row r="448" spans="1:5">
      <c r="A448" s="726">
        <v>18609312</v>
      </c>
      <c r="B448" s="726" t="s">
        <v>2717</v>
      </c>
      <c r="C448" s="727">
        <v>12405154.710000001</v>
      </c>
    </row>
    <row r="449" spans="1:5">
      <c r="A449" s="726">
        <v>18609422</v>
      </c>
      <c r="B449" s="726" t="s">
        <v>2480</v>
      </c>
      <c r="C449" s="727">
        <v>21308626.59</v>
      </c>
      <c r="E449" s="727"/>
    </row>
    <row r="450" spans="1:5">
      <c r="A450" s="726">
        <v>18609432</v>
      </c>
      <c r="B450" s="726" t="s">
        <v>2725</v>
      </c>
      <c r="C450" s="727">
        <v>5634836.96</v>
      </c>
      <c r="E450" s="727"/>
    </row>
    <row r="451" spans="1:5">
      <c r="A451" s="726">
        <v>18609512</v>
      </c>
      <c r="B451" s="726" t="s">
        <v>3253</v>
      </c>
      <c r="C451" s="727">
        <v>30093.55</v>
      </c>
      <c r="E451" s="727"/>
    </row>
    <row r="452" spans="1:5">
      <c r="A452" s="726">
        <v>18609532</v>
      </c>
      <c r="B452" s="726" t="s">
        <v>1634</v>
      </c>
      <c r="C452" s="727">
        <v>231369.84</v>
      </c>
      <c r="E452" s="727"/>
    </row>
    <row r="453" spans="1:5">
      <c r="A453" s="726">
        <v>18609542</v>
      </c>
      <c r="B453" s="726" t="s">
        <v>1019</v>
      </c>
      <c r="C453" s="727">
        <v>1252253.1299999999</v>
      </c>
      <c r="E453" s="727"/>
    </row>
    <row r="454" spans="1:5">
      <c r="A454" s="726">
        <v>18609572</v>
      </c>
      <c r="B454" s="726" t="s">
        <v>2476</v>
      </c>
      <c r="C454" s="727">
        <v>609250</v>
      </c>
      <c r="E454" s="727"/>
    </row>
    <row r="455" spans="1:5">
      <c r="A455" s="726">
        <v>18609582</v>
      </c>
      <c r="B455" s="726" t="s">
        <v>2477</v>
      </c>
      <c r="C455" s="727">
        <v>628040.44999999995</v>
      </c>
      <c r="E455" s="727"/>
    </row>
    <row r="456" spans="1:5">
      <c r="A456" s="726">
        <v>18609592</v>
      </c>
      <c r="B456" s="726" t="s">
        <v>2478</v>
      </c>
      <c r="C456" s="727">
        <v>3298077.33</v>
      </c>
      <c r="E456" s="727"/>
    </row>
    <row r="457" spans="1:5">
      <c r="A457" s="726">
        <v>18609602</v>
      </c>
      <c r="B457" s="726" t="s">
        <v>2479</v>
      </c>
      <c r="C457" s="727">
        <v>229267.22</v>
      </c>
      <c r="E457" s="727"/>
    </row>
    <row r="458" spans="1:5">
      <c r="A458" s="726">
        <v>18609622</v>
      </c>
      <c r="B458" s="726" t="s">
        <v>2481</v>
      </c>
      <c r="C458" s="727">
        <v>1269906.45</v>
      </c>
      <c r="E458" s="727"/>
    </row>
    <row r="459" spans="1:5">
      <c r="A459" s="726">
        <v>18609642</v>
      </c>
      <c r="B459" s="726" t="s">
        <v>2483</v>
      </c>
      <c r="C459" s="727">
        <v>2359079.77</v>
      </c>
      <c r="E459" s="727"/>
    </row>
    <row r="460" spans="1:5">
      <c r="A460" s="726">
        <v>18609652</v>
      </c>
      <c r="B460" s="726" t="s">
        <v>2484</v>
      </c>
      <c r="C460" s="727">
        <v>2050000</v>
      </c>
      <c r="E460" s="727"/>
    </row>
    <row r="461" spans="1:5">
      <c r="A461" s="726">
        <v>18609662</v>
      </c>
      <c r="B461" s="726" t="s">
        <v>2485</v>
      </c>
      <c r="C461" s="727">
        <v>509729.84</v>
      </c>
      <c r="E461" s="727"/>
    </row>
    <row r="462" spans="1:5">
      <c r="A462" s="726">
        <v>18609672</v>
      </c>
      <c r="B462" s="726" t="s">
        <v>2486</v>
      </c>
      <c r="C462" s="727">
        <v>200000</v>
      </c>
      <c r="E462" s="727"/>
    </row>
    <row r="463" spans="1:5">
      <c r="A463" s="726">
        <v>18609682</v>
      </c>
      <c r="B463" s="726" t="s">
        <v>2506</v>
      </c>
      <c r="C463" s="727">
        <v>140000</v>
      </c>
      <c r="E463" s="727"/>
    </row>
    <row r="464" spans="1:5">
      <c r="A464" s="726">
        <v>18609692</v>
      </c>
      <c r="B464" s="726" t="s">
        <v>2507</v>
      </c>
      <c r="C464" s="727">
        <v>100000</v>
      </c>
      <c r="E464" s="727"/>
    </row>
    <row r="465" spans="1:5">
      <c r="A465" s="726">
        <v>18609801</v>
      </c>
      <c r="B465" s="726" t="s">
        <v>2385</v>
      </c>
      <c r="C465" s="727">
        <v>163563</v>
      </c>
      <c r="E465" s="727"/>
    </row>
    <row r="466" spans="1:5">
      <c r="A466" s="726">
        <v>18609821</v>
      </c>
      <c r="B466" s="726" t="s">
        <v>1094</v>
      </c>
      <c r="C466" s="727">
        <v>816792.84</v>
      </c>
      <c r="E466" s="727"/>
    </row>
    <row r="467" spans="1:5">
      <c r="A467" s="726">
        <v>18609841</v>
      </c>
      <c r="B467" s="726" t="s">
        <v>2605</v>
      </c>
      <c r="C467" s="727">
        <v>1449786</v>
      </c>
      <c r="E467" s="727"/>
    </row>
    <row r="468" spans="1:5">
      <c r="A468" s="726">
        <v>18609861</v>
      </c>
      <c r="B468" s="726" t="s">
        <v>2386</v>
      </c>
      <c r="C468" s="727">
        <v>1351294.85</v>
      </c>
      <c r="E468" s="727"/>
    </row>
    <row r="469" spans="1:5">
      <c r="A469" s="726">
        <v>18630031</v>
      </c>
      <c r="B469" s="726" t="s">
        <v>1944</v>
      </c>
      <c r="C469" s="727">
        <v>290890.03999999998</v>
      </c>
      <c r="E469" s="727"/>
    </row>
    <row r="470" spans="1:5">
      <c r="A470" s="726">
        <v>18700032</v>
      </c>
      <c r="B470" s="726" t="s">
        <v>2526</v>
      </c>
      <c r="C470" s="727">
        <v>316253.37</v>
      </c>
      <c r="E470" s="727"/>
    </row>
    <row r="471" spans="1:5">
      <c r="A471" s="726">
        <v>18700041</v>
      </c>
      <c r="B471" s="726" t="s">
        <v>2167</v>
      </c>
      <c r="C471" s="727">
        <v>275032.92</v>
      </c>
      <c r="E471" s="727"/>
    </row>
    <row r="472" spans="1:5">
      <c r="A472" s="726">
        <v>18700062</v>
      </c>
      <c r="B472" s="726" t="s">
        <v>2527</v>
      </c>
      <c r="C472" s="727">
        <v>-8211.69</v>
      </c>
      <c r="E472" s="727"/>
    </row>
    <row r="473" spans="1:5">
      <c r="A473" s="726">
        <v>18700071</v>
      </c>
      <c r="B473" s="726" t="s">
        <v>2528</v>
      </c>
      <c r="C473" s="727">
        <v>-54819.15</v>
      </c>
      <c r="E473" s="727"/>
    </row>
    <row r="474" spans="1:5">
      <c r="A474" s="726">
        <v>18900013</v>
      </c>
      <c r="B474" s="726" t="s">
        <v>670</v>
      </c>
      <c r="C474" s="727">
        <v>20654</v>
      </c>
      <c r="E474" s="727"/>
    </row>
    <row r="475" spans="1:5">
      <c r="A475" s="726">
        <v>18900173</v>
      </c>
      <c r="B475" s="726" t="s">
        <v>530</v>
      </c>
      <c r="C475" s="727">
        <v>1407334.66</v>
      </c>
      <c r="E475" s="727"/>
    </row>
    <row r="476" spans="1:5">
      <c r="A476" s="726">
        <v>18900183</v>
      </c>
      <c r="B476" s="726" t="s">
        <v>367</v>
      </c>
      <c r="C476" s="727">
        <v>336035.13</v>
      </c>
      <c r="E476" s="727"/>
    </row>
    <row r="477" spans="1:5">
      <c r="A477" s="726">
        <v>18900193</v>
      </c>
      <c r="B477" s="726" t="s">
        <v>534</v>
      </c>
      <c r="C477" s="727">
        <v>2681048.2599999998</v>
      </c>
      <c r="E477" s="727"/>
    </row>
    <row r="478" spans="1:5">
      <c r="A478" s="726">
        <v>18900203</v>
      </c>
      <c r="B478" s="726" t="s">
        <v>3298</v>
      </c>
      <c r="C478" s="727">
        <v>2436186.2999999998</v>
      </c>
      <c r="E478" s="727"/>
    </row>
    <row r="479" spans="1:5">
      <c r="A479" s="726">
        <v>18900213</v>
      </c>
      <c r="B479" s="726" t="s">
        <v>3299</v>
      </c>
      <c r="C479" s="727">
        <v>9371565.5399999991</v>
      </c>
      <c r="E479" s="727"/>
    </row>
    <row r="480" spans="1:5">
      <c r="A480" s="726">
        <v>18900243</v>
      </c>
      <c r="B480" s="726" t="s">
        <v>1886</v>
      </c>
      <c r="C480" s="727">
        <v>9621.3799999999992</v>
      </c>
      <c r="E480" s="727"/>
    </row>
    <row r="481" spans="1:5">
      <c r="A481" s="726">
        <v>18900253</v>
      </c>
      <c r="B481" s="726" t="s">
        <v>1881</v>
      </c>
      <c r="C481" s="727">
        <v>701156.83</v>
      </c>
      <c r="E481" s="727"/>
    </row>
    <row r="482" spans="1:5">
      <c r="A482" s="726">
        <v>18900263</v>
      </c>
      <c r="B482" s="726" t="s">
        <v>1882</v>
      </c>
      <c r="C482" s="727">
        <v>532821.30000000005</v>
      </c>
      <c r="E482" s="727"/>
    </row>
    <row r="483" spans="1:5">
      <c r="A483" s="726">
        <v>18900273</v>
      </c>
      <c r="B483" s="726" t="s">
        <v>802</v>
      </c>
      <c r="C483" s="727">
        <v>1631475.1</v>
      </c>
      <c r="E483" s="727"/>
    </row>
    <row r="484" spans="1:5">
      <c r="A484" s="726">
        <v>18900283</v>
      </c>
      <c r="B484" s="726" t="s">
        <v>555</v>
      </c>
      <c r="C484" s="727">
        <v>497925.03</v>
      </c>
      <c r="E484" s="727"/>
    </row>
    <row r="485" spans="1:5">
      <c r="A485" s="726">
        <v>18900293</v>
      </c>
      <c r="B485" s="726" t="s">
        <v>403</v>
      </c>
      <c r="C485" s="727">
        <v>7131.93</v>
      </c>
      <c r="E485" s="727"/>
    </row>
    <row r="486" spans="1:5">
      <c r="A486" s="726">
        <v>18900303</v>
      </c>
      <c r="B486" s="726" t="s">
        <v>812</v>
      </c>
      <c r="C486" s="727">
        <v>16640.13</v>
      </c>
      <c r="E486" s="727"/>
    </row>
    <row r="487" spans="1:5">
      <c r="A487" s="726">
        <v>18900323</v>
      </c>
      <c r="B487" s="726" t="s">
        <v>667</v>
      </c>
      <c r="C487" s="727">
        <v>432192.98</v>
      </c>
      <c r="E487" s="727"/>
    </row>
    <row r="488" spans="1:5">
      <c r="A488" s="726">
        <v>18900353</v>
      </c>
      <c r="B488" s="726" t="s">
        <v>1040</v>
      </c>
      <c r="C488" s="727">
        <v>83473.11</v>
      </c>
      <c r="E488" s="727"/>
    </row>
    <row r="489" spans="1:5">
      <c r="A489" s="726">
        <v>18900373</v>
      </c>
      <c r="B489" s="726" t="s">
        <v>1030</v>
      </c>
      <c r="C489" s="727">
        <v>4088193.31</v>
      </c>
    </row>
    <row r="490" spans="1:5">
      <c r="A490" s="726">
        <v>18900383</v>
      </c>
      <c r="B490" s="726" t="s">
        <v>1020</v>
      </c>
      <c r="C490" s="727">
        <v>318258.09000000003</v>
      </c>
    </row>
    <row r="491" spans="1:5">
      <c r="A491" s="726">
        <v>18900393</v>
      </c>
      <c r="B491" s="726" t="s">
        <v>2415</v>
      </c>
      <c r="C491" s="727">
        <v>14452055.529999999</v>
      </c>
      <c r="E491" s="727"/>
    </row>
    <row r="492" spans="1:5">
      <c r="A492" s="726">
        <v>18900403</v>
      </c>
      <c r="B492" s="726" t="s">
        <v>2718</v>
      </c>
      <c r="C492" s="727">
        <v>147704.71</v>
      </c>
      <c r="E492" s="727"/>
    </row>
    <row r="493" spans="1:5">
      <c r="A493" s="726">
        <v>18900413</v>
      </c>
      <c r="B493" s="726" t="s">
        <v>2722</v>
      </c>
      <c r="C493" s="727">
        <v>194015.84</v>
      </c>
      <c r="E493" s="727"/>
    </row>
    <row r="494" spans="1:5">
      <c r="A494" s="726">
        <v>18900423</v>
      </c>
      <c r="B494" s="726" t="s">
        <v>2719</v>
      </c>
      <c r="C494" s="727">
        <v>773338.05</v>
      </c>
      <c r="E494" s="727"/>
    </row>
    <row r="495" spans="1:5">
      <c r="A495" s="726">
        <v>18900433</v>
      </c>
      <c r="B495" s="726" t="s">
        <v>2826</v>
      </c>
      <c r="C495" s="727">
        <v>4611568.6900000004</v>
      </c>
      <c r="E495" s="727"/>
    </row>
    <row r="496" spans="1:5">
      <c r="A496" s="726">
        <v>18900443</v>
      </c>
      <c r="B496" s="726" t="s">
        <v>3055</v>
      </c>
      <c r="C496" s="727">
        <v>98259.17</v>
      </c>
      <c r="E496" s="727"/>
    </row>
    <row r="497" spans="1:5">
      <c r="A497" s="726">
        <v>18900451</v>
      </c>
      <c r="B497" s="726" t="s">
        <v>3116</v>
      </c>
      <c r="C497" s="727">
        <v>33324.129999999997</v>
      </c>
      <c r="E497" s="727"/>
    </row>
    <row r="498" spans="1:5">
      <c r="A498" s="726">
        <v>18900452</v>
      </c>
      <c r="B498" s="726" t="s">
        <v>3116</v>
      </c>
      <c r="C498" s="727">
        <v>20424.439999999999</v>
      </c>
      <c r="E498" s="727"/>
    </row>
    <row r="499" spans="1:5">
      <c r="A499" s="726">
        <v>18900533</v>
      </c>
      <c r="B499" s="726" t="s">
        <v>2827</v>
      </c>
      <c r="C499" s="727">
        <v>779363.99</v>
      </c>
      <c r="E499" s="727"/>
    </row>
    <row r="500" spans="1:5">
      <c r="A500" s="726">
        <v>19000003</v>
      </c>
      <c r="B500" s="726" t="s">
        <v>129</v>
      </c>
      <c r="C500" s="727">
        <v>3140859.39</v>
      </c>
      <c r="E500" s="727"/>
    </row>
    <row r="501" spans="1:5">
      <c r="A501" s="726">
        <v>19000013</v>
      </c>
      <c r="B501" s="726" t="s">
        <v>762</v>
      </c>
      <c r="C501" s="727">
        <v>2911169.58</v>
      </c>
      <c r="E501" s="727"/>
    </row>
    <row r="502" spans="1:5">
      <c r="A502" s="726">
        <v>19000032</v>
      </c>
      <c r="B502" s="726" t="s">
        <v>1826</v>
      </c>
      <c r="C502" s="727">
        <v>18299545.449999999</v>
      </c>
      <c r="E502" s="727"/>
    </row>
    <row r="503" spans="1:5">
      <c r="A503" s="726">
        <v>19000042</v>
      </c>
      <c r="B503" s="726" t="s">
        <v>1863</v>
      </c>
      <c r="C503" s="727">
        <v>6049371.71</v>
      </c>
      <c r="E503" s="727"/>
    </row>
    <row r="504" spans="1:5">
      <c r="A504" s="726">
        <v>19000043</v>
      </c>
      <c r="B504" s="726" t="s">
        <v>8</v>
      </c>
      <c r="C504" s="727">
        <v>8101749.6399999997</v>
      </c>
      <c r="E504" s="727"/>
    </row>
    <row r="505" spans="1:5">
      <c r="A505" s="726">
        <v>19000081</v>
      </c>
      <c r="B505" s="726" t="s">
        <v>1746</v>
      </c>
      <c r="C505" s="727">
        <v>26177575.629999999</v>
      </c>
      <c r="E505" s="727"/>
    </row>
    <row r="506" spans="1:5">
      <c r="A506" s="726">
        <v>19000091</v>
      </c>
      <c r="B506" s="726" t="s">
        <v>702</v>
      </c>
      <c r="C506" s="727">
        <v>12837761.390000001</v>
      </c>
      <c r="E506" s="727"/>
    </row>
    <row r="507" spans="1:5">
      <c r="A507" s="726">
        <v>19000093</v>
      </c>
      <c r="B507" s="726" t="s">
        <v>771</v>
      </c>
      <c r="C507" s="727">
        <v>4623721.51</v>
      </c>
      <c r="E507" s="727"/>
    </row>
    <row r="508" spans="1:5">
      <c r="A508" s="726">
        <v>19000103</v>
      </c>
      <c r="B508" s="726" t="s">
        <v>3007</v>
      </c>
      <c r="C508" s="727">
        <v>1117918.3700000001</v>
      </c>
      <c r="E508" s="727"/>
    </row>
    <row r="509" spans="1:5">
      <c r="A509" s="726">
        <v>19000111</v>
      </c>
      <c r="B509" s="726" t="s">
        <v>915</v>
      </c>
      <c r="C509" s="727">
        <v>1120183.3799999999</v>
      </c>
      <c r="E509" s="727"/>
    </row>
    <row r="510" spans="1:5">
      <c r="A510" s="726">
        <v>19000112</v>
      </c>
      <c r="B510" s="726" t="s">
        <v>2060</v>
      </c>
      <c r="C510" s="727">
        <v>37783.699999999997</v>
      </c>
      <c r="E510" s="727"/>
    </row>
    <row r="511" spans="1:5">
      <c r="A511" s="726">
        <v>19000122</v>
      </c>
      <c r="B511" s="726" t="s">
        <v>2221</v>
      </c>
      <c r="C511" s="727">
        <v>-95579.13</v>
      </c>
      <c r="E511" s="727"/>
    </row>
    <row r="512" spans="1:5">
      <c r="A512" s="726">
        <v>19000133</v>
      </c>
      <c r="B512" s="726" t="s">
        <v>1060</v>
      </c>
      <c r="C512" s="727">
        <v>13718637.85</v>
      </c>
      <c r="E512" s="727"/>
    </row>
    <row r="513" spans="1:5">
      <c r="A513" s="726">
        <v>19000151</v>
      </c>
      <c r="B513" s="726" t="s">
        <v>170</v>
      </c>
      <c r="C513" s="727">
        <v>423216.47</v>
      </c>
      <c r="E513" s="727"/>
    </row>
    <row r="514" spans="1:5">
      <c r="A514" s="726">
        <v>19000181</v>
      </c>
      <c r="B514" s="726" t="s">
        <v>994</v>
      </c>
      <c r="C514" s="727">
        <v>-1148162.1499999999</v>
      </c>
      <c r="E514" s="727"/>
    </row>
    <row r="515" spans="1:5">
      <c r="A515" s="726">
        <v>19000193</v>
      </c>
      <c r="B515" s="726" t="s">
        <v>2669</v>
      </c>
      <c r="C515" s="727">
        <v>17207.97</v>
      </c>
      <c r="E515" s="727"/>
    </row>
    <row r="516" spans="1:5">
      <c r="A516" s="726">
        <v>19000251</v>
      </c>
      <c r="B516" s="726" t="s">
        <v>733</v>
      </c>
      <c r="C516" s="727">
        <v>17226.759999999998</v>
      </c>
      <c r="E516" s="727"/>
    </row>
    <row r="517" spans="1:5">
      <c r="A517" s="726">
        <v>19000283</v>
      </c>
      <c r="B517" s="726" t="s">
        <v>1584</v>
      </c>
      <c r="C517" s="727">
        <v>2425588.63</v>
      </c>
      <c r="E517" s="727"/>
    </row>
    <row r="518" spans="1:5">
      <c r="A518" s="726">
        <v>19000361</v>
      </c>
      <c r="B518" s="726" t="s">
        <v>1121</v>
      </c>
      <c r="C518" s="727">
        <v>159437</v>
      </c>
      <c r="E518" s="727"/>
    </row>
    <row r="519" spans="1:5">
      <c r="A519" s="726">
        <v>19000371</v>
      </c>
      <c r="B519" s="726" t="s">
        <v>1122</v>
      </c>
      <c r="C519" s="727">
        <v>39010.93</v>
      </c>
      <c r="E519" s="727"/>
    </row>
    <row r="520" spans="1:5">
      <c r="A520" s="726">
        <v>19000403</v>
      </c>
      <c r="B520" s="726" t="s">
        <v>286</v>
      </c>
      <c r="C520" s="727">
        <v>156778.54999999999</v>
      </c>
      <c r="E520" s="727"/>
    </row>
    <row r="521" spans="1:5">
      <c r="A521" s="726">
        <v>19000441</v>
      </c>
      <c r="B521" s="726" t="s">
        <v>339</v>
      </c>
      <c r="C521" s="727">
        <v>5222601.24</v>
      </c>
      <c r="E521" s="727"/>
    </row>
    <row r="522" spans="1:5">
      <c r="A522" s="726">
        <v>19000443</v>
      </c>
      <c r="B522" s="726" t="s">
        <v>524</v>
      </c>
      <c r="C522" s="727">
        <v>77544034.310000002</v>
      </c>
      <c r="E522" s="727"/>
    </row>
    <row r="523" spans="1:5">
      <c r="A523" s="726">
        <v>19000453</v>
      </c>
      <c r="B523" s="726" t="s">
        <v>525</v>
      </c>
      <c r="C523" s="727">
        <v>6201740.9000000004</v>
      </c>
      <c r="E523" s="727"/>
    </row>
    <row r="524" spans="1:5">
      <c r="A524" s="726">
        <v>19000463</v>
      </c>
      <c r="B524" s="726" t="s">
        <v>526</v>
      </c>
      <c r="C524" s="727">
        <v>-1126475.46</v>
      </c>
      <c r="E524" s="727"/>
    </row>
    <row r="525" spans="1:5">
      <c r="A525" s="726">
        <v>19000471</v>
      </c>
      <c r="B525" s="726" t="s">
        <v>808</v>
      </c>
      <c r="C525" s="727">
        <v>3657633.9</v>
      </c>
      <c r="E525" s="727"/>
    </row>
    <row r="526" spans="1:5">
      <c r="A526" s="726">
        <v>19000473</v>
      </c>
      <c r="B526" s="726" t="s">
        <v>2163</v>
      </c>
      <c r="C526" s="727">
        <v>2562568</v>
      </c>
      <c r="E526" s="727"/>
    </row>
    <row r="527" spans="1:5">
      <c r="A527" s="726">
        <v>19000491</v>
      </c>
      <c r="B527" s="726" t="s">
        <v>2540</v>
      </c>
      <c r="C527" s="727">
        <v>2090026.75</v>
      </c>
      <c r="E527" s="727"/>
    </row>
    <row r="528" spans="1:5">
      <c r="A528" s="726">
        <v>19000551</v>
      </c>
      <c r="B528" s="726" t="s">
        <v>3126</v>
      </c>
      <c r="C528" s="727">
        <v>1965399</v>
      </c>
      <c r="E528" s="727"/>
    </row>
    <row r="529" spans="1:5">
      <c r="A529" s="726">
        <v>19000552</v>
      </c>
      <c r="B529" s="726" t="s">
        <v>2521</v>
      </c>
      <c r="C529" s="727">
        <v>765140.24</v>
      </c>
    </row>
    <row r="530" spans="1:5">
      <c r="A530" s="726">
        <v>19000553</v>
      </c>
      <c r="B530" s="726" t="s">
        <v>101</v>
      </c>
      <c r="C530" s="727">
        <v>241142.82</v>
      </c>
      <c r="E530" s="727"/>
    </row>
    <row r="531" spans="1:5">
      <c r="A531" s="726">
        <v>19000562</v>
      </c>
      <c r="B531" s="726" t="s">
        <v>763</v>
      </c>
      <c r="C531" s="727">
        <v>1602040.3</v>
      </c>
      <c r="E531" s="727"/>
    </row>
    <row r="532" spans="1:5">
      <c r="A532" s="726">
        <v>19000563</v>
      </c>
      <c r="B532" s="726" t="s">
        <v>2180</v>
      </c>
      <c r="C532" s="726">
        <v>0.02</v>
      </c>
      <c r="E532" s="727"/>
    </row>
    <row r="533" spans="1:5">
      <c r="A533" s="726">
        <v>19000572</v>
      </c>
      <c r="B533" s="726" t="s">
        <v>764</v>
      </c>
      <c r="C533" s="727">
        <v>268142.34999999998</v>
      </c>
      <c r="E533" s="727"/>
    </row>
    <row r="534" spans="1:5">
      <c r="A534" s="726">
        <v>19000573</v>
      </c>
      <c r="B534" s="726" t="s">
        <v>2248</v>
      </c>
      <c r="C534" s="727">
        <v>277193.31</v>
      </c>
      <c r="E534" s="727"/>
    </row>
    <row r="535" spans="1:5">
      <c r="A535" s="726">
        <v>19000581</v>
      </c>
      <c r="B535" s="726" t="s">
        <v>195</v>
      </c>
      <c r="C535" s="727">
        <v>2947727.69</v>
      </c>
      <c r="E535" s="727"/>
    </row>
    <row r="536" spans="1:5">
      <c r="A536" s="726">
        <v>19000592</v>
      </c>
      <c r="B536" s="726" t="s">
        <v>584</v>
      </c>
      <c r="C536" s="727">
        <v>3796776.06</v>
      </c>
      <c r="E536" s="727"/>
    </row>
    <row r="537" spans="1:5">
      <c r="A537" s="726">
        <v>19000601</v>
      </c>
      <c r="B537" s="726" t="s">
        <v>2138</v>
      </c>
      <c r="C537" s="727">
        <v>171479219</v>
      </c>
      <c r="E537" s="727"/>
    </row>
    <row r="538" spans="1:5">
      <c r="A538" s="726">
        <v>19000621</v>
      </c>
      <c r="B538" s="726" t="s">
        <v>2197</v>
      </c>
      <c r="C538" s="727">
        <v>59569421.100000001</v>
      </c>
      <c r="E538" s="727"/>
    </row>
    <row r="539" spans="1:5">
      <c r="A539" s="726">
        <v>19000641</v>
      </c>
      <c r="B539" s="726" t="s">
        <v>2194</v>
      </c>
      <c r="C539" s="727">
        <v>270086.25</v>
      </c>
      <c r="E539" s="727"/>
    </row>
    <row r="540" spans="1:5">
      <c r="A540" s="726">
        <v>19000671</v>
      </c>
      <c r="B540" s="726" t="s">
        <v>2214</v>
      </c>
      <c r="C540" s="727">
        <v>32765538.120000001</v>
      </c>
      <c r="E540" s="727"/>
    </row>
    <row r="541" spans="1:5">
      <c r="A541" s="726">
        <v>19000691</v>
      </c>
      <c r="B541" s="726" t="s">
        <v>2541</v>
      </c>
      <c r="C541" s="727">
        <v>48125</v>
      </c>
      <c r="E541" s="727"/>
    </row>
    <row r="542" spans="1:5">
      <c r="A542" s="726">
        <v>19000692</v>
      </c>
      <c r="B542" s="726" t="s">
        <v>1218</v>
      </c>
      <c r="C542" s="727">
        <v>26775</v>
      </c>
      <c r="E542" s="727"/>
    </row>
    <row r="543" spans="1:5">
      <c r="A543" s="726">
        <v>19000711</v>
      </c>
      <c r="B543" s="726" t="s">
        <v>2061</v>
      </c>
      <c r="C543" s="727">
        <v>580188.30000000005</v>
      </c>
      <c r="E543" s="727"/>
    </row>
    <row r="544" spans="1:5">
      <c r="A544" s="726">
        <v>19000721</v>
      </c>
      <c r="B544" s="726" t="s">
        <v>2222</v>
      </c>
      <c r="C544" s="727">
        <v>10869.86</v>
      </c>
      <c r="E544" s="727"/>
    </row>
    <row r="545" spans="1:5">
      <c r="A545" s="726">
        <v>19000731</v>
      </c>
      <c r="B545" s="726" t="s">
        <v>2317</v>
      </c>
      <c r="C545" s="727">
        <v>142220.45000000001</v>
      </c>
      <c r="E545" s="727"/>
    </row>
    <row r="546" spans="1:5">
      <c r="A546" s="726">
        <v>19000732</v>
      </c>
      <c r="B546" s="726" t="s">
        <v>2313</v>
      </c>
      <c r="C546" s="727">
        <v>86592.17</v>
      </c>
      <c r="E546" s="727"/>
    </row>
    <row r="547" spans="1:5">
      <c r="A547" s="726">
        <v>19000741</v>
      </c>
      <c r="B547" s="726" t="s">
        <v>2382</v>
      </c>
      <c r="C547" s="727">
        <v>288445.53999999998</v>
      </c>
      <c r="E547" s="727"/>
    </row>
    <row r="548" spans="1:5">
      <c r="A548" s="726">
        <v>19000751</v>
      </c>
      <c r="B548" s="726" t="s">
        <v>2408</v>
      </c>
      <c r="C548" s="727">
        <v>1825636.05</v>
      </c>
      <c r="E548" s="727"/>
    </row>
    <row r="549" spans="1:5">
      <c r="A549" s="726">
        <v>19000752</v>
      </c>
      <c r="B549" s="726" t="s">
        <v>2409</v>
      </c>
      <c r="C549" s="727">
        <v>976551.45</v>
      </c>
      <c r="E549" s="727"/>
    </row>
    <row r="550" spans="1:5">
      <c r="A550" s="726">
        <v>19000781</v>
      </c>
      <c r="B550" s="726" t="s">
        <v>2542</v>
      </c>
      <c r="C550" s="727">
        <v>3255646.88</v>
      </c>
      <c r="E550" s="727"/>
    </row>
    <row r="551" spans="1:5">
      <c r="A551" s="726">
        <v>19000791</v>
      </c>
      <c r="B551" s="726" t="s">
        <v>2543</v>
      </c>
      <c r="C551" s="727">
        <v>230506.46</v>
      </c>
      <c r="E551" s="727"/>
    </row>
    <row r="552" spans="1:5">
      <c r="A552" s="726">
        <v>19000801</v>
      </c>
      <c r="B552" s="726" t="s">
        <v>2544</v>
      </c>
      <c r="C552" s="727">
        <v>6795.34</v>
      </c>
      <c r="E552" s="727"/>
    </row>
    <row r="553" spans="1:5">
      <c r="A553" s="726">
        <v>19000811</v>
      </c>
      <c r="B553" s="726" t="s">
        <v>2545</v>
      </c>
      <c r="C553" s="727">
        <v>10481.450000000001</v>
      </c>
      <c r="E553" s="727"/>
    </row>
    <row r="554" spans="1:5">
      <c r="A554" s="726">
        <v>19000821</v>
      </c>
      <c r="B554" s="726" t="s">
        <v>2583</v>
      </c>
      <c r="C554" s="727">
        <v>314076.46000000002</v>
      </c>
      <c r="E554" s="727"/>
    </row>
    <row r="555" spans="1:5">
      <c r="A555" s="726">
        <v>19000831</v>
      </c>
      <c r="B555" s="726" t="s">
        <v>2626</v>
      </c>
      <c r="C555" s="727">
        <v>773612.89</v>
      </c>
    </row>
    <row r="556" spans="1:5">
      <c r="A556" s="726">
        <v>19000841</v>
      </c>
      <c r="B556" s="726" t="s">
        <v>2670</v>
      </c>
      <c r="C556" s="727">
        <v>-720327.87</v>
      </c>
      <c r="E556" s="727"/>
    </row>
    <row r="557" spans="1:5">
      <c r="A557" s="726">
        <v>19000851</v>
      </c>
      <c r="B557" s="726" t="s">
        <v>2802</v>
      </c>
      <c r="C557" s="727">
        <v>939777</v>
      </c>
      <c r="E557" s="727"/>
    </row>
    <row r="558" spans="1:5">
      <c r="A558" s="726">
        <v>19000861</v>
      </c>
      <c r="B558" s="726" t="s">
        <v>2863</v>
      </c>
      <c r="C558" s="727">
        <v>236300.08</v>
      </c>
    </row>
    <row r="559" spans="1:5">
      <c r="A559" s="726">
        <v>19000871</v>
      </c>
      <c r="B559" s="726" t="s">
        <v>3236</v>
      </c>
      <c r="C559" s="727">
        <v>1890939.75</v>
      </c>
      <c r="E559" s="727"/>
    </row>
    <row r="560" spans="1:5">
      <c r="A560" s="726">
        <v>19002003</v>
      </c>
      <c r="B560" s="726" t="s">
        <v>2990</v>
      </c>
      <c r="C560" s="727">
        <v>117980225.48999999</v>
      </c>
      <c r="E560" s="727"/>
    </row>
    <row r="561" spans="1:5">
      <c r="A561" s="726">
        <v>19003011</v>
      </c>
      <c r="B561" s="726" t="s">
        <v>3060</v>
      </c>
      <c r="C561" s="727">
        <v>1789497.85</v>
      </c>
      <c r="E561" s="727"/>
    </row>
    <row r="562" spans="1:5">
      <c r="A562" s="726">
        <v>19003021</v>
      </c>
      <c r="B562" s="726" t="s">
        <v>3079</v>
      </c>
      <c r="C562" s="727">
        <v>518029.05</v>
      </c>
      <c r="E562" s="727"/>
    </row>
    <row r="563" spans="1:5">
      <c r="A563" s="726">
        <v>19003032</v>
      </c>
      <c r="B563" s="726" t="s">
        <v>3238</v>
      </c>
      <c r="C563" s="727">
        <v>1734987.32</v>
      </c>
      <c r="E563" s="727"/>
    </row>
    <row r="564" spans="1:5">
      <c r="A564" s="726">
        <v>19003041</v>
      </c>
      <c r="B564" s="726" t="s">
        <v>3365</v>
      </c>
      <c r="C564" s="727">
        <v>3041500</v>
      </c>
      <c r="E564" s="727"/>
    </row>
    <row r="565" spans="1:5">
      <c r="A565" s="726">
        <v>19003042</v>
      </c>
      <c r="B565" s="726" t="s">
        <v>3300</v>
      </c>
      <c r="C565" s="727">
        <v>3139500</v>
      </c>
      <c r="E565" s="727"/>
    </row>
    <row r="566" spans="1:5">
      <c r="A566" s="726">
        <v>19100012</v>
      </c>
      <c r="B566" s="726" t="s">
        <v>1000</v>
      </c>
      <c r="C566" s="727">
        <v>23824579.530000001</v>
      </c>
      <c r="E566" s="727"/>
    </row>
    <row r="567" spans="1:5">
      <c r="A567" s="726">
        <v>19100022</v>
      </c>
      <c r="B567" s="726" t="s">
        <v>697</v>
      </c>
      <c r="C567" s="727">
        <v>-38745661.350000001</v>
      </c>
      <c r="E567" s="727"/>
    </row>
    <row r="568" spans="1:5">
      <c r="A568" s="726">
        <v>19100132</v>
      </c>
      <c r="B568" s="726" t="s">
        <v>683</v>
      </c>
      <c r="C568" s="727">
        <v>-485079.03999999998</v>
      </c>
      <c r="E568" s="727"/>
    </row>
    <row r="569" spans="1:5">
      <c r="A569" s="726">
        <v>19100142</v>
      </c>
      <c r="B569" s="726" t="s">
        <v>684</v>
      </c>
      <c r="C569" s="727">
        <v>-679744.04</v>
      </c>
      <c r="E569" s="727"/>
    </row>
    <row r="570" spans="1:5">
      <c r="A570" s="726">
        <v>19100152</v>
      </c>
      <c r="B570" s="726" t="s">
        <v>1138</v>
      </c>
      <c r="C570" s="727">
        <v>-56758.77</v>
      </c>
      <c r="E570" s="727"/>
    </row>
    <row r="571" spans="1:5">
      <c r="A571" s="726">
        <v>19100162</v>
      </c>
      <c r="B571" s="726" t="s">
        <v>312</v>
      </c>
      <c r="C571" s="727">
        <v>7795804.6799999997</v>
      </c>
      <c r="E571" s="727"/>
    </row>
    <row r="572" spans="1:5">
      <c r="A572" s="726">
        <v>20100023</v>
      </c>
      <c r="B572" s="726" t="s">
        <v>1984</v>
      </c>
      <c r="C572" s="727">
        <v>-859037.91</v>
      </c>
      <c r="E572" s="727"/>
    </row>
    <row r="573" spans="1:5">
      <c r="A573" s="726">
        <v>20700003</v>
      </c>
      <c r="B573" s="726" t="s">
        <v>1296</v>
      </c>
      <c r="C573" s="727">
        <v>-122847945.22</v>
      </c>
      <c r="E573" s="727"/>
    </row>
    <row r="574" spans="1:5">
      <c r="A574" s="726">
        <v>20700013</v>
      </c>
      <c r="B574" s="726" t="s">
        <v>1889</v>
      </c>
      <c r="C574" s="727">
        <v>-338395484.31</v>
      </c>
      <c r="E574" s="727"/>
    </row>
    <row r="575" spans="1:5">
      <c r="A575" s="726">
        <v>20700023</v>
      </c>
      <c r="B575" s="726" t="s">
        <v>1345</v>
      </c>
      <c r="C575" s="727">
        <v>-16901820.34</v>
      </c>
      <c r="E575" s="727"/>
    </row>
    <row r="576" spans="1:5">
      <c r="A576" s="726">
        <v>21100003</v>
      </c>
      <c r="B576" s="726" t="s">
        <v>1186</v>
      </c>
      <c r="C576" s="727">
        <v>-2803605116.4699998</v>
      </c>
      <c r="E576" s="727"/>
    </row>
    <row r="577" spans="1:5">
      <c r="A577" s="726">
        <v>21100383</v>
      </c>
      <c r="B577" s="726" t="s">
        <v>25</v>
      </c>
      <c r="C577" s="727">
        <v>-491575</v>
      </c>
      <c r="E577" s="727"/>
    </row>
    <row r="578" spans="1:5">
      <c r="A578" s="726">
        <v>21400013</v>
      </c>
      <c r="B578" s="726" t="s">
        <v>1053</v>
      </c>
      <c r="C578" s="727">
        <v>2148854.7200000002</v>
      </c>
      <c r="E578" s="727"/>
    </row>
    <row r="579" spans="1:5">
      <c r="A579" s="726">
        <v>21400033</v>
      </c>
      <c r="B579" s="726" t="s">
        <v>1055</v>
      </c>
      <c r="C579" s="727">
        <v>4985024.68</v>
      </c>
      <c r="E579" s="727"/>
    </row>
    <row r="580" spans="1:5">
      <c r="A580" s="726">
        <v>21500023</v>
      </c>
      <c r="B580" s="726" t="s">
        <v>1346</v>
      </c>
      <c r="C580" s="727">
        <v>-10766141</v>
      </c>
      <c r="E580" s="727"/>
    </row>
    <row r="581" spans="1:5">
      <c r="A581" s="726">
        <v>21500033</v>
      </c>
      <c r="B581" s="726" t="s">
        <v>1890</v>
      </c>
      <c r="C581" s="727">
        <v>-3281918</v>
      </c>
      <c r="E581" s="727"/>
    </row>
    <row r="582" spans="1:5">
      <c r="A582" s="726">
        <v>21600003</v>
      </c>
      <c r="B582" s="726" t="s">
        <v>419</v>
      </c>
      <c r="C582" s="727">
        <v>-362732983.13999999</v>
      </c>
      <c r="E582" s="727"/>
    </row>
    <row r="583" spans="1:5">
      <c r="A583" s="726">
        <v>21600011</v>
      </c>
      <c r="B583" s="726" t="s">
        <v>2097</v>
      </c>
      <c r="C583" s="727">
        <v>56263051.25</v>
      </c>
      <c r="E583" s="727"/>
    </row>
    <row r="584" spans="1:5">
      <c r="A584" s="726">
        <v>21600013</v>
      </c>
      <c r="B584" s="726" t="s">
        <v>672</v>
      </c>
      <c r="C584" s="727">
        <v>77562549.519999996</v>
      </c>
      <c r="E584" s="727"/>
    </row>
    <row r="585" spans="1:5">
      <c r="A585" s="726">
        <v>21600023</v>
      </c>
      <c r="B585" s="726" t="s">
        <v>1891</v>
      </c>
      <c r="C585" s="727">
        <v>1755001.25</v>
      </c>
      <c r="E585" s="727"/>
    </row>
    <row r="586" spans="1:5">
      <c r="A586" s="726">
        <v>21600033</v>
      </c>
      <c r="B586" s="726" t="s">
        <v>1196</v>
      </c>
      <c r="C586" s="727">
        <v>1471103.62</v>
      </c>
      <c r="E586" s="727"/>
    </row>
    <row r="587" spans="1:5">
      <c r="A587" s="726">
        <v>21600053</v>
      </c>
      <c r="B587" s="726" t="s">
        <v>1074</v>
      </c>
      <c r="C587" s="727">
        <v>16359946.109999999</v>
      </c>
      <c r="E587" s="727"/>
    </row>
    <row r="588" spans="1:5">
      <c r="A588" s="726">
        <v>21610013</v>
      </c>
      <c r="B588" s="726" t="s">
        <v>342</v>
      </c>
      <c r="C588" s="727">
        <v>14902924</v>
      </c>
      <c r="E588" s="727"/>
    </row>
    <row r="589" spans="1:5">
      <c r="A589" s="726">
        <v>21900103</v>
      </c>
      <c r="B589" s="726" t="s">
        <v>3148</v>
      </c>
      <c r="C589" s="727">
        <v>-14746759.1</v>
      </c>
      <c r="E589" s="727"/>
    </row>
    <row r="590" spans="1:5">
      <c r="A590" s="726">
        <v>21900113</v>
      </c>
      <c r="B590" s="726" t="s">
        <v>3149</v>
      </c>
      <c r="C590" s="727">
        <v>23147856.399999999</v>
      </c>
      <c r="E590" s="727"/>
    </row>
    <row r="591" spans="1:5">
      <c r="A591" s="726">
        <v>21900133</v>
      </c>
      <c r="B591" s="726" t="s">
        <v>3150</v>
      </c>
      <c r="C591" s="727">
        <v>447938.7</v>
      </c>
      <c r="E591" s="727"/>
    </row>
    <row r="592" spans="1:5">
      <c r="A592" s="726">
        <v>21900143</v>
      </c>
      <c r="B592" s="726" t="s">
        <v>3166</v>
      </c>
      <c r="C592" s="727">
        <v>221554383.75</v>
      </c>
      <c r="E592" s="727"/>
    </row>
    <row r="593" spans="1:5">
      <c r="A593" s="726">
        <v>21900153</v>
      </c>
      <c r="B593" s="726" t="s">
        <v>3152</v>
      </c>
      <c r="C593" s="727">
        <v>-77544034.310000002</v>
      </c>
      <c r="E593" s="727"/>
    </row>
    <row r="594" spans="1:5">
      <c r="A594" s="726">
        <v>21900163</v>
      </c>
      <c r="B594" s="726" t="s">
        <v>3167</v>
      </c>
      <c r="C594" s="727">
        <v>17719260</v>
      </c>
      <c r="E594" s="727"/>
    </row>
    <row r="595" spans="1:5">
      <c r="A595" s="726">
        <v>21900173</v>
      </c>
      <c r="B595" s="726" t="s">
        <v>3154</v>
      </c>
      <c r="C595" s="727">
        <v>-6201740.96</v>
      </c>
      <c r="E595" s="727"/>
    </row>
    <row r="596" spans="1:5">
      <c r="A596" s="726">
        <v>21900183</v>
      </c>
      <c r="B596" s="726" t="s">
        <v>3155</v>
      </c>
      <c r="C596" s="727">
        <v>-3218499.99</v>
      </c>
      <c r="E596" s="727"/>
    </row>
    <row r="597" spans="1:5">
      <c r="A597" s="726">
        <v>21900193</v>
      </c>
      <c r="B597" s="726" t="s">
        <v>3156</v>
      </c>
      <c r="C597" s="727">
        <v>1126474.9099999999</v>
      </c>
    </row>
    <row r="598" spans="1:5">
      <c r="A598" s="726">
        <v>21900223</v>
      </c>
      <c r="B598" s="726" t="s">
        <v>3140</v>
      </c>
      <c r="C598" s="727">
        <v>-156778.54999999999</v>
      </c>
      <c r="E598" s="727"/>
    </row>
    <row r="599" spans="1:5">
      <c r="A599" s="726">
        <v>21900233</v>
      </c>
      <c r="B599" s="726" t="s">
        <v>3109</v>
      </c>
      <c r="C599" s="727">
        <v>5161365.6900000004</v>
      </c>
      <c r="E599" s="727"/>
    </row>
    <row r="600" spans="1:5">
      <c r="A600" s="726">
        <v>21900243</v>
      </c>
      <c r="B600" s="726" t="s">
        <v>3157</v>
      </c>
      <c r="C600" s="727">
        <v>-8101749.7400000002</v>
      </c>
      <c r="E600" s="727"/>
    </row>
    <row r="601" spans="1:5">
      <c r="A601" s="726">
        <v>22100393</v>
      </c>
      <c r="B601" s="726" t="s">
        <v>474</v>
      </c>
      <c r="C601" s="727">
        <v>-15000000</v>
      </c>
      <c r="E601" s="727"/>
    </row>
    <row r="602" spans="1:5">
      <c r="A602" s="726">
        <v>22100413</v>
      </c>
      <c r="B602" s="726" t="s">
        <v>141</v>
      </c>
      <c r="C602" s="727">
        <v>-2000000</v>
      </c>
      <c r="E602" s="727"/>
    </row>
    <row r="603" spans="1:5">
      <c r="A603" s="726">
        <v>22100713</v>
      </c>
      <c r="B603" s="726" t="s">
        <v>513</v>
      </c>
      <c r="C603" s="727">
        <v>-300000000</v>
      </c>
      <c r="E603" s="727"/>
    </row>
    <row r="604" spans="1:5">
      <c r="A604" s="726">
        <v>22100723</v>
      </c>
      <c r="B604" s="726" t="s">
        <v>514</v>
      </c>
      <c r="C604" s="727">
        <v>-200000000</v>
      </c>
      <c r="E604" s="727"/>
    </row>
    <row r="605" spans="1:5">
      <c r="A605" s="726">
        <v>22100743</v>
      </c>
      <c r="B605" s="726" t="s">
        <v>1322</v>
      </c>
      <c r="C605" s="727">
        <v>-100000000</v>
      </c>
      <c r="E605" s="727"/>
    </row>
    <row r="606" spans="1:5">
      <c r="A606" s="726">
        <v>22100823</v>
      </c>
      <c r="B606" s="726" t="s">
        <v>1921</v>
      </c>
      <c r="C606" s="727">
        <v>-250000000</v>
      </c>
      <c r="E606" s="727"/>
    </row>
    <row r="607" spans="1:5">
      <c r="A607" s="726">
        <v>22100833</v>
      </c>
      <c r="B607" s="726" t="s">
        <v>2808</v>
      </c>
      <c r="C607" s="727">
        <v>-138460000</v>
      </c>
      <c r="E607" s="727"/>
    </row>
    <row r="608" spans="1:5">
      <c r="A608" s="726">
        <v>22100843</v>
      </c>
      <c r="B608" s="726" t="s">
        <v>2812</v>
      </c>
      <c r="C608" s="727">
        <v>-23400000</v>
      </c>
      <c r="E608" s="727"/>
    </row>
    <row r="609" spans="1:5">
      <c r="A609" s="726">
        <v>22100853</v>
      </c>
      <c r="B609" s="726" t="s">
        <v>3254</v>
      </c>
      <c r="C609" s="727">
        <v>-425000000</v>
      </c>
      <c r="E609" s="727"/>
    </row>
    <row r="610" spans="1:5">
      <c r="A610" s="726">
        <v>22100923</v>
      </c>
      <c r="B610" s="726" t="s">
        <v>2402</v>
      </c>
      <c r="C610" s="727">
        <v>-250000000</v>
      </c>
      <c r="E610" s="727"/>
    </row>
    <row r="611" spans="1:5">
      <c r="A611" s="726">
        <v>22100933</v>
      </c>
      <c r="B611" s="726" t="s">
        <v>2403</v>
      </c>
      <c r="C611" s="727">
        <v>-45000000</v>
      </c>
      <c r="E611" s="727"/>
    </row>
    <row r="612" spans="1:5">
      <c r="A612" s="726">
        <v>22101023</v>
      </c>
      <c r="B612" s="726" t="s">
        <v>1032</v>
      </c>
      <c r="C612" s="727">
        <v>-250000000</v>
      </c>
      <c r="E612" s="727"/>
    </row>
    <row r="613" spans="1:5">
      <c r="A613" s="726">
        <v>22101033</v>
      </c>
      <c r="B613" s="726" t="s">
        <v>1893</v>
      </c>
      <c r="C613" s="727">
        <v>-300000000</v>
      </c>
      <c r="E613" s="727"/>
    </row>
    <row r="614" spans="1:5">
      <c r="A614" s="726">
        <v>22101053</v>
      </c>
      <c r="B614" s="726" t="s">
        <v>1943</v>
      </c>
      <c r="C614" s="727">
        <v>-250000000</v>
      </c>
      <c r="E614" s="727"/>
    </row>
    <row r="615" spans="1:5">
      <c r="A615" s="726">
        <v>22101113</v>
      </c>
      <c r="B615" s="726" t="s">
        <v>1605</v>
      </c>
      <c r="C615" s="727">
        <v>-350000000</v>
      </c>
      <c r="E615" s="727"/>
    </row>
    <row r="616" spans="1:5">
      <c r="A616" s="726">
        <v>22101123</v>
      </c>
      <c r="B616" s="726" t="s">
        <v>2137</v>
      </c>
      <c r="C616" s="727">
        <v>-325000000</v>
      </c>
      <c r="E616" s="727"/>
    </row>
    <row r="617" spans="1:5">
      <c r="A617" s="726">
        <v>22101133</v>
      </c>
      <c r="B617" s="726" t="s">
        <v>2132</v>
      </c>
      <c r="C617" s="727">
        <v>-250000000</v>
      </c>
      <c r="E617" s="727"/>
    </row>
    <row r="618" spans="1:5">
      <c r="A618" s="726">
        <v>22101143</v>
      </c>
      <c r="B618" s="726" t="s">
        <v>2247</v>
      </c>
      <c r="C618" s="727">
        <v>-300000000</v>
      </c>
      <c r="E618" s="727"/>
    </row>
    <row r="619" spans="1:5">
      <c r="A619" s="726">
        <v>22600083</v>
      </c>
      <c r="B619" s="726" t="s">
        <v>2243</v>
      </c>
      <c r="C619" s="727">
        <v>12762.87</v>
      </c>
      <c r="E619" s="727"/>
    </row>
    <row r="620" spans="1:5">
      <c r="A620" s="726">
        <v>22600093</v>
      </c>
      <c r="B620" s="726" t="s">
        <v>3255</v>
      </c>
      <c r="C620" s="727">
        <v>1890364.58</v>
      </c>
      <c r="E620" s="727"/>
    </row>
    <row r="621" spans="1:5">
      <c r="A621" s="726">
        <v>22820011</v>
      </c>
      <c r="B621" s="726" t="s">
        <v>1864</v>
      </c>
      <c r="C621" s="727">
        <v>-137500</v>
      </c>
      <c r="E621" s="727"/>
    </row>
    <row r="622" spans="1:5">
      <c r="A622" s="726">
        <v>22820012</v>
      </c>
      <c r="B622" s="726" t="s">
        <v>1865</v>
      </c>
      <c r="C622" s="727">
        <v>-76500</v>
      </c>
      <c r="E622" s="727"/>
    </row>
    <row r="623" spans="1:5">
      <c r="A623" s="726">
        <v>22830003</v>
      </c>
      <c r="B623" s="726" t="s">
        <v>1058</v>
      </c>
      <c r="C623" s="727">
        <v>-56915367.119999997</v>
      </c>
      <c r="E623" s="727"/>
    </row>
    <row r="624" spans="1:5">
      <c r="A624" s="726">
        <v>22830013</v>
      </c>
      <c r="B624" s="726" t="s">
        <v>1057</v>
      </c>
      <c r="C624" s="727">
        <v>-5099127.37</v>
      </c>
      <c r="E624" s="727"/>
    </row>
    <row r="625" spans="1:5">
      <c r="A625" s="726">
        <v>22830023</v>
      </c>
      <c r="B625" s="726" t="s">
        <v>1434</v>
      </c>
      <c r="C625" s="727">
        <v>-52868323.75</v>
      </c>
    </row>
    <row r="626" spans="1:5">
      <c r="A626" s="726">
        <v>22830033</v>
      </c>
      <c r="B626" s="726" t="s">
        <v>2420</v>
      </c>
      <c r="C626" s="727">
        <v>-1505500</v>
      </c>
      <c r="E626" s="727"/>
    </row>
    <row r="627" spans="1:5">
      <c r="A627" s="726">
        <v>22830043</v>
      </c>
      <c r="B627" s="726" t="s">
        <v>2836</v>
      </c>
      <c r="C627" s="727">
        <v>-120904.63</v>
      </c>
      <c r="E627" s="727"/>
    </row>
    <row r="628" spans="1:5">
      <c r="A628" s="726">
        <v>22830053</v>
      </c>
      <c r="B628" s="726" t="s">
        <v>2994</v>
      </c>
      <c r="C628" s="727">
        <v>-1435000</v>
      </c>
      <c r="E628" s="727"/>
    </row>
    <row r="629" spans="1:5">
      <c r="A629" s="726">
        <v>22830063</v>
      </c>
      <c r="B629" s="726" t="s">
        <v>3043</v>
      </c>
      <c r="C629" s="727">
        <v>-89322</v>
      </c>
      <c r="E629" s="727"/>
    </row>
    <row r="630" spans="1:5">
      <c r="A630" s="726">
        <v>22830073</v>
      </c>
      <c r="B630" s="726" t="s">
        <v>3044</v>
      </c>
      <c r="C630" s="727">
        <v>-164230.5</v>
      </c>
      <c r="E630" s="727"/>
    </row>
    <row r="631" spans="1:5">
      <c r="A631" s="726">
        <v>22840012</v>
      </c>
      <c r="B631" s="726" t="s">
        <v>2508</v>
      </c>
      <c r="C631" s="727">
        <v>-609250</v>
      </c>
      <c r="E631" s="727"/>
    </row>
    <row r="632" spans="1:5">
      <c r="A632" s="726">
        <v>22840021</v>
      </c>
      <c r="B632" s="726" t="s">
        <v>1620</v>
      </c>
      <c r="C632" s="727">
        <v>-198375.75</v>
      </c>
      <c r="E632" s="727"/>
    </row>
    <row r="633" spans="1:5">
      <c r="A633" s="726">
        <v>22840022</v>
      </c>
      <c r="B633" s="726" t="s">
        <v>2509</v>
      </c>
      <c r="C633" s="727">
        <v>-628040.44999999995</v>
      </c>
      <c r="E633" s="727"/>
    </row>
    <row r="634" spans="1:5">
      <c r="A634" s="726">
        <v>22840031</v>
      </c>
      <c r="B634" s="726" t="s">
        <v>1635</v>
      </c>
      <c r="C634" s="727">
        <v>-258000</v>
      </c>
    </row>
    <row r="635" spans="1:5">
      <c r="A635" s="726">
        <v>22840032</v>
      </c>
      <c r="B635" s="726" t="s">
        <v>2510</v>
      </c>
      <c r="C635" s="727">
        <v>-3298077.33</v>
      </c>
      <c r="E635" s="727"/>
    </row>
    <row r="636" spans="1:5">
      <c r="A636" s="726">
        <v>22840042</v>
      </c>
      <c r="B636" s="726" t="s">
        <v>2511</v>
      </c>
      <c r="C636" s="727">
        <v>-229267.22</v>
      </c>
      <c r="E636" s="727"/>
    </row>
    <row r="637" spans="1:5">
      <c r="A637" s="726">
        <v>22840051</v>
      </c>
      <c r="B637" s="726" t="s">
        <v>1636</v>
      </c>
      <c r="C637" s="727">
        <v>-30000</v>
      </c>
      <c r="E637" s="727"/>
    </row>
    <row r="638" spans="1:5">
      <c r="A638" s="726">
        <v>22840062</v>
      </c>
      <c r="B638" s="726" t="s">
        <v>2513</v>
      </c>
      <c r="C638" s="727">
        <v>-1269906.45</v>
      </c>
      <c r="E638" s="727"/>
    </row>
    <row r="639" spans="1:5">
      <c r="A639" s="726">
        <v>22840081</v>
      </c>
      <c r="B639" s="726" t="s">
        <v>1621</v>
      </c>
      <c r="C639" s="727">
        <v>-550000</v>
      </c>
      <c r="E639" s="727"/>
    </row>
    <row r="640" spans="1:5">
      <c r="A640" s="726">
        <v>22840082</v>
      </c>
      <c r="B640" s="726" t="s">
        <v>2514</v>
      </c>
      <c r="C640" s="727">
        <v>-2359079.77</v>
      </c>
      <c r="E640" s="727"/>
    </row>
    <row r="641" spans="1:5">
      <c r="A641" s="726">
        <v>22840092</v>
      </c>
      <c r="B641" s="726" t="s">
        <v>2515</v>
      </c>
      <c r="C641" s="727">
        <v>-2050000</v>
      </c>
      <c r="E641" s="727"/>
    </row>
    <row r="642" spans="1:5">
      <c r="A642" s="726">
        <v>22840102</v>
      </c>
      <c r="B642" s="726" t="s">
        <v>2516</v>
      </c>
      <c r="C642" s="727">
        <v>-509729.84</v>
      </c>
      <c r="E642" s="727"/>
    </row>
    <row r="643" spans="1:5">
      <c r="A643" s="726">
        <v>22840111</v>
      </c>
      <c r="B643" s="726" t="s">
        <v>1637</v>
      </c>
      <c r="C643" s="727">
        <v>-20000</v>
      </c>
      <c r="E643" s="727"/>
    </row>
    <row r="644" spans="1:5">
      <c r="A644" s="726">
        <v>22840112</v>
      </c>
      <c r="B644" s="726" t="s">
        <v>2517</v>
      </c>
      <c r="C644" s="727">
        <v>-200000</v>
      </c>
      <c r="E644" s="727"/>
    </row>
    <row r="645" spans="1:5">
      <c r="A645" s="726">
        <v>22840122</v>
      </c>
      <c r="B645" s="726" t="s">
        <v>2518</v>
      </c>
      <c r="C645" s="727">
        <v>-140000</v>
      </c>
      <c r="E645" s="727"/>
    </row>
    <row r="646" spans="1:5">
      <c r="A646" s="726">
        <v>22840131</v>
      </c>
      <c r="B646" s="726" t="s">
        <v>1622</v>
      </c>
      <c r="C646" s="727">
        <v>-500000</v>
      </c>
      <c r="E646" s="727"/>
    </row>
    <row r="647" spans="1:5">
      <c r="A647" s="726">
        <v>22840132</v>
      </c>
      <c r="B647" s="726" t="s">
        <v>2519</v>
      </c>
      <c r="C647" s="727">
        <v>-100000</v>
      </c>
      <c r="E647" s="727"/>
    </row>
    <row r="648" spans="1:5">
      <c r="A648" s="726">
        <v>22840161</v>
      </c>
      <c r="B648" s="726" t="s">
        <v>1623</v>
      </c>
      <c r="C648" s="727">
        <v>-340622.45</v>
      </c>
      <c r="E648" s="727"/>
    </row>
    <row r="649" spans="1:5">
      <c r="A649" s="726">
        <v>22840162</v>
      </c>
      <c r="B649" s="726" t="s">
        <v>3085</v>
      </c>
      <c r="C649" s="727">
        <v>-212895.87</v>
      </c>
      <c r="E649" s="727"/>
    </row>
    <row r="650" spans="1:5">
      <c r="A650" s="726">
        <v>22840171</v>
      </c>
      <c r="B650" s="726" t="s">
        <v>1624</v>
      </c>
      <c r="C650" s="727">
        <v>-50000</v>
      </c>
      <c r="E650" s="727"/>
    </row>
    <row r="651" spans="1:5">
      <c r="A651" s="726">
        <v>22840181</v>
      </c>
      <c r="B651" s="726" t="s">
        <v>1638</v>
      </c>
      <c r="C651" s="727">
        <v>-2992681.55</v>
      </c>
      <c r="E651" s="727"/>
    </row>
    <row r="652" spans="1:5">
      <c r="A652" s="726">
        <v>22840191</v>
      </c>
      <c r="B652" s="726" t="s">
        <v>1625</v>
      </c>
      <c r="C652" s="727">
        <v>-250000</v>
      </c>
      <c r="E652" s="727"/>
    </row>
    <row r="653" spans="1:5">
      <c r="A653" s="726">
        <v>22840221</v>
      </c>
      <c r="B653" s="726" t="s">
        <v>1646</v>
      </c>
      <c r="C653" s="727">
        <v>-102002.61</v>
      </c>
      <c r="E653" s="727"/>
    </row>
    <row r="654" spans="1:5">
      <c r="A654" s="726">
        <v>22840231</v>
      </c>
      <c r="B654" s="726" t="s">
        <v>441</v>
      </c>
      <c r="C654" s="727">
        <v>-75000</v>
      </c>
      <c r="E654" s="727"/>
    </row>
    <row r="655" spans="1:5">
      <c r="A655" s="726">
        <v>22840251</v>
      </c>
      <c r="B655" s="726" t="s">
        <v>984</v>
      </c>
      <c r="C655" s="727">
        <v>-11708823</v>
      </c>
      <c r="E655" s="727"/>
    </row>
    <row r="656" spans="1:5">
      <c r="A656" s="726">
        <v>22840281</v>
      </c>
      <c r="B656" s="726" t="s">
        <v>2301</v>
      </c>
      <c r="C656" s="727">
        <v>-50000</v>
      </c>
      <c r="E656" s="727"/>
    </row>
    <row r="657" spans="1:5">
      <c r="A657" s="726">
        <v>22840301</v>
      </c>
      <c r="B657" s="726" t="s">
        <v>2465</v>
      </c>
      <c r="C657" s="727">
        <v>-124919.19</v>
      </c>
      <c r="E657" s="727"/>
    </row>
    <row r="658" spans="1:5">
      <c r="A658" s="726">
        <v>22840311</v>
      </c>
      <c r="B658" s="726" t="s">
        <v>2466</v>
      </c>
      <c r="C658" s="727">
        <v>-95304.25</v>
      </c>
      <c r="E658" s="727"/>
    </row>
    <row r="659" spans="1:5">
      <c r="A659" s="726">
        <v>22840321</v>
      </c>
      <c r="B659" s="726" t="s">
        <v>2647</v>
      </c>
      <c r="C659" s="727">
        <v>-145393439</v>
      </c>
      <c r="E659" s="727"/>
    </row>
    <row r="660" spans="1:5">
      <c r="A660" s="726">
        <v>22840331</v>
      </c>
      <c r="B660" s="726" t="s">
        <v>3086</v>
      </c>
      <c r="C660" s="727">
        <v>-76421592</v>
      </c>
      <c r="E660" s="727"/>
    </row>
    <row r="661" spans="1:5">
      <c r="A661" s="726">
        <v>22840332</v>
      </c>
      <c r="B661" s="726" t="s">
        <v>2512</v>
      </c>
      <c r="C661" s="727">
        <v>-21308626.59</v>
      </c>
      <c r="E661" s="727"/>
    </row>
    <row r="662" spans="1:5">
      <c r="A662" s="726">
        <v>22840341</v>
      </c>
      <c r="B662" s="726" t="s">
        <v>3065</v>
      </c>
      <c r="C662" s="727">
        <v>-26777797</v>
      </c>
      <c r="E662" s="727"/>
    </row>
    <row r="663" spans="1:5">
      <c r="A663" s="726">
        <v>22841001</v>
      </c>
      <c r="B663" s="726" t="s">
        <v>1626</v>
      </c>
      <c r="C663" s="727">
        <v>-4610484.08</v>
      </c>
      <c r="E663" s="727"/>
    </row>
    <row r="664" spans="1:5">
      <c r="A664" s="726">
        <v>23001021</v>
      </c>
      <c r="B664" s="726" t="s">
        <v>29</v>
      </c>
      <c r="C664" s="727">
        <v>-18930910.329999998</v>
      </c>
      <c r="E664" s="727"/>
    </row>
    <row r="665" spans="1:5">
      <c r="A665" s="726">
        <v>23001031</v>
      </c>
      <c r="B665" s="726" t="s">
        <v>1167</v>
      </c>
      <c r="C665" s="727">
        <v>-19317817.600000001</v>
      </c>
      <c r="E665" s="727"/>
    </row>
    <row r="666" spans="1:5">
      <c r="A666" s="726">
        <v>23001041</v>
      </c>
      <c r="B666" s="726" t="s">
        <v>385</v>
      </c>
      <c r="C666" s="727">
        <v>-1331524.02</v>
      </c>
      <c r="E666" s="727"/>
    </row>
    <row r="667" spans="1:5">
      <c r="A667" s="726">
        <v>23001043</v>
      </c>
      <c r="B667" s="726" t="s">
        <v>2663</v>
      </c>
      <c r="C667" s="727">
        <v>-912872.4</v>
      </c>
      <c r="E667" s="727"/>
    </row>
    <row r="668" spans="1:5">
      <c r="A668" s="726">
        <v>23001061</v>
      </c>
      <c r="B668" s="726" t="s">
        <v>1059</v>
      </c>
      <c r="C668" s="727">
        <v>-7913336.7599999998</v>
      </c>
      <c r="E668" s="727"/>
    </row>
    <row r="669" spans="1:5">
      <c r="A669" s="726">
        <v>23001071</v>
      </c>
      <c r="B669" s="726" t="s">
        <v>876</v>
      </c>
      <c r="C669" s="727">
        <v>-8924015.6199999992</v>
      </c>
      <c r="E669" s="727"/>
    </row>
    <row r="670" spans="1:5">
      <c r="A670" s="726">
        <v>23001092</v>
      </c>
      <c r="B670" s="726" t="s">
        <v>545</v>
      </c>
      <c r="C670" s="727">
        <v>-7376866.1200000001</v>
      </c>
      <c r="E670" s="727"/>
    </row>
    <row r="671" spans="1:5">
      <c r="A671" s="726">
        <v>23001131</v>
      </c>
      <c r="B671" s="726" t="s">
        <v>2451</v>
      </c>
      <c r="C671" s="727">
        <v>-6850316.0099999998</v>
      </c>
      <c r="E671" s="727"/>
    </row>
    <row r="672" spans="1:5">
      <c r="A672" s="726">
        <v>23001141</v>
      </c>
      <c r="B672" s="726" t="s">
        <v>2658</v>
      </c>
      <c r="C672" s="727">
        <v>-550252.68999999994</v>
      </c>
      <c r="E672" s="727"/>
    </row>
    <row r="673" spans="1:5">
      <c r="A673" s="726">
        <v>23001151</v>
      </c>
      <c r="B673" s="726" t="s">
        <v>2770</v>
      </c>
      <c r="C673" s="727">
        <v>-282805.89</v>
      </c>
      <c r="E673" s="727"/>
    </row>
    <row r="674" spans="1:5">
      <c r="A674" s="726">
        <v>23001231</v>
      </c>
      <c r="B674" s="726" t="s">
        <v>2628</v>
      </c>
      <c r="C674" s="727">
        <v>-1141022.3600000001</v>
      </c>
      <c r="E674" s="727"/>
    </row>
    <row r="675" spans="1:5">
      <c r="A675" s="726">
        <v>23002011</v>
      </c>
      <c r="B675" s="726" t="s">
        <v>1870</v>
      </c>
      <c r="C675" s="727">
        <v>-881983.76</v>
      </c>
      <c r="E675" s="727"/>
    </row>
    <row r="676" spans="1:5">
      <c r="A676" s="726">
        <v>23002041</v>
      </c>
      <c r="B676" s="726" t="s">
        <v>1220</v>
      </c>
      <c r="C676" s="727">
        <v>-7003001.4000000004</v>
      </c>
      <c r="E676" s="727"/>
    </row>
    <row r="677" spans="1:5">
      <c r="A677" s="726">
        <v>23002061</v>
      </c>
      <c r="B677" s="726" t="s">
        <v>66</v>
      </c>
      <c r="C677" s="727">
        <v>114248</v>
      </c>
      <c r="E677" s="727"/>
    </row>
    <row r="678" spans="1:5">
      <c r="A678" s="726">
        <v>23002071</v>
      </c>
      <c r="B678" s="726" t="s">
        <v>50</v>
      </c>
      <c r="C678" s="727">
        <v>266857.81</v>
      </c>
      <c r="E678" s="727"/>
    </row>
    <row r="679" spans="1:5">
      <c r="A679" s="726">
        <v>23002072</v>
      </c>
      <c r="B679" s="726" t="s">
        <v>2664</v>
      </c>
      <c r="C679" s="727">
        <v>1804646.16</v>
      </c>
      <c r="E679" s="727"/>
    </row>
    <row r="680" spans="1:5">
      <c r="A680" s="726">
        <v>23002091</v>
      </c>
      <c r="B680" s="726" t="s">
        <v>548</v>
      </c>
      <c r="C680" s="727">
        <v>-381105.81</v>
      </c>
      <c r="E680" s="727"/>
    </row>
    <row r="681" spans="1:5">
      <c r="A681" s="726">
        <v>23002092</v>
      </c>
      <c r="B681" s="726" t="s">
        <v>549</v>
      </c>
      <c r="C681" s="727">
        <v>-1804646.16</v>
      </c>
      <c r="E681" s="727"/>
    </row>
    <row r="682" spans="1:5">
      <c r="A682" s="726">
        <v>23108323</v>
      </c>
      <c r="B682" s="726" t="s">
        <v>145</v>
      </c>
      <c r="C682" s="727">
        <v>-39000000</v>
      </c>
      <c r="E682" s="727"/>
    </row>
    <row r="683" spans="1:5">
      <c r="A683" s="726">
        <v>23108383</v>
      </c>
      <c r="B683" s="726" t="s">
        <v>1009</v>
      </c>
      <c r="C683" s="727">
        <v>-40500000</v>
      </c>
      <c r="E683" s="727"/>
    </row>
    <row r="684" spans="1:5">
      <c r="A684" s="726">
        <v>23200011</v>
      </c>
      <c r="B684" s="726" t="s">
        <v>1779</v>
      </c>
      <c r="C684" s="727">
        <v>-7914794.1299999999</v>
      </c>
      <c r="E684" s="727"/>
    </row>
    <row r="685" spans="1:5">
      <c r="A685" s="726">
        <v>23200031</v>
      </c>
      <c r="B685" s="726" t="s">
        <v>430</v>
      </c>
      <c r="C685" s="727">
        <v>-29625544.02</v>
      </c>
      <c r="E685" s="727"/>
    </row>
    <row r="686" spans="1:5">
      <c r="A686" s="726">
        <v>23200033</v>
      </c>
      <c r="B686" s="726" t="s">
        <v>434</v>
      </c>
      <c r="C686" s="727">
        <v>-615933.84</v>
      </c>
    </row>
    <row r="687" spans="1:5">
      <c r="A687" s="726">
        <v>23200041</v>
      </c>
      <c r="B687" s="726" t="s">
        <v>818</v>
      </c>
      <c r="C687" s="727">
        <v>-8698973</v>
      </c>
      <c r="E687" s="727"/>
    </row>
    <row r="688" spans="1:5">
      <c r="A688" s="726">
        <v>23200051</v>
      </c>
      <c r="B688" s="726" t="s">
        <v>819</v>
      </c>
      <c r="C688" s="727">
        <v>-6924629.1600000001</v>
      </c>
    </row>
    <row r="689" spans="1:5">
      <c r="A689" s="726">
        <v>23200061</v>
      </c>
      <c r="B689" s="726" t="s">
        <v>375</v>
      </c>
      <c r="C689" s="727">
        <v>-15775185.039999999</v>
      </c>
      <c r="E689" s="727"/>
    </row>
    <row r="690" spans="1:5">
      <c r="A690" s="726">
        <v>23200063</v>
      </c>
      <c r="B690" s="726" t="s">
        <v>2202</v>
      </c>
      <c r="C690" s="727">
        <v>-2986601.86</v>
      </c>
    </row>
    <row r="691" spans="1:5">
      <c r="A691" s="726">
        <v>23200071</v>
      </c>
      <c r="B691" s="726" t="s">
        <v>1899</v>
      </c>
      <c r="C691" s="727">
        <v>-594071.09</v>
      </c>
    </row>
    <row r="692" spans="1:5">
      <c r="A692" s="726">
        <v>23200081</v>
      </c>
      <c r="B692" s="726" t="s">
        <v>1900</v>
      </c>
      <c r="C692" s="727">
        <v>-3609433.12</v>
      </c>
    </row>
    <row r="693" spans="1:5">
      <c r="A693" s="726">
        <v>23200101</v>
      </c>
      <c r="B693" s="726" t="s">
        <v>809</v>
      </c>
      <c r="C693" s="726">
        <v>-1.92</v>
      </c>
    </row>
    <row r="694" spans="1:5">
      <c r="A694" s="726">
        <v>23200103</v>
      </c>
      <c r="B694" s="726" t="s">
        <v>136</v>
      </c>
      <c r="C694" s="727">
        <v>-64137.51</v>
      </c>
    </row>
    <row r="695" spans="1:5">
      <c r="A695" s="726">
        <v>23200111</v>
      </c>
      <c r="B695" s="726" t="s">
        <v>1901</v>
      </c>
      <c r="C695" s="727">
        <v>-288762.51</v>
      </c>
    </row>
    <row r="696" spans="1:5">
      <c r="A696" s="726">
        <v>23200121</v>
      </c>
      <c r="B696" s="726" t="s">
        <v>1647</v>
      </c>
      <c r="C696" s="727">
        <v>-225742.34</v>
      </c>
    </row>
    <row r="697" spans="1:5">
      <c r="A697" s="726">
        <v>23200153</v>
      </c>
      <c r="B697" s="726" t="s">
        <v>3037</v>
      </c>
      <c r="C697" s="727">
        <v>-8474.89</v>
      </c>
    </row>
    <row r="698" spans="1:5">
      <c r="A698" s="726">
        <v>23200221</v>
      </c>
      <c r="B698" s="726" t="s">
        <v>3305</v>
      </c>
      <c r="C698" s="726">
        <v>0.02</v>
      </c>
    </row>
    <row r="699" spans="1:5">
      <c r="A699" s="726">
        <v>23200222</v>
      </c>
      <c r="B699" s="726" t="s">
        <v>279</v>
      </c>
      <c r="C699" s="727">
        <v>-9988690.0099999998</v>
      </c>
    </row>
    <row r="700" spans="1:5">
      <c r="A700" s="726">
        <v>23200242</v>
      </c>
      <c r="B700" s="726" t="s">
        <v>1701</v>
      </c>
      <c r="C700" s="727">
        <v>-25293586.690000001</v>
      </c>
    </row>
    <row r="701" spans="1:5">
      <c r="A701" s="726">
        <v>23200281</v>
      </c>
      <c r="B701" s="726" t="s">
        <v>3224</v>
      </c>
      <c r="C701" s="726">
        <v>-254.59</v>
      </c>
    </row>
    <row r="702" spans="1:5">
      <c r="A702" s="726">
        <v>23200282</v>
      </c>
      <c r="B702" s="726" t="s">
        <v>3225</v>
      </c>
      <c r="C702" s="727">
        <v>-4941.2700000000004</v>
      </c>
    </row>
    <row r="703" spans="1:5">
      <c r="A703" s="726">
        <v>23200333</v>
      </c>
      <c r="B703" s="726" t="s">
        <v>1045</v>
      </c>
      <c r="C703" s="727">
        <v>-13210631</v>
      </c>
    </row>
    <row r="704" spans="1:5">
      <c r="A704" s="726">
        <v>23200483</v>
      </c>
      <c r="B704" s="726" t="s">
        <v>665</v>
      </c>
      <c r="C704" s="727">
        <v>-12708467.039999999</v>
      </c>
      <c r="E704" s="727"/>
    </row>
    <row r="705" spans="1:5">
      <c r="A705" s="726">
        <v>23200493</v>
      </c>
      <c r="B705" s="726" t="s">
        <v>3094</v>
      </c>
      <c r="C705" s="727">
        <v>-105738.47</v>
      </c>
      <c r="E705" s="727"/>
    </row>
    <row r="706" spans="1:5">
      <c r="A706" s="726">
        <v>23200543</v>
      </c>
      <c r="B706" s="726" t="s">
        <v>735</v>
      </c>
      <c r="C706" s="727">
        <v>-59285033.979999997</v>
      </c>
      <c r="E706" s="727"/>
    </row>
    <row r="707" spans="1:5">
      <c r="A707" s="726">
        <v>23200643</v>
      </c>
      <c r="B707" s="726" t="s">
        <v>640</v>
      </c>
      <c r="C707" s="727">
        <v>-6450380.2300000004</v>
      </c>
      <c r="E707" s="727"/>
    </row>
    <row r="708" spans="1:5">
      <c r="A708" s="726">
        <v>23200653</v>
      </c>
      <c r="B708" s="726" t="s">
        <v>1694</v>
      </c>
      <c r="C708" s="727">
        <v>-804827.4</v>
      </c>
      <c r="E708" s="727"/>
    </row>
    <row r="709" spans="1:5">
      <c r="A709" s="726">
        <v>23200683</v>
      </c>
      <c r="B709" s="726" t="s">
        <v>1837</v>
      </c>
      <c r="C709" s="726">
        <v>-7.5</v>
      </c>
      <c r="E709" s="727"/>
    </row>
    <row r="710" spans="1:5">
      <c r="A710" s="726">
        <v>23200693</v>
      </c>
      <c r="B710" s="726" t="s">
        <v>1368</v>
      </c>
      <c r="C710" s="727">
        <v>-200521.83</v>
      </c>
      <c r="E710" s="727"/>
    </row>
    <row r="711" spans="1:5">
      <c r="A711" s="726">
        <v>23200733</v>
      </c>
      <c r="B711" s="726" t="s">
        <v>248</v>
      </c>
      <c r="C711" s="727">
        <v>-1667.57</v>
      </c>
      <c r="E711" s="727"/>
    </row>
    <row r="712" spans="1:5">
      <c r="A712" s="726">
        <v>23200743</v>
      </c>
      <c r="B712" s="726" t="s">
        <v>1946</v>
      </c>
      <c r="C712" s="727">
        <v>-1935.31</v>
      </c>
      <c r="E712" s="727"/>
    </row>
    <row r="713" spans="1:5">
      <c r="A713" s="726">
        <v>23200753</v>
      </c>
      <c r="B713" s="726" t="s">
        <v>1674</v>
      </c>
      <c r="C713" s="727">
        <v>-1294.56</v>
      </c>
      <c r="E713" s="727"/>
    </row>
    <row r="714" spans="1:5">
      <c r="A714" s="726">
        <v>23200763</v>
      </c>
      <c r="B714" s="726" t="s">
        <v>1945</v>
      </c>
      <c r="C714" s="726">
        <v>-193.59</v>
      </c>
      <c r="E714" s="727"/>
    </row>
    <row r="715" spans="1:5">
      <c r="A715" s="726">
        <v>23200773</v>
      </c>
      <c r="B715" s="726" t="s">
        <v>1128</v>
      </c>
      <c r="C715" s="727">
        <v>-14085</v>
      </c>
      <c r="E715" s="727"/>
    </row>
    <row r="716" spans="1:5">
      <c r="A716" s="726">
        <v>23200813</v>
      </c>
      <c r="B716" s="726" t="s">
        <v>3191</v>
      </c>
      <c r="C716" s="727">
        <v>16021.56</v>
      </c>
    </row>
    <row r="717" spans="1:5">
      <c r="A717" s="726">
        <v>23200823</v>
      </c>
      <c r="B717" s="726" t="s">
        <v>3209</v>
      </c>
      <c r="C717" s="727">
        <v>-125604.8</v>
      </c>
      <c r="E717" s="727"/>
    </row>
    <row r="718" spans="1:5">
      <c r="A718" s="726">
        <v>23200873</v>
      </c>
      <c r="B718" s="726" t="s">
        <v>3306</v>
      </c>
      <c r="C718" s="727">
        <v>-836828.17</v>
      </c>
      <c r="E718" s="727"/>
    </row>
    <row r="719" spans="1:5">
      <c r="A719" s="726">
        <v>23201003</v>
      </c>
      <c r="B719" s="726" t="s">
        <v>783</v>
      </c>
      <c r="C719" s="727">
        <v>-25733503.289999999</v>
      </c>
      <c r="E719" s="727"/>
    </row>
    <row r="720" spans="1:5">
      <c r="A720" s="726">
        <v>23201013</v>
      </c>
      <c r="B720" s="726" t="s">
        <v>1461</v>
      </c>
      <c r="C720" s="727">
        <v>-3344612.68</v>
      </c>
      <c r="E720" s="727"/>
    </row>
    <row r="721" spans="1:5">
      <c r="A721" s="726">
        <v>23201033</v>
      </c>
      <c r="B721" s="726" t="s">
        <v>1169</v>
      </c>
      <c r="C721" s="727">
        <v>-128388.99</v>
      </c>
      <c r="E721" s="727"/>
    </row>
    <row r="722" spans="1:5">
      <c r="A722" s="726">
        <v>23201043</v>
      </c>
      <c r="B722" s="726" t="s">
        <v>498</v>
      </c>
      <c r="C722" s="727">
        <v>-170888.69</v>
      </c>
      <c r="E722" s="727"/>
    </row>
    <row r="723" spans="1:5">
      <c r="A723" s="726">
        <v>23201053</v>
      </c>
      <c r="B723" s="726" t="s">
        <v>2659</v>
      </c>
      <c r="C723" s="727">
        <v>-45662.559999999998</v>
      </c>
      <c r="E723" s="727"/>
    </row>
    <row r="724" spans="1:5">
      <c r="A724" s="726">
        <v>23201073</v>
      </c>
      <c r="B724" s="726" t="s">
        <v>1292</v>
      </c>
      <c r="C724" s="727">
        <v>-349443.26</v>
      </c>
      <c r="E724" s="727"/>
    </row>
    <row r="725" spans="1:5">
      <c r="A725" s="726">
        <v>23201093</v>
      </c>
      <c r="B725" s="726" t="s">
        <v>2201</v>
      </c>
      <c r="C725" s="727">
        <v>-68650.19</v>
      </c>
      <c r="E725" s="727"/>
    </row>
    <row r="726" spans="1:5">
      <c r="A726" s="726">
        <v>23201113</v>
      </c>
      <c r="B726" s="726" t="s">
        <v>575</v>
      </c>
      <c r="C726" s="727">
        <v>10623.47</v>
      </c>
      <c r="E726" s="727"/>
    </row>
    <row r="727" spans="1:5">
      <c r="A727" s="726">
        <v>23201153</v>
      </c>
      <c r="B727" s="726" t="s">
        <v>2734</v>
      </c>
      <c r="C727" s="727">
        <v>-2990.49</v>
      </c>
      <c r="E727" s="727"/>
    </row>
    <row r="728" spans="1:5">
      <c r="A728" s="726">
        <v>23201163</v>
      </c>
      <c r="B728" s="726" t="s">
        <v>2735</v>
      </c>
      <c r="C728" s="727">
        <v>-19435.03</v>
      </c>
      <c r="E728" s="727"/>
    </row>
    <row r="729" spans="1:5">
      <c r="A729" s="726">
        <v>23201193</v>
      </c>
      <c r="B729" s="726" t="s">
        <v>2736</v>
      </c>
      <c r="C729" s="727">
        <v>-25440.86</v>
      </c>
    </row>
    <row r="730" spans="1:5">
      <c r="A730" s="726">
        <v>23201203</v>
      </c>
      <c r="B730" s="726" t="s">
        <v>2737</v>
      </c>
      <c r="C730" s="727">
        <v>-3301.36</v>
      </c>
      <c r="E730" s="727"/>
    </row>
    <row r="731" spans="1:5">
      <c r="A731" s="726">
        <v>23201251</v>
      </c>
      <c r="B731" s="726" t="s">
        <v>2665</v>
      </c>
      <c r="C731" s="727">
        <v>-325473</v>
      </c>
      <c r="E731" s="727"/>
    </row>
    <row r="732" spans="1:5">
      <c r="A732" s="726">
        <v>23202173</v>
      </c>
      <c r="B732" s="726" t="s">
        <v>416</v>
      </c>
      <c r="C732" s="726">
        <v>76.540000000000006</v>
      </c>
    </row>
    <row r="733" spans="1:5">
      <c r="A733" s="726">
        <v>23202183</v>
      </c>
      <c r="B733" s="726" t="s">
        <v>1255</v>
      </c>
      <c r="C733" s="726">
        <v>-29.94</v>
      </c>
      <c r="E733" s="727"/>
    </row>
    <row r="734" spans="1:5">
      <c r="A734" s="726">
        <v>23202213</v>
      </c>
      <c r="B734" s="726" t="s">
        <v>3227</v>
      </c>
      <c r="C734" s="726">
        <v>-996.5</v>
      </c>
      <c r="E734" s="727"/>
    </row>
    <row r="735" spans="1:5">
      <c r="A735" s="726">
        <v>23202233</v>
      </c>
      <c r="B735" s="726" t="s">
        <v>3301</v>
      </c>
      <c r="C735" s="727">
        <v>-680725.77</v>
      </c>
      <c r="E735" s="727"/>
    </row>
    <row r="736" spans="1:5">
      <c r="A736" s="726">
        <v>23202353</v>
      </c>
      <c r="B736" s="726" t="s">
        <v>3302</v>
      </c>
      <c r="C736" s="727">
        <v>-9414309.4900000002</v>
      </c>
      <c r="E736" s="727"/>
    </row>
    <row r="737" spans="1:5">
      <c r="A737" s="726">
        <v>23500003</v>
      </c>
      <c r="B737" s="726" t="s">
        <v>2755</v>
      </c>
      <c r="C737" s="727">
        <v>-22869443.239999998</v>
      </c>
      <c r="E737" s="727"/>
    </row>
    <row r="738" spans="1:5">
      <c r="A738" s="726">
        <v>23500011</v>
      </c>
      <c r="B738" s="726" t="s">
        <v>991</v>
      </c>
      <c r="C738" s="727">
        <v>-4682953.8099999996</v>
      </c>
      <c r="E738" s="727"/>
    </row>
    <row r="739" spans="1:5">
      <c r="A739" s="726">
        <v>23600021</v>
      </c>
      <c r="B739" s="726" t="s">
        <v>2494</v>
      </c>
      <c r="C739" s="727">
        <v>-3832781.68</v>
      </c>
      <c r="E739" s="727"/>
    </row>
    <row r="740" spans="1:5">
      <c r="A740" s="726">
        <v>23600022</v>
      </c>
      <c r="B740" s="726" t="s">
        <v>2495</v>
      </c>
      <c r="C740" s="727">
        <v>-1104312</v>
      </c>
    </row>
    <row r="741" spans="1:5">
      <c r="A741" s="726">
        <v>23600063</v>
      </c>
      <c r="B741" s="726" t="s">
        <v>949</v>
      </c>
      <c r="C741" s="726">
        <v>-264.45</v>
      </c>
      <c r="E741" s="727"/>
    </row>
    <row r="742" spans="1:5">
      <c r="A742" s="726">
        <v>23600093</v>
      </c>
      <c r="B742" s="726" t="s">
        <v>344</v>
      </c>
      <c r="C742" s="727">
        <v>30330.5</v>
      </c>
    </row>
    <row r="743" spans="1:5">
      <c r="A743" s="726">
        <v>23600201</v>
      </c>
      <c r="B743" s="726" t="s">
        <v>487</v>
      </c>
      <c r="C743" s="727">
        <v>-36384210.43</v>
      </c>
      <c r="E743" s="727"/>
    </row>
    <row r="744" spans="1:5">
      <c r="A744" s="726">
        <v>23600211</v>
      </c>
      <c r="B744" s="726" t="s">
        <v>488</v>
      </c>
      <c r="C744" s="727">
        <v>-7911332.6399999997</v>
      </c>
      <c r="E744" s="727"/>
    </row>
    <row r="745" spans="1:5">
      <c r="A745" s="726">
        <v>23600213</v>
      </c>
      <c r="B745" s="726" t="s">
        <v>1855</v>
      </c>
      <c r="C745" s="727">
        <v>-76702.59</v>
      </c>
      <c r="E745" s="727"/>
    </row>
    <row r="746" spans="1:5">
      <c r="A746" s="726">
        <v>23600221</v>
      </c>
      <c r="B746" s="726" t="s">
        <v>714</v>
      </c>
      <c r="C746" s="727">
        <v>-145680</v>
      </c>
      <c r="E746" s="727"/>
    </row>
    <row r="747" spans="1:5">
      <c r="A747" s="726">
        <v>23600232</v>
      </c>
      <c r="B747" s="726" t="s">
        <v>489</v>
      </c>
      <c r="C747" s="727">
        <v>-15926160.42</v>
      </c>
    </row>
    <row r="748" spans="1:5">
      <c r="A748" s="726">
        <v>23600351</v>
      </c>
      <c r="B748" s="726" t="s">
        <v>1664</v>
      </c>
      <c r="C748" s="727">
        <v>-9134082.0700000003</v>
      </c>
      <c r="E748" s="727"/>
    </row>
    <row r="749" spans="1:5">
      <c r="A749" s="726">
        <v>23600391</v>
      </c>
      <c r="B749" s="726" t="s">
        <v>745</v>
      </c>
      <c r="C749" s="727">
        <v>-486160.35</v>
      </c>
      <c r="E749" s="727"/>
    </row>
    <row r="750" spans="1:5">
      <c r="A750" s="726">
        <v>23600431</v>
      </c>
      <c r="B750" s="726" t="s">
        <v>3127</v>
      </c>
      <c r="C750" s="726">
        <v>800</v>
      </c>
      <c r="E750" s="727"/>
    </row>
    <row r="751" spans="1:5">
      <c r="A751" s="726">
        <v>23600471</v>
      </c>
      <c r="B751" s="726" t="s">
        <v>1847</v>
      </c>
      <c r="C751" s="727">
        <v>-783140.79</v>
      </c>
      <c r="E751" s="727"/>
    </row>
    <row r="752" spans="1:5">
      <c r="A752" s="726">
        <v>23600552</v>
      </c>
      <c r="B752" s="726" t="s">
        <v>1847</v>
      </c>
      <c r="C752" s="727">
        <v>-1594730</v>
      </c>
      <c r="E752" s="727"/>
    </row>
    <row r="753" spans="1:5">
      <c r="A753" s="726">
        <v>23600602</v>
      </c>
      <c r="B753" s="726" t="s">
        <v>1848</v>
      </c>
      <c r="C753" s="727">
        <v>-2389518.0299999998</v>
      </c>
      <c r="E753" s="727"/>
    </row>
    <row r="754" spans="1:5">
      <c r="A754" s="726">
        <v>23601003</v>
      </c>
      <c r="B754" s="726" t="s">
        <v>1731</v>
      </c>
      <c r="C754" s="727">
        <v>-114661.17</v>
      </c>
      <c r="E754" s="727"/>
    </row>
    <row r="755" spans="1:5">
      <c r="A755" s="726">
        <v>23601013</v>
      </c>
      <c r="B755" s="726" t="s">
        <v>2496</v>
      </c>
      <c r="C755" s="727">
        <v>-88224.69</v>
      </c>
    </row>
    <row r="756" spans="1:5">
      <c r="A756" s="726">
        <v>23601023</v>
      </c>
      <c r="B756" s="726" t="s">
        <v>689</v>
      </c>
      <c r="C756" s="727">
        <v>-10011.48</v>
      </c>
    </row>
    <row r="757" spans="1:5">
      <c r="A757" s="726">
        <v>23601043</v>
      </c>
      <c r="B757" s="726" t="s">
        <v>1856</v>
      </c>
      <c r="C757" s="727">
        <v>-8522.16</v>
      </c>
      <c r="E757" s="727"/>
    </row>
    <row r="758" spans="1:5">
      <c r="A758" s="726">
        <v>23700363</v>
      </c>
      <c r="B758" s="726" t="s">
        <v>1704</v>
      </c>
      <c r="C758" s="727">
        <v>-312812.5</v>
      </c>
      <c r="E758" s="727"/>
    </row>
    <row r="759" spans="1:5">
      <c r="A759" s="726">
        <v>23700383</v>
      </c>
      <c r="B759" s="726" t="s">
        <v>199</v>
      </c>
      <c r="C759" s="727">
        <v>-42000</v>
      </c>
      <c r="E759" s="727"/>
    </row>
    <row r="760" spans="1:5">
      <c r="A760" s="726">
        <v>23700713</v>
      </c>
      <c r="B760" s="726" t="s">
        <v>1165</v>
      </c>
      <c r="C760" s="727">
        <v>-13926.69</v>
      </c>
      <c r="E760" s="727"/>
    </row>
    <row r="761" spans="1:5">
      <c r="A761" s="726">
        <v>23700813</v>
      </c>
      <c r="B761" s="726" t="s">
        <v>402</v>
      </c>
      <c r="C761" s="727">
        <v>-3208333.13</v>
      </c>
    </row>
    <row r="762" spans="1:5">
      <c r="A762" s="726">
        <v>23700823</v>
      </c>
      <c r="B762" s="726" t="s">
        <v>132</v>
      </c>
      <c r="C762" s="727">
        <v>-561666.46</v>
      </c>
    </row>
    <row r="763" spans="1:5">
      <c r="A763" s="726">
        <v>23700841</v>
      </c>
      <c r="B763" s="726" t="s">
        <v>1269</v>
      </c>
      <c r="C763" s="727">
        <v>-374890.42</v>
      </c>
      <c r="E763" s="727"/>
    </row>
    <row r="764" spans="1:5">
      <c r="A764" s="726">
        <v>23700873</v>
      </c>
      <c r="B764" s="726" t="s">
        <v>1917</v>
      </c>
      <c r="C764" s="727">
        <v>-877500</v>
      </c>
      <c r="E764" s="727"/>
    </row>
    <row r="765" spans="1:5">
      <c r="A765" s="726">
        <v>23700963</v>
      </c>
      <c r="B765" s="726" t="s">
        <v>1976</v>
      </c>
      <c r="C765" s="727">
        <v>-4607243.37</v>
      </c>
      <c r="E765" s="727"/>
    </row>
    <row r="766" spans="1:5">
      <c r="A766" s="726">
        <v>23701013</v>
      </c>
      <c r="B766" s="726" t="s">
        <v>1035</v>
      </c>
      <c r="C766" s="727">
        <v>-7268.39</v>
      </c>
      <c r="E766" s="727"/>
    </row>
    <row r="767" spans="1:5">
      <c r="A767" s="726">
        <v>23701023</v>
      </c>
      <c r="B767" s="726" t="s">
        <v>1036</v>
      </c>
      <c r="C767" s="727">
        <v>-4948971.12</v>
      </c>
    </row>
    <row r="768" spans="1:5">
      <c r="A768" s="726">
        <v>23701033</v>
      </c>
      <c r="B768" s="726" t="s">
        <v>1894</v>
      </c>
      <c r="C768" s="727">
        <v>-836533.33</v>
      </c>
    </row>
    <row r="769" spans="1:5">
      <c r="A769" s="726">
        <v>23701053</v>
      </c>
      <c r="B769" s="726" t="s">
        <v>1943</v>
      </c>
      <c r="C769" s="727">
        <v>-5811666.8200000003</v>
      </c>
      <c r="E769" s="727"/>
    </row>
    <row r="770" spans="1:5">
      <c r="A770" s="726">
        <v>23701063</v>
      </c>
      <c r="B770" s="726" t="s">
        <v>1987</v>
      </c>
      <c r="C770" s="726">
        <v>903.73</v>
      </c>
      <c r="E770" s="727"/>
    </row>
    <row r="771" spans="1:5">
      <c r="A771" s="726">
        <v>23701113</v>
      </c>
      <c r="B771" s="726" t="s">
        <v>445</v>
      </c>
      <c r="C771" s="727">
        <v>-10074750</v>
      </c>
      <c r="E771" s="727"/>
    </row>
    <row r="772" spans="1:5">
      <c r="A772" s="726">
        <v>23701123</v>
      </c>
      <c r="B772" s="726" t="s">
        <v>2137</v>
      </c>
      <c r="C772" s="727">
        <v>-889371.65</v>
      </c>
    </row>
    <row r="773" spans="1:5">
      <c r="A773" s="726">
        <v>23701133</v>
      </c>
      <c r="B773" s="726" t="s">
        <v>2132</v>
      </c>
      <c r="C773" s="727">
        <v>-3042110.89</v>
      </c>
    </row>
    <row r="774" spans="1:5">
      <c r="A774" s="726">
        <v>23701143</v>
      </c>
      <c r="B774" s="726" t="s">
        <v>2247</v>
      </c>
      <c r="C774" s="727">
        <v>-7846216.6600000001</v>
      </c>
      <c r="E774" s="727"/>
    </row>
    <row r="775" spans="1:5">
      <c r="A775" s="726">
        <v>23701153</v>
      </c>
      <c r="B775" s="726" t="s">
        <v>2402</v>
      </c>
      <c r="C775" s="727">
        <v>-4187666.67</v>
      </c>
      <c r="E775" s="727"/>
    </row>
    <row r="776" spans="1:5">
      <c r="A776" s="726">
        <v>23701163</v>
      </c>
      <c r="B776" s="726" t="s">
        <v>2403</v>
      </c>
      <c r="C776" s="727">
        <v>-799000</v>
      </c>
    </row>
    <row r="777" spans="1:5">
      <c r="A777" s="726">
        <v>23701173</v>
      </c>
      <c r="B777" s="726" t="s">
        <v>2763</v>
      </c>
      <c r="C777" s="727">
        <v>-28204.04</v>
      </c>
      <c r="E777" s="727"/>
    </row>
    <row r="778" spans="1:5">
      <c r="A778" s="726">
        <v>23701183</v>
      </c>
      <c r="B778" s="726" t="s">
        <v>2808</v>
      </c>
      <c r="C778" s="727">
        <v>-464994.83</v>
      </c>
      <c r="E778" s="727"/>
    </row>
    <row r="779" spans="1:5">
      <c r="A779" s="726">
        <v>23701193</v>
      </c>
      <c r="B779" s="726" t="s">
        <v>2812</v>
      </c>
      <c r="C779" s="727">
        <v>-80600</v>
      </c>
      <c r="E779" s="727"/>
    </row>
    <row r="780" spans="1:5">
      <c r="A780" s="726">
        <v>23701203</v>
      </c>
      <c r="B780" s="726" t="s">
        <v>3256</v>
      </c>
      <c r="C780" s="727">
        <v>-6345486.1200000001</v>
      </c>
      <c r="E780" s="727"/>
    </row>
    <row r="781" spans="1:5">
      <c r="A781" s="726">
        <v>24100043</v>
      </c>
      <c r="B781" s="726" t="s">
        <v>1562</v>
      </c>
      <c r="C781" s="727">
        <v>30353.94</v>
      </c>
      <c r="E781" s="727"/>
    </row>
    <row r="782" spans="1:5">
      <c r="A782" s="726">
        <v>24100063</v>
      </c>
      <c r="B782" s="726" t="s">
        <v>1918</v>
      </c>
      <c r="C782" s="727">
        <v>3488.76</v>
      </c>
      <c r="E782" s="727"/>
    </row>
    <row r="783" spans="1:5">
      <c r="A783" s="726">
        <v>24100143</v>
      </c>
      <c r="B783" s="726" t="s">
        <v>614</v>
      </c>
      <c r="C783" s="727">
        <v>-11448.79</v>
      </c>
      <c r="E783" s="727"/>
    </row>
    <row r="784" spans="1:5">
      <c r="A784" s="726">
        <v>24100173</v>
      </c>
      <c r="B784" s="726" t="s">
        <v>1918</v>
      </c>
      <c r="C784" s="727">
        <v>-46269.29</v>
      </c>
      <c r="E784" s="727"/>
    </row>
    <row r="785" spans="1:5">
      <c r="A785" s="726">
        <v>24100212</v>
      </c>
      <c r="B785" s="726" t="s">
        <v>1207</v>
      </c>
      <c r="C785" s="727">
        <v>-1826929.44</v>
      </c>
    </row>
    <row r="786" spans="1:5">
      <c r="A786" s="726">
        <v>24200011</v>
      </c>
      <c r="B786" s="726" t="s">
        <v>2450</v>
      </c>
      <c r="C786" s="727">
        <v>-59888.99</v>
      </c>
      <c r="E786" s="727"/>
    </row>
    <row r="787" spans="1:5">
      <c r="A787" s="726">
        <v>24200041</v>
      </c>
      <c r="B787" s="726" t="s">
        <v>1222</v>
      </c>
      <c r="C787" s="727">
        <v>-201380</v>
      </c>
      <c r="E787" s="727"/>
    </row>
    <row r="788" spans="1:5">
      <c r="A788" s="726">
        <v>24200061</v>
      </c>
      <c r="B788" s="726" t="s">
        <v>2740</v>
      </c>
      <c r="C788" s="727">
        <v>-700765.63</v>
      </c>
      <c r="E788" s="727"/>
    </row>
    <row r="789" spans="1:5">
      <c r="A789" s="726">
        <v>24200071</v>
      </c>
      <c r="B789" s="726" t="s">
        <v>3176</v>
      </c>
      <c r="C789" s="727">
        <v>-34267.199999999997</v>
      </c>
      <c r="E789" s="727"/>
    </row>
    <row r="790" spans="1:5">
      <c r="A790" s="726">
        <v>24200103</v>
      </c>
      <c r="B790" s="726" t="s">
        <v>2622</v>
      </c>
      <c r="C790" s="727">
        <v>-25000</v>
      </c>
      <c r="E790" s="727"/>
    </row>
    <row r="791" spans="1:5">
      <c r="A791" s="726">
        <v>24200451</v>
      </c>
      <c r="B791" s="726" t="s">
        <v>2227</v>
      </c>
      <c r="C791" s="727">
        <v>-992608.98</v>
      </c>
      <c r="E791" s="727"/>
    </row>
    <row r="792" spans="1:5">
      <c r="A792" s="726">
        <v>24200461</v>
      </c>
      <c r="B792" s="726" t="s">
        <v>2647</v>
      </c>
      <c r="C792" s="727">
        <v>-7001303.3099999996</v>
      </c>
      <c r="E792" s="727"/>
    </row>
    <row r="793" spans="1:5">
      <c r="A793" s="726">
        <v>24200511</v>
      </c>
      <c r="B793" s="726" t="s">
        <v>1081</v>
      </c>
      <c r="C793" s="727">
        <v>-3041094</v>
      </c>
      <c r="E793" s="727"/>
    </row>
    <row r="794" spans="1:5">
      <c r="A794" s="726">
        <v>24200541</v>
      </c>
      <c r="B794" s="726" t="s">
        <v>1289</v>
      </c>
      <c r="C794" s="727">
        <v>-39512.839999999997</v>
      </c>
      <c r="E794" s="727"/>
    </row>
    <row r="795" spans="1:5">
      <c r="A795" s="726">
        <v>24200551</v>
      </c>
      <c r="B795" s="726" t="s">
        <v>48</v>
      </c>
      <c r="C795" s="727">
        <v>-39512.839999999997</v>
      </c>
    </row>
    <row r="796" spans="1:5">
      <c r="A796" s="726">
        <v>24200561</v>
      </c>
      <c r="B796" s="726" t="s">
        <v>861</v>
      </c>
      <c r="C796" s="727">
        <v>-10451.08</v>
      </c>
    </row>
    <row r="797" spans="1:5">
      <c r="A797" s="726">
        <v>24200571</v>
      </c>
      <c r="B797" s="726" t="s">
        <v>417</v>
      </c>
      <c r="C797" s="727">
        <v>-10451.08</v>
      </c>
      <c r="E797" s="727"/>
    </row>
    <row r="798" spans="1:5">
      <c r="A798" s="726">
        <v>24200622</v>
      </c>
      <c r="B798" s="726" t="s">
        <v>782</v>
      </c>
      <c r="C798" s="727">
        <v>-1337889</v>
      </c>
      <c r="E798" s="727"/>
    </row>
    <row r="799" spans="1:5">
      <c r="A799" s="726">
        <v>24200632</v>
      </c>
      <c r="B799" s="726" t="s">
        <v>1862</v>
      </c>
      <c r="C799" s="727">
        <v>-113058</v>
      </c>
      <c r="E799" s="727"/>
    </row>
    <row r="800" spans="1:5">
      <c r="A800" s="726">
        <v>24200633</v>
      </c>
      <c r="B800" s="726" t="s">
        <v>3035</v>
      </c>
      <c r="C800" s="727">
        <v>-1837372.7</v>
      </c>
      <c r="E800" s="727"/>
    </row>
    <row r="801" spans="1:5">
      <c r="A801" s="726">
        <v>24200641</v>
      </c>
      <c r="B801" s="726" t="s">
        <v>1691</v>
      </c>
      <c r="C801" s="727">
        <v>-156942</v>
      </c>
      <c r="E801" s="727"/>
    </row>
    <row r="802" spans="1:5">
      <c r="A802" s="726">
        <v>24200651</v>
      </c>
      <c r="B802" s="726" t="s">
        <v>1417</v>
      </c>
      <c r="C802" s="727">
        <v>-25750</v>
      </c>
      <c r="E802" s="727"/>
    </row>
    <row r="803" spans="1:5">
      <c r="A803" s="726">
        <v>24200653</v>
      </c>
      <c r="B803" s="726" t="s">
        <v>1714</v>
      </c>
      <c r="C803" s="727">
        <v>-762508.02</v>
      </c>
      <c r="E803" s="727"/>
    </row>
    <row r="804" spans="1:5">
      <c r="A804" s="726">
        <v>24200661</v>
      </c>
      <c r="B804" s="726" t="s">
        <v>1418</v>
      </c>
      <c r="C804" s="727">
        <v>-213864.12</v>
      </c>
    </row>
    <row r="805" spans="1:5">
      <c r="A805" s="726">
        <v>24200671</v>
      </c>
      <c r="B805" s="726" t="s">
        <v>1419</v>
      </c>
      <c r="C805" s="727">
        <v>-63338.52</v>
      </c>
    </row>
    <row r="806" spans="1:5">
      <c r="A806" s="726">
        <v>24200681</v>
      </c>
      <c r="B806" s="726" t="s">
        <v>1420</v>
      </c>
      <c r="C806" s="727">
        <v>-63338.52</v>
      </c>
      <c r="E806" s="727"/>
    </row>
    <row r="807" spans="1:5">
      <c r="A807" s="726">
        <v>24200811</v>
      </c>
      <c r="B807" s="726" t="s">
        <v>1095</v>
      </c>
      <c r="C807" s="727">
        <v>-153106.01999999999</v>
      </c>
      <c r="E807" s="727"/>
    </row>
    <row r="808" spans="1:5">
      <c r="A808" s="726">
        <v>24200821</v>
      </c>
      <c r="B808" s="726" t="s">
        <v>1096</v>
      </c>
      <c r="C808" s="727">
        <v>-153074.01999999999</v>
      </c>
      <c r="E808" s="727"/>
    </row>
    <row r="809" spans="1:5">
      <c r="A809" s="726">
        <v>24200831</v>
      </c>
      <c r="B809" s="726" t="s">
        <v>1097</v>
      </c>
      <c r="C809" s="727">
        <v>-77674.210000000006</v>
      </c>
      <c r="E809" s="727"/>
    </row>
    <row r="810" spans="1:5">
      <c r="A810" s="726">
        <v>24200841</v>
      </c>
      <c r="B810" s="726" t="s">
        <v>2096</v>
      </c>
      <c r="C810" s="727">
        <v>-323058.53000000003</v>
      </c>
      <c r="E810" s="727"/>
    </row>
    <row r="811" spans="1:5">
      <c r="A811" s="726">
        <v>24200851</v>
      </c>
      <c r="B811" s="726" t="s">
        <v>1482</v>
      </c>
      <c r="C811" s="727">
        <v>-50887.05</v>
      </c>
      <c r="E811" s="727"/>
    </row>
    <row r="812" spans="1:5">
      <c r="A812" s="726">
        <v>24200871</v>
      </c>
      <c r="B812" s="726" t="s">
        <v>2245</v>
      </c>
      <c r="C812" s="727">
        <v>-94672.71</v>
      </c>
      <c r="E812" s="727"/>
    </row>
    <row r="813" spans="1:5">
      <c r="A813" s="726">
        <v>24200881</v>
      </c>
      <c r="B813" s="726" t="s">
        <v>2579</v>
      </c>
      <c r="C813" s="727">
        <v>-202614.06</v>
      </c>
      <c r="E813" s="727"/>
    </row>
    <row r="814" spans="1:5">
      <c r="A814" s="726">
        <v>24200891</v>
      </c>
      <c r="B814" s="726" t="s">
        <v>2207</v>
      </c>
      <c r="C814" s="727">
        <v>-67375.5</v>
      </c>
      <c r="E814" s="727"/>
    </row>
    <row r="815" spans="1:5">
      <c r="A815" s="726">
        <v>24200901</v>
      </c>
      <c r="B815" s="726" t="s">
        <v>2385</v>
      </c>
      <c r="C815" s="727">
        <v>-163563</v>
      </c>
      <c r="E815" s="727"/>
    </row>
    <row r="816" spans="1:5">
      <c r="A816" s="726">
        <v>24200911</v>
      </c>
      <c r="B816" s="726" t="s">
        <v>2208</v>
      </c>
      <c r="C816" s="727">
        <v>-16925.07</v>
      </c>
      <c r="E816" s="727"/>
    </row>
    <row r="817" spans="1:5">
      <c r="A817" s="726">
        <v>24200921</v>
      </c>
      <c r="B817" s="726" t="s">
        <v>1094</v>
      </c>
      <c r="C817" s="727">
        <v>-2232017.86</v>
      </c>
      <c r="E817" s="727"/>
    </row>
    <row r="818" spans="1:5">
      <c r="A818" s="726">
        <v>24200931</v>
      </c>
      <c r="B818" s="726" t="s">
        <v>1098</v>
      </c>
      <c r="C818" s="727">
        <v>-304005.81</v>
      </c>
    </row>
    <row r="819" spans="1:5">
      <c r="A819" s="726">
        <v>24200941</v>
      </c>
      <c r="B819" s="726" t="s">
        <v>2605</v>
      </c>
      <c r="C819" s="727">
        <v>-67986</v>
      </c>
      <c r="E819" s="727"/>
    </row>
    <row r="820" spans="1:5">
      <c r="A820" s="726">
        <v>24200951</v>
      </c>
      <c r="B820" s="726" t="s">
        <v>2389</v>
      </c>
      <c r="C820" s="727">
        <v>-204557.72</v>
      </c>
      <c r="E820" s="727"/>
    </row>
    <row r="821" spans="1:5">
      <c r="A821" s="726">
        <v>24200961</v>
      </c>
      <c r="B821" s="726" t="s">
        <v>2386</v>
      </c>
      <c r="C821" s="727">
        <v>-1317869.83</v>
      </c>
      <c r="E821" s="727"/>
    </row>
    <row r="822" spans="1:5">
      <c r="A822" s="726">
        <v>24200971</v>
      </c>
      <c r="B822" s="726" t="s">
        <v>1099</v>
      </c>
      <c r="C822" s="727">
        <v>-102857.7</v>
      </c>
      <c r="E822" s="727"/>
    </row>
    <row r="823" spans="1:5">
      <c r="A823" s="726">
        <v>24200991</v>
      </c>
      <c r="B823" s="726" t="s">
        <v>2457</v>
      </c>
      <c r="C823" s="727">
        <v>-1282.01</v>
      </c>
      <c r="E823" s="727"/>
    </row>
    <row r="824" spans="1:5">
      <c r="A824" s="726">
        <v>24201031</v>
      </c>
      <c r="B824" s="726" t="s">
        <v>2580</v>
      </c>
      <c r="C824" s="727">
        <v>-92347.35</v>
      </c>
      <c r="E824" s="727"/>
    </row>
    <row r="825" spans="1:5">
      <c r="A825" s="726">
        <v>24201041</v>
      </c>
      <c r="B825" s="726" t="s">
        <v>2581</v>
      </c>
      <c r="C825" s="727">
        <v>-18842.48</v>
      </c>
      <c r="E825" s="727"/>
    </row>
    <row r="826" spans="1:5">
      <c r="A826" s="726">
        <v>24300013</v>
      </c>
      <c r="B826" s="726" t="s">
        <v>2290</v>
      </c>
      <c r="C826" s="727">
        <v>-756461.72</v>
      </c>
      <c r="E826" s="727"/>
    </row>
    <row r="827" spans="1:5">
      <c r="A827" s="726">
        <v>24400001</v>
      </c>
      <c r="B827" s="726" t="s">
        <v>2592</v>
      </c>
      <c r="C827" s="727">
        <v>-74793073.200000003</v>
      </c>
      <c r="E827" s="727"/>
    </row>
    <row r="828" spans="1:5">
      <c r="A828" s="726">
        <v>24400002</v>
      </c>
      <c r="B828" s="726" t="s">
        <v>2593</v>
      </c>
      <c r="C828" s="727">
        <v>-52284415.579999998</v>
      </c>
      <c r="E828" s="727"/>
    </row>
    <row r="829" spans="1:5">
      <c r="A829" s="726">
        <v>24400011</v>
      </c>
      <c r="B829" s="726" t="s">
        <v>2594</v>
      </c>
      <c r="C829" s="727">
        <v>-36679318.259999998</v>
      </c>
      <c r="E829" s="727"/>
    </row>
    <row r="830" spans="1:5">
      <c r="A830" s="726">
        <v>24400012</v>
      </c>
      <c r="B830" s="726" t="s">
        <v>2595</v>
      </c>
      <c r="C830" s="727">
        <v>-17283919.140000001</v>
      </c>
      <c r="E830" s="727"/>
    </row>
    <row r="831" spans="1:5">
      <c r="A831" s="726">
        <v>25200121</v>
      </c>
      <c r="B831" s="726" t="s">
        <v>1898</v>
      </c>
      <c r="C831" s="727">
        <v>-135739.34</v>
      </c>
    </row>
    <row r="832" spans="1:5">
      <c r="A832" s="726">
        <v>25200152</v>
      </c>
      <c r="B832" s="726" t="s">
        <v>1270</v>
      </c>
      <c r="C832" s="727">
        <v>-107354.9</v>
      </c>
    </row>
    <row r="833" spans="1:5">
      <c r="A833" s="726">
        <v>25200161</v>
      </c>
      <c r="B833" s="726" t="s">
        <v>55</v>
      </c>
      <c r="C833" s="727">
        <v>-6328524.6399999997</v>
      </c>
    </row>
    <row r="834" spans="1:5">
      <c r="A834" s="726">
        <v>25200171</v>
      </c>
      <c r="B834" s="726" t="s">
        <v>56</v>
      </c>
      <c r="C834" s="727">
        <v>-13718266.960000001</v>
      </c>
      <c r="E834" s="727"/>
    </row>
    <row r="835" spans="1:5">
      <c r="A835" s="726">
        <v>25200181</v>
      </c>
      <c r="B835" s="726" t="s">
        <v>1276</v>
      </c>
      <c r="C835" s="727">
        <v>-32391132.699999999</v>
      </c>
      <c r="E835" s="727"/>
    </row>
    <row r="836" spans="1:5">
      <c r="A836" s="726">
        <v>25200202</v>
      </c>
      <c r="B836" s="726" t="s">
        <v>1375</v>
      </c>
      <c r="C836" s="727">
        <v>-21339624.16</v>
      </c>
      <c r="E836" s="727"/>
    </row>
    <row r="837" spans="1:5">
      <c r="A837" s="726">
        <v>25200222</v>
      </c>
      <c r="B837" s="726" t="s">
        <v>1376</v>
      </c>
      <c r="C837" s="727">
        <v>-1572884</v>
      </c>
      <c r="E837" s="727"/>
    </row>
    <row r="838" spans="1:5">
      <c r="A838" s="726">
        <v>25200262</v>
      </c>
      <c r="B838" s="726" t="s">
        <v>1143</v>
      </c>
      <c r="C838" s="727">
        <v>-39367.31</v>
      </c>
      <c r="E838" s="727"/>
    </row>
    <row r="839" spans="1:5">
      <c r="A839" s="726">
        <v>25300001</v>
      </c>
      <c r="B839" s="726" t="s">
        <v>594</v>
      </c>
      <c r="C839" s="727">
        <v>-111458.82</v>
      </c>
    </row>
    <row r="840" spans="1:5">
      <c r="A840" s="726">
        <v>25300011</v>
      </c>
      <c r="B840" s="726" t="s">
        <v>1061</v>
      </c>
      <c r="C840" s="727">
        <v>-6901</v>
      </c>
    </row>
    <row r="841" spans="1:5">
      <c r="A841" s="726">
        <v>25300033</v>
      </c>
      <c r="B841" s="726" t="s">
        <v>340</v>
      </c>
      <c r="C841" s="727">
        <v>-8973883.1999999993</v>
      </c>
      <c r="E841" s="727"/>
    </row>
    <row r="842" spans="1:5">
      <c r="A842" s="726">
        <v>25300071</v>
      </c>
      <c r="B842" s="726" t="s">
        <v>2181</v>
      </c>
      <c r="C842" s="727">
        <v>-170198346</v>
      </c>
      <c r="E842" s="727"/>
    </row>
    <row r="843" spans="1:5">
      <c r="A843" s="726">
        <v>25300081</v>
      </c>
      <c r="B843" s="726" t="s">
        <v>2838</v>
      </c>
      <c r="C843" s="727">
        <v>-1000</v>
      </c>
      <c r="E843" s="727"/>
    </row>
    <row r="844" spans="1:5">
      <c r="A844" s="726">
        <v>25300091</v>
      </c>
      <c r="B844" s="726" t="s">
        <v>2798</v>
      </c>
      <c r="C844" s="727">
        <v>-2685077.14</v>
      </c>
      <c r="E844" s="727"/>
    </row>
    <row r="845" spans="1:5">
      <c r="A845" s="726">
        <v>25300121</v>
      </c>
      <c r="B845" s="726" t="s">
        <v>2859</v>
      </c>
      <c r="C845" s="727">
        <v>-675143.1</v>
      </c>
      <c r="E845" s="727"/>
    </row>
    <row r="846" spans="1:5">
      <c r="A846" s="726">
        <v>25300141</v>
      </c>
      <c r="B846" s="726" t="s">
        <v>774</v>
      </c>
      <c r="C846" s="727">
        <v>-1955403.57</v>
      </c>
      <c r="E846" s="727"/>
    </row>
    <row r="847" spans="1:5">
      <c r="A847" s="726">
        <v>25300151</v>
      </c>
      <c r="B847" s="726" t="s">
        <v>1257</v>
      </c>
      <c r="C847" s="727">
        <v>-9606354.9399999995</v>
      </c>
      <c r="E847" s="727"/>
    </row>
    <row r="848" spans="1:5">
      <c r="A848" s="726">
        <v>25300153</v>
      </c>
      <c r="B848" s="726" t="s">
        <v>2623</v>
      </c>
      <c r="C848" s="727">
        <v>-100000</v>
      </c>
      <c r="E848" s="727"/>
    </row>
    <row r="849" spans="1:5">
      <c r="A849" s="726">
        <v>25300161</v>
      </c>
      <c r="B849" s="726" t="s">
        <v>386</v>
      </c>
      <c r="C849" s="727">
        <v>-1020477.55</v>
      </c>
      <c r="E849" s="727"/>
    </row>
    <row r="850" spans="1:5">
      <c r="A850" s="726">
        <v>25300181</v>
      </c>
      <c r="B850" s="726" t="s">
        <v>2174</v>
      </c>
      <c r="C850" s="727">
        <v>-4371301.71</v>
      </c>
      <c r="E850" s="727"/>
    </row>
    <row r="851" spans="1:5">
      <c r="A851" s="726">
        <v>25300201</v>
      </c>
      <c r="B851" s="726" t="s">
        <v>2175</v>
      </c>
      <c r="C851" s="727">
        <v>-5971505</v>
      </c>
      <c r="E851" s="727"/>
    </row>
    <row r="852" spans="1:5">
      <c r="A852" s="726">
        <v>25300212</v>
      </c>
      <c r="B852" s="726" t="s">
        <v>978</v>
      </c>
      <c r="C852" s="727">
        <v>-107953.05</v>
      </c>
      <c r="E852" s="727"/>
    </row>
    <row r="853" spans="1:5">
      <c r="A853" s="726">
        <v>25300271</v>
      </c>
      <c r="B853" s="726" t="s">
        <v>2467</v>
      </c>
      <c r="C853" s="727">
        <v>-897361.32</v>
      </c>
      <c r="E853" s="727"/>
    </row>
    <row r="854" spans="1:5">
      <c r="A854" s="726">
        <v>25300281</v>
      </c>
      <c r="B854" s="726" t="s">
        <v>2560</v>
      </c>
      <c r="C854" s="727">
        <v>-502860</v>
      </c>
      <c r="E854" s="727"/>
    </row>
    <row r="855" spans="1:5">
      <c r="A855" s="726">
        <v>25300293</v>
      </c>
      <c r="B855" s="726" t="s">
        <v>1582</v>
      </c>
      <c r="C855" s="727">
        <v>-6930255</v>
      </c>
      <c r="E855" s="727"/>
    </row>
    <row r="856" spans="1:5">
      <c r="A856" s="726">
        <v>25300323</v>
      </c>
      <c r="B856" s="726" t="s">
        <v>1333</v>
      </c>
      <c r="C856" s="727">
        <v>-57809.81</v>
      </c>
      <c r="E856" s="727"/>
    </row>
    <row r="857" spans="1:5">
      <c r="A857" s="726">
        <v>25300343</v>
      </c>
      <c r="B857" s="726" t="s">
        <v>2901</v>
      </c>
      <c r="C857" s="727">
        <v>-3274792.39</v>
      </c>
      <c r="E857" s="727"/>
    </row>
    <row r="858" spans="1:5">
      <c r="A858" s="726">
        <v>25300353</v>
      </c>
      <c r="B858" s="726" t="s">
        <v>1857</v>
      </c>
      <c r="C858" s="727">
        <v>-6289342.3600000003</v>
      </c>
      <c r="E858" s="727"/>
    </row>
    <row r="859" spans="1:5">
      <c r="A859" s="726">
        <v>25300363</v>
      </c>
      <c r="B859" s="726" t="s">
        <v>1753</v>
      </c>
      <c r="C859" s="727">
        <v>-1841867.76</v>
      </c>
      <c r="E859" s="727"/>
    </row>
    <row r="860" spans="1:5">
      <c r="A860" s="726">
        <v>25300413</v>
      </c>
      <c r="B860" s="726" t="s">
        <v>932</v>
      </c>
      <c r="C860" s="727">
        <v>-688979.3</v>
      </c>
      <c r="E860" s="727"/>
    </row>
    <row r="861" spans="1:5">
      <c r="A861" s="726">
        <v>25300443</v>
      </c>
      <c r="B861" s="726" t="s">
        <v>2240</v>
      </c>
      <c r="C861" s="727">
        <v>-791981.16</v>
      </c>
      <c r="E861" s="727"/>
    </row>
    <row r="862" spans="1:5">
      <c r="A862" s="726">
        <v>25300503</v>
      </c>
      <c r="B862" s="726" t="s">
        <v>428</v>
      </c>
      <c r="C862" s="727">
        <v>-563274.27</v>
      </c>
      <c r="E862" s="727"/>
    </row>
    <row r="863" spans="1:5">
      <c r="A863" s="726">
        <v>25300541</v>
      </c>
      <c r="B863" s="726" t="s">
        <v>910</v>
      </c>
      <c r="C863" s="727">
        <v>-7966998.29</v>
      </c>
      <c r="E863" s="727"/>
    </row>
    <row r="864" spans="1:5">
      <c r="A864" s="726">
        <v>25300561</v>
      </c>
      <c r="B864" s="726" t="s">
        <v>1949</v>
      </c>
      <c r="C864" s="727">
        <v>-8126893</v>
      </c>
      <c r="E864" s="727"/>
    </row>
    <row r="865" spans="1:5">
      <c r="A865" s="726">
        <v>25300581</v>
      </c>
      <c r="B865" s="726" t="s">
        <v>728</v>
      </c>
      <c r="C865" s="727">
        <v>-4536636.9400000004</v>
      </c>
      <c r="E865" s="727"/>
    </row>
    <row r="866" spans="1:5">
      <c r="A866" s="726">
        <v>25300582</v>
      </c>
      <c r="B866" s="726" t="s">
        <v>728</v>
      </c>
      <c r="C866" s="727">
        <v>-1916881.14</v>
      </c>
      <c r="E866" s="727"/>
    </row>
    <row r="867" spans="1:5">
      <c r="A867" s="726">
        <v>25300591</v>
      </c>
      <c r="B867" s="726" t="s">
        <v>729</v>
      </c>
      <c r="C867" s="727">
        <v>4536636.9400000004</v>
      </c>
      <c r="E867" s="727"/>
    </row>
    <row r="868" spans="1:5">
      <c r="A868" s="726">
        <v>25300592</v>
      </c>
      <c r="B868" s="726" t="s">
        <v>729</v>
      </c>
      <c r="C868" s="727">
        <v>1916881.14</v>
      </c>
      <c r="E868" s="727"/>
    </row>
    <row r="869" spans="1:5">
      <c r="A869" s="726">
        <v>25300611</v>
      </c>
      <c r="B869" s="726" t="s">
        <v>1421</v>
      </c>
      <c r="C869" s="727">
        <v>-60429728.780000001</v>
      </c>
      <c r="E869" s="727"/>
    </row>
    <row r="870" spans="1:5">
      <c r="A870" s="726">
        <v>25300621</v>
      </c>
      <c r="B870" s="726" t="s">
        <v>1442</v>
      </c>
      <c r="C870" s="727">
        <v>-8422064.4000000004</v>
      </c>
      <c r="E870" s="727"/>
    </row>
    <row r="871" spans="1:5">
      <c r="A871" s="726">
        <v>25300641</v>
      </c>
      <c r="B871" s="726" t="s">
        <v>2310</v>
      </c>
      <c r="C871" s="727">
        <v>-406343.95</v>
      </c>
      <c r="E871" s="727"/>
    </row>
    <row r="872" spans="1:5">
      <c r="A872" s="726">
        <v>25300642</v>
      </c>
      <c r="B872" s="726" t="s">
        <v>2310</v>
      </c>
      <c r="C872" s="727">
        <v>-247406.02</v>
      </c>
      <c r="E872" s="727"/>
    </row>
    <row r="873" spans="1:5">
      <c r="A873" s="726">
        <v>25300663</v>
      </c>
      <c r="B873" s="726" t="s">
        <v>2575</v>
      </c>
      <c r="C873" s="727">
        <v>-95805.92</v>
      </c>
      <c r="E873" s="727"/>
    </row>
    <row r="874" spans="1:5">
      <c r="A874" s="726">
        <v>25300731</v>
      </c>
      <c r="B874" s="726" t="s">
        <v>3189</v>
      </c>
      <c r="C874" s="727">
        <v>-15154.75</v>
      </c>
      <c r="E874" s="727"/>
    </row>
    <row r="875" spans="1:5">
      <c r="A875" s="726">
        <v>25300733</v>
      </c>
      <c r="B875" s="726" t="s">
        <v>3190</v>
      </c>
      <c r="C875" s="727">
        <v>-50468.17</v>
      </c>
      <c r="E875" s="727"/>
    </row>
    <row r="876" spans="1:5">
      <c r="A876" s="726">
        <v>25300742</v>
      </c>
      <c r="B876" s="726" t="s">
        <v>3242</v>
      </c>
      <c r="C876" s="727">
        <v>-4957106.62</v>
      </c>
      <c r="E876" s="727"/>
    </row>
    <row r="877" spans="1:5">
      <c r="A877" s="726">
        <v>25300761</v>
      </c>
      <c r="B877" s="726" t="s">
        <v>382</v>
      </c>
      <c r="C877" s="727">
        <v>-189789.05</v>
      </c>
      <c r="E877" s="727"/>
    </row>
    <row r="878" spans="1:5">
      <c r="A878" s="726">
        <v>25300771</v>
      </c>
      <c r="B878" s="726" t="s">
        <v>240</v>
      </c>
      <c r="C878" s="727">
        <v>-4735444.3899999997</v>
      </c>
      <c r="E878" s="727"/>
    </row>
    <row r="879" spans="1:5">
      <c r="A879" s="726">
        <v>25301073</v>
      </c>
      <c r="B879" s="726" t="s">
        <v>583</v>
      </c>
      <c r="C879" s="727">
        <v>-1470.92</v>
      </c>
      <c r="E879" s="727"/>
    </row>
    <row r="880" spans="1:5">
      <c r="A880" s="726">
        <v>25301151</v>
      </c>
      <c r="B880" s="726" t="s">
        <v>2629</v>
      </c>
      <c r="C880" s="727">
        <v>-2210322.52</v>
      </c>
      <c r="E880" s="727"/>
    </row>
    <row r="881" spans="1:5">
      <c r="A881" s="726">
        <v>25301203</v>
      </c>
      <c r="B881" s="726" t="s">
        <v>1070</v>
      </c>
      <c r="C881" s="727">
        <v>-199831.98</v>
      </c>
      <c r="E881" s="727"/>
    </row>
    <row r="882" spans="1:5">
      <c r="A882" s="726">
        <v>25301213</v>
      </c>
      <c r="B882" s="726" t="s">
        <v>3196</v>
      </c>
      <c r="C882" s="727">
        <v>-675825</v>
      </c>
      <c r="E882" s="727"/>
    </row>
    <row r="883" spans="1:5">
      <c r="A883" s="726">
        <v>25302221</v>
      </c>
      <c r="B883" s="726" t="s">
        <v>1819</v>
      </c>
      <c r="C883" s="727">
        <v>-1821930.31</v>
      </c>
      <c r="E883" s="727"/>
    </row>
    <row r="884" spans="1:5">
      <c r="A884" s="726">
        <v>25302222</v>
      </c>
      <c r="B884" s="726" t="s">
        <v>1286</v>
      </c>
      <c r="C884" s="727">
        <v>-3518154.78</v>
      </c>
      <c r="E884" s="727"/>
    </row>
    <row r="885" spans="1:5">
      <c r="A885" s="726">
        <v>25302223</v>
      </c>
      <c r="B885" s="726" t="s">
        <v>3179</v>
      </c>
      <c r="C885" s="727">
        <v>-5402685</v>
      </c>
      <c r="E885" s="727"/>
    </row>
    <row r="886" spans="1:5">
      <c r="A886" s="726">
        <v>25400101</v>
      </c>
      <c r="B886" s="726" t="s">
        <v>1320</v>
      </c>
      <c r="C886" s="727">
        <v>-40212.589999999997</v>
      </c>
      <c r="E886" s="727"/>
    </row>
    <row r="887" spans="1:5">
      <c r="A887" s="726">
        <v>25400111</v>
      </c>
      <c r="B887" s="726" t="s">
        <v>1321</v>
      </c>
      <c r="C887" s="727">
        <v>-9006.9699999999993</v>
      </c>
      <c r="E887" s="727"/>
    </row>
    <row r="888" spans="1:5">
      <c r="A888" s="726">
        <v>25400181</v>
      </c>
      <c r="B888" s="726" t="s">
        <v>1790</v>
      </c>
      <c r="C888" s="727">
        <v>-5216103</v>
      </c>
      <c r="E888" s="727"/>
    </row>
    <row r="889" spans="1:5">
      <c r="A889" s="726">
        <v>25400182</v>
      </c>
      <c r="B889" s="726" t="s">
        <v>1791</v>
      </c>
      <c r="C889" s="727">
        <v>-2790147</v>
      </c>
      <c r="E889" s="727"/>
    </row>
    <row r="890" spans="1:5">
      <c r="A890" s="726">
        <v>25400191</v>
      </c>
      <c r="B890" s="726" t="s">
        <v>2076</v>
      </c>
      <c r="C890" s="727">
        <v>-1657681.12</v>
      </c>
      <c r="E890" s="727"/>
    </row>
    <row r="891" spans="1:5">
      <c r="A891" s="726">
        <v>25400201</v>
      </c>
      <c r="B891" s="726" t="s">
        <v>2077</v>
      </c>
      <c r="C891" s="727">
        <v>-1209190.17</v>
      </c>
      <c r="E891" s="727"/>
    </row>
    <row r="892" spans="1:5">
      <c r="A892" s="726">
        <v>25400221</v>
      </c>
      <c r="B892" s="726" t="s">
        <v>2198</v>
      </c>
      <c r="C892" s="727">
        <v>-771675</v>
      </c>
      <c r="E892" s="727"/>
    </row>
    <row r="893" spans="1:5">
      <c r="A893" s="726">
        <v>25400261</v>
      </c>
      <c r="B893" s="726" t="s">
        <v>2211</v>
      </c>
      <c r="C893" s="727">
        <v>-93615823</v>
      </c>
    </row>
    <row r="894" spans="1:5">
      <c r="A894" s="726">
        <v>25400291</v>
      </c>
      <c r="B894" s="726" t="s">
        <v>2534</v>
      </c>
      <c r="C894" s="727">
        <v>-658589.87</v>
      </c>
      <c r="E894" s="727"/>
    </row>
    <row r="895" spans="1:5">
      <c r="A895" s="726">
        <v>25400301</v>
      </c>
      <c r="B895" s="726" t="s">
        <v>2535</v>
      </c>
      <c r="C895" s="727">
        <v>-19415.27</v>
      </c>
    </row>
    <row r="896" spans="1:5">
      <c r="A896" s="726">
        <v>25400311</v>
      </c>
      <c r="B896" s="726" t="s">
        <v>2537</v>
      </c>
      <c r="C896" s="727">
        <v>-29946.99</v>
      </c>
    </row>
    <row r="897" spans="1:5">
      <c r="A897" s="726">
        <v>25400321</v>
      </c>
      <c r="B897" s="726" t="s">
        <v>2644</v>
      </c>
      <c r="C897" s="727">
        <v>-183330.37</v>
      </c>
    </row>
    <row r="898" spans="1:5">
      <c r="A898" s="726">
        <v>25400331</v>
      </c>
      <c r="B898" s="726" t="s">
        <v>2645</v>
      </c>
      <c r="C898" s="727">
        <v>-2058079.63</v>
      </c>
      <c r="E898" s="727"/>
    </row>
    <row r="899" spans="1:5">
      <c r="A899" s="726">
        <v>25400381</v>
      </c>
      <c r="B899" s="726" t="s">
        <v>3307</v>
      </c>
      <c r="C899" s="727">
        <v>-224053.69</v>
      </c>
      <c r="E899" s="727"/>
    </row>
    <row r="900" spans="1:5">
      <c r="A900" s="726">
        <v>25400392</v>
      </c>
      <c r="B900" s="726" t="s">
        <v>3228</v>
      </c>
      <c r="C900" s="727">
        <v>-8970000</v>
      </c>
      <c r="E900" s="727"/>
    </row>
    <row r="901" spans="1:5">
      <c r="A901" s="726">
        <v>25400431</v>
      </c>
      <c r="B901" s="726" t="s">
        <v>2955</v>
      </c>
      <c r="C901" s="727">
        <v>-778288.46</v>
      </c>
      <c r="E901" s="727"/>
    </row>
    <row r="902" spans="1:5">
      <c r="A902" s="726">
        <v>25400441</v>
      </c>
      <c r="B902" s="726" t="s">
        <v>2961</v>
      </c>
      <c r="C902" s="727">
        <v>-45841.64</v>
      </c>
    </row>
    <row r="903" spans="1:5">
      <c r="A903" s="726">
        <v>25400481</v>
      </c>
      <c r="B903" s="726" t="s">
        <v>3075</v>
      </c>
      <c r="C903" s="727">
        <v>1074.3900000000001</v>
      </c>
    </row>
    <row r="904" spans="1:5">
      <c r="A904" s="726">
        <v>25400491</v>
      </c>
      <c r="B904" s="726" t="s">
        <v>3092</v>
      </c>
      <c r="C904" s="727">
        <v>-5112851</v>
      </c>
      <c r="E904" s="727"/>
    </row>
    <row r="905" spans="1:5">
      <c r="A905" s="726">
        <v>25400501</v>
      </c>
      <c r="B905" s="726" t="s">
        <v>3093</v>
      </c>
      <c r="C905" s="727">
        <v>-1480083</v>
      </c>
      <c r="E905" s="727"/>
    </row>
    <row r="906" spans="1:5">
      <c r="A906" s="726">
        <v>25400511</v>
      </c>
      <c r="B906" s="726" t="s">
        <v>3123</v>
      </c>
      <c r="C906" s="727">
        <v>-228306.85</v>
      </c>
      <c r="E906" s="727"/>
    </row>
    <row r="907" spans="1:5">
      <c r="A907" s="726">
        <v>25400521</v>
      </c>
      <c r="B907" s="726" t="s">
        <v>3175</v>
      </c>
      <c r="C907" s="727">
        <v>-8690000</v>
      </c>
      <c r="E907" s="727"/>
    </row>
    <row r="908" spans="1:5">
      <c r="A908" s="726">
        <v>25500002</v>
      </c>
      <c r="B908" s="726" t="s">
        <v>1725</v>
      </c>
      <c r="C908" s="727">
        <v>-8165809</v>
      </c>
      <c r="E908" s="727"/>
    </row>
    <row r="909" spans="1:5">
      <c r="A909" s="726">
        <v>25500022</v>
      </c>
      <c r="B909" s="726" t="s">
        <v>1725</v>
      </c>
      <c r="C909" s="727">
        <v>8165809</v>
      </c>
      <c r="E909" s="727"/>
    </row>
    <row r="910" spans="1:5">
      <c r="A910" s="726">
        <v>25600072</v>
      </c>
      <c r="B910" s="726" t="s">
        <v>2258</v>
      </c>
      <c r="C910" s="727">
        <v>-65777.98</v>
      </c>
      <c r="E910" s="727"/>
    </row>
    <row r="911" spans="1:5">
      <c r="A911" s="726">
        <v>25600081</v>
      </c>
      <c r="B911" s="726" t="s">
        <v>2078</v>
      </c>
      <c r="C911" s="727">
        <v>-3732477.57</v>
      </c>
      <c r="E911" s="727"/>
    </row>
    <row r="912" spans="1:5">
      <c r="A912" s="726">
        <v>25600102</v>
      </c>
      <c r="B912" s="726" t="s">
        <v>2529</v>
      </c>
      <c r="C912" s="727">
        <v>30819.51</v>
      </c>
      <c r="E912" s="727"/>
    </row>
    <row r="913" spans="1:5">
      <c r="A913" s="726">
        <v>25600111</v>
      </c>
      <c r="B913" s="726" t="s">
        <v>2530</v>
      </c>
      <c r="C913" s="727">
        <v>311739.83</v>
      </c>
      <c r="E913" s="727"/>
    </row>
    <row r="914" spans="1:5">
      <c r="A914" s="726">
        <v>28200002</v>
      </c>
      <c r="B914" s="726" t="s">
        <v>3366</v>
      </c>
      <c r="C914" s="727">
        <v>-472094768.52999997</v>
      </c>
      <c r="E914" s="727"/>
    </row>
    <row r="915" spans="1:5">
      <c r="A915" s="726">
        <v>28200013</v>
      </c>
      <c r="B915" s="726" t="s">
        <v>3367</v>
      </c>
      <c r="C915" s="727">
        <v>-39105466.789999999</v>
      </c>
      <c r="E915" s="727"/>
    </row>
    <row r="916" spans="1:5">
      <c r="A916" s="726">
        <v>28200121</v>
      </c>
      <c r="B916" s="726" t="s">
        <v>3368</v>
      </c>
      <c r="C916" s="727">
        <v>-1237288917.8099999</v>
      </c>
      <c r="E916" s="727"/>
    </row>
    <row r="917" spans="1:5">
      <c r="A917" s="726">
        <v>28300031</v>
      </c>
      <c r="B917" s="726" t="s">
        <v>1464</v>
      </c>
      <c r="C917" s="727">
        <v>-4719137</v>
      </c>
      <c r="E917" s="727"/>
    </row>
    <row r="918" spans="1:5">
      <c r="A918" s="726">
        <v>28300033</v>
      </c>
      <c r="B918" s="726" t="s">
        <v>283</v>
      </c>
      <c r="C918" s="727">
        <v>-67749545.829999998</v>
      </c>
      <c r="E918" s="727"/>
    </row>
    <row r="919" spans="1:5">
      <c r="A919" s="726">
        <v>28300041</v>
      </c>
      <c r="B919" s="726" t="s">
        <v>934</v>
      </c>
      <c r="C919" s="727">
        <v>-851459.59</v>
      </c>
      <c r="E919" s="727"/>
    </row>
    <row r="920" spans="1:5">
      <c r="A920" s="726">
        <v>28300043</v>
      </c>
      <c r="B920" s="726" t="s">
        <v>284</v>
      </c>
      <c r="C920" s="727">
        <v>-15963739.880000001</v>
      </c>
      <c r="E920" s="727"/>
    </row>
    <row r="921" spans="1:5">
      <c r="A921" s="726">
        <v>28300081</v>
      </c>
      <c r="B921" s="726" t="s">
        <v>2546</v>
      </c>
      <c r="C921" s="727">
        <v>-5220634.6500000004</v>
      </c>
      <c r="E921" s="727"/>
    </row>
    <row r="922" spans="1:5">
      <c r="A922" s="726">
        <v>28300091</v>
      </c>
      <c r="B922" s="726" t="s">
        <v>2803</v>
      </c>
      <c r="C922" s="727">
        <v>-2853448.4</v>
      </c>
      <c r="E922" s="727"/>
    </row>
    <row r="923" spans="1:5">
      <c r="A923" s="726">
        <v>28300152</v>
      </c>
      <c r="B923" s="726" t="s">
        <v>1002</v>
      </c>
      <c r="C923" s="727">
        <v>-1850826.4</v>
      </c>
      <c r="E923" s="727"/>
    </row>
    <row r="924" spans="1:5">
      <c r="A924" s="726">
        <v>28300162</v>
      </c>
      <c r="B924" s="726" t="s">
        <v>795</v>
      </c>
      <c r="C924" s="727">
        <v>-306806.74</v>
      </c>
      <c r="E924" s="727"/>
    </row>
    <row r="925" spans="1:5">
      <c r="A925" s="726">
        <v>28300211</v>
      </c>
      <c r="B925" s="726" t="s">
        <v>3210</v>
      </c>
      <c r="C925" s="727">
        <v>-31234909.98</v>
      </c>
      <c r="E925" s="727"/>
    </row>
    <row r="926" spans="1:5">
      <c r="A926" s="726">
        <v>28300221</v>
      </c>
      <c r="B926" s="726" t="s">
        <v>3211</v>
      </c>
      <c r="C926" s="727">
        <v>-6364792.1699999999</v>
      </c>
      <c r="E926" s="727"/>
    </row>
    <row r="927" spans="1:5">
      <c r="A927" s="726">
        <v>28300232</v>
      </c>
      <c r="B927" s="726" t="s">
        <v>974</v>
      </c>
      <c r="C927" s="727">
        <v>-22191284.02</v>
      </c>
      <c r="E927" s="727"/>
    </row>
    <row r="928" spans="1:5">
      <c r="A928" s="726">
        <v>28300252</v>
      </c>
      <c r="B928" s="726" t="s">
        <v>2410</v>
      </c>
      <c r="C928" s="727">
        <v>-7017061.5899999999</v>
      </c>
      <c r="E928" s="727"/>
    </row>
    <row r="929" spans="1:5">
      <c r="A929" s="726">
        <v>28300262</v>
      </c>
      <c r="B929" s="726" t="s">
        <v>2411</v>
      </c>
      <c r="C929" s="727">
        <v>-2715291.54</v>
      </c>
      <c r="E929" s="727"/>
    </row>
    <row r="930" spans="1:5">
      <c r="A930" s="726">
        <v>28300311</v>
      </c>
      <c r="B930" s="726" t="s">
        <v>3369</v>
      </c>
      <c r="C930" s="727">
        <v>-1727017.69</v>
      </c>
    </row>
    <row r="931" spans="1:5">
      <c r="A931" s="726">
        <v>28300361</v>
      </c>
      <c r="B931" s="726" t="s">
        <v>168</v>
      </c>
      <c r="C931" s="727">
        <v>-70000128.870000005</v>
      </c>
      <c r="E931" s="727"/>
    </row>
    <row r="932" spans="1:5">
      <c r="A932" s="726">
        <v>28300362</v>
      </c>
      <c r="B932" s="726" t="s">
        <v>169</v>
      </c>
      <c r="C932" s="727">
        <v>-993655.74</v>
      </c>
      <c r="E932" s="727"/>
    </row>
    <row r="933" spans="1:5">
      <c r="A933" s="726">
        <v>28300431</v>
      </c>
      <c r="B933" s="726" t="s">
        <v>552</v>
      </c>
      <c r="C933" s="727">
        <v>-1971075.1</v>
      </c>
      <c r="E933" s="727"/>
    </row>
    <row r="934" spans="1:5">
      <c r="A934" s="726">
        <v>28300501</v>
      </c>
      <c r="B934" s="726" t="s">
        <v>2159</v>
      </c>
      <c r="C934" s="727">
        <v>1532303.4</v>
      </c>
      <c r="E934" s="727"/>
    </row>
    <row r="935" spans="1:5">
      <c r="A935" s="726">
        <v>28300503</v>
      </c>
      <c r="B935" s="726" t="s">
        <v>1665</v>
      </c>
      <c r="C935" s="727">
        <v>-5161365.6900000004</v>
      </c>
      <c r="E935" s="727"/>
    </row>
    <row r="936" spans="1:5">
      <c r="A936" s="726">
        <v>28300511</v>
      </c>
      <c r="B936" s="726" t="s">
        <v>1693</v>
      </c>
      <c r="C936" s="727">
        <v>-1350431.6</v>
      </c>
      <c r="E936" s="727"/>
    </row>
    <row r="937" spans="1:5">
      <c r="A937" s="726">
        <v>28300561</v>
      </c>
      <c r="B937" s="726" t="s">
        <v>931</v>
      </c>
      <c r="C937" s="727">
        <v>-14849920.02</v>
      </c>
      <c r="E937" s="727"/>
    </row>
    <row r="938" spans="1:5">
      <c r="A938" s="726">
        <v>28300581</v>
      </c>
      <c r="B938" s="726" t="s">
        <v>1431</v>
      </c>
      <c r="C938" s="727">
        <v>-9086842.9700000007</v>
      </c>
      <c r="E938" s="727"/>
    </row>
    <row r="939" spans="1:5">
      <c r="A939" s="726">
        <v>28300651</v>
      </c>
      <c r="B939" s="726" t="s">
        <v>1101</v>
      </c>
      <c r="C939" s="727">
        <v>-8321338.0599999996</v>
      </c>
      <c r="E939" s="727"/>
    </row>
    <row r="940" spans="1:5">
      <c r="A940" s="726">
        <v>28300661</v>
      </c>
      <c r="B940" s="726" t="s">
        <v>2083</v>
      </c>
      <c r="C940" s="727">
        <v>-9534613.9000000004</v>
      </c>
      <c r="E940" s="727"/>
    </row>
    <row r="941" spans="1:5">
      <c r="A941" s="726">
        <v>28300721</v>
      </c>
      <c r="B941" s="726" t="s">
        <v>2475</v>
      </c>
      <c r="C941" s="727">
        <v>-918671.82</v>
      </c>
      <c r="E941" s="727"/>
    </row>
    <row r="942" spans="1:5">
      <c r="A942" s="726">
        <v>28300731</v>
      </c>
      <c r="B942" s="726" t="s">
        <v>2630</v>
      </c>
      <c r="C942" s="727">
        <v>-6460437.1200000001</v>
      </c>
      <c r="E942" s="727"/>
    </row>
    <row r="943" spans="1:5">
      <c r="A943" s="726">
        <v>28300741</v>
      </c>
      <c r="B943" s="726" t="s">
        <v>2864</v>
      </c>
      <c r="C943" s="727">
        <v>-726657.37</v>
      </c>
      <c r="E943" s="727"/>
    </row>
    <row r="944" spans="1:5">
      <c r="A944" s="726">
        <v>28300761</v>
      </c>
      <c r="B944" s="726" t="s">
        <v>3236</v>
      </c>
      <c r="C944" s="727">
        <v>-1890939.75</v>
      </c>
      <c r="E944" s="727"/>
    </row>
    <row r="945" spans="1:5">
      <c r="A945" s="726">
        <v>28302001</v>
      </c>
      <c r="B945" s="726" t="s">
        <v>2874</v>
      </c>
      <c r="C945" s="727">
        <v>-9766649.6600000001</v>
      </c>
      <c r="E945" s="727"/>
    </row>
    <row r="946" spans="1:5">
      <c r="A946" s="726">
        <v>28302002</v>
      </c>
      <c r="B946" s="726" t="s">
        <v>2875</v>
      </c>
      <c r="C946" s="727">
        <v>-19139206.800000001</v>
      </c>
      <c r="E946" s="727"/>
    </row>
    <row r="947" spans="1:5">
      <c r="A947" s="726">
        <v>28302011</v>
      </c>
      <c r="B947" s="726" t="s">
        <v>2876</v>
      </c>
      <c r="C947" s="727">
        <v>-3357594.5</v>
      </c>
      <c r="E947" s="727"/>
    </row>
    <row r="948" spans="1:5">
      <c r="A948" s="726">
        <v>28302012</v>
      </c>
      <c r="B948" s="726" t="s">
        <v>2877</v>
      </c>
      <c r="C948" s="727">
        <v>-4896144.3600000003</v>
      </c>
      <c r="E948" s="727"/>
    </row>
    <row r="949" spans="1:5">
      <c r="A949" s="726">
        <v>28302021</v>
      </c>
      <c r="B949" s="726" t="s">
        <v>2878</v>
      </c>
      <c r="C949" s="727">
        <v>-10323230.699999999</v>
      </c>
      <c r="E949" s="727"/>
    </row>
    <row r="950" spans="1:5">
      <c r="A950" s="726">
        <v>28302022</v>
      </c>
      <c r="B950" s="726" t="s">
        <v>2879</v>
      </c>
      <c r="C950" s="727">
        <v>-4176673.83</v>
      </c>
      <c r="E950" s="727"/>
    </row>
    <row r="951" spans="1:5">
      <c r="A951" s="726">
        <v>28302031</v>
      </c>
      <c r="B951" s="726" t="s">
        <v>3015</v>
      </c>
      <c r="C951" s="727">
        <v>-810121.9</v>
      </c>
      <c r="E951" s="727"/>
    </row>
    <row r="952" spans="1:5">
      <c r="A952" s="726">
        <v>28302041</v>
      </c>
      <c r="B952" s="726" t="s">
        <v>3048</v>
      </c>
      <c r="C952" s="727">
        <v>-5962895.3099999996</v>
      </c>
      <c r="E952" s="727"/>
    </row>
    <row r="953" spans="1:5">
      <c r="A953" s="726">
        <v>28302051</v>
      </c>
      <c r="B953" s="726" t="s">
        <v>3165</v>
      </c>
      <c r="C953" s="727">
        <v>-2066183.23</v>
      </c>
      <c r="E953" s="727"/>
    </row>
    <row r="954" spans="1:5">
      <c r="A954" s="726">
        <v>28302061</v>
      </c>
      <c r="B954" s="726" t="s">
        <v>3184</v>
      </c>
      <c r="C954" s="727">
        <v>-3997176.14</v>
      </c>
      <c r="E954" s="727"/>
    </row>
    <row r="955" spans="1:5">
      <c r="A955" s="726">
        <v>41810000</v>
      </c>
      <c r="B955" s="726" t="s">
        <v>3308</v>
      </c>
      <c r="C955" s="727">
        <v>270887</v>
      </c>
      <c r="E955" s="727"/>
    </row>
    <row r="956" spans="1:5">
      <c r="A956" s="726">
        <v>41900013</v>
      </c>
      <c r="B956" s="726" t="s">
        <v>3309</v>
      </c>
      <c r="C956" s="727">
        <v>-454481.61</v>
      </c>
      <c r="E956" s="727"/>
    </row>
    <row r="957" spans="1:5">
      <c r="A957" s="726" t="s">
        <v>418</v>
      </c>
      <c r="C957" s="727">
        <v>-181675103.93000001</v>
      </c>
      <c r="E957" s="727"/>
    </row>
    <row r="958" spans="1:5">
      <c r="A958">
        <v>43800003</v>
      </c>
      <c r="B958" t="s">
        <v>1773</v>
      </c>
      <c r="C958" s="82">
        <v>175279053.78</v>
      </c>
      <c r="E958" s="727"/>
    </row>
    <row r="959" spans="1:5">
      <c r="A959">
        <v>43900003</v>
      </c>
      <c r="B959" t="s">
        <v>1319</v>
      </c>
      <c r="C959" s="82">
        <v>5848610</v>
      </c>
    </row>
    <row r="960" spans="1:5">
      <c r="C960" s="727"/>
      <c r="E960" s="727"/>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I966"/>
  <sheetViews>
    <sheetView workbookViewId="0"/>
  </sheetViews>
  <sheetFormatPr defaultColWidth="9.109375" defaultRowHeight="14.4"/>
  <cols>
    <col min="1" max="1" width="13" style="719" customWidth="1"/>
    <col min="2" max="2" width="41.44140625" style="719" bestFit="1" customWidth="1"/>
    <col min="3" max="3" width="17.33203125" style="719" bestFit="1" customWidth="1"/>
    <col min="4" max="5" width="9.109375" style="719"/>
    <col min="6" max="6" width="56.5546875" style="719" bestFit="1" customWidth="1"/>
    <col min="7" max="7" width="9.109375" style="719"/>
    <col min="8" max="8" width="51.33203125" style="719" customWidth="1"/>
    <col min="9" max="9" width="59" style="719" customWidth="1"/>
    <col min="10" max="16384" width="9.109375" style="719"/>
  </cols>
  <sheetData>
    <row r="1" spans="1:9">
      <c r="A1" s="719">
        <v>10100501</v>
      </c>
      <c r="B1" s="719" t="s">
        <v>881</v>
      </c>
      <c r="C1" s="720">
        <v>9053741489.3099995</v>
      </c>
      <c r="F1" s="719" t="s">
        <v>1955</v>
      </c>
      <c r="G1" s="719" t="s">
        <v>3349</v>
      </c>
      <c r="H1" s="719" t="s">
        <v>1315</v>
      </c>
    </row>
    <row r="2" spans="1:9">
      <c r="A2" s="719">
        <v>10100502</v>
      </c>
      <c r="B2" s="719" t="s">
        <v>882</v>
      </c>
      <c r="C2" s="720">
        <v>3269118639.1399999</v>
      </c>
      <c r="E2" s="723">
        <v>14301043</v>
      </c>
      <c r="F2" s="687" t="s">
        <v>3346</v>
      </c>
      <c r="G2" s="719">
        <v>56</v>
      </c>
      <c r="H2" s="719" t="s">
        <v>3347</v>
      </c>
      <c r="I2" s="719" t="s">
        <v>3348</v>
      </c>
    </row>
    <row r="3" spans="1:9">
      <c r="A3" s="719">
        <v>10100503</v>
      </c>
      <c r="B3" s="719" t="s">
        <v>883</v>
      </c>
      <c r="C3" s="720">
        <v>467107774.31</v>
      </c>
      <c r="E3" s="723">
        <v>16502001</v>
      </c>
      <c r="F3" s="687" t="s">
        <v>3345</v>
      </c>
      <c r="G3" s="719">
        <v>56</v>
      </c>
      <c r="H3" s="719" t="s">
        <v>3350</v>
      </c>
      <c r="I3" s="719" t="s">
        <v>3357</v>
      </c>
    </row>
    <row r="4" spans="1:9">
      <c r="A4" s="719">
        <v>10110013</v>
      </c>
      <c r="B4" s="719" t="s">
        <v>2295</v>
      </c>
      <c r="C4" s="720">
        <v>882538.67</v>
      </c>
      <c r="E4" s="723">
        <v>16502021</v>
      </c>
      <c r="F4" s="687" t="s">
        <v>3344</v>
      </c>
      <c r="G4" s="719">
        <v>56</v>
      </c>
      <c r="H4" s="719" t="s">
        <v>3352</v>
      </c>
      <c r="I4" s="719" t="s">
        <v>3357</v>
      </c>
    </row>
    <row r="5" spans="1:9" ht="28.8">
      <c r="A5" s="719">
        <v>10500501</v>
      </c>
      <c r="B5" s="719" t="s">
        <v>884</v>
      </c>
      <c r="C5" s="720">
        <v>50240476.219999999</v>
      </c>
      <c r="E5" s="723">
        <v>16502143</v>
      </c>
      <c r="F5" s="687" t="s">
        <v>3343</v>
      </c>
      <c r="H5" s="722" t="s">
        <v>3356</v>
      </c>
      <c r="I5" s="719" t="s">
        <v>3351</v>
      </c>
    </row>
    <row r="6" spans="1:9" ht="28.8">
      <c r="A6" s="719">
        <v>10500502</v>
      </c>
      <c r="B6" s="719" t="s">
        <v>885</v>
      </c>
      <c r="C6" s="720">
        <v>6138640.21</v>
      </c>
      <c r="E6" s="723">
        <v>16504053</v>
      </c>
      <c r="F6" s="687" t="s">
        <v>3341</v>
      </c>
      <c r="H6" s="722" t="s">
        <v>3356</v>
      </c>
      <c r="I6" s="719" t="s">
        <v>3351</v>
      </c>
    </row>
    <row r="7" spans="1:9">
      <c r="A7" s="719">
        <v>10600501</v>
      </c>
      <c r="B7" s="719" t="s">
        <v>886</v>
      </c>
      <c r="C7" s="720">
        <v>16437232.689999999</v>
      </c>
      <c r="E7" s="219">
        <v>18210311</v>
      </c>
      <c r="F7" s="687" t="s">
        <v>3342</v>
      </c>
      <c r="H7" s="724" t="s">
        <v>3354</v>
      </c>
      <c r="I7" s="724" t="s">
        <v>3353</v>
      </c>
    </row>
    <row r="8" spans="1:9">
      <c r="A8" s="719">
        <v>10600502</v>
      </c>
      <c r="B8" s="719" t="s">
        <v>887</v>
      </c>
      <c r="C8" s="720">
        <v>27367729.530000001</v>
      </c>
      <c r="E8" s="219">
        <v>28300311</v>
      </c>
      <c r="F8" s="687" t="s">
        <v>3340</v>
      </c>
      <c r="H8" s="725" t="s">
        <v>3358</v>
      </c>
      <c r="I8" s="725" t="s">
        <v>3355</v>
      </c>
    </row>
    <row r="9" spans="1:9">
      <c r="A9" s="719">
        <v>10600503</v>
      </c>
      <c r="B9" s="719" t="s">
        <v>2218</v>
      </c>
      <c r="C9" s="720">
        <v>443169.76</v>
      </c>
    </row>
    <row r="10" spans="1:9">
      <c r="A10" s="719">
        <v>10700013</v>
      </c>
      <c r="B10" s="719" t="s">
        <v>1698</v>
      </c>
      <c r="C10" s="720">
        <v>2522581.7400000002</v>
      </c>
      <c r="H10" s="720">
        <v>920078.04</v>
      </c>
    </row>
    <row r="11" spans="1:9">
      <c r="A11" s="719">
        <v>10700023</v>
      </c>
      <c r="B11" s="719" t="s">
        <v>2217</v>
      </c>
      <c r="C11" s="720">
        <v>-393750</v>
      </c>
      <c r="H11" s="719">
        <v>93507583</v>
      </c>
    </row>
    <row r="12" spans="1:9">
      <c r="A12" s="719">
        <v>10700501</v>
      </c>
      <c r="B12" s="719" t="s">
        <v>424</v>
      </c>
      <c r="C12" s="720">
        <v>210879474.27000001</v>
      </c>
    </row>
    <row r="13" spans="1:9">
      <c r="A13" s="719">
        <v>10700502</v>
      </c>
      <c r="B13" s="719" t="s">
        <v>888</v>
      </c>
      <c r="C13" s="720">
        <v>77417473.989999995</v>
      </c>
    </row>
    <row r="14" spans="1:9">
      <c r="A14" s="719">
        <v>10700503</v>
      </c>
      <c r="B14" s="719" t="s">
        <v>1850</v>
      </c>
      <c r="C14" s="720">
        <v>52378161.5</v>
      </c>
    </row>
    <row r="15" spans="1:9">
      <c r="A15" s="719">
        <v>10700602</v>
      </c>
      <c r="B15" s="719" t="s">
        <v>2905</v>
      </c>
      <c r="C15" s="720">
        <v>360640</v>
      </c>
    </row>
    <row r="16" spans="1:9">
      <c r="A16" s="719">
        <v>10800061</v>
      </c>
      <c r="B16" s="719" t="s">
        <v>905</v>
      </c>
      <c r="C16" s="720">
        <v>-74850658</v>
      </c>
    </row>
    <row r="17" spans="1:3">
      <c r="A17" s="719">
        <v>10800062</v>
      </c>
      <c r="B17" s="719" t="s">
        <v>905</v>
      </c>
      <c r="C17" s="720">
        <v>-251172831</v>
      </c>
    </row>
    <row r="18" spans="1:3">
      <c r="A18" s="719">
        <v>10800071</v>
      </c>
      <c r="B18" s="719" t="s">
        <v>906</v>
      </c>
      <c r="C18" s="720">
        <v>74850658</v>
      </c>
    </row>
    <row r="19" spans="1:3">
      <c r="A19" s="719">
        <v>10800072</v>
      </c>
      <c r="B19" s="719" t="s">
        <v>906</v>
      </c>
      <c r="C19" s="720">
        <v>251172831</v>
      </c>
    </row>
    <row r="20" spans="1:3">
      <c r="A20" s="719">
        <v>10800501</v>
      </c>
      <c r="B20" s="719" t="s">
        <v>563</v>
      </c>
      <c r="C20" s="720">
        <v>-3370258720.1399999</v>
      </c>
    </row>
    <row r="21" spans="1:3">
      <c r="A21" s="719">
        <v>10800502</v>
      </c>
      <c r="B21" s="719" t="s">
        <v>564</v>
      </c>
      <c r="C21" s="720">
        <v>-1245568087.5899999</v>
      </c>
    </row>
    <row r="22" spans="1:3">
      <c r="A22" s="719">
        <v>10800503</v>
      </c>
      <c r="B22" s="719" t="s">
        <v>1072</v>
      </c>
      <c r="C22" s="720">
        <v>-95009349.439999998</v>
      </c>
    </row>
    <row r="23" spans="1:3">
      <c r="A23" s="719">
        <v>10800541</v>
      </c>
      <c r="B23" s="719" t="s">
        <v>96</v>
      </c>
      <c r="C23" s="720">
        <v>6052666.4900000002</v>
      </c>
    </row>
    <row r="24" spans="1:3">
      <c r="A24" s="719">
        <v>10800543</v>
      </c>
      <c r="B24" s="719" t="s">
        <v>97</v>
      </c>
      <c r="C24" s="720">
        <v>239156.73</v>
      </c>
    </row>
    <row r="25" spans="1:3">
      <c r="A25" s="719">
        <v>10800552</v>
      </c>
      <c r="B25" s="719" t="s">
        <v>1073</v>
      </c>
      <c r="C25" s="720">
        <v>2204932.39</v>
      </c>
    </row>
    <row r="26" spans="1:3">
      <c r="A26" s="719">
        <v>11100501</v>
      </c>
      <c r="B26" s="719" t="s">
        <v>747</v>
      </c>
      <c r="C26" s="720">
        <v>-27364032.640000001</v>
      </c>
    </row>
    <row r="27" spans="1:3">
      <c r="A27" s="719">
        <v>11100502</v>
      </c>
      <c r="B27" s="719" t="s">
        <v>748</v>
      </c>
      <c r="C27" s="720">
        <v>-8091106.75</v>
      </c>
    </row>
    <row r="28" spans="1:3">
      <c r="A28" s="719">
        <v>11100503</v>
      </c>
      <c r="B28" s="719" t="s">
        <v>749</v>
      </c>
      <c r="C28" s="720">
        <v>-90466366.549999997</v>
      </c>
    </row>
    <row r="29" spans="1:3">
      <c r="A29" s="719">
        <v>11400001</v>
      </c>
      <c r="B29" s="719" t="s">
        <v>237</v>
      </c>
      <c r="C29" s="720">
        <v>946172.25</v>
      </c>
    </row>
    <row r="30" spans="1:3">
      <c r="A30" s="719">
        <v>11400011</v>
      </c>
      <c r="B30" s="719" t="s">
        <v>1879</v>
      </c>
      <c r="C30" s="720">
        <v>302358.01</v>
      </c>
    </row>
    <row r="31" spans="1:3">
      <c r="A31" s="719">
        <v>11400031</v>
      </c>
      <c r="B31" s="719" t="s">
        <v>1549</v>
      </c>
      <c r="C31" s="720">
        <v>76622596.840000004</v>
      </c>
    </row>
    <row r="32" spans="1:3">
      <c r="A32" s="719">
        <v>11400061</v>
      </c>
      <c r="B32" s="719" t="s">
        <v>1437</v>
      </c>
      <c r="C32" s="720">
        <v>156960790.84</v>
      </c>
    </row>
    <row r="33" spans="1:3">
      <c r="A33" s="719">
        <v>11400071</v>
      </c>
      <c r="B33" s="719" t="s">
        <v>1980</v>
      </c>
      <c r="C33" s="720">
        <v>16950332.899999999</v>
      </c>
    </row>
    <row r="34" spans="1:3">
      <c r="A34" s="719">
        <v>11400091</v>
      </c>
      <c r="B34" s="719" t="s">
        <v>2618</v>
      </c>
      <c r="C34" s="720">
        <v>31009424.030000001</v>
      </c>
    </row>
    <row r="35" spans="1:3">
      <c r="A35" s="719">
        <v>11500001</v>
      </c>
      <c r="B35" s="719" t="s">
        <v>950</v>
      </c>
      <c r="C35" s="720">
        <v>-865189</v>
      </c>
    </row>
    <row r="36" spans="1:3">
      <c r="A36" s="719">
        <v>11500011</v>
      </c>
      <c r="B36" s="719" t="s">
        <v>652</v>
      </c>
      <c r="C36" s="720">
        <v>-302358.01</v>
      </c>
    </row>
    <row r="37" spans="1:3">
      <c r="A37" s="719">
        <v>11500031</v>
      </c>
      <c r="B37" s="719" t="s">
        <v>1356</v>
      </c>
      <c r="C37" s="720">
        <v>-57610138.659999996</v>
      </c>
    </row>
    <row r="38" spans="1:3">
      <c r="A38" s="719">
        <v>11500041</v>
      </c>
      <c r="B38" s="719" t="s">
        <v>1423</v>
      </c>
      <c r="C38" s="720">
        <v>-31028306.68</v>
      </c>
    </row>
    <row r="39" spans="1:3">
      <c r="A39" s="719">
        <v>11500051</v>
      </c>
      <c r="B39" s="719" t="s">
        <v>1981</v>
      </c>
      <c r="C39" s="720">
        <v>-15032062.93</v>
      </c>
    </row>
    <row r="40" spans="1:3">
      <c r="A40" s="719">
        <v>11500061</v>
      </c>
      <c r="B40" s="719" t="s">
        <v>2620</v>
      </c>
      <c r="C40" s="720">
        <v>-3195615.97</v>
      </c>
    </row>
    <row r="41" spans="1:3">
      <c r="A41" s="719">
        <v>11730002</v>
      </c>
      <c r="B41" s="719" t="s">
        <v>653</v>
      </c>
      <c r="C41" s="720">
        <v>8654564.4700000007</v>
      </c>
    </row>
    <row r="42" spans="1:3">
      <c r="A42" s="719">
        <v>12100503</v>
      </c>
      <c r="B42" s="719" t="s">
        <v>750</v>
      </c>
      <c r="C42" s="720">
        <v>117059.75</v>
      </c>
    </row>
    <row r="43" spans="1:3">
      <c r="A43" s="719">
        <v>12100513</v>
      </c>
      <c r="B43" s="719" t="s">
        <v>751</v>
      </c>
      <c r="C43" s="720">
        <v>4795926.91</v>
      </c>
    </row>
    <row r="44" spans="1:3">
      <c r="A44" s="719">
        <v>12200503</v>
      </c>
      <c r="B44" s="719" t="s">
        <v>752</v>
      </c>
      <c r="C44" s="720">
        <v>-421167.78</v>
      </c>
    </row>
    <row r="45" spans="1:3">
      <c r="A45" s="719">
        <v>12310000</v>
      </c>
      <c r="B45" s="719" t="s">
        <v>845</v>
      </c>
      <c r="C45" s="720">
        <v>29622649</v>
      </c>
    </row>
    <row r="46" spans="1:3">
      <c r="A46" s="719">
        <v>12400043</v>
      </c>
      <c r="B46" s="719" t="s">
        <v>1160</v>
      </c>
      <c r="C46" s="720">
        <v>48158951.210000001</v>
      </c>
    </row>
    <row r="47" spans="1:3">
      <c r="A47" s="719">
        <v>12400503</v>
      </c>
      <c r="B47" s="719" t="s">
        <v>378</v>
      </c>
      <c r="C47" s="720">
        <v>557764.01</v>
      </c>
    </row>
    <row r="48" spans="1:3">
      <c r="A48" s="719">
        <v>12400553</v>
      </c>
      <c r="B48" s="719" t="s">
        <v>1712</v>
      </c>
      <c r="C48" s="720">
        <v>1322647.6200000001</v>
      </c>
    </row>
    <row r="49" spans="1:3">
      <c r="A49" s="719">
        <v>12400723</v>
      </c>
      <c r="B49" s="719" t="s">
        <v>2261</v>
      </c>
      <c r="C49" s="720">
        <v>42156</v>
      </c>
    </row>
    <row r="50" spans="1:3">
      <c r="A50" s="719">
        <v>12800001</v>
      </c>
      <c r="B50" s="719" t="s">
        <v>2392</v>
      </c>
      <c r="C50" s="720">
        <v>18500000</v>
      </c>
    </row>
    <row r="51" spans="1:3">
      <c r="A51" s="719">
        <v>12800011</v>
      </c>
      <c r="B51" s="719" t="s">
        <v>2604</v>
      </c>
      <c r="C51" s="720">
        <v>1661800.93</v>
      </c>
    </row>
    <row r="52" spans="1:3">
      <c r="A52" s="719">
        <v>13100543</v>
      </c>
      <c r="B52" s="719" t="s">
        <v>1545</v>
      </c>
      <c r="C52" s="720">
        <v>91652.51</v>
      </c>
    </row>
    <row r="53" spans="1:3">
      <c r="A53" s="719">
        <v>13100563</v>
      </c>
      <c r="B53" s="719" t="s">
        <v>2730</v>
      </c>
      <c r="C53" s="720">
        <v>423999.49</v>
      </c>
    </row>
    <row r="54" spans="1:3">
      <c r="A54" s="719">
        <v>13100573</v>
      </c>
      <c r="B54" s="719" t="s">
        <v>574</v>
      </c>
      <c r="C54" s="720">
        <v>13541.68</v>
      </c>
    </row>
    <row r="55" spans="1:3">
      <c r="A55" s="719">
        <v>13101003</v>
      </c>
      <c r="B55" s="719" t="s">
        <v>2731</v>
      </c>
      <c r="C55" s="720">
        <v>6410816.0899999999</v>
      </c>
    </row>
    <row r="56" spans="1:3">
      <c r="A56" s="719">
        <v>13101023</v>
      </c>
      <c r="B56" s="719" t="s">
        <v>1679</v>
      </c>
      <c r="C56" s="720">
        <v>25032608.030000001</v>
      </c>
    </row>
    <row r="57" spans="1:3">
      <c r="A57" s="719">
        <v>13101033</v>
      </c>
      <c r="B57" s="719" t="s">
        <v>2733</v>
      </c>
      <c r="C57" s="720">
        <v>522095.34</v>
      </c>
    </row>
    <row r="58" spans="1:3">
      <c r="A58" s="719">
        <v>13101093</v>
      </c>
      <c r="B58" s="719" t="s">
        <v>690</v>
      </c>
      <c r="C58" s="719">
        <v>-0.01</v>
      </c>
    </row>
    <row r="59" spans="1:3">
      <c r="A59" s="719">
        <v>13101113</v>
      </c>
      <c r="B59" s="719" t="s">
        <v>294</v>
      </c>
      <c r="C59" s="720">
        <v>-5846397.29</v>
      </c>
    </row>
    <row r="60" spans="1:3">
      <c r="A60" s="719">
        <v>13101123</v>
      </c>
      <c r="B60" s="719" t="s">
        <v>201</v>
      </c>
      <c r="C60" s="720">
        <v>-1680650.71</v>
      </c>
    </row>
    <row r="61" spans="1:3">
      <c r="A61" s="719">
        <v>13101163</v>
      </c>
      <c r="B61" s="719" t="s">
        <v>435</v>
      </c>
      <c r="C61" s="720">
        <v>102171.39</v>
      </c>
    </row>
    <row r="62" spans="1:3">
      <c r="A62" s="719">
        <v>13101183</v>
      </c>
      <c r="B62" s="719" t="s">
        <v>1601</v>
      </c>
      <c r="C62" s="720">
        <v>1522650.77</v>
      </c>
    </row>
    <row r="63" spans="1:3">
      <c r="A63" s="719">
        <v>13101193</v>
      </c>
      <c r="B63" s="719" t="s">
        <v>2284</v>
      </c>
      <c r="C63" s="720">
        <v>23751.65</v>
      </c>
    </row>
    <row r="64" spans="1:3">
      <c r="A64" s="719">
        <v>13101253</v>
      </c>
      <c r="B64" s="719" t="s">
        <v>2013</v>
      </c>
      <c r="C64" s="720">
        <v>455043.67</v>
      </c>
    </row>
    <row r="65" spans="1:3">
      <c r="A65" s="719">
        <v>13109003</v>
      </c>
      <c r="B65" s="719" t="s">
        <v>2781</v>
      </c>
      <c r="C65" s="720">
        <v>9848.5400000000009</v>
      </c>
    </row>
    <row r="66" spans="1:3">
      <c r="A66" s="719">
        <v>13400021</v>
      </c>
      <c r="B66" s="719" t="s">
        <v>1281</v>
      </c>
      <c r="C66" s="720">
        <v>7196084.2000000002</v>
      </c>
    </row>
    <row r="67" spans="1:3">
      <c r="A67" s="719">
        <v>13400031</v>
      </c>
      <c r="B67" s="719" t="s">
        <v>1282</v>
      </c>
      <c r="C67" s="720">
        <v>-7196084.2000000002</v>
      </c>
    </row>
    <row r="68" spans="1:3">
      <c r="A68" s="719">
        <v>13400073</v>
      </c>
      <c r="B68" s="719" t="s">
        <v>1046</v>
      </c>
      <c r="C68" s="720">
        <v>4809409.0599999996</v>
      </c>
    </row>
    <row r="69" spans="1:3">
      <c r="A69" s="719">
        <v>13400111</v>
      </c>
      <c r="B69" s="719" t="s">
        <v>1066</v>
      </c>
      <c r="C69" s="720">
        <v>145714</v>
      </c>
    </row>
    <row r="70" spans="1:3">
      <c r="A70" s="719">
        <v>13400123</v>
      </c>
      <c r="B70" s="719" t="s">
        <v>2204</v>
      </c>
      <c r="C70" s="720">
        <v>413798.73</v>
      </c>
    </row>
    <row r="71" spans="1:3">
      <c r="A71" s="719">
        <v>13400211</v>
      </c>
      <c r="B71" s="719" t="s">
        <v>2285</v>
      </c>
      <c r="C71" s="720">
        <v>52300</v>
      </c>
    </row>
    <row r="72" spans="1:3">
      <c r="A72" s="719">
        <v>13400241</v>
      </c>
      <c r="B72" s="719" t="s">
        <v>3033</v>
      </c>
      <c r="C72" s="720">
        <v>449616</v>
      </c>
    </row>
    <row r="73" spans="1:3">
      <c r="A73" s="719">
        <v>13400261</v>
      </c>
      <c r="B73" s="719" t="s">
        <v>3141</v>
      </c>
      <c r="C73" s="720">
        <v>29580</v>
      </c>
    </row>
    <row r="74" spans="1:3">
      <c r="A74" s="719">
        <v>13400271</v>
      </c>
      <c r="B74" s="719" t="s">
        <v>2384</v>
      </c>
      <c r="C74" s="720">
        <v>137617.76</v>
      </c>
    </row>
    <row r="75" spans="1:3">
      <c r="A75" s="719">
        <v>13400281</v>
      </c>
      <c r="B75" s="719" t="s">
        <v>2345</v>
      </c>
      <c r="C75" s="720">
        <v>26702.9</v>
      </c>
    </row>
    <row r="76" spans="1:3">
      <c r="A76" s="719">
        <v>13400311</v>
      </c>
      <c r="B76" s="719" t="s">
        <v>2818</v>
      </c>
      <c r="C76" s="720">
        <v>194700</v>
      </c>
    </row>
    <row r="77" spans="1:3">
      <c r="A77" s="719">
        <v>13400321</v>
      </c>
      <c r="B77" s="719" t="s">
        <v>3295</v>
      </c>
      <c r="C77" s="720">
        <v>44370</v>
      </c>
    </row>
    <row r="78" spans="1:3">
      <c r="A78" s="719">
        <v>13400332</v>
      </c>
      <c r="B78" s="719" t="s">
        <v>3219</v>
      </c>
      <c r="C78" s="720">
        <v>596765.74</v>
      </c>
    </row>
    <row r="79" spans="1:3">
      <c r="A79" s="719">
        <v>13500003</v>
      </c>
      <c r="B79" s="719" t="s">
        <v>1348</v>
      </c>
      <c r="C79" s="720">
        <v>31078.06</v>
      </c>
    </row>
    <row r="80" spans="1:3">
      <c r="A80" s="719">
        <v>13500041</v>
      </c>
      <c r="B80" s="719" t="s">
        <v>940</v>
      </c>
      <c r="C80" s="720">
        <v>-159119.99</v>
      </c>
    </row>
    <row r="81" spans="1:3">
      <c r="A81" s="719">
        <v>13500051</v>
      </c>
      <c r="B81" s="719" t="s">
        <v>335</v>
      </c>
      <c r="C81" s="720">
        <v>73353</v>
      </c>
    </row>
    <row r="82" spans="1:3">
      <c r="A82" s="719">
        <v>13500061</v>
      </c>
      <c r="B82" s="719" t="s">
        <v>1272</v>
      </c>
      <c r="C82" s="720">
        <v>1938403</v>
      </c>
    </row>
    <row r="83" spans="1:3">
      <c r="A83" s="719">
        <v>13500071</v>
      </c>
      <c r="B83" s="719" t="s">
        <v>1273</v>
      </c>
      <c r="C83" s="720">
        <v>1073505</v>
      </c>
    </row>
    <row r="84" spans="1:3">
      <c r="A84" s="719">
        <v>13500153</v>
      </c>
      <c r="B84" s="719" t="s">
        <v>532</v>
      </c>
      <c r="C84" s="720">
        <v>174758.77</v>
      </c>
    </row>
    <row r="85" spans="1:3">
      <c r="A85" s="719">
        <v>13500183</v>
      </c>
      <c r="B85" s="719" t="s">
        <v>2232</v>
      </c>
      <c r="C85" s="720">
        <v>100000</v>
      </c>
    </row>
    <row r="86" spans="1:3">
      <c r="A86" s="719">
        <v>13500192</v>
      </c>
      <c r="B86" s="719" t="s">
        <v>2416</v>
      </c>
      <c r="C86" s="720">
        <v>6000</v>
      </c>
    </row>
    <row r="87" spans="1:3">
      <c r="A87" s="719">
        <v>13500201</v>
      </c>
      <c r="B87" s="719" t="s">
        <v>2606</v>
      </c>
      <c r="C87" s="720">
        <v>320660.94</v>
      </c>
    </row>
    <row r="88" spans="1:3">
      <c r="A88" s="719">
        <v>14100311</v>
      </c>
      <c r="B88" s="719" t="s">
        <v>139</v>
      </c>
      <c r="C88" s="720">
        <v>3312955.02</v>
      </c>
    </row>
    <row r="89" spans="1:3">
      <c r="A89" s="719">
        <v>14200003</v>
      </c>
      <c r="B89" s="719" t="s">
        <v>322</v>
      </c>
      <c r="C89" s="719">
        <v>-500</v>
      </c>
    </row>
    <row r="90" spans="1:3">
      <c r="A90" s="719">
        <v>14200201</v>
      </c>
      <c r="B90" s="719" t="s">
        <v>2742</v>
      </c>
      <c r="C90" s="720">
        <v>129594227.73999999</v>
      </c>
    </row>
    <row r="91" spans="1:3">
      <c r="A91" s="719">
        <v>14200202</v>
      </c>
      <c r="B91" s="719" t="s">
        <v>2743</v>
      </c>
      <c r="C91" s="720">
        <v>32037068.219999999</v>
      </c>
    </row>
    <row r="92" spans="1:3">
      <c r="A92" s="719">
        <v>14200203</v>
      </c>
      <c r="B92" s="719" t="s">
        <v>2744</v>
      </c>
      <c r="C92" s="720">
        <v>-12690820.130000001</v>
      </c>
    </row>
    <row r="93" spans="1:3">
      <c r="A93" s="719">
        <v>14200213</v>
      </c>
      <c r="B93" s="719" t="s">
        <v>2761</v>
      </c>
      <c r="C93" s="720">
        <v>-27277.66</v>
      </c>
    </row>
    <row r="94" spans="1:3">
      <c r="A94" s="719">
        <v>14200223</v>
      </c>
      <c r="B94" s="719" t="s">
        <v>2762</v>
      </c>
      <c r="C94" s="720">
        <v>22004.79</v>
      </c>
    </row>
    <row r="95" spans="1:3">
      <c r="A95" s="719">
        <v>14200253</v>
      </c>
      <c r="B95" s="719" t="s">
        <v>2745</v>
      </c>
      <c r="C95" s="720">
        <v>-987647.71</v>
      </c>
    </row>
    <row r="96" spans="1:3">
      <c r="A96" s="719">
        <v>14300062</v>
      </c>
      <c r="B96" s="719" t="s">
        <v>2489</v>
      </c>
      <c r="C96" s="720">
        <v>13569543.77</v>
      </c>
    </row>
    <row r="97" spans="1:3">
      <c r="A97" s="719">
        <v>14300072</v>
      </c>
      <c r="B97" s="719" t="s">
        <v>1754</v>
      </c>
      <c r="C97" s="720">
        <v>497687.56</v>
      </c>
    </row>
    <row r="98" spans="1:3">
      <c r="A98" s="719">
        <v>14300081</v>
      </c>
      <c r="B98" s="719" t="s">
        <v>477</v>
      </c>
      <c r="C98" s="719">
        <v>807.48</v>
      </c>
    </row>
    <row r="99" spans="1:3">
      <c r="A99" s="719">
        <v>14300082</v>
      </c>
      <c r="B99" s="719" t="s">
        <v>3158</v>
      </c>
      <c r="C99" s="720">
        <v>650831.34</v>
      </c>
    </row>
    <row r="100" spans="1:3">
      <c r="A100" s="719">
        <v>14300141</v>
      </c>
      <c r="B100" s="719" t="s">
        <v>1650</v>
      </c>
      <c r="C100" s="720">
        <v>22791881.690000001</v>
      </c>
    </row>
    <row r="101" spans="1:3">
      <c r="A101" s="719">
        <v>14300151</v>
      </c>
      <c r="B101" s="719" t="s">
        <v>1651</v>
      </c>
      <c r="C101" s="720">
        <v>1254313.48</v>
      </c>
    </row>
    <row r="102" spans="1:3">
      <c r="A102" s="719">
        <v>14300171</v>
      </c>
      <c r="B102" s="719" t="s">
        <v>723</v>
      </c>
      <c r="C102" s="720">
        <v>12052974.890000001</v>
      </c>
    </row>
    <row r="103" spans="1:3">
      <c r="A103" s="719">
        <v>14300241</v>
      </c>
      <c r="B103" s="719" t="s">
        <v>2866</v>
      </c>
      <c r="C103" s="720">
        <v>60750</v>
      </c>
    </row>
    <row r="104" spans="1:3">
      <c r="A104" s="719">
        <v>14300261</v>
      </c>
      <c r="B104" s="719" t="s">
        <v>446</v>
      </c>
      <c r="C104" s="720">
        <v>4383245.3099999996</v>
      </c>
    </row>
    <row r="105" spans="1:3">
      <c r="A105" s="719">
        <v>14300323</v>
      </c>
      <c r="B105" s="719" t="s">
        <v>3329</v>
      </c>
      <c r="C105" s="720">
        <v>-5094.16</v>
      </c>
    </row>
    <row r="106" spans="1:3">
      <c r="A106" s="719">
        <v>14300333</v>
      </c>
      <c r="B106" s="719" t="s">
        <v>917</v>
      </c>
      <c r="C106" s="720">
        <v>46547.74</v>
      </c>
    </row>
    <row r="107" spans="1:3">
      <c r="A107" s="719">
        <v>14300703</v>
      </c>
      <c r="B107" s="719" t="s">
        <v>2746</v>
      </c>
      <c r="C107" s="720">
        <v>602209055.02999997</v>
      </c>
    </row>
    <row r="108" spans="1:3">
      <c r="A108" s="719">
        <v>14300713</v>
      </c>
      <c r="B108" s="719" t="s">
        <v>2747</v>
      </c>
      <c r="C108" s="720">
        <v>28968.99</v>
      </c>
    </row>
    <row r="109" spans="1:3">
      <c r="A109" s="719">
        <v>14300733</v>
      </c>
      <c r="B109" s="719" t="s">
        <v>2748</v>
      </c>
      <c r="C109" s="720">
        <v>16053285.92</v>
      </c>
    </row>
    <row r="110" spans="1:3">
      <c r="A110" s="719">
        <v>14300743</v>
      </c>
      <c r="B110" s="719" t="s">
        <v>2749</v>
      </c>
      <c r="C110" s="720">
        <v>734613.3</v>
      </c>
    </row>
    <row r="111" spans="1:3">
      <c r="A111" s="719">
        <v>14300763</v>
      </c>
      <c r="B111" s="719" t="s">
        <v>2713</v>
      </c>
      <c r="C111" s="720">
        <v>-592643003.76999998</v>
      </c>
    </row>
    <row r="112" spans="1:3">
      <c r="A112" s="719">
        <v>14300921</v>
      </c>
      <c r="B112" s="719" t="s">
        <v>889</v>
      </c>
      <c r="C112" s="720">
        <v>667342.82999999996</v>
      </c>
    </row>
    <row r="113" spans="1:3">
      <c r="A113" s="719">
        <v>14301022</v>
      </c>
      <c r="B113" s="719" t="s">
        <v>358</v>
      </c>
      <c r="C113" s="720">
        <v>6137235.3899999997</v>
      </c>
    </row>
    <row r="114" spans="1:3">
      <c r="A114" s="719">
        <v>14301033</v>
      </c>
      <c r="B114" s="719" t="s">
        <v>2902</v>
      </c>
      <c r="C114" s="720">
        <v>49655.39</v>
      </c>
    </row>
    <row r="115" spans="1:3">
      <c r="A115" s="719">
        <v>14301041</v>
      </c>
      <c r="B115" s="719" t="s">
        <v>2973</v>
      </c>
      <c r="C115" s="720">
        <v>94588.6</v>
      </c>
    </row>
    <row r="116" spans="1:3">
      <c r="A116" s="719">
        <v>14301043</v>
      </c>
      <c r="B116" s="719" t="s">
        <v>3330</v>
      </c>
      <c r="C116" s="720">
        <v>797021.72</v>
      </c>
    </row>
    <row r="117" spans="1:3">
      <c r="A117" s="719">
        <v>14400311</v>
      </c>
      <c r="B117" s="719" t="s">
        <v>2750</v>
      </c>
      <c r="C117" s="720">
        <v>-5944846.1699999999</v>
      </c>
    </row>
    <row r="118" spans="1:3">
      <c r="A118" s="719">
        <v>14400312</v>
      </c>
      <c r="B118" s="719" t="s">
        <v>2751</v>
      </c>
      <c r="C118" s="720">
        <v>-1826276.5</v>
      </c>
    </row>
    <row r="119" spans="1:3">
      <c r="A119" s="719">
        <v>14400313</v>
      </c>
      <c r="B119" s="719" t="s">
        <v>2783</v>
      </c>
      <c r="C119" s="720">
        <v>-13063.73</v>
      </c>
    </row>
    <row r="120" spans="1:3">
      <c r="A120" s="719">
        <v>14400343</v>
      </c>
      <c r="B120" s="719" t="s">
        <v>1447</v>
      </c>
      <c r="C120" s="720">
        <v>-1692050.52</v>
      </c>
    </row>
    <row r="121" spans="1:3">
      <c r="A121" s="719">
        <v>14400353</v>
      </c>
      <c r="B121" s="719" t="s">
        <v>2752</v>
      </c>
      <c r="C121" s="720">
        <v>-734613.3</v>
      </c>
    </row>
    <row r="122" spans="1:3">
      <c r="A122" s="719">
        <v>14600000</v>
      </c>
      <c r="B122" s="719" t="s">
        <v>220</v>
      </c>
      <c r="C122" s="720">
        <v>944294.01</v>
      </c>
    </row>
    <row r="123" spans="1:3">
      <c r="A123" s="719">
        <v>15100021</v>
      </c>
      <c r="B123" s="719" t="s">
        <v>260</v>
      </c>
      <c r="C123" s="720">
        <v>3404141.38</v>
      </c>
    </row>
    <row r="124" spans="1:3">
      <c r="A124" s="719">
        <v>15100031</v>
      </c>
      <c r="B124" s="719" t="s">
        <v>42</v>
      </c>
      <c r="C124" s="720">
        <v>3167946.78</v>
      </c>
    </row>
    <row r="125" spans="1:3">
      <c r="A125" s="719">
        <v>15100041</v>
      </c>
      <c r="B125" s="719" t="s">
        <v>1192</v>
      </c>
      <c r="C125" s="720">
        <v>291962.93</v>
      </c>
    </row>
    <row r="126" spans="1:3">
      <c r="A126" s="719">
        <v>15100061</v>
      </c>
      <c r="B126" s="719" t="s">
        <v>918</v>
      </c>
      <c r="C126" s="720">
        <v>36693.089999999997</v>
      </c>
    </row>
    <row r="127" spans="1:3">
      <c r="A127" s="719">
        <v>15100081</v>
      </c>
      <c r="B127" s="719" t="s">
        <v>1193</v>
      </c>
      <c r="C127" s="720">
        <v>1546517.23</v>
      </c>
    </row>
    <row r="128" spans="1:3">
      <c r="A128" s="719">
        <v>15100091</v>
      </c>
      <c r="B128" s="719" t="s">
        <v>2200</v>
      </c>
      <c r="C128" s="720">
        <v>1780368.16</v>
      </c>
    </row>
    <row r="129" spans="1:3">
      <c r="A129" s="719">
        <v>15100101</v>
      </c>
      <c r="B129" s="719" t="s">
        <v>205</v>
      </c>
      <c r="C129" s="720">
        <v>4583257.29</v>
      </c>
    </row>
    <row r="130" spans="1:3">
      <c r="A130" s="719">
        <v>15100122</v>
      </c>
      <c r="B130" s="719" t="s">
        <v>461</v>
      </c>
      <c r="C130" s="720">
        <v>296599.96000000002</v>
      </c>
    </row>
    <row r="131" spans="1:3">
      <c r="A131" s="719">
        <v>15100181</v>
      </c>
      <c r="B131" s="719" t="s">
        <v>1462</v>
      </c>
      <c r="C131" s="720">
        <v>55824.11</v>
      </c>
    </row>
    <row r="132" spans="1:3">
      <c r="A132" s="719">
        <v>15100211</v>
      </c>
      <c r="B132" s="719" t="s">
        <v>157</v>
      </c>
      <c r="C132" s="720">
        <v>-21531.82</v>
      </c>
    </row>
    <row r="133" spans="1:3">
      <c r="A133" s="719">
        <v>15100221</v>
      </c>
      <c r="B133" s="719" t="s">
        <v>1438</v>
      </c>
      <c r="C133" s="720">
        <v>1509671.56</v>
      </c>
    </row>
    <row r="134" spans="1:3">
      <c r="A134" s="719">
        <v>15100271</v>
      </c>
      <c r="B134" s="719" t="s">
        <v>2660</v>
      </c>
      <c r="C134" s="720">
        <v>2769904.81</v>
      </c>
    </row>
    <row r="135" spans="1:3">
      <c r="A135" s="719">
        <v>15111001</v>
      </c>
      <c r="B135" s="719" t="s">
        <v>1357</v>
      </c>
      <c r="C135" s="720">
        <v>248086.12</v>
      </c>
    </row>
    <row r="136" spans="1:3">
      <c r="A136" s="719">
        <v>15400023</v>
      </c>
      <c r="B136" s="719" t="s">
        <v>1661</v>
      </c>
      <c r="C136" s="720">
        <v>9317634.3800000008</v>
      </c>
    </row>
    <row r="137" spans="1:3">
      <c r="A137" s="719">
        <v>15400031</v>
      </c>
      <c r="B137" s="719" t="s">
        <v>1185</v>
      </c>
      <c r="C137" s="720">
        <v>5600332.54</v>
      </c>
    </row>
    <row r="138" spans="1:3">
      <c r="A138" s="719">
        <v>15400033</v>
      </c>
      <c r="B138" s="719" t="s">
        <v>1235</v>
      </c>
      <c r="C138" s="720">
        <v>-9229901.8699999992</v>
      </c>
    </row>
    <row r="139" spans="1:3">
      <c r="A139" s="719">
        <v>15400041</v>
      </c>
      <c r="B139" s="719" t="s">
        <v>937</v>
      </c>
      <c r="C139" s="720">
        <v>4200268.03</v>
      </c>
    </row>
    <row r="140" spans="1:3">
      <c r="A140" s="719">
        <v>15400061</v>
      </c>
      <c r="B140" s="719" t="s">
        <v>1245</v>
      </c>
      <c r="C140" s="720">
        <v>19626419.16</v>
      </c>
    </row>
    <row r="141" spans="1:3">
      <c r="A141" s="719">
        <v>15400101</v>
      </c>
      <c r="B141" s="719" t="s">
        <v>589</v>
      </c>
      <c r="C141" s="720">
        <v>35862441.399999999</v>
      </c>
    </row>
    <row r="142" spans="1:3">
      <c r="A142" s="719">
        <v>15400102</v>
      </c>
      <c r="B142" s="719" t="s">
        <v>590</v>
      </c>
      <c r="C142" s="720">
        <v>6703104.0700000003</v>
      </c>
    </row>
    <row r="143" spans="1:3">
      <c r="A143" s="719">
        <v>15400103</v>
      </c>
      <c r="B143" s="719" t="s">
        <v>1249</v>
      </c>
      <c r="C143" s="720">
        <v>4918850.05</v>
      </c>
    </row>
    <row r="144" spans="1:3">
      <c r="A144" s="719">
        <v>15400181</v>
      </c>
      <c r="B144" s="719" t="s">
        <v>2615</v>
      </c>
      <c r="C144" s="720">
        <v>2789678.09</v>
      </c>
    </row>
    <row r="145" spans="1:3">
      <c r="A145" s="719">
        <v>15600003</v>
      </c>
      <c r="B145" s="719" t="s">
        <v>2980</v>
      </c>
      <c r="C145" s="720">
        <v>181925.83</v>
      </c>
    </row>
    <row r="146" spans="1:3">
      <c r="A146" s="719">
        <v>15810001</v>
      </c>
      <c r="B146" s="719" t="s">
        <v>3173</v>
      </c>
      <c r="C146" s="720">
        <v>34267.199999999997</v>
      </c>
    </row>
    <row r="147" spans="1:3">
      <c r="A147" s="719">
        <v>16300023</v>
      </c>
      <c r="B147" s="719" t="s">
        <v>1293</v>
      </c>
      <c r="C147" s="720">
        <v>4369503.53</v>
      </c>
    </row>
    <row r="148" spans="1:3">
      <c r="A148" s="719">
        <v>16300063</v>
      </c>
      <c r="B148" s="719" t="s">
        <v>1294</v>
      </c>
      <c r="C148" s="720">
        <v>748744.78</v>
      </c>
    </row>
    <row r="149" spans="1:3">
      <c r="A149" s="719">
        <v>16410002</v>
      </c>
      <c r="B149" s="719" t="s">
        <v>1330</v>
      </c>
      <c r="C149" s="720">
        <v>18489089.600000001</v>
      </c>
    </row>
    <row r="150" spans="1:3">
      <c r="A150" s="719">
        <v>16410012</v>
      </c>
      <c r="B150" s="719" t="s">
        <v>798</v>
      </c>
      <c r="C150" s="720">
        <v>3391034.92</v>
      </c>
    </row>
    <row r="151" spans="1:3">
      <c r="A151" s="719">
        <v>16410022</v>
      </c>
      <c r="B151" s="719" t="s">
        <v>315</v>
      </c>
      <c r="C151" s="720">
        <v>17648675.129999999</v>
      </c>
    </row>
    <row r="152" spans="1:3">
      <c r="A152" s="719">
        <v>16420002</v>
      </c>
      <c r="B152" s="719" t="s">
        <v>600</v>
      </c>
      <c r="C152" s="720">
        <v>576201.30000000005</v>
      </c>
    </row>
    <row r="153" spans="1:3">
      <c r="A153" s="719">
        <v>16420012</v>
      </c>
      <c r="B153" s="719" t="s">
        <v>112</v>
      </c>
      <c r="C153" s="720">
        <v>40086.639999999999</v>
      </c>
    </row>
    <row r="154" spans="1:3">
      <c r="A154" s="719">
        <v>16500013</v>
      </c>
      <c r="B154" s="719" t="s">
        <v>601</v>
      </c>
      <c r="C154" s="720">
        <v>1064046.3500000001</v>
      </c>
    </row>
    <row r="155" spans="1:3">
      <c r="A155" s="719">
        <v>16500063</v>
      </c>
      <c r="B155" s="719" t="s">
        <v>1937</v>
      </c>
      <c r="C155" s="720">
        <v>109934.72</v>
      </c>
    </row>
    <row r="156" spans="1:3">
      <c r="A156" s="719">
        <v>16500071</v>
      </c>
      <c r="B156" s="719" t="s">
        <v>2555</v>
      </c>
      <c r="C156" s="720">
        <v>122254.51</v>
      </c>
    </row>
    <row r="157" spans="1:3">
      <c r="A157" s="719">
        <v>16500083</v>
      </c>
      <c r="B157" s="719" t="s">
        <v>421</v>
      </c>
      <c r="C157" s="720">
        <v>2140617.5</v>
      </c>
    </row>
    <row r="158" spans="1:3">
      <c r="A158" s="719">
        <v>16500103</v>
      </c>
      <c r="B158" s="719" t="s">
        <v>365</v>
      </c>
      <c r="C158" s="720">
        <v>20000</v>
      </c>
    </row>
    <row r="159" spans="1:3">
      <c r="A159" s="719">
        <v>16500123</v>
      </c>
      <c r="B159" s="719" t="s">
        <v>738</v>
      </c>
      <c r="C159" s="720">
        <v>767935.36</v>
      </c>
    </row>
    <row r="160" spans="1:3">
      <c r="A160" s="719">
        <v>16500143</v>
      </c>
      <c r="B160" s="719" t="s">
        <v>2503</v>
      </c>
      <c r="C160" s="720">
        <v>389977.42</v>
      </c>
    </row>
    <row r="161" spans="1:3">
      <c r="A161" s="719">
        <v>16500173</v>
      </c>
      <c r="B161" s="719" t="s">
        <v>2715</v>
      </c>
      <c r="C161" s="720">
        <v>58494.89</v>
      </c>
    </row>
    <row r="162" spans="1:3">
      <c r="A162" s="719">
        <v>16500183</v>
      </c>
      <c r="B162" s="719" t="s">
        <v>2727</v>
      </c>
      <c r="C162" s="720">
        <v>205331.91</v>
      </c>
    </row>
    <row r="163" spans="1:3">
      <c r="A163" s="719">
        <v>16500251</v>
      </c>
      <c r="B163" s="719" t="s">
        <v>2653</v>
      </c>
      <c r="C163" s="720">
        <v>6604.7</v>
      </c>
    </row>
    <row r="164" spans="1:3">
      <c r="A164" s="719">
        <v>16500283</v>
      </c>
      <c r="B164" s="719" t="s">
        <v>736</v>
      </c>
      <c r="C164" s="720">
        <v>987691.36</v>
      </c>
    </row>
    <row r="165" spans="1:3">
      <c r="A165" s="719">
        <v>16500333</v>
      </c>
      <c r="B165" s="719" t="s">
        <v>1139</v>
      </c>
      <c r="C165" s="720">
        <v>1705</v>
      </c>
    </row>
    <row r="166" spans="1:3">
      <c r="A166" s="719">
        <v>16500383</v>
      </c>
      <c r="B166" s="719" t="s">
        <v>2144</v>
      </c>
      <c r="C166" s="720">
        <v>82754.66</v>
      </c>
    </row>
    <row r="167" spans="1:3">
      <c r="A167" s="719">
        <v>16500401</v>
      </c>
      <c r="B167" s="719" t="s">
        <v>3220</v>
      </c>
      <c r="C167" s="720">
        <v>40458.53</v>
      </c>
    </row>
    <row r="168" spans="1:3">
      <c r="A168" s="719">
        <v>16500411</v>
      </c>
      <c r="B168" s="719" t="s">
        <v>3221</v>
      </c>
      <c r="C168" s="720">
        <v>40458.53</v>
      </c>
    </row>
    <row r="169" spans="1:3">
      <c r="A169" s="719">
        <v>16500413</v>
      </c>
      <c r="B169" s="719" t="s">
        <v>2705</v>
      </c>
      <c r="C169" s="720">
        <v>148712.68</v>
      </c>
    </row>
    <row r="170" spans="1:3">
      <c r="A170" s="719">
        <v>16500433</v>
      </c>
      <c r="B170" s="719" t="s">
        <v>2442</v>
      </c>
      <c r="C170" s="720">
        <v>113771.08</v>
      </c>
    </row>
    <row r="171" spans="1:3">
      <c r="A171" s="719">
        <v>16500443</v>
      </c>
      <c r="B171" s="719" t="s">
        <v>2443</v>
      </c>
      <c r="C171" s="720">
        <v>105039.25</v>
      </c>
    </row>
    <row r="172" spans="1:3">
      <c r="A172" s="719">
        <v>16500532</v>
      </c>
      <c r="B172" s="719" t="s">
        <v>2819</v>
      </c>
      <c r="C172" s="720">
        <v>2247031.25</v>
      </c>
    </row>
    <row r="173" spans="1:3">
      <c r="A173" s="719">
        <v>16500553</v>
      </c>
      <c r="B173" s="719" t="s">
        <v>1565</v>
      </c>
      <c r="C173" s="720">
        <v>52406.91</v>
      </c>
    </row>
    <row r="174" spans="1:3">
      <c r="A174" s="719">
        <v>16500563</v>
      </c>
      <c r="B174" s="719" t="s">
        <v>188</v>
      </c>
      <c r="C174" s="720">
        <v>48679.03</v>
      </c>
    </row>
    <row r="175" spans="1:3">
      <c r="A175" s="719">
        <v>16500583</v>
      </c>
      <c r="B175" s="719" t="s">
        <v>1067</v>
      </c>
      <c r="C175" s="720">
        <v>54709.5</v>
      </c>
    </row>
    <row r="176" spans="1:3">
      <c r="A176" s="719">
        <v>16500591</v>
      </c>
      <c r="B176" s="719" t="s">
        <v>959</v>
      </c>
      <c r="C176" s="720">
        <v>283987.14</v>
      </c>
    </row>
    <row r="177" spans="1:3">
      <c r="A177" s="719">
        <v>16500601</v>
      </c>
      <c r="B177" s="719" t="s">
        <v>927</v>
      </c>
      <c r="C177" s="720">
        <v>1212816.53</v>
      </c>
    </row>
    <row r="178" spans="1:3">
      <c r="A178" s="719">
        <v>16500611</v>
      </c>
      <c r="B178" s="719" t="s">
        <v>759</v>
      </c>
      <c r="C178" s="720">
        <v>239109.72</v>
      </c>
    </row>
    <row r="179" spans="1:3">
      <c r="A179" s="719">
        <v>16500612</v>
      </c>
      <c r="B179" s="719" t="s">
        <v>1077</v>
      </c>
      <c r="C179" s="720">
        <v>149953.28</v>
      </c>
    </row>
    <row r="180" spans="1:3">
      <c r="A180" s="719">
        <v>16500622</v>
      </c>
      <c r="B180" s="719" t="s">
        <v>1868</v>
      </c>
      <c r="C180" s="720">
        <v>29284.639999999999</v>
      </c>
    </row>
    <row r="181" spans="1:3">
      <c r="A181" s="719">
        <v>16500623</v>
      </c>
      <c r="B181" s="719" t="s">
        <v>533</v>
      </c>
      <c r="C181" s="720">
        <v>44591.7</v>
      </c>
    </row>
    <row r="182" spans="1:3">
      <c r="A182" s="719">
        <v>16500633</v>
      </c>
      <c r="B182" s="719" t="s">
        <v>2148</v>
      </c>
      <c r="C182" s="720">
        <v>336695.54</v>
      </c>
    </row>
    <row r="183" spans="1:3">
      <c r="A183" s="719">
        <v>16500643</v>
      </c>
      <c r="B183" s="719" t="s">
        <v>3145</v>
      </c>
      <c r="C183" s="720">
        <v>87600</v>
      </c>
    </row>
    <row r="184" spans="1:3">
      <c r="A184" s="719">
        <v>16500651</v>
      </c>
      <c r="B184" s="719" t="s">
        <v>479</v>
      </c>
      <c r="C184" s="720">
        <v>955052.43</v>
      </c>
    </row>
    <row r="185" spans="1:3">
      <c r="A185" s="719">
        <v>16500661</v>
      </c>
      <c r="B185" s="719" t="s">
        <v>480</v>
      </c>
      <c r="C185" s="720">
        <v>2066194.38</v>
      </c>
    </row>
    <row r="186" spans="1:3">
      <c r="A186" s="719">
        <v>16500671</v>
      </c>
      <c r="B186" s="719" t="s">
        <v>481</v>
      </c>
      <c r="C186" s="720">
        <v>2090176.69</v>
      </c>
    </row>
    <row r="187" spans="1:3">
      <c r="A187" s="719">
        <v>16500673</v>
      </c>
      <c r="B187" s="719" t="s">
        <v>2458</v>
      </c>
      <c r="C187" s="720">
        <v>75189.53</v>
      </c>
    </row>
    <row r="188" spans="1:3">
      <c r="A188" s="719">
        <v>16500681</v>
      </c>
      <c r="B188" s="719" t="s">
        <v>928</v>
      </c>
      <c r="C188" s="720">
        <v>63904.85</v>
      </c>
    </row>
    <row r="189" spans="1:3">
      <c r="A189" s="719">
        <v>16500683</v>
      </c>
      <c r="B189" s="719" t="s">
        <v>2869</v>
      </c>
      <c r="C189" s="720">
        <v>15330</v>
      </c>
    </row>
    <row r="190" spans="1:3">
      <c r="A190" s="719">
        <v>16500693</v>
      </c>
      <c r="B190" s="719" t="s">
        <v>2235</v>
      </c>
      <c r="C190" s="720">
        <v>142762.54</v>
      </c>
    </row>
    <row r="191" spans="1:3">
      <c r="A191" s="719">
        <v>16500703</v>
      </c>
      <c r="B191" s="719" t="s">
        <v>2263</v>
      </c>
      <c r="C191" s="720">
        <v>37866.21</v>
      </c>
    </row>
    <row r="192" spans="1:3">
      <c r="A192" s="719">
        <v>16500731</v>
      </c>
      <c r="B192" s="719" t="s">
        <v>1398</v>
      </c>
      <c r="C192" s="720">
        <v>194081.64</v>
      </c>
    </row>
    <row r="193" spans="1:3">
      <c r="A193" s="719">
        <v>16500741</v>
      </c>
      <c r="B193" s="719" t="s">
        <v>1399</v>
      </c>
      <c r="C193" s="720">
        <v>217606.68</v>
      </c>
    </row>
    <row r="194" spans="1:3">
      <c r="A194" s="719">
        <v>16500743</v>
      </c>
      <c r="B194" s="719" t="s">
        <v>2265</v>
      </c>
      <c r="C194" s="720">
        <v>134474.01999999999</v>
      </c>
    </row>
    <row r="195" spans="1:3">
      <c r="A195" s="719">
        <v>16500753</v>
      </c>
      <c r="B195" s="719" t="s">
        <v>2266</v>
      </c>
      <c r="C195" s="720">
        <v>594555.88</v>
      </c>
    </row>
    <row r="196" spans="1:3">
      <c r="A196" s="719">
        <v>16500763</v>
      </c>
      <c r="B196" s="719" t="s">
        <v>2883</v>
      </c>
      <c r="C196" s="720">
        <v>104727.95</v>
      </c>
    </row>
    <row r="197" spans="1:3">
      <c r="A197" s="719">
        <v>16500783</v>
      </c>
      <c r="B197" s="719" t="s">
        <v>2572</v>
      </c>
      <c r="C197" s="720">
        <v>89842.05</v>
      </c>
    </row>
    <row r="198" spans="1:3">
      <c r="A198" s="719">
        <v>16500881</v>
      </c>
      <c r="B198" s="719" t="s">
        <v>2062</v>
      </c>
      <c r="C198" s="720">
        <v>250000</v>
      </c>
    </row>
    <row r="199" spans="1:3">
      <c r="A199" s="719">
        <v>16500893</v>
      </c>
      <c r="B199" s="719" t="s">
        <v>2557</v>
      </c>
      <c r="C199" s="720">
        <v>330289.01</v>
      </c>
    </row>
    <row r="200" spans="1:3">
      <c r="A200" s="719">
        <v>16500901</v>
      </c>
      <c r="B200" s="719" t="s">
        <v>2449</v>
      </c>
      <c r="C200" s="720">
        <v>200319.03</v>
      </c>
    </row>
    <row r="201" spans="1:3">
      <c r="A201" s="719">
        <v>16500911</v>
      </c>
      <c r="B201" s="719" t="s">
        <v>2640</v>
      </c>
      <c r="C201" s="720">
        <v>235404</v>
      </c>
    </row>
    <row r="202" spans="1:3">
      <c r="A202" s="719">
        <v>16500953</v>
      </c>
      <c r="B202" s="719" t="s">
        <v>3232</v>
      </c>
      <c r="C202" s="720">
        <v>78413.08</v>
      </c>
    </row>
    <row r="203" spans="1:3">
      <c r="A203" s="719">
        <v>16501003</v>
      </c>
      <c r="B203" s="719" t="s">
        <v>1263</v>
      </c>
      <c r="C203" s="720">
        <v>37070</v>
      </c>
    </row>
    <row r="204" spans="1:3">
      <c r="A204" s="719">
        <v>16501013</v>
      </c>
      <c r="B204" s="719" t="s">
        <v>1869</v>
      </c>
      <c r="C204" s="720">
        <v>179780.97</v>
      </c>
    </row>
    <row r="205" spans="1:3">
      <c r="A205" s="719">
        <v>16501051</v>
      </c>
      <c r="B205" s="719" t="s">
        <v>2654</v>
      </c>
      <c r="C205" s="720">
        <v>98005.56</v>
      </c>
    </row>
    <row r="206" spans="1:3">
      <c r="A206" s="719">
        <v>16501083</v>
      </c>
      <c r="B206" s="719" t="s">
        <v>2650</v>
      </c>
      <c r="C206" s="720">
        <v>23351.17</v>
      </c>
    </row>
    <row r="207" spans="1:3">
      <c r="A207" s="719">
        <v>16501103</v>
      </c>
      <c r="B207" s="719" t="s">
        <v>3331</v>
      </c>
      <c r="C207" s="720">
        <v>141273.17000000001</v>
      </c>
    </row>
    <row r="208" spans="1:3">
      <c r="A208" s="719">
        <v>16502001</v>
      </c>
      <c r="B208" s="719" t="s">
        <v>3332</v>
      </c>
      <c r="C208" s="720">
        <v>35144</v>
      </c>
    </row>
    <row r="209" spans="1:3">
      <c r="A209" s="719">
        <v>16502003</v>
      </c>
      <c r="B209" s="719" t="s">
        <v>2870</v>
      </c>
      <c r="C209" s="720">
        <v>17975.509999999998</v>
      </c>
    </row>
    <row r="210" spans="1:3">
      <c r="A210" s="719">
        <v>16502013</v>
      </c>
      <c r="B210" s="719" t="s">
        <v>2968</v>
      </c>
      <c r="C210" s="720">
        <v>97870.74</v>
      </c>
    </row>
    <row r="211" spans="1:3">
      <c r="A211" s="719">
        <v>16502021</v>
      </c>
      <c r="B211" s="719" t="s">
        <v>3333</v>
      </c>
      <c r="C211" s="720">
        <v>54130</v>
      </c>
    </row>
    <row r="212" spans="1:3">
      <c r="A212" s="719">
        <v>16502023</v>
      </c>
      <c r="B212" s="719" t="s">
        <v>2891</v>
      </c>
      <c r="C212" s="720">
        <v>139655.5</v>
      </c>
    </row>
    <row r="213" spans="1:3">
      <c r="A213" s="719">
        <v>16502033</v>
      </c>
      <c r="B213" s="719" t="s">
        <v>2944</v>
      </c>
      <c r="C213" s="720">
        <v>60000</v>
      </c>
    </row>
    <row r="214" spans="1:3">
      <c r="A214" s="719">
        <v>16502053</v>
      </c>
      <c r="B214" s="719" t="s">
        <v>2996</v>
      </c>
      <c r="C214" s="720">
        <v>33661.01</v>
      </c>
    </row>
    <row r="215" spans="1:3">
      <c r="A215" s="719">
        <v>16502063</v>
      </c>
      <c r="B215" s="719" t="s">
        <v>3020</v>
      </c>
      <c r="C215" s="720">
        <v>57532.41</v>
      </c>
    </row>
    <row r="216" spans="1:3">
      <c r="A216" s="719">
        <v>16502083</v>
      </c>
      <c r="B216" s="719" t="s">
        <v>3049</v>
      </c>
      <c r="C216" s="720">
        <v>87789.8</v>
      </c>
    </row>
    <row r="217" spans="1:3">
      <c r="A217" s="719">
        <v>16502103</v>
      </c>
      <c r="B217" s="719" t="s">
        <v>3098</v>
      </c>
      <c r="C217" s="720">
        <v>122859</v>
      </c>
    </row>
    <row r="218" spans="1:3">
      <c r="A218" s="719">
        <v>16502113</v>
      </c>
      <c r="B218" s="719" t="s">
        <v>3118</v>
      </c>
      <c r="C218" s="720">
        <v>92219.54</v>
      </c>
    </row>
    <row r="219" spans="1:3">
      <c r="A219" s="719">
        <v>16502123</v>
      </c>
      <c r="B219" s="719" t="s">
        <v>3195</v>
      </c>
      <c r="C219" s="720">
        <v>72274.289999999994</v>
      </c>
    </row>
    <row r="220" spans="1:3">
      <c r="A220" s="719">
        <v>16502133</v>
      </c>
      <c r="B220" s="719" t="s">
        <v>3304</v>
      </c>
      <c r="C220" s="720">
        <v>323244</v>
      </c>
    </row>
    <row r="221" spans="1:3">
      <c r="A221" s="719">
        <v>16502143</v>
      </c>
      <c r="B221" s="719" t="s">
        <v>3334</v>
      </c>
      <c r="C221" s="720">
        <v>99653.16</v>
      </c>
    </row>
    <row r="222" spans="1:3">
      <c r="A222" s="719">
        <v>16504003</v>
      </c>
      <c r="B222" s="719" t="s">
        <v>2898</v>
      </c>
      <c r="C222" s="720">
        <v>31937.5</v>
      </c>
    </row>
    <row r="223" spans="1:3">
      <c r="A223" s="719">
        <v>16504013</v>
      </c>
      <c r="B223" s="719" t="s">
        <v>2969</v>
      </c>
      <c r="C223" s="720">
        <v>24467.78</v>
      </c>
    </row>
    <row r="224" spans="1:3">
      <c r="A224" s="719">
        <v>16504033</v>
      </c>
      <c r="B224" s="719" t="s">
        <v>2945</v>
      </c>
      <c r="C224" s="720">
        <v>115000</v>
      </c>
    </row>
    <row r="225" spans="1:3">
      <c r="A225" s="719">
        <v>16504043</v>
      </c>
      <c r="B225" s="719" t="s">
        <v>3145</v>
      </c>
      <c r="C225" s="720">
        <v>94900</v>
      </c>
    </row>
    <row r="226" spans="1:3">
      <c r="A226" s="719">
        <v>16504053</v>
      </c>
      <c r="B226" s="719" t="s">
        <v>3335</v>
      </c>
      <c r="C226" s="720">
        <v>390308.19</v>
      </c>
    </row>
    <row r="227" spans="1:3">
      <c r="A227" s="719">
        <v>17300001</v>
      </c>
      <c r="B227" s="719" t="s">
        <v>2491</v>
      </c>
      <c r="C227" s="720">
        <v>106259472.36</v>
      </c>
    </row>
    <row r="228" spans="1:3">
      <c r="A228" s="719">
        <v>17300002</v>
      </c>
      <c r="B228" s="719" t="s">
        <v>1728</v>
      </c>
      <c r="C228" s="720">
        <v>23481342.350000001</v>
      </c>
    </row>
    <row r="229" spans="1:3">
      <c r="A229" s="719">
        <v>17400001</v>
      </c>
      <c r="B229" s="719" t="s">
        <v>1729</v>
      </c>
      <c r="C229" s="720">
        <v>16427134.869999999</v>
      </c>
    </row>
    <row r="230" spans="1:3">
      <c r="A230" s="719">
        <v>17500001</v>
      </c>
      <c r="B230" s="719" t="s">
        <v>2585</v>
      </c>
      <c r="C230" s="720">
        <v>4588955.08</v>
      </c>
    </row>
    <row r="231" spans="1:3">
      <c r="A231" s="719">
        <v>17500002</v>
      </c>
      <c r="B231" s="719" t="s">
        <v>2586</v>
      </c>
      <c r="C231" s="720">
        <v>6469543.79</v>
      </c>
    </row>
    <row r="232" spans="1:3">
      <c r="A232" s="719">
        <v>17500011</v>
      </c>
      <c r="B232" s="719" t="s">
        <v>2587</v>
      </c>
      <c r="C232" s="720">
        <v>2082114.67</v>
      </c>
    </row>
    <row r="233" spans="1:3">
      <c r="A233" s="719">
        <v>17500012</v>
      </c>
      <c r="B233" s="719" t="s">
        <v>2588</v>
      </c>
      <c r="C233" s="720">
        <v>1052609.18</v>
      </c>
    </row>
    <row r="234" spans="1:3">
      <c r="A234" s="719">
        <v>18100003</v>
      </c>
      <c r="B234" s="719" t="s">
        <v>995</v>
      </c>
      <c r="C234" s="720">
        <v>281760</v>
      </c>
    </row>
    <row r="235" spans="1:3">
      <c r="A235" s="719">
        <v>18100093</v>
      </c>
      <c r="B235" s="719" t="s">
        <v>244</v>
      </c>
      <c r="C235" s="720">
        <v>45777.52</v>
      </c>
    </row>
    <row r="236" spans="1:3">
      <c r="A236" s="719">
        <v>18100203</v>
      </c>
      <c r="B236" s="719" t="s">
        <v>1919</v>
      </c>
      <c r="C236" s="720">
        <v>1619834.3</v>
      </c>
    </row>
    <row r="237" spans="1:3">
      <c r="A237" s="719">
        <v>18100213</v>
      </c>
      <c r="B237" s="719" t="s">
        <v>3246</v>
      </c>
      <c r="C237" s="720">
        <v>4439984.2</v>
      </c>
    </row>
    <row r="238" spans="1:3">
      <c r="A238" s="719">
        <v>18100223</v>
      </c>
      <c r="B238" s="719" t="s">
        <v>2808</v>
      </c>
      <c r="C238" s="720">
        <v>1282216.72</v>
      </c>
    </row>
    <row r="239" spans="1:3">
      <c r="A239" s="719">
        <v>18100233</v>
      </c>
      <c r="B239" s="719" t="s">
        <v>2812</v>
      </c>
      <c r="C239" s="720">
        <v>216687.23</v>
      </c>
    </row>
    <row r="240" spans="1:3">
      <c r="A240" s="719">
        <v>18100473</v>
      </c>
      <c r="B240" s="719" t="s">
        <v>1287</v>
      </c>
      <c r="C240" s="720">
        <v>1239403.08</v>
      </c>
    </row>
    <row r="241" spans="1:3">
      <c r="A241" s="719">
        <v>18100493</v>
      </c>
      <c r="B241" s="719" t="s">
        <v>713</v>
      </c>
      <c r="C241" s="720">
        <v>430561.25</v>
      </c>
    </row>
    <row r="242" spans="1:3">
      <c r="A242" s="719">
        <v>18100663</v>
      </c>
      <c r="B242" s="719" t="s">
        <v>2703</v>
      </c>
      <c r="C242" s="720">
        <v>911914.07</v>
      </c>
    </row>
    <row r="243" spans="1:3">
      <c r="A243" s="719">
        <v>18100673</v>
      </c>
      <c r="B243" s="719" t="s">
        <v>2706</v>
      </c>
      <c r="C243" s="720">
        <v>1627521.96</v>
      </c>
    </row>
    <row r="244" spans="1:3">
      <c r="A244" s="719">
        <v>18100923</v>
      </c>
      <c r="B244" s="719" t="s">
        <v>2402</v>
      </c>
      <c r="C244" s="720">
        <v>2240235.5699999998</v>
      </c>
    </row>
    <row r="245" spans="1:3">
      <c r="A245" s="719">
        <v>18100933</v>
      </c>
      <c r="B245" s="719" t="s">
        <v>2403</v>
      </c>
      <c r="C245" s="720">
        <v>463059.3</v>
      </c>
    </row>
    <row r="246" spans="1:3">
      <c r="A246" s="719">
        <v>18101023</v>
      </c>
      <c r="B246" s="719" t="s">
        <v>1110</v>
      </c>
      <c r="C246" s="720">
        <v>1760504.12</v>
      </c>
    </row>
    <row r="247" spans="1:3">
      <c r="A247" s="719">
        <v>18101033</v>
      </c>
      <c r="B247" s="719" t="s">
        <v>1283</v>
      </c>
      <c r="C247" s="720">
        <v>2062731.03</v>
      </c>
    </row>
    <row r="248" spans="1:3">
      <c r="A248" s="719">
        <v>18101053</v>
      </c>
      <c r="B248" s="719" t="s">
        <v>1943</v>
      </c>
      <c r="C248" s="720">
        <v>752054.84</v>
      </c>
    </row>
    <row r="249" spans="1:3">
      <c r="A249" s="719">
        <v>18101083</v>
      </c>
      <c r="B249" s="719" t="s">
        <v>1006</v>
      </c>
      <c r="C249" s="720">
        <v>647961.27</v>
      </c>
    </row>
    <row r="250" spans="1:3">
      <c r="A250" s="719">
        <v>18101093</v>
      </c>
      <c r="B250" s="719" t="s">
        <v>1007</v>
      </c>
      <c r="C250" s="720">
        <v>499211.88</v>
      </c>
    </row>
    <row r="251" spans="1:3">
      <c r="A251" s="719">
        <v>18101113</v>
      </c>
      <c r="B251" s="719" t="s">
        <v>1643</v>
      </c>
      <c r="C251" s="720">
        <v>2849329.51</v>
      </c>
    </row>
    <row r="252" spans="1:3">
      <c r="A252" s="719">
        <v>18101123</v>
      </c>
      <c r="B252" s="719" t="s">
        <v>2135</v>
      </c>
      <c r="C252" s="720">
        <v>2764571.01</v>
      </c>
    </row>
    <row r="253" spans="1:3">
      <c r="A253" s="719">
        <v>18101133</v>
      </c>
      <c r="B253" s="719" t="s">
        <v>2136</v>
      </c>
      <c r="C253" s="720">
        <v>2141892.52</v>
      </c>
    </row>
    <row r="254" spans="1:3">
      <c r="A254" s="719">
        <v>18101143</v>
      </c>
      <c r="B254" s="719" t="s">
        <v>2246</v>
      </c>
      <c r="C254" s="720">
        <v>2625611.5299999998</v>
      </c>
    </row>
    <row r="255" spans="1:3">
      <c r="A255" s="719">
        <v>18210231</v>
      </c>
      <c r="B255" s="719" t="s">
        <v>1792</v>
      </c>
      <c r="C255" s="720">
        <v>25204605</v>
      </c>
    </row>
    <row r="256" spans="1:3">
      <c r="A256" s="719">
        <v>18210261</v>
      </c>
      <c r="B256" s="719" t="s">
        <v>2213</v>
      </c>
      <c r="C256" s="720">
        <v>50185.88</v>
      </c>
    </row>
    <row r="257" spans="1:3">
      <c r="A257" s="719">
        <v>18210281</v>
      </c>
      <c r="B257" s="719" t="s">
        <v>2446</v>
      </c>
      <c r="C257" s="720">
        <v>60295490.299999997</v>
      </c>
    </row>
    <row r="258" spans="1:3">
      <c r="A258" s="719">
        <v>18210291</v>
      </c>
      <c r="B258" s="719" t="s">
        <v>2522</v>
      </c>
      <c r="C258" s="720">
        <v>4982101.7699999996</v>
      </c>
    </row>
    <row r="259" spans="1:3">
      <c r="A259" s="719">
        <v>18210301</v>
      </c>
      <c r="B259" s="719" t="s">
        <v>3147</v>
      </c>
      <c r="C259" s="720">
        <v>18185120.510000002</v>
      </c>
    </row>
    <row r="260" spans="1:3">
      <c r="A260" s="719">
        <v>18210311</v>
      </c>
      <c r="B260" s="719" t="s">
        <v>3336</v>
      </c>
      <c r="C260" s="720">
        <v>920078.04</v>
      </c>
    </row>
    <row r="261" spans="1:3">
      <c r="A261" s="719">
        <v>18220011</v>
      </c>
      <c r="B261" s="719" t="s">
        <v>491</v>
      </c>
      <c r="C261" s="720">
        <v>65708856.939999998</v>
      </c>
    </row>
    <row r="262" spans="1:3">
      <c r="A262" s="719">
        <v>18220021</v>
      </c>
      <c r="B262" s="719" t="s">
        <v>1157</v>
      </c>
      <c r="C262" s="720">
        <v>743111.53</v>
      </c>
    </row>
    <row r="263" spans="1:3">
      <c r="A263" s="719">
        <v>18220031</v>
      </c>
      <c r="B263" s="719" t="s">
        <v>261</v>
      </c>
      <c r="C263" s="720">
        <v>-18818583.699999999</v>
      </c>
    </row>
    <row r="264" spans="1:3">
      <c r="A264" s="719">
        <v>18220041</v>
      </c>
      <c r="B264" s="719" t="s">
        <v>1329</v>
      </c>
      <c r="C264" s="720">
        <v>-17375910.739999998</v>
      </c>
    </row>
    <row r="265" spans="1:3">
      <c r="A265" s="719">
        <v>18220061</v>
      </c>
      <c r="B265" s="719" t="s">
        <v>1507</v>
      </c>
      <c r="C265" s="720">
        <v>-30211680.609999999</v>
      </c>
    </row>
    <row r="266" spans="1:3">
      <c r="A266" s="719">
        <v>18220091</v>
      </c>
      <c r="B266" s="719" t="s">
        <v>2436</v>
      </c>
      <c r="C266" s="720">
        <v>321690.59000000003</v>
      </c>
    </row>
    <row r="267" spans="1:3">
      <c r="A267" s="719">
        <v>18220101</v>
      </c>
      <c r="B267" s="719" t="s">
        <v>3160</v>
      </c>
      <c r="C267" s="720">
        <v>11703128.27</v>
      </c>
    </row>
    <row r="268" spans="1:3">
      <c r="A268" s="719">
        <v>18230002</v>
      </c>
      <c r="B268" s="719" t="s">
        <v>2</v>
      </c>
      <c r="C268" s="720">
        <v>201384.09</v>
      </c>
    </row>
    <row r="269" spans="1:3">
      <c r="A269" s="719">
        <v>18230021</v>
      </c>
      <c r="B269" s="719" t="s">
        <v>613</v>
      </c>
      <c r="C269" s="720">
        <v>57852251.009999998</v>
      </c>
    </row>
    <row r="270" spans="1:3">
      <c r="A270" s="719">
        <v>18230031</v>
      </c>
      <c r="B270" s="719" t="s">
        <v>1332</v>
      </c>
      <c r="C270" s="720">
        <v>52083755.740000002</v>
      </c>
    </row>
    <row r="271" spans="1:3">
      <c r="A271" s="719">
        <v>18230032</v>
      </c>
      <c r="B271" s="719" t="s">
        <v>878</v>
      </c>
      <c r="C271" s="720">
        <v>7707661.2699999996</v>
      </c>
    </row>
    <row r="272" spans="1:3">
      <c r="A272" s="719">
        <v>18230041</v>
      </c>
      <c r="B272" s="719" t="s">
        <v>766</v>
      </c>
      <c r="C272" s="720">
        <v>21589277</v>
      </c>
    </row>
    <row r="273" spans="1:3">
      <c r="A273" s="719">
        <v>18230042</v>
      </c>
      <c r="B273" s="719" t="s">
        <v>1686</v>
      </c>
      <c r="C273" s="720">
        <v>-279984.18</v>
      </c>
    </row>
    <row r="274" spans="1:3">
      <c r="A274" s="719">
        <v>18230051</v>
      </c>
      <c r="B274" s="719" t="s">
        <v>767</v>
      </c>
      <c r="C274" s="720">
        <v>-16525871.470000001</v>
      </c>
    </row>
    <row r="275" spans="1:3">
      <c r="A275" s="719">
        <v>18230061</v>
      </c>
      <c r="B275" s="719" t="s">
        <v>675</v>
      </c>
      <c r="C275" s="720">
        <v>1223913</v>
      </c>
    </row>
    <row r="276" spans="1:3">
      <c r="A276" s="719">
        <v>18230071</v>
      </c>
      <c r="B276" s="719" t="s">
        <v>1027</v>
      </c>
      <c r="C276" s="720">
        <v>113632921</v>
      </c>
    </row>
    <row r="277" spans="1:3">
      <c r="A277" s="719">
        <v>18230081</v>
      </c>
      <c r="B277" s="719" t="s">
        <v>988</v>
      </c>
      <c r="C277" s="720">
        <v>-107167542.98999999</v>
      </c>
    </row>
    <row r="278" spans="1:3">
      <c r="A278" s="719">
        <v>18230281</v>
      </c>
      <c r="B278" s="719" t="s">
        <v>156</v>
      </c>
      <c r="C278" s="720">
        <v>1828298</v>
      </c>
    </row>
    <row r="279" spans="1:3">
      <c r="A279" s="719">
        <v>18230291</v>
      </c>
      <c r="B279" s="719" t="s">
        <v>1566</v>
      </c>
      <c r="C279" s="720">
        <v>-1828298</v>
      </c>
    </row>
    <row r="280" spans="1:3">
      <c r="A280" s="719">
        <v>18230311</v>
      </c>
      <c r="B280" s="719" t="s">
        <v>1607</v>
      </c>
      <c r="C280" s="720">
        <v>30000</v>
      </c>
    </row>
    <row r="281" spans="1:3">
      <c r="A281" s="719">
        <v>18230351</v>
      </c>
      <c r="B281" s="719" t="s">
        <v>238</v>
      </c>
      <c r="C281" s="720">
        <v>114590394.37</v>
      </c>
    </row>
    <row r="282" spans="1:3">
      <c r="A282" s="719">
        <v>18230401</v>
      </c>
      <c r="B282" s="719" t="s">
        <v>2462</v>
      </c>
      <c r="C282" s="720">
        <v>13262.01</v>
      </c>
    </row>
    <row r="283" spans="1:3">
      <c r="A283" s="719">
        <v>18230621</v>
      </c>
      <c r="B283" s="719" t="s">
        <v>1353</v>
      </c>
      <c r="C283" s="720">
        <v>-31693210.059999999</v>
      </c>
    </row>
    <row r="284" spans="1:3">
      <c r="A284" s="719">
        <v>18230631</v>
      </c>
      <c r="B284" s="719" t="s">
        <v>1920</v>
      </c>
      <c r="C284" s="720">
        <v>73050689.5</v>
      </c>
    </row>
    <row r="285" spans="1:3">
      <c r="A285" s="719">
        <v>18230691</v>
      </c>
      <c r="B285" s="719" t="s">
        <v>1366</v>
      </c>
      <c r="C285" s="720">
        <v>-474402.14</v>
      </c>
    </row>
    <row r="286" spans="1:3">
      <c r="A286" s="719">
        <v>18230711</v>
      </c>
      <c r="B286" s="719" t="s">
        <v>1037</v>
      </c>
      <c r="C286" s="720">
        <v>29551324</v>
      </c>
    </row>
    <row r="287" spans="1:3">
      <c r="A287" s="719">
        <v>18230721</v>
      </c>
      <c r="B287" s="719" t="s">
        <v>1038</v>
      </c>
      <c r="C287" s="720">
        <v>-29551324</v>
      </c>
    </row>
    <row r="288" spans="1:3">
      <c r="A288" s="719">
        <v>18230731</v>
      </c>
      <c r="B288" s="719" t="s">
        <v>1842</v>
      </c>
      <c r="C288" s="720">
        <v>9957561</v>
      </c>
    </row>
    <row r="289" spans="1:3">
      <c r="A289" s="719">
        <v>18230741</v>
      </c>
      <c r="B289" s="719" t="s">
        <v>254</v>
      </c>
      <c r="C289" s="720">
        <v>-9957561</v>
      </c>
    </row>
    <row r="290" spans="1:3">
      <c r="A290" s="719">
        <v>18230751</v>
      </c>
      <c r="B290" s="719" t="s">
        <v>300</v>
      </c>
      <c r="C290" s="720">
        <v>-12375488</v>
      </c>
    </row>
    <row r="291" spans="1:3">
      <c r="A291" s="719">
        <v>18230761</v>
      </c>
      <c r="B291" s="719" t="s">
        <v>301</v>
      </c>
      <c r="C291" s="720">
        <v>12375488</v>
      </c>
    </row>
    <row r="292" spans="1:3">
      <c r="A292" s="719">
        <v>18230771</v>
      </c>
      <c r="B292" s="719" t="s">
        <v>925</v>
      </c>
      <c r="C292" s="720">
        <v>11671671</v>
      </c>
    </row>
    <row r="293" spans="1:3">
      <c r="A293" s="719">
        <v>18230781</v>
      </c>
      <c r="B293" s="719" t="s">
        <v>834</v>
      </c>
      <c r="C293" s="720">
        <v>-11671671</v>
      </c>
    </row>
    <row r="294" spans="1:3">
      <c r="A294" s="719">
        <v>18230791</v>
      </c>
      <c r="B294" s="719" t="s">
        <v>406</v>
      </c>
      <c r="C294" s="720">
        <v>3858376</v>
      </c>
    </row>
    <row r="295" spans="1:3">
      <c r="A295" s="719">
        <v>18230811</v>
      </c>
      <c r="B295" s="719" t="s">
        <v>1671</v>
      </c>
      <c r="C295" s="720">
        <v>-671033</v>
      </c>
    </row>
    <row r="296" spans="1:3">
      <c r="A296" s="719">
        <v>18230821</v>
      </c>
      <c r="B296" s="719" t="s">
        <v>1672</v>
      </c>
      <c r="C296" s="720">
        <v>671033</v>
      </c>
    </row>
    <row r="297" spans="1:3">
      <c r="A297" s="719">
        <v>18230831</v>
      </c>
      <c r="B297" s="719" t="s">
        <v>1532</v>
      </c>
      <c r="C297" s="720">
        <v>-30212669</v>
      </c>
    </row>
    <row r="298" spans="1:3">
      <c r="A298" s="719">
        <v>18230841</v>
      </c>
      <c r="B298" s="719" t="s">
        <v>753</v>
      </c>
      <c r="C298" s="720">
        <v>30212669</v>
      </c>
    </row>
    <row r="299" spans="1:3">
      <c r="A299" s="719">
        <v>18230851</v>
      </c>
      <c r="B299" s="719" t="s">
        <v>1210</v>
      </c>
      <c r="C299" s="720">
        <v>-1764924</v>
      </c>
    </row>
    <row r="300" spans="1:3">
      <c r="A300" s="719">
        <v>18230861</v>
      </c>
      <c r="B300" s="719" t="s">
        <v>1211</v>
      </c>
      <c r="C300" s="720">
        <v>1764924</v>
      </c>
    </row>
    <row r="301" spans="1:3">
      <c r="A301" s="719">
        <v>18230871</v>
      </c>
      <c r="B301" s="719" t="s">
        <v>193</v>
      </c>
      <c r="C301" s="720">
        <v>30270096</v>
      </c>
    </row>
    <row r="302" spans="1:3">
      <c r="A302" s="719">
        <v>18230881</v>
      </c>
      <c r="B302" s="719" t="s">
        <v>194</v>
      </c>
      <c r="C302" s="720">
        <v>-30270096</v>
      </c>
    </row>
    <row r="303" spans="1:3">
      <c r="A303" s="719">
        <v>18230891</v>
      </c>
      <c r="B303" s="719" t="s">
        <v>967</v>
      </c>
      <c r="C303" s="720">
        <v>36163528</v>
      </c>
    </row>
    <row r="304" spans="1:3">
      <c r="A304" s="719">
        <v>18230971</v>
      </c>
      <c r="B304" s="719" t="s">
        <v>1471</v>
      </c>
      <c r="C304" s="720">
        <v>2749643.08</v>
      </c>
    </row>
    <row r="305" spans="1:3">
      <c r="A305" s="719">
        <v>18230981</v>
      </c>
      <c r="B305" s="719" t="s">
        <v>970</v>
      </c>
      <c r="C305" s="720">
        <v>-36163528</v>
      </c>
    </row>
    <row r="306" spans="1:3">
      <c r="A306" s="719">
        <v>18231051</v>
      </c>
      <c r="B306" s="719" t="s">
        <v>2228</v>
      </c>
      <c r="C306" s="720">
        <v>-34827817</v>
      </c>
    </row>
    <row r="307" spans="1:3">
      <c r="A307" s="719">
        <v>18231061</v>
      </c>
      <c r="B307" s="719" t="s">
        <v>2229</v>
      </c>
      <c r="C307" s="720">
        <v>34827817</v>
      </c>
    </row>
    <row r="308" spans="1:3">
      <c r="A308" s="719">
        <v>18231081</v>
      </c>
      <c r="B308" s="719" t="s">
        <v>2444</v>
      </c>
      <c r="C308" s="720">
        <v>-25644564</v>
      </c>
    </row>
    <row r="309" spans="1:3">
      <c r="A309" s="719">
        <v>18231091</v>
      </c>
      <c r="B309" s="719" t="s">
        <v>2445</v>
      </c>
      <c r="C309" s="720">
        <v>25644564</v>
      </c>
    </row>
    <row r="310" spans="1:3">
      <c r="A310" s="719">
        <v>18231141</v>
      </c>
      <c r="B310" s="719" t="s">
        <v>2708</v>
      </c>
      <c r="C310" s="720">
        <v>-37811937</v>
      </c>
    </row>
    <row r="311" spans="1:3">
      <c r="A311" s="719">
        <v>18231151</v>
      </c>
      <c r="B311" s="719" t="s">
        <v>2709</v>
      </c>
      <c r="C311" s="720">
        <v>37811937</v>
      </c>
    </row>
    <row r="312" spans="1:3">
      <c r="A312" s="719">
        <v>18231161</v>
      </c>
      <c r="B312" s="719" t="s">
        <v>3012</v>
      </c>
      <c r="C312" s="720">
        <v>40127111</v>
      </c>
    </row>
    <row r="313" spans="1:3">
      <c r="A313" s="719">
        <v>18231171</v>
      </c>
      <c r="B313" s="719" t="s">
        <v>3013</v>
      </c>
      <c r="C313" s="720">
        <v>-40127111</v>
      </c>
    </row>
    <row r="314" spans="1:3">
      <c r="A314" s="719">
        <v>18231181</v>
      </c>
      <c r="B314" s="719" t="s">
        <v>3201</v>
      </c>
      <c r="C314" s="720">
        <v>10940565</v>
      </c>
    </row>
    <row r="315" spans="1:3">
      <c r="A315" s="719">
        <v>18231191</v>
      </c>
      <c r="B315" s="719" t="s">
        <v>3202</v>
      </c>
      <c r="C315" s="720">
        <v>-10940565</v>
      </c>
    </row>
    <row r="316" spans="1:3">
      <c r="A316" s="719">
        <v>18232221</v>
      </c>
      <c r="B316" s="719" t="s">
        <v>1608</v>
      </c>
      <c r="C316" s="720">
        <v>198375.75</v>
      </c>
    </row>
    <row r="317" spans="1:3">
      <c r="A317" s="719">
        <v>18232251</v>
      </c>
      <c r="B317" s="719" t="s">
        <v>1609</v>
      </c>
      <c r="C317" s="720">
        <v>2142305.36</v>
      </c>
    </row>
    <row r="318" spans="1:3">
      <c r="A318" s="719">
        <v>18232261</v>
      </c>
      <c r="B318" s="719" t="s">
        <v>1644</v>
      </c>
      <c r="C318" s="720">
        <v>51688.56</v>
      </c>
    </row>
    <row r="319" spans="1:3">
      <c r="A319" s="719">
        <v>18232271</v>
      </c>
      <c r="B319" s="719" t="s">
        <v>1610</v>
      </c>
      <c r="C319" s="720">
        <v>297522.7</v>
      </c>
    </row>
    <row r="320" spans="1:3">
      <c r="A320" s="719">
        <v>18232301</v>
      </c>
      <c r="B320" s="719" t="s">
        <v>2523</v>
      </c>
      <c r="C320" s="720">
        <v>70879382.370000005</v>
      </c>
    </row>
    <row r="321" spans="1:3">
      <c r="A321" s="719">
        <v>18232311</v>
      </c>
      <c r="B321" s="719" t="s">
        <v>2524</v>
      </c>
      <c r="C321" s="720">
        <v>14973384</v>
      </c>
    </row>
    <row r="322" spans="1:3">
      <c r="A322" s="719">
        <v>18232321</v>
      </c>
      <c r="B322" s="719" t="s">
        <v>2525</v>
      </c>
      <c r="C322" s="720">
        <v>2166666.4700000002</v>
      </c>
    </row>
    <row r="323" spans="1:3">
      <c r="A323" s="719">
        <v>18232331</v>
      </c>
      <c r="B323" s="719" t="s">
        <v>2536</v>
      </c>
      <c r="C323" s="720">
        <v>2999746.62</v>
      </c>
    </row>
    <row r="324" spans="1:3">
      <c r="A324" s="719">
        <v>18233061</v>
      </c>
      <c r="B324" s="719" t="s">
        <v>1611</v>
      </c>
      <c r="C324" s="720">
        <v>20000</v>
      </c>
    </row>
    <row r="325" spans="1:3">
      <c r="A325" s="719">
        <v>18233091</v>
      </c>
      <c r="B325" s="719" t="s">
        <v>1612</v>
      </c>
      <c r="C325" s="720">
        <v>198092.16</v>
      </c>
    </row>
    <row r="326" spans="1:3">
      <c r="A326" s="719">
        <v>18235521</v>
      </c>
      <c r="B326" s="719" t="s">
        <v>2075</v>
      </c>
      <c r="C326" s="720">
        <v>27482174.879999999</v>
      </c>
    </row>
    <row r="327" spans="1:3">
      <c r="A327" s="719">
        <v>18236021</v>
      </c>
      <c r="B327" s="719" t="s">
        <v>44</v>
      </c>
      <c r="C327" s="720">
        <v>15256064.07</v>
      </c>
    </row>
    <row r="328" spans="1:3">
      <c r="A328" s="719">
        <v>18236031</v>
      </c>
      <c r="B328" s="719" t="s">
        <v>45</v>
      </c>
      <c r="C328" s="720">
        <v>2873005.76</v>
      </c>
    </row>
    <row r="329" spans="1:3">
      <c r="A329" s="719">
        <v>18236041</v>
      </c>
      <c r="B329" s="719" t="s">
        <v>46</v>
      </c>
      <c r="C329" s="720">
        <v>-228709.77</v>
      </c>
    </row>
    <row r="330" spans="1:3">
      <c r="A330" s="719">
        <v>18236051</v>
      </c>
      <c r="B330" s="719" t="s">
        <v>1284</v>
      </c>
      <c r="C330" s="720">
        <v>107024.51</v>
      </c>
    </row>
    <row r="331" spans="1:3">
      <c r="A331" s="719">
        <v>18236061</v>
      </c>
      <c r="B331" s="719" t="s">
        <v>349</v>
      </c>
      <c r="C331" s="720">
        <v>1031542.85</v>
      </c>
    </row>
    <row r="332" spans="1:3">
      <c r="A332" s="719">
        <v>18236071</v>
      </c>
      <c r="B332" s="719" t="s">
        <v>350</v>
      </c>
      <c r="C332" s="720">
        <v>671052.84</v>
      </c>
    </row>
    <row r="333" spans="1:3">
      <c r="A333" s="719">
        <v>18236091</v>
      </c>
      <c r="B333" s="719" t="s">
        <v>1472</v>
      </c>
      <c r="C333" s="720">
        <v>-100555.3</v>
      </c>
    </row>
    <row r="334" spans="1:3">
      <c r="A334" s="719">
        <v>18236101</v>
      </c>
      <c r="B334" s="719" t="s">
        <v>1509</v>
      </c>
      <c r="C334" s="720">
        <v>3769772.47</v>
      </c>
    </row>
    <row r="335" spans="1:3">
      <c r="A335" s="719">
        <v>18236111</v>
      </c>
      <c r="B335" s="719" t="s">
        <v>3039</v>
      </c>
      <c r="C335" s="720">
        <v>9861.7800000000007</v>
      </c>
    </row>
    <row r="336" spans="1:3">
      <c r="A336" s="719">
        <v>18237112</v>
      </c>
      <c r="B336" s="719" t="s">
        <v>677</v>
      </c>
      <c r="C336" s="720">
        <v>279321.2</v>
      </c>
    </row>
    <row r="337" spans="1:3">
      <c r="A337" s="719">
        <v>18237122</v>
      </c>
      <c r="B337" s="719" t="s">
        <v>1018</v>
      </c>
      <c r="C337" s="720">
        <v>169602.13</v>
      </c>
    </row>
    <row r="338" spans="1:3">
      <c r="A338" s="719">
        <v>18237132</v>
      </c>
      <c r="B338" s="719" t="s">
        <v>58</v>
      </c>
      <c r="C338" s="720">
        <v>133750.43</v>
      </c>
    </row>
    <row r="339" spans="1:3">
      <c r="A339" s="719">
        <v>18237142</v>
      </c>
      <c r="B339" s="719" t="s">
        <v>59</v>
      </c>
      <c r="C339" s="720">
        <v>53995.63</v>
      </c>
    </row>
    <row r="340" spans="1:3">
      <c r="A340" s="719">
        <v>18237152</v>
      </c>
      <c r="B340" s="719" t="s">
        <v>345</v>
      </c>
      <c r="C340" s="720">
        <v>67987.45</v>
      </c>
    </row>
    <row r="341" spans="1:3">
      <c r="A341" s="719">
        <v>18238031</v>
      </c>
      <c r="B341" s="719" t="s">
        <v>2856</v>
      </c>
      <c r="C341" s="720">
        <v>11655153.83</v>
      </c>
    </row>
    <row r="342" spans="1:3">
      <c r="A342" s="719">
        <v>18238032</v>
      </c>
      <c r="B342" s="719" t="s">
        <v>2856</v>
      </c>
      <c r="C342" s="720">
        <v>4377054.8099999996</v>
      </c>
    </row>
    <row r="343" spans="1:3">
      <c r="A343" s="719">
        <v>18238041</v>
      </c>
      <c r="B343" s="719" t="s">
        <v>2857</v>
      </c>
      <c r="C343" s="720">
        <v>16347393</v>
      </c>
    </row>
    <row r="344" spans="1:3">
      <c r="A344" s="719">
        <v>18238042</v>
      </c>
      <c r="B344" s="719" t="s">
        <v>2858</v>
      </c>
      <c r="C344" s="720">
        <v>6552020</v>
      </c>
    </row>
    <row r="345" spans="1:3">
      <c r="A345" s="719">
        <v>18238141</v>
      </c>
      <c r="B345" s="719" t="s">
        <v>3081</v>
      </c>
      <c r="C345" s="720">
        <v>22315054.920000002</v>
      </c>
    </row>
    <row r="346" spans="1:3">
      <c r="A346" s="719">
        <v>18238142</v>
      </c>
      <c r="B346" s="719" t="s">
        <v>3080</v>
      </c>
      <c r="C346" s="720">
        <v>42807770.079999998</v>
      </c>
    </row>
    <row r="347" spans="1:3">
      <c r="A347" s="719">
        <v>18238151</v>
      </c>
      <c r="B347" s="719" t="s">
        <v>2958</v>
      </c>
      <c r="C347" s="720">
        <v>4298626.53</v>
      </c>
    </row>
    <row r="348" spans="1:3">
      <c r="A348" s="719">
        <v>18238152</v>
      </c>
      <c r="B348" s="719" t="s">
        <v>2872</v>
      </c>
      <c r="C348" s="720">
        <v>8881023.9199999999</v>
      </c>
    </row>
    <row r="349" spans="1:3">
      <c r="A349" s="719">
        <v>18238161</v>
      </c>
      <c r="B349" s="719" t="s">
        <v>2855</v>
      </c>
      <c r="C349" s="720">
        <v>489338.23</v>
      </c>
    </row>
    <row r="350" spans="1:3">
      <c r="A350" s="719">
        <v>18238162</v>
      </c>
      <c r="B350" s="719" t="s">
        <v>3164</v>
      </c>
      <c r="C350" s="720">
        <v>914267.67</v>
      </c>
    </row>
    <row r="351" spans="1:3">
      <c r="A351" s="719">
        <v>18238171</v>
      </c>
      <c r="B351" s="719" t="s">
        <v>3059</v>
      </c>
      <c r="C351" s="720">
        <v>217807</v>
      </c>
    </row>
    <row r="352" spans="1:3">
      <c r="A352" s="719">
        <v>18238172</v>
      </c>
      <c r="B352" s="719" t="s">
        <v>2873</v>
      </c>
      <c r="C352" s="720">
        <v>244914.39</v>
      </c>
    </row>
    <row r="353" spans="1:3">
      <c r="A353" s="719">
        <v>18238191</v>
      </c>
      <c r="B353" s="719" t="s">
        <v>3009</v>
      </c>
      <c r="C353" s="720">
        <v>1838865.77</v>
      </c>
    </row>
    <row r="354" spans="1:3">
      <c r="A354" s="719">
        <v>18238211</v>
      </c>
      <c r="B354" s="719" t="s">
        <v>3000</v>
      </c>
      <c r="C354" s="720">
        <v>23896.95</v>
      </c>
    </row>
    <row r="355" spans="1:3">
      <c r="A355" s="719">
        <v>18238221</v>
      </c>
      <c r="B355" s="719" t="s">
        <v>3001</v>
      </c>
      <c r="C355" s="720">
        <v>56535.08</v>
      </c>
    </row>
    <row r="356" spans="1:3">
      <c r="A356" s="719">
        <v>18238311</v>
      </c>
      <c r="B356" s="719" t="s">
        <v>2959</v>
      </c>
      <c r="C356" s="720">
        <v>18835093.760000002</v>
      </c>
    </row>
    <row r="357" spans="1:3">
      <c r="A357" s="719">
        <v>18238321</v>
      </c>
      <c r="B357" s="719" t="s">
        <v>2960</v>
      </c>
      <c r="C357" s="720">
        <v>2132276.9</v>
      </c>
    </row>
    <row r="358" spans="1:3">
      <c r="A358" s="719">
        <v>18238331</v>
      </c>
      <c r="B358" s="719" t="s">
        <v>2965</v>
      </c>
      <c r="C358" s="720">
        <v>8373053.7199999997</v>
      </c>
    </row>
    <row r="359" spans="1:3">
      <c r="A359" s="719">
        <v>18239001</v>
      </c>
      <c r="B359" s="719" t="s">
        <v>1910</v>
      </c>
      <c r="C359" s="720">
        <v>100597938.34</v>
      </c>
    </row>
    <row r="360" spans="1:3">
      <c r="A360" s="719">
        <v>18239002</v>
      </c>
      <c r="B360" s="719" t="s">
        <v>1911</v>
      </c>
      <c r="C360" s="720">
        <v>32089736.41</v>
      </c>
    </row>
    <row r="361" spans="1:3">
      <c r="A361" s="719">
        <v>18239011</v>
      </c>
      <c r="B361" s="719" t="s">
        <v>592</v>
      </c>
      <c r="C361" s="720">
        <v>3150301.93</v>
      </c>
    </row>
    <row r="362" spans="1:3">
      <c r="A362" s="719">
        <v>18239012</v>
      </c>
      <c r="B362" s="719" t="s">
        <v>593</v>
      </c>
      <c r="C362" s="720">
        <v>1243191.54</v>
      </c>
    </row>
    <row r="363" spans="1:3">
      <c r="A363" s="719">
        <v>18239021</v>
      </c>
      <c r="B363" s="719" t="s">
        <v>1912</v>
      </c>
      <c r="C363" s="720">
        <v>23059430.120000001</v>
      </c>
    </row>
    <row r="364" spans="1:3">
      <c r="A364" s="719">
        <v>18239022</v>
      </c>
      <c r="B364" s="719" t="s">
        <v>1913</v>
      </c>
      <c r="C364" s="720">
        <v>8802552.3200000003</v>
      </c>
    </row>
    <row r="365" spans="1:3">
      <c r="A365" s="719">
        <v>18239031</v>
      </c>
      <c r="B365" s="719" t="s">
        <v>945</v>
      </c>
      <c r="C365" s="720">
        <v>-126807670.39</v>
      </c>
    </row>
    <row r="366" spans="1:3">
      <c r="A366" s="719">
        <v>18239032</v>
      </c>
      <c r="B366" s="719" t="s">
        <v>946</v>
      </c>
      <c r="C366" s="720">
        <v>-42135480.270000003</v>
      </c>
    </row>
    <row r="367" spans="1:3">
      <c r="A367" s="719">
        <v>18239061</v>
      </c>
      <c r="B367" s="719" t="s">
        <v>1721</v>
      </c>
      <c r="C367" s="720">
        <v>848437</v>
      </c>
    </row>
    <row r="368" spans="1:3">
      <c r="A368" s="719">
        <v>18239081</v>
      </c>
      <c r="B368" s="719" t="s">
        <v>3247</v>
      </c>
      <c r="C368" s="720">
        <v>4958864.34</v>
      </c>
    </row>
    <row r="369" spans="1:3">
      <c r="A369" s="719">
        <v>18239082</v>
      </c>
      <c r="B369" s="719" t="s">
        <v>3248</v>
      </c>
      <c r="C369" s="720">
        <v>10257175.74</v>
      </c>
    </row>
    <row r="370" spans="1:3">
      <c r="A370" s="719">
        <v>18239091</v>
      </c>
      <c r="B370" s="719" t="s">
        <v>3249</v>
      </c>
      <c r="C370" s="720">
        <v>4181947.63</v>
      </c>
    </row>
    <row r="371" spans="1:3">
      <c r="A371" s="719">
        <v>18239092</v>
      </c>
      <c r="B371" s="719" t="s">
        <v>3070</v>
      </c>
      <c r="C371" s="720">
        <v>4755725.46</v>
      </c>
    </row>
    <row r="372" spans="1:3">
      <c r="A372" s="719">
        <v>18239101</v>
      </c>
      <c r="B372" s="719" t="s">
        <v>3250</v>
      </c>
      <c r="C372" s="720">
        <v>856844.56</v>
      </c>
    </row>
    <row r="373" spans="1:3">
      <c r="A373" s="719">
        <v>18400013</v>
      </c>
      <c r="B373" s="719" t="s">
        <v>1743</v>
      </c>
      <c r="C373" s="720">
        <v>-270488.84000000003</v>
      </c>
    </row>
    <row r="374" spans="1:3">
      <c r="A374" s="719">
        <v>18400123</v>
      </c>
      <c r="B374" s="719" t="s">
        <v>1744</v>
      </c>
      <c r="C374" s="720">
        <v>-85185.600000000006</v>
      </c>
    </row>
    <row r="375" spans="1:3">
      <c r="A375" s="719">
        <v>18400143</v>
      </c>
      <c r="B375" s="719" t="s">
        <v>1745</v>
      </c>
      <c r="C375" s="720">
        <v>-115122.27</v>
      </c>
    </row>
    <row r="376" spans="1:3">
      <c r="A376" s="719">
        <v>18400483</v>
      </c>
      <c r="B376" s="719" t="s">
        <v>664</v>
      </c>
      <c r="C376" s="720">
        <v>174951.85</v>
      </c>
    </row>
    <row r="377" spans="1:3">
      <c r="A377" s="719">
        <v>18500003</v>
      </c>
      <c r="B377" s="719" t="s">
        <v>704</v>
      </c>
      <c r="C377" s="720">
        <v>6422.21</v>
      </c>
    </row>
    <row r="378" spans="1:3">
      <c r="A378" s="719">
        <v>18600011</v>
      </c>
      <c r="B378" s="719" t="s">
        <v>313</v>
      </c>
      <c r="C378" s="719">
        <v>-60.03</v>
      </c>
    </row>
    <row r="379" spans="1:3">
      <c r="A379" s="719">
        <v>18600013</v>
      </c>
      <c r="B379" s="719" t="s">
        <v>1351</v>
      </c>
      <c r="C379" s="720">
        <v>2145777.77</v>
      </c>
    </row>
    <row r="380" spans="1:3">
      <c r="A380" s="719">
        <v>18600053</v>
      </c>
      <c r="B380" s="719" t="s">
        <v>1352</v>
      </c>
      <c r="C380" s="720">
        <v>3829512.13</v>
      </c>
    </row>
    <row r="381" spans="1:3">
      <c r="A381" s="719">
        <v>18600091</v>
      </c>
      <c r="B381" s="719" t="s">
        <v>2307</v>
      </c>
      <c r="C381" s="720">
        <v>6736.13</v>
      </c>
    </row>
    <row r="382" spans="1:3">
      <c r="A382" s="719">
        <v>18600122</v>
      </c>
      <c r="B382" s="719" t="s">
        <v>1688</v>
      </c>
      <c r="C382" s="720">
        <v>1351.47</v>
      </c>
    </row>
    <row r="383" spans="1:3">
      <c r="A383" s="719">
        <v>18600123</v>
      </c>
      <c r="B383" s="719" t="s">
        <v>256</v>
      </c>
      <c r="C383" s="719">
        <v>675.61</v>
      </c>
    </row>
    <row r="384" spans="1:3">
      <c r="A384" s="719">
        <v>18600143</v>
      </c>
      <c r="B384" s="719" t="s">
        <v>3168</v>
      </c>
      <c r="C384" s="720">
        <v>13852.85</v>
      </c>
    </row>
    <row r="385" spans="1:3">
      <c r="A385" s="719">
        <v>18600291</v>
      </c>
      <c r="B385" s="719" t="s">
        <v>3076</v>
      </c>
      <c r="C385" s="720">
        <v>12399.37</v>
      </c>
    </row>
    <row r="386" spans="1:3">
      <c r="A386" s="719">
        <v>18600293</v>
      </c>
      <c r="B386" s="719" t="s">
        <v>893</v>
      </c>
      <c r="C386" s="720">
        <v>5666.58</v>
      </c>
    </row>
    <row r="387" spans="1:3">
      <c r="A387" s="719">
        <v>18600363</v>
      </c>
      <c r="B387" s="719" t="s">
        <v>2226</v>
      </c>
      <c r="C387" s="719">
        <v>412.6</v>
      </c>
    </row>
    <row r="388" spans="1:3">
      <c r="A388" s="719">
        <v>18600403</v>
      </c>
      <c r="B388" s="719" t="s">
        <v>2771</v>
      </c>
      <c r="C388" s="720">
        <v>1913022.41</v>
      </c>
    </row>
    <row r="389" spans="1:3">
      <c r="A389" s="719">
        <v>18600512</v>
      </c>
      <c r="B389" s="719" t="s">
        <v>2589</v>
      </c>
      <c r="C389" s="720">
        <v>59336040.490000002</v>
      </c>
    </row>
    <row r="390" spans="1:3">
      <c r="A390" s="719">
        <v>18600561</v>
      </c>
      <c r="B390" s="719" t="s">
        <v>1158</v>
      </c>
      <c r="C390" s="720">
        <v>8118542</v>
      </c>
    </row>
    <row r="391" spans="1:3">
      <c r="A391" s="719">
        <v>18600571</v>
      </c>
      <c r="B391" s="719" t="s">
        <v>1441</v>
      </c>
      <c r="C391" s="720">
        <v>59728549.710000001</v>
      </c>
    </row>
    <row r="392" spans="1:3">
      <c r="A392" s="719">
        <v>18600573</v>
      </c>
      <c r="B392" s="719" t="s">
        <v>3179</v>
      </c>
      <c r="C392" s="720">
        <v>5326599</v>
      </c>
    </row>
    <row r="393" spans="1:3">
      <c r="A393" s="719">
        <v>18600751</v>
      </c>
      <c r="B393" s="719" t="s">
        <v>2393</v>
      </c>
      <c r="C393" s="720">
        <v>2521587.09</v>
      </c>
    </row>
    <row r="394" spans="1:3">
      <c r="A394" s="719">
        <v>18600761</v>
      </c>
      <c r="B394" s="719" t="s">
        <v>2394</v>
      </c>
      <c r="C394" s="720">
        <v>1080053.1000000001</v>
      </c>
    </row>
    <row r="395" spans="1:3">
      <c r="A395" s="719">
        <v>18600771</v>
      </c>
      <c r="B395" s="719" t="s">
        <v>2563</v>
      </c>
      <c r="C395" s="720">
        <v>2603510.85</v>
      </c>
    </row>
    <row r="396" spans="1:3">
      <c r="A396" s="719">
        <v>18600781</v>
      </c>
      <c r="B396" s="719" t="s">
        <v>2564</v>
      </c>
      <c r="C396" s="720">
        <v>1379600.78</v>
      </c>
    </row>
    <row r="397" spans="1:3">
      <c r="A397" s="719">
        <v>18600941</v>
      </c>
      <c r="B397" s="719" t="s">
        <v>3104</v>
      </c>
      <c r="C397" s="720">
        <v>41664.32</v>
      </c>
    </row>
    <row r="398" spans="1:3">
      <c r="A398" s="719">
        <v>18600943</v>
      </c>
      <c r="B398" s="719" t="s">
        <v>3105</v>
      </c>
      <c r="C398" s="720">
        <v>377569.14</v>
      </c>
    </row>
    <row r="399" spans="1:3">
      <c r="A399" s="719">
        <v>18601013</v>
      </c>
      <c r="B399" s="719" t="s">
        <v>3207</v>
      </c>
      <c r="C399" s="720">
        <v>112637.5</v>
      </c>
    </row>
    <row r="400" spans="1:3">
      <c r="A400" s="719">
        <v>18601021</v>
      </c>
      <c r="B400" s="719" t="s">
        <v>2824</v>
      </c>
      <c r="C400" s="720">
        <v>476040.6</v>
      </c>
    </row>
    <row r="401" spans="1:3">
      <c r="A401" s="719">
        <v>18601173</v>
      </c>
      <c r="B401" s="719" t="s">
        <v>3006</v>
      </c>
      <c r="C401" s="720">
        <v>162853.93</v>
      </c>
    </row>
    <row r="402" spans="1:3">
      <c r="A402" s="719">
        <v>18601502</v>
      </c>
      <c r="B402" s="719" t="s">
        <v>2773</v>
      </c>
      <c r="C402" s="720">
        <v>152833.28</v>
      </c>
    </row>
    <row r="403" spans="1:3">
      <c r="A403" s="719">
        <v>18602231</v>
      </c>
      <c r="B403" s="719" t="s">
        <v>2150</v>
      </c>
      <c r="C403" s="720">
        <v>-16462.22</v>
      </c>
    </row>
    <row r="404" spans="1:3">
      <c r="A404" s="719">
        <v>18603003</v>
      </c>
      <c r="B404" s="719" t="s">
        <v>3103</v>
      </c>
      <c r="C404" s="720">
        <v>1455853.69</v>
      </c>
    </row>
    <row r="405" spans="1:3">
      <c r="A405" s="719">
        <v>18603011</v>
      </c>
      <c r="B405" s="719" t="s">
        <v>3054</v>
      </c>
      <c r="C405" s="720">
        <v>2012009</v>
      </c>
    </row>
    <row r="406" spans="1:3">
      <c r="A406" s="719">
        <v>18603021</v>
      </c>
      <c r="B406" s="719" t="s">
        <v>3077</v>
      </c>
      <c r="C406" s="720">
        <v>6117713.6799999997</v>
      </c>
    </row>
    <row r="407" spans="1:3">
      <c r="A407" s="719">
        <v>18603031</v>
      </c>
      <c r="B407" s="719" t="s">
        <v>3047</v>
      </c>
      <c r="C407" s="720">
        <v>1970847.99</v>
      </c>
    </row>
    <row r="408" spans="1:3">
      <c r="A408" s="719">
        <v>18603041</v>
      </c>
      <c r="B408" s="719" t="s">
        <v>3078</v>
      </c>
      <c r="C408" s="720">
        <v>995597.26</v>
      </c>
    </row>
    <row r="409" spans="1:3">
      <c r="A409" s="719">
        <v>18603051</v>
      </c>
      <c r="B409" s="719" t="s">
        <v>3082</v>
      </c>
      <c r="C409" s="720">
        <v>791226.44</v>
      </c>
    </row>
    <row r="410" spans="1:3">
      <c r="A410" s="719">
        <v>18603061</v>
      </c>
      <c r="B410" s="719" t="s">
        <v>3222</v>
      </c>
      <c r="C410" s="720">
        <v>1410359.14</v>
      </c>
    </row>
    <row r="411" spans="1:3">
      <c r="A411" s="719">
        <v>18603072</v>
      </c>
      <c r="B411" s="719" t="s">
        <v>3223</v>
      </c>
      <c r="C411" s="720">
        <v>1603286.25</v>
      </c>
    </row>
    <row r="412" spans="1:3">
      <c r="A412" s="719">
        <v>18603081</v>
      </c>
      <c r="B412" s="719" t="s">
        <v>3233</v>
      </c>
      <c r="C412" s="720">
        <v>10000</v>
      </c>
    </row>
    <row r="413" spans="1:3">
      <c r="A413" s="719">
        <v>18603091</v>
      </c>
      <c r="B413" s="719" t="s">
        <v>3234</v>
      </c>
      <c r="C413" s="720">
        <v>12500</v>
      </c>
    </row>
    <row r="414" spans="1:3">
      <c r="A414" s="719">
        <v>18605011</v>
      </c>
      <c r="B414" s="719" t="s">
        <v>3182</v>
      </c>
      <c r="C414" s="720">
        <v>1988603</v>
      </c>
    </row>
    <row r="415" spans="1:3">
      <c r="A415" s="719">
        <v>18605021</v>
      </c>
      <c r="B415" s="719" t="s">
        <v>3235</v>
      </c>
      <c r="C415" s="720">
        <v>4057741.44</v>
      </c>
    </row>
    <row r="416" spans="1:3">
      <c r="A416" s="719">
        <v>18605031</v>
      </c>
      <c r="B416" s="719" t="s">
        <v>3252</v>
      </c>
      <c r="C416" s="720">
        <v>1490290.92</v>
      </c>
    </row>
    <row r="417" spans="1:3">
      <c r="A417" s="719">
        <v>18605041</v>
      </c>
      <c r="B417" s="719" t="s">
        <v>3296</v>
      </c>
      <c r="C417" s="720">
        <v>2588973.71</v>
      </c>
    </row>
    <row r="418" spans="1:3">
      <c r="A418" s="719">
        <v>18608001</v>
      </c>
      <c r="B418" s="719" t="s">
        <v>1613</v>
      </c>
      <c r="C418" s="720">
        <v>409471.63</v>
      </c>
    </row>
    <row r="419" spans="1:3">
      <c r="A419" s="719">
        <v>18608002</v>
      </c>
      <c r="B419" s="719" t="s">
        <v>3088</v>
      </c>
      <c r="C419" s="720">
        <v>168357.36</v>
      </c>
    </row>
    <row r="420" spans="1:3">
      <c r="A420" s="719">
        <v>18608011</v>
      </c>
      <c r="B420" s="719" t="s">
        <v>1614</v>
      </c>
      <c r="C420" s="720">
        <v>345204.45</v>
      </c>
    </row>
    <row r="421" spans="1:3">
      <c r="A421" s="719">
        <v>18608012</v>
      </c>
      <c r="B421" s="719" t="s">
        <v>3084</v>
      </c>
      <c r="C421" s="720">
        <v>550374.41</v>
      </c>
    </row>
    <row r="422" spans="1:3">
      <c r="A422" s="719">
        <v>18608021</v>
      </c>
      <c r="B422" s="719" t="s">
        <v>1615</v>
      </c>
      <c r="C422" s="720">
        <v>2254508.17</v>
      </c>
    </row>
    <row r="423" spans="1:3">
      <c r="A423" s="719">
        <v>18608031</v>
      </c>
      <c r="B423" s="719" t="s">
        <v>1616</v>
      </c>
      <c r="C423" s="720">
        <v>50000</v>
      </c>
    </row>
    <row r="424" spans="1:3">
      <c r="A424" s="719">
        <v>18608041</v>
      </c>
      <c r="B424" s="719" t="s">
        <v>1627</v>
      </c>
      <c r="C424" s="720">
        <v>1996060.84</v>
      </c>
    </row>
    <row r="425" spans="1:3">
      <c r="A425" s="719">
        <v>18608051</v>
      </c>
      <c r="B425" s="719" t="s">
        <v>1617</v>
      </c>
      <c r="C425" s="720">
        <v>2859884.34</v>
      </c>
    </row>
    <row r="426" spans="1:3">
      <c r="A426" s="719">
        <v>18608062</v>
      </c>
      <c r="B426" s="719" t="s">
        <v>511</v>
      </c>
      <c r="C426" s="720">
        <v>-50267724.640000001</v>
      </c>
    </row>
    <row r="427" spans="1:3">
      <c r="A427" s="719">
        <v>18608081</v>
      </c>
      <c r="B427" s="719" t="s">
        <v>1618</v>
      </c>
      <c r="C427" s="720">
        <v>659654.59</v>
      </c>
    </row>
    <row r="428" spans="1:3">
      <c r="A428" s="719">
        <v>18608111</v>
      </c>
      <c r="B428" s="719" t="s">
        <v>1619</v>
      </c>
      <c r="C428" s="720">
        <v>250000</v>
      </c>
    </row>
    <row r="429" spans="1:3">
      <c r="A429" s="719">
        <v>18608112</v>
      </c>
      <c r="B429" s="719" t="s">
        <v>1628</v>
      </c>
      <c r="C429" s="720">
        <v>38850878.479999997</v>
      </c>
    </row>
    <row r="430" spans="1:3">
      <c r="A430" s="719">
        <v>18608141</v>
      </c>
      <c r="B430" s="719" t="s">
        <v>1592</v>
      </c>
      <c r="C430" s="720">
        <v>224879.76</v>
      </c>
    </row>
    <row r="431" spans="1:3">
      <c r="A431" s="719">
        <v>18608151</v>
      </c>
      <c r="B431" s="719" t="s">
        <v>1645</v>
      </c>
      <c r="C431" s="720">
        <v>75000</v>
      </c>
    </row>
    <row r="432" spans="1:3">
      <c r="A432" s="719">
        <v>18608171</v>
      </c>
      <c r="B432" s="719" t="s">
        <v>2753</v>
      </c>
      <c r="C432" s="720">
        <v>212588.68</v>
      </c>
    </row>
    <row r="433" spans="1:3">
      <c r="A433" s="719">
        <v>18608181</v>
      </c>
      <c r="B433" s="719" t="s">
        <v>2300</v>
      </c>
      <c r="C433" s="720">
        <v>50000</v>
      </c>
    </row>
    <row r="434" spans="1:3">
      <c r="A434" s="719">
        <v>18608191</v>
      </c>
      <c r="B434" s="719" t="s">
        <v>2308</v>
      </c>
      <c r="C434" s="720">
        <v>400495.47</v>
      </c>
    </row>
    <row r="435" spans="1:3">
      <c r="A435" s="719">
        <v>18608211</v>
      </c>
      <c r="B435" s="719" t="s">
        <v>2754</v>
      </c>
      <c r="C435" s="720">
        <v>111880.23</v>
      </c>
    </row>
    <row r="436" spans="1:3">
      <c r="A436" s="719">
        <v>18608212</v>
      </c>
      <c r="B436" s="719" t="s">
        <v>1629</v>
      </c>
      <c r="C436" s="720">
        <v>1461848.9</v>
      </c>
    </row>
    <row r="437" spans="1:3">
      <c r="A437" s="719">
        <v>18608221</v>
      </c>
      <c r="B437" s="719" t="s">
        <v>2463</v>
      </c>
      <c r="C437" s="720">
        <v>132171.19</v>
      </c>
    </row>
    <row r="438" spans="1:3">
      <c r="A438" s="719">
        <v>18608231</v>
      </c>
      <c r="B438" s="719" t="s">
        <v>2570</v>
      </c>
      <c r="C438" s="720">
        <v>246256.67</v>
      </c>
    </row>
    <row r="439" spans="1:3">
      <c r="A439" s="719">
        <v>18608241</v>
      </c>
      <c r="B439" s="719" t="s">
        <v>2464</v>
      </c>
      <c r="C439" s="720">
        <v>95304.25</v>
      </c>
    </row>
    <row r="440" spans="1:3">
      <c r="A440" s="719">
        <v>18608251</v>
      </c>
      <c r="B440" s="719" t="s">
        <v>3297</v>
      </c>
      <c r="C440" s="719">
        <v>695.75</v>
      </c>
    </row>
    <row r="441" spans="1:3">
      <c r="A441" s="719">
        <v>18608312</v>
      </c>
      <c r="B441" s="719" t="s">
        <v>1630</v>
      </c>
      <c r="C441" s="720">
        <v>3954335.55</v>
      </c>
    </row>
    <row r="442" spans="1:3">
      <c r="A442" s="719">
        <v>18608412</v>
      </c>
      <c r="B442" s="719" t="s">
        <v>2726</v>
      </c>
      <c r="C442" s="720">
        <v>2651381.7400000002</v>
      </c>
    </row>
    <row r="443" spans="1:3">
      <c r="A443" s="719">
        <v>18608612</v>
      </c>
      <c r="B443" s="719" t="s">
        <v>1631</v>
      </c>
      <c r="C443" s="720">
        <v>776531.8</v>
      </c>
    </row>
    <row r="444" spans="1:3">
      <c r="A444" s="719">
        <v>18608712</v>
      </c>
      <c r="B444" s="719" t="s">
        <v>1632</v>
      </c>
      <c r="C444" s="720">
        <v>5358520.29</v>
      </c>
    </row>
    <row r="445" spans="1:3">
      <c r="A445" s="719">
        <v>18608752</v>
      </c>
      <c r="B445" s="719" t="s">
        <v>1633</v>
      </c>
      <c r="C445" s="720">
        <v>935530</v>
      </c>
    </row>
    <row r="446" spans="1:3">
      <c r="A446" s="719">
        <v>18608772</v>
      </c>
      <c r="B446" s="719" t="s">
        <v>2941</v>
      </c>
      <c r="C446" s="720">
        <v>-3488999.1</v>
      </c>
    </row>
    <row r="447" spans="1:3">
      <c r="A447" s="719">
        <v>18608782</v>
      </c>
      <c r="B447" s="719" t="s">
        <v>2942</v>
      </c>
      <c r="C447" s="720">
        <v>-801550.75</v>
      </c>
    </row>
    <row r="448" spans="1:3">
      <c r="A448" s="719">
        <v>18608792</v>
      </c>
      <c r="B448" s="719" t="s">
        <v>2943</v>
      </c>
      <c r="C448" s="720">
        <v>-160310.15</v>
      </c>
    </row>
    <row r="449" spans="1:3">
      <c r="A449" s="719">
        <v>18609312</v>
      </c>
      <c r="B449" s="719" t="s">
        <v>2717</v>
      </c>
      <c r="C449" s="720">
        <v>12405154.710000001</v>
      </c>
    </row>
    <row r="450" spans="1:3">
      <c r="A450" s="719">
        <v>18609422</v>
      </c>
      <c r="B450" s="719" t="s">
        <v>2480</v>
      </c>
      <c r="C450" s="720">
        <v>21583501.329999998</v>
      </c>
    </row>
    <row r="451" spans="1:3">
      <c r="A451" s="719">
        <v>18609432</v>
      </c>
      <c r="B451" s="719" t="s">
        <v>2725</v>
      </c>
      <c r="C451" s="720">
        <v>5586648.0700000003</v>
      </c>
    </row>
    <row r="452" spans="1:3">
      <c r="A452" s="719">
        <v>18609512</v>
      </c>
      <c r="B452" s="719" t="s">
        <v>3253</v>
      </c>
      <c r="C452" s="720">
        <v>30093.55</v>
      </c>
    </row>
    <row r="453" spans="1:3">
      <c r="A453" s="719">
        <v>18609532</v>
      </c>
      <c r="B453" s="719" t="s">
        <v>1634</v>
      </c>
      <c r="C453" s="720">
        <v>231369.84</v>
      </c>
    </row>
    <row r="454" spans="1:3">
      <c r="A454" s="719">
        <v>18609542</v>
      </c>
      <c r="B454" s="719" t="s">
        <v>1019</v>
      </c>
      <c r="C454" s="720">
        <v>1254343.69</v>
      </c>
    </row>
    <row r="455" spans="1:3">
      <c r="A455" s="719">
        <v>18609572</v>
      </c>
      <c r="B455" s="719" t="s">
        <v>2476</v>
      </c>
      <c r="C455" s="720">
        <v>609250</v>
      </c>
    </row>
    <row r="456" spans="1:3">
      <c r="A456" s="719">
        <v>18609582</v>
      </c>
      <c r="B456" s="719" t="s">
        <v>2477</v>
      </c>
      <c r="C456" s="720">
        <v>627720.31000000006</v>
      </c>
    </row>
    <row r="457" spans="1:3">
      <c r="A457" s="719">
        <v>18609592</v>
      </c>
      <c r="B457" s="719" t="s">
        <v>2478</v>
      </c>
      <c r="C457" s="720">
        <v>3298324.33</v>
      </c>
    </row>
    <row r="458" spans="1:3">
      <c r="A458" s="719">
        <v>18609602</v>
      </c>
      <c r="B458" s="719" t="s">
        <v>2479</v>
      </c>
      <c r="C458" s="720">
        <v>236796.87</v>
      </c>
    </row>
    <row r="459" spans="1:3">
      <c r="A459" s="719">
        <v>18609622</v>
      </c>
      <c r="B459" s="719" t="s">
        <v>2481</v>
      </c>
      <c r="C459" s="720">
        <v>1272128.45</v>
      </c>
    </row>
    <row r="460" spans="1:3">
      <c r="A460" s="719">
        <v>18609642</v>
      </c>
      <c r="B460" s="719" t="s">
        <v>2483</v>
      </c>
      <c r="C460" s="720">
        <v>2401142.66</v>
      </c>
    </row>
    <row r="461" spans="1:3">
      <c r="A461" s="719">
        <v>18609652</v>
      </c>
      <c r="B461" s="719" t="s">
        <v>2484</v>
      </c>
      <c r="C461" s="720">
        <v>2050000</v>
      </c>
    </row>
    <row r="462" spans="1:3">
      <c r="A462" s="719">
        <v>18609662</v>
      </c>
      <c r="B462" s="719" t="s">
        <v>2485</v>
      </c>
      <c r="C462" s="720">
        <v>507741.9</v>
      </c>
    </row>
    <row r="463" spans="1:3">
      <c r="A463" s="719">
        <v>18609672</v>
      </c>
      <c r="B463" s="719" t="s">
        <v>2486</v>
      </c>
      <c r="C463" s="720">
        <v>200000</v>
      </c>
    </row>
    <row r="464" spans="1:3">
      <c r="A464" s="719">
        <v>18609682</v>
      </c>
      <c r="B464" s="719" t="s">
        <v>2506</v>
      </c>
      <c r="C464" s="720">
        <v>140000</v>
      </c>
    </row>
    <row r="465" spans="1:3">
      <c r="A465" s="719">
        <v>18609692</v>
      </c>
      <c r="B465" s="719" t="s">
        <v>2507</v>
      </c>
      <c r="C465" s="720">
        <v>100000</v>
      </c>
    </row>
    <row r="466" spans="1:3">
      <c r="A466" s="719">
        <v>18609801</v>
      </c>
      <c r="B466" s="719" t="s">
        <v>2385</v>
      </c>
      <c r="C466" s="720">
        <v>163563</v>
      </c>
    </row>
    <row r="467" spans="1:3">
      <c r="A467" s="719">
        <v>18609821</v>
      </c>
      <c r="B467" s="719" t="s">
        <v>1094</v>
      </c>
      <c r="C467" s="720">
        <v>850296.52</v>
      </c>
    </row>
    <row r="468" spans="1:3">
      <c r="A468" s="719">
        <v>18609841</v>
      </c>
      <c r="B468" s="719" t="s">
        <v>2605</v>
      </c>
      <c r="C468" s="720">
        <v>1449786</v>
      </c>
    </row>
    <row r="469" spans="1:3">
      <c r="A469" s="719">
        <v>18609861</v>
      </c>
      <c r="B469" s="719" t="s">
        <v>2386</v>
      </c>
      <c r="C469" s="720">
        <v>1351294.85</v>
      </c>
    </row>
    <row r="470" spans="1:3">
      <c r="A470" s="719">
        <v>18630031</v>
      </c>
      <c r="B470" s="719" t="s">
        <v>1944</v>
      </c>
      <c r="C470" s="720">
        <v>265289.40000000002</v>
      </c>
    </row>
    <row r="471" spans="1:3">
      <c r="A471" s="719">
        <v>18700032</v>
      </c>
      <c r="B471" s="719" t="s">
        <v>2526</v>
      </c>
      <c r="C471" s="720">
        <v>316253.37</v>
      </c>
    </row>
    <row r="472" spans="1:3">
      <c r="A472" s="719">
        <v>18700041</v>
      </c>
      <c r="B472" s="719" t="s">
        <v>2167</v>
      </c>
      <c r="C472" s="720">
        <v>274935.23</v>
      </c>
    </row>
    <row r="473" spans="1:3">
      <c r="A473" s="719">
        <v>18700062</v>
      </c>
      <c r="B473" s="719" t="s">
        <v>2527</v>
      </c>
      <c r="C473" s="720">
        <v>-6838.45</v>
      </c>
    </row>
    <row r="474" spans="1:3">
      <c r="A474" s="719">
        <v>18700071</v>
      </c>
      <c r="B474" s="719" t="s">
        <v>2528</v>
      </c>
      <c r="C474" s="720">
        <v>-43765.1</v>
      </c>
    </row>
    <row r="475" spans="1:3">
      <c r="A475" s="719">
        <v>18900013</v>
      </c>
      <c r="B475" s="719" t="s">
        <v>670</v>
      </c>
      <c r="C475" s="720">
        <v>22182</v>
      </c>
    </row>
    <row r="476" spans="1:3">
      <c r="A476" s="719">
        <v>18900173</v>
      </c>
      <c r="B476" s="719" t="s">
        <v>530</v>
      </c>
      <c r="C476" s="720">
        <v>1421408</v>
      </c>
    </row>
    <row r="477" spans="1:3">
      <c r="A477" s="719">
        <v>18900183</v>
      </c>
      <c r="B477" s="719" t="s">
        <v>367</v>
      </c>
      <c r="C477" s="720">
        <v>337459.01</v>
      </c>
    </row>
    <row r="478" spans="1:3">
      <c r="A478" s="719">
        <v>18900193</v>
      </c>
      <c r="B478" s="719" t="s">
        <v>534</v>
      </c>
      <c r="C478" s="720">
        <v>2700198.61</v>
      </c>
    </row>
    <row r="479" spans="1:3">
      <c r="A479" s="719">
        <v>18900203</v>
      </c>
      <c r="B479" s="719" t="s">
        <v>3298</v>
      </c>
      <c r="C479" s="720">
        <v>2443044.84</v>
      </c>
    </row>
    <row r="480" spans="1:3">
      <c r="A480" s="719">
        <v>18900213</v>
      </c>
      <c r="B480" s="719" t="s">
        <v>3299</v>
      </c>
      <c r="C480" s="720">
        <v>9397953.0199999996</v>
      </c>
    </row>
    <row r="481" spans="1:3">
      <c r="A481" s="719">
        <v>18900243</v>
      </c>
      <c r="B481" s="719" t="s">
        <v>1886</v>
      </c>
      <c r="C481" s="720">
        <v>9912.9500000000007</v>
      </c>
    </row>
    <row r="482" spans="1:3">
      <c r="A482" s="719">
        <v>18900253</v>
      </c>
      <c r="B482" s="719" t="s">
        <v>1881</v>
      </c>
      <c r="C482" s="720">
        <v>704946.87</v>
      </c>
    </row>
    <row r="483" spans="1:3">
      <c r="A483" s="719">
        <v>18900263</v>
      </c>
      <c r="B483" s="719" t="s">
        <v>1882</v>
      </c>
      <c r="C483" s="720">
        <v>535701.42000000004</v>
      </c>
    </row>
    <row r="484" spans="1:3">
      <c r="A484" s="719">
        <v>18900273</v>
      </c>
      <c r="B484" s="719" t="s">
        <v>802</v>
      </c>
      <c r="C484" s="720">
        <v>1640293.89</v>
      </c>
    </row>
    <row r="485" spans="1:3">
      <c r="A485" s="719">
        <v>18900283</v>
      </c>
      <c r="B485" s="719" t="s">
        <v>555</v>
      </c>
      <c r="C485" s="720">
        <v>500616.51</v>
      </c>
    </row>
    <row r="486" spans="1:3">
      <c r="A486" s="719">
        <v>18900293</v>
      </c>
      <c r="B486" s="719" t="s">
        <v>403</v>
      </c>
      <c r="C486" s="720">
        <v>7227.02</v>
      </c>
    </row>
    <row r="487" spans="1:3">
      <c r="A487" s="719">
        <v>18900303</v>
      </c>
      <c r="B487" s="719" t="s">
        <v>812</v>
      </c>
      <c r="C487" s="720">
        <v>16862.009999999998</v>
      </c>
    </row>
    <row r="488" spans="1:3">
      <c r="A488" s="719">
        <v>18900323</v>
      </c>
      <c r="B488" s="719" t="s">
        <v>667</v>
      </c>
      <c r="C488" s="720">
        <v>437400.12</v>
      </c>
    </row>
    <row r="489" spans="1:3">
      <c r="A489" s="719">
        <v>18900353</v>
      </c>
      <c r="B489" s="719" t="s">
        <v>1040</v>
      </c>
      <c r="C489" s="720">
        <v>84361.1</v>
      </c>
    </row>
    <row r="490" spans="1:3">
      <c r="A490" s="719">
        <v>18900373</v>
      </c>
      <c r="B490" s="719" t="s">
        <v>1030</v>
      </c>
      <c r="C490" s="720">
        <v>4104611.76</v>
      </c>
    </row>
    <row r="491" spans="1:3">
      <c r="A491" s="719">
        <v>18900383</v>
      </c>
      <c r="B491" s="719" t="s">
        <v>1020</v>
      </c>
      <c r="C491" s="720">
        <v>334170.99</v>
      </c>
    </row>
    <row r="492" spans="1:3">
      <c r="A492" s="719">
        <v>18900393</v>
      </c>
      <c r="B492" s="719" t="s">
        <v>2415</v>
      </c>
      <c r="C492" s="720">
        <v>14485432.1</v>
      </c>
    </row>
    <row r="493" spans="1:3">
      <c r="A493" s="719">
        <v>18900403</v>
      </c>
      <c r="B493" s="719" t="s">
        <v>2718</v>
      </c>
      <c r="C493" s="720">
        <v>152979.87</v>
      </c>
    </row>
    <row r="494" spans="1:3">
      <c r="A494" s="719">
        <v>18900413</v>
      </c>
      <c r="B494" s="719" t="s">
        <v>2722</v>
      </c>
      <c r="C494" s="720">
        <v>200944.98</v>
      </c>
    </row>
    <row r="495" spans="1:3">
      <c r="A495" s="719">
        <v>18900423</v>
      </c>
      <c r="B495" s="719" t="s">
        <v>2719</v>
      </c>
      <c r="C495" s="720">
        <v>800957.27</v>
      </c>
    </row>
    <row r="496" spans="1:3">
      <c r="A496" s="719">
        <v>18900433</v>
      </c>
      <c r="B496" s="719" t="s">
        <v>2826</v>
      </c>
      <c r="C496" s="720">
        <v>4636496.08</v>
      </c>
    </row>
    <row r="497" spans="1:3">
      <c r="A497" s="719">
        <v>18900443</v>
      </c>
      <c r="B497" s="719" t="s">
        <v>3055</v>
      </c>
      <c r="C497" s="720">
        <v>100544.27</v>
      </c>
    </row>
    <row r="498" spans="1:3">
      <c r="A498" s="719">
        <v>18900451</v>
      </c>
      <c r="B498" s="719" t="s">
        <v>3116</v>
      </c>
      <c r="C498" s="720">
        <v>34099.11</v>
      </c>
    </row>
    <row r="499" spans="1:3">
      <c r="A499" s="719">
        <v>18900452</v>
      </c>
      <c r="B499" s="719" t="s">
        <v>3116</v>
      </c>
      <c r="C499" s="720">
        <v>20899.43</v>
      </c>
    </row>
    <row r="500" spans="1:3">
      <c r="A500" s="719">
        <v>18900533</v>
      </c>
      <c r="B500" s="719" t="s">
        <v>2827</v>
      </c>
      <c r="C500" s="720">
        <v>783576.76</v>
      </c>
    </row>
    <row r="501" spans="1:3">
      <c r="A501" s="719">
        <v>19000003</v>
      </c>
      <c r="B501" s="719" t="s">
        <v>129</v>
      </c>
      <c r="C501" s="720">
        <v>3257797.76</v>
      </c>
    </row>
    <row r="502" spans="1:3">
      <c r="A502" s="719">
        <v>19000013</v>
      </c>
      <c r="B502" s="719" t="s">
        <v>762</v>
      </c>
      <c r="C502" s="720">
        <v>2928679.8</v>
      </c>
    </row>
    <row r="503" spans="1:3">
      <c r="A503" s="719">
        <v>19000032</v>
      </c>
      <c r="B503" s="719" t="s">
        <v>1826</v>
      </c>
      <c r="C503" s="720">
        <v>17313304.640000001</v>
      </c>
    </row>
    <row r="504" spans="1:3">
      <c r="A504" s="719">
        <v>19000042</v>
      </c>
      <c r="B504" s="719" t="s">
        <v>1863</v>
      </c>
      <c r="C504" s="720">
        <v>6087063.0800000001</v>
      </c>
    </row>
    <row r="505" spans="1:3">
      <c r="A505" s="719">
        <v>19000043</v>
      </c>
      <c r="B505" s="719" t="s">
        <v>8</v>
      </c>
      <c r="C505" s="720">
        <v>8136079.04</v>
      </c>
    </row>
    <row r="506" spans="1:3">
      <c r="A506" s="719">
        <v>19000081</v>
      </c>
      <c r="B506" s="719" t="s">
        <v>1746</v>
      </c>
      <c r="C506" s="720">
        <v>24479811.719999999</v>
      </c>
    </row>
    <row r="507" spans="1:3">
      <c r="A507" s="719">
        <v>19000091</v>
      </c>
      <c r="B507" s="719" t="s">
        <v>702</v>
      </c>
      <c r="C507" s="720">
        <v>12490588.199999999</v>
      </c>
    </row>
    <row r="508" spans="1:3">
      <c r="A508" s="719">
        <v>19000093</v>
      </c>
      <c r="B508" s="719" t="s">
        <v>771</v>
      </c>
      <c r="C508" s="720">
        <v>4694128.7300000004</v>
      </c>
    </row>
    <row r="509" spans="1:3">
      <c r="A509" s="719">
        <v>19000103</v>
      </c>
      <c r="B509" s="719" t="s">
        <v>3007</v>
      </c>
      <c r="C509" s="720">
        <v>1107907.49</v>
      </c>
    </row>
    <row r="510" spans="1:3">
      <c r="A510" s="719">
        <v>19000111</v>
      </c>
      <c r="B510" s="719" t="s">
        <v>915</v>
      </c>
      <c r="C510" s="720">
        <v>1134862.1299999999</v>
      </c>
    </row>
    <row r="511" spans="1:3">
      <c r="A511" s="719">
        <v>19000112</v>
      </c>
      <c r="B511" s="719" t="s">
        <v>2060</v>
      </c>
      <c r="C511" s="720">
        <v>38833.25</v>
      </c>
    </row>
    <row r="512" spans="1:3">
      <c r="A512" s="719">
        <v>19000122</v>
      </c>
      <c r="B512" s="719" t="s">
        <v>2221</v>
      </c>
      <c r="C512" s="720">
        <v>-94255.83</v>
      </c>
    </row>
    <row r="513" spans="1:3">
      <c r="A513" s="719">
        <v>19000133</v>
      </c>
      <c r="B513" s="719" t="s">
        <v>1060</v>
      </c>
      <c r="C513" s="720">
        <v>13610750.539999999</v>
      </c>
    </row>
    <row r="514" spans="1:3">
      <c r="A514" s="719">
        <v>19000151</v>
      </c>
      <c r="B514" s="719" t="s">
        <v>170</v>
      </c>
      <c r="C514" s="720">
        <v>434654.75</v>
      </c>
    </row>
    <row r="515" spans="1:3">
      <c r="A515" s="719">
        <v>19000181</v>
      </c>
      <c r="B515" s="719" t="s">
        <v>994</v>
      </c>
      <c r="C515" s="720">
        <v>-1132406.67</v>
      </c>
    </row>
    <row r="516" spans="1:3">
      <c r="A516" s="719">
        <v>19000193</v>
      </c>
      <c r="B516" s="719" t="s">
        <v>2669</v>
      </c>
      <c r="C516" s="720">
        <v>721929.13</v>
      </c>
    </row>
    <row r="517" spans="1:3">
      <c r="A517" s="719">
        <v>19000251</v>
      </c>
      <c r="B517" s="719" t="s">
        <v>733</v>
      </c>
      <c r="C517" s="720">
        <v>18154.419999999998</v>
      </c>
    </row>
    <row r="518" spans="1:3">
      <c r="A518" s="719">
        <v>19000283</v>
      </c>
      <c r="B518" s="719" t="s">
        <v>1584</v>
      </c>
      <c r="C518" s="720">
        <v>2273618.63</v>
      </c>
    </row>
    <row r="519" spans="1:3">
      <c r="A519" s="719">
        <v>19000361</v>
      </c>
      <c r="B519" s="719" t="s">
        <v>1121</v>
      </c>
      <c r="C519" s="720">
        <v>159437</v>
      </c>
    </row>
    <row r="520" spans="1:3">
      <c r="A520" s="719">
        <v>19000371</v>
      </c>
      <c r="B520" s="719" t="s">
        <v>1122</v>
      </c>
      <c r="C520" s="720">
        <v>35156.28</v>
      </c>
    </row>
    <row r="521" spans="1:3">
      <c r="A521" s="719">
        <v>19000403</v>
      </c>
      <c r="B521" s="719" t="s">
        <v>286</v>
      </c>
      <c r="C521" s="720">
        <v>157400.5</v>
      </c>
    </row>
    <row r="522" spans="1:3">
      <c r="A522" s="719">
        <v>19000441</v>
      </c>
      <c r="B522" s="719" t="s">
        <v>339</v>
      </c>
      <c r="C522" s="720">
        <v>5088295.0199999996</v>
      </c>
    </row>
    <row r="523" spans="1:3">
      <c r="A523" s="719">
        <v>19000443</v>
      </c>
      <c r="B523" s="719" t="s">
        <v>524</v>
      </c>
      <c r="C523" s="720">
        <v>78097689.950000003</v>
      </c>
    </row>
    <row r="524" spans="1:3">
      <c r="A524" s="719">
        <v>19000453</v>
      </c>
      <c r="B524" s="719" t="s">
        <v>525</v>
      </c>
      <c r="C524" s="720">
        <v>6262230.7000000002</v>
      </c>
    </row>
    <row r="525" spans="1:3">
      <c r="A525" s="719">
        <v>19000463</v>
      </c>
      <c r="B525" s="719" t="s">
        <v>526</v>
      </c>
      <c r="C525" s="720">
        <v>-1135633.79</v>
      </c>
    </row>
    <row r="526" spans="1:3">
      <c r="A526" s="719">
        <v>19000471</v>
      </c>
      <c r="B526" s="719" t="s">
        <v>808</v>
      </c>
      <c r="C526" s="720">
        <v>3644910.13</v>
      </c>
    </row>
    <row r="527" spans="1:3">
      <c r="A527" s="719">
        <v>19000473</v>
      </c>
      <c r="B527" s="719" t="s">
        <v>2163</v>
      </c>
      <c r="C527" s="720">
        <v>2562568</v>
      </c>
    </row>
    <row r="528" spans="1:3">
      <c r="A528" s="719">
        <v>19000491</v>
      </c>
      <c r="B528" s="719" t="s">
        <v>2540</v>
      </c>
      <c r="C528" s="720">
        <v>2098096.35</v>
      </c>
    </row>
    <row r="529" spans="1:3">
      <c r="A529" s="719">
        <v>19000551</v>
      </c>
      <c r="B529" s="719" t="s">
        <v>3126</v>
      </c>
      <c r="C529" s="720">
        <v>1965399</v>
      </c>
    </row>
    <row r="530" spans="1:3">
      <c r="A530" s="719">
        <v>19000552</v>
      </c>
      <c r="B530" s="719" t="s">
        <v>2521</v>
      </c>
      <c r="C530" s="720">
        <v>639196.77</v>
      </c>
    </row>
    <row r="531" spans="1:3">
      <c r="A531" s="719">
        <v>19000553</v>
      </c>
      <c r="B531" s="719" t="s">
        <v>101</v>
      </c>
      <c r="C531" s="720">
        <v>248235.26</v>
      </c>
    </row>
    <row r="532" spans="1:3">
      <c r="A532" s="719">
        <v>19000562</v>
      </c>
      <c r="B532" s="719" t="s">
        <v>763</v>
      </c>
      <c r="C532" s="720">
        <v>1040847.85</v>
      </c>
    </row>
    <row r="533" spans="1:3">
      <c r="A533" s="719">
        <v>19000563</v>
      </c>
      <c r="B533" s="719" t="s">
        <v>2180</v>
      </c>
      <c r="C533" s="719">
        <v>0.02</v>
      </c>
    </row>
    <row r="534" spans="1:3">
      <c r="A534" s="719">
        <v>19000572</v>
      </c>
      <c r="B534" s="719" t="s">
        <v>764</v>
      </c>
      <c r="C534" s="720">
        <v>281193.5</v>
      </c>
    </row>
    <row r="535" spans="1:3">
      <c r="A535" s="719">
        <v>19000573</v>
      </c>
      <c r="B535" s="719" t="s">
        <v>2248</v>
      </c>
      <c r="C535" s="720">
        <v>281210.61</v>
      </c>
    </row>
    <row r="536" spans="1:3">
      <c r="A536" s="719">
        <v>19000581</v>
      </c>
      <c r="B536" s="719" t="s">
        <v>195</v>
      </c>
      <c r="C536" s="720">
        <v>2973532.12</v>
      </c>
    </row>
    <row r="537" spans="1:3">
      <c r="A537" s="719">
        <v>19000592</v>
      </c>
      <c r="B537" s="719" t="s">
        <v>584</v>
      </c>
      <c r="C537" s="720">
        <v>3791493.83</v>
      </c>
    </row>
    <row r="538" spans="1:3">
      <c r="A538" s="719">
        <v>19000601</v>
      </c>
      <c r="B538" s="719" t="s">
        <v>2138</v>
      </c>
      <c r="C538" s="720">
        <v>169771861</v>
      </c>
    </row>
    <row r="539" spans="1:3">
      <c r="A539" s="719">
        <v>19000621</v>
      </c>
      <c r="B539" s="719" t="s">
        <v>2197</v>
      </c>
      <c r="C539" s="720">
        <v>58650074.350000001</v>
      </c>
    </row>
    <row r="540" spans="1:3">
      <c r="A540" s="719">
        <v>19000641</v>
      </c>
      <c r="B540" s="719" t="s">
        <v>2194</v>
      </c>
      <c r="C540" s="720">
        <v>270086.25</v>
      </c>
    </row>
    <row r="541" spans="1:3">
      <c r="A541" s="719">
        <v>19000671</v>
      </c>
      <c r="B541" s="719" t="s">
        <v>2214</v>
      </c>
      <c r="C541" s="720">
        <v>32765538.120000001</v>
      </c>
    </row>
    <row r="542" spans="1:3">
      <c r="A542" s="719">
        <v>19000691</v>
      </c>
      <c r="B542" s="719" t="s">
        <v>2541</v>
      </c>
      <c r="C542" s="720">
        <v>32375</v>
      </c>
    </row>
    <row r="543" spans="1:3">
      <c r="A543" s="719">
        <v>19000692</v>
      </c>
      <c r="B543" s="719" t="s">
        <v>1218</v>
      </c>
      <c r="C543" s="720">
        <v>27650</v>
      </c>
    </row>
    <row r="544" spans="1:3">
      <c r="A544" s="719">
        <v>19000711</v>
      </c>
      <c r="B544" s="719" t="s">
        <v>2061</v>
      </c>
      <c r="C544" s="720">
        <v>595869.06999999995</v>
      </c>
    </row>
    <row r="545" spans="1:3">
      <c r="A545" s="719">
        <v>19000721</v>
      </c>
      <c r="B545" s="719" t="s">
        <v>2222</v>
      </c>
      <c r="C545" s="720">
        <v>10869.86</v>
      </c>
    </row>
    <row r="546" spans="1:3">
      <c r="A546" s="719">
        <v>19000731</v>
      </c>
      <c r="B546" s="719" t="s">
        <v>2317</v>
      </c>
      <c r="C546" s="720">
        <v>167008.25</v>
      </c>
    </row>
    <row r="547" spans="1:3">
      <c r="A547" s="719">
        <v>19000732</v>
      </c>
      <c r="B547" s="719" t="s">
        <v>2313</v>
      </c>
      <c r="C547" s="720">
        <v>104358.53</v>
      </c>
    </row>
    <row r="548" spans="1:3">
      <c r="A548" s="719">
        <v>19000741</v>
      </c>
      <c r="B548" s="719" t="s">
        <v>2382</v>
      </c>
      <c r="C548" s="720">
        <v>318954.11</v>
      </c>
    </row>
    <row r="549" spans="1:3">
      <c r="A549" s="719">
        <v>19000751</v>
      </c>
      <c r="B549" s="719" t="s">
        <v>2408</v>
      </c>
      <c r="C549" s="720">
        <v>1855564.2</v>
      </c>
    </row>
    <row r="550" spans="1:3">
      <c r="A550" s="719">
        <v>19000752</v>
      </c>
      <c r="B550" s="719" t="s">
        <v>2409</v>
      </c>
      <c r="C550" s="720">
        <v>992560.8</v>
      </c>
    </row>
    <row r="551" spans="1:3">
      <c r="A551" s="719">
        <v>19000781</v>
      </c>
      <c r="B551" s="719" t="s">
        <v>2542</v>
      </c>
      <c r="C551" s="720">
        <v>2934600.8</v>
      </c>
    </row>
    <row r="552" spans="1:3">
      <c r="A552" s="719">
        <v>19000791</v>
      </c>
      <c r="B552" s="719" t="s">
        <v>2543</v>
      </c>
      <c r="C552" s="720">
        <v>276453.84999999998</v>
      </c>
    </row>
    <row r="553" spans="1:3">
      <c r="A553" s="719">
        <v>19000801</v>
      </c>
      <c r="B553" s="719" t="s">
        <v>2544</v>
      </c>
      <c r="C553" s="720">
        <v>9499.32</v>
      </c>
    </row>
    <row r="554" spans="1:3">
      <c r="A554" s="719">
        <v>19000811</v>
      </c>
      <c r="B554" s="719" t="s">
        <v>2545</v>
      </c>
      <c r="C554" s="720">
        <v>8975.7099999999991</v>
      </c>
    </row>
    <row r="555" spans="1:3">
      <c r="A555" s="719">
        <v>19000821</v>
      </c>
      <c r="B555" s="719" t="s">
        <v>2583</v>
      </c>
      <c r="C555" s="720">
        <v>356408.51</v>
      </c>
    </row>
    <row r="556" spans="1:3">
      <c r="A556" s="719">
        <v>19000831</v>
      </c>
      <c r="B556" s="719" t="s">
        <v>2626</v>
      </c>
      <c r="C556" s="720">
        <v>789400.91</v>
      </c>
    </row>
    <row r="557" spans="1:3">
      <c r="A557" s="719">
        <v>19000841</v>
      </c>
      <c r="B557" s="719" t="s">
        <v>2670</v>
      </c>
      <c r="C557" s="720">
        <v>-632236.61</v>
      </c>
    </row>
    <row r="558" spans="1:3">
      <c r="A558" s="719">
        <v>19000851</v>
      </c>
      <c r="B558" s="719" t="s">
        <v>2802</v>
      </c>
      <c r="C558" s="720">
        <v>965176.38</v>
      </c>
    </row>
    <row r="559" spans="1:3">
      <c r="A559" s="719">
        <v>19000861</v>
      </c>
      <c r="B559" s="719" t="s">
        <v>2863</v>
      </c>
      <c r="C559" s="720">
        <v>242686.57</v>
      </c>
    </row>
    <row r="560" spans="1:3">
      <c r="A560" s="719">
        <v>19000871</v>
      </c>
      <c r="B560" s="719" t="s">
        <v>3236</v>
      </c>
      <c r="C560" s="720">
        <v>1864309.65</v>
      </c>
    </row>
    <row r="561" spans="1:3">
      <c r="A561" s="719">
        <v>19002003</v>
      </c>
      <c r="B561" s="719" t="s">
        <v>2990</v>
      </c>
      <c r="C561" s="720">
        <v>112708465.27</v>
      </c>
    </row>
    <row r="562" spans="1:3">
      <c r="A562" s="719">
        <v>19003011</v>
      </c>
      <c r="B562" s="719" t="s">
        <v>3060</v>
      </c>
      <c r="C562" s="720">
        <v>1837862.6</v>
      </c>
    </row>
    <row r="563" spans="1:3">
      <c r="A563" s="719">
        <v>19003021</v>
      </c>
      <c r="B563" s="719" t="s">
        <v>3079</v>
      </c>
      <c r="C563" s="720">
        <v>532029.75</v>
      </c>
    </row>
    <row r="564" spans="1:3">
      <c r="A564" s="719">
        <v>19003032</v>
      </c>
      <c r="B564" s="719" t="s">
        <v>3238</v>
      </c>
      <c r="C564" s="720">
        <v>2151838.8199999998</v>
      </c>
    </row>
    <row r="565" spans="1:3">
      <c r="A565" s="719">
        <v>19003042</v>
      </c>
      <c r="B565" s="719" t="s">
        <v>3300</v>
      </c>
      <c r="C565" s="720">
        <v>892500</v>
      </c>
    </row>
    <row r="566" spans="1:3">
      <c r="A566" s="719">
        <v>19100012</v>
      </c>
      <c r="B566" s="719" t="s">
        <v>1000</v>
      </c>
      <c r="C566" s="720">
        <v>15960040.77</v>
      </c>
    </row>
    <row r="567" spans="1:3">
      <c r="A567" s="719">
        <v>19100022</v>
      </c>
      <c r="B567" s="719" t="s">
        <v>697</v>
      </c>
      <c r="C567" s="720">
        <v>-35447854.210000001</v>
      </c>
    </row>
    <row r="568" spans="1:3">
      <c r="A568" s="719">
        <v>19100132</v>
      </c>
      <c r="B568" s="719" t="s">
        <v>683</v>
      </c>
      <c r="C568" s="720">
        <v>-390095.93</v>
      </c>
    </row>
    <row r="569" spans="1:3">
      <c r="A569" s="719">
        <v>19100142</v>
      </c>
      <c r="B569" s="719" t="s">
        <v>684</v>
      </c>
      <c r="C569" s="720">
        <v>-723077.29</v>
      </c>
    </row>
    <row r="570" spans="1:3">
      <c r="A570" s="719">
        <v>19100152</v>
      </c>
      <c r="B570" s="719" t="s">
        <v>1138</v>
      </c>
      <c r="C570" s="720">
        <v>-54221.91</v>
      </c>
    </row>
    <row r="571" spans="1:3">
      <c r="A571" s="719">
        <v>19100162</v>
      </c>
      <c r="B571" s="719" t="s">
        <v>312</v>
      </c>
      <c r="C571" s="720">
        <v>8842469</v>
      </c>
    </row>
    <row r="572" spans="1:3">
      <c r="A572" s="719">
        <v>20100023</v>
      </c>
      <c r="B572" s="719" t="s">
        <v>1984</v>
      </c>
      <c r="C572" s="720">
        <v>-859037.91</v>
      </c>
    </row>
    <row r="573" spans="1:3">
      <c r="A573" s="719">
        <v>20700003</v>
      </c>
      <c r="B573" s="719" t="s">
        <v>1296</v>
      </c>
      <c r="C573" s="720">
        <v>-122847945.22</v>
      </c>
    </row>
    <row r="574" spans="1:3">
      <c r="A574" s="719">
        <v>20700013</v>
      </c>
      <c r="B574" s="719" t="s">
        <v>1889</v>
      </c>
      <c r="C574" s="720">
        <v>-338395484.31</v>
      </c>
    </row>
    <row r="575" spans="1:3">
      <c r="A575" s="719">
        <v>20700023</v>
      </c>
      <c r="B575" s="719" t="s">
        <v>1345</v>
      </c>
      <c r="C575" s="720">
        <v>-16901820.34</v>
      </c>
    </row>
    <row r="576" spans="1:3">
      <c r="A576" s="719">
        <v>21100003</v>
      </c>
      <c r="B576" s="719" t="s">
        <v>1186</v>
      </c>
      <c r="C576" s="720">
        <v>-2803605116.4699998</v>
      </c>
    </row>
    <row r="577" spans="1:3">
      <c r="A577" s="719">
        <v>21100383</v>
      </c>
      <c r="B577" s="719" t="s">
        <v>25</v>
      </c>
      <c r="C577" s="720">
        <v>-491575</v>
      </c>
    </row>
    <row r="578" spans="1:3">
      <c r="A578" s="719">
        <v>21400013</v>
      </c>
      <c r="B578" s="719" t="s">
        <v>1053</v>
      </c>
      <c r="C578" s="720">
        <v>2148854.7200000002</v>
      </c>
    </row>
    <row r="579" spans="1:3">
      <c r="A579" s="719">
        <v>21400033</v>
      </c>
      <c r="B579" s="719" t="s">
        <v>1055</v>
      </c>
      <c r="C579" s="720">
        <v>4985024.68</v>
      </c>
    </row>
    <row r="580" spans="1:3">
      <c r="A580" s="719">
        <v>21500023</v>
      </c>
      <c r="B580" s="719" t="s">
        <v>1346</v>
      </c>
      <c r="C580" s="720">
        <v>-9346764</v>
      </c>
    </row>
    <row r="581" spans="1:3">
      <c r="A581" s="719">
        <v>21500033</v>
      </c>
      <c r="B581" s="719" t="s">
        <v>1890</v>
      </c>
      <c r="C581" s="720">
        <v>-2541813</v>
      </c>
    </row>
    <row r="582" spans="1:3">
      <c r="A582" s="719">
        <v>21600003</v>
      </c>
      <c r="B582" s="719" t="s">
        <v>419</v>
      </c>
      <c r="C582" s="720">
        <v>-367075793.67000002</v>
      </c>
    </row>
    <row r="583" spans="1:3">
      <c r="A583" s="719">
        <v>21600011</v>
      </c>
      <c r="B583" s="719" t="s">
        <v>2097</v>
      </c>
      <c r="C583" s="720">
        <v>58474508.780000001</v>
      </c>
    </row>
    <row r="584" spans="1:3">
      <c r="A584" s="719">
        <v>21600013</v>
      </c>
      <c r="B584" s="719" t="s">
        <v>672</v>
      </c>
      <c r="C584" s="720">
        <v>77562549.519999996</v>
      </c>
    </row>
    <row r="585" spans="1:3">
      <c r="A585" s="719">
        <v>21600023</v>
      </c>
      <c r="B585" s="719" t="s">
        <v>1891</v>
      </c>
      <c r="C585" s="720">
        <v>1755001.25</v>
      </c>
    </row>
    <row r="586" spans="1:3">
      <c r="A586" s="719">
        <v>21600033</v>
      </c>
      <c r="B586" s="719" t="s">
        <v>1196</v>
      </c>
      <c r="C586" s="720">
        <v>1471103.62</v>
      </c>
    </row>
    <row r="587" spans="1:3">
      <c r="A587" s="719">
        <v>21600053</v>
      </c>
      <c r="B587" s="719" t="s">
        <v>1074</v>
      </c>
      <c r="C587" s="720">
        <v>16359946.109999999</v>
      </c>
    </row>
    <row r="588" spans="1:3">
      <c r="A588" s="719">
        <v>21610013</v>
      </c>
      <c r="B588" s="719" t="s">
        <v>342</v>
      </c>
      <c r="C588" s="720">
        <v>14874795</v>
      </c>
    </row>
    <row r="589" spans="1:3">
      <c r="A589" s="719">
        <v>21900103</v>
      </c>
      <c r="B589" s="719" t="s">
        <v>3148</v>
      </c>
      <c r="C589" s="720">
        <v>-14805983.1</v>
      </c>
    </row>
    <row r="590" spans="1:3">
      <c r="A590" s="719">
        <v>21900113</v>
      </c>
      <c r="B590" s="719" t="s">
        <v>3149</v>
      </c>
      <c r="C590" s="720">
        <v>23245940.399999999</v>
      </c>
    </row>
    <row r="591" spans="1:3">
      <c r="A591" s="719">
        <v>21900133</v>
      </c>
      <c r="B591" s="719" t="s">
        <v>3150</v>
      </c>
      <c r="C591" s="720">
        <v>449715.7</v>
      </c>
    </row>
    <row r="592" spans="1:3">
      <c r="A592" s="719">
        <v>21900143</v>
      </c>
      <c r="B592" s="719" t="s">
        <v>3166</v>
      </c>
      <c r="C592" s="720">
        <v>223136257</v>
      </c>
    </row>
    <row r="593" spans="1:3">
      <c r="A593" s="719">
        <v>21900153</v>
      </c>
      <c r="B593" s="719" t="s">
        <v>3152</v>
      </c>
      <c r="C593" s="720">
        <v>-78097689.950000003</v>
      </c>
    </row>
    <row r="594" spans="1:3">
      <c r="A594" s="719">
        <v>21900163</v>
      </c>
      <c r="B594" s="719" t="s">
        <v>3167</v>
      </c>
      <c r="C594" s="720">
        <v>17892088</v>
      </c>
    </row>
    <row r="595" spans="1:3">
      <c r="A595" s="719">
        <v>21900173</v>
      </c>
      <c r="B595" s="719" t="s">
        <v>3154</v>
      </c>
      <c r="C595" s="720">
        <v>-6262230.7599999998</v>
      </c>
    </row>
    <row r="596" spans="1:3">
      <c r="A596" s="719">
        <v>21900183</v>
      </c>
      <c r="B596" s="719" t="s">
        <v>3155</v>
      </c>
      <c r="C596" s="720">
        <v>-3244666.66</v>
      </c>
    </row>
    <row r="597" spans="1:3">
      <c r="A597" s="719">
        <v>21900193</v>
      </c>
      <c r="B597" s="719" t="s">
        <v>3156</v>
      </c>
      <c r="C597" s="720">
        <v>1135633.24</v>
      </c>
    </row>
    <row r="598" spans="1:3">
      <c r="A598" s="719">
        <v>21900223</v>
      </c>
      <c r="B598" s="719" t="s">
        <v>3140</v>
      </c>
      <c r="C598" s="720">
        <v>-157400.5</v>
      </c>
    </row>
    <row r="599" spans="1:3">
      <c r="A599" s="719">
        <v>21900233</v>
      </c>
      <c r="B599" s="719" t="s">
        <v>3109</v>
      </c>
      <c r="C599" s="720">
        <v>5182094.09</v>
      </c>
    </row>
    <row r="600" spans="1:3">
      <c r="A600" s="719">
        <v>21900243</v>
      </c>
      <c r="B600" s="719" t="s">
        <v>3157</v>
      </c>
      <c r="C600" s="720">
        <v>-8136079.1399999997</v>
      </c>
    </row>
    <row r="601" spans="1:3">
      <c r="A601" s="719">
        <v>22100353</v>
      </c>
      <c r="B601" s="719" t="s">
        <v>1959</v>
      </c>
      <c r="C601" s="720">
        <v>-10000000</v>
      </c>
    </row>
    <row r="602" spans="1:3">
      <c r="A602" s="719">
        <v>22100363</v>
      </c>
      <c r="B602" s="719" t="s">
        <v>471</v>
      </c>
      <c r="C602" s="720">
        <v>-2000000</v>
      </c>
    </row>
    <row r="603" spans="1:3">
      <c r="A603" s="719">
        <v>22100393</v>
      </c>
      <c r="B603" s="719" t="s">
        <v>474</v>
      </c>
      <c r="C603" s="720">
        <v>-15000000</v>
      </c>
    </row>
    <row r="604" spans="1:3">
      <c r="A604" s="719">
        <v>22100413</v>
      </c>
      <c r="B604" s="719" t="s">
        <v>141</v>
      </c>
      <c r="C604" s="720">
        <v>-2000000</v>
      </c>
    </row>
    <row r="605" spans="1:3">
      <c r="A605" s="719">
        <v>22100713</v>
      </c>
      <c r="B605" s="719" t="s">
        <v>513</v>
      </c>
      <c r="C605" s="720">
        <v>-300000000</v>
      </c>
    </row>
    <row r="606" spans="1:3">
      <c r="A606" s="719">
        <v>22100723</v>
      </c>
      <c r="B606" s="719" t="s">
        <v>514</v>
      </c>
      <c r="C606" s="720">
        <v>-200000000</v>
      </c>
    </row>
    <row r="607" spans="1:3">
      <c r="A607" s="719">
        <v>22100743</v>
      </c>
      <c r="B607" s="719" t="s">
        <v>1322</v>
      </c>
      <c r="C607" s="720">
        <v>-100000000</v>
      </c>
    </row>
    <row r="608" spans="1:3">
      <c r="A608" s="719">
        <v>22100823</v>
      </c>
      <c r="B608" s="719" t="s">
        <v>1921</v>
      </c>
      <c r="C608" s="720">
        <v>-250000000</v>
      </c>
    </row>
    <row r="609" spans="1:3">
      <c r="A609" s="719">
        <v>22100833</v>
      </c>
      <c r="B609" s="719" t="s">
        <v>2808</v>
      </c>
      <c r="C609" s="720">
        <v>-138460000</v>
      </c>
    </row>
    <row r="610" spans="1:3">
      <c r="A610" s="719">
        <v>22100843</v>
      </c>
      <c r="B610" s="719" t="s">
        <v>2812</v>
      </c>
      <c r="C610" s="720">
        <v>-23400000</v>
      </c>
    </row>
    <row r="611" spans="1:3">
      <c r="A611" s="719">
        <v>22100853</v>
      </c>
      <c r="B611" s="719" t="s">
        <v>3254</v>
      </c>
      <c r="C611" s="720">
        <v>-425000000</v>
      </c>
    </row>
    <row r="612" spans="1:3">
      <c r="A612" s="719">
        <v>22100923</v>
      </c>
      <c r="B612" s="719" t="s">
        <v>2402</v>
      </c>
      <c r="C612" s="720">
        <v>-250000000</v>
      </c>
    </row>
    <row r="613" spans="1:3">
      <c r="A613" s="719">
        <v>22100933</v>
      </c>
      <c r="B613" s="719" t="s">
        <v>2403</v>
      </c>
      <c r="C613" s="720">
        <v>-45000000</v>
      </c>
    </row>
    <row r="614" spans="1:3">
      <c r="A614" s="719">
        <v>22101023</v>
      </c>
      <c r="B614" s="719" t="s">
        <v>1032</v>
      </c>
      <c r="C614" s="720">
        <v>-250000000</v>
      </c>
    </row>
    <row r="615" spans="1:3">
      <c r="A615" s="719">
        <v>22101033</v>
      </c>
      <c r="B615" s="719" t="s">
        <v>1893</v>
      </c>
      <c r="C615" s="720">
        <v>-300000000</v>
      </c>
    </row>
    <row r="616" spans="1:3">
      <c r="A616" s="719">
        <v>22101053</v>
      </c>
      <c r="B616" s="719" t="s">
        <v>1943</v>
      </c>
      <c r="C616" s="720">
        <v>-250000000</v>
      </c>
    </row>
    <row r="617" spans="1:3">
      <c r="A617" s="719">
        <v>22101113</v>
      </c>
      <c r="B617" s="719" t="s">
        <v>1605</v>
      </c>
      <c r="C617" s="720">
        <v>-350000000</v>
      </c>
    </row>
    <row r="618" spans="1:3">
      <c r="A618" s="719">
        <v>22101123</v>
      </c>
      <c r="B618" s="719" t="s">
        <v>2137</v>
      </c>
      <c r="C618" s="720">
        <v>-325000000</v>
      </c>
    </row>
    <row r="619" spans="1:3">
      <c r="A619" s="719">
        <v>22101133</v>
      </c>
      <c r="B619" s="719" t="s">
        <v>2132</v>
      </c>
      <c r="C619" s="720">
        <v>-250000000</v>
      </c>
    </row>
    <row r="620" spans="1:3">
      <c r="A620" s="719">
        <v>22101143</v>
      </c>
      <c r="B620" s="719" t="s">
        <v>2247</v>
      </c>
      <c r="C620" s="720">
        <v>-300000000</v>
      </c>
    </row>
    <row r="621" spans="1:3">
      <c r="A621" s="719">
        <v>22600083</v>
      </c>
      <c r="B621" s="719" t="s">
        <v>2243</v>
      </c>
      <c r="C621" s="720">
        <v>12804.72</v>
      </c>
    </row>
    <row r="622" spans="1:3">
      <c r="A622" s="719">
        <v>22600093</v>
      </c>
      <c r="B622" s="719" t="s">
        <v>3255</v>
      </c>
      <c r="C622" s="720">
        <v>1895677.08</v>
      </c>
    </row>
    <row r="623" spans="1:3">
      <c r="A623" s="719">
        <v>22820011</v>
      </c>
      <c r="B623" s="719" t="s">
        <v>1864</v>
      </c>
      <c r="C623" s="720">
        <v>-92500</v>
      </c>
    </row>
    <row r="624" spans="1:3">
      <c r="A624" s="719">
        <v>22820012</v>
      </c>
      <c r="B624" s="719" t="s">
        <v>1865</v>
      </c>
      <c r="C624" s="720">
        <v>-79000</v>
      </c>
    </row>
    <row r="625" spans="1:3">
      <c r="A625" s="719">
        <v>22830003</v>
      </c>
      <c r="B625" s="719" t="s">
        <v>1058</v>
      </c>
      <c r="C625" s="720">
        <v>-56779945.670000002</v>
      </c>
    </row>
    <row r="626" spans="1:3">
      <c r="A626" s="719">
        <v>22830013</v>
      </c>
      <c r="B626" s="719" t="s">
        <v>1057</v>
      </c>
      <c r="C626" s="720">
        <v>-5122989.91</v>
      </c>
    </row>
    <row r="627" spans="1:3">
      <c r="A627" s="719">
        <v>22830023</v>
      </c>
      <c r="B627" s="719" t="s">
        <v>1434</v>
      </c>
      <c r="C627" s="720">
        <v>-57042269</v>
      </c>
    </row>
    <row r="628" spans="1:3">
      <c r="A628" s="719">
        <v>22830033</v>
      </c>
      <c r="B628" s="719" t="s">
        <v>2420</v>
      </c>
      <c r="C628" s="720">
        <v>-1480945.93</v>
      </c>
    </row>
    <row r="629" spans="1:3">
      <c r="A629" s="719">
        <v>22830043</v>
      </c>
      <c r="B629" s="719" t="s">
        <v>2836</v>
      </c>
      <c r="C629" s="720">
        <v>-139494.60999999999</v>
      </c>
    </row>
    <row r="630" spans="1:3">
      <c r="A630" s="719">
        <v>22830053</v>
      </c>
      <c r="B630" s="719" t="s">
        <v>2994</v>
      </c>
      <c r="C630" s="720">
        <v>-1499141.51</v>
      </c>
    </row>
    <row r="631" spans="1:3">
      <c r="A631" s="719">
        <v>22830063</v>
      </c>
      <c r="B631" s="719" t="s">
        <v>3043</v>
      </c>
      <c r="C631" s="720">
        <v>-65925</v>
      </c>
    </row>
    <row r="632" spans="1:3">
      <c r="A632" s="719">
        <v>22830073</v>
      </c>
      <c r="B632" s="719" t="s">
        <v>3044</v>
      </c>
      <c r="C632" s="720">
        <v>-119437.5</v>
      </c>
    </row>
    <row r="633" spans="1:3">
      <c r="A633" s="719">
        <v>22840012</v>
      </c>
      <c r="B633" s="719" t="s">
        <v>2508</v>
      </c>
      <c r="C633" s="720">
        <v>-609250</v>
      </c>
    </row>
    <row r="634" spans="1:3">
      <c r="A634" s="719">
        <v>22840021</v>
      </c>
      <c r="B634" s="719" t="s">
        <v>1620</v>
      </c>
      <c r="C634" s="720">
        <v>-198375.75</v>
      </c>
    </row>
    <row r="635" spans="1:3">
      <c r="A635" s="719">
        <v>22840022</v>
      </c>
      <c r="B635" s="719" t="s">
        <v>2509</v>
      </c>
      <c r="C635" s="720">
        <v>-627720.31000000006</v>
      </c>
    </row>
    <row r="636" spans="1:3">
      <c r="A636" s="719">
        <v>22840031</v>
      </c>
      <c r="B636" s="719" t="s">
        <v>1635</v>
      </c>
      <c r="C636" s="720">
        <v>-258000</v>
      </c>
    </row>
    <row r="637" spans="1:3">
      <c r="A637" s="719">
        <v>22840032</v>
      </c>
      <c r="B637" s="719" t="s">
        <v>2510</v>
      </c>
      <c r="C637" s="720">
        <v>-3298324.33</v>
      </c>
    </row>
    <row r="638" spans="1:3">
      <c r="A638" s="719">
        <v>22840042</v>
      </c>
      <c r="B638" s="719" t="s">
        <v>2511</v>
      </c>
      <c r="C638" s="720">
        <v>-236796.87</v>
      </c>
    </row>
    <row r="639" spans="1:3">
      <c r="A639" s="719">
        <v>22840051</v>
      </c>
      <c r="B639" s="719" t="s">
        <v>1636</v>
      </c>
      <c r="C639" s="720">
        <v>-30000</v>
      </c>
    </row>
    <row r="640" spans="1:3">
      <c r="A640" s="719">
        <v>22840062</v>
      </c>
      <c r="B640" s="719" t="s">
        <v>2513</v>
      </c>
      <c r="C640" s="720">
        <v>-1272128.45</v>
      </c>
    </row>
    <row r="641" spans="1:3">
      <c r="A641" s="719">
        <v>22840081</v>
      </c>
      <c r="B641" s="719" t="s">
        <v>1621</v>
      </c>
      <c r="C641" s="720">
        <v>-550000</v>
      </c>
    </row>
    <row r="642" spans="1:3">
      <c r="A642" s="719">
        <v>22840082</v>
      </c>
      <c r="B642" s="719" t="s">
        <v>2514</v>
      </c>
      <c r="C642" s="720">
        <v>-2401142.66</v>
      </c>
    </row>
    <row r="643" spans="1:3">
      <c r="A643" s="719">
        <v>22840092</v>
      </c>
      <c r="B643" s="719" t="s">
        <v>2515</v>
      </c>
      <c r="C643" s="720">
        <v>-2050000</v>
      </c>
    </row>
    <row r="644" spans="1:3">
      <c r="A644" s="719">
        <v>22840102</v>
      </c>
      <c r="B644" s="719" t="s">
        <v>2516</v>
      </c>
      <c r="C644" s="720">
        <v>-507741.9</v>
      </c>
    </row>
    <row r="645" spans="1:3">
      <c r="A645" s="719">
        <v>22840111</v>
      </c>
      <c r="B645" s="719" t="s">
        <v>1637</v>
      </c>
      <c r="C645" s="720">
        <v>-20000</v>
      </c>
    </row>
    <row r="646" spans="1:3">
      <c r="A646" s="719">
        <v>22840112</v>
      </c>
      <c r="B646" s="719" t="s">
        <v>2517</v>
      </c>
      <c r="C646" s="720">
        <v>-200000</v>
      </c>
    </row>
    <row r="647" spans="1:3">
      <c r="A647" s="719">
        <v>22840122</v>
      </c>
      <c r="B647" s="719" t="s">
        <v>2518</v>
      </c>
      <c r="C647" s="720">
        <v>-140000</v>
      </c>
    </row>
    <row r="648" spans="1:3">
      <c r="A648" s="719">
        <v>22840131</v>
      </c>
      <c r="B648" s="719" t="s">
        <v>1622</v>
      </c>
      <c r="C648" s="720">
        <v>-499784</v>
      </c>
    </row>
    <row r="649" spans="1:3">
      <c r="A649" s="719">
        <v>22840132</v>
      </c>
      <c r="B649" s="719" t="s">
        <v>2519</v>
      </c>
      <c r="C649" s="720">
        <v>-100000</v>
      </c>
    </row>
    <row r="650" spans="1:3">
      <c r="A650" s="719">
        <v>22840161</v>
      </c>
      <c r="B650" s="719" t="s">
        <v>1623</v>
      </c>
      <c r="C650" s="720">
        <v>-345204.45</v>
      </c>
    </row>
    <row r="651" spans="1:3">
      <c r="A651" s="719">
        <v>22840162</v>
      </c>
      <c r="B651" s="719" t="s">
        <v>3085</v>
      </c>
      <c r="C651" s="720">
        <v>-550374.41</v>
      </c>
    </row>
    <row r="652" spans="1:3">
      <c r="A652" s="719">
        <v>22840171</v>
      </c>
      <c r="B652" s="719" t="s">
        <v>1624</v>
      </c>
      <c r="C652" s="720">
        <v>-50000</v>
      </c>
    </row>
    <row r="653" spans="1:3">
      <c r="A653" s="719">
        <v>22840181</v>
      </c>
      <c r="B653" s="719" t="s">
        <v>1638</v>
      </c>
      <c r="C653" s="720">
        <v>-2859884.34</v>
      </c>
    </row>
    <row r="654" spans="1:3">
      <c r="A654" s="719">
        <v>22840191</v>
      </c>
      <c r="B654" s="719" t="s">
        <v>1625</v>
      </c>
      <c r="C654" s="720">
        <v>-250000</v>
      </c>
    </row>
    <row r="655" spans="1:3">
      <c r="A655" s="719">
        <v>22840221</v>
      </c>
      <c r="B655" s="719" t="s">
        <v>1646</v>
      </c>
      <c r="C655" s="720">
        <v>-51688.56</v>
      </c>
    </row>
    <row r="656" spans="1:3">
      <c r="A656" s="719">
        <v>22840231</v>
      </c>
      <c r="B656" s="719" t="s">
        <v>441</v>
      </c>
      <c r="C656" s="720">
        <v>-75000</v>
      </c>
    </row>
    <row r="657" spans="1:3">
      <c r="A657" s="719">
        <v>22840251</v>
      </c>
      <c r="B657" s="719" t="s">
        <v>984</v>
      </c>
      <c r="C657" s="720">
        <v>-11708823</v>
      </c>
    </row>
    <row r="658" spans="1:3">
      <c r="A658" s="719">
        <v>22840281</v>
      </c>
      <c r="B658" s="719" t="s">
        <v>2301</v>
      </c>
      <c r="C658" s="720">
        <v>-50000</v>
      </c>
    </row>
    <row r="659" spans="1:3">
      <c r="A659" s="719">
        <v>22840301</v>
      </c>
      <c r="B659" s="719" t="s">
        <v>2465</v>
      </c>
      <c r="C659" s="720">
        <v>-132171.19</v>
      </c>
    </row>
    <row r="660" spans="1:3">
      <c r="A660" s="719">
        <v>22840311</v>
      </c>
      <c r="B660" s="719" t="s">
        <v>2466</v>
      </c>
      <c r="C660" s="720">
        <v>-95304.25</v>
      </c>
    </row>
    <row r="661" spans="1:3">
      <c r="A661" s="719">
        <v>22840321</v>
      </c>
      <c r="B661" s="719" t="s">
        <v>2647</v>
      </c>
      <c r="C661" s="720">
        <v>-145393439</v>
      </c>
    </row>
    <row r="662" spans="1:3">
      <c r="A662" s="719">
        <v>22840331</v>
      </c>
      <c r="B662" s="719" t="s">
        <v>3086</v>
      </c>
      <c r="C662" s="720">
        <v>-76643254</v>
      </c>
    </row>
    <row r="663" spans="1:3">
      <c r="A663" s="719">
        <v>22840332</v>
      </c>
      <c r="B663" s="719" t="s">
        <v>2512</v>
      </c>
      <c r="C663" s="720">
        <v>-21583501.329999998</v>
      </c>
    </row>
    <row r="664" spans="1:3">
      <c r="A664" s="719">
        <v>22840341</v>
      </c>
      <c r="B664" s="719" t="s">
        <v>3065</v>
      </c>
      <c r="C664" s="720">
        <v>-26829450</v>
      </c>
    </row>
    <row r="665" spans="1:3">
      <c r="A665" s="719">
        <v>22841001</v>
      </c>
      <c r="B665" s="719" t="s">
        <v>1626</v>
      </c>
      <c r="C665" s="720">
        <v>-4610484.08</v>
      </c>
    </row>
    <row r="666" spans="1:3">
      <c r="A666" s="719">
        <v>23001021</v>
      </c>
      <c r="B666" s="719" t="s">
        <v>29</v>
      </c>
      <c r="C666" s="720">
        <v>-18881616.199999999</v>
      </c>
    </row>
    <row r="667" spans="1:3">
      <c r="A667" s="719">
        <v>23001031</v>
      </c>
      <c r="B667" s="719" t="s">
        <v>1167</v>
      </c>
      <c r="C667" s="720">
        <v>-19267523.09</v>
      </c>
    </row>
    <row r="668" spans="1:3">
      <c r="A668" s="719">
        <v>23001041</v>
      </c>
      <c r="B668" s="719" t="s">
        <v>385</v>
      </c>
      <c r="C668" s="720">
        <v>-1325044.4099999999</v>
      </c>
    </row>
    <row r="669" spans="1:3">
      <c r="A669" s="719">
        <v>23001043</v>
      </c>
      <c r="B669" s="719" t="s">
        <v>2663</v>
      </c>
      <c r="C669" s="720">
        <v>-911790.1</v>
      </c>
    </row>
    <row r="670" spans="1:3">
      <c r="A670" s="719">
        <v>23001061</v>
      </c>
      <c r="B670" s="719" t="s">
        <v>1059</v>
      </c>
      <c r="C670" s="720">
        <v>-7880944.1699999999</v>
      </c>
    </row>
    <row r="671" spans="1:3">
      <c r="A671" s="719">
        <v>23001071</v>
      </c>
      <c r="B671" s="719" t="s">
        <v>876</v>
      </c>
      <c r="C671" s="720">
        <v>-8921669.5800000001</v>
      </c>
    </row>
    <row r="672" spans="1:3">
      <c r="A672" s="719">
        <v>23001092</v>
      </c>
      <c r="B672" s="719" t="s">
        <v>545</v>
      </c>
      <c r="C672" s="720">
        <v>-7374888.0099999998</v>
      </c>
    </row>
    <row r="673" spans="1:3">
      <c r="A673" s="719">
        <v>23001131</v>
      </c>
      <c r="B673" s="719" t="s">
        <v>2451</v>
      </c>
      <c r="C673" s="720">
        <v>-6824738.5800000001</v>
      </c>
    </row>
    <row r="674" spans="1:3">
      <c r="A674" s="719">
        <v>23001141</v>
      </c>
      <c r="B674" s="719" t="s">
        <v>2658</v>
      </c>
      <c r="C674" s="720">
        <v>-549351.30000000005</v>
      </c>
    </row>
    <row r="675" spans="1:3">
      <c r="A675" s="719">
        <v>23001151</v>
      </c>
      <c r="B675" s="719" t="s">
        <v>2770</v>
      </c>
      <c r="C675" s="720">
        <v>-282354.83</v>
      </c>
    </row>
    <row r="676" spans="1:3">
      <c r="A676" s="719">
        <v>23001231</v>
      </c>
      <c r="B676" s="719" t="s">
        <v>2628</v>
      </c>
      <c r="C676" s="720">
        <v>-1139145.6200000001</v>
      </c>
    </row>
    <row r="677" spans="1:3">
      <c r="A677" s="719">
        <v>23002011</v>
      </c>
      <c r="B677" s="719" t="s">
        <v>1870</v>
      </c>
      <c r="C677" s="720">
        <v>-877525.32</v>
      </c>
    </row>
    <row r="678" spans="1:3">
      <c r="A678" s="719">
        <v>23002041</v>
      </c>
      <c r="B678" s="719" t="s">
        <v>1220</v>
      </c>
      <c r="C678" s="720">
        <v>-6991500.3799999999</v>
      </c>
    </row>
    <row r="679" spans="1:3">
      <c r="A679" s="719">
        <v>23002061</v>
      </c>
      <c r="B679" s="719" t="s">
        <v>66</v>
      </c>
      <c r="C679" s="720">
        <v>114248</v>
      </c>
    </row>
    <row r="680" spans="1:3">
      <c r="A680" s="719">
        <v>23002071</v>
      </c>
      <c r="B680" s="719" t="s">
        <v>50</v>
      </c>
      <c r="C680" s="720">
        <v>266857.81</v>
      </c>
    </row>
    <row r="681" spans="1:3">
      <c r="A681" s="719">
        <v>23002072</v>
      </c>
      <c r="B681" s="719" t="s">
        <v>2664</v>
      </c>
      <c r="C681" s="720">
        <v>1804646.16</v>
      </c>
    </row>
    <row r="682" spans="1:3">
      <c r="A682" s="719">
        <v>23002091</v>
      </c>
      <c r="B682" s="719" t="s">
        <v>548</v>
      </c>
      <c r="C682" s="720">
        <v>-381105.81</v>
      </c>
    </row>
    <row r="683" spans="1:3">
      <c r="A683" s="719">
        <v>23002092</v>
      </c>
      <c r="B683" s="719" t="s">
        <v>549</v>
      </c>
      <c r="C683" s="720">
        <v>-1804646.16</v>
      </c>
    </row>
    <row r="684" spans="1:3">
      <c r="A684" s="719">
        <v>23200011</v>
      </c>
      <c r="B684" s="719" t="s">
        <v>1779</v>
      </c>
      <c r="C684" s="720">
        <v>-7421745.5700000003</v>
      </c>
    </row>
    <row r="685" spans="1:3">
      <c r="A685" s="719">
        <v>23200031</v>
      </c>
      <c r="B685" s="719" t="s">
        <v>430</v>
      </c>
      <c r="C685" s="720">
        <v>-30139212.300000001</v>
      </c>
    </row>
    <row r="686" spans="1:3">
      <c r="A686" s="719">
        <v>23200033</v>
      </c>
      <c r="B686" s="719" t="s">
        <v>434</v>
      </c>
      <c r="C686" s="720">
        <v>-717527.57</v>
      </c>
    </row>
    <row r="687" spans="1:3">
      <c r="A687" s="719">
        <v>23200041</v>
      </c>
      <c r="B687" s="719" t="s">
        <v>818</v>
      </c>
      <c r="C687" s="720">
        <v>-8637317</v>
      </c>
    </row>
    <row r="688" spans="1:3">
      <c r="A688" s="719">
        <v>23200051</v>
      </c>
      <c r="B688" s="719" t="s">
        <v>819</v>
      </c>
      <c r="C688" s="720">
        <v>-7436544.1699999999</v>
      </c>
    </row>
    <row r="689" spans="1:3">
      <c r="A689" s="719">
        <v>23200061</v>
      </c>
      <c r="B689" s="719" t="s">
        <v>375</v>
      </c>
      <c r="C689" s="720">
        <v>-23499824.239999998</v>
      </c>
    </row>
    <row r="690" spans="1:3">
      <c r="A690" s="719">
        <v>23200063</v>
      </c>
      <c r="B690" s="719" t="s">
        <v>2202</v>
      </c>
      <c r="C690" s="720">
        <v>-3283941.87</v>
      </c>
    </row>
    <row r="691" spans="1:3">
      <c r="A691" s="719">
        <v>23200071</v>
      </c>
      <c r="B691" s="719" t="s">
        <v>1899</v>
      </c>
      <c r="C691" s="720">
        <v>-972772.49</v>
      </c>
    </row>
    <row r="692" spans="1:3">
      <c r="A692" s="719">
        <v>23200081</v>
      </c>
      <c r="B692" s="719" t="s">
        <v>1900</v>
      </c>
      <c r="C692" s="720">
        <v>-5159387.34</v>
      </c>
    </row>
    <row r="693" spans="1:3">
      <c r="A693" s="719">
        <v>23200101</v>
      </c>
      <c r="B693" s="719" t="s">
        <v>809</v>
      </c>
      <c r="C693" s="720">
        <v>-174592</v>
      </c>
    </row>
    <row r="694" spans="1:3">
      <c r="A694" s="719">
        <v>23200103</v>
      </c>
      <c r="B694" s="719" t="s">
        <v>136</v>
      </c>
      <c r="C694" s="720">
        <v>-45421.87</v>
      </c>
    </row>
    <row r="695" spans="1:3">
      <c r="A695" s="719">
        <v>23200111</v>
      </c>
      <c r="B695" s="719" t="s">
        <v>1901</v>
      </c>
      <c r="C695" s="720">
        <v>-179666.83</v>
      </c>
    </row>
    <row r="696" spans="1:3">
      <c r="A696" s="719">
        <v>23200121</v>
      </c>
      <c r="B696" s="719" t="s">
        <v>1647</v>
      </c>
      <c r="C696" s="720">
        <v>-171507.27</v>
      </c>
    </row>
    <row r="697" spans="1:3">
      <c r="A697" s="719">
        <v>23200153</v>
      </c>
      <c r="B697" s="719" t="s">
        <v>3037</v>
      </c>
      <c r="C697" s="720">
        <v>-7641.1</v>
      </c>
    </row>
    <row r="698" spans="1:3">
      <c r="A698" s="719">
        <v>23200221</v>
      </c>
      <c r="B698" s="719" t="s">
        <v>3305</v>
      </c>
      <c r="C698" s="720">
        <v>-25756.2</v>
      </c>
    </row>
    <row r="699" spans="1:3">
      <c r="A699" s="719">
        <v>23200222</v>
      </c>
      <c r="B699" s="719" t="s">
        <v>279</v>
      </c>
      <c r="C699" s="720">
        <v>-8693052.9399999995</v>
      </c>
    </row>
    <row r="700" spans="1:3">
      <c r="A700" s="719">
        <v>23200242</v>
      </c>
      <c r="B700" s="719" t="s">
        <v>1701</v>
      </c>
      <c r="C700" s="720">
        <v>-23989899.870000001</v>
      </c>
    </row>
    <row r="701" spans="1:3">
      <c r="A701" s="719">
        <v>23200281</v>
      </c>
      <c r="B701" s="719" t="s">
        <v>3224</v>
      </c>
      <c r="C701" s="719">
        <v>-295.57</v>
      </c>
    </row>
    <row r="702" spans="1:3">
      <c r="A702" s="719">
        <v>23200282</v>
      </c>
      <c r="B702" s="719" t="s">
        <v>3225</v>
      </c>
      <c r="C702" s="720">
        <v>-5047.3999999999996</v>
      </c>
    </row>
    <row r="703" spans="1:3">
      <c r="A703" s="719">
        <v>23200333</v>
      </c>
      <c r="B703" s="719" t="s">
        <v>1045</v>
      </c>
      <c r="C703" s="720">
        <v>-13411794.49</v>
      </c>
    </row>
    <row r="704" spans="1:3">
      <c r="A704" s="719">
        <v>23200483</v>
      </c>
      <c r="B704" s="719" t="s">
        <v>665</v>
      </c>
      <c r="C704" s="720">
        <v>-12686729.99</v>
      </c>
    </row>
    <row r="705" spans="1:3">
      <c r="A705" s="719">
        <v>23200493</v>
      </c>
      <c r="B705" s="719" t="s">
        <v>3094</v>
      </c>
      <c r="C705" s="720">
        <v>-198525.7</v>
      </c>
    </row>
    <row r="706" spans="1:3">
      <c r="A706" s="719">
        <v>23200543</v>
      </c>
      <c r="B706" s="719" t="s">
        <v>735</v>
      </c>
      <c r="C706" s="720">
        <v>-61988668.119999997</v>
      </c>
    </row>
    <row r="707" spans="1:3">
      <c r="A707" s="719">
        <v>23200643</v>
      </c>
      <c r="B707" s="719" t="s">
        <v>640</v>
      </c>
      <c r="C707" s="720">
        <v>-6495124.1500000004</v>
      </c>
    </row>
    <row r="708" spans="1:3">
      <c r="A708" s="719">
        <v>23200653</v>
      </c>
      <c r="B708" s="719" t="s">
        <v>1694</v>
      </c>
      <c r="C708" s="720">
        <v>-379236.19</v>
      </c>
    </row>
    <row r="709" spans="1:3">
      <c r="A709" s="719">
        <v>23200683</v>
      </c>
      <c r="B709" s="719" t="s">
        <v>1837</v>
      </c>
      <c r="C709" s="719">
        <v>-7.5</v>
      </c>
    </row>
    <row r="710" spans="1:3">
      <c r="A710" s="719">
        <v>23200693</v>
      </c>
      <c r="B710" s="719" t="s">
        <v>1368</v>
      </c>
      <c r="C710" s="720">
        <v>-219721.68</v>
      </c>
    </row>
    <row r="711" spans="1:3">
      <c r="A711" s="719">
        <v>23200733</v>
      </c>
      <c r="B711" s="719" t="s">
        <v>248</v>
      </c>
      <c r="C711" s="720">
        <v>-3557.71</v>
      </c>
    </row>
    <row r="712" spans="1:3">
      <c r="A712" s="719">
        <v>23200743</v>
      </c>
      <c r="B712" s="719" t="s">
        <v>1946</v>
      </c>
      <c r="C712" s="720">
        <v>-2259.8000000000002</v>
      </c>
    </row>
    <row r="713" spans="1:3">
      <c r="A713" s="719">
        <v>23200753</v>
      </c>
      <c r="B713" s="719" t="s">
        <v>1674</v>
      </c>
      <c r="C713" s="719">
        <v>-403.05</v>
      </c>
    </row>
    <row r="714" spans="1:3">
      <c r="A714" s="719">
        <v>23200763</v>
      </c>
      <c r="B714" s="719" t="s">
        <v>1945</v>
      </c>
      <c r="C714" s="720">
        <v>-2769.68</v>
      </c>
    </row>
    <row r="715" spans="1:3">
      <c r="A715" s="719">
        <v>23200773</v>
      </c>
      <c r="B715" s="719" t="s">
        <v>1128</v>
      </c>
      <c r="C715" s="720">
        <v>-13361.6</v>
      </c>
    </row>
    <row r="716" spans="1:3">
      <c r="A716" s="719">
        <v>23200813</v>
      </c>
      <c r="B716" s="719" t="s">
        <v>3191</v>
      </c>
      <c r="C716" s="719">
        <v>-233.37</v>
      </c>
    </row>
    <row r="717" spans="1:3">
      <c r="A717" s="719">
        <v>23200823</v>
      </c>
      <c r="B717" s="719" t="s">
        <v>3209</v>
      </c>
      <c r="C717" s="720">
        <v>-302091.3</v>
      </c>
    </row>
    <row r="718" spans="1:3">
      <c r="A718" s="719">
        <v>23200873</v>
      </c>
      <c r="B718" s="719" t="s">
        <v>3306</v>
      </c>
      <c r="C718" s="720">
        <v>-912652.89</v>
      </c>
    </row>
    <row r="719" spans="1:3">
      <c r="A719" s="719">
        <v>23200953</v>
      </c>
      <c r="B719" s="719" t="s">
        <v>3337</v>
      </c>
      <c r="C719" s="720">
        <v>2147.8000000000002</v>
      </c>
    </row>
    <row r="720" spans="1:3">
      <c r="A720" s="719">
        <v>23201003</v>
      </c>
      <c r="B720" s="719" t="s">
        <v>783</v>
      </c>
      <c r="C720" s="720">
        <v>-25378032.34</v>
      </c>
    </row>
    <row r="721" spans="1:3">
      <c r="A721" s="719">
        <v>23201013</v>
      </c>
      <c r="B721" s="719" t="s">
        <v>1461</v>
      </c>
      <c r="C721" s="720">
        <v>-4709161.91</v>
      </c>
    </row>
    <row r="722" spans="1:3">
      <c r="A722" s="719">
        <v>23201033</v>
      </c>
      <c r="B722" s="719" t="s">
        <v>1169</v>
      </c>
      <c r="C722" s="720">
        <v>-88394.03</v>
      </c>
    </row>
    <row r="723" spans="1:3">
      <c r="A723" s="719">
        <v>23201043</v>
      </c>
      <c r="B723" s="719" t="s">
        <v>498</v>
      </c>
      <c r="C723" s="720">
        <v>-139177.81</v>
      </c>
    </row>
    <row r="724" spans="1:3">
      <c r="A724" s="719">
        <v>23201053</v>
      </c>
      <c r="B724" s="719" t="s">
        <v>2659</v>
      </c>
      <c r="C724" s="720">
        <v>-45624.72</v>
      </c>
    </row>
    <row r="725" spans="1:3">
      <c r="A725" s="719">
        <v>23201073</v>
      </c>
      <c r="B725" s="719" t="s">
        <v>1292</v>
      </c>
      <c r="C725" s="720">
        <v>-398071.55</v>
      </c>
    </row>
    <row r="726" spans="1:3">
      <c r="A726" s="719">
        <v>23201093</v>
      </c>
      <c r="B726" s="719" t="s">
        <v>2201</v>
      </c>
      <c r="C726" s="720">
        <v>-69599.22</v>
      </c>
    </row>
    <row r="727" spans="1:3">
      <c r="A727" s="719">
        <v>23201113</v>
      </c>
      <c r="B727" s="719" t="s">
        <v>575</v>
      </c>
      <c r="C727" s="720">
        <v>16965.810000000001</v>
      </c>
    </row>
    <row r="728" spans="1:3">
      <c r="A728" s="719">
        <v>23201153</v>
      </c>
      <c r="B728" s="719" t="s">
        <v>2734</v>
      </c>
      <c r="C728" s="720">
        <v>-6221.07</v>
      </c>
    </row>
    <row r="729" spans="1:3">
      <c r="A729" s="719">
        <v>23201163</v>
      </c>
      <c r="B729" s="719" t="s">
        <v>2735</v>
      </c>
      <c r="C729" s="720">
        <v>-5522.24</v>
      </c>
    </row>
    <row r="730" spans="1:3">
      <c r="A730" s="719">
        <v>23201173</v>
      </c>
      <c r="B730" s="719" t="s">
        <v>496</v>
      </c>
      <c r="C730" s="720">
        <v>87963.1</v>
      </c>
    </row>
    <row r="731" spans="1:3">
      <c r="A731" s="719">
        <v>23201193</v>
      </c>
      <c r="B731" s="719" t="s">
        <v>2736</v>
      </c>
      <c r="C731" s="720">
        <v>-21463.74</v>
      </c>
    </row>
    <row r="732" spans="1:3">
      <c r="A732" s="719">
        <v>23201203</v>
      </c>
      <c r="B732" s="719" t="s">
        <v>2737</v>
      </c>
      <c r="C732" s="720">
        <v>-3792.17</v>
      </c>
    </row>
    <row r="733" spans="1:3">
      <c r="A733" s="719">
        <v>23201251</v>
      </c>
      <c r="B733" s="719" t="s">
        <v>2665</v>
      </c>
      <c r="C733" s="720">
        <v>-217701</v>
      </c>
    </row>
    <row r="734" spans="1:3">
      <c r="A734" s="719">
        <v>23202173</v>
      </c>
      <c r="B734" s="719" t="s">
        <v>416</v>
      </c>
      <c r="C734" s="719">
        <v>26.8</v>
      </c>
    </row>
    <row r="735" spans="1:3">
      <c r="A735" s="719">
        <v>23202183</v>
      </c>
      <c r="B735" s="719" t="s">
        <v>1255</v>
      </c>
      <c r="C735" s="720">
        <v>-63804.19</v>
      </c>
    </row>
    <row r="736" spans="1:3">
      <c r="A736" s="719">
        <v>23202213</v>
      </c>
      <c r="B736" s="719" t="s">
        <v>3227</v>
      </c>
      <c r="C736" s="719">
        <v>-901.5</v>
      </c>
    </row>
    <row r="737" spans="1:3">
      <c r="A737" s="719">
        <v>23202233</v>
      </c>
      <c r="B737" s="719" t="s">
        <v>3301</v>
      </c>
      <c r="C737" s="720">
        <v>-292739.3</v>
      </c>
    </row>
    <row r="738" spans="1:3">
      <c r="A738" s="719">
        <v>23202353</v>
      </c>
      <c r="B738" s="719" t="s">
        <v>3302</v>
      </c>
      <c r="C738" s="720">
        <v>-9553270.6099999994</v>
      </c>
    </row>
    <row r="739" spans="1:3">
      <c r="A739" s="719">
        <v>23500003</v>
      </c>
      <c r="B739" s="719" t="s">
        <v>2755</v>
      </c>
      <c r="C739" s="720">
        <v>-22018783.75</v>
      </c>
    </row>
    <row r="740" spans="1:3">
      <c r="A740" s="719">
        <v>23500011</v>
      </c>
      <c r="B740" s="719" t="s">
        <v>991</v>
      </c>
      <c r="C740" s="720">
        <v>-4682953.8099999996</v>
      </c>
    </row>
    <row r="741" spans="1:3">
      <c r="A741" s="719">
        <v>23600021</v>
      </c>
      <c r="B741" s="719" t="s">
        <v>2494</v>
      </c>
      <c r="C741" s="720">
        <v>-4115854.4</v>
      </c>
    </row>
    <row r="742" spans="1:3">
      <c r="A742" s="719">
        <v>23600022</v>
      </c>
      <c r="B742" s="719" t="s">
        <v>2495</v>
      </c>
      <c r="C742" s="720">
        <v>-904501.31</v>
      </c>
    </row>
    <row r="743" spans="1:3">
      <c r="A743" s="719">
        <v>23600063</v>
      </c>
      <c r="B743" s="719" t="s">
        <v>949</v>
      </c>
      <c r="C743" s="719">
        <v>-186.36</v>
      </c>
    </row>
    <row r="744" spans="1:3">
      <c r="A744" s="719">
        <v>23600093</v>
      </c>
      <c r="B744" s="719" t="s">
        <v>344</v>
      </c>
      <c r="C744" s="720">
        <v>-24525.32</v>
      </c>
    </row>
    <row r="745" spans="1:3">
      <c r="A745" s="719">
        <v>23600201</v>
      </c>
      <c r="B745" s="719" t="s">
        <v>487</v>
      </c>
      <c r="C745" s="720">
        <v>-54826149.700000003</v>
      </c>
    </row>
    <row r="746" spans="1:3">
      <c r="A746" s="719">
        <v>23600211</v>
      </c>
      <c r="B746" s="719" t="s">
        <v>488</v>
      </c>
      <c r="C746" s="720">
        <v>-7032243.2000000002</v>
      </c>
    </row>
    <row r="747" spans="1:3">
      <c r="A747" s="719">
        <v>23600213</v>
      </c>
      <c r="B747" s="719" t="s">
        <v>1855</v>
      </c>
      <c r="C747" s="720">
        <v>-58360.98</v>
      </c>
    </row>
    <row r="748" spans="1:3">
      <c r="A748" s="719">
        <v>23600221</v>
      </c>
      <c r="B748" s="719" t="s">
        <v>714</v>
      </c>
      <c r="C748" s="720">
        <v>-97120</v>
      </c>
    </row>
    <row r="749" spans="1:3">
      <c r="A749" s="719">
        <v>23600232</v>
      </c>
      <c r="B749" s="719" t="s">
        <v>489</v>
      </c>
      <c r="C749" s="720">
        <v>-24546995.57</v>
      </c>
    </row>
    <row r="750" spans="1:3">
      <c r="A750" s="719">
        <v>23600351</v>
      </c>
      <c r="B750" s="719" t="s">
        <v>1664</v>
      </c>
      <c r="C750" s="720">
        <v>-7798765.1200000001</v>
      </c>
    </row>
    <row r="751" spans="1:3">
      <c r="A751" s="719">
        <v>23600391</v>
      </c>
      <c r="B751" s="719" t="s">
        <v>745</v>
      </c>
      <c r="C751" s="720">
        <v>-357449.79</v>
      </c>
    </row>
    <row r="752" spans="1:3">
      <c r="A752" s="719">
        <v>23600431</v>
      </c>
      <c r="B752" s="719" t="s">
        <v>3127</v>
      </c>
      <c r="C752" s="719">
        <v>800</v>
      </c>
    </row>
    <row r="753" spans="1:3">
      <c r="A753" s="719">
        <v>23600471</v>
      </c>
      <c r="B753" s="719" t="s">
        <v>1847</v>
      </c>
      <c r="C753" s="720">
        <v>-6253644.5</v>
      </c>
    </row>
    <row r="754" spans="1:3">
      <c r="A754" s="719">
        <v>23600552</v>
      </c>
      <c r="B754" s="719" t="s">
        <v>1847</v>
      </c>
      <c r="C754" s="720">
        <v>-1399575.02</v>
      </c>
    </row>
    <row r="755" spans="1:3">
      <c r="A755" s="719">
        <v>23600602</v>
      </c>
      <c r="B755" s="719" t="s">
        <v>1848</v>
      </c>
      <c r="C755" s="720">
        <v>-1944606.95</v>
      </c>
    </row>
    <row r="756" spans="1:3">
      <c r="A756" s="719">
        <v>23601003</v>
      </c>
      <c r="B756" s="719" t="s">
        <v>1731</v>
      </c>
      <c r="C756" s="720">
        <v>-82902.89</v>
      </c>
    </row>
    <row r="757" spans="1:3">
      <c r="A757" s="719">
        <v>23601013</v>
      </c>
      <c r="B757" s="719" t="s">
        <v>2496</v>
      </c>
      <c r="C757" s="720">
        <v>-84722.18</v>
      </c>
    </row>
    <row r="758" spans="1:3">
      <c r="A758" s="719">
        <v>23601023</v>
      </c>
      <c r="B758" s="719" t="s">
        <v>689</v>
      </c>
      <c r="C758" s="720">
        <v>-4196.17</v>
      </c>
    </row>
    <row r="759" spans="1:3">
      <c r="A759" s="719">
        <v>23601043</v>
      </c>
      <c r="B759" s="719" t="s">
        <v>1856</v>
      </c>
      <c r="C759" s="720">
        <v>-6777.93</v>
      </c>
    </row>
    <row r="760" spans="1:3">
      <c r="A760" s="719">
        <v>23700323</v>
      </c>
      <c r="B760" s="719" t="s">
        <v>1702</v>
      </c>
      <c r="C760" s="720">
        <v>-153125</v>
      </c>
    </row>
    <row r="761" spans="1:3">
      <c r="A761" s="719">
        <v>23700333</v>
      </c>
      <c r="B761" s="719" t="s">
        <v>1703</v>
      </c>
      <c r="C761" s="720">
        <v>-30666.85</v>
      </c>
    </row>
    <row r="762" spans="1:3">
      <c r="A762" s="719">
        <v>23700363</v>
      </c>
      <c r="B762" s="719" t="s">
        <v>1704</v>
      </c>
      <c r="C762" s="720">
        <v>-223437.5</v>
      </c>
    </row>
    <row r="763" spans="1:3">
      <c r="A763" s="719">
        <v>23700383</v>
      </c>
      <c r="B763" s="719" t="s">
        <v>199</v>
      </c>
      <c r="C763" s="720">
        <v>-30000</v>
      </c>
    </row>
    <row r="764" spans="1:3">
      <c r="A764" s="719">
        <v>23700713</v>
      </c>
      <c r="B764" s="719" t="s">
        <v>1165</v>
      </c>
      <c r="C764" s="720">
        <v>-121072.25</v>
      </c>
    </row>
    <row r="765" spans="1:3">
      <c r="A765" s="719">
        <v>23700813</v>
      </c>
      <c r="B765" s="719" t="s">
        <v>402</v>
      </c>
      <c r="C765" s="720">
        <v>-2624999.7999999998</v>
      </c>
    </row>
    <row r="766" spans="1:3">
      <c r="A766" s="719">
        <v>23700823</v>
      </c>
      <c r="B766" s="719" t="s">
        <v>132</v>
      </c>
      <c r="C766" s="720">
        <v>-6178333.1299999999</v>
      </c>
    </row>
    <row r="767" spans="1:3">
      <c r="A767" s="719">
        <v>23700841</v>
      </c>
      <c r="B767" s="719" t="s">
        <v>1269</v>
      </c>
      <c r="C767" s="720">
        <v>-333794.32</v>
      </c>
    </row>
    <row r="768" spans="1:3">
      <c r="A768" s="719">
        <v>23700873</v>
      </c>
      <c r="B768" s="719" t="s">
        <v>1917</v>
      </c>
      <c r="C768" s="720">
        <v>-9652500</v>
      </c>
    </row>
    <row r="769" spans="1:3">
      <c r="A769" s="719">
        <v>23700963</v>
      </c>
      <c r="B769" s="719" t="s">
        <v>1976</v>
      </c>
      <c r="C769" s="720">
        <v>-3464951.7</v>
      </c>
    </row>
    <row r="770" spans="1:3">
      <c r="A770" s="719">
        <v>23701013</v>
      </c>
      <c r="B770" s="719" t="s">
        <v>1035</v>
      </c>
      <c r="C770" s="720">
        <v>-7268.39</v>
      </c>
    </row>
    <row r="771" spans="1:3">
      <c r="A771" s="719">
        <v>23701023</v>
      </c>
      <c r="B771" s="719" t="s">
        <v>1036</v>
      </c>
      <c r="C771" s="720">
        <v>-3548137.79</v>
      </c>
    </row>
    <row r="772" spans="1:3">
      <c r="A772" s="719">
        <v>23701033</v>
      </c>
      <c r="B772" s="719" t="s">
        <v>1894</v>
      </c>
      <c r="C772" s="720">
        <v>-8679033.3300000001</v>
      </c>
    </row>
    <row r="773" spans="1:3">
      <c r="A773" s="719">
        <v>23701053</v>
      </c>
      <c r="B773" s="719" t="s">
        <v>1943</v>
      </c>
      <c r="C773" s="720">
        <v>-4358750.1500000004</v>
      </c>
    </row>
    <row r="774" spans="1:3">
      <c r="A774" s="719">
        <v>23701063</v>
      </c>
      <c r="B774" s="719" t="s">
        <v>1987</v>
      </c>
      <c r="C774" s="720">
        <v>-191760.71</v>
      </c>
    </row>
    <row r="775" spans="1:3">
      <c r="A775" s="719">
        <v>23701113</v>
      </c>
      <c r="B775" s="719" t="s">
        <v>445</v>
      </c>
      <c r="C775" s="720">
        <v>-8395625</v>
      </c>
    </row>
    <row r="776" spans="1:3">
      <c r="A776" s="719">
        <v>23701123</v>
      </c>
      <c r="B776" s="719" t="s">
        <v>2137</v>
      </c>
      <c r="C776" s="720">
        <v>-8736767.4800000004</v>
      </c>
    </row>
    <row r="777" spans="1:3">
      <c r="A777" s="719">
        <v>23701133</v>
      </c>
      <c r="B777" s="719" t="s">
        <v>2132</v>
      </c>
      <c r="C777" s="720">
        <v>-1841277.56</v>
      </c>
    </row>
    <row r="778" spans="1:3">
      <c r="A778" s="719">
        <v>23701143</v>
      </c>
      <c r="B778" s="719" t="s">
        <v>2247</v>
      </c>
      <c r="C778" s="720">
        <v>-6436716.6600000001</v>
      </c>
    </row>
    <row r="779" spans="1:3">
      <c r="A779" s="719">
        <v>23701153</v>
      </c>
      <c r="B779" s="719" t="s">
        <v>2402</v>
      </c>
      <c r="C779" s="720">
        <v>-3263916.67</v>
      </c>
    </row>
    <row r="780" spans="1:3">
      <c r="A780" s="719">
        <v>23701163</v>
      </c>
      <c r="B780" s="719" t="s">
        <v>2403</v>
      </c>
      <c r="C780" s="720">
        <v>-622750</v>
      </c>
    </row>
    <row r="781" spans="1:3">
      <c r="A781" s="719">
        <v>23701173</v>
      </c>
      <c r="B781" s="719" t="s">
        <v>2763</v>
      </c>
      <c r="C781" s="720">
        <v>-27718.19</v>
      </c>
    </row>
    <row r="782" spans="1:3">
      <c r="A782" s="719">
        <v>23701183</v>
      </c>
      <c r="B782" s="719" t="s">
        <v>2808</v>
      </c>
      <c r="C782" s="720">
        <v>-2714969.83</v>
      </c>
    </row>
    <row r="783" spans="1:3">
      <c r="A783" s="719">
        <v>23701193</v>
      </c>
      <c r="B783" s="719" t="s">
        <v>2812</v>
      </c>
      <c r="C783" s="720">
        <v>-470600</v>
      </c>
    </row>
    <row r="784" spans="1:3">
      <c r="A784" s="719">
        <v>23701203</v>
      </c>
      <c r="B784" s="719" t="s">
        <v>3256</v>
      </c>
      <c r="C784" s="720">
        <v>-4822569.45</v>
      </c>
    </row>
    <row r="785" spans="1:3">
      <c r="A785" s="719">
        <v>24100043</v>
      </c>
      <c r="B785" s="719" t="s">
        <v>1562</v>
      </c>
      <c r="C785" s="720">
        <v>-24379.22</v>
      </c>
    </row>
    <row r="786" spans="1:3">
      <c r="A786" s="719">
        <v>24100063</v>
      </c>
      <c r="B786" s="719" t="s">
        <v>1918</v>
      </c>
      <c r="C786" s="720">
        <v>14674.92</v>
      </c>
    </row>
    <row r="787" spans="1:3">
      <c r="A787" s="719">
        <v>24100143</v>
      </c>
      <c r="B787" s="719" t="s">
        <v>614</v>
      </c>
      <c r="C787" s="720">
        <v>-123795.13</v>
      </c>
    </row>
    <row r="788" spans="1:3">
      <c r="A788" s="719">
        <v>24100173</v>
      </c>
      <c r="B788" s="719" t="s">
        <v>1918</v>
      </c>
      <c r="C788" s="720">
        <v>-19099.150000000001</v>
      </c>
    </row>
    <row r="789" spans="1:3">
      <c r="A789" s="719">
        <v>24100212</v>
      </c>
      <c r="B789" s="719" t="s">
        <v>1207</v>
      </c>
      <c r="C789" s="720">
        <v>-1545392.52</v>
      </c>
    </row>
    <row r="790" spans="1:3">
      <c r="A790" s="719">
        <v>24200011</v>
      </c>
      <c r="B790" s="719" t="s">
        <v>2450</v>
      </c>
      <c r="C790" s="720">
        <v>-59821.71</v>
      </c>
    </row>
    <row r="791" spans="1:3">
      <c r="A791" s="719">
        <v>24200041</v>
      </c>
      <c r="B791" s="719" t="s">
        <v>1222</v>
      </c>
      <c r="C791" s="720">
        <v>-423978</v>
      </c>
    </row>
    <row r="792" spans="1:3">
      <c r="A792" s="719">
        <v>24200061</v>
      </c>
      <c r="B792" s="719" t="s">
        <v>2740</v>
      </c>
      <c r="C792" s="720">
        <v>-600656.25</v>
      </c>
    </row>
    <row r="793" spans="1:3">
      <c r="A793" s="719">
        <v>24200071</v>
      </c>
      <c r="B793" s="719" t="s">
        <v>3176</v>
      </c>
      <c r="C793" s="720">
        <v>-34267.199999999997</v>
      </c>
    </row>
    <row r="794" spans="1:3">
      <c r="A794" s="719">
        <v>24200103</v>
      </c>
      <c r="B794" s="719" t="s">
        <v>2622</v>
      </c>
      <c r="C794" s="720">
        <v>-25000</v>
      </c>
    </row>
    <row r="795" spans="1:3">
      <c r="A795" s="719">
        <v>24200451</v>
      </c>
      <c r="B795" s="719" t="s">
        <v>2227</v>
      </c>
      <c r="C795" s="720">
        <v>-1180609.93</v>
      </c>
    </row>
    <row r="796" spans="1:3">
      <c r="A796" s="719">
        <v>24200461</v>
      </c>
      <c r="B796" s="719" t="s">
        <v>2647</v>
      </c>
      <c r="C796" s="720">
        <v>-8345380.7800000003</v>
      </c>
    </row>
    <row r="797" spans="1:3">
      <c r="A797" s="719">
        <v>24200511</v>
      </c>
      <c r="B797" s="719" t="s">
        <v>1081</v>
      </c>
      <c r="C797" s="720">
        <v>-2744256</v>
      </c>
    </row>
    <row r="798" spans="1:3">
      <c r="A798" s="719">
        <v>24200541</v>
      </c>
      <c r="B798" s="719" t="s">
        <v>1289</v>
      </c>
      <c r="C798" s="720">
        <v>-19756.419999999998</v>
      </c>
    </row>
    <row r="799" spans="1:3">
      <c r="A799" s="719">
        <v>24200551</v>
      </c>
      <c r="B799" s="719" t="s">
        <v>48</v>
      </c>
      <c r="C799" s="720">
        <v>-19756.419999999998</v>
      </c>
    </row>
    <row r="800" spans="1:3">
      <c r="A800" s="719">
        <v>24200561</v>
      </c>
      <c r="B800" s="719" t="s">
        <v>861</v>
      </c>
      <c r="C800" s="720">
        <v>-5225.54</v>
      </c>
    </row>
    <row r="801" spans="1:3">
      <c r="A801" s="719">
        <v>24200571</v>
      </c>
      <c r="B801" s="719" t="s">
        <v>417</v>
      </c>
      <c r="C801" s="720">
        <v>-5225.54</v>
      </c>
    </row>
    <row r="802" spans="1:3">
      <c r="A802" s="719">
        <v>24200622</v>
      </c>
      <c r="B802" s="719" t="s">
        <v>782</v>
      </c>
      <c r="C802" s="720">
        <v>-1242936</v>
      </c>
    </row>
    <row r="803" spans="1:3">
      <c r="A803" s="719">
        <v>24200633</v>
      </c>
      <c r="B803" s="719" t="s">
        <v>3035</v>
      </c>
      <c r="C803" s="720">
        <v>-1706122.75</v>
      </c>
    </row>
    <row r="804" spans="1:3">
      <c r="A804" s="719">
        <v>24200651</v>
      </c>
      <c r="B804" s="719" t="s">
        <v>1417</v>
      </c>
      <c r="C804" s="720">
        <v>-23500</v>
      </c>
    </row>
    <row r="805" spans="1:3">
      <c r="A805" s="719">
        <v>24200653</v>
      </c>
      <c r="B805" s="719" t="s">
        <v>1714</v>
      </c>
      <c r="C805" s="720">
        <v>-761203.8</v>
      </c>
    </row>
    <row r="806" spans="1:3">
      <c r="A806" s="719">
        <v>24200661</v>
      </c>
      <c r="B806" s="719" t="s">
        <v>1418</v>
      </c>
      <c r="C806" s="720">
        <v>-178220.1</v>
      </c>
    </row>
    <row r="807" spans="1:3">
      <c r="A807" s="719">
        <v>24200671</v>
      </c>
      <c r="B807" s="719" t="s">
        <v>1419</v>
      </c>
      <c r="C807" s="720">
        <v>-52782.1</v>
      </c>
    </row>
    <row r="808" spans="1:3">
      <c r="A808" s="719">
        <v>24200681</v>
      </c>
      <c r="B808" s="719" t="s">
        <v>1420</v>
      </c>
      <c r="C808" s="720">
        <v>-52782.1</v>
      </c>
    </row>
    <row r="809" spans="1:3">
      <c r="A809" s="719">
        <v>24200811</v>
      </c>
      <c r="B809" s="719" t="s">
        <v>1095</v>
      </c>
      <c r="C809" s="720">
        <v>-153106.01999999999</v>
      </c>
    </row>
    <row r="810" spans="1:3">
      <c r="A810" s="719">
        <v>24200821</v>
      </c>
      <c r="B810" s="719" t="s">
        <v>1096</v>
      </c>
      <c r="C810" s="720">
        <v>-153074.01999999999</v>
      </c>
    </row>
    <row r="811" spans="1:3">
      <c r="A811" s="719">
        <v>24200831</v>
      </c>
      <c r="B811" s="719" t="s">
        <v>1097</v>
      </c>
      <c r="C811" s="720">
        <v>-77674.210000000006</v>
      </c>
    </row>
    <row r="812" spans="1:3">
      <c r="A812" s="719">
        <v>24200841</v>
      </c>
      <c r="B812" s="719" t="s">
        <v>2096</v>
      </c>
      <c r="C812" s="720">
        <v>-323058.53000000003</v>
      </c>
    </row>
    <row r="813" spans="1:3">
      <c r="A813" s="719">
        <v>24200851</v>
      </c>
      <c r="B813" s="719" t="s">
        <v>1482</v>
      </c>
      <c r="C813" s="720">
        <v>-282752.05</v>
      </c>
    </row>
    <row r="814" spans="1:3">
      <c r="A814" s="719">
        <v>24200871</v>
      </c>
      <c r="B814" s="719" t="s">
        <v>2245</v>
      </c>
      <c r="C814" s="720">
        <v>-94672.71</v>
      </c>
    </row>
    <row r="815" spans="1:3">
      <c r="A815" s="719">
        <v>24200881</v>
      </c>
      <c r="B815" s="719" t="s">
        <v>2579</v>
      </c>
      <c r="C815" s="720">
        <v>-202614.06</v>
      </c>
    </row>
    <row r="816" spans="1:3">
      <c r="A816" s="719">
        <v>24200891</v>
      </c>
      <c r="B816" s="719" t="s">
        <v>2207</v>
      </c>
      <c r="C816" s="720">
        <v>-67375.5</v>
      </c>
    </row>
    <row r="817" spans="1:3">
      <c r="A817" s="719">
        <v>24200901</v>
      </c>
      <c r="B817" s="719" t="s">
        <v>2385</v>
      </c>
      <c r="C817" s="720">
        <v>-163563</v>
      </c>
    </row>
    <row r="818" spans="1:3">
      <c r="A818" s="719">
        <v>24200911</v>
      </c>
      <c r="B818" s="719" t="s">
        <v>2208</v>
      </c>
      <c r="C818" s="720">
        <v>-16934.41</v>
      </c>
    </row>
    <row r="819" spans="1:3">
      <c r="A819" s="719">
        <v>24200921</v>
      </c>
      <c r="B819" s="719" t="s">
        <v>1094</v>
      </c>
      <c r="C819" s="720">
        <v>-2232096.52</v>
      </c>
    </row>
    <row r="820" spans="1:3">
      <c r="A820" s="719">
        <v>24200931</v>
      </c>
      <c r="B820" s="719" t="s">
        <v>1098</v>
      </c>
      <c r="C820" s="720">
        <v>-318075.42</v>
      </c>
    </row>
    <row r="821" spans="1:3">
      <c r="A821" s="719">
        <v>24200941</v>
      </c>
      <c r="B821" s="719" t="s">
        <v>2605</v>
      </c>
      <c r="C821" s="720">
        <v>-67986</v>
      </c>
    </row>
    <row r="822" spans="1:3">
      <c r="A822" s="719">
        <v>24200951</v>
      </c>
      <c r="B822" s="719" t="s">
        <v>2389</v>
      </c>
      <c r="C822" s="720">
        <v>-204557.72</v>
      </c>
    </row>
    <row r="823" spans="1:3">
      <c r="A823" s="719">
        <v>24200961</v>
      </c>
      <c r="B823" s="719" t="s">
        <v>2386</v>
      </c>
      <c r="C823" s="720">
        <v>-1351294.85</v>
      </c>
    </row>
    <row r="824" spans="1:3">
      <c r="A824" s="719">
        <v>24200971</v>
      </c>
      <c r="B824" s="719" t="s">
        <v>1099</v>
      </c>
      <c r="C824" s="720">
        <v>-102977.15</v>
      </c>
    </row>
    <row r="825" spans="1:3">
      <c r="A825" s="719">
        <v>24200991</v>
      </c>
      <c r="B825" s="719" t="s">
        <v>2457</v>
      </c>
      <c r="C825" s="720">
        <v>-1282.01</v>
      </c>
    </row>
    <row r="826" spans="1:3">
      <c r="A826" s="719">
        <v>24201031</v>
      </c>
      <c r="B826" s="719" t="s">
        <v>2580</v>
      </c>
      <c r="C826" s="720">
        <v>-92347.35</v>
      </c>
    </row>
    <row r="827" spans="1:3">
      <c r="A827" s="719">
        <v>24201041</v>
      </c>
      <c r="B827" s="719" t="s">
        <v>2581</v>
      </c>
      <c r="C827" s="720">
        <v>-18842.48</v>
      </c>
    </row>
    <row r="828" spans="1:3">
      <c r="A828" s="719">
        <v>24300013</v>
      </c>
      <c r="B828" s="719" t="s">
        <v>2290</v>
      </c>
      <c r="C828" s="720">
        <v>-882538.67</v>
      </c>
    </row>
    <row r="829" spans="1:3">
      <c r="A829" s="719">
        <v>24400001</v>
      </c>
      <c r="B829" s="719" t="s">
        <v>2592</v>
      </c>
      <c r="C829" s="720">
        <v>-69942319.170000002</v>
      </c>
    </row>
    <row r="830" spans="1:3">
      <c r="A830" s="719">
        <v>24400002</v>
      </c>
      <c r="B830" s="719" t="s">
        <v>2593</v>
      </c>
      <c r="C830" s="720">
        <v>-49466584.689999998</v>
      </c>
    </row>
    <row r="831" spans="1:3">
      <c r="A831" s="719">
        <v>24400011</v>
      </c>
      <c r="B831" s="719" t="s">
        <v>2594</v>
      </c>
      <c r="C831" s="720">
        <v>-35687394.859999999</v>
      </c>
    </row>
    <row r="832" spans="1:3">
      <c r="A832" s="719">
        <v>24400012</v>
      </c>
      <c r="B832" s="719" t="s">
        <v>2595</v>
      </c>
      <c r="C832" s="720">
        <v>-17391608.77</v>
      </c>
    </row>
    <row r="833" spans="1:3">
      <c r="A833" s="719">
        <v>25200121</v>
      </c>
      <c r="B833" s="719" t="s">
        <v>1898</v>
      </c>
      <c r="C833" s="720">
        <v>-135739.34</v>
      </c>
    </row>
    <row r="834" spans="1:3">
      <c r="A834" s="719">
        <v>25200152</v>
      </c>
      <c r="B834" s="719" t="s">
        <v>1270</v>
      </c>
      <c r="C834" s="720">
        <v>-107354.9</v>
      </c>
    </row>
    <row r="835" spans="1:3">
      <c r="A835" s="719">
        <v>25200161</v>
      </c>
      <c r="B835" s="719" t="s">
        <v>55</v>
      </c>
      <c r="C835" s="720">
        <v>-6188896.0099999998</v>
      </c>
    </row>
    <row r="836" spans="1:3">
      <c r="A836" s="719">
        <v>25200171</v>
      </c>
      <c r="B836" s="719" t="s">
        <v>56</v>
      </c>
      <c r="C836" s="720">
        <v>-13515614.18</v>
      </c>
    </row>
    <row r="837" spans="1:3">
      <c r="A837" s="719">
        <v>25200181</v>
      </c>
      <c r="B837" s="719" t="s">
        <v>1276</v>
      </c>
      <c r="C837" s="720">
        <v>-31978075.23</v>
      </c>
    </row>
    <row r="838" spans="1:3">
      <c r="A838" s="719">
        <v>25200202</v>
      </c>
      <c r="B838" s="719" t="s">
        <v>1375</v>
      </c>
      <c r="C838" s="720">
        <v>-20090323.190000001</v>
      </c>
    </row>
    <row r="839" spans="1:3">
      <c r="A839" s="719">
        <v>25200222</v>
      </c>
      <c r="B839" s="719" t="s">
        <v>1376</v>
      </c>
      <c r="C839" s="720">
        <v>-1573532</v>
      </c>
    </row>
    <row r="840" spans="1:3">
      <c r="A840" s="719">
        <v>25200262</v>
      </c>
      <c r="B840" s="719" t="s">
        <v>1143</v>
      </c>
      <c r="C840" s="720">
        <v>-39367.31</v>
      </c>
    </row>
    <row r="841" spans="1:3">
      <c r="A841" s="719">
        <v>25300001</v>
      </c>
      <c r="B841" s="719" t="s">
        <v>594</v>
      </c>
      <c r="C841" s="720">
        <v>-100445.52</v>
      </c>
    </row>
    <row r="842" spans="1:3">
      <c r="A842" s="719">
        <v>25300011</v>
      </c>
      <c r="B842" s="719" t="s">
        <v>1061</v>
      </c>
      <c r="C842" s="720">
        <v>-6901</v>
      </c>
    </row>
    <row r="843" spans="1:3">
      <c r="A843" s="719">
        <v>25300033</v>
      </c>
      <c r="B843" s="719" t="s">
        <v>340</v>
      </c>
      <c r="C843" s="720">
        <v>-9307992.8000000007</v>
      </c>
    </row>
    <row r="844" spans="1:3">
      <c r="A844" s="719">
        <v>25300071</v>
      </c>
      <c r="B844" s="719" t="s">
        <v>2181</v>
      </c>
      <c r="C844" s="720">
        <v>-167571641</v>
      </c>
    </row>
    <row r="845" spans="1:3">
      <c r="A845" s="719">
        <v>25300081</v>
      </c>
      <c r="B845" s="719" t="s">
        <v>2838</v>
      </c>
      <c r="C845" s="720">
        <v>-1000</v>
      </c>
    </row>
    <row r="846" spans="1:3">
      <c r="A846" s="719">
        <v>25300091</v>
      </c>
      <c r="B846" s="719" t="s">
        <v>2798</v>
      </c>
      <c r="C846" s="720">
        <v>-2757646.79</v>
      </c>
    </row>
    <row r="847" spans="1:3">
      <c r="A847" s="719">
        <v>25300121</v>
      </c>
      <c r="B847" s="719" t="s">
        <v>2859</v>
      </c>
      <c r="C847" s="720">
        <v>-693390.21</v>
      </c>
    </row>
    <row r="848" spans="1:3">
      <c r="A848" s="719">
        <v>25300141</v>
      </c>
      <c r="B848" s="719" t="s">
        <v>774</v>
      </c>
      <c r="C848" s="720">
        <v>-2413360.02</v>
      </c>
    </row>
    <row r="849" spans="1:3">
      <c r="A849" s="719">
        <v>25300151</v>
      </c>
      <c r="B849" s="719" t="s">
        <v>1257</v>
      </c>
      <c r="C849" s="720">
        <v>-9574857.8000000007</v>
      </c>
    </row>
    <row r="850" spans="1:3">
      <c r="A850" s="719">
        <v>25300153</v>
      </c>
      <c r="B850" s="719" t="s">
        <v>2623</v>
      </c>
      <c r="C850" s="720">
        <v>-100000</v>
      </c>
    </row>
    <row r="851" spans="1:3">
      <c r="A851" s="719">
        <v>25300161</v>
      </c>
      <c r="B851" s="719" t="s">
        <v>386</v>
      </c>
      <c r="C851" s="720">
        <v>-1020477.55</v>
      </c>
    </row>
    <row r="852" spans="1:3">
      <c r="A852" s="719">
        <v>25300181</v>
      </c>
      <c r="B852" s="719" t="s">
        <v>2174</v>
      </c>
      <c r="C852" s="720">
        <v>-4383245.1399999997</v>
      </c>
    </row>
    <row r="853" spans="1:3">
      <c r="A853" s="719">
        <v>25300201</v>
      </c>
      <c r="B853" s="719" t="s">
        <v>2175</v>
      </c>
      <c r="C853" s="720">
        <v>-5994561</v>
      </c>
    </row>
    <row r="854" spans="1:3">
      <c r="A854" s="719">
        <v>25300212</v>
      </c>
      <c r="B854" s="719" t="s">
        <v>978</v>
      </c>
      <c r="C854" s="720">
        <v>-110951.75</v>
      </c>
    </row>
    <row r="855" spans="1:3">
      <c r="A855" s="719">
        <v>25300271</v>
      </c>
      <c r="B855" s="719" t="s">
        <v>2467</v>
      </c>
      <c r="C855" s="720">
        <v>-1018310.02</v>
      </c>
    </row>
    <row r="856" spans="1:3">
      <c r="A856" s="719">
        <v>25300281</v>
      </c>
      <c r="B856" s="719" t="s">
        <v>2560</v>
      </c>
      <c r="C856" s="720">
        <v>-502860</v>
      </c>
    </row>
    <row r="857" spans="1:3">
      <c r="A857" s="719">
        <v>25300293</v>
      </c>
      <c r="B857" s="719" t="s">
        <v>1582</v>
      </c>
      <c r="C857" s="720">
        <v>-6496055</v>
      </c>
    </row>
    <row r="858" spans="1:3">
      <c r="A858" s="719">
        <v>25300323</v>
      </c>
      <c r="B858" s="719" t="s">
        <v>1333</v>
      </c>
      <c r="C858" s="720">
        <v>-58955.64</v>
      </c>
    </row>
    <row r="859" spans="1:3">
      <c r="A859" s="719">
        <v>25300343</v>
      </c>
      <c r="B859" s="719" t="s">
        <v>2901</v>
      </c>
      <c r="C859" s="720">
        <v>-3368876.1</v>
      </c>
    </row>
    <row r="860" spans="1:3">
      <c r="A860" s="719">
        <v>25300353</v>
      </c>
      <c r="B860" s="719" t="s">
        <v>1857</v>
      </c>
      <c r="C860" s="720">
        <v>-6289342.3600000003</v>
      </c>
    </row>
    <row r="861" spans="1:3">
      <c r="A861" s="719">
        <v>25300363</v>
      </c>
      <c r="B861" s="719" t="s">
        <v>1753</v>
      </c>
      <c r="C861" s="720">
        <v>-1896040.35</v>
      </c>
    </row>
    <row r="862" spans="1:3">
      <c r="A862" s="719">
        <v>25300413</v>
      </c>
      <c r="B862" s="719" t="s">
        <v>932</v>
      </c>
      <c r="C862" s="720">
        <v>-709243.4</v>
      </c>
    </row>
    <row r="863" spans="1:3">
      <c r="A863" s="719">
        <v>25300443</v>
      </c>
      <c r="B863" s="719" t="s">
        <v>2240</v>
      </c>
      <c r="C863" s="720">
        <v>-803459.14</v>
      </c>
    </row>
    <row r="864" spans="1:3">
      <c r="A864" s="719">
        <v>25300503</v>
      </c>
      <c r="B864" s="719" t="s">
        <v>428</v>
      </c>
      <c r="C864" s="720">
        <v>-1287.75</v>
      </c>
    </row>
    <row r="865" spans="1:3">
      <c r="A865" s="719">
        <v>25300541</v>
      </c>
      <c r="B865" s="719" t="s">
        <v>910</v>
      </c>
      <c r="C865" s="720">
        <v>-7913056.7400000002</v>
      </c>
    </row>
    <row r="866" spans="1:3">
      <c r="A866" s="719">
        <v>25300561</v>
      </c>
      <c r="B866" s="719" t="s">
        <v>1949</v>
      </c>
      <c r="C866" s="720">
        <v>-8118542</v>
      </c>
    </row>
    <row r="867" spans="1:3">
      <c r="A867" s="719">
        <v>25300581</v>
      </c>
      <c r="B867" s="719" t="s">
        <v>728</v>
      </c>
      <c r="C867" s="720">
        <v>-4536636.9400000004</v>
      </c>
    </row>
    <row r="868" spans="1:3">
      <c r="A868" s="719">
        <v>25300582</v>
      </c>
      <c r="B868" s="719" t="s">
        <v>728</v>
      </c>
      <c r="C868" s="720">
        <v>-1916881.14</v>
      </c>
    </row>
    <row r="869" spans="1:3">
      <c r="A869" s="719">
        <v>25300591</v>
      </c>
      <c r="B869" s="719" t="s">
        <v>729</v>
      </c>
      <c r="C869" s="720">
        <v>4536636.9400000004</v>
      </c>
    </row>
    <row r="870" spans="1:3">
      <c r="A870" s="719">
        <v>25300592</v>
      </c>
      <c r="B870" s="719" t="s">
        <v>729</v>
      </c>
      <c r="C870" s="720">
        <v>1916881.14</v>
      </c>
    </row>
    <row r="871" spans="1:3">
      <c r="A871" s="719">
        <v>25300611</v>
      </c>
      <c r="B871" s="719" t="s">
        <v>1421</v>
      </c>
      <c r="C871" s="720">
        <v>-59728549.710000001</v>
      </c>
    </row>
    <row r="872" spans="1:3">
      <c r="A872" s="719">
        <v>25300621</v>
      </c>
      <c r="B872" s="719" t="s">
        <v>1442</v>
      </c>
      <c r="C872" s="720">
        <v>-8495791.3599999994</v>
      </c>
    </row>
    <row r="873" spans="1:3">
      <c r="A873" s="719">
        <v>25300641</v>
      </c>
      <c r="B873" s="719" t="s">
        <v>2310</v>
      </c>
      <c r="C873" s="720">
        <v>-477166.24</v>
      </c>
    </row>
    <row r="874" spans="1:3">
      <c r="A874" s="719">
        <v>25300642</v>
      </c>
      <c r="B874" s="719" t="s">
        <v>2310</v>
      </c>
      <c r="C874" s="720">
        <v>-298167.06</v>
      </c>
    </row>
    <row r="875" spans="1:3">
      <c r="A875" s="719">
        <v>25300663</v>
      </c>
      <c r="B875" s="719" t="s">
        <v>2575</v>
      </c>
      <c r="C875" s="720">
        <v>-99490.76</v>
      </c>
    </row>
    <row r="876" spans="1:3">
      <c r="A876" s="719">
        <v>25300731</v>
      </c>
      <c r="B876" s="719" t="s">
        <v>3189</v>
      </c>
      <c r="C876" s="720">
        <v>-15154.75</v>
      </c>
    </row>
    <row r="877" spans="1:3">
      <c r="A877" s="719">
        <v>25300733</v>
      </c>
      <c r="B877" s="719" t="s">
        <v>3190</v>
      </c>
      <c r="C877" s="720">
        <v>-50468.17</v>
      </c>
    </row>
    <row r="878" spans="1:3">
      <c r="A878" s="719">
        <v>25300742</v>
      </c>
      <c r="B878" s="719" t="s">
        <v>3242</v>
      </c>
      <c r="C878" s="720">
        <v>-6148110.9199999999</v>
      </c>
    </row>
    <row r="879" spans="1:3">
      <c r="A879" s="719">
        <v>25300761</v>
      </c>
      <c r="B879" s="719" t="s">
        <v>382</v>
      </c>
      <c r="C879" s="720">
        <v>-192035.49</v>
      </c>
    </row>
    <row r="880" spans="1:3">
      <c r="A880" s="719">
        <v>25300771</v>
      </c>
      <c r="B880" s="719" t="s">
        <v>240</v>
      </c>
      <c r="C880" s="720">
        <v>-4473178.17</v>
      </c>
    </row>
    <row r="881" spans="1:3">
      <c r="A881" s="719">
        <v>25301073</v>
      </c>
      <c r="B881" s="719" t="s">
        <v>583</v>
      </c>
      <c r="C881" s="720">
        <v>-1382.92</v>
      </c>
    </row>
    <row r="882" spans="1:3">
      <c r="A882" s="719">
        <v>25301151</v>
      </c>
      <c r="B882" s="719" t="s">
        <v>2629</v>
      </c>
      <c r="C882" s="720">
        <v>-2255431.15</v>
      </c>
    </row>
    <row r="883" spans="1:3">
      <c r="A883" s="719">
        <v>25301203</v>
      </c>
      <c r="B883" s="719" t="s">
        <v>1070</v>
      </c>
      <c r="C883" s="720">
        <v>-207517.81</v>
      </c>
    </row>
    <row r="884" spans="1:3">
      <c r="A884" s="719">
        <v>25301213</v>
      </c>
      <c r="B884" s="719" t="s">
        <v>3196</v>
      </c>
      <c r="C884" s="720">
        <v>-675825</v>
      </c>
    </row>
    <row r="885" spans="1:3">
      <c r="A885" s="719">
        <v>25302221</v>
      </c>
      <c r="B885" s="719" t="s">
        <v>1819</v>
      </c>
      <c r="C885" s="720">
        <v>-1859913.72</v>
      </c>
    </row>
    <row r="886" spans="1:3">
      <c r="A886" s="719">
        <v>25302222</v>
      </c>
      <c r="B886" s="719" t="s">
        <v>1286</v>
      </c>
      <c r="C886" s="720">
        <v>-3497105.5</v>
      </c>
    </row>
    <row r="887" spans="1:3">
      <c r="A887" s="719">
        <v>25302223</v>
      </c>
      <c r="B887" s="719" t="s">
        <v>3179</v>
      </c>
      <c r="C887" s="720">
        <v>-5326599</v>
      </c>
    </row>
    <row r="888" spans="1:3">
      <c r="A888" s="719">
        <v>25400101</v>
      </c>
      <c r="B888" s="719" t="s">
        <v>1320</v>
      </c>
      <c r="C888" s="720">
        <v>-42377.98</v>
      </c>
    </row>
    <row r="889" spans="1:3">
      <c r="A889" s="719">
        <v>25400111</v>
      </c>
      <c r="B889" s="719" t="s">
        <v>1321</v>
      </c>
      <c r="C889" s="720">
        <v>-9492.0300000000007</v>
      </c>
    </row>
    <row r="890" spans="1:3">
      <c r="A890" s="719">
        <v>25400181</v>
      </c>
      <c r="B890" s="719" t="s">
        <v>1790</v>
      </c>
      <c r="C890" s="720">
        <v>-5301612</v>
      </c>
    </row>
    <row r="891" spans="1:3">
      <c r="A891" s="719">
        <v>25400182</v>
      </c>
      <c r="B891" s="719" t="s">
        <v>1791</v>
      </c>
      <c r="C891" s="720">
        <v>-2835888</v>
      </c>
    </row>
    <row r="892" spans="1:3">
      <c r="A892" s="719">
        <v>25400191</v>
      </c>
      <c r="B892" s="719" t="s">
        <v>2076</v>
      </c>
      <c r="C892" s="720">
        <v>-1702483.3</v>
      </c>
    </row>
    <row r="893" spans="1:3">
      <c r="A893" s="719">
        <v>25400201</v>
      </c>
      <c r="B893" s="719" t="s">
        <v>2077</v>
      </c>
      <c r="C893" s="720">
        <v>-1241870.98</v>
      </c>
    </row>
    <row r="894" spans="1:3">
      <c r="A894" s="719">
        <v>25400221</v>
      </c>
      <c r="B894" s="719" t="s">
        <v>2198</v>
      </c>
      <c r="C894" s="720">
        <v>-771675</v>
      </c>
    </row>
    <row r="895" spans="1:3">
      <c r="A895" s="719">
        <v>25400261</v>
      </c>
      <c r="B895" s="719" t="s">
        <v>2211</v>
      </c>
      <c r="C895" s="720">
        <v>-93615823</v>
      </c>
    </row>
    <row r="896" spans="1:3">
      <c r="A896" s="719">
        <v>25400291</v>
      </c>
      <c r="B896" s="719" t="s">
        <v>2534</v>
      </c>
      <c r="C896" s="720">
        <v>-789868.15</v>
      </c>
    </row>
    <row r="897" spans="1:3">
      <c r="A897" s="719">
        <v>25400301</v>
      </c>
      <c r="B897" s="719" t="s">
        <v>2535</v>
      </c>
      <c r="C897" s="720">
        <v>-27140.92</v>
      </c>
    </row>
    <row r="898" spans="1:3">
      <c r="A898" s="719">
        <v>25400311</v>
      </c>
      <c r="B898" s="719" t="s">
        <v>2537</v>
      </c>
      <c r="C898" s="720">
        <v>-25644.9</v>
      </c>
    </row>
    <row r="899" spans="1:3">
      <c r="A899" s="719">
        <v>25400321</v>
      </c>
      <c r="B899" s="719" t="s">
        <v>2644</v>
      </c>
      <c r="C899" s="720">
        <v>-162230.22</v>
      </c>
    </row>
    <row r="900" spans="1:3">
      <c r="A900" s="719">
        <v>25400331</v>
      </c>
      <c r="B900" s="719" t="s">
        <v>2645</v>
      </c>
      <c r="C900" s="720">
        <v>-1806390.3</v>
      </c>
    </row>
    <row r="901" spans="1:3">
      <c r="A901" s="719">
        <v>25400381</v>
      </c>
      <c r="B901" s="719" t="s">
        <v>3307</v>
      </c>
      <c r="C901" s="720">
        <v>-166670.15</v>
      </c>
    </row>
    <row r="902" spans="1:3">
      <c r="A902" s="719">
        <v>25400392</v>
      </c>
      <c r="B902" s="719" t="s">
        <v>3228</v>
      </c>
      <c r="C902" s="720">
        <v>-2550000</v>
      </c>
    </row>
    <row r="903" spans="1:3">
      <c r="A903" s="719">
        <v>25400431</v>
      </c>
      <c r="B903" s="719" t="s">
        <v>2955</v>
      </c>
      <c r="C903" s="720">
        <v>-835000.71</v>
      </c>
    </row>
    <row r="904" spans="1:3">
      <c r="A904" s="719">
        <v>25400441</v>
      </c>
      <c r="B904" s="719" t="s">
        <v>2961</v>
      </c>
      <c r="C904" s="720">
        <v>-76296.759999999995</v>
      </c>
    </row>
    <row r="905" spans="1:3">
      <c r="A905" s="719">
        <v>25400481</v>
      </c>
      <c r="B905" s="719" t="s">
        <v>3075</v>
      </c>
      <c r="C905" s="720">
        <v>1074.3900000000001</v>
      </c>
    </row>
    <row r="906" spans="1:3">
      <c r="A906" s="719">
        <v>25400491</v>
      </c>
      <c r="B906" s="719" t="s">
        <v>3092</v>
      </c>
      <c r="C906" s="720">
        <v>-5251036</v>
      </c>
    </row>
    <row r="907" spans="1:3">
      <c r="A907" s="719">
        <v>25400501</v>
      </c>
      <c r="B907" s="719" t="s">
        <v>3093</v>
      </c>
      <c r="C907" s="720">
        <v>-1520085</v>
      </c>
    </row>
    <row r="908" spans="1:3">
      <c r="A908" s="719">
        <v>25400511</v>
      </c>
      <c r="B908" s="719" t="s">
        <v>3123</v>
      </c>
      <c r="C908" s="720">
        <v>-228171.83</v>
      </c>
    </row>
    <row r="909" spans="1:3">
      <c r="A909" s="719">
        <v>25400521</v>
      </c>
      <c r="B909" s="719" t="s">
        <v>3175</v>
      </c>
      <c r="C909" s="720">
        <v>-3535000</v>
      </c>
    </row>
    <row r="910" spans="1:3">
      <c r="A910" s="719">
        <v>25500002</v>
      </c>
      <c r="B910" s="719" t="s">
        <v>1725</v>
      </c>
      <c r="C910" s="720">
        <v>-8165809</v>
      </c>
    </row>
    <row r="911" spans="1:3">
      <c r="A911" s="719">
        <v>25500022</v>
      </c>
      <c r="B911" s="719" t="s">
        <v>1725</v>
      </c>
      <c r="C911" s="720">
        <v>8165809</v>
      </c>
    </row>
    <row r="912" spans="1:3">
      <c r="A912" s="719">
        <v>25600072</v>
      </c>
      <c r="B912" s="719" t="s">
        <v>2258</v>
      </c>
      <c r="C912" s="720">
        <v>-65777.98</v>
      </c>
    </row>
    <row r="913" spans="1:3">
      <c r="A913" s="719">
        <v>25600081</v>
      </c>
      <c r="B913" s="719" t="s">
        <v>2078</v>
      </c>
      <c r="C913" s="720">
        <v>-3732622.57</v>
      </c>
    </row>
    <row r="914" spans="1:3">
      <c r="A914" s="719">
        <v>25600102</v>
      </c>
      <c r="B914" s="719" t="s">
        <v>2529</v>
      </c>
      <c r="C914" s="720">
        <v>25665.42</v>
      </c>
    </row>
    <row r="915" spans="1:3">
      <c r="A915" s="719">
        <v>25600111</v>
      </c>
      <c r="B915" s="719" t="s">
        <v>2530</v>
      </c>
      <c r="C915" s="720">
        <v>258989.19</v>
      </c>
    </row>
    <row r="916" spans="1:3">
      <c r="A916" s="719">
        <v>28200002</v>
      </c>
      <c r="B916" s="719" t="s">
        <v>442</v>
      </c>
      <c r="C916" s="720">
        <v>-487596237.23000002</v>
      </c>
    </row>
    <row r="917" spans="1:3">
      <c r="A917" s="719">
        <v>28200013</v>
      </c>
      <c r="B917" s="719" t="s">
        <v>443</v>
      </c>
      <c r="C917" s="720">
        <v>-38554878.359999999</v>
      </c>
    </row>
    <row r="918" spans="1:3">
      <c r="A918" s="719">
        <v>28200121</v>
      </c>
      <c r="B918" s="719" t="s">
        <v>444</v>
      </c>
      <c r="C918" s="720">
        <v>-1212250019.3900001</v>
      </c>
    </row>
    <row r="919" spans="1:3">
      <c r="A919" s="719">
        <v>28300031</v>
      </c>
      <c r="B919" s="719" t="s">
        <v>1464</v>
      </c>
      <c r="C919" s="720">
        <v>-1606134.28</v>
      </c>
    </row>
    <row r="920" spans="1:3">
      <c r="A920" s="719">
        <v>28300033</v>
      </c>
      <c r="B920" s="719" t="s">
        <v>283</v>
      </c>
      <c r="C920" s="720">
        <v>-66628632.700000003</v>
      </c>
    </row>
    <row r="921" spans="1:3">
      <c r="A921" s="719">
        <v>28300041</v>
      </c>
      <c r="B921" s="719" t="s">
        <v>934</v>
      </c>
      <c r="C921" s="720">
        <v>-728740.38</v>
      </c>
    </row>
    <row r="922" spans="1:3">
      <c r="A922" s="719">
        <v>28300043</v>
      </c>
      <c r="B922" s="719" t="s">
        <v>284</v>
      </c>
      <c r="C922" s="720">
        <v>-16045119.210000001</v>
      </c>
    </row>
    <row r="923" spans="1:3">
      <c r="A923" s="719">
        <v>28300081</v>
      </c>
      <c r="B923" s="719" t="s">
        <v>2546</v>
      </c>
      <c r="C923" s="720">
        <v>-5240684.4000000004</v>
      </c>
    </row>
    <row r="924" spans="1:3">
      <c r="A924" s="719">
        <v>28300091</v>
      </c>
      <c r="B924" s="719" t="s">
        <v>2803</v>
      </c>
      <c r="C924" s="720">
        <v>-2930568.8</v>
      </c>
    </row>
    <row r="925" spans="1:3">
      <c r="A925" s="719">
        <v>28300152</v>
      </c>
      <c r="B925" s="719" t="s">
        <v>1002</v>
      </c>
      <c r="C925" s="720">
        <v>-2264340.33</v>
      </c>
    </row>
    <row r="926" spans="1:3">
      <c r="A926" s="719">
        <v>28300162</v>
      </c>
      <c r="B926" s="719" t="s">
        <v>795</v>
      </c>
      <c r="C926" s="720">
        <v>-368413.21</v>
      </c>
    </row>
    <row r="927" spans="1:3">
      <c r="A927" s="719">
        <v>28300211</v>
      </c>
      <c r="B927" s="719" t="s">
        <v>3210</v>
      </c>
      <c r="C927" s="720">
        <v>-31686334.030000001</v>
      </c>
    </row>
    <row r="928" spans="1:3">
      <c r="A928" s="719">
        <v>28300221</v>
      </c>
      <c r="B928" s="719" t="s">
        <v>3211</v>
      </c>
      <c r="C928" s="720">
        <v>-6364792.1699999999</v>
      </c>
    </row>
    <row r="929" spans="1:3">
      <c r="A929" s="719">
        <v>28300232</v>
      </c>
      <c r="B929" s="719" t="s">
        <v>974</v>
      </c>
      <c r="C929" s="720">
        <v>-20767614.18</v>
      </c>
    </row>
    <row r="930" spans="1:3">
      <c r="A930" s="719">
        <v>28300252</v>
      </c>
      <c r="B930" s="719" t="s">
        <v>2410</v>
      </c>
      <c r="C930" s="720">
        <v>-6877873.1600000001</v>
      </c>
    </row>
    <row r="931" spans="1:3">
      <c r="A931" s="719">
        <v>28300262</v>
      </c>
      <c r="B931" s="719" t="s">
        <v>2411</v>
      </c>
      <c r="C931" s="720">
        <v>-2599686.63</v>
      </c>
    </row>
    <row r="932" spans="1:3">
      <c r="A932" s="719">
        <v>28300311</v>
      </c>
      <c r="B932" s="719" t="s">
        <v>3338</v>
      </c>
      <c r="C932" s="720">
        <v>-322027.31</v>
      </c>
    </row>
    <row r="933" spans="1:3">
      <c r="A933" s="719">
        <v>28300361</v>
      </c>
      <c r="B933" s="719" t="s">
        <v>168</v>
      </c>
      <c r="C933" s="720">
        <v>-73050689.5</v>
      </c>
    </row>
    <row r="934" spans="1:3">
      <c r="A934" s="719">
        <v>28300362</v>
      </c>
      <c r="B934" s="719" t="s">
        <v>169</v>
      </c>
      <c r="C934" s="720">
        <v>-201384.09</v>
      </c>
    </row>
    <row r="935" spans="1:3">
      <c r="A935" s="719">
        <v>28300431</v>
      </c>
      <c r="B935" s="719" t="s">
        <v>552</v>
      </c>
      <c r="C935" s="720">
        <v>-2064926.52</v>
      </c>
    </row>
    <row r="936" spans="1:3">
      <c r="A936" s="719">
        <v>28300501</v>
      </c>
      <c r="B936" s="719" t="s">
        <v>2159</v>
      </c>
      <c r="C936" s="720">
        <v>1561637.96</v>
      </c>
    </row>
    <row r="937" spans="1:3">
      <c r="A937" s="719">
        <v>28300503</v>
      </c>
      <c r="B937" s="719" t="s">
        <v>1665</v>
      </c>
      <c r="C937" s="720">
        <v>-5182094.09</v>
      </c>
    </row>
    <row r="938" spans="1:3">
      <c r="A938" s="719">
        <v>28300511</v>
      </c>
      <c r="B938" s="719" t="s">
        <v>1693</v>
      </c>
      <c r="C938" s="720">
        <v>-1350431.6</v>
      </c>
    </row>
    <row r="939" spans="1:3">
      <c r="A939" s="719">
        <v>28300561</v>
      </c>
      <c r="B939" s="719" t="s">
        <v>931</v>
      </c>
      <c r="C939" s="720">
        <v>-14926863.32</v>
      </c>
    </row>
    <row r="940" spans="1:3">
      <c r="A940" s="719">
        <v>28300581</v>
      </c>
      <c r="B940" s="719" t="s">
        <v>1431</v>
      </c>
      <c r="C940" s="720">
        <v>-9155664.3300000001</v>
      </c>
    </row>
    <row r="941" spans="1:3">
      <c r="A941" s="719">
        <v>28300651</v>
      </c>
      <c r="B941" s="719" t="s">
        <v>1101</v>
      </c>
      <c r="C941" s="720">
        <v>-9003174.4499999993</v>
      </c>
    </row>
    <row r="942" spans="1:3">
      <c r="A942" s="719">
        <v>28300661</v>
      </c>
      <c r="B942" s="719" t="s">
        <v>2083</v>
      </c>
      <c r="C942" s="720">
        <v>-9618761.25</v>
      </c>
    </row>
    <row r="943" spans="1:3">
      <c r="A943" s="719">
        <v>28300721</v>
      </c>
      <c r="B943" s="719" t="s">
        <v>2475</v>
      </c>
      <c r="C943" s="720">
        <v>-1049911.32</v>
      </c>
    </row>
    <row r="944" spans="1:3">
      <c r="A944" s="719">
        <v>28300731</v>
      </c>
      <c r="B944" s="719" t="s">
        <v>2630</v>
      </c>
      <c r="C944" s="720">
        <v>-6592282.8200000003</v>
      </c>
    </row>
    <row r="945" spans="1:3">
      <c r="A945" s="719">
        <v>28300741</v>
      </c>
      <c r="B945" s="719" t="s">
        <v>2864</v>
      </c>
      <c r="C945" s="720">
        <v>-746296.92</v>
      </c>
    </row>
    <row r="946" spans="1:3">
      <c r="A946" s="719">
        <v>28300761</v>
      </c>
      <c r="B946" s="719" t="s">
        <v>3236</v>
      </c>
      <c r="C946" s="720">
        <v>-1864309.65</v>
      </c>
    </row>
    <row r="947" spans="1:3">
      <c r="A947" s="719">
        <v>28302001</v>
      </c>
      <c r="B947" s="719" t="s">
        <v>2874</v>
      </c>
      <c r="C947" s="720">
        <v>-9717140.1199999992</v>
      </c>
    </row>
    <row r="948" spans="1:3">
      <c r="A948" s="719">
        <v>28302002</v>
      </c>
      <c r="B948" s="719" t="s">
        <v>2875</v>
      </c>
      <c r="C948" s="720">
        <v>-18892724.719999999</v>
      </c>
    </row>
    <row r="949" spans="1:3">
      <c r="A949" s="719">
        <v>28302011</v>
      </c>
      <c r="B949" s="719" t="s">
        <v>2876</v>
      </c>
      <c r="C949" s="720">
        <v>-3044433.4</v>
      </c>
    </row>
    <row r="950" spans="1:3">
      <c r="A950" s="719">
        <v>28302012</v>
      </c>
      <c r="B950" s="719" t="s">
        <v>2877</v>
      </c>
      <c r="C950" s="720">
        <v>-4858582.32</v>
      </c>
    </row>
    <row r="951" spans="1:3">
      <c r="A951" s="719">
        <v>28302021</v>
      </c>
      <c r="B951" s="719" t="s">
        <v>2878</v>
      </c>
      <c r="C951" s="720">
        <v>-9800891.4000000004</v>
      </c>
    </row>
    <row r="952" spans="1:3">
      <c r="A952" s="719">
        <v>28302022</v>
      </c>
      <c r="B952" s="719" t="s">
        <v>2879</v>
      </c>
      <c r="C952" s="720">
        <v>-3825176.18</v>
      </c>
    </row>
    <row r="953" spans="1:3">
      <c r="A953" s="719">
        <v>28302031</v>
      </c>
      <c r="B953" s="719" t="s">
        <v>3015</v>
      </c>
      <c r="C953" s="720">
        <v>-913691.31</v>
      </c>
    </row>
    <row r="954" spans="1:3">
      <c r="A954" s="719">
        <v>28302041</v>
      </c>
      <c r="B954" s="719" t="s">
        <v>3048</v>
      </c>
      <c r="C954" s="720">
        <v>-6618824.1500000004</v>
      </c>
    </row>
    <row r="955" spans="1:3">
      <c r="A955" s="719">
        <v>28302051</v>
      </c>
      <c r="B955" s="719" t="s">
        <v>3165</v>
      </c>
      <c r="C955" s="720">
        <v>-2116220.5499999998</v>
      </c>
    </row>
    <row r="956" spans="1:3">
      <c r="A956" s="719">
        <v>28302061</v>
      </c>
      <c r="B956" s="719" t="s">
        <v>3184</v>
      </c>
      <c r="C956" s="720">
        <v>-4096094.89</v>
      </c>
    </row>
    <row r="957" spans="1:3">
      <c r="A957" s="719">
        <v>28302071</v>
      </c>
      <c r="B957" s="719" t="s">
        <v>3185</v>
      </c>
      <c r="C957" s="720">
        <v>1237250</v>
      </c>
    </row>
    <row r="958" spans="1:3">
      <c r="A958" s="719">
        <v>41810000</v>
      </c>
      <c r="B958" s="719" t="s">
        <v>3308</v>
      </c>
      <c r="C958" s="720">
        <v>242758</v>
      </c>
    </row>
    <row r="959" spans="1:3">
      <c r="A959" s="719">
        <v>41900013</v>
      </c>
      <c r="B959" s="719" t="s">
        <v>3309</v>
      </c>
      <c r="C959" s="720">
        <v>-436361.6</v>
      </c>
    </row>
    <row r="960" spans="1:3">
      <c r="A960" s="719">
        <v>43800003</v>
      </c>
      <c r="B960" s="719" t="s">
        <v>1773</v>
      </c>
      <c r="C960" s="720">
        <v>158830831.78</v>
      </c>
    </row>
    <row r="961" spans="1:3">
      <c r="A961" s="719">
        <v>43900003</v>
      </c>
      <c r="B961" s="719" t="s">
        <v>1319</v>
      </c>
      <c r="C961" s="720">
        <v>5848610</v>
      </c>
    </row>
    <row r="962" spans="1:3">
      <c r="A962" s="719" t="s">
        <v>418</v>
      </c>
      <c r="C962" s="720">
        <v>-175722098.47</v>
      </c>
    </row>
    <row r="963" spans="1:3">
      <c r="A963" s="719" t="s">
        <v>1250</v>
      </c>
      <c r="C963" s="720">
        <v>10391202002.959999</v>
      </c>
    </row>
    <row r="964" spans="1:3">
      <c r="A964" s="719" t="s">
        <v>3339</v>
      </c>
      <c r="C964" s="720">
        <v>-10391202002.959999</v>
      </c>
    </row>
    <row r="965" spans="1:3">
      <c r="C965" s="720">
        <v>2588973.71</v>
      </c>
    </row>
    <row r="966" spans="1:3">
      <c r="C966" s="720">
        <v>1410359.14</v>
      </c>
    </row>
  </sheetData>
  <sortState ref="F2:G8">
    <sortCondition ref="F1"/>
  </sortState>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L1031"/>
  <sheetViews>
    <sheetView workbookViewId="0"/>
  </sheetViews>
  <sheetFormatPr defaultColWidth="9.109375" defaultRowHeight="14.4"/>
  <cols>
    <col min="1" max="1" width="44" style="700" bestFit="1" customWidth="1"/>
    <col min="2" max="2" width="41.44140625" style="700" bestFit="1" customWidth="1"/>
    <col min="3" max="3" width="17.33203125" style="700" bestFit="1" customWidth="1"/>
    <col min="4" max="6" width="9.109375" style="700"/>
    <col min="7" max="7" width="10.109375" style="700" bestFit="1" customWidth="1"/>
    <col min="8" max="8" width="49.44140625" style="700" customWidth="1"/>
    <col min="9" max="9" width="12.109375" style="700" customWidth="1"/>
    <col min="10" max="11" width="9.109375" style="700"/>
    <col min="12" max="12" width="61.109375" style="700" bestFit="1" customWidth="1"/>
    <col min="13" max="16384" width="9.109375" style="700"/>
  </cols>
  <sheetData>
    <row r="1" spans="1:12">
      <c r="I1" s="700" t="s">
        <v>3311</v>
      </c>
      <c r="J1" s="700" t="s">
        <v>3312</v>
      </c>
      <c r="K1" s="700" t="s">
        <v>1051</v>
      </c>
    </row>
    <row r="2" spans="1:12">
      <c r="A2" s="700">
        <v>10100501</v>
      </c>
      <c r="B2" s="700" t="s">
        <v>881</v>
      </c>
      <c r="C2" s="701">
        <v>9037896070.3899994</v>
      </c>
      <c r="E2" s="701"/>
      <c r="G2" s="700">
        <v>16502133</v>
      </c>
      <c r="H2" s="700" t="s">
        <v>3310</v>
      </c>
      <c r="L2" s="700" t="s">
        <v>3313</v>
      </c>
    </row>
    <row r="3" spans="1:12">
      <c r="A3" s="700">
        <v>10100502</v>
      </c>
      <c r="B3" s="700" t="s">
        <v>882</v>
      </c>
      <c r="C3" s="701">
        <v>3249516923.6199999</v>
      </c>
      <c r="E3" s="701"/>
      <c r="G3" s="700">
        <v>23200221</v>
      </c>
      <c r="H3" s="700" t="s">
        <v>3305</v>
      </c>
      <c r="L3" s="700" t="s">
        <v>3314</v>
      </c>
    </row>
    <row r="4" spans="1:12">
      <c r="A4" s="700">
        <v>10100503</v>
      </c>
      <c r="B4" s="700" t="s">
        <v>883</v>
      </c>
      <c r="C4" s="701">
        <v>469588125.06</v>
      </c>
      <c r="E4" s="701"/>
      <c r="G4" s="700">
        <v>23200873</v>
      </c>
      <c r="H4" s="700" t="s">
        <v>3306</v>
      </c>
      <c r="K4" s="700">
        <v>56</v>
      </c>
      <c r="L4" s="700" t="s">
        <v>3316</v>
      </c>
    </row>
    <row r="5" spans="1:12">
      <c r="A5" s="700">
        <v>10110013</v>
      </c>
      <c r="B5" s="700" t="s">
        <v>2295</v>
      </c>
      <c r="C5" s="701">
        <v>1008615.62</v>
      </c>
      <c r="E5" s="701"/>
      <c r="G5" s="700">
        <v>25400381</v>
      </c>
      <c r="H5" s="700" t="s">
        <v>3307</v>
      </c>
      <c r="L5" s="700" t="s">
        <v>3315</v>
      </c>
    </row>
    <row r="6" spans="1:12">
      <c r="A6" s="700">
        <v>10500501</v>
      </c>
      <c r="B6" s="700" t="s">
        <v>884</v>
      </c>
      <c r="C6" s="701">
        <v>50240405.149999999</v>
      </c>
      <c r="E6" s="701"/>
    </row>
    <row r="7" spans="1:12">
      <c r="A7" s="700">
        <v>10500502</v>
      </c>
      <c r="B7" s="700" t="s">
        <v>885</v>
      </c>
      <c r="C7" s="701">
        <v>6138607.2300000004</v>
      </c>
      <c r="E7" s="701"/>
    </row>
    <row r="8" spans="1:12">
      <c r="A8" s="700">
        <v>10600501</v>
      </c>
      <c r="B8" s="700" t="s">
        <v>886</v>
      </c>
      <c r="C8" s="701">
        <v>20145101.18</v>
      </c>
      <c r="E8" s="701"/>
    </row>
    <row r="9" spans="1:12">
      <c r="A9" s="700">
        <v>10600502</v>
      </c>
      <c r="B9" s="700" t="s">
        <v>887</v>
      </c>
      <c r="C9" s="701">
        <v>40773519.57</v>
      </c>
      <c r="E9" s="701"/>
    </row>
    <row r="10" spans="1:12">
      <c r="A10" s="700">
        <v>10600503</v>
      </c>
      <c r="B10" s="700" t="s">
        <v>2218</v>
      </c>
      <c r="C10" s="701">
        <v>257940.61</v>
      </c>
      <c r="E10" s="701"/>
    </row>
    <row r="11" spans="1:12">
      <c r="A11" s="700">
        <v>10700013</v>
      </c>
      <c r="B11" s="700" t="s">
        <v>1698</v>
      </c>
      <c r="C11" s="701">
        <v>3059427.6</v>
      </c>
      <c r="E11" s="701"/>
    </row>
    <row r="12" spans="1:12">
      <c r="A12" s="700">
        <v>10700023</v>
      </c>
      <c r="B12" s="700" t="s">
        <v>2217</v>
      </c>
      <c r="C12" s="701">
        <v>-393750</v>
      </c>
      <c r="E12" s="701"/>
    </row>
    <row r="13" spans="1:12">
      <c r="A13" s="700">
        <v>10700501</v>
      </c>
      <c r="B13" s="700" t="s">
        <v>424</v>
      </c>
      <c r="C13" s="701">
        <v>201738815.49000001</v>
      </c>
      <c r="E13" s="701"/>
    </row>
    <row r="14" spans="1:12">
      <c r="A14" s="700">
        <v>10700502</v>
      </c>
      <c r="B14" s="700" t="s">
        <v>888</v>
      </c>
      <c r="C14" s="701">
        <v>66869312.140000001</v>
      </c>
      <c r="E14" s="701"/>
    </row>
    <row r="15" spans="1:12">
      <c r="A15" s="700">
        <v>10700503</v>
      </c>
      <c r="B15" s="700" t="s">
        <v>1850</v>
      </c>
      <c r="C15" s="701">
        <v>46010623.68</v>
      </c>
      <c r="E15" s="701"/>
    </row>
    <row r="16" spans="1:12">
      <c r="A16" s="700">
        <v>10700601</v>
      </c>
      <c r="B16" s="700" t="s">
        <v>2904</v>
      </c>
      <c r="C16" s="701">
        <v>221200</v>
      </c>
      <c r="E16" s="701"/>
    </row>
    <row r="17" spans="1:5">
      <c r="A17" s="700">
        <v>10700602</v>
      </c>
      <c r="B17" s="700" t="s">
        <v>2905</v>
      </c>
      <c r="C17" s="701">
        <v>899379.6</v>
      </c>
      <c r="E17" s="701"/>
    </row>
    <row r="18" spans="1:5">
      <c r="A18" s="700">
        <v>10800061</v>
      </c>
      <c r="B18" s="700" t="s">
        <v>905</v>
      </c>
      <c r="C18" s="701">
        <v>-74850658</v>
      </c>
      <c r="E18" s="701"/>
    </row>
    <row r="19" spans="1:5">
      <c r="A19" s="700">
        <v>10800062</v>
      </c>
      <c r="B19" s="700" t="s">
        <v>905</v>
      </c>
      <c r="C19" s="701">
        <v>-251172831</v>
      </c>
      <c r="E19" s="701"/>
    </row>
    <row r="20" spans="1:5">
      <c r="A20" s="700">
        <v>10800071</v>
      </c>
      <c r="B20" s="700" t="s">
        <v>906</v>
      </c>
      <c r="C20" s="701">
        <v>74850658</v>
      </c>
      <c r="E20" s="701"/>
    </row>
    <row r="21" spans="1:5">
      <c r="A21" s="700">
        <v>10800072</v>
      </c>
      <c r="B21" s="700" t="s">
        <v>906</v>
      </c>
      <c r="C21" s="701">
        <v>251172831</v>
      </c>
      <c r="E21" s="701"/>
    </row>
    <row r="22" spans="1:5">
      <c r="A22" s="700">
        <v>10800501</v>
      </c>
      <c r="B22" s="700" t="s">
        <v>563</v>
      </c>
      <c r="C22" s="701">
        <v>-3353788131.6500001</v>
      </c>
    </row>
    <row r="23" spans="1:5">
      <c r="A23" s="700">
        <v>10800502</v>
      </c>
      <c r="B23" s="700" t="s">
        <v>564</v>
      </c>
      <c r="C23" s="701">
        <v>-1237378122.26</v>
      </c>
    </row>
    <row r="24" spans="1:5">
      <c r="A24" s="700">
        <v>10800503</v>
      </c>
      <c r="B24" s="700" t="s">
        <v>1072</v>
      </c>
      <c r="C24" s="701">
        <v>-93395799.010000005</v>
      </c>
      <c r="E24" s="701"/>
    </row>
    <row r="25" spans="1:5">
      <c r="A25" s="700">
        <v>10800541</v>
      </c>
      <c r="B25" s="700" t="s">
        <v>96</v>
      </c>
      <c r="C25" s="701">
        <v>4843330.3899999997</v>
      </c>
      <c r="E25" s="701"/>
    </row>
    <row r="26" spans="1:5">
      <c r="A26" s="700">
        <v>10800543</v>
      </c>
      <c r="B26" s="700" t="s">
        <v>97</v>
      </c>
      <c r="C26" s="701">
        <v>291094.58</v>
      </c>
      <c r="E26" s="701"/>
    </row>
    <row r="27" spans="1:5">
      <c r="A27" s="700">
        <v>10800552</v>
      </c>
      <c r="B27" s="700" t="s">
        <v>1073</v>
      </c>
      <c r="C27" s="701">
        <v>1733630.38</v>
      </c>
      <c r="E27" s="701"/>
    </row>
    <row r="28" spans="1:5">
      <c r="A28" s="700">
        <v>11100501</v>
      </c>
      <c r="B28" s="700" t="s">
        <v>747</v>
      </c>
      <c r="C28" s="701">
        <v>-26605284.02</v>
      </c>
      <c r="E28" s="701"/>
    </row>
    <row r="29" spans="1:5">
      <c r="A29" s="700">
        <v>11100502</v>
      </c>
      <c r="B29" s="700" t="s">
        <v>748</v>
      </c>
      <c r="C29" s="701">
        <v>-7953145.4800000004</v>
      </c>
      <c r="E29" s="701"/>
    </row>
    <row r="30" spans="1:5">
      <c r="A30" s="700">
        <v>11100503</v>
      </c>
      <c r="B30" s="700" t="s">
        <v>749</v>
      </c>
      <c r="C30" s="701">
        <v>-90850890.5</v>
      </c>
      <c r="E30" s="701"/>
    </row>
    <row r="31" spans="1:5">
      <c r="A31" s="700">
        <v>11400001</v>
      </c>
      <c r="B31" s="700" t="s">
        <v>237</v>
      </c>
      <c r="C31" s="701">
        <v>946172.25</v>
      </c>
      <c r="E31" s="701"/>
    </row>
    <row r="32" spans="1:5">
      <c r="A32" s="700">
        <v>11400011</v>
      </c>
      <c r="B32" s="700" t="s">
        <v>1879</v>
      </c>
      <c r="C32" s="701">
        <v>302358.01</v>
      </c>
      <c r="E32" s="701"/>
    </row>
    <row r="33" spans="1:5">
      <c r="A33" s="700">
        <v>11400031</v>
      </c>
      <c r="B33" s="700" t="s">
        <v>1549</v>
      </c>
      <c r="C33" s="701">
        <v>76622596.840000004</v>
      </c>
      <c r="E33" s="701"/>
    </row>
    <row r="34" spans="1:5">
      <c r="A34" s="700">
        <v>11400061</v>
      </c>
      <c r="B34" s="700" t="s">
        <v>1437</v>
      </c>
      <c r="C34" s="701">
        <v>156960790.84</v>
      </c>
      <c r="E34" s="701"/>
    </row>
    <row r="35" spans="1:5">
      <c r="A35" s="700">
        <v>11400071</v>
      </c>
      <c r="B35" s="700" t="s">
        <v>1980</v>
      </c>
      <c r="C35" s="701">
        <v>16950332.899999999</v>
      </c>
      <c r="E35" s="701"/>
    </row>
    <row r="36" spans="1:5">
      <c r="A36" s="700">
        <v>11400091</v>
      </c>
      <c r="B36" s="700" t="s">
        <v>2618</v>
      </c>
      <c r="C36" s="701">
        <v>31009424.030000001</v>
      </c>
    </row>
    <row r="37" spans="1:5">
      <c r="A37" s="700">
        <v>11500001</v>
      </c>
      <c r="B37" s="700" t="s">
        <v>950</v>
      </c>
      <c r="C37" s="701">
        <v>-863039</v>
      </c>
    </row>
    <row r="38" spans="1:5">
      <c r="A38" s="700">
        <v>11500011</v>
      </c>
      <c r="B38" s="700" t="s">
        <v>652</v>
      </c>
      <c r="C38" s="701">
        <v>-302358.01</v>
      </c>
      <c r="E38" s="701"/>
    </row>
    <row r="39" spans="1:5">
      <c r="A39" s="700">
        <v>11500031</v>
      </c>
      <c r="B39" s="700" t="s">
        <v>1356</v>
      </c>
      <c r="C39" s="701">
        <v>-57389063.659999996</v>
      </c>
      <c r="E39" s="701"/>
    </row>
    <row r="40" spans="1:5">
      <c r="A40" s="700">
        <v>11500041</v>
      </c>
      <c r="B40" s="700" t="s">
        <v>1423</v>
      </c>
      <c r="C40" s="701">
        <v>-30643598.399999999</v>
      </c>
      <c r="E40" s="701"/>
    </row>
    <row r="41" spans="1:5">
      <c r="A41" s="700">
        <v>11500051</v>
      </c>
      <c r="B41" s="700" t="s">
        <v>1981</v>
      </c>
      <c r="C41" s="701">
        <v>-14841654.189999999</v>
      </c>
      <c r="E41" s="701"/>
    </row>
    <row r="42" spans="1:5">
      <c r="A42" s="700">
        <v>11500061</v>
      </c>
      <c r="B42" s="700" t="s">
        <v>2620</v>
      </c>
      <c r="C42" s="701">
        <v>-3100199.82</v>
      </c>
      <c r="E42" s="701"/>
    </row>
    <row r="43" spans="1:5">
      <c r="A43" s="700">
        <v>11730002</v>
      </c>
      <c r="B43" s="700" t="s">
        <v>653</v>
      </c>
      <c r="C43" s="701">
        <v>8654564.4700000007</v>
      </c>
      <c r="E43" s="701"/>
    </row>
    <row r="44" spans="1:5">
      <c r="A44" s="700">
        <v>12100503</v>
      </c>
      <c r="B44" s="700" t="s">
        <v>750</v>
      </c>
      <c r="C44" s="701">
        <v>-3280730.75</v>
      </c>
      <c r="E44" s="701"/>
    </row>
    <row r="45" spans="1:5">
      <c r="A45" s="700">
        <v>12100513</v>
      </c>
      <c r="B45" s="700" t="s">
        <v>751</v>
      </c>
      <c r="C45" s="701">
        <v>4795926.91</v>
      </c>
      <c r="E45" s="701"/>
    </row>
    <row r="46" spans="1:5">
      <c r="A46" s="700">
        <v>12200503</v>
      </c>
      <c r="B46" s="700" t="s">
        <v>752</v>
      </c>
      <c r="C46" s="701">
        <v>-421167.78</v>
      </c>
      <c r="E46" s="701"/>
    </row>
    <row r="47" spans="1:5">
      <c r="A47" s="700">
        <v>12310000</v>
      </c>
      <c r="B47" s="700" t="s">
        <v>845</v>
      </c>
      <c r="C47" s="701">
        <v>29622649</v>
      </c>
      <c r="E47" s="701"/>
    </row>
    <row r="48" spans="1:5">
      <c r="A48" s="700">
        <v>12400043</v>
      </c>
      <c r="B48" s="700" t="s">
        <v>1160</v>
      </c>
      <c r="C48" s="701">
        <v>48158951.210000001</v>
      </c>
      <c r="E48" s="701"/>
    </row>
    <row r="49" spans="1:5">
      <c r="A49" s="700">
        <v>12400503</v>
      </c>
      <c r="B49" s="700" t="s">
        <v>378</v>
      </c>
      <c r="C49" s="701">
        <v>564958.81000000006</v>
      </c>
    </row>
    <row r="50" spans="1:5">
      <c r="A50" s="700">
        <v>12400553</v>
      </c>
      <c r="B50" s="700" t="s">
        <v>1712</v>
      </c>
      <c r="C50" s="701">
        <v>1329690.3500000001</v>
      </c>
    </row>
    <row r="51" spans="1:5">
      <c r="A51" s="700">
        <v>12400723</v>
      </c>
      <c r="B51" s="700" t="s">
        <v>2261</v>
      </c>
      <c r="C51" s="701">
        <v>42156</v>
      </c>
      <c r="E51" s="701"/>
    </row>
    <row r="52" spans="1:5">
      <c r="A52" s="700">
        <v>12800001</v>
      </c>
      <c r="B52" s="700" t="s">
        <v>2392</v>
      </c>
      <c r="C52" s="701">
        <v>18500000</v>
      </c>
      <c r="E52" s="701"/>
    </row>
    <row r="53" spans="1:5">
      <c r="A53" s="700">
        <v>12800011</v>
      </c>
      <c r="B53" s="700" t="s">
        <v>2604</v>
      </c>
      <c r="C53" s="701">
        <v>1661759.95</v>
      </c>
      <c r="E53" s="701"/>
    </row>
    <row r="54" spans="1:5">
      <c r="A54" s="700">
        <v>13100543</v>
      </c>
      <c r="B54" s="700" t="s">
        <v>1545</v>
      </c>
      <c r="C54" s="701">
        <v>73985.89</v>
      </c>
      <c r="E54" s="701"/>
    </row>
    <row r="55" spans="1:5">
      <c r="A55" s="700">
        <v>13100563</v>
      </c>
      <c r="B55" s="700" t="s">
        <v>2730</v>
      </c>
      <c r="C55" s="701">
        <v>271201.11</v>
      </c>
      <c r="E55" s="701"/>
    </row>
    <row r="56" spans="1:5">
      <c r="A56" s="700">
        <v>13100573</v>
      </c>
      <c r="B56" s="700" t="s">
        <v>574</v>
      </c>
      <c r="C56" s="701">
        <v>15366.5</v>
      </c>
      <c r="E56" s="701"/>
    </row>
    <row r="57" spans="1:5">
      <c r="A57" s="700">
        <v>13101003</v>
      </c>
      <c r="B57" s="700" t="s">
        <v>2731</v>
      </c>
      <c r="C57" s="701">
        <v>6122048.9400000004</v>
      </c>
      <c r="E57" s="701"/>
    </row>
    <row r="58" spans="1:5">
      <c r="A58" s="700">
        <v>13101023</v>
      </c>
      <c r="B58" s="700" t="s">
        <v>1679</v>
      </c>
      <c r="C58" s="701">
        <v>12038909.359999999</v>
      </c>
      <c r="E58" s="701"/>
    </row>
    <row r="59" spans="1:5">
      <c r="A59" s="700">
        <v>13101033</v>
      </c>
      <c r="B59" s="700" t="s">
        <v>2733</v>
      </c>
      <c r="C59" s="701">
        <v>381528.95</v>
      </c>
      <c r="E59" s="701"/>
    </row>
    <row r="60" spans="1:5">
      <c r="A60" s="700">
        <v>13101093</v>
      </c>
      <c r="B60" s="700" t="s">
        <v>690</v>
      </c>
      <c r="C60" s="701">
        <v>-14490.04</v>
      </c>
      <c r="E60" s="701"/>
    </row>
    <row r="61" spans="1:5">
      <c r="A61" s="700">
        <v>13101113</v>
      </c>
      <c r="B61" s="700" t="s">
        <v>294</v>
      </c>
      <c r="C61" s="701">
        <v>-9892143.7899999991</v>
      </c>
      <c r="E61" s="701"/>
    </row>
    <row r="62" spans="1:5">
      <c r="A62" s="700">
        <v>13101123</v>
      </c>
      <c r="B62" s="700" t="s">
        <v>201</v>
      </c>
      <c r="C62" s="701">
        <v>-1697733.86</v>
      </c>
      <c r="E62" s="701"/>
    </row>
    <row r="63" spans="1:5">
      <c r="A63" s="700">
        <v>13101163</v>
      </c>
      <c r="B63" s="700" t="s">
        <v>435</v>
      </c>
      <c r="C63" s="701">
        <v>96697.65</v>
      </c>
      <c r="E63" s="701"/>
    </row>
    <row r="64" spans="1:5">
      <c r="A64" s="700">
        <v>13101183</v>
      </c>
      <c r="B64" s="700" t="s">
        <v>1601</v>
      </c>
      <c r="C64" s="701">
        <v>1032068.11</v>
      </c>
      <c r="E64" s="701"/>
    </row>
    <row r="65" spans="1:5">
      <c r="A65" s="700">
        <v>13101193</v>
      </c>
      <c r="B65" s="700" t="s">
        <v>2284</v>
      </c>
      <c r="C65" s="701">
        <v>7092.5</v>
      </c>
      <c r="E65" s="701"/>
    </row>
    <row r="66" spans="1:5">
      <c r="A66" s="700">
        <v>13101253</v>
      </c>
      <c r="B66" s="700" t="s">
        <v>2013</v>
      </c>
      <c r="C66" s="701">
        <v>586211.62</v>
      </c>
      <c r="E66" s="701"/>
    </row>
    <row r="67" spans="1:5">
      <c r="A67" s="700">
        <v>13109003</v>
      </c>
      <c r="B67" s="700" t="s">
        <v>2781</v>
      </c>
      <c r="C67" s="701">
        <v>6353.69</v>
      </c>
      <c r="E67" s="701"/>
    </row>
    <row r="68" spans="1:5">
      <c r="A68" s="700">
        <v>13400021</v>
      </c>
      <c r="B68" s="700" t="s">
        <v>1281</v>
      </c>
      <c r="C68" s="701">
        <v>7196084.2000000002</v>
      </c>
      <c r="E68" s="701"/>
    </row>
    <row r="69" spans="1:5">
      <c r="A69" s="700">
        <v>13400031</v>
      </c>
      <c r="B69" s="700" t="s">
        <v>1282</v>
      </c>
      <c r="C69" s="701">
        <v>-7196084.2000000002</v>
      </c>
      <c r="E69" s="701"/>
    </row>
    <row r="70" spans="1:5">
      <c r="A70" s="700">
        <v>13400073</v>
      </c>
      <c r="B70" s="700" t="s">
        <v>1046</v>
      </c>
      <c r="C70" s="701">
        <v>4814556.7</v>
      </c>
      <c r="E70" s="701"/>
    </row>
    <row r="71" spans="1:5">
      <c r="A71" s="700">
        <v>13400111</v>
      </c>
      <c r="B71" s="700" t="s">
        <v>1066</v>
      </c>
      <c r="C71" s="701">
        <v>145714</v>
      </c>
      <c r="E71" s="701"/>
    </row>
    <row r="72" spans="1:5">
      <c r="A72" s="700">
        <v>13400123</v>
      </c>
      <c r="B72" s="700" t="s">
        <v>2204</v>
      </c>
      <c r="C72" s="701">
        <v>413795.32</v>
      </c>
      <c r="E72" s="701"/>
    </row>
    <row r="73" spans="1:5">
      <c r="A73" s="700">
        <v>13400211</v>
      </c>
      <c r="B73" s="700" t="s">
        <v>2285</v>
      </c>
      <c r="C73" s="701">
        <v>52300</v>
      </c>
      <c r="E73" s="701"/>
    </row>
    <row r="74" spans="1:5">
      <c r="A74" s="700">
        <v>13400241</v>
      </c>
      <c r="B74" s="700" t="s">
        <v>3033</v>
      </c>
      <c r="C74" s="701">
        <v>449616</v>
      </c>
    </row>
    <row r="75" spans="1:5">
      <c r="A75" s="700">
        <v>13400261</v>
      </c>
      <c r="B75" s="700" t="s">
        <v>3141</v>
      </c>
      <c r="C75" s="701">
        <v>29580</v>
      </c>
      <c r="E75" s="701"/>
    </row>
    <row r="76" spans="1:5">
      <c r="A76" s="700">
        <v>13400271</v>
      </c>
      <c r="B76" s="700" t="s">
        <v>2384</v>
      </c>
      <c r="C76" s="701">
        <v>625379.81000000006</v>
      </c>
    </row>
    <row r="77" spans="1:5">
      <c r="A77" s="700">
        <v>13400281</v>
      </c>
      <c r="B77" s="700" t="s">
        <v>2345</v>
      </c>
      <c r="C77" s="701">
        <v>368449.35</v>
      </c>
    </row>
    <row r="78" spans="1:5">
      <c r="A78" s="700">
        <v>13400311</v>
      </c>
      <c r="B78" s="700" t="s">
        <v>2818</v>
      </c>
      <c r="C78" s="701">
        <v>194700</v>
      </c>
    </row>
    <row r="79" spans="1:5">
      <c r="A79" s="700">
        <v>13400321</v>
      </c>
      <c r="B79" s="700" t="s">
        <v>3295</v>
      </c>
      <c r="C79" s="701">
        <v>44370</v>
      </c>
      <c r="E79" s="701"/>
    </row>
    <row r="80" spans="1:5">
      <c r="A80" s="700">
        <v>13400332</v>
      </c>
      <c r="B80" s="700" t="s">
        <v>3219</v>
      </c>
      <c r="C80" s="701">
        <v>596750.53</v>
      </c>
      <c r="E80" s="701"/>
    </row>
    <row r="81" spans="1:5">
      <c r="A81" s="700">
        <v>13500003</v>
      </c>
      <c r="B81" s="700" t="s">
        <v>1348</v>
      </c>
      <c r="C81" s="701">
        <v>31078.06</v>
      </c>
      <c r="E81" s="701"/>
    </row>
    <row r="82" spans="1:5">
      <c r="A82" s="700">
        <v>13500051</v>
      </c>
      <c r="B82" s="700" t="s">
        <v>335</v>
      </c>
      <c r="C82" s="701">
        <v>73353</v>
      </c>
      <c r="E82" s="701"/>
    </row>
    <row r="83" spans="1:5">
      <c r="A83" s="700">
        <v>13500061</v>
      </c>
      <c r="B83" s="700" t="s">
        <v>1272</v>
      </c>
      <c r="C83" s="701">
        <v>1938403</v>
      </c>
    </row>
    <row r="84" spans="1:5">
      <c r="A84" s="700">
        <v>13500071</v>
      </c>
      <c r="B84" s="700" t="s">
        <v>1273</v>
      </c>
      <c r="C84" s="701">
        <v>1073505</v>
      </c>
    </row>
    <row r="85" spans="1:5">
      <c r="A85" s="700">
        <v>13500183</v>
      </c>
      <c r="B85" s="700" t="s">
        <v>2232</v>
      </c>
      <c r="C85" s="701">
        <v>100000</v>
      </c>
      <c r="E85" s="701"/>
    </row>
    <row r="86" spans="1:5">
      <c r="A86" s="700">
        <v>13500192</v>
      </c>
      <c r="B86" s="700" t="s">
        <v>2416</v>
      </c>
      <c r="C86" s="701">
        <v>6000</v>
      </c>
      <c r="E86" s="701"/>
    </row>
    <row r="87" spans="1:5">
      <c r="A87" s="700">
        <v>13500201</v>
      </c>
      <c r="B87" s="700" t="s">
        <v>2606</v>
      </c>
      <c r="C87" s="701">
        <v>554373.72</v>
      </c>
      <c r="E87" s="701"/>
    </row>
    <row r="88" spans="1:5">
      <c r="A88" s="700">
        <v>14100311</v>
      </c>
      <c r="B88" s="700" t="s">
        <v>139</v>
      </c>
      <c r="C88" s="701">
        <v>3312955.02</v>
      </c>
      <c r="E88" s="701"/>
    </row>
    <row r="89" spans="1:5">
      <c r="A89" s="700">
        <v>14200003</v>
      </c>
      <c r="B89" s="700" t="s">
        <v>322</v>
      </c>
      <c r="C89" s="700">
        <v>-500</v>
      </c>
      <c r="E89" s="701"/>
    </row>
    <row r="90" spans="1:5">
      <c r="A90" s="700">
        <v>14200201</v>
      </c>
      <c r="B90" s="700" t="s">
        <v>2742</v>
      </c>
      <c r="C90" s="701">
        <v>130331658.79000001</v>
      </c>
      <c r="E90" s="701"/>
    </row>
    <row r="91" spans="1:5">
      <c r="A91" s="700">
        <v>14200202</v>
      </c>
      <c r="B91" s="700" t="s">
        <v>2743</v>
      </c>
      <c r="C91" s="701">
        <v>36662725.880000003</v>
      </c>
      <c r="E91" s="701"/>
    </row>
    <row r="92" spans="1:5">
      <c r="A92" s="700">
        <v>14200203</v>
      </c>
      <c r="B92" s="700" t="s">
        <v>2744</v>
      </c>
      <c r="C92" s="701">
        <v>-14845716.390000001</v>
      </c>
      <c r="E92" s="701"/>
    </row>
    <row r="93" spans="1:5">
      <c r="A93" s="700">
        <v>14200213</v>
      </c>
      <c r="B93" s="700" t="s">
        <v>2761</v>
      </c>
      <c r="C93" s="701">
        <v>-15170.6</v>
      </c>
      <c r="E93" s="701"/>
    </row>
    <row r="94" spans="1:5">
      <c r="A94" s="700">
        <v>14200223</v>
      </c>
      <c r="B94" s="700" t="s">
        <v>2762</v>
      </c>
      <c r="C94" s="701">
        <v>24652.89</v>
      </c>
      <c r="E94" s="701"/>
    </row>
    <row r="95" spans="1:5">
      <c r="A95" s="700">
        <v>14200253</v>
      </c>
      <c r="B95" s="700" t="s">
        <v>2745</v>
      </c>
      <c r="C95" s="701">
        <v>-24012.82</v>
      </c>
      <c r="E95" s="701"/>
    </row>
    <row r="96" spans="1:5">
      <c r="A96" s="700">
        <v>14300062</v>
      </c>
      <c r="B96" s="700" t="s">
        <v>2489</v>
      </c>
      <c r="C96" s="701">
        <v>17179682.5</v>
      </c>
      <c r="E96" s="701"/>
    </row>
    <row r="97" spans="1:5">
      <c r="A97" s="700">
        <v>14300072</v>
      </c>
      <c r="B97" s="700" t="s">
        <v>1754</v>
      </c>
      <c r="C97" s="701">
        <v>153143.9</v>
      </c>
      <c r="E97" s="701"/>
    </row>
    <row r="98" spans="1:5">
      <c r="A98" s="700">
        <v>14300081</v>
      </c>
      <c r="B98" s="700" t="s">
        <v>477</v>
      </c>
      <c r="C98" s="701">
        <v>2993.09</v>
      </c>
    </row>
    <row r="99" spans="1:5">
      <c r="A99" s="700">
        <v>14300082</v>
      </c>
      <c r="B99" s="700" t="s">
        <v>3158</v>
      </c>
      <c r="C99" s="701">
        <v>287789.3</v>
      </c>
      <c r="E99" s="701"/>
    </row>
    <row r="100" spans="1:5">
      <c r="A100" s="700">
        <v>14300141</v>
      </c>
      <c r="B100" s="700" t="s">
        <v>1650</v>
      </c>
      <c r="C100" s="701">
        <v>23462148.879999999</v>
      </c>
    </row>
    <row r="101" spans="1:5">
      <c r="A101" s="700">
        <v>14300151</v>
      </c>
      <c r="B101" s="700" t="s">
        <v>1651</v>
      </c>
      <c r="C101" s="701">
        <v>965272.61</v>
      </c>
    </row>
    <row r="102" spans="1:5">
      <c r="A102" s="700">
        <v>14300171</v>
      </c>
      <c r="B102" s="700" t="s">
        <v>723</v>
      </c>
      <c r="C102" s="701">
        <v>12551013.07</v>
      </c>
    </row>
    <row r="103" spans="1:5">
      <c r="A103" s="700">
        <v>14300241</v>
      </c>
      <c r="B103" s="700" t="s">
        <v>2866</v>
      </c>
      <c r="C103" s="701">
        <v>60750</v>
      </c>
      <c r="E103" s="701"/>
    </row>
    <row r="104" spans="1:5">
      <c r="A104" s="700">
        <v>14300261</v>
      </c>
      <c r="B104" s="700" t="s">
        <v>446</v>
      </c>
      <c r="C104" s="701">
        <v>4394821.01</v>
      </c>
      <c r="E104" s="701"/>
    </row>
    <row r="105" spans="1:5">
      <c r="A105" s="700">
        <v>14300333</v>
      </c>
      <c r="B105" s="700" t="s">
        <v>917</v>
      </c>
      <c r="C105" s="701">
        <v>48601.98</v>
      </c>
      <c r="E105" s="701"/>
    </row>
    <row r="106" spans="1:5">
      <c r="A106" s="700">
        <v>14300341</v>
      </c>
      <c r="B106" s="700" t="s">
        <v>2791</v>
      </c>
      <c r="C106" s="700">
        <v>0.01</v>
      </c>
      <c r="E106" s="701"/>
    </row>
    <row r="107" spans="1:5">
      <c r="A107" s="700">
        <v>14300703</v>
      </c>
      <c r="B107" s="700" t="s">
        <v>2746</v>
      </c>
      <c r="C107" s="701">
        <v>7194527.4100000001</v>
      </c>
      <c r="E107" s="701"/>
    </row>
    <row r="108" spans="1:5">
      <c r="A108" s="700">
        <v>14300713</v>
      </c>
      <c r="B108" s="700" t="s">
        <v>2747</v>
      </c>
      <c r="C108" s="701">
        <v>28893.18</v>
      </c>
      <c r="E108" s="701"/>
    </row>
    <row r="109" spans="1:5">
      <c r="A109" s="700">
        <v>14300733</v>
      </c>
      <c r="B109" s="700" t="s">
        <v>2748</v>
      </c>
      <c r="C109" s="701">
        <v>15757280.210000001</v>
      </c>
      <c r="E109" s="701"/>
    </row>
    <row r="110" spans="1:5">
      <c r="A110" s="700">
        <v>14300743</v>
      </c>
      <c r="B110" s="700" t="s">
        <v>2749</v>
      </c>
      <c r="C110" s="701">
        <v>682158.27</v>
      </c>
      <c r="E110" s="701"/>
    </row>
    <row r="111" spans="1:5">
      <c r="A111" s="700">
        <v>14300763</v>
      </c>
      <c r="B111" s="700" t="s">
        <v>2713</v>
      </c>
      <c r="C111" s="701">
        <v>1602158.79</v>
      </c>
      <c r="E111" s="701"/>
    </row>
    <row r="112" spans="1:5">
      <c r="A112" s="700">
        <v>14300921</v>
      </c>
      <c r="B112" s="700" t="s">
        <v>889</v>
      </c>
      <c r="C112" s="701">
        <v>667342.82999999996</v>
      </c>
      <c r="E112" s="701"/>
    </row>
    <row r="113" spans="1:5">
      <c r="A113" s="700">
        <v>14301022</v>
      </c>
      <c r="B113" s="700" t="s">
        <v>358</v>
      </c>
      <c r="C113" s="701">
        <v>5538309.4100000001</v>
      </c>
      <c r="E113" s="701"/>
    </row>
    <row r="114" spans="1:5">
      <c r="A114" s="700">
        <v>14301033</v>
      </c>
      <c r="B114" s="700" t="s">
        <v>2902</v>
      </c>
      <c r="C114" s="701">
        <v>19044.169999999998</v>
      </c>
      <c r="E114" s="701"/>
    </row>
    <row r="115" spans="1:5">
      <c r="A115" s="700">
        <v>14301041</v>
      </c>
      <c r="B115" s="700" t="s">
        <v>2973</v>
      </c>
      <c r="C115" s="701">
        <v>94588.6</v>
      </c>
      <c r="E115" s="701"/>
    </row>
    <row r="116" spans="1:5">
      <c r="A116" s="700">
        <v>14400311</v>
      </c>
      <c r="B116" s="700" t="s">
        <v>2750</v>
      </c>
      <c r="C116" s="701">
        <v>-4922119.7300000004</v>
      </c>
      <c r="E116" s="701"/>
    </row>
    <row r="117" spans="1:5">
      <c r="A117" s="700">
        <v>14400312</v>
      </c>
      <c r="B117" s="700" t="s">
        <v>2751</v>
      </c>
      <c r="C117" s="701">
        <v>-1742264.93</v>
      </c>
      <c r="E117" s="701"/>
    </row>
    <row r="118" spans="1:5">
      <c r="A118" s="700">
        <v>14400313</v>
      </c>
      <c r="B118" s="700" t="s">
        <v>2783</v>
      </c>
      <c r="C118" s="701">
        <v>-12324.93</v>
      </c>
      <c r="E118" s="701"/>
    </row>
    <row r="119" spans="1:5">
      <c r="A119" s="700">
        <v>14400343</v>
      </c>
      <c r="B119" s="700" t="s">
        <v>1447</v>
      </c>
      <c r="C119" s="701">
        <v>-1583060.11</v>
      </c>
      <c r="E119" s="701"/>
    </row>
    <row r="120" spans="1:5">
      <c r="A120" s="700">
        <v>14400353</v>
      </c>
      <c r="B120" s="700" t="s">
        <v>2752</v>
      </c>
      <c r="C120" s="701">
        <v>-682158.27</v>
      </c>
      <c r="E120" s="701"/>
    </row>
    <row r="121" spans="1:5">
      <c r="A121" s="700">
        <v>14600000</v>
      </c>
      <c r="B121" s="700" t="s">
        <v>220</v>
      </c>
      <c r="C121" s="701">
        <v>849836.18</v>
      </c>
      <c r="E121" s="701"/>
    </row>
    <row r="122" spans="1:5">
      <c r="A122" s="700">
        <v>15100021</v>
      </c>
      <c r="B122" s="700" t="s">
        <v>260</v>
      </c>
      <c r="C122" s="701">
        <v>4415575.5599999996</v>
      </c>
      <c r="E122" s="701"/>
    </row>
    <row r="123" spans="1:5">
      <c r="A123" s="700">
        <v>15100031</v>
      </c>
      <c r="B123" s="700" t="s">
        <v>42</v>
      </c>
      <c r="C123" s="701">
        <v>3400466.6</v>
      </c>
      <c r="E123" s="701"/>
    </row>
    <row r="124" spans="1:5">
      <c r="A124" s="700">
        <v>15100041</v>
      </c>
      <c r="B124" s="700" t="s">
        <v>1192</v>
      </c>
      <c r="C124" s="701">
        <v>266565.93</v>
      </c>
      <c r="E124" s="701"/>
    </row>
    <row r="125" spans="1:5">
      <c r="A125" s="700">
        <v>15100061</v>
      </c>
      <c r="B125" s="700" t="s">
        <v>918</v>
      </c>
      <c r="C125" s="701">
        <v>38611.089999999997</v>
      </c>
      <c r="E125" s="701"/>
    </row>
    <row r="126" spans="1:5">
      <c r="A126" s="700">
        <v>15100081</v>
      </c>
      <c r="B126" s="700" t="s">
        <v>1193</v>
      </c>
      <c r="C126" s="701">
        <v>1546517.23</v>
      </c>
      <c r="E126" s="701"/>
    </row>
    <row r="127" spans="1:5">
      <c r="A127" s="700">
        <v>15100091</v>
      </c>
      <c r="B127" s="700" t="s">
        <v>2200</v>
      </c>
      <c r="C127" s="701">
        <v>1780368.16</v>
      </c>
      <c r="E127" s="701"/>
    </row>
    <row r="128" spans="1:5">
      <c r="A128" s="700">
        <v>15100101</v>
      </c>
      <c r="B128" s="700" t="s">
        <v>205</v>
      </c>
      <c r="C128" s="701">
        <v>4583257.29</v>
      </c>
      <c r="E128" s="701"/>
    </row>
    <row r="129" spans="1:5">
      <c r="A129" s="700">
        <v>15100122</v>
      </c>
      <c r="B129" s="700" t="s">
        <v>461</v>
      </c>
      <c r="C129" s="701">
        <v>296599.96000000002</v>
      </c>
      <c r="E129" s="701"/>
    </row>
    <row r="130" spans="1:5">
      <c r="A130" s="700">
        <v>15100181</v>
      </c>
      <c r="B130" s="700" t="s">
        <v>1462</v>
      </c>
      <c r="C130" s="701">
        <v>55824.11</v>
      </c>
      <c r="E130" s="701"/>
    </row>
    <row r="131" spans="1:5">
      <c r="A131" s="700">
        <v>15100211</v>
      </c>
      <c r="B131" s="700" t="s">
        <v>157</v>
      </c>
      <c r="C131" s="701">
        <v>104375.75</v>
      </c>
      <c r="E131" s="701"/>
    </row>
    <row r="132" spans="1:5">
      <c r="A132" s="700">
        <v>15100221</v>
      </c>
      <c r="B132" s="700" t="s">
        <v>1438</v>
      </c>
      <c r="C132" s="701">
        <v>1358765.64</v>
      </c>
      <c r="E132" s="701"/>
    </row>
    <row r="133" spans="1:5">
      <c r="A133" s="700">
        <v>15100271</v>
      </c>
      <c r="B133" s="700" t="s">
        <v>2660</v>
      </c>
      <c r="C133" s="701">
        <v>2770060.38</v>
      </c>
      <c r="E133" s="701"/>
    </row>
    <row r="134" spans="1:5">
      <c r="A134" s="700">
        <v>15111001</v>
      </c>
      <c r="B134" s="700" t="s">
        <v>1357</v>
      </c>
      <c r="C134" s="701">
        <v>248086.12</v>
      </c>
      <c r="E134" s="701"/>
    </row>
    <row r="135" spans="1:5">
      <c r="A135" s="700">
        <v>15400023</v>
      </c>
      <c r="B135" s="700" t="s">
        <v>1661</v>
      </c>
      <c r="C135" s="701">
        <v>8799007.4600000009</v>
      </c>
      <c r="E135" s="701"/>
    </row>
    <row r="136" spans="1:5">
      <c r="A136" s="700">
        <v>15400031</v>
      </c>
      <c r="B136" s="700" t="s">
        <v>1185</v>
      </c>
      <c r="C136" s="701">
        <v>5583957.54</v>
      </c>
      <c r="E136" s="701"/>
    </row>
    <row r="137" spans="1:5">
      <c r="A137" s="700">
        <v>15400033</v>
      </c>
      <c r="B137" s="700" t="s">
        <v>1235</v>
      </c>
      <c r="C137" s="701">
        <v>-8799007.4600000009</v>
      </c>
      <c r="E137" s="701"/>
    </row>
    <row r="138" spans="1:5">
      <c r="A138" s="700">
        <v>15400041</v>
      </c>
      <c r="B138" s="700" t="s">
        <v>937</v>
      </c>
      <c r="C138" s="701">
        <v>4187987.03</v>
      </c>
      <c r="E138" s="701"/>
    </row>
    <row r="139" spans="1:5">
      <c r="A139" s="700">
        <v>15400061</v>
      </c>
      <c r="B139" s="700" t="s">
        <v>1245</v>
      </c>
      <c r="C139" s="701">
        <v>19667509.73</v>
      </c>
      <c r="E139" s="701"/>
    </row>
    <row r="140" spans="1:5">
      <c r="A140" s="700">
        <v>15400101</v>
      </c>
      <c r="B140" s="700" t="s">
        <v>589</v>
      </c>
      <c r="C140" s="701">
        <v>35952439.5</v>
      </c>
      <c r="E140" s="701"/>
    </row>
    <row r="141" spans="1:5">
      <c r="A141" s="700">
        <v>15400102</v>
      </c>
      <c r="B141" s="700" t="s">
        <v>590</v>
      </c>
      <c r="C141" s="701">
        <v>6009390.25</v>
      </c>
    </row>
    <row r="142" spans="1:5">
      <c r="A142" s="700">
        <v>15400103</v>
      </c>
      <c r="B142" s="700" t="s">
        <v>1249</v>
      </c>
      <c r="C142" s="701">
        <v>4777035.71</v>
      </c>
      <c r="E142" s="701"/>
    </row>
    <row r="143" spans="1:5">
      <c r="A143" s="700">
        <v>15400181</v>
      </c>
      <c r="B143" s="700" t="s">
        <v>2615</v>
      </c>
      <c r="C143" s="701">
        <v>2802152.13</v>
      </c>
      <c r="E143" s="701"/>
    </row>
    <row r="144" spans="1:5">
      <c r="A144" s="700">
        <v>15400211</v>
      </c>
      <c r="B144" s="700" t="s">
        <v>3303</v>
      </c>
      <c r="C144" s="700">
        <v>-125.06</v>
      </c>
    </row>
    <row r="145" spans="1:5">
      <c r="A145" s="700">
        <v>15600003</v>
      </c>
      <c r="B145" s="700" t="s">
        <v>2980</v>
      </c>
      <c r="C145" s="701">
        <v>27414.28</v>
      </c>
      <c r="E145" s="701"/>
    </row>
    <row r="146" spans="1:5">
      <c r="A146" s="700">
        <v>15810001</v>
      </c>
      <c r="B146" s="700" t="s">
        <v>3173</v>
      </c>
      <c r="C146" s="701">
        <v>34267.199999999997</v>
      </c>
      <c r="E146" s="701"/>
    </row>
    <row r="147" spans="1:5">
      <c r="A147" s="700">
        <v>16300023</v>
      </c>
      <c r="B147" s="700" t="s">
        <v>1293</v>
      </c>
      <c r="C147" s="701">
        <v>3181607.22</v>
      </c>
      <c r="E147" s="701"/>
    </row>
    <row r="148" spans="1:5">
      <c r="A148" s="700">
        <v>16300063</v>
      </c>
      <c r="B148" s="700" t="s">
        <v>1294</v>
      </c>
      <c r="C148" s="701">
        <v>748744.78</v>
      </c>
      <c r="E148" s="701"/>
    </row>
    <row r="149" spans="1:5">
      <c r="A149" s="700">
        <v>16300093</v>
      </c>
      <c r="B149" s="700" t="s">
        <v>1246</v>
      </c>
      <c r="C149" s="701">
        <v>1205813.75</v>
      </c>
      <c r="E149" s="701"/>
    </row>
    <row r="150" spans="1:5">
      <c r="A150" s="700">
        <v>16410002</v>
      </c>
      <c r="B150" s="700" t="s">
        <v>1330</v>
      </c>
      <c r="C150" s="701">
        <v>13927558.24</v>
      </c>
      <c r="E150" s="701"/>
    </row>
    <row r="151" spans="1:5">
      <c r="A151" s="700">
        <v>16410012</v>
      </c>
      <c r="B151" s="700" t="s">
        <v>798</v>
      </c>
      <c r="C151" s="701">
        <v>3497151.2</v>
      </c>
      <c r="E151" s="701"/>
    </row>
    <row r="152" spans="1:5">
      <c r="A152" s="700">
        <v>16410022</v>
      </c>
      <c r="B152" s="700" t="s">
        <v>315</v>
      </c>
      <c r="C152" s="701">
        <v>17153855.390000001</v>
      </c>
      <c r="E152" s="701"/>
    </row>
    <row r="153" spans="1:5">
      <c r="A153" s="700">
        <v>16420002</v>
      </c>
      <c r="B153" s="700" t="s">
        <v>600</v>
      </c>
      <c r="C153" s="701">
        <v>576201.30000000005</v>
      </c>
      <c r="E153" s="701"/>
    </row>
    <row r="154" spans="1:5">
      <c r="A154" s="700">
        <v>16420012</v>
      </c>
      <c r="B154" s="700" t="s">
        <v>112</v>
      </c>
      <c r="C154" s="701">
        <v>20254.849999999999</v>
      </c>
      <c r="E154" s="701"/>
    </row>
    <row r="155" spans="1:5">
      <c r="A155" s="700">
        <v>16500013</v>
      </c>
      <c r="B155" s="700" t="s">
        <v>601</v>
      </c>
      <c r="C155" s="701">
        <v>1418728.48</v>
      </c>
      <c r="E155" s="701"/>
    </row>
    <row r="156" spans="1:5">
      <c r="A156" s="700">
        <v>16500063</v>
      </c>
      <c r="B156" s="700" t="s">
        <v>1937</v>
      </c>
      <c r="C156" s="701">
        <v>146579.64000000001</v>
      </c>
      <c r="E156" s="701"/>
    </row>
    <row r="157" spans="1:5">
      <c r="A157" s="700">
        <v>16500071</v>
      </c>
      <c r="B157" s="700" t="s">
        <v>2555</v>
      </c>
      <c r="C157" s="701">
        <v>123068.11</v>
      </c>
      <c r="E157" s="701"/>
    </row>
    <row r="158" spans="1:5">
      <c r="A158" s="700">
        <v>16500083</v>
      </c>
      <c r="B158" s="700" t="s">
        <v>421</v>
      </c>
      <c r="C158" s="701">
        <v>2446420</v>
      </c>
      <c r="E158" s="701"/>
    </row>
    <row r="159" spans="1:5">
      <c r="A159" s="700">
        <v>16500103</v>
      </c>
      <c r="B159" s="700" t="s">
        <v>365</v>
      </c>
      <c r="C159" s="701">
        <v>40000</v>
      </c>
      <c r="E159" s="701"/>
    </row>
    <row r="160" spans="1:5">
      <c r="A160" s="700">
        <v>16500123</v>
      </c>
      <c r="B160" s="700" t="s">
        <v>738</v>
      </c>
      <c r="C160" s="701">
        <v>959919.19</v>
      </c>
      <c r="E160" s="701"/>
    </row>
    <row r="161" spans="1:5">
      <c r="A161" s="700">
        <v>16500143</v>
      </c>
      <c r="B161" s="700" t="s">
        <v>2503</v>
      </c>
      <c r="C161" s="701">
        <v>438724.6</v>
      </c>
      <c r="E161" s="701"/>
    </row>
    <row r="162" spans="1:5">
      <c r="A162" s="700">
        <v>16500173</v>
      </c>
      <c r="B162" s="700" t="s">
        <v>2715</v>
      </c>
      <c r="C162" s="701">
        <v>70193.87</v>
      </c>
    </row>
    <row r="163" spans="1:5">
      <c r="A163" s="700">
        <v>16500183</v>
      </c>
      <c r="B163" s="700" t="s">
        <v>2727</v>
      </c>
      <c r="C163" s="701">
        <v>234665.04</v>
      </c>
      <c r="E163" s="701"/>
    </row>
    <row r="164" spans="1:5">
      <c r="A164" s="700">
        <v>16500251</v>
      </c>
      <c r="B164" s="700" t="s">
        <v>2653</v>
      </c>
      <c r="C164" s="701">
        <v>10486.52</v>
      </c>
      <c r="E164" s="701"/>
    </row>
    <row r="165" spans="1:5">
      <c r="A165" s="700">
        <v>16500283</v>
      </c>
      <c r="B165" s="700" t="s">
        <v>736</v>
      </c>
      <c r="C165" s="701">
        <v>1234614.19</v>
      </c>
      <c r="E165" s="701"/>
    </row>
    <row r="166" spans="1:5">
      <c r="A166" s="700">
        <v>16500373</v>
      </c>
      <c r="B166" s="700" t="s">
        <v>483</v>
      </c>
      <c r="C166" s="701">
        <v>1575</v>
      </c>
      <c r="E166" s="701"/>
    </row>
    <row r="167" spans="1:5">
      <c r="A167" s="700">
        <v>16500383</v>
      </c>
      <c r="B167" s="700" t="s">
        <v>2144</v>
      </c>
      <c r="C167" s="701">
        <v>153470.26999999999</v>
      </c>
      <c r="E167" s="701"/>
    </row>
    <row r="168" spans="1:5">
      <c r="A168" s="700">
        <v>16500401</v>
      </c>
      <c r="B168" s="700" t="s">
        <v>3220</v>
      </c>
      <c r="C168" s="701">
        <v>80917.070000000007</v>
      </c>
      <c r="E168" s="701"/>
    </row>
    <row r="169" spans="1:5">
      <c r="A169" s="700">
        <v>16500411</v>
      </c>
      <c r="B169" s="700" t="s">
        <v>3221</v>
      </c>
      <c r="C169" s="701">
        <v>80917.070000000007</v>
      </c>
      <c r="E169" s="701"/>
    </row>
    <row r="170" spans="1:5">
      <c r="A170" s="700">
        <v>16500413</v>
      </c>
      <c r="B170" s="700" t="s">
        <v>2705</v>
      </c>
      <c r="C170" s="701">
        <v>185890.85</v>
      </c>
      <c r="E170" s="701"/>
    </row>
    <row r="171" spans="1:5">
      <c r="A171" s="700">
        <v>16500433</v>
      </c>
      <c r="B171" s="700" t="s">
        <v>2442</v>
      </c>
      <c r="C171" s="701">
        <v>142213.85999999999</v>
      </c>
      <c r="E171" s="701"/>
    </row>
    <row r="172" spans="1:5">
      <c r="A172" s="700">
        <v>16500443</v>
      </c>
      <c r="B172" s="700" t="s">
        <v>2443</v>
      </c>
      <c r="C172" s="701">
        <v>131299.06</v>
      </c>
      <c r="E172" s="701"/>
    </row>
    <row r="173" spans="1:5">
      <c r="A173" s="700">
        <v>16500532</v>
      </c>
      <c r="B173" s="700" t="s">
        <v>2819</v>
      </c>
      <c r="C173" s="701">
        <v>2278031.25</v>
      </c>
      <c r="E173" s="701"/>
    </row>
    <row r="174" spans="1:5">
      <c r="A174" s="700">
        <v>16500563</v>
      </c>
      <c r="B174" s="700" t="s">
        <v>188</v>
      </c>
      <c r="C174" s="701">
        <v>60848.82</v>
      </c>
      <c r="E174" s="701"/>
    </row>
    <row r="175" spans="1:5">
      <c r="A175" s="700">
        <v>16500583</v>
      </c>
      <c r="B175" s="700" t="s">
        <v>1067</v>
      </c>
      <c r="C175" s="701">
        <v>66133.36</v>
      </c>
      <c r="E175" s="701"/>
    </row>
    <row r="176" spans="1:5">
      <c r="A176" s="700">
        <v>16500591</v>
      </c>
      <c r="B176" s="700" t="s">
        <v>959</v>
      </c>
      <c r="C176" s="701">
        <v>230517.38</v>
      </c>
      <c r="E176" s="701"/>
    </row>
    <row r="177" spans="1:5">
      <c r="A177" s="700">
        <v>16500601</v>
      </c>
      <c r="B177" s="700" t="s">
        <v>927</v>
      </c>
      <c r="C177" s="701">
        <v>984541.79</v>
      </c>
      <c r="E177" s="701"/>
    </row>
    <row r="178" spans="1:5">
      <c r="A178" s="700">
        <v>16500611</v>
      </c>
      <c r="B178" s="700" t="s">
        <v>759</v>
      </c>
      <c r="C178" s="701">
        <v>298887.13</v>
      </c>
    </row>
    <row r="179" spans="1:5">
      <c r="A179" s="700">
        <v>16500612</v>
      </c>
      <c r="B179" s="700" t="s">
        <v>1077</v>
      </c>
      <c r="C179" s="701">
        <v>187441.62</v>
      </c>
    </row>
    <row r="180" spans="1:5">
      <c r="A180" s="700">
        <v>16500622</v>
      </c>
      <c r="B180" s="700" t="s">
        <v>1868</v>
      </c>
      <c r="C180" s="701">
        <v>36605.81</v>
      </c>
      <c r="E180" s="701"/>
    </row>
    <row r="181" spans="1:5">
      <c r="A181" s="700">
        <v>16500623</v>
      </c>
      <c r="B181" s="700" t="s">
        <v>533</v>
      </c>
      <c r="C181" s="701">
        <v>59455.6</v>
      </c>
      <c r="E181" s="701"/>
    </row>
    <row r="182" spans="1:5">
      <c r="A182" s="700">
        <v>16500633</v>
      </c>
      <c r="B182" s="700" t="s">
        <v>2148</v>
      </c>
      <c r="C182" s="701">
        <v>420869.46</v>
      </c>
      <c r="E182" s="701"/>
    </row>
    <row r="183" spans="1:5">
      <c r="A183" s="700">
        <v>16500643</v>
      </c>
      <c r="B183" s="700" t="s">
        <v>3145</v>
      </c>
      <c r="C183" s="701">
        <v>87600</v>
      </c>
      <c r="E183" s="701"/>
    </row>
    <row r="184" spans="1:5">
      <c r="A184" s="700">
        <v>16500651</v>
      </c>
      <c r="B184" s="700" t="s">
        <v>479</v>
      </c>
      <c r="C184" s="701">
        <v>914734.57</v>
      </c>
    </row>
    <row r="185" spans="1:5">
      <c r="A185" s="700">
        <v>16500661</v>
      </c>
      <c r="B185" s="700" t="s">
        <v>480</v>
      </c>
      <c r="C185" s="701">
        <v>1978969.29</v>
      </c>
    </row>
    <row r="186" spans="1:5">
      <c r="A186" s="700">
        <v>16500671</v>
      </c>
      <c r="B186" s="700" t="s">
        <v>481</v>
      </c>
      <c r="C186" s="701">
        <v>2051021.96</v>
      </c>
      <c r="E186" s="701"/>
    </row>
    <row r="187" spans="1:5">
      <c r="A187" s="700">
        <v>16500673</v>
      </c>
      <c r="B187" s="700" t="s">
        <v>2458</v>
      </c>
      <c r="C187" s="701">
        <v>93986.95</v>
      </c>
      <c r="E187" s="701"/>
    </row>
    <row r="188" spans="1:5">
      <c r="A188" s="700">
        <v>16500681</v>
      </c>
      <c r="B188" s="700" t="s">
        <v>928</v>
      </c>
      <c r="C188" s="701">
        <v>51859.46</v>
      </c>
      <c r="E188" s="701"/>
    </row>
    <row r="189" spans="1:5">
      <c r="A189" s="700">
        <v>16500683</v>
      </c>
      <c r="B189" s="700" t="s">
        <v>2869</v>
      </c>
      <c r="C189" s="701">
        <v>15330</v>
      </c>
      <c r="E189" s="701"/>
    </row>
    <row r="190" spans="1:5">
      <c r="A190" s="700">
        <v>16500693</v>
      </c>
      <c r="B190" s="700" t="s">
        <v>2235</v>
      </c>
      <c r="C190" s="701">
        <v>178453.18</v>
      </c>
      <c r="E190" s="701"/>
    </row>
    <row r="191" spans="1:5">
      <c r="A191" s="700">
        <v>16500703</v>
      </c>
      <c r="B191" s="700" t="s">
        <v>2263</v>
      </c>
      <c r="C191" s="701">
        <v>44177.24</v>
      </c>
      <c r="E191" s="701"/>
    </row>
    <row r="192" spans="1:5">
      <c r="A192" s="700">
        <v>16500731</v>
      </c>
      <c r="B192" s="700" t="s">
        <v>1398</v>
      </c>
      <c r="C192" s="701">
        <v>194081.64</v>
      </c>
      <c r="E192" s="701"/>
    </row>
    <row r="193" spans="1:5">
      <c r="A193" s="700">
        <v>16500741</v>
      </c>
      <c r="B193" s="700" t="s">
        <v>1399</v>
      </c>
      <c r="C193" s="701">
        <v>217606.68</v>
      </c>
      <c r="E193" s="701"/>
    </row>
    <row r="194" spans="1:5">
      <c r="A194" s="700">
        <v>16500743</v>
      </c>
      <c r="B194" s="700" t="s">
        <v>2265</v>
      </c>
      <c r="C194" s="701">
        <v>151283.28</v>
      </c>
    </row>
    <row r="195" spans="1:5">
      <c r="A195" s="700">
        <v>16500753</v>
      </c>
      <c r="B195" s="700" t="s">
        <v>2266</v>
      </c>
      <c r="C195" s="701">
        <v>660617.64</v>
      </c>
    </row>
    <row r="196" spans="1:5">
      <c r="A196" s="700">
        <v>16500763</v>
      </c>
      <c r="B196" s="700" t="s">
        <v>2883</v>
      </c>
      <c r="C196" s="701">
        <v>114248.67</v>
      </c>
      <c r="E196" s="701"/>
    </row>
    <row r="197" spans="1:5">
      <c r="A197" s="700">
        <v>16500783</v>
      </c>
      <c r="B197" s="700" t="s">
        <v>2572</v>
      </c>
      <c r="C197" s="701">
        <v>17168.64</v>
      </c>
      <c r="E197" s="701"/>
    </row>
    <row r="198" spans="1:5">
      <c r="A198" s="700">
        <v>16500881</v>
      </c>
      <c r="B198" s="700" t="s">
        <v>2062</v>
      </c>
      <c r="C198" s="701">
        <v>312500</v>
      </c>
      <c r="E198" s="701"/>
    </row>
    <row r="199" spans="1:5">
      <c r="A199" s="700">
        <v>16500893</v>
      </c>
      <c r="B199" s="700" t="s">
        <v>2557</v>
      </c>
      <c r="C199" s="701">
        <v>369433.49</v>
      </c>
      <c r="E199" s="701"/>
    </row>
    <row r="200" spans="1:5">
      <c r="A200" s="700">
        <v>16500901</v>
      </c>
      <c r="B200" s="700" t="s">
        <v>2449</v>
      </c>
      <c r="C200" s="701">
        <v>353061.4</v>
      </c>
      <c r="E200" s="701"/>
    </row>
    <row r="201" spans="1:5">
      <c r="A201" s="700">
        <v>16500911</v>
      </c>
      <c r="B201" s="700" t="s">
        <v>2640</v>
      </c>
      <c r="C201" s="701">
        <v>236661.5</v>
      </c>
      <c r="E201" s="701"/>
    </row>
    <row r="202" spans="1:5">
      <c r="A202" s="700">
        <v>16500953</v>
      </c>
      <c r="B202" s="700" t="s">
        <v>3232</v>
      </c>
      <c r="C202" s="701">
        <v>82540.08</v>
      </c>
      <c r="E202" s="701"/>
    </row>
    <row r="203" spans="1:5">
      <c r="A203" s="700">
        <v>16501003</v>
      </c>
      <c r="B203" s="700" t="s">
        <v>1263</v>
      </c>
      <c r="C203" s="701">
        <v>39330</v>
      </c>
    </row>
    <row r="204" spans="1:5">
      <c r="A204" s="700">
        <v>16501013</v>
      </c>
      <c r="B204" s="700" t="s">
        <v>1869</v>
      </c>
      <c r="C204" s="701">
        <v>179780.97</v>
      </c>
    </row>
    <row r="205" spans="1:5">
      <c r="A205" s="700">
        <v>16501051</v>
      </c>
      <c r="B205" s="700" t="s">
        <v>2654</v>
      </c>
      <c r="C205" s="701">
        <v>122506.94</v>
      </c>
      <c r="E205" s="701"/>
    </row>
    <row r="206" spans="1:5">
      <c r="A206" s="700">
        <v>16501083</v>
      </c>
      <c r="B206" s="700" t="s">
        <v>2650</v>
      </c>
      <c r="C206" s="701">
        <v>23851.17</v>
      </c>
      <c r="E206" s="701"/>
    </row>
    <row r="207" spans="1:5">
      <c r="A207" s="700">
        <v>16502003</v>
      </c>
      <c r="B207" s="700" t="s">
        <v>2870</v>
      </c>
      <c r="C207" s="701">
        <v>17975.509999999998</v>
      </c>
      <c r="E207" s="701"/>
    </row>
    <row r="208" spans="1:5">
      <c r="A208" s="700">
        <v>16502013</v>
      </c>
      <c r="B208" s="700" t="s">
        <v>2968</v>
      </c>
      <c r="C208" s="701">
        <v>97870.74</v>
      </c>
      <c r="E208" s="701"/>
    </row>
    <row r="209" spans="1:5">
      <c r="A209" s="700">
        <v>16502023</v>
      </c>
      <c r="B209" s="700" t="s">
        <v>2891</v>
      </c>
      <c r="C209" s="701">
        <v>151178.97</v>
      </c>
      <c r="E209" s="701"/>
    </row>
    <row r="210" spans="1:5">
      <c r="A210" s="700">
        <v>16502033</v>
      </c>
      <c r="B210" s="700" t="s">
        <v>2944</v>
      </c>
      <c r="C210" s="701">
        <v>60000</v>
      </c>
      <c r="E210" s="701"/>
    </row>
    <row r="211" spans="1:5">
      <c r="A211" s="700">
        <v>16502053</v>
      </c>
      <c r="B211" s="700" t="s">
        <v>2996</v>
      </c>
      <c r="C211" s="701">
        <v>42076.27</v>
      </c>
      <c r="E211" s="701"/>
    </row>
    <row r="212" spans="1:5">
      <c r="A212" s="700">
        <v>16502063</v>
      </c>
      <c r="B212" s="700" t="s">
        <v>3020</v>
      </c>
      <c r="C212" s="701">
        <v>71915.53</v>
      </c>
      <c r="E212" s="701"/>
    </row>
    <row r="213" spans="1:5">
      <c r="A213" s="700">
        <v>16502083</v>
      </c>
      <c r="B213" s="700" t="s">
        <v>3049</v>
      </c>
      <c r="C213" s="701">
        <v>102421.44</v>
      </c>
      <c r="E213" s="701"/>
    </row>
    <row r="214" spans="1:5">
      <c r="A214" s="700">
        <v>16502103</v>
      </c>
      <c r="B214" s="700" t="s">
        <v>3098</v>
      </c>
      <c r="C214" s="701">
        <v>1641.61</v>
      </c>
    </row>
    <row r="215" spans="1:5">
      <c r="A215" s="700">
        <v>16502123</v>
      </c>
      <c r="B215" s="700" t="s">
        <v>3195</v>
      </c>
      <c r="C215" s="701">
        <v>72274.289999999994</v>
      </c>
      <c r="E215" s="701"/>
    </row>
    <row r="216" spans="1:5">
      <c r="A216" s="700">
        <v>16502133</v>
      </c>
      <c r="B216" s="700" t="s">
        <v>3304</v>
      </c>
      <c r="C216" s="701">
        <v>355568.4</v>
      </c>
      <c r="E216" s="701"/>
    </row>
    <row r="217" spans="1:5">
      <c r="A217" s="700">
        <v>16504003</v>
      </c>
      <c r="B217" s="700" t="s">
        <v>2898</v>
      </c>
      <c r="C217" s="701">
        <v>33215</v>
      </c>
      <c r="E217" s="701"/>
    </row>
    <row r="218" spans="1:5">
      <c r="A218" s="700">
        <v>16504013</v>
      </c>
      <c r="B218" s="700" t="s">
        <v>2969</v>
      </c>
      <c r="C218" s="701">
        <v>32623.67</v>
      </c>
      <c r="E218" s="701"/>
    </row>
    <row r="219" spans="1:5">
      <c r="A219" s="700">
        <v>16504033</v>
      </c>
      <c r="B219" s="700" t="s">
        <v>2945</v>
      </c>
      <c r="C219" s="701">
        <v>120000</v>
      </c>
      <c r="E219" s="701"/>
    </row>
    <row r="220" spans="1:5">
      <c r="A220" s="700">
        <v>16504043</v>
      </c>
      <c r="B220" s="700" t="s">
        <v>3145</v>
      </c>
      <c r="C220" s="701">
        <v>102200</v>
      </c>
      <c r="E220" s="701"/>
    </row>
    <row r="221" spans="1:5">
      <c r="A221" s="700">
        <v>17300001</v>
      </c>
      <c r="B221" s="700" t="s">
        <v>2491</v>
      </c>
      <c r="C221" s="701">
        <v>106815280.12</v>
      </c>
      <c r="E221" s="701"/>
    </row>
    <row r="222" spans="1:5">
      <c r="A222" s="700">
        <v>17300002</v>
      </c>
      <c r="B222" s="700" t="s">
        <v>1728</v>
      </c>
      <c r="C222" s="701">
        <v>22341129.960000001</v>
      </c>
      <c r="E222" s="701"/>
    </row>
    <row r="223" spans="1:5">
      <c r="A223" s="700">
        <v>17400001</v>
      </c>
      <c r="B223" s="700" t="s">
        <v>1729</v>
      </c>
      <c r="C223" s="701">
        <v>9387515.3100000005</v>
      </c>
    </row>
    <row r="224" spans="1:5">
      <c r="A224" s="700">
        <v>17500001</v>
      </c>
      <c r="B224" s="700" t="s">
        <v>2585</v>
      </c>
      <c r="C224" s="701">
        <v>2923278.74</v>
      </c>
    </row>
    <row r="225" spans="1:5">
      <c r="A225" s="700">
        <v>17500002</v>
      </c>
      <c r="B225" s="700" t="s">
        <v>2586</v>
      </c>
      <c r="C225" s="701">
        <v>6879268.0599999996</v>
      </c>
      <c r="E225" s="701"/>
    </row>
    <row r="226" spans="1:5">
      <c r="A226" s="700">
        <v>17500011</v>
      </c>
      <c r="B226" s="700" t="s">
        <v>2587</v>
      </c>
      <c r="C226" s="701">
        <v>2008030.75</v>
      </c>
      <c r="E226" s="701"/>
    </row>
    <row r="227" spans="1:5">
      <c r="A227" s="700">
        <v>17500012</v>
      </c>
      <c r="B227" s="700" t="s">
        <v>2588</v>
      </c>
      <c r="C227" s="701">
        <v>1227430.83</v>
      </c>
      <c r="E227" s="701"/>
    </row>
    <row r="228" spans="1:5">
      <c r="A228" s="700">
        <v>18100003</v>
      </c>
      <c r="B228" s="700" t="s">
        <v>995</v>
      </c>
      <c r="C228" s="701">
        <v>290170.76</v>
      </c>
      <c r="E228" s="701"/>
    </row>
    <row r="229" spans="1:5">
      <c r="A229" s="700">
        <v>18100093</v>
      </c>
      <c r="B229" s="700" t="s">
        <v>244</v>
      </c>
      <c r="C229" s="701">
        <v>46727.75</v>
      </c>
      <c r="E229" s="701"/>
    </row>
    <row r="230" spans="1:5">
      <c r="A230" s="700">
        <v>18100203</v>
      </c>
      <c r="B230" s="700" t="s">
        <v>1919</v>
      </c>
      <c r="C230" s="701">
        <v>1626669.05</v>
      </c>
      <c r="E230" s="701"/>
    </row>
    <row r="231" spans="1:5">
      <c r="A231" s="700">
        <v>18100213</v>
      </c>
      <c r="B231" s="700" t="s">
        <v>3246</v>
      </c>
      <c r="C231" s="701">
        <v>4444468.97</v>
      </c>
      <c r="E231" s="701"/>
    </row>
    <row r="232" spans="1:5">
      <c r="A232" s="700">
        <v>18100223</v>
      </c>
      <c r="B232" s="700" t="s">
        <v>2808</v>
      </c>
      <c r="C232" s="701">
        <v>1289089.96</v>
      </c>
      <c r="E232" s="701"/>
    </row>
    <row r="233" spans="1:5">
      <c r="A233" s="700">
        <v>18100233</v>
      </c>
      <c r="B233" s="700" t="s">
        <v>2812</v>
      </c>
      <c r="C233" s="701">
        <v>217848.82</v>
      </c>
      <c r="E233" s="701"/>
    </row>
    <row r="234" spans="1:5">
      <c r="A234" s="700">
        <v>18100473</v>
      </c>
      <c r="B234" s="700" t="s">
        <v>1287</v>
      </c>
      <c r="C234" s="701">
        <v>1247834.3999999999</v>
      </c>
      <c r="E234" s="701"/>
    </row>
    <row r="235" spans="1:5">
      <c r="A235" s="700">
        <v>18100493</v>
      </c>
      <c r="B235" s="700" t="s">
        <v>713</v>
      </c>
      <c r="C235" s="701">
        <v>433214.12</v>
      </c>
      <c r="E235" s="701"/>
    </row>
    <row r="236" spans="1:5">
      <c r="A236" s="700">
        <v>18100663</v>
      </c>
      <c r="B236" s="700" t="s">
        <v>2703</v>
      </c>
      <c r="C236" s="701">
        <v>933174.81</v>
      </c>
      <c r="E236" s="701"/>
    </row>
    <row r="237" spans="1:5">
      <c r="A237" s="700">
        <v>18100673</v>
      </c>
      <c r="B237" s="700" t="s">
        <v>2706</v>
      </c>
      <c r="C237" s="701">
        <v>1664511.1</v>
      </c>
      <c r="E237" s="701"/>
    </row>
    <row r="238" spans="1:5">
      <c r="A238" s="700">
        <v>18100923</v>
      </c>
      <c r="B238" s="700" t="s">
        <v>2402</v>
      </c>
      <c r="C238" s="701">
        <v>2247370.08</v>
      </c>
      <c r="E238" s="701"/>
    </row>
    <row r="239" spans="1:5">
      <c r="A239" s="700">
        <v>18100933</v>
      </c>
      <c r="B239" s="700" t="s">
        <v>2403</v>
      </c>
      <c r="C239" s="701">
        <v>464126.26</v>
      </c>
      <c r="E239" s="701"/>
    </row>
    <row r="240" spans="1:5">
      <c r="A240" s="700">
        <v>18101023</v>
      </c>
      <c r="B240" s="700" t="s">
        <v>1110</v>
      </c>
      <c r="C240" s="701">
        <v>1767555</v>
      </c>
      <c r="E240" s="701"/>
    </row>
    <row r="241" spans="1:5">
      <c r="A241" s="700">
        <v>18101033</v>
      </c>
      <c r="B241" s="700" t="s">
        <v>1283</v>
      </c>
      <c r="C241" s="701">
        <v>2070726.11</v>
      </c>
      <c r="E241" s="701"/>
    </row>
    <row r="242" spans="1:5">
      <c r="A242" s="700">
        <v>18101053</v>
      </c>
      <c r="B242" s="700" t="s">
        <v>1943</v>
      </c>
      <c r="C242" s="701">
        <v>789471.33</v>
      </c>
      <c r="E242" s="701"/>
    </row>
    <row r="243" spans="1:5">
      <c r="A243" s="700">
        <v>18101083</v>
      </c>
      <c r="B243" s="700" t="s">
        <v>1006</v>
      </c>
      <c r="C243" s="701">
        <v>670304.77</v>
      </c>
      <c r="E243" s="701"/>
    </row>
    <row r="244" spans="1:5">
      <c r="A244" s="700">
        <v>18101093</v>
      </c>
      <c r="B244" s="700" t="s">
        <v>1007</v>
      </c>
      <c r="C244" s="701">
        <v>516426.08</v>
      </c>
      <c r="E244" s="701"/>
    </row>
    <row r="245" spans="1:5">
      <c r="A245" s="700">
        <v>18101113</v>
      </c>
      <c r="B245" s="700" t="s">
        <v>1643</v>
      </c>
      <c r="C245" s="701">
        <v>2859223.01</v>
      </c>
      <c r="E245" s="701"/>
    </row>
    <row r="246" spans="1:5">
      <c r="A246" s="700">
        <v>18101123</v>
      </c>
      <c r="B246" s="700" t="s">
        <v>2135</v>
      </c>
      <c r="C246" s="701">
        <v>2773974.31</v>
      </c>
      <c r="E246" s="701"/>
    </row>
    <row r="247" spans="1:5">
      <c r="A247" s="700">
        <v>18101133</v>
      </c>
      <c r="B247" s="700" t="s">
        <v>2136</v>
      </c>
      <c r="C247" s="701">
        <v>2149056.04</v>
      </c>
      <c r="E247" s="701"/>
    </row>
    <row r="248" spans="1:5">
      <c r="A248" s="700">
        <v>18101143</v>
      </c>
      <c r="B248" s="700" t="s">
        <v>2246</v>
      </c>
      <c r="C248" s="701">
        <v>2634116.66</v>
      </c>
      <c r="E248" s="701"/>
    </row>
    <row r="249" spans="1:5">
      <c r="A249" s="700">
        <v>18210231</v>
      </c>
      <c r="B249" s="700" t="s">
        <v>1792</v>
      </c>
      <c r="C249" s="701">
        <v>25867883</v>
      </c>
    </row>
    <row r="250" spans="1:5">
      <c r="A250" s="700">
        <v>18210261</v>
      </c>
      <c r="B250" s="700" t="s">
        <v>2213</v>
      </c>
      <c r="C250" s="701">
        <v>50185.88</v>
      </c>
    </row>
    <row r="251" spans="1:5">
      <c r="A251" s="700">
        <v>18210281</v>
      </c>
      <c r="B251" s="700" t="s">
        <v>2446</v>
      </c>
      <c r="C251" s="701">
        <v>60295490.299999997</v>
      </c>
    </row>
    <row r="252" spans="1:5">
      <c r="A252" s="700">
        <v>18210291</v>
      </c>
      <c r="B252" s="700" t="s">
        <v>2522</v>
      </c>
      <c r="C252" s="701">
        <v>5608606.7699999996</v>
      </c>
      <c r="E252" s="701"/>
    </row>
    <row r="253" spans="1:5">
      <c r="A253" s="700">
        <v>18210301</v>
      </c>
      <c r="B253" s="700" t="s">
        <v>3147</v>
      </c>
      <c r="C253" s="701">
        <v>18185277.899999999</v>
      </c>
      <c r="E253" s="701"/>
    </row>
    <row r="254" spans="1:5">
      <c r="A254" s="700">
        <v>18220011</v>
      </c>
      <c r="B254" s="700" t="s">
        <v>491</v>
      </c>
      <c r="C254" s="701">
        <v>65708856.939999998</v>
      </c>
      <c r="E254" s="701"/>
    </row>
    <row r="255" spans="1:5">
      <c r="A255" s="700">
        <v>18220021</v>
      </c>
      <c r="B255" s="700" t="s">
        <v>1157</v>
      </c>
      <c r="C255" s="701">
        <v>743111.53</v>
      </c>
      <c r="E255" s="701"/>
    </row>
    <row r="256" spans="1:5">
      <c r="A256" s="700">
        <v>18220031</v>
      </c>
      <c r="B256" s="700" t="s">
        <v>261</v>
      </c>
      <c r="C256" s="701">
        <v>-18818583.699999999</v>
      </c>
      <c r="E256" s="701"/>
    </row>
    <row r="257" spans="1:5">
      <c r="A257" s="700">
        <v>18220041</v>
      </c>
      <c r="B257" s="700" t="s">
        <v>1329</v>
      </c>
      <c r="C257" s="701">
        <v>-17251352.239999998</v>
      </c>
    </row>
    <row r="258" spans="1:5">
      <c r="A258" s="700">
        <v>18220061</v>
      </c>
      <c r="B258" s="700" t="s">
        <v>1507</v>
      </c>
      <c r="C258" s="701">
        <v>-30211680.609999999</v>
      </c>
    </row>
    <row r="259" spans="1:5">
      <c r="A259" s="700">
        <v>18220091</v>
      </c>
      <c r="B259" s="700" t="s">
        <v>2436</v>
      </c>
      <c r="C259" s="701">
        <v>341796.27</v>
      </c>
      <c r="E259" s="701"/>
    </row>
    <row r="260" spans="1:5">
      <c r="A260" s="700">
        <v>18220101</v>
      </c>
      <c r="B260" s="700" t="s">
        <v>3160</v>
      </c>
      <c r="C260" s="701">
        <v>11985753.27</v>
      </c>
      <c r="E260" s="701"/>
    </row>
    <row r="261" spans="1:5">
      <c r="A261" s="700">
        <v>18230002</v>
      </c>
      <c r="B261" s="700" t="s">
        <v>2</v>
      </c>
      <c r="C261" s="701">
        <v>269774.90999999997</v>
      </c>
      <c r="E261" s="701"/>
    </row>
    <row r="262" spans="1:5">
      <c r="A262" s="700">
        <v>18230021</v>
      </c>
      <c r="B262" s="700" t="s">
        <v>613</v>
      </c>
      <c r="C262" s="701">
        <v>50740462.469999999</v>
      </c>
      <c r="E262" s="701"/>
    </row>
    <row r="263" spans="1:5">
      <c r="A263" s="700">
        <v>18230031</v>
      </c>
      <c r="B263" s="700" t="s">
        <v>1332</v>
      </c>
      <c r="C263" s="701">
        <v>52286885.539999999</v>
      </c>
      <c r="E263" s="701"/>
    </row>
    <row r="264" spans="1:5">
      <c r="A264" s="700">
        <v>18230032</v>
      </c>
      <c r="B264" s="700" t="s">
        <v>878</v>
      </c>
      <c r="C264" s="701">
        <v>6975546.3099999996</v>
      </c>
      <c r="E264" s="701"/>
    </row>
    <row r="265" spans="1:5">
      <c r="A265" s="700">
        <v>18230041</v>
      </c>
      <c r="B265" s="700" t="s">
        <v>766</v>
      </c>
      <c r="C265" s="701">
        <v>21589277</v>
      </c>
      <c r="E265" s="701"/>
    </row>
    <row r="266" spans="1:5">
      <c r="A266" s="700">
        <v>18230042</v>
      </c>
      <c r="B266" s="700" t="s">
        <v>1686</v>
      </c>
      <c r="C266" s="701">
        <v>74495.179999999993</v>
      </c>
      <c r="E266" s="701"/>
    </row>
    <row r="267" spans="1:5">
      <c r="A267" s="700">
        <v>18230051</v>
      </c>
      <c r="B267" s="700" t="s">
        <v>767</v>
      </c>
      <c r="C267" s="701">
        <v>-16477831.58</v>
      </c>
      <c r="E267" s="701"/>
    </row>
    <row r="268" spans="1:5">
      <c r="A268" s="700">
        <v>18230061</v>
      </c>
      <c r="B268" s="700" t="s">
        <v>675</v>
      </c>
      <c r="C268" s="701">
        <v>1235480</v>
      </c>
      <c r="E268" s="701"/>
    </row>
    <row r="269" spans="1:5">
      <c r="A269" s="700">
        <v>18230071</v>
      </c>
      <c r="B269" s="700" t="s">
        <v>1027</v>
      </c>
      <c r="C269" s="701">
        <v>113632921</v>
      </c>
      <c r="E269" s="701"/>
    </row>
    <row r="270" spans="1:5">
      <c r="A270" s="700">
        <v>18230081</v>
      </c>
      <c r="B270" s="700" t="s">
        <v>988</v>
      </c>
      <c r="C270" s="701">
        <v>-106873657.98999999</v>
      </c>
      <c r="E270" s="701"/>
    </row>
    <row r="271" spans="1:5">
      <c r="A271" s="700">
        <v>18230281</v>
      </c>
      <c r="B271" s="700" t="s">
        <v>156</v>
      </c>
      <c r="C271" s="701">
        <v>1828298</v>
      </c>
    </row>
    <row r="272" spans="1:5">
      <c r="A272" s="700">
        <v>18230291</v>
      </c>
      <c r="B272" s="700" t="s">
        <v>1566</v>
      </c>
      <c r="C272" s="701">
        <v>-1828298</v>
      </c>
    </row>
    <row r="273" spans="1:5">
      <c r="A273" s="700">
        <v>18230311</v>
      </c>
      <c r="B273" s="700" t="s">
        <v>1607</v>
      </c>
      <c r="C273" s="701">
        <v>30000</v>
      </c>
      <c r="E273" s="701"/>
    </row>
    <row r="274" spans="1:5">
      <c r="A274" s="700">
        <v>18230351</v>
      </c>
      <c r="B274" s="700" t="s">
        <v>238</v>
      </c>
      <c r="C274" s="701">
        <v>115181066.5</v>
      </c>
      <c r="E274" s="701"/>
    </row>
    <row r="275" spans="1:5">
      <c r="A275" s="700">
        <v>18230401</v>
      </c>
      <c r="B275" s="700" t="s">
        <v>2462</v>
      </c>
      <c r="C275" s="701">
        <v>13262.01</v>
      </c>
      <c r="E275" s="701"/>
    </row>
    <row r="276" spans="1:5">
      <c r="A276" s="700">
        <v>18230621</v>
      </c>
      <c r="B276" s="700" t="s">
        <v>1353</v>
      </c>
      <c r="C276" s="701">
        <v>-23890586.219999999</v>
      </c>
      <c r="E276" s="701"/>
    </row>
    <row r="277" spans="1:5">
      <c r="A277" s="700">
        <v>18230631</v>
      </c>
      <c r="B277" s="700" t="s">
        <v>1920</v>
      </c>
      <c r="C277" s="701">
        <v>73731358.319999993</v>
      </c>
      <c r="E277" s="701"/>
    </row>
    <row r="278" spans="1:5">
      <c r="A278" s="700">
        <v>18230691</v>
      </c>
      <c r="B278" s="700" t="s">
        <v>1366</v>
      </c>
      <c r="C278" s="701">
        <v>-474402.14</v>
      </c>
      <c r="E278" s="701"/>
    </row>
    <row r="279" spans="1:5">
      <c r="A279" s="700">
        <v>18230711</v>
      </c>
      <c r="B279" s="700" t="s">
        <v>1037</v>
      </c>
      <c r="C279" s="701">
        <v>29551324</v>
      </c>
      <c r="E279" s="701"/>
    </row>
    <row r="280" spans="1:5">
      <c r="A280" s="700">
        <v>18230721</v>
      </c>
      <c r="B280" s="700" t="s">
        <v>1038</v>
      </c>
      <c r="C280" s="701">
        <v>-29551324</v>
      </c>
      <c r="E280" s="701"/>
    </row>
    <row r="281" spans="1:5">
      <c r="A281" s="700">
        <v>18230731</v>
      </c>
      <c r="B281" s="700" t="s">
        <v>1842</v>
      </c>
      <c r="C281" s="701">
        <v>9957561</v>
      </c>
      <c r="E281" s="701"/>
    </row>
    <row r="282" spans="1:5">
      <c r="A282" s="700">
        <v>18230741</v>
      </c>
      <c r="B282" s="700" t="s">
        <v>254</v>
      </c>
      <c r="C282" s="701">
        <v>-9957561</v>
      </c>
      <c r="E282" s="701"/>
    </row>
    <row r="283" spans="1:5">
      <c r="A283" s="700">
        <v>18230751</v>
      </c>
      <c r="B283" s="700" t="s">
        <v>300</v>
      </c>
      <c r="C283" s="701">
        <v>-12375488</v>
      </c>
      <c r="E283" s="701"/>
    </row>
    <row r="284" spans="1:5">
      <c r="A284" s="700">
        <v>18230761</v>
      </c>
      <c r="B284" s="700" t="s">
        <v>301</v>
      </c>
      <c r="C284" s="701">
        <v>12375488</v>
      </c>
      <c r="E284" s="701"/>
    </row>
    <row r="285" spans="1:5">
      <c r="A285" s="700">
        <v>18230771</v>
      </c>
      <c r="B285" s="700" t="s">
        <v>925</v>
      </c>
      <c r="C285" s="701">
        <v>8807905</v>
      </c>
      <c r="E285" s="701"/>
    </row>
    <row r="286" spans="1:5">
      <c r="A286" s="700">
        <v>18230781</v>
      </c>
      <c r="B286" s="700" t="s">
        <v>834</v>
      </c>
      <c r="C286" s="701">
        <v>-8807905</v>
      </c>
      <c r="E286" s="701"/>
    </row>
    <row r="287" spans="1:5">
      <c r="A287" s="700">
        <v>18230791</v>
      </c>
      <c r="B287" s="700" t="s">
        <v>406</v>
      </c>
      <c r="C287" s="701">
        <v>3858376</v>
      </c>
      <c r="E287" s="701"/>
    </row>
    <row r="288" spans="1:5">
      <c r="A288" s="700">
        <v>18230811</v>
      </c>
      <c r="B288" s="700" t="s">
        <v>1671</v>
      </c>
      <c r="C288" s="701">
        <v>-671033</v>
      </c>
      <c r="E288" s="701"/>
    </row>
    <row r="289" spans="1:5">
      <c r="A289" s="700">
        <v>18230821</v>
      </c>
      <c r="B289" s="700" t="s">
        <v>1672</v>
      </c>
      <c r="C289" s="701">
        <v>671033</v>
      </c>
      <c r="E289" s="701"/>
    </row>
    <row r="290" spans="1:5">
      <c r="A290" s="700">
        <v>18230831</v>
      </c>
      <c r="B290" s="700" t="s">
        <v>1532</v>
      </c>
      <c r="C290" s="701">
        <v>-30212669</v>
      </c>
      <c r="E290" s="701"/>
    </row>
    <row r="291" spans="1:5">
      <c r="A291" s="700">
        <v>18230841</v>
      </c>
      <c r="B291" s="700" t="s">
        <v>753</v>
      </c>
      <c r="C291" s="701">
        <v>30212669</v>
      </c>
      <c r="E291" s="701"/>
    </row>
    <row r="292" spans="1:5">
      <c r="A292" s="700">
        <v>18230851</v>
      </c>
      <c r="B292" s="700" t="s">
        <v>1210</v>
      </c>
      <c r="C292" s="701">
        <v>-1764924</v>
      </c>
      <c r="E292" s="701"/>
    </row>
    <row r="293" spans="1:5">
      <c r="A293" s="700">
        <v>18230861</v>
      </c>
      <c r="B293" s="700" t="s">
        <v>1211</v>
      </c>
      <c r="C293" s="701">
        <v>1764924</v>
      </c>
      <c r="E293" s="701"/>
    </row>
    <row r="294" spans="1:5">
      <c r="A294" s="700">
        <v>18230871</v>
      </c>
      <c r="B294" s="700" t="s">
        <v>193</v>
      </c>
      <c r="C294" s="701">
        <v>30270096</v>
      </c>
      <c r="E294" s="701"/>
    </row>
    <row r="295" spans="1:5">
      <c r="A295" s="700">
        <v>18230881</v>
      </c>
      <c r="B295" s="700" t="s">
        <v>194</v>
      </c>
      <c r="C295" s="701">
        <v>-30270096</v>
      </c>
      <c r="E295" s="701"/>
    </row>
    <row r="296" spans="1:5">
      <c r="A296" s="700">
        <v>18230891</v>
      </c>
      <c r="B296" s="700" t="s">
        <v>967</v>
      </c>
      <c r="C296" s="701">
        <v>36163528</v>
      </c>
      <c r="E296" s="701"/>
    </row>
    <row r="297" spans="1:5">
      <c r="A297" s="700">
        <v>18230971</v>
      </c>
      <c r="B297" s="700" t="s">
        <v>1471</v>
      </c>
      <c r="C297" s="701">
        <v>2749643.08</v>
      </c>
      <c r="E297" s="701"/>
    </row>
    <row r="298" spans="1:5">
      <c r="A298" s="700">
        <v>18230981</v>
      </c>
      <c r="B298" s="700" t="s">
        <v>970</v>
      </c>
      <c r="C298" s="701">
        <v>-36163528</v>
      </c>
      <c r="E298" s="701"/>
    </row>
    <row r="299" spans="1:5">
      <c r="A299" s="700">
        <v>18231051</v>
      </c>
      <c r="B299" s="700" t="s">
        <v>2228</v>
      </c>
      <c r="C299" s="701">
        <v>-34827817</v>
      </c>
      <c r="E299" s="701"/>
    </row>
    <row r="300" spans="1:5">
      <c r="A300" s="700">
        <v>18231061</v>
      </c>
      <c r="B300" s="700" t="s">
        <v>2229</v>
      </c>
      <c r="C300" s="701">
        <v>34827817</v>
      </c>
      <c r="E300" s="701"/>
    </row>
    <row r="301" spans="1:5">
      <c r="A301" s="700">
        <v>18231081</v>
      </c>
      <c r="B301" s="700" t="s">
        <v>2444</v>
      </c>
      <c r="C301" s="701">
        <v>-25644564</v>
      </c>
      <c r="E301" s="701"/>
    </row>
    <row r="302" spans="1:5">
      <c r="A302" s="700">
        <v>18231091</v>
      </c>
      <c r="B302" s="700" t="s">
        <v>2445</v>
      </c>
      <c r="C302" s="701">
        <v>25644564</v>
      </c>
      <c r="E302" s="701"/>
    </row>
    <row r="303" spans="1:5">
      <c r="A303" s="700">
        <v>18231141</v>
      </c>
      <c r="B303" s="700" t="s">
        <v>2708</v>
      </c>
      <c r="C303" s="701">
        <v>-37811937</v>
      </c>
      <c r="E303" s="701"/>
    </row>
    <row r="304" spans="1:5">
      <c r="A304" s="700">
        <v>18231151</v>
      </c>
      <c r="B304" s="700" t="s">
        <v>2709</v>
      </c>
      <c r="C304" s="701">
        <v>37811937</v>
      </c>
      <c r="E304" s="701"/>
    </row>
    <row r="305" spans="1:5">
      <c r="A305" s="700">
        <v>18231161</v>
      </c>
      <c r="B305" s="700" t="s">
        <v>3012</v>
      </c>
      <c r="C305" s="701">
        <v>40127111</v>
      </c>
      <c r="E305" s="701"/>
    </row>
    <row r="306" spans="1:5">
      <c r="A306" s="700">
        <v>18231171</v>
      </c>
      <c r="B306" s="700" t="s">
        <v>3013</v>
      </c>
      <c r="C306" s="701">
        <v>-40127111</v>
      </c>
      <c r="E306" s="701"/>
    </row>
    <row r="307" spans="1:5">
      <c r="A307" s="700">
        <v>18231181</v>
      </c>
      <c r="B307" s="700" t="s">
        <v>3201</v>
      </c>
      <c r="C307" s="701">
        <v>8076799</v>
      </c>
      <c r="E307" s="701"/>
    </row>
    <row r="308" spans="1:5">
      <c r="A308" s="700">
        <v>18231191</v>
      </c>
      <c r="B308" s="700" t="s">
        <v>3202</v>
      </c>
      <c r="C308" s="701">
        <v>-8076799</v>
      </c>
      <c r="E308" s="701"/>
    </row>
    <row r="309" spans="1:5">
      <c r="A309" s="700">
        <v>18232221</v>
      </c>
      <c r="B309" s="700" t="s">
        <v>1608</v>
      </c>
      <c r="C309" s="701">
        <v>198375.75</v>
      </c>
      <c r="E309" s="701"/>
    </row>
    <row r="310" spans="1:5">
      <c r="A310" s="700">
        <v>18232251</v>
      </c>
      <c r="B310" s="700" t="s">
        <v>1609</v>
      </c>
      <c r="C310" s="701">
        <v>2142305.36</v>
      </c>
      <c r="E310" s="701"/>
    </row>
    <row r="311" spans="1:5">
      <c r="A311" s="700">
        <v>18232261</v>
      </c>
      <c r="B311" s="700" t="s">
        <v>1644</v>
      </c>
      <c r="C311" s="701">
        <v>51688.56</v>
      </c>
      <c r="E311" s="701"/>
    </row>
    <row r="312" spans="1:5">
      <c r="A312" s="700">
        <v>18232271</v>
      </c>
      <c r="B312" s="700" t="s">
        <v>1610</v>
      </c>
      <c r="C312" s="701">
        <v>297522.7</v>
      </c>
      <c r="E312" s="701"/>
    </row>
    <row r="313" spans="1:5">
      <c r="A313" s="700">
        <v>18232301</v>
      </c>
      <c r="B313" s="700" t="s">
        <v>2523</v>
      </c>
      <c r="C313" s="701">
        <v>71144067.370000005</v>
      </c>
      <c r="E313" s="701"/>
    </row>
    <row r="314" spans="1:5">
      <c r="A314" s="700">
        <v>18232311</v>
      </c>
      <c r="B314" s="700" t="s">
        <v>2524</v>
      </c>
      <c r="C314" s="701">
        <v>15030669</v>
      </c>
      <c r="E314" s="701"/>
    </row>
    <row r="315" spans="1:5">
      <c r="A315" s="700">
        <v>18232321</v>
      </c>
      <c r="B315" s="700" t="s">
        <v>2525</v>
      </c>
      <c r="C315" s="701">
        <v>2208333.14</v>
      </c>
      <c r="E315" s="701"/>
    </row>
    <row r="316" spans="1:5">
      <c r="A316" s="700">
        <v>18232331</v>
      </c>
      <c r="B316" s="700" t="s">
        <v>2536</v>
      </c>
      <c r="C316" s="701">
        <v>3374716.62</v>
      </c>
      <c r="E316" s="701"/>
    </row>
    <row r="317" spans="1:5">
      <c r="A317" s="700">
        <v>18233061</v>
      </c>
      <c r="B317" s="700" t="s">
        <v>1611</v>
      </c>
      <c r="C317" s="701">
        <v>20000</v>
      </c>
      <c r="E317" s="701"/>
    </row>
    <row r="318" spans="1:5">
      <c r="A318" s="700">
        <v>18233091</v>
      </c>
      <c r="B318" s="700" t="s">
        <v>1612</v>
      </c>
      <c r="C318" s="701">
        <v>198092.16</v>
      </c>
      <c r="E318" s="701"/>
    </row>
    <row r="319" spans="1:5">
      <c r="A319" s="700">
        <v>18235521</v>
      </c>
      <c r="B319" s="700" t="s">
        <v>2075</v>
      </c>
      <c r="C319" s="701">
        <v>27722595.879999999</v>
      </c>
      <c r="E319" s="701"/>
    </row>
    <row r="320" spans="1:5">
      <c r="A320" s="700">
        <v>18236021</v>
      </c>
      <c r="B320" s="700" t="s">
        <v>44</v>
      </c>
      <c r="C320" s="701">
        <v>15256064.07</v>
      </c>
      <c r="E320" s="701"/>
    </row>
    <row r="321" spans="1:5">
      <c r="A321" s="700">
        <v>18236031</v>
      </c>
      <c r="B321" s="700" t="s">
        <v>45</v>
      </c>
      <c r="C321" s="701">
        <v>2873005.76</v>
      </c>
      <c r="E321" s="701"/>
    </row>
    <row r="322" spans="1:5">
      <c r="A322" s="700">
        <v>18236041</v>
      </c>
      <c r="B322" s="700" t="s">
        <v>46</v>
      </c>
      <c r="C322" s="701">
        <v>-228709.77</v>
      </c>
      <c r="E322" s="701"/>
    </row>
    <row r="323" spans="1:5">
      <c r="A323" s="700">
        <v>18236051</v>
      </c>
      <c r="B323" s="700" t="s">
        <v>1284</v>
      </c>
      <c r="C323" s="701">
        <v>107024.51</v>
      </c>
      <c r="E323" s="701"/>
    </row>
    <row r="324" spans="1:5">
      <c r="A324" s="700">
        <v>18236061</v>
      </c>
      <c r="B324" s="700" t="s">
        <v>349</v>
      </c>
      <c r="C324" s="701">
        <v>1031542.85</v>
      </c>
      <c r="E324" s="701"/>
    </row>
    <row r="325" spans="1:5">
      <c r="A325" s="700">
        <v>18236071</v>
      </c>
      <c r="B325" s="700" t="s">
        <v>350</v>
      </c>
      <c r="C325" s="701">
        <v>671052.84</v>
      </c>
      <c r="E325" s="701"/>
    </row>
    <row r="326" spans="1:5">
      <c r="A326" s="700">
        <v>18236091</v>
      </c>
      <c r="B326" s="700" t="s">
        <v>1472</v>
      </c>
      <c r="C326" s="701">
        <v>-100555.3</v>
      </c>
      <c r="E326" s="701"/>
    </row>
    <row r="327" spans="1:5">
      <c r="A327" s="700">
        <v>18236101</v>
      </c>
      <c r="B327" s="700" t="s">
        <v>1509</v>
      </c>
      <c r="C327" s="701">
        <v>3769772.47</v>
      </c>
      <c r="E327" s="701"/>
    </row>
    <row r="328" spans="1:5">
      <c r="A328" s="700">
        <v>18236111</v>
      </c>
      <c r="B328" s="700" t="s">
        <v>3039</v>
      </c>
      <c r="C328" s="701">
        <v>65155.27</v>
      </c>
      <c r="E328" s="701"/>
    </row>
    <row r="329" spans="1:5">
      <c r="A329" s="700">
        <v>18237112</v>
      </c>
      <c r="B329" s="700" t="s">
        <v>677</v>
      </c>
      <c r="C329" s="701">
        <v>279321.2</v>
      </c>
      <c r="E329" s="701"/>
    </row>
    <row r="330" spans="1:5">
      <c r="A330" s="700">
        <v>18237122</v>
      </c>
      <c r="B330" s="700" t="s">
        <v>1018</v>
      </c>
      <c r="C330" s="701">
        <v>169602.13</v>
      </c>
      <c r="E330" s="701"/>
    </row>
    <row r="331" spans="1:5">
      <c r="A331" s="700">
        <v>18237132</v>
      </c>
      <c r="B331" s="700" t="s">
        <v>58</v>
      </c>
      <c r="C331" s="701">
        <v>133750.43</v>
      </c>
    </row>
    <row r="332" spans="1:5">
      <c r="A332" s="700">
        <v>18237142</v>
      </c>
      <c r="B332" s="700" t="s">
        <v>59</v>
      </c>
      <c r="C332" s="701">
        <v>53995.63</v>
      </c>
      <c r="E332" s="701"/>
    </row>
    <row r="333" spans="1:5">
      <c r="A333" s="700">
        <v>18237152</v>
      </c>
      <c r="B333" s="700" t="s">
        <v>345</v>
      </c>
      <c r="C333" s="701">
        <v>67987.45</v>
      </c>
    </row>
    <row r="334" spans="1:5">
      <c r="A334" s="700">
        <v>18238031</v>
      </c>
      <c r="B334" s="700" t="s">
        <v>2856</v>
      </c>
      <c r="C334" s="701">
        <v>13112047.83</v>
      </c>
    </row>
    <row r="335" spans="1:5">
      <c r="A335" s="700">
        <v>18238032</v>
      </c>
      <c r="B335" s="700" t="s">
        <v>2856</v>
      </c>
      <c r="C335" s="701">
        <v>4924186.8099999996</v>
      </c>
    </row>
    <row r="336" spans="1:5">
      <c r="A336" s="700">
        <v>18238041</v>
      </c>
      <c r="B336" s="700" t="s">
        <v>2857</v>
      </c>
      <c r="C336" s="701">
        <v>13461067</v>
      </c>
      <c r="E336" s="701"/>
    </row>
    <row r="337" spans="1:5">
      <c r="A337" s="700">
        <v>18238042</v>
      </c>
      <c r="B337" s="700" t="s">
        <v>2858</v>
      </c>
      <c r="C337" s="701">
        <v>4817025</v>
      </c>
      <c r="E337" s="701"/>
    </row>
    <row r="338" spans="1:5">
      <c r="A338" s="700">
        <v>18238141</v>
      </c>
      <c r="B338" s="700" t="s">
        <v>3081</v>
      </c>
      <c r="C338" s="701">
        <v>23644945.41</v>
      </c>
      <c r="E338" s="701"/>
    </row>
    <row r="339" spans="1:5">
      <c r="A339" s="700">
        <v>18238142</v>
      </c>
      <c r="B339" s="700" t="s">
        <v>3080</v>
      </c>
      <c r="C339" s="701">
        <v>41784371.270000003</v>
      </c>
      <c r="E339" s="701"/>
    </row>
    <row r="340" spans="1:5">
      <c r="A340" s="700">
        <v>18238151</v>
      </c>
      <c r="B340" s="700" t="s">
        <v>2958</v>
      </c>
      <c r="C340" s="701">
        <v>4519401.74</v>
      </c>
    </row>
    <row r="341" spans="1:5">
      <c r="A341" s="700">
        <v>18238152</v>
      </c>
      <c r="B341" s="700" t="s">
        <v>2872</v>
      </c>
      <c r="C341" s="701">
        <v>8621637.6199999992</v>
      </c>
    </row>
    <row r="342" spans="1:5">
      <c r="A342" s="700">
        <v>18238161</v>
      </c>
      <c r="B342" s="700" t="s">
        <v>2855</v>
      </c>
      <c r="C342" s="701">
        <v>412938.34</v>
      </c>
    </row>
    <row r="343" spans="1:5">
      <c r="A343" s="700">
        <v>18238162</v>
      </c>
      <c r="B343" s="700" t="s">
        <v>3164</v>
      </c>
      <c r="C343" s="701">
        <v>771782.16</v>
      </c>
      <c r="E343" s="701"/>
    </row>
    <row r="344" spans="1:5">
      <c r="A344" s="700">
        <v>18238171</v>
      </c>
      <c r="B344" s="700" t="s">
        <v>3059</v>
      </c>
      <c r="C344" s="701">
        <v>194055.9</v>
      </c>
      <c r="E344" s="701"/>
    </row>
    <row r="345" spans="1:5">
      <c r="A345" s="700">
        <v>18238172</v>
      </c>
      <c r="B345" s="700" t="s">
        <v>2873</v>
      </c>
      <c r="C345" s="701">
        <v>208301.11</v>
      </c>
      <c r="E345" s="701"/>
    </row>
    <row r="346" spans="1:5">
      <c r="A346" s="700">
        <v>18238191</v>
      </c>
      <c r="B346" s="700" t="s">
        <v>3009</v>
      </c>
      <c r="C346" s="701">
        <v>1816917.74</v>
      </c>
    </row>
    <row r="347" spans="1:5">
      <c r="A347" s="700">
        <v>18238211</v>
      </c>
      <c r="B347" s="700" t="s">
        <v>3000</v>
      </c>
      <c r="C347" s="701">
        <v>21945.8</v>
      </c>
      <c r="E347" s="701"/>
    </row>
    <row r="348" spans="1:5">
      <c r="A348" s="700">
        <v>18238221</v>
      </c>
      <c r="B348" s="700" t="s">
        <v>3001</v>
      </c>
      <c r="C348" s="701">
        <v>51581.34</v>
      </c>
      <c r="E348" s="701"/>
    </row>
    <row r="349" spans="1:5">
      <c r="A349" s="700">
        <v>18238311</v>
      </c>
      <c r="B349" s="700" t="s">
        <v>2959</v>
      </c>
      <c r="C349" s="701">
        <v>19211795.760000002</v>
      </c>
      <c r="E349" s="701"/>
    </row>
    <row r="350" spans="1:5">
      <c r="A350" s="700">
        <v>18238321</v>
      </c>
      <c r="B350" s="700" t="s">
        <v>2960</v>
      </c>
      <c r="C350" s="701">
        <v>2188389.9</v>
      </c>
      <c r="E350" s="701"/>
    </row>
    <row r="351" spans="1:5">
      <c r="A351" s="700">
        <v>18238331</v>
      </c>
      <c r="B351" s="700" t="s">
        <v>2965</v>
      </c>
      <c r="C351" s="701">
        <v>8593397.7200000007</v>
      </c>
    </row>
    <row r="352" spans="1:5">
      <c r="A352" s="700">
        <v>18239001</v>
      </c>
      <c r="B352" s="700" t="s">
        <v>1910</v>
      </c>
      <c r="C352" s="701">
        <v>99844156</v>
      </c>
    </row>
    <row r="353" spans="1:5">
      <c r="A353" s="700">
        <v>18239002</v>
      </c>
      <c r="B353" s="700" t="s">
        <v>1911</v>
      </c>
      <c r="C353" s="701">
        <v>32021676.07</v>
      </c>
      <c r="E353" s="701"/>
    </row>
    <row r="354" spans="1:5">
      <c r="A354" s="700">
        <v>18239011</v>
      </c>
      <c r="B354" s="700" t="s">
        <v>592</v>
      </c>
      <c r="C354" s="701">
        <v>3122211.65</v>
      </c>
      <c r="E354" s="701"/>
    </row>
    <row r="355" spans="1:5">
      <c r="A355" s="700">
        <v>18239012</v>
      </c>
      <c r="B355" s="700" t="s">
        <v>593</v>
      </c>
      <c r="C355" s="701">
        <v>1233828.1100000001</v>
      </c>
      <c r="E355" s="701"/>
    </row>
    <row r="356" spans="1:5">
      <c r="A356" s="700">
        <v>18239021</v>
      </c>
      <c r="B356" s="700" t="s">
        <v>1912</v>
      </c>
      <c r="C356" s="701">
        <v>22733352.5</v>
      </c>
      <c r="E356" s="701"/>
    </row>
    <row r="357" spans="1:5">
      <c r="A357" s="700">
        <v>18239022</v>
      </c>
      <c r="B357" s="700" t="s">
        <v>1913</v>
      </c>
      <c r="C357" s="701">
        <v>8693859.7699999996</v>
      </c>
    </row>
    <row r="358" spans="1:5">
      <c r="A358" s="700">
        <v>18239031</v>
      </c>
      <c r="B358" s="700" t="s">
        <v>945</v>
      </c>
      <c r="C358" s="701">
        <v>-125699720.15000001</v>
      </c>
      <c r="E358" s="701"/>
    </row>
    <row r="359" spans="1:5">
      <c r="A359" s="700">
        <v>18239032</v>
      </c>
      <c r="B359" s="700" t="s">
        <v>946</v>
      </c>
      <c r="C359" s="701">
        <v>-41949363.950000003</v>
      </c>
      <c r="E359" s="701"/>
    </row>
    <row r="360" spans="1:5">
      <c r="A360" s="700">
        <v>18239061</v>
      </c>
      <c r="B360" s="700" t="s">
        <v>1721</v>
      </c>
      <c r="C360" s="701">
        <v>837787</v>
      </c>
      <c r="E360" s="701"/>
    </row>
    <row r="361" spans="1:5">
      <c r="A361" s="700">
        <v>18239081</v>
      </c>
      <c r="B361" s="700" t="s">
        <v>3247</v>
      </c>
      <c r="C361" s="701">
        <v>5421054.8700000001</v>
      </c>
      <c r="E361" s="701"/>
    </row>
    <row r="362" spans="1:5">
      <c r="A362" s="700">
        <v>18239082</v>
      </c>
      <c r="B362" s="700" t="s">
        <v>3248</v>
      </c>
      <c r="C362" s="701">
        <v>10487525.210000001</v>
      </c>
    </row>
    <row r="363" spans="1:5">
      <c r="A363" s="700">
        <v>18239091</v>
      </c>
      <c r="B363" s="700" t="s">
        <v>3249</v>
      </c>
      <c r="C363" s="701">
        <v>4692458.8600000003</v>
      </c>
    </row>
    <row r="364" spans="1:5">
      <c r="A364" s="700">
        <v>18239092</v>
      </c>
      <c r="B364" s="700" t="s">
        <v>3070</v>
      </c>
      <c r="C364" s="701">
        <v>4940926.43</v>
      </c>
    </row>
    <row r="365" spans="1:5">
      <c r="A365" s="700">
        <v>18239101</v>
      </c>
      <c r="B365" s="700" t="s">
        <v>3250</v>
      </c>
      <c r="C365" s="701">
        <v>956803.31</v>
      </c>
    </row>
    <row r="366" spans="1:5">
      <c r="A366" s="700">
        <v>18400013</v>
      </c>
      <c r="B366" s="700" t="s">
        <v>1743</v>
      </c>
      <c r="C366" s="701">
        <v>-348799.95</v>
      </c>
    </row>
    <row r="367" spans="1:5">
      <c r="A367" s="700">
        <v>18400123</v>
      </c>
      <c r="B367" s="700" t="s">
        <v>1744</v>
      </c>
      <c r="C367" s="701">
        <v>-102010.22</v>
      </c>
      <c r="E367" s="701"/>
    </row>
    <row r="368" spans="1:5">
      <c r="A368" s="700">
        <v>18400143</v>
      </c>
      <c r="B368" s="700" t="s">
        <v>1745</v>
      </c>
      <c r="C368" s="701">
        <v>-22641.84</v>
      </c>
      <c r="E368" s="701"/>
    </row>
    <row r="369" spans="1:5">
      <c r="A369" s="700">
        <v>18400483</v>
      </c>
      <c r="B369" s="700" t="s">
        <v>664</v>
      </c>
      <c r="C369" s="701">
        <v>66504.72</v>
      </c>
      <c r="E369" s="701"/>
    </row>
    <row r="370" spans="1:5">
      <c r="A370" s="700">
        <v>18500003</v>
      </c>
      <c r="B370" s="700" t="s">
        <v>704</v>
      </c>
      <c r="C370" s="701">
        <v>-12542.15</v>
      </c>
      <c r="E370" s="701"/>
    </row>
    <row r="371" spans="1:5">
      <c r="A371" s="700">
        <v>18600013</v>
      </c>
      <c r="B371" s="700" t="s">
        <v>1351</v>
      </c>
      <c r="C371" s="701">
        <v>1816728.99</v>
      </c>
      <c r="E371" s="701"/>
    </row>
    <row r="372" spans="1:5">
      <c r="A372" s="700">
        <v>18600053</v>
      </c>
      <c r="B372" s="700" t="s">
        <v>1352</v>
      </c>
      <c r="C372" s="701">
        <v>3087513.95</v>
      </c>
    </row>
    <row r="373" spans="1:5">
      <c r="A373" s="700">
        <v>18600091</v>
      </c>
      <c r="B373" s="700" t="s">
        <v>2307</v>
      </c>
      <c r="C373" s="701">
        <v>6736.09</v>
      </c>
    </row>
    <row r="374" spans="1:5">
      <c r="A374" s="700">
        <v>18600122</v>
      </c>
      <c r="B374" s="700" t="s">
        <v>1688</v>
      </c>
      <c r="C374" s="700">
        <v>886.83</v>
      </c>
      <c r="E374" s="701"/>
    </row>
    <row r="375" spans="1:5">
      <c r="A375" s="700">
        <v>18600123</v>
      </c>
      <c r="B375" s="700" t="s">
        <v>256</v>
      </c>
      <c r="C375" s="700">
        <v>549.61</v>
      </c>
      <c r="E375" s="701"/>
    </row>
    <row r="376" spans="1:5">
      <c r="A376" s="700">
        <v>18600143</v>
      </c>
      <c r="B376" s="700" t="s">
        <v>3168</v>
      </c>
      <c r="C376" s="701">
        <v>18367.650000000001</v>
      </c>
      <c r="E376" s="701"/>
    </row>
    <row r="377" spans="1:5">
      <c r="A377" s="700">
        <v>18600291</v>
      </c>
      <c r="B377" s="700" t="s">
        <v>3076</v>
      </c>
      <c r="C377" s="701">
        <v>12399.37</v>
      </c>
      <c r="E377" s="701"/>
    </row>
    <row r="378" spans="1:5">
      <c r="A378" s="700">
        <v>18600293</v>
      </c>
      <c r="B378" s="700" t="s">
        <v>893</v>
      </c>
      <c r="C378" s="701">
        <v>1281.74</v>
      </c>
      <c r="E378" s="701"/>
    </row>
    <row r="379" spans="1:5">
      <c r="A379" s="700">
        <v>18600363</v>
      </c>
      <c r="B379" s="700" t="s">
        <v>2226</v>
      </c>
      <c r="C379" s="700">
        <v>412.6</v>
      </c>
      <c r="E379" s="701"/>
    </row>
    <row r="380" spans="1:5">
      <c r="A380" s="700">
        <v>18600403</v>
      </c>
      <c r="B380" s="700" t="s">
        <v>2771</v>
      </c>
      <c r="C380" s="701">
        <v>1913022.41</v>
      </c>
      <c r="E380" s="701"/>
    </row>
    <row r="381" spans="1:5">
      <c r="A381" s="700">
        <v>18600512</v>
      </c>
      <c r="B381" s="700" t="s">
        <v>2589</v>
      </c>
      <c r="C381" s="701">
        <v>59522921.950000003</v>
      </c>
      <c r="E381" s="701"/>
    </row>
    <row r="382" spans="1:5">
      <c r="A382" s="700">
        <v>18600561</v>
      </c>
      <c r="B382" s="700" t="s">
        <v>1158</v>
      </c>
      <c r="C382" s="701">
        <v>8118542</v>
      </c>
      <c r="E382" s="701"/>
    </row>
    <row r="383" spans="1:5">
      <c r="A383" s="700">
        <v>18600571</v>
      </c>
      <c r="B383" s="700" t="s">
        <v>1441</v>
      </c>
      <c r="C383" s="701">
        <v>59728549.710000001</v>
      </c>
      <c r="E383" s="701"/>
    </row>
    <row r="384" spans="1:5">
      <c r="A384" s="700">
        <v>18600573</v>
      </c>
      <c r="B384" s="700" t="s">
        <v>3179</v>
      </c>
      <c r="C384" s="701">
        <v>5227849</v>
      </c>
      <c r="E384" s="701"/>
    </row>
    <row r="385" spans="1:5">
      <c r="A385" s="700">
        <v>18600751</v>
      </c>
      <c r="B385" s="700" t="s">
        <v>2393</v>
      </c>
      <c r="C385" s="701">
        <v>2534376.2599999998</v>
      </c>
      <c r="E385" s="701"/>
    </row>
    <row r="386" spans="1:5">
      <c r="A386" s="700">
        <v>18600761</v>
      </c>
      <c r="B386" s="700" t="s">
        <v>2394</v>
      </c>
      <c r="C386" s="701">
        <v>1085620.3899999999</v>
      </c>
      <c r="E386" s="701"/>
    </row>
    <row r="387" spans="1:5">
      <c r="A387" s="700">
        <v>18600771</v>
      </c>
      <c r="B387" s="700" t="s">
        <v>2563</v>
      </c>
      <c r="C387" s="701">
        <v>2616722.2999999998</v>
      </c>
      <c r="E387" s="701"/>
    </row>
    <row r="388" spans="1:5">
      <c r="A388" s="700">
        <v>18600781</v>
      </c>
      <c r="B388" s="700" t="s">
        <v>2564</v>
      </c>
      <c r="C388" s="701">
        <v>1386712.12</v>
      </c>
      <c r="E388" s="701"/>
    </row>
    <row r="389" spans="1:5">
      <c r="A389" s="700">
        <v>18600941</v>
      </c>
      <c r="B389" s="700" t="s">
        <v>3104</v>
      </c>
      <c r="C389" s="701">
        <v>43330.879999999997</v>
      </c>
      <c r="E389" s="701"/>
    </row>
    <row r="390" spans="1:5">
      <c r="A390" s="700">
        <v>18600943</v>
      </c>
      <c r="B390" s="700" t="s">
        <v>3105</v>
      </c>
      <c r="C390" s="701">
        <v>388356.83</v>
      </c>
      <c r="E390" s="701"/>
    </row>
    <row r="391" spans="1:5">
      <c r="A391" s="700">
        <v>18601013</v>
      </c>
      <c r="B391" s="700" t="s">
        <v>3207</v>
      </c>
      <c r="C391" s="701">
        <v>112637.5</v>
      </c>
      <c r="E391" s="701"/>
    </row>
    <row r="392" spans="1:5">
      <c r="A392" s="700">
        <v>18601021</v>
      </c>
      <c r="B392" s="700" t="s">
        <v>2824</v>
      </c>
      <c r="C392" s="701">
        <v>528933.99</v>
      </c>
      <c r="E392" s="701"/>
    </row>
    <row r="393" spans="1:5">
      <c r="A393" s="700">
        <v>18601173</v>
      </c>
      <c r="B393" s="700" t="s">
        <v>3006</v>
      </c>
      <c r="C393" s="701">
        <v>162853.93</v>
      </c>
      <c r="E393" s="701"/>
    </row>
    <row r="394" spans="1:5">
      <c r="A394" s="700">
        <v>18601502</v>
      </c>
      <c r="B394" s="700" t="s">
        <v>2773</v>
      </c>
      <c r="C394" s="701">
        <v>159218.41</v>
      </c>
      <c r="E394" s="701"/>
    </row>
    <row r="395" spans="1:5">
      <c r="A395" s="700">
        <v>18603003</v>
      </c>
      <c r="B395" s="700" t="s">
        <v>3103</v>
      </c>
      <c r="C395" s="701">
        <v>1455853.69</v>
      </c>
      <c r="E395" s="701"/>
    </row>
    <row r="396" spans="1:5">
      <c r="A396" s="700">
        <v>18603011</v>
      </c>
      <c r="B396" s="700" t="s">
        <v>3054</v>
      </c>
      <c r="C396" s="701">
        <v>2043794.49</v>
      </c>
      <c r="E396" s="701"/>
    </row>
    <row r="397" spans="1:5">
      <c r="A397" s="700">
        <v>18603021</v>
      </c>
      <c r="B397" s="700" t="s">
        <v>3077</v>
      </c>
      <c r="C397" s="701">
        <v>6175966.0300000003</v>
      </c>
      <c r="E397" s="701"/>
    </row>
    <row r="398" spans="1:5">
      <c r="A398" s="700">
        <v>18603031</v>
      </c>
      <c r="B398" s="700" t="s">
        <v>3047</v>
      </c>
      <c r="C398" s="701">
        <v>2028535.65</v>
      </c>
      <c r="E398" s="701"/>
    </row>
    <row r="399" spans="1:5">
      <c r="A399" s="700">
        <v>18603041</v>
      </c>
      <c r="B399" s="700" t="s">
        <v>3078</v>
      </c>
      <c r="C399" s="701">
        <v>1015915.57</v>
      </c>
      <c r="E399" s="701"/>
    </row>
    <row r="400" spans="1:5">
      <c r="A400" s="700">
        <v>18603051</v>
      </c>
      <c r="B400" s="700" t="s">
        <v>3082</v>
      </c>
      <c r="C400" s="701">
        <v>879140.49</v>
      </c>
      <c r="E400" s="701"/>
    </row>
    <row r="401" spans="1:5">
      <c r="A401" s="700">
        <v>18603061</v>
      </c>
      <c r="B401" s="700" t="s">
        <v>3222</v>
      </c>
      <c r="C401" s="701">
        <v>1138112.8500000001</v>
      </c>
      <c r="E401" s="701"/>
    </row>
    <row r="402" spans="1:5">
      <c r="A402" s="700">
        <v>18603072</v>
      </c>
      <c r="B402" s="700" t="s">
        <v>3223</v>
      </c>
      <c r="C402" s="701">
        <v>1603286.25</v>
      </c>
      <c r="E402" s="701"/>
    </row>
    <row r="403" spans="1:5">
      <c r="A403" s="700">
        <v>18603081</v>
      </c>
      <c r="B403" s="700" t="s">
        <v>3233</v>
      </c>
      <c r="C403" s="701">
        <v>45144</v>
      </c>
      <c r="E403" s="701"/>
    </row>
    <row r="404" spans="1:5">
      <c r="A404" s="700">
        <v>18603091</v>
      </c>
      <c r="B404" s="700" t="s">
        <v>3234</v>
      </c>
      <c r="C404" s="701">
        <v>66630</v>
      </c>
      <c r="E404" s="701"/>
    </row>
    <row r="405" spans="1:5">
      <c r="A405" s="700">
        <v>18605011</v>
      </c>
      <c r="B405" s="700" t="s">
        <v>3182</v>
      </c>
      <c r="C405" s="701">
        <v>2078994.04</v>
      </c>
      <c r="E405" s="701"/>
    </row>
    <row r="406" spans="1:5">
      <c r="A406" s="700">
        <v>18605021</v>
      </c>
      <c r="B406" s="700" t="s">
        <v>3235</v>
      </c>
      <c r="C406" s="701">
        <v>4198503.3899999997</v>
      </c>
      <c r="E406" s="701"/>
    </row>
    <row r="407" spans="1:5">
      <c r="A407" s="700">
        <v>18605031</v>
      </c>
      <c r="B407" s="700" t="s">
        <v>3252</v>
      </c>
      <c r="C407" s="701">
        <v>1561257.16</v>
      </c>
      <c r="E407" s="701"/>
    </row>
    <row r="408" spans="1:5">
      <c r="A408" s="700">
        <v>18605041</v>
      </c>
      <c r="B408" s="700" t="s">
        <v>3296</v>
      </c>
      <c r="C408" s="701">
        <v>2422858.5</v>
      </c>
    </row>
    <row r="409" spans="1:5">
      <c r="A409" s="700">
        <v>18608001</v>
      </c>
      <c r="B409" s="700" t="s">
        <v>1613</v>
      </c>
      <c r="C409" s="701">
        <v>408175.63</v>
      </c>
    </row>
    <row r="410" spans="1:5">
      <c r="A410" s="700">
        <v>18608002</v>
      </c>
      <c r="B410" s="700" t="s">
        <v>3088</v>
      </c>
      <c r="C410" s="701">
        <v>166849.85999999999</v>
      </c>
      <c r="E410" s="701"/>
    </row>
    <row r="411" spans="1:5">
      <c r="A411" s="700">
        <v>18608011</v>
      </c>
      <c r="B411" s="700" t="s">
        <v>1614</v>
      </c>
      <c r="C411" s="701">
        <v>345204.45</v>
      </c>
      <c r="E411" s="701"/>
    </row>
    <row r="412" spans="1:5">
      <c r="A412" s="700">
        <v>18608012</v>
      </c>
      <c r="B412" s="700" t="s">
        <v>3084</v>
      </c>
      <c r="C412" s="701">
        <v>550374.41</v>
      </c>
      <c r="E412" s="701"/>
    </row>
    <row r="413" spans="1:5">
      <c r="A413" s="700">
        <v>18608021</v>
      </c>
      <c r="B413" s="700" t="s">
        <v>1615</v>
      </c>
      <c r="C413" s="701">
        <v>2254508.17</v>
      </c>
      <c r="E413" s="701"/>
    </row>
    <row r="414" spans="1:5">
      <c r="A414" s="700">
        <v>18608031</v>
      </c>
      <c r="B414" s="700" t="s">
        <v>1616</v>
      </c>
      <c r="C414" s="701">
        <v>50000</v>
      </c>
      <c r="E414" s="701"/>
    </row>
    <row r="415" spans="1:5">
      <c r="A415" s="700">
        <v>18608041</v>
      </c>
      <c r="B415" s="700" t="s">
        <v>1627</v>
      </c>
      <c r="C415" s="701">
        <v>1953910.05</v>
      </c>
      <c r="E415" s="701"/>
    </row>
    <row r="416" spans="1:5">
      <c r="A416" s="700">
        <v>18608051</v>
      </c>
      <c r="B416" s="700" t="s">
        <v>1617</v>
      </c>
      <c r="C416" s="701">
        <v>2859884.34</v>
      </c>
      <c r="E416" s="701"/>
    </row>
    <row r="417" spans="1:5">
      <c r="A417" s="700">
        <v>18608062</v>
      </c>
      <c r="B417" s="700" t="s">
        <v>511</v>
      </c>
      <c r="C417" s="701">
        <v>-50267724.640000001</v>
      </c>
      <c r="E417" s="701"/>
    </row>
    <row r="418" spans="1:5">
      <c r="A418" s="700">
        <v>18608081</v>
      </c>
      <c r="B418" s="700" t="s">
        <v>1618</v>
      </c>
      <c r="C418" s="701">
        <v>659654.59</v>
      </c>
      <c r="E418" s="701"/>
    </row>
    <row r="419" spans="1:5">
      <c r="A419" s="700">
        <v>18608111</v>
      </c>
      <c r="B419" s="700" t="s">
        <v>1619</v>
      </c>
      <c r="C419" s="701">
        <v>250000</v>
      </c>
      <c r="E419" s="701"/>
    </row>
    <row r="420" spans="1:5">
      <c r="A420" s="700">
        <v>18608112</v>
      </c>
      <c r="B420" s="700" t="s">
        <v>1628</v>
      </c>
      <c r="C420" s="701">
        <v>38835484.93</v>
      </c>
      <c r="E420" s="701"/>
    </row>
    <row r="421" spans="1:5">
      <c r="A421" s="700">
        <v>18608141</v>
      </c>
      <c r="B421" s="700" t="s">
        <v>1592</v>
      </c>
      <c r="C421" s="701">
        <v>224879.76</v>
      </c>
      <c r="E421" s="701"/>
    </row>
    <row r="422" spans="1:5">
      <c r="A422" s="700">
        <v>18608151</v>
      </c>
      <c r="B422" s="700" t="s">
        <v>1645</v>
      </c>
      <c r="C422" s="701">
        <v>75000</v>
      </c>
      <c r="E422" s="701"/>
    </row>
    <row r="423" spans="1:5">
      <c r="A423" s="700">
        <v>18608171</v>
      </c>
      <c r="B423" s="700" t="s">
        <v>2753</v>
      </c>
      <c r="C423" s="701">
        <v>212588.68</v>
      </c>
      <c r="E423" s="701"/>
    </row>
    <row r="424" spans="1:5">
      <c r="A424" s="700">
        <v>18608181</v>
      </c>
      <c r="B424" s="700" t="s">
        <v>2300</v>
      </c>
      <c r="C424" s="701">
        <v>50000</v>
      </c>
      <c r="E424" s="701"/>
    </row>
    <row r="425" spans="1:5">
      <c r="A425" s="700">
        <v>18608191</v>
      </c>
      <c r="B425" s="700" t="s">
        <v>2308</v>
      </c>
      <c r="C425" s="701">
        <v>400495.47</v>
      </c>
      <c r="E425" s="701"/>
    </row>
    <row r="426" spans="1:5">
      <c r="A426" s="700">
        <v>18608211</v>
      </c>
      <c r="B426" s="700" t="s">
        <v>2754</v>
      </c>
      <c r="C426" s="701">
        <v>111880.23</v>
      </c>
      <c r="E426" s="701"/>
    </row>
    <row r="427" spans="1:5">
      <c r="A427" s="700">
        <v>18608212</v>
      </c>
      <c r="B427" s="700" t="s">
        <v>1629</v>
      </c>
      <c r="C427" s="701">
        <v>1461848.9</v>
      </c>
      <c r="E427" s="701"/>
    </row>
    <row r="428" spans="1:5">
      <c r="A428" s="700">
        <v>18608221</v>
      </c>
      <c r="B428" s="700" t="s">
        <v>2463</v>
      </c>
      <c r="C428" s="701">
        <v>132171.19</v>
      </c>
    </row>
    <row r="429" spans="1:5">
      <c r="A429" s="700">
        <v>18608231</v>
      </c>
      <c r="B429" s="700" t="s">
        <v>2570</v>
      </c>
      <c r="C429" s="701">
        <v>240256.67</v>
      </c>
      <c r="E429" s="701"/>
    </row>
    <row r="430" spans="1:5">
      <c r="A430" s="700">
        <v>18608241</v>
      </c>
      <c r="B430" s="700" t="s">
        <v>2464</v>
      </c>
      <c r="C430" s="701">
        <v>95304.25</v>
      </c>
      <c r="E430" s="701"/>
    </row>
    <row r="431" spans="1:5">
      <c r="A431" s="700">
        <v>18608251</v>
      </c>
      <c r="B431" s="700" t="s">
        <v>3297</v>
      </c>
      <c r="C431" s="700">
        <v>695.75</v>
      </c>
      <c r="E431" s="701"/>
    </row>
    <row r="432" spans="1:5">
      <c r="A432" s="700">
        <v>18608312</v>
      </c>
      <c r="B432" s="700" t="s">
        <v>1630</v>
      </c>
      <c r="C432" s="701">
        <v>3949873.22</v>
      </c>
      <c r="E432" s="701"/>
    </row>
    <row r="433" spans="1:5">
      <c r="A433" s="700">
        <v>18608412</v>
      </c>
      <c r="B433" s="700" t="s">
        <v>2726</v>
      </c>
      <c r="C433" s="701">
        <v>2651381.7400000002</v>
      </c>
      <c r="E433" s="701"/>
    </row>
    <row r="434" spans="1:5">
      <c r="A434" s="700">
        <v>18608612</v>
      </c>
      <c r="B434" s="700" t="s">
        <v>1631</v>
      </c>
      <c r="C434" s="701">
        <v>776531.8</v>
      </c>
      <c r="E434" s="701"/>
    </row>
    <row r="435" spans="1:5">
      <c r="A435" s="700">
        <v>18608712</v>
      </c>
      <c r="B435" s="700" t="s">
        <v>1632</v>
      </c>
      <c r="C435" s="701">
        <v>5358520.29</v>
      </c>
      <c r="E435" s="701"/>
    </row>
    <row r="436" spans="1:5">
      <c r="A436" s="700">
        <v>18608752</v>
      </c>
      <c r="B436" s="700" t="s">
        <v>1633</v>
      </c>
      <c r="C436" s="701">
        <v>935530</v>
      </c>
      <c r="E436" s="701"/>
    </row>
    <row r="437" spans="1:5">
      <c r="A437" s="700">
        <v>18608772</v>
      </c>
      <c r="B437" s="700" t="s">
        <v>2941</v>
      </c>
      <c r="C437" s="701">
        <v>-3488999.1</v>
      </c>
    </row>
    <row r="438" spans="1:5">
      <c r="A438" s="700">
        <v>18608782</v>
      </c>
      <c r="B438" s="700" t="s">
        <v>2942</v>
      </c>
      <c r="C438" s="701">
        <v>-801550.75</v>
      </c>
      <c r="E438" s="701"/>
    </row>
    <row r="439" spans="1:5">
      <c r="A439" s="700">
        <v>18608792</v>
      </c>
      <c r="B439" s="700" t="s">
        <v>2943</v>
      </c>
      <c r="C439" s="701">
        <v>-160310.15</v>
      </c>
      <c r="E439" s="701"/>
    </row>
    <row r="440" spans="1:5">
      <c r="A440" s="700">
        <v>18609312</v>
      </c>
      <c r="B440" s="700" t="s">
        <v>2717</v>
      </c>
      <c r="C440" s="701">
        <v>12405154.710000001</v>
      </c>
      <c r="E440" s="701"/>
    </row>
    <row r="441" spans="1:5">
      <c r="A441" s="700">
        <v>18609422</v>
      </c>
      <c r="B441" s="700" t="s">
        <v>2480</v>
      </c>
      <c r="C441" s="701">
        <v>21583501.329999998</v>
      </c>
      <c r="E441" s="701"/>
    </row>
    <row r="442" spans="1:5">
      <c r="A442" s="700">
        <v>18609432</v>
      </c>
      <c r="B442" s="700" t="s">
        <v>2725</v>
      </c>
      <c r="C442" s="701">
        <v>5457248.2199999997</v>
      </c>
      <c r="E442" s="701"/>
    </row>
    <row r="443" spans="1:5">
      <c r="A443" s="700">
        <v>18609512</v>
      </c>
      <c r="B443" s="700" t="s">
        <v>3253</v>
      </c>
      <c r="C443" s="701">
        <v>30093.55</v>
      </c>
      <c r="E443" s="701"/>
    </row>
    <row r="444" spans="1:5">
      <c r="A444" s="700">
        <v>18609532</v>
      </c>
      <c r="B444" s="700" t="s">
        <v>1634</v>
      </c>
      <c r="C444" s="701">
        <v>231369.84</v>
      </c>
      <c r="E444" s="701"/>
    </row>
    <row r="445" spans="1:5">
      <c r="A445" s="700">
        <v>18609542</v>
      </c>
      <c r="B445" s="700" t="s">
        <v>1019</v>
      </c>
      <c r="C445" s="701">
        <v>1254241.07</v>
      </c>
      <c r="E445" s="701"/>
    </row>
    <row r="446" spans="1:5">
      <c r="A446" s="700">
        <v>18609572</v>
      </c>
      <c r="B446" s="700" t="s">
        <v>2476</v>
      </c>
      <c r="C446" s="701">
        <v>609250</v>
      </c>
      <c r="E446" s="701"/>
    </row>
    <row r="447" spans="1:5">
      <c r="A447" s="700">
        <v>18609582</v>
      </c>
      <c r="B447" s="700" t="s">
        <v>2477</v>
      </c>
      <c r="C447" s="701">
        <v>627720.31000000006</v>
      </c>
      <c r="E447" s="701"/>
    </row>
    <row r="448" spans="1:5">
      <c r="A448" s="700">
        <v>18609592</v>
      </c>
      <c r="B448" s="700" t="s">
        <v>2478</v>
      </c>
      <c r="C448" s="701">
        <v>3298324.33</v>
      </c>
      <c r="E448" s="701"/>
    </row>
    <row r="449" spans="1:5">
      <c r="A449" s="700">
        <v>18609602</v>
      </c>
      <c r="B449" s="700" t="s">
        <v>2479</v>
      </c>
      <c r="C449" s="701">
        <v>236796.87</v>
      </c>
      <c r="E449" s="701"/>
    </row>
    <row r="450" spans="1:5">
      <c r="A450" s="700">
        <v>18609622</v>
      </c>
      <c r="B450" s="700" t="s">
        <v>2481</v>
      </c>
      <c r="C450" s="701">
        <v>1272128.45</v>
      </c>
      <c r="E450" s="701"/>
    </row>
    <row r="451" spans="1:5">
      <c r="A451" s="700">
        <v>18609642</v>
      </c>
      <c r="B451" s="700" t="s">
        <v>2483</v>
      </c>
      <c r="C451" s="701">
        <v>2401142.66</v>
      </c>
      <c r="E451" s="701"/>
    </row>
    <row r="452" spans="1:5">
      <c r="A452" s="700">
        <v>18609652</v>
      </c>
      <c r="B452" s="700" t="s">
        <v>2484</v>
      </c>
      <c r="C452" s="701">
        <v>2050000</v>
      </c>
      <c r="E452" s="701"/>
    </row>
    <row r="453" spans="1:5">
      <c r="A453" s="700">
        <v>18609662</v>
      </c>
      <c r="B453" s="700" t="s">
        <v>2485</v>
      </c>
      <c r="C453" s="701">
        <v>507741.9</v>
      </c>
      <c r="E453" s="701"/>
    </row>
    <row r="454" spans="1:5">
      <c r="A454" s="700">
        <v>18609672</v>
      </c>
      <c r="B454" s="700" t="s">
        <v>2486</v>
      </c>
      <c r="C454" s="701">
        <v>200000</v>
      </c>
      <c r="E454" s="701"/>
    </row>
    <row r="455" spans="1:5">
      <c r="A455" s="700">
        <v>18609682</v>
      </c>
      <c r="B455" s="700" t="s">
        <v>2506</v>
      </c>
      <c r="C455" s="701">
        <v>140000</v>
      </c>
      <c r="E455" s="701"/>
    </row>
    <row r="456" spans="1:5">
      <c r="A456" s="700">
        <v>18609692</v>
      </c>
      <c r="B456" s="700" t="s">
        <v>2507</v>
      </c>
      <c r="C456" s="701">
        <v>100000</v>
      </c>
      <c r="E456" s="701"/>
    </row>
    <row r="457" spans="1:5">
      <c r="A457" s="700">
        <v>18609801</v>
      </c>
      <c r="B457" s="700" t="s">
        <v>2385</v>
      </c>
      <c r="C457" s="701">
        <v>163563</v>
      </c>
      <c r="E457" s="701"/>
    </row>
    <row r="458" spans="1:5">
      <c r="A458" s="700">
        <v>18609821</v>
      </c>
      <c r="B458" s="700" t="s">
        <v>1094</v>
      </c>
      <c r="C458" s="701">
        <v>850296.52</v>
      </c>
      <c r="E458" s="701"/>
    </row>
    <row r="459" spans="1:5">
      <c r="A459" s="700">
        <v>18609841</v>
      </c>
      <c r="B459" s="700" t="s">
        <v>2605</v>
      </c>
      <c r="C459" s="701">
        <v>1449786</v>
      </c>
      <c r="E459" s="701"/>
    </row>
    <row r="460" spans="1:5">
      <c r="A460" s="700">
        <v>18609861</v>
      </c>
      <c r="B460" s="700" t="s">
        <v>2386</v>
      </c>
      <c r="C460" s="701">
        <v>1351294.85</v>
      </c>
      <c r="E460" s="701"/>
    </row>
    <row r="461" spans="1:5">
      <c r="A461" s="700">
        <v>18630031</v>
      </c>
      <c r="B461" s="700" t="s">
        <v>1944</v>
      </c>
      <c r="C461" s="701">
        <v>265289.40000000002</v>
      </c>
      <c r="E461" s="701"/>
    </row>
    <row r="462" spans="1:5">
      <c r="A462" s="700">
        <v>18700032</v>
      </c>
      <c r="B462" s="700" t="s">
        <v>2526</v>
      </c>
      <c r="C462" s="701">
        <v>316253.37</v>
      </c>
      <c r="E462" s="701"/>
    </row>
    <row r="463" spans="1:5">
      <c r="A463" s="700">
        <v>18700041</v>
      </c>
      <c r="B463" s="700" t="s">
        <v>2167</v>
      </c>
      <c r="C463" s="701">
        <v>274935.23</v>
      </c>
      <c r="E463" s="701"/>
    </row>
    <row r="464" spans="1:5">
      <c r="A464" s="700">
        <v>18700062</v>
      </c>
      <c r="B464" s="700" t="s">
        <v>2527</v>
      </c>
      <c r="C464" s="701">
        <v>-5465.21</v>
      </c>
      <c r="E464" s="701"/>
    </row>
    <row r="465" spans="1:5">
      <c r="A465" s="700">
        <v>18700071</v>
      </c>
      <c r="B465" s="700" t="s">
        <v>2528</v>
      </c>
      <c r="C465" s="701">
        <v>-32711.05</v>
      </c>
      <c r="E465" s="701"/>
    </row>
    <row r="466" spans="1:5">
      <c r="A466" s="700">
        <v>18900013</v>
      </c>
      <c r="B466" s="700" t="s">
        <v>670</v>
      </c>
      <c r="C466" s="701">
        <v>23710</v>
      </c>
      <c r="E466" s="701"/>
    </row>
    <row r="467" spans="1:5">
      <c r="A467" s="700">
        <v>18900173</v>
      </c>
      <c r="B467" s="700" t="s">
        <v>530</v>
      </c>
      <c r="C467" s="701">
        <v>1435481.34</v>
      </c>
      <c r="E467" s="701"/>
    </row>
    <row r="468" spans="1:5">
      <c r="A468" s="700">
        <v>18900183</v>
      </c>
      <c r="B468" s="700" t="s">
        <v>367</v>
      </c>
      <c r="C468" s="701">
        <v>338882.89</v>
      </c>
      <c r="E468" s="701"/>
    </row>
    <row r="469" spans="1:5">
      <c r="A469" s="700">
        <v>18900193</v>
      </c>
      <c r="B469" s="700" t="s">
        <v>534</v>
      </c>
      <c r="C469" s="701">
        <v>2719348.96</v>
      </c>
      <c r="E469" s="701"/>
    </row>
    <row r="470" spans="1:5">
      <c r="A470" s="700">
        <v>18900203</v>
      </c>
      <c r="B470" s="700" t="s">
        <v>3298</v>
      </c>
      <c r="C470" s="701">
        <v>2449411.9900000002</v>
      </c>
      <c r="E470" s="701"/>
    </row>
    <row r="471" spans="1:5">
      <c r="A471" s="700">
        <v>18900213</v>
      </c>
      <c r="B471" s="700" t="s">
        <v>3299</v>
      </c>
      <c r="C471" s="701">
        <v>9423849.0999999996</v>
      </c>
      <c r="E471" s="701"/>
    </row>
    <row r="472" spans="1:5">
      <c r="A472" s="700">
        <v>18900243</v>
      </c>
      <c r="B472" s="700" t="s">
        <v>1886</v>
      </c>
      <c r="C472" s="701">
        <v>10204.52</v>
      </c>
      <c r="E472" s="701"/>
    </row>
    <row r="473" spans="1:5">
      <c r="A473" s="700">
        <v>18900253</v>
      </c>
      <c r="B473" s="700" t="s">
        <v>1881</v>
      </c>
      <c r="C473" s="701">
        <v>708736.91</v>
      </c>
      <c r="E473" s="701"/>
    </row>
    <row r="474" spans="1:5">
      <c r="A474" s="700">
        <v>18900263</v>
      </c>
      <c r="B474" s="700" t="s">
        <v>1882</v>
      </c>
      <c r="C474" s="701">
        <v>538581.54</v>
      </c>
      <c r="E474" s="701"/>
    </row>
    <row r="475" spans="1:5">
      <c r="A475" s="700">
        <v>18900273</v>
      </c>
      <c r="B475" s="700" t="s">
        <v>802</v>
      </c>
      <c r="C475" s="701">
        <v>1649112.68</v>
      </c>
      <c r="E475" s="701"/>
    </row>
    <row r="476" spans="1:5">
      <c r="A476" s="700">
        <v>18900283</v>
      </c>
      <c r="B476" s="700" t="s">
        <v>555</v>
      </c>
      <c r="C476" s="701">
        <v>503307.99</v>
      </c>
      <c r="E476" s="701"/>
    </row>
    <row r="477" spans="1:5">
      <c r="A477" s="700">
        <v>18900293</v>
      </c>
      <c r="B477" s="700" t="s">
        <v>403</v>
      </c>
      <c r="C477" s="701">
        <v>7322.11</v>
      </c>
      <c r="E477" s="701"/>
    </row>
    <row r="478" spans="1:5">
      <c r="A478" s="700">
        <v>18900303</v>
      </c>
      <c r="B478" s="700" t="s">
        <v>812</v>
      </c>
      <c r="C478" s="701">
        <v>17083.89</v>
      </c>
      <c r="E478" s="701"/>
    </row>
    <row r="479" spans="1:5">
      <c r="A479" s="700">
        <v>18900323</v>
      </c>
      <c r="B479" s="700" t="s">
        <v>667</v>
      </c>
      <c r="C479" s="701">
        <v>442607.26</v>
      </c>
      <c r="E479" s="701"/>
    </row>
    <row r="480" spans="1:5">
      <c r="A480" s="700">
        <v>18900353</v>
      </c>
      <c r="B480" s="700" t="s">
        <v>1040</v>
      </c>
      <c r="C480" s="701">
        <v>85249.09</v>
      </c>
      <c r="E480" s="701"/>
    </row>
    <row r="481" spans="1:5">
      <c r="A481" s="700">
        <v>18900373</v>
      </c>
      <c r="B481" s="700" t="s">
        <v>1030</v>
      </c>
      <c r="C481" s="701">
        <v>4121030.21</v>
      </c>
    </row>
    <row r="482" spans="1:5">
      <c r="A482" s="700">
        <v>18900383</v>
      </c>
      <c r="B482" s="700" t="s">
        <v>1020</v>
      </c>
      <c r="C482" s="701">
        <v>350083.89</v>
      </c>
    </row>
    <row r="483" spans="1:5">
      <c r="A483" s="700">
        <v>18900393</v>
      </c>
      <c r="B483" s="700" t="s">
        <v>2415</v>
      </c>
      <c r="C483" s="701">
        <v>14518808.67</v>
      </c>
      <c r="E483" s="701"/>
    </row>
    <row r="484" spans="1:5">
      <c r="A484" s="700">
        <v>18900403</v>
      </c>
      <c r="B484" s="700" t="s">
        <v>2718</v>
      </c>
      <c r="C484" s="701">
        <v>158255.03</v>
      </c>
      <c r="E484" s="701"/>
    </row>
    <row r="485" spans="1:5">
      <c r="A485" s="700">
        <v>18900413</v>
      </c>
      <c r="B485" s="700" t="s">
        <v>2722</v>
      </c>
      <c r="C485" s="701">
        <v>207874.12</v>
      </c>
      <c r="E485" s="701"/>
    </row>
    <row r="486" spans="1:5">
      <c r="A486" s="700">
        <v>18900423</v>
      </c>
      <c r="B486" s="700" t="s">
        <v>2719</v>
      </c>
      <c r="C486" s="701">
        <v>828576.49</v>
      </c>
    </row>
    <row r="487" spans="1:5">
      <c r="A487" s="700">
        <v>18900433</v>
      </c>
      <c r="B487" s="700" t="s">
        <v>2826</v>
      </c>
      <c r="C487" s="701">
        <v>4661423.47</v>
      </c>
      <c r="E487" s="701"/>
    </row>
    <row r="488" spans="1:5">
      <c r="A488" s="700">
        <v>18900443</v>
      </c>
      <c r="B488" s="700" t="s">
        <v>3055</v>
      </c>
      <c r="C488" s="701">
        <v>102829.37</v>
      </c>
      <c r="E488" s="701"/>
    </row>
    <row r="489" spans="1:5">
      <c r="A489" s="700">
        <v>18900451</v>
      </c>
      <c r="B489" s="700" t="s">
        <v>3116</v>
      </c>
      <c r="C489" s="701">
        <v>34874.089999999997</v>
      </c>
      <c r="E489" s="701"/>
    </row>
    <row r="490" spans="1:5">
      <c r="A490" s="700">
        <v>18900452</v>
      </c>
      <c r="B490" s="700" t="s">
        <v>3116</v>
      </c>
      <c r="C490" s="701">
        <v>21374.42</v>
      </c>
      <c r="E490" s="701"/>
    </row>
    <row r="491" spans="1:5">
      <c r="A491" s="700">
        <v>18900533</v>
      </c>
      <c r="B491" s="700" t="s">
        <v>2827</v>
      </c>
      <c r="C491" s="701">
        <v>787789.53</v>
      </c>
      <c r="E491" s="701"/>
    </row>
    <row r="492" spans="1:5">
      <c r="A492" s="700">
        <v>19000003</v>
      </c>
      <c r="B492" s="700" t="s">
        <v>129</v>
      </c>
      <c r="C492" s="701">
        <v>3333204.67</v>
      </c>
      <c r="E492" s="701"/>
    </row>
    <row r="493" spans="1:5">
      <c r="A493" s="700">
        <v>19000013</v>
      </c>
      <c r="B493" s="700" t="s">
        <v>762</v>
      </c>
      <c r="C493" s="701">
        <v>2946334.97</v>
      </c>
      <c r="E493" s="701"/>
    </row>
    <row r="494" spans="1:5">
      <c r="A494" s="700">
        <v>19000032</v>
      </c>
      <c r="B494" s="700" t="s">
        <v>1826</v>
      </c>
      <c r="C494" s="701">
        <v>17498689.260000002</v>
      </c>
      <c r="E494" s="701"/>
    </row>
    <row r="495" spans="1:5">
      <c r="A495" s="700">
        <v>19000042</v>
      </c>
      <c r="B495" s="700" t="s">
        <v>1863</v>
      </c>
      <c r="C495" s="701">
        <v>6171678.04</v>
      </c>
      <c r="E495" s="701"/>
    </row>
    <row r="496" spans="1:5">
      <c r="A496" s="700">
        <v>19000043</v>
      </c>
      <c r="B496" s="700" t="s">
        <v>8</v>
      </c>
      <c r="C496" s="701">
        <v>8170408.4400000004</v>
      </c>
      <c r="E496" s="701"/>
    </row>
    <row r="497" spans="1:5">
      <c r="A497" s="700">
        <v>19000081</v>
      </c>
      <c r="B497" s="700" t="s">
        <v>1746</v>
      </c>
      <c r="C497" s="701">
        <v>25197759.050000001</v>
      </c>
      <c r="E497" s="701"/>
    </row>
    <row r="498" spans="1:5">
      <c r="A498" s="700">
        <v>19000091</v>
      </c>
      <c r="B498" s="700" t="s">
        <v>702</v>
      </c>
      <c r="C498" s="701">
        <v>11837544.140000001</v>
      </c>
      <c r="E498" s="701"/>
    </row>
    <row r="499" spans="1:5">
      <c r="A499" s="700">
        <v>19000093</v>
      </c>
      <c r="B499" s="700" t="s">
        <v>771</v>
      </c>
      <c r="C499" s="701">
        <v>4958593.2699999996</v>
      </c>
      <c r="E499" s="701"/>
    </row>
    <row r="500" spans="1:5">
      <c r="A500" s="700">
        <v>19000103</v>
      </c>
      <c r="B500" s="700" t="s">
        <v>3007</v>
      </c>
      <c r="C500" s="701">
        <v>1079471.9099999999</v>
      </c>
      <c r="E500" s="701"/>
    </row>
    <row r="501" spans="1:5">
      <c r="A501" s="700">
        <v>19000111</v>
      </c>
      <c r="B501" s="700" t="s">
        <v>915</v>
      </c>
      <c r="C501" s="701">
        <v>60781.95</v>
      </c>
      <c r="E501" s="701"/>
    </row>
    <row r="502" spans="1:5">
      <c r="A502" s="700">
        <v>19000112</v>
      </c>
      <c r="B502" s="700" t="s">
        <v>2060</v>
      </c>
      <c r="C502" s="701">
        <v>39882.79</v>
      </c>
      <c r="E502" s="701"/>
    </row>
    <row r="503" spans="1:5">
      <c r="A503" s="700">
        <v>19000122</v>
      </c>
      <c r="B503" s="700" t="s">
        <v>2221</v>
      </c>
      <c r="C503" s="701">
        <v>-92932.45</v>
      </c>
      <c r="E503" s="701"/>
    </row>
    <row r="504" spans="1:5">
      <c r="A504" s="700">
        <v>19000133</v>
      </c>
      <c r="B504" s="700" t="s">
        <v>1060</v>
      </c>
      <c r="C504" s="701">
        <v>13502567.640000001</v>
      </c>
      <c r="E504" s="701"/>
    </row>
    <row r="505" spans="1:5">
      <c r="A505" s="700">
        <v>19000151</v>
      </c>
      <c r="B505" s="700" t="s">
        <v>170</v>
      </c>
      <c r="C505" s="701">
        <v>446093.04</v>
      </c>
      <c r="E505" s="701"/>
    </row>
    <row r="506" spans="1:5">
      <c r="A506" s="700">
        <v>19000181</v>
      </c>
      <c r="B506" s="700" t="s">
        <v>994</v>
      </c>
      <c r="C506" s="701">
        <v>-1115100.45</v>
      </c>
      <c r="E506" s="701"/>
    </row>
    <row r="507" spans="1:5">
      <c r="A507" s="700">
        <v>19000193</v>
      </c>
      <c r="B507" s="700" t="s">
        <v>2669</v>
      </c>
      <c r="C507" s="701">
        <v>721929.13</v>
      </c>
      <c r="E507" s="701"/>
    </row>
    <row r="508" spans="1:5">
      <c r="A508" s="700">
        <v>19000251</v>
      </c>
      <c r="B508" s="700" t="s">
        <v>733</v>
      </c>
      <c r="C508" s="701">
        <v>19082.080000000002</v>
      </c>
      <c r="E508" s="701"/>
    </row>
    <row r="509" spans="1:5">
      <c r="A509" s="700">
        <v>19000283</v>
      </c>
      <c r="B509" s="700" t="s">
        <v>1584</v>
      </c>
      <c r="C509" s="701">
        <v>2158414.0299999998</v>
      </c>
      <c r="E509" s="701"/>
    </row>
    <row r="510" spans="1:5">
      <c r="A510" s="700">
        <v>19000361</v>
      </c>
      <c r="B510" s="700" t="s">
        <v>1121</v>
      </c>
      <c r="C510" s="701">
        <v>159437</v>
      </c>
      <c r="E510" s="701"/>
    </row>
    <row r="511" spans="1:5">
      <c r="A511" s="700">
        <v>19000371</v>
      </c>
      <c r="B511" s="700" t="s">
        <v>1122</v>
      </c>
      <c r="C511" s="701">
        <v>39643.730000000003</v>
      </c>
      <c r="E511" s="701"/>
    </row>
    <row r="512" spans="1:5">
      <c r="A512" s="700">
        <v>19000403</v>
      </c>
      <c r="B512" s="700" t="s">
        <v>286</v>
      </c>
      <c r="C512" s="701">
        <v>158022.45000000001</v>
      </c>
      <c r="E512" s="701"/>
    </row>
    <row r="513" spans="1:5">
      <c r="A513" s="700">
        <v>19000441</v>
      </c>
      <c r="B513" s="700" t="s">
        <v>339</v>
      </c>
      <c r="C513" s="701">
        <v>4864287.76</v>
      </c>
      <c r="E513" s="701"/>
    </row>
    <row r="514" spans="1:5">
      <c r="A514" s="700">
        <v>19000443</v>
      </c>
      <c r="B514" s="700" t="s">
        <v>524</v>
      </c>
      <c r="C514" s="701">
        <v>78651345.590000004</v>
      </c>
      <c r="E514" s="701"/>
    </row>
    <row r="515" spans="1:5">
      <c r="A515" s="700">
        <v>19000453</v>
      </c>
      <c r="B515" s="700" t="s">
        <v>525</v>
      </c>
      <c r="C515" s="701">
        <v>6322720.5</v>
      </c>
      <c r="E515" s="701"/>
    </row>
    <row r="516" spans="1:5">
      <c r="A516" s="700">
        <v>19000463</v>
      </c>
      <c r="B516" s="700" t="s">
        <v>526</v>
      </c>
      <c r="C516" s="701">
        <v>-1144792.1299999999</v>
      </c>
      <c r="E516" s="701"/>
    </row>
    <row r="517" spans="1:5">
      <c r="A517" s="700">
        <v>19000471</v>
      </c>
      <c r="B517" s="700" t="s">
        <v>808</v>
      </c>
      <c r="C517" s="701">
        <v>3629490.3</v>
      </c>
      <c r="E517" s="701"/>
    </row>
    <row r="518" spans="1:5">
      <c r="A518" s="700">
        <v>19000473</v>
      </c>
      <c r="B518" s="700" t="s">
        <v>2163</v>
      </c>
      <c r="C518" s="701">
        <v>2562568</v>
      </c>
      <c r="E518" s="701"/>
    </row>
    <row r="519" spans="1:5">
      <c r="A519" s="700">
        <v>19000491</v>
      </c>
      <c r="B519" s="700" t="s">
        <v>2540</v>
      </c>
      <c r="C519" s="701">
        <v>2106165.9500000002</v>
      </c>
      <c r="E519" s="701"/>
    </row>
    <row r="520" spans="1:5">
      <c r="A520" s="700">
        <v>19000551</v>
      </c>
      <c r="B520" s="700" t="s">
        <v>3126</v>
      </c>
      <c r="C520" s="701">
        <v>1965399</v>
      </c>
      <c r="E520" s="701"/>
    </row>
    <row r="521" spans="1:5">
      <c r="A521" s="700">
        <v>19000552</v>
      </c>
      <c r="B521" s="700" t="s">
        <v>2521</v>
      </c>
      <c r="C521" s="701">
        <v>609792.72</v>
      </c>
    </row>
    <row r="522" spans="1:5">
      <c r="A522" s="700">
        <v>19000553</v>
      </c>
      <c r="B522" s="700" t="s">
        <v>101</v>
      </c>
      <c r="C522" s="701">
        <v>255327.69</v>
      </c>
      <c r="E522" s="701"/>
    </row>
    <row r="523" spans="1:5">
      <c r="A523" s="700">
        <v>19000562</v>
      </c>
      <c r="B523" s="700" t="s">
        <v>763</v>
      </c>
      <c r="C523" s="701">
        <v>1037093.4</v>
      </c>
      <c r="E523" s="701"/>
    </row>
    <row r="524" spans="1:5">
      <c r="A524" s="700">
        <v>19000563</v>
      </c>
      <c r="B524" s="700" t="s">
        <v>2180</v>
      </c>
      <c r="C524" s="701">
        <v>3463.06</v>
      </c>
      <c r="E524" s="701"/>
    </row>
    <row r="525" spans="1:5">
      <c r="A525" s="700">
        <v>19000572</v>
      </c>
      <c r="B525" s="700" t="s">
        <v>764</v>
      </c>
      <c r="C525" s="701">
        <v>289399.77</v>
      </c>
      <c r="E525" s="701"/>
    </row>
    <row r="526" spans="1:5">
      <c r="A526" s="700">
        <v>19000573</v>
      </c>
      <c r="B526" s="700" t="s">
        <v>2248</v>
      </c>
      <c r="C526" s="701">
        <v>285227.90000000002</v>
      </c>
      <c r="E526" s="701"/>
    </row>
    <row r="527" spans="1:5">
      <c r="A527" s="700">
        <v>19000581</v>
      </c>
      <c r="B527" s="700" t="s">
        <v>195</v>
      </c>
      <c r="C527" s="701">
        <v>2999336.56</v>
      </c>
      <c r="E527" s="701"/>
    </row>
    <row r="528" spans="1:5">
      <c r="A528" s="700">
        <v>19000592</v>
      </c>
      <c r="B528" s="700" t="s">
        <v>584</v>
      </c>
      <c r="C528" s="701">
        <v>3785861.22</v>
      </c>
      <c r="E528" s="701"/>
    </row>
    <row r="529" spans="1:5">
      <c r="A529" s="700">
        <v>19000601</v>
      </c>
      <c r="B529" s="700" t="s">
        <v>2138</v>
      </c>
      <c r="C529" s="701">
        <v>167863359</v>
      </c>
      <c r="E529" s="701"/>
    </row>
    <row r="530" spans="1:5">
      <c r="A530" s="700">
        <v>19000621</v>
      </c>
      <c r="B530" s="700" t="s">
        <v>2197</v>
      </c>
      <c r="C530" s="701">
        <v>57622419.399999999</v>
      </c>
      <c r="E530" s="701"/>
    </row>
    <row r="531" spans="1:5">
      <c r="A531" s="700">
        <v>19000641</v>
      </c>
      <c r="B531" s="700" t="s">
        <v>2194</v>
      </c>
      <c r="C531" s="701">
        <v>265972.37</v>
      </c>
      <c r="E531" s="701"/>
    </row>
    <row r="532" spans="1:5">
      <c r="A532" s="700">
        <v>19000671</v>
      </c>
      <c r="B532" s="700" t="s">
        <v>2214</v>
      </c>
      <c r="C532" s="701">
        <v>32765538.120000001</v>
      </c>
      <c r="E532" s="701"/>
    </row>
    <row r="533" spans="1:5">
      <c r="A533" s="700">
        <v>19000691</v>
      </c>
      <c r="B533" s="700" t="s">
        <v>2541</v>
      </c>
      <c r="C533" s="701">
        <v>32375</v>
      </c>
      <c r="E533" s="701"/>
    </row>
    <row r="534" spans="1:5">
      <c r="A534" s="700">
        <v>19000692</v>
      </c>
      <c r="B534" s="700" t="s">
        <v>1218</v>
      </c>
      <c r="C534" s="701">
        <v>56000</v>
      </c>
      <c r="E534" s="701"/>
    </row>
    <row r="535" spans="1:5">
      <c r="A535" s="700">
        <v>19000711</v>
      </c>
      <c r="B535" s="700" t="s">
        <v>2061</v>
      </c>
      <c r="C535" s="701">
        <v>611549.82999999996</v>
      </c>
      <c r="E535" s="701"/>
    </row>
    <row r="536" spans="1:5">
      <c r="A536" s="700">
        <v>19000721</v>
      </c>
      <c r="B536" s="700" t="s">
        <v>2222</v>
      </c>
      <c r="C536" s="701">
        <v>10869.86</v>
      </c>
      <c r="E536" s="701"/>
    </row>
    <row r="537" spans="1:5">
      <c r="A537" s="700">
        <v>19000731</v>
      </c>
      <c r="B537" s="700" t="s">
        <v>2317</v>
      </c>
      <c r="C537" s="701">
        <v>191796.06</v>
      </c>
      <c r="E537" s="701"/>
    </row>
    <row r="538" spans="1:5">
      <c r="A538" s="700">
        <v>19000732</v>
      </c>
      <c r="B538" s="700" t="s">
        <v>2313</v>
      </c>
      <c r="C538" s="701">
        <v>122124.9</v>
      </c>
      <c r="E538" s="701"/>
    </row>
    <row r="539" spans="1:5">
      <c r="A539" s="700">
        <v>19000741</v>
      </c>
      <c r="B539" s="700" t="s">
        <v>2382</v>
      </c>
      <c r="C539" s="701">
        <v>352400.54</v>
      </c>
      <c r="E539" s="701"/>
    </row>
    <row r="540" spans="1:5">
      <c r="A540" s="700">
        <v>19000751</v>
      </c>
      <c r="B540" s="700" t="s">
        <v>2408</v>
      </c>
      <c r="C540" s="701">
        <v>1885492.35</v>
      </c>
      <c r="E540" s="701"/>
    </row>
    <row r="541" spans="1:5">
      <c r="A541" s="700">
        <v>19000752</v>
      </c>
      <c r="B541" s="700" t="s">
        <v>2409</v>
      </c>
      <c r="C541" s="701">
        <v>1008570.15</v>
      </c>
      <c r="E541" s="701"/>
    </row>
    <row r="542" spans="1:5">
      <c r="A542" s="700">
        <v>19000781</v>
      </c>
      <c r="B542" s="700" t="s">
        <v>2542</v>
      </c>
      <c r="C542" s="701">
        <v>2519882.06</v>
      </c>
      <c r="E542" s="701"/>
    </row>
    <row r="543" spans="1:5">
      <c r="A543" s="700">
        <v>19000791</v>
      </c>
      <c r="B543" s="700" t="s">
        <v>2543</v>
      </c>
      <c r="C543" s="701">
        <v>326774.65000000002</v>
      </c>
      <c r="E543" s="701"/>
    </row>
    <row r="544" spans="1:5">
      <c r="A544" s="700">
        <v>19000801</v>
      </c>
      <c r="B544" s="700" t="s">
        <v>2544</v>
      </c>
      <c r="C544" s="701">
        <v>12318.25</v>
      </c>
      <c r="E544" s="701"/>
    </row>
    <row r="545" spans="1:5">
      <c r="A545" s="700">
        <v>19000811</v>
      </c>
      <c r="B545" s="700" t="s">
        <v>2545</v>
      </c>
      <c r="C545" s="701">
        <v>7481.45</v>
      </c>
      <c r="E545" s="701"/>
    </row>
    <row r="546" spans="1:5">
      <c r="A546" s="700">
        <v>19000821</v>
      </c>
      <c r="B546" s="700" t="s">
        <v>2583</v>
      </c>
      <c r="C546" s="701">
        <v>398740.55</v>
      </c>
      <c r="E546" s="701"/>
    </row>
    <row r="547" spans="1:5">
      <c r="A547" s="700">
        <v>19000831</v>
      </c>
      <c r="B547" s="700" t="s">
        <v>2626</v>
      </c>
      <c r="C547" s="701">
        <v>805188.93</v>
      </c>
    </row>
    <row r="548" spans="1:5">
      <c r="A548" s="700">
        <v>19000841</v>
      </c>
      <c r="B548" s="700" t="s">
        <v>2670</v>
      </c>
      <c r="C548" s="701">
        <v>-574525.89</v>
      </c>
      <c r="E548" s="701"/>
    </row>
    <row r="549" spans="1:5">
      <c r="A549" s="700">
        <v>19000851</v>
      </c>
      <c r="B549" s="700" t="s">
        <v>2802</v>
      </c>
      <c r="C549" s="701">
        <v>990575.76</v>
      </c>
      <c r="E549" s="701"/>
    </row>
    <row r="550" spans="1:5">
      <c r="A550" s="700">
        <v>19000861</v>
      </c>
      <c r="B550" s="700" t="s">
        <v>2863</v>
      </c>
      <c r="C550" s="701">
        <v>249073.06</v>
      </c>
    </row>
    <row r="551" spans="1:5">
      <c r="A551" s="700">
        <v>19000871</v>
      </c>
      <c r="B551" s="700" t="s">
        <v>3236</v>
      </c>
      <c r="C551" s="701">
        <v>1829747.15</v>
      </c>
      <c r="E551" s="701"/>
    </row>
    <row r="552" spans="1:5">
      <c r="A552" s="700">
        <v>19002003</v>
      </c>
      <c r="B552" s="700" t="s">
        <v>2990</v>
      </c>
      <c r="C552" s="701">
        <v>116990974.72</v>
      </c>
      <c r="E552" s="701"/>
    </row>
    <row r="553" spans="1:5">
      <c r="A553" s="700">
        <v>19003011</v>
      </c>
      <c r="B553" s="700" t="s">
        <v>3060</v>
      </c>
      <c r="C553" s="701">
        <v>1886227.35</v>
      </c>
      <c r="E553" s="701"/>
    </row>
    <row r="554" spans="1:5">
      <c r="A554" s="700">
        <v>19003021</v>
      </c>
      <c r="B554" s="700" t="s">
        <v>3079</v>
      </c>
      <c r="C554" s="701">
        <v>546030.44999999995</v>
      </c>
      <c r="E554" s="701"/>
    </row>
    <row r="555" spans="1:5">
      <c r="A555" s="700">
        <v>19003032</v>
      </c>
      <c r="B555" s="700" t="s">
        <v>3238</v>
      </c>
      <c r="C555" s="701">
        <v>1892242.21</v>
      </c>
      <c r="E555" s="701"/>
    </row>
    <row r="556" spans="1:5">
      <c r="A556" s="700">
        <v>19003042</v>
      </c>
      <c r="B556" s="700" t="s">
        <v>3300</v>
      </c>
      <c r="C556" s="701">
        <v>892500</v>
      </c>
      <c r="E556" s="701"/>
    </row>
    <row r="557" spans="1:5">
      <c r="A557" s="700">
        <v>19100012</v>
      </c>
      <c r="B557" s="700" t="s">
        <v>1000</v>
      </c>
      <c r="C557" s="701">
        <v>10972834.76</v>
      </c>
      <c r="E557" s="701"/>
    </row>
    <row r="558" spans="1:5">
      <c r="A558" s="700">
        <v>19100022</v>
      </c>
      <c r="B558" s="700" t="s">
        <v>697</v>
      </c>
      <c r="C558" s="701">
        <v>-31748842.75</v>
      </c>
      <c r="E558" s="701"/>
    </row>
    <row r="559" spans="1:5">
      <c r="A559" s="700">
        <v>19100132</v>
      </c>
      <c r="B559" s="700" t="s">
        <v>683</v>
      </c>
      <c r="C559" s="701">
        <v>-302131.06</v>
      </c>
      <c r="E559" s="701"/>
    </row>
    <row r="560" spans="1:5">
      <c r="A560" s="700">
        <v>19100142</v>
      </c>
      <c r="B560" s="700" t="s">
        <v>684</v>
      </c>
      <c r="C560" s="701">
        <v>-753809.39</v>
      </c>
      <c r="E560" s="701"/>
    </row>
    <row r="561" spans="1:5">
      <c r="A561" s="700">
        <v>19100152</v>
      </c>
      <c r="B561" s="700" t="s">
        <v>1138</v>
      </c>
      <c r="C561" s="701">
        <v>-51239.45</v>
      </c>
      <c r="E561" s="701"/>
    </row>
    <row r="562" spans="1:5">
      <c r="A562" s="700">
        <v>19100162</v>
      </c>
      <c r="B562" s="700" t="s">
        <v>312</v>
      </c>
      <c r="C562" s="701">
        <v>9606195.3800000008</v>
      </c>
      <c r="E562" s="701"/>
    </row>
    <row r="563" spans="1:5">
      <c r="A563" s="700">
        <v>20100023</v>
      </c>
      <c r="B563" s="700" t="s">
        <v>1984</v>
      </c>
      <c r="C563" s="701">
        <v>-859037.91</v>
      </c>
      <c r="E563" s="701"/>
    </row>
    <row r="564" spans="1:5">
      <c r="A564" s="700">
        <v>20700003</v>
      </c>
      <c r="B564" s="700" t="s">
        <v>1296</v>
      </c>
      <c r="C564" s="701">
        <v>-122847945.22</v>
      </c>
      <c r="E564" s="701"/>
    </row>
    <row r="565" spans="1:5">
      <c r="A565" s="700">
        <v>20700013</v>
      </c>
      <c r="B565" s="700" t="s">
        <v>1889</v>
      </c>
      <c r="C565" s="701">
        <v>-338395484.31</v>
      </c>
      <c r="E565" s="701"/>
    </row>
    <row r="566" spans="1:5">
      <c r="A566" s="700">
        <v>20700023</v>
      </c>
      <c r="B566" s="700" t="s">
        <v>1345</v>
      </c>
      <c r="C566" s="701">
        <v>-16901820.34</v>
      </c>
      <c r="E566" s="701"/>
    </row>
    <row r="567" spans="1:5">
      <c r="A567" s="700">
        <v>21100003</v>
      </c>
      <c r="B567" s="700" t="s">
        <v>1186</v>
      </c>
      <c r="C567" s="701">
        <v>-2803605116.4699998</v>
      </c>
      <c r="E567" s="701"/>
    </row>
    <row r="568" spans="1:5">
      <c r="A568" s="700">
        <v>21100383</v>
      </c>
      <c r="B568" s="700" t="s">
        <v>25</v>
      </c>
      <c r="C568" s="701">
        <v>-491575</v>
      </c>
      <c r="E568" s="701"/>
    </row>
    <row r="569" spans="1:5">
      <c r="A569" s="700">
        <v>21400013</v>
      </c>
      <c r="B569" s="700" t="s">
        <v>1053</v>
      </c>
      <c r="C569" s="701">
        <v>2148854.7200000002</v>
      </c>
      <c r="E569" s="701"/>
    </row>
    <row r="570" spans="1:5">
      <c r="A570" s="700">
        <v>21400033</v>
      </c>
      <c r="B570" s="700" t="s">
        <v>1055</v>
      </c>
      <c r="C570" s="701">
        <v>4985024.68</v>
      </c>
      <c r="E570" s="701"/>
    </row>
    <row r="571" spans="1:5">
      <c r="A571" s="700">
        <v>21500023</v>
      </c>
      <c r="B571" s="700" t="s">
        <v>1346</v>
      </c>
      <c r="C571" s="701">
        <v>-9346764</v>
      </c>
      <c r="E571" s="701"/>
    </row>
    <row r="572" spans="1:5">
      <c r="A572" s="700">
        <v>21500033</v>
      </c>
      <c r="B572" s="700" t="s">
        <v>1890</v>
      </c>
      <c r="C572" s="701">
        <v>-2541813</v>
      </c>
      <c r="E572" s="701"/>
    </row>
    <row r="573" spans="1:5">
      <c r="A573" s="700">
        <v>21600003</v>
      </c>
      <c r="B573" s="700" t="s">
        <v>419</v>
      </c>
      <c r="C573" s="701">
        <v>-368327172.49000001</v>
      </c>
      <c r="E573" s="701"/>
    </row>
    <row r="574" spans="1:5">
      <c r="A574" s="700">
        <v>21600011</v>
      </c>
      <c r="B574" s="700" t="s">
        <v>2097</v>
      </c>
      <c r="C574" s="701">
        <v>59725887.600000001</v>
      </c>
      <c r="E574" s="701"/>
    </row>
    <row r="575" spans="1:5">
      <c r="A575" s="700">
        <v>21600013</v>
      </c>
      <c r="B575" s="700" t="s">
        <v>672</v>
      </c>
      <c r="C575" s="701">
        <v>77562549.519999996</v>
      </c>
      <c r="E575" s="701"/>
    </row>
    <row r="576" spans="1:5">
      <c r="A576" s="700">
        <v>21600023</v>
      </c>
      <c r="B576" s="700" t="s">
        <v>1891</v>
      </c>
      <c r="C576" s="701">
        <v>1755001.25</v>
      </c>
      <c r="E576" s="701"/>
    </row>
    <row r="577" spans="1:5">
      <c r="A577" s="700">
        <v>21600033</v>
      </c>
      <c r="B577" s="700" t="s">
        <v>1196</v>
      </c>
      <c r="C577" s="701">
        <v>1471103.62</v>
      </c>
      <c r="E577" s="701"/>
    </row>
    <row r="578" spans="1:5">
      <c r="A578" s="700">
        <v>21600053</v>
      </c>
      <c r="B578" s="700" t="s">
        <v>1074</v>
      </c>
      <c r="C578" s="701">
        <v>16359946.109999999</v>
      </c>
      <c r="E578" s="701"/>
    </row>
    <row r="579" spans="1:5">
      <c r="A579" s="700">
        <v>21610013</v>
      </c>
      <c r="B579" s="700" t="s">
        <v>342</v>
      </c>
      <c r="C579" s="701">
        <v>14874795</v>
      </c>
      <c r="E579" s="701"/>
    </row>
    <row r="580" spans="1:5">
      <c r="A580" s="700">
        <v>21900103</v>
      </c>
      <c r="B580" s="700" t="s">
        <v>3148</v>
      </c>
      <c r="C580" s="701">
        <v>-14865207.1</v>
      </c>
      <c r="E580" s="701"/>
    </row>
    <row r="581" spans="1:5">
      <c r="A581" s="700">
        <v>21900113</v>
      </c>
      <c r="B581" s="700" t="s">
        <v>3149</v>
      </c>
      <c r="C581" s="701">
        <v>23344024.399999999</v>
      </c>
      <c r="E581" s="701"/>
    </row>
    <row r="582" spans="1:5">
      <c r="A582" s="700">
        <v>21900133</v>
      </c>
      <c r="B582" s="700" t="s">
        <v>3150</v>
      </c>
      <c r="C582" s="701">
        <v>451492.7</v>
      </c>
      <c r="E582" s="701"/>
    </row>
    <row r="583" spans="1:5">
      <c r="A583" s="700">
        <v>21900143</v>
      </c>
      <c r="B583" s="700" t="s">
        <v>3166</v>
      </c>
      <c r="C583" s="701">
        <v>224718130.25</v>
      </c>
      <c r="E583" s="701"/>
    </row>
    <row r="584" spans="1:5">
      <c r="A584" s="700">
        <v>21900153</v>
      </c>
      <c r="B584" s="700" t="s">
        <v>3152</v>
      </c>
      <c r="C584" s="701">
        <v>-78651345.590000004</v>
      </c>
      <c r="E584" s="701"/>
    </row>
    <row r="585" spans="1:5">
      <c r="A585" s="700">
        <v>21900163</v>
      </c>
      <c r="B585" s="700" t="s">
        <v>3167</v>
      </c>
      <c r="C585" s="701">
        <v>18064916</v>
      </c>
      <c r="E585" s="701"/>
    </row>
    <row r="586" spans="1:5">
      <c r="A586" s="700">
        <v>21900173</v>
      </c>
      <c r="B586" s="700" t="s">
        <v>3154</v>
      </c>
      <c r="C586" s="701">
        <v>-6322720.5599999996</v>
      </c>
      <c r="E586" s="701"/>
    </row>
    <row r="587" spans="1:5">
      <c r="A587" s="700">
        <v>21900183</v>
      </c>
      <c r="B587" s="700" t="s">
        <v>3155</v>
      </c>
      <c r="C587" s="701">
        <v>-3270833.33</v>
      </c>
      <c r="E587" s="701"/>
    </row>
    <row r="588" spans="1:5">
      <c r="A588" s="700">
        <v>21900193</v>
      </c>
      <c r="B588" s="700" t="s">
        <v>3156</v>
      </c>
      <c r="C588" s="701">
        <v>1144791.58</v>
      </c>
      <c r="E588" s="701"/>
    </row>
    <row r="589" spans="1:5">
      <c r="A589" s="700">
        <v>21900223</v>
      </c>
      <c r="B589" s="700" t="s">
        <v>3140</v>
      </c>
      <c r="C589" s="701">
        <v>-158022.45000000001</v>
      </c>
    </row>
    <row r="590" spans="1:5">
      <c r="A590" s="700">
        <v>21900233</v>
      </c>
      <c r="B590" s="700" t="s">
        <v>3109</v>
      </c>
      <c r="C590" s="701">
        <v>5202822.49</v>
      </c>
      <c r="E590" s="701"/>
    </row>
    <row r="591" spans="1:5">
      <c r="A591" s="700">
        <v>21900243</v>
      </c>
      <c r="B591" s="700" t="s">
        <v>3157</v>
      </c>
      <c r="C591" s="701">
        <v>-8170408.54</v>
      </c>
      <c r="E591" s="701"/>
    </row>
    <row r="592" spans="1:5">
      <c r="A592" s="700">
        <v>22100353</v>
      </c>
      <c r="B592" s="700" t="s">
        <v>1959</v>
      </c>
      <c r="C592" s="701">
        <v>-10000000</v>
      </c>
      <c r="E592" s="701"/>
    </row>
    <row r="593" spans="1:5">
      <c r="A593" s="700">
        <v>22100363</v>
      </c>
      <c r="B593" s="700" t="s">
        <v>471</v>
      </c>
      <c r="C593" s="701">
        <v>-2000000</v>
      </c>
      <c r="E593" s="701"/>
    </row>
    <row r="594" spans="1:5">
      <c r="A594" s="700">
        <v>22100393</v>
      </c>
      <c r="B594" s="700" t="s">
        <v>474</v>
      </c>
      <c r="C594" s="701">
        <v>-15000000</v>
      </c>
      <c r="E594" s="701"/>
    </row>
    <row r="595" spans="1:5">
      <c r="A595" s="700">
        <v>22100413</v>
      </c>
      <c r="B595" s="700" t="s">
        <v>141</v>
      </c>
      <c r="C595" s="701">
        <v>-2000000</v>
      </c>
      <c r="E595" s="701"/>
    </row>
    <row r="596" spans="1:5">
      <c r="A596" s="700">
        <v>22100713</v>
      </c>
      <c r="B596" s="700" t="s">
        <v>513</v>
      </c>
      <c r="C596" s="701">
        <v>-300000000</v>
      </c>
      <c r="E596" s="701"/>
    </row>
    <row r="597" spans="1:5">
      <c r="A597" s="700">
        <v>22100723</v>
      </c>
      <c r="B597" s="700" t="s">
        <v>514</v>
      </c>
      <c r="C597" s="701">
        <v>-200000000</v>
      </c>
      <c r="E597" s="701"/>
    </row>
    <row r="598" spans="1:5">
      <c r="A598" s="700">
        <v>22100743</v>
      </c>
      <c r="B598" s="700" t="s">
        <v>1322</v>
      </c>
      <c r="C598" s="701">
        <v>-100000000</v>
      </c>
      <c r="E598" s="701"/>
    </row>
    <row r="599" spans="1:5">
      <c r="A599" s="700">
        <v>22100823</v>
      </c>
      <c r="B599" s="700" t="s">
        <v>1921</v>
      </c>
      <c r="C599" s="701">
        <v>-250000000</v>
      </c>
      <c r="E599" s="701"/>
    </row>
    <row r="600" spans="1:5">
      <c r="A600" s="700">
        <v>22100833</v>
      </c>
      <c r="B600" s="700" t="s">
        <v>2808</v>
      </c>
      <c r="C600" s="701">
        <v>-138460000</v>
      </c>
      <c r="E600" s="701"/>
    </row>
    <row r="601" spans="1:5">
      <c r="A601" s="700">
        <v>22100843</v>
      </c>
      <c r="B601" s="700" t="s">
        <v>2812</v>
      </c>
      <c r="C601" s="701">
        <v>-23400000</v>
      </c>
      <c r="E601" s="701"/>
    </row>
    <row r="602" spans="1:5">
      <c r="A602" s="700">
        <v>22100853</v>
      </c>
      <c r="B602" s="700" t="s">
        <v>3254</v>
      </c>
      <c r="C602" s="701">
        <v>-425000000</v>
      </c>
      <c r="E602" s="701"/>
    </row>
    <row r="603" spans="1:5">
      <c r="A603" s="700">
        <v>22100923</v>
      </c>
      <c r="B603" s="700" t="s">
        <v>2402</v>
      </c>
      <c r="C603" s="701">
        <v>-250000000</v>
      </c>
      <c r="E603" s="701"/>
    </row>
    <row r="604" spans="1:5">
      <c r="A604" s="700">
        <v>22100933</v>
      </c>
      <c r="B604" s="700" t="s">
        <v>2403</v>
      </c>
      <c r="C604" s="701">
        <v>-45000000</v>
      </c>
      <c r="E604" s="701"/>
    </row>
    <row r="605" spans="1:5">
      <c r="A605" s="700">
        <v>22101023</v>
      </c>
      <c r="B605" s="700" t="s">
        <v>1032</v>
      </c>
      <c r="C605" s="701">
        <v>-250000000</v>
      </c>
      <c r="E605" s="701"/>
    </row>
    <row r="606" spans="1:5">
      <c r="A606" s="700">
        <v>22101033</v>
      </c>
      <c r="B606" s="700" t="s">
        <v>1893</v>
      </c>
      <c r="C606" s="701">
        <v>-300000000</v>
      </c>
      <c r="E606" s="701"/>
    </row>
    <row r="607" spans="1:5">
      <c r="A607" s="700">
        <v>22101053</v>
      </c>
      <c r="B607" s="700" t="s">
        <v>1943</v>
      </c>
      <c r="C607" s="701">
        <v>-250000000</v>
      </c>
      <c r="E607" s="701"/>
    </row>
    <row r="608" spans="1:5">
      <c r="A608" s="700">
        <v>22101113</v>
      </c>
      <c r="B608" s="700" t="s">
        <v>1605</v>
      </c>
      <c r="C608" s="701">
        <v>-350000000</v>
      </c>
      <c r="E608" s="701"/>
    </row>
    <row r="609" spans="1:5">
      <c r="A609" s="700">
        <v>22101123</v>
      </c>
      <c r="B609" s="700" t="s">
        <v>2137</v>
      </c>
      <c r="C609" s="701">
        <v>-325000000</v>
      </c>
      <c r="E609" s="701"/>
    </row>
    <row r="610" spans="1:5">
      <c r="A610" s="700">
        <v>22101133</v>
      </c>
      <c r="B610" s="700" t="s">
        <v>2132</v>
      </c>
      <c r="C610" s="701">
        <v>-250000000</v>
      </c>
      <c r="E610" s="701"/>
    </row>
    <row r="611" spans="1:5">
      <c r="A611" s="700">
        <v>22101143</v>
      </c>
      <c r="B611" s="700" t="s">
        <v>2247</v>
      </c>
      <c r="C611" s="701">
        <v>-300000000</v>
      </c>
      <c r="E611" s="701"/>
    </row>
    <row r="612" spans="1:5">
      <c r="A612" s="700">
        <v>22600083</v>
      </c>
      <c r="B612" s="700" t="s">
        <v>2243</v>
      </c>
      <c r="C612" s="701">
        <v>12846.57</v>
      </c>
      <c r="E612" s="701"/>
    </row>
    <row r="613" spans="1:5">
      <c r="A613" s="700">
        <v>22600093</v>
      </c>
      <c r="B613" s="700" t="s">
        <v>3255</v>
      </c>
      <c r="C613" s="701">
        <v>1900989.58</v>
      </c>
      <c r="E613" s="701"/>
    </row>
    <row r="614" spans="1:5">
      <c r="A614" s="700">
        <v>22820011</v>
      </c>
      <c r="B614" s="700" t="s">
        <v>1864</v>
      </c>
      <c r="C614" s="701">
        <v>-92500</v>
      </c>
      <c r="E614" s="701"/>
    </row>
    <row r="615" spans="1:5">
      <c r="A615" s="700">
        <v>22820012</v>
      </c>
      <c r="B615" s="700" t="s">
        <v>1865</v>
      </c>
      <c r="C615" s="701">
        <v>-160000</v>
      </c>
      <c r="E615" s="701"/>
    </row>
    <row r="616" spans="1:5">
      <c r="A616" s="700">
        <v>22830003</v>
      </c>
      <c r="B616" s="700" t="s">
        <v>1058</v>
      </c>
      <c r="C616" s="701">
        <v>-56643679.479999997</v>
      </c>
      <c r="E616" s="701"/>
    </row>
    <row r="617" spans="1:5">
      <c r="A617" s="700">
        <v>22830013</v>
      </c>
      <c r="B617" s="700" t="s">
        <v>1057</v>
      </c>
      <c r="C617" s="701">
        <v>-5147266.45</v>
      </c>
    </row>
    <row r="618" spans="1:5">
      <c r="A618" s="700">
        <v>22830023</v>
      </c>
      <c r="B618" s="700" t="s">
        <v>1434</v>
      </c>
      <c r="C618" s="701">
        <v>-56716214.25</v>
      </c>
      <c r="E618" s="701"/>
    </row>
    <row r="619" spans="1:5">
      <c r="A619" s="700">
        <v>22830033</v>
      </c>
      <c r="B619" s="700" t="s">
        <v>2420</v>
      </c>
      <c r="C619" s="701">
        <v>-1447576.71</v>
      </c>
      <c r="E619" s="701"/>
    </row>
    <row r="620" spans="1:5">
      <c r="A620" s="700">
        <v>22830043</v>
      </c>
      <c r="B620" s="700" t="s">
        <v>2836</v>
      </c>
      <c r="C620" s="701">
        <v>-224970.77</v>
      </c>
      <c r="E620" s="701"/>
    </row>
    <row r="621" spans="1:5">
      <c r="A621" s="700">
        <v>22830053</v>
      </c>
      <c r="B621" s="700" t="s">
        <v>2994</v>
      </c>
      <c r="C621" s="701">
        <v>-1451266.71</v>
      </c>
      <c r="E621" s="701"/>
    </row>
    <row r="622" spans="1:5">
      <c r="A622" s="700">
        <v>22830063</v>
      </c>
      <c r="B622" s="700" t="s">
        <v>3043</v>
      </c>
      <c r="C622" s="701">
        <v>-65925</v>
      </c>
      <c r="E622" s="701"/>
    </row>
    <row r="623" spans="1:5">
      <c r="A623" s="700">
        <v>22830073</v>
      </c>
      <c r="B623" s="700" t="s">
        <v>3044</v>
      </c>
      <c r="C623" s="701">
        <v>-119437.5</v>
      </c>
      <c r="E623" s="701"/>
    </row>
    <row r="624" spans="1:5">
      <c r="A624" s="700">
        <v>22840012</v>
      </c>
      <c r="B624" s="700" t="s">
        <v>2508</v>
      </c>
      <c r="C624" s="701">
        <v>-609250</v>
      </c>
      <c r="E624" s="701"/>
    </row>
    <row r="625" spans="1:5">
      <c r="A625" s="700">
        <v>22840021</v>
      </c>
      <c r="B625" s="700" t="s">
        <v>1620</v>
      </c>
      <c r="C625" s="701">
        <v>-198375.75</v>
      </c>
      <c r="E625" s="701"/>
    </row>
    <row r="626" spans="1:5">
      <c r="A626" s="700">
        <v>22840022</v>
      </c>
      <c r="B626" s="700" t="s">
        <v>2509</v>
      </c>
      <c r="C626" s="701">
        <v>-627720.31000000006</v>
      </c>
    </row>
    <row r="627" spans="1:5">
      <c r="A627" s="700">
        <v>22840031</v>
      </c>
      <c r="B627" s="700" t="s">
        <v>1635</v>
      </c>
      <c r="C627" s="701">
        <v>-258000</v>
      </c>
      <c r="E627" s="701"/>
    </row>
    <row r="628" spans="1:5">
      <c r="A628" s="700">
        <v>22840032</v>
      </c>
      <c r="B628" s="700" t="s">
        <v>2510</v>
      </c>
      <c r="C628" s="701">
        <v>-3298324.33</v>
      </c>
      <c r="E628" s="701"/>
    </row>
    <row r="629" spans="1:5">
      <c r="A629" s="700">
        <v>22840042</v>
      </c>
      <c r="B629" s="700" t="s">
        <v>2511</v>
      </c>
      <c r="C629" s="701">
        <v>-236796.87</v>
      </c>
      <c r="E629" s="701"/>
    </row>
    <row r="630" spans="1:5">
      <c r="A630" s="700">
        <v>22840051</v>
      </c>
      <c r="B630" s="700" t="s">
        <v>1636</v>
      </c>
      <c r="C630" s="701">
        <v>-30000</v>
      </c>
      <c r="E630" s="701"/>
    </row>
    <row r="631" spans="1:5">
      <c r="A631" s="700">
        <v>22840062</v>
      </c>
      <c r="B631" s="700" t="s">
        <v>2513</v>
      </c>
      <c r="C631" s="701">
        <v>-1272128.45</v>
      </c>
      <c r="E631" s="701"/>
    </row>
    <row r="632" spans="1:5">
      <c r="A632" s="700">
        <v>22840081</v>
      </c>
      <c r="B632" s="700" t="s">
        <v>1621</v>
      </c>
      <c r="C632" s="701">
        <v>-550000</v>
      </c>
      <c r="E632" s="701"/>
    </row>
    <row r="633" spans="1:5">
      <c r="A633" s="700">
        <v>22840082</v>
      </c>
      <c r="B633" s="700" t="s">
        <v>2514</v>
      </c>
      <c r="C633" s="701">
        <v>-2401142.66</v>
      </c>
      <c r="E633" s="701"/>
    </row>
    <row r="634" spans="1:5">
      <c r="A634" s="700">
        <v>22840092</v>
      </c>
      <c r="B634" s="700" t="s">
        <v>2515</v>
      </c>
      <c r="C634" s="701">
        <v>-2050000</v>
      </c>
      <c r="E634" s="701"/>
    </row>
    <row r="635" spans="1:5">
      <c r="A635" s="700">
        <v>22840102</v>
      </c>
      <c r="B635" s="700" t="s">
        <v>2516</v>
      </c>
      <c r="C635" s="701">
        <v>-507741.9</v>
      </c>
      <c r="E635" s="701"/>
    </row>
    <row r="636" spans="1:5">
      <c r="A636" s="700">
        <v>22840111</v>
      </c>
      <c r="B636" s="700" t="s">
        <v>1637</v>
      </c>
      <c r="C636" s="701">
        <v>-20000</v>
      </c>
      <c r="E636" s="701"/>
    </row>
    <row r="637" spans="1:5">
      <c r="A637" s="700">
        <v>22840112</v>
      </c>
      <c r="B637" s="700" t="s">
        <v>2517</v>
      </c>
      <c r="C637" s="701">
        <v>-200000</v>
      </c>
      <c r="E637" s="701"/>
    </row>
    <row r="638" spans="1:5">
      <c r="A638" s="700">
        <v>22840122</v>
      </c>
      <c r="B638" s="700" t="s">
        <v>2518</v>
      </c>
      <c r="C638" s="701">
        <v>-140000</v>
      </c>
      <c r="E638" s="701"/>
    </row>
    <row r="639" spans="1:5">
      <c r="A639" s="700">
        <v>22840131</v>
      </c>
      <c r="B639" s="700" t="s">
        <v>1622</v>
      </c>
      <c r="C639" s="701">
        <v>-499784</v>
      </c>
      <c r="E639" s="701"/>
    </row>
    <row r="640" spans="1:5">
      <c r="A640" s="700">
        <v>22840132</v>
      </c>
      <c r="B640" s="700" t="s">
        <v>2519</v>
      </c>
      <c r="C640" s="701">
        <v>-100000</v>
      </c>
      <c r="E640" s="701"/>
    </row>
    <row r="641" spans="1:5">
      <c r="A641" s="700">
        <v>22840161</v>
      </c>
      <c r="B641" s="700" t="s">
        <v>1623</v>
      </c>
      <c r="C641" s="701">
        <v>-345204.45</v>
      </c>
      <c r="E641" s="701"/>
    </row>
    <row r="642" spans="1:5">
      <c r="A642" s="700">
        <v>22840162</v>
      </c>
      <c r="B642" s="700" t="s">
        <v>3085</v>
      </c>
      <c r="C642" s="701">
        <v>-550374.41</v>
      </c>
      <c r="E642" s="701"/>
    </row>
    <row r="643" spans="1:5">
      <c r="A643" s="700">
        <v>22840171</v>
      </c>
      <c r="B643" s="700" t="s">
        <v>1624</v>
      </c>
      <c r="C643" s="701">
        <v>-50000</v>
      </c>
      <c r="E643" s="701"/>
    </row>
    <row r="644" spans="1:5">
      <c r="A644" s="700">
        <v>22840181</v>
      </c>
      <c r="B644" s="700" t="s">
        <v>1638</v>
      </c>
      <c r="C644" s="701">
        <v>-2859884.34</v>
      </c>
      <c r="E644" s="701"/>
    </row>
    <row r="645" spans="1:5">
      <c r="A645" s="700">
        <v>22840191</v>
      </c>
      <c r="B645" s="700" t="s">
        <v>1625</v>
      </c>
      <c r="C645" s="701">
        <v>-250000</v>
      </c>
      <c r="E645" s="701"/>
    </row>
    <row r="646" spans="1:5">
      <c r="A646" s="700">
        <v>22840221</v>
      </c>
      <c r="B646" s="700" t="s">
        <v>1646</v>
      </c>
      <c r="C646" s="701">
        <v>-51688.56</v>
      </c>
      <c r="E646" s="701"/>
    </row>
    <row r="647" spans="1:5">
      <c r="A647" s="700">
        <v>22840231</v>
      </c>
      <c r="B647" s="700" t="s">
        <v>441</v>
      </c>
      <c r="C647" s="701">
        <v>-75000</v>
      </c>
      <c r="E647" s="701"/>
    </row>
    <row r="648" spans="1:5">
      <c r="A648" s="700">
        <v>22840251</v>
      </c>
      <c r="B648" s="700" t="s">
        <v>984</v>
      </c>
      <c r="C648" s="701">
        <v>-11708823</v>
      </c>
      <c r="E648" s="701"/>
    </row>
    <row r="649" spans="1:5">
      <c r="A649" s="700">
        <v>22840281</v>
      </c>
      <c r="B649" s="700" t="s">
        <v>2301</v>
      </c>
      <c r="C649" s="701">
        <v>-50000</v>
      </c>
      <c r="E649" s="701"/>
    </row>
    <row r="650" spans="1:5">
      <c r="A650" s="700">
        <v>22840301</v>
      </c>
      <c r="B650" s="700" t="s">
        <v>2465</v>
      </c>
      <c r="C650" s="701">
        <v>-132171.19</v>
      </c>
      <c r="E650" s="701"/>
    </row>
    <row r="651" spans="1:5">
      <c r="A651" s="700">
        <v>22840311</v>
      </c>
      <c r="B651" s="700" t="s">
        <v>2466</v>
      </c>
      <c r="C651" s="701">
        <v>-95304.25</v>
      </c>
      <c r="E651" s="701"/>
    </row>
    <row r="652" spans="1:5">
      <c r="A652" s="700">
        <v>22840321</v>
      </c>
      <c r="B652" s="700" t="s">
        <v>2647</v>
      </c>
      <c r="C652" s="701">
        <v>-145393439</v>
      </c>
      <c r="E652" s="701"/>
    </row>
    <row r="653" spans="1:5">
      <c r="A653" s="700">
        <v>22840331</v>
      </c>
      <c r="B653" s="700" t="s">
        <v>3086</v>
      </c>
      <c r="C653" s="701">
        <v>-76864916</v>
      </c>
      <c r="E653" s="701"/>
    </row>
    <row r="654" spans="1:5">
      <c r="A654" s="700">
        <v>22840332</v>
      </c>
      <c r="B654" s="700" t="s">
        <v>2512</v>
      </c>
      <c r="C654" s="701">
        <v>-21583501.329999998</v>
      </c>
      <c r="E654" s="701"/>
    </row>
    <row r="655" spans="1:5">
      <c r="A655" s="700">
        <v>22840341</v>
      </c>
      <c r="B655" s="700" t="s">
        <v>3065</v>
      </c>
      <c r="C655" s="701">
        <v>-26881103</v>
      </c>
      <c r="E655" s="701"/>
    </row>
    <row r="656" spans="1:5">
      <c r="A656" s="700">
        <v>22841001</v>
      </c>
      <c r="B656" s="700" t="s">
        <v>1626</v>
      </c>
      <c r="C656" s="701">
        <v>-4610484.08</v>
      </c>
      <c r="E656" s="701"/>
    </row>
    <row r="657" spans="1:5">
      <c r="A657" s="700">
        <v>23001021</v>
      </c>
      <c r="B657" s="700" t="s">
        <v>29</v>
      </c>
      <c r="C657" s="701">
        <v>-18789354.18</v>
      </c>
      <c r="E657" s="701"/>
    </row>
    <row r="658" spans="1:5">
      <c r="A658" s="700">
        <v>23001031</v>
      </c>
      <c r="B658" s="700" t="s">
        <v>1167</v>
      </c>
      <c r="C658" s="701">
        <v>-19170668.420000002</v>
      </c>
      <c r="E658" s="701"/>
    </row>
    <row r="659" spans="1:5">
      <c r="A659" s="700">
        <v>23001041</v>
      </c>
      <c r="B659" s="700" t="s">
        <v>385</v>
      </c>
      <c r="C659" s="701">
        <v>-1293362.07</v>
      </c>
      <c r="E659" s="701"/>
    </row>
    <row r="660" spans="1:5">
      <c r="A660" s="700">
        <v>23001043</v>
      </c>
      <c r="B660" s="700" t="s">
        <v>2663</v>
      </c>
      <c r="C660" s="701">
        <v>-907522.7</v>
      </c>
      <c r="E660" s="701"/>
    </row>
    <row r="661" spans="1:5">
      <c r="A661" s="700">
        <v>23001061</v>
      </c>
      <c r="B661" s="700" t="s">
        <v>1059</v>
      </c>
      <c r="C661" s="701">
        <v>-7842428.54</v>
      </c>
      <c r="E661" s="701"/>
    </row>
    <row r="662" spans="1:5">
      <c r="A662" s="700">
        <v>23001071</v>
      </c>
      <c r="B662" s="700" t="s">
        <v>876</v>
      </c>
      <c r="C662" s="701">
        <v>-8919323.9199999999</v>
      </c>
      <c r="E662" s="701"/>
    </row>
    <row r="663" spans="1:5">
      <c r="A663" s="700">
        <v>23001092</v>
      </c>
      <c r="B663" s="700" t="s">
        <v>545</v>
      </c>
      <c r="C663" s="701">
        <v>-7372910.4500000002</v>
      </c>
      <c r="E663" s="701"/>
    </row>
    <row r="664" spans="1:5">
      <c r="A664" s="700">
        <v>23001131</v>
      </c>
      <c r="B664" s="700" t="s">
        <v>2451</v>
      </c>
      <c r="C664" s="701">
        <v>-6466047.2000000002</v>
      </c>
      <c r="E664" s="701"/>
    </row>
    <row r="665" spans="1:5">
      <c r="A665" s="700">
        <v>23001141</v>
      </c>
      <c r="B665" s="700" t="s">
        <v>2658</v>
      </c>
      <c r="C665" s="701">
        <v>-556599.75</v>
      </c>
      <c r="E665" s="701"/>
    </row>
    <row r="666" spans="1:5">
      <c r="A666" s="700">
        <v>23001151</v>
      </c>
      <c r="B666" s="700" t="s">
        <v>2770</v>
      </c>
      <c r="C666" s="701">
        <v>-283182.11</v>
      </c>
      <c r="E666" s="701"/>
    </row>
    <row r="667" spans="1:5">
      <c r="A667" s="700">
        <v>23001231</v>
      </c>
      <c r="B667" s="700" t="s">
        <v>2628</v>
      </c>
      <c r="C667" s="701">
        <v>-1161719.06</v>
      </c>
      <c r="E667" s="701"/>
    </row>
    <row r="668" spans="1:5">
      <c r="A668" s="700">
        <v>23002011</v>
      </c>
      <c r="B668" s="700" t="s">
        <v>1870</v>
      </c>
      <c r="C668" s="701">
        <v>-873089.41</v>
      </c>
      <c r="E668" s="701"/>
    </row>
    <row r="669" spans="1:5">
      <c r="A669" s="700">
        <v>23002041</v>
      </c>
      <c r="B669" s="700" t="s">
        <v>1220</v>
      </c>
      <c r="C669" s="701">
        <v>-7139613.8799999999</v>
      </c>
      <c r="E669" s="701"/>
    </row>
    <row r="670" spans="1:5">
      <c r="A670" s="700">
        <v>23002061</v>
      </c>
      <c r="B670" s="700" t="s">
        <v>66</v>
      </c>
      <c r="C670" s="701">
        <v>114248</v>
      </c>
      <c r="E670" s="701"/>
    </row>
    <row r="671" spans="1:5">
      <c r="A671" s="700">
        <v>23002071</v>
      </c>
      <c r="B671" s="700" t="s">
        <v>50</v>
      </c>
      <c r="C671" s="701">
        <v>266857.81</v>
      </c>
      <c r="E671" s="701"/>
    </row>
    <row r="672" spans="1:5">
      <c r="A672" s="700">
        <v>23002072</v>
      </c>
      <c r="B672" s="700" t="s">
        <v>2664</v>
      </c>
      <c r="C672" s="701">
        <v>1804646.16</v>
      </c>
      <c r="E672" s="701"/>
    </row>
    <row r="673" spans="1:5">
      <c r="A673" s="700">
        <v>23002091</v>
      </c>
      <c r="B673" s="700" t="s">
        <v>548</v>
      </c>
      <c r="C673" s="701">
        <v>-381105.81</v>
      </c>
      <c r="E673" s="701"/>
    </row>
    <row r="674" spans="1:5">
      <c r="A674" s="700">
        <v>23002092</v>
      </c>
      <c r="B674" s="700" t="s">
        <v>549</v>
      </c>
      <c r="C674" s="701">
        <v>-1804646.16</v>
      </c>
      <c r="E674" s="701"/>
    </row>
    <row r="675" spans="1:5">
      <c r="A675" s="700">
        <v>23108323</v>
      </c>
      <c r="B675" s="700" t="s">
        <v>145</v>
      </c>
      <c r="C675" s="701">
        <v>-7000000</v>
      </c>
      <c r="E675" s="701"/>
    </row>
    <row r="676" spans="1:5">
      <c r="A676" s="700">
        <v>23108383</v>
      </c>
      <c r="B676" s="700" t="s">
        <v>1009</v>
      </c>
      <c r="C676" s="701">
        <v>-7000000</v>
      </c>
      <c r="E676" s="701"/>
    </row>
    <row r="677" spans="1:5">
      <c r="A677" s="700">
        <v>23200011</v>
      </c>
      <c r="B677" s="700" t="s">
        <v>1779</v>
      </c>
      <c r="C677" s="701">
        <v>-8003530.1799999997</v>
      </c>
      <c r="E677" s="701"/>
    </row>
    <row r="678" spans="1:5">
      <c r="A678" s="700">
        <v>23200031</v>
      </c>
      <c r="B678" s="700" t="s">
        <v>430</v>
      </c>
      <c r="C678" s="701">
        <v>-29115478.82</v>
      </c>
    </row>
    <row r="679" spans="1:5">
      <c r="A679" s="700">
        <v>23200033</v>
      </c>
      <c r="B679" s="700" t="s">
        <v>434</v>
      </c>
      <c r="C679" s="701">
        <v>-821596.89</v>
      </c>
      <c r="E679" s="701"/>
    </row>
    <row r="680" spans="1:5">
      <c r="A680" s="700">
        <v>23200041</v>
      </c>
      <c r="B680" s="700" t="s">
        <v>818</v>
      </c>
      <c r="C680" s="701">
        <v>-8860668</v>
      </c>
    </row>
    <row r="681" spans="1:5">
      <c r="A681" s="700">
        <v>23200051</v>
      </c>
      <c r="B681" s="700" t="s">
        <v>819</v>
      </c>
      <c r="C681" s="701">
        <v>-7589558.8200000003</v>
      </c>
      <c r="E681" s="701"/>
    </row>
    <row r="682" spans="1:5">
      <c r="A682" s="700">
        <v>23200061</v>
      </c>
      <c r="B682" s="700" t="s">
        <v>375</v>
      </c>
      <c r="C682" s="701">
        <v>-21103057.600000001</v>
      </c>
    </row>
    <row r="683" spans="1:5">
      <c r="A683" s="700">
        <v>23200071</v>
      </c>
      <c r="B683" s="700" t="s">
        <v>1899</v>
      </c>
      <c r="C683" s="701">
        <v>-905187.25</v>
      </c>
    </row>
    <row r="684" spans="1:5">
      <c r="A684" s="700">
        <v>23200081</v>
      </c>
      <c r="B684" s="700" t="s">
        <v>1900</v>
      </c>
      <c r="C684" s="701">
        <v>-4618647.21</v>
      </c>
    </row>
    <row r="685" spans="1:5">
      <c r="A685" s="700">
        <v>23200101</v>
      </c>
      <c r="B685" s="700" t="s">
        <v>809</v>
      </c>
      <c r="C685" s="701">
        <v>-29516</v>
      </c>
    </row>
    <row r="686" spans="1:5">
      <c r="A686" s="700">
        <v>23200103</v>
      </c>
      <c r="B686" s="700" t="s">
        <v>136</v>
      </c>
      <c r="C686" s="701">
        <v>-55609.96</v>
      </c>
    </row>
    <row r="687" spans="1:5">
      <c r="A687" s="700">
        <v>23200111</v>
      </c>
      <c r="B687" s="700" t="s">
        <v>1901</v>
      </c>
      <c r="C687" s="701">
        <v>-447369.9</v>
      </c>
    </row>
    <row r="688" spans="1:5">
      <c r="A688" s="700">
        <v>23200121</v>
      </c>
      <c r="B688" s="700" t="s">
        <v>1647</v>
      </c>
      <c r="C688" s="701">
        <v>-591014.06999999995</v>
      </c>
    </row>
    <row r="689" spans="1:5">
      <c r="A689" s="700">
        <v>23200221</v>
      </c>
      <c r="B689" s="700" t="s">
        <v>3305</v>
      </c>
      <c r="C689" s="701">
        <v>-64876.79</v>
      </c>
    </row>
    <row r="690" spans="1:5">
      <c r="A690" s="700">
        <v>23200222</v>
      </c>
      <c r="B690" s="700" t="s">
        <v>279</v>
      </c>
      <c r="C690" s="701">
        <v>-8607854.6699999999</v>
      </c>
    </row>
    <row r="691" spans="1:5">
      <c r="A691" s="700">
        <v>23200242</v>
      </c>
      <c r="B691" s="700" t="s">
        <v>1701</v>
      </c>
      <c r="C691" s="701">
        <v>-23307685.420000002</v>
      </c>
    </row>
    <row r="692" spans="1:5">
      <c r="A692" s="700">
        <v>23200333</v>
      </c>
      <c r="B692" s="700" t="s">
        <v>1045</v>
      </c>
      <c r="C692" s="701">
        <v>-14167407.460000001</v>
      </c>
    </row>
    <row r="693" spans="1:5">
      <c r="A693" s="700">
        <v>23200483</v>
      </c>
      <c r="B693" s="700" t="s">
        <v>665</v>
      </c>
      <c r="C693" s="701">
        <v>-10728456.32</v>
      </c>
    </row>
    <row r="694" spans="1:5">
      <c r="A694" s="700">
        <v>23200493</v>
      </c>
      <c r="B694" s="700" t="s">
        <v>3094</v>
      </c>
      <c r="C694" s="701">
        <v>-60198.26</v>
      </c>
    </row>
    <row r="695" spans="1:5">
      <c r="A695" s="700">
        <v>23200543</v>
      </c>
      <c r="B695" s="700" t="s">
        <v>735</v>
      </c>
      <c r="C695" s="701">
        <v>-58163790.859999999</v>
      </c>
    </row>
    <row r="696" spans="1:5">
      <c r="A696" s="700">
        <v>23200643</v>
      </c>
      <c r="B696" s="700" t="s">
        <v>640</v>
      </c>
      <c r="C696" s="701">
        <v>-8023516.25</v>
      </c>
      <c r="E696" s="701"/>
    </row>
    <row r="697" spans="1:5">
      <c r="A697" s="700">
        <v>23200653</v>
      </c>
      <c r="B697" s="700" t="s">
        <v>1694</v>
      </c>
      <c r="C697" s="701">
        <v>-2715708.58</v>
      </c>
      <c r="E697" s="701"/>
    </row>
    <row r="698" spans="1:5">
      <c r="A698" s="700">
        <v>23200693</v>
      </c>
      <c r="B698" s="700" t="s">
        <v>1368</v>
      </c>
      <c r="C698" s="700">
        <v>-765.44</v>
      </c>
      <c r="E698" s="701"/>
    </row>
    <row r="699" spans="1:5">
      <c r="A699" s="700">
        <v>23200733</v>
      </c>
      <c r="B699" s="700" t="s">
        <v>248</v>
      </c>
      <c r="C699" s="701">
        <v>-9425.06</v>
      </c>
      <c r="E699" s="701"/>
    </row>
    <row r="700" spans="1:5">
      <c r="A700" s="700">
        <v>23200743</v>
      </c>
      <c r="B700" s="700" t="s">
        <v>1946</v>
      </c>
      <c r="C700" s="701">
        <v>-1970.51</v>
      </c>
      <c r="E700" s="701"/>
    </row>
    <row r="701" spans="1:5">
      <c r="A701" s="700">
        <v>23200753</v>
      </c>
      <c r="B701" s="700" t="s">
        <v>1674</v>
      </c>
      <c r="C701" s="700">
        <v>-394.61</v>
      </c>
      <c r="E701" s="701"/>
    </row>
    <row r="702" spans="1:5">
      <c r="A702" s="700">
        <v>23200763</v>
      </c>
      <c r="B702" s="700" t="s">
        <v>1945</v>
      </c>
      <c r="C702" s="701">
        <v>-3150.2</v>
      </c>
      <c r="E702" s="701"/>
    </row>
    <row r="703" spans="1:5">
      <c r="A703" s="700">
        <v>23200773</v>
      </c>
      <c r="B703" s="700" t="s">
        <v>1128</v>
      </c>
      <c r="C703" s="701">
        <v>-14114</v>
      </c>
      <c r="E703" s="701"/>
    </row>
    <row r="704" spans="1:5">
      <c r="A704" s="700">
        <v>23200823</v>
      </c>
      <c r="B704" s="700" t="s">
        <v>3209</v>
      </c>
      <c r="C704" s="701">
        <v>-214871.07</v>
      </c>
      <c r="E704" s="701"/>
    </row>
    <row r="705" spans="1:5">
      <c r="A705" s="700">
        <v>23200873</v>
      </c>
      <c r="B705" s="700" t="s">
        <v>3306</v>
      </c>
      <c r="C705" s="701">
        <v>-992826.63</v>
      </c>
      <c r="E705" s="701"/>
    </row>
    <row r="706" spans="1:5">
      <c r="A706" s="700">
        <v>23201003</v>
      </c>
      <c r="B706" s="700" t="s">
        <v>783</v>
      </c>
      <c r="C706" s="701">
        <v>-17593431.460000001</v>
      </c>
      <c r="E706" s="701"/>
    </row>
    <row r="707" spans="1:5">
      <c r="A707" s="700">
        <v>23201013</v>
      </c>
      <c r="B707" s="700" t="s">
        <v>1461</v>
      </c>
      <c r="C707" s="701">
        <v>-6220285.2400000002</v>
      </c>
    </row>
    <row r="708" spans="1:5">
      <c r="A708" s="700">
        <v>23201033</v>
      </c>
      <c r="B708" s="700" t="s">
        <v>1169</v>
      </c>
      <c r="C708" s="701">
        <v>-163926.34</v>
      </c>
      <c r="E708" s="701"/>
    </row>
    <row r="709" spans="1:5">
      <c r="A709" s="700">
        <v>23201043</v>
      </c>
      <c r="B709" s="700" t="s">
        <v>498</v>
      </c>
      <c r="C709" s="701">
        <v>-116906.46</v>
      </c>
      <c r="E709" s="701"/>
    </row>
    <row r="710" spans="1:5">
      <c r="A710" s="700">
        <v>23201053</v>
      </c>
      <c r="B710" s="700" t="s">
        <v>2659</v>
      </c>
      <c r="C710" s="701">
        <v>-45624.72</v>
      </c>
      <c r="E710" s="701"/>
    </row>
    <row r="711" spans="1:5">
      <c r="A711" s="700">
        <v>23201073</v>
      </c>
      <c r="B711" s="700" t="s">
        <v>1292</v>
      </c>
      <c r="C711" s="701">
        <v>-1081.76</v>
      </c>
      <c r="E711" s="701"/>
    </row>
    <row r="712" spans="1:5">
      <c r="A712" s="700">
        <v>23201113</v>
      </c>
      <c r="B712" s="700" t="s">
        <v>575</v>
      </c>
      <c r="C712" s="701">
        <v>10062.219999999999</v>
      </c>
      <c r="E712" s="701"/>
    </row>
    <row r="713" spans="1:5">
      <c r="A713" s="700">
        <v>23201153</v>
      </c>
      <c r="B713" s="700" t="s">
        <v>2734</v>
      </c>
      <c r="C713" s="701">
        <v>-2723.1</v>
      </c>
      <c r="E713" s="701"/>
    </row>
    <row r="714" spans="1:5">
      <c r="A714" s="700">
        <v>23201163</v>
      </c>
      <c r="B714" s="700" t="s">
        <v>2735</v>
      </c>
      <c r="C714" s="701">
        <v>-6542.36</v>
      </c>
      <c r="E714" s="701"/>
    </row>
    <row r="715" spans="1:5">
      <c r="A715" s="700">
        <v>23201173</v>
      </c>
      <c r="B715" s="700" t="s">
        <v>496</v>
      </c>
      <c r="C715" s="701">
        <v>1392.62</v>
      </c>
      <c r="E715" s="701"/>
    </row>
    <row r="716" spans="1:5">
      <c r="A716" s="700">
        <v>23201193</v>
      </c>
      <c r="B716" s="700" t="s">
        <v>2736</v>
      </c>
      <c r="C716" s="701">
        <v>-19945.89</v>
      </c>
      <c r="E716" s="701"/>
    </row>
    <row r="717" spans="1:5">
      <c r="A717" s="700">
        <v>23201203</v>
      </c>
      <c r="B717" s="700" t="s">
        <v>2737</v>
      </c>
      <c r="C717" s="701">
        <v>-4425.62</v>
      </c>
      <c r="E717" s="701"/>
    </row>
    <row r="718" spans="1:5">
      <c r="A718" s="700">
        <v>23201251</v>
      </c>
      <c r="B718" s="700" t="s">
        <v>2665</v>
      </c>
      <c r="C718" s="701">
        <v>-217701</v>
      </c>
      <c r="E718" s="701"/>
    </row>
    <row r="719" spans="1:5">
      <c r="A719" s="700">
        <v>23202173</v>
      </c>
      <c r="B719" s="700" t="s">
        <v>416</v>
      </c>
      <c r="C719" s="700">
        <v>53.6</v>
      </c>
      <c r="E719" s="701"/>
    </row>
    <row r="720" spans="1:5">
      <c r="A720" s="700">
        <v>23202183</v>
      </c>
      <c r="B720" s="700" t="s">
        <v>1255</v>
      </c>
      <c r="C720" s="700">
        <v>-573.15</v>
      </c>
      <c r="E720" s="701"/>
    </row>
    <row r="721" spans="1:5">
      <c r="A721" s="700">
        <v>23202233</v>
      </c>
      <c r="B721" s="700" t="s">
        <v>3301</v>
      </c>
      <c r="C721" s="701">
        <v>-95097.14</v>
      </c>
      <c r="E721" s="701"/>
    </row>
    <row r="722" spans="1:5">
      <c r="A722" s="700">
        <v>23202353</v>
      </c>
      <c r="B722" s="700" t="s">
        <v>3302</v>
      </c>
      <c r="C722" s="701">
        <v>-7338523.3399999999</v>
      </c>
      <c r="E722" s="701"/>
    </row>
    <row r="723" spans="1:5">
      <c r="A723" s="700">
        <v>23500003</v>
      </c>
      <c r="B723" s="700" t="s">
        <v>2755</v>
      </c>
      <c r="C723" s="701">
        <v>-21446534.75</v>
      </c>
      <c r="E723" s="701"/>
    </row>
    <row r="724" spans="1:5">
      <c r="A724" s="700">
        <v>23500011</v>
      </c>
      <c r="B724" s="700" t="s">
        <v>991</v>
      </c>
      <c r="C724" s="701">
        <v>-4682953.8099999996</v>
      </c>
      <c r="E724" s="701"/>
    </row>
    <row r="725" spans="1:5">
      <c r="A725" s="700">
        <v>23600021</v>
      </c>
      <c r="B725" s="700" t="s">
        <v>2494</v>
      </c>
      <c r="C725" s="701">
        <v>-4137383.06</v>
      </c>
      <c r="E725" s="701"/>
    </row>
    <row r="726" spans="1:5">
      <c r="A726" s="700">
        <v>23600022</v>
      </c>
      <c r="B726" s="700" t="s">
        <v>2495</v>
      </c>
      <c r="C726" s="701">
        <v>-860580.33</v>
      </c>
      <c r="E726" s="701"/>
    </row>
    <row r="727" spans="1:5">
      <c r="A727" s="700">
        <v>23600063</v>
      </c>
      <c r="B727" s="700" t="s">
        <v>949</v>
      </c>
      <c r="C727" s="700">
        <v>-108.27</v>
      </c>
      <c r="E727" s="701"/>
    </row>
    <row r="728" spans="1:5">
      <c r="A728" s="700">
        <v>23600201</v>
      </c>
      <c r="B728" s="700" t="s">
        <v>487</v>
      </c>
      <c r="C728" s="701">
        <v>-50783460.32</v>
      </c>
      <c r="E728" s="701"/>
    </row>
    <row r="729" spans="1:5">
      <c r="A729" s="700">
        <v>23600211</v>
      </c>
      <c r="B729" s="700" t="s">
        <v>488</v>
      </c>
      <c r="C729" s="701">
        <v>-6164111.7599999998</v>
      </c>
      <c r="E729" s="701"/>
    </row>
    <row r="730" spans="1:5">
      <c r="A730" s="700">
        <v>23600213</v>
      </c>
      <c r="B730" s="700" t="s">
        <v>1855</v>
      </c>
      <c r="C730" s="701">
        <v>-31985.8</v>
      </c>
    </row>
    <row r="731" spans="1:5">
      <c r="A731" s="700">
        <v>23600221</v>
      </c>
      <c r="B731" s="700" t="s">
        <v>714</v>
      </c>
      <c r="C731" s="701">
        <v>-48560</v>
      </c>
      <c r="E731" s="701"/>
    </row>
    <row r="732" spans="1:5">
      <c r="A732" s="700">
        <v>23600232</v>
      </c>
      <c r="B732" s="700" t="s">
        <v>489</v>
      </c>
      <c r="C732" s="701">
        <v>-22777408.82</v>
      </c>
      <c r="E732" s="701"/>
    </row>
    <row r="733" spans="1:5">
      <c r="A733" s="700">
        <v>23600351</v>
      </c>
      <c r="B733" s="700" t="s">
        <v>1664</v>
      </c>
      <c r="C733" s="701">
        <v>-6761144.9299999997</v>
      </c>
    </row>
    <row r="734" spans="1:5">
      <c r="A734" s="700">
        <v>23600391</v>
      </c>
      <c r="B734" s="700" t="s">
        <v>745</v>
      </c>
      <c r="C734" s="701">
        <v>-228739.23</v>
      </c>
      <c r="E734" s="701"/>
    </row>
    <row r="735" spans="1:5">
      <c r="A735" s="700">
        <v>23600431</v>
      </c>
      <c r="B735" s="700" t="s">
        <v>3127</v>
      </c>
      <c r="C735" s="700">
        <v>800</v>
      </c>
      <c r="E735" s="701"/>
    </row>
    <row r="736" spans="1:5">
      <c r="A736" s="700">
        <v>23600471</v>
      </c>
      <c r="B736" s="700" t="s">
        <v>1847</v>
      </c>
      <c r="C736" s="701">
        <v>-6653470.04</v>
      </c>
      <c r="E736" s="701"/>
    </row>
    <row r="737" spans="1:5">
      <c r="A737" s="700">
        <v>23600552</v>
      </c>
      <c r="B737" s="700" t="s">
        <v>1847</v>
      </c>
      <c r="C737" s="701">
        <v>-1450990.92</v>
      </c>
      <c r="E737" s="701"/>
    </row>
    <row r="738" spans="1:5">
      <c r="A738" s="700">
        <v>23600602</v>
      </c>
      <c r="B738" s="700" t="s">
        <v>1848</v>
      </c>
      <c r="C738" s="701">
        <v>-1738206.29</v>
      </c>
      <c r="E738" s="701"/>
    </row>
    <row r="739" spans="1:5">
      <c r="A739" s="700">
        <v>23601003</v>
      </c>
      <c r="B739" s="700" t="s">
        <v>1731</v>
      </c>
      <c r="C739" s="701">
        <v>-80363</v>
      </c>
      <c r="E739" s="701"/>
    </row>
    <row r="740" spans="1:5">
      <c r="A740" s="700">
        <v>23601013</v>
      </c>
      <c r="B740" s="700" t="s">
        <v>2496</v>
      </c>
      <c r="C740" s="701">
        <v>-67815.37</v>
      </c>
      <c r="E740" s="701"/>
    </row>
    <row r="741" spans="1:5">
      <c r="A741" s="700">
        <v>23601023</v>
      </c>
      <c r="B741" s="700" t="s">
        <v>689</v>
      </c>
      <c r="C741" s="701">
        <v>-2122.0100000000002</v>
      </c>
      <c r="E741" s="701"/>
    </row>
    <row r="742" spans="1:5">
      <c r="A742" s="700">
        <v>23601043</v>
      </c>
      <c r="B742" s="700" t="s">
        <v>1856</v>
      </c>
      <c r="C742" s="701">
        <v>-4584.9399999999996</v>
      </c>
    </row>
    <row r="743" spans="1:5">
      <c r="A743" s="700">
        <v>23700323</v>
      </c>
      <c r="B743" s="700" t="s">
        <v>1702</v>
      </c>
      <c r="C743" s="701">
        <v>-91875</v>
      </c>
      <c r="E743" s="701"/>
    </row>
    <row r="744" spans="1:5">
      <c r="A744" s="700">
        <v>23700333</v>
      </c>
      <c r="B744" s="700" t="s">
        <v>1703</v>
      </c>
      <c r="C744" s="701">
        <v>-18400.18</v>
      </c>
      <c r="E744" s="701"/>
    </row>
    <row r="745" spans="1:5">
      <c r="A745" s="700">
        <v>23700363</v>
      </c>
      <c r="B745" s="700" t="s">
        <v>1704</v>
      </c>
      <c r="C745" s="701">
        <v>-134062.5</v>
      </c>
    </row>
    <row r="746" spans="1:5">
      <c r="A746" s="700">
        <v>23700383</v>
      </c>
      <c r="B746" s="700" t="s">
        <v>199</v>
      </c>
      <c r="C746" s="701">
        <v>-18000</v>
      </c>
    </row>
    <row r="747" spans="1:5">
      <c r="A747" s="700">
        <v>23700713</v>
      </c>
      <c r="B747" s="700" t="s">
        <v>1165</v>
      </c>
      <c r="C747" s="701">
        <v>-67433.08</v>
      </c>
      <c r="E747" s="701"/>
    </row>
    <row r="748" spans="1:5">
      <c r="A748" s="700">
        <v>23700813</v>
      </c>
      <c r="B748" s="700" t="s">
        <v>402</v>
      </c>
      <c r="C748" s="701">
        <v>-2041666.47</v>
      </c>
      <c r="E748" s="701"/>
    </row>
    <row r="749" spans="1:5">
      <c r="A749" s="700">
        <v>23700823</v>
      </c>
      <c r="B749" s="700" t="s">
        <v>132</v>
      </c>
      <c r="C749" s="701">
        <v>-5054999.8</v>
      </c>
      <c r="E749" s="701"/>
    </row>
    <row r="750" spans="1:5">
      <c r="A750" s="700">
        <v>23700841</v>
      </c>
      <c r="B750" s="700" t="s">
        <v>1269</v>
      </c>
      <c r="C750" s="701">
        <v>-333794.32</v>
      </c>
      <c r="E750" s="701"/>
    </row>
    <row r="751" spans="1:5">
      <c r="A751" s="700">
        <v>23700873</v>
      </c>
      <c r="B751" s="700" t="s">
        <v>1917</v>
      </c>
      <c r="C751" s="701">
        <v>-7897500</v>
      </c>
    </row>
    <row r="752" spans="1:5">
      <c r="A752" s="700">
        <v>23700963</v>
      </c>
      <c r="B752" s="700" t="s">
        <v>1976</v>
      </c>
      <c r="C752" s="701">
        <v>-2322660.0299999998</v>
      </c>
    </row>
    <row r="753" spans="1:5">
      <c r="A753" s="700">
        <v>23701013</v>
      </c>
      <c r="B753" s="700" t="s">
        <v>1035</v>
      </c>
      <c r="C753" s="701">
        <v>-7268.39</v>
      </c>
      <c r="E753" s="701"/>
    </row>
    <row r="754" spans="1:5">
      <c r="A754" s="700">
        <v>23701023</v>
      </c>
      <c r="B754" s="700" t="s">
        <v>1036</v>
      </c>
      <c r="C754" s="701">
        <v>-2147304.46</v>
      </c>
      <c r="E754" s="701"/>
    </row>
    <row r="755" spans="1:5">
      <c r="A755" s="700">
        <v>23701033</v>
      </c>
      <c r="B755" s="700" t="s">
        <v>1894</v>
      </c>
      <c r="C755" s="701">
        <v>-7110533.3300000001</v>
      </c>
      <c r="E755" s="701"/>
    </row>
    <row r="756" spans="1:5">
      <c r="A756" s="700">
        <v>23701053</v>
      </c>
      <c r="B756" s="700" t="s">
        <v>1943</v>
      </c>
      <c r="C756" s="701">
        <v>-2905833.48</v>
      </c>
    </row>
    <row r="757" spans="1:5">
      <c r="A757" s="700">
        <v>23701063</v>
      </c>
      <c r="B757" s="700" t="s">
        <v>1987</v>
      </c>
      <c r="C757" s="701">
        <v>-90464.71</v>
      </c>
    </row>
    <row r="758" spans="1:5">
      <c r="A758" s="700">
        <v>23701113</v>
      </c>
      <c r="B758" s="700" t="s">
        <v>445</v>
      </c>
      <c r="C758" s="701">
        <v>-6716500</v>
      </c>
      <c r="E758" s="701"/>
    </row>
    <row r="759" spans="1:5">
      <c r="A759" s="700">
        <v>23701123</v>
      </c>
      <c r="B759" s="700" t="s">
        <v>2137</v>
      </c>
      <c r="C759" s="701">
        <v>-7167288.3099999996</v>
      </c>
      <c r="E759" s="701"/>
    </row>
    <row r="760" spans="1:5">
      <c r="A760" s="700">
        <v>23701133</v>
      </c>
      <c r="B760" s="700" t="s">
        <v>2132</v>
      </c>
      <c r="C760" s="701">
        <v>-640444.23</v>
      </c>
    </row>
    <row r="761" spans="1:5">
      <c r="A761" s="700">
        <v>23701143</v>
      </c>
      <c r="B761" s="700" t="s">
        <v>2247</v>
      </c>
      <c r="C761" s="701">
        <v>-5027216.66</v>
      </c>
      <c r="E761" s="701"/>
    </row>
    <row r="762" spans="1:5">
      <c r="A762" s="700">
        <v>23701153</v>
      </c>
      <c r="B762" s="700" t="s">
        <v>2402</v>
      </c>
      <c r="C762" s="701">
        <v>-2340166.67</v>
      </c>
      <c r="E762" s="701"/>
    </row>
    <row r="763" spans="1:5">
      <c r="A763" s="700">
        <v>23701163</v>
      </c>
      <c r="B763" s="700" t="s">
        <v>2403</v>
      </c>
      <c r="C763" s="701">
        <v>-446500</v>
      </c>
      <c r="E763" s="701"/>
    </row>
    <row r="764" spans="1:5">
      <c r="A764" s="700">
        <v>23701173</v>
      </c>
      <c r="B764" s="700" t="s">
        <v>2763</v>
      </c>
      <c r="C764" s="701">
        <v>-26930.32</v>
      </c>
      <c r="E764" s="701"/>
    </row>
    <row r="765" spans="1:5">
      <c r="A765" s="700">
        <v>23701183</v>
      </c>
      <c r="B765" s="700" t="s">
        <v>2808</v>
      </c>
      <c r="C765" s="701">
        <v>-2264974.83</v>
      </c>
      <c r="E765" s="701"/>
    </row>
    <row r="766" spans="1:5">
      <c r="A766" s="700">
        <v>23701193</v>
      </c>
      <c r="B766" s="700" t="s">
        <v>2812</v>
      </c>
      <c r="C766" s="701">
        <v>-392600</v>
      </c>
      <c r="E766" s="701"/>
    </row>
    <row r="767" spans="1:5">
      <c r="A767" s="700">
        <v>23701203</v>
      </c>
      <c r="B767" s="700" t="s">
        <v>3256</v>
      </c>
      <c r="C767" s="701">
        <v>-3299652.78</v>
      </c>
      <c r="E767" s="701"/>
    </row>
    <row r="768" spans="1:5">
      <c r="A768" s="700">
        <v>24100063</v>
      </c>
      <c r="B768" s="700" t="s">
        <v>1918</v>
      </c>
      <c r="C768" s="701">
        <v>10403.32</v>
      </c>
    </row>
    <row r="769" spans="1:5">
      <c r="A769" s="700">
        <v>24100173</v>
      </c>
      <c r="B769" s="700" t="s">
        <v>1918</v>
      </c>
      <c r="C769" s="701">
        <v>-31445.439999999999</v>
      </c>
      <c r="E769" s="701"/>
    </row>
    <row r="770" spans="1:5">
      <c r="A770" s="700">
        <v>24100212</v>
      </c>
      <c r="B770" s="700" t="s">
        <v>1207</v>
      </c>
      <c r="C770" s="701">
        <v>-1257777.67</v>
      </c>
      <c r="E770" s="701"/>
    </row>
    <row r="771" spans="1:5">
      <c r="A771" s="700">
        <v>24200011</v>
      </c>
      <c r="B771" s="700" t="s">
        <v>2450</v>
      </c>
      <c r="C771" s="701">
        <v>-61861.99</v>
      </c>
      <c r="E771" s="701"/>
    </row>
    <row r="772" spans="1:5">
      <c r="A772" s="700">
        <v>24200041</v>
      </c>
      <c r="B772" s="700" t="s">
        <v>1222</v>
      </c>
      <c r="C772" s="701">
        <v>-423978</v>
      </c>
      <c r="E772" s="701"/>
    </row>
    <row r="773" spans="1:5">
      <c r="A773" s="700">
        <v>24200061</v>
      </c>
      <c r="B773" s="700" t="s">
        <v>2740</v>
      </c>
      <c r="C773" s="701">
        <v>-500546.88</v>
      </c>
      <c r="E773" s="701"/>
    </row>
    <row r="774" spans="1:5">
      <c r="A774" s="700">
        <v>24200071</v>
      </c>
      <c r="B774" s="700" t="s">
        <v>3176</v>
      </c>
      <c r="C774" s="701">
        <v>-34267.199999999997</v>
      </c>
      <c r="E774" s="701"/>
    </row>
    <row r="775" spans="1:5">
      <c r="A775" s="700">
        <v>24200103</v>
      </c>
      <c r="B775" s="700" t="s">
        <v>2622</v>
      </c>
      <c r="C775" s="701">
        <v>-25000</v>
      </c>
      <c r="E775" s="701"/>
    </row>
    <row r="776" spans="1:5">
      <c r="A776" s="700">
        <v>24200451</v>
      </c>
      <c r="B776" s="700" t="s">
        <v>2227</v>
      </c>
      <c r="C776" s="701">
        <v>-1386126.73</v>
      </c>
      <c r="E776" s="701"/>
    </row>
    <row r="777" spans="1:5">
      <c r="A777" s="700">
        <v>24200461</v>
      </c>
      <c r="B777" s="700" t="s">
        <v>2647</v>
      </c>
      <c r="C777" s="701">
        <v>-9814684.6600000001</v>
      </c>
      <c r="E777" s="701"/>
    </row>
    <row r="778" spans="1:5">
      <c r="A778" s="700">
        <v>24200511</v>
      </c>
      <c r="B778" s="700" t="s">
        <v>1081</v>
      </c>
      <c r="C778" s="701">
        <v>-2423820</v>
      </c>
    </row>
    <row r="779" spans="1:5">
      <c r="A779" s="700">
        <v>24200541</v>
      </c>
      <c r="B779" s="700" t="s">
        <v>1289</v>
      </c>
      <c r="C779" s="701">
        <v>-186688.15</v>
      </c>
    </row>
    <row r="780" spans="1:5">
      <c r="A780" s="700">
        <v>24200551</v>
      </c>
      <c r="B780" s="700" t="s">
        <v>48</v>
      </c>
      <c r="C780" s="701">
        <v>-186688.15</v>
      </c>
      <c r="E780" s="701"/>
    </row>
    <row r="781" spans="1:5">
      <c r="A781" s="700">
        <v>24200561</v>
      </c>
      <c r="B781" s="700" t="s">
        <v>861</v>
      </c>
      <c r="C781" s="701">
        <v>-31924.799999999999</v>
      </c>
      <c r="E781" s="701"/>
    </row>
    <row r="782" spans="1:5">
      <c r="A782" s="700">
        <v>24200571</v>
      </c>
      <c r="B782" s="700" t="s">
        <v>417</v>
      </c>
      <c r="C782" s="701">
        <v>-31924.799999999999</v>
      </c>
      <c r="E782" s="701"/>
    </row>
    <row r="783" spans="1:5">
      <c r="A783" s="700">
        <v>24200611</v>
      </c>
      <c r="B783" s="700" t="s">
        <v>2199</v>
      </c>
      <c r="C783" s="701">
        <v>-564147.18000000005</v>
      </c>
      <c r="E783" s="701"/>
    </row>
    <row r="784" spans="1:5">
      <c r="A784" s="700">
        <v>24200622</v>
      </c>
      <c r="B784" s="700" t="s">
        <v>782</v>
      </c>
      <c r="C784" s="701">
        <v>-1166677</v>
      </c>
      <c r="E784" s="701"/>
    </row>
    <row r="785" spans="1:5">
      <c r="A785" s="700">
        <v>24200633</v>
      </c>
      <c r="B785" s="700" t="s">
        <v>3035</v>
      </c>
      <c r="C785" s="701">
        <v>-1417930.27</v>
      </c>
      <c r="E785" s="701"/>
    </row>
    <row r="786" spans="1:5">
      <c r="A786" s="700">
        <v>24200651</v>
      </c>
      <c r="B786" s="700" t="s">
        <v>1417</v>
      </c>
      <c r="C786" s="701">
        <v>-21250</v>
      </c>
    </row>
    <row r="787" spans="1:5">
      <c r="A787" s="700">
        <v>24200653</v>
      </c>
      <c r="B787" s="700" t="s">
        <v>1714</v>
      </c>
      <c r="C787" s="701">
        <v>-643707.38</v>
      </c>
    </row>
    <row r="788" spans="1:5">
      <c r="A788" s="700">
        <v>24200661</v>
      </c>
      <c r="B788" s="700" t="s">
        <v>1418</v>
      </c>
      <c r="C788" s="701">
        <v>-142576.07999999999</v>
      </c>
      <c r="E788" s="701"/>
    </row>
    <row r="789" spans="1:5">
      <c r="A789" s="700">
        <v>24200671</v>
      </c>
      <c r="B789" s="700" t="s">
        <v>1419</v>
      </c>
      <c r="C789" s="701">
        <v>-42225.68</v>
      </c>
      <c r="E789" s="701"/>
    </row>
    <row r="790" spans="1:5">
      <c r="A790" s="700">
        <v>24200681</v>
      </c>
      <c r="B790" s="700" t="s">
        <v>1420</v>
      </c>
      <c r="C790" s="701">
        <v>-42225.68</v>
      </c>
      <c r="E790" s="701"/>
    </row>
    <row r="791" spans="1:5">
      <c r="A791" s="700">
        <v>24200811</v>
      </c>
      <c r="B791" s="700" t="s">
        <v>1095</v>
      </c>
      <c r="C791" s="701">
        <v>-153106.01999999999</v>
      </c>
      <c r="E791" s="701"/>
    </row>
    <row r="792" spans="1:5">
      <c r="A792" s="700">
        <v>24200821</v>
      </c>
      <c r="B792" s="700" t="s">
        <v>1096</v>
      </c>
      <c r="C792" s="701">
        <v>-153074.01999999999</v>
      </c>
      <c r="E792" s="701"/>
    </row>
    <row r="793" spans="1:5">
      <c r="A793" s="700">
        <v>24200831</v>
      </c>
      <c r="B793" s="700" t="s">
        <v>1097</v>
      </c>
      <c r="C793" s="701">
        <v>-77674.210000000006</v>
      </c>
      <c r="E793" s="701"/>
    </row>
    <row r="794" spans="1:5">
      <c r="A794" s="700">
        <v>24200841</v>
      </c>
      <c r="B794" s="700" t="s">
        <v>2096</v>
      </c>
      <c r="C794" s="701">
        <v>-323058.53000000003</v>
      </c>
      <c r="E794" s="701"/>
    </row>
    <row r="795" spans="1:5">
      <c r="A795" s="700">
        <v>24200851</v>
      </c>
      <c r="B795" s="700" t="s">
        <v>1482</v>
      </c>
      <c r="C795" s="701">
        <v>-282752.05</v>
      </c>
      <c r="E795" s="701"/>
    </row>
    <row r="796" spans="1:5">
      <c r="A796" s="700">
        <v>24200871</v>
      </c>
      <c r="B796" s="700" t="s">
        <v>2245</v>
      </c>
      <c r="C796" s="701">
        <v>-95524.29</v>
      </c>
      <c r="E796" s="701"/>
    </row>
    <row r="797" spans="1:5">
      <c r="A797" s="700">
        <v>24200881</v>
      </c>
      <c r="B797" s="700" t="s">
        <v>2579</v>
      </c>
      <c r="C797" s="701">
        <v>-202614.06</v>
      </c>
      <c r="E797" s="701"/>
    </row>
    <row r="798" spans="1:5">
      <c r="A798" s="700">
        <v>24200891</v>
      </c>
      <c r="B798" s="700" t="s">
        <v>2207</v>
      </c>
      <c r="C798" s="701">
        <v>-67375.5</v>
      </c>
      <c r="E798" s="701"/>
    </row>
    <row r="799" spans="1:5">
      <c r="A799" s="700">
        <v>24200901</v>
      </c>
      <c r="B799" s="700" t="s">
        <v>2385</v>
      </c>
      <c r="C799" s="701">
        <v>-163563</v>
      </c>
      <c r="E799" s="701"/>
    </row>
    <row r="800" spans="1:5">
      <c r="A800" s="700">
        <v>24200911</v>
      </c>
      <c r="B800" s="700" t="s">
        <v>2208</v>
      </c>
      <c r="C800" s="701">
        <v>-17425.07</v>
      </c>
      <c r="E800" s="701"/>
    </row>
    <row r="801" spans="1:5">
      <c r="A801" s="700">
        <v>24200921</v>
      </c>
      <c r="B801" s="700" t="s">
        <v>1094</v>
      </c>
      <c r="C801" s="701">
        <v>-2232096.52</v>
      </c>
      <c r="E801" s="701"/>
    </row>
    <row r="802" spans="1:5">
      <c r="A802" s="700">
        <v>24200931</v>
      </c>
      <c r="B802" s="700" t="s">
        <v>1098</v>
      </c>
      <c r="C802" s="701">
        <v>-318075.42</v>
      </c>
      <c r="E802" s="701"/>
    </row>
    <row r="803" spans="1:5">
      <c r="A803" s="700">
        <v>24200941</v>
      </c>
      <c r="B803" s="700" t="s">
        <v>2605</v>
      </c>
      <c r="C803" s="701">
        <v>-67986</v>
      </c>
      <c r="E803" s="701"/>
    </row>
    <row r="804" spans="1:5">
      <c r="A804" s="700">
        <v>24200951</v>
      </c>
      <c r="B804" s="700" t="s">
        <v>2389</v>
      </c>
      <c r="C804" s="701">
        <v>-204557.72</v>
      </c>
      <c r="E804" s="701"/>
    </row>
    <row r="805" spans="1:5">
      <c r="A805" s="700">
        <v>24200961</v>
      </c>
      <c r="B805" s="700" t="s">
        <v>2386</v>
      </c>
      <c r="C805" s="701">
        <v>-1351294.85</v>
      </c>
      <c r="E805" s="701"/>
    </row>
    <row r="806" spans="1:5">
      <c r="A806" s="700">
        <v>24200971</v>
      </c>
      <c r="B806" s="700" t="s">
        <v>1099</v>
      </c>
      <c r="C806" s="701">
        <v>-102977.15</v>
      </c>
      <c r="E806" s="701"/>
    </row>
    <row r="807" spans="1:5">
      <c r="A807" s="700">
        <v>24200991</v>
      </c>
      <c r="B807" s="700" t="s">
        <v>2457</v>
      </c>
      <c r="C807" s="701">
        <v>-1282.01</v>
      </c>
      <c r="E807" s="701"/>
    </row>
    <row r="808" spans="1:5">
      <c r="A808" s="700">
        <v>24201031</v>
      </c>
      <c r="B808" s="700" t="s">
        <v>2580</v>
      </c>
      <c r="C808" s="701">
        <v>-92347.35</v>
      </c>
      <c r="E808" s="701"/>
    </row>
    <row r="809" spans="1:5">
      <c r="A809" s="700">
        <v>24201041</v>
      </c>
      <c r="B809" s="700" t="s">
        <v>2581</v>
      </c>
      <c r="C809" s="701">
        <v>-18842.48</v>
      </c>
      <c r="E809" s="701"/>
    </row>
    <row r="810" spans="1:5">
      <c r="A810" s="700">
        <v>24300013</v>
      </c>
      <c r="B810" s="700" t="s">
        <v>2290</v>
      </c>
      <c r="C810" s="701">
        <v>-1015907.36</v>
      </c>
      <c r="E810" s="701"/>
    </row>
    <row r="811" spans="1:5">
      <c r="A811" s="700">
        <v>24400001</v>
      </c>
      <c r="B811" s="700" t="s">
        <v>2592</v>
      </c>
      <c r="C811" s="701">
        <v>-71993597.269999996</v>
      </c>
      <c r="E811" s="701"/>
    </row>
    <row r="812" spans="1:5">
      <c r="A812" s="700">
        <v>24400002</v>
      </c>
      <c r="B812" s="700" t="s">
        <v>2593</v>
      </c>
      <c r="C812" s="701">
        <v>-49996255.039999999</v>
      </c>
      <c r="E812" s="701"/>
    </row>
    <row r="813" spans="1:5">
      <c r="A813" s="700">
        <v>24400011</v>
      </c>
      <c r="B813" s="700" t="s">
        <v>2594</v>
      </c>
      <c r="C813" s="701">
        <v>-33821554.68</v>
      </c>
      <c r="E813" s="701"/>
    </row>
    <row r="814" spans="1:5">
      <c r="A814" s="700">
        <v>24400012</v>
      </c>
      <c r="B814" s="700" t="s">
        <v>2595</v>
      </c>
      <c r="C814" s="701">
        <v>-17633365.800000001</v>
      </c>
      <c r="E814" s="701"/>
    </row>
    <row r="815" spans="1:5">
      <c r="A815" s="700">
        <v>25200121</v>
      </c>
      <c r="B815" s="700" t="s">
        <v>1898</v>
      </c>
      <c r="C815" s="701">
        <v>-135739.34</v>
      </c>
    </row>
    <row r="816" spans="1:5">
      <c r="A816" s="700">
        <v>25200152</v>
      </c>
      <c r="B816" s="700" t="s">
        <v>1270</v>
      </c>
      <c r="C816" s="701">
        <v>-107354.9</v>
      </c>
    </row>
    <row r="817" spans="1:5">
      <c r="A817" s="700">
        <v>25200161</v>
      </c>
      <c r="B817" s="700" t="s">
        <v>55</v>
      </c>
      <c r="C817" s="701">
        <v>-6012539.5300000003</v>
      </c>
    </row>
    <row r="818" spans="1:5">
      <c r="A818" s="700">
        <v>25200171</v>
      </c>
      <c r="B818" s="700" t="s">
        <v>56</v>
      </c>
      <c r="C818" s="701">
        <v>-12910477.6</v>
      </c>
      <c r="E818" s="701"/>
    </row>
    <row r="819" spans="1:5">
      <c r="A819" s="700">
        <v>25200181</v>
      </c>
      <c r="B819" s="700" t="s">
        <v>1276</v>
      </c>
      <c r="C819" s="701">
        <v>-31513531.210000001</v>
      </c>
      <c r="E819" s="701"/>
    </row>
    <row r="820" spans="1:5">
      <c r="A820" s="700">
        <v>25200202</v>
      </c>
      <c r="B820" s="700" t="s">
        <v>1375</v>
      </c>
      <c r="C820" s="701">
        <v>-19676218.34</v>
      </c>
      <c r="E820" s="701"/>
    </row>
    <row r="821" spans="1:5">
      <c r="A821" s="700">
        <v>25200222</v>
      </c>
      <c r="B821" s="700" t="s">
        <v>1376</v>
      </c>
      <c r="C821" s="701">
        <v>-1584705</v>
      </c>
      <c r="E821" s="701"/>
    </row>
    <row r="822" spans="1:5">
      <c r="A822" s="700">
        <v>25200262</v>
      </c>
      <c r="B822" s="700" t="s">
        <v>1143</v>
      </c>
      <c r="C822" s="701">
        <v>-39367.31</v>
      </c>
      <c r="E822" s="701"/>
    </row>
    <row r="823" spans="1:5">
      <c r="A823" s="700">
        <v>25300001</v>
      </c>
      <c r="B823" s="700" t="s">
        <v>594</v>
      </c>
      <c r="C823" s="701">
        <v>-113266.81</v>
      </c>
    </row>
    <row r="824" spans="1:5">
      <c r="A824" s="700">
        <v>25300011</v>
      </c>
      <c r="B824" s="700" t="s">
        <v>1061</v>
      </c>
      <c r="C824" s="701">
        <v>-6901</v>
      </c>
    </row>
    <row r="825" spans="1:5">
      <c r="A825" s="700">
        <v>25300033</v>
      </c>
      <c r="B825" s="700" t="s">
        <v>340</v>
      </c>
      <c r="C825" s="701">
        <v>-9523441.1300000008</v>
      </c>
      <c r="E825" s="701"/>
    </row>
    <row r="826" spans="1:5">
      <c r="A826" s="700">
        <v>25300071</v>
      </c>
      <c r="B826" s="700" t="s">
        <v>2181</v>
      </c>
      <c r="C826" s="701">
        <v>-164635484</v>
      </c>
      <c r="E826" s="701"/>
    </row>
    <row r="827" spans="1:5">
      <c r="A827" s="700">
        <v>25300081</v>
      </c>
      <c r="B827" s="700" t="s">
        <v>2838</v>
      </c>
      <c r="C827" s="701">
        <v>-1000</v>
      </c>
      <c r="E827" s="701"/>
    </row>
    <row r="828" spans="1:5">
      <c r="A828" s="700">
        <v>25300091</v>
      </c>
      <c r="B828" s="700" t="s">
        <v>2798</v>
      </c>
      <c r="C828" s="701">
        <v>-2830216.44</v>
      </c>
      <c r="E828" s="701"/>
    </row>
    <row r="829" spans="1:5">
      <c r="A829" s="700">
        <v>25300121</v>
      </c>
      <c r="B829" s="700" t="s">
        <v>2859</v>
      </c>
      <c r="C829" s="701">
        <v>-711637.32</v>
      </c>
      <c r="E829" s="701"/>
    </row>
    <row r="830" spans="1:5">
      <c r="A830" s="700">
        <v>25300141</v>
      </c>
      <c r="B830" s="700" t="s">
        <v>774</v>
      </c>
      <c r="C830" s="701">
        <v>-2898065.41</v>
      </c>
      <c r="E830" s="701"/>
    </row>
    <row r="831" spans="1:5">
      <c r="A831" s="700">
        <v>25300151</v>
      </c>
      <c r="B831" s="700" t="s">
        <v>1257</v>
      </c>
      <c r="C831" s="701">
        <v>-9472179</v>
      </c>
      <c r="E831" s="701"/>
    </row>
    <row r="832" spans="1:5">
      <c r="A832" s="700">
        <v>25300153</v>
      </c>
      <c r="B832" s="700" t="s">
        <v>2623</v>
      </c>
      <c r="C832" s="701">
        <v>-100000</v>
      </c>
      <c r="E832" s="701"/>
    </row>
    <row r="833" spans="1:5">
      <c r="A833" s="700">
        <v>25300161</v>
      </c>
      <c r="B833" s="700" t="s">
        <v>386</v>
      </c>
      <c r="C833" s="701">
        <v>-1020477.55</v>
      </c>
      <c r="E833" s="701"/>
    </row>
    <row r="834" spans="1:5">
      <c r="A834" s="700">
        <v>25300181</v>
      </c>
      <c r="B834" s="700" t="s">
        <v>2174</v>
      </c>
      <c r="C834" s="701">
        <v>-4394820.84</v>
      </c>
      <c r="E834" s="701"/>
    </row>
    <row r="835" spans="1:5">
      <c r="A835" s="700">
        <v>25300201</v>
      </c>
      <c r="B835" s="700" t="s">
        <v>2175</v>
      </c>
      <c r="C835" s="701">
        <v>-6017617</v>
      </c>
      <c r="E835" s="701"/>
    </row>
    <row r="836" spans="1:5">
      <c r="A836" s="700">
        <v>25300212</v>
      </c>
      <c r="B836" s="700" t="s">
        <v>978</v>
      </c>
      <c r="C836" s="701">
        <v>-113950.45</v>
      </c>
      <c r="E836" s="701"/>
    </row>
    <row r="837" spans="1:5">
      <c r="A837" s="700">
        <v>25300271</v>
      </c>
      <c r="B837" s="700" t="s">
        <v>2467</v>
      </c>
      <c r="C837" s="701">
        <v>-1139258.72</v>
      </c>
      <c r="E837" s="701"/>
    </row>
    <row r="838" spans="1:5">
      <c r="A838" s="700">
        <v>25300281</v>
      </c>
      <c r="B838" s="700" t="s">
        <v>2560</v>
      </c>
      <c r="C838" s="701">
        <v>-502860</v>
      </c>
      <c r="E838" s="701"/>
    </row>
    <row r="839" spans="1:5">
      <c r="A839" s="700">
        <v>25300293</v>
      </c>
      <c r="B839" s="700" t="s">
        <v>1582</v>
      </c>
      <c r="C839" s="701">
        <v>-6166899</v>
      </c>
      <c r="E839" s="701"/>
    </row>
    <row r="840" spans="1:5">
      <c r="A840" s="700">
        <v>25300323</v>
      </c>
      <c r="B840" s="700" t="s">
        <v>1333</v>
      </c>
      <c r="C840" s="701">
        <v>-60101.47</v>
      </c>
      <c r="E840" s="701"/>
    </row>
    <row r="841" spans="1:5">
      <c r="A841" s="700">
        <v>25300343</v>
      </c>
      <c r="B841" s="700" t="s">
        <v>2901</v>
      </c>
      <c r="C841" s="701">
        <v>-3368876.1</v>
      </c>
      <c r="E841" s="701"/>
    </row>
    <row r="842" spans="1:5">
      <c r="A842" s="700">
        <v>25300353</v>
      </c>
      <c r="B842" s="700" t="s">
        <v>1857</v>
      </c>
      <c r="C842" s="701">
        <v>-6289342.3600000003</v>
      </c>
      <c r="E842" s="701"/>
    </row>
    <row r="843" spans="1:5">
      <c r="A843" s="700">
        <v>25300363</v>
      </c>
      <c r="B843" s="700" t="s">
        <v>1753</v>
      </c>
      <c r="C843" s="701">
        <v>-1950212.94</v>
      </c>
      <c r="E843" s="701"/>
    </row>
    <row r="844" spans="1:5">
      <c r="A844" s="700">
        <v>25300413</v>
      </c>
      <c r="B844" s="700" t="s">
        <v>932</v>
      </c>
      <c r="C844" s="701">
        <v>-729507.5</v>
      </c>
      <c r="E844" s="701"/>
    </row>
    <row r="845" spans="1:5">
      <c r="A845" s="700">
        <v>25300443</v>
      </c>
      <c r="B845" s="700" t="s">
        <v>2240</v>
      </c>
      <c r="C845" s="701">
        <v>-814937.12</v>
      </c>
      <c r="E845" s="701"/>
    </row>
    <row r="846" spans="1:5">
      <c r="A846" s="700">
        <v>25300503</v>
      </c>
      <c r="B846" s="700" t="s">
        <v>428</v>
      </c>
      <c r="C846" s="701">
        <v>-1287.75</v>
      </c>
      <c r="E846" s="701"/>
    </row>
    <row r="847" spans="1:5">
      <c r="A847" s="700">
        <v>25300541</v>
      </c>
      <c r="B847" s="700" t="s">
        <v>910</v>
      </c>
      <c r="C847" s="701">
        <v>-8630711.0399999991</v>
      </c>
      <c r="E847" s="701"/>
    </row>
    <row r="848" spans="1:5">
      <c r="A848" s="700">
        <v>25300561</v>
      </c>
      <c r="B848" s="700" t="s">
        <v>1949</v>
      </c>
      <c r="C848" s="701">
        <v>-8118542</v>
      </c>
      <c r="E848" s="701"/>
    </row>
    <row r="849" spans="1:5">
      <c r="A849" s="700">
        <v>25300563</v>
      </c>
      <c r="B849" s="700" t="s">
        <v>2170</v>
      </c>
      <c r="C849" s="701">
        <v>-9894.42</v>
      </c>
      <c r="E849" s="701"/>
    </row>
    <row r="850" spans="1:5">
      <c r="A850" s="700">
        <v>25300581</v>
      </c>
      <c r="B850" s="700" t="s">
        <v>728</v>
      </c>
      <c r="C850" s="701">
        <v>-4536636.9400000004</v>
      </c>
      <c r="E850" s="701"/>
    </row>
    <row r="851" spans="1:5">
      <c r="A851" s="700">
        <v>25300582</v>
      </c>
      <c r="B851" s="700" t="s">
        <v>728</v>
      </c>
      <c r="C851" s="701">
        <v>-1916881.14</v>
      </c>
      <c r="E851" s="701"/>
    </row>
    <row r="852" spans="1:5">
      <c r="A852" s="700">
        <v>25300591</v>
      </c>
      <c r="B852" s="700" t="s">
        <v>729</v>
      </c>
      <c r="C852" s="701">
        <v>4536636.9400000004</v>
      </c>
      <c r="E852" s="701"/>
    </row>
    <row r="853" spans="1:5">
      <c r="A853" s="700">
        <v>25300592</v>
      </c>
      <c r="B853" s="700" t="s">
        <v>729</v>
      </c>
      <c r="C853" s="701">
        <v>1916881.14</v>
      </c>
      <c r="E853" s="701"/>
    </row>
    <row r="854" spans="1:5">
      <c r="A854" s="700">
        <v>25300611</v>
      </c>
      <c r="B854" s="700" t="s">
        <v>1421</v>
      </c>
      <c r="C854" s="701">
        <v>-59728549.710000001</v>
      </c>
      <c r="E854" s="701"/>
    </row>
    <row r="855" spans="1:5">
      <c r="A855" s="700">
        <v>25300621</v>
      </c>
      <c r="B855" s="700" t="s">
        <v>1442</v>
      </c>
      <c r="C855" s="701">
        <v>-8569518.3200000003</v>
      </c>
      <c r="E855" s="701"/>
    </row>
    <row r="856" spans="1:5">
      <c r="A856" s="700">
        <v>25300641</v>
      </c>
      <c r="B856" s="700" t="s">
        <v>2310</v>
      </c>
      <c r="C856" s="701">
        <v>-547988.53</v>
      </c>
      <c r="E856" s="701"/>
    </row>
    <row r="857" spans="1:5">
      <c r="A857" s="700">
        <v>25300642</v>
      </c>
      <c r="B857" s="700" t="s">
        <v>2310</v>
      </c>
      <c r="C857" s="701">
        <v>-348928.1</v>
      </c>
      <c r="E857" s="701"/>
    </row>
    <row r="858" spans="1:5">
      <c r="A858" s="700">
        <v>25300663</v>
      </c>
      <c r="B858" s="700" t="s">
        <v>2575</v>
      </c>
      <c r="C858" s="701">
        <v>-103175.6</v>
      </c>
      <c r="E858" s="701"/>
    </row>
    <row r="859" spans="1:5">
      <c r="A859" s="700">
        <v>25300731</v>
      </c>
      <c r="B859" s="700" t="s">
        <v>3189</v>
      </c>
      <c r="C859" s="701">
        <v>-15154.75</v>
      </c>
      <c r="E859" s="701"/>
    </row>
    <row r="860" spans="1:5">
      <c r="A860" s="700">
        <v>25300733</v>
      </c>
      <c r="B860" s="700" t="s">
        <v>3190</v>
      </c>
      <c r="C860" s="701">
        <v>-50468.17</v>
      </c>
      <c r="E860" s="701"/>
    </row>
    <row r="861" spans="1:5">
      <c r="A861" s="700">
        <v>25300742</v>
      </c>
      <c r="B861" s="700" t="s">
        <v>3242</v>
      </c>
      <c r="C861" s="701">
        <v>-5406406.3099999996</v>
      </c>
      <c r="E861" s="701"/>
    </row>
    <row r="862" spans="1:5">
      <c r="A862" s="700">
        <v>25300761</v>
      </c>
      <c r="B862" s="700" t="s">
        <v>382</v>
      </c>
      <c r="C862" s="701">
        <v>-194281.93</v>
      </c>
      <c r="E862" s="701"/>
    </row>
    <row r="863" spans="1:5">
      <c r="A863" s="700">
        <v>25300771</v>
      </c>
      <c r="B863" s="700" t="s">
        <v>240</v>
      </c>
      <c r="C863" s="701">
        <v>-4449813.1500000004</v>
      </c>
      <c r="E863" s="701"/>
    </row>
    <row r="864" spans="1:5">
      <c r="A864" s="700">
        <v>25301073</v>
      </c>
      <c r="B864" s="700" t="s">
        <v>583</v>
      </c>
      <c r="C864" s="701">
        <v>-1382.92</v>
      </c>
      <c r="E864" s="701"/>
    </row>
    <row r="865" spans="1:5">
      <c r="A865" s="700">
        <v>25301151</v>
      </c>
      <c r="B865" s="700" t="s">
        <v>2629</v>
      </c>
      <c r="C865" s="701">
        <v>-2300539.7799999998</v>
      </c>
      <c r="E865" s="701"/>
    </row>
    <row r="866" spans="1:5">
      <c r="A866" s="700">
        <v>25301203</v>
      </c>
      <c r="B866" s="700" t="s">
        <v>1070</v>
      </c>
      <c r="C866" s="701">
        <v>-215203.64</v>
      </c>
      <c r="E866" s="701"/>
    </row>
    <row r="867" spans="1:5">
      <c r="A867" s="700">
        <v>25301213</v>
      </c>
      <c r="B867" s="700" t="s">
        <v>3196</v>
      </c>
      <c r="C867" s="701">
        <v>-675825</v>
      </c>
      <c r="E867" s="701"/>
    </row>
    <row r="868" spans="1:5">
      <c r="A868" s="700">
        <v>25302221</v>
      </c>
      <c r="B868" s="700" t="s">
        <v>1819</v>
      </c>
      <c r="C868" s="701">
        <v>-1802745.21</v>
      </c>
      <c r="E868" s="701"/>
    </row>
    <row r="869" spans="1:5">
      <c r="A869" s="700">
        <v>25302222</v>
      </c>
      <c r="B869" s="700" t="s">
        <v>1286</v>
      </c>
      <c r="C869" s="701">
        <v>-3542212.62</v>
      </c>
      <c r="E869" s="701"/>
    </row>
    <row r="870" spans="1:5">
      <c r="A870" s="700">
        <v>25302223</v>
      </c>
      <c r="B870" s="700" t="s">
        <v>3179</v>
      </c>
      <c r="C870" s="701">
        <v>-5227849</v>
      </c>
      <c r="E870" s="701"/>
    </row>
    <row r="871" spans="1:5">
      <c r="A871" s="700">
        <v>25400101</v>
      </c>
      <c r="B871" s="700" t="s">
        <v>1320</v>
      </c>
      <c r="C871" s="701">
        <v>-44543.37</v>
      </c>
      <c r="E871" s="701"/>
    </row>
    <row r="872" spans="1:5">
      <c r="A872" s="700">
        <v>25400111</v>
      </c>
      <c r="B872" s="700" t="s">
        <v>1321</v>
      </c>
      <c r="C872" s="701">
        <v>-9977.09</v>
      </c>
      <c r="E872" s="701"/>
    </row>
    <row r="873" spans="1:5">
      <c r="A873" s="700">
        <v>25400181</v>
      </c>
      <c r="B873" s="700" t="s">
        <v>1790</v>
      </c>
      <c r="C873" s="701">
        <v>-5387121</v>
      </c>
      <c r="E873" s="701"/>
    </row>
    <row r="874" spans="1:5">
      <c r="A874" s="700">
        <v>25400182</v>
      </c>
      <c r="B874" s="700" t="s">
        <v>1791</v>
      </c>
      <c r="C874" s="701">
        <v>-2881629</v>
      </c>
      <c r="E874" s="701"/>
    </row>
    <row r="875" spans="1:5">
      <c r="A875" s="700">
        <v>25400191</v>
      </c>
      <c r="B875" s="700" t="s">
        <v>2076</v>
      </c>
      <c r="C875" s="701">
        <v>-1747285.48</v>
      </c>
      <c r="E875" s="701"/>
    </row>
    <row r="876" spans="1:5">
      <c r="A876" s="700">
        <v>25400201</v>
      </c>
      <c r="B876" s="700" t="s">
        <v>2077</v>
      </c>
      <c r="C876" s="701">
        <v>-1274551.79</v>
      </c>
    </row>
    <row r="877" spans="1:5">
      <c r="A877" s="700">
        <v>25400221</v>
      </c>
      <c r="B877" s="700" t="s">
        <v>2198</v>
      </c>
      <c r="C877" s="701">
        <v>-759921.05</v>
      </c>
      <c r="E877" s="701"/>
    </row>
    <row r="878" spans="1:5">
      <c r="A878" s="700">
        <v>25400261</v>
      </c>
      <c r="B878" s="700" t="s">
        <v>2211</v>
      </c>
      <c r="C878" s="701">
        <v>-93615823</v>
      </c>
    </row>
    <row r="879" spans="1:5">
      <c r="A879" s="700">
        <v>25400291</v>
      </c>
      <c r="B879" s="700" t="s">
        <v>2534</v>
      </c>
      <c r="C879" s="701">
        <v>-933641.85</v>
      </c>
    </row>
    <row r="880" spans="1:5">
      <c r="A880" s="700">
        <v>25400301</v>
      </c>
      <c r="B880" s="700" t="s">
        <v>2535</v>
      </c>
      <c r="C880" s="701">
        <v>-35195.019999999997</v>
      </c>
    </row>
    <row r="881" spans="1:5">
      <c r="A881" s="700">
        <v>25400311</v>
      </c>
      <c r="B881" s="700" t="s">
        <v>2537</v>
      </c>
      <c r="C881" s="701">
        <v>-21375.58</v>
      </c>
      <c r="E881" s="701"/>
    </row>
    <row r="882" spans="1:5">
      <c r="A882" s="700">
        <v>25400321</v>
      </c>
      <c r="B882" s="700" t="s">
        <v>2644</v>
      </c>
      <c r="C882" s="701">
        <v>-147701.01</v>
      </c>
      <c r="E882" s="701"/>
    </row>
    <row r="883" spans="1:5">
      <c r="A883" s="700">
        <v>25400331</v>
      </c>
      <c r="B883" s="700" t="s">
        <v>2645</v>
      </c>
      <c r="C883" s="701">
        <v>-1641502.54</v>
      </c>
      <c r="E883" s="701"/>
    </row>
    <row r="884" spans="1:5">
      <c r="A884" s="700">
        <v>25400381</v>
      </c>
      <c r="B884" s="700" t="s">
        <v>3307</v>
      </c>
      <c r="C884" s="701">
        <v>-186381.1</v>
      </c>
      <c r="E884" s="701"/>
    </row>
    <row r="885" spans="1:5">
      <c r="A885" s="700">
        <v>25400392</v>
      </c>
      <c r="B885" s="700" t="s">
        <v>3228</v>
      </c>
      <c r="C885" s="701">
        <v>-2550000</v>
      </c>
    </row>
    <row r="886" spans="1:5">
      <c r="A886" s="700">
        <v>25400431</v>
      </c>
      <c r="B886" s="700" t="s">
        <v>2955</v>
      </c>
      <c r="C886" s="701">
        <v>-897110.98</v>
      </c>
    </row>
    <row r="887" spans="1:5">
      <c r="A887" s="700">
        <v>25400441</v>
      </c>
      <c r="B887" s="700" t="s">
        <v>2961</v>
      </c>
      <c r="C887" s="701">
        <v>-109747.71</v>
      </c>
      <c r="E887" s="701"/>
    </row>
    <row r="888" spans="1:5">
      <c r="A888" s="700">
        <v>25400481</v>
      </c>
      <c r="B888" s="700" t="s">
        <v>3075</v>
      </c>
      <c r="C888" s="701">
        <v>1074.3900000000001</v>
      </c>
      <c r="E888" s="701"/>
    </row>
    <row r="889" spans="1:5">
      <c r="A889" s="700">
        <v>25400491</v>
      </c>
      <c r="B889" s="700" t="s">
        <v>3092</v>
      </c>
      <c r="C889" s="701">
        <v>-5389221</v>
      </c>
      <c r="E889" s="701"/>
    </row>
    <row r="890" spans="1:5">
      <c r="A890" s="700">
        <v>25400501</v>
      </c>
      <c r="B890" s="700" t="s">
        <v>3093</v>
      </c>
      <c r="C890" s="701">
        <v>-1560087</v>
      </c>
      <c r="E890" s="701"/>
    </row>
    <row r="891" spans="1:5">
      <c r="A891" s="700">
        <v>25400511</v>
      </c>
      <c r="B891" s="700" t="s">
        <v>3123</v>
      </c>
      <c r="C891" s="701">
        <v>-239116.5</v>
      </c>
      <c r="E891" s="701"/>
    </row>
    <row r="892" spans="1:5">
      <c r="A892" s="700">
        <v>25400521</v>
      </c>
      <c r="B892" s="700" t="s">
        <v>3175</v>
      </c>
      <c r="C892" s="701">
        <v>-3535000</v>
      </c>
      <c r="E892" s="701"/>
    </row>
    <row r="893" spans="1:5">
      <c r="A893" s="700">
        <v>25500002</v>
      </c>
      <c r="B893" s="700" t="s">
        <v>1725</v>
      </c>
      <c r="C893" s="701">
        <v>-8165809</v>
      </c>
      <c r="E893" s="701"/>
    </row>
    <row r="894" spans="1:5">
      <c r="A894" s="700">
        <v>25500022</v>
      </c>
      <c r="B894" s="700" t="s">
        <v>1725</v>
      </c>
      <c r="C894" s="701">
        <v>8165809</v>
      </c>
      <c r="E894" s="701"/>
    </row>
    <row r="895" spans="1:5">
      <c r="A895" s="700">
        <v>25600072</v>
      </c>
      <c r="B895" s="700" t="s">
        <v>2258</v>
      </c>
      <c r="C895" s="701">
        <v>-65777.98</v>
      </c>
      <c r="E895" s="701"/>
    </row>
    <row r="896" spans="1:5">
      <c r="A896" s="700">
        <v>25600081</v>
      </c>
      <c r="B896" s="700" t="s">
        <v>2078</v>
      </c>
      <c r="C896" s="701">
        <v>-622125.41</v>
      </c>
      <c r="E896" s="701"/>
    </row>
    <row r="897" spans="1:5">
      <c r="A897" s="700">
        <v>25600102</v>
      </c>
      <c r="B897" s="700" t="s">
        <v>2529</v>
      </c>
      <c r="C897" s="701">
        <v>20511.330000000002</v>
      </c>
      <c r="E897" s="701"/>
    </row>
    <row r="898" spans="1:5">
      <c r="A898" s="700">
        <v>25600111</v>
      </c>
      <c r="B898" s="700" t="s">
        <v>2530</v>
      </c>
      <c r="C898" s="701">
        <v>206238.55</v>
      </c>
      <c r="E898" s="701"/>
    </row>
    <row r="899" spans="1:5">
      <c r="A899" s="700">
        <v>28200002</v>
      </c>
      <c r="B899" s="700" t="s">
        <v>442</v>
      </c>
      <c r="C899" s="701">
        <v>-486550181.56</v>
      </c>
      <c r="E899" s="701"/>
    </row>
    <row r="900" spans="1:5">
      <c r="A900" s="700">
        <v>28200013</v>
      </c>
      <c r="B900" s="700" t="s">
        <v>443</v>
      </c>
      <c r="C900" s="701">
        <v>-39150598.490000002</v>
      </c>
      <c r="E900" s="701"/>
    </row>
    <row r="901" spans="1:5">
      <c r="A901" s="700">
        <v>28200121</v>
      </c>
      <c r="B901" s="700" t="s">
        <v>444</v>
      </c>
      <c r="C901" s="701">
        <v>-1211533301.9100001</v>
      </c>
      <c r="E901" s="701"/>
    </row>
    <row r="902" spans="1:5">
      <c r="A902" s="700">
        <v>28300031</v>
      </c>
      <c r="B902" s="700" t="s">
        <v>1464</v>
      </c>
      <c r="C902" s="701">
        <v>-1023147.56</v>
      </c>
      <c r="E902" s="701"/>
    </row>
    <row r="903" spans="1:5">
      <c r="A903" s="700">
        <v>28300033</v>
      </c>
      <c r="B903" s="700" t="s">
        <v>283</v>
      </c>
      <c r="C903" s="701">
        <v>-67082719.649999999</v>
      </c>
      <c r="E903" s="701"/>
    </row>
    <row r="904" spans="1:5">
      <c r="A904" s="700">
        <v>28300041</v>
      </c>
      <c r="B904" s="700" t="s">
        <v>934</v>
      </c>
      <c r="C904" s="701">
        <v>-702811.01</v>
      </c>
      <c r="E904" s="701"/>
    </row>
    <row r="905" spans="1:5">
      <c r="A905" s="700">
        <v>28300043</v>
      </c>
      <c r="B905" s="700" t="s">
        <v>284</v>
      </c>
      <c r="C905" s="701">
        <v>-16126154.560000001</v>
      </c>
      <c r="E905" s="701"/>
    </row>
    <row r="906" spans="1:5">
      <c r="A906" s="700">
        <v>28300081</v>
      </c>
      <c r="B906" s="700" t="s">
        <v>2546</v>
      </c>
      <c r="C906" s="701">
        <v>-5260734.1500000004</v>
      </c>
      <c r="E906" s="701"/>
    </row>
    <row r="907" spans="1:5">
      <c r="A907" s="700">
        <v>28300091</v>
      </c>
      <c r="B907" s="700" t="s">
        <v>2803</v>
      </c>
      <c r="C907" s="701">
        <v>-3007689.2</v>
      </c>
      <c r="E907" s="701"/>
    </row>
    <row r="908" spans="1:5">
      <c r="A908" s="700">
        <v>28300152</v>
      </c>
      <c r="B908" s="700" t="s">
        <v>1002</v>
      </c>
      <c r="C908" s="701">
        <v>-2407743.8199999998</v>
      </c>
      <c r="E908" s="701"/>
    </row>
    <row r="909" spans="1:5">
      <c r="A909" s="700">
        <v>28300162</v>
      </c>
      <c r="B909" s="700" t="s">
        <v>795</v>
      </c>
      <c r="C909" s="701">
        <v>-429600.79</v>
      </c>
      <c r="E909" s="701"/>
    </row>
    <row r="910" spans="1:5">
      <c r="A910" s="700">
        <v>28300211</v>
      </c>
      <c r="B910" s="700" t="s">
        <v>3210</v>
      </c>
      <c r="C910" s="701">
        <v>-32137758.079999998</v>
      </c>
      <c r="E910" s="701"/>
    </row>
    <row r="911" spans="1:5">
      <c r="A911" s="700">
        <v>28300221</v>
      </c>
      <c r="B911" s="700" t="s">
        <v>3211</v>
      </c>
      <c r="C911" s="701">
        <v>-6364847.2599999998</v>
      </c>
      <c r="E911" s="701"/>
    </row>
    <row r="912" spans="1:5">
      <c r="A912" s="700">
        <v>28300232</v>
      </c>
      <c r="B912" s="700" t="s">
        <v>974</v>
      </c>
      <c r="C912" s="701">
        <v>-20833022.690000001</v>
      </c>
      <c r="E912" s="701"/>
    </row>
    <row r="913" spans="1:5">
      <c r="A913" s="700">
        <v>28300252</v>
      </c>
      <c r="B913" s="700" t="s">
        <v>2410</v>
      </c>
      <c r="C913" s="701">
        <v>-6825070.1100000003</v>
      </c>
      <c r="E913" s="701"/>
    </row>
    <row r="914" spans="1:5">
      <c r="A914" s="700">
        <v>28300262</v>
      </c>
      <c r="B914" s="700" t="s">
        <v>2411</v>
      </c>
      <c r="C914" s="701">
        <v>-2467514.16</v>
      </c>
      <c r="E914" s="701"/>
    </row>
    <row r="915" spans="1:5">
      <c r="A915" s="700">
        <v>28300361</v>
      </c>
      <c r="B915" s="700" t="s">
        <v>168</v>
      </c>
      <c r="C915" s="701">
        <v>-73731358.319999993</v>
      </c>
      <c r="E915" s="701"/>
    </row>
    <row r="916" spans="1:5">
      <c r="A916" s="700">
        <v>28300362</v>
      </c>
      <c r="B916" s="700" t="s">
        <v>169</v>
      </c>
      <c r="C916" s="701">
        <v>-269774.90999999997</v>
      </c>
      <c r="E916" s="701"/>
    </row>
    <row r="917" spans="1:5">
      <c r="A917" s="700">
        <v>28300431</v>
      </c>
      <c r="B917" s="700" t="s">
        <v>552</v>
      </c>
      <c r="C917" s="701">
        <v>-2158777.9300000002</v>
      </c>
      <c r="E917" s="701"/>
    </row>
    <row r="918" spans="1:5">
      <c r="A918" s="700">
        <v>28300501</v>
      </c>
      <c r="B918" s="700" t="s">
        <v>2159</v>
      </c>
      <c r="C918" s="701">
        <v>1590972.5</v>
      </c>
      <c r="E918" s="701"/>
    </row>
    <row r="919" spans="1:5">
      <c r="A919" s="700">
        <v>28300503</v>
      </c>
      <c r="B919" s="700" t="s">
        <v>1665</v>
      </c>
      <c r="C919" s="701">
        <v>-5202822.49</v>
      </c>
      <c r="E919" s="701"/>
    </row>
    <row r="920" spans="1:5">
      <c r="A920" s="700">
        <v>28300511</v>
      </c>
      <c r="B920" s="700" t="s">
        <v>1693</v>
      </c>
      <c r="C920" s="701">
        <v>-1350431.6</v>
      </c>
      <c r="E920" s="701"/>
    </row>
    <row r="921" spans="1:5">
      <c r="A921" s="700">
        <v>28300561</v>
      </c>
      <c r="B921" s="700" t="s">
        <v>931</v>
      </c>
      <c r="C921" s="701">
        <v>-15003806.619999999</v>
      </c>
      <c r="E921" s="701"/>
    </row>
    <row r="922" spans="1:5">
      <c r="A922" s="700">
        <v>28300581</v>
      </c>
      <c r="B922" s="700" t="s">
        <v>1431</v>
      </c>
      <c r="C922" s="701">
        <v>-9397456.6400000006</v>
      </c>
      <c r="E922" s="701"/>
    </row>
    <row r="923" spans="1:5">
      <c r="A923" s="700">
        <v>28300651</v>
      </c>
      <c r="B923" s="700" t="s">
        <v>1101</v>
      </c>
      <c r="C923" s="701">
        <v>-9066122.7599999998</v>
      </c>
      <c r="E923" s="701"/>
    </row>
    <row r="924" spans="1:5">
      <c r="A924" s="700">
        <v>28300661</v>
      </c>
      <c r="B924" s="700" t="s">
        <v>2083</v>
      </c>
      <c r="C924" s="701">
        <v>-9702908.5999999996</v>
      </c>
      <c r="E924" s="701"/>
    </row>
    <row r="925" spans="1:5">
      <c r="A925" s="700">
        <v>28300721</v>
      </c>
      <c r="B925" s="700" t="s">
        <v>2475</v>
      </c>
      <c r="C925" s="701">
        <v>-1181150.82</v>
      </c>
      <c r="E925" s="701"/>
    </row>
    <row r="926" spans="1:5">
      <c r="A926" s="700">
        <v>28300731</v>
      </c>
      <c r="B926" s="700" t="s">
        <v>2630</v>
      </c>
      <c r="C926" s="701">
        <v>-6724128.5199999996</v>
      </c>
      <c r="E926" s="701"/>
    </row>
    <row r="927" spans="1:5">
      <c r="A927" s="700">
        <v>28300741</v>
      </c>
      <c r="B927" s="700" t="s">
        <v>2864</v>
      </c>
      <c r="C927" s="701">
        <v>-765936.47</v>
      </c>
      <c r="E927" s="701"/>
    </row>
    <row r="928" spans="1:5">
      <c r="A928" s="700">
        <v>28300761</v>
      </c>
      <c r="B928" s="700" t="s">
        <v>3236</v>
      </c>
      <c r="C928" s="701">
        <v>-1829747.15</v>
      </c>
      <c r="E928" s="701"/>
    </row>
    <row r="929" spans="1:5">
      <c r="A929" s="700">
        <v>28302001</v>
      </c>
      <c r="B929" s="700" t="s">
        <v>2874</v>
      </c>
      <c r="C929" s="701">
        <v>-10317628.52</v>
      </c>
      <c r="E929" s="701"/>
    </row>
    <row r="930" spans="1:5">
      <c r="A930" s="700">
        <v>28302002</v>
      </c>
      <c r="B930" s="700" t="s">
        <v>2875</v>
      </c>
      <c r="C930" s="701">
        <v>-18565287.530000001</v>
      </c>
      <c r="E930" s="701"/>
    </row>
    <row r="931" spans="1:5">
      <c r="A931" s="700">
        <v>28302011</v>
      </c>
      <c r="B931" s="700" t="s">
        <v>2876</v>
      </c>
      <c r="C931" s="701">
        <v>-3292070.77</v>
      </c>
      <c r="E931" s="701"/>
    </row>
    <row r="932" spans="1:5">
      <c r="A932" s="700">
        <v>28302012</v>
      </c>
      <c r="B932" s="700" t="s">
        <v>2877</v>
      </c>
      <c r="C932" s="701">
        <v>-4819802.8</v>
      </c>
      <c r="E932" s="701"/>
    </row>
    <row r="933" spans="1:5">
      <c r="A933" s="700">
        <v>28302021</v>
      </c>
      <c r="B933" s="700" t="s">
        <v>2878</v>
      </c>
      <c r="C933" s="701">
        <v>-9300590.1999999993</v>
      </c>
      <c r="E933" s="701"/>
    </row>
    <row r="934" spans="1:5">
      <c r="A934" s="700">
        <v>28302022</v>
      </c>
      <c r="B934" s="700" t="s">
        <v>2879</v>
      </c>
      <c r="C934" s="701">
        <v>-3409424.13</v>
      </c>
      <c r="E934" s="701"/>
    </row>
    <row r="935" spans="1:5">
      <c r="A935" s="700">
        <v>28302031</v>
      </c>
      <c r="B935" s="700" t="s">
        <v>3015</v>
      </c>
      <c r="C935" s="701">
        <v>-931679.51</v>
      </c>
      <c r="E935" s="701"/>
    </row>
    <row r="936" spans="1:5">
      <c r="A936" s="700">
        <v>28302041</v>
      </c>
      <c r="B936" s="700" t="s">
        <v>3048</v>
      </c>
      <c r="C936" s="701">
        <v>-6579821.0700000003</v>
      </c>
      <c r="E936" s="701"/>
    </row>
    <row r="937" spans="1:5">
      <c r="A937" s="700">
        <v>28302051</v>
      </c>
      <c r="B937" s="700" t="s">
        <v>3165</v>
      </c>
      <c r="C937" s="701">
        <v>-2197124.1</v>
      </c>
      <c r="E937" s="701"/>
    </row>
    <row r="938" spans="1:5">
      <c r="A938" s="700">
        <v>28302061</v>
      </c>
      <c r="B938" s="700" t="s">
        <v>3184</v>
      </c>
      <c r="C938" s="701">
        <v>-4195013.6399999997</v>
      </c>
      <c r="E938" s="701"/>
    </row>
    <row r="939" spans="1:5">
      <c r="A939" s="700">
        <v>28302071</v>
      </c>
      <c r="B939" s="700" t="s">
        <v>3185</v>
      </c>
      <c r="C939" s="701">
        <v>1237250</v>
      </c>
      <c r="E939" s="701"/>
    </row>
    <row r="940" spans="1:5">
      <c r="A940" s="700">
        <v>41810000</v>
      </c>
      <c r="B940" s="700" t="s">
        <v>3308</v>
      </c>
      <c r="C940" s="701">
        <v>242758</v>
      </c>
      <c r="E940" s="701"/>
    </row>
    <row r="941" spans="1:5">
      <c r="A941" s="700">
        <v>41900013</v>
      </c>
      <c r="B941" s="700" t="s">
        <v>3309</v>
      </c>
      <c r="C941" s="701">
        <v>-417122.02</v>
      </c>
      <c r="E941" s="701"/>
    </row>
    <row r="942" spans="1:5">
      <c r="A942">
        <v>43800003</v>
      </c>
      <c r="B942" t="s">
        <v>1773</v>
      </c>
      <c r="C942" s="82">
        <v>158194831.78</v>
      </c>
      <c r="E942" s="701"/>
    </row>
    <row r="943" spans="1:5">
      <c r="A943">
        <v>43900003</v>
      </c>
      <c r="B943" t="s">
        <v>1319</v>
      </c>
      <c r="C943" s="82">
        <v>5848610</v>
      </c>
      <c r="E943" s="701"/>
    </row>
    <row r="944" spans="1:5">
      <c r="A944" s="700" t="s">
        <v>418</v>
      </c>
      <c r="C944" s="701">
        <v>-172572696.36000001</v>
      </c>
      <c r="E944" s="701"/>
    </row>
    <row r="945" spans="5:5">
      <c r="E945" s="701"/>
    </row>
    <row r="946" spans="5:5">
      <c r="E946" s="701"/>
    </row>
    <row r="947" spans="5:5">
      <c r="E947" s="701"/>
    </row>
    <row r="948" spans="5:5">
      <c r="E948" s="701"/>
    </row>
    <row r="949" spans="5:5">
      <c r="E949" s="701"/>
    </row>
    <row r="950" spans="5:5">
      <c r="E950" s="701"/>
    </row>
    <row r="951" spans="5:5">
      <c r="E951" s="701"/>
    </row>
    <row r="952" spans="5:5">
      <c r="E952" s="701"/>
    </row>
    <row r="953" spans="5:5">
      <c r="E953" s="701"/>
    </row>
    <row r="954" spans="5:5">
      <c r="E954" s="701"/>
    </row>
    <row r="955" spans="5:5">
      <c r="E955" s="701"/>
    </row>
    <row r="956" spans="5:5">
      <c r="E956" s="701"/>
    </row>
    <row r="957" spans="5:5">
      <c r="E957" s="701"/>
    </row>
    <row r="958" spans="5:5">
      <c r="E958" s="701"/>
    </row>
    <row r="959" spans="5:5">
      <c r="E959" s="701"/>
    </row>
    <row r="960" spans="5:5">
      <c r="E960" s="701"/>
    </row>
    <row r="961" spans="5:5">
      <c r="E961" s="701"/>
    </row>
    <row r="962" spans="5:5">
      <c r="E962" s="701"/>
    </row>
    <row r="963" spans="5:5">
      <c r="E963" s="701"/>
    </row>
    <row r="964" spans="5:5">
      <c r="E964" s="701"/>
    </row>
    <row r="965" spans="5:5">
      <c r="E965" s="701"/>
    </row>
    <row r="966" spans="5:5">
      <c r="E966" s="701"/>
    </row>
    <row r="967" spans="5:5">
      <c r="E967" s="701"/>
    </row>
    <row r="968" spans="5:5">
      <c r="E968" s="701"/>
    </row>
    <row r="969" spans="5:5">
      <c r="E969" s="701"/>
    </row>
    <row r="970" spans="5:5">
      <c r="E970" s="701"/>
    </row>
    <row r="971" spans="5:5">
      <c r="E971" s="701"/>
    </row>
    <row r="972" spans="5:5">
      <c r="E972" s="701"/>
    </row>
    <row r="973" spans="5:5">
      <c r="E973" s="701"/>
    </row>
    <row r="974" spans="5:5">
      <c r="E974" s="701"/>
    </row>
    <row r="975" spans="5:5">
      <c r="E975" s="701"/>
    </row>
    <row r="976" spans="5:5">
      <c r="E976" s="701"/>
    </row>
    <row r="977" spans="3:5">
      <c r="E977" s="701"/>
    </row>
    <row r="978" spans="3:5">
      <c r="E978" s="701"/>
    </row>
    <row r="979" spans="3:5">
      <c r="C979" s="701">
        <v>341796.27</v>
      </c>
    </row>
    <row r="980" spans="3:5">
      <c r="C980" s="701">
        <v>2422858.5</v>
      </c>
      <c r="E980" s="701"/>
    </row>
    <row r="981" spans="3:5">
      <c r="C981" s="701">
        <v>1138112.8500000001</v>
      </c>
      <c r="E981" s="701"/>
    </row>
    <row r="982" spans="3:5">
      <c r="E982" s="701"/>
    </row>
    <row r="983" spans="3:5">
      <c r="E983" s="701"/>
    </row>
    <row r="984" spans="3:5">
      <c r="E984" s="701"/>
    </row>
    <row r="985" spans="3:5">
      <c r="E985" s="701"/>
    </row>
    <row r="986" spans="3:5">
      <c r="E986" s="701"/>
    </row>
    <row r="988" spans="3:5">
      <c r="E988" s="701"/>
    </row>
    <row r="1000" spans="5:5">
      <c r="E1000" s="701"/>
    </row>
    <row r="1003" spans="5:5">
      <c r="E1003" s="701"/>
    </row>
    <row r="1004" spans="5:5">
      <c r="E1004" s="701"/>
    </row>
    <row r="1005" spans="5:5">
      <c r="E1005" s="701"/>
    </row>
    <row r="1006" spans="5:5">
      <c r="E1006" s="701"/>
    </row>
    <row r="1007" spans="5:5">
      <c r="E1007" s="701"/>
    </row>
    <row r="1010" spans="5:5">
      <c r="E1010" s="701"/>
    </row>
    <row r="1011" spans="5:5">
      <c r="E1011" s="701"/>
    </row>
    <row r="1017" spans="5:5">
      <c r="E1017" s="701"/>
    </row>
    <row r="1019" spans="5:5">
      <c r="E1019" s="701"/>
    </row>
    <row r="1021" spans="5:5">
      <c r="E1021" s="701"/>
    </row>
    <row r="1023" spans="5:5">
      <c r="E1023" s="701"/>
    </row>
    <row r="1024" spans="5:5">
      <c r="E1024" s="701"/>
    </row>
    <row r="1025" spans="5:5">
      <c r="E1025" s="701"/>
    </row>
    <row r="1026" spans="5:5">
      <c r="E1026" s="701"/>
    </row>
    <row r="1027" spans="5:5">
      <c r="E1027" s="701"/>
    </row>
    <row r="1028" spans="5:5">
      <c r="E1028" s="701"/>
    </row>
    <row r="1029" spans="5:5">
      <c r="E1029" s="701"/>
    </row>
    <row r="1030" spans="5:5">
      <c r="E1030" s="701"/>
    </row>
    <row r="1031" spans="5:5">
      <c r="E1031" s="701"/>
    </row>
  </sheetData>
  <sortState ref="G5:G8">
    <sortCondition ref="G1"/>
  </sortState>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I1044"/>
  <sheetViews>
    <sheetView workbookViewId="0"/>
  </sheetViews>
  <sheetFormatPr defaultColWidth="9.109375" defaultRowHeight="14.4"/>
  <cols>
    <col min="1" max="1" width="44" style="692" bestFit="1" customWidth="1"/>
    <col min="2" max="2" width="41.6640625" style="692" bestFit="1" customWidth="1"/>
    <col min="3" max="3" width="17.33203125" style="692" bestFit="1" customWidth="1"/>
    <col min="4" max="4" width="18.109375" style="692" bestFit="1" customWidth="1"/>
    <col min="5" max="5" width="17.33203125" style="692" bestFit="1" customWidth="1"/>
    <col min="6" max="6" width="11.109375" style="692" bestFit="1" customWidth="1"/>
    <col min="7" max="7" width="40.33203125" style="692" bestFit="1" customWidth="1"/>
    <col min="8" max="8" width="12.44140625" style="692" bestFit="1" customWidth="1"/>
    <col min="9" max="16384" width="9.109375" style="692"/>
  </cols>
  <sheetData>
    <row r="1" spans="1:9">
      <c r="A1" s="692">
        <v>10100501</v>
      </c>
      <c r="B1" s="692" t="s">
        <v>881</v>
      </c>
      <c r="C1" s="693">
        <v>9010722792.5200005</v>
      </c>
      <c r="D1" s="684">
        <f>VLOOKUP($A$1:$A$1000,BS!$A$8:$A$2406,1,0)</f>
        <v>10100501</v>
      </c>
      <c r="E1" s="693">
        <v>9010722792.5200005</v>
      </c>
      <c r="F1" s="697">
        <v>13400321</v>
      </c>
      <c r="G1" s="697" t="s">
        <v>3295</v>
      </c>
      <c r="H1" s="698">
        <v>44370</v>
      </c>
      <c r="I1" s="699">
        <f>VLOOKUP($A$1:$A$1000,BS!$A$8:$A$2406,1,0)</f>
        <v>10100501</v>
      </c>
    </row>
    <row r="2" spans="1:9">
      <c r="A2" s="692">
        <v>10100502</v>
      </c>
      <c r="B2" s="692" t="s">
        <v>882</v>
      </c>
      <c r="C2" s="693">
        <v>3230126554.0799999</v>
      </c>
      <c r="D2" s="684">
        <f>VLOOKUP($A$1:$A$1000,BS!$A$8:$A$2406,1,0)</f>
        <v>10100502</v>
      </c>
      <c r="E2" s="693">
        <v>16575587.779999999</v>
      </c>
      <c r="F2" s="697">
        <v>18605041</v>
      </c>
      <c r="G2" s="697" t="s">
        <v>3296</v>
      </c>
      <c r="H2" s="698">
        <v>1995059.91</v>
      </c>
      <c r="I2" s="699">
        <f>VLOOKUP($A$1:$A$1000,BS!$A$8:$A$2406,1,0)</f>
        <v>10100502</v>
      </c>
    </row>
    <row r="3" spans="1:9">
      <c r="A3" s="692">
        <v>10100503</v>
      </c>
      <c r="B3" s="692" t="s">
        <v>883</v>
      </c>
      <c r="C3" s="693">
        <v>467731836.08999997</v>
      </c>
      <c r="D3" s="684">
        <f>VLOOKUP($A$1:$A$1000,BS!$A$8:$A$2406,1,0)</f>
        <v>10100503</v>
      </c>
      <c r="E3" s="693">
        <v>17958240.949999999</v>
      </c>
      <c r="F3" s="697">
        <v>18608251</v>
      </c>
      <c r="G3" s="697" t="s">
        <v>3297</v>
      </c>
      <c r="H3" s="698">
        <v>695.75</v>
      </c>
      <c r="I3" s="699">
        <f>VLOOKUP($A$1:$A$1000,BS!$A$8:$A$2406,1,0)</f>
        <v>10100503</v>
      </c>
    </row>
    <row r="4" spans="1:9">
      <c r="A4" s="692">
        <v>10110013</v>
      </c>
      <c r="B4" s="692" t="s">
        <v>2295</v>
      </c>
      <c r="C4" s="693">
        <v>1134692.57</v>
      </c>
      <c r="D4" s="684">
        <f>VLOOKUP($A$1:$A$1000,BS!$A$8:$A$2406,1,0)</f>
        <v>10110013</v>
      </c>
      <c r="E4" s="693"/>
      <c r="F4" s="697">
        <v>18900203</v>
      </c>
      <c r="G4" s="697" t="s">
        <v>3298</v>
      </c>
      <c r="H4" s="698">
        <v>2456270.5299999998</v>
      </c>
      <c r="I4" s="699">
        <f>VLOOKUP($A$1:$A$1000,BS!$A$8:$A$2406,1,0)</f>
        <v>10110013</v>
      </c>
    </row>
    <row r="5" spans="1:9">
      <c r="A5" s="692">
        <v>10500501</v>
      </c>
      <c r="B5" s="692" t="s">
        <v>884</v>
      </c>
      <c r="C5" s="693">
        <v>51865080.789999999</v>
      </c>
      <c r="D5" s="684">
        <f>VLOOKUP($A$1:$A$1000,BS!$A$8:$A$2406,1,0)</f>
        <v>10500501</v>
      </c>
      <c r="E5" s="693"/>
      <c r="F5" s="697">
        <v>18900213</v>
      </c>
      <c r="G5" s="697" t="s">
        <v>3299</v>
      </c>
      <c r="H5" s="698">
        <v>9450236.5800000001</v>
      </c>
      <c r="I5" s="699">
        <f>VLOOKUP($A$1:$A$1000,BS!$A$8:$A$2406,1,0)</f>
        <v>10500501</v>
      </c>
    </row>
    <row r="6" spans="1:9">
      <c r="A6" s="692">
        <v>10500502</v>
      </c>
      <c r="B6" s="692" t="s">
        <v>885</v>
      </c>
      <c r="C6" s="693">
        <v>6138574.25</v>
      </c>
      <c r="D6" s="684">
        <f>VLOOKUP($A$1:$A$1000,BS!$A$8:$A$2406,1,0)</f>
        <v>10500502</v>
      </c>
      <c r="E6" s="693"/>
      <c r="F6" s="697">
        <v>19003042</v>
      </c>
      <c r="G6" s="697" t="s">
        <v>3300</v>
      </c>
      <c r="H6" s="698">
        <v>892500</v>
      </c>
      <c r="I6" s="699">
        <f>VLOOKUP($A$1:$A$1000,BS!$A$8:$A$2406,1,0)</f>
        <v>10500502</v>
      </c>
    </row>
    <row r="7" spans="1:9">
      <c r="A7" s="692">
        <v>10600501</v>
      </c>
      <c r="B7" s="692" t="s">
        <v>886</v>
      </c>
      <c r="C7" s="693">
        <v>16118488.34</v>
      </c>
      <c r="D7" s="684">
        <f>VLOOKUP($A$1:$A$1000,BS!$A$8:$A$2406,1,0)</f>
        <v>10600501</v>
      </c>
      <c r="E7" s="693"/>
      <c r="F7" s="697">
        <v>23202233</v>
      </c>
      <c r="G7" s="697" t="s">
        <v>3301</v>
      </c>
      <c r="H7" s="698">
        <v>267098.15000000002</v>
      </c>
      <c r="I7" s="699">
        <f>VLOOKUP($A$1:$A$1000,BS!$A$8:$A$2406,1,0)</f>
        <v>10600501</v>
      </c>
    </row>
    <row r="8" spans="1:9">
      <c r="A8" s="692">
        <v>10600502</v>
      </c>
      <c r="B8" s="692" t="s">
        <v>887</v>
      </c>
      <c r="C8" s="693">
        <v>48136872.68</v>
      </c>
      <c r="D8" s="684">
        <f>VLOOKUP($A$1:$A$1000,BS!$A$8:$A$2406,1,0)</f>
        <v>10600502</v>
      </c>
      <c r="E8" s="693"/>
      <c r="F8" s="697">
        <v>23202353</v>
      </c>
      <c r="G8" s="697" t="s">
        <v>3302</v>
      </c>
      <c r="H8" s="698">
        <v>-2575533.73</v>
      </c>
      <c r="I8" s="699">
        <f>VLOOKUP($A$1:$A$1000,BS!$A$8:$A$2406,1,0)</f>
        <v>10600502</v>
      </c>
    </row>
    <row r="9" spans="1:9">
      <c r="A9" s="692">
        <v>10600503</v>
      </c>
      <c r="B9" s="692" t="s">
        <v>2218</v>
      </c>
      <c r="C9" s="693">
        <v>141733.74</v>
      </c>
      <c r="D9" s="684">
        <f>VLOOKUP($A$1:$A$1000,BS!$A$8:$A$2406,1,0)</f>
        <v>10600503</v>
      </c>
      <c r="E9" s="693"/>
      <c r="F9" s="694"/>
      <c r="G9" s="694"/>
      <c r="H9" s="695"/>
      <c r="I9" s="696"/>
    </row>
    <row r="10" spans="1:9">
      <c r="A10" s="692">
        <v>10600601</v>
      </c>
      <c r="B10" s="692" t="s">
        <v>3204</v>
      </c>
      <c r="C10" s="693">
        <v>17972527.120000001</v>
      </c>
      <c r="D10" s="684">
        <f>VLOOKUP($A$1:$A$1000,BS!$A$8:$A$2406,1,0)</f>
        <v>10600601</v>
      </c>
      <c r="E10" s="693"/>
    </row>
    <row r="11" spans="1:9">
      <c r="A11" s="692">
        <v>10600602</v>
      </c>
      <c r="B11" s="692" t="s">
        <v>3205</v>
      </c>
      <c r="C11" s="693">
        <v>294265.28999999998</v>
      </c>
      <c r="D11" s="684">
        <f>VLOOKUP($A$1:$A$1000,BS!$A$8:$A$2406,1,0)</f>
        <v>10600602</v>
      </c>
      <c r="E11" s="693"/>
    </row>
    <row r="12" spans="1:9">
      <c r="A12" s="692">
        <v>10600603</v>
      </c>
      <c r="B12" s="692" t="s">
        <v>3206</v>
      </c>
      <c r="C12" s="693">
        <v>307651.81</v>
      </c>
      <c r="D12" s="684">
        <f>VLOOKUP($A$1:$A$1000,BS!$A$8:$A$2406,1,0)</f>
        <v>10600603</v>
      </c>
      <c r="E12" s="693"/>
    </row>
    <row r="13" spans="1:9">
      <c r="A13" s="692">
        <v>10700013</v>
      </c>
      <c r="B13" s="692" t="s">
        <v>1698</v>
      </c>
      <c r="C13" s="693">
        <v>2675500.5099999998</v>
      </c>
      <c r="D13" s="684">
        <f>VLOOKUP($A$1:$A$1000,BS!$A$8:$A$2406,1,0)</f>
        <v>10700013</v>
      </c>
      <c r="E13" s="693"/>
    </row>
    <row r="14" spans="1:9">
      <c r="A14" s="692">
        <v>10700023</v>
      </c>
      <c r="B14" s="692" t="s">
        <v>2217</v>
      </c>
      <c r="C14" s="693">
        <v>-393750</v>
      </c>
      <c r="D14" s="684">
        <f>VLOOKUP($A$1:$A$1000,BS!$A$8:$A$2406,1,0)</f>
        <v>10700023</v>
      </c>
      <c r="E14" s="693"/>
    </row>
    <row r="15" spans="1:9">
      <c r="A15" s="692">
        <v>10700501</v>
      </c>
      <c r="B15" s="692" t="s">
        <v>424</v>
      </c>
      <c r="C15" s="693">
        <v>214236721.63999999</v>
      </c>
      <c r="D15" s="684">
        <f>VLOOKUP($A$1:$A$1000,BS!$A$8:$A$2406,1,0)</f>
        <v>10700501</v>
      </c>
      <c r="E15" s="693"/>
    </row>
    <row r="16" spans="1:9">
      <c r="A16" s="692">
        <v>10700502</v>
      </c>
      <c r="B16" s="692" t="s">
        <v>888</v>
      </c>
      <c r="C16" s="693">
        <v>60329286.649999999</v>
      </c>
      <c r="D16" s="684">
        <f>VLOOKUP($A$1:$A$1000,BS!$A$8:$A$2406,1,0)</f>
        <v>10700502</v>
      </c>
      <c r="E16" s="693"/>
    </row>
    <row r="17" spans="1:5">
      <c r="A17" s="692">
        <v>10700503</v>
      </c>
      <c r="B17" s="692" t="s">
        <v>1850</v>
      </c>
      <c r="C17" s="693">
        <v>40251764.969999999</v>
      </c>
      <c r="D17" s="684">
        <f>VLOOKUP($A$1:$A$1000,BS!$A$8:$A$2406,1,0)</f>
        <v>10700503</v>
      </c>
      <c r="E17" s="693"/>
    </row>
    <row r="18" spans="1:5">
      <c r="A18" s="692">
        <v>10700601</v>
      </c>
      <c r="B18" s="692" t="s">
        <v>2904</v>
      </c>
      <c r="C18" s="693">
        <v>-17773447.120000001</v>
      </c>
      <c r="D18" s="684">
        <f>VLOOKUP($A$1:$A$1000,BS!$A$8:$A$2406,1,0)</f>
        <v>10700601</v>
      </c>
      <c r="E18" s="693"/>
    </row>
    <row r="19" spans="1:5">
      <c r="A19" s="692">
        <v>10700602</v>
      </c>
      <c r="B19" s="692" t="s">
        <v>2905</v>
      </c>
      <c r="C19" s="693">
        <v>66374.710000000006</v>
      </c>
      <c r="D19" s="684">
        <f>VLOOKUP($A$1:$A$1000,BS!$A$8:$A$2406,1,0)</f>
        <v>10700602</v>
      </c>
      <c r="E19" s="693"/>
    </row>
    <row r="20" spans="1:5">
      <c r="A20" s="692">
        <v>10700603</v>
      </c>
      <c r="B20" s="692" t="s">
        <v>3177</v>
      </c>
      <c r="C20" s="693">
        <v>-307651.81</v>
      </c>
      <c r="D20" s="684">
        <f>VLOOKUP($A$1:$A$1000,BS!$A$8:$A$2406,1,0)</f>
        <v>10700603</v>
      </c>
      <c r="E20" s="693"/>
    </row>
    <row r="21" spans="1:5">
      <c r="A21" s="692">
        <v>10800061</v>
      </c>
      <c r="B21" s="692" t="s">
        <v>905</v>
      </c>
      <c r="C21" s="693">
        <v>-74850658</v>
      </c>
      <c r="D21" s="684">
        <f>VLOOKUP($A$1:$A$1000,BS!$A$8:$A$2406,1,0)</f>
        <v>10800061</v>
      </c>
      <c r="E21" s="693"/>
    </row>
    <row r="22" spans="1:5">
      <c r="A22" s="692">
        <v>10800062</v>
      </c>
      <c r="B22" s="692" t="s">
        <v>905</v>
      </c>
      <c r="C22" s="693">
        <v>-251172831</v>
      </c>
      <c r="D22" s="684">
        <f>VLOOKUP($A$1:$A$1000,BS!$A$8:$A$2406,1,0)</f>
        <v>10800062</v>
      </c>
    </row>
    <row r="23" spans="1:5">
      <c r="A23" s="692">
        <v>10800071</v>
      </c>
      <c r="B23" s="692" t="s">
        <v>906</v>
      </c>
      <c r="C23" s="693">
        <v>74850658</v>
      </c>
      <c r="D23" s="684">
        <f>VLOOKUP($A$1:$A$1000,BS!$A$8:$A$2406,1,0)</f>
        <v>10800071</v>
      </c>
    </row>
    <row r="24" spans="1:5">
      <c r="A24" s="692">
        <v>10800072</v>
      </c>
      <c r="B24" s="692" t="s">
        <v>906</v>
      </c>
      <c r="C24" s="693">
        <v>251172831</v>
      </c>
      <c r="D24" s="684">
        <f>VLOOKUP($A$1:$A$1000,BS!$A$8:$A$2406,1,0)</f>
        <v>10800072</v>
      </c>
      <c r="E24" s="693"/>
    </row>
    <row r="25" spans="1:5">
      <c r="A25" s="692">
        <v>10800501</v>
      </c>
      <c r="B25" s="692" t="s">
        <v>563</v>
      </c>
      <c r="C25" s="693">
        <v>-3340370288.9400001</v>
      </c>
      <c r="D25" s="684">
        <f>VLOOKUP($A$1:$A$1000,BS!$A$8:$A$2406,1,0)</f>
        <v>10800501</v>
      </c>
      <c r="E25" s="693"/>
    </row>
    <row r="26" spans="1:5">
      <c r="A26" s="692">
        <v>10800502</v>
      </c>
      <c r="B26" s="692" t="s">
        <v>564</v>
      </c>
      <c r="C26" s="693">
        <v>-1229732053.1800001</v>
      </c>
      <c r="D26" s="684">
        <f>VLOOKUP($A$1:$A$1000,BS!$A$8:$A$2406,1,0)</f>
        <v>10800502</v>
      </c>
      <c r="E26" s="693"/>
    </row>
    <row r="27" spans="1:5">
      <c r="A27" s="692">
        <v>10800503</v>
      </c>
      <c r="B27" s="692" t="s">
        <v>1072</v>
      </c>
      <c r="C27" s="693">
        <v>-91654614.010000005</v>
      </c>
      <c r="D27" s="684">
        <f>VLOOKUP($A$1:$A$1000,BS!$A$8:$A$2406,1,0)</f>
        <v>10800503</v>
      </c>
      <c r="E27" s="693"/>
    </row>
    <row r="28" spans="1:5">
      <c r="A28" s="692">
        <v>10800541</v>
      </c>
      <c r="B28" s="692" t="s">
        <v>96</v>
      </c>
      <c r="C28" s="693">
        <v>4148312.5</v>
      </c>
      <c r="D28" s="684">
        <f>VLOOKUP($A$1:$A$1000,BS!$A$8:$A$2406,1,0)</f>
        <v>10800541</v>
      </c>
      <c r="E28" s="693"/>
    </row>
    <row r="29" spans="1:5">
      <c r="A29" s="692">
        <v>10800543</v>
      </c>
      <c r="B29" s="692" t="s">
        <v>97</v>
      </c>
      <c r="C29" s="693">
        <v>293038.84000000003</v>
      </c>
      <c r="D29" s="684">
        <f>VLOOKUP($A$1:$A$1000,BS!$A$8:$A$2406,1,0)</f>
        <v>10800543</v>
      </c>
      <c r="E29" s="693"/>
    </row>
    <row r="30" spans="1:5">
      <c r="A30" s="692">
        <v>10800552</v>
      </c>
      <c r="B30" s="692" t="s">
        <v>1073</v>
      </c>
      <c r="C30" s="693">
        <v>1748404.55</v>
      </c>
      <c r="D30" s="684">
        <f>VLOOKUP($A$1:$A$1000,BS!$A$8:$A$2406,1,0)</f>
        <v>10800552</v>
      </c>
      <c r="E30" s="693"/>
    </row>
    <row r="31" spans="1:5">
      <c r="A31" s="692">
        <v>11100501</v>
      </c>
      <c r="B31" s="692" t="s">
        <v>747</v>
      </c>
      <c r="C31" s="693">
        <v>-25841440.530000001</v>
      </c>
      <c r="D31" s="684">
        <f>VLOOKUP($A$1:$A$1000,BS!$A$8:$A$2406,1,0)</f>
        <v>11100501</v>
      </c>
      <c r="E31" s="693"/>
    </row>
    <row r="32" spans="1:5">
      <c r="A32" s="692">
        <v>11100502</v>
      </c>
      <c r="B32" s="692" t="s">
        <v>748</v>
      </c>
      <c r="C32" s="693">
        <v>-7768116.1600000001</v>
      </c>
      <c r="D32" s="684">
        <f>VLOOKUP($A$1:$A$1000,BS!$A$8:$A$2406,1,0)</f>
        <v>11100502</v>
      </c>
      <c r="E32" s="693"/>
    </row>
    <row r="33" spans="1:5">
      <c r="A33" s="692">
        <v>11100503</v>
      </c>
      <c r="B33" s="692" t="s">
        <v>749</v>
      </c>
      <c r="C33" s="693">
        <v>-88446095.469999999</v>
      </c>
      <c r="D33" s="684">
        <f>VLOOKUP($A$1:$A$1000,BS!$A$8:$A$2406,1,0)</f>
        <v>11100503</v>
      </c>
      <c r="E33" s="693"/>
    </row>
    <row r="34" spans="1:5">
      <c r="A34" s="692">
        <v>11400001</v>
      </c>
      <c r="B34" s="692" t="s">
        <v>237</v>
      </c>
      <c r="C34" s="693">
        <v>946172.25</v>
      </c>
      <c r="D34" s="684">
        <f>VLOOKUP($A$1:$A$1000,BS!$A$8:$A$2406,1,0)</f>
        <v>11400001</v>
      </c>
      <c r="E34" s="693"/>
    </row>
    <row r="35" spans="1:5">
      <c r="A35" s="692">
        <v>11400011</v>
      </c>
      <c r="B35" s="692" t="s">
        <v>1879</v>
      </c>
      <c r="C35" s="693">
        <v>302358.01</v>
      </c>
      <c r="D35" s="684">
        <f>VLOOKUP($A$1:$A$1000,BS!$A$8:$A$2406,1,0)</f>
        <v>11400011</v>
      </c>
      <c r="E35" s="693"/>
    </row>
    <row r="36" spans="1:5">
      <c r="A36" s="692">
        <v>11400031</v>
      </c>
      <c r="B36" s="692" t="s">
        <v>1549</v>
      </c>
      <c r="C36" s="693">
        <v>76622596.840000004</v>
      </c>
      <c r="D36" s="684">
        <f>VLOOKUP($A$1:$A$1000,BS!$A$8:$A$2406,1,0)</f>
        <v>11400031</v>
      </c>
      <c r="E36" s="693"/>
    </row>
    <row r="37" spans="1:5">
      <c r="A37" s="692">
        <v>11400061</v>
      </c>
      <c r="B37" s="692" t="s">
        <v>1437</v>
      </c>
      <c r="C37" s="693">
        <v>156960790.84</v>
      </c>
      <c r="D37" s="684">
        <f>VLOOKUP($A$1:$A$1000,BS!$A$8:$A$2406,1,0)</f>
        <v>11400061</v>
      </c>
    </row>
    <row r="38" spans="1:5">
      <c r="A38" s="692">
        <v>11400071</v>
      </c>
      <c r="B38" s="692" t="s">
        <v>1980</v>
      </c>
      <c r="C38" s="693">
        <v>16950332.899999999</v>
      </c>
      <c r="D38" s="684">
        <f>VLOOKUP($A$1:$A$1000,BS!$A$8:$A$2406,1,0)</f>
        <v>11400071</v>
      </c>
    </row>
    <row r="39" spans="1:5">
      <c r="A39" s="692">
        <v>11400091</v>
      </c>
      <c r="B39" s="692" t="s">
        <v>2618</v>
      </c>
      <c r="C39" s="693">
        <v>31009424.030000001</v>
      </c>
      <c r="D39" s="684">
        <f>VLOOKUP($A$1:$A$1000,BS!$A$8:$A$2406,1,0)</f>
        <v>11400091</v>
      </c>
      <c r="E39" s="693"/>
    </row>
    <row r="40" spans="1:5">
      <c r="A40" s="692">
        <v>11500001</v>
      </c>
      <c r="B40" s="692" t="s">
        <v>950</v>
      </c>
      <c r="C40" s="693">
        <v>-860889</v>
      </c>
      <c r="D40" s="684">
        <f>VLOOKUP($A$1:$A$1000,BS!$A$8:$A$2406,1,0)</f>
        <v>11500001</v>
      </c>
      <c r="E40" s="693"/>
    </row>
    <row r="41" spans="1:5">
      <c r="A41" s="692">
        <v>11500011</v>
      </c>
      <c r="B41" s="692" t="s">
        <v>652</v>
      </c>
      <c r="C41" s="693">
        <v>-302358.01</v>
      </c>
      <c r="D41" s="684">
        <f>VLOOKUP($A$1:$A$1000,BS!$A$8:$A$2406,1,0)</f>
        <v>11500011</v>
      </c>
      <c r="E41" s="693"/>
    </row>
    <row r="42" spans="1:5">
      <c r="A42" s="692">
        <v>11500031</v>
      </c>
      <c r="B42" s="692" t="s">
        <v>1356</v>
      </c>
      <c r="C42" s="693">
        <v>-57167988.659999996</v>
      </c>
      <c r="D42" s="684">
        <f>VLOOKUP($A$1:$A$1000,BS!$A$8:$A$2406,1,0)</f>
        <v>11500031</v>
      </c>
      <c r="E42" s="693"/>
    </row>
    <row r="43" spans="1:5">
      <c r="A43" s="692">
        <v>11500041</v>
      </c>
      <c r="B43" s="692" t="s">
        <v>1423</v>
      </c>
      <c r="C43" s="693">
        <v>-30258890.120000001</v>
      </c>
      <c r="D43" s="684">
        <f>VLOOKUP($A$1:$A$1000,BS!$A$8:$A$2406,1,0)</f>
        <v>11500041</v>
      </c>
      <c r="E43" s="693"/>
    </row>
    <row r="44" spans="1:5">
      <c r="A44" s="692">
        <v>11500051</v>
      </c>
      <c r="B44" s="692" t="s">
        <v>1981</v>
      </c>
      <c r="C44" s="693">
        <v>-14651245.449999999</v>
      </c>
      <c r="D44" s="684">
        <f>VLOOKUP($A$1:$A$1000,BS!$A$8:$A$2406,1,0)</f>
        <v>11500051</v>
      </c>
      <c r="E44" s="693"/>
    </row>
    <row r="45" spans="1:5">
      <c r="A45" s="692">
        <v>11500061</v>
      </c>
      <c r="B45" s="692" t="s">
        <v>2620</v>
      </c>
      <c r="C45" s="693">
        <v>-3004783.67</v>
      </c>
      <c r="D45" s="684">
        <f>VLOOKUP($A$1:$A$1000,BS!$A$8:$A$2406,1,0)</f>
        <v>11500061</v>
      </c>
      <c r="E45" s="693"/>
    </row>
    <row r="46" spans="1:5">
      <c r="A46" s="692">
        <v>11730002</v>
      </c>
      <c r="B46" s="692" t="s">
        <v>653</v>
      </c>
      <c r="C46" s="693">
        <v>8654564.4700000007</v>
      </c>
      <c r="D46" s="684">
        <f>VLOOKUP($A$1:$A$1000,BS!$A$8:$A$2406,1,0)</f>
        <v>11730002</v>
      </c>
      <c r="E46" s="693"/>
    </row>
    <row r="47" spans="1:5">
      <c r="A47" s="692">
        <v>12100503</v>
      </c>
      <c r="B47" s="692" t="s">
        <v>750</v>
      </c>
      <c r="C47" s="693">
        <v>117058.13</v>
      </c>
      <c r="D47" s="684">
        <f>VLOOKUP($A$1:$A$1000,BS!$A$8:$A$2406,1,0)</f>
        <v>12100503</v>
      </c>
      <c r="E47" s="693"/>
    </row>
    <row r="48" spans="1:5">
      <c r="A48" s="692">
        <v>12100513</v>
      </c>
      <c r="B48" s="692" t="s">
        <v>751</v>
      </c>
      <c r="C48" s="693">
        <v>4849274.24</v>
      </c>
      <c r="D48" s="684">
        <f>VLOOKUP($A$1:$A$1000,BS!$A$8:$A$2406,1,0)</f>
        <v>12100513</v>
      </c>
      <c r="E48" s="693"/>
    </row>
    <row r="49" spans="1:5">
      <c r="A49" s="692">
        <v>12200503</v>
      </c>
      <c r="B49" s="692" t="s">
        <v>752</v>
      </c>
      <c r="C49" s="693">
        <v>-422401.72</v>
      </c>
      <c r="D49" s="684">
        <f>VLOOKUP($A$1:$A$1000,BS!$A$8:$A$2406,1,0)</f>
        <v>12200503</v>
      </c>
      <c r="E49" s="693"/>
    </row>
    <row r="50" spans="1:5">
      <c r="A50" s="692">
        <v>12310000</v>
      </c>
      <c r="B50" s="692" t="s">
        <v>845</v>
      </c>
      <c r="C50" s="693">
        <v>29622649</v>
      </c>
      <c r="D50" s="684">
        <f>VLOOKUP($A$1:$A$1000,BS!$A$8:$A$2406,1,0)</f>
        <v>12310000</v>
      </c>
      <c r="E50" s="693"/>
    </row>
    <row r="51" spans="1:5">
      <c r="A51" s="692">
        <v>12400043</v>
      </c>
      <c r="B51" s="692" t="s">
        <v>1160</v>
      </c>
      <c r="C51" s="693">
        <v>48878243.200000003</v>
      </c>
      <c r="D51" s="684">
        <f>VLOOKUP($A$1:$A$1000,BS!$A$8:$A$2406,1,0)</f>
        <v>12400043</v>
      </c>
      <c r="E51" s="693"/>
    </row>
    <row r="52" spans="1:5">
      <c r="A52" s="692">
        <v>12400503</v>
      </c>
      <c r="B52" s="692" t="s">
        <v>378</v>
      </c>
      <c r="C52" s="693">
        <v>572121.11</v>
      </c>
      <c r="D52" s="684">
        <f>VLOOKUP($A$1:$A$1000,BS!$A$8:$A$2406,1,0)</f>
        <v>12400503</v>
      </c>
    </row>
    <row r="53" spans="1:5">
      <c r="A53" s="692">
        <v>12400553</v>
      </c>
      <c r="B53" s="692" t="s">
        <v>1712</v>
      </c>
      <c r="C53" s="693">
        <v>1336679.93</v>
      </c>
      <c r="D53" s="684">
        <f>VLOOKUP($A$1:$A$1000,BS!$A$8:$A$2406,1,0)</f>
        <v>12400553</v>
      </c>
    </row>
    <row r="54" spans="1:5">
      <c r="A54" s="692">
        <v>12400723</v>
      </c>
      <c r="B54" s="692" t="s">
        <v>2261</v>
      </c>
      <c r="C54" s="693">
        <v>42156</v>
      </c>
      <c r="D54" s="684">
        <f>VLOOKUP($A$1:$A$1000,BS!$A$8:$A$2406,1,0)</f>
        <v>12400723</v>
      </c>
      <c r="E54" s="693"/>
    </row>
    <row r="55" spans="1:5">
      <c r="A55" s="692">
        <v>12400743</v>
      </c>
      <c r="B55" s="692" t="s">
        <v>2978</v>
      </c>
      <c r="C55" s="692">
        <v>305.45999999999998</v>
      </c>
      <c r="D55" s="684">
        <f>VLOOKUP($A$1:$A$1000,BS!$A$8:$A$2406,1,0)</f>
        <v>12400743</v>
      </c>
      <c r="E55" s="693"/>
    </row>
    <row r="56" spans="1:5">
      <c r="A56" s="692">
        <v>12800001</v>
      </c>
      <c r="B56" s="692" t="s">
        <v>2392</v>
      </c>
      <c r="C56" s="693">
        <v>18500000</v>
      </c>
      <c r="D56" s="684">
        <f>VLOOKUP($A$1:$A$1000,BS!$A$8:$A$2406,1,0)</f>
        <v>12800001</v>
      </c>
      <c r="E56" s="693"/>
    </row>
    <row r="57" spans="1:5">
      <c r="A57" s="692">
        <v>12800011</v>
      </c>
      <c r="B57" s="692" t="s">
        <v>2604</v>
      </c>
      <c r="C57" s="693">
        <v>1661717.61</v>
      </c>
      <c r="D57" s="684">
        <f>VLOOKUP($A$1:$A$1000,BS!$A$8:$A$2406,1,0)</f>
        <v>12800011</v>
      </c>
      <c r="E57" s="693"/>
    </row>
    <row r="58" spans="1:5">
      <c r="A58" s="692">
        <v>13100543</v>
      </c>
      <c r="B58" s="692" t="s">
        <v>1545</v>
      </c>
      <c r="C58" s="693">
        <v>57951.4</v>
      </c>
      <c r="D58" s="684">
        <f>VLOOKUP($A$1:$A$1000,BS!$A$8:$A$2406,1,0)</f>
        <v>13100543</v>
      </c>
      <c r="E58" s="693"/>
    </row>
    <row r="59" spans="1:5">
      <c r="A59" s="692">
        <v>13100563</v>
      </c>
      <c r="B59" s="692" t="s">
        <v>2730</v>
      </c>
      <c r="C59" s="693">
        <v>107443.39</v>
      </c>
      <c r="D59" s="684">
        <f>VLOOKUP($A$1:$A$1000,BS!$A$8:$A$2406,1,0)</f>
        <v>13100563</v>
      </c>
      <c r="E59" s="693"/>
    </row>
    <row r="60" spans="1:5">
      <c r="A60" s="692">
        <v>13100573</v>
      </c>
      <c r="B60" s="692" t="s">
        <v>574</v>
      </c>
      <c r="C60" s="693">
        <v>12748.78</v>
      </c>
      <c r="D60" s="684">
        <f>VLOOKUP($A$1:$A$1000,BS!$A$8:$A$2406,1,0)</f>
        <v>13100573</v>
      </c>
      <c r="E60" s="693"/>
    </row>
    <row r="61" spans="1:5">
      <c r="A61" s="692">
        <v>13101003</v>
      </c>
      <c r="B61" s="692" t="s">
        <v>2731</v>
      </c>
      <c r="C61" s="693">
        <v>7432218.3700000001</v>
      </c>
      <c r="D61" s="684">
        <f>VLOOKUP($A$1:$A$1000,BS!$A$8:$A$2406,1,0)</f>
        <v>13101003</v>
      </c>
      <c r="E61" s="693"/>
    </row>
    <row r="62" spans="1:5">
      <c r="A62" s="692">
        <v>13101023</v>
      </c>
      <c r="B62" s="692" t="s">
        <v>1679</v>
      </c>
      <c r="C62" s="693">
        <v>3843723.38</v>
      </c>
      <c r="D62" s="684">
        <f>VLOOKUP($A$1:$A$1000,BS!$A$8:$A$2406,1,0)</f>
        <v>13101023</v>
      </c>
      <c r="E62" s="693"/>
    </row>
    <row r="63" spans="1:5">
      <c r="A63" s="692">
        <v>13101033</v>
      </c>
      <c r="B63" s="692" t="s">
        <v>2733</v>
      </c>
      <c r="C63" s="693">
        <v>1537531</v>
      </c>
      <c r="D63" s="684">
        <f>VLOOKUP($A$1:$A$1000,BS!$A$8:$A$2406,1,0)</f>
        <v>13101033</v>
      </c>
      <c r="E63" s="693"/>
    </row>
    <row r="64" spans="1:5">
      <c r="A64" s="692">
        <v>13101093</v>
      </c>
      <c r="B64" s="692" t="s">
        <v>690</v>
      </c>
      <c r="C64" s="692">
        <v>-0.02</v>
      </c>
      <c r="D64" s="684">
        <f>VLOOKUP($A$1:$A$1000,BS!$A$8:$A$2406,1,0)</f>
        <v>13101093</v>
      </c>
      <c r="E64" s="693"/>
    </row>
    <row r="65" spans="1:5">
      <c r="A65" s="692">
        <v>13101113</v>
      </c>
      <c r="B65" s="692" t="s">
        <v>294</v>
      </c>
      <c r="C65" s="693">
        <v>-6688033.2199999997</v>
      </c>
      <c r="D65" s="684">
        <f>VLOOKUP($A$1:$A$1000,BS!$A$8:$A$2406,1,0)</f>
        <v>13101113</v>
      </c>
      <c r="E65" s="693"/>
    </row>
    <row r="66" spans="1:5">
      <c r="A66" s="692">
        <v>13101123</v>
      </c>
      <c r="B66" s="692" t="s">
        <v>201</v>
      </c>
      <c r="C66" s="693">
        <v>-1716421.6</v>
      </c>
      <c r="D66" s="684">
        <f>VLOOKUP($A$1:$A$1000,BS!$A$8:$A$2406,1,0)</f>
        <v>13101123</v>
      </c>
      <c r="E66" s="693"/>
    </row>
    <row r="67" spans="1:5">
      <c r="A67" s="692">
        <v>13101163</v>
      </c>
      <c r="B67" s="692" t="s">
        <v>435</v>
      </c>
      <c r="C67" s="693">
        <v>108477.45</v>
      </c>
      <c r="D67" s="684">
        <f>VLOOKUP($A$1:$A$1000,BS!$A$8:$A$2406,1,0)</f>
        <v>13101163</v>
      </c>
      <c r="E67" s="693"/>
    </row>
    <row r="68" spans="1:5">
      <c r="A68" s="692">
        <v>13101183</v>
      </c>
      <c r="B68" s="692" t="s">
        <v>1601</v>
      </c>
      <c r="C68" s="693">
        <v>1549970.81</v>
      </c>
      <c r="D68" s="684">
        <f>VLOOKUP($A$1:$A$1000,BS!$A$8:$A$2406,1,0)</f>
        <v>13101183</v>
      </c>
      <c r="E68" s="693"/>
    </row>
    <row r="69" spans="1:5">
      <c r="A69" s="692">
        <v>13101193</v>
      </c>
      <c r="B69" s="692" t="s">
        <v>2284</v>
      </c>
      <c r="C69" s="693">
        <v>11551.48</v>
      </c>
      <c r="D69" s="684">
        <f>VLOOKUP($A$1:$A$1000,BS!$A$8:$A$2406,1,0)</f>
        <v>13101193</v>
      </c>
      <c r="E69" s="693"/>
    </row>
    <row r="70" spans="1:5">
      <c r="A70" s="692">
        <v>13101253</v>
      </c>
      <c r="B70" s="692" t="s">
        <v>2013</v>
      </c>
      <c r="C70" s="693">
        <v>395638.17</v>
      </c>
      <c r="D70" s="684">
        <f>VLOOKUP($A$1:$A$1000,BS!$A$8:$A$2406,1,0)</f>
        <v>13101253</v>
      </c>
      <c r="E70" s="693"/>
    </row>
    <row r="71" spans="1:5">
      <c r="A71" s="692">
        <v>13109003</v>
      </c>
      <c r="B71" s="692" t="s">
        <v>2781</v>
      </c>
      <c r="C71" s="693">
        <v>37962.61</v>
      </c>
      <c r="D71" s="684">
        <f>VLOOKUP($A$1:$A$1000,BS!$A$8:$A$2406,1,0)</f>
        <v>13109003</v>
      </c>
      <c r="E71" s="693"/>
    </row>
    <row r="72" spans="1:5">
      <c r="A72" s="692">
        <v>13400021</v>
      </c>
      <c r="B72" s="692" t="s">
        <v>1281</v>
      </c>
      <c r="C72" s="693">
        <v>7196084.2000000002</v>
      </c>
      <c r="D72" s="684">
        <f>VLOOKUP($A$1:$A$1000,BS!$A$8:$A$2406,1,0)</f>
        <v>13400021</v>
      </c>
      <c r="E72" s="693"/>
    </row>
    <row r="73" spans="1:5">
      <c r="A73" s="692">
        <v>13400031</v>
      </c>
      <c r="B73" s="692" t="s">
        <v>1282</v>
      </c>
      <c r="C73" s="693">
        <v>-7196084.2000000002</v>
      </c>
      <c r="D73" s="684">
        <f>VLOOKUP($A$1:$A$1000,BS!$A$8:$A$2406,1,0)</f>
        <v>13400031</v>
      </c>
      <c r="E73" s="693"/>
    </row>
    <row r="74" spans="1:5">
      <c r="A74" s="692">
        <v>13400073</v>
      </c>
      <c r="B74" s="692" t="s">
        <v>1046</v>
      </c>
      <c r="C74" s="693">
        <v>4125518.09</v>
      </c>
      <c r="D74" s="684">
        <f>VLOOKUP($A$1:$A$1000,BS!$A$8:$A$2406,1,0)</f>
        <v>13400073</v>
      </c>
      <c r="E74" s="693"/>
    </row>
    <row r="75" spans="1:5">
      <c r="A75" s="692">
        <v>13400111</v>
      </c>
      <c r="B75" s="692" t="s">
        <v>1066</v>
      </c>
      <c r="C75" s="693">
        <v>145714</v>
      </c>
      <c r="D75" s="684">
        <f>VLOOKUP($A$1:$A$1000,BS!$A$8:$A$2406,1,0)</f>
        <v>13400111</v>
      </c>
      <c r="E75" s="693"/>
    </row>
    <row r="76" spans="1:5">
      <c r="A76" s="692">
        <v>13400123</v>
      </c>
      <c r="B76" s="692" t="s">
        <v>2204</v>
      </c>
      <c r="C76" s="693">
        <v>413792.02</v>
      </c>
      <c r="D76" s="684">
        <f>VLOOKUP($A$1:$A$1000,BS!$A$8:$A$2406,1,0)</f>
        <v>13400123</v>
      </c>
      <c r="E76" s="693"/>
    </row>
    <row r="77" spans="1:5">
      <c r="A77" s="692">
        <v>13400211</v>
      </c>
      <c r="B77" s="692" t="s">
        <v>2285</v>
      </c>
      <c r="C77" s="693">
        <v>52300</v>
      </c>
      <c r="D77" s="684">
        <f>VLOOKUP($A$1:$A$1000,BS!$A$8:$A$2406,1,0)</f>
        <v>13400211</v>
      </c>
    </row>
    <row r="78" spans="1:5">
      <c r="A78" s="692">
        <v>13400241</v>
      </c>
      <c r="B78" s="692" t="s">
        <v>3033</v>
      </c>
      <c r="C78" s="693">
        <v>449616</v>
      </c>
      <c r="D78" s="684">
        <f>VLOOKUP($A$1:$A$1000,BS!$A$8:$A$2406,1,0)</f>
        <v>13400241</v>
      </c>
      <c r="E78" s="693"/>
    </row>
    <row r="79" spans="1:5">
      <c r="A79" s="692">
        <v>13400251</v>
      </c>
      <c r="B79" s="692" t="s">
        <v>3029</v>
      </c>
      <c r="C79" s="693">
        <v>877607.73</v>
      </c>
      <c r="D79" s="684">
        <f>VLOOKUP($A$1:$A$1000,BS!$A$8:$A$2406,1,0)</f>
        <v>13400251</v>
      </c>
    </row>
    <row r="80" spans="1:5">
      <c r="A80" s="692">
        <v>13400261</v>
      </c>
      <c r="B80" s="692" t="s">
        <v>3141</v>
      </c>
      <c r="C80" s="693">
        <v>29580</v>
      </c>
      <c r="D80" s="684">
        <f>VLOOKUP($A$1:$A$1000,BS!$A$8:$A$2406,1,0)</f>
        <v>13400261</v>
      </c>
    </row>
    <row r="81" spans="1:5">
      <c r="A81" s="692">
        <v>13400271</v>
      </c>
      <c r="B81" s="692" t="s">
        <v>2384</v>
      </c>
      <c r="C81" s="693">
        <v>599915.35</v>
      </c>
      <c r="D81" s="684">
        <f>VLOOKUP($A$1:$A$1000,BS!$A$8:$A$2406,1,0)</f>
        <v>13400271</v>
      </c>
    </row>
    <row r="82" spans="1:5">
      <c r="A82" s="692">
        <v>13400281</v>
      </c>
      <c r="B82" s="692" t="s">
        <v>2345</v>
      </c>
      <c r="C82" s="693">
        <v>345293.41</v>
      </c>
      <c r="D82" s="684">
        <f>VLOOKUP($A$1:$A$1000,BS!$A$8:$A$2406,1,0)</f>
        <v>13400281</v>
      </c>
      <c r="E82" s="693"/>
    </row>
    <row r="83" spans="1:5">
      <c r="A83" s="692">
        <v>13400311</v>
      </c>
      <c r="B83" s="692" t="s">
        <v>2818</v>
      </c>
      <c r="C83" s="693">
        <v>194700</v>
      </c>
      <c r="D83" s="684">
        <f>VLOOKUP($A$1:$A$1000,BS!$A$8:$A$2406,1,0)</f>
        <v>13400311</v>
      </c>
      <c r="E83" s="693"/>
    </row>
    <row r="84" spans="1:5">
      <c r="A84" s="694">
        <v>13400321</v>
      </c>
      <c r="B84" s="694" t="s">
        <v>3295</v>
      </c>
      <c r="C84" s="695">
        <v>44370</v>
      </c>
      <c r="D84" s="696">
        <f>VLOOKUP($A$1:$A$1000,BS!$A$8:$A$2406,1,0)</f>
        <v>13400321</v>
      </c>
      <c r="E84" s="693"/>
    </row>
    <row r="85" spans="1:5">
      <c r="A85" s="692">
        <v>13400332</v>
      </c>
      <c r="B85" s="692" t="s">
        <v>3219</v>
      </c>
      <c r="C85" s="693">
        <v>596735.81000000006</v>
      </c>
      <c r="D85" s="684">
        <f>VLOOKUP($A$1:$A$1000,BS!$A$8:$A$2406,1,0)</f>
        <v>13400332</v>
      </c>
      <c r="E85" s="693"/>
    </row>
    <row r="86" spans="1:5">
      <c r="A86" s="692">
        <v>13500003</v>
      </c>
      <c r="B86" s="692" t="s">
        <v>1348</v>
      </c>
      <c r="C86" s="693">
        <v>32666.61</v>
      </c>
      <c r="D86" s="684">
        <f>VLOOKUP($A$1:$A$1000,BS!$A$8:$A$2406,1,0)</f>
        <v>13500003</v>
      </c>
    </row>
    <row r="87" spans="1:5">
      <c r="A87" s="692">
        <v>13500051</v>
      </c>
      <c r="B87" s="692" t="s">
        <v>335</v>
      </c>
      <c r="C87" s="693">
        <v>73353</v>
      </c>
      <c r="D87" s="684">
        <f>VLOOKUP($A$1:$A$1000,BS!$A$8:$A$2406,1,0)</f>
        <v>13500051</v>
      </c>
    </row>
    <row r="88" spans="1:5">
      <c r="A88" s="692">
        <v>13500061</v>
      </c>
      <c r="B88" s="692" t="s">
        <v>1272</v>
      </c>
      <c r="C88" s="693">
        <v>1938403</v>
      </c>
      <c r="D88" s="684">
        <f>VLOOKUP($A$1:$A$1000,BS!$A$8:$A$2406,1,0)</f>
        <v>13500061</v>
      </c>
      <c r="E88" s="693"/>
    </row>
    <row r="89" spans="1:5">
      <c r="A89" s="692">
        <v>13500071</v>
      </c>
      <c r="B89" s="692" t="s">
        <v>1273</v>
      </c>
      <c r="C89" s="693">
        <v>1073505</v>
      </c>
      <c r="D89" s="684">
        <f>VLOOKUP($A$1:$A$1000,BS!$A$8:$A$2406,1,0)</f>
        <v>13500071</v>
      </c>
      <c r="E89" s="693"/>
    </row>
    <row r="90" spans="1:5">
      <c r="A90" s="692">
        <v>13500183</v>
      </c>
      <c r="B90" s="692" t="s">
        <v>2232</v>
      </c>
      <c r="C90" s="693">
        <v>100000</v>
      </c>
      <c r="D90" s="684">
        <f>VLOOKUP($A$1:$A$1000,BS!$A$8:$A$2406,1,0)</f>
        <v>13500183</v>
      </c>
      <c r="E90" s="693"/>
    </row>
    <row r="91" spans="1:5">
      <c r="A91" s="692">
        <v>13500192</v>
      </c>
      <c r="B91" s="692" t="s">
        <v>2416</v>
      </c>
      <c r="C91" s="693">
        <v>6000</v>
      </c>
      <c r="D91" s="684">
        <f>VLOOKUP($A$1:$A$1000,BS!$A$8:$A$2406,1,0)</f>
        <v>13500192</v>
      </c>
      <c r="E91" s="693"/>
    </row>
    <row r="92" spans="1:5">
      <c r="A92" s="692">
        <v>13500201</v>
      </c>
      <c r="B92" s="692" t="s">
        <v>2606</v>
      </c>
      <c r="C92" s="693">
        <v>538407.69999999995</v>
      </c>
      <c r="D92" s="684">
        <f>VLOOKUP($A$1:$A$1000,BS!$A$8:$A$2406,1,0)</f>
        <v>13500201</v>
      </c>
      <c r="E92" s="693"/>
    </row>
    <row r="93" spans="1:5">
      <c r="A93" s="692">
        <v>14100311</v>
      </c>
      <c r="B93" s="692" t="s">
        <v>1642</v>
      </c>
      <c r="C93" s="693">
        <v>3336180.49</v>
      </c>
      <c r="D93" s="684">
        <f>VLOOKUP($A$1:$A$1000,BS!$A$8:$A$2406,1,0)</f>
        <v>14100311</v>
      </c>
      <c r="E93" s="693"/>
    </row>
    <row r="94" spans="1:5">
      <c r="A94" s="692">
        <v>14200003</v>
      </c>
      <c r="B94" s="692" t="s">
        <v>322</v>
      </c>
      <c r="C94" s="693">
        <v>1204.3399999999999</v>
      </c>
      <c r="D94" s="684">
        <f>VLOOKUP($A$1:$A$1000,BS!$A$8:$A$2406,1,0)</f>
        <v>14200003</v>
      </c>
      <c r="E94" s="693"/>
    </row>
    <row r="95" spans="1:5">
      <c r="A95" s="692">
        <v>14200201</v>
      </c>
      <c r="B95" s="692" t="s">
        <v>2742</v>
      </c>
      <c r="C95" s="693">
        <v>119731572.84999999</v>
      </c>
      <c r="D95" s="684">
        <f>VLOOKUP($A$1:$A$1000,BS!$A$8:$A$2406,1,0)</f>
        <v>14200201</v>
      </c>
      <c r="E95" s="693"/>
    </row>
    <row r="96" spans="1:5">
      <c r="A96" s="692">
        <v>14200202</v>
      </c>
      <c r="B96" s="692" t="s">
        <v>2743</v>
      </c>
      <c r="C96" s="693">
        <v>45818719.009999998</v>
      </c>
      <c r="D96" s="684">
        <f>VLOOKUP($A$1:$A$1000,BS!$A$8:$A$2406,1,0)</f>
        <v>14200202</v>
      </c>
      <c r="E96" s="693"/>
    </row>
    <row r="97" spans="1:5">
      <c r="A97" s="692">
        <v>14200203</v>
      </c>
      <c r="B97" s="692" t="s">
        <v>2744</v>
      </c>
      <c r="C97" s="693">
        <v>-18952333.399999999</v>
      </c>
      <c r="D97" s="684">
        <f>VLOOKUP($A$1:$A$1000,BS!$A$8:$A$2406,1,0)</f>
        <v>14200203</v>
      </c>
      <c r="E97" s="693"/>
    </row>
    <row r="98" spans="1:5">
      <c r="A98" s="692">
        <v>14200213</v>
      </c>
      <c r="B98" s="692" t="s">
        <v>2761</v>
      </c>
      <c r="C98" s="693">
        <v>-20971.259999999998</v>
      </c>
      <c r="D98" s="684">
        <f>VLOOKUP($A$1:$A$1000,BS!$A$8:$A$2406,1,0)</f>
        <v>14200213</v>
      </c>
      <c r="E98" s="693"/>
    </row>
    <row r="99" spans="1:5">
      <c r="A99" s="692">
        <v>14200223</v>
      </c>
      <c r="B99" s="692" t="s">
        <v>2762</v>
      </c>
      <c r="C99" s="693">
        <v>24501.89</v>
      </c>
      <c r="D99" s="684">
        <f>VLOOKUP($A$1:$A$1000,BS!$A$8:$A$2406,1,0)</f>
        <v>14200223</v>
      </c>
    </row>
    <row r="100" spans="1:5">
      <c r="A100" s="692">
        <v>14200253</v>
      </c>
      <c r="B100" s="692" t="s">
        <v>2745</v>
      </c>
      <c r="C100" s="693">
        <v>-44608.03</v>
      </c>
      <c r="D100" s="684">
        <f>VLOOKUP($A$1:$A$1000,BS!$A$8:$A$2406,1,0)</f>
        <v>14200253</v>
      </c>
      <c r="E100" s="693"/>
    </row>
    <row r="101" spans="1:5">
      <c r="A101" s="692">
        <v>14300062</v>
      </c>
      <c r="B101" s="692" t="s">
        <v>2489</v>
      </c>
      <c r="C101" s="693">
        <v>17410302.719999999</v>
      </c>
      <c r="D101" s="684">
        <f>VLOOKUP($A$1:$A$1000,BS!$A$8:$A$2406,1,0)</f>
        <v>14300062</v>
      </c>
      <c r="E101" s="693"/>
    </row>
    <row r="102" spans="1:5">
      <c r="A102" s="692">
        <v>14300072</v>
      </c>
      <c r="B102" s="692" t="s">
        <v>1754</v>
      </c>
      <c r="C102" s="693">
        <v>134645.53</v>
      </c>
      <c r="D102" s="684">
        <f>VLOOKUP($A$1:$A$1000,BS!$A$8:$A$2406,1,0)</f>
        <v>14300072</v>
      </c>
    </row>
    <row r="103" spans="1:5">
      <c r="A103" s="692">
        <v>14300081</v>
      </c>
      <c r="B103" s="692" t="s">
        <v>477</v>
      </c>
      <c r="C103" s="692">
        <v>954.82</v>
      </c>
      <c r="D103" s="684">
        <f>VLOOKUP($A$1:$A$1000,BS!$A$8:$A$2406,1,0)</f>
        <v>14300081</v>
      </c>
      <c r="E103" s="693"/>
    </row>
    <row r="104" spans="1:5">
      <c r="A104" s="692">
        <v>14300082</v>
      </c>
      <c r="B104" s="692" t="s">
        <v>3158</v>
      </c>
      <c r="C104" s="693">
        <v>259585.67</v>
      </c>
      <c r="D104" s="684">
        <f>VLOOKUP($A$1:$A$1000,BS!$A$8:$A$2406,1,0)</f>
        <v>14300082</v>
      </c>
    </row>
    <row r="105" spans="1:5">
      <c r="A105" s="692">
        <v>14300141</v>
      </c>
      <c r="B105" s="692" t="s">
        <v>1650</v>
      </c>
      <c r="C105" s="693">
        <v>11575488.08</v>
      </c>
      <c r="D105" s="684">
        <f>VLOOKUP($A$1:$A$1000,BS!$A$8:$A$2406,1,0)</f>
        <v>14300141</v>
      </c>
    </row>
    <row r="106" spans="1:5">
      <c r="A106" s="692">
        <v>14300151</v>
      </c>
      <c r="B106" s="692" t="s">
        <v>1651</v>
      </c>
      <c r="C106" s="693">
        <v>1164141.23</v>
      </c>
      <c r="D106" s="684">
        <f>VLOOKUP($A$1:$A$1000,BS!$A$8:$A$2406,1,0)</f>
        <v>14300151</v>
      </c>
    </row>
    <row r="107" spans="1:5">
      <c r="A107" s="692">
        <v>14300171</v>
      </c>
      <c r="B107" s="692" t="s">
        <v>723</v>
      </c>
      <c r="C107" s="693">
        <v>13802138.890000001</v>
      </c>
      <c r="D107" s="684">
        <f>VLOOKUP($A$1:$A$1000,BS!$A$8:$A$2406,1,0)</f>
        <v>14300171</v>
      </c>
      <c r="E107" s="693"/>
    </row>
    <row r="108" spans="1:5">
      <c r="A108" s="692">
        <v>14300241</v>
      </c>
      <c r="B108" s="692" t="s">
        <v>2866</v>
      </c>
      <c r="C108" s="693">
        <v>60750</v>
      </c>
      <c r="D108" s="684">
        <f>VLOOKUP($A$1:$A$1000,BS!$A$8:$A$2406,1,0)</f>
        <v>14300241</v>
      </c>
      <c r="E108" s="693"/>
    </row>
    <row r="109" spans="1:5">
      <c r="A109" s="692">
        <v>14300261</v>
      </c>
      <c r="B109" s="692" t="s">
        <v>446</v>
      </c>
      <c r="C109" s="693">
        <v>4406366.01</v>
      </c>
      <c r="D109" s="684">
        <f>VLOOKUP($A$1:$A$1000,BS!$A$8:$A$2406,1,0)</f>
        <v>14300261</v>
      </c>
      <c r="E109" s="693"/>
    </row>
    <row r="110" spans="1:5">
      <c r="A110" s="692">
        <v>14300333</v>
      </c>
      <c r="B110" s="692" t="s">
        <v>917</v>
      </c>
      <c r="C110" s="693">
        <v>50503.98</v>
      </c>
      <c r="D110" s="684">
        <f>VLOOKUP($A$1:$A$1000,BS!$A$8:$A$2406,1,0)</f>
        <v>14300333</v>
      </c>
      <c r="E110" s="693"/>
    </row>
    <row r="111" spans="1:5">
      <c r="A111" s="692">
        <v>14300341</v>
      </c>
      <c r="B111" s="692" t="s">
        <v>2791</v>
      </c>
      <c r="C111" s="693">
        <v>-131266.01</v>
      </c>
      <c r="D111" s="684">
        <f>VLOOKUP($A$1:$A$1000,BS!$A$8:$A$2406,1,0)</f>
        <v>14300341</v>
      </c>
      <c r="E111" s="693"/>
    </row>
    <row r="112" spans="1:5">
      <c r="A112" s="692">
        <v>14300703</v>
      </c>
      <c r="B112" s="692" t="s">
        <v>2746</v>
      </c>
      <c r="C112" s="693">
        <v>7453449.5300000003</v>
      </c>
      <c r="D112" s="684">
        <f>VLOOKUP($A$1:$A$1000,BS!$A$8:$A$2406,1,0)</f>
        <v>14300703</v>
      </c>
      <c r="E112" s="693"/>
    </row>
    <row r="113" spans="1:5">
      <c r="A113" s="692">
        <v>14300713</v>
      </c>
      <c r="B113" s="692" t="s">
        <v>2747</v>
      </c>
      <c r="C113" s="693">
        <v>28561.29</v>
      </c>
      <c r="D113" s="684">
        <f>VLOOKUP($A$1:$A$1000,BS!$A$8:$A$2406,1,0)</f>
        <v>14300713</v>
      </c>
    </row>
    <row r="114" spans="1:5">
      <c r="A114" s="692">
        <v>14300733</v>
      </c>
      <c r="B114" s="692" t="s">
        <v>2748</v>
      </c>
      <c r="C114" s="693">
        <v>15514425.49</v>
      </c>
      <c r="D114" s="684">
        <f>VLOOKUP($A$1:$A$1000,BS!$A$8:$A$2406,1,0)</f>
        <v>14300733</v>
      </c>
      <c r="E114" s="693"/>
    </row>
    <row r="115" spans="1:5">
      <c r="A115" s="692">
        <v>14300743</v>
      </c>
      <c r="B115" s="692" t="s">
        <v>2749</v>
      </c>
      <c r="C115" s="693">
        <v>658348.26</v>
      </c>
      <c r="D115" s="684">
        <f>VLOOKUP($A$1:$A$1000,BS!$A$8:$A$2406,1,0)</f>
        <v>14300743</v>
      </c>
      <c r="E115" s="693"/>
    </row>
    <row r="116" spans="1:5">
      <c r="A116" s="692">
        <v>14300763</v>
      </c>
      <c r="B116" s="692" t="s">
        <v>2713</v>
      </c>
      <c r="C116" s="693">
        <v>1345499.81</v>
      </c>
      <c r="D116" s="684">
        <f>VLOOKUP($A$1:$A$1000,BS!$A$8:$A$2406,1,0)</f>
        <v>14300763</v>
      </c>
      <c r="E116" s="693"/>
    </row>
    <row r="117" spans="1:5">
      <c r="A117" s="692">
        <v>14300921</v>
      </c>
      <c r="B117" s="692" t="s">
        <v>889</v>
      </c>
      <c r="C117" s="693">
        <v>667342.82999999996</v>
      </c>
      <c r="D117" s="684">
        <f>VLOOKUP($A$1:$A$1000,BS!$A$8:$A$2406,1,0)</f>
        <v>14300921</v>
      </c>
      <c r="E117" s="693"/>
    </row>
    <row r="118" spans="1:5">
      <c r="A118" s="692">
        <v>14301022</v>
      </c>
      <c r="B118" s="692" t="s">
        <v>358</v>
      </c>
      <c r="C118" s="693">
        <v>4786863.3</v>
      </c>
      <c r="D118" s="684">
        <f>VLOOKUP($A$1:$A$1000,BS!$A$8:$A$2406,1,0)</f>
        <v>14301022</v>
      </c>
      <c r="E118" s="693"/>
    </row>
    <row r="119" spans="1:5">
      <c r="A119" s="692">
        <v>14301033</v>
      </c>
      <c r="B119" s="692" t="s">
        <v>2902</v>
      </c>
      <c r="C119" s="693">
        <v>13979.2</v>
      </c>
      <c r="D119" s="684">
        <f>VLOOKUP($A$1:$A$1000,BS!$A$8:$A$2406,1,0)</f>
        <v>14301033</v>
      </c>
      <c r="E119" s="693"/>
    </row>
    <row r="120" spans="1:5">
      <c r="A120" s="692">
        <v>14301041</v>
      </c>
      <c r="B120" s="692" t="s">
        <v>2973</v>
      </c>
      <c r="C120" s="693">
        <v>123904.6</v>
      </c>
      <c r="D120" s="684">
        <f>VLOOKUP($A$1:$A$1000,BS!$A$8:$A$2406,1,0)</f>
        <v>14301041</v>
      </c>
      <c r="E120" s="693"/>
    </row>
    <row r="121" spans="1:5">
      <c r="A121" s="692">
        <v>14400311</v>
      </c>
      <c r="B121" s="692" t="s">
        <v>2750</v>
      </c>
      <c r="C121" s="693">
        <v>-5007028.4400000004</v>
      </c>
      <c r="D121" s="684">
        <f>VLOOKUP($A$1:$A$1000,BS!$A$8:$A$2406,1,0)</f>
        <v>14400311</v>
      </c>
      <c r="E121" s="693"/>
    </row>
    <row r="122" spans="1:5">
      <c r="A122" s="692">
        <v>14400312</v>
      </c>
      <c r="B122" s="692" t="s">
        <v>2751</v>
      </c>
      <c r="C122" s="693">
        <v>-1867375.81</v>
      </c>
      <c r="D122" s="684">
        <f>VLOOKUP($A$1:$A$1000,BS!$A$8:$A$2406,1,0)</f>
        <v>14400312</v>
      </c>
      <c r="E122" s="693"/>
    </row>
    <row r="123" spans="1:5">
      <c r="A123" s="692">
        <v>14400313</v>
      </c>
      <c r="B123" s="692" t="s">
        <v>2783</v>
      </c>
      <c r="C123" s="693">
        <v>-11480.52</v>
      </c>
      <c r="D123" s="684">
        <f>VLOOKUP($A$1:$A$1000,BS!$A$8:$A$2406,1,0)</f>
        <v>14400313</v>
      </c>
      <c r="E123" s="693"/>
    </row>
    <row r="124" spans="1:5">
      <c r="A124" s="692">
        <v>14400343</v>
      </c>
      <c r="B124" s="692" t="s">
        <v>1447</v>
      </c>
      <c r="C124" s="693">
        <v>-1584367.22</v>
      </c>
      <c r="D124" s="684">
        <f>VLOOKUP($A$1:$A$1000,BS!$A$8:$A$2406,1,0)</f>
        <v>14400343</v>
      </c>
      <c r="E124" s="693"/>
    </row>
    <row r="125" spans="1:5">
      <c r="A125" s="692">
        <v>14400353</v>
      </c>
      <c r="B125" s="692" t="s">
        <v>2752</v>
      </c>
      <c r="C125" s="693">
        <v>-658348.26</v>
      </c>
      <c r="D125" s="684">
        <f>VLOOKUP($A$1:$A$1000,BS!$A$8:$A$2406,1,0)</f>
        <v>14400353</v>
      </c>
      <c r="E125" s="693"/>
    </row>
    <row r="126" spans="1:5">
      <c r="A126" s="692">
        <v>14600000</v>
      </c>
      <c r="B126" s="692" t="s">
        <v>220</v>
      </c>
      <c r="C126" s="693">
        <v>702460.17</v>
      </c>
      <c r="D126" s="684">
        <f>VLOOKUP($A$1:$A$1000,BS!$A$8:$A$2406,1,0)</f>
        <v>14600000</v>
      </c>
      <c r="E126" s="693"/>
    </row>
    <row r="127" spans="1:5">
      <c r="A127" s="692">
        <v>15100021</v>
      </c>
      <c r="B127" s="692" t="s">
        <v>260</v>
      </c>
      <c r="C127" s="693">
        <v>4202584.6399999997</v>
      </c>
      <c r="D127" s="684">
        <f>VLOOKUP($A$1:$A$1000,BS!$A$8:$A$2406,1,0)</f>
        <v>15100021</v>
      </c>
      <c r="E127" s="693"/>
    </row>
    <row r="128" spans="1:5">
      <c r="A128" s="692">
        <v>15100031</v>
      </c>
      <c r="B128" s="692" t="s">
        <v>42</v>
      </c>
      <c r="C128" s="693">
        <v>3317625.23</v>
      </c>
      <c r="D128" s="684">
        <f>VLOOKUP($A$1:$A$1000,BS!$A$8:$A$2406,1,0)</f>
        <v>15100031</v>
      </c>
      <c r="E128" s="693"/>
    </row>
    <row r="129" spans="1:5">
      <c r="A129" s="692">
        <v>15100041</v>
      </c>
      <c r="B129" s="692" t="s">
        <v>1192</v>
      </c>
      <c r="C129" s="693">
        <v>326897.93</v>
      </c>
      <c r="D129" s="684">
        <f>VLOOKUP($A$1:$A$1000,BS!$A$8:$A$2406,1,0)</f>
        <v>15100041</v>
      </c>
      <c r="E129" s="693"/>
    </row>
    <row r="130" spans="1:5">
      <c r="A130" s="692">
        <v>15100061</v>
      </c>
      <c r="B130" s="692" t="s">
        <v>918</v>
      </c>
      <c r="C130" s="693">
        <v>39148.129999999997</v>
      </c>
      <c r="D130" s="684">
        <f>VLOOKUP($A$1:$A$1000,BS!$A$8:$A$2406,1,0)</f>
        <v>15100061</v>
      </c>
      <c r="E130" s="693"/>
    </row>
    <row r="131" spans="1:5">
      <c r="A131" s="692">
        <v>15100081</v>
      </c>
      <c r="B131" s="692" t="s">
        <v>1193</v>
      </c>
      <c r="C131" s="693">
        <v>1546517.23</v>
      </c>
      <c r="D131" s="684">
        <f>VLOOKUP($A$1:$A$1000,BS!$A$8:$A$2406,1,0)</f>
        <v>15100081</v>
      </c>
      <c r="E131" s="693"/>
    </row>
    <row r="132" spans="1:5">
      <c r="A132" s="692">
        <v>15100091</v>
      </c>
      <c r="B132" s="692" t="s">
        <v>2200</v>
      </c>
      <c r="C132" s="693">
        <v>1780368.16</v>
      </c>
      <c r="D132" s="684">
        <f>VLOOKUP($A$1:$A$1000,BS!$A$8:$A$2406,1,0)</f>
        <v>15100091</v>
      </c>
      <c r="E132" s="693"/>
    </row>
    <row r="133" spans="1:5">
      <c r="A133" s="692">
        <v>15100101</v>
      </c>
      <c r="B133" s="692" t="s">
        <v>205</v>
      </c>
      <c r="C133" s="693">
        <v>4593878.79</v>
      </c>
      <c r="D133" s="684">
        <f>VLOOKUP($A$1:$A$1000,BS!$A$8:$A$2406,1,0)</f>
        <v>15100101</v>
      </c>
      <c r="E133" s="693"/>
    </row>
    <row r="134" spans="1:5">
      <c r="A134" s="692">
        <v>15100122</v>
      </c>
      <c r="B134" s="692" t="s">
        <v>461</v>
      </c>
      <c r="C134" s="693">
        <v>296599.96000000002</v>
      </c>
      <c r="D134" s="684">
        <f>VLOOKUP($A$1:$A$1000,BS!$A$8:$A$2406,1,0)</f>
        <v>15100122</v>
      </c>
      <c r="E134" s="693"/>
    </row>
    <row r="135" spans="1:5">
      <c r="A135" s="692">
        <v>15100181</v>
      </c>
      <c r="B135" s="692" t="s">
        <v>1462</v>
      </c>
      <c r="C135" s="693">
        <v>102800.11</v>
      </c>
      <c r="D135" s="684">
        <f>VLOOKUP($A$1:$A$1000,BS!$A$8:$A$2406,1,0)</f>
        <v>15100181</v>
      </c>
      <c r="E135" s="693"/>
    </row>
    <row r="136" spans="1:5">
      <c r="A136" s="692">
        <v>15100211</v>
      </c>
      <c r="B136" s="692" t="s">
        <v>157</v>
      </c>
      <c r="C136" s="693">
        <v>77548.33</v>
      </c>
      <c r="D136" s="684">
        <f>VLOOKUP($A$1:$A$1000,BS!$A$8:$A$2406,1,0)</f>
        <v>15100211</v>
      </c>
      <c r="E136" s="693"/>
    </row>
    <row r="137" spans="1:5">
      <c r="A137" s="692">
        <v>15100221</v>
      </c>
      <c r="B137" s="692" t="s">
        <v>1438</v>
      </c>
      <c r="C137" s="693">
        <v>1265119.04</v>
      </c>
      <c r="D137" s="684">
        <f>VLOOKUP($A$1:$A$1000,BS!$A$8:$A$2406,1,0)</f>
        <v>15100221</v>
      </c>
      <c r="E137" s="693"/>
    </row>
    <row r="138" spans="1:5">
      <c r="A138" s="692">
        <v>15100271</v>
      </c>
      <c r="B138" s="692" t="s">
        <v>2660</v>
      </c>
      <c r="C138" s="693">
        <v>2779219.15</v>
      </c>
      <c r="D138" s="684">
        <f>VLOOKUP($A$1:$A$1000,BS!$A$8:$A$2406,1,0)</f>
        <v>15100271</v>
      </c>
      <c r="E138" s="693"/>
    </row>
    <row r="139" spans="1:5">
      <c r="A139" s="692">
        <v>15111001</v>
      </c>
      <c r="B139" s="692" t="s">
        <v>1357</v>
      </c>
      <c r="C139" s="693">
        <v>248086.12</v>
      </c>
      <c r="D139" s="684">
        <f>VLOOKUP($A$1:$A$1000,BS!$A$8:$A$2406,1,0)</f>
        <v>15111001</v>
      </c>
      <c r="E139" s="693"/>
    </row>
    <row r="140" spans="1:5">
      <c r="A140" s="692">
        <v>15400023</v>
      </c>
      <c r="B140" s="692" t="s">
        <v>1661</v>
      </c>
      <c r="C140" s="693">
        <v>9282497.1600000001</v>
      </c>
      <c r="D140" s="684">
        <f>VLOOKUP($A$1:$A$1000,BS!$A$8:$A$2406,1,0)</f>
        <v>15400023</v>
      </c>
      <c r="E140" s="693"/>
    </row>
    <row r="141" spans="1:5">
      <c r="A141" s="692">
        <v>15400031</v>
      </c>
      <c r="B141" s="692" t="s">
        <v>1185</v>
      </c>
      <c r="C141" s="693">
        <v>5561728.54</v>
      </c>
      <c r="D141" s="684">
        <f>VLOOKUP($A$1:$A$1000,BS!$A$8:$A$2406,1,0)</f>
        <v>15400031</v>
      </c>
      <c r="E141" s="693"/>
    </row>
    <row r="142" spans="1:5">
      <c r="A142" s="692">
        <v>15400033</v>
      </c>
      <c r="B142" s="692" t="s">
        <v>1235</v>
      </c>
      <c r="C142" s="693">
        <v>-9282501.2699999996</v>
      </c>
      <c r="D142" s="684">
        <f>VLOOKUP($A$1:$A$1000,BS!$A$8:$A$2406,1,0)</f>
        <v>15400033</v>
      </c>
      <c r="E142" s="693"/>
    </row>
    <row r="143" spans="1:5">
      <c r="A143" s="692">
        <v>15400041</v>
      </c>
      <c r="B143" s="692" t="s">
        <v>937</v>
      </c>
      <c r="C143" s="693">
        <v>4171315.03</v>
      </c>
      <c r="D143" s="684">
        <f>VLOOKUP($A$1:$A$1000,BS!$A$8:$A$2406,1,0)</f>
        <v>15400041</v>
      </c>
      <c r="E143" s="693"/>
    </row>
    <row r="144" spans="1:5">
      <c r="A144" s="692">
        <v>15400061</v>
      </c>
      <c r="B144" s="692" t="s">
        <v>1245</v>
      </c>
      <c r="C144" s="693">
        <v>19672839.289999999</v>
      </c>
      <c r="D144" s="684">
        <f>VLOOKUP($A$1:$A$1000,BS!$A$8:$A$2406,1,0)</f>
        <v>15400061</v>
      </c>
      <c r="E144" s="693"/>
    </row>
    <row r="145" spans="1:5">
      <c r="A145" s="692">
        <v>15400101</v>
      </c>
      <c r="B145" s="692" t="s">
        <v>589</v>
      </c>
      <c r="C145" s="693">
        <v>34916309.329999998</v>
      </c>
      <c r="D145" s="684">
        <f>VLOOKUP($A$1:$A$1000,BS!$A$8:$A$2406,1,0)</f>
        <v>15400101</v>
      </c>
      <c r="E145" s="693"/>
    </row>
    <row r="146" spans="1:5">
      <c r="A146" s="692">
        <v>15400102</v>
      </c>
      <c r="B146" s="692" t="s">
        <v>590</v>
      </c>
      <c r="C146" s="693">
        <v>6289742.3799999999</v>
      </c>
      <c r="D146" s="684">
        <f>VLOOKUP($A$1:$A$1000,BS!$A$8:$A$2406,1,0)</f>
        <v>15400102</v>
      </c>
    </row>
    <row r="147" spans="1:5">
      <c r="A147" s="692">
        <v>15400103</v>
      </c>
      <c r="B147" s="692" t="s">
        <v>1249</v>
      </c>
      <c r="C147" s="693">
        <v>4803112.58</v>
      </c>
      <c r="D147" s="684">
        <f>VLOOKUP($A$1:$A$1000,BS!$A$8:$A$2406,1,0)</f>
        <v>15400103</v>
      </c>
      <c r="E147" s="693"/>
    </row>
    <row r="148" spans="1:5">
      <c r="A148" s="692">
        <v>15400181</v>
      </c>
      <c r="B148" s="692" t="s">
        <v>2615</v>
      </c>
      <c r="C148" s="693">
        <v>2798408.1</v>
      </c>
      <c r="D148" s="684">
        <f>VLOOKUP($A$1:$A$1000,BS!$A$8:$A$2406,1,0)</f>
        <v>15400181</v>
      </c>
      <c r="E148" s="693"/>
    </row>
    <row r="149" spans="1:5">
      <c r="A149" s="692">
        <v>15600003</v>
      </c>
      <c r="B149" s="692" t="s">
        <v>2980</v>
      </c>
      <c r="C149" s="693">
        <v>88028.53</v>
      </c>
      <c r="D149" s="684">
        <f>VLOOKUP($A$1:$A$1000,BS!$A$8:$A$2406,1,0)</f>
        <v>15600003</v>
      </c>
      <c r="E149" s="693"/>
    </row>
    <row r="150" spans="1:5">
      <c r="A150" s="692">
        <v>15810001</v>
      </c>
      <c r="B150" s="692" t="s">
        <v>3173</v>
      </c>
      <c r="C150" s="693">
        <v>34267.199999999997</v>
      </c>
      <c r="D150" s="684">
        <f>VLOOKUP($A$1:$A$1000,BS!$A$8:$A$2406,1,0)</f>
        <v>15810001</v>
      </c>
      <c r="E150" s="693"/>
    </row>
    <row r="151" spans="1:5">
      <c r="A151" s="692">
        <v>16300023</v>
      </c>
      <c r="B151" s="692" t="s">
        <v>1293</v>
      </c>
      <c r="C151" s="693">
        <v>3300628.99</v>
      </c>
      <c r="D151" s="684">
        <f>VLOOKUP($A$1:$A$1000,BS!$A$8:$A$2406,1,0)</f>
        <v>16300023</v>
      </c>
      <c r="E151" s="693"/>
    </row>
    <row r="152" spans="1:5">
      <c r="A152" s="692">
        <v>16300063</v>
      </c>
      <c r="B152" s="692" t="s">
        <v>1294</v>
      </c>
      <c r="C152" s="693">
        <v>757446.81</v>
      </c>
      <c r="D152" s="684">
        <f>VLOOKUP($A$1:$A$1000,BS!$A$8:$A$2406,1,0)</f>
        <v>16300063</v>
      </c>
      <c r="E152" s="693"/>
    </row>
    <row r="153" spans="1:5">
      <c r="A153" s="692">
        <v>16300093</v>
      </c>
      <c r="B153" s="692" t="s">
        <v>1246</v>
      </c>
      <c r="C153" s="693">
        <v>1187804.98</v>
      </c>
      <c r="D153" s="684">
        <f>VLOOKUP($A$1:$A$1000,BS!$A$8:$A$2406,1,0)</f>
        <v>16300093</v>
      </c>
      <c r="E153" s="693"/>
    </row>
    <row r="154" spans="1:5">
      <c r="A154" s="692">
        <v>16410002</v>
      </c>
      <c r="B154" s="692" t="s">
        <v>1330</v>
      </c>
      <c r="C154" s="693">
        <v>13927558.24</v>
      </c>
      <c r="D154" s="684">
        <f>VLOOKUP($A$1:$A$1000,BS!$A$8:$A$2406,1,0)</f>
        <v>16410002</v>
      </c>
      <c r="E154" s="693"/>
    </row>
    <row r="155" spans="1:5">
      <c r="A155" s="692">
        <v>16410012</v>
      </c>
      <c r="B155" s="692" t="s">
        <v>798</v>
      </c>
      <c r="C155" s="693">
        <v>3497151.2</v>
      </c>
      <c r="D155" s="684">
        <f>VLOOKUP($A$1:$A$1000,BS!$A$8:$A$2406,1,0)</f>
        <v>16410012</v>
      </c>
      <c r="E155" s="693"/>
    </row>
    <row r="156" spans="1:5">
      <c r="A156" s="692">
        <v>16410022</v>
      </c>
      <c r="B156" s="692" t="s">
        <v>315</v>
      </c>
      <c r="C156" s="693">
        <v>17232631.809999999</v>
      </c>
      <c r="D156" s="684">
        <f>VLOOKUP($A$1:$A$1000,BS!$A$8:$A$2406,1,0)</f>
        <v>16410022</v>
      </c>
      <c r="E156" s="693"/>
    </row>
    <row r="157" spans="1:5">
      <c r="A157" s="692">
        <v>16420002</v>
      </c>
      <c r="B157" s="692" t="s">
        <v>600</v>
      </c>
      <c r="C157" s="693">
        <v>576201.30000000005</v>
      </c>
      <c r="D157" s="684">
        <f>VLOOKUP($A$1:$A$1000,BS!$A$8:$A$2406,1,0)</f>
        <v>16420002</v>
      </c>
      <c r="E157" s="693"/>
    </row>
    <row r="158" spans="1:5">
      <c r="A158" s="692">
        <v>16420012</v>
      </c>
      <c r="B158" s="692" t="s">
        <v>112</v>
      </c>
      <c r="C158" s="693">
        <v>24055.84</v>
      </c>
      <c r="D158" s="684">
        <f>VLOOKUP($A$1:$A$1000,BS!$A$8:$A$2406,1,0)</f>
        <v>16420012</v>
      </c>
      <c r="E158" s="693"/>
    </row>
    <row r="159" spans="1:5">
      <c r="A159" s="692">
        <v>16500013</v>
      </c>
      <c r="B159" s="692" t="s">
        <v>601</v>
      </c>
      <c r="C159" s="693">
        <v>1773410.61</v>
      </c>
      <c r="D159" s="684">
        <f>VLOOKUP($A$1:$A$1000,BS!$A$8:$A$2406,1,0)</f>
        <v>16500013</v>
      </c>
    </row>
    <row r="160" spans="1:5">
      <c r="A160" s="692">
        <v>16500063</v>
      </c>
      <c r="B160" s="692" t="s">
        <v>1937</v>
      </c>
      <c r="C160" s="693">
        <v>183224.56</v>
      </c>
      <c r="D160" s="684">
        <f>VLOOKUP($A$1:$A$1000,BS!$A$8:$A$2406,1,0)</f>
        <v>16500063</v>
      </c>
      <c r="E160" s="693"/>
    </row>
    <row r="161" spans="1:5">
      <c r="A161" s="692">
        <v>16500071</v>
      </c>
      <c r="B161" s="692" t="s">
        <v>2555</v>
      </c>
      <c r="C161" s="693">
        <v>123881.71</v>
      </c>
      <c r="D161" s="684">
        <f>VLOOKUP($A$1:$A$1000,BS!$A$8:$A$2406,1,0)</f>
        <v>16500071</v>
      </c>
      <c r="E161" s="693"/>
    </row>
    <row r="162" spans="1:5">
      <c r="A162" s="692">
        <v>16500083</v>
      </c>
      <c r="B162" s="692" t="s">
        <v>421</v>
      </c>
      <c r="C162" s="693">
        <v>2752222.5</v>
      </c>
      <c r="D162" s="684">
        <f>VLOOKUP($A$1:$A$1000,BS!$A$8:$A$2406,1,0)</f>
        <v>16500083</v>
      </c>
      <c r="E162" s="693"/>
    </row>
    <row r="163" spans="1:5">
      <c r="A163" s="692">
        <v>16500103</v>
      </c>
      <c r="B163" s="692" t="s">
        <v>365</v>
      </c>
      <c r="C163" s="693">
        <v>60000</v>
      </c>
      <c r="D163" s="684">
        <f>VLOOKUP($A$1:$A$1000,BS!$A$8:$A$2406,1,0)</f>
        <v>16500103</v>
      </c>
      <c r="E163" s="693"/>
    </row>
    <row r="164" spans="1:5">
      <c r="A164" s="692">
        <v>16500123</v>
      </c>
      <c r="B164" s="692" t="s">
        <v>738</v>
      </c>
      <c r="C164" s="693">
        <v>1151903.02</v>
      </c>
      <c r="D164" s="684">
        <f>VLOOKUP($A$1:$A$1000,BS!$A$8:$A$2406,1,0)</f>
        <v>16500123</v>
      </c>
      <c r="E164" s="693"/>
    </row>
    <row r="165" spans="1:5">
      <c r="A165" s="692">
        <v>16500143</v>
      </c>
      <c r="B165" s="692" t="s">
        <v>2503</v>
      </c>
      <c r="C165" s="693">
        <v>487471.78</v>
      </c>
      <c r="D165" s="684">
        <f>VLOOKUP($A$1:$A$1000,BS!$A$8:$A$2406,1,0)</f>
        <v>16500143</v>
      </c>
      <c r="E165" s="693"/>
    </row>
    <row r="166" spans="1:5">
      <c r="A166" s="692">
        <v>16500173</v>
      </c>
      <c r="B166" s="692" t="s">
        <v>2715</v>
      </c>
      <c r="C166" s="693">
        <v>81892.850000000006</v>
      </c>
      <c r="D166" s="684">
        <f>VLOOKUP($A$1:$A$1000,BS!$A$8:$A$2406,1,0)</f>
        <v>16500173</v>
      </c>
      <c r="E166" s="693"/>
    </row>
    <row r="167" spans="1:5">
      <c r="A167" s="692">
        <v>16500183</v>
      </c>
      <c r="B167" s="692" t="s">
        <v>2727</v>
      </c>
      <c r="C167" s="693">
        <v>263998.17</v>
      </c>
      <c r="D167" s="684">
        <f>VLOOKUP($A$1:$A$1000,BS!$A$8:$A$2406,1,0)</f>
        <v>16500183</v>
      </c>
      <c r="E167" s="693"/>
    </row>
    <row r="168" spans="1:5">
      <c r="A168" s="692">
        <v>16500251</v>
      </c>
      <c r="B168" s="692" t="s">
        <v>2653</v>
      </c>
      <c r="C168" s="693">
        <v>14368.34</v>
      </c>
      <c r="D168" s="684">
        <f>VLOOKUP($A$1:$A$1000,BS!$A$8:$A$2406,1,0)</f>
        <v>16500251</v>
      </c>
      <c r="E168" s="693"/>
    </row>
    <row r="169" spans="1:5">
      <c r="A169" s="692">
        <v>16500283</v>
      </c>
      <c r="B169" s="692" t="s">
        <v>736</v>
      </c>
      <c r="C169" s="693">
        <v>1481537.02</v>
      </c>
      <c r="D169" s="684">
        <f>VLOOKUP($A$1:$A$1000,BS!$A$8:$A$2406,1,0)</f>
        <v>16500283</v>
      </c>
      <c r="E169" s="693"/>
    </row>
    <row r="170" spans="1:5">
      <c r="A170" s="692">
        <v>16500333</v>
      </c>
      <c r="B170" s="692" t="s">
        <v>1139</v>
      </c>
      <c r="C170" s="692">
        <v>214.63</v>
      </c>
      <c r="D170" s="684">
        <f>VLOOKUP($A$1:$A$1000,BS!$A$8:$A$2406,1,0)</f>
        <v>16500333</v>
      </c>
      <c r="E170" s="693"/>
    </row>
    <row r="171" spans="1:5">
      <c r="A171" s="692">
        <v>16500383</v>
      </c>
      <c r="B171" s="692" t="s">
        <v>2144</v>
      </c>
      <c r="C171" s="693">
        <v>124880.31</v>
      </c>
      <c r="D171" s="684">
        <f>VLOOKUP($A$1:$A$1000,BS!$A$8:$A$2406,1,0)</f>
        <v>16500383</v>
      </c>
      <c r="E171" s="693"/>
    </row>
    <row r="172" spans="1:5">
      <c r="A172" s="692">
        <v>16500401</v>
      </c>
      <c r="B172" s="692" t="s">
        <v>3220</v>
      </c>
      <c r="C172" s="693">
        <v>121375.61</v>
      </c>
      <c r="D172" s="684">
        <f>VLOOKUP($A$1:$A$1000,BS!$A$8:$A$2406,1,0)</f>
        <v>16500401</v>
      </c>
      <c r="E172" s="693"/>
    </row>
    <row r="173" spans="1:5">
      <c r="A173" s="692">
        <v>16500411</v>
      </c>
      <c r="B173" s="692" t="s">
        <v>3221</v>
      </c>
      <c r="C173" s="693">
        <v>121375.61</v>
      </c>
      <c r="D173" s="684">
        <f>VLOOKUP($A$1:$A$1000,BS!$A$8:$A$2406,1,0)</f>
        <v>16500411</v>
      </c>
      <c r="E173" s="693"/>
    </row>
    <row r="174" spans="1:5">
      <c r="A174" s="692">
        <v>16500413</v>
      </c>
      <c r="B174" s="692" t="s">
        <v>2705</v>
      </c>
      <c r="C174" s="693">
        <v>223069.02</v>
      </c>
      <c r="D174" s="684">
        <f>VLOOKUP($A$1:$A$1000,BS!$A$8:$A$2406,1,0)</f>
        <v>16500413</v>
      </c>
      <c r="E174" s="693"/>
    </row>
    <row r="175" spans="1:5">
      <c r="A175" s="692">
        <v>16500433</v>
      </c>
      <c r="B175" s="692" t="s">
        <v>2442</v>
      </c>
      <c r="C175" s="693">
        <v>170656.64000000001</v>
      </c>
      <c r="D175" s="684">
        <f>VLOOKUP($A$1:$A$1000,BS!$A$8:$A$2406,1,0)</f>
        <v>16500433</v>
      </c>
      <c r="E175" s="693"/>
    </row>
    <row r="176" spans="1:5">
      <c r="A176" s="692">
        <v>16500443</v>
      </c>
      <c r="B176" s="692" t="s">
        <v>2443</v>
      </c>
      <c r="C176" s="693">
        <v>157558.87</v>
      </c>
      <c r="D176" s="684">
        <f>VLOOKUP($A$1:$A$1000,BS!$A$8:$A$2406,1,0)</f>
        <v>16500443</v>
      </c>
      <c r="E176" s="693"/>
    </row>
    <row r="177" spans="1:5">
      <c r="A177" s="692">
        <v>16500532</v>
      </c>
      <c r="B177" s="692" t="s">
        <v>2819</v>
      </c>
      <c r="C177" s="693">
        <v>1993381.25</v>
      </c>
      <c r="D177" s="684">
        <f>VLOOKUP($A$1:$A$1000,BS!$A$8:$A$2406,1,0)</f>
        <v>16500532</v>
      </c>
      <c r="E177" s="693"/>
    </row>
    <row r="178" spans="1:5">
      <c r="A178" s="692">
        <v>16500563</v>
      </c>
      <c r="B178" s="692" t="s">
        <v>188</v>
      </c>
      <c r="C178" s="693">
        <v>73018.61</v>
      </c>
      <c r="D178" s="684">
        <f>VLOOKUP($A$1:$A$1000,BS!$A$8:$A$2406,1,0)</f>
        <v>16500563</v>
      </c>
      <c r="E178" s="693"/>
    </row>
    <row r="179" spans="1:5">
      <c r="A179" s="692">
        <v>16500583</v>
      </c>
      <c r="B179" s="692" t="s">
        <v>1067</v>
      </c>
      <c r="C179" s="693">
        <v>77557.22</v>
      </c>
      <c r="D179" s="684">
        <f>VLOOKUP($A$1:$A$1000,BS!$A$8:$A$2406,1,0)</f>
        <v>16500583</v>
      </c>
      <c r="E179" s="693"/>
    </row>
    <row r="180" spans="1:5">
      <c r="A180" s="692">
        <v>16500591</v>
      </c>
      <c r="B180" s="692" t="s">
        <v>959</v>
      </c>
      <c r="C180" s="693">
        <v>230517.38</v>
      </c>
      <c r="D180" s="684">
        <f>VLOOKUP($A$1:$A$1000,BS!$A$8:$A$2406,1,0)</f>
        <v>16500591</v>
      </c>
      <c r="E180" s="693"/>
    </row>
    <row r="181" spans="1:5">
      <c r="A181" s="692">
        <v>16500601</v>
      </c>
      <c r="B181" s="692" t="s">
        <v>927</v>
      </c>
      <c r="C181" s="693">
        <v>984541.79</v>
      </c>
      <c r="D181" s="684">
        <f>VLOOKUP($A$1:$A$1000,BS!$A$8:$A$2406,1,0)</f>
        <v>16500601</v>
      </c>
      <c r="E181" s="693"/>
    </row>
    <row r="182" spans="1:5">
      <c r="A182" s="692">
        <v>16500611</v>
      </c>
      <c r="B182" s="692" t="s">
        <v>759</v>
      </c>
      <c r="C182" s="693">
        <v>358664.54</v>
      </c>
      <c r="D182" s="684">
        <f>VLOOKUP($A$1:$A$1000,BS!$A$8:$A$2406,1,0)</f>
        <v>16500611</v>
      </c>
      <c r="E182" s="693"/>
    </row>
    <row r="183" spans="1:5">
      <c r="A183" s="692">
        <v>16500612</v>
      </c>
      <c r="B183" s="692" t="s">
        <v>1077</v>
      </c>
      <c r="C183" s="693">
        <v>224929.96</v>
      </c>
      <c r="D183" s="684">
        <f>VLOOKUP($A$1:$A$1000,BS!$A$8:$A$2406,1,0)</f>
        <v>16500612</v>
      </c>
    </row>
    <row r="184" spans="1:5">
      <c r="A184" s="692">
        <v>16500622</v>
      </c>
      <c r="B184" s="692" t="s">
        <v>1868</v>
      </c>
      <c r="C184" s="693">
        <v>43926.98</v>
      </c>
      <c r="D184" s="684">
        <f>VLOOKUP($A$1:$A$1000,BS!$A$8:$A$2406,1,0)</f>
        <v>16500622</v>
      </c>
    </row>
    <row r="185" spans="1:5">
      <c r="A185" s="692">
        <v>16500623</v>
      </c>
      <c r="B185" s="692" t="s">
        <v>533</v>
      </c>
      <c r="C185" s="693">
        <v>59455.6</v>
      </c>
      <c r="D185" s="684">
        <f>VLOOKUP($A$1:$A$1000,BS!$A$8:$A$2406,1,0)</f>
        <v>16500623</v>
      </c>
      <c r="E185" s="693"/>
    </row>
    <row r="186" spans="1:5">
      <c r="A186" s="692">
        <v>16500633</v>
      </c>
      <c r="B186" s="692" t="s">
        <v>2148</v>
      </c>
      <c r="C186" s="693">
        <v>505043.38</v>
      </c>
      <c r="D186" s="684">
        <f>VLOOKUP($A$1:$A$1000,BS!$A$8:$A$2406,1,0)</f>
        <v>16500633</v>
      </c>
      <c r="E186" s="693"/>
    </row>
    <row r="187" spans="1:5">
      <c r="A187" s="692">
        <v>16500643</v>
      </c>
      <c r="B187" s="692" t="s">
        <v>3145</v>
      </c>
      <c r="C187" s="693">
        <v>87600</v>
      </c>
      <c r="D187" s="684">
        <f>VLOOKUP($A$1:$A$1000,BS!$A$8:$A$2406,1,0)</f>
        <v>16500643</v>
      </c>
      <c r="E187" s="693"/>
    </row>
    <row r="188" spans="1:5">
      <c r="A188" s="692">
        <v>16500651</v>
      </c>
      <c r="B188" s="692" t="s">
        <v>479</v>
      </c>
      <c r="C188" s="693">
        <v>875717.29</v>
      </c>
      <c r="D188" s="684">
        <f>VLOOKUP($A$1:$A$1000,BS!$A$8:$A$2406,1,0)</f>
        <v>16500651</v>
      </c>
      <c r="E188" s="693"/>
    </row>
    <row r="189" spans="1:5">
      <c r="A189" s="692">
        <v>16500661</v>
      </c>
      <c r="B189" s="692" t="s">
        <v>480</v>
      </c>
      <c r="C189" s="693">
        <v>1894557.92</v>
      </c>
      <c r="D189" s="684">
        <f>VLOOKUP($A$1:$A$1000,BS!$A$8:$A$2406,1,0)</f>
        <v>16500661</v>
      </c>
    </row>
    <row r="190" spans="1:5">
      <c r="A190" s="692">
        <v>16500671</v>
      </c>
      <c r="B190" s="692" t="s">
        <v>481</v>
      </c>
      <c r="C190" s="693">
        <v>2013130.28</v>
      </c>
      <c r="D190" s="684">
        <f>VLOOKUP($A$1:$A$1000,BS!$A$8:$A$2406,1,0)</f>
        <v>16500671</v>
      </c>
    </row>
    <row r="191" spans="1:5">
      <c r="A191" s="692">
        <v>16500673</v>
      </c>
      <c r="B191" s="692" t="s">
        <v>2458</v>
      </c>
      <c r="C191" s="693">
        <v>112784.37</v>
      </c>
      <c r="D191" s="684">
        <f>VLOOKUP($A$1:$A$1000,BS!$A$8:$A$2406,1,0)</f>
        <v>16500673</v>
      </c>
      <c r="E191" s="693"/>
    </row>
    <row r="192" spans="1:5">
      <c r="A192" s="692">
        <v>16500681</v>
      </c>
      <c r="B192" s="692" t="s">
        <v>928</v>
      </c>
      <c r="C192" s="693">
        <v>51859.46</v>
      </c>
      <c r="D192" s="684">
        <f>VLOOKUP($A$1:$A$1000,BS!$A$8:$A$2406,1,0)</f>
        <v>16500681</v>
      </c>
      <c r="E192" s="693"/>
    </row>
    <row r="193" spans="1:5">
      <c r="A193" s="692">
        <v>16500683</v>
      </c>
      <c r="B193" s="692" t="s">
        <v>2869</v>
      </c>
      <c r="C193" s="693">
        <v>15330</v>
      </c>
      <c r="D193" s="684">
        <f>VLOOKUP($A$1:$A$1000,BS!$A$8:$A$2406,1,0)</f>
        <v>16500683</v>
      </c>
      <c r="E193" s="693"/>
    </row>
    <row r="194" spans="1:5">
      <c r="A194" s="692">
        <v>16500693</v>
      </c>
      <c r="B194" s="692" t="s">
        <v>2235</v>
      </c>
      <c r="C194" s="693">
        <v>214143.82</v>
      </c>
      <c r="D194" s="684">
        <f>VLOOKUP($A$1:$A$1000,BS!$A$8:$A$2406,1,0)</f>
        <v>16500693</v>
      </c>
      <c r="E194" s="693"/>
    </row>
    <row r="195" spans="1:5">
      <c r="A195" s="692">
        <v>16500703</v>
      </c>
      <c r="B195" s="692" t="s">
        <v>2263</v>
      </c>
      <c r="C195" s="693">
        <v>50488.27</v>
      </c>
      <c r="D195" s="684">
        <f>VLOOKUP($A$1:$A$1000,BS!$A$8:$A$2406,1,0)</f>
        <v>16500703</v>
      </c>
      <c r="E195" s="693"/>
    </row>
    <row r="196" spans="1:5">
      <c r="A196" s="692">
        <v>16500731</v>
      </c>
      <c r="B196" s="692" t="s">
        <v>1398</v>
      </c>
      <c r="C196" s="693">
        <v>194081.64</v>
      </c>
      <c r="D196" s="684">
        <f>VLOOKUP($A$1:$A$1000,BS!$A$8:$A$2406,1,0)</f>
        <v>16500731</v>
      </c>
      <c r="E196" s="693"/>
    </row>
    <row r="197" spans="1:5">
      <c r="A197" s="692">
        <v>16500741</v>
      </c>
      <c r="B197" s="692" t="s">
        <v>1399</v>
      </c>
      <c r="C197" s="693">
        <v>217606.68</v>
      </c>
      <c r="D197" s="684">
        <f>VLOOKUP($A$1:$A$1000,BS!$A$8:$A$2406,1,0)</f>
        <v>16500741</v>
      </c>
      <c r="E197" s="693"/>
    </row>
    <row r="198" spans="1:5">
      <c r="A198" s="692">
        <v>16500743</v>
      </c>
      <c r="B198" s="692" t="s">
        <v>2265</v>
      </c>
      <c r="C198" s="693">
        <v>168092.54</v>
      </c>
      <c r="D198" s="684">
        <f>VLOOKUP($A$1:$A$1000,BS!$A$8:$A$2406,1,0)</f>
        <v>16500743</v>
      </c>
      <c r="E198" s="693"/>
    </row>
    <row r="199" spans="1:5">
      <c r="A199" s="692">
        <v>16500753</v>
      </c>
      <c r="B199" s="692" t="s">
        <v>2266</v>
      </c>
      <c r="C199" s="693">
        <v>726679.4</v>
      </c>
      <c r="D199" s="684">
        <f>VLOOKUP($A$1:$A$1000,BS!$A$8:$A$2406,1,0)</f>
        <v>16500753</v>
      </c>
    </row>
    <row r="200" spans="1:5">
      <c r="A200" s="692">
        <v>16500763</v>
      </c>
      <c r="B200" s="692" t="s">
        <v>2883</v>
      </c>
      <c r="C200" s="693">
        <v>123769.39</v>
      </c>
      <c r="D200" s="684">
        <f>VLOOKUP($A$1:$A$1000,BS!$A$8:$A$2406,1,0)</f>
        <v>16500763</v>
      </c>
    </row>
    <row r="201" spans="1:5">
      <c r="A201" s="692">
        <v>16500783</v>
      </c>
      <c r="B201" s="692" t="s">
        <v>2572</v>
      </c>
      <c r="C201" s="693">
        <v>25752.99</v>
      </c>
      <c r="D201" s="684">
        <f>VLOOKUP($A$1:$A$1000,BS!$A$8:$A$2406,1,0)</f>
        <v>16500783</v>
      </c>
      <c r="E201" s="693"/>
    </row>
    <row r="202" spans="1:5">
      <c r="A202" s="692">
        <v>16500881</v>
      </c>
      <c r="B202" s="692" t="s">
        <v>2062</v>
      </c>
      <c r="C202" s="693">
        <v>437500</v>
      </c>
      <c r="D202" s="684">
        <f>VLOOKUP($A$1:$A$1000,BS!$A$8:$A$2406,1,0)</f>
        <v>16500881</v>
      </c>
      <c r="E202" s="693"/>
    </row>
    <row r="203" spans="1:5">
      <c r="A203" s="692">
        <v>16500901</v>
      </c>
      <c r="B203" s="692" t="s">
        <v>2449</v>
      </c>
      <c r="C203" s="693">
        <v>586738.25</v>
      </c>
      <c r="D203" s="684">
        <f>VLOOKUP($A$1:$A$1000,BS!$A$8:$A$2406,1,0)</f>
        <v>16500901</v>
      </c>
      <c r="E203" s="693"/>
    </row>
    <row r="204" spans="1:5">
      <c r="A204" s="692">
        <v>16500911</v>
      </c>
      <c r="B204" s="692" t="s">
        <v>2640</v>
      </c>
      <c r="C204" s="693">
        <v>237919</v>
      </c>
      <c r="D204" s="684">
        <f>VLOOKUP($A$1:$A$1000,BS!$A$8:$A$2406,1,0)</f>
        <v>16500911</v>
      </c>
      <c r="E204" s="693"/>
    </row>
    <row r="205" spans="1:5">
      <c r="A205" s="692">
        <v>16500953</v>
      </c>
      <c r="B205" s="692" t="s">
        <v>3232</v>
      </c>
      <c r="C205" s="693">
        <v>86667.08</v>
      </c>
      <c r="D205" s="684">
        <f>VLOOKUP($A$1:$A$1000,BS!$A$8:$A$2406,1,0)</f>
        <v>16500953</v>
      </c>
      <c r="E205" s="693"/>
    </row>
    <row r="206" spans="1:5">
      <c r="A206" s="692">
        <v>16501003</v>
      </c>
      <c r="B206" s="692" t="s">
        <v>1263</v>
      </c>
      <c r="C206" s="693">
        <v>39330</v>
      </c>
      <c r="D206" s="684">
        <f>VLOOKUP($A$1:$A$1000,BS!$A$8:$A$2406,1,0)</f>
        <v>16501003</v>
      </c>
      <c r="E206" s="693"/>
    </row>
    <row r="207" spans="1:5">
      <c r="A207" s="692">
        <v>16501013</v>
      </c>
      <c r="B207" s="692" t="s">
        <v>1869</v>
      </c>
      <c r="C207" s="693">
        <v>399092.67</v>
      </c>
      <c r="D207" s="684">
        <f>VLOOKUP($A$1:$A$1000,BS!$A$8:$A$2406,1,0)</f>
        <v>16501013</v>
      </c>
      <c r="E207" s="693"/>
    </row>
    <row r="208" spans="1:5">
      <c r="A208" s="692">
        <v>16501051</v>
      </c>
      <c r="B208" s="692" t="s">
        <v>2654</v>
      </c>
      <c r="C208" s="693">
        <v>147008.32000000001</v>
      </c>
      <c r="D208" s="684">
        <f>VLOOKUP($A$1:$A$1000,BS!$A$8:$A$2406,1,0)</f>
        <v>16501051</v>
      </c>
    </row>
    <row r="209" spans="1:5">
      <c r="A209" s="692">
        <v>16501083</v>
      </c>
      <c r="B209" s="692" t="s">
        <v>2650</v>
      </c>
      <c r="C209" s="693">
        <v>24351.17</v>
      </c>
      <c r="D209" s="684">
        <f>VLOOKUP($A$1:$A$1000,BS!$A$8:$A$2406,1,0)</f>
        <v>16501083</v>
      </c>
    </row>
    <row r="210" spans="1:5">
      <c r="A210" s="692">
        <v>16502003</v>
      </c>
      <c r="B210" s="692" t="s">
        <v>2870</v>
      </c>
      <c r="C210" s="693">
        <v>23967.360000000001</v>
      </c>
      <c r="D210" s="684">
        <f>VLOOKUP($A$1:$A$1000,BS!$A$8:$A$2406,1,0)</f>
        <v>16502003</v>
      </c>
      <c r="E210" s="693"/>
    </row>
    <row r="211" spans="1:5">
      <c r="A211" s="692">
        <v>16502013</v>
      </c>
      <c r="B211" s="692" t="s">
        <v>2968</v>
      </c>
      <c r="C211" s="693">
        <v>97870.74</v>
      </c>
      <c r="D211" s="684">
        <f>VLOOKUP($A$1:$A$1000,BS!$A$8:$A$2406,1,0)</f>
        <v>16502013</v>
      </c>
      <c r="E211" s="693"/>
    </row>
    <row r="212" spans="1:5">
      <c r="A212" s="692">
        <v>16502023</v>
      </c>
      <c r="B212" s="692" t="s">
        <v>2891</v>
      </c>
      <c r="C212" s="693">
        <v>23047.08</v>
      </c>
      <c r="D212" s="684">
        <f>VLOOKUP($A$1:$A$1000,BS!$A$8:$A$2406,1,0)</f>
        <v>16502023</v>
      </c>
      <c r="E212" s="693"/>
    </row>
    <row r="213" spans="1:5">
      <c r="A213" s="692">
        <v>16502033</v>
      </c>
      <c r="B213" s="692" t="s">
        <v>2944</v>
      </c>
      <c r="C213" s="693">
        <v>60000</v>
      </c>
      <c r="D213" s="684">
        <f>VLOOKUP($A$1:$A$1000,BS!$A$8:$A$2406,1,0)</f>
        <v>16502033</v>
      </c>
      <c r="E213" s="693"/>
    </row>
    <row r="214" spans="1:5">
      <c r="A214" s="692">
        <v>16502053</v>
      </c>
      <c r="B214" s="692" t="s">
        <v>2996</v>
      </c>
      <c r="C214" s="693">
        <v>50491.53</v>
      </c>
      <c r="D214" s="684">
        <f>VLOOKUP($A$1:$A$1000,BS!$A$8:$A$2406,1,0)</f>
        <v>16502053</v>
      </c>
      <c r="E214" s="693"/>
    </row>
    <row r="215" spans="1:5">
      <c r="A215" s="692">
        <v>16502063</v>
      </c>
      <c r="B215" s="692" t="s">
        <v>3020</v>
      </c>
      <c r="C215" s="693">
        <v>86298.65</v>
      </c>
      <c r="D215" s="684">
        <f>VLOOKUP($A$1:$A$1000,BS!$A$8:$A$2406,1,0)</f>
        <v>16502063</v>
      </c>
      <c r="E215" s="693"/>
    </row>
    <row r="216" spans="1:5">
      <c r="A216" s="692">
        <v>16502083</v>
      </c>
      <c r="B216" s="692" t="s">
        <v>3049</v>
      </c>
      <c r="C216" s="693">
        <v>117053.08</v>
      </c>
      <c r="D216" s="684">
        <f>VLOOKUP($A$1:$A$1000,BS!$A$8:$A$2406,1,0)</f>
        <v>16502083</v>
      </c>
      <c r="E216" s="693"/>
    </row>
    <row r="217" spans="1:5">
      <c r="A217" s="692">
        <v>16502113</v>
      </c>
      <c r="B217" s="692" t="s">
        <v>3118</v>
      </c>
      <c r="C217" s="693">
        <v>8383.6299999999992</v>
      </c>
      <c r="D217" s="684">
        <f>VLOOKUP($A$1:$A$1000,BS!$A$8:$A$2406,1,0)</f>
        <v>16502113</v>
      </c>
      <c r="E217" s="693"/>
    </row>
    <row r="218" spans="1:5">
      <c r="A218" s="692">
        <v>16502123</v>
      </c>
      <c r="B218" s="692" t="s">
        <v>3195</v>
      </c>
      <c r="C218" s="693">
        <v>72274.289999999994</v>
      </c>
      <c r="D218" s="684">
        <f>VLOOKUP($A$1:$A$1000,BS!$A$8:$A$2406,1,0)</f>
        <v>16502123</v>
      </c>
      <c r="E218" s="693"/>
    </row>
    <row r="219" spans="1:5">
      <c r="A219" s="692">
        <v>16504003</v>
      </c>
      <c r="B219" s="692" t="s">
        <v>2898</v>
      </c>
      <c r="C219" s="693">
        <v>34492.5</v>
      </c>
      <c r="D219" s="684">
        <f>VLOOKUP($A$1:$A$1000,BS!$A$8:$A$2406,1,0)</f>
        <v>16504003</v>
      </c>
      <c r="E219" s="693"/>
    </row>
    <row r="220" spans="1:5">
      <c r="A220" s="692">
        <v>16504013</v>
      </c>
      <c r="B220" s="692" t="s">
        <v>2969</v>
      </c>
      <c r="C220" s="693">
        <v>40779.56</v>
      </c>
      <c r="D220" s="684">
        <f>VLOOKUP($A$1:$A$1000,BS!$A$8:$A$2406,1,0)</f>
        <v>16504013</v>
      </c>
      <c r="E220" s="693"/>
    </row>
    <row r="221" spans="1:5">
      <c r="A221" s="692">
        <v>16504033</v>
      </c>
      <c r="B221" s="692" t="s">
        <v>2945</v>
      </c>
      <c r="C221" s="693">
        <v>125000</v>
      </c>
      <c r="D221" s="684">
        <f>VLOOKUP($A$1:$A$1000,BS!$A$8:$A$2406,1,0)</f>
        <v>16504033</v>
      </c>
      <c r="E221" s="693"/>
    </row>
    <row r="222" spans="1:5">
      <c r="A222" s="692">
        <v>16504043</v>
      </c>
      <c r="B222" s="692" t="s">
        <v>3145</v>
      </c>
      <c r="C222" s="693">
        <v>109500</v>
      </c>
      <c r="D222" s="684">
        <f>VLOOKUP($A$1:$A$1000,BS!$A$8:$A$2406,1,0)</f>
        <v>16504043</v>
      </c>
      <c r="E222" s="693"/>
    </row>
    <row r="223" spans="1:5">
      <c r="A223" s="692">
        <v>17300001</v>
      </c>
      <c r="B223" s="692" t="s">
        <v>2491</v>
      </c>
      <c r="C223" s="693">
        <v>111859260.36</v>
      </c>
      <c r="D223" s="684">
        <f>VLOOKUP($A$1:$A$1000,BS!$A$8:$A$2406,1,0)</f>
        <v>17300001</v>
      </c>
      <c r="E223" s="693"/>
    </row>
    <row r="224" spans="1:5">
      <c r="A224" s="692">
        <v>17300002</v>
      </c>
      <c r="B224" s="692" t="s">
        <v>1728</v>
      </c>
      <c r="C224" s="693">
        <v>23764590.59</v>
      </c>
      <c r="D224" s="684">
        <f>VLOOKUP($A$1:$A$1000,BS!$A$8:$A$2406,1,0)</f>
        <v>17300002</v>
      </c>
      <c r="E224" s="693"/>
    </row>
    <row r="225" spans="1:5">
      <c r="A225" s="692">
        <v>17400001</v>
      </c>
      <c r="B225" s="692" t="s">
        <v>1729</v>
      </c>
      <c r="C225" s="693">
        <v>3766264.06</v>
      </c>
      <c r="D225" s="684">
        <f>VLOOKUP($A$1:$A$1000,BS!$A$8:$A$2406,1,0)</f>
        <v>17400001</v>
      </c>
      <c r="E225" s="693"/>
    </row>
    <row r="226" spans="1:5">
      <c r="A226" s="692">
        <v>17500001</v>
      </c>
      <c r="B226" s="692" t="s">
        <v>2585</v>
      </c>
      <c r="C226" s="693">
        <v>9693203.1300000008</v>
      </c>
      <c r="D226" s="684">
        <f>VLOOKUP($A$1:$A$1000,BS!$A$8:$A$2406,1,0)</f>
        <v>17500001</v>
      </c>
      <c r="E226" s="693"/>
    </row>
    <row r="227" spans="1:5">
      <c r="A227" s="692">
        <v>17500002</v>
      </c>
      <c r="B227" s="692" t="s">
        <v>2586</v>
      </c>
      <c r="C227" s="693">
        <v>8257774.4800000004</v>
      </c>
      <c r="D227" s="684">
        <f>VLOOKUP($A$1:$A$1000,BS!$A$8:$A$2406,1,0)</f>
        <v>17500002</v>
      </c>
    </row>
    <row r="228" spans="1:5">
      <c r="A228" s="692">
        <v>17500011</v>
      </c>
      <c r="B228" s="692" t="s">
        <v>2587</v>
      </c>
      <c r="C228" s="693">
        <v>1755574.92</v>
      </c>
      <c r="D228" s="684">
        <f>VLOOKUP($A$1:$A$1000,BS!$A$8:$A$2406,1,0)</f>
        <v>17500011</v>
      </c>
    </row>
    <row r="229" spans="1:5">
      <c r="A229" s="692">
        <v>17500012</v>
      </c>
      <c r="B229" s="692" t="s">
        <v>2588</v>
      </c>
      <c r="C229" s="693">
        <v>1381184.87</v>
      </c>
      <c r="D229" s="684">
        <f>VLOOKUP($A$1:$A$1000,BS!$A$8:$A$2406,1,0)</f>
        <v>17500012</v>
      </c>
      <c r="E229" s="693"/>
    </row>
    <row r="230" spans="1:5">
      <c r="A230" s="692">
        <v>18100003</v>
      </c>
      <c r="B230" s="692" t="s">
        <v>995</v>
      </c>
      <c r="C230" s="693">
        <v>298581.52</v>
      </c>
      <c r="D230" s="684">
        <f>VLOOKUP($A$1:$A$1000,BS!$A$8:$A$2406,1,0)</f>
        <v>18100003</v>
      </c>
      <c r="E230" s="693"/>
    </row>
    <row r="231" spans="1:5">
      <c r="A231" s="692">
        <v>18100093</v>
      </c>
      <c r="B231" s="692" t="s">
        <v>244</v>
      </c>
      <c r="C231" s="693">
        <v>47677.98</v>
      </c>
      <c r="D231" s="684">
        <f>VLOOKUP($A$1:$A$1000,BS!$A$8:$A$2406,1,0)</f>
        <v>18100093</v>
      </c>
      <c r="E231" s="693"/>
    </row>
    <row r="232" spans="1:5">
      <c r="A232" s="692">
        <v>18100203</v>
      </c>
      <c r="B232" s="692" t="s">
        <v>1919</v>
      </c>
      <c r="C232" s="693">
        <v>1633503.8</v>
      </c>
      <c r="D232" s="684">
        <f>VLOOKUP($A$1:$A$1000,BS!$A$8:$A$2406,1,0)</f>
        <v>18100203</v>
      </c>
      <c r="E232" s="693"/>
    </row>
    <row r="233" spans="1:5">
      <c r="A233" s="692">
        <v>18100213</v>
      </c>
      <c r="B233" s="692" t="s">
        <v>3246</v>
      </c>
      <c r="C233" s="693">
        <v>4415830.91</v>
      </c>
      <c r="D233" s="684">
        <f>VLOOKUP($A$1:$A$1000,BS!$A$8:$A$2406,1,0)</f>
        <v>18100213</v>
      </c>
      <c r="E233" s="693"/>
    </row>
    <row r="234" spans="1:5">
      <c r="A234" s="692">
        <v>18100223</v>
      </c>
      <c r="B234" s="692" t="s">
        <v>2808</v>
      </c>
      <c r="C234" s="693">
        <v>1295963.2</v>
      </c>
      <c r="D234" s="684">
        <f>VLOOKUP($A$1:$A$1000,BS!$A$8:$A$2406,1,0)</f>
        <v>18100223</v>
      </c>
      <c r="E234" s="693"/>
    </row>
    <row r="235" spans="1:5">
      <c r="A235" s="692">
        <v>18100233</v>
      </c>
      <c r="B235" s="692" t="s">
        <v>2812</v>
      </c>
      <c r="C235" s="693">
        <v>219010.41</v>
      </c>
      <c r="D235" s="684">
        <f>VLOOKUP($A$1:$A$1000,BS!$A$8:$A$2406,1,0)</f>
        <v>18100233</v>
      </c>
      <c r="E235" s="693"/>
    </row>
    <row r="236" spans="1:5">
      <c r="A236" s="692">
        <v>18100473</v>
      </c>
      <c r="B236" s="692" t="s">
        <v>1287</v>
      </c>
      <c r="C236" s="693">
        <v>1256265.72</v>
      </c>
      <c r="D236" s="684">
        <f>VLOOKUP($A$1:$A$1000,BS!$A$8:$A$2406,1,0)</f>
        <v>18100473</v>
      </c>
      <c r="E236" s="693"/>
    </row>
    <row r="237" spans="1:5">
      <c r="A237" s="692">
        <v>18100493</v>
      </c>
      <c r="B237" s="692" t="s">
        <v>713</v>
      </c>
      <c r="C237" s="693">
        <v>435866.99</v>
      </c>
      <c r="D237" s="684">
        <f>VLOOKUP($A$1:$A$1000,BS!$A$8:$A$2406,1,0)</f>
        <v>18100493</v>
      </c>
      <c r="E237" s="693"/>
    </row>
    <row r="238" spans="1:5">
      <c r="A238" s="692">
        <v>18100663</v>
      </c>
      <c r="B238" s="692" t="s">
        <v>2703</v>
      </c>
      <c r="C238" s="693">
        <v>954435.55</v>
      </c>
      <c r="D238" s="684">
        <f>VLOOKUP($A$1:$A$1000,BS!$A$8:$A$2406,1,0)</f>
        <v>18100663</v>
      </c>
      <c r="E238" s="693"/>
    </row>
    <row r="239" spans="1:5">
      <c r="A239" s="692">
        <v>18100673</v>
      </c>
      <c r="B239" s="692" t="s">
        <v>2706</v>
      </c>
      <c r="C239" s="693">
        <v>1701500.24</v>
      </c>
      <c r="D239" s="684">
        <f>VLOOKUP($A$1:$A$1000,BS!$A$8:$A$2406,1,0)</f>
        <v>18100673</v>
      </c>
      <c r="E239" s="693"/>
    </row>
    <row r="240" spans="1:5">
      <c r="A240" s="692">
        <v>18100923</v>
      </c>
      <c r="B240" s="692" t="s">
        <v>2402</v>
      </c>
      <c r="C240" s="693">
        <v>2283919.92</v>
      </c>
      <c r="D240" s="684">
        <f>VLOOKUP($A$1:$A$1000,BS!$A$8:$A$2406,1,0)</f>
        <v>18100923</v>
      </c>
      <c r="E240" s="693"/>
    </row>
    <row r="241" spans="1:5">
      <c r="A241" s="692">
        <v>18100933</v>
      </c>
      <c r="B241" s="692" t="s">
        <v>2403</v>
      </c>
      <c r="C241" s="693">
        <v>465193.22</v>
      </c>
      <c r="D241" s="684">
        <f>VLOOKUP($A$1:$A$1000,BS!$A$8:$A$2406,1,0)</f>
        <v>18100933</v>
      </c>
      <c r="E241" s="693"/>
    </row>
    <row r="242" spans="1:5">
      <c r="A242" s="692">
        <v>18101023</v>
      </c>
      <c r="B242" s="692" t="s">
        <v>1110</v>
      </c>
      <c r="C242" s="693">
        <v>1774605.88</v>
      </c>
      <c r="D242" s="684">
        <f>VLOOKUP($A$1:$A$1000,BS!$A$8:$A$2406,1,0)</f>
        <v>18101023</v>
      </c>
      <c r="E242" s="693"/>
    </row>
    <row r="243" spans="1:5">
      <c r="A243" s="692">
        <v>18101033</v>
      </c>
      <c r="B243" s="692" t="s">
        <v>1283</v>
      </c>
      <c r="C243" s="693">
        <v>2078721.19</v>
      </c>
      <c r="D243" s="684">
        <f>VLOOKUP($A$1:$A$1000,BS!$A$8:$A$2406,1,0)</f>
        <v>18101033</v>
      </c>
      <c r="E243" s="693"/>
    </row>
    <row r="244" spans="1:5">
      <c r="A244" s="692">
        <v>18101053</v>
      </c>
      <c r="B244" s="692" t="s">
        <v>1943</v>
      </c>
      <c r="C244" s="693">
        <v>826887.82</v>
      </c>
      <c r="D244" s="684">
        <f>VLOOKUP($A$1:$A$1000,BS!$A$8:$A$2406,1,0)</f>
        <v>18101053</v>
      </c>
      <c r="E244" s="693"/>
    </row>
    <row r="245" spans="1:5">
      <c r="A245" s="692">
        <v>18101083</v>
      </c>
      <c r="B245" s="692" t="s">
        <v>1006</v>
      </c>
      <c r="C245" s="693">
        <v>692648.27</v>
      </c>
      <c r="D245" s="684">
        <f>VLOOKUP($A$1:$A$1000,BS!$A$8:$A$2406,1,0)</f>
        <v>18101083</v>
      </c>
      <c r="E245" s="693"/>
    </row>
    <row r="246" spans="1:5">
      <c r="A246" s="692">
        <v>18101093</v>
      </c>
      <c r="B246" s="692" t="s">
        <v>1007</v>
      </c>
      <c r="C246" s="693">
        <v>533640.28</v>
      </c>
      <c r="D246" s="684">
        <f>VLOOKUP($A$1:$A$1000,BS!$A$8:$A$2406,1,0)</f>
        <v>18101093</v>
      </c>
      <c r="E246" s="693"/>
    </row>
    <row r="247" spans="1:5">
      <c r="A247" s="692">
        <v>18101113</v>
      </c>
      <c r="B247" s="692" t="s">
        <v>1643</v>
      </c>
      <c r="C247" s="693">
        <v>2869116.51</v>
      </c>
      <c r="D247" s="684">
        <f>VLOOKUP($A$1:$A$1000,BS!$A$8:$A$2406,1,0)</f>
        <v>18101113</v>
      </c>
      <c r="E247" s="693"/>
    </row>
    <row r="248" spans="1:5">
      <c r="A248" s="692">
        <v>18101123</v>
      </c>
      <c r="B248" s="692" t="s">
        <v>2135</v>
      </c>
      <c r="C248" s="693">
        <v>2783377.61</v>
      </c>
      <c r="D248" s="684">
        <f>VLOOKUP($A$1:$A$1000,BS!$A$8:$A$2406,1,0)</f>
        <v>18101123</v>
      </c>
      <c r="E248" s="693"/>
    </row>
    <row r="249" spans="1:5">
      <c r="A249" s="692">
        <v>18101133</v>
      </c>
      <c r="B249" s="692" t="s">
        <v>2136</v>
      </c>
      <c r="C249" s="693">
        <v>2156219.56</v>
      </c>
      <c r="D249" s="684">
        <f>VLOOKUP($A$1:$A$1000,BS!$A$8:$A$2406,1,0)</f>
        <v>18101133</v>
      </c>
      <c r="E249" s="693"/>
    </row>
    <row r="250" spans="1:5">
      <c r="A250" s="692">
        <v>18101143</v>
      </c>
      <c r="B250" s="692" t="s">
        <v>2246</v>
      </c>
      <c r="C250" s="693">
        <v>2642621.79</v>
      </c>
      <c r="D250" s="684">
        <f>VLOOKUP($A$1:$A$1000,BS!$A$8:$A$2406,1,0)</f>
        <v>18101143</v>
      </c>
      <c r="E250" s="693"/>
    </row>
    <row r="251" spans="1:5">
      <c r="A251" s="692">
        <v>18210231</v>
      </c>
      <c r="B251" s="692" t="s">
        <v>1792</v>
      </c>
      <c r="C251" s="693">
        <v>26531161</v>
      </c>
      <c r="D251" s="684">
        <f>VLOOKUP($A$1:$A$1000,BS!$A$8:$A$2406,1,0)</f>
        <v>18210231</v>
      </c>
      <c r="E251" s="693"/>
    </row>
    <row r="252" spans="1:5">
      <c r="A252" s="692">
        <v>18210261</v>
      </c>
      <c r="B252" s="692" t="s">
        <v>2213</v>
      </c>
      <c r="C252" s="693">
        <v>50185.88</v>
      </c>
      <c r="D252" s="684">
        <f>VLOOKUP($A$1:$A$1000,BS!$A$8:$A$2406,1,0)</f>
        <v>18210261</v>
      </c>
      <c r="E252" s="693"/>
    </row>
    <row r="253" spans="1:5">
      <c r="A253" s="692">
        <v>18210281</v>
      </c>
      <c r="B253" s="692" t="s">
        <v>2446</v>
      </c>
      <c r="C253" s="693">
        <v>60295490.299999997</v>
      </c>
      <c r="D253" s="684">
        <f>VLOOKUP($A$1:$A$1000,BS!$A$8:$A$2406,1,0)</f>
        <v>18210281</v>
      </c>
    </row>
    <row r="254" spans="1:5">
      <c r="A254" s="692">
        <v>18210291</v>
      </c>
      <c r="B254" s="692" t="s">
        <v>2522</v>
      </c>
      <c r="C254" s="693">
        <v>6235111.7699999996</v>
      </c>
      <c r="D254" s="684">
        <f>VLOOKUP($A$1:$A$1000,BS!$A$8:$A$2406,1,0)</f>
        <v>18210291</v>
      </c>
    </row>
    <row r="255" spans="1:5">
      <c r="A255" s="692">
        <v>18210301</v>
      </c>
      <c r="B255" s="692" t="s">
        <v>3147</v>
      </c>
      <c r="C255" s="693">
        <v>18184822.949999999</v>
      </c>
      <c r="D255" s="684">
        <f>VLOOKUP($A$1:$A$1000,BS!$A$8:$A$2406,1,0)</f>
        <v>18210301</v>
      </c>
    </row>
    <row r="256" spans="1:5">
      <c r="A256" s="692">
        <v>18220011</v>
      </c>
      <c r="B256" s="692" t="s">
        <v>491</v>
      </c>
      <c r="C256" s="693">
        <v>65708856.939999998</v>
      </c>
      <c r="D256" s="684">
        <f>VLOOKUP($A$1:$A$1000,BS!$A$8:$A$2406,1,0)</f>
        <v>18220011</v>
      </c>
      <c r="E256" s="693"/>
    </row>
    <row r="257" spans="1:5">
      <c r="A257" s="692">
        <v>18220021</v>
      </c>
      <c r="B257" s="692" t="s">
        <v>1157</v>
      </c>
      <c r="C257" s="693">
        <v>743111.53</v>
      </c>
      <c r="D257" s="684">
        <f>VLOOKUP($A$1:$A$1000,BS!$A$8:$A$2406,1,0)</f>
        <v>18220021</v>
      </c>
      <c r="E257" s="693"/>
    </row>
    <row r="258" spans="1:5">
      <c r="A258" s="692">
        <v>18220031</v>
      </c>
      <c r="B258" s="692" t="s">
        <v>261</v>
      </c>
      <c r="C258" s="693">
        <v>-18818583.699999999</v>
      </c>
      <c r="D258" s="684">
        <f>VLOOKUP($A$1:$A$1000,BS!$A$8:$A$2406,1,0)</f>
        <v>18220031</v>
      </c>
      <c r="E258" s="693"/>
    </row>
    <row r="259" spans="1:5">
      <c r="A259" s="692">
        <v>18220041</v>
      </c>
      <c r="B259" s="692" t="s">
        <v>1329</v>
      </c>
      <c r="C259" s="693">
        <v>-17126793.739999998</v>
      </c>
      <c r="D259" s="684">
        <f>VLOOKUP($A$1:$A$1000,BS!$A$8:$A$2406,1,0)</f>
        <v>18220041</v>
      </c>
      <c r="E259" s="693"/>
    </row>
    <row r="260" spans="1:5">
      <c r="A260" s="692">
        <v>18220061</v>
      </c>
      <c r="B260" s="692" t="s">
        <v>1507</v>
      </c>
      <c r="C260" s="693">
        <v>-30211680.609999999</v>
      </c>
      <c r="D260" s="684">
        <f>VLOOKUP($A$1:$A$1000,BS!$A$8:$A$2406,1,0)</f>
        <v>18220061</v>
      </c>
      <c r="E260" s="693"/>
    </row>
    <row r="261" spans="1:5">
      <c r="A261" s="692">
        <v>18220091</v>
      </c>
      <c r="B261" s="692" t="s">
        <v>2436</v>
      </c>
      <c r="C261" s="693">
        <v>361901.95</v>
      </c>
      <c r="D261" s="684">
        <f>VLOOKUP($A$1:$A$1000,BS!$A$8:$A$2406,1,0)</f>
        <v>18220091</v>
      </c>
    </row>
    <row r="262" spans="1:5">
      <c r="A262" s="692">
        <v>18220101</v>
      </c>
      <c r="B262" s="692" t="s">
        <v>3160</v>
      </c>
      <c r="C262" s="693">
        <v>12268378.27</v>
      </c>
      <c r="D262" s="684">
        <f>VLOOKUP($A$1:$A$1000,BS!$A$8:$A$2406,1,0)</f>
        <v>18220101</v>
      </c>
    </row>
    <row r="263" spans="1:5">
      <c r="A263" s="692">
        <v>18230002</v>
      </c>
      <c r="B263" s="692" t="s">
        <v>2</v>
      </c>
      <c r="C263" s="693">
        <v>333032.49</v>
      </c>
      <c r="D263" s="684">
        <f>VLOOKUP($A$1:$A$1000,BS!$A$8:$A$2406,1,0)</f>
        <v>18230002</v>
      </c>
      <c r="E263" s="693"/>
    </row>
    <row r="264" spans="1:5">
      <c r="A264" s="692">
        <v>18230021</v>
      </c>
      <c r="B264" s="692" t="s">
        <v>613</v>
      </c>
      <c r="C264" s="693">
        <v>44064856.119999997</v>
      </c>
      <c r="D264" s="684">
        <f>VLOOKUP($A$1:$A$1000,BS!$A$8:$A$2406,1,0)</f>
        <v>18230021</v>
      </c>
      <c r="E264" s="693"/>
    </row>
    <row r="265" spans="1:5">
      <c r="A265" s="692">
        <v>18230031</v>
      </c>
      <c r="B265" s="692" t="s">
        <v>1332</v>
      </c>
      <c r="C265" s="693">
        <v>52490015.340000004</v>
      </c>
      <c r="D265" s="684">
        <f>VLOOKUP($A$1:$A$1000,BS!$A$8:$A$2406,1,0)</f>
        <v>18230031</v>
      </c>
      <c r="E265" s="693"/>
    </row>
    <row r="266" spans="1:5">
      <c r="A266" s="692">
        <v>18230032</v>
      </c>
      <c r="B266" s="692" t="s">
        <v>878</v>
      </c>
      <c r="C266" s="693">
        <v>6232420.6600000001</v>
      </c>
      <c r="D266" s="684">
        <f>VLOOKUP($A$1:$A$1000,BS!$A$8:$A$2406,1,0)</f>
        <v>18230032</v>
      </c>
      <c r="E266" s="693"/>
    </row>
    <row r="267" spans="1:5">
      <c r="A267" s="692">
        <v>18230041</v>
      </c>
      <c r="B267" s="692" t="s">
        <v>766</v>
      </c>
      <c r="C267" s="693">
        <v>21589277</v>
      </c>
      <c r="D267" s="684">
        <f>VLOOKUP($A$1:$A$1000,BS!$A$8:$A$2406,1,0)</f>
        <v>18230041</v>
      </c>
      <c r="E267" s="693"/>
    </row>
    <row r="268" spans="1:5">
      <c r="A268" s="692">
        <v>18230042</v>
      </c>
      <c r="B268" s="692" t="s">
        <v>1686</v>
      </c>
      <c r="C268" s="693">
        <v>412822.51</v>
      </c>
      <c r="D268" s="684">
        <f>VLOOKUP($A$1:$A$1000,BS!$A$8:$A$2406,1,0)</f>
        <v>18230042</v>
      </c>
      <c r="E268" s="693"/>
    </row>
    <row r="269" spans="1:5">
      <c r="A269" s="692">
        <v>18230051</v>
      </c>
      <c r="B269" s="692" t="s">
        <v>767</v>
      </c>
      <c r="C269" s="693">
        <v>-16429791.689999999</v>
      </c>
      <c r="D269" s="684">
        <f>VLOOKUP($A$1:$A$1000,BS!$A$8:$A$2406,1,0)</f>
        <v>18230051</v>
      </c>
      <c r="E269" s="693"/>
    </row>
    <row r="270" spans="1:5">
      <c r="A270" s="692">
        <v>18230061</v>
      </c>
      <c r="B270" s="692" t="s">
        <v>675</v>
      </c>
      <c r="C270" s="693">
        <v>1247047</v>
      </c>
      <c r="D270" s="684">
        <f>VLOOKUP($A$1:$A$1000,BS!$A$8:$A$2406,1,0)</f>
        <v>18230061</v>
      </c>
      <c r="E270" s="693"/>
    </row>
    <row r="271" spans="1:5">
      <c r="A271" s="692">
        <v>18230071</v>
      </c>
      <c r="B271" s="692" t="s">
        <v>1027</v>
      </c>
      <c r="C271" s="693">
        <v>113632921</v>
      </c>
      <c r="D271" s="684">
        <f>VLOOKUP($A$1:$A$1000,BS!$A$8:$A$2406,1,0)</f>
        <v>18230071</v>
      </c>
      <c r="E271" s="693"/>
    </row>
    <row r="272" spans="1:5">
      <c r="A272" s="692">
        <v>18230081</v>
      </c>
      <c r="B272" s="692" t="s">
        <v>988</v>
      </c>
      <c r="C272" s="693">
        <v>-106579772.98999999</v>
      </c>
      <c r="D272" s="684">
        <f>VLOOKUP($A$1:$A$1000,BS!$A$8:$A$2406,1,0)</f>
        <v>18230081</v>
      </c>
      <c r="E272" s="693"/>
    </row>
    <row r="273" spans="1:5">
      <c r="A273" s="692">
        <v>18230281</v>
      </c>
      <c r="B273" s="692" t="s">
        <v>156</v>
      </c>
      <c r="C273" s="693">
        <v>1828298</v>
      </c>
      <c r="D273" s="684">
        <f>VLOOKUP($A$1:$A$1000,BS!$A$8:$A$2406,1,0)</f>
        <v>18230281</v>
      </c>
      <c r="E273" s="693"/>
    </row>
    <row r="274" spans="1:5">
      <c r="A274" s="692">
        <v>18230291</v>
      </c>
      <c r="B274" s="692" t="s">
        <v>1566</v>
      </c>
      <c r="C274" s="693">
        <v>-1828298</v>
      </c>
      <c r="D274" s="684">
        <f>VLOOKUP($A$1:$A$1000,BS!$A$8:$A$2406,1,0)</f>
        <v>18230291</v>
      </c>
      <c r="E274" s="693"/>
    </row>
    <row r="275" spans="1:5">
      <c r="A275" s="692">
        <v>18230311</v>
      </c>
      <c r="B275" s="692" t="s">
        <v>1607</v>
      </c>
      <c r="C275" s="693">
        <v>30000</v>
      </c>
      <c r="D275" s="684">
        <f>VLOOKUP($A$1:$A$1000,BS!$A$8:$A$2406,1,0)</f>
        <v>18230311</v>
      </c>
    </row>
    <row r="276" spans="1:5">
      <c r="A276" s="692">
        <v>18230351</v>
      </c>
      <c r="B276" s="692" t="s">
        <v>238</v>
      </c>
      <c r="C276" s="693">
        <v>115771738.63</v>
      </c>
      <c r="D276" s="684">
        <f>VLOOKUP($A$1:$A$1000,BS!$A$8:$A$2406,1,0)</f>
        <v>18230351</v>
      </c>
    </row>
    <row r="277" spans="1:5">
      <c r="A277" s="692">
        <v>18230401</v>
      </c>
      <c r="B277" s="692" t="s">
        <v>2462</v>
      </c>
      <c r="C277" s="693">
        <v>13262.01</v>
      </c>
      <c r="D277" s="684">
        <f>VLOOKUP($A$1:$A$1000,BS!$A$8:$A$2406,1,0)</f>
        <v>18230401</v>
      </c>
      <c r="E277" s="693"/>
    </row>
    <row r="278" spans="1:5">
      <c r="A278" s="692">
        <v>18230621</v>
      </c>
      <c r="B278" s="692" t="s">
        <v>1353</v>
      </c>
      <c r="C278" s="693">
        <v>-15840388.5</v>
      </c>
      <c r="D278" s="684">
        <f>VLOOKUP($A$1:$A$1000,BS!$A$8:$A$2406,1,0)</f>
        <v>18230621</v>
      </c>
      <c r="E278" s="693"/>
    </row>
    <row r="279" spans="1:5">
      <c r="A279" s="692">
        <v>18230631</v>
      </c>
      <c r="B279" s="692" t="s">
        <v>1920</v>
      </c>
      <c r="C279" s="693">
        <v>74425942.530000001</v>
      </c>
      <c r="D279" s="684">
        <f>VLOOKUP($A$1:$A$1000,BS!$A$8:$A$2406,1,0)</f>
        <v>18230631</v>
      </c>
      <c r="E279" s="693"/>
    </row>
    <row r="280" spans="1:5">
      <c r="A280" s="692">
        <v>18230691</v>
      </c>
      <c r="B280" s="692" t="s">
        <v>1366</v>
      </c>
      <c r="C280" s="693">
        <v>-474402.14</v>
      </c>
      <c r="D280" s="684">
        <f>VLOOKUP($A$1:$A$1000,BS!$A$8:$A$2406,1,0)</f>
        <v>18230691</v>
      </c>
      <c r="E280" s="693"/>
    </row>
    <row r="281" spans="1:5">
      <c r="A281" s="692">
        <v>18230711</v>
      </c>
      <c r="B281" s="692" t="s">
        <v>1037</v>
      </c>
      <c r="C281" s="693">
        <v>29551324</v>
      </c>
      <c r="D281" s="684">
        <f>VLOOKUP($A$1:$A$1000,BS!$A$8:$A$2406,1,0)</f>
        <v>18230711</v>
      </c>
      <c r="E281" s="693"/>
    </row>
    <row r="282" spans="1:5">
      <c r="A282" s="692">
        <v>18230721</v>
      </c>
      <c r="B282" s="692" t="s">
        <v>1038</v>
      </c>
      <c r="C282" s="693">
        <v>-29551324</v>
      </c>
      <c r="D282" s="684">
        <f>VLOOKUP($A$1:$A$1000,BS!$A$8:$A$2406,1,0)</f>
        <v>18230721</v>
      </c>
      <c r="E282" s="693"/>
    </row>
    <row r="283" spans="1:5">
      <c r="A283" s="692">
        <v>18230731</v>
      </c>
      <c r="B283" s="692" t="s">
        <v>1842</v>
      </c>
      <c r="C283" s="693">
        <v>9957561</v>
      </c>
      <c r="D283" s="684">
        <f>VLOOKUP($A$1:$A$1000,BS!$A$8:$A$2406,1,0)</f>
        <v>18230731</v>
      </c>
      <c r="E283" s="693"/>
    </row>
    <row r="284" spans="1:5">
      <c r="A284" s="692">
        <v>18230741</v>
      </c>
      <c r="B284" s="692" t="s">
        <v>254</v>
      </c>
      <c r="C284" s="693">
        <v>-9957561</v>
      </c>
      <c r="D284" s="684">
        <f>VLOOKUP($A$1:$A$1000,BS!$A$8:$A$2406,1,0)</f>
        <v>18230741</v>
      </c>
      <c r="E284" s="693"/>
    </row>
    <row r="285" spans="1:5">
      <c r="A285" s="692">
        <v>18230751</v>
      </c>
      <c r="B285" s="692" t="s">
        <v>300</v>
      </c>
      <c r="C285" s="693">
        <v>-12375488</v>
      </c>
      <c r="D285" s="684">
        <f>VLOOKUP($A$1:$A$1000,BS!$A$8:$A$2406,1,0)</f>
        <v>18230751</v>
      </c>
      <c r="E285" s="693"/>
    </row>
    <row r="286" spans="1:5">
      <c r="A286" s="692">
        <v>18230761</v>
      </c>
      <c r="B286" s="692" t="s">
        <v>301</v>
      </c>
      <c r="C286" s="693">
        <v>12375488</v>
      </c>
      <c r="D286" s="684">
        <f>VLOOKUP($A$1:$A$1000,BS!$A$8:$A$2406,1,0)</f>
        <v>18230761</v>
      </c>
      <c r="E286" s="693"/>
    </row>
    <row r="287" spans="1:5">
      <c r="A287" s="692">
        <v>18230771</v>
      </c>
      <c r="B287" s="692" t="s">
        <v>925</v>
      </c>
      <c r="C287" s="693">
        <v>5706703</v>
      </c>
      <c r="D287" s="684">
        <f>VLOOKUP($A$1:$A$1000,BS!$A$8:$A$2406,1,0)</f>
        <v>18230771</v>
      </c>
    </row>
    <row r="288" spans="1:5">
      <c r="A288" s="692">
        <v>18230781</v>
      </c>
      <c r="B288" s="692" t="s">
        <v>834</v>
      </c>
      <c r="C288" s="693">
        <v>-5706703</v>
      </c>
      <c r="D288" s="684">
        <f>VLOOKUP($A$1:$A$1000,BS!$A$8:$A$2406,1,0)</f>
        <v>18230781</v>
      </c>
      <c r="E288" s="693"/>
    </row>
    <row r="289" spans="1:5">
      <c r="A289" s="692">
        <v>18230791</v>
      </c>
      <c r="B289" s="692" t="s">
        <v>406</v>
      </c>
      <c r="C289" s="693">
        <v>3858376</v>
      </c>
      <c r="D289" s="684">
        <f>VLOOKUP($A$1:$A$1000,BS!$A$8:$A$2406,1,0)</f>
        <v>18230791</v>
      </c>
      <c r="E289" s="693"/>
    </row>
    <row r="290" spans="1:5">
      <c r="A290" s="692">
        <v>18230811</v>
      </c>
      <c r="B290" s="692" t="s">
        <v>1671</v>
      </c>
      <c r="C290" s="693">
        <v>-668533</v>
      </c>
      <c r="D290" s="684">
        <f>VLOOKUP($A$1:$A$1000,BS!$A$8:$A$2406,1,0)</f>
        <v>18230811</v>
      </c>
      <c r="E290" s="693"/>
    </row>
    <row r="291" spans="1:5">
      <c r="A291" s="692">
        <v>18230821</v>
      </c>
      <c r="B291" s="692" t="s">
        <v>1672</v>
      </c>
      <c r="C291" s="693">
        <v>671033</v>
      </c>
      <c r="D291" s="684">
        <f>VLOOKUP($A$1:$A$1000,BS!$A$8:$A$2406,1,0)</f>
        <v>18230821</v>
      </c>
      <c r="E291" s="693"/>
    </row>
    <row r="292" spans="1:5">
      <c r="A292" s="692">
        <v>18230831</v>
      </c>
      <c r="B292" s="692" t="s">
        <v>1532</v>
      </c>
      <c r="C292" s="693">
        <v>-30212669</v>
      </c>
      <c r="D292" s="684">
        <f>VLOOKUP($A$1:$A$1000,BS!$A$8:$A$2406,1,0)</f>
        <v>18230831</v>
      </c>
      <c r="E292" s="693"/>
    </row>
    <row r="293" spans="1:5">
      <c r="A293" s="692">
        <v>18230841</v>
      </c>
      <c r="B293" s="692" t="s">
        <v>753</v>
      </c>
      <c r="C293" s="693">
        <v>30212669</v>
      </c>
      <c r="D293" s="684">
        <f>VLOOKUP($A$1:$A$1000,BS!$A$8:$A$2406,1,0)</f>
        <v>18230841</v>
      </c>
      <c r="E293" s="693"/>
    </row>
    <row r="294" spans="1:5">
      <c r="A294" s="692">
        <v>18230851</v>
      </c>
      <c r="B294" s="692" t="s">
        <v>1210</v>
      </c>
      <c r="C294" s="693">
        <v>-1764924</v>
      </c>
      <c r="D294" s="684">
        <f>VLOOKUP($A$1:$A$1000,BS!$A$8:$A$2406,1,0)</f>
        <v>18230851</v>
      </c>
      <c r="E294" s="693"/>
    </row>
    <row r="295" spans="1:5">
      <c r="A295" s="692">
        <v>18230861</v>
      </c>
      <c r="B295" s="692" t="s">
        <v>1211</v>
      </c>
      <c r="C295" s="693">
        <v>1764924</v>
      </c>
      <c r="D295" s="684">
        <f>VLOOKUP($A$1:$A$1000,BS!$A$8:$A$2406,1,0)</f>
        <v>18230861</v>
      </c>
      <c r="E295" s="693"/>
    </row>
    <row r="296" spans="1:5">
      <c r="A296" s="692">
        <v>18230871</v>
      </c>
      <c r="B296" s="692" t="s">
        <v>193</v>
      </c>
      <c r="C296" s="693">
        <v>30270096</v>
      </c>
      <c r="D296" s="684">
        <f>VLOOKUP($A$1:$A$1000,BS!$A$8:$A$2406,1,0)</f>
        <v>18230871</v>
      </c>
      <c r="E296" s="693"/>
    </row>
    <row r="297" spans="1:5">
      <c r="A297" s="692">
        <v>18230881</v>
      </c>
      <c r="B297" s="692" t="s">
        <v>194</v>
      </c>
      <c r="C297" s="693">
        <v>-30270096</v>
      </c>
      <c r="D297" s="684">
        <f>VLOOKUP($A$1:$A$1000,BS!$A$8:$A$2406,1,0)</f>
        <v>18230881</v>
      </c>
      <c r="E297" s="693"/>
    </row>
    <row r="298" spans="1:5">
      <c r="A298" s="692">
        <v>18230891</v>
      </c>
      <c r="B298" s="692" t="s">
        <v>967</v>
      </c>
      <c r="C298" s="693">
        <v>36163528</v>
      </c>
      <c r="D298" s="684">
        <f>VLOOKUP($A$1:$A$1000,BS!$A$8:$A$2406,1,0)</f>
        <v>18230891</v>
      </c>
      <c r="E298" s="693"/>
    </row>
    <row r="299" spans="1:5">
      <c r="A299" s="692">
        <v>18230971</v>
      </c>
      <c r="B299" s="692" t="s">
        <v>1471</v>
      </c>
      <c r="C299" s="693">
        <v>2749643.08</v>
      </c>
      <c r="D299" s="684">
        <f>VLOOKUP($A$1:$A$1000,BS!$A$8:$A$2406,1,0)</f>
        <v>18230971</v>
      </c>
      <c r="E299" s="693"/>
    </row>
    <row r="300" spans="1:5">
      <c r="A300" s="692">
        <v>18230981</v>
      </c>
      <c r="B300" s="692" t="s">
        <v>970</v>
      </c>
      <c r="C300" s="693">
        <v>-36163528</v>
      </c>
      <c r="D300" s="684">
        <f>VLOOKUP($A$1:$A$1000,BS!$A$8:$A$2406,1,0)</f>
        <v>18230981</v>
      </c>
      <c r="E300" s="693"/>
    </row>
    <row r="301" spans="1:5">
      <c r="A301" s="692">
        <v>18231051</v>
      </c>
      <c r="B301" s="692" t="s">
        <v>2228</v>
      </c>
      <c r="C301" s="693">
        <v>-34827817</v>
      </c>
      <c r="D301" s="684">
        <f>VLOOKUP($A$1:$A$1000,BS!$A$8:$A$2406,1,0)</f>
        <v>18231051</v>
      </c>
      <c r="E301" s="693"/>
    </row>
    <row r="302" spans="1:5">
      <c r="A302" s="692">
        <v>18231061</v>
      </c>
      <c r="B302" s="692" t="s">
        <v>2229</v>
      </c>
      <c r="C302" s="693">
        <v>34827817</v>
      </c>
      <c r="D302" s="684">
        <f>VLOOKUP($A$1:$A$1000,BS!$A$8:$A$2406,1,0)</f>
        <v>18231061</v>
      </c>
      <c r="E302" s="693"/>
    </row>
    <row r="303" spans="1:5">
      <c r="A303" s="692">
        <v>18231081</v>
      </c>
      <c r="B303" s="692" t="s">
        <v>2444</v>
      </c>
      <c r="C303" s="693">
        <v>-25644564</v>
      </c>
      <c r="D303" s="684">
        <f>VLOOKUP($A$1:$A$1000,BS!$A$8:$A$2406,1,0)</f>
        <v>18231081</v>
      </c>
      <c r="E303" s="693"/>
    </row>
    <row r="304" spans="1:5">
      <c r="A304" s="692">
        <v>18231091</v>
      </c>
      <c r="B304" s="692" t="s">
        <v>2445</v>
      </c>
      <c r="C304" s="693">
        <v>25644564</v>
      </c>
      <c r="D304" s="684">
        <f>VLOOKUP($A$1:$A$1000,BS!$A$8:$A$2406,1,0)</f>
        <v>18231091</v>
      </c>
      <c r="E304" s="693"/>
    </row>
    <row r="305" spans="1:5">
      <c r="A305" s="692">
        <v>18231141</v>
      </c>
      <c r="B305" s="692" t="s">
        <v>2708</v>
      </c>
      <c r="C305" s="693">
        <v>-37811937</v>
      </c>
      <c r="D305" s="684">
        <f>VLOOKUP($A$1:$A$1000,BS!$A$8:$A$2406,1,0)</f>
        <v>18231141</v>
      </c>
      <c r="E305" s="693"/>
    </row>
    <row r="306" spans="1:5">
      <c r="A306" s="692">
        <v>18231151</v>
      </c>
      <c r="B306" s="692" t="s">
        <v>2709</v>
      </c>
      <c r="C306" s="693">
        <v>37811937</v>
      </c>
      <c r="D306" s="684">
        <f>VLOOKUP($A$1:$A$1000,BS!$A$8:$A$2406,1,0)</f>
        <v>18231151</v>
      </c>
      <c r="E306" s="693"/>
    </row>
    <row r="307" spans="1:5">
      <c r="A307" s="692">
        <v>18231161</v>
      </c>
      <c r="B307" s="692" t="s">
        <v>3012</v>
      </c>
      <c r="C307" s="693">
        <v>40127111</v>
      </c>
      <c r="D307" s="684">
        <f>VLOOKUP($A$1:$A$1000,BS!$A$8:$A$2406,1,0)</f>
        <v>18231161</v>
      </c>
      <c r="E307" s="693"/>
    </row>
    <row r="308" spans="1:5">
      <c r="A308" s="692">
        <v>18231171</v>
      </c>
      <c r="B308" s="692" t="s">
        <v>3013</v>
      </c>
      <c r="C308" s="693">
        <v>-40127111</v>
      </c>
      <c r="D308" s="684">
        <f>VLOOKUP($A$1:$A$1000,BS!$A$8:$A$2406,1,0)</f>
        <v>18231171</v>
      </c>
      <c r="E308" s="693"/>
    </row>
    <row r="309" spans="1:5">
      <c r="A309" s="692">
        <v>18231181</v>
      </c>
      <c r="B309" s="692" t="s">
        <v>3201</v>
      </c>
      <c r="C309" s="693">
        <v>4975597</v>
      </c>
      <c r="D309" s="684">
        <f>VLOOKUP($A$1:$A$1000,BS!$A$8:$A$2406,1,0)</f>
        <v>18231181</v>
      </c>
      <c r="E309" s="693"/>
    </row>
    <row r="310" spans="1:5">
      <c r="A310" s="692">
        <v>18231191</v>
      </c>
      <c r="B310" s="692" t="s">
        <v>3202</v>
      </c>
      <c r="C310" s="693">
        <v>-4975597</v>
      </c>
      <c r="D310" s="684">
        <f>VLOOKUP($A$1:$A$1000,BS!$A$8:$A$2406,1,0)</f>
        <v>18231191</v>
      </c>
      <c r="E310" s="693"/>
    </row>
    <row r="311" spans="1:5">
      <c r="A311" s="692">
        <v>18232221</v>
      </c>
      <c r="B311" s="692" t="s">
        <v>1608</v>
      </c>
      <c r="C311" s="693">
        <v>198375.75</v>
      </c>
      <c r="D311" s="684">
        <f>VLOOKUP($A$1:$A$1000,BS!$A$8:$A$2406,1,0)</f>
        <v>18232221</v>
      </c>
      <c r="E311" s="693"/>
    </row>
    <row r="312" spans="1:5">
      <c r="A312" s="692">
        <v>18232251</v>
      </c>
      <c r="B312" s="692" t="s">
        <v>1609</v>
      </c>
      <c r="C312" s="693">
        <v>2142305.36</v>
      </c>
      <c r="D312" s="684">
        <f>VLOOKUP($A$1:$A$1000,BS!$A$8:$A$2406,1,0)</f>
        <v>18232251</v>
      </c>
      <c r="E312" s="693"/>
    </row>
    <row r="313" spans="1:5">
      <c r="A313" s="692">
        <v>18232261</v>
      </c>
      <c r="B313" s="692" t="s">
        <v>1644</v>
      </c>
      <c r="C313" s="693">
        <v>51688.56</v>
      </c>
      <c r="D313" s="684">
        <f>VLOOKUP($A$1:$A$1000,BS!$A$8:$A$2406,1,0)</f>
        <v>18232261</v>
      </c>
      <c r="E313" s="693"/>
    </row>
    <row r="314" spans="1:5">
      <c r="A314" s="692">
        <v>18232271</v>
      </c>
      <c r="B314" s="692" t="s">
        <v>1610</v>
      </c>
      <c r="C314" s="693">
        <v>348525.61</v>
      </c>
      <c r="D314" s="684">
        <f>VLOOKUP($A$1:$A$1000,BS!$A$8:$A$2406,1,0)</f>
        <v>18232271</v>
      </c>
      <c r="E314" s="693"/>
    </row>
    <row r="315" spans="1:5">
      <c r="A315" s="692">
        <v>18232301</v>
      </c>
      <c r="B315" s="692" t="s">
        <v>2523</v>
      </c>
      <c r="C315" s="693">
        <v>71407293.370000005</v>
      </c>
      <c r="D315" s="684">
        <f>VLOOKUP($A$1:$A$1000,BS!$A$8:$A$2406,1,0)</f>
        <v>18232301</v>
      </c>
      <c r="E315" s="693"/>
    </row>
    <row r="316" spans="1:5">
      <c r="A316" s="692">
        <v>18232311</v>
      </c>
      <c r="B316" s="692" t="s">
        <v>2524</v>
      </c>
      <c r="C316" s="693">
        <v>15087954</v>
      </c>
      <c r="D316" s="684">
        <f>VLOOKUP($A$1:$A$1000,BS!$A$8:$A$2406,1,0)</f>
        <v>18232311</v>
      </c>
      <c r="E316" s="693"/>
    </row>
    <row r="317" spans="1:5">
      <c r="A317" s="692">
        <v>18232321</v>
      </c>
      <c r="B317" s="692" t="s">
        <v>2525</v>
      </c>
      <c r="C317" s="693">
        <v>2249999.81</v>
      </c>
      <c r="D317" s="684">
        <f>VLOOKUP($A$1:$A$1000,BS!$A$8:$A$2406,1,0)</f>
        <v>18232321</v>
      </c>
      <c r="E317" s="693"/>
    </row>
    <row r="318" spans="1:5">
      <c r="A318" s="692">
        <v>18232331</v>
      </c>
      <c r="B318" s="692" t="s">
        <v>2536</v>
      </c>
      <c r="C318" s="693">
        <v>3749686.62</v>
      </c>
      <c r="D318" s="684">
        <f>VLOOKUP($A$1:$A$1000,BS!$A$8:$A$2406,1,0)</f>
        <v>18232331</v>
      </c>
      <c r="E318" s="693"/>
    </row>
    <row r="319" spans="1:5">
      <c r="A319" s="692">
        <v>18233061</v>
      </c>
      <c r="B319" s="692" t="s">
        <v>1611</v>
      </c>
      <c r="C319" s="693">
        <v>20000</v>
      </c>
      <c r="D319" s="684">
        <f>VLOOKUP($A$1:$A$1000,BS!$A$8:$A$2406,1,0)</f>
        <v>18233061</v>
      </c>
      <c r="E319" s="693"/>
    </row>
    <row r="320" spans="1:5">
      <c r="A320" s="692">
        <v>18233091</v>
      </c>
      <c r="B320" s="692" t="s">
        <v>1612</v>
      </c>
      <c r="C320" s="693">
        <v>198092.16</v>
      </c>
      <c r="D320" s="684">
        <f>VLOOKUP($A$1:$A$1000,BS!$A$8:$A$2406,1,0)</f>
        <v>18233091</v>
      </c>
      <c r="E320" s="693"/>
    </row>
    <row r="321" spans="1:5">
      <c r="A321" s="692">
        <v>18235521</v>
      </c>
      <c r="B321" s="692" t="s">
        <v>2075</v>
      </c>
      <c r="C321" s="693">
        <v>27963016.879999999</v>
      </c>
      <c r="D321" s="684">
        <f>VLOOKUP($A$1:$A$1000,BS!$A$8:$A$2406,1,0)</f>
        <v>18235521</v>
      </c>
      <c r="E321" s="693"/>
    </row>
    <row r="322" spans="1:5">
      <c r="A322" s="692">
        <v>18236021</v>
      </c>
      <c r="B322" s="692" t="s">
        <v>44</v>
      </c>
      <c r="C322" s="693">
        <v>15256064.07</v>
      </c>
      <c r="D322" s="684">
        <f>VLOOKUP($A$1:$A$1000,BS!$A$8:$A$2406,1,0)</f>
        <v>18236021</v>
      </c>
      <c r="E322" s="693"/>
    </row>
    <row r="323" spans="1:5">
      <c r="A323" s="692">
        <v>18236031</v>
      </c>
      <c r="B323" s="692" t="s">
        <v>45</v>
      </c>
      <c r="C323" s="693">
        <v>2873005.76</v>
      </c>
      <c r="D323" s="684">
        <f>VLOOKUP($A$1:$A$1000,BS!$A$8:$A$2406,1,0)</f>
        <v>18236031</v>
      </c>
      <c r="E323" s="693"/>
    </row>
    <row r="324" spans="1:5">
      <c r="A324" s="692">
        <v>18236041</v>
      </c>
      <c r="B324" s="692" t="s">
        <v>46</v>
      </c>
      <c r="C324" s="693">
        <v>-228709.77</v>
      </c>
      <c r="D324" s="684">
        <f>VLOOKUP($A$1:$A$1000,BS!$A$8:$A$2406,1,0)</f>
        <v>18236041</v>
      </c>
      <c r="E324" s="693"/>
    </row>
    <row r="325" spans="1:5">
      <c r="A325" s="692">
        <v>18236051</v>
      </c>
      <c r="B325" s="692" t="s">
        <v>1284</v>
      </c>
      <c r="C325" s="693">
        <v>107024.51</v>
      </c>
      <c r="D325" s="684">
        <f>VLOOKUP($A$1:$A$1000,BS!$A$8:$A$2406,1,0)</f>
        <v>18236051</v>
      </c>
      <c r="E325" s="693"/>
    </row>
    <row r="326" spans="1:5">
      <c r="A326" s="692">
        <v>18236061</v>
      </c>
      <c r="B326" s="692" t="s">
        <v>349</v>
      </c>
      <c r="C326" s="693">
        <v>1031542.85</v>
      </c>
      <c r="D326" s="684">
        <f>VLOOKUP($A$1:$A$1000,BS!$A$8:$A$2406,1,0)</f>
        <v>18236061</v>
      </c>
      <c r="E326" s="693"/>
    </row>
    <row r="327" spans="1:5">
      <c r="A327" s="692">
        <v>18236071</v>
      </c>
      <c r="B327" s="692" t="s">
        <v>350</v>
      </c>
      <c r="C327" s="693">
        <v>671052.84</v>
      </c>
      <c r="D327" s="684">
        <f>VLOOKUP($A$1:$A$1000,BS!$A$8:$A$2406,1,0)</f>
        <v>18236071</v>
      </c>
      <c r="E327" s="693"/>
    </row>
    <row r="328" spans="1:5">
      <c r="A328" s="692">
        <v>18236091</v>
      </c>
      <c r="B328" s="692" t="s">
        <v>1472</v>
      </c>
      <c r="C328" s="693">
        <v>-100555.3</v>
      </c>
      <c r="D328" s="684">
        <f>VLOOKUP($A$1:$A$1000,BS!$A$8:$A$2406,1,0)</f>
        <v>18236091</v>
      </c>
      <c r="E328" s="693"/>
    </row>
    <row r="329" spans="1:5">
      <c r="A329" s="692">
        <v>18236101</v>
      </c>
      <c r="B329" s="692" t="s">
        <v>1509</v>
      </c>
      <c r="C329" s="693">
        <v>3769772.47</v>
      </c>
      <c r="D329" s="684">
        <f>VLOOKUP($A$1:$A$1000,BS!$A$8:$A$2406,1,0)</f>
        <v>18236101</v>
      </c>
      <c r="E329" s="693"/>
    </row>
    <row r="330" spans="1:5">
      <c r="A330" s="692">
        <v>18236111</v>
      </c>
      <c r="B330" s="692" t="s">
        <v>3039</v>
      </c>
      <c r="C330" s="693">
        <v>54257.84</v>
      </c>
      <c r="D330" s="684">
        <f>VLOOKUP($A$1:$A$1000,BS!$A$8:$A$2406,1,0)</f>
        <v>18236111</v>
      </c>
      <c r="E330" s="693"/>
    </row>
    <row r="331" spans="1:5">
      <c r="A331" s="692">
        <v>18237112</v>
      </c>
      <c r="B331" s="692" t="s">
        <v>677</v>
      </c>
      <c r="C331" s="693">
        <v>279321.2</v>
      </c>
      <c r="D331" s="684">
        <f>VLOOKUP($A$1:$A$1000,BS!$A$8:$A$2406,1,0)</f>
        <v>18237112</v>
      </c>
      <c r="E331" s="693"/>
    </row>
    <row r="332" spans="1:5">
      <c r="A332" s="692">
        <v>18237122</v>
      </c>
      <c r="B332" s="692" t="s">
        <v>1018</v>
      </c>
      <c r="C332" s="693">
        <v>169602.13</v>
      </c>
      <c r="D332" s="684">
        <f>VLOOKUP($A$1:$A$1000,BS!$A$8:$A$2406,1,0)</f>
        <v>18237122</v>
      </c>
      <c r="E332" s="693"/>
    </row>
    <row r="333" spans="1:5">
      <c r="A333" s="692">
        <v>18237132</v>
      </c>
      <c r="B333" s="692" t="s">
        <v>58</v>
      </c>
      <c r="C333" s="693">
        <v>133750.43</v>
      </c>
      <c r="D333" s="684">
        <f>VLOOKUP($A$1:$A$1000,BS!$A$8:$A$2406,1,0)</f>
        <v>18237132</v>
      </c>
      <c r="E333" s="693"/>
    </row>
    <row r="334" spans="1:5">
      <c r="A334" s="692">
        <v>18237142</v>
      </c>
      <c r="B334" s="692" t="s">
        <v>59</v>
      </c>
      <c r="C334" s="693">
        <v>53995.63</v>
      </c>
      <c r="D334" s="684">
        <f>VLOOKUP($A$1:$A$1000,BS!$A$8:$A$2406,1,0)</f>
        <v>18237142</v>
      </c>
    </row>
    <row r="335" spans="1:5">
      <c r="A335" s="692">
        <v>18237152</v>
      </c>
      <c r="B335" s="692" t="s">
        <v>345</v>
      </c>
      <c r="C335" s="693">
        <v>67987.45</v>
      </c>
      <c r="D335" s="684">
        <f>VLOOKUP($A$1:$A$1000,BS!$A$8:$A$2406,1,0)</f>
        <v>18237152</v>
      </c>
      <c r="E335" s="693"/>
    </row>
    <row r="336" spans="1:5">
      <c r="A336" s="692">
        <v>18238031</v>
      </c>
      <c r="B336" s="692" t="s">
        <v>2856</v>
      </c>
      <c r="C336" s="693">
        <v>14568941.83</v>
      </c>
      <c r="D336" s="684">
        <f>VLOOKUP($A$1:$A$1000,BS!$A$8:$A$2406,1,0)</f>
        <v>18238031</v>
      </c>
    </row>
    <row r="337" spans="1:5">
      <c r="A337" s="692">
        <v>18238032</v>
      </c>
      <c r="B337" s="692" t="s">
        <v>2856</v>
      </c>
      <c r="C337" s="693">
        <v>5471317.8099999996</v>
      </c>
      <c r="D337" s="684">
        <f>VLOOKUP($A$1:$A$1000,BS!$A$8:$A$2406,1,0)</f>
        <v>18238032</v>
      </c>
    </row>
    <row r="338" spans="1:5">
      <c r="A338" s="692">
        <v>18238041</v>
      </c>
      <c r="B338" s="692" t="s">
        <v>2857</v>
      </c>
      <c r="C338" s="693">
        <v>11796802</v>
      </c>
      <c r="D338" s="684">
        <f>VLOOKUP($A$1:$A$1000,BS!$A$8:$A$2406,1,0)</f>
        <v>18238041</v>
      </c>
    </row>
    <row r="339" spans="1:5">
      <c r="A339" s="692">
        <v>18238042</v>
      </c>
      <c r="B339" s="692" t="s">
        <v>2858</v>
      </c>
      <c r="C339" s="693">
        <v>2933078</v>
      </c>
      <c r="D339" s="684">
        <f>VLOOKUP($A$1:$A$1000,BS!$A$8:$A$2406,1,0)</f>
        <v>18238042</v>
      </c>
      <c r="E339" s="693"/>
    </row>
    <row r="340" spans="1:5">
      <c r="A340" s="692">
        <v>18238141</v>
      </c>
      <c r="B340" s="692" t="s">
        <v>3081</v>
      </c>
      <c r="C340" s="693">
        <v>24932955.899999999</v>
      </c>
      <c r="D340" s="684">
        <f>VLOOKUP($A$1:$A$1000,BS!$A$8:$A$2406,1,0)</f>
        <v>18238141</v>
      </c>
      <c r="E340" s="693"/>
    </row>
    <row r="341" spans="1:5">
      <c r="A341" s="692">
        <v>18238142</v>
      </c>
      <c r="B341" s="692" t="s">
        <v>3080</v>
      </c>
      <c r="C341" s="693">
        <v>40029652.009999998</v>
      </c>
      <c r="D341" s="684">
        <f>VLOOKUP($A$1:$A$1000,BS!$A$8:$A$2406,1,0)</f>
        <v>18238142</v>
      </c>
      <c r="E341" s="693"/>
    </row>
    <row r="342" spans="1:5">
      <c r="A342" s="692">
        <v>18238151</v>
      </c>
      <c r="B342" s="692" t="s">
        <v>2958</v>
      </c>
      <c r="C342" s="693">
        <v>6135616.3799999999</v>
      </c>
      <c r="D342" s="684">
        <f>VLOOKUP($A$1:$A$1000,BS!$A$8:$A$2406,1,0)</f>
        <v>18238151</v>
      </c>
      <c r="E342" s="693"/>
    </row>
    <row r="343" spans="1:5">
      <c r="A343" s="692">
        <v>18238152</v>
      </c>
      <c r="B343" s="692" t="s">
        <v>2872</v>
      </c>
      <c r="C343" s="693">
        <v>7974280.1900000004</v>
      </c>
      <c r="D343" s="684">
        <f>VLOOKUP($A$1:$A$1000,BS!$A$8:$A$2406,1,0)</f>
        <v>18238152</v>
      </c>
    </row>
    <row r="344" spans="1:5">
      <c r="A344" s="692">
        <v>18238161</v>
      </c>
      <c r="B344" s="692" t="s">
        <v>2855</v>
      </c>
      <c r="C344" s="693">
        <v>331727.90999999997</v>
      </c>
      <c r="D344" s="684">
        <f>VLOOKUP($A$1:$A$1000,BS!$A$8:$A$2406,1,0)</f>
        <v>18238161</v>
      </c>
    </row>
    <row r="345" spans="1:5">
      <c r="A345" s="692">
        <v>18238162</v>
      </c>
      <c r="B345" s="692" t="s">
        <v>3164</v>
      </c>
      <c r="C345" s="693">
        <v>632459.47</v>
      </c>
      <c r="D345" s="684">
        <f>VLOOKUP($A$1:$A$1000,BS!$A$8:$A$2406,1,0)</f>
        <v>18238162</v>
      </c>
    </row>
    <row r="346" spans="1:5">
      <c r="A346" s="692">
        <v>18238171</v>
      </c>
      <c r="B346" s="692" t="s">
        <v>3059</v>
      </c>
      <c r="C346" s="693">
        <v>166426.49</v>
      </c>
      <c r="D346" s="684">
        <f>VLOOKUP($A$1:$A$1000,BS!$A$8:$A$2406,1,0)</f>
        <v>18238171</v>
      </c>
      <c r="E346" s="693"/>
    </row>
    <row r="347" spans="1:5">
      <c r="A347" s="692">
        <v>18238172</v>
      </c>
      <c r="B347" s="692" t="s">
        <v>2873</v>
      </c>
      <c r="C347" s="693">
        <v>172434.46</v>
      </c>
      <c r="D347" s="684">
        <f>VLOOKUP($A$1:$A$1000,BS!$A$8:$A$2406,1,0)</f>
        <v>18238172</v>
      </c>
      <c r="E347" s="693"/>
    </row>
    <row r="348" spans="1:5">
      <c r="A348" s="692">
        <v>18238181</v>
      </c>
      <c r="B348" s="692" t="s">
        <v>3008</v>
      </c>
      <c r="C348" s="693">
        <v>300434.87</v>
      </c>
      <c r="D348" s="684">
        <f>VLOOKUP($A$1:$A$1000,BS!$A$8:$A$2406,1,0)</f>
        <v>18238181</v>
      </c>
      <c r="E348" s="693"/>
    </row>
    <row r="349" spans="1:5">
      <c r="A349" s="692">
        <v>18238191</v>
      </c>
      <c r="B349" s="692" t="s">
        <v>3009</v>
      </c>
      <c r="C349" s="693">
        <v>2321526.91</v>
      </c>
      <c r="D349" s="684">
        <f>VLOOKUP($A$1:$A$1000,BS!$A$8:$A$2406,1,0)</f>
        <v>18238191</v>
      </c>
    </row>
    <row r="350" spans="1:5">
      <c r="A350" s="692">
        <v>18238211</v>
      </c>
      <c r="B350" s="692" t="s">
        <v>3000</v>
      </c>
      <c r="C350" s="693">
        <v>19069.28</v>
      </c>
      <c r="D350" s="684">
        <f>VLOOKUP($A$1:$A$1000,BS!$A$8:$A$2406,1,0)</f>
        <v>18238211</v>
      </c>
      <c r="E350" s="693"/>
    </row>
    <row r="351" spans="1:5">
      <c r="A351" s="692">
        <v>18238221</v>
      </c>
      <c r="B351" s="692" t="s">
        <v>3001</v>
      </c>
      <c r="C351" s="693">
        <v>45974.63</v>
      </c>
      <c r="D351" s="684">
        <f>VLOOKUP($A$1:$A$1000,BS!$A$8:$A$2406,1,0)</f>
        <v>18238221</v>
      </c>
      <c r="E351" s="693"/>
    </row>
    <row r="352" spans="1:5">
      <c r="A352" s="692">
        <v>18238311</v>
      </c>
      <c r="B352" s="692" t="s">
        <v>2959</v>
      </c>
      <c r="C352" s="693">
        <v>19588497.760000002</v>
      </c>
      <c r="D352" s="684">
        <f>VLOOKUP($A$1:$A$1000,BS!$A$8:$A$2406,1,0)</f>
        <v>18238311</v>
      </c>
      <c r="E352" s="693"/>
    </row>
    <row r="353" spans="1:5">
      <c r="A353" s="692">
        <v>18238321</v>
      </c>
      <c r="B353" s="692" t="s">
        <v>2960</v>
      </c>
      <c r="C353" s="693">
        <v>2244502.9</v>
      </c>
      <c r="D353" s="684">
        <f>VLOOKUP($A$1:$A$1000,BS!$A$8:$A$2406,1,0)</f>
        <v>18238321</v>
      </c>
      <c r="E353" s="693"/>
    </row>
    <row r="354" spans="1:5">
      <c r="A354" s="692">
        <v>18238331</v>
      </c>
      <c r="B354" s="692" t="s">
        <v>2965</v>
      </c>
      <c r="C354" s="693">
        <v>8813741.7200000007</v>
      </c>
      <c r="D354" s="684">
        <f>VLOOKUP($A$1:$A$1000,BS!$A$8:$A$2406,1,0)</f>
        <v>18238331</v>
      </c>
    </row>
    <row r="355" spans="1:5">
      <c r="A355" s="692">
        <v>18239001</v>
      </c>
      <c r="B355" s="692" t="s">
        <v>1910</v>
      </c>
      <c r="C355" s="693">
        <v>98910640.340000004</v>
      </c>
      <c r="D355" s="684">
        <f>VLOOKUP($A$1:$A$1000,BS!$A$8:$A$2406,1,0)</f>
        <v>18239001</v>
      </c>
    </row>
    <row r="356" spans="1:5">
      <c r="A356" s="692">
        <v>18239002</v>
      </c>
      <c r="B356" s="692" t="s">
        <v>1911</v>
      </c>
      <c r="C356" s="693">
        <v>31889691.789999999</v>
      </c>
      <c r="D356" s="684">
        <f>VLOOKUP($A$1:$A$1000,BS!$A$8:$A$2406,1,0)</f>
        <v>18239002</v>
      </c>
      <c r="E356" s="693"/>
    </row>
    <row r="357" spans="1:5">
      <c r="A357" s="692">
        <v>18239011</v>
      </c>
      <c r="B357" s="692" t="s">
        <v>592</v>
      </c>
      <c r="C357" s="693">
        <v>3100848.83</v>
      </c>
      <c r="D357" s="684">
        <f>VLOOKUP($A$1:$A$1000,BS!$A$8:$A$2406,1,0)</f>
        <v>18239011</v>
      </c>
      <c r="E357" s="693"/>
    </row>
    <row r="358" spans="1:5">
      <c r="A358" s="692">
        <v>18239012</v>
      </c>
      <c r="B358" s="692" t="s">
        <v>593</v>
      </c>
      <c r="C358" s="693">
        <v>1226707.17</v>
      </c>
      <c r="D358" s="684">
        <f>VLOOKUP($A$1:$A$1000,BS!$A$8:$A$2406,1,0)</f>
        <v>18239012</v>
      </c>
      <c r="E358" s="693"/>
    </row>
    <row r="359" spans="1:5">
      <c r="A359" s="692">
        <v>18239021</v>
      </c>
      <c r="B359" s="692" t="s">
        <v>1912</v>
      </c>
      <c r="C359" s="693">
        <v>22379881.789999999</v>
      </c>
      <c r="D359" s="684">
        <f>VLOOKUP($A$1:$A$1000,BS!$A$8:$A$2406,1,0)</f>
        <v>18239021</v>
      </c>
      <c r="E359" s="693"/>
    </row>
    <row r="360" spans="1:5">
      <c r="A360" s="692">
        <v>18239022</v>
      </c>
      <c r="B360" s="692" t="s">
        <v>1913</v>
      </c>
      <c r="C360" s="693">
        <v>8576036.1999999993</v>
      </c>
      <c r="D360" s="684">
        <f>VLOOKUP($A$1:$A$1000,BS!$A$8:$A$2406,1,0)</f>
        <v>18239022</v>
      </c>
    </row>
    <row r="361" spans="1:5">
      <c r="A361" s="692">
        <v>18239031</v>
      </c>
      <c r="B361" s="692" t="s">
        <v>945</v>
      </c>
      <c r="C361" s="693">
        <v>-124391370.95999999</v>
      </c>
      <c r="D361" s="684">
        <f>VLOOKUP($A$1:$A$1000,BS!$A$8:$A$2406,1,0)</f>
        <v>18239031</v>
      </c>
      <c r="E361" s="693"/>
    </row>
    <row r="362" spans="1:5">
      <c r="A362" s="692">
        <v>18239032</v>
      </c>
      <c r="B362" s="692" t="s">
        <v>946</v>
      </c>
      <c r="C362" s="693">
        <v>-41692435.159999996</v>
      </c>
      <c r="D362" s="684">
        <f>VLOOKUP($A$1:$A$1000,BS!$A$8:$A$2406,1,0)</f>
        <v>18239032</v>
      </c>
      <c r="E362" s="693"/>
    </row>
    <row r="363" spans="1:5">
      <c r="A363" s="692">
        <v>18239061</v>
      </c>
      <c r="B363" s="692" t="s">
        <v>1721</v>
      </c>
      <c r="C363" s="693">
        <v>827137</v>
      </c>
      <c r="D363" s="684">
        <f>VLOOKUP($A$1:$A$1000,BS!$A$8:$A$2406,1,0)</f>
        <v>18239061</v>
      </c>
      <c r="E363" s="693"/>
    </row>
    <row r="364" spans="1:5">
      <c r="A364" s="692">
        <v>18239081</v>
      </c>
      <c r="B364" s="692" t="s">
        <v>3247</v>
      </c>
      <c r="C364" s="693">
        <v>5887758.5199999996</v>
      </c>
      <c r="D364" s="684">
        <f>VLOOKUP($A$1:$A$1000,BS!$A$8:$A$2406,1,0)</f>
        <v>18239081</v>
      </c>
      <c r="E364" s="693"/>
    </row>
    <row r="365" spans="1:5">
      <c r="A365" s="692">
        <v>18239082</v>
      </c>
      <c r="B365" s="692" t="s">
        <v>3248</v>
      </c>
      <c r="C365" s="693">
        <v>10701971.689999999</v>
      </c>
      <c r="D365" s="684">
        <f>VLOOKUP($A$1:$A$1000,BS!$A$8:$A$2406,1,0)</f>
        <v>18239082</v>
      </c>
    </row>
    <row r="366" spans="1:5">
      <c r="A366" s="687" t="s">
        <v>3257</v>
      </c>
      <c r="B366" s="694" t="s">
        <v>3249</v>
      </c>
      <c r="C366" s="695">
        <v>5226989.49</v>
      </c>
      <c r="D366" s="696" t="e">
        <f>VLOOKUP($A$1:$A$1000,BS!$A$8:$A$2406,1,0)</f>
        <v>#N/A</v>
      </c>
    </row>
    <row r="367" spans="1:5">
      <c r="A367" s="692">
        <v>18239092</v>
      </c>
      <c r="B367" s="692" t="s">
        <v>3070</v>
      </c>
      <c r="C367" s="693">
        <v>5117110.07</v>
      </c>
      <c r="D367" s="684">
        <f>VLOOKUP($A$1:$A$1000,BS!$A$8:$A$2406,1,0)</f>
        <v>18239092</v>
      </c>
    </row>
    <row r="368" spans="1:5">
      <c r="A368" s="692">
        <v>18239101</v>
      </c>
      <c r="B368" s="692" t="s">
        <v>3250</v>
      </c>
      <c r="C368" s="693">
        <v>1074933.1499999999</v>
      </c>
      <c r="D368" s="684">
        <f>VLOOKUP($A$1:$A$1000,BS!$A$8:$A$2406,1,0)</f>
        <v>18239101</v>
      </c>
    </row>
    <row r="369" spans="1:5">
      <c r="A369" s="692">
        <v>18400013</v>
      </c>
      <c r="B369" s="692" t="s">
        <v>1743</v>
      </c>
      <c r="C369" s="693">
        <v>20574.3</v>
      </c>
      <c r="D369" s="684">
        <f>VLOOKUP($A$1:$A$1000,BS!$A$8:$A$2406,1,0)</f>
        <v>18400013</v>
      </c>
    </row>
    <row r="370" spans="1:5">
      <c r="A370" s="692">
        <v>18500003</v>
      </c>
      <c r="B370" s="692" t="s">
        <v>704</v>
      </c>
      <c r="C370" s="693">
        <v>5789.27</v>
      </c>
      <c r="D370" s="684">
        <f>VLOOKUP($A$1:$A$1000,BS!$A$8:$A$2406,1,0)</f>
        <v>18500003</v>
      </c>
      <c r="E370" s="693"/>
    </row>
    <row r="371" spans="1:5">
      <c r="A371" s="692">
        <v>18600013</v>
      </c>
      <c r="B371" s="692" t="s">
        <v>1351</v>
      </c>
      <c r="C371" s="693">
        <v>1614743.54</v>
      </c>
      <c r="D371" s="684">
        <f>VLOOKUP($A$1:$A$1000,BS!$A$8:$A$2406,1,0)</f>
        <v>18600013</v>
      </c>
      <c r="E371" s="693"/>
    </row>
    <row r="372" spans="1:5">
      <c r="A372" s="692">
        <v>18600053</v>
      </c>
      <c r="B372" s="692" t="s">
        <v>1352</v>
      </c>
      <c r="C372" s="693">
        <v>3342817.29</v>
      </c>
      <c r="D372" s="684">
        <f>VLOOKUP($A$1:$A$1000,BS!$A$8:$A$2406,1,0)</f>
        <v>18600053</v>
      </c>
      <c r="E372" s="693"/>
    </row>
    <row r="373" spans="1:5">
      <c r="A373" s="692">
        <v>18600091</v>
      </c>
      <c r="B373" s="692" t="s">
        <v>2307</v>
      </c>
      <c r="C373" s="693">
        <v>7510.27</v>
      </c>
      <c r="D373" s="684">
        <f>VLOOKUP($A$1:$A$1000,BS!$A$8:$A$2406,1,0)</f>
        <v>18600091</v>
      </c>
      <c r="E373" s="693"/>
    </row>
    <row r="374" spans="1:5">
      <c r="A374" s="692">
        <v>18600122</v>
      </c>
      <c r="B374" s="692" t="s">
        <v>1688</v>
      </c>
      <c r="C374" s="692">
        <v>484.69</v>
      </c>
      <c r="D374" s="684">
        <f>VLOOKUP($A$1:$A$1000,BS!$A$8:$A$2406,1,0)</f>
        <v>18600122</v>
      </c>
      <c r="E374" s="693"/>
    </row>
    <row r="375" spans="1:5">
      <c r="A375" s="692">
        <v>18600123</v>
      </c>
      <c r="B375" s="692" t="s">
        <v>256</v>
      </c>
      <c r="C375" s="692">
        <v>468.7</v>
      </c>
      <c r="D375" s="684">
        <f>VLOOKUP($A$1:$A$1000,BS!$A$8:$A$2406,1,0)</f>
        <v>18600123</v>
      </c>
    </row>
    <row r="376" spans="1:5">
      <c r="A376" s="692">
        <v>18600143</v>
      </c>
      <c r="B376" s="692" t="s">
        <v>3168</v>
      </c>
      <c r="C376" s="693">
        <v>20415.96</v>
      </c>
      <c r="D376" s="684">
        <f>VLOOKUP($A$1:$A$1000,BS!$A$8:$A$2406,1,0)</f>
        <v>18600143</v>
      </c>
    </row>
    <row r="377" spans="1:5">
      <c r="A377" s="692">
        <v>18600291</v>
      </c>
      <c r="B377" s="692" t="s">
        <v>3076</v>
      </c>
      <c r="C377" s="693">
        <v>12399.37</v>
      </c>
      <c r="D377" s="684">
        <f>VLOOKUP($A$1:$A$1000,BS!$A$8:$A$2406,1,0)</f>
        <v>18600291</v>
      </c>
      <c r="E377" s="693"/>
    </row>
    <row r="378" spans="1:5">
      <c r="A378" s="692">
        <v>18600403</v>
      </c>
      <c r="B378" s="692" t="s">
        <v>2771</v>
      </c>
      <c r="C378" s="693">
        <v>1913022.41</v>
      </c>
      <c r="D378" s="684">
        <f>VLOOKUP($A$1:$A$1000,BS!$A$8:$A$2406,1,0)</f>
        <v>18600403</v>
      </c>
      <c r="E378" s="693"/>
    </row>
    <row r="379" spans="1:5">
      <c r="A379" s="692">
        <v>18600512</v>
      </c>
      <c r="B379" s="692" t="s">
        <v>2589</v>
      </c>
      <c r="C379" s="693">
        <v>56692816.960000001</v>
      </c>
      <c r="D379" s="684">
        <f>VLOOKUP($A$1:$A$1000,BS!$A$8:$A$2406,1,0)</f>
        <v>18600512</v>
      </c>
      <c r="E379" s="693"/>
    </row>
    <row r="380" spans="1:5">
      <c r="A380" s="692">
        <v>18600561</v>
      </c>
      <c r="B380" s="692" t="s">
        <v>1158</v>
      </c>
      <c r="C380" s="693">
        <v>8118542</v>
      </c>
      <c r="D380" s="684">
        <f>VLOOKUP($A$1:$A$1000,BS!$A$8:$A$2406,1,0)</f>
        <v>18600561</v>
      </c>
      <c r="E380" s="693"/>
    </row>
    <row r="381" spans="1:5">
      <c r="A381" s="692">
        <v>18600571</v>
      </c>
      <c r="B381" s="692" t="s">
        <v>1441</v>
      </c>
      <c r="C381" s="693">
        <v>59728549.710000001</v>
      </c>
      <c r="D381" s="684">
        <f>VLOOKUP($A$1:$A$1000,BS!$A$8:$A$2406,1,0)</f>
        <v>18600571</v>
      </c>
      <c r="E381" s="693"/>
    </row>
    <row r="382" spans="1:5">
      <c r="A382" s="692">
        <v>18600573</v>
      </c>
      <c r="B382" s="692" t="s">
        <v>3179</v>
      </c>
      <c r="C382" s="693">
        <v>5142565</v>
      </c>
      <c r="D382" s="684">
        <f>VLOOKUP($A$1:$A$1000,BS!$A$8:$A$2406,1,0)</f>
        <v>18600573</v>
      </c>
      <c r="E382" s="693"/>
    </row>
    <row r="383" spans="1:5">
      <c r="A383" s="692">
        <v>18600751</v>
      </c>
      <c r="B383" s="692" t="s">
        <v>2393</v>
      </c>
      <c r="C383" s="693">
        <v>2547165.4300000002</v>
      </c>
      <c r="D383" s="684">
        <f>VLOOKUP($A$1:$A$1000,BS!$A$8:$A$2406,1,0)</f>
        <v>18600751</v>
      </c>
      <c r="E383" s="693"/>
    </row>
    <row r="384" spans="1:5">
      <c r="A384" s="692">
        <v>18600761</v>
      </c>
      <c r="B384" s="692" t="s">
        <v>2394</v>
      </c>
      <c r="C384" s="693">
        <v>1091187.68</v>
      </c>
      <c r="D384" s="684">
        <f>VLOOKUP($A$1:$A$1000,BS!$A$8:$A$2406,1,0)</f>
        <v>18600761</v>
      </c>
      <c r="E384" s="693"/>
    </row>
    <row r="385" spans="1:5">
      <c r="A385" s="692">
        <v>18600771</v>
      </c>
      <c r="B385" s="692" t="s">
        <v>2563</v>
      </c>
      <c r="C385" s="693">
        <v>2629933.75</v>
      </c>
      <c r="D385" s="684">
        <f>VLOOKUP($A$1:$A$1000,BS!$A$8:$A$2406,1,0)</f>
        <v>18600771</v>
      </c>
      <c r="E385" s="693"/>
    </row>
    <row r="386" spans="1:5">
      <c r="A386" s="692">
        <v>18600781</v>
      </c>
      <c r="B386" s="692" t="s">
        <v>2564</v>
      </c>
      <c r="C386" s="693">
        <v>1393823.46</v>
      </c>
      <c r="D386" s="684">
        <f>VLOOKUP($A$1:$A$1000,BS!$A$8:$A$2406,1,0)</f>
        <v>18600781</v>
      </c>
      <c r="E386" s="693"/>
    </row>
    <row r="387" spans="1:5">
      <c r="A387" s="692">
        <v>18600923</v>
      </c>
      <c r="B387" s="692" t="s">
        <v>2402</v>
      </c>
      <c r="C387" s="693">
        <v>-29322.25</v>
      </c>
      <c r="D387" s="684">
        <f>VLOOKUP($A$1:$A$1000,BS!$A$8:$A$2406,1,0)</f>
        <v>18600923</v>
      </c>
      <c r="E387" s="693"/>
    </row>
    <row r="388" spans="1:5">
      <c r="A388" s="692">
        <v>18600941</v>
      </c>
      <c r="B388" s="692" t="s">
        <v>3104</v>
      </c>
      <c r="C388" s="693">
        <v>44997.440000000002</v>
      </c>
      <c r="D388" s="684">
        <f>VLOOKUP($A$1:$A$1000,BS!$A$8:$A$2406,1,0)</f>
        <v>18600941</v>
      </c>
      <c r="E388" s="693"/>
    </row>
    <row r="389" spans="1:5">
      <c r="A389" s="692">
        <v>18600943</v>
      </c>
      <c r="B389" s="692" t="s">
        <v>3105</v>
      </c>
      <c r="C389" s="693">
        <v>399144.52</v>
      </c>
      <c r="D389" s="684">
        <f>VLOOKUP($A$1:$A$1000,BS!$A$8:$A$2406,1,0)</f>
        <v>18600943</v>
      </c>
      <c r="E389" s="693"/>
    </row>
    <row r="390" spans="1:5">
      <c r="A390" s="692">
        <v>18601013</v>
      </c>
      <c r="B390" s="692" t="s">
        <v>3207</v>
      </c>
      <c r="C390" s="693">
        <v>112637.5</v>
      </c>
      <c r="D390" s="684">
        <f>VLOOKUP($A$1:$A$1000,BS!$A$8:$A$2406,1,0)</f>
        <v>18601013</v>
      </c>
      <c r="E390" s="693"/>
    </row>
    <row r="391" spans="1:5">
      <c r="A391" s="692">
        <v>18601021</v>
      </c>
      <c r="B391" s="692" t="s">
        <v>2824</v>
      </c>
      <c r="C391" s="693">
        <v>581827.38</v>
      </c>
      <c r="D391" s="684">
        <f>VLOOKUP($A$1:$A$1000,BS!$A$8:$A$2406,1,0)</f>
        <v>18601021</v>
      </c>
      <c r="E391" s="693"/>
    </row>
    <row r="392" spans="1:5">
      <c r="A392" s="692">
        <v>18601173</v>
      </c>
      <c r="B392" s="692" t="s">
        <v>3006</v>
      </c>
      <c r="C392" s="693">
        <v>162853.93</v>
      </c>
      <c r="D392" s="684">
        <f>VLOOKUP($A$1:$A$1000,BS!$A$8:$A$2406,1,0)</f>
        <v>18601173</v>
      </c>
      <c r="E392" s="693"/>
    </row>
    <row r="393" spans="1:5">
      <c r="A393" s="692">
        <v>18601502</v>
      </c>
      <c r="B393" s="692" t="s">
        <v>2773</v>
      </c>
      <c r="C393" s="693">
        <v>164655.79999999999</v>
      </c>
      <c r="D393" s="684">
        <f>VLOOKUP($A$1:$A$1000,BS!$A$8:$A$2406,1,0)</f>
        <v>18601502</v>
      </c>
      <c r="E393" s="693"/>
    </row>
    <row r="394" spans="1:5">
      <c r="A394" s="692">
        <v>18603003</v>
      </c>
      <c r="B394" s="692" t="s">
        <v>3103</v>
      </c>
      <c r="C394" s="693">
        <v>2743641.42</v>
      </c>
      <c r="D394" s="684">
        <f>VLOOKUP($A$1:$A$1000,BS!$A$8:$A$2406,1,0)</f>
        <v>18603003</v>
      </c>
      <c r="E394" s="693"/>
    </row>
    <row r="395" spans="1:5">
      <c r="A395" s="692">
        <v>18603011</v>
      </c>
      <c r="B395" s="692" t="s">
        <v>3054</v>
      </c>
      <c r="C395" s="693">
        <v>2075579.98</v>
      </c>
      <c r="D395" s="684">
        <f>VLOOKUP($A$1:$A$1000,BS!$A$8:$A$2406,1,0)</f>
        <v>18603011</v>
      </c>
      <c r="E395" s="693"/>
    </row>
    <row r="396" spans="1:5">
      <c r="A396" s="692">
        <v>18603021</v>
      </c>
      <c r="B396" s="692" t="s">
        <v>3077</v>
      </c>
      <c r="C396" s="693">
        <v>6234218.3799999999</v>
      </c>
      <c r="D396" s="684">
        <f>VLOOKUP($A$1:$A$1000,BS!$A$8:$A$2406,1,0)</f>
        <v>18603021</v>
      </c>
      <c r="E396" s="693"/>
    </row>
    <row r="397" spans="1:5">
      <c r="A397" s="692">
        <v>18603031</v>
      </c>
      <c r="B397" s="692" t="s">
        <v>3047</v>
      </c>
      <c r="C397" s="693">
        <v>2086223.31</v>
      </c>
      <c r="D397" s="684">
        <f>VLOOKUP($A$1:$A$1000,BS!$A$8:$A$2406,1,0)</f>
        <v>18603031</v>
      </c>
      <c r="E397" s="693"/>
    </row>
    <row r="398" spans="1:5">
      <c r="A398" s="692">
        <v>18603041</v>
      </c>
      <c r="B398" s="692" t="s">
        <v>3078</v>
      </c>
      <c r="C398" s="693">
        <v>1036233.88</v>
      </c>
      <c r="D398" s="684">
        <f>VLOOKUP($A$1:$A$1000,BS!$A$8:$A$2406,1,0)</f>
        <v>18603041</v>
      </c>
      <c r="E398" s="693"/>
    </row>
    <row r="399" spans="1:5">
      <c r="A399" s="692">
        <v>18603051</v>
      </c>
      <c r="B399" s="692" t="s">
        <v>3082</v>
      </c>
      <c r="C399" s="693">
        <v>967054.54</v>
      </c>
      <c r="D399" s="684">
        <f>VLOOKUP($A$1:$A$1000,BS!$A$8:$A$2406,1,0)</f>
        <v>18603051</v>
      </c>
      <c r="E399" s="693"/>
    </row>
    <row r="400" spans="1:5">
      <c r="A400" s="692">
        <v>18603061</v>
      </c>
      <c r="B400" s="692" t="s">
        <v>3222</v>
      </c>
      <c r="C400" s="693">
        <v>898092.78</v>
      </c>
      <c r="D400" s="684">
        <f>VLOOKUP($A$1:$A$1000,BS!$A$8:$A$2406,1,0)</f>
        <v>18603061</v>
      </c>
      <c r="E400" s="693"/>
    </row>
    <row r="401" spans="1:5">
      <c r="A401" s="681" t="s">
        <v>3230</v>
      </c>
      <c r="B401" s="694" t="s">
        <v>3223</v>
      </c>
      <c r="C401" s="695">
        <v>1603286.25</v>
      </c>
      <c r="D401" s="696" t="str">
        <f>VLOOKUP($A$1:$A$1000,BS!$A$8:$A$2406,1,0)</f>
        <v>18603072</v>
      </c>
      <c r="E401" s="693"/>
    </row>
    <row r="402" spans="1:5">
      <c r="A402" s="692">
        <v>18603081</v>
      </c>
      <c r="B402" s="692" t="s">
        <v>3233</v>
      </c>
      <c r="C402" s="693">
        <v>10000</v>
      </c>
      <c r="D402" s="684">
        <f>VLOOKUP($A$1:$A$1000,BS!$A$8:$A$2406,1,0)</f>
        <v>18603081</v>
      </c>
      <c r="E402" s="693"/>
    </row>
    <row r="403" spans="1:5">
      <c r="A403" s="692">
        <v>18603091</v>
      </c>
      <c r="B403" s="692" t="s">
        <v>3234</v>
      </c>
      <c r="C403" s="693">
        <v>12500</v>
      </c>
      <c r="D403" s="684">
        <f>VLOOKUP($A$1:$A$1000,BS!$A$8:$A$2406,1,0)</f>
        <v>18603091</v>
      </c>
      <c r="E403" s="693"/>
    </row>
    <row r="404" spans="1:5">
      <c r="A404" s="692">
        <v>18605011</v>
      </c>
      <c r="B404" s="692" t="s">
        <v>3182</v>
      </c>
      <c r="C404" s="693">
        <v>2169385.08</v>
      </c>
      <c r="D404" s="684">
        <f>VLOOKUP($A$1:$A$1000,BS!$A$8:$A$2406,1,0)</f>
        <v>18605011</v>
      </c>
      <c r="E404" s="693"/>
    </row>
    <row r="405" spans="1:5">
      <c r="A405" s="692">
        <v>18605021</v>
      </c>
      <c r="B405" s="692" t="s">
        <v>3235</v>
      </c>
      <c r="C405" s="693">
        <v>3757321.25</v>
      </c>
      <c r="D405" s="684">
        <f>VLOOKUP($A$1:$A$1000,BS!$A$8:$A$2406,1,0)</f>
        <v>18605021</v>
      </c>
      <c r="E405" s="693"/>
    </row>
    <row r="406" spans="1:5">
      <c r="A406" s="692">
        <v>18605031</v>
      </c>
      <c r="B406" s="692" t="s">
        <v>3252</v>
      </c>
      <c r="C406" s="693">
        <v>1632223.4</v>
      </c>
      <c r="D406" s="684">
        <f>VLOOKUP($A$1:$A$1000,BS!$A$8:$A$2406,1,0)</f>
        <v>18605031</v>
      </c>
      <c r="E406" s="693"/>
    </row>
    <row r="407" spans="1:5">
      <c r="A407" s="694">
        <v>18605041</v>
      </c>
      <c r="B407" s="694" t="s">
        <v>3296</v>
      </c>
      <c r="C407" s="695">
        <v>1995059.91</v>
      </c>
      <c r="D407" s="696">
        <f>VLOOKUP($A$1:$A$1000,BS!$A$8:$A$2406,1,0)</f>
        <v>18605041</v>
      </c>
      <c r="E407" s="693"/>
    </row>
    <row r="408" spans="1:5">
      <c r="A408" s="692">
        <v>18608001</v>
      </c>
      <c r="B408" s="692" t="s">
        <v>1613</v>
      </c>
      <c r="C408" s="693">
        <v>406899.88</v>
      </c>
      <c r="D408" s="684">
        <f>VLOOKUP($A$1:$A$1000,BS!$A$8:$A$2406,1,0)</f>
        <v>18608001</v>
      </c>
      <c r="E408" s="693"/>
    </row>
    <row r="409" spans="1:5">
      <c r="A409" s="692">
        <v>18608002</v>
      </c>
      <c r="B409" s="692" t="s">
        <v>3088</v>
      </c>
      <c r="C409" s="693">
        <v>166849.85999999999</v>
      </c>
      <c r="D409" s="684">
        <f>VLOOKUP($A$1:$A$1000,BS!$A$8:$A$2406,1,0)</f>
        <v>18608002</v>
      </c>
      <c r="E409" s="693"/>
    </row>
    <row r="410" spans="1:5">
      <c r="A410" s="692">
        <v>18608011</v>
      </c>
      <c r="B410" s="692" t="s">
        <v>1614</v>
      </c>
      <c r="C410" s="693">
        <v>345204.45</v>
      </c>
      <c r="D410" s="684">
        <f>VLOOKUP($A$1:$A$1000,BS!$A$8:$A$2406,1,0)</f>
        <v>18608011</v>
      </c>
      <c r="E410" s="693"/>
    </row>
    <row r="411" spans="1:5">
      <c r="A411" s="692">
        <v>18608012</v>
      </c>
      <c r="B411" s="692" t="s">
        <v>3084</v>
      </c>
      <c r="C411" s="693">
        <v>550374.41</v>
      </c>
      <c r="D411" s="684">
        <f>VLOOKUP($A$1:$A$1000,BS!$A$8:$A$2406,1,0)</f>
        <v>18608012</v>
      </c>
    </row>
    <row r="412" spans="1:5">
      <c r="A412" s="692">
        <v>18608021</v>
      </c>
      <c r="B412" s="692" t="s">
        <v>1615</v>
      </c>
      <c r="C412" s="693">
        <v>2254508.17</v>
      </c>
      <c r="D412" s="684">
        <f>VLOOKUP($A$1:$A$1000,BS!$A$8:$A$2406,1,0)</f>
        <v>18608021</v>
      </c>
    </row>
    <row r="413" spans="1:5">
      <c r="A413" s="692">
        <v>18608031</v>
      </c>
      <c r="B413" s="692" t="s">
        <v>1616</v>
      </c>
      <c r="C413" s="693">
        <v>50000</v>
      </c>
      <c r="D413" s="684">
        <f>VLOOKUP($A$1:$A$1000,BS!$A$8:$A$2406,1,0)</f>
        <v>18608031</v>
      </c>
      <c r="E413" s="693"/>
    </row>
    <row r="414" spans="1:5">
      <c r="A414" s="692">
        <v>18608041</v>
      </c>
      <c r="B414" s="692" t="s">
        <v>1627</v>
      </c>
      <c r="C414" s="693">
        <v>2170138.0499999998</v>
      </c>
      <c r="D414" s="684">
        <f>VLOOKUP($A$1:$A$1000,BS!$A$8:$A$2406,1,0)</f>
        <v>18608041</v>
      </c>
      <c r="E414" s="693"/>
    </row>
    <row r="415" spans="1:5">
      <c r="A415" s="692">
        <v>18608051</v>
      </c>
      <c r="B415" s="692" t="s">
        <v>1617</v>
      </c>
      <c r="C415" s="693">
        <v>2859884.34</v>
      </c>
      <c r="D415" s="684">
        <f>VLOOKUP($A$1:$A$1000,BS!$A$8:$A$2406,1,0)</f>
        <v>18608051</v>
      </c>
      <c r="E415" s="693"/>
    </row>
    <row r="416" spans="1:5">
      <c r="A416" s="692">
        <v>18608062</v>
      </c>
      <c r="B416" s="692" t="s">
        <v>511</v>
      </c>
      <c r="C416" s="693">
        <v>-50267724.640000001</v>
      </c>
      <c r="D416" s="684">
        <f>VLOOKUP($A$1:$A$1000,BS!$A$8:$A$2406,1,0)</f>
        <v>18608062</v>
      </c>
      <c r="E416" s="693"/>
    </row>
    <row r="417" spans="1:5">
      <c r="A417" s="692">
        <v>18608081</v>
      </c>
      <c r="B417" s="692" t="s">
        <v>1618</v>
      </c>
      <c r="C417" s="693">
        <v>659654.59</v>
      </c>
      <c r="D417" s="684">
        <f>VLOOKUP($A$1:$A$1000,BS!$A$8:$A$2406,1,0)</f>
        <v>18608081</v>
      </c>
      <c r="E417" s="693"/>
    </row>
    <row r="418" spans="1:5">
      <c r="A418" s="692">
        <v>18608111</v>
      </c>
      <c r="B418" s="692" t="s">
        <v>1619</v>
      </c>
      <c r="C418" s="693">
        <v>250000</v>
      </c>
      <c r="D418" s="684">
        <f>VLOOKUP($A$1:$A$1000,BS!$A$8:$A$2406,1,0)</f>
        <v>18608111</v>
      </c>
      <c r="E418" s="693"/>
    </row>
    <row r="419" spans="1:5">
      <c r="A419" s="692">
        <v>18608112</v>
      </c>
      <c r="B419" s="692" t="s">
        <v>1628</v>
      </c>
      <c r="C419" s="693">
        <v>38822261.460000001</v>
      </c>
      <c r="D419" s="684">
        <f>VLOOKUP($A$1:$A$1000,BS!$A$8:$A$2406,1,0)</f>
        <v>18608112</v>
      </c>
      <c r="E419" s="693"/>
    </row>
    <row r="420" spans="1:5">
      <c r="A420" s="692">
        <v>18608141</v>
      </c>
      <c r="B420" s="692" t="s">
        <v>1592</v>
      </c>
      <c r="C420" s="693">
        <v>224879.76</v>
      </c>
      <c r="D420" s="684">
        <f>VLOOKUP($A$1:$A$1000,BS!$A$8:$A$2406,1,0)</f>
        <v>18608141</v>
      </c>
      <c r="E420" s="693"/>
    </row>
    <row r="421" spans="1:5">
      <c r="A421" s="692">
        <v>18608151</v>
      </c>
      <c r="B421" s="692" t="s">
        <v>1645</v>
      </c>
      <c r="C421" s="693">
        <v>75000</v>
      </c>
      <c r="D421" s="684">
        <f>VLOOKUP($A$1:$A$1000,BS!$A$8:$A$2406,1,0)</f>
        <v>18608151</v>
      </c>
      <c r="E421" s="693"/>
    </row>
    <row r="422" spans="1:5">
      <c r="A422" s="692">
        <v>18608171</v>
      </c>
      <c r="B422" s="692" t="s">
        <v>2753</v>
      </c>
      <c r="C422" s="693">
        <v>212588.68</v>
      </c>
      <c r="D422" s="684">
        <f>VLOOKUP($A$1:$A$1000,BS!$A$8:$A$2406,1,0)</f>
        <v>18608171</v>
      </c>
      <c r="E422" s="693"/>
    </row>
    <row r="423" spans="1:5">
      <c r="A423" s="692">
        <v>18608181</v>
      </c>
      <c r="B423" s="692" t="s">
        <v>2300</v>
      </c>
      <c r="C423" s="693">
        <v>50000</v>
      </c>
      <c r="D423" s="684">
        <f>VLOOKUP($A$1:$A$1000,BS!$A$8:$A$2406,1,0)</f>
        <v>18608181</v>
      </c>
      <c r="E423" s="693"/>
    </row>
    <row r="424" spans="1:5">
      <c r="A424" s="692">
        <v>18608191</v>
      </c>
      <c r="B424" s="692" t="s">
        <v>2308</v>
      </c>
      <c r="C424" s="693">
        <v>400495.47</v>
      </c>
      <c r="D424" s="684">
        <f>VLOOKUP($A$1:$A$1000,BS!$A$8:$A$2406,1,0)</f>
        <v>18608191</v>
      </c>
      <c r="E424" s="693"/>
    </row>
    <row r="425" spans="1:5">
      <c r="A425" s="692">
        <v>18608211</v>
      </c>
      <c r="B425" s="692" t="s">
        <v>2754</v>
      </c>
      <c r="C425" s="693">
        <v>111880.23</v>
      </c>
      <c r="D425" s="684">
        <f>VLOOKUP($A$1:$A$1000,BS!$A$8:$A$2406,1,0)</f>
        <v>18608211</v>
      </c>
      <c r="E425" s="693"/>
    </row>
    <row r="426" spans="1:5">
      <c r="A426" s="692">
        <v>18608212</v>
      </c>
      <c r="B426" s="692" t="s">
        <v>1629</v>
      </c>
      <c r="C426" s="693">
        <v>1461848.9</v>
      </c>
      <c r="D426" s="684">
        <f>VLOOKUP($A$1:$A$1000,BS!$A$8:$A$2406,1,0)</f>
        <v>18608212</v>
      </c>
      <c r="E426" s="693"/>
    </row>
    <row r="427" spans="1:5">
      <c r="A427" s="692">
        <v>18608221</v>
      </c>
      <c r="B427" s="692" t="s">
        <v>2463</v>
      </c>
      <c r="C427" s="693">
        <v>132171.19</v>
      </c>
      <c r="D427" s="684">
        <f>VLOOKUP($A$1:$A$1000,BS!$A$8:$A$2406,1,0)</f>
        <v>18608221</v>
      </c>
      <c r="E427" s="693"/>
    </row>
    <row r="428" spans="1:5">
      <c r="A428" s="692">
        <v>18608231</v>
      </c>
      <c r="B428" s="692" t="s">
        <v>2570</v>
      </c>
      <c r="C428" s="693">
        <v>240256.67</v>
      </c>
      <c r="D428" s="684">
        <f>VLOOKUP($A$1:$A$1000,BS!$A$8:$A$2406,1,0)</f>
        <v>18608231</v>
      </c>
      <c r="E428" s="693"/>
    </row>
    <row r="429" spans="1:5">
      <c r="A429" s="692">
        <v>18608241</v>
      </c>
      <c r="B429" s="692" t="s">
        <v>2464</v>
      </c>
      <c r="C429" s="693">
        <v>95304.25</v>
      </c>
      <c r="D429" s="684">
        <f>VLOOKUP($A$1:$A$1000,BS!$A$8:$A$2406,1,0)</f>
        <v>18608241</v>
      </c>
      <c r="E429" s="693"/>
    </row>
    <row r="430" spans="1:5">
      <c r="A430" s="694">
        <v>18608251</v>
      </c>
      <c r="B430" s="694" t="s">
        <v>3297</v>
      </c>
      <c r="C430" s="694">
        <v>695.75</v>
      </c>
      <c r="D430" s="696">
        <f>VLOOKUP($A$1:$A$1000,BS!$A$8:$A$2406,1,0)</f>
        <v>18608251</v>
      </c>
    </row>
    <row r="431" spans="1:5">
      <c r="A431" s="692">
        <v>18608312</v>
      </c>
      <c r="B431" s="692" t="s">
        <v>1630</v>
      </c>
      <c r="C431" s="693">
        <v>3949045.03</v>
      </c>
      <c r="D431" s="684">
        <f>VLOOKUP($A$1:$A$1000,BS!$A$8:$A$2406,1,0)</f>
        <v>18608312</v>
      </c>
      <c r="E431" s="693"/>
    </row>
    <row r="432" spans="1:5">
      <c r="A432" s="692">
        <v>18608412</v>
      </c>
      <c r="B432" s="692" t="s">
        <v>2726</v>
      </c>
      <c r="C432" s="693">
        <v>2651381.7400000002</v>
      </c>
      <c r="D432" s="684">
        <f>VLOOKUP($A$1:$A$1000,BS!$A$8:$A$2406,1,0)</f>
        <v>18608412</v>
      </c>
      <c r="E432" s="693"/>
    </row>
    <row r="433" spans="1:5">
      <c r="A433" s="692">
        <v>18608612</v>
      </c>
      <c r="B433" s="692" t="s">
        <v>1631</v>
      </c>
      <c r="C433" s="693">
        <v>776531.8</v>
      </c>
      <c r="D433" s="684">
        <f>VLOOKUP($A$1:$A$1000,BS!$A$8:$A$2406,1,0)</f>
        <v>18608612</v>
      </c>
      <c r="E433" s="693"/>
    </row>
    <row r="434" spans="1:5">
      <c r="A434" s="692">
        <v>18608712</v>
      </c>
      <c r="B434" s="692" t="s">
        <v>1632</v>
      </c>
      <c r="C434" s="693">
        <v>5358520.29</v>
      </c>
      <c r="D434" s="684">
        <f>VLOOKUP($A$1:$A$1000,BS!$A$8:$A$2406,1,0)</f>
        <v>18608712</v>
      </c>
      <c r="E434" s="693"/>
    </row>
    <row r="435" spans="1:5">
      <c r="A435" s="692">
        <v>18608752</v>
      </c>
      <c r="B435" s="692" t="s">
        <v>1633</v>
      </c>
      <c r="C435" s="693">
        <v>935530</v>
      </c>
      <c r="D435" s="684">
        <f>VLOOKUP($A$1:$A$1000,BS!$A$8:$A$2406,1,0)</f>
        <v>18608752</v>
      </c>
      <c r="E435" s="693"/>
    </row>
    <row r="436" spans="1:5">
      <c r="A436" s="692">
        <v>18608772</v>
      </c>
      <c r="B436" s="692" t="s">
        <v>2941</v>
      </c>
      <c r="C436" s="693">
        <v>-3488999.1</v>
      </c>
      <c r="D436" s="684">
        <f>VLOOKUP($A$1:$A$1000,BS!$A$8:$A$2406,1,0)</f>
        <v>18608772</v>
      </c>
      <c r="E436" s="693"/>
    </row>
    <row r="437" spans="1:5">
      <c r="A437" s="692">
        <v>18608782</v>
      </c>
      <c r="B437" s="692" t="s">
        <v>2942</v>
      </c>
      <c r="C437" s="693">
        <v>-801550.75</v>
      </c>
      <c r="D437" s="684">
        <f>VLOOKUP($A$1:$A$1000,BS!$A$8:$A$2406,1,0)</f>
        <v>18608782</v>
      </c>
      <c r="E437" s="693"/>
    </row>
    <row r="438" spans="1:5">
      <c r="A438" s="692">
        <v>18608792</v>
      </c>
      <c r="B438" s="692" t="s">
        <v>2943</v>
      </c>
      <c r="C438" s="693">
        <v>-160310.15</v>
      </c>
      <c r="D438" s="684">
        <f>VLOOKUP($A$1:$A$1000,BS!$A$8:$A$2406,1,0)</f>
        <v>18608792</v>
      </c>
      <c r="E438" s="693"/>
    </row>
    <row r="439" spans="1:5">
      <c r="A439" s="692">
        <v>18609312</v>
      </c>
      <c r="B439" s="692" t="s">
        <v>2717</v>
      </c>
      <c r="C439" s="693">
        <v>12405154.710000001</v>
      </c>
      <c r="D439" s="684">
        <f>VLOOKUP($A$1:$A$1000,BS!$A$8:$A$2406,1,0)</f>
        <v>18609312</v>
      </c>
    </row>
    <row r="440" spans="1:5">
      <c r="A440" s="692">
        <v>18609422</v>
      </c>
      <c r="B440" s="692" t="s">
        <v>2480</v>
      </c>
      <c r="C440" s="693">
        <v>21583501.329999998</v>
      </c>
      <c r="D440" s="684">
        <f>VLOOKUP($A$1:$A$1000,BS!$A$8:$A$2406,1,0)</f>
        <v>18609422</v>
      </c>
      <c r="E440" s="693"/>
    </row>
    <row r="441" spans="1:5">
      <c r="A441" s="692">
        <v>18609432</v>
      </c>
      <c r="B441" s="692" t="s">
        <v>2725</v>
      </c>
      <c r="C441" s="693">
        <v>5359962.22</v>
      </c>
      <c r="D441" s="684">
        <f>VLOOKUP($A$1:$A$1000,BS!$A$8:$A$2406,1,0)</f>
        <v>18609432</v>
      </c>
      <c r="E441" s="693"/>
    </row>
    <row r="442" spans="1:5">
      <c r="A442" s="692">
        <v>18609512</v>
      </c>
      <c r="B442" s="692" t="s">
        <v>3253</v>
      </c>
      <c r="C442" s="693">
        <v>27871.55</v>
      </c>
      <c r="D442" s="684">
        <f>VLOOKUP($A$1:$A$1000,BS!$A$8:$A$2406,1,0)</f>
        <v>18609512</v>
      </c>
      <c r="E442" s="693"/>
    </row>
    <row r="443" spans="1:5">
      <c r="A443" s="692">
        <v>18609532</v>
      </c>
      <c r="B443" s="692" t="s">
        <v>1634</v>
      </c>
      <c r="C443" s="693">
        <v>231369.84</v>
      </c>
      <c r="D443" s="684">
        <f>VLOOKUP($A$1:$A$1000,BS!$A$8:$A$2406,1,0)</f>
        <v>18609532</v>
      </c>
      <c r="E443" s="693"/>
    </row>
    <row r="444" spans="1:5">
      <c r="A444" s="692">
        <v>18609542</v>
      </c>
      <c r="B444" s="692" t="s">
        <v>1019</v>
      </c>
      <c r="C444" s="693">
        <v>1254241.07</v>
      </c>
      <c r="D444" s="684">
        <f>VLOOKUP($A$1:$A$1000,BS!$A$8:$A$2406,1,0)</f>
        <v>18609542</v>
      </c>
      <c r="E444" s="693"/>
    </row>
    <row r="445" spans="1:5">
      <c r="A445" s="692">
        <v>18609572</v>
      </c>
      <c r="B445" s="692" t="s">
        <v>2476</v>
      </c>
      <c r="C445" s="693">
        <v>609250</v>
      </c>
      <c r="D445" s="684">
        <f>VLOOKUP($A$1:$A$1000,BS!$A$8:$A$2406,1,0)</f>
        <v>18609572</v>
      </c>
      <c r="E445" s="693"/>
    </row>
    <row r="446" spans="1:5">
      <c r="A446" s="692">
        <v>18609582</v>
      </c>
      <c r="B446" s="692" t="s">
        <v>2477</v>
      </c>
      <c r="C446" s="693">
        <v>627720.31000000006</v>
      </c>
      <c r="D446" s="684">
        <f>VLOOKUP($A$1:$A$1000,BS!$A$8:$A$2406,1,0)</f>
        <v>18609582</v>
      </c>
      <c r="E446" s="693"/>
    </row>
    <row r="447" spans="1:5">
      <c r="A447" s="692">
        <v>18609592</v>
      </c>
      <c r="B447" s="692" t="s">
        <v>2478</v>
      </c>
      <c r="C447" s="693">
        <v>3298324.33</v>
      </c>
      <c r="D447" s="684">
        <f>VLOOKUP($A$1:$A$1000,BS!$A$8:$A$2406,1,0)</f>
        <v>18609592</v>
      </c>
      <c r="E447" s="693"/>
    </row>
    <row r="448" spans="1:5">
      <c r="A448" s="692">
        <v>18609602</v>
      </c>
      <c r="B448" s="692" t="s">
        <v>2479</v>
      </c>
      <c r="C448" s="693">
        <v>236796.87</v>
      </c>
      <c r="D448" s="684">
        <f>VLOOKUP($A$1:$A$1000,BS!$A$8:$A$2406,1,0)</f>
        <v>18609602</v>
      </c>
      <c r="E448" s="693"/>
    </row>
    <row r="449" spans="1:5">
      <c r="A449" s="692">
        <v>18609622</v>
      </c>
      <c r="B449" s="692" t="s">
        <v>2481</v>
      </c>
      <c r="C449" s="693">
        <v>1272128.45</v>
      </c>
      <c r="D449" s="684">
        <f>VLOOKUP($A$1:$A$1000,BS!$A$8:$A$2406,1,0)</f>
        <v>18609622</v>
      </c>
      <c r="E449" s="693"/>
    </row>
    <row r="450" spans="1:5">
      <c r="A450" s="692">
        <v>18609642</v>
      </c>
      <c r="B450" s="692" t="s">
        <v>2483</v>
      </c>
      <c r="C450" s="693">
        <v>2401142.66</v>
      </c>
      <c r="D450" s="684">
        <f>VLOOKUP($A$1:$A$1000,BS!$A$8:$A$2406,1,0)</f>
        <v>18609642</v>
      </c>
      <c r="E450" s="693"/>
    </row>
    <row r="451" spans="1:5">
      <c r="A451" s="692">
        <v>18609652</v>
      </c>
      <c r="B451" s="692" t="s">
        <v>2484</v>
      </c>
      <c r="C451" s="693">
        <v>2050000</v>
      </c>
      <c r="D451" s="684">
        <f>VLOOKUP($A$1:$A$1000,BS!$A$8:$A$2406,1,0)</f>
        <v>18609652</v>
      </c>
      <c r="E451" s="693"/>
    </row>
    <row r="452" spans="1:5">
      <c r="A452" s="692">
        <v>18609662</v>
      </c>
      <c r="B452" s="692" t="s">
        <v>2485</v>
      </c>
      <c r="C452" s="693">
        <v>507741.9</v>
      </c>
      <c r="D452" s="684">
        <f>VLOOKUP($A$1:$A$1000,BS!$A$8:$A$2406,1,0)</f>
        <v>18609662</v>
      </c>
      <c r="E452" s="693"/>
    </row>
    <row r="453" spans="1:5">
      <c r="A453" s="692">
        <v>18609672</v>
      </c>
      <c r="B453" s="692" t="s">
        <v>2486</v>
      </c>
      <c r="C453" s="693">
        <v>200000</v>
      </c>
      <c r="D453" s="684">
        <f>VLOOKUP($A$1:$A$1000,BS!$A$8:$A$2406,1,0)</f>
        <v>18609672</v>
      </c>
      <c r="E453" s="693"/>
    </row>
    <row r="454" spans="1:5">
      <c r="A454" s="692">
        <v>18609682</v>
      </c>
      <c r="B454" s="692" t="s">
        <v>2506</v>
      </c>
      <c r="C454" s="693">
        <v>140000</v>
      </c>
      <c r="D454" s="684">
        <f>VLOOKUP($A$1:$A$1000,BS!$A$8:$A$2406,1,0)</f>
        <v>18609682</v>
      </c>
      <c r="E454" s="693"/>
    </row>
    <row r="455" spans="1:5">
      <c r="A455" s="692">
        <v>18609692</v>
      </c>
      <c r="B455" s="692" t="s">
        <v>2507</v>
      </c>
      <c r="C455" s="693">
        <v>100000</v>
      </c>
      <c r="D455" s="684">
        <f>VLOOKUP($A$1:$A$1000,BS!$A$8:$A$2406,1,0)</f>
        <v>18609692</v>
      </c>
      <c r="E455" s="693"/>
    </row>
    <row r="456" spans="1:5">
      <c r="A456" s="692">
        <v>18609801</v>
      </c>
      <c r="B456" s="692" t="s">
        <v>2385</v>
      </c>
      <c r="C456" s="693">
        <v>163563</v>
      </c>
      <c r="D456" s="684">
        <f>VLOOKUP($A$1:$A$1000,BS!$A$8:$A$2406,1,0)</f>
        <v>18609801</v>
      </c>
      <c r="E456" s="693"/>
    </row>
    <row r="457" spans="1:5">
      <c r="A457" s="692">
        <v>18609821</v>
      </c>
      <c r="B457" s="692" t="s">
        <v>1094</v>
      </c>
      <c r="C457" s="693">
        <v>850296.52</v>
      </c>
      <c r="D457" s="684">
        <f>VLOOKUP($A$1:$A$1000,BS!$A$8:$A$2406,1,0)</f>
        <v>18609821</v>
      </c>
      <c r="E457" s="693"/>
    </row>
    <row r="458" spans="1:5">
      <c r="A458" s="692">
        <v>18609841</v>
      </c>
      <c r="B458" s="692" t="s">
        <v>2605</v>
      </c>
      <c r="C458" s="693">
        <v>1449786</v>
      </c>
      <c r="D458" s="684">
        <f>VLOOKUP($A$1:$A$1000,BS!$A$8:$A$2406,1,0)</f>
        <v>18609841</v>
      </c>
      <c r="E458" s="693"/>
    </row>
    <row r="459" spans="1:5">
      <c r="A459" s="692">
        <v>18609861</v>
      </c>
      <c r="B459" s="692" t="s">
        <v>2386</v>
      </c>
      <c r="C459" s="693">
        <v>1351294.85</v>
      </c>
      <c r="D459" s="684">
        <f>VLOOKUP($A$1:$A$1000,BS!$A$8:$A$2406,1,0)</f>
        <v>18609861</v>
      </c>
      <c r="E459" s="693"/>
    </row>
    <row r="460" spans="1:5">
      <c r="A460" s="692">
        <v>18630031</v>
      </c>
      <c r="B460" s="692" t="s">
        <v>1944</v>
      </c>
      <c r="C460" s="693">
        <v>265289.40000000002</v>
      </c>
      <c r="D460" s="684">
        <f>VLOOKUP($A$1:$A$1000,BS!$A$8:$A$2406,1,0)</f>
        <v>18630031</v>
      </c>
      <c r="E460" s="693"/>
    </row>
    <row r="461" spans="1:5">
      <c r="A461" s="692">
        <v>18700032</v>
      </c>
      <c r="B461" s="692" t="s">
        <v>2526</v>
      </c>
      <c r="C461" s="693">
        <v>316253.37</v>
      </c>
      <c r="D461" s="684">
        <f>VLOOKUP($A$1:$A$1000,BS!$A$8:$A$2406,1,0)</f>
        <v>18700032</v>
      </c>
      <c r="E461" s="693"/>
    </row>
    <row r="462" spans="1:5">
      <c r="A462" s="692">
        <v>18700041</v>
      </c>
      <c r="B462" s="692" t="s">
        <v>2167</v>
      </c>
      <c r="C462" s="693">
        <v>274935.23</v>
      </c>
      <c r="D462" s="684">
        <f>VLOOKUP($A$1:$A$1000,BS!$A$8:$A$2406,1,0)</f>
        <v>18700041</v>
      </c>
      <c r="E462" s="693"/>
    </row>
    <row r="463" spans="1:5">
      <c r="A463" s="692">
        <v>18700062</v>
      </c>
      <c r="B463" s="692" t="s">
        <v>2527</v>
      </c>
      <c r="C463" s="693">
        <v>-4091.97</v>
      </c>
      <c r="D463" s="684">
        <f>VLOOKUP($A$1:$A$1000,BS!$A$8:$A$2406,1,0)</f>
        <v>18700062</v>
      </c>
      <c r="E463" s="693"/>
    </row>
    <row r="464" spans="1:5">
      <c r="A464" s="692">
        <v>18700071</v>
      </c>
      <c r="B464" s="692" t="s">
        <v>2528</v>
      </c>
      <c r="C464" s="693">
        <v>-21657</v>
      </c>
      <c r="D464" s="684">
        <f>VLOOKUP($A$1:$A$1000,BS!$A$8:$A$2406,1,0)</f>
        <v>18700071</v>
      </c>
      <c r="E464" s="693"/>
    </row>
    <row r="465" spans="1:5">
      <c r="A465" s="692">
        <v>18900013</v>
      </c>
      <c r="B465" s="692" t="s">
        <v>670</v>
      </c>
      <c r="C465" s="693">
        <v>25238</v>
      </c>
      <c r="D465" s="684">
        <f>VLOOKUP($A$1:$A$1000,BS!$A$8:$A$2406,1,0)</f>
        <v>18900013</v>
      </c>
      <c r="E465" s="693"/>
    </row>
    <row r="466" spans="1:5">
      <c r="A466" s="692">
        <v>18900173</v>
      </c>
      <c r="B466" s="692" t="s">
        <v>530</v>
      </c>
      <c r="C466" s="693">
        <v>1449554.68</v>
      </c>
      <c r="D466" s="684">
        <f>VLOOKUP($A$1:$A$1000,BS!$A$8:$A$2406,1,0)</f>
        <v>18900173</v>
      </c>
      <c r="E466" s="693"/>
    </row>
    <row r="467" spans="1:5">
      <c r="A467" s="692">
        <v>18900183</v>
      </c>
      <c r="B467" s="692" t="s">
        <v>367</v>
      </c>
      <c r="C467" s="693">
        <v>340306.77</v>
      </c>
      <c r="D467" s="684">
        <f>VLOOKUP($A$1:$A$1000,BS!$A$8:$A$2406,1,0)</f>
        <v>18900183</v>
      </c>
      <c r="E467" s="693"/>
    </row>
    <row r="468" spans="1:5">
      <c r="A468" s="692">
        <v>18900193</v>
      </c>
      <c r="B468" s="692" t="s">
        <v>534</v>
      </c>
      <c r="C468" s="693">
        <v>2738499.31</v>
      </c>
      <c r="D468" s="684">
        <f>VLOOKUP($A$1:$A$1000,BS!$A$8:$A$2406,1,0)</f>
        <v>18900193</v>
      </c>
      <c r="E468" s="693"/>
    </row>
    <row r="469" spans="1:5">
      <c r="A469" s="694">
        <v>18900203</v>
      </c>
      <c r="B469" s="694" t="s">
        <v>3298</v>
      </c>
      <c r="C469" s="695">
        <v>2456270.5299999998</v>
      </c>
      <c r="D469" s="696">
        <f>VLOOKUP($A$1:$A$1000,BS!$A$8:$A$2406,1,0)</f>
        <v>18900203</v>
      </c>
      <c r="E469" s="693"/>
    </row>
    <row r="470" spans="1:5">
      <c r="A470" s="694">
        <v>18900213</v>
      </c>
      <c r="B470" s="694" t="s">
        <v>3299</v>
      </c>
      <c r="C470" s="695">
        <v>9450236.5800000001</v>
      </c>
      <c r="D470" s="696">
        <f>VLOOKUP($A$1:$A$1000,BS!$A$8:$A$2406,1,0)</f>
        <v>18900213</v>
      </c>
      <c r="E470" s="693"/>
    </row>
    <row r="471" spans="1:5">
      <c r="A471" s="692">
        <v>18900243</v>
      </c>
      <c r="B471" s="692" t="s">
        <v>1886</v>
      </c>
      <c r="C471" s="693">
        <v>10496.09</v>
      </c>
      <c r="D471" s="684">
        <f>VLOOKUP($A$1:$A$1000,BS!$A$8:$A$2406,1,0)</f>
        <v>18900243</v>
      </c>
      <c r="E471" s="693"/>
    </row>
    <row r="472" spans="1:5">
      <c r="A472" s="692">
        <v>18900253</v>
      </c>
      <c r="B472" s="692" t="s">
        <v>1881</v>
      </c>
      <c r="C472" s="693">
        <v>712526.95</v>
      </c>
      <c r="D472" s="684">
        <f>VLOOKUP($A$1:$A$1000,BS!$A$8:$A$2406,1,0)</f>
        <v>18900253</v>
      </c>
      <c r="E472" s="693"/>
    </row>
    <row r="473" spans="1:5">
      <c r="A473" s="692">
        <v>18900263</v>
      </c>
      <c r="B473" s="692" t="s">
        <v>1882</v>
      </c>
      <c r="C473" s="693">
        <v>541461.66</v>
      </c>
      <c r="D473" s="684">
        <f>VLOOKUP($A$1:$A$1000,BS!$A$8:$A$2406,1,0)</f>
        <v>18900263</v>
      </c>
      <c r="E473" s="693"/>
    </row>
    <row r="474" spans="1:5">
      <c r="A474" s="692">
        <v>18900273</v>
      </c>
      <c r="B474" s="692" t="s">
        <v>802</v>
      </c>
      <c r="C474" s="693">
        <v>1657931.47</v>
      </c>
      <c r="D474" s="684">
        <f>VLOOKUP($A$1:$A$1000,BS!$A$8:$A$2406,1,0)</f>
        <v>18900273</v>
      </c>
      <c r="E474" s="693"/>
    </row>
    <row r="475" spans="1:5">
      <c r="A475" s="692">
        <v>18900283</v>
      </c>
      <c r="B475" s="692" t="s">
        <v>555</v>
      </c>
      <c r="C475" s="693">
        <v>505999.47</v>
      </c>
      <c r="D475" s="684">
        <f>VLOOKUP($A$1:$A$1000,BS!$A$8:$A$2406,1,0)</f>
        <v>18900283</v>
      </c>
      <c r="E475" s="693"/>
    </row>
    <row r="476" spans="1:5">
      <c r="A476" s="692">
        <v>18900293</v>
      </c>
      <c r="B476" s="692" t="s">
        <v>403</v>
      </c>
      <c r="C476" s="693">
        <v>7417.2</v>
      </c>
      <c r="D476" s="684">
        <f>VLOOKUP($A$1:$A$1000,BS!$A$8:$A$2406,1,0)</f>
        <v>18900293</v>
      </c>
      <c r="E476" s="693"/>
    </row>
    <row r="477" spans="1:5">
      <c r="A477" s="692">
        <v>18900303</v>
      </c>
      <c r="B477" s="692" t="s">
        <v>812</v>
      </c>
      <c r="C477" s="693">
        <v>17305.77</v>
      </c>
      <c r="D477" s="684">
        <f>VLOOKUP($A$1:$A$1000,BS!$A$8:$A$2406,1,0)</f>
        <v>18900303</v>
      </c>
      <c r="E477" s="693"/>
    </row>
    <row r="478" spans="1:5">
      <c r="A478" s="692">
        <v>18900323</v>
      </c>
      <c r="B478" s="692" t="s">
        <v>667</v>
      </c>
      <c r="C478" s="693">
        <v>447814.40000000002</v>
      </c>
      <c r="D478" s="684">
        <f>VLOOKUP($A$1:$A$1000,BS!$A$8:$A$2406,1,0)</f>
        <v>18900323</v>
      </c>
      <c r="E478" s="693"/>
    </row>
    <row r="479" spans="1:5">
      <c r="A479" s="692">
        <v>18900353</v>
      </c>
      <c r="B479" s="692" t="s">
        <v>1040</v>
      </c>
      <c r="C479" s="693">
        <v>86137.08</v>
      </c>
      <c r="D479" s="684">
        <f>VLOOKUP($A$1:$A$1000,BS!$A$8:$A$2406,1,0)</f>
        <v>18900353</v>
      </c>
      <c r="E479" s="693"/>
    </row>
    <row r="480" spans="1:5">
      <c r="A480" s="692">
        <v>18900373</v>
      </c>
      <c r="B480" s="692" t="s">
        <v>1030</v>
      </c>
      <c r="C480" s="693">
        <v>4137448.66</v>
      </c>
      <c r="D480" s="684">
        <f>VLOOKUP($A$1:$A$1000,BS!$A$8:$A$2406,1,0)</f>
        <v>18900373</v>
      </c>
      <c r="E480" s="693"/>
    </row>
    <row r="481" spans="1:5">
      <c r="A481" s="692">
        <v>18900383</v>
      </c>
      <c r="B481" s="692" t="s">
        <v>1020</v>
      </c>
      <c r="C481" s="693">
        <v>365996.79</v>
      </c>
      <c r="D481" s="684">
        <f>VLOOKUP($A$1:$A$1000,BS!$A$8:$A$2406,1,0)</f>
        <v>18900383</v>
      </c>
    </row>
    <row r="482" spans="1:5">
      <c r="A482" s="692">
        <v>18900393</v>
      </c>
      <c r="B482" s="692" t="s">
        <v>2415</v>
      </c>
      <c r="C482" s="693">
        <v>14552185.24</v>
      </c>
      <c r="D482" s="684">
        <f>VLOOKUP($A$1:$A$1000,BS!$A$8:$A$2406,1,0)</f>
        <v>18900393</v>
      </c>
    </row>
    <row r="483" spans="1:5">
      <c r="A483" s="692">
        <v>18900403</v>
      </c>
      <c r="B483" s="692" t="s">
        <v>2718</v>
      </c>
      <c r="C483" s="693">
        <v>163530.19</v>
      </c>
      <c r="D483" s="684">
        <f>VLOOKUP($A$1:$A$1000,BS!$A$8:$A$2406,1,0)</f>
        <v>18900403</v>
      </c>
      <c r="E483" s="693"/>
    </row>
    <row r="484" spans="1:5">
      <c r="A484" s="692">
        <v>18900413</v>
      </c>
      <c r="B484" s="692" t="s">
        <v>2722</v>
      </c>
      <c r="C484" s="693">
        <v>214803.26</v>
      </c>
      <c r="D484" s="684">
        <f>VLOOKUP($A$1:$A$1000,BS!$A$8:$A$2406,1,0)</f>
        <v>18900413</v>
      </c>
      <c r="E484" s="693"/>
    </row>
    <row r="485" spans="1:5">
      <c r="A485" s="692">
        <v>18900423</v>
      </c>
      <c r="B485" s="692" t="s">
        <v>2719</v>
      </c>
      <c r="C485" s="693">
        <v>856195.71</v>
      </c>
      <c r="D485" s="684">
        <f>VLOOKUP($A$1:$A$1000,BS!$A$8:$A$2406,1,0)</f>
        <v>18900423</v>
      </c>
      <c r="E485" s="693"/>
    </row>
    <row r="486" spans="1:5">
      <c r="A486" s="692">
        <v>18900433</v>
      </c>
      <c r="B486" s="692" t="s">
        <v>2826</v>
      </c>
      <c r="C486" s="693">
        <v>4686350.8600000003</v>
      </c>
      <c r="D486" s="684">
        <f>VLOOKUP($A$1:$A$1000,BS!$A$8:$A$2406,1,0)</f>
        <v>18900433</v>
      </c>
      <c r="E486" s="693"/>
    </row>
    <row r="487" spans="1:5">
      <c r="A487" s="692">
        <v>18900443</v>
      </c>
      <c r="B487" s="692" t="s">
        <v>3055</v>
      </c>
      <c r="C487" s="693">
        <v>105114.47</v>
      </c>
      <c r="D487" s="684">
        <f>VLOOKUP($A$1:$A$1000,BS!$A$8:$A$2406,1,0)</f>
        <v>18900443</v>
      </c>
      <c r="E487" s="693"/>
    </row>
    <row r="488" spans="1:5">
      <c r="A488" s="692">
        <v>18900451</v>
      </c>
      <c r="B488" s="692" t="s">
        <v>3116</v>
      </c>
      <c r="C488" s="693">
        <v>35649.07</v>
      </c>
      <c r="D488" s="684">
        <f>VLOOKUP($A$1:$A$1000,BS!$A$8:$A$2406,1,0)</f>
        <v>18900451</v>
      </c>
      <c r="E488" s="693"/>
    </row>
    <row r="489" spans="1:5">
      <c r="A489" s="692">
        <v>18900452</v>
      </c>
      <c r="B489" s="692" t="s">
        <v>3116</v>
      </c>
      <c r="C489" s="693">
        <v>21849.41</v>
      </c>
      <c r="D489" s="684">
        <f>VLOOKUP($A$1:$A$1000,BS!$A$8:$A$2406,1,0)</f>
        <v>18900452</v>
      </c>
      <c r="E489" s="693"/>
    </row>
    <row r="490" spans="1:5">
      <c r="A490" s="692">
        <v>18900533</v>
      </c>
      <c r="B490" s="692" t="s">
        <v>2827</v>
      </c>
      <c r="C490" s="693">
        <v>792002.3</v>
      </c>
      <c r="D490" s="684">
        <f>VLOOKUP($A$1:$A$1000,BS!$A$8:$A$2406,1,0)</f>
        <v>18900533</v>
      </c>
      <c r="E490" s="693"/>
    </row>
    <row r="491" spans="1:5">
      <c r="A491" s="692">
        <v>19000003</v>
      </c>
      <c r="B491" s="692" t="s">
        <v>129</v>
      </c>
      <c r="C491" s="693">
        <v>3396512.71</v>
      </c>
      <c r="D491" s="684">
        <f>VLOOKUP($A$1:$A$1000,BS!$A$8:$A$2406,1,0)</f>
        <v>19000003</v>
      </c>
      <c r="E491" s="693"/>
    </row>
    <row r="492" spans="1:5">
      <c r="A492" s="692">
        <v>19000013</v>
      </c>
      <c r="B492" s="692" t="s">
        <v>762</v>
      </c>
      <c r="C492" s="693">
        <v>2963860.9</v>
      </c>
      <c r="D492" s="684">
        <f>VLOOKUP($A$1:$A$1000,BS!$A$8:$A$2406,1,0)</f>
        <v>19000013</v>
      </c>
      <c r="E492" s="693"/>
    </row>
    <row r="493" spans="1:5">
      <c r="A493" s="692">
        <v>19000032</v>
      </c>
      <c r="B493" s="692" t="s">
        <v>1826</v>
      </c>
      <c r="C493" s="693">
        <v>17727387.829999998</v>
      </c>
      <c r="D493" s="684">
        <f>VLOOKUP($A$1:$A$1000,BS!$A$8:$A$2406,1,0)</f>
        <v>19000032</v>
      </c>
      <c r="E493" s="693"/>
    </row>
    <row r="494" spans="1:5">
      <c r="A494" s="692">
        <v>19000042</v>
      </c>
      <c r="B494" s="692" t="s">
        <v>1863</v>
      </c>
      <c r="C494" s="693">
        <v>5488733.8899999997</v>
      </c>
      <c r="D494" s="684">
        <f>VLOOKUP($A$1:$A$1000,BS!$A$8:$A$2406,1,0)</f>
        <v>19000042</v>
      </c>
      <c r="E494" s="693"/>
    </row>
    <row r="495" spans="1:5">
      <c r="A495" s="692">
        <v>19000043</v>
      </c>
      <c r="B495" s="692" t="s">
        <v>8</v>
      </c>
      <c r="C495" s="693">
        <v>8204737.8399999999</v>
      </c>
      <c r="D495" s="684">
        <f>VLOOKUP($A$1:$A$1000,BS!$A$8:$A$2406,1,0)</f>
        <v>19000043</v>
      </c>
      <c r="E495" s="693"/>
    </row>
    <row r="496" spans="1:5">
      <c r="A496" s="692">
        <v>19000081</v>
      </c>
      <c r="B496" s="692" t="s">
        <v>1746</v>
      </c>
      <c r="C496" s="693">
        <v>25721285.920000002</v>
      </c>
      <c r="D496" s="684">
        <f>VLOOKUP($A$1:$A$1000,BS!$A$8:$A$2406,1,0)</f>
        <v>19000081</v>
      </c>
      <c r="E496" s="693"/>
    </row>
    <row r="497" spans="1:5">
      <c r="A497" s="692">
        <v>19000091</v>
      </c>
      <c r="B497" s="692" t="s">
        <v>702</v>
      </c>
      <c r="C497" s="693">
        <v>9774575.0299999993</v>
      </c>
      <c r="D497" s="684">
        <f>VLOOKUP($A$1:$A$1000,BS!$A$8:$A$2406,1,0)</f>
        <v>19000091</v>
      </c>
      <c r="E497" s="693"/>
    </row>
    <row r="498" spans="1:5">
      <c r="A498" s="692">
        <v>19000093</v>
      </c>
      <c r="B498" s="692" t="s">
        <v>771</v>
      </c>
      <c r="C498" s="693">
        <v>5248202.2</v>
      </c>
      <c r="D498" s="684">
        <f>VLOOKUP($A$1:$A$1000,BS!$A$8:$A$2406,1,0)</f>
        <v>19000093</v>
      </c>
      <c r="E498" s="693"/>
    </row>
    <row r="499" spans="1:5">
      <c r="A499" s="692">
        <v>19000103</v>
      </c>
      <c r="B499" s="692" t="s">
        <v>3007</v>
      </c>
      <c r="C499" s="693">
        <v>1064126.8799999999</v>
      </c>
      <c r="D499" s="684">
        <f>VLOOKUP($A$1:$A$1000,BS!$A$8:$A$2406,1,0)</f>
        <v>19000103</v>
      </c>
      <c r="E499" s="693"/>
    </row>
    <row r="500" spans="1:5">
      <c r="A500" s="692">
        <v>19000111</v>
      </c>
      <c r="B500" s="692" t="s">
        <v>915</v>
      </c>
      <c r="C500" s="693">
        <v>75375.740000000005</v>
      </c>
      <c r="D500" s="684">
        <f>VLOOKUP($A$1:$A$1000,BS!$A$8:$A$2406,1,0)</f>
        <v>19000111</v>
      </c>
      <c r="E500" s="693"/>
    </row>
    <row r="501" spans="1:5">
      <c r="A501" s="692">
        <v>19000112</v>
      </c>
      <c r="B501" s="692" t="s">
        <v>2060</v>
      </c>
      <c r="C501" s="693">
        <v>40932.339999999997</v>
      </c>
      <c r="D501" s="684">
        <f>VLOOKUP($A$1:$A$1000,BS!$A$8:$A$2406,1,0)</f>
        <v>19000112</v>
      </c>
      <c r="E501" s="693"/>
    </row>
    <row r="502" spans="1:5">
      <c r="A502" s="692">
        <v>19000122</v>
      </c>
      <c r="B502" s="692" t="s">
        <v>2221</v>
      </c>
      <c r="C502" s="693">
        <v>-91609.24</v>
      </c>
      <c r="D502" s="684">
        <f>VLOOKUP($A$1:$A$1000,BS!$A$8:$A$2406,1,0)</f>
        <v>19000122</v>
      </c>
      <c r="E502" s="693"/>
    </row>
    <row r="503" spans="1:5">
      <c r="A503" s="692">
        <v>19000133</v>
      </c>
      <c r="B503" s="692" t="s">
        <v>1060</v>
      </c>
      <c r="C503" s="693">
        <v>13393825.27</v>
      </c>
      <c r="D503" s="684">
        <f>VLOOKUP($A$1:$A$1000,BS!$A$8:$A$2406,1,0)</f>
        <v>19000133</v>
      </c>
      <c r="E503" s="693"/>
    </row>
    <row r="504" spans="1:5">
      <c r="A504" s="692">
        <v>19000151</v>
      </c>
      <c r="B504" s="692" t="s">
        <v>170</v>
      </c>
      <c r="C504" s="693">
        <v>457531.32</v>
      </c>
      <c r="D504" s="684">
        <f>VLOOKUP($A$1:$A$1000,BS!$A$8:$A$2406,1,0)</f>
        <v>19000151</v>
      </c>
      <c r="E504" s="693"/>
    </row>
    <row r="505" spans="1:5">
      <c r="A505" s="692">
        <v>19000181</v>
      </c>
      <c r="B505" s="692" t="s">
        <v>994</v>
      </c>
      <c r="C505" s="693">
        <v>-1208109.19</v>
      </c>
      <c r="D505" s="684">
        <f>VLOOKUP($A$1:$A$1000,BS!$A$8:$A$2406,1,0)</f>
        <v>19000181</v>
      </c>
      <c r="E505" s="693"/>
    </row>
    <row r="506" spans="1:5">
      <c r="A506" s="692">
        <v>19000193</v>
      </c>
      <c r="B506" s="692" t="s">
        <v>2669</v>
      </c>
      <c r="C506" s="693">
        <v>721929.13</v>
      </c>
      <c r="D506" s="684">
        <f>VLOOKUP($A$1:$A$1000,BS!$A$8:$A$2406,1,0)</f>
        <v>19000193</v>
      </c>
      <c r="E506" s="693"/>
    </row>
    <row r="507" spans="1:5">
      <c r="A507" s="692">
        <v>19000251</v>
      </c>
      <c r="B507" s="692" t="s">
        <v>733</v>
      </c>
      <c r="C507" s="693">
        <v>20009.73</v>
      </c>
      <c r="D507" s="684">
        <f>VLOOKUP($A$1:$A$1000,BS!$A$8:$A$2406,1,0)</f>
        <v>19000251</v>
      </c>
      <c r="E507" s="693"/>
    </row>
    <row r="508" spans="1:5">
      <c r="A508" s="692">
        <v>19000283</v>
      </c>
      <c r="B508" s="692" t="s">
        <v>1584</v>
      </c>
      <c r="C508" s="693">
        <v>2043209.43</v>
      </c>
      <c r="D508" s="684">
        <f>VLOOKUP($A$1:$A$1000,BS!$A$8:$A$2406,1,0)</f>
        <v>19000283</v>
      </c>
      <c r="E508" s="693"/>
    </row>
    <row r="509" spans="1:5">
      <c r="A509" s="692">
        <v>19000361</v>
      </c>
      <c r="B509" s="692" t="s">
        <v>1121</v>
      </c>
      <c r="C509" s="693">
        <v>159437</v>
      </c>
      <c r="D509" s="684">
        <f>VLOOKUP($A$1:$A$1000,BS!$A$8:$A$2406,1,0)</f>
        <v>19000361</v>
      </c>
      <c r="E509" s="693"/>
    </row>
    <row r="510" spans="1:5">
      <c r="A510" s="692">
        <v>19000371</v>
      </c>
      <c r="B510" s="692" t="s">
        <v>1122</v>
      </c>
      <c r="C510" s="693">
        <v>40143.08</v>
      </c>
      <c r="D510" s="684">
        <f>VLOOKUP($A$1:$A$1000,BS!$A$8:$A$2406,1,0)</f>
        <v>19000371</v>
      </c>
      <c r="E510" s="693"/>
    </row>
    <row r="511" spans="1:5">
      <c r="A511" s="692">
        <v>19000403</v>
      </c>
      <c r="B511" s="692" t="s">
        <v>286</v>
      </c>
      <c r="C511" s="693">
        <v>158644.4</v>
      </c>
      <c r="D511" s="684">
        <f>VLOOKUP($A$1:$A$1000,BS!$A$8:$A$2406,1,0)</f>
        <v>19000403</v>
      </c>
      <c r="E511" s="693"/>
    </row>
    <row r="512" spans="1:5">
      <c r="A512" s="692">
        <v>19000441</v>
      </c>
      <c r="B512" s="692" t="s">
        <v>339</v>
      </c>
      <c r="C512" s="693">
        <v>5003406.18</v>
      </c>
      <c r="D512" s="684">
        <f>VLOOKUP($A$1:$A$1000,BS!$A$8:$A$2406,1,0)</f>
        <v>19000441</v>
      </c>
      <c r="E512" s="693"/>
    </row>
    <row r="513" spans="1:5">
      <c r="A513" s="692">
        <v>19000443</v>
      </c>
      <c r="B513" s="692" t="s">
        <v>524</v>
      </c>
      <c r="C513" s="693">
        <v>79205001.219999999</v>
      </c>
      <c r="D513" s="684">
        <f>VLOOKUP($A$1:$A$1000,BS!$A$8:$A$2406,1,0)</f>
        <v>19000443</v>
      </c>
      <c r="E513" s="693"/>
    </row>
    <row r="514" spans="1:5">
      <c r="A514" s="692">
        <v>19000453</v>
      </c>
      <c r="B514" s="692" t="s">
        <v>525</v>
      </c>
      <c r="C514" s="693">
        <v>6383210.2999999998</v>
      </c>
      <c r="D514" s="684">
        <f>VLOOKUP($A$1:$A$1000,BS!$A$8:$A$2406,1,0)</f>
        <v>19000453</v>
      </c>
      <c r="E514" s="693"/>
    </row>
    <row r="515" spans="1:5">
      <c r="A515" s="692">
        <v>19000463</v>
      </c>
      <c r="B515" s="692" t="s">
        <v>526</v>
      </c>
      <c r="C515" s="693">
        <v>-1153950.46</v>
      </c>
      <c r="D515" s="684">
        <f>VLOOKUP($A$1:$A$1000,BS!$A$8:$A$2406,1,0)</f>
        <v>19000463</v>
      </c>
      <c r="E515" s="693"/>
    </row>
    <row r="516" spans="1:5">
      <c r="A516" s="692">
        <v>19000471</v>
      </c>
      <c r="B516" s="692" t="s">
        <v>808</v>
      </c>
      <c r="C516" s="693">
        <v>3606343.47</v>
      </c>
      <c r="D516" s="684">
        <f>VLOOKUP($A$1:$A$1000,BS!$A$8:$A$2406,1,0)</f>
        <v>19000471</v>
      </c>
      <c r="E516" s="693"/>
    </row>
    <row r="517" spans="1:5">
      <c r="A517" s="692">
        <v>19000473</v>
      </c>
      <c r="B517" s="692" t="s">
        <v>2163</v>
      </c>
      <c r="C517" s="693">
        <v>2562568</v>
      </c>
      <c r="D517" s="684">
        <f>VLOOKUP($A$1:$A$1000,BS!$A$8:$A$2406,1,0)</f>
        <v>19000473</v>
      </c>
      <c r="E517" s="693"/>
    </row>
    <row r="518" spans="1:5">
      <c r="A518" s="692">
        <v>19000491</v>
      </c>
      <c r="B518" s="692" t="s">
        <v>2540</v>
      </c>
      <c r="C518" s="693">
        <v>2114235.5499999998</v>
      </c>
      <c r="D518" s="684">
        <f>VLOOKUP($A$1:$A$1000,BS!$A$8:$A$2406,1,0)</f>
        <v>19000491</v>
      </c>
      <c r="E518" s="693"/>
    </row>
    <row r="519" spans="1:5">
      <c r="A519" s="692">
        <v>19000551</v>
      </c>
      <c r="B519" s="692" t="s">
        <v>3126</v>
      </c>
      <c r="C519" s="693">
        <v>1965399</v>
      </c>
      <c r="D519" s="684">
        <f>VLOOKUP($A$1:$A$1000,BS!$A$8:$A$2406,1,0)</f>
        <v>19000551</v>
      </c>
      <c r="E519" s="693"/>
    </row>
    <row r="520" spans="1:5">
      <c r="A520" s="692">
        <v>19000552</v>
      </c>
      <c r="B520" s="692" t="s">
        <v>2521</v>
      </c>
      <c r="C520" s="693">
        <v>653581.53</v>
      </c>
      <c r="D520" s="684">
        <f>VLOOKUP($A$1:$A$1000,BS!$A$8:$A$2406,1,0)</f>
        <v>19000552</v>
      </c>
    </row>
    <row r="521" spans="1:5">
      <c r="A521" s="692">
        <v>19000553</v>
      </c>
      <c r="B521" s="692" t="s">
        <v>101</v>
      </c>
      <c r="C521" s="693">
        <v>262420.13</v>
      </c>
      <c r="D521" s="684">
        <f>VLOOKUP($A$1:$A$1000,BS!$A$8:$A$2406,1,0)</f>
        <v>19000553</v>
      </c>
      <c r="E521" s="693"/>
    </row>
    <row r="522" spans="1:5">
      <c r="A522" s="692">
        <v>19000562</v>
      </c>
      <c r="B522" s="692" t="s">
        <v>763</v>
      </c>
      <c r="C522" s="693">
        <v>1033338.95</v>
      </c>
      <c r="D522" s="684">
        <f>VLOOKUP($A$1:$A$1000,BS!$A$8:$A$2406,1,0)</f>
        <v>19000562</v>
      </c>
      <c r="E522" s="693"/>
    </row>
    <row r="523" spans="1:5">
      <c r="A523" s="692">
        <v>19000563</v>
      </c>
      <c r="B523" s="692" t="s">
        <v>2180</v>
      </c>
      <c r="C523" s="693">
        <v>3676.17</v>
      </c>
      <c r="D523" s="684">
        <f>VLOOKUP($A$1:$A$1000,BS!$A$8:$A$2406,1,0)</f>
        <v>19000563</v>
      </c>
      <c r="E523" s="693"/>
    </row>
    <row r="524" spans="1:5">
      <c r="A524" s="692">
        <v>19000572</v>
      </c>
      <c r="B524" s="692" t="s">
        <v>764</v>
      </c>
      <c r="C524" s="693">
        <v>289854.25</v>
      </c>
      <c r="D524" s="684">
        <f>VLOOKUP($A$1:$A$1000,BS!$A$8:$A$2406,1,0)</f>
        <v>19000572</v>
      </c>
      <c r="E524" s="693"/>
    </row>
    <row r="525" spans="1:5">
      <c r="A525" s="692">
        <v>19000573</v>
      </c>
      <c r="B525" s="692" t="s">
        <v>2248</v>
      </c>
      <c r="C525" s="693">
        <v>289245.19</v>
      </c>
      <c r="D525" s="684">
        <f>VLOOKUP($A$1:$A$1000,BS!$A$8:$A$2406,1,0)</f>
        <v>19000573</v>
      </c>
      <c r="E525" s="693"/>
    </row>
    <row r="526" spans="1:5">
      <c r="A526" s="692">
        <v>19000581</v>
      </c>
      <c r="B526" s="692" t="s">
        <v>195</v>
      </c>
      <c r="C526" s="693">
        <v>3025140.99</v>
      </c>
      <c r="D526" s="684">
        <f>VLOOKUP($A$1:$A$1000,BS!$A$8:$A$2406,1,0)</f>
        <v>19000581</v>
      </c>
      <c r="E526" s="693"/>
    </row>
    <row r="527" spans="1:5">
      <c r="A527" s="692">
        <v>19000592</v>
      </c>
      <c r="B527" s="692" t="s">
        <v>584</v>
      </c>
      <c r="C527" s="693">
        <v>3781285.24</v>
      </c>
      <c r="D527" s="684">
        <f>VLOOKUP($A$1:$A$1000,BS!$A$8:$A$2406,1,0)</f>
        <v>19000592</v>
      </c>
      <c r="E527" s="693"/>
    </row>
    <row r="528" spans="1:5">
      <c r="A528" s="692">
        <v>19000601</v>
      </c>
      <c r="B528" s="692" t="s">
        <v>2138</v>
      </c>
      <c r="C528" s="693">
        <v>165786166</v>
      </c>
      <c r="D528" s="684">
        <f>VLOOKUP($A$1:$A$1000,BS!$A$8:$A$2406,1,0)</f>
        <v>19000601</v>
      </c>
      <c r="E528" s="693"/>
    </row>
    <row r="529" spans="1:5">
      <c r="A529" s="692">
        <v>19000621</v>
      </c>
      <c r="B529" s="692" t="s">
        <v>2197</v>
      </c>
      <c r="C529" s="693">
        <v>56503930.700000003</v>
      </c>
      <c r="D529" s="684">
        <f>VLOOKUP($A$1:$A$1000,BS!$A$8:$A$2406,1,0)</f>
        <v>19000621</v>
      </c>
      <c r="E529" s="693"/>
    </row>
    <row r="530" spans="1:5">
      <c r="A530" s="692">
        <v>19000641</v>
      </c>
      <c r="B530" s="692" t="s">
        <v>2194</v>
      </c>
      <c r="C530" s="693">
        <v>270223.31</v>
      </c>
      <c r="D530" s="684">
        <f>VLOOKUP($A$1:$A$1000,BS!$A$8:$A$2406,1,0)</f>
        <v>19000641</v>
      </c>
      <c r="E530" s="693"/>
    </row>
    <row r="531" spans="1:5">
      <c r="A531" s="692">
        <v>19000671</v>
      </c>
      <c r="B531" s="692" t="s">
        <v>2214</v>
      </c>
      <c r="C531" s="693">
        <v>32765538.120000001</v>
      </c>
      <c r="D531" s="684">
        <f>VLOOKUP($A$1:$A$1000,BS!$A$8:$A$2406,1,0)</f>
        <v>19000671</v>
      </c>
      <c r="E531" s="693"/>
    </row>
    <row r="532" spans="1:5">
      <c r="A532" s="692">
        <v>19000691</v>
      </c>
      <c r="B532" s="692" t="s">
        <v>2541</v>
      </c>
      <c r="C532" s="693">
        <v>32375</v>
      </c>
      <c r="D532" s="684">
        <f>VLOOKUP($A$1:$A$1000,BS!$A$8:$A$2406,1,0)</f>
        <v>19000691</v>
      </c>
      <c r="E532" s="693"/>
    </row>
    <row r="533" spans="1:5">
      <c r="A533" s="692">
        <v>19000692</v>
      </c>
      <c r="B533" s="692" t="s">
        <v>1218</v>
      </c>
      <c r="C533" s="693">
        <v>56000</v>
      </c>
      <c r="D533" s="684">
        <f>VLOOKUP($A$1:$A$1000,BS!$A$8:$A$2406,1,0)</f>
        <v>19000692</v>
      </c>
      <c r="E533" s="693"/>
    </row>
    <row r="534" spans="1:5">
      <c r="A534" s="692">
        <v>19000711</v>
      </c>
      <c r="B534" s="692" t="s">
        <v>2061</v>
      </c>
      <c r="C534" s="693">
        <v>627230.59</v>
      </c>
      <c r="D534" s="684">
        <f>VLOOKUP($A$1:$A$1000,BS!$A$8:$A$2406,1,0)</f>
        <v>19000711</v>
      </c>
      <c r="E534" s="693"/>
    </row>
    <row r="535" spans="1:5">
      <c r="A535" s="692">
        <v>19000721</v>
      </c>
      <c r="B535" s="692" t="s">
        <v>2222</v>
      </c>
      <c r="C535" s="693">
        <v>10869.86</v>
      </c>
      <c r="D535" s="684">
        <f>VLOOKUP($A$1:$A$1000,BS!$A$8:$A$2406,1,0)</f>
        <v>19000721</v>
      </c>
      <c r="E535" s="693"/>
    </row>
    <row r="536" spans="1:5">
      <c r="A536" s="692">
        <v>19000731</v>
      </c>
      <c r="B536" s="692" t="s">
        <v>2317</v>
      </c>
      <c r="C536" s="693">
        <v>216583.86</v>
      </c>
      <c r="D536" s="684">
        <f>VLOOKUP($A$1:$A$1000,BS!$A$8:$A$2406,1,0)</f>
        <v>19000731</v>
      </c>
      <c r="E536" s="693"/>
    </row>
    <row r="537" spans="1:5">
      <c r="A537" s="692">
        <v>19000732</v>
      </c>
      <c r="B537" s="692" t="s">
        <v>2313</v>
      </c>
      <c r="C537" s="693">
        <v>139891.26</v>
      </c>
      <c r="D537" s="684">
        <f>VLOOKUP($A$1:$A$1000,BS!$A$8:$A$2406,1,0)</f>
        <v>19000732</v>
      </c>
      <c r="E537" s="693"/>
    </row>
    <row r="538" spans="1:5">
      <c r="A538" s="692">
        <v>19000741</v>
      </c>
      <c r="B538" s="692" t="s">
        <v>2382</v>
      </c>
      <c r="C538" s="693">
        <v>386790.65</v>
      </c>
      <c r="D538" s="684">
        <f>VLOOKUP($A$1:$A$1000,BS!$A$8:$A$2406,1,0)</f>
        <v>19000741</v>
      </c>
      <c r="E538" s="693"/>
    </row>
    <row r="539" spans="1:5">
      <c r="A539" s="692">
        <v>19000751</v>
      </c>
      <c r="B539" s="692" t="s">
        <v>2408</v>
      </c>
      <c r="C539" s="693">
        <v>1915420.5</v>
      </c>
      <c r="D539" s="684">
        <f>VLOOKUP($A$1:$A$1000,BS!$A$8:$A$2406,1,0)</f>
        <v>19000751</v>
      </c>
      <c r="E539" s="693"/>
    </row>
    <row r="540" spans="1:5">
      <c r="A540" s="692">
        <v>19000752</v>
      </c>
      <c r="B540" s="692" t="s">
        <v>2409</v>
      </c>
      <c r="C540" s="693">
        <v>1024579.5</v>
      </c>
      <c r="D540" s="684">
        <f>VLOOKUP($A$1:$A$1000,BS!$A$8:$A$2406,1,0)</f>
        <v>19000752</v>
      </c>
      <c r="E540" s="693"/>
    </row>
    <row r="541" spans="1:5">
      <c r="A541" s="692">
        <v>19000781</v>
      </c>
      <c r="B541" s="692" t="s">
        <v>2542</v>
      </c>
      <c r="C541" s="693">
        <v>2541428.5499999998</v>
      </c>
      <c r="D541" s="684">
        <f>VLOOKUP($A$1:$A$1000,BS!$A$8:$A$2406,1,0)</f>
        <v>19000781</v>
      </c>
      <c r="E541" s="693"/>
    </row>
    <row r="542" spans="1:5">
      <c r="A542" s="692">
        <v>19000791</v>
      </c>
      <c r="B542" s="692" t="s">
        <v>2543</v>
      </c>
      <c r="C542" s="693">
        <v>378623.39</v>
      </c>
      <c r="D542" s="684">
        <f>VLOOKUP($A$1:$A$1000,BS!$A$8:$A$2406,1,0)</f>
        <v>19000791</v>
      </c>
      <c r="E542" s="693"/>
    </row>
    <row r="543" spans="1:5">
      <c r="A543" s="692">
        <v>19000801</v>
      </c>
      <c r="B543" s="692" t="s">
        <v>2544</v>
      </c>
      <c r="C543" s="693">
        <v>14986.31</v>
      </c>
      <c r="D543" s="684">
        <f>VLOOKUP($A$1:$A$1000,BS!$A$8:$A$2406,1,0)</f>
        <v>19000801</v>
      </c>
      <c r="E543" s="693"/>
    </row>
    <row r="544" spans="1:5">
      <c r="A544" s="692">
        <v>19000811</v>
      </c>
      <c r="B544" s="692" t="s">
        <v>2545</v>
      </c>
      <c r="C544" s="693">
        <v>5986.8</v>
      </c>
      <c r="D544" s="684">
        <f>VLOOKUP($A$1:$A$1000,BS!$A$8:$A$2406,1,0)</f>
        <v>19000811</v>
      </c>
      <c r="E544" s="693"/>
    </row>
    <row r="545" spans="1:5">
      <c r="A545" s="692">
        <v>19000821</v>
      </c>
      <c r="B545" s="692" t="s">
        <v>2583</v>
      </c>
      <c r="C545" s="693">
        <v>441072.6</v>
      </c>
      <c r="D545" s="684">
        <f>VLOOKUP($A$1:$A$1000,BS!$A$8:$A$2406,1,0)</f>
        <v>19000821</v>
      </c>
      <c r="E545" s="693"/>
    </row>
    <row r="546" spans="1:5">
      <c r="A546" s="692">
        <v>19000831</v>
      </c>
      <c r="B546" s="692" t="s">
        <v>2626</v>
      </c>
      <c r="C546" s="693">
        <v>820976.95</v>
      </c>
      <c r="D546" s="684">
        <f>VLOOKUP($A$1:$A$1000,BS!$A$8:$A$2406,1,0)</f>
        <v>19000831</v>
      </c>
    </row>
    <row r="547" spans="1:5">
      <c r="A547" s="692">
        <v>19000841</v>
      </c>
      <c r="B547" s="692" t="s">
        <v>2670</v>
      </c>
      <c r="C547" s="693">
        <v>-525894.57999999996</v>
      </c>
      <c r="D547" s="684">
        <f>VLOOKUP($A$1:$A$1000,BS!$A$8:$A$2406,1,0)</f>
        <v>19000841</v>
      </c>
      <c r="E547" s="693"/>
    </row>
    <row r="548" spans="1:5">
      <c r="A548" s="692">
        <v>19000851</v>
      </c>
      <c r="B548" s="692" t="s">
        <v>2802</v>
      </c>
      <c r="C548" s="693">
        <v>1015975.13</v>
      </c>
      <c r="D548" s="684">
        <f>VLOOKUP($A$1:$A$1000,BS!$A$8:$A$2406,1,0)</f>
        <v>19000851</v>
      </c>
      <c r="E548" s="693"/>
    </row>
    <row r="549" spans="1:5">
      <c r="A549" s="692">
        <v>19000861</v>
      </c>
      <c r="B549" s="692" t="s">
        <v>2863</v>
      </c>
      <c r="C549" s="693">
        <v>255459.55</v>
      </c>
      <c r="D549" s="684">
        <f>VLOOKUP($A$1:$A$1000,BS!$A$8:$A$2406,1,0)</f>
        <v>19000861</v>
      </c>
    </row>
    <row r="550" spans="1:5">
      <c r="A550" s="692">
        <v>19000871</v>
      </c>
      <c r="B550" s="692" t="s">
        <v>3236</v>
      </c>
      <c r="C550" s="693">
        <v>1799897.75</v>
      </c>
      <c r="D550" s="684">
        <f>VLOOKUP($A$1:$A$1000,BS!$A$8:$A$2406,1,0)</f>
        <v>19000871</v>
      </c>
      <c r="E550" s="693"/>
    </row>
    <row r="551" spans="1:5">
      <c r="A551" s="692">
        <v>19002003</v>
      </c>
      <c r="B551" s="692" t="s">
        <v>2990</v>
      </c>
      <c r="C551" s="693">
        <v>123156436.90000001</v>
      </c>
      <c r="D551" s="684">
        <f>VLOOKUP($A$1:$A$1000,BS!$A$8:$A$2406,1,0)</f>
        <v>19002003</v>
      </c>
      <c r="E551" s="693"/>
    </row>
    <row r="552" spans="1:5">
      <c r="A552" s="692">
        <v>19003011</v>
      </c>
      <c r="B552" s="692" t="s">
        <v>3060</v>
      </c>
      <c r="C552" s="693">
        <v>1934592.1</v>
      </c>
      <c r="D552" s="684">
        <f>VLOOKUP($A$1:$A$1000,BS!$A$8:$A$2406,1,0)</f>
        <v>19003011</v>
      </c>
      <c r="E552" s="693"/>
    </row>
    <row r="553" spans="1:5">
      <c r="A553" s="692">
        <v>19003021</v>
      </c>
      <c r="B553" s="692" t="s">
        <v>3079</v>
      </c>
      <c r="C553" s="693">
        <v>560031.15</v>
      </c>
      <c r="D553" s="684">
        <f>VLOOKUP($A$1:$A$1000,BS!$A$8:$A$2406,1,0)</f>
        <v>19003021</v>
      </c>
      <c r="E553" s="693"/>
    </row>
    <row r="554" spans="1:5">
      <c r="A554" s="692">
        <v>19003031</v>
      </c>
      <c r="B554" s="692" t="s">
        <v>3237</v>
      </c>
      <c r="C554" s="693">
        <v>22919.13</v>
      </c>
      <c r="D554" s="684">
        <f>VLOOKUP($A$1:$A$1000,BS!$A$8:$A$2406,1,0)</f>
        <v>19003031</v>
      </c>
      <c r="E554" s="693"/>
    </row>
    <row r="555" spans="1:5">
      <c r="A555" s="692">
        <v>19003032</v>
      </c>
      <c r="B555" s="692" t="s">
        <v>3238</v>
      </c>
      <c r="C555" s="693">
        <v>1817885.9</v>
      </c>
      <c r="D555" s="684">
        <f>VLOOKUP($A$1:$A$1000,BS!$A$8:$A$2406,1,0)</f>
        <v>19003032</v>
      </c>
      <c r="E555" s="693"/>
    </row>
    <row r="556" spans="1:5">
      <c r="A556" s="694">
        <v>19003042</v>
      </c>
      <c r="B556" s="694" t="s">
        <v>3300</v>
      </c>
      <c r="C556" s="695">
        <v>892500</v>
      </c>
      <c r="D556" s="696">
        <f>VLOOKUP($A$1:$A$1000,BS!$A$8:$A$2406,1,0)</f>
        <v>19003042</v>
      </c>
      <c r="E556" s="693"/>
    </row>
    <row r="557" spans="1:5">
      <c r="A557" s="692">
        <v>19100012</v>
      </c>
      <c r="B557" s="692" t="s">
        <v>1000</v>
      </c>
      <c r="C557" s="693">
        <v>5814613.9900000002</v>
      </c>
      <c r="D557" s="684">
        <f>VLOOKUP($A$1:$A$1000,BS!$A$8:$A$2406,1,0)</f>
        <v>19100012</v>
      </c>
      <c r="E557" s="693"/>
    </row>
    <row r="558" spans="1:5">
      <c r="A558" s="692">
        <v>19100022</v>
      </c>
      <c r="B558" s="692" t="s">
        <v>697</v>
      </c>
      <c r="C558" s="693">
        <v>-29997396.57</v>
      </c>
      <c r="D558" s="684">
        <f>VLOOKUP($A$1:$A$1000,BS!$A$8:$A$2406,1,0)</f>
        <v>19100022</v>
      </c>
      <c r="E558" s="693"/>
    </row>
    <row r="559" spans="1:5">
      <c r="A559" s="692">
        <v>19100132</v>
      </c>
      <c r="B559" s="692" t="s">
        <v>683</v>
      </c>
      <c r="C559" s="693">
        <v>-219174.08</v>
      </c>
      <c r="D559" s="684">
        <f>VLOOKUP($A$1:$A$1000,BS!$A$8:$A$2406,1,0)</f>
        <v>19100132</v>
      </c>
      <c r="E559" s="693"/>
    </row>
    <row r="560" spans="1:5">
      <c r="A560" s="692">
        <v>19100142</v>
      </c>
      <c r="B560" s="692" t="s">
        <v>684</v>
      </c>
      <c r="C560" s="693">
        <v>-770318.61</v>
      </c>
      <c r="D560" s="684">
        <f>VLOOKUP($A$1:$A$1000,BS!$A$8:$A$2406,1,0)</f>
        <v>19100142</v>
      </c>
      <c r="E560" s="693"/>
    </row>
    <row r="561" spans="1:5">
      <c r="A561" s="692">
        <v>19100152</v>
      </c>
      <c r="B561" s="692" t="s">
        <v>1138</v>
      </c>
      <c r="C561" s="693">
        <v>-48143.040000000001</v>
      </c>
      <c r="D561" s="684">
        <f>VLOOKUP($A$1:$A$1000,BS!$A$8:$A$2406,1,0)</f>
        <v>19100152</v>
      </c>
      <c r="E561" s="693"/>
    </row>
    <row r="562" spans="1:5">
      <c r="A562" s="692">
        <v>19100162</v>
      </c>
      <c r="B562" s="692" t="s">
        <v>312</v>
      </c>
      <c r="C562" s="693">
        <v>10330750.470000001</v>
      </c>
      <c r="D562" s="684">
        <f>VLOOKUP($A$1:$A$1000,BS!$A$8:$A$2406,1,0)</f>
        <v>19100162</v>
      </c>
      <c r="E562" s="693"/>
    </row>
    <row r="563" spans="1:5">
      <c r="A563" s="692">
        <v>20100023</v>
      </c>
      <c r="B563" s="692" t="s">
        <v>1984</v>
      </c>
      <c r="C563" s="693">
        <v>-859037.91</v>
      </c>
      <c r="D563" s="684">
        <f>VLOOKUP($A$1:$A$1000,BS!$A$8:$A$2406,1,0)</f>
        <v>20100023</v>
      </c>
      <c r="E563" s="693"/>
    </row>
    <row r="564" spans="1:5">
      <c r="A564" s="692">
        <v>20700003</v>
      </c>
      <c r="B564" s="692" t="s">
        <v>1296</v>
      </c>
      <c r="C564" s="693">
        <v>-122847945.22</v>
      </c>
      <c r="D564" s="684">
        <f>VLOOKUP($A$1:$A$1000,BS!$A$8:$A$2406,1,0)</f>
        <v>20700003</v>
      </c>
      <c r="E564" s="693"/>
    </row>
    <row r="565" spans="1:5">
      <c r="A565" s="692">
        <v>20700013</v>
      </c>
      <c r="B565" s="692" t="s">
        <v>1889</v>
      </c>
      <c r="C565" s="693">
        <v>-338395484.31</v>
      </c>
      <c r="D565" s="684">
        <f>VLOOKUP($A$1:$A$1000,BS!$A$8:$A$2406,1,0)</f>
        <v>20700013</v>
      </c>
      <c r="E565" s="693"/>
    </row>
    <row r="566" spans="1:5">
      <c r="A566" s="692">
        <v>20700023</v>
      </c>
      <c r="B566" s="692" t="s">
        <v>1345</v>
      </c>
      <c r="C566" s="693">
        <v>-16901820.34</v>
      </c>
      <c r="D566" s="684">
        <f>VLOOKUP($A$1:$A$1000,BS!$A$8:$A$2406,1,0)</f>
        <v>20700023</v>
      </c>
      <c r="E566" s="693"/>
    </row>
    <row r="567" spans="1:5">
      <c r="A567" s="692">
        <v>21100003</v>
      </c>
      <c r="B567" s="692" t="s">
        <v>1186</v>
      </c>
      <c r="C567" s="693">
        <v>-2803605116.4699998</v>
      </c>
      <c r="D567" s="684">
        <f>VLOOKUP($A$1:$A$1000,BS!$A$8:$A$2406,1,0)</f>
        <v>21100003</v>
      </c>
      <c r="E567" s="693"/>
    </row>
    <row r="568" spans="1:5">
      <c r="A568" s="692">
        <v>21100383</v>
      </c>
      <c r="B568" s="692" t="s">
        <v>25</v>
      </c>
      <c r="C568" s="693">
        <v>-491575</v>
      </c>
      <c r="D568" s="684">
        <f>VLOOKUP($A$1:$A$1000,BS!$A$8:$A$2406,1,0)</f>
        <v>21100383</v>
      </c>
      <c r="E568" s="693"/>
    </row>
    <row r="569" spans="1:5">
      <c r="A569" s="692">
        <v>21400013</v>
      </c>
      <c r="B569" s="692" t="s">
        <v>1053</v>
      </c>
      <c r="C569" s="693">
        <v>2148854.7200000002</v>
      </c>
      <c r="D569" s="684">
        <f>VLOOKUP($A$1:$A$1000,BS!$A$8:$A$2406,1,0)</f>
        <v>21400013</v>
      </c>
      <c r="E569" s="693"/>
    </row>
    <row r="570" spans="1:5">
      <c r="A570" s="692">
        <v>21400033</v>
      </c>
      <c r="B570" s="692" t="s">
        <v>1055</v>
      </c>
      <c r="C570" s="693">
        <v>4985024.68</v>
      </c>
      <c r="D570" s="684">
        <f>VLOOKUP($A$1:$A$1000,BS!$A$8:$A$2406,1,0)</f>
        <v>21400033</v>
      </c>
      <c r="E570" s="693"/>
    </row>
    <row r="571" spans="1:5">
      <c r="A571" s="692">
        <v>21500023</v>
      </c>
      <c r="B571" s="692" t="s">
        <v>1346</v>
      </c>
      <c r="C571" s="693">
        <v>-9346764</v>
      </c>
      <c r="D571" s="684">
        <f>VLOOKUP($A$1:$A$1000,BS!$A$8:$A$2406,1,0)</f>
        <v>21500023</v>
      </c>
      <c r="E571" s="693"/>
    </row>
    <row r="572" spans="1:5">
      <c r="A572" s="692">
        <v>21500033</v>
      </c>
      <c r="B572" s="692" t="s">
        <v>1890</v>
      </c>
      <c r="C572" s="693">
        <v>-2541813</v>
      </c>
      <c r="D572" s="684">
        <f>VLOOKUP($A$1:$A$1000,BS!$A$8:$A$2406,1,0)</f>
        <v>21500033</v>
      </c>
      <c r="E572" s="693"/>
    </row>
    <row r="573" spans="1:5">
      <c r="A573" s="692">
        <v>21600003</v>
      </c>
      <c r="B573" s="692" t="s">
        <v>419</v>
      </c>
      <c r="C573" s="693">
        <v>-361231853.76999998</v>
      </c>
      <c r="D573" s="684">
        <f>VLOOKUP($A$1:$A$1000,BS!$A$8:$A$2406,1,0)</f>
        <v>21600003</v>
      </c>
      <c r="E573" s="693"/>
    </row>
    <row r="574" spans="1:5">
      <c r="A574" s="692">
        <v>21600011</v>
      </c>
      <c r="B574" s="692" t="s">
        <v>2097</v>
      </c>
      <c r="C574" s="693">
        <v>52630568.880000003</v>
      </c>
      <c r="D574" s="684">
        <f>VLOOKUP($A$1:$A$1000,BS!$A$8:$A$2406,1,0)</f>
        <v>21600011</v>
      </c>
      <c r="E574" s="693"/>
    </row>
    <row r="575" spans="1:5">
      <c r="A575" s="692">
        <v>21600013</v>
      </c>
      <c r="B575" s="692" t="s">
        <v>672</v>
      </c>
      <c r="C575" s="693">
        <v>77562549.519999996</v>
      </c>
      <c r="D575" s="684">
        <f>VLOOKUP($A$1:$A$1000,BS!$A$8:$A$2406,1,0)</f>
        <v>21600013</v>
      </c>
      <c r="E575" s="693"/>
    </row>
    <row r="576" spans="1:5">
      <c r="A576" s="692">
        <v>21600023</v>
      </c>
      <c r="B576" s="692" t="s">
        <v>1891</v>
      </c>
      <c r="C576" s="693">
        <v>1755001.25</v>
      </c>
      <c r="D576" s="684">
        <f>VLOOKUP($A$1:$A$1000,BS!$A$8:$A$2406,1,0)</f>
        <v>21600023</v>
      </c>
      <c r="E576" s="693"/>
    </row>
    <row r="577" spans="1:5">
      <c r="A577" s="692">
        <v>21600033</v>
      </c>
      <c r="B577" s="692" t="s">
        <v>1196</v>
      </c>
      <c r="C577" s="693">
        <v>1471103.62</v>
      </c>
      <c r="D577" s="684">
        <f>VLOOKUP($A$1:$A$1000,BS!$A$8:$A$2406,1,0)</f>
        <v>21600033</v>
      </c>
      <c r="E577" s="693"/>
    </row>
    <row r="578" spans="1:5">
      <c r="A578" s="692">
        <v>21600053</v>
      </c>
      <c r="B578" s="692" t="s">
        <v>1074</v>
      </c>
      <c r="C578" s="693">
        <v>16359946.109999999</v>
      </c>
      <c r="D578" s="684">
        <f>VLOOKUP($A$1:$A$1000,BS!$A$8:$A$2406,1,0)</f>
        <v>21600053</v>
      </c>
      <c r="E578" s="693"/>
    </row>
    <row r="579" spans="1:5">
      <c r="A579" s="692">
        <v>21610013</v>
      </c>
      <c r="B579" s="692" t="s">
        <v>342</v>
      </c>
      <c r="C579" s="693">
        <v>14874795</v>
      </c>
      <c r="D579" s="684">
        <f>VLOOKUP($A$1:$A$1000,BS!$A$8:$A$2406,1,0)</f>
        <v>21610013</v>
      </c>
      <c r="E579" s="693"/>
    </row>
    <row r="580" spans="1:5">
      <c r="A580" s="692">
        <v>21900103</v>
      </c>
      <c r="B580" s="692" t="s">
        <v>3148</v>
      </c>
      <c r="C580" s="693">
        <v>-14924431.1</v>
      </c>
      <c r="D580" s="684">
        <f>VLOOKUP($A$1:$A$1000,BS!$A$8:$A$2406,1,0)</f>
        <v>21900103</v>
      </c>
      <c r="E580" s="693"/>
    </row>
    <row r="581" spans="1:5">
      <c r="A581" s="692">
        <v>21900113</v>
      </c>
      <c r="B581" s="692" t="s">
        <v>3149</v>
      </c>
      <c r="C581" s="693">
        <v>23442108.399999999</v>
      </c>
      <c r="D581" s="684">
        <f>VLOOKUP($A$1:$A$1000,BS!$A$8:$A$2406,1,0)</f>
        <v>21900113</v>
      </c>
      <c r="E581" s="693"/>
    </row>
    <row r="582" spans="1:5">
      <c r="A582" s="692">
        <v>21900133</v>
      </c>
      <c r="B582" s="692" t="s">
        <v>3150</v>
      </c>
      <c r="C582" s="693">
        <v>453269.7</v>
      </c>
      <c r="D582" s="684">
        <f>VLOOKUP($A$1:$A$1000,BS!$A$8:$A$2406,1,0)</f>
        <v>21900133</v>
      </c>
      <c r="E582" s="693"/>
    </row>
    <row r="583" spans="1:5">
      <c r="A583" s="692">
        <v>21900143</v>
      </c>
      <c r="B583" s="692" t="s">
        <v>3166</v>
      </c>
      <c r="C583" s="693">
        <v>226300003.5</v>
      </c>
      <c r="D583" s="684">
        <f>VLOOKUP($A$1:$A$1000,BS!$A$8:$A$2406,1,0)</f>
        <v>21900143</v>
      </c>
      <c r="E583" s="693"/>
    </row>
    <row r="584" spans="1:5">
      <c r="A584" s="692">
        <v>21900153</v>
      </c>
      <c r="B584" s="692" t="s">
        <v>3152</v>
      </c>
      <c r="C584" s="693">
        <v>-79205001.219999999</v>
      </c>
      <c r="D584" s="684">
        <f>VLOOKUP($A$1:$A$1000,BS!$A$8:$A$2406,1,0)</f>
        <v>21900153</v>
      </c>
      <c r="E584" s="693"/>
    </row>
    <row r="585" spans="1:5">
      <c r="A585" s="692">
        <v>21900163</v>
      </c>
      <c r="B585" s="692" t="s">
        <v>3167</v>
      </c>
      <c r="C585" s="693">
        <v>18237744</v>
      </c>
      <c r="D585" s="684">
        <f>VLOOKUP($A$1:$A$1000,BS!$A$8:$A$2406,1,0)</f>
        <v>21900163</v>
      </c>
      <c r="E585" s="693"/>
    </row>
    <row r="586" spans="1:5">
      <c r="A586" s="692">
        <v>21900173</v>
      </c>
      <c r="B586" s="692" t="s">
        <v>3154</v>
      </c>
      <c r="C586" s="693">
        <v>-6383210.3600000003</v>
      </c>
      <c r="D586" s="684">
        <f>VLOOKUP($A$1:$A$1000,BS!$A$8:$A$2406,1,0)</f>
        <v>21900173</v>
      </c>
      <c r="E586" s="693"/>
    </row>
    <row r="587" spans="1:5">
      <c r="A587" s="692">
        <v>21900183</v>
      </c>
      <c r="B587" s="692" t="s">
        <v>3155</v>
      </c>
      <c r="C587" s="693">
        <v>-3297000</v>
      </c>
      <c r="D587" s="684">
        <f>VLOOKUP($A$1:$A$1000,BS!$A$8:$A$2406,1,0)</f>
        <v>21900183</v>
      </c>
      <c r="E587" s="693"/>
    </row>
    <row r="588" spans="1:5">
      <c r="A588" s="692">
        <v>21900193</v>
      </c>
      <c r="B588" s="692" t="s">
        <v>3156</v>
      </c>
      <c r="C588" s="693">
        <v>1153949.9099999999</v>
      </c>
      <c r="D588" s="684">
        <f>VLOOKUP($A$1:$A$1000,BS!$A$8:$A$2406,1,0)</f>
        <v>21900193</v>
      </c>
    </row>
    <row r="589" spans="1:5">
      <c r="A589" s="692">
        <v>21900223</v>
      </c>
      <c r="B589" s="692" t="s">
        <v>3140</v>
      </c>
      <c r="C589" s="693">
        <v>-158644.4</v>
      </c>
      <c r="D589" s="684">
        <f>VLOOKUP($A$1:$A$1000,BS!$A$8:$A$2406,1,0)</f>
        <v>21900223</v>
      </c>
      <c r="E589" s="693"/>
    </row>
    <row r="590" spans="1:5">
      <c r="A590" s="692">
        <v>21900233</v>
      </c>
      <c r="B590" s="692" t="s">
        <v>3109</v>
      </c>
      <c r="C590" s="693">
        <v>5223550.8899999997</v>
      </c>
      <c r="D590" s="684">
        <f>VLOOKUP($A$1:$A$1000,BS!$A$8:$A$2406,1,0)</f>
        <v>21900233</v>
      </c>
      <c r="E590" s="693"/>
    </row>
    <row r="591" spans="1:5">
      <c r="A591" s="692">
        <v>21900243</v>
      </c>
      <c r="B591" s="692" t="s">
        <v>3157</v>
      </c>
      <c r="C591" s="693">
        <v>-8204737.9400000004</v>
      </c>
      <c r="D591" s="684">
        <f>VLOOKUP($A$1:$A$1000,BS!$A$8:$A$2406,1,0)</f>
        <v>21900243</v>
      </c>
      <c r="E591" s="693"/>
    </row>
    <row r="592" spans="1:5">
      <c r="A592" s="692">
        <v>22100353</v>
      </c>
      <c r="B592" s="692" t="s">
        <v>1959</v>
      </c>
      <c r="C592" s="693">
        <v>-10000000</v>
      </c>
      <c r="D592" s="684">
        <f>VLOOKUP($A$1:$A$1000,BS!$A$8:$A$2406,1,0)</f>
        <v>22100353</v>
      </c>
      <c r="E592" s="693"/>
    </row>
    <row r="593" spans="1:5">
      <c r="A593" s="692">
        <v>22100363</v>
      </c>
      <c r="B593" s="692" t="s">
        <v>471</v>
      </c>
      <c r="C593" s="693">
        <v>-2000000</v>
      </c>
      <c r="D593" s="684">
        <f>VLOOKUP($A$1:$A$1000,BS!$A$8:$A$2406,1,0)</f>
        <v>22100363</v>
      </c>
      <c r="E593" s="693"/>
    </row>
    <row r="594" spans="1:5">
      <c r="A594" s="692">
        <v>22100393</v>
      </c>
      <c r="B594" s="692" t="s">
        <v>474</v>
      </c>
      <c r="C594" s="693">
        <v>-15000000</v>
      </c>
      <c r="D594" s="684">
        <f>VLOOKUP($A$1:$A$1000,BS!$A$8:$A$2406,1,0)</f>
        <v>22100393</v>
      </c>
      <c r="E594" s="693"/>
    </row>
    <row r="595" spans="1:5">
      <c r="A595" s="692">
        <v>22100413</v>
      </c>
      <c r="B595" s="692" t="s">
        <v>141</v>
      </c>
      <c r="C595" s="693">
        <v>-2000000</v>
      </c>
      <c r="D595" s="684">
        <f>VLOOKUP($A$1:$A$1000,BS!$A$8:$A$2406,1,0)</f>
        <v>22100413</v>
      </c>
      <c r="E595" s="693"/>
    </row>
    <row r="596" spans="1:5">
      <c r="A596" s="692">
        <v>22100713</v>
      </c>
      <c r="B596" s="692" t="s">
        <v>513</v>
      </c>
      <c r="C596" s="693">
        <v>-300000000</v>
      </c>
      <c r="D596" s="684">
        <f>VLOOKUP($A$1:$A$1000,BS!$A$8:$A$2406,1,0)</f>
        <v>22100713</v>
      </c>
      <c r="E596" s="693"/>
    </row>
    <row r="597" spans="1:5">
      <c r="A597" s="692">
        <v>22100723</v>
      </c>
      <c r="B597" s="692" t="s">
        <v>514</v>
      </c>
      <c r="C597" s="693">
        <v>-200000000</v>
      </c>
      <c r="D597" s="684">
        <f>VLOOKUP($A$1:$A$1000,BS!$A$8:$A$2406,1,0)</f>
        <v>22100723</v>
      </c>
      <c r="E597" s="693"/>
    </row>
    <row r="598" spans="1:5">
      <c r="A598" s="692">
        <v>22100743</v>
      </c>
      <c r="B598" s="692" t="s">
        <v>1322</v>
      </c>
      <c r="C598" s="693">
        <v>-100000000</v>
      </c>
      <c r="D598" s="684">
        <f>VLOOKUP($A$1:$A$1000,BS!$A$8:$A$2406,1,0)</f>
        <v>22100743</v>
      </c>
      <c r="E598" s="693"/>
    </row>
    <row r="599" spans="1:5">
      <c r="A599" s="692">
        <v>22100823</v>
      </c>
      <c r="B599" s="692" t="s">
        <v>1921</v>
      </c>
      <c r="C599" s="693">
        <v>-250000000</v>
      </c>
      <c r="D599" s="684">
        <f>VLOOKUP($A$1:$A$1000,BS!$A$8:$A$2406,1,0)</f>
        <v>22100823</v>
      </c>
      <c r="E599" s="693"/>
    </row>
    <row r="600" spans="1:5">
      <c r="A600" s="692">
        <v>22100833</v>
      </c>
      <c r="B600" s="692" t="s">
        <v>2808</v>
      </c>
      <c r="C600" s="693">
        <v>-138460000</v>
      </c>
      <c r="D600" s="684">
        <f>VLOOKUP($A$1:$A$1000,BS!$A$8:$A$2406,1,0)</f>
        <v>22100833</v>
      </c>
      <c r="E600" s="693"/>
    </row>
    <row r="601" spans="1:5">
      <c r="A601" s="692">
        <v>22100843</v>
      </c>
      <c r="B601" s="692" t="s">
        <v>2812</v>
      </c>
      <c r="C601" s="693">
        <v>-23400000</v>
      </c>
      <c r="D601" s="684">
        <f>VLOOKUP($A$1:$A$1000,BS!$A$8:$A$2406,1,0)</f>
        <v>22100843</v>
      </c>
      <c r="E601" s="693"/>
    </row>
    <row r="602" spans="1:5">
      <c r="A602" s="692">
        <v>22100853</v>
      </c>
      <c r="B602" s="692" t="s">
        <v>3254</v>
      </c>
      <c r="C602" s="693">
        <v>-425000000</v>
      </c>
      <c r="D602" s="684">
        <f>VLOOKUP($A$1:$A$1000,BS!$A$8:$A$2406,1,0)</f>
        <v>22100853</v>
      </c>
      <c r="E602" s="693"/>
    </row>
    <row r="603" spans="1:5">
      <c r="A603" s="692">
        <v>22100923</v>
      </c>
      <c r="B603" s="692" t="s">
        <v>2402</v>
      </c>
      <c r="C603" s="693">
        <v>-250000000</v>
      </c>
      <c r="D603" s="684">
        <f>VLOOKUP($A$1:$A$1000,BS!$A$8:$A$2406,1,0)</f>
        <v>22100923</v>
      </c>
      <c r="E603" s="693"/>
    </row>
    <row r="604" spans="1:5">
      <c r="A604" s="692">
        <v>22100933</v>
      </c>
      <c r="B604" s="692" t="s">
        <v>2403</v>
      </c>
      <c r="C604" s="693">
        <v>-45000000</v>
      </c>
      <c r="D604" s="684">
        <f>VLOOKUP($A$1:$A$1000,BS!$A$8:$A$2406,1,0)</f>
        <v>22100933</v>
      </c>
      <c r="E604" s="693"/>
    </row>
    <row r="605" spans="1:5">
      <c r="A605" s="692">
        <v>22101023</v>
      </c>
      <c r="B605" s="692" t="s">
        <v>1032</v>
      </c>
      <c r="C605" s="693">
        <v>-250000000</v>
      </c>
      <c r="D605" s="684">
        <f>VLOOKUP($A$1:$A$1000,BS!$A$8:$A$2406,1,0)</f>
        <v>22101023</v>
      </c>
      <c r="E605" s="693"/>
    </row>
    <row r="606" spans="1:5">
      <c r="A606" s="692">
        <v>22101033</v>
      </c>
      <c r="B606" s="692" t="s">
        <v>1893</v>
      </c>
      <c r="C606" s="693">
        <v>-300000000</v>
      </c>
      <c r="D606" s="684">
        <f>VLOOKUP($A$1:$A$1000,BS!$A$8:$A$2406,1,0)</f>
        <v>22101033</v>
      </c>
      <c r="E606" s="693"/>
    </row>
    <row r="607" spans="1:5">
      <c r="A607" s="692">
        <v>22101053</v>
      </c>
      <c r="B607" s="692" t="s">
        <v>1943</v>
      </c>
      <c r="C607" s="693">
        <v>-250000000</v>
      </c>
      <c r="D607" s="684">
        <f>VLOOKUP($A$1:$A$1000,BS!$A$8:$A$2406,1,0)</f>
        <v>22101053</v>
      </c>
      <c r="E607" s="693"/>
    </row>
    <row r="608" spans="1:5">
      <c r="A608" s="692">
        <v>22101113</v>
      </c>
      <c r="B608" s="692" t="s">
        <v>1605</v>
      </c>
      <c r="C608" s="693">
        <v>-350000000</v>
      </c>
      <c r="D608" s="684">
        <f>VLOOKUP($A$1:$A$1000,BS!$A$8:$A$2406,1,0)</f>
        <v>22101113</v>
      </c>
      <c r="E608" s="693"/>
    </row>
    <row r="609" spans="1:5">
      <c r="A609" s="692">
        <v>22101123</v>
      </c>
      <c r="B609" s="692" t="s">
        <v>2137</v>
      </c>
      <c r="C609" s="693">
        <v>-325000000</v>
      </c>
      <c r="D609" s="684">
        <f>VLOOKUP($A$1:$A$1000,BS!$A$8:$A$2406,1,0)</f>
        <v>22101123</v>
      </c>
      <c r="E609" s="693"/>
    </row>
    <row r="610" spans="1:5">
      <c r="A610" s="692">
        <v>22101133</v>
      </c>
      <c r="B610" s="692" t="s">
        <v>2132</v>
      </c>
      <c r="C610" s="693">
        <v>-250000000</v>
      </c>
      <c r="D610" s="684">
        <f>VLOOKUP($A$1:$A$1000,BS!$A$8:$A$2406,1,0)</f>
        <v>22101133</v>
      </c>
      <c r="E610" s="693"/>
    </row>
    <row r="611" spans="1:5">
      <c r="A611" s="692">
        <v>22101143</v>
      </c>
      <c r="B611" s="692" t="s">
        <v>2247</v>
      </c>
      <c r="C611" s="693">
        <v>-300000000</v>
      </c>
      <c r="D611" s="684">
        <f>VLOOKUP($A$1:$A$1000,BS!$A$8:$A$2406,1,0)</f>
        <v>22101143</v>
      </c>
      <c r="E611" s="693"/>
    </row>
    <row r="612" spans="1:5">
      <c r="A612" s="692">
        <v>22600083</v>
      </c>
      <c r="B612" s="692" t="s">
        <v>2243</v>
      </c>
      <c r="C612" s="693">
        <v>12888.42</v>
      </c>
      <c r="D612" s="684">
        <f>VLOOKUP($A$1:$A$1000,BS!$A$8:$A$2406,1,0)</f>
        <v>22600083</v>
      </c>
      <c r="E612" s="693"/>
    </row>
    <row r="613" spans="1:5">
      <c r="A613" s="692">
        <v>22600093</v>
      </c>
      <c r="B613" s="692" t="s">
        <v>3255</v>
      </c>
      <c r="C613" s="693">
        <v>1906302.08</v>
      </c>
      <c r="D613" s="684">
        <f>VLOOKUP($A$1:$A$1000,BS!$A$8:$A$2406,1,0)</f>
        <v>22600093</v>
      </c>
      <c r="E613" s="693"/>
    </row>
    <row r="614" spans="1:5">
      <c r="A614" s="692">
        <v>22820011</v>
      </c>
      <c r="B614" s="692" t="s">
        <v>1864</v>
      </c>
      <c r="C614" s="693">
        <v>-92500</v>
      </c>
      <c r="D614" s="684">
        <f>VLOOKUP($A$1:$A$1000,BS!$A$8:$A$2406,1,0)</f>
        <v>22820011</v>
      </c>
      <c r="E614" s="693"/>
    </row>
    <row r="615" spans="1:5">
      <c r="A615" s="692">
        <v>22820012</v>
      </c>
      <c r="B615" s="692" t="s">
        <v>1865</v>
      </c>
      <c r="C615" s="693">
        <v>-160000</v>
      </c>
      <c r="D615" s="684">
        <f>VLOOKUP($A$1:$A$1000,BS!$A$8:$A$2406,1,0)</f>
        <v>22820012</v>
      </c>
      <c r="E615" s="693"/>
    </row>
    <row r="616" spans="1:5">
      <c r="A616" s="692">
        <v>22830003</v>
      </c>
      <c r="B616" s="692" t="s">
        <v>1058</v>
      </c>
      <c r="C616" s="693">
        <v>-56505815.200000003</v>
      </c>
      <c r="D616" s="684">
        <f>VLOOKUP($A$1:$A$1000,BS!$A$8:$A$2406,1,0)</f>
        <v>22830003</v>
      </c>
    </row>
    <row r="617" spans="1:5">
      <c r="A617" s="692">
        <v>22830013</v>
      </c>
      <c r="B617" s="692" t="s">
        <v>1057</v>
      </c>
      <c r="C617" s="693">
        <v>-5171173.99</v>
      </c>
      <c r="D617" s="684">
        <f>VLOOKUP($A$1:$A$1000,BS!$A$8:$A$2406,1,0)</f>
        <v>22830013</v>
      </c>
      <c r="E617" s="693"/>
    </row>
    <row r="618" spans="1:5">
      <c r="A618" s="692">
        <v>22830023</v>
      </c>
      <c r="B618" s="692" t="s">
        <v>1434</v>
      </c>
      <c r="C618" s="693">
        <v>-56390159.5</v>
      </c>
      <c r="D618" s="684">
        <f>VLOOKUP($A$1:$A$1000,BS!$A$8:$A$2406,1,0)</f>
        <v>22830023</v>
      </c>
      <c r="E618" s="693"/>
    </row>
    <row r="619" spans="1:5">
      <c r="A619" s="692">
        <v>22830033</v>
      </c>
      <c r="B619" s="692" t="s">
        <v>2420</v>
      </c>
      <c r="C619" s="693">
        <v>-1439000</v>
      </c>
      <c r="D619" s="684">
        <f>VLOOKUP($A$1:$A$1000,BS!$A$8:$A$2406,1,0)</f>
        <v>22830033</v>
      </c>
      <c r="E619" s="693"/>
    </row>
    <row r="620" spans="1:5">
      <c r="A620" s="692">
        <v>22830053</v>
      </c>
      <c r="B620" s="692" t="s">
        <v>2994</v>
      </c>
      <c r="C620" s="693">
        <v>-1416000</v>
      </c>
      <c r="D620" s="684">
        <f>VLOOKUP($A$1:$A$1000,BS!$A$8:$A$2406,1,0)</f>
        <v>22830053</v>
      </c>
      <c r="E620" s="693"/>
    </row>
    <row r="621" spans="1:5">
      <c r="A621" s="692">
        <v>22830063</v>
      </c>
      <c r="B621" s="692" t="s">
        <v>3043</v>
      </c>
      <c r="C621" s="693">
        <v>-65925</v>
      </c>
      <c r="D621" s="684">
        <f>VLOOKUP($A$1:$A$1000,BS!$A$8:$A$2406,1,0)</f>
        <v>22830063</v>
      </c>
      <c r="E621" s="693"/>
    </row>
    <row r="622" spans="1:5">
      <c r="A622" s="692">
        <v>22830073</v>
      </c>
      <c r="B622" s="692" t="s">
        <v>3044</v>
      </c>
      <c r="C622" s="693">
        <v>-119437.5</v>
      </c>
      <c r="D622" s="684">
        <f>VLOOKUP($A$1:$A$1000,BS!$A$8:$A$2406,1,0)</f>
        <v>22830073</v>
      </c>
      <c r="E622" s="693"/>
    </row>
    <row r="623" spans="1:5">
      <c r="A623" s="692">
        <v>22840012</v>
      </c>
      <c r="B623" s="692" t="s">
        <v>2508</v>
      </c>
      <c r="C623" s="693">
        <v>-609250</v>
      </c>
      <c r="D623" s="684">
        <f>VLOOKUP($A$1:$A$1000,BS!$A$8:$A$2406,1,0)</f>
        <v>22840012</v>
      </c>
      <c r="E623" s="693"/>
    </row>
    <row r="624" spans="1:5">
      <c r="A624" s="692">
        <v>22840021</v>
      </c>
      <c r="B624" s="692" t="s">
        <v>1620</v>
      </c>
      <c r="C624" s="693">
        <v>-198375.75</v>
      </c>
      <c r="D624" s="684">
        <f>VLOOKUP($A$1:$A$1000,BS!$A$8:$A$2406,1,0)</f>
        <v>22840021</v>
      </c>
      <c r="E624" s="693"/>
    </row>
    <row r="625" spans="1:5">
      <c r="A625" s="692">
        <v>22840022</v>
      </c>
      <c r="B625" s="692" t="s">
        <v>2509</v>
      </c>
      <c r="C625" s="693">
        <v>-627720.31000000006</v>
      </c>
      <c r="D625" s="684">
        <f>VLOOKUP($A$1:$A$1000,BS!$A$8:$A$2406,1,0)</f>
        <v>22840022</v>
      </c>
    </row>
    <row r="626" spans="1:5">
      <c r="A626" s="692">
        <v>22840031</v>
      </c>
      <c r="B626" s="692" t="s">
        <v>1635</v>
      </c>
      <c r="C626" s="693">
        <v>-258000</v>
      </c>
      <c r="D626" s="684">
        <f>VLOOKUP($A$1:$A$1000,BS!$A$8:$A$2406,1,0)</f>
        <v>22840031</v>
      </c>
      <c r="E626" s="693"/>
    </row>
    <row r="627" spans="1:5">
      <c r="A627" s="692">
        <v>22840032</v>
      </c>
      <c r="B627" s="692" t="s">
        <v>2510</v>
      </c>
      <c r="C627" s="693">
        <v>-3298324.33</v>
      </c>
      <c r="D627" s="684">
        <f>VLOOKUP($A$1:$A$1000,BS!$A$8:$A$2406,1,0)</f>
        <v>22840032</v>
      </c>
      <c r="E627" s="693"/>
    </row>
    <row r="628" spans="1:5">
      <c r="A628" s="692">
        <v>22840042</v>
      </c>
      <c r="B628" s="692" t="s">
        <v>2511</v>
      </c>
      <c r="C628" s="693">
        <v>-236796.87</v>
      </c>
      <c r="D628" s="684">
        <f>VLOOKUP($A$1:$A$1000,BS!$A$8:$A$2406,1,0)</f>
        <v>22840042</v>
      </c>
      <c r="E628" s="693"/>
    </row>
    <row r="629" spans="1:5">
      <c r="A629" s="692">
        <v>22840051</v>
      </c>
      <c r="B629" s="692" t="s">
        <v>1636</v>
      </c>
      <c r="C629" s="693">
        <v>-30000</v>
      </c>
      <c r="D629" s="684">
        <f>VLOOKUP($A$1:$A$1000,BS!$A$8:$A$2406,1,0)</f>
        <v>22840051</v>
      </c>
      <c r="E629" s="693"/>
    </row>
    <row r="630" spans="1:5">
      <c r="A630" s="692">
        <v>22840062</v>
      </c>
      <c r="B630" s="692" t="s">
        <v>2513</v>
      </c>
      <c r="C630" s="693">
        <v>-1272128.45</v>
      </c>
      <c r="D630" s="684">
        <f>VLOOKUP($A$1:$A$1000,BS!$A$8:$A$2406,1,0)</f>
        <v>22840062</v>
      </c>
      <c r="E630" s="693"/>
    </row>
    <row r="631" spans="1:5">
      <c r="A631" s="692">
        <v>22840081</v>
      </c>
      <c r="B631" s="692" t="s">
        <v>1621</v>
      </c>
      <c r="C631" s="693">
        <v>-550000</v>
      </c>
      <c r="D631" s="684">
        <f>VLOOKUP($A$1:$A$1000,BS!$A$8:$A$2406,1,0)</f>
        <v>22840081</v>
      </c>
      <c r="E631" s="693"/>
    </row>
    <row r="632" spans="1:5">
      <c r="A632" s="692">
        <v>22840082</v>
      </c>
      <c r="B632" s="692" t="s">
        <v>2514</v>
      </c>
      <c r="C632" s="693">
        <v>-2401142.66</v>
      </c>
      <c r="D632" s="684">
        <f>VLOOKUP($A$1:$A$1000,BS!$A$8:$A$2406,1,0)</f>
        <v>22840082</v>
      </c>
      <c r="E632" s="693"/>
    </row>
    <row r="633" spans="1:5">
      <c r="A633" s="692">
        <v>22840092</v>
      </c>
      <c r="B633" s="692" t="s">
        <v>2515</v>
      </c>
      <c r="C633" s="693">
        <v>-2050000</v>
      </c>
      <c r="D633" s="684">
        <f>VLOOKUP($A$1:$A$1000,BS!$A$8:$A$2406,1,0)</f>
        <v>22840092</v>
      </c>
      <c r="E633" s="693"/>
    </row>
    <row r="634" spans="1:5">
      <c r="A634" s="692">
        <v>22840102</v>
      </c>
      <c r="B634" s="692" t="s">
        <v>2516</v>
      </c>
      <c r="C634" s="693">
        <v>-507741.9</v>
      </c>
      <c r="D634" s="684">
        <f>VLOOKUP($A$1:$A$1000,BS!$A$8:$A$2406,1,0)</f>
        <v>22840102</v>
      </c>
      <c r="E634" s="693"/>
    </row>
    <row r="635" spans="1:5">
      <c r="A635" s="692">
        <v>22840111</v>
      </c>
      <c r="B635" s="692" t="s">
        <v>1637</v>
      </c>
      <c r="C635" s="693">
        <v>-20000</v>
      </c>
      <c r="D635" s="684">
        <f>VLOOKUP($A$1:$A$1000,BS!$A$8:$A$2406,1,0)</f>
        <v>22840111</v>
      </c>
      <c r="E635" s="693"/>
    </row>
    <row r="636" spans="1:5">
      <c r="A636" s="692">
        <v>22840112</v>
      </c>
      <c r="B636" s="692" t="s">
        <v>2517</v>
      </c>
      <c r="C636" s="693">
        <v>-200000</v>
      </c>
      <c r="D636" s="684">
        <f>VLOOKUP($A$1:$A$1000,BS!$A$8:$A$2406,1,0)</f>
        <v>22840112</v>
      </c>
      <c r="E636" s="693"/>
    </row>
    <row r="637" spans="1:5">
      <c r="A637" s="692">
        <v>22840122</v>
      </c>
      <c r="B637" s="692" t="s">
        <v>2518</v>
      </c>
      <c r="C637" s="693">
        <v>-140000</v>
      </c>
      <c r="D637" s="684">
        <f>VLOOKUP($A$1:$A$1000,BS!$A$8:$A$2406,1,0)</f>
        <v>22840122</v>
      </c>
      <c r="E637" s="693"/>
    </row>
    <row r="638" spans="1:5">
      <c r="A638" s="692">
        <v>22840131</v>
      </c>
      <c r="B638" s="692" t="s">
        <v>1622</v>
      </c>
      <c r="C638" s="693">
        <v>-500000</v>
      </c>
      <c r="D638" s="684">
        <f>VLOOKUP($A$1:$A$1000,BS!$A$8:$A$2406,1,0)</f>
        <v>22840131</v>
      </c>
      <c r="E638" s="693"/>
    </row>
    <row r="639" spans="1:5">
      <c r="A639" s="692">
        <v>22840132</v>
      </c>
      <c r="B639" s="692" t="s">
        <v>2519</v>
      </c>
      <c r="C639" s="693">
        <v>-100000</v>
      </c>
      <c r="D639" s="684">
        <f>VLOOKUP($A$1:$A$1000,BS!$A$8:$A$2406,1,0)</f>
        <v>22840132</v>
      </c>
      <c r="E639" s="693"/>
    </row>
    <row r="640" spans="1:5">
      <c r="A640" s="692">
        <v>22840161</v>
      </c>
      <c r="B640" s="692" t="s">
        <v>1623</v>
      </c>
      <c r="C640" s="693">
        <v>-345204.45</v>
      </c>
      <c r="D640" s="684">
        <f>VLOOKUP($A$1:$A$1000,BS!$A$8:$A$2406,1,0)</f>
        <v>22840161</v>
      </c>
      <c r="E640" s="693"/>
    </row>
    <row r="641" spans="1:5">
      <c r="A641" s="692">
        <v>22840162</v>
      </c>
      <c r="B641" s="692" t="s">
        <v>3085</v>
      </c>
      <c r="C641" s="693">
        <v>-550374.41</v>
      </c>
      <c r="D641" s="684">
        <f>VLOOKUP($A$1:$A$1000,BS!$A$8:$A$2406,1,0)</f>
        <v>22840162</v>
      </c>
      <c r="E641" s="693"/>
    </row>
    <row r="642" spans="1:5">
      <c r="A642" s="692">
        <v>22840171</v>
      </c>
      <c r="B642" s="692" t="s">
        <v>1624</v>
      </c>
      <c r="C642" s="693">
        <v>-50000</v>
      </c>
      <c r="D642" s="684">
        <f>VLOOKUP($A$1:$A$1000,BS!$A$8:$A$2406,1,0)</f>
        <v>22840171</v>
      </c>
      <c r="E642" s="693"/>
    </row>
    <row r="643" spans="1:5">
      <c r="A643" s="692">
        <v>22840181</v>
      </c>
      <c r="B643" s="692" t="s">
        <v>1638</v>
      </c>
      <c r="C643" s="693">
        <v>-2859884.34</v>
      </c>
      <c r="D643" s="684">
        <f>VLOOKUP($A$1:$A$1000,BS!$A$8:$A$2406,1,0)</f>
        <v>22840181</v>
      </c>
      <c r="E643" s="693"/>
    </row>
    <row r="644" spans="1:5">
      <c r="A644" s="692">
        <v>22840191</v>
      </c>
      <c r="B644" s="692" t="s">
        <v>1625</v>
      </c>
      <c r="C644" s="693">
        <v>-250000</v>
      </c>
      <c r="D644" s="684">
        <f>VLOOKUP($A$1:$A$1000,BS!$A$8:$A$2406,1,0)</f>
        <v>22840191</v>
      </c>
      <c r="E644" s="693"/>
    </row>
    <row r="645" spans="1:5">
      <c r="A645" s="692">
        <v>22840221</v>
      </c>
      <c r="B645" s="692" t="s">
        <v>1646</v>
      </c>
      <c r="C645" s="693">
        <v>-51688.56</v>
      </c>
      <c r="D645" s="684">
        <f>VLOOKUP($A$1:$A$1000,BS!$A$8:$A$2406,1,0)</f>
        <v>22840221</v>
      </c>
      <c r="E645" s="693"/>
    </row>
    <row r="646" spans="1:5">
      <c r="A646" s="692">
        <v>22840231</v>
      </c>
      <c r="B646" s="692" t="s">
        <v>441</v>
      </c>
      <c r="C646" s="693">
        <v>-75000</v>
      </c>
      <c r="D646" s="684">
        <f>VLOOKUP($A$1:$A$1000,BS!$A$8:$A$2406,1,0)</f>
        <v>22840231</v>
      </c>
      <c r="E646" s="693"/>
    </row>
    <row r="647" spans="1:5">
      <c r="A647" s="692">
        <v>22840251</v>
      </c>
      <c r="B647" s="692" t="s">
        <v>984</v>
      </c>
      <c r="C647" s="693">
        <v>-11708823</v>
      </c>
      <c r="D647" s="684">
        <f>VLOOKUP($A$1:$A$1000,BS!$A$8:$A$2406,1,0)</f>
        <v>22840251</v>
      </c>
      <c r="E647" s="693"/>
    </row>
    <row r="648" spans="1:5">
      <c r="A648" s="692">
        <v>22840281</v>
      </c>
      <c r="B648" s="692" t="s">
        <v>2301</v>
      </c>
      <c r="C648" s="693">
        <v>-50000</v>
      </c>
      <c r="D648" s="684">
        <f>VLOOKUP($A$1:$A$1000,BS!$A$8:$A$2406,1,0)</f>
        <v>22840281</v>
      </c>
      <c r="E648" s="693"/>
    </row>
    <row r="649" spans="1:5">
      <c r="A649" s="692">
        <v>22840301</v>
      </c>
      <c r="B649" s="692" t="s">
        <v>2465</v>
      </c>
      <c r="C649" s="693">
        <v>-132171.19</v>
      </c>
      <c r="D649" s="684">
        <f>VLOOKUP($A$1:$A$1000,BS!$A$8:$A$2406,1,0)</f>
        <v>22840301</v>
      </c>
      <c r="E649" s="693"/>
    </row>
    <row r="650" spans="1:5">
      <c r="A650" s="692">
        <v>22840311</v>
      </c>
      <c r="B650" s="692" t="s">
        <v>2466</v>
      </c>
      <c r="C650" s="693">
        <v>-95304.25</v>
      </c>
      <c r="D650" s="684">
        <f>VLOOKUP($A$1:$A$1000,BS!$A$8:$A$2406,1,0)</f>
        <v>22840311</v>
      </c>
      <c r="E650" s="693"/>
    </row>
    <row r="651" spans="1:5">
      <c r="A651" s="692">
        <v>22840321</v>
      </c>
      <c r="B651" s="692" t="s">
        <v>2647</v>
      </c>
      <c r="C651" s="693">
        <v>-145393439</v>
      </c>
      <c r="D651" s="684">
        <f>VLOOKUP($A$1:$A$1000,BS!$A$8:$A$2406,1,0)</f>
        <v>22840321</v>
      </c>
      <c r="E651" s="693"/>
    </row>
    <row r="652" spans="1:5">
      <c r="A652" s="692">
        <v>22840331</v>
      </c>
      <c r="B652" s="692" t="s">
        <v>3086</v>
      </c>
      <c r="C652" s="693">
        <v>-77086578</v>
      </c>
      <c r="D652" s="684">
        <f>VLOOKUP($A$1:$A$1000,BS!$A$8:$A$2406,1,0)</f>
        <v>22840331</v>
      </c>
      <c r="E652" s="693"/>
    </row>
    <row r="653" spans="1:5">
      <c r="A653" s="692">
        <v>22840332</v>
      </c>
      <c r="B653" s="692" t="s">
        <v>2512</v>
      </c>
      <c r="C653" s="693">
        <v>-21583501.329999998</v>
      </c>
      <c r="D653" s="684">
        <f>VLOOKUP($A$1:$A$1000,BS!$A$8:$A$2406,1,0)</f>
        <v>22840332</v>
      </c>
      <c r="E653" s="693"/>
    </row>
    <row r="654" spans="1:5">
      <c r="A654" s="692">
        <v>22840341</v>
      </c>
      <c r="B654" s="692" t="s">
        <v>3065</v>
      </c>
      <c r="C654" s="693">
        <v>-26932756</v>
      </c>
      <c r="D654" s="684">
        <f>VLOOKUP($A$1:$A$1000,BS!$A$8:$A$2406,1,0)</f>
        <v>22840341</v>
      </c>
      <c r="E654" s="693"/>
    </row>
    <row r="655" spans="1:5">
      <c r="A655" s="692">
        <v>22841001</v>
      </c>
      <c r="B655" s="692" t="s">
        <v>1626</v>
      </c>
      <c r="C655" s="693">
        <v>-4610484.08</v>
      </c>
      <c r="D655" s="684">
        <f>VLOOKUP($A$1:$A$1000,BS!$A$8:$A$2406,1,0)</f>
        <v>22841001</v>
      </c>
      <c r="E655" s="693"/>
    </row>
    <row r="656" spans="1:5">
      <c r="A656" s="692">
        <v>23001021</v>
      </c>
      <c r="B656" s="692" t="s">
        <v>29</v>
      </c>
      <c r="C656" s="693">
        <v>-18779710.030000001</v>
      </c>
      <c r="D656" s="684">
        <f>VLOOKUP($A$1:$A$1000,BS!$A$8:$A$2406,1,0)</f>
        <v>23001021</v>
      </c>
      <c r="E656" s="693">
        <v>-18779710.030000001</v>
      </c>
    </row>
    <row r="657" spans="1:5">
      <c r="A657" s="692">
        <v>23001031</v>
      </c>
      <c r="B657" s="692" t="s">
        <v>1167</v>
      </c>
      <c r="C657" s="693">
        <v>-19164447.82</v>
      </c>
      <c r="D657" s="684">
        <f>VLOOKUP($A$1:$A$1000,BS!$A$8:$A$2406,1,0)</f>
        <v>23001031</v>
      </c>
      <c r="E657" s="693">
        <v>-19164447.82</v>
      </c>
    </row>
    <row r="658" spans="1:5">
      <c r="A658" s="692">
        <v>23001041</v>
      </c>
      <c r="B658" s="692" t="s">
        <v>385</v>
      </c>
      <c r="C658" s="693">
        <v>-2572301.42</v>
      </c>
      <c r="D658" s="684">
        <f>VLOOKUP($A$1:$A$1000,BS!$A$8:$A$2406,1,0)</f>
        <v>23001041</v>
      </c>
      <c r="E658" s="693"/>
    </row>
    <row r="659" spans="1:5">
      <c r="A659" s="692">
        <v>23001043</v>
      </c>
      <c r="B659" s="692" t="s">
        <v>2663</v>
      </c>
      <c r="C659" s="693">
        <v>-877282.12</v>
      </c>
      <c r="D659" s="684">
        <f>VLOOKUP($A$1:$A$1000,BS!$A$8:$A$2406,1,0)</f>
        <v>23001043</v>
      </c>
      <c r="E659" s="693"/>
    </row>
    <row r="660" spans="1:5">
      <c r="A660" s="692">
        <v>23001061</v>
      </c>
      <c r="B660" s="692" t="s">
        <v>1059</v>
      </c>
      <c r="C660" s="693">
        <v>-7804135.2199999997</v>
      </c>
      <c r="D660" s="684">
        <f>VLOOKUP($A$1:$A$1000,BS!$A$8:$A$2406,1,0)</f>
        <v>23001061</v>
      </c>
      <c r="E660" s="693"/>
    </row>
    <row r="661" spans="1:5">
      <c r="A661" s="692">
        <v>23001071</v>
      </c>
      <c r="B661" s="692" t="s">
        <v>876</v>
      </c>
      <c r="C661" s="693">
        <v>-8916978.9800000004</v>
      </c>
      <c r="D661" s="684">
        <f>VLOOKUP($A$1:$A$1000,BS!$A$8:$A$2406,1,0)</f>
        <v>23001071</v>
      </c>
      <c r="E661" s="693"/>
    </row>
    <row r="662" spans="1:5">
      <c r="A662" s="692">
        <v>23001092</v>
      </c>
      <c r="B662" s="692" t="s">
        <v>545</v>
      </c>
      <c r="C662" s="693">
        <v>-7370933.4299999997</v>
      </c>
      <c r="D662" s="684">
        <f>VLOOKUP($A$1:$A$1000,BS!$A$8:$A$2406,1,0)</f>
        <v>23001092</v>
      </c>
      <c r="E662" s="693"/>
    </row>
    <row r="663" spans="1:5">
      <c r="A663" s="692">
        <v>23001131</v>
      </c>
      <c r="B663" s="692" t="s">
        <v>2451</v>
      </c>
      <c r="C663" s="693">
        <v>-6996626.3600000003</v>
      </c>
      <c r="D663" s="684">
        <f>VLOOKUP($A$1:$A$1000,BS!$A$8:$A$2406,1,0)</f>
        <v>23001131</v>
      </c>
      <c r="E663" s="693"/>
    </row>
    <row r="664" spans="1:5">
      <c r="A664" s="692">
        <v>23001141</v>
      </c>
      <c r="B664" s="692" t="s">
        <v>2658</v>
      </c>
      <c r="C664" s="693">
        <v>-588279.74</v>
      </c>
      <c r="D664" s="684">
        <f>VLOOKUP($A$1:$A$1000,BS!$A$8:$A$2406,1,0)</f>
        <v>23001141</v>
      </c>
      <c r="E664" s="693"/>
    </row>
    <row r="665" spans="1:5">
      <c r="A665" s="692">
        <v>23001151</v>
      </c>
      <c r="B665" s="692" t="s">
        <v>2770</v>
      </c>
      <c r="C665" s="693">
        <v>-266258.26</v>
      </c>
      <c r="D665" s="684">
        <f>VLOOKUP($A$1:$A$1000,BS!$A$8:$A$2406,1,0)</f>
        <v>23001151</v>
      </c>
      <c r="E665" s="693"/>
    </row>
    <row r="666" spans="1:5">
      <c r="A666" s="692">
        <v>23001231</v>
      </c>
      <c r="B666" s="692" t="s">
        <v>2628</v>
      </c>
      <c r="C666" s="693">
        <v>-1643565.23</v>
      </c>
      <c r="D666" s="684">
        <f>VLOOKUP($A$1:$A$1000,BS!$A$8:$A$2406,1,0)</f>
        <v>23001231</v>
      </c>
      <c r="E666" s="693"/>
    </row>
    <row r="667" spans="1:5">
      <c r="A667" s="692">
        <v>23002011</v>
      </c>
      <c r="B667" s="692" t="s">
        <v>1870</v>
      </c>
      <c r="C667" s="693">
        <v>-868675.92</v>
      </c>
      <c r="D667" s="684">
        <f>VLOOKUP($A$1:$A$1000,BS!$A$8:$A$2406,1,0)</f>
        <v>23002011</v>
      </c>
      <c r="E667" s="693"/>
    </row>
    <row r="668" spans="1:5">
      <c r="A668" s="692">
        <v>23002041</v>
      </c>
      <c r="B668" s="692" t="s">
        <v>1220</v>
      </c>
      <c r="C668" s="693">
        <v>-8738597.25</v>
      </c>
      <c r="D668" s="684">
        <f>VLOOKUP($A$1:$A$1000,BS!$A$8:$A$2406,1,0)</f>
        <v>23002041</v>
      </c>
      <c r="E668" s="693"/>
    </row>
    <row r="669" spans="1:5">
      <c r="A669" s="692">
        <v>23002061</v>
      </c>
      <c r="B669" s="692" t="s">
        <v>66</v>
      </c>
      <c r="C669" s="693">
        <v>114248</v>
      </c>
      <c r="D669" s="684">
        <f>VLOOKUP($A$1:$A$1000,BS!$A$8:$A$2406,1,0)</f>
        <v>23002061</v>
      </c>
      <c r="E669" s="693"/>
    </row>
    <row r="670" spans="1:5">
      <c r="A670" s="692">
        <v>23002071</v>
      </c>
      <c r="B670" s="692" t="s">
        <v>50</v>
      </c>
      <c r="C670" s="693">
        <v>266857.81</v>
      </c>
      <c r="D670" s="684">
        <f>VLOOKUP($A$1:$A$1000,BS!$A$8:$A$2406,1,0)</f>
        <v>23002071</v>
      </c>
      <c r="E670" s="693"/>
    </row>
    <row r="671" spans="1:5">
      <c r="A671" s="692">
        <v>23002072</v>
      </c>
      <c r="B671" s="692" t="s">
        <v>2664</v>
      </c>
      <c r="C671" s="693">
        <v>1804646.16</v>
      </c>
      <c r="D671" s="684">
        <f>VLOOKUP($A$1:$A$1000,BS!$A$8:$A$2406,1,0)</f>
        <v>23002072</v>
      </c>
      <c r="E671" s="693"/>
    </row>
    <row r="672" spans="1:5">
      <c r="A672" s="692">
        <v>23002091</v>
      </c>
      <c r="B672" s="692" t="s">
        <v>548</v>
      </c>
      <c r="C672" s="693">
        <v>-381105.81</v>
      </c>
      <c r="D672" s="684">
        <f>VLOOKUP($A$1:$A$1000,BS!$A$8:$A$2406,1,0)</f>
        <v>23002091</v>
      </c>
      <c r="E672" s="693"/>
    </row>
    <row r="673" spans="1:5">
      <c r="A673" s="692">
        <v>23002092</v>
      </c>
      <c r="B673" s="692" t="s">
        <v>549</v>
      </c>
      <c r="C673" s="693">
        <v>-1804646.16</v>
      </c>
      <c r="D673" s="684">
        <f>VLOOKUP($A$1:$A$1000,BS!$A$8:$A$2406,1,0)</f>
        <v>23002092</v>
      </c>
      <c r="E673" s="693"/>
    </row>
    <row r="674" spans="1:5">
      <c r="A674" s="692">
        <v>23200011</v>
      </c>
      <c r="B674" s="692" t="s">
        <v>1779</v>
      </c>
      <c r="C674" s="693">
        <v>-8127376.3200000003</v>
      </c>
      <c r="D674" s="684">
        <f>VLOOKUP($A$1:$A$1000,BS!$A$8:$A$2406,1,0)</f>
        <v>23200011</v>
      </c>
      <c r="E674" s="693"/>
    </row>
    <row r="675" spans="1:5">
      <c r="A675" s="692">
        <v>23200031</v>
      </c>
      <c r="B675" s="692" t="s">
        <v>430</v>
      </c>
      <c r="C675" s="693">
        <v>-30345461</v>
      </c>
      <c r="D675" s="684">
        <f>VLOOKUP($A$1:$A$1000,BS!$A$8:$A$2406,1,0)</f>
        <v>23200031</v>
      </c>
      <c r="E675" s="693"/>
    </row>
    <row r="676" spans="1:5">
      <c r="A676" s="692">
        <v>23200033</v>
      </c>
      <c r="B676" s="692" t="s">
        <v>434</v>
      </c>
      <c r="C676" s="693">
        <v>-787496.35</v>
      </c>
      <c r="D676" s="684">
        <f>VLOOKUP($A$1:$A$1000,BS!$A$8:$A$2406,1,0)</f>
        <v>23200033</v>
      </c>
      <c r="E676" s="693"/>
    </row>
    <row r="677" spans="1:5">
      <c r="A677" s="692">
        <v>23200041</v>
      </c>
      <c r="B677" s="692" t="s">
        <v>818</v>
      </c>
      <c r="C677" s="693">
        <v>-8829066</v>
      </c>
      <c r="D677" s="684">
        <f>VLOOKUP($A$1:$A$1000,BS!$A$8:$A$2406,1,0)</f>
        <v>23200041</v>
      </c>
    </row>
    <row r="678" spans="1:5">
      <c r="A678" s="692">
        <v>23200051</v>
      </c>
      <c r="B678" s="692" t="s">
        <v>819</v>
      </c>
      <c r="C678" s="693">
        <v>-7255939.2400000002</v>
      </c>
      <c r="D678" s="684">
        <f>VLOOKUP($A$1:$A$1000,BS!$A$8:$A$2406,1,0)</f>
        <v>23200051</v>
      </c>
      <c r="E678" s="693"/>
    </row>
    <row r="679" spans="1:5">
      <c r="A679" s="692">
        <v>23200061</v>
      </c>
      <c r="B679" s="692" t="s">
        <v>375</v>
      </c>
      <c r="C679" s="693">
        <v>-14334475.08</v>
      </c>
      <c r="D679" s="684">
        <f>VLOOKUP($A$1:$A$1000,BS!$A$8:$A$2406,1,0)</f>
        <v>23200061</v>
      </c>
    </row>
    <row r="680" spans="1:5">
      <c r="A680" s="692">
        <v>23200063</v>
      </c>
      <c r="B680" s="692" t="s">
        <v>2202</v>
      </c>
      <c r="C680" s="693">
        <v>-10004.81</v>
      </c>
      <c r="D680" s="684">
        <f>VLOOKUP($A$1:$A$1000,BS!$A$8:$A$2406,1,0)</f>
        <v>23200063</v>
      </c>
      <c r="E680" s="693"/>
    </row>
    <row r="681" spans="1:5">
      <c r="A681" s="692">
        <v>23200071</v>
      </c>
      <c r="B681" s="692" t="s">
        <v>1899</v>
      </c>
      <c r="C681" s="693">
        <v>-786035.15</v>
      </c>
      <c r="D681" s="684">
        <f>VLOOKUP($A$1:$A$1000,BS!$A$8:$A$2406,1,0)</f>
        <v>23200071</v>
      </c>
    </row>
    <row r="682" spans="1:5">
      <c r="A682" s="692">
        <v>23200081</v>
      </c>
      <c r="B682" s="692" t="s">
        <v>1900</v>
      </c>
      <c r="C682" s="693">
        <v>-3666152.94</v>
      </c>
      <c r="D682" s="684">
        <f>VLOOKUP($A$1:$A$1000,BS!$A$8:$A$2406,1,0)</f>
        <v>23200081</v>
      </c>
    </row>
    <row r="683" spans="1:5">
      <c r="A683" s="692">
        <v>23200101</v>
      </c>
      <c r="B683" s="692" t="s">
        <v>809</v>
      </c>
      <c r="C683" s="693">
        <v>-348928</v>
      </c>
      <c r="D683" s="684">
        <f>VLOOKUP($A$1:$A$1000,BS!$A$8:$A$2406,1,0)</f>
        <v>23200101</v>
      </c>
    </row>
    <row r="684" spans="1:5">
      <c r="A684" s="692">
        <v>23200103</v>
      </c>
      <c r="B684" s="692" t="s">
        <v>136</v>
      </c>
      <c r="C684" s="693">
        <v>-55360.03</v>
      </c>
      <c r="D684" s="684">
        <f>VLOOKUP($A$1:$A$1000,BS!$A$8:$A$2406,1,0)</f>
        <v>23200103</v>
      </c>
    </row>
    <row r="685" spans="1:5">
      <c r="A685" s="692">
        <v>23200111</v>
      </c>
      <c r="B685" s="692" t="s">
        <v>1901</v>
      </c>
      <c r="C685" s="693">
        <v>-296049.64</v>
      </c>
      <c r="D685" s="684">
        <f>VLOOKUP($A$1:$A$1000,BS!$A$8:$A$2406,1,0)</f>
        <v>23200111</v>
      </c>
    </row>
    <row r="686" spans="1:5">
      <c r="A686" s="692">
        <v>23200121</v>
      </c>
      <c r="B686" s="692" t="s">
        <v>1647</v>
      </c>
      <c r="C686" s="693">
        <v>-513404.58</v>
      </c>
      <c r="D686" s="684">
        <f>VLOOKUP($A$1:$A$1000,BS!$A$8:$A$2406,1,0)</f>
        <v>23200121</v>
      </c>
    </row>
    <row r="687" spans="1:5">
      <c r="A687" s="692">
        <v>23200222</v>
      </c>
      <c r="B687" s="692" t="s">
        <v>279</v>
      </c>
      <c r="C687" s="693">
        <v>-9781164.3499999996</v>
      </c>
      <c r="D687" s="684">
        <f>VLOOKUP($A$1:$A$1000,BS!$A$8:$A$2406,1,0)</f>
        <v>23200222</v>
      </c>
    </row>
    <row r="688" spans="1:5">
      <c r="A688" s="692">
        <v>23200242</v>
      </c>
      <c r="B688" s="692" t="s">
        <v>1701</v>
      </c>
      <c r="C688" s="693">
        <v>-24545165.960000001</v>
      </c>
      <c r="D688" s="684">
        <f>VLOOKUP($A$1:$A$1000,BS!$A$8:$A$2406,1,0)</f>
        <v>23200242</v>
      </c>
    </row>
    <row r="689" spans="1:5">
      <c r="A689" s="692">
        <v>23200333</v>
      </c>
      <c r="B689" s="692" t="s">
        <v>1045</v>
      </c>
      <c r="C689" s="693">
        <v>-14994861.560000001</v>
      </c>
      <c r="D689" s="684">
        <f>VLOOKUP($A$1:$A$1000,BS!$A$8:$A$2406,1,0)</f>
        <v>23200333</v>
      </c>
    </row>
    <row r="690" spans="1:5">
      <c r="A690" s="692">
        <v>23200483</v>
      </c>
      <c r="B690" s="692" t="s">
        <v>665</v>
      </c>
      <c r="C690" s="693">
        <v>-8794210.5600000005</v>
      </c>
      <c r="D690" s="684">
        <f>VLOOKUP($A$1:$A$1000,BS!$A$8:$A$2406,1,0)</f>
        <v>23200483</v>
      </c>
    </row>
    <row r="691" spans="1:5">
      <c r="A691" s="692">
        <v>23200493</v>
      </c>
      <c r="B691" s="692" t="s">
        <v>3094</v>
      </c>
      <c r="C691" s="693">
        <v>-89866.49</v>
      </c>
      <c r="D691" s="684">
        <f>VLOOKUP($A$1:$A$1000,BS!$A$8:$A$2406,1,0)</f>
        <v>23200493</v>
      </c>
    </row>
    <row r="692" spans="1:5">
      <c r="A692" s="692">
        <v>23200543</v>
      </c>
      <c r="B692" s="692" t="s">
        <v>735</v>
      </c>
      <c r="C692" s="693">
        <v>-59050068.369999997</v>
      </c>
      <c r="D692" s="684">
        <f>VLOOKUP($A$1:$A$1000,BS!$A$8:$A$2406,1,0)</f>
        <v>23200543</v>
      </c>
    </row>
    <row r="693" spans="1:5">
      <c r="A693" s="692">
        <v>23200643</v>
      </c>
      <c r="B693" s="692" t="s">
        <v>640</v>
      </c>
      <c r="C693" s="693">
        <v>-7017852.0899999999</v>
      </c>
      <c r="D693" s="684">
        <f>VLOOKUP($A$1:$A$1000,BS!$A$8:$A$2406,1,0)</f>
        <v>23200643</v>
      </c>
    </row>
    <row r="694" spans="1:5">
      <c r="A694" s="692">
        <v>23200653</v>
      </c>
      <c r="B694" s="692" t="s">
        <v>1694</v>
      </c>
      <c r="C694" s="693">
        <v>-1944756.91</v>
      </c>
      <c r="D694" s="684">
        <f>VLOOKUP($A$1:$A$1000,BS!$A$8:$A$2406,1,0)</f>
        <v>23200653</v>
      </c>
    </row>
    <row r="695" spans="1:5">
      <c r="A695" s="692">
        <v>23200693</v>
      </c>
      <c r="B695" s="692" t="s">
        <v>1368</v>
      </c>
      <c r="C695" s="692">
        <v>-47.66</v>
      </c>
      <c r="D695" s="684">
        <f>VLOOKUP($A$1:$A$1000,BS!$A$8:$A$2406,1,0)</f>
        <v>23200693</v>
      </c>
      <c r="E695" s="693"/>
    </row>
    <row r="696" spans="1:5">
      <c r="A696" s="692">
        <v>23200733</v>
      </c>
      <c r="B696" s="692" t="s">
        <v>248</v>
      </c>
      <c r="C696" s="693">
        <v>-1894</v>
      </c>
      <c r="D696" s="684">
        <f>VLOOKUP($A$1:$A$1000,BS!$A$8:$A$2406,1,0)</f>
        <v>23200733</v>
      </c>
      <c r="E696" s="693"/>
    </row>
    <row r="697" spans="1:5">
      <c r="A697" s="692">
        <v>23200743</v>
      </c>
      <c r="B697" s="692" t="s">
        <v>1946</v>
      </c>
      <c r="C697" s="693">
        <v>1181.27</v>
      </c>
      <c r="D697" s="684">
        <f>VLOOKUP($A$1:$A$1000,BS!$A$8:$A$2406,1,0)</f>
        <v>23200743</v>
      </c>
      <c r="E697" s="693"/>
    </row>
    <row r="698" spans="1:5">
      <c r="A698" s="692">
        <v>23200753</v>
      </c>
      <c r="B698" s="692" t="s">
        <v>1674</v>
      </c>
      <c r="C698" s="692">
        <v>-89.63</v>
      </c>
      <c r="D698" s="684">
        <f>VLOOKUP($A$1:$A$1000,BS!$A$8:$A$2406,1,0)</f>
        <v>23200753</v>
      </c>
      <c r="E698" s="693"/>
    </row>
    <row r="699" spans="1:5">
      <c r="A699" s="692">
        <v>23200763</v>
      </c>
      <c r="B699" s="692" t="s">
        <v>1945</v>
      </c>
      <c r="C699" s="692">
        <v>-849.77</v>
      </c>
      <c r="D699" s="684">
        <f>VLOOKUP($A$1:$A$1000,BS!$A$8:$A$2406,1,0)</f>
        <v>23200763</v>
      </c>
      <c r="E699" s="693"/>
    </row>
    <row r="700" spans="1:5">
      <c r="A700" s="692">
        <v>23200773</v>
      </c>
      <c r="B700" s="692" t="s">
        <v>1128</v>
      </c>
      <c r="C700" s="693">
        <v>-14259.7</v>
      </c>
      <c r="D700" s="684">
        <f>VLOOKUP($A$1:$A$1000,BS!$A$8:$A$2406,1,0)</f>
        <v>23200773</v>
      </c>
      <c r="E700" s="693"/>
    </row>
    <row r="701" spans="1:5">
      <c r="A701" s="692">
        <v>23200823</v>
      </c>
      <c r="B701" s="692" t="s">
        <v>3209</v>
      </c>
      <c r="C701" s="693">
        <v>-99643.61</v>
      </c>
      <c r="D701" s="684">
        <f>VLOOKUP($A$1:$A$1000,BS!$A$8:$A$2406,1,0)</f>
        <v>23200823</v>
      </c>
      <c r="E701" s="693"/>
    </row>
    <row r="702" spans="1:5">
      <c r="A702" s="692">
        <v>23201003</v>
      </c>
      <c r="B702" s="692" t="s">
        <v>783</v>
      </c>
      <c r="C702" s="693">
        <v>-22395810.059999999</v>
      </c>
      <c r="D702" s="684">
        <f>VLOOKUP($A$1:$A$1000,BS!$A$8:$A$2406,1,0)</f>
        <v>23201003</v>
      </c>
      <c r="E702" s="693"/>
    </row>
    <row r="703" spans="1:5">
      <c r="A703" s="692">
        <v>23201013</v>
      </c>
      <c r="B703" s="692" t="s">
        <v>1461</v>
      </c>
      <c r="C703" s="693">
        <v>-9786541.3499999996</v>
      </c>
      <c r="D703" s="684">
        <f>VLOOKUP($A$1:$A$1000,BS!$A$8:$A$2406,1,0)</f>
        <v>23201013</v>
      </c>
      <c r="E703" s="693"/>
    </row>
    <row r="704" spans="1:5">
      <c r="A704" s="692">
        <v>23201033</v>
      </c>
      <c r="B704" s="692" t="s">
        <v>1169</v>
      </c>
      <c r="C704" s="693">
        <v>-124833.3</v>
      </c>
      <c r="D704" s="684">
        <f>VLOOKUP($A$1:$A$1000,BS!$A$8:$A$2406,1,0)</f>
        <v>23201033</v>
      </c>
      <c r="E704" s="693"/>
    </row>
    <row r="705" spans="1:5">
      <c r="A705" s="692">
        <v>23201043</v>
      </c>
      <c r="B705" s="692" t="s">
        <v>498</v>
      </c>
      <c r="C705" s="693">
        <v>-100772.67</v>
      </c>
      <c r="D705" s="684">
        <f>VLOOKUP($A$1:$A$1000,BS!$A$8:$A$2406,1,0)</f>
        <v>23201043</v>
      </c>
      <c r="E705" s="693"/>
    </row>
    <row r="706" spans="1:5">
      <c r="A706" s="692">
        <v>23201053</v>
      </c>
      <c r="B706" s="692" t="s">
        <v>2659</v>
      </c>
      <c r="C706" s="693">
        <v>-45205.17</v>
      </c>
      <c r="D706" s="684">
        <f>VLOOKUP($A$1:$A$1000,BS!$A$8:$A$2406,1,0)</f>
        <v>23201053</v>
      </c>
      <c r="E706" s="693"/>
    </row>
    <row r="707" spans="1:5">
      <c r="A707" s="692">
        <v>23201073</v>
      </c>
      <c r="B707" s="692" t="s">
        <v>1292</v>
      </c>
      <c r="C707" s="692">
        <v>-98.71</v>
      </c>
      <c r="D707" s="684">
        <f>VLOOKUP($A$1:$A$1000,BS!$A$8:$A$2406,1,0)</f>
        <v>23201073</v>
      </c>
      <c r="E707" s="693"/>
    </row>
    <row r="708" spans="1:5">
      <c r="A708" s="692">
        <v>23201113</v>
      </c>
      <c r="B708" s="692" t="s">
        <v>575</v>
      </c>
      <c r="C708" s="693">
        <v>8827.16</v>
      </c>
      <c r="D708" s="684">
        <f>VLOOKUP($A$1:$A$1000,BS!$A$8:$A$2406,1,0)</f>
        <v>23201113</v>
      </c>
      <c r="E708" s="693"/>
    </row>
    <row r="709" spans="1:5">
      <c r="A709" s="692">
        <v>23201153</v>
      </c>
      <c r="B709" s="692" t="s">
        <v>2734</v>
      </c>
      <c r="C709" s="693">
        <v>-3536.87</v>
      </c>
      <c r="D709" s="684">
        <f>VLOOKUP($A$1:$A$1000,BS!$A$8:$A$2406,1,0)</f>
        <v>23201153</v>
      </c>
      <c r="E709" s="693"/>
    </row>
    <row r="710" spans="1:5">
      <c r="A710" s="692">
        <v>23201163</v>
      </c>
      <c r="B710" s="692" t="s">
        <v>2735</v>
      </c>
      <c r="C710" s="693">
        <v>-5511.45</v>
      </c>
      <c r="D710" s="684">
        <f>VLOOKUP($A$1:$A$1000,BS!$A$8:$A$2406,1,0)</f>
        <v>23201163</v>
      </c>
      <c r="E710" s="693"/>
    </row>
    <row r="711" spans="1:5">
      <c r="A711" s="692">
        <v>23201193</v>
      </c>
      <c r="B711" s="692" t="s">
        <v>2736</v>
      </c>
      <c r="C711" s="693">
        <v>-23240.79</v>
      </c>
      <c r="D711" s="684">
        <f>VLOOKUP($A$1:$A$1000,BS!$A$8:$A$2406,1,0)</f>
        <v>23201193</v>
      </c>
      <c r="E711" s="693"/>
    </row>
    <row r="712" spans="1:5">
      <c r="A712" s="692">
        <v>23201203</v>
      </c>
      <c r="B712" s="692" t="s">
        <v>2737</v>
      </c>
      <c r="C712" s="693">
        <v>-3339.45</v>
      </c>
      <c r="D712" s="684">
        <f>VLOOKUP($A$1:$A$1000,BS!$A$8:$A$2406,1,0)</f>
        <v>23201203</v>
      </c>
      <c r="E712" s="693"/>
    </row>
    <row r="713" spans="1:5">
      <c r="A713" s="692">
        <v>23201251</v>
      </c>
      <c r="B713" s="692" t="s">
        <v>2665</v>
      </c>
      <c r="C713" s="693">
        <v>-217701</v>
      </c>
      <c r="D713" s="684">
        <f>VLOOKUP($A$1:$A$1000,BS!$A$8:$A$2406,1,0)</f>
        <v>23201251</v>
      </c>
      <c r="E713" s="693"/>
    </row>
    <row r="714" spans="1:5">
      <c r="A714" s="692">
        <v>23202173</v>
      </c>
      <c r="B714" s="692" t="s">
        <v>416</v>
      </c>
      <c r="C714" s="692">
        <v>26.8</v>
      </c>
      <c r="D714" s="684">
        <f>VLOOKUP($A$1:$A$1000,BS!$A$8:$A$2406,1,0)</f>
        <v>23202173</v>
      </c>
      <c r="E714" s="693"/>
    </row>
    <row r="715" spans="1:5">
      <c r="A715" s="692">
        <v>23202183</v>
      </c>
      <c r="B715" s="692" t="s">
        <v>1255</v>
      </c>
      <c r="C715" s="693">
        <v>-2940.66</v>
      </c>
      <c r="D715" s="684">
        <f>VLOOKUP($A$1:$A$1000,BS!$A$8:$A$2406,1,0)</f>
        <v>23202183</v>
      </c>
      <c r="E715" s="693"/>
    </row>
    <row r="716" spans="1:5">
      <c r="A716" s="694">
        <v>23202233</v>
      </c>
      <c r="B716" s="694" t="s">
        <v>3301</v>
      </c>
      <c r="C716" s="695">
        <v>267098.15000000002</v>
      </c>
      <c r="D716" s="696">
        <f>VLOOKUP($A$1:$A$1000,BS!$A$8:$A$2406,1,0)</f>
        <v>23202233</v>
      </c>
      <c r="E716" s="693"/>
    </row>
    <row r="717" spans="1:5">
      <c r="A717" s="694">
        <v>23202353</v>
      </c>
      <c r="B717" s="694" t="s">
        <v>3302</v>
      </c>
      <c r="C717" s="695">
        <v>-2575533.73</v>
      </c>
      <c r="D717" s="696">
        <f>VLOOKUP($A$1:$A$1000,BS!$A$8:$A$2406,1,0)</f>
        <v>23202353</v>
      </c>
      <c r="E717" s="693"/>
    </row>
    <row r="718" spans="1:5">
      <c r="A718" s="692">
        <v>23500003</v>
      </c>
      <c r="B718" s="692" t="s">
        <v>2755</v>
      </c>
      <c r="C718" s="693">
        <v>-21172034.780000001</v>
      </c>
      <c r="D718" s="684">
        <f>VLOOKUP($A$1:$A$1000,BS!$A$8:$A$2406,1,0)</f>
        <v>23500003</v>
      </c>
      <c r="E718" s="693"/>
    </row>
    <row r="719" spans="1:5">
      <c r="A719" s="692">
        <v>23500011</v>
      </c>
      <c r="B719" s="692" t="s">
        <v>991</v>
      </c>
      <c r="C719" s="693">
        <v>-4682953.8099999996</v>
      </c>
      <c r="D719" s="684">
        <f>VLOOKUP($A$1:$A$1000,BS!$A$8:$A$2406,1,0)</f>
        <v>23500011</v>
      </c>
      <c r="E719" s="693"/>
    </row>
    <row r="720" spans="1:5">
      <c r="A720" s="692">
        <v>23600021</v>
      </c>
      <c r="B720" s="692" t="s">
        <v>2494</v>
      </c>
      <c r="C720" s="693">
        <v>-4332756.59</v>
      </c>
      <c r="D720" s="684">
        <f>VLOOKUP($A$1:$A$1000,BS!$A$8:$A$2406,1,0)</f>
        <v>23600021</v>
      </c>
      <c r="E720" s="693"/>
    </row>
    <row r="721" spans="1:5">
      <c r="A721" s="692">
        <v>23600022</v>
      </c>
      <c r="B721" s="692" t="s">
        <v>2495</v>
      </c>
      <c r="C721" s="693">
        <v>-915412.03</v>
      </c>
      <c r="D721" s="684">
        <f>VLOOKUP($A$1:$A$1000,BS!$A$8:$A$2406,1,0)</f>
        <v>23600022</v>
      </c>
      <c r="E721" s="693"/>
    </row>
    <row r="722" spans="1:5">
      <c r="A722" s="692">
        <v>23600063</v>
      </c>
      <c r="B722" s="692" t="s">
        <v>949</v>
      </c>
      <c r="C722" s="692">
        <v>-264.45</v>
      </c>
      <c r="D722" s="684">
        <f>VLOOKUP($A$1:$A$1000,BS!$A$8:$A$2406,1,0)</f>
        <v>23600063</v>
      </c>
      <c r="E722" s="693"/>
    </row>
    <row r="723" spans="1:5">
      <c r="A723" s="692">
        <v>23600093</v>
      </c>
      <c r="B723" s="692" t="s">
        <v>344</v>
      </c>
      <c r="C723" s="692">
        <v>-5.35</v>
      </c>
      <c r="D723" s="684">
        <f>VLOOKUP($A$1:$A$1000,BS!$A$8:$A$2406,1,0)</f>
        <v>23600093</v>
      </c>
      <c r="E723" s="693"/>
    </row>
    <row r="724" spans="1:5">
      <c r="A724" s="692">
        <v>23600201</v>
      </c>
      <c r="B724" s="692" t="s">
        <v>487</v>
      </c>
      <c r="C724" s="693">
        <v>-47608403.25</v>
      </c>
      <c r="D724" s="684">
        <f>VLOOKUP($A$1:$A$1000,BS!$A$8:$A$2406,1,0)</f>
        <v>23600201</v>
      </c>
      <c r="E724" s="693"/>
    </row>
    <row r="725" spans="1:5">
      <c r="A725" s="692">
        <v>23600211</v>
      </c>
      <c r="B725" s="692" t="s">
        <v>488</v>
      </c>
      <c r="C725" s="693">
        <v>-5271593.08</v>
      </c>
      <c r="D725" s="684">
        <f>VLOOKUP($A$1:$A$1000,BS!$A$8:$A$2406,1,0)</f>
        <v>23600211</v>
      </c>
      <c r="E725" s="693"/>
    </row>
    <row r="726" spans="1:5">
      <c r="A726" s="692">
        <v>23600213</v>
      </c>
      <c r="B726" s="692" t="s">
        <v>1855</v>
      </c>
      <c r="C726" s="693">
        <v>-247547.64</v>
      </c>
      <c r="D726" s="684">
        <f>VLOOKUP($A$1:$A$1000,BS!$A$8:$A$2406,1,0)</f>
        <v>23600213</v>
      </c>
      <c r="E726" s="693"/>
    </row>
    <row r="727" spans="1:5">
      <c r="A727" s="692">
        <v>23600232</v>
      </c>
      <c r="B727" s="692" t="s">
        <v>489</v>
      </c>
      <c r="C727" s="693">
        <v>-20887116.98</v>
      </c>
      <c r="D727" s="684">
        <f>VLOOKUP($A$1:$A$1000,BS!$A$8:$A$2406,1,0)</f>
        <v>23600232</v>
      </c>
    </row>
    <row r="728" spans="1:5">
      <c r="A728" s="692">
        <v>23600351</v>
      </c>
      <c r="B728" s="692" t="s">
        <v>1664</v>
      </c>
      <c r="C728" s="693">
        <v>-8532482.3200000003</v>
      </c>
      <c r="D728" s="684">
        <f>VLOOKUP($A$1:$A$1000,BS!$A$8:$A$2406,1,0)</f>
        <v>23600351</v>
      </c>
      <c r="E728" s="693"/>
    </row>
    <row r="729" spans="1:5">
      <c r="A729" s="692">
        <v>23600391</v>
      </c>
      <c r="B729" s="692" t="s">
        <v>745</v>
      </c>
      <c r="C729" s="693">
        <v>-429895.22</v>
      </c>
      <c r="D729" s="684">
        <f>VLOOKUP($A$1:$A$1000,BS!$A$8:$A$2406,1,0)</f>
        <v>23600391</v>
      </c>
      <c r="E729" s="693"/>
    </row>
    <row r="730" spans="1:5">
      <c r="A730" s="692">
        <v>23600421</v>
      </c>
      <c r="B730" s="692" t="s">
        <v>2707</v>
      </c>
      <c r="C730" s="692">
        <v>-8.02</v>
      </c>
      <c r="D730" s="684">
        <f>VLOOKUP($A$1:$A$1000,BS!$A$8:$A$2406,1,0)</f>
        <v>23600421</v>
      </c>
    </row>
    <row r="731" spans="1:5">
      <c r="A731" s="692">
        <v>23600431</v>
      </c>
      <c r="B731" s="692" t="s">
        <v>3127</v>
      </c>
      <c r="C731" s="692">
        <v>800</v>
      </c>
      <c r="D731" s="684">
        <f>VLOOKUP($A$1:$A$1000,BS!$A$8:$A$2406,1,0)</f>
        <v>23600431</v>
      </c>
    </row>
    <row r="732" spans="1:5">
      <c r="A732" s="692">
        <v>23600471</v>
      </c>
      <c r="B732" s="692" t="s">
        <v>1847</v>
      </c>
      <c r="C732" s="693">
        <v>-5668619.7599999998</v>
      </c>
      <c r="D732" s="684">
        <f>VLOOKUP($A$1:$A$1000,BS!$A$8:$A$2406,1,0)</f>
        <v>23600471</v>
      </c>
      <c r="E732" s="693"/>
    </row>
    <row r="733" spans="1:5">
      <c r="A733" s="692">
        <v>23600552</v>
      </c>
      <c r="B733" s="692" t="s">
        <v>1847</v>
      </c>
      <c r="C733" s="693">
        <v>-1824136.9</v>
      </c>
      <c r="D733" s="684">
        <f>VLOOKUP($A$1:$A$1000,BS!$A$8:$A$2406,1,0)</f>
        <v>23600552</v>
      </c>
      <c r="E733" s="693"/>
    </row>
    <row r="734" spans="1:5">
      <c r="A734" s="692">
        <v>23600602</v>
      </c>
      <c r="B734" s="692" t="s">
        <v>1848</v>
      </c>
      <c r="C734" s="693">
        <v>-3253728.25</v>
      </c>
      <c r="D734" s="684">
        <f>VLOOKUP($A$1:$A$1000,BS!$A$8:$A$2406,1,0)</f>
        <v>23600602</v>
      </c>
      <c r="E734" s="693"/>
    </row>
    <row r="735" spans="1:5">
      <c r="A735" s="692">
        <v>23601003</v>
      </c>
      <c r="B735" s="692" t="s">
        <v>1731</v>
      </c>
      <c r="C735" s="693">
        <v>-147374.48000000001</v>
      </c>
      <c r="D735" s="684">
        <f>VLOOKUP($A$1:$A$1000,BS!$A$8:$A$2406,1,0)</f>
        <v>23601003</v>
      </c>
      <c r="E735" s="693"/>
    </row>
    <row r="736" spans="1:5">
      <c r="A736" s="692">
        <v>23601013</v>
      </c>
      <c r="B736" s="692" t="s">
        <v>2496</v>
      </c>
      <c r="C736" s="693">
        <v>-98629.08</v>
      </c>
      <c r="D736" s="684">
        <f>VLOOKUP($A$1:$A$1000,BS!$A$8:$A$2406,1,0)</f>
        <v>23601013</v>
      </c>
      <c r="E736" s="693"/>
    </row>
    <row r="737" spans="1:5">
      <c r="A737" s="692">
        <v>23601023</v>
      </c>
      <c r="B737" s="692" t="s">
        <v>689</v>
      </c>
      <c r="C737" s="693">
        <v>-8330.14</v>
      </c>
      <c r="D737" s="684">
        <f>VLOOKUP($A$1:$A$1000,BS!$A$8:$A$2406,1,0)</f>
        <v>23601023</v>
      </c>
    </row>
    <row r="738" spans="1:5">
      <c r="A738" s="692">
        <v>23601043</v>
      </c>
      <c r="B738" s="692" t="s">
        <v>1856</v>
      </c>
      <c r="C738" s="693">
        <v>-4467.99</v>
      </c>
      <c r="D738" s="684">
        <f>VLOOKUP($A$1:$A$1000,BS!$A$8:$A$2406,1,0)</f>
        <v>23601043</v>
      </c>
    </row>
    <row r="739" spans="1:5">
      <c r="A739" s="692">
        <v>23700323</v>
      </c>
      <c r="B739" s="692" t="s">
        <v>1702</v>
      </c>
      <c r="C739" s="693">
        <v>-30625</v>
      </c>
      <c r="D739" s="684">
        <f>VLOOKUP($A$1:$A$1000,BS!$A$8:$A$2406,1,0)</f>
        <v>23700323</v>
      </c>
    </row>
    <row r="740" spans="1:5">
      <c r="A740" s="692">
        <v>23700333</v>
      </c>
      <c r="B740" s="692" t="s">
        <v>1703</v>
      </c>
      <c r="C740" s="693">
        <v>-6133.51</v>
      </c>
      <c r="D740" s="684">
        <f>VLOOKUP($A$1:$A$1000,BS!$A$8:$A$2406,1,0)</f>
        <v>23700333</v>
      </c>
      <c r="E740" s="693"/>
    </row>
    <row r="741" spans="1:5">
      <c r="A741" s="692">
        <v>23700363</v>
      </c>
      <c r="B741" s="692" t="s">
        <v>1704</v>
      </c>
      <c r="C741" s="693">
        <v>-44687.5</v>
      </c>
      <c r="D741" s="684">
        <f>VLOOKUP($A$1:$A$1000,BS!$A$8:$A$2406,1,0)</f>
        <v>23700363</v>
      </c>
      <c r="E741" s="693"/>
    </row>
    <row r="742" spans="1:5">
      <c r="A742" s="692">
        <v>23700383</v>
      </c>
      <c r="B742" s="692" t="s">
        <v>199</v>
      </c>
      <c r="C742" s="693">
        <v>-6000</v>
      </c>
      <c r="D742" s="684">
        <f>VLOOKUP($A$1:$A$1000,BS!$A$8:$A$2406,1,0)</f>
        <v>23700383</v>
      </c>
      <c r="E742" s="693"/>
    </row>
    <row r="743" spans="1:5">
      <c r="A743" s="692">
        <v>23700713</v>
      </c>
      <c r="B743" s="692" t="s">
        <v>1165</v>
      </c>
      <c r="C743" s="693">
        <v>-13793.91</v>
      </c>
      <c r="D743" s="684">
        <f>VLOOKUP($A$1:$A$1000,BS!$A$8:$A$2406,1,0)</f>
        <v>23700713</v>
      </c>
    </row>
    <row r="744" spans="1:5">
      <c r="A744" s="692">
        <v>23700813</v>
      </c>
      <c r="B744" s="692" t="s">
        <v>402</v>
      </c>
      <c r="C744" s="693">
        <v>-1458333.14</v>
      </c>
      <c r="D744" s="684">
        <f>VLOOKUP($A$1:$A$1000,BS!$A$8:$A$2406,1,0)</f>
        <v>23700813</v>
      </c>
    </row>
    <row r="745" spans="1:5">
      <c r="A745" s="692">
        <v>23700823</v>
      </c>
      <c r="B745" s="692" t="s">
        <v>132</v>
      </c>
      <c r="C745" s="693">
        <v>-3931666.47</v>
      </c>
      <c r="D745" s="684">
        <f>VLOOKUP($A$1:$A$1000,BS!$A$8:$A$2406,1,0)</f>
        <v>23700823</v>
      </c>
      <c r="E745" s="693"/>
    </row>
    <row r="746" spans="1:5">
      <c r="A746" s="692">
        <v>23700841</v>
      </c>
      <c r="B746" s="692" t="s">
        <v>1269</v>
      </c>
      <c r="C746" s="693">
        <v>-333794.32</v>
      </c>
      <c r="D746" s="684">
        <f>VLOOKUP($A$1:$A$1000,BS!$A$8:$A$2406,1,0)</f>
        <v>23700841</v>
      </c>
      <c r="E746" s="693"/>
    </row>
    <row r="747" spans="1:5">
      <c r="A747" s="692">
        <v>23700873</v>
      </c>
      <c r="B747" s="692" t="s">
        <v>1917</v>
      </c>
      <c r="C747" s="693">
        <v>-6142500</v>
      </c>
      <c r="D747" s="684">
        <f>VLOOKUP($A$1:$A$1000,BS!$A$8:$A$2406,1,0)</f>
        <v>23700873</v>
      </c>
      <c r="E747" s="693"/>
    </row>
    <row r="748" spans="1:5">
      <c r="A748" s="692">
        <v>23700963</v>
      </c>
      <c r="B748" s="692" t="s">
        <v>1976</v>
      </c>
      <c r="C748" s="693">
        <v>-1180368.3600000001</v>
      </c>
      <c r="D748" s="684">
        <f>VLOOKUP($A$1:$A$1000,BS!$A$8:$A$2406,1,0)</f>
        <v>23700963</v>
      </c>
    </row>
    <row r="749" spans="1:5">
      <c r="A749" s="692">
        <v>23701013</v>
      </c>
      <c r="B749" s="692" t="s">
        <v>1035</v>
      </c>
      <c r="C749" s="693">
        <v>-17442.080000000002</v>
      </c>
      <c r="D749" s="684">
        <f>VLOOKUP($A$1:$A$1000,BS!$A$8:$A$2406,1,0)</f>
        <v>23701013</v>
      </c>
    </row>
    <row r="750" spans="1:5">
      <c r="A750" s="692">
        <v>23701023</v>
      </c>
      <c r="B750" s="692" t="s">
        <v>1036</v>
      </c>
      <c r="C750" s="693">
        <v>-746471.13</v>
      </c>
      <c r="D750" s="684">
        <f>VLOOKUP($A$1:$A$1000,BS!$A$8:$A$2406,1,0)</f>
        <v>23701023</v>
      </c>
      <c r="E750" s="693"/>
    </row>
    <row r="751" spans="1:5">
      <c r="A751" s="692">
        <v>23701033</v>
      </c>
      <c r="B751" s="692" t="s">
        <v>1894</v>
      </c>
      <c r="C751" s="693">
        <v>-5542033.3300000001</v>
      </c>
      <c r="D751" s="684">
        <f>VLOOKUP($A$1:$A$1000,BS!$A$8:$A$2406,1,0)</f>
        <v>23701033</v>
      </c>
      <c r="E751" s="693"/>
    </row>
    <row r="752" spans="1:5">
      <c r="A752" s="692">
        <v>23701053</v>
      </c>
      <c r="B752" s="692" t="s">
        <v>1943</v>
      </c>
      <c r="C752" s="693">
        <v>-1452916.81</v>
      </c>
      <c r="D752" s="684">
        <f>VLOOKUP($A$1:$A$1000,BS!$A$8:$A$2406,1,0)</f>
        <v>23701053</v>
      </c>
    </row>
    <row r="753" spans="1:5">
      <c r="A753" s="692">
        <v>23701063</v>
      </c>
      <c r="B753" s="692" t="s">
        <v>1987</v>
      </c>
      <c r="C753" s="692">
        <v>-27.37</v>
      </c>
      <c r="D753" s="684">
        <f>VLOOKUP($A$1:$A$1000,BS!$A$8:$A$2406,1,0)</f>
        <v>23701063</v>
      </c>
    </row>
    <row r="754" spans="1:5">
      <c r="A754" s="692">
        <v>23701113</v>
      </c>
      <c r="B754" s="692" t="s">
        <v>445</v>
      </c>
      <c r="C754" s="693">
        <v>-5037375</v>
      </c>
      <c r="D754" s="684">
        <f>VLOOKUP($A$1:$A$1000,BS!$A$8:$A$2406,1,0)</f>
        <v>23701113</v>
      </c>
      <c r="E754" s="693"/>
    </row>
    <row r="755" spans="1:5">
      <c r="A755" s="692">
        <v>23701123</v>
      </c>
      <c r="B755" s="692" t="s">
        <v>2137</v>
      </c>
      <c r="C755" s="693">
        <v>-5597809.1399999997</v>
      </c>
      <c r="D755" s="684">
        <f>VLOOKUP($A$1:$A$1000,BS!$A$8:$A$2406,1,0)</f>
        <v>23701123</v>
      </c>
      <c r="E755" s="693"/>
    </row>
    <row r="756" spans="1:5">
      <c r="A756" s="692">
        <v>23701133</v>
      </c>
      <c r="B756" s="692" t="s">
        <v>2132</v>
      </c>
      <c r="C756" s="693">
        <v>-6644610.9000000004</v>
      </c>
      <c r="D756" s="684">
        <f>VLOOKUP($A$1:$A$1000,BS!$A$8:$A$2406,1,0)</f>
        <v>23701133</v>
      </c>
      <c r="E756" s="693"/>
    </row>
    <row r="757" spans="1:5">
      <c r="A757" s="692">
        <v>23701143</v>
      </c>
      <c r="B757" s="692" t="s">
        <v>2247</v>
      </c>
      <c r="C757" s="693">
        <v>-3617716.66</v>
      </c>
      <c r="D757" s="684">
        <f>VLOOKUP($A$1:$A$1000,BS!$A$8:$A$2406,1,0)</f>
        <v>23701143</v>
      </c>
      <c r="E757" s="693"/>
    </row>
    <row r="758" spans="1:5">
      <c r="A758" s="692">
        <v>23701153</v>
      </c>
      <c r="B758" s="692" t="s">
        <v>2402</v>
      </c>
      <c r="C758" s="693">
        <v>-1416416.67</v>
      </c>
      <c r="D758" s="684">
        <f>VLOOKUP($A$1:$A$1000,BS!$A$8:$A$2406,1,0)</f>
        <v>23701153</v>
      </c>
      <c r="E758" s="693"/>
    </row>
    <row r="759" spans="1:5">
      <c r="A759" s="692">
        <v>23701163</v>
      </c>
      <c r="B759" s="692" t="s">
        <v>2403</v>
      </c>
      <c r="C759" s="693">
        <v>-270250</v>
      </c>
      <c r="D759" s="684">
        <f>VLOOKUP($A$1:$A$1000,BS!$A$8:$A$2406,1,0)</f>
        <v>23701163</v>
      </c>
      <c r="E759" s="693"/>
    </row>
    <row r="760" spans="1:5">
      <c r="A760" s="692">
        <v>23701173</v>
      </c>
      <c r="B760" s="692" t="s">
        <v>2763</v>
      </c>
      <c r="C760" s="693">
        <v>-26585.15</v>
      </c>
      <c r="D760" s="684">
        <f>VLOOKUP($A$1:$A$1000,BS!$A$8:$A$2406,1,0)</f>
        <v>23701173</v>
      </c>
    </row>
    <row r="761" spans="1:5">
      <c r="A761" s="692">
        <v>23701183</v>
      </c>
      <c r="B761" s="692" t="s">
        <v>2808</v>
      </c>
      <c r="C761" s="693">
        <v>-1814979.83</v>
      </c>
      <c r="D761" s="684">
        <f>VLOOKUP($A$1:$A$1000,BS!$A$8:$A$2406,1,0)</f>
        <v>23701183</v>
      </c>
    </row>
    <row r="762" spans="1:5">
      <c r="A762" s="692">
        <v>23701193</v>
      </c>
      <c r="B762" s="692" t="s">
        <v>2812</v>
      </c>
      <c r="C762" s="693">
        <v>-314600</v>
      </c>
      <c r="D762" s="684">
        <f>VLOOKUP($A$1:$A$1000,BS!$A$8:$A$2406,1,0)</f>
        <v>23701193</v>
      </c>
      <c r="E762" s="693"/>
    </row>
    <row r="763" spans="1:5">
      <c r="A763" s="691" t="s">
        <v>3258</v>
      </c>
      <c r="B763" s="694" t="s">
        <v>3256</v>
      </c>
      <c r="C763" s="695">
        <v>-1776736.11</v>
      </c>
      <c r="D763" s="696" t="str">
        <f>VLOOKUP($A$1:$A$1000,BS!$A$8:$A$2406,1,0)</f>
        <v>23701203</v>
      </c>
      <c r="E763" s="693"/>
    </row>
    <row r="764" spans="1:5">
      <c r="A764" s="692">
        <v>24100043</v>
      </c>
      <c r="B764" s="692" t="s">
        <v>1562</v>
      </c>
      <c r="C764" s="692">
        <v>-5.35</v>
      </c>
      <c r="D764" s="684">
        <f>VLOOKUP($A$1:$A$1000,BS!$A$8:$A$2406,1,0)</f>
        <v>24100043</v>
      </c>
      <c r="E764" s="693"/>
    </row>
    <row r="765" spans="1:5">
      <c r="A765" s="692">
        <v>24100063</v>
      </c>
      <c r="B765" s="692" t="s">
        <v>1918</v>
      </c>
      <c r="C765" s="693">
        <v>6663.29</v>
      </c>
      <c r="D765" s="684">
        <f>VLOOKUP($A$1:$A$1000,BS!$A$8:$A$2406,1,0)</f>
        <v>24100063</v>
      </c>
      <c r="E765" s="693"/>
    </row>
    <row r="766" spans="1:5">
      <c r="A766" s="692">
        <v>24100143</v>
      </c>
      <c r="B766" s="692" t="s">
        <v>614</v>
      </c>
      <c r="C766" s="693">
        <v>-2163.11</v>
      </c>
      <c r="D766" s="684">
        <f>VLOOKUP($A$1:$A$1000,BS!$A$8:$A$2406,1,0)</f>
        <v>24100143</v>
      </c>
      <c r="E766" s="693"/>
    </row>
    <row r="767" spans="1:5">
      <c r="A767" s="692">
        <v>24100173</v>
      </c>
      <c r="B767" s="692" t="s">
        <v>1918</v>
      </c>
      <c r="C767" s="693">
        <v>-12717.26</v>
      </c>
      <c r="D767" s="684">
        <f>VLOOKUP($A$1:$A$1000,BS!$A$8:$A$2406,1,0)</f>
        <v>24100173</v>
      </c>
      <c r="E767" s="693"/>
    </row>
    <row r="768" spans="1:5">
      <c r="A768" s="692">
        <v>24100212</v>
      </c>
      <c r="B768" s="692" t="s">
        <v>1207</v>
      </c>
      <c r="C768" s="693">
        <v>-1603729.09</v>
      </c>
      <c r="D768" s="684">
        <f>VLOOKUP($A$1:$A$1000,BS!$A$8:$A$2406,1,0)</f>
        <v>24100212</v>
      </c>
      <c r="E768" s="693"/>
    </row>
    <row r="769" spans="1:5">
      <c r="A769" s="692">
        <v>24200011</v>
      </c>
      <c r="B769" s="692" t="s">
        <v>2450</v>
      </c>
      <c r="C769" s="693">
        <v>-62711.89</v>
      </c>
      <c r="D769" s="684">
        <f>VLOOKUP($A$1:$A$1000,BS!$A$8:$A$2406,1,0)</f>
        <v>24200011</v>
      </c>
      <c r="E769" s="693"/>
    </row>
    <row r="770" spans="1:5">
      <c r="A770" s="692">
        <v>24200041</v>
      </c>
      <c r="B770" s="692" t="s">
        <v>1222</v>
      </c>
      <c r="C770" s="693">
        <v>-423978</v>
      </c>
      <c r="D770" s="684">
        <f>VLOOKUP($A$1:$A$1000,BS!$A$8:$A$2406,1,0)</f>
        <v>24200041</v>
      </c>
      <c r="E770" s="693"/>
    </row>
    <row r="771" spans="1:5">
      <c r="A771" s="692">
        <v>24200061</v>
      </c>
      <c r="B771" s="692" t="s">
        <v>2740</v>
      </c>
      <c r="C771" s="693">
        <v>-400437.5</v>
      </c>
      <c r="D771" s="684">
        <f>VLOOKUP($A$1:$A$1000,BS!$A$8:$A$2406,1,0)</f>
        <v>24200061</v>
      </c>
    </row>
    <row r="772" spans="1:5">
      <c r="A772" s="692">
        <v>24200071</v>
      </c>
      <c r="B772" s="692" t="s">
        <v>3176</v>
      </c>
      <c r="C772" s="693">
        <v>-34267.199999999997</v>
      </c>
      <c r="D772" s="684">
        <f>VLOOKUP($A$1:$A$1000,BS!$A$8:$A$2406,1,0)</f>
        <v>24200071</v>
      </c>
    </row>
    <row r="773" spans="1:5">
      <c r="A773" s="692">
        <v>24200103</v>
      </c>
      <c r="B773" s="692" t="s">
        <v>2622</v>
      </c>
      <c r="C773" s="693">
        <v>-25000</v>
      </c>
      <c r="D773" s="684">
        <f>VLOOKUP($A$1:$A$1000,BS!$A$8:$A$2406,1,0)</f>
        <v>24200103</v>
      </c>
      <c r="E773" s="693"/>
    </row>
    <row r="774" spans="1:5">
      <c r="A774" s="692">
        <v>24200451</v>
      </c>
      <c r="B774" s="692" t="s">
        <v>2227</v>
      </c>
      <c r="C774" s="693">
        <v>-1598509.5</v>
      </c>
      <c r="D774" s="684">
        <f>VLOOKUP($A$1:$A$1000,BS!$A$8:$A$2406,1,0)</f>
        <v>24200451</v>
      </c>
      <c r="E774" s="693"/>
    </row>
    <row r="775" spans="1:5">
      <c r="A775" s="692">
        <v>24200461</v>
      </c>
      <c r="B775" s="692" t="s">
        <v>2647</v>
      </c>
      <c r="C775" s="693">
        <v>-11333075.34</v>
      </c>
      <c r="D775" s="684">
        <f>VLOOKUP($A$1:$A$1000,BS!$A$8:$A$2406,1,0)</f>
        <v>24200461</v>
      </c>
      <c r="E775" s="693"/>
    </row>
    <row r="776" spans="1:5">
      <c r="A776" s="692">
        <v>24200511</v>
      </c>
      <c r="B776" s="692" t="s">
        <v>1081</v>
      </c>
      <c r="C776" s="693">
        <v>-2089813</v>
      </c>
      <c r="D776" s="684">
        <f>VLOOKUP($A$1:$A$1000,BS!$A$8:$A$2406,1,0)</f>
        <v>24200511</v>
      </c>
      <c r="E776" s="693"/>
    </row>
    <row r="777" spans="1:5">
      <c r="A777" s="692">
        <v>24200541</v>
      </c>
      <c r="B777" s="692" t="s">
        <v>1289</v>
      </c>
      <c r="C777" s="693">
        <v>-171130.74</v>
      </c>
      <c r="D777" s="684">
        <f>VLOOKUP($A$1:$A$1000,BS!$A$8:$A$2406,1,0)</f>
        <v>24200541</v>
      </c>
      <c r="E777" s="693"/>
    </row>
    <row r="778" spans="1:5">
      <c r="A778" s="692">
        <v>24200551</v>
      </c>
      <c r="B778" s="692" t="s">
        <v>48</v>
      </c>
      <c r="C778" s="693">
        <v>-171130.74</v>
      </c>
      <c r="D778" s="684">
        <f>VLOOKUP($A$1:$A$1000,BS!$A$8:$A$2406,1,0)</f>
        <v>24200551</v>
      </c>
      <c r="E778" s="693"/>
    </row>
    <row r="779" spans="1:5">
      <c r="A779" s="692">
        <v>24200561</v>
      </c>
      <c r="B779" s="692" t="s">
        <v>861</v>
      </c>
      <c r="C779" s="693">
        <v>-29264.400000000001</v>
      </c>
      <c r="D779" s="684">
        <f>VLOOKUP($A$1:$A$1000,BS!$A$8:$A$2406,1,0)</f>
        <v>24200561</v>
      </c>
      <c r="E779" s="693"/>
    </row>
    <row r="780" spans="1:5">
      <c r="A780" s="692">
        <v>24200571</v>
      </c>
      <c r="B780" s="692" t="s">
        <v>417</v>
      </c>
      <c r="C780" s="693">
        <v>-29264.400000000001</v>
      </c>
      <c r="D780" s="684">
        <f>VLOOKUP($A$1:$A$1000,BS!$A$8:$A$2406,1,0)</f>
        <v>24200571</v>
      </c>
    </row>
    <row r="781" spans="1:5">
      <c r="A781" s="692">
        <v>24200611</v>
      </c>
      <c r="B781" s="692" t="s">
        <v>2199</v>
      </c>
      <c r="C781" s="693">
        <v>-511740.27</v>
      </c>
      <c r="D781" s="684">
        <f>VLOOKUP($A$1:$A$1000,BS!$A$8:$A$2406,1,0)</f>
        <v>24200611</v>
      </c>
    </row>
    <row r="782" spans="1:5">
      <c r="A782" s="692">
        <v>24200622</v>
      </c>
      <c r="B782" s="692" t="s">
        <v>782</v>
      </c>
      <c r="C782" s="693">
        <v>-1077998</v>
      </c>
      <c r="D782" s="684">
        <f>VLOOKUP($A$1:$A$1000,BS!$A$8:$A$2406,1,0)</f>
        <v>24200622</v>
      </c>
      <c r="E782" s="693"/>
    </row>
    <row r="783" spans="1:5">
      <c r="A783" s="692">
        <v>24200633</v>
      </c>
      <c r="B783" s="692" t="s">
        <v>3035</v>
      </c>
      <c r="C783" s="693">
        <v>-1184855.6599999999</v>
      </c>
      <c r="D783" s="684">
        <f>VLOOKUP($A$1:$A$1000,BS!$A$8:$A$2406,1,0)</f>
        <v>24200633</v>
      </c>
      <c r="E783" s="693"/>
    </row>
    <row r="784" spans="1:5">
      <c r="A784" s="692">
        <v>24200651</v>
      </c>
      <c r="B784" s="692" t="s">
        <v>1417</v>
      </c>
      <c r="C784" s="693">
        <v>-19000</v>
      </c>
      <c r="D784" s="684">
        <f>VLOOKUP($A$1:$A$1000,BS!$A$8:$A$2406,1,0)</f>
        <v>24200651</v>
      </c>
      <c r="E784" s="693"/>
    </row>
    <row r="785" spans="1:5">
      <c r="A785" s="692">
        <v>24200653</v>
      </c>
      <c r="B785" s="692" t="s">
        <v>1714</v>
      </c>
      <c r="C785" s="693">
        <v>-527652.63</v>
      </c>
      <c r="D785" s="684">
        <f>VLOOKUP($A$1:$A$1000,BS!$A$8:$A$2406,1,0)</f>
        <v>24200653</v>
      </c>
      <c r="E785" s="693"/>
    </row>
    <row r="786" spans="1:5">
      <c r="A786" s="692">
        <v>24200661</v>
      </c>
      <c r="B786" s="692" t="s">
        <v>1418</v>
      </c>
      <c r="C786" s="693">
        <v>-106932.06</v>
      </c>
      <c r="D786" s="684">
        <f>VLOOKUP($A$1:$A$1000,BS!$A$8:$A$2406,1,0)</f>
        <v>24200661</v>
      </c>
      <c r="E786" s="693"/>
    </row>
    <row r="787" spans="1:5">
      <c r="A787" s="692">
        <v>24200671</v>
      </c>
      <c r="B787" s="692" t="s">
        <v>1419</v>
      </c>
      <c r="C787" s="693">
        <v>-31669.26</v>
      </c>
      <c r="D787" s="684">
        <f>VLOOKUP($A$1:$A$1000,BS!$A$8:$A$2406,1,0)</f>
        <v>24200671</v>
      </c>
      <c r="E787" s="693"/>
    </row>
    <row r="788" spans="1:5">
      <c r="A788" s="692">
        <v>24200681</v>
      </c>
      <c r="B788" s="692" t="s">
        <v>1420</v>
      </c>
      <c r="C788" s="693">
        <v>-31669.26</v>
      </c>
      <c r="D788" s="684">
        <f>VLOOKUP($A$1:$A$1000,BS!$A$8:$A$2406,1,0)</f>
        <v>24200681</v>
      </c>
      <c r="E788" s="693"/>
    </row>
    <row r="789" spans="1:5">
      <c r="A789" s="692">
        <v>24200811</v>
      </c>
      <c r="B789" s="692" t="s">
        <v>1095</v>
      </c>
      <c r="C789" s="693">
        <v>-153106.01999999999</v>
      </c>
      <c r="D789" s="684">
        <f>VLOOKUP($A$1:$A$1000,BS!$A$8:$A$2406,1,0)</f>
        <v>24200811</v>
      </c>
      <c r="E789" s="693"/>
    </row>
    <row r="790" spans="1:5">
      <c r="A790" s="692">
        <v>24200821</v>
      </c>
      <c r="B790" s="692" t="s">
        <v>1096</v>
      </c>
      <c r="C790" s="693">
        <v>-153074.01999999999</v>
      </c>
      <c r="D790" s="684">
        <f>VLOOKUP($A$1:$A$1000,BS!$A$8:$A$2406,1,0)</f>
        <v>24200821</v>
      </c>
      <c r="E790" s="693"/>
    </row>
    <row r="791" spans="1:5">
      <c r="A791" s="692">
        <v>24200831</v>
      </c>
      <c r="B791" s="692" t="s">
        <v>1097</v>
      </c>
      <c r="C791" s="693">
        <v>-77674.210000000006</v>
      </c>
      <c r="D791" s="684">
        <f>VLOOKUP($A$1:$A$1000,BS!$A$8:$A$2406,1,0)</f>
        <v>24200831</v>
      </c>
      <c r="E791" s="693"/>
    </row>
    <row r="792" spans="1:5">
      <c r="A792" s="692">
        <v>24200841</v>
      </c>
      <c r="B792" s="692" t="s">
        <v>2096</v>
      </c>
      <c r="C792" s="693">
        <v>-323168.90000000002</v>
      </c>
      <c r="D792" s="684">
        <f>VLOOKUP($A$1:$A$1000,BS!$A$8:$A$2406,1,0)</f>
        <v>24200841</v>
      </c>
      <c r="E792" s="693"/>
    </row>
    <row r="793" spans="1:5">
      <c r="A793" s="692">
        <v>24200851</v>
      </c>
      <c r="B793" s="692" t="s">
        <v>1482</v>
      </c>
      <c r="C793" s="693">
        <v>-282752.05</v>
      </c>
      <c r="D793" s="684">
        <f>VLOOKUP($A$1:$A$1000,BS!$A$8:$A$2406,1,0)</f>
        <v>24200851</v>
      </c>
      <c r="E793" s="693"/>
    </row>
    <row r="794" spans="1:5">
      <c r="A794" s="692">
        <v>24200871</v>
      </c>
      <c r="B794" s="692" t="s">
        <v>2245</v>
      </c>
      <c r="C794" s="693">
        <v>-96071.57</v>
      </c>
      <c r="D794" s="684">
        <f>VLOOKUP($A$1:$A$1000,BS!$A$8:$A$2406,1,0)</f>
        <v>24200871</v>
      </c>
      <c r="E794" s="693"/>
    </row>
    <row r="795" spans="1:5">
      <c r="A795" s="692">
        <v>24200881</v>
      </c>
      <c r="B795" s="692" t="s">
        <v>2579</v>
      </c>
      <c r="C795" s="693">
        <v>-202614.06</v>
      </c>
      <c r="D795" s="684">
        <f>VLOOKUP($A$1:$A$1000,BS!$A$8:$A$2406,1,0)</f>
        <v>24200881</v>
      </c>
      <c r="E795" s="693"/>
    </row>
    <row r="796" spans="1:5">
      <c r="A796" s="692">
        <v>24200891</v>
      </c>
      <c r="B796" s="692" t="s">
        <v>2207</v>
      </c>
      <c r="C796" s="693">
        <v>-67375.5</v>
      </c>
      <c r="D796" s="684">
        <f>VLOOKUP($A$1:$A$1000,BS!$A$8:$A$2406,1,0)</f>
        <v>24200891</v>
      </c>
    </row>
    <row r="797" spans="1:5">
      <c r="A797" s="692">
        <v>24200901</v>
      </c>
      <c r="B797" s="692" t="s">
        <v>2385</v>
      </c>
      <c r="C797" s="693">
        <v>-163563</v>
      </c>
      <c r="D797" s="684">
        <f>VLOOKUP($A$1:$A$1000,BS!$A$8:$A$2406,1,0)</f>
        <v>24200901</v>
      </c>
      <c r="E797" s="693"/>
    </row>
    <row r="798" spans="1:5">
      <c r="A798" s="692">
        <v>24200911</v>
      </c>
      <c r="B798" s="692" t="s">
        <v>2208</v>
      </c>
      <c r="C798" s="693">
        <v>-17425.07</v>
      </c>
      <c r="D798" s="684">
        <f>VLOOKUP($A$1:$A$1000,BS!$A$8:$A$2406,1,0)</f>
        <v>24200911</v>
      </c>
      <c r="E798" s="693"/>
    </row>
    <row r="799" spans="1:5">
      <c r="A799" s="692">
        <v>24200921</v>
      </c>
      <c r="B799" s="692" t="s">
        <v>1094</v>
      </c>
      <c r="C799" s="693">
        <v>-2232096.52</v>
      </c>
      <c r="D799" s="684">
        <f>VLOOKUP($A$1:$A$1000,BS!$A$8:$A$2406,1,0)</f>
        <v>24200921</v>
      </c>
      <c r="E799" s="693"/>
    </row>
    <row r="800" spans="1:5">
      <c r="A800" s="692">
        <v>24200931</v>
      </c>
      <c r="B800" s="692" t="s">
        <v>1098</v>
      </c>
      <c r="C800" s="693">
        <v>-319605.96000000002</v>
      </c>
      <c r="D800" s="684">
        <f>VLOOKUP($A$1:$A$1000,BS!$A$8:$A$2406,1,0)</f>
        <v>24200931</v>
      </c>
      <c r="E800" s="693"/>
    </row>
    <row r="801" spans="1:5">
      <c r="A801" s="692">
        <v>24200941</v>
      </c>
      <c r="B801" s="692" t="s">
        <v>2605</v>
      </c>
      <c r="C801" s="693">
        <v>-67986</v>
      </c>
      <c r="D801" s="684">
        <f>VLOOKUP($A$1:$A$1000,BS!$A$8:$A$2406,1,0)</f>
        <v>24200941</v>
      </c>
      <c r="E801" s="693"/>
    </row>
    <row r="802" spans="1:5">
      <c r="A802" s="692">
        <v>24200951</v>
      </c>
      <c r="B802" s="692" t="s">
        <v>2389</v>
      </c>
      <c r="C802" s="693">
        <v>-204557.72</v>
      </c>
      <c r="D802" s="684">
        <f>VLOOKUP($A$1:$A$1000,BS!$A$8:$A$2406,1,0)</f>
        <v>24200951</v>
      </c>
      <c r="E802" s="693"/>
    </row>
    <row r="803" spans="1:5">
      <c r="A803" s="692">
        <v>24200961</v>
      </c>
      <c r="B803" s="692" t="s">
        <v>2386</v>
      </c>
      <c r="C803" s="693">
        <v>-1351294.85</v>
      </c>
      <c r="D803" s="684">
        <f>VLOOKUP($A$1:$A$1000,BS!$A$8:$A$2406,1,0)</f>
        <v>24200961</v>
      </c>
      <c r="E803" s="693"/>
    </row>
    <row r="804" spans="1:5">
      <c r="A804" s="692">
        <v>24200971</v>
      </c>
      <c r="B804" s="692" t="s">
        <v>1099</v>
      </c>
      <c r="C804" s="693">
        <v>-102977.15</v>
      </c>
      <c r="D804" s="684">
        <f>VLOOKUP($A$1:$A$1000,BS!$A$8:$A$2406,1,0)</f>
        <v>24200971</v>
      </c>
      <c r="E804" s="693"/>
    </row>
    <row r="805" spans="1:5">
      <c r="A805" s="692">
        <v>24200991</v>
      </c>
      <c r="B805" s="692" t="s">
        <v>2457</v>
      </c>
      <c r="C805" s="693">
        <v>-1282.01</v>
      </c>
      <c r="D805" s="684">
        <f>VLOOKUP($A$1:$A$1000,BS!$A$8:$A$2406,1,0)</f>
        <v>24200991</v>
      </c>
      <c r="E805" s="693"/>
    </row>
    <row r="806" spans="1:5">
      <c r="A806" s="692">
        <v>24201031</v>
      </c>
      <c r="B806" s="692" t="s">
        <v>2580</v>
      </c>
      <c r="C806" s="693">
        <v>-92347.35</v>
      </c>
      <c r="D806" s="684">
        <f>VLOOKUP($A$1:$A$1000,BS!$A$8:$A$2406,1,0)</f>
        <v>24201031</v>
      </c>
      <c r="E806" s="693"/>
    </row>
    <row r="807" spans="1:5">
      <c r="A807" s="692">
        <v>24201041</v>
      </c>
      <c r="B807" s="692" t="s">
        <v>2581</v>
      </c>
      <c r="C807" s="693">
        <v>-18885.61</v>
      </c>
      <c r="D807" s="684">
        <f>VLOOKUP($A$1:$A$1000,BS!$A$8:$A$2406,1,0)</f>
        <v>24201041</v>
      </c>
      <c r="E807" s="693"/>
    </row>
    <row r="808" spans="1:5">
      <c r="A808" s="692">
        <v>24300013</v>
      </c>
      <c r="B808" s="692" t="s">
        <v>2290</v>
      </c>
      <c r="C808" s="693">
        <v>-1134692.57</v>
      </c>
      <c r="D808" s="684">
        <f>VLOOKUP($A$1:$A$1000,BS!$A$8:$A$2406,1,0)</f>
        <v>24300013</v>
      </c>
      <c r="E808" s="693"/>
    </row>
    <row r="809" spans="1:5">
      <c r="A809" s="692">
        <v>24400001</v>
      </c>
      <c r="B809" s="692" t="s">
        <v>2592</v>
      </c>
      <c r="C809" s="693">
        <v>-73489388.329999998</v>
      </c>
      <c r="D809" s="684">
        <f>VLOOKUP($A$1:$A$1000,BS!$A$8:$A$2406,1,0)</f>
        <v>24400001</v>
      </c>
    </row>
    <row r="810" spans="1:5">
      <c r="A810" s="692">
        <v>24400002</v>
      </c>
      <c r="B810" s="692" t="s">
        <v>2593</v>
      </c>
      <c r="C810" s="693">
        <v>-50649679.5</v>
      </c>
      <c r="D810" s="684">
        <f>VLOOKUP($A$1:$A$1000,BS!$A$8:$A$2406,1,0)</f>
        <v>24400002</v>
      </c>
    </row>
    <row r="811" spans="1:5">
      <c r="A811" s="692">
        <v>24400011</v>
      </c>
      <c r="B811" s="692" t="s">
        <v>2594</v>
      </c>
      <c r="C811" s="693">
        <v>-27927357.219999999</v>
      </c>
      <c r="D811" s="684">
        <f>VLOOKUP($A$1:$A$1000,BS!$A$8:$A$2406,1,0)</f>
        <v>24400011</v>
      </c>
    </row>
    <row r="812" spans="1:5">
      <c r="A812" s="692">
        <v>24400012</v>
      </c>
      <c r="B812" s="692" t="s">
        <v>2595</v>
      </c>
      <c r="C812" s="693">
        <v>-15682096.810000001</v>
      </c>
      <c r="D812" s="684">
        <f>VLOOKUP($A$1:$A$1000,BS!$A$8:$A$2406,1,0)</f>
        <v>24400012</v>
      </c>
      <c r="E812" s="693"/>
    </row>
    <row r="813" spans="1:5">
      <c r="A813" s="692">
        <v>25200121</v>
      </c>
      <c r="B813" s="692" t="s">
        <v>1898</v>
      </c>
      <c r="C813" s="693">
        <v>-135739.34</v>
      </c>
      <c r="D813" s="684">
        <f>VLOOKUP($A$1:$A$1000,BS!$A$8:$A$2406,1,0)</f>
        <v>25200121</v>
      </c>
      <c r="E813" s="693"/>
    </row>
    <row r="814" spans="1:5">
      <c r="A814" s="692">
        <v>25200152</v>
      </c>
      <c r="B814" s="692" t="s">
        <v>1270</v>
      </c>
      <c r="C814" s="693">
        <v>-107354.9</v>
      </c>
      <c r="D814" s="684">
        <f>VLOOKUP($A$1:$A$1000,BS!$A$8:$A$2406,1,0)</f>
        <v>25200152</v>
      </c>
      <c r="E814" s="693"/>
    </row>
    <row r="815" spans="1:5">
      <c r="A815" s="692">
        <v>25200161</v>
      </c>
      <c r="B815" s="692" t="s">
        <v>55</v>
      </c>
      <c r="C815" s="693">
        <v>-5854905.7599999998</v>
      </c>
      <c r="D815" s="684">
        <f>VLOOKUP($A$1:$A$1000,BS!$A$8:$A$2406,1,0)</f>
        <v>25200161</v>
      </c>
      <c r="E815" s="693"/>
    </row>
    <row r="816" spans="1:5">
      <c r="A816" s="692">
        <v>25200171</v>
      </c>
      <c r="B816" s="692" t="s">
        <v>56</v>
      </c>
      <c r="C816" s="693">
        <v>-13036312.699999999</v>
      </c>
      <c r="D816" s="684">
        <f>VLOOKUP($A$1:$A$1000,BS!$A$8:$A$2406,1,0)</f>
        <v>25200171</v>
      </c>
      <c r="E816" s="693"/>
    </row>
    <row r="817" spans="1:5">
      <c r="A817" s="692">
        <v>25200181</v>
      </c>
      <c r="B817" s="692" t="s">
        <v>1276</v>
      </c>
      <c r="C817" s="693">
        <v>-31166740.829999998</v>
      </c>
      <c r="D817" s="684">
        <f>VLOOKUP($A$1:$A$1000,BS!$A$8:$A$2406,1,0)</f>
        <v>25200181</v>
      </c>
    </row>
    <row r="818" spans="1:5">
      <c r="A818" s="692">
        <v>25200202</v>
      </c>
      <c r="B818" s="692" t="s">
        <v>1375</v>
      </c>
      <c r="C818" s="693">
        <v>-19531271.059999999</v>
      </c>
      <c r="D818" s="684">
        <f>VLOOKUP($A$1:$A$1000,BS!$A$8:$A$2406,1,0)</f>
        <v>25200202</v>
      </c>
    </row>
    <row r="819" spans="1:5">
      <c r="A819" s="692">
        <v>25200222</v>
      </c>
      <c r="B819" s="692" t="s">
        <v>1376</v>
      </c>
      <c r="C819" s="693">
        <v>-1563566</v>
      </c>
      <c r="D819" s="684">
        <f>VLOOKUP($A$1:$A$1000,BS!$A$8:$A$2406,1,0)</f>
        <v>25200222</v>
      </c>
      <c r="E819" s="693"/>
    </row>
    <row r="820" spans="1:5">
      <c r="A820" s="692">
        <v>25200262</v>
      </c>
      <c r="B820" s="692" t="s">
        <v>1143</v>
      </c>
      <c r="C820" s="693">
        <v>-39367.31</v>
      </c>
      <c r="D820" s="684">
        <f>VLOOKUP($A$1:$A$1000,BS!$A$8:$A$2406,1,0)</f>
        <v>25200262</v>
      </c>
      <c r="E820" s="693"/>
    </row>
    <row r="821" spans="1:5">
      <c r="A821" s="692">
        <v>25300001</v>
      </c>
      <c r="B821" s="692" t="s">
        <v>594</v>
      </c>
      <c r="C821" s="693">
        <v>-114693.52</v>
      </c>
      <c r="D821" s="684">
        <f>VLOOKUP($A$1:$A$1000,BS!$A$8:$A$2406,1,0)</f>
        <v>25300001</v>
      </c>
      <c r="E821" s="693"/>
    </row>
    <row r="822" spans="1:5">
      <c r="A822" s="692">
        <v>25300011</v>
      </c>
      <c r="B822" s="692" t="s">
        <v>1061</v>
      </c>
      <c r="C822" s="693">
        <v>-6901</v>
      </c>
      <c r="D822" s="684">
        <f>VLOOKUP($A$1:$A$1000,BS!$A$8:$A$2406,1,0)</f>
        <v>25300011</v>
      </c>
      <c r="E822" s="693"/>
    </row>
    <row r="823" spans="1:5">
      <c r="A823" s="692">
        <v>25300033</v>
      </c>
      <c r="B823" s="692" t="s">
        <v>340</v>
      </c>
      <c r="C823" s="693">
        <v>-9704321.2400000002</v>
      </c>
      <c r="D823" s="684">
        <f>VLOOKUP($A$1:$A$1000,BS!$A$8:$A$2406,1,0)</f>
        <v>25300033</v>
      </c>
      <c r="E823" s="693"/>
    </row>
    <row r="824" spans="1:5">
      <c r="A824" s="692">
        <v>25300071</v>
      </c>
      <c r="B824" s="692" t="s">
        <v>2181</v>
      </c>
      <c r="C824" s="693">
        <v>-161439802</v>
      </c>
      <c r="D824" s="684">
        <f>VLOOKUP($A$1:$A$1000,BS!$A$8:$A$2406,1,0)</f>
        <v>25300071</v>
      </c>
      <c r="E824" s="693"/>
    </row>
    <row r="825" spans="1:5">
      <c r="A825" s="692">
        <v>25300081</v>
      </c>
      <c r="B825" s="692" t="s">
        <v>2838</v>
      </c>
      <c r="C825" s="693">
        <v>-1000</v>
      </c>
      <c r="D825" s="684">
        <f>VLOOKUP($A$1:$A$1000,BS!$A$8:$A$2406,1,0)</f>
        <v>25300081</v>
      </c>
      <c r="E825" s="693"/>
    </row>
    <row r="826" spans="1:5">
      <c r="A826" s="692">
        <v>25300091</v>
      </c>
      <c r="B826" s="692" t="s">
        <v>2798</v>
      </c>
      <c r="C826" s="693">
        <v>-2902786.09</v>
      </c>
      <c r="D826" s="684">
        <f>VLOOKUP($A$1:$A$1000,BS!$A$8:$A$2406,1,0)</f>
        <v>25300091</v>
      </c>
      <c r="E826" s="693"/>
    </row>
    <row r="827" spans="1:5">
      <c r="A827" s="692">
        <v>25300121</v>
      </c>
      <c r="B827" s="692" t="s">
        <v>2859</v>
      </c>
      <c r="C827" s="693">
        <v>-729884.43</v>
      </c>
      <c r="D827" s="684">
        <f>VLOOKUP($A$1:$A$1000,BS!$A$8:$A$2406,1,0)</f>
        <v>25300121</v>
      </c>
      <c r="E827" s="693"/>
    </row>
    <row r="828" spans="1:5">
      <c r="A828" s="692">
        <v>25300141</v>
      </c>
      <c r="B828" s="692" t="s">
        <v>774</v>
      </c>
      <c r="C828" s="693">
        <v>-3381269.81</v>
      </c>
      <c r="D828" s="684">
        <f>VLOOKUP($A$1:$A$1000,BS!$A$8:$A$2406,1,0)</f>
        <v>25300141</v>
      </c>
      <c r="E828" s="693"/>
    </row>
    <row r="829" spans="1:5">
      <c r="A829" s="692">
        <v>25300151</v>
      </c>
      <c r="B829" s="692" t="s">
        <v>1257</v>
      </c>
      <c r="C829" s="693">
        <v>-9440680.4299999997</v>
      </c>
      <c r="D829" s="684">
        <f>VLOOKUP($A$1:$A$1000,BS!$A$8:$A$2406,1,0)</f>
        <v>25300151</v>
      </c>
      <c r="E829" s="693"/>
    </row>
    <row r="830" spans="1:5">
      <c r="A830" s="692">
        <v>25300153</v>
      </c>
      <c r="B830" s="692" t="s">
        <v>2623</v>
      </c>
      <c r="C830" s="693">
        <v>-100000</v>
      </c>
      <c r="D830" s="684">
        <f>VLOOKUP($A$1:$A$1000,BS!$A$8:$A$2406,1,0)</f>
        <v>25300153</v>
      </c>
      <c r="E830" s="693"/>
    </row>
    <row r="831" spans="1:5">
      <c r="A831" s="692">
        <v>25300161</v>
      </c>
      <c r="B831" s="692" t="s">
        <v>386</v>
      </c>
      <c r="C831" s="693">
        <v>-1019988.65</v>
      </c>
      <c r="D831" s="684">
        <f>VLOOKUP($A$1:$A$1000,BS!$A$8:$A$2406,1,0)</f>
        <v>25300161</v>
      </c>
      <c r="E831" s="693"/>
    </row>
    <row r="832" spans="1:5">
      <c r="A832" s="692">
        <v>25300181</v>
      </c>
      <c r="B832" s="692" t="s">
        <v>2174</v>
      </c>
      <c r="C832" s="693">
        <v>-4406365.84</v>
      </c>
      <c r="D832" s="684">
        <f>VLOOKUP($A$1:$A$1000,BS!$A$8:$A$2406,1,0)</f>
        <v>25300181</v>
      </c>
      <c r="E832" s="693"/>
    </row>
    <row r="833" spans="1:5">
      <c r="A833" s="692">
        <v>25300201</v>
      </c>
      <c r="B833" s="692" t="s">
        <v>2175</v>
      </c>
      <c r="C833" s="693">
        <v>-6040673</v>
      </c>
      <c r="D833" s="684">
        <f>VLOOKUP($A$1:$A$1000,BS!$A$8:$A$2406,1,0)</f>
        <v>25300201</v>
      </c>
      <c r="E833" s="693"/>
    </row>
    <row r="834" spans="1:5">
      <c r="A834" s="692">
        <v>25300212</v>
      </c>
      <c r="B834" s="692" t="s">
        <v>978</v>
      </c>
      <c r="C834" s="693">
        <v>-116949.15</v>
      </c>
      <c r="D834" s="684">
        <f>VLOOKUP($A$1:$A$1000,BS!$A$8:$A$2406,1,0)</f>
        <v>25300212</v>
      </c>
      <c r="E834" s="693"/>
    </row>
    <row r="835" spans="1:5">
      <c r="A835" s="692">
        <v>25300271</v>
      </c>
      <c r="B835" s="692" t="s">
        <v>2467</v>
      </c>
      <c r="C835" s="693">
        <v>-1260207.42</v>
      </c>
      <c r="D835" s="684">
        <f>VLOOKUP($A$1:$A$1000,BS!$A$8:$A$2406,1,0)</f>
        <v>25300271</v>
      </c>
      <c r="E835" s="693"/>
    </row>
    <row r="836" spans="1:5">
      <c r="A836" s="692">
        <v>25300281</v>
      </c>
      <c r="B836" s="692" t="s">
        <v>2560</v>
      </c>
      <c r="C836" s="693">
        <v>-502860</v>
      </c>
      <c r="D836" s="684">
        <f>VLOOKUP($A$1:$A$1000,BS!$A$8:$A$2406,1,0)</f>
        <v>25300281</v>
      </c>
      <c r="E836" s="693"/>
    </row>
    <row r="837" spans="1:5">
      <c r="A837" s="692">
        <v>25300293</v>
      </c>
      <c r="B837" s="692" t="s">
        <v>1582</v>
      </c>
      <c r="C837" s="693">
        <v>-5837743</v>
      </c>
      <c r="D837" s="684">
        <f>VLOOKUP($A$1:$A$1000,BS!$A$8:$A$2406,1,0)</f>
        <v>25300293</v>
      </c>
      <c r="E837" s="693"/>
    </row>
    <row r="838" spans="1:5">
      <c r="A838" s="692">
        <v>25300323</v>
      </c>
      <c r="B838" s="692" t="s">
        <v>1333</v>
      </c>
      <c r="C838" s="693">
        <v>-61247.3</v>
      </c>
      <c r="D838" s="684">
        <f>VLOOKUP($A$1:$A$1000,BS!$A$8:$A$2406,1,0)</f>
        <v>25300323</v>
      </c>
      <c r="E838" s="693"/>
    </row>
    <row r="839" spans="1:5">
      <c r="A839" s="692">
        <v>25300343</v>
      </c>
      <c r="B839" s="692" t="s">
        <v>2901</v>
      </c>
      <c r="C839" s="693">
        <v>-4656663.83</v>
      </c>
      <c r="D839" s="684">
        <f>VLOOKUP($A$1:$A$1000,BS!$A$8:$A$2406,1,0)</f>
        <v>25300343</v>
      </c>
      <c r="E839" s="693"/>
    </row>
    <row r="840" spans="1:5">
      <c r="A840" s="692">
        <v>25300353</v>
      </c>
      <c r="B840" s="692" t="s">
        <v>1857</v>
      </c>
      <c r="C840" s="693">
        <v>-6383075.7300000004</v>
      </c>
      <c r="D840" s="684">
        <f>VLOOKUP($A$1:$A$1000,BS!$A$8:$A$2406,1,0)</f>
        <v>25300353</v>
      </c>
      <c r="E840" s="693"/>
    </row>
    <row r="841" spans="1:5">
      <c r="A841" s="692">
        <v>25300363</v>
      </c>
      <c r="B841" s="692" t="s">
        <v>1753</v>
      </c>
      <c r="C841" s="693">
        <v>-2004385.53</v>
      </c>
      <c r="D841" s="684">
        <f>VLOOKUP($A$1:$A$1000,BS!$A$8:$A$2406,1,0)</f>
        <v>25300363</v>
      </c>
      <c r="E841" s="693"/>
    </row>
    <row r="842" spans="1:5">
      <c r="A842" s="692">
        <v>25300413</v>
      </c>
      <c r="B842" s="692" t="s">
        <v>932</v>
      </c>
      <c r="C842" s="693">
        <v>-749771.6</v>
      </c>
      <c r="D842" s="684">
        <f>VLOOKUP($A$1:$A$1000,BS!$A$8:$A$2406,1,0)</f>
        <v>25300413</v>
      </c>
      <c r="E842" s="693"/>
    </row>
    <row r="843" spans="1:5">
      <c r="A843" s="692">
        <v>25300443</v>
      </c>
      <c r="B843" s="692" t="s">
        <v>2240</v>
      </c>
      <c r="C843" s="693">
        <v>-826415.1</v>
      </c>
      <c r="D843" s="684">
        <f>VLOOKUP($A$1:$A$1000,BS!$A$8:$A$2406,1,0)</f>
        <v>25300443</v>
      </c>
      <c r="E843" s="693"/>
    </row>
    <row r="844" spans="1:5">
      <c r="A844" s="692">
        <v>25300503</v>
      </c>
      <c r="B844" s="692" t="s">
        <v>428</v>
      </c>
      <c r="C844" s="693">
        <v>-1287.75</v>
      </c>
      <c r="D844" s="684">
        <f>VLOOKUP($A$1:$A$1000,BS!$A$8:$A$2406,1,0)</f>
        <v>25300503</v>
      </c>
      <c r="E844" s="693"/>
    </row>
    <row r="845" spans="1:5">
      <c r="A845" s="692">
        <v>25300521</v>
      </c>
      <c r="B845" s="692" t="s">
        <v>2948</v>
      </c>
      <c r="C845" s="693">
        <v>-160000</v>
      </c>
      <c r="D845" s="684">
        <f>VLOOKUP($A$1:$A$1000,BS!$A$8:$A$2406,1,0)</f>
        <v>25300521</v>
      </c>
      <c r="E845" s="693"/>
    </row>
    <row r="846" spans="1:5">
      <c r="A846" s="692">
        <v>25300541</v>
      </c>
      <c r="B846" s="692" t="s">
        <v>910</v>
      </c>
      <c r="C846" s="693">
        <v>-9391560.7100000009</v>
      </c>
      <c r="D846" s="684">
        <f>VLOOKUP($A$1:$A$1000,BS!$A$8:$A$2406,1,0)</f>
        <v>25300541</v>
      </c>
      <c r="E846" s="693"/>
    </row>
    <row r="847" spans="1:5">
      <c r="A847" s="692">
        <v>25300561</v>
      </c>
      <c r="B847" s="692" t="s">
        <v>1949</v>
      </c>
      <c r="C847" s="693">
        <v>-8118542</v>
      </c>
      <c r="D847" s="684">
        <f>VLOOKUP($A$1:$A$1000,BS!$A$8:$A$2406,1,0)</f>
        <v>25300561</v>
      </c>
      <c r="E847" s="693"/>
    </row>
    <row r="848" spans="1:5">
      <c r="A848" s="692">
        <v>25300563</v>
      </c>
      <c r="B848" s="692" t="s">
        <v>2170</v>
      </c>
      <c r="C848" s="693">
        <v>-10503.29</v>
      </c>
      <c r="D848" s="684">
        <f>VLOOKUP($A$1:$A$1000,BS!$A$8:$A$2406,1,0)</f>
        <v>25300563</v>
      </c>
      <c r="E848" s="693"/>
    </row>
    <row r="849" spans="1:5">
      <c r="A849" s="692">
        <v>25300581</v>
      </c>
      <c r="B849" s="692" t="s">
        <v>728</v>
      </c>
      <c r="C849" s="693">
        <v>-4536636.9400000004</v>
      </c>
      <c r="D849" s="684">
        <f>VLOOKUP($A$1:$A$1000,BS!$A$8:$A$2406,1,0)</f>
        <v>25300581</v>
      </c>
      <c r="E849" s="693"/>
    </row>
    <row r="850" spans="1:5">
      <c r="A850" s="692">
        <v>25300582</v>
      </c>
      <c r="B850" s="692" t="s">
        <v>728</v>
      </c>
      <c r="C850" s="693">
        <v>-1916881.14</v>
      </c>
      <c r="D850" s="684">
        <f>VLOOKUP($A$1:$A$1000,BS!$A$8:$A$2406,1,0)</f>
        <v>25300582</v>
      </c>
      <c r="E850" s="693"/>
    </row>
    <row r="851" spans="1:5">
      <c r="A851" s="692">
        <v>25300591</v>
      </c>
      <c r="B851" s="692" t="s">
        <v>729</v>
      </c>
      <c r="C851" s="693">
        <v>4536636.9400000004</v>
      </c>
      <c r="D851" s="684">
        <f>VLOOKUP($A$1:$A$1000,BS!$A$8:$A$2406,1,0)</f>
        <v>25300591</v>
      </c>
      <c r="E851" s="693"/>
    </row>
    <row r="852" spans="1:5">
      <c r="A852" s="692">
        <v>25300592</v>
      </c>
      <c r="B852" s="692" t="s">
        <v>729</v>
      </c>
      <c r="C852" s="693">
        <v>1916881.14</v>
      </c>
      <c r="D852" s="684">
        <f>VLOOKUP($A$1:$A$1000,BS!$A$8:$A$2406,1,0)</f>
        <v>25300592</v>
      </c>
      <c r="E852" s="693"/>
    </row>
    <row r="853" spans="1:5">
      <c r="A853" s="692">
        <v>25300611</v>
      </c>
      <c r="B853" s="692" t="s">
        <v>1421</v>
      </c>
      <c r="C853" s="693">
        <v>-59728549.710000001</v>
      </c>
      <c r="D853" s="684">
        <f>VLOOKUP($A$1:$A$1000,BS!$A$8:$A$2406,1,0)</f>
        <v>25300611</v>
      </c>
      <c r="E853" s="693"/>
    </row>
    <row r="854" spans="1:5">
      <c r="A854" s="692">
        <v>25300621</v>
      </c>
      <c r="B854" s="692" t="s">
        <v>1442</v>
      </c>
      <c r="C854" s="693">
        <v>-8643245.2799999993</v>
      </c>
      <c r="D854" s="684">
        <f>VLOOKUP($A$1:$A$1000,BS!$A$8:$A$2406,1,0)</f>
        <v>25300621</v>
      </c>
      <c r="E854" s="693"/>
    </row>
    <row r="855" spans="1:5">
      <c r="A855" s="692">
        <v>25300641</v>
      </c>
      <c r="B855" s="692" t="s">
        <v>2310</v>
      </c>
      <c r="C855" s="693">
        <v>-618810.81999999995</v>
      </c>
      <c r="D855" s="684">
        <f>VLOOKUP($A$1:$A$1000,BS!$A$8:$A$2406,1,0)</f>
        <v>25300641</v>
      </c>
      <c r="E855" s="693"/>
    </row>
    <row r="856" spans="1:5">
      <c r="A856" s="692">
        <v>25300642</v>
      </c>
      <c r="B856" s="692" t="s">
        <v>2310</v>
      </c>
      <c r="C856" s="693">
        <v>-399689.14</v>
      </c>
      <c r="D856" s="684">
        <f>VLOOKUP($A$1:$A$1000,BS!$A$8:$A$2406,1,0)</f>
        <v>25300642</v>
      </c>
      <c r="E856" s="693"/>
    </row>
    <row r="857" spans="1:5">
      <c r="A857" s="692">
        <v>25300663</v>
      </c>
      <c r="B857" s="692" t="s">
        <v>2575</v>
      </c>
      <c r="C857" s="693">
        <v>-106860.44</v>
      </c>
      <c r="D857" s="684">
        <f>VLOOKUP($A$1:$A$1000,BS!$A$8:$A$2406,1,0)</f>
        <v>25300663</v>
      </c>
      <c r="E857" s="693"/>
    </row>
    <row r="858" spans="1:5">
      <c r="A858" s="692">
        <v>25300731</v>
      </c>
      <c r="B858" s="692" t="s">
        <v>3189</v>
      </c>
      <c r="C858" s="693">
        <v>-15154.75</v>
      </c>
      <c r="D858" s="684">
        <f>VLOOKUP($A$1:$A$1000,BS!$A$8:$A$2406,1,0)</f>
        <v>25300731</v>
      </c>
      <c r="E858" s="693"/>
    </row>
    <row r="859" spans="1:5">
      <c r="A859" s="692">
        <v>25300732</v>
      </c>
      <c r="B859" s="692" t="s">
        <v>3194</v>
      </c>
      <c r="C859" s="693">
        <v>-1500</v>
      </c>
      <c r="D859" s="684">
        <f>VLOOKUP($A$1:$A$1000,BS!$A$8:$A$2406,1,0)</f>
        <v>25300732</v>
      </c>
      <c r="E859" s="693"/>
    </row>
    <row r="860" spans="1:5">
      <c r="A860" s="692">
        <v>25300733</v>
      </c>
      <c r="B860" s="692" t="s">
        <v>3190</v>
      </c>
      <c r="C860" s="693">
        <v>-50468.17</v>
      </c>
      <c r="D860" s="684">
        <f>VLOOKUP($A$1:$A$1000,BS!$A$8:$A$2406,1,0)</f>
        <v>25300733</v>
      </c>
      <c r="E860" s="693"/>
    </row>
    <row r="861" spans="1:5">
      <c r="A861" s="692">
        <v>25300741</v>
      </c>
      <c r="B861" s="692" t="s">
        <v>3241</v>
      </c>
      <c r="C861" s="693">
        <v>-65483.22</v>
      </c>
      <c r="D861" s="684">
        <f>VLOOKUP($A$1:$A$1000,BS!$A$8:$A$2406,1,0)</f>
        <v>25300741</v>
      </c>
      <c r="E861" s="693"/>
    </row>
    <row r="862" spans="1:5">
      <c r="A862" s="692">
        <v>25300742</v>
      </c>
      <c r="B862" s="692" t="s">
        <v>3242</v>
      </c>
      <c r="C862" s="693">
        <v>-5193959.72</v>
      </c>
      <c r="D862" s="684">
        <f>VLOOKUP($A$1:$A$1000,BS!$A$8:$A$2406,1,0)</f>
        <v>25300742</v>
      </c>
      <c r="E862" s="693"/>
    </row>
    <row r="863" spans="1:5">
      <c r="A863" s="692">
        <v>25300761</v>
      </c>
      <c r="B863" s="692" t="s">
        <v>382</v>
      </c>
      <c r="C863" s="693">
        <v>-196528.37</v>
      </c>
      <c r="D863" s="684">
        <f>VLOOKUP($A$1:$A$1000,BS!$A$8:$A$2406,1,0)</f>
        <v>25300761</v>
      </c>
      <c r="E863" s="693"/>
    </row>
    <row r="864" spans="1:5">
      <c r="A864" s="692">
        <v>25300771</v>
      </c>
      <c r="B864" s="692" t="s">
        <v>240</v>
      </c>
      <c r="C864" s="693">
        <v>-4275854.5999999996</v>
      </c>
      <c r="D864" s="684">
        <f>VLOOKUP($A$1:$A$1000,BS!$A$8:$A$2406,1,0)</f>
        <v>25300771</v>
      </c>
      <c r="E864" s="693"/>
    </row>
    <row r="865" spans="1:5">
      <c r="A865" s="692">
        <v>25301073</v>
      </c>
      <c r="B865" s="692" t="s">
        <v>583</v>
      </c>
      <c r="C865" s="693">
        <v>-1307.92</v>
      </c>
      <c r="D865" s="684">
        <f>VLOOKUP($A$1:$A$1000,BS!$A$8:$A$2406,1,0)</f>
        <v>25301073</v>
      </c>
      <c r="E865" s="693"/>
    </row>
    <row r="866" spans="1:5">
      <c r="A866" s="692">
        <v>25301151</v>
      </c>
      <c r="B866" s="692" t="s">
        <v>2629</v>
      </c>
      <c r="C866" s="693">
        <v>-2345648.41</v>
      </c>
      <c r="D866" s="684">
        <f>VLOOKUP($A$1:$A$1000,BS!$A$8:$A$2406,1,0)</f>
        <v>25301151</v>
      </c>
      <c r="E866" s="693"/>
    </row>
    <row r="867" spans="1:5">
      <c r="A867" s="692">
        <v>25301203</v>
      </c>
      <c r="B867" s="692" t="s">
        <v>1070</v>
      </c>
      <c r="C867" s="693">
        <v>-222889.47</v>
      </c>
      <c r="D867" s="684">
        <f>VLOOKUP($A$1:$A$1000,BS!$A$8:$A$2406,1,0)</f>
        <v>25301203</v>
      </c>
      <c r="E867" s="693"/>
    </row>
    <row r="868" spans="1:5">
      <c r="A868" s="692">
        <v>25301213</v>
      </c>
      <c r="B868" s="692" t="s">
        <v>3196</v>
      </c>
      <c r="C868" s="693">
        <v>-675825</v>
      </c>
      <c r="D868" s="684">
        <f>VLOOKUP($A$1:$A$1000,BS!$A$8:$A$2406,1,0)</f>
        <v>25301213</v>
      </c>
      <c r="E868" s="693"/>
    </row>
    <row r="869" spans="1:5">
      <c r="A869" s="692">
        <v>25302221</v>
      </c>
      <c r="B869" s="692" t="s">
        <v>1819</v>
      </c>
      <c r="C869" s="693">
        <v>-1909910.3</v>
      </c>
      <c r="D869" s="684">
        <f>VLOOKUP($A$1:$A$1000,BS!$A$8:$A$2406,1,0)</f>
        <v>25302221</v>
      </c>
      <c r="E869" s="693"/>
    </row>
    <row r="870" spans="1:5">
      <c r="A870" s="692">
        <v>25302222</v>
      </c>
      <c r="B870" s="692" t="s">
        <v>1286</v>
      </c>
      <c r="C870" s="693">
        <v>-3665854.01</v>
      </c>
      <c r="D870" s="684">
        <f>VLOOKUP($A$1:$A$1000,BS!$A$8:$A$2406,1,0)</f>
        <v>25302222</v>
      </c>
    </row>
    <row r="871" spans="1:5">
      <c r="A871" s="692">
        <v>25302223</v>
      </c>
      <c r="B871" s="692" t="s">
        <v>3179</v>
      </c>
      <c r="C871" s="693">
        <v>-5142565</v>
      </c>
      <c r="D871" s="684">
        <f>VLOOKUP($A$1:$A$1000,BS!$A$8:$A$2406,1,0)</f>
        <v>25302223</v>
      </c>
      <c r="E871" s="693"/>
    </row>
    <row r="872" spans="1:5">
      <c r="A872" s="692">
        <v>25400101</v>
      </c>
      <c r="B872" s="692" t="s">
        <v>1320</v>
      </c>
      <c r="C872" s="693">
        <v>-46708.76</v>
      </c>
      <c r="D872" s="684">
        <f>VLOOKUP($A$1:$A$1000,BS!$A$8:$A$2406,1,0)</f>
        <v>25400101</v>
      </c>
    </row>
    <row r="873" spans="1:5">
      <c r="A873" s="692">
        <v>25400111</v>
      </c>
      <c r="B873" s="692" t="s">
        <v>1321</v>
      </c>
      <c r="C873" s="693">
        <v>-10462.15</v>
      </c>
      <c r="D873" s="684">
        <f>VLOOKUP($A$1:$A$1000,BS!$A$8:$A$2406,1,0)</f>
        <v>25400111</v>
      </c>
    </row>
    <row r="874" spans="1:5">
      <c r="A874" s="692">
        <v>25400181</v>
      </c>
      <c r="B874" s="692" t="s">
        <v>1790</v>
      </c>
      <c r="C874" s="693">
        <v>-5472630</v>
      </c>
      <c r="D874" s="684">
        <f>VLOOKUP($A$1:$A$1000,BS!$A$8:$A$2406,1,0)</f>
        <v>25400181</v>
      </c>
    </row>
    <row r="875" spans="1:5">
      <c r="A875" s="692">
        <v>25400182</v>
      </c>
      <c r="B875" s="692" t="s">
        <v>1791</v>
      </c>
      <c r="C875" s="693">
        <v>-2927370</v>
      </c>
      <c r="D875" s="684">
        <f>VLOOKUP($A$1:$A$1000,BS!$A$8:$A$2406,1,0)</f>
        <v>25400182</v>
      </c>
      <c r="E875" s="693"/>
    </row>
    <row r="876" spans="1:5">
      <c r="A876" s="692">
        <v>25400191</v>
      </c>
      <c r="B876" s="692" t="s">
        <v>2076</v>
      </c>
      <c r="C876" s="693">
        <v>-1792087.66</v>
      </c>
      <c r="D876" s="684">
        <f>VLOOKUP($A$1:$A$1000,BS!$A$8:$A$2406,1,0)</f>
        <v>25400191</v>
      </c>
      <c r="E876" s="693"/>
    </row>
    <row r="877" spans="1:5">
      <c r="A877" s="692">
        <v>25400201</v>
      </c>
      <c r="B877" s="692" t="s">
        <v>2077</v>
      </c>
      <c r="C877" s="693">
        <v>-1307232.6000000001</v>
      </c>
      <c r="D877" s="684">
        <f>VLOOKUP($A$1:$A$1000,BS!$A$8:$A$2406,1,0)</f>
        <v>25400201</v>
      </c>
      <c r="E877" s="693"/>
    </row>
    <row r="878" spans="1:5">
      <c r="A878" s="692">
        <v>25400221</v>
      </c>
      <c r="B878" s="692" t="s">
        <v>2198</v>
      </c>
      <c r="C878" s="693">
        <v>-772066.6</v>
      </c>
      <c r="D878" s="684">
        <f>VLOOKUP($A$1:$A$1000,BS!$A$8:$A$2406,1,0)</f>
        <v>25400221</v>
      </c>
      <c r="E878" s="693"/>
    </row>
    <row r="879" spans="1:5">
      <c r="A879" s="692">
        <v>25400261</v>
      </c>
      <c r="B879" s="692" t="s">
        <v>2211</v>
      </c>
      <c r="C879" s="693">
        <v>-93615823</v>
      </c>
      <c r="D879" s="684">
        <f>VLOOKUP($A$1:$A$1000,BS!$A$8:$A$2406,1,0)</f>
        <v>25400261</v>
      </c>
    </row>
    <row r="880" spans="1:5">
      <c r="A880" s="692">
        <v>25400291</v>
      </c>
      <c r="B880" s="692" t="s">
        <v>2534</v>
      </c>
      <c r="C880" s="693">
        <v>-1081781.1200000001</v>
      </c>
      <c r="D880" s="684">
        <f>VLOOKUP($A$1:$A$1000,BS!$A$8:$A$2406,1,0)</f>
        <v>25400291</v>
      </c>
    </row>
    <row r="881" spans="1:5">
      <c r="A881" s="692">
        <v>25400301</v>
      </c>
      <c r="B881" s="692" t="s">
        <v>2535</v>
      </c>
      <c r="C881" s="693">
        <v>-42818.04</v>
      </c>
      <c r="D881" s="684">
        <f>VLOOKUP($A$1:$A$1000,BS!$A$8:$A$2406,1,0)</f>
        <v>25400301</v>
      </c>
      <c r="E881" s="693"/>
    </row>
    <row r="882" spans="1:5">
      <c r="A882" s="692">
        <v>25400311</v>
      </c>
      <c r="B882" s="692" t="s">
        <v>2537</v>
      </c>
      <c r="C882" s="693">
        <v>-17105.16</v>
      </c>
      <c r="D882" s="684">
        <f>VLOOKUP($A$1:$A$1000,BS!$A$8:$A$2406,1,0)</f>
        <v>25400311</v>
      </c>
      <c r="E882" s="693"/>
    </row>
    <row r="883" spans="1:5">
      <c r="A883" s="692">
        <v>25400321</v>
      </c>
      <c r="B883" s="692" t="s">
        <v>2644</v>
      </c>
      <c r="C883" s="693">
        <v>-134617.20000000001</v>
      </c>
      <c r="D883" s="684">
        <f>VLOOKUP($A$1:$A$1000,BS!$A$8:$A$2406,1,0)</f>
        <v>25400321</v>
      </c>
      <c r="E883" s="693"/>
    </row>
    <row r="884" spans="1:5">
      <c r="A884" s="692">
        <v>25400331</v>
      </c>
      <c r="B884" s="692" t="s">
        <v>2645</v>
      </c>
      <c r="C884" s="693">
        <v>-1502555.95</v>
      </c>
      <c r="D884" s="684">
        <f>VLOOKUP($A$1:$A$1000,BS!$A$8:$A$2406,1,0)</f>
        <v>25400331</v>
      </c>
      <c r="E884" s="693"/>
    </row>
    <row r="885" spans="1:5">
      <c r="A885" s="692">
        <v>25400392</v>
      </c>
      <c r="B885" s="692" t="s">
        <v>3228</v>
      </c>
      <c r="C885" s="693">
        <v>-2550000</v>
      </c>
      <c r="D885" s="684">
        <f>VLOOKUP($A$1:$A$1000,BS!$A$8:$A$2406,1,0)</f>
        <v>25400392</v>
      </c>
      <c r="E885" s="693"/>
    </row>
    <row r="886" spans="1:5">
      <c r="A886" s="692">
        <v>25400431</v>
      </c>
      <c r="B886" s="692" t="s">
        <v>2955</v>
      </c>
      <c r="C886" s="693">
        <v>-961107.19</v>
      </c>
      <c r="D886" s="684">
        <f>VLOOKUP($A$1:$A$1000,BS!$A$8:$A$2406,1,0)</f>
        <v>25400431</v>
      </c>
      <c r="E886" s="693"/>
    </row>
    <row r="887" spans="1:5">
      <c r="A887" s="692">
        <v>25400441</v>
      </c>
      <c r="B887" s="692" t="s">
        <v>2961</v>
      </c>
      <c r="C887" s="693">
        <v>-144008.95999999999</v>
      </c>
      <c r="D887" s="684">
        <f>VLOOKUP($A$1:$A$1000,BS!$A$8:$A$2406,1,0)</f>
        <v>25400441</v>
      </c>
      <c r="E887" s="693"/>
    </row>
    <row r="888" spans="1:5">
      <c r="A888" s="692">
        <v>25400481</v>
      </c>
      <c r="B888" s="692" t="s">
        <v>3075</v>
      </c>
      <c r="C888" s="692">
        <v>603.57000000000005</v>
      </c>
      <c r="D888" s="684">
        <f>VLOOKUP($A$1:$A$1000,BS!$A$8:$A$2406,1,0)</f>
        <v>25400481</v>
      </c>
      <c r="E888" s="693"/>
    </row>
    <row r="889" spans="1:5">
      <c r="A889" s="692">
        <v>25400491</v>
      </c>
      <c r="B889" s="692" t="s">
        <v>3092</v>
      </c>
      <c r="C889" s="693">
        <v>-5527406</v>
      </c>
      <c r="D889" s="684">
        <f>VLOOKUP($A$1:$A$1000,BS!$A$8:$A$2406,1,0)</f>
        <v>25400491</v>
      </c>
      <c r="E889" s="693"/>
    </row>
    <row r="890" spans="1:5">
      <c r="A890" s="692">
        <v>25400501</v>
      </c>
      <c r="B890" s="692" t="s">
        <v>3093</v>
      </c>
      <c r="C890" s="693">
        <v>-1600089</v>
      </c>
      <c r="D890" s="684">
        <f>VLOOKUP($A$1:$A$1000,BS!$A$8:$A$2406,1,0)</f>
        <v>25400501</v>
      </c>
      <c r="E890" s="693"/>
    </row>
    <row r="891" spans="1:5">
      <c r="A891" s="692">
        <v>25400511</v>
      </c>
      <c r="B891" s="692" t="s">
        <v>3123</v>
      </c>
      <c r="C891" s="693">
        <v>-293810.53999999998</v>
      </c>
      <c r="D891" s="684">
        <f>VLOOKUP($A$1:$A$1000,BS!$A$8:$A$2406,1,0)</f>
        <v>25400511</v>
      </c>
      <c r="E891" s="693"/>
    </row>
    <row r="892" spans="1:5">
      <c r="A892" s="692">
        <v>25400521</v>
      </c>
      <c r="B892" s="692" t="s">
        <v>3175</v>
      </c>
      <c r="C892" s="693">
        <v>-3535000</v>
      </c>
      <c r="D892" s="684" t="e">
        <f>VLOOKUP($A$1:$A$1000,BS!$A$8:$A$2406,1,0)</f>
        <v>#N/A</v>
      </c>
      <c r="E892" s="693"/>
    </row>
    <row r="893" spans="1:5">
      <c r="A893" s="692">
        <v>25500002</v>
      </c>
      <c r="B893" s="692" t="s">
        <v>1725</v>
      </c>
      <c r="C893" s="693">
        <v>-8165809</v>
      </c>
      <c r="D893" s="684">
        <f>VLOOKUP($A$1:$A$1000,BS!$A$8:$A$2406,1,0)</f>
        <v>25500002</v>
      </c>
      <c r="E893" s="693"/>
    </row>
    <row r="894" spans="1:5">
      <c r="A894" s="692">
        <v>25500022</v>
      </c>
      <c r="B894" s="692" t="s">
        <v>1725</v>
      </c>
      <c r="C894" s="693">
        <v>8165809</v>
      </c>
      <c r="D894" s="684">
        <f>VLOOKUP($A$1:$A$1000,BS!$A$8:$A$2406,1,0)</f>
        <v>25500022</v>
      </c>
      <c r="E894" s="693"/>
    </row>
    <row r="895" spans="1:5">
      <c r="A895" s="692">
        <v>25600072</v>
      </c>
      <c r="B895" s="692" t="s">
        <v>2258</v>
      </c>
      <c r="C895" s="693">
        <v>-65777.98</v>
      </c>
      <c r="D895" s="684">
        <f>VLOOKUP($A$1:$A$1000,BS!$A$8:$A$2406,1,0)</f>
        <v>25600072</v>
      </c>
      <c r="E895" s="693"/>
    </row>
    <row r="896" spans="1:5">
      <c r="A896" s="692">
        <v>25600081</v>
      </c>
      <c r="B896" s="692" t="s">
        <v>2078</v>
      </c>
      <c r="C896" s="693">
        <v>-622125.41</v>
      </c>
      <c r="D896" s="684">
        <f>VLOOKUP($A$1:$A$1000,BS!$A$8:$A$2406,1,0)</f>
        <v>25600081</v>
      </c>
      <c r="E896" s="693"/>
    </row>
    <row r="897" spans="1:5">
      <c r="A897" s="692">
        <v>25600102</v>
      </c>
      <c r="B897" s="692" t="s">
        <v>2529</v>
      </c>
      <c r="C897" s="693">
        <v>15357.24</v>
      </c>
      <c r="D897" s="684">
        <f>VLOOKUP($A$1:$A$1000,BS!$A$8:$A$2406,1,0)</f>
        <v>25600102</v>
      </c>
      <c r="E897" s="693"/>
    </row>
    <row r="898" spans="1:5">
      <c r="A898" s="692">
        <v>25600111</v>
      </c>
      <c r="B898" s="692" t="s">
        <v>2530</v>
      </c>
      <c r="C898" s="693">
        <v>153487.91</v>
      </c>
      <c r="D898" s="684">
        <f>VLOOKUP($A$1:$A$1000,BS!$A$8:$A$2406,1,0)</f>
        <v>25600111</v>
      </c>
      <c r="E898" s="693"/>
    </row>
    <row r="899" spans="1:5">
      <c r="A899" s="692">
        <v>28200002</v>
      </c>
      <c r="B899" s="692" t="s">
        <v>442</v>
      </c>
      <c r="C899" s="693">
        <v>-485504125.89999998</v>
      </c>
      <c r="D899" s="684">
        <f>VLOOKUP($A$1:$A$1000,BS!$A$8:$A$2406,1,0)</f>
        <v>28200002</v>
      </c>
      <c r="E899" s="693"/>
    </row>
    <row r="900" spans="1:5">
      <c r="A900" s="692">
        <v>28200013</v>
      </c>
      <c r="B900" s="692" t="s">
        <v>443</v>
      </c>
      <c r="C900" s="693">
        <v>-39746318.609999999</v>
      </c>
      <c r="D900" s="684">
        <f>VLOOKUP($A$1:$A$1000,BS!$A$8:$A$2406,1,0)</f>
        <v>28200013</v>
      </c>
      <c r="E900" s="693"/>
    </row>
    <row r="901" spans="1:5">
      <c r="A901" s="692">
        <v>28200121</v>
      </c>
      <c r="B901" s="692" t="s">
        <v>444</v>
      </c>
      <c r="C901" s="693">
        <v>-1210816584.4300001</v>
      </c>
      <c r="D901" s="684">
        <f>VLOOKUP($A$1:$A$1000,BS!$A$8:$A$2406,1,0)</f>
        <v>28200121</v>
      </c>
      <c r="E901" s="693"/>
    </row>
    <row r="902" spans="1:5">
      <c r="A902" s="692">
        <v>28300031</v>
      </c>
      <c r="B902" s="692" t="s">
        <v>1464</v>
      </c>
      <c r="C902" s="693">
        <v>-3392621.1</v>
      </c>
      <c r="D902" s="684">
        <f>VLOOKUP($A$1:$A$1000,BS!$A$8:$A$2406,1,0)</f>
        <v>28300031</v>
      </c>
      <c r="E902" s="693"/>
    </row>
    <row r="903" spans="1:5">
      <c r="A903" s="692">
        <v>28300033</v>
      </c>
      <c r="B903" s="692" t="s">
        <v>283</v>
      </c>
      <c r="C903" s="693">
        <v>-67536806.430000007</v>
      </c>
      <c r="D903" s="684">
        <f>VLOOKUP($A$1:$A$1000,BS!$A$8:$A$2406,1,0)</f>
        <v>28300033</v>
      </c>
      <c r="E903" s="693"/>
    </row>
    <row r="904" spans="1:5">
      <c r="A904" s="692">
        <v>28300041</v>
      </c>
      <c r="B904" s="692" t="s">
        <v>934</v>
      </c>
      <c r="C904" s="693">
        <v>-614451.47</v>
      </c>
      <c r="D904" s="684">
        <f>VLOOKUP($A$1:$A$1000,BS!$A$8:$A$2406,1,0)</f>
        <v>28300041</v>
      </c>
      <c r="E904" s="693"/>
    </row>
    <row r="905" spans="1:5">
      <c r="A905" s="692">
        <v>28300043</v>
      </c>
      <c r="B905" s="692" t="s">
        <v>284</v>
      </c>
      <c r="C905" s="693">
        <v>-16207533.880000001</v>
      </c>
      <c r="D905" s="684">
        <f>VLOOKUP($A$1:$A$1000,BS!$A$8:$A$2406,1,0)</f>
        <v>28300043</v>
      </c>
      <c r="E905" s="693"/>
    </row>
    <row r="906" spans="1:5">
      <c r="A906" s="692">
        <v>28300081</v>
      </c>
      <c r="B906" s="692" t="s">
        <v>2546</v>
      </c>
      <c r="C906" s="693">
        <v>-5280783.9000000004</v>
      </c>
      <c r="D906" s="684">
        <f>VLOOKUP($A$1:$A$1000,BS!$A$8:$A$2406,1,0)</f>
        <v>28300081</v>
      </c>
      <c r="E906" s="693"/>
    </row>
    <row r="907" spans="1:5">
      <c r="A907" s="692">
        <v>28300091</v>
      </c>
      <c r="B907" s="692" t="s">
        <v>2803</v>
      </c>
      <c r="C907" s="693">
        <v>-3084809.6</v>
      </c>
      <c r="D907" s="684">
        <f>VLOOKUP($A$1:$A$1000,BS!$A$8:$A$2406,1,0)</f>
        <v>28300091</v>
      </c>
      <c r="E907" s="693"/>
    </row>
    <row r="908" spans="1:5">
      <c r="A908" s="692">
        <v>28300152</v>
      </c>
      <c r="B908" s="692" t="s">
        <v>1002</v>
      </c>
      <c r="C908" s="693">
        <v>-2890221.07</v>
      </c>
      <c r="D908" s="684">
        <f>VLOOKUP($A$1:$A$1000,BS!$A$8:$A$2406,1,0)</f>
        <v>28300152</v>
      </c>
      <c r="E908" s="693"/>
    </row>
    <row r="909" spans="1:5">
      <c r="A909" s="692">
        <v>28300162</v>
      </c>
      <c r="B909" s="692" t="s">
        <v>795</v>
      </c>
      <c r="C909" s="693">
        <v>-483414.7</v>
      </c>
      <c r="D909" s="684">
        <f>VLOOKUP($A$1:$A$1000,BS!$A$8:$A$2406,1,0)</f>
        <v>28300162</v>
      </c>
      <c r="E909" s="693"/>
    </row>
    <row r="910" spans="1:5">
      <c r="A910" s="692">
        <v>28300211</v>
      </c>
      <c r="B910" s="692" t="s">
        <v>3210</v>
      </c>
      <c r="C910" s="693">
        <v>-32589182.129999999</v>
      </c>
      <c r="D910" s="684">
        <f>VLOOKUP($A$1:$A$1000,BS!$A$8:$A$2406,1,0)</f>
        <v>28300211</v>
      </c>
      <c r="E910" s="693"/>
    </row>
    <row r="911" spans="1:5">
      <c r="A911" s="692">
        <v>28300221</v>
      </c>
      <c r="B911" s="692" t="s">
        <v>3211</v>
      </c>
      <c r="C911" s="693">
        <v>-6364688.0300000003</v>
      </c>
      <c r="D911" s="684">
        <f>VLOOKUP($A$1:$A$1000,BS!$A$8:$A$2406,1,0)</f>
        <v>28300221</v>
      </c>
      <c r="E911" s="693"/>
    </row>
    <row r="912" spans="1:5">
      <c r="A912" s="692">
        <v>28300232</v>
      </c>
      <c r="B912" s="692" t="s">
        <v>974</v>
      </c>
      <c r="C912" s="693">
        <v>-19842485.949999999</v>
      </c>
      <c r="D912" s="684">
        <f>VLOOKUP($A$1:$A$1000,BS!$A$8:$A$2406,1,0)</f>
        <v>28300232</v>
      </c>
      <c r="E912" s="693"/>
    </row>
    <row r="913" spans="1:5">
      <c r="A913" s="692">
        <v>28300252</v>
      </c>
      <c r="B913" s="692" t="s">
        <v>2410</v>
      </c>
      <c r="C913" s="693">
        <v>-6785324.2300000004</v>
      </c>
      <c r="D913" s="684">
        <f>VLOOKUP($A$1:$A$1000,BS!$A$8:$A$2406,1,0)</f>
        <v>28300252</v>
      </c>
      <c r="E913" s="693"/>
    </row>
    <row r="914" spans="1:5">
      <c r="A914" s="692">
        <v>28300262</v>
      </c>
      <c r="B914" s="692" t="s">
        <v>2411</v>
      </c>
      <c r="C914" s="693">
        <v>-2325834.75</v>
      </c>
      <c r="D914" s="684">
        <f>VLOOKUP($A$1:$A$1000,BS!$A$8:$A$2406,1,0)</f>
        <v>28300262</v>
      </c>
      <c r="E914" s="693"/>
    </row>
    <row r="915" spans="1:5">
      <c r="A915" s="692">
        <v>28300361</v>
      </c>
      <c r="B915" s="692" t="s">
        <v>168</v>
      </c>
      <c r="C915" s="693">
        <v>-74425942.530000001</v>
      </c>
      <c r="D915" s="684">
        <f>VLOOKUP($A$1:$A$1000,BS!$A$8:$A$2406,1,0)</f>
        <v>28300361</v>
      </c>
      <c r="E915" s="693"/>
    </row>
    <row r="916" spans="1:5">
      <c r="A916" s="692">
        <v>28300362</v>
      </c>
      <c r="B916" s="692" t="s">
        <v>169</v>
      </c>
      <c r="C916" s="693">
        <v>-333032.49</v>
      </c>
      <c r="D916" s="684">
        <f>VLOOKUP($A$1:$A$1000,BS!$A$8:$A$2406,1,0)</f>
        <v>28300362</v>
      </c>
      <c r="E916" s="693"/>
    </row>
    <row r="917" spans="1:5">
      <c r="A917" s="692">
        <v>28300431</v>
      </c>
      <c r="B917" s="692" t="s">
        <v>552</v>
      </c>
      <c r="C917" s="693">
        <v>-2252629.35</v>
      </c>
      <c r="D917" s="684">
        <f>VLOOKUP($A$1:$A$1000,BS!$A$8:$A$2406,1,0)</f>
        <v>28300431</v>
      </c>
      <c r="E917" s="693"/>
    </row>
    <row r="918" spans="1:5">
      <c r="A918" s="692">
        <v>28300501</v>
      </c>
      <c r="B918" s="692" t="s">
        <v>2159</v>
      </c>
      <c r="C918" s="693">
        <v>1620307.06</v>
      </c>
      <c r="D918" s="684">
        <f>VLOOKUP($A$1:$A$1000,BS!$A$8:$A$2406,1,0)</f>
        <v>28300501</v>
      </c>
      <c r="E918" s="693"/>
    </row>
    <row r="919" spans="1:5">
      <c r="A919" s="692">
        <v>28300503</v>
      </c>
      <c r="B919" s="692" t="s">
        <v>1665</v>
      </c>
      <c r="C919" s="693">
        <v>-5223550.8899999997</v>
      </c>
      <c r="D919" s="684">
        <f>VLOOKUP($A$1:$A$1000,BS!$A$8:$A$2406,1,0)</f>
        <v>28300503</v>
      </c>
      <c r="E919" s="693"/>
    </row>
    <row r="920" spans="1:5">
      <c r="A920" s="692">
        <v>28300511</v>
      </c>
      <c r="B920" s="692" t="s">
        <v>1693</v>
      </c>
      <c r="C920" s="693">
        <v>-1350431.6</v>
      </c>
      <c r="D920" s="684">
        <f>VLOOKUP($A$1:$A$1000,BS!$A$8:$A$2406,1,0)</f>
        <v>28300511</v>
      </c>
      <c r="E920" s="693"/>
    </row>
    <row r="921" spans="1:5">
      <c r="A921" s="692">
        <v>28300561</v>
      </c>
      <c r="B921" s="692" t="s">
        <v>931</v>
      </c>
      <c r="C921" s="693">
        <v>-15080749.92</v>
      </c>
      <c r="D921" s="684">
        <f>VLOOKUP($A$1:$A$1000,BS!$A$8:$A$2406,1,0)</f>
        <v>28300561</v>
      </c>
      <c r="E921" s="693"/>
    </row>
    <row r="922" spans="1:5">
      <c r="A922" s="692">
        <v>28300581</v>
      </c>
      <c r="B922" s="692" t="s">
        <v>1431</v>
      </c>
      <c r="C922" s="693">
        <v>-9878699.3000000007</v>
      </c>
      <c r="D922" s="684">
        <f>VLOOKUP($A$1:$A$1000,BS!$A$8:$A$2406,1,0)</f>
        <v>28300581</v>
      </c>
      <c r="E922" s="693"/>
    </row>
    <row r="923" spans="1:5">
      <c r="A923" s="692">
        <v>28300651</v>
      </c>
      <c r="B923" s="692" t="s">
        <v>1101</v>
      </c>
      <c r="C923" s="693">
        <v>-9105904.0199999996</v>
      </c>
      <c r="D923" s="684">
        <f>VLOOKUP($A$1:$A$1000,BS!$A$8:$A$2406,1,0)</f>
        <v>28300651</v>
      </c>
      <c r="E923" s="693"/>
    </row>
    <row r="924" spans="1:5">
      <c r="A924" s="692">
        <v>28300661</v>
      </c>
      <c r="B924" s="692" t="s">
        <v>2083</v>
      </c>
      <c r="C924" s="693">
        <v>-9787055.9499999993</v>
      </c>
      <c r="D924" s="684">
        <f>VLOOKUP($A$1:$A$1000,BS!$A$8:$A$2406,1,0)</f>
        <v>28300661</v>
      </c>
      <c r="E924" s="693"/>
    </row>
    <row r="925" spans="1:5">
      <c r="A925" s="692">
        <v>28300721</v>
      </c>
      <c r="B925" s="692" t="s">
        <v>2475</v>
      </c>
      <c r="C925" s="693">
        <v>-1312390.32</v>
      </c>
      <c r="D925" s="684">
        <f>VLOOKUP($A$1:$A$1000,BS!$A$8:$A$2406,1,0)</f>
        <v>28300721</v>
      </c>
      <c r="E925" s="693"/>
    </row>
    <row r="926" spans="1:5">
      <c r="A926" s="692">
        <v>28300731</v>
      </c>
      <c r="B926" s="692" t="s">
        <v>2630</v>
      </c>
      <c r="C926" s="693">
        <v>-6855974.2199999997</v>
      </c>
      <c r="D926" s="684">
        <f>VLOOKUP($A$1:$A$1000,BS!$A$8:$A$2406,1,0)</f>
        <v>28300731</v>
      </c>
      <c r="E926" s="693"/>
    </row>
    <row r="927" spans="1:5">
      <c r="A927" s="692">
        <v>28300741</v>
      </c>
      <c r="B927" s="692" t="s">
        <v>2864</v>
      </c>
      <c r="C927" s="693">
        <v>-785576.02</v>
      </c>
      <c r="D927" s="684">
        <f>VLOOKUP($A$1:$A$1000,BS!$A$8:$A$2406,1,0)</f>
        <v>28300741</v>
      </c>
      <c r="E927" s="693"/>
    </row>
    <row r="928" spans="1:5">
      <c r="A928" s="692">
        <v>28300761</v>
      </c>
      <c r="B928" s="692" t="s">
        <v>3236</v>
      </c>
      <c r="C928" s="693">
        <v>-1799897.75</v>
      </c>
      <c r="D928" s="684">
        <f>VLOOKUP($A$1:$A$1000,BS!$A$8:$A$2406,1,0)</f>
        <v>28300761</v>
      </c>
      <c r="E928" s="693"/>
    </row>
    <row r="929" spans="1:5">
      <c r="A929" s="692">
        <v>28302001</v>
      </c>
      <c r="B929" s="692" t="s">
        <v>2874</v>
      </c>
      <c r="C929" s="693">
        <v>-10903354.82</v>
      </c>
      <c r="D929" s="684">
        <f>VLOOKUP($A$1:$A$1000,BS!$A$8:$A$2406,1,0)</f>
        <v>28302001</v>
      </c>
      <c r="E929" s="693"/>
    </row>
    <row r="930" spans="1:5">
      <c r="A930" s="692">
        <v>28302002</v>
      </c>
      <c r="B930" s="692" t="s">
        <v>2875</v>
      </c>
      <c r="C930" s="693">
        <v>-17977429.109999999</v>
      </c>
      <c r="D930" s="684">
        <f>VLOOKUP($A$1:$A$1000,BS!$A$8:$A$2406,1,0)</f>
        <v>28302002</v>
      </c>
      <c r="E930" s="693"/>
    </row>
    <row r="931" spans="1:5">
      <c r="A931" s="692">
        <v>28302011</v>
      </c>
      <c r="B931" s="692" t="s">
        <v>2876</v>
      </c>
      <c r="C931" s="693">
        <v>-4035161.32</v>
      </c>
      <c r="D931" s="684">
        <f>VLOOKUP($A$1:$A$1000,BS!$A$8:$A$2406,1,0)</f>
        <v>28302011</v>
      </c>
      <c r="E931" s="693"/>
    </row>
    <row r="932" spans="1:5">
      <c r="A932" s="692">
        <v>28302012</v>
      </c>
      <c r="B932" s="692" t="s">
        <v>2877</v>
      </c>
      <c r="C932" s="693">
        <v>-4642338.6500000004</v>
      </c>
      <c r="D932" s="684">
        <f>VLOOKUP($A$1:$A$1000,BS!$A$8:$A$2406,1,0)</f>
        <v>28302012</v>
      </c>
      <c r="E932" s="693"/>
    </row>
    <row r="933" spans="1:5">
      <c r="A933" s="692">
        <v>28302021</v>
      </c>
      <c r="B933" s="692" t="s">
        <v>2878</v>
      </c>
      <c r="C933" s="693">
        <v>-9228010.3499999996</v>
      </c>
      <c r="D933" s="684">
        <f>VLOOKUP($A$1:$A$1000,BS!$A$8:$A$2406,1,0)</f>
        <v>28302021</v>
      </c>
      <c r="E933" s="693"/>
    </row>
    <row r="934" spans="1:5">
      <c r="A934" s="692">
        <v>28302022</v>
      </c>
      <c r="B934" s="692" t="s">
        <v>2879</v>
      </c>
      <c r="C934" s="693">
        <v>-2941538.53</v>
      </c>
      <c r="D934" s="684">
        <f>VLOOKUP($A$1:$A$1000,BS!$A$8:$A$2406,1,0)</f>
        <v>28302022</v>
      </c>
      <c r="E934" s="693"/>
    </row>
    <row r="935" spans="1:5">
      <c r="A935" s="692">
        <v>28302031</v>
      </c>
      <c r="B935" s="692" t="s">
        <v>3015</v>
      </c>
      <c r="C935" s="693">
        <v>-1316889.8400000001</v>
      </c>
      <c r="D935" s="684">
        <f>VLOOKUP($A$1:$A$1000,BS!$A$8:$A$2406,1,0)</f>
        <v>28302031</v>
      </c>
      <c r="E935" s="693"/>
    </row>
    <row r="936" spans="1:5">
      <c r="A936" s="692">
        <v>28302041</v>
      </c>
      <c r="B936" s="692" t="s">
        <v>3048</v>
      </c>
      <c r="C936" s="693">
        <v>-6460507.96</v>
      </c>
      <c r="D936" s="684">
        <f>VLOOKUP($A$1:$A$1000,BS!$A$8:$A$2406,1,0)</f>
        <v>28302041</v>
      </c>
      <c r="E936" s="693"/>
    </row>
    <row r="937" spans="1:5">
      <c r="A937" s="692">
        <v>28302051</v>
      </c>
      <c r="B937" s="692" t="s">
        <v>3165</v>
      </c>
      <c r="C937" s="693">
        <v>-2074347.21</v>
      </c>
      <c r="D937" s="684">
        <f>VLOOKUP($A$1:$A$1000,BS!$A$8:$A$2406,1,0)</f>
        <v>28302051</v>
      </c>
      <c r="E937" s="693"/>
    </row>
    <row r="938" spans="1:5">
      <c r="A938" s="692">
        <v>28302061</v>
      </c>
      <c r="B938" s="692" t="s">
        <v>3184</v>
      </c>
      <c r="C938" s="693">
        <v>-4293932.3899999997</v>
      </c>
      <c r="D938" s="684">
        <f>VLOOKUP($A$1:$A$1000,BS!$A$8:$A$2406,1,0)</f>
        <v>28302061</v>
      </c>
      <c r="E938" s="693"/>
    </row>
    <row r="939" spans="1:5">
      <c r="A939" s="692">
        <v>28302071</v>
      </c>
      <c r="B939" s="692" t="s">
        <v>3185</v>
      </c>
      <c r="C939" s="693">
        <v>1237250</v>
      </c>
      <c r="D939" s="684">
        <f>VLOOKUP($A$1:$A$1000,BS!$A$8:$A$2406,1,0)</f>
        <v>28302071</v>
      </c>
      <c r="E939" s="693"/>
    </row>
    <row r="940" spans="1:5">
      <c r="A940" s="692">
        <v>43800003</v>
      </c>
      <c r="B940" s="692" t="s">
        <v>1773</v>
      </c>
      <c r="C940" s="693">
        <v>144386581.78</v>
      </c>
      <c r="D940" s="684">
        <f>VLOOKUP($A$1:$A$1000,BS!$A$8:$A$2406,1,0)</f>
        <v>43800003</v>
      </c>
      <c r="E940" s="693"/>
    </row>
    <row r="941" spans="1:5">
      <c r="A941" s="692">
        <v>43900003</v>
      </c>
      <c r="B941" s="692" t="s">
        <v>1319</v>
      </c>
      <c r="C941" s="693">
        <v>5848610</v>
      </c>
      <c r="D941" s="684">
        <f>VLOOKUP($A$1:$A$1000,BS!$A$8:$A$2406,1,0)</f>
        <v>43900003</v>
      </c>
      <c r="E941" s="693"/>
    </row>
    <row r="942" spans="1:5">
      <c r="A942" s="692" t="s">
        <v>418</v>
      </c>
      <c r="C942" s="693">
        <v>-171799360.78999999</v>
      </c>
      <c r="D942" s="684" t="str">
        <f>VLOOKUP($A$1:$A$1000,BS!$A$8:$A$2406,1,0)</f>
        <v>Total Profit/Loss Current Year</v>
      </c>
      <c r="E942" s="693"/>
    </row>
    <row r="943" spans="1:5">
      <c r="E943" s="693"/>
    </row>
    <row r="944" spans="1:5">
      <c r="E944" s="693"/>
    </row>
    <row r="945" spans="5:5">
      <c r="E945" s="693"/>
    </row>
    <row r="946" spans="5:5">
      <c r="E946" s="693"/>
    </row>
    <row r="947" spans="5:5">
      <c r="E947" s="693"/>
    </row>
    <row r="948" spans="5:5">
      <c r="E948" s="693"/>
    </row>
    <row r="949" spans="5:5">
      <c r="E949" s="693"/>
    </row>
    <row r="950" spans="5:5">
      <c r="E950" s="693"/>
    </row>
    <row r="951" spans="5:5">
      <c r="E951" s="693"/>
    </row>
    <row r="952" spans="5:5">
      <c r="E952" s="693"/>
    </row>
    <row r="953" spans="5:5">
      <c r="E953" s="693"/>
    </row>
    <row r="954" spans="5:5">
      <c r="E954" s="693"/>
    </row>
    <row r="955" spans="5:5">
      <c r="E955" s="693"/>
    </row>
    <row r="956" spans="5:5">
      <c r="E956" s="693"/>
    </row>
    <row r="957" spans="5:5">
      <c r="E957" s="693"/>
    </row>
    <row r="958" spans="5:5">
      <c r="E958" s="693"/>
    </row>
    <row r="959" spans="5:5">
      <c r="E959" s="693"/>
    </row>
    <row r="960" spans="5:5">
      <c r="E960" s="693"/>
    </row>
    <row r="961" spans="5:5">
      <c r="E961" s="693"/>
    </row>
    <row r="962" spans="5:5">
      <c r="E962" s="693"/>
    </row>
    <row r="963" spans="5:5">
      <c r="E963" s="693"/>
    </row>
    <row r="964" spans="5:5">
      <c r="E964" s="693"/>
    </row>
    <row r="965" spans="5:5">
      <c r="E965" s="693"/>
    </row>
    <row r="966" spans="5:5">
      <c r="E966" s="693"/>
    </row>
    <row r="967" spans="5:5">
      <c r="E967" s="693"/>
    </row>
    <row r="968" spans="5:5">
      <c r="E968" s="693"/>
    </row>
    <row r="969" spans="5:5">
      <c r="E969" s="693"/>
    </row>
    <row r="970" spans="5:5">
      <c r="E970" s="693"/>
    </row>
    <row r="971" spans="5:5">
      <c r="E971" s="693"/>
    </row>
    <row r="972" spans="5:5">
      <c r="E972" s="693"/>
    </row>
    <row r="973" spans="5:5">
      <c r="E973" s="693"/>
    </row>
    <row r="974" spans="5:5">
      <c r="E974" s="693"/>
    </row>
    <row r="975" spans="5:5">
      <c r="E975" s="693"/>
    </row>
    <row r="976" spans="5:5">
      <c r="E976" s="693"/>
    </row>
    <row r="977" spans="3:5">
      <c r="E977" s="693"/>
    </row>
    <row r="978" spans="3:5">
      <c r="E978" s="693"/>
    </row>
    <row r="979" spans="3:5">
      <c r="C979" s="693">
        <v>361901.95</v>
      </c>
      <c r="E979" s="693"/>
    </row>
    <row r="980" spans="3:5">
      <c r="C980" s="693">
        <v>1995059.91</v>
      </c>
      <c r="E980" s="693"/>
    </row>
    <row r="981" spans="3:5">
      <c r="C981" s="693">
        <v>898092.78</v>
      </c>
      <c r="E981" s="693"/>
    </row>
    <row r="982" spans="3:5">
      <c r="E982" s="693"/>
    </row>
    <row r="984" spans="3:5">
      <c r="E984" s="693"/>
    </row>
    <row r="985" spans="3:5">
      <c r="E985" s="693"/>
    </row>
    <row r="986" spans="3:5">
      <c r="E986" s="693"/>
    </row>
    <row r="987" spans="3:5">
      <c r="E987" s="693"/>
    </row>
    <row r="988" spans="3:5">
      <c r="E988" s="693"/>
    </row>
    <row r="989" spans="3:5">
      <c r="E989" s="693"/>
    </row>
    <row r="990" spans="3:5">
      <c r="E990" s="693"/>
    </row>
    <row r="1004" spans="5:5">
      <c r="E1004" s="693"/>
    </row>
    <row r="1007" spans="5:5">
      <c r="E1007" s="693"/>
    </row>
    <row r="1008" spans="5:5">
      <c r="E1008" s="693"/>
    </row>
    <row r="1009" spans="5:5">
      <c r="E1009" s="693"/>
    </row>
    <row r="1010" spans="5:5">
      <c r="E1010" s="693"/>
    </row>
    <row r="1011" spans="5:5">
      <c r="E1011" s="693"/>
    </row>
    <row r="1014" spans="5:5">
      <c r="E1014" s="693"/>
    </row>
    <row r="1015" spans="5:5">
      <c r="E1015" s="693"/>
    </row>
    <row r="1021" spans="5:5">
      <c r="E1021" s="693"/>
    </row>
    <row r="1023" spans="5:5">
      <c r="E1023" s="693"/>
    </row>
    <row r="1024" spans="5:5">
      <c r="E1024" s="693"/>
    </row>
    <row r="1025" spans="5:5">
      <c r="E1025" s="693"/>
    </row>
    <row r="1026" spans="5:5">
      <c r="E1026" s="693"/>
    </row>
    <row r="1027" spans="5:5">
      <c r="E1027" s="693"/>
    </row>
    <row r="1028" spans="5:5">
      <c r="E1028" s="693"/>
    </row>
    <row r="1029" spans="5:5">
      <c r="E1029" s="693"/>
    </row>
    <row r="1030" spans="5:5">
      <c r="E1030" s="693"/>
    </row>
    <row r="1031" spans="5:5">
      <c r="E1031" s="693"/>
    </row>
    <row r="1032" spans="5:5">
      <c r="E1032" s="693"/>
    </row>
    <row r="1041" spans="1:1">
      <c r="A1041" s="692" t="s">
        <v>3212</v>
      </c>
    </row>
    <row r="1044" spans="1:1">
      <c r="A1044" s="692" t="s">
        <v>3213</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CX1002"/>
  <sheetViews>
    <sheetView workbookViewId="0"/>
  </sheetViews>
  <sheetFormatPr defaultColWidth="9.109375" defaultRowHeight="14.4"/>
  <cols>
    <col min="1" max="1" width="11" style="684" customWidth="1"/>
    <col min="2" max="2" width="41.6640625" style="684" bestFit="1" customWidth="1"/>
    <col min="3" max="4" width="17.33203125" style="684" bestFit="1" customWidth="1"/>
    <col min="5" max="5" width="9.109375" style="684"/>
    <col min="6" max="6" width="12.6640625" style="690" bestFit="1" customWidth="1"/>
    <col min="7" max="7" width="18.44140625" style="690" customWidth="1"/>
    <col min="8" max="8" width="17.33203125" style="690" bestFit="1" customWidth="1"/>
    <col min="9" max="16384" width="9.109375" style="684"/>
  </cols>
  <sheetData>
    <row r="1" spans="1:8">
      <c r="A1" s="684">
        <v>10100501</v>
      </c>
      <c r="B1" s="684" t="s">
        <v>881</v>
      </c>
      <c r="C1" s="685">
        <v>8961398172.0499992</v>
      </c>
      <c r="D1" s="684">
        <f>VLOOKUP($A$1:$A$1000,BS!$A$8:$A$2406,1,0)</f>
        <v>10100501</v>
      </c>
      <c r="F1" s="688">
        <v>18100213</v>
      </c>
      <c r="G1" s="688" t="s">
        <v>3246</v>
      </c>
      <c r="H1" s="689">
        <v>3746593.08</v>
      </c>
    </row>
    <row r="2" spans="1:8">
      <c r="A2" s="684">
        <v>10100502</v>
      </c>
      <c r="B2" s="684" t="s">
        <v>882</v>
      </c>
      <c r="C2" s="685">
        <v>3221839680.8200002</v>
      </c>
      <c r="D2" s="684">
        <f>VLOOKUP($A$1:$A$1000,BS!$A$8:$A$2406,1,0)</f>
        <v>10100502</v>
      </c>
      <c r="F2" s="688">
        <v>18239081</v>
      </c>
      <c r="G2" s="688" t="s">
        <v>3247</v>
      </c>
      <c r="H2" s="689">
        <v>6296773.1500000004</v>
      </c>
    </row>
    <row r="3" spans="1:8">
      <c r="A3" s="684">
        <v>10100503</v>
      </c>
      <c r="B3" s="684" t="s">
        <v>883</v>
      </c>
      <c r="C3" s="685">
        <v>460099147.66000003</v>
      </c>
      <c r="D3" s="684">
        <f>VLOOKUP($A$1:$A$1000,BS!$A$8:$A$2406,1,0)</f>
        <v>10100503</v>
      </c>
      <c r="F3" s="688">
        <v>18239082</v>
      </c>
      <c r="G3" s="688" t="s">
        <v>3248</v>
      </c>
      <c r="H3" s="689">
        <v>10957437.66</v>
      </c>
    </row>
    <row r="4" spans="1:8">
      <c r="A4" s="684">
        <v>10100602</v>
      </c>
      <c r="B4" s="684" t="s">
        <v>2949</v>
      </c>
      <c r="C4" s="684">
        <v>0</v>
      </c>
      <c r="D4" s="684">
        <f>VLOOKUP($A$1:$A$1000,BS!$A$8:$A$2406,1,0)</f>
        <v>10100602</v>
      </c>
      <c r="F4" s="688">
        <v>18239091</v>
      </c>
      <c r="G4" s="688" t="s">
        <v>3249</v>
      </c>
      <c r="H4" s="689">
        <v>5690026.6799999997</v>
      </c>
    </row>
    <row r="5" spans="1:8">
      <c r="A5" s="684">
        <v>10110013</v>
      </c>
      <c r="B5" s="684" t="s">
        <v>2295</v>
      </c>
      <c r="C5" s="685">
        <v>6315072.5</v>
      </c>
      <c r="D5" s="684">
        <f>VLOOKUP($A$1:$A$1000,BS!$A$8:$A$2406,1,0)</f>
        <v>10110013</v>
      </c>
      <c r="F5" s="688">
        <v>18239101</v>
      </c>
      <c r="G5" s="688" t="s">
        <v>3250</v>
      </c>
      <c r="H5" s="689">
        <v>1165638.21</v>
      </c>
    </row>
    <row r="6" spans="1:8">
      <c r="A6" s="684">
        <v>10500501</v>
      </c>
      <c r="B6" s="684" t="s">
        <v>884</v>
      </c>
      <c r="C6" s="685">
        <v>49538156.670000002</v>
      </c>
      <c r="D6" s="684">
        <f>VLOOKUP($A$1:$A$1000,BS!$A$8:$A$2406,1,0)</f>
        <v>10500501</v>
      </c>
      <c r="F6" s="688">
        <v>18605031</v>
      </c>
      <c r="G6" s="688" t="s">
        <v>3252</v>
      </c>
      <c r="H6" s="689">
        <v>1703189.64</v>
      </c>
    </row>
    <row r="7" spans="1:8">
      <c r="A7" s="684">
        <v>10500502</v>
      </c>
      <c r="B7" s="684" t="s">
        <v>885</v>
      </c>
      <c r="C7" s="685">
        <v>6138541.2699999996</v>
      </c>
      <c r="D7" s="684">
        <f>VLOOKUP($A$1:$A$1000,BS!$A$8:$A$2406,1,0)</f>
        <v>10500502</v>
      </c>
      <c r="F7" s="688">
        <v>18609512</v>
      </c>
      <c r="G7" s="688" t="s">
        <v>3253</v>
      </c>
      <c r="H7" s="689">
        <v>17696.75</v>
      </c>
    </row>
    <row r="8" spans="1:8">
      <c r="A8" s="684">
        <v>10600501</v>
      </c>
      <c r="B8" s="684" t="s">
        <v>886</v>
      </c>
      <c r="C8" s="685">
        <v>15106248.73</v>
      </c>
      <c r="D8" s="684">
        <f>VLOOKUP($A$1:$A$1000,BS!$A$8:$A$2406,1,0)</f>
        <v>10600501</v>
      </c>
      <c r="F8" s="688">
        <v>22100853</v>
      </c>
      <c r="G8" s="688" t="s">
        <v>3254</v>
      </c>
      <c r="H8" s="689">
        <v>-425000000</v>
      </c>
    </row>
    <row r="9" spans="1:8">
      <c r="A9" s="684">
        <v>10600502</v>
      </c>
      <c r="B9" s="684" t="s">
        <v>887</v>
      </c>
      <c r="C9" s="685">
        <v>43354445.009999998</v>
      </c>
      <c r="D9" s="684">
        <f>VLOOKUP($A$1:$A$1000,BS!$A$8:$A$2406,1,0)</f>
        <v>10600502</v>
      </c>
      <c r="F9" s="688">
        <v>22600093</v>
      </c>
      <c r="G9" s="688" t="s">
        <v>3255</v>
      </c>
      <c r="H9" s="689">
        <v>1911614.58</v>
      </c>
    </row>
    <row r="10" spans="1:8">
      <c r="A10" s="684">
        <v>10600503</v>
      </c>
      <c r="B10" s="684" t="s">
        <v>2218</v>
      </c>
      <c r="C10" s="685">
        <v>135445.99</v>
      </c>
      <c r="D10" s="684">
        <f>VLOOKUP($A$1:$A$1000,BS!$A$8:$A$2406,1,0)</f>
        <v>10600503</v>
      </c>
      <c r="F10" s="688">
        <v>23701203</v>
      </c>
      <c r="G10" s="688" t="s">
        <v>3256</v>
      </c>
      <c r="H10" s="689">
        <v>-253819.44</v>
      </c>
    </row>
    <row r="11" spans="1:8">
      <c r="A11" s="684">
        <v>10600601</v>
      </c>
      <c r="B11" s="684" t="s">
        <v>3204</v>
      </c>
      <c r="C11" s="685">
        <v>18849651.18</v>
      </c>
      <c r="D11" s="684">
        <f>VLOOKUP($A$1:$A$1000,BS!$A$8:$A$2406,1,0)</f>
        <v>10600601</v>
      </c>
      <c r="H11" s="689">
        <f>SUM(H1:H10)</f>
        <v>-393764849.69</v>
      </c>
    </row>
    <row r="12" spans="1:8">
      <c r="A12" s="684">
        <v>10600602</v>
      </c>
      <c r="B12" s="684" t="s">
        <v>3205</v>
      </c>
      <c r="C12" s="685">
        <v>608978.09</v>
      </c>
      <c r="D12" s="684">
        <f>VLOOKUP($A$1:$A$1000,BS!$A$8:$A$2406,1,0)</f>
        <v>10600602</v>
      </c>
      <c r="H12" s="689"/>
    </row>
    <row r="13" spans="1:8">
      <c r="A13" s="684">
        <v>10600603</v>
      </c>
      <c r="B13" s="684" t="s">
        <v>3206</v>
      </c>
      <c r="C13" s="685">
        <v>54134.44</v>
      </c>
      <c r="D13" s="684">
        <f>VLOOKUP($A$1:$A$1000,BS!$A$8:$A$2406,1,0)</f>
        <v>10600603</v>
      </c>
      <c r="H13" s="689"/>
    </row>
    <row r="14" spans="1:8">
      <c r="A14" s="684">
        <v>10700013</v>
      </c>
      <c r="B14" s="684" t="s">
        <v>1698</v>
      </c>
      <c r="C14" s="685">
        <v>2433170.6</v>
      </c>
      <c r="D14" s="684">
        <f>VLOOKUP($A$1:$A$1000,BS!$A$8:$A$2406,1,0)</f>
        <v>10700013</v>
      </c>
      <c r="H14" s="689"/>
    </row>
    <row r="15" spans="1:8">
      <c r="A15" s="684">
        <v>10700023</v>
      </c>
      <c r="B15" s="684" t="s">
        <v>2217</v>
      </c>
      <c r="C15" s="685">
        <v>-393750</v>
      </c>
      <c r="D15" s="684">
        <f>VLOOKUP($A$1:$A$1000,BS!$A$8:$A$2406,1,0)</f>
        <v>10700023</v>
      </c>
      <c r="H15" s="689"/>
    </row>
    <row r="16" spans="1:8">
      <c r="A16" s="684">
        <v>10700031</v>
      </c>
      <c r="B16" s="684" t="s">
        <v>2493</v>
      </c>
      <c r="C16" s="684">
        <v>0</v>
      </c>
      <c r="D16" s="684">
        <f>VLOOKUP($A$1:$A$1000,BS!$A$8:$A$2406,1,0)</f>
        <v>10700031</v>
      </c>
      <c r="H16" s="689"/>
    </row>
    <row r="17" spans="1:8">
      <c r="A17" s="684">
        <v>10700501</v>
      </c>
      <c r="B17" s="684" t="s">
        <v>424</v>
      </c>
      <c r="C17" s="685">
        <v>211006256.47999999</v>
      </c>
      <c r="D17" s="684">
        <f>VLOOKUP($A$1:$A$1000,BS!$A$8:$A$2406,1,0)</f>
        <v>10700501</v>
      </c>
      <c r="H17" s="689"/>
    </row>
    <row r="18" spans="1:8">
      <c r="A18" s="684">
        <v>10700502</v>
      </c>
      <c r="B18" s="684" t="s">
        <v>888</v>
      </c>
      <c r="C18" s="685">
        <v>59955497.07</v>
      </c>
      <c r="D18" s="684">
        <f>VLOOKUP($A$1:$A$1000,BS!$A$8:$A$2406,1,0)</f>
        <v>10700502</v>
      </c>
      <c r="H18" s="689"/>
    </row>
    <row r="19" spans="1:8">
      <c r="A19" s="684">
        <v>10700503</v>
      </c>
      <c r="B19" s="684" t="s">
        <v>1850</v>
      </c>
      <c r="C19" s="685">
        <v>34040098.07</v>
      </c>
      <c r="D19" s="684">
        <f>VLOOKUP($A$1:$A$1000,BS!$A$8:$A$2406,1,0)</f>
        <v>10700503</v>
      </c>
      <c r="H19" s="689"/>
    </row>
    <row r="20" spans="1:8">
      <c r="A20" s="684">
        <v>10700601</v>
      </c>
      <c r="B20" s="684" t="s">
        <v>2904</v>
      </c>
      <c r="C20" s="685">
        <v>-18584211.18</v>
      </c>
      <c r="D20" s="684">
        <f>VLOOKUP($A$1:$A$1000,BS!$A$8:$A$2406,1,0)</f>
        <v>10700601</v>
      </c>
      <c r="H20" s="689"/>
    </row>
    <row r="21" spans="1:8">
      <c r="A21" s="684">
        <v>10700602</v>
      </c>
      <c r="B21" s="684" t="s">
        <v>2905</v>
      </c>
      <c r="C21" s="685">
        <v>-80338.09</v>
      </c>
      <c r="D21" s="684">
        <f>VLOOKUP($A$1:$A$1000,BS!$A$8:$A$2406,1,0)</f>
        <v>10700602</v>
      </c>
    </row>
    <row r="22" spans="1:8">
      <c r="A22" s="684">
        <v>10700603</v>
      </c>
      <c r="B22" s="684" t="s">
        <v>3177</v>
      </c>
      <c r="C22" s="685">
        <v>-54134.44</v>
      </c>
      <c r="D22" s="684">
        <f>VLOOKUP($A$1:$A$1000,BS!$A$8:$A$2406,1,0)</f>
        <v>10700603</v>
      </c>
      <c r="H22" s="689"/>
    </row>
    <row r="23" spans="1:8">
      <c r="A23" s="684">
        <v>10800061</v>
      </c>
      <c r="B23" s="684" t="s">
        <v>905</v>
      </c>
      <c r="C23" s="685">
        <v>-71901766</v>
      </c>
      <c r="D23" s="684">
        <f>VLOOKUP($A$1:$A$1000,BS!$A$8:$A$2406,1,0)</f>
        <v>10800061</v>
      </c>
      <c r="H23" s="689"/>
    </row>
    <row r="24" spans="1:8">
      <c r="A24" s="684">
        <v>10800062</v>
      </c>
      <c r="B24" s="684" t="s">
        <v>905</v>
      </c>
      <c r="C24" s="685">
        <v>-245607853</v>
      </c>
      <c r="D24" s="684">
        <f>VLOOKUP($A$1:$A$1000,BS!$A$8:$A$2406,1,0)</f>
        <v>10800062</v>
      </c>
      <c r="H24" s="689"/>
    </row>
    <row r="25" spans="1:8">
      <c r="A25" s="684">
        <v>10800071</v>
      </c>
      <c r="B25" s="684" t="s">
        <v>906</v>
      </c>
      <c r="C25" s="685">
        <v>71901766</v>
      </c>
      <c r="D25" s="684">
        <f>VLOOKUP($A$1:$A$1000,BS!$A$8:$A$2406,1,0)</f>
        <v>10800071</v>
      </c>
      <c r="H25" s="689"/>
    </row>
    <row r="26" spans="1:8">
      <c r="A26" s="684">
        <v>10800072</v>
      </c>
      <c r="B26" s="684" t="s">
        <v>906</v>
      </c>
      <c r="C26" s="685">
        <v>245607853</v>
      </c>
      <c r="D26" s="684">
        <f>VLOOKUP($A$1:$A$1000,BS!$A$8:$A$2406,1,0)</f>
        <v>10800072</v>
      </c>
      <c r="H26" s="689"/>
    </row>
    <row r="27" spans="1:8">
      <c r="A27" s="684">
        <v>10800501</v>
      </c>
      <c r="B27" s="684" t="s">
        <v>563</v>
      </c>
      <c r="C27" s="685">
        <v>-3328754904.5599999</v>
      </c>
      <c r="D27" s="684">
        <f>VLOOKUP($A$1:$A$1000,BS!$A$8:$A$2406,1,0)</f>
        <v>10800501</v>
      </c>
      <c r="H27" s="689"/>
    </row>
    <row r="28" spans="1:8">
      <c r="A28" s="684">
        <v>10800502</v>
      </c>
      <c r="B28" s="684" t="s">
        <v>564</v>
      </c>
      <c r="C28" s="685">
        <v>-1224826422.6500001</v>
      </c>
      <c r="D28" s="684">
        <f>VLOOKUP($A$1:$A$1000,BS!$A$8:$A$2406,1,0)</f>
        <v>10800502</v>
      </c>
      <c r="H28" s="689"/>
    </row>
    <row r="29" spans="1:8">
      <c r="A29" s="684">
        <v>10800503</v>
      </c>
      <c r="B29" s="684" t="s">
        <v>1072</v>
      </c>
      <c r="C29" s="685">
        <v>-89801023.310000002</v>
      </c>
      <c r="D29" s="684">
        <f>VLOOKUP($A$1:$A$1000,BS!$A$8:$A$2406,1,0)</f>
        <v>10800503</v>
      </c>
      <c r="H29" s="689"/>
    </row>
    <row r="30" spans="1:8">
      <c r="A30" s="684">
        <v>10800541</v>
      </c>
      <c r="B30" s="684" t="s">
        <v>96</v>
      </c>
      <c r="C30" s="685">
        <v>4399368.32</v>
      </c>
      <c r="D30" s="684">
        <f>VLOOKUP($A$1:$A$1000,BS!$A$8:$A$2406,1,0)</f>
        <v>10800541</v>
      </c>
      <c r="H30" s="689"/>
    </row>
    <row r="31" spans="1:8">
      <c r="A31" s="684">
        <v>10800543</v>
      </c>
      <c r="B31" s="684" t="s">
        <v>97</v>
      </c>
      <c r="C31" s="685">
        <v>266462.13</v>
      </c>
      <c r="D31" s="684">
        <f>VLOOKUP($A$1:$A$1000,BS!$A$8:$A$2406,1,0)</f>
        <v>10800543</v>
      </c>
      <c r="H31" s="689"/>
    </row>
    <row r="32" spans="1:8">
      <c r="A32" s="684">
        <v>10800552</v>
      </c>
      <c r="B32" s="684" t="s">
        <v>1073</v>
      </c>
      <c r="C32" s="685">
        <v>2135756.87</v>
      </c>
      <c r="D32" s="684">
        <f>VLOOKUP($A$1:$A$1000,BS!$A$8:$A$2406,1,0)</f>
        <v>10800552</v>
      </c>
    </row>
    <row r="33" spans="1:8">
      <c r="A33" s="684">
        <v>10800602</v>
      </c>
      <c r="B33" s="684" t="s">
        <v>2950</v>
      </c>
      <c r="C33" s="684">
        <v>0</v>
      </c>
      <c r="D33" s="684">
        <f>VLOOKUP($A$1:$A$1000,BS!$A$8:$A$2406,1,0)</f>
        <v>10800602</v>
      </c>
      <c r="H33" s="689"/>
    </row>
    <row r="34" spans="1:8">
      <c r="A34" s="684">
        <v>11100501</v>
      </c>
      <c r="B34" s="684" t="s">
        <v>747</v>
      </c>
      <c r="C34" s="685">
        <v>-25086334.760000002</v>
      </c>
      <c r="D34" s="684">
        <f>VLOOKUP($A$1:$A$1000,BS!$A$8:$A$2406,1,0)</f>
        <v>11100501</v>
      </c>
      <c r="H34" s="689"/>
    </row>
    <row r="35" spans="1:8">
      <c r="A35" s="684">
        <v>11100502</v>
      </c>
      <c r="B35" s="684" t="s">
        <v>748</v>
      </c>
      <c r="C35" s="685">
        <v>-7574612.0700000003</v>
      </c>
      <c r="D35" s="684">
        <f>VLOOKUP($A$1:$A$1000,BS!$A$8:$A$2406,1,0)</f>
        <v>11100502</v>
      </c>
      <c r="H35" s="689"/>
    </row>
    <row r="36" spans="1:8">
      <c r="A36" s="684">
        <v>11100503</v>
      </c>
      <c r="B36" s="684" t="s">
        <v>749</v>
      </c>
      <c r="C36" s="685">
        <v>-85939489.569999993</v>
      </c>
      <c r="D36" s="684">
        <f>VLOOKUP($A$1:$A$1000,BS!$A$8:$A$2406,1,0)</f>
        <v>11100503</v>
      </c>
      <c r="H36" s="689"/>
    </row>
    <row r="37" spans="1:8">
      <c r="A37" s="684">
        <v>11400001</v>
      </c>
      <c r="B37" s="684" t="s">
        <v>237</v>
      </c>
      <c r="C37" s="685">
        <v>946172.25</v>
      </c>
      <c r="D37" s="684">
        <f>VLOOKUP($A$1:$A$1000,BS!$A$8:$A$2406,1,0)</f>
        <v>11400001</v>
      </c>
      <c r="H37" s="689"/>
    </row>
    <row r="38" spans="1:8">
      <c r="A38" s="684">
        <v>11400011</v>
      </c>
      <c r="B38" s="684" t="s">
        <v>1879</v>
      </c>
      <c r="C38" s="685">
        <v>302358.01</v>
      </c>
      <c r="D38" s="684">
        <f>VLOOKUP($A$1:$A$1000,BS!$A$8:$A$2406,1,0)</f>
        <v>11400011</v>
      </c>
      <c r="H38" s="689"/>
    </row>
    <row r="39" spans="1:8">
      <c r="A39" s="684">
        <v>11400031</v>
      </c>
      <c r="B39" s="684" t="s">
        <v>1549</v>
      </c>
      <c r="C39" s="685">
        <v>76622596.840000004</v>
      </c>
      <c r="D39" s="684">
        <f>VLOOKUP($A$1:$A$1000,BS!$A$8:$A$2406,1,0)</f>
        <v>11400031</v>
      </c>
      <c r="H39" s="689"/>
    </row>
    <row r="40" spans="1:8">
      <c r="A40" s="684">
        <v>11400061</v>
      </c>
      <c r="B40" s="684" t="s">
        <v>1437</v>
      </c>
      <c r="C40" s="685">
        <v>156960790.84</v>
      </c>
      <c r="D40" s="684">
        <f>VLOOKUP($A$1:$A$1000,BS!$A$8:$A$2406,1,0)</f>
        <v>11400061</v>
      </c>
      <c r="H40" s="689"/>
    </row>
    <row r="41" spans="1:8">
      <c r="A41" s="684">
        <v>11400071</v>
      </c>
      <c r="B41" s="684" t="s">
        <v>1980</v>
      </c>
      <c r="C41" s="685">
        <v>16950332.899999999</v>
      </c>
      <c r="D41" s="684">
        <f>VLOOKUP($A$1:$A$1000,BS!$A$8:$A$2406,1,0)</f>
        <v>11400071</v>
      </c>
      <c r="H41" s="689"/>
    </row>
    <row r="42" spans="1:8">
      <c r="A42" s="684">
        <v>11400091</v>
      </c>
      <c r="B42" s="684" t="s">
        <v>2618</v>
      </c>
      <c r="C42" s="685">
        <v>31009424.030000001</v>
      </c>
      <c r="D42" s="684">
        <f>VLOOKUP($A$1:$A$1000,BS!$A$8:$A$2406,1,0)</f>
        <v>11400091</v>
      </c>
      <c r="H42" s="689"/>
    </row>
    <row r="43" spans="1:8">
      <c r="A43" s="684">
        <v>11500001</v>
      </c>
      <c r="B43" s="684" t="s">
        <v>950</v>
      </c>
      <c r="C43" s="685">
        <v>-858739</v>
      </c>
      <c r="D43" s="684">
        <f>VLOOKUP($A$1:$A$1000,BS!$A$8:$A$2406,1,0)</f>
        <v>11500001</v>
      </c>
      <c r="H43" s="689"/>
    </row>
    <row r="44" spans="1:8">
      <c r="A44" s="684">
        <v>11500011</v>
      </c>
      <c r="B44" s="684" t="s">
        <v>652</v>
      </c>
      <c r="C44" s="685">
        <v>-302358.01</v>
      </c>
      <c r="D44" s="684">
        <f>VLOOKUP($A$1:$A$1000,BS!$A$8:$A$2406,1,0)</f>
        <v>11500011</v>
      </c>
      <c r="H44" s="689"/>
    </row>
    <row r="45" spans="1:8">
      <c r="A45" s="684">
        <v>11500031</v>
      </c>
      <c r="B45" s="684" t="s">
        <v>1356</v>
      </c>
      <c r="C45" s="685">
        <v>-56946913.659999996</v>
      </c>
      <c r="D45" s="684">
        <f>VLOOKUP($A$1:$A$1000,BS!$A$8:$A$2406,1,0)</f>
        <v>11500031</v>
      </c>
      <c r="H45" s="689"/>
    </row>
    <row r="46" spans="1:8">
      <c r="A46" s="684">
        <v>11500041</v>
      </c>
      <c r="B46" s="684" t="s">
        <v>1423</v>
      </c>
      <c r="C46" s="685">
        <v>-29874181.84</v>
      </c>
      <c r="D46" s="684">
        <f>VLOOKUP($A$1:$A$1000,BS!$A$8:$A$2406,1,0)</f>
        <v>11500041</v>
      </c>
      <c r="H46" s="689"/>
    </row>
    <row r="47" spans="1:8">
      <c r="A47" s="684">
        <v>11500051</v>
      </c>
      <c r="B47" s="684" t="s">
        <v>1981</v>
      </c>
      <c r="C47" s="685">
        <v>-14460836.710000001</v>
      </c>
      <c r="D47" s="684">
        <f>VLOOKUP($A$1:$A$1000,BS!$A$8:$A$2406,1,0)</f>
        <v>11500051</v>
      </c>
      <c r="H47" s="689"/>
    </row>
    <row r="48" spans="1:8">
      <c r="A48" s="684">
        <v>11500061</v>
      </c>
      <c r="B48" s="684" t="s">
        <v>2620</v>
      </c>
      <c r="C48" s="685">
        <v>-2909367.52</v>
      </c>
      <c r="D48" s="684">
        <f>VLOOKUP($A$1:$A$1000,BS!$A$8:$A$2406,1,0)</f>
        <v>11500061</v>
      </c>
      <c r="H48" s="689"/>
    </row>
    <row r="49" spans="1:8">
      <c r="A49" s="684">
        <v>11730002</v>
      </c>
      <c r="B49" s="684" t="s">
        <v>653</v>
      </c>
      <c r="C49" s="685">
        <v>8654564.4700000007</v>
      </c>
      <c r="D49" s="684">
        <f>VLOOKUP($A$1:$A$1000,BS!$A$8:$A$2406,1,0)</f>
        <v>11730002</v>
      </c>
      <c r="H49" s="689"/>
    </row>
    <row r="50" spans="1:8">
      <c r="A50" s="684">
        <v>12100503</v>
      </c>
      <c r="B50" s="684" t="s">
        <v>750</v>
      </c>
      <c r="C50" s="685">
        <v>102718.28</v>
      </c>
      <c r="D50" s="684">
        <f>VLOOKUP($A$1:$A$1000,BS!$A$8:$A$2406,1,0)</f>
        <v>12100503</v>
      </c>
      <c r="H50" s="689"/>
    </row>
    <row r="51" spans="1:8">
      <c r="A51" s="684">
        <v>12100513</v>
      </c>
      <c r="B51" s="684" t="s">
        <v>751</v>
      </c>
      <c r="C51" s="685">
        <v>4858716.45</v>
      </c>
      <c r="D51" s="684">
        <f>VLOOKUP($A$1:$A$1000,BS!$A$8:$A$2406,1,0)</f>
        <v>12100513</v>
      </c>
      <c r="H51" s="689"/>
    </row>
    <row r="52" spans="1:8">
      <c r="A52" s="684">
        <v>12200503</v>
      </c>
      <c r="B52" s="684" t="s">
        <v>752</v>
      </c>
      <c r="C52" s="685">
        <v>-397361.97</v>
      </c>
      <c r="D52" s="684">
        <f>VLOOKUP($A$1:$A$1000,BS!$A$8:$A$2406,1,0)</f>
        <v>12200503</v>
      </c>
      <c r="H52" s="689"/>
    </row>
    <row r="53" spans="1:8">
      <c r="A53" s="684">
        <v>12310000</v>
      </c>
      <c r="B53" s="684" t="s">
        <v>845</v>
      </c>
      <c r="C53" s="685">
        <v>29855290</v>
      </c>
      <c r="D53" s="684">
        <f>VLOOKUP($A$1:$A$1000,BS!$A$8:$A$2406,1,0)</f>
        <v>12310000</v>
      </c>
      <c r="H53" s="689"/>
    </row>
    <row r="54" spans="1:8">
      <c r="A54" s="684">
        <v>12400043</v>
      </c>
      <c r="B54" s="684" t="s">
        <v>1160</v>
      </c>
      <c r="C54" s="685">
        <v>47594007.049999997</v>
      </c>
      <c r="D54" s="684">
        <f>VLOOKUP($A$1:$A$1000,BS!$A$8:$A$2406,1,0)</f>
        <v>12400043</v>
      </c>
      <c r="H54" s="689"/>
    </row>
    <row r="55" spans="1:8">
      <c r="A55" s="684">
        <v>12400503</v>
      </c>
      <c r="B55" s="684" t="s">
        <v>378</v>
      </c>
      <c r="C55" s="685">
        <v>579223.31999999995</v>
      </c>
      <c r="D55" s="684">
        <f>VLOOKUP($A$1:$A$1000,BS!$A$8:$A$2406,1,0)</f>
        <v>12400503</v>
      </c>
      <c r="H55" s="689"/>
    </row>
    <row r="56" spans="1:8">
      <c r="A56" s="684">
        <v>12400553</v>
      </c>
      <c r="B56" s="684" t="s">
        <v>1712</v>
      </c>
      <c r="C56" s="685">
        <v>1357333.9</v>
      </c>
      <c r="D56" s="684">
        <f>VLOOKUP($A$1:$A$1000,BS!$A$8:$A$2406,1,0)</f>
        <v>12400553</v>
      </c>
      <c r="H56" s="689"/>
    </row>
    <row r="57" spans="1:8">
      <c r="A57" s="684">
        <v>12400723</v>
      </c>
      <c r="B57" s="684" t="s">
        <v>2261</v>
      </c>
      <c r="C57" s="685">
        <v>42156</v>
      </c>
      <c r="D57" s="684">
        <f>VLOOKUP($A$1:$A$1000,BS!$A$8:$A$2406,1,0)</f>
        <v>12400723</v>
      </c>
    </row>
    <row r="58" spans="1:8">
      <c r="A58" s="684">
        <v>12400743</v>
      </c>
      <c r="B58" s="684" t="s">
        <v>2978</v>
      </c>
      <c r="C58" s="684">
        <v>305.45999999999998</v>
      </c>
      <c r="D58" s="684">
        <f>VLOOKUP($A$1:$A$1000,BS!$A$8:$A$2406,1,0)</f>
        <v>12400743</v>
      </c>
      <c r="H58" s="689"/>
    </row>
    <row r="59" spans="1:8">
      <c r="A59" s="684">
        <v>12800001</v>
      </c>
      <c r="B59" s="684" t="s">
        <v>2392</v>
      </c>
      <c r="C59" s="685">
        <v>18500000</v>
      </c>
      <c r="D59" s="684">
        <f>VLOOKUP($A$1:$A$1000,BS!$A$8:$A$2406,1,0)</f>
        <v>12800001</v>
      </c>
    </row>
    <row r="60" spans="1:8">
      <c r="A60" s="684">
        <v>12800003</v>
      </c>
      <c r="B60" s="684" t="s">
        <v>3199</v>
      </c>
      <c r="C60" s="684">
        <v>0</v>
      </c>
      <c r="D60" s="684">
        <f>VLOOKUP($A$1:$A$1000,BS!$A$8:$A$2406,1,0)</f>
        <v>12800003</v>
      </c>
      <c r="H60" s="689"/>
    </row>
    <row r="61" spans="1:8">
      <c r="A61" s="684">
        <v>12800011</v>
      </c>
      <c r="B61" s="684" t="s">
        <v>2604</v>
      </c>
      <c r="C61" s="685">
        <v>1661676.63</v>
      </c>
      <c r="D61" s="684">
        <f>VLOOKUP($A$1:$A$1000,BS!$A$8:$A$2406,1,0)</f>
        <v>12800011</v>
      </c>
      <c r="H61" s="689"/>
    </row>
    <row r="62" spans="1:8">
      <c r="A62" s="684">
        <v>13100543</v>
      </c>
      <c r="B62" s="684" t="s">
        <v>1545</v>
      </c>
      <c r="C62" s="685">
        <v>39473.31</v>
      </c>
      <c r="D62" s="684">
        <f>VLOOKUP($A$1:$A$1000,BS!$A$8:$A$2406,1,0)</f>
        <v>13100543</v>
      </c>
      <c r="H62" s="689"/>
    </row>
    <row r="63" spans="1:8">
      <c r="A63" s="684">
        <v>13100563</v>
      </c>
      <c r="B63" s="684" t="s">
        <v>2730</v>
      </c>
      <c r="C63" s="685">
        <v>485334.49</v>
      </c>
      <c r="D63" s="684">
        <f>VLOOKUP($A$1:$A$1000,BS!$A$8:$A$2406,1,0)</f>
        <v>13100563</v>
      </c>
      <c r="H63" s="689"/>
    </row>
    <row r="64" spans="1:8">
      <c r="A64" s="684">
        <v>13100573</v>
      </c>
      <c r="B64" s="684" t="s">
        <v>574</v>
      </c>
      <c r="C64" s="685">
        <v>12374.02</v>
      </c>
      <c r="D64" s="684">
        <f>VLOOKUP($A$1:$A$1000,BS!$A$8:$A$2406,1,0)</f>
        <v>13100573</v>
      </c>
      <c r="H64" s="689"/>
    </row>
    <row r="65" spans="1:8">
      <c r="A65" s="684">
        <v>13101003</v>
      </c>
      <c r="B65" s="684" t="s">
        <v>2731</v>
      </c>
      <c r="C65" s="685">
        <v>4354326.51</v>
      </c>
      <c r="D65" s="684">
        <f>VLOOKUP($A$1:$A$1000,BS!$A$8:$A$2406,1,0)</f>
        <v>13101003</v>
      </c>
      <c r="H65" s="689"/>
    </row>
    <row r="66" spans="1:8">
      <c r="A66" s="684">
        <v>13101013</v>
      </c>
      <c r="B66" s="684" t="s">
        <v>2732</v>
      </c>
      <c r="C66" s="685">
        <v>467342.54</v>
      </c>
      <c r="D66" s="684">
        <f>VLOOKUP($A$1:$A$1000,BS!$A$8:$A$2406,1,0)</f>
        <v>13101013</v>
      </c>
      <c r="H66" s="689"/>
    </row>
    <row r="67" spans="1:8">
      <c r="A67" s="684">
        <v>13101023</v>
      </c>
      <c r="B67" s="684" t="s">
        <v>1679</v>
      </c>
      <c r="C67" s="685">
        <v>45525784.729999997</v>
      </c>
      <c r="D67" s="684">
        <f>VLOOKUP($A$1:$A$1000,BS!$A$8:$A$2406,1,0)</f>
        <v>13101023</v>
      </c>
      <c r="H67" s="689"/>
    </row>
    <row r="68" spans="1:8">
      <c r="A68" s="684">
        <v>13101033</v>
      </c>
      <c r="B68" s="684" t="s">
        <v>2733</v>
      </c>
      <c r="C68" s="685">
        <v>488376.62</v>
      </c>
      <c r="D68" s="684">
        <f>VLOOKUP($A$1:$A$1000,BS!$A$8:$A$2406,1,0)</f>
        <v>13101033</v>
      </c>
      <c r="H68" s="689"/>
    </row>
    <row r="69" spans="1:8">
      <c r="A69" s="684">
        <v>13101093</v>
      </c>
      <c r="B69" s="684" t="s">
        <v>690</v>
      </c>
      <c r="C69" s="685">
        <v>-1805.68</v>
      </c>
      <c r="D69" s="684">
        <f>VLOOKUP($A$1:$A$1000,BS!$A$8:$A$2406,1,0)</f>
        <v>13101093</v>
      </c>
      <c r="H69" s="689"/>
    </row>
    <row r="70" spans="1:8">
      <c r="A70" s="684">
        <v>13101113</v>
      </c>
      <c r="B70" s="684" t="s">
        <v>294</v>
      </c>
      <c r="C70" s="685">
        <v>-13755176.33</v>
      </c>
      <c r="D70" s="684">
        <f>VLOOKUP($A$1:$A$1000,BS!$A$8:$A$2406,1,0)</f>
        <v>13101113</v>
      </c>
      <c r="H70" s="689"/>
    </row>
    <row r="71" spans="1:8">
      <c r="A71" s="684">
        <v>13101123</v>
      </c>
      <c r="B71" s="684" t="s">
        <v>201</v>
      </c>
      <c r="C71" s="685">
        <v>-1582733.97</v>
      </c>
      <c r="D71" s="684">
        <f>VLOOKUP($A$1:$A$1000,BS!$A$8:$A$2406,1,0)</f>
        <v>13101123</v>
      </c>
    </row>
    <row r="72" spans="1:8">
      <c r="A72" s="684">
        <v>13101133</v>
      </c>
      <c r="B72" s="684" t="s">
        <v>2780</v>
      </c>
      <c r="C72" s="684">
        <v>-185.75</v>
      </c>
      <c r="D72" s="684">
        <f>VLOOKUP($A$1:$A$1000,BS!$A$8:$A$2406,1,0)</f>
        <v>13101133</v>
      </c>
      <c r="H72" s="689"/>
    </row>
    <row r="73" spans="1:8">
      <c r="A73" s="684">
        <v>13101163</v>
      </c>
      <c r="B73" s="684" t="s">
        <v>435</v>
      </c>
      <c r="C73" s="685">
        <v>99557.79</v>
      </c>
      <c r="D73" s="684">
        <f>VLOOKUP($A$1:$A$1000,BS!$A$8:$A$2406,1,0)</f>
        <v>13101163</v>
      </c>
      <c r="H73" s="689"/>
    </row>
    <row r="74" spans="1:8">
      <c r="A74" s="684">
        <v>13101183</v>
      </c>
      <c r="B74" s="684" t="s">
        <v>1601</v>
      </c>
      <c r="C74" s="685">
        <v>1467100.93</v>
      </c>
      <c r="D74" s="684">
        <f>VLOOKUP($A$1:$A$1000,BS!$A$8:$A$2406,1,0)</f>
        <v>13101183</v>
      </c>
      <c r="H74" s="689"/>
    </row>
    <row r="75" spans="1:8">
      <c r="A75" s="684">
        <v>13101193</v>
      </c>
      <c r="B75" s="684" t="s">
        <v>2284</v>
      </c>
      <c r="C75" s="685">
        <v>13669.62</v>
      </c>
      <c r="D75" s="684">
        <f>VLOOKUP($A$1:$A$1000,BS!$A$8:$A$2406,1,0)</f>
        <v>13101193</v>
      </c>
      <c r="H75" s="689"/>
    </row>
    <row r="76" spans="1:8">
      <c r="A76" s="684">
        <v>13101253</v>
      </c>
      <c r="B76" s="684" t="s">
        <v>2013</v>
      </c>
      <c r="C76" s="685">
        <v>344137.53</v>
      </c>
      <c r="D76" s="684">
        <f>VLOOKUP($A$1:$A$1000,BS!$A$8:$A$2406,1,0)</f>
        <v>13101253</v>
      </c>
      <c r="H76" s="689"/>
    </row>
    <row r="77" spans="1:8">
      <c r="A77" s="684">
        <v>13109003</v>
      </c>
      <c r="B77" s="684" t="s">
        <v>2781</v>
      </c>
      <c r="C77" s="685">
        <v>19380.349999999999</v>
      </c>
      <c r="D77" s="684">
        <f>VLOOKUP($A$1:$A$1000,BS!$A$8:$A$2406,1,0)</f>
        <v>13109003</v>
      </c>
      <c r="H77" s="689"/>
    </row>
    <row r="78" spans="1:8">
      <c r="A78" s="684">
        <v>13400021</v>
      </c>
      <c r="B78" s="684" t="s">
        <v>1281</v>
      </c>
      <c r="C78" s="685">
        <v>7196084.2000000002</v>
      </c>
      <c r="D78" s="684">
        <f>VLOOKUP($A$1:$A$1000,BS!$A$8:$A$2406,1,0)</f>
        <v>13400021</v>
      </c>
      <c r="H78" s="689"/>
    </row>
    <row r="79" spans="1:8">
      <c r="A79" s="684">
        <v>13400031</v>
      </c>
      <c r="B79" s="684" t="s">
        <v>1282</v>
      </c>
      <c r="C79" s="685">
        <v>-7196084.2000000002</v>
      </c>
      <c r="D79" s="684">
        <f>VLOOKUP($A$1:$A$1000,BS!$A$8:$A$2406,1,0)</f>
        <v>13400031</v>
      </c>
      <c r="H79" s="689"/>
    </row>
    <row r="80" spans="1:8">
      <c r="A80" s="684">
        <v>13400073</v>
      </c>
      <c r="B80" s="684" t="s">
        <v>1046</v>
      </c>
      <c r="C80" s="685">
        <v>4130852.94</v>
      </c>
      <c r="D80" s="684">
        <f>VLOOKUP($A$1:$A$1000,BS!$A$8:$A$2406,1,0)</f>
        <v>13400073</v>
      </c>
      <c r="H80" s="689"/>
    </row>
    <row r="81" spans="1:8">
      <c r="A81" s="684">
        <v>13400111</v>
      </c>
      <c r="B81" s="684" t="s">
        <v>1066</v>
      </c>
      <c r="C81" s="685">
        <v>145714</v>
      </c>
      <c r="D81" s="684">
        <f>VLOOKUP($A$1:$A$1000,BS!$A$8:$A$2406,1,0)</f>
        <v>13400111</v>
      </c>
      <c r="H81" s="689"/>
    </row>
    <row r="82" spans="1:8">
      <c r="A82" s="684">
        <v>13400123</v>
      </c>
      <c r="B82" s="684" t="s">
        <v>2204</v>
      </c>
      <c r="C82" s="685">
        <v>413785.31</v>
      </c>
      <c r="D82" s="684">
        <f>VLOOKUP($A$1:$A$1000,BS!$A$8:$A$2406,1,0)</f>
        <v>13400123</v>
      </c>
    </row>
    <row r="83" spans="1:8">
      <c r="A83" s="684">
        <v>13400201</v>
      </c>
      <c r="B83" s="684" t="s">
        <v>2053</v>
      </c>
      <c r="C83" s="684">
        <v>40.53</v>
      </c>
      <c r="D83" s="684">
        <f>VLOOKUP($A$1:$A$1000,BS!$A$8:$A$2406,1,0)</f>
        <v>13400201</v>
      </c>
      <c r="H83" s="689"/>
    </row>
    <row r="84" spans="1:8">
      <c r="A84" s="684">
        <v>13400211</v>
      </c>
      <c r="B84" s="684" t="s">
        <v>2285</v>
      </c>
      <c r="C84" s="685">
        <v>52300</v>
      </c>
      <c r="D84" s="684">
        <f>VLOOKUP($A$1:$A$1000,BS!$A$8:$A$2406,1,0)</f>
        <v>13400211</v>
      </c>
      <c r="H84" s="689"/>
    </row>
    <row r="85" spans="1:8">
      <c r="A85" s="684">
        <v>13400241</v>
      </c>
      <c r="B85" s="684" t="s">
        <v>3033</v>
      </c>
      <c r="C85" s="685">
        <v>449616</v>
      </c>
      <c r="D85" s="684">
        <f>VLOOKUP($A$1:$A$1000,BS!$A$8:$A$2406,1,0)</f>
        <v>13400241</v>
      </c>
      <c r="H85" s="689"/>
    </row>
    <row r="86" spans="1:8">
      <c r="A86" s="684">
        <v>13400251</v>
      </c>
      <c r="B86" s="684" t="s">
        <v>3029</v>
      </c>
      <c r="C86" s="685">
        <v>3475965.1</v>
      </c>
      <c r="D86" s="684">
        <f>VLOOKUP($A$1:$A$1000,BS!$A$8:$A$2406,1,0)</f>
        <v>13400251</v>
      </c>
      <c r="H86" s="689"/>
    </row>
    <row r="87" spans="1:8">
      <c r="A87" s="684">
        <v>13400261</v>
      </c>
      <c r="B87" s="684" t="s">
        <v>3141</v>
      </c>
      <c r="C87" s="685">
        <v>29580</v>
      </c>
      <c r="D87" s="684">
        <f>VLOOKUP($A$1:$A$1000,BS!$A$8:$A$2406,1,0)</f>
        <v>13400261</v>
      </c>
      <c r="H87" s="689"/>
    </row>
    <row r="88" spans="1:8">
      <c r="A88" s="684">
        <v>13400271</v>
      </c>
      <c r="B88" s="684" t="s">
        <v>2384</v>
      </c>
      <c r="C88" s="685">
        <v>562386.17000000004</v>
      </c>
      <c r="D88" s="684">
        <f>VLOOKUP($A$1:$A$1000,BS!$A$8:$A$2406,1,0)</f>
        <v>13400271</v>
      </c>
      <c r="H88" s="689"/>
    </row>
    <row r="89" spans="1:8">
      <c r="A89" s="684">
        <v>13400281</v>
      </c>
      <c r="B89" s="684" t="s">
        <v>2345</v>
      </c>
      <c r="C89" s="685">
        <v>345293.41</v>
      </c>
      <c r="D89" s="684">
        <f>VLOOKUP($A$1:$A$1000,BS!$A$8:$A$2406,1,0)</f>
        <v>13400281</v>
      </c>
      <c r="H89" s="689"/>
    </row>
    <row r="90" spans="1:8">
      <c r="A90" s="684">
        <v>13400311</v>
      </c>
      <c r="B90" s="684" t="s">
        <v>2818</v>
      </c>
      <c r="C90" s="685">
        <v>194700</v>
      </c>
      <c r="D90" s="684">
        <f>VLOOKUP($A$1:$A$1000,BS!$A$8:$A$2406,1,0)</f>
        <v>13400311</v>
      </c>
      <c r="H90" s="689"/>
    </row>
    <row r="91" spans="1:8">
      <c r="A91" s="684">
        <v>13400332</v>
      </c>
      <c r="B91" s="684" t="s">
        <v>3219</v>
      </c>
      <c r="C91" s="685">
        <v>596720.6</v>
      </c>
      <c r="D91" s="684">
        <f>VLOOKUP($A$1:$A$1000,BS!$A$8:$A$2406,1,0)</f>
        <v>13400332</v>
      </c>
      <c r="H91" s="689"/>
    </row>
    <row r="92" spans="1:8">
      <c r="A92" s="684">
        <v>13500003</v>
      </c>
      <c r="B92" s="684" t="s">
        <v>1348</v>
      </c>
      <c r="C92" s="685">
        <v>32666.61</v>
      </c>
      <c r="D92" s="684">
        <f>VLOOKUP($A$1:$A$1000,BS!$A$8:$A$2406,1,0)</f>
        <v>13500003</v>
      </c>
      <c r="H92" s="689"/>
    </row>
    <row r="93" spans="1:8">
      <c r="A93" s="684">
        <v>13500041</v>
      </c>
      <c r="B93" s="684" t="s">
        <v>940</v>
      </c>
      <c r="C93" s="685">
        <v>50068.08</v>
      </c>
      <c r="D93" s="684">
        <f>VLOOKUP($A$1:$A$1000,BS!$A$8:$A$2406,1,0)</f>
        <v>13500041</v>
      </c>
      <c r="H93" s="689"/>
    </row>
    <row r="94" spans="1:8">
      <c r="A94" s="684">
        <v>13500051</v>
      </c>
      <c r="B94" s="684" t="s">
        <v>335</v>
      </c>
      <c r="C94" s="685">
        <v>73353</v>
      </c>
      <c r="D94" s="684">
        <f>VLOOKUP($A$1:$A$1000,BS!$A$8:$A$2406,1,0)</f>
        <v>13500051</v>
      </c>
      <c r="H94" s="689"/>
    </row>
    <row r="95" spans="1:8">
      <c r="A95" s="684">
        <v>13500061</v>
      </c>
      <c r="B95" s="684" t="s">
        <v>1272</v>
      </c>
      <c r="C95" s="685">
        <v>1938403</v>
      </c>
      <c r="D95" s="684">
        <f>VLOOKUP($A$1:$A$1000,BS!$A$8:$A$2406,1,0)</f>
        <v>13500061</v>
      </c>
      <c r="H95" s="689"/>
    </row>
    <row r="96" spans="1:8">
      <c r="A96" s="684">
        <v>13500071</v>
      </c>
      <c r="B96" s="684" t="s">
        <v>1273</v>
      </c>
      <c r="C96" s="685">
        <v>1073505</v>
      </c>
      <c r="D96" s="684">
        <f>VLOOKUP($A$1:$A$1000,BS!$A$8:$A$2406,1,0)</f>
        <v>13500071</v>
      </c>
      <c r="H96" s="689"/>
    </row>
    <row r="97" spans="1:8">
      <c r="A97" s="684">
        <v>13500183</v>
      </c>
      <c r="B97" s="684" t="s">
        <v>2232</v>
      </c>
      <c r="C97" s="685">
        <v>100000</v>
      </c>
      <c r="D97" s="684">
        <f>VLOOKUP($A$1:$A$1000,BS!$A$8:$A$2406,1,0)</f>
        <v>13500183</v>
      </c>
      <c r="H97" s="689"/>
    </row>
    <row r="98" spans="1:8">
      <c r="A98" s="684">
        <v>13500192</v>
      </c>
      <c r="B98" s="684" t="s">
        <v>2416</v>
      </c>
      <c r="C98" s="685">
        <v>6000</v>
      </c>
      <c r="D98" s="684">
        <f>VLOOKUP($A$1:$A$1000,BS!$A$8:$A$2406,1,0)</f>
        <v>13500192</v>
      </c>
      <c r="H98" s="689"/>
    </row>
    <row r="99" spans="1:8">
      <c r="A99" s="684">
        <v>13500201</v>
      </c>
      <c r="B99" s="684" t="s">
        <v>2606</v>
      </c>
      <c r="C99" s="685">
        <v>1134285.45</v>
      </c>
      <c r="D99" s="684">
        <f>VLOOKUP($A$1:$A$1000,BS!$A$8:$A$2406,1,0)</f>
        <v>13500201</v>
      </c>
      <c r="H99" s="689"/>
    </row>
    <row r="100" spans="1:8">
      <c r="A100" s="684">
        <v>13600013</v>
      </c>
      <c r="B100" s="684" t="s">
        <v>467</v>
      </c>
      <c r="C100" s="685">
        <v>423000000</v>
      </c>
      <c r="D100" s="684">
        <f>VLOOKUP($A$1:$A$1000,BS!$A$8:$A$2406,1,0)</f>
        <v>13600013</v>
      </c>
      <c r="H100" s="689"/>
    </row>
    <row r="101" spans="1:8">
      <c r="A101" s="684">
        <v>14100311</v>
      </c>
      <c r="B101" s="684" t="s">
        <v>1642</v>
      </c>
      <c r="C101" s="685">
        <v>3336180.49</v>
      </c>
      <c r="D101" s="684">
        <f>VLOOKUP($A$1:$A$1000,BS!$A$8:$A$2406,1,0)</f>
        <v>14100311</v>
      </c>
      <c r="H101" s="689"/>
    </row>
    <row r="102" spans="1:8">
      <c r="A102" s="684">
        <v>14200003</v>
      </c>
      <c r="B102" s="684" t="s">
        <v>322</v>
      </c>
      <c r="C102" s="685">
        <v>1204.3399999999999</v>
      </c>
      <c r="D102" s="684">
        <f>VLOOKUP($A$1:$A$1000,BS!$A$8:$A$2406,1,0)</f>
        <v>14200003</v>
      </c>
      <c r="H102" s="689"/>
    </row>
    <row r="103" spans="1:8">
      <c r="A103" s="684">
        <v>14200201</v>
      </c>
      <c r="B103" s="684" t="s">
        <v>2742</v>
      </c>
      <c r="C103" s="685">
        <v>118959465.02</v>
      </c>
      <c r="D103" s="684">
        <f>VLOOKUP($A$1:$A$1000,BS!$A$8:$A$2406,1,0)</f>
        <v>14200201</v>
      </c>
      <c r="H103" s="689"/>
    </row>
    <row r="104" spans="1:8">
      <c r="A104" s="684">
        <v>14200202</v>
      </c>
      <c r="B104" s="684" t="s">
        <v>2743</v>
      </c>
      <c r="C104" s="685">
        <v>59189787.740000002</v>
      </c>
      <c r="D104" s="684">
        <f>VLOOKUP($A$1:$A$1000,BS!$A$8:$A$2406,1,0)</f>
        <v>14200202</v>
      </c>
      <c r="H104" s="689"/>
    </row>
    <row r="105" spans="1:8">
      <c r="A105" s="684">
        <v>14200203</v>
      </c>
      <c r="B105" s="684" t="s">
        <v>2744</v>
      </c>
      <c r="C105" s="685">
        <v>-19533347.960000001</v>
      </c>
      <c r="D105" s="684">
        <f>VLOOKUP($A$1:$A$1000,BS!$A$8:$A$2406,1,0)</f>
        <v>14200203</v>
      </c>
      <c r="H105" s="689"/>
    </row>
    <row r="106" spans="1:8">
      <c r="A106" s="684">
        <v>14200213</v>
      </c>
      <c r="B106" s="684" t="s">
        <v>2761</v>
      </c>
      <c r="C106" s="685">
        <v>-19766.84</v>
      </c>
      <c r="D106" s="684">
        <f>VLOOKUP($A$1:$A$1000,BS!$A$8:$A$2406,1,0)</f>
        <v>14200213</v>
      </c>
      <c r="H106" s="689"/>
    </row>
    <row r="107" spans="1:8">
      <c r="A107" s="684">
        <v>14200223</v>
      </c>
      <c r="B107" s="684" t="s">
        <v>2762</v>
      </c>
      <c r="C107" s="685">
        <v>24501.89</v>
      </c>
      <c r="D107" s="684">
        <f>VLOOKUP($A$1:$A$1000,BS!$A$8:$A$2406,1,0)</f>
        <v>14200223</v>
      </c>
      <c r="H107" s="689"/>
    </row>
    <row r="108" spans="1:8">
      <c r="A108" s="684">
        <v>14200253</v>
      </c>
      <c r="B108" s="684" t="s">
        <v>2745</v>
      </c>
      <c r="C108" s="685">
        <v>515278.35</v>
      </c>
      <c r="D108" s="684">
        <f>VLOOKUP($A$1:$A$1000,BS!$A$8:$A$2406,1,0)</f>
        <v>14200253</v>
      </c>
      <c r="H108" s="689"/>
    </row>
    <row r="109" spans="1:8">
      <c r="A109" s="684">
        <v>14300062</v>
      </c>
      <c r="B109" s="684" t="s">
        <v>2489</v>
      </c>
      <c r="C109" s="685">
        <v>12275673.279999999</v>
      </c>
      <c r="D109" s="684">
        <f>VLOOKUP($A$1:$A$1000,BS!$A$8:$A$2406,1,0)</f>
        <v>14300062</v>
      </c>
      <c r="H109" s="689"/>
    </row>
    <row r="110" spans="1:8">
      <c r="A110" s="684">
        <v>14300072</v>
      </c>
      <c r="B110" s="684" t="s">
        <v>1754</v>
      </c>
      <c r="C110" s="685">
        <v>124940.34</v>
      </c>
      <c r="D110" s="684">
        <f>VLOOKUP($A$1:$A$1000,BS!$A$8:$A$2406,1,0)</f>
        <v>14300072</v>
      </c>
      <c r="H110" s="689"/>
    </row>
    <row r="111" spans="1:8">
      <c r="A111" s="684">
        <v>14300081</v>
      </c>
      <c r="B111" s="684" t="s">
        <v>477</v>
      </c>
      <c r="C111" s="685">
        <v>4669.5</v>
      </c>
      <c r="D111" s="684">
        <f>VLOOKUP($A$1:$A$1000,BS!$A$8:$A$2406,1,0)</f>
        <v>14300081</v>
      </c>
      <c r="H111" s="689"/>
    </row>
    <row r="112" spans="1:8">
      <c r="A112" s="684">
        <v>14300082</v>
      </c>
      <c r="B112" s="684" t="s">
        <v>3158</v>
      </c>
      <c r="C112" s="685">
        <v>245216.78</v>
      </c>
      <c r="D112" s="684">
        <f>VLOOKUP($A$1:$A$1000,BS!$A$8:$A$2406,1,0)</f>
        <v>14300082</v>
      </c>
      <c r="H112" s="689"/>
    </row>
    <row r="113" spans="1:8">
      <c r="A113" s="684">
        <v>14300141</v>
      </c>
      <c r="B113" s="684" t="s">
        <v>1650</v>
      </c>
      <c r="C113" s="685">
        <v>14230972.77</v>
      </c>
      <c r="D113" s="684">
        <f>VLOOKUP($A$1:$A$1000,BS!$A$8:$A$2406,1,0)</f>
        <v>14300141</v>
      </c>
      <c r="H113" s="689"/>
    </row>
    <row r="114" spans="1:8">
      <c r="A114" s="684">
        <v>14300151</v>
      </c>
      <c r="B114" s="684" t="s">
        <v>1651</v>
      </c>
      <c r="C114" s="685">
        <v>1058749.77</v>
      </c>
      <c r="D114" s="684">
        <f>VLOOKUP($A$1:$A$1000,BS!$A$8:$A$2406,1,0)</f>
        <v>14300151</v>
      </c>
      <c r="H114" s="689"/>
    </row>
    <row r="115" spans="1:8">
      <c r="A115" s="684">
        <v>14300171</v>
      </c>
      <c r="B115" s="684" t="s">
        <v>723</v>
      </c>
      <c r="C115" s="685">
        <v>15755287.859999999</v>
      </c>
      <c r="D115" s="684">
        <f>VLOOKUP($A$1:$A$1000,BS!$A$8:$A$2406,1,0)</f>
        <v>14300171</v>
      </c>
      <c r="H115" s="689"/>
    </row>
    <row r="116" spans="1:8">
      <c r="A116" s="684">
        <v>14300213</v>
      </c>
      <c r="B116" s="684" t="s">
        <v>3231</v>
      </c>
      <c r="C116" s="685">
        <v>2906.32</v>
      </c>
      <c r="D116" s="684">
        <f>VLOOKUP($A$1:$A$1000,BS!$A$8:$A$2406,1,0)</f>
        <v>14300213</v>
      </c>
    </row>
    <row r="117" spans="1:8">
      <c r="A117" s="684">
        <v>14300241</v>
      </c>
      <c r="B117" s="684" t="s">
        <v>2866</v>
      </c>
      <c r="C117" s="684">
        <v>0</v>
      </c>
      <c r="D117" s="684">
        <f>VLOOKUP($A$1:$A$1000,BS!$A$8:$A$2406,1,0)</f>
        <v>14300241</v>
      </c>
      <c r="H117" s="689"/>
    </row>
    <row r="118" spans="1:8">
      <c r="A118" s="684">
        <v>14300261</v>
      </c>
      <c r="B118" s="684" t="s">
        <v>446</v>
      </c>
      <c r="C118" s="685">
        <v>4418173.41</v>
      </c>
      <c r="D118" s="684">
        <f>VLOOKUP($A$1:$A$1000,BS!$A$8:$A$2406,1,0)</f>
        <v>14300261</v>
      </c>
      <c r="H118" s="689"/>
    </row>
    <row r="119" spans="1:8">
      <c r="A119" s="684">
        <v>14300333</v>
      </c>
      <c r="B119" s="684" t="s">
        <v>917</v>
      </c>
      <c r="C119" s="685">
        <v>50596.7</v>
      </c>
      <c r="D119" s="684">
        <f>VLOOKUP($A$1:$A$1000,BS!$A$8:$A$2406,1,0)</f>
        <v>14300333</v>
      </c>
    </row>
    <row r="120" spans="1:8">
      <c r="A120" s="684">
        <v>14300341</v>
      </c>
      <c r="B120" s="684" t="s">
        <v>2791</v>
      </c>
      <c r="C120" s="684">
        <v>-84.8</v>
      </c>
      <c r="D120" s="684">
        <f>VLOOKUP($A$1:$A$1000,BS!$A$8:$A$2406,1,0)</f>
        <v>14300341</v>
      </c>
      <c r="H120" s="689"/>
    </row>
    <row r="121" spans="1:8">
      <c r="A121" s="684">
        <v>14300703</v>
      </c>
      <c r="B121" s="684" t="s">
        <v>2746</v>
      </c>
      <c r="C121" s="685">
        <v>11202618.119999999</v>
      </c>
      <c r="D121" s="684">
        <f>VLOOKUP($A$1:$A$1000,BS!$A$8:$A$2406,1,0)</f>
        <v>14300703</v>
      </c>
      <c r="H121" s="689"/>
    </row>
    <row r="122" spans="1:8">
      <c r="A122" s="684">
        <v>14300713</v>
      </c>
      <c r="B122" s="684" t="s">
        <v>2747</v>
      </c>
      <c r="C122" s="685">
        <v>27934.880000000001</v>
      </c>
      <c r="D122" s="684">
        <f>VLOOKUP($A$1:$A$1000,BS!$A$8:$A$2406,1,0)</f>
        <v>14300713</v>
      </c>
      <c r="H122" s="689"/>
    </row>
    <row r="123" spans="1:8">
      <c r="A123" s="684">
        <v>14300733</v>
      </c>
      <c r="B123" s="684" t="s">
        <v>2748</v>
      </c>
      <c r="C123" s="685">
        <v>15250741.41</v>
      </c>
      <c r="D123" s="684">
        <f>VLOOKUP($A$1:$A$1000,BS!$A$8:$A$2406,1,0)</f>
        <v>14300733</v>
      </c>
      <c r="H123" s="689"/>
    </row>
    <row r="124" spans="1:8">
      <c r="A124" s="684">
        <v>14300743</v>
      </c>
      <c r="B124" s="684" t="s">
        <v>2749</v>
      </c>
      <c r="C124" s="685">
        <v>636212.97</v>
      </c>
      <c r="D124" s="684">
        <f>VLOOKUP($A$1:$A$1000,BS!$A$8:$A$2406,1,0)</f>
        <v>14300743</v>
      </c>
      <c r="H124" s="689"/>
    </row>
    <row r="125" spans="1:8">
      <c r="A125" s="684">
        <v>14300763</v>
      </c>
      <c r="B125" s="684" t="s">
        <v>2713</v>
      </c>
      <c r="C125" s="685">
        <v>1070367.5</v>
      </c>
      <c r="D125" s="684">
        <f>VLOOKUP($A$1:$A$1000,BS!$A$8:$A$2406,1,0)</f>
        <v>14300763</v>
      </c>
      <c r="H125" s="689"/>
    </row>
    <row r="126" spans="1:8">
      <c r="A126" s="684">
        <v>14300921</v>
      </c>
      <c r="B126" s="684" t="s">
        <v>889</v>
      </c>
      <c r="C126" s="685">
        <v>667342.82999999996</v>
      </c>
      <c r="D126" s="684">
        <f>VLOOKUP($A$1:$A$1000,BS!$A$8:$A$2406,1,0)</f>
        <v>14300921</v>
      </c>
      <c r="H126" s="689"/>
    </row>
    <row r="127" spans="1:8">
      <c r="A127" s="684">
        <v>14301022</v>
      </c>
      <c r="B127" s="684" t="s">
        <v>358</v>
      </c>
      <c r="C127" s="685">
        <v>5495209.0999999996</v>
      </c>
      <c r="D127" s="684">
        <f>VLOOKUP($A$1:$A$1000,BS!$A$8:$A$2406,1,0)</f>
        <v>14301022</v>
      </c>
      <c r="H127" s="689"/>
    </row>
    <row r="128" spans="1:8">
      <c r="A128" s="684">
        <v>14301033</v>
      </c>
      <c r="B128" s="684" t="s">
        <v>2902</v>
      </c>
      <c r="C128" s="685">
        <v>9631.2999999999993</v>
      </c>
      <c r="D128" s="684">
        <f>VLOOKUP($A$1:$A$1000,BS!$A$8:$A$2406,1,0)</f>
        <v>14301033</v>
      </c>
      <c r="H128" s="689"/>
    </row>
    <row r="129" spans="1:8">
      <c r="A129" s="684">
        <v>14301041</v>
      </c>
      <c r="B129" s="684" t="s">
        <v>2973</v>
      </c>
      <c r="C129" s="685">
        <v>183163.4</v>
      </c>
      <c r="D129" s="684">
        <f>VLOOKUP($A$1:$A$1000,BS!$A$8:$A$2406,1,0)</f>
        <v>14301041</v>
      </c>
      <c r="H129" s="689"/>
    </row>
    <row r="130" spans="1:8">
      <c r="A130" s="684">
        <v>14400311</v>
      </c>
      <c r="B130" s="684" t="s">
        <v>2750</v>
      </c>
      <c r="C130" s="685">
        <v>-5085818.55</v>
      </c>
      <c r="D130" s="684">
        <f>VLOOKUP($A$1:$A$1000,BS!$A$8:$A$2406,1,0)</f>
        <v>14400311</v>
      </c>
      <c r="H130" s="689"/>
    </row>
    <row r="131" spans="1:8">
      <c r="A131" s="684">
        <v>14400312</v>
      </c>
      <c r="B131" s="684" t="s">
        <v>2751</v>
      </c>
      <c r="C131" s="685">
        <v>-1956020.51</v>
      </c>
      <c r="D131" s="684">
        <f>VLOOKUP($A$1:$A$1000,BS!$A$8:$A$2406,1,0)</f>
        <v>14400312</v>
      </c>
      <c r="H131" s="689"/>
    </row>
    <row r="132" spans="1:8">
      <c r="A132" s="684">
        <v>14400313</v>
      </c>
      <c r="B132" s="684" t="s">
        <v>2783</v>
      </c>
      <c r="C132" s="685">
        <v>-12725.86</v>
      </c>
      <c r="D132" s="684">
        <f>VLOOKUP($A$1:$A$1000,BS!$A$8:$A$2406,1,0)</f>
        <v>14400313</v>
      </c>
    </row>
    <row r="133" spans="1:8">
      <c r="A133" s="684">
        <v>14400323</v>
      </c>
      <c r="B133" s="684" t="s">
        <v>2784</v>
      </c>
      <c r="C133" s="684">
        <v>-388.72</v>
      </c>
      <c r="D133" s="684">
        <f>VLOOKUP($A$1:$A$1000,BS!$A$8:$A$2406,1,0)</f>
        <v>14400323</v>
      </c>
      <c r="H133" s="689"/>
    </row>
    <row r="134" spans="1:8">
      <c r="A134" s="684">
        <v>14400343</v>
      </c>
      <c r="B134" s="684" t="s">
        <v>1447</v>
      </c>
      <c r="C134" s="685">
        <v>-1592539.32</v>
      </c>
      <c r="D134" s="684">
        <f>VLOOKUP($A$1:$A$1000,BS!$A$8:$A$2406,1,0)</f>
        <v>14400343</v>
      </c>
      <c r="H134" s="689"/>
    </row>
    <row r="135" spans="1:8">
      <c r="A135" s="684">
        <v>14400353</v>
      </c>
      <c r="B135" s="684" t="s">
        <v>2752</v>
      </c>
      <c r="C135" s="685">
        <v>-636212.97</v>
      </c>
      <c r="D135" s="684">
        <f>VLOOKUP($A$1:$A$1000,BS!$A$8:$A$2406,1,0)</f>
        <v>14400353</v>
      </c>
      <c r="H135" s="689"/>
    </row>
    <row r="136" spans="1:8">
      <c r="A136" s="684">
        <v>14600000</v>
      </c>
      <c r="B136" s="684" t="s">
        <v>220</v>
      </c>
      <c r="C136" s="685">
        <v>1004229.86</v>
      </c>
      <c r="D136" s="684">
        <f>VLOOKUP($A$1:$A$1000,BS!$A$8:$A$2406,1,0)</f>
        <v>14600000</v>
      </c>
      <c r="H136" s="689"/>
    </row>
    <row r="137" spans="1:8">
      <c r="A137" s="684">
        <v>15100021</v>
      </c>
      <c r="B137" s="684" t="s">
        <v>260</v>
      </c>
      <c r="C137" s="685">
        <v>3888011.28</v>
      </c>
      <c r="D137" s="684">
        <f>VLOOKUP($A$1:$A$1000,BS!$A$8:$A$2406,1,0)</f>
        <v>15100021</v>
      </c>
      <c r="H137" s="689"/>
    </row>
    <row r="138" spans="1:8">
      <c r="A138" s="684">
        <v>15100031</v>
      </c>
      <c r="B138" s="684" t="s">
        <v>42</v>
      </c>
      <c r="C138" s="685">
        <v>3439420.27</v>
      </c>
      <c r="D138" s="684">
        <f>VLOOKUP($A$1:$A$1000,BS!$A$8:$A$2406,1,0)</f>
        <v>15100031</v>
      </c>
      <c r="H138" s="689"/>
    </row>
    <row r="139" spans="1:8">
      <c r="A139" s="684">
        <v>15100041</v>
      </c>
      <c r="B139" s="684" t="s">
        <v>1192</v>
      </c>
      <c r="C139" s="685">
        <v>304209.93</v>
      </c>
      <c r="D139" s="684">
        <f>VLOOKUP($A$1:$A$1000,BS!$A$8:$A$2406,1,0)</f>
        <v>15100041</v>
      </c>
      <c r="H139" s="689"/>
    </row>
    <row r="140" spans="1:8">
      <c r="A140" s="684">
        <v>15100061</v>
      </c>
      <c r="B140" s="684" t="s">
        <v>918</v>
      </c>
      <c r="C140" s="685">
        <v>39942.730000000003</v>
      </c>
      <c r="D140" s="684">
        <f>VLOOKUP($A$1:$A$1000,BS!$A$8:$A$2406,1,0)</f>
        <v>15100061</v>
      </c>
      <c r="H140" s="689"/>
    </row>
    <row r="141" spans="1:8">
      <c r="A141" s="684">
        <v>15100081</v>
      </c>
      <c r="B141" s="684" t="s">
        <v>1193</v>
      </c>
      <c r="C141" s="685">
        <v>1548815.5</v>
      </c>
      <c r="D141" s="684">
        <f>VLOOKUP($A$1:$A$1000,BS!$A$8:$A$2406,1,0)</f>
        <v>15100081</v>
      </c>
      <c r="H141" s="689"/>
    </row>
    <row r="142" spans="1:8">
      <c r="A142" s="684">
        <v>15100091</v>
      </c>
      <c r="B142" s="684" t="s">
        <v>2200</v>
      </c>
      <c r="C142" s="685">
        <v>1780368.16</v>
      </c>
      <c r="D142" s="684">
        <f>VLOOKUP($A$1:$A$1000,BS!$A$8:$A$2406,1,0)</f>
        <v>15100091</v>
      </c>
      <c r="H142" s="689"/>
    </row>
    <row r="143" spans="1:8">
      <c r="A143" s="684">
        <v>15100101</v>
      </c>
      <c r="B143" s="684" t="s">
        <v>205</v>
      </c>
      <c r="C143" s="685">
        <v>4611626.88</v>
      </c>
      <c r="D143" s="684">
        <f>VLOOKUP($A$1:$A$1000,BS!$A$8:$A$2406,1,0)</f>
        <v>15100101</v>
      </c>
      <c r="H143" s="689"/>
    </row>
    <row r="144" spans="1:8">
      <c r="A144" s="684">
        <v>15100122</v>
      </c>
      <c r="B144" s="684" t="s">
        <v>461</v>
      </c>
      <c r="C144" s="685">
        <v>296599.96000000002</v>
      </c>
      <c r="D144" s="684">
        <f>VLOOKUP($A$1:$A$1000,BS!$A$8:$A$2406,1,0)</f>
        <v>15100122</v>
      </c>
      <c r="H144" s="689"/>
    </row>
    <row r="145" spans="1:8">
      <c r="A145" s="684">
        <v>15100181</v>
      </c>
      <c r="B145" s="684" t="s">
        <v>1462</v>
      </c>
      <c r="C145" s="685">
        <v>92914.11</v>
      </c>
      <c r="D145" s="684">
        <f>VLOOKUP($A$1:$A$1000,BS!$A$8:$A$2406,1,0)</f>
        <v>15100181</v>
      </c>
      <c r="H145" s="689"/>
    </row>
    <row r="146" spans="1:8">
      <c r="A146" s="684">
        <v>15100211</v>
      </c>
      <c r="B146" s="684" t="s">
        <v>157</v>
      </c>
      <c r="C146" s="685">
        <v>-116034.52</v>
      </c>
      <c r="D146" s="684">
        <f>VLOOKUP($A$1:$A$1000,BS!$A$8:$A$2406,1,0)</f>
        <v>15100211</v>
      </c>
      <c r="H146" s="689"/>
    </row>
    <row r="147" spans="1:8">
      <c r="A147" s="684">
        <v>15100221</v>
      </c>
      <c r="B147" s="684" t="s">
        <v>1438</v>
      </c>
      <c r="C147" s="685">
        <v>1193207</v>
      </c>
      <c r="D147" s="684">
        <f>VLOOKUP($A$1:$A$1000,BS!$A$8:$A$2406,1,0)</f>
        <v>15100221</v>
      </c>
    </row>
    <row r="148" spans="1:8">
      <c r="A148" s="684">
        <v>15100231</v>
      </c>
      <c r="B148" s="684" t="s">
        <v>1439</v>
      </c>
      <c r="C148" s="684">
        <v>0</v>
      </c>
      <c r="D148" s="684">
        <f>VLOOKUP($A$1:$A$1000,BS!$A$8:$A$2406,1,0)</f>
        <v>15100231</v>
      </c>
      <c r="H148" s="689"/>
    </row>
    <row r="149" spans="1:8">
      <c r="A149" s="684">
        <v>15100271</v>
      </c>
      <c r="B149" s="684" t="s">
        <v>2660</v>
      </c>
      <c r="C149" s="685">
        <v>2779219.15</v>
      </c>
      <c r="D149" s="684">
        <f>VLOOKUP($A$1:$A$1000,BS!$A$8:$A$2406,1,0)</f>
        <v>15100271</v>
      </c>
      <c r="H149" s="689"/>
    </row>
    <row r="150" spans="1:8">
      <c r="A150" s="684">
        <v>15111001</v>
      </c>
      <c r="B150" s="684" t="s">
        <v>1357</v>
      </c>
      <c r="C150" s="685">
        <v>248718.36</v>
      </c>
      <c r="D150" s="684">
        <f>VLOOKUP($A$1:$A$1000,BS!$A$8:$A$2406,1,0)</f>
        <v>15111001</v>
      </c>
      <c r="H150" s="689"/>
    </row>
    <row r="151" spans="1:8">
      <c r="A151" s="684">
        <v>15400023</v>
      </c>
      <c r="B151" s="684" t="s">
        <v>1661</v>
      </c>
      <c r="C151" s="685">
        <v>9457450</v>
      </c>
      <c r="D151" s="684">
        <f>VLOOKUP($A$1:$A$1000,BS!$A$8:$A$2406,1,0)</f>
        <v>15400023</v>
      </c>
      <c r="H151" s="689"/>
    </row>
    <row r="152" spans="1:8">
      <c r="A152" s="684">
        <v>15400031</v>
      </c>
      <c r="B152" s="684" t="s">
        <v>1185</v>
      </c>
      <c r="C152" s="685">
        <v>5424999.54</v>
      </c>
      <c r="D152" s="684">
        <f>VLOOKUP($A$1:$A$1000,BS!$A$8:$A$2406,1,0)</f>
        <v>15400031</v>
      </c>
      <c r="H152" s="689"/>
    </row>
    <row r="153" spans="1:8">
      <c r="A153" s="684">
        <v>15400033</v>
      </c>
      <c r="B153" s="684" t="s">
        <v>1235</v>
      </c>
      <c r="C153" s="685">
        <v>-9457454.1099999994</v>
      </c>
      <c r="D153" s="684">
        <f>VLOOKUP($A$1:$A$1000,BS!$A$8:$A$2406,1,0)</f>
        <v>15400033</v>
      </c>
      <c r="H153" s="689"/>
    </row>
    <row r="154" spans="1:8">
      <c r="A154" s="684">
        <v>15400041</v>
      </c>
      <c r="B154" s="684" t="s">
        <v>937</v>
      </c>
      <c r="C154" s="685">
        <v>4068767.03</v>
      </c>
      <c r="D154" s="684">
        <f>VLOOKUP($A$1:$A$1000,BS!$A$8:$A$2406,1,0)</f>
        <v>15400041</v>
      </c>
      <c r="H154" s="689"/>
    </row>
    <row r="155" spans="1:8">
      <c r="A155" s="684">
        <v>15400061</v>
      </c>
      <c r="B155" s="684" t="s">
        <v>1245</v>
      </c>
      <c r="C155" s="685">
        <v>20096289.219999999</v>
      </c>
      <c r="D155" s="684">
        <f>VLOOKUP($A$1:$A$1000,BS!$A$8:$A$2406,1,0)</f>
        <v>15400061</v>
      </c>
      <c r="H155" s="689"/>
    </row>
    <row r="156" spans="1:8">
      <c r="A156" s="684">
        <v>15400101</v>
      </c>
      <c r="B156" s="684" t="s">
        <v>589</v>
      </c>
      <c r="C156" s="685">
        <v>34735124.18</v>
      </c>
      <c r="D156" s="684">
        <f>VLOOKUP($A$1:$A$1000,BS!$A$8:$A$2406,1,0)</f>
        <v>15400101</v>
      </c>
      <c r="H156" s="689"/>
    </row>
    <row r="157" spans="1:8">
      <c r="A157" s="684">
        <v>15400102</v>
      </c>
      <c r="B157" s="684" t="s">
        <v>590</v>
      </c>
      <c r="C157" s="685">
        <v>6550141.5700000003</v>
      </c>
      <c r="D157" s="684">
        <f>VLOOKUP($A$1:$A$1000,BS!$A$8:$A$2406,1,0)</f>
        <v>15400102</v>
      </c>
      <c r="H157" s="689"/>
    </row>
    <row r="158" spans="1:8">
      <c r="A158" s="684">
        <v>15400103</v>
      </c>
      <c r="B158" s="684" t="s">
        <v>1249</v>
      </c>
      <c r="C158" s="685">
        <v>4653301</v>
      </c>
      <c r="D158" s="684">
        <f>VLOOKUP($A$1:$A$1000,BS!$A$8:$A$2406,1,0)</f>
        <v>15400103</v>
      </c>
      <c r="H158" s="689"/>
    </row>
    <row r="159" spans="1:8">
      <c r="A159" s="684">
        <v>15400181</v>
      </c>
      <c r="B159" s="684" t="s">
        <v>2615</v>
      </c>
      <c r="C159" s="685">
        <v>2842323.65</v>
      </c>
      <c r="D159" s="684">
        <f>VLOOKUP($A$1:$A$1000,BS!$A$8:$A$2406,1,0)</f>
        <v>15400181</v>
      </c>
      <c r="H159" s="689"/>
    </row>
    <row r="160" spans="1:8">
      <c r="A160" s="684">
        <v>15600003</v>
      </c>
      <c r="B160" s="684" t="s">
        <v>2980</v>
      </c>
      <c r="C160" s="685">
        <v>201367.58</v>
      </c>
      <c r="D160" s="684">
        <f>VLOOKUP($A$1:$A$1000,BS!$A$8:$A$2406,1,0)</f>
        <v>15600003</v>
      </c>
      <c r="H160" s="689"/>
    </row>
    <row r="161" spans="1:8">
      <c r="A161" s="684">
        <v>15810001</v>
      </c>
      <c r="B161" s="684" t="s">
        <v>3173</v>
      </c>
      <c r="C161" s="685">
        <v>34267.199999999997</v>
      </c>
      <c r="D161" s="684">
        <f>VLOOKUP($A$1:$A$1000,BS!$A$8:$A$2406,1,0)</f>
        <v>15810001</v>
      </c>
      <c r="H161" s="689"/>
    </row>
    <row r="162" spans="1:8">
      <c r="A162" s="684">
        <v>16300023</v>
      </c>
      <c r="B162" s="684" t="s">
        <v>1293</v>
      </c>
      <c r="C162" s="685">
        <v>3373413.59</v>
      </c>
      <c r="D162" s="684">
        <f>VLOOKUP($A$1:$A$1000,BS!$A$8:$A$2406,1,0)</f>
        <v>16300023</v>
      </c>
      <c r="H162" s="689"/>
    </row>
    <row r="163" spans="1:8">
      <c r="A163" s="684">
        <v>16300063</v>
      </c>
      <c r="B163" s="684" t="s">
        <v>1294</v>
      </c>
      <c r="C163" s="685">
        <v>739446.21</v>
      </c>
      <c r="D163" s="684">
        <f>VLOOKUP($A$1:$A$1000,BS!$A$8:$A$2406,1,0)</f>
        <v>16300063</v>
      </c>
      <c r="H163" s="689"/>
    </row>
    <row r="164" spans="1:8">
      <c r="A164" s="684">
        <v>16300093</v>
      </c>
      <c r="B164" s="684" t="s">
        <v>1246</v>
      </c>
      <c r="C164" s="685">
        <v>1185200</v>
      </c>
      <c r="D164" s="684">
        <f>VLOOKUP($A$1:$A$1000,BS!$A$8:$A$2406,1,0)</f>
        <v>16300093</v>
      </c>
      <c r="H164" s="689"/>
    </row>
    <row r="165" spans="1:8">
      <c r="A165" s="684">
        <v>16410002</v>
      </c>
      <c r="B165" s="684" t="s">
        <v>1330</v>
      </c>
      <c r="C165" s="685">
        <v>15819442.550000001</v>
      </c>
      <c r="D165" s="684">
        <f>VLOOKUP($A$1:$A$1000,BS!$A$8:$A$2406,1,0)</f>
        <v>16410002</v>
      </c>
      <c r="H165" s="689"/>
    </row>
    <row r="166" spans="1:8">
      <c r="A166" s="684">
        <v>16410012</v>
      </c>
      <c r="B166" s="684" t="s">
        <v>798</v>
      </c>
      <c r="C166" s="685">
        <v>1344420.27</v>
      </c>
      <c r="D166" s="684">
        <f>VLOOKUP($A$1:$A$1000,BS!$A$8:$A$2406,1,0)</f>
        <v>16410012</v>
      </c>
      <c r="H166" s="689"/>
    </row>
    <row r="167" spans="1:8">
      <c r="A167" s="684">
        <v>16410022</v>
      </c>
      <c r="B167" s="684" t="s">
        <v>315</v>
      </c>
      <c r="C167" s="685">
        <v>16621160.289999999</v>
      </c>
      <c r="D167" s="684">
        <f>VLOOKUP($A$1:$A$1000,BS!$A$8:$A$2406,1,0)</f>
        <v>16410022</v>
      </c>
      <c r="H167" s="689"/>
    </row>
    <row r="168" spans="1:8">
      <c r="A168" s="684">
        <v>16420002</v>
      </c>
      <c r="B168" s="684" t="s">
        <v>600</v>
      </c>
      <c r="C168" s="685">
        <v>576201.30000000005</v>
      </c>
      <c r="D168" s="684">
        <f>VLOOKUP($A$1:$A$1000,BS!$A$8:$A$2406,1,0)</f>
        <v>16420002</v>
      </c>
      <c r="H168" s="689"/>
    </row>
    <row r="169" spans="1:8">
      <c r="A169" s="684">
        <v>16420012</v>
      </c>
      <c r="B169" s="684" t="s">
        <v>112</v>
      </c>
      <c r="C169" s="685">
        <v>29846.959999999999</v>
      </c>
      <c r="D169" s="684">
        <f>VLOOKUP($A$1:$A$1000,BS!$A$8:$A$2406,1,0)</f>
        <v>16420012</v>
      </c>
      <c r="H169" s="689"/>
    </row>
    <row r="170" spans="1:8">
      <c r="A170" s="684">
        <v>16500013</v>
      </c>
      <c r="B170" s="684" t="s">
        <v>601</v>
      </c>
      <c r="C170" s="685">
        <v>2128092.7400000002</v>
      </c>
      <c r="D170" s="684">
        <f>VLOOKUP($A$1:$A$1000,BS!$A$8:$A$2406,1,0)</f>
        <v>16500013</v>
      </c>
      <c r="H170" s="689"/>
    </row>
    <row r="171" spans="1:8">
      <c r="A171" s="684">
        <v>16500063</v>
      </c>
      <c r="B171" s="684" t="s">
        <v>1937</v>
      </c>
      <c r="C171" s="685">
        <v>219869.48</v>
      </c>
      <c r="D171" s="684">
        <f>VLOOKUP($A$1:$A$1000,BS!$A$8:$A$2406,1,0)</f>
        <v>16500063</v>
      </c>
      <c r="H171" s="689"/>
    </row>
    <row r="172" spans="1:8">
      <c r="A172" s="684">
        <v>16500071</v>
      </c>
      <c r="B172" s="684" t="s">
        <v>2555</v>
      </c>
      <c r="C172" s="685">
        <v>124695.31</v>
      </c>
      <c r="D172" s="684">
        <f>VLOOKUP($A$1:$A$1000,BS!$A$8:$A$2406,1,0)</f>
        <v>16500071</v>
      </c>
      <c r="H172" s="689"/>
    </row>
    <row r="173" spans="1:8">
      <c r="A173" s="684">
        <v>16500083</v>
      </c>
      <c r="B173" s="684" t="s">
        <v>421</v>
      </c>
      <c r="C173" s="685">
        <v>3058025</v>
      </c>
      <c r="D173" s="684">
        <f>VLOOKUP($A$1:$A$1000,BS!$A$8:$A$2406,1,0)</f>
        <v>16500083</v>
      </c>
      <c r="H173" s="689"/>
    </row>
    <row r="174" spans="1:8">
      <c r="A174" s="684">
        <v>16500103</v>
      </c>
      <c r="B174" s="684" t="s">
        <v>365</v>
      </c>
      <c r="C174" s="685">
        <v>20000</v>
      </c>
      <c r="D174" s="684">
        <f>VLOOKUP($A$1:$A$1000,BS!$A$8:$A$2406,1,0)</f>
        <v>16500103</v>
      </c>
      <c r="H174" s="689"/>
    </row>
    <row r="175" spans="1:8">
      <c r="A175" s="684">
        <v>16500123</v>
      </c>
      <c r="B175" s="684" t="s">
        <v>738</v>
      </c>
      <c r="C175" s="685">
        <v>1343886.85</v>
      </c>
      <c r="D175" s="684">
        <f>VLOOKUP($A$1:$A$1000,BS!$A$8:$A$2406,1,0)</f>
        <v>16500123</v>
      </c>
      <c r="H175" s="689"/>
    </row>
    <row r="176" spans="1:8">
      <c r="A176" s="684">
        <v>16500143</v>
      </c>
      <c r="B176" s="684" t="s">
        <v>2503</v>
      </c>
      <c r="C176" s="685">
        <v>536218.96</v>
      </c>
      <c r="D176" s="684">
        <f>VLOOKUP($A$1:$A$1000,BS!$A$8:$A$2406,1,0)</f>
        <v>16500143</v>
      </c>
    </row>
    <row r="177" spans="1:8">
      <c r="A177" s="684">
        <v>16500153</v>
      </c>
      <c r="B177" s="684" t="s">
        <v>2455</v>
      </c>
      <c r="C177" s="684">
        <v>0</v>
      </c>
      <c r="D177" s="684">
        <f>VLOOKUP($A$1:$A$1000,BS!$A$8:$A$2406,1,0)</f>
        <v>16500153</v>
      </c>
      <c r="H177" s="689"/>
    </row>
    <row r="178" spans="1:8">
      <c r="A178" s="684">
        <v>16500173</v>
      </c>
      <c r="B178" s="684" t="s">
        <v>2715</v>
      </c>
      <c r="C178" s="685">
        <v>93591.83</v>
      </c>
      <c r="D178" s="684">
        <f>VLOOKUP($A$1:$A$1000,BS!$A$8:$A$2406,1,0)</f>
        <v>16500173</v>
      </c>
      <c r="H178" s="689"/>
    </row>
    <row r="179" spans="1:8">
      <c r="A179" s="684">
        <v>16500183</v>
      </c>
      <c r="B179" s="684" t="s">
        <v>2727</v>
      </c>
      <c r="C179" s="685">
        <v>293331.3</v>
      </c>
      <c r="D179" s="684">
        <f>VLOOKUP($A$1:$A$1000,BS!$A$8:$A$2406,1,0)</f>
        <v>16500183</v>
      </c>
      <c r="H179" s="689"/>
    </row>
    <row r="180" spans="1:8">
      <c r="A180" s="684">
        <v>16500251</v>
      </c>
      <c r="B180" s="684" t="s">
        <v>2653</v>
      </c>
      <c r="C180" s="685">
        <v>18250.16</v>
      </c>
      <c r="D180" s="684">
        <f>VLOOKUP($A$1:$A$1000,BS!$A$8:$A$2406,1,0)</f>
        <v>16500251</v>
      </c>
      <c r="H180" s="689"/>
    </row>
    <row r="181" spans="1:8">
      <c r="A181" s="684">
        <v>16500283</v>
      </c>
      <c r="B181" s="684" t="s">
        <v>736</v>
      </c>
      <c r="C181" s="685">
        <v>1728459.85</v>
      </c>
      <c r="D181" s="684">
        <f>VLOOKUP($A$1:$A$1000,BS!$A$8:$A$2406,1,0)</f>
        <v>16500283</v>
      </c>
    </row>
    <row r="182" spans="1:8">
      <c r="A182" s="684">
        <v>16500333</v>
      </c>
      <c r="B182" s="684" t="s">
        <v>1139</v>
      </c>
      <c r="C182" s="684">
        <v>429.3</v>
      </c>
      <c r="D182" s="684">
        <f>VLOOKUP($A$1:$A$1000,BS!$A$8:$A$2406,1,0)</f>
        <v>16500333</v>
      </c>
    </row>
    <row r="183" spans="1:8">
      <c r="A183" s="684">
        <v>16500373</v>
      </c>
      <c r="B183" s="684" t="s">
        <v>483</v>
      </c>
      <c r="C183" s="684">
        <v>0</v>
      </c>
      <c r="D183" s="684">
        <f>VLOOKUP($A$1:$A$1000,BS!$A$8:$A$2406,1,0)</f>
        <v>16500373</v>
      </c>
      <c r="H183" s="689"/>
    </row>
    <row r="184" spans="1:8">
      <c r="A184" s="684">
        <v>16500383</v>
      </c>
      <c r="B184" s="684" t="s">
        <v>2144</v>
      </c>
      <c r="C184" s="685">
        <v>200992.4</v>
      </c>
      <c r="D184" s="684">
        <f>VLOOKUP($A$1:$A$1000,BS!$A$8:$A$2406,1,0)</f>
        <v>16500383</v>
      </c>
      <c r="H184" s="689"/>
    </row>
    <row r="185" spans="1:8">
      <c r="A185" s="684">
        <v>16500401</v>
      </c>
      <c r="B185" s="684" t="s">
        <v>3220</v>
      </c>
      <c r="C185" s="685">
        <v>161834.15</v>
      </c>
      <c r="D185" s="684">
        <f>VLOOKUP($A$1:$A$1000,BS!$A$8:$A$2406,1,0)</f>
        <v>16500401</v>
      </c>
      <c r="H185" s="689"/>
    </row>
    <row r="186" spans="1:8">
      <c r="A186" s="684">
        <v>16500411</v>
      </c>
      <c r="B186" s="684" t="s">
        <v>3221</v>
      </c>
      <c r="C186" s="685">
        <v>161834.15</v>
      </c>
      <c r="D186" s="684">
        <f>VLOOKUP($A$1:$A$1000,BS!$A$8:$A$2406,1,0)</f>
        <v>16500411</v>
      </c>
      <c r="H186" s="689"/>
    </row>
    <row r="187" spans="1:8">
      <c r="A187" s="684">
        <v>16500413</v>
      </c>
      <c r="B187" s="684" t="s">
        <v>2705</v>
      </c>
      <c r="C187" s="685">
        <v>260247.19</v>
      </c>
      <c r="D187" s="684">
        <f>VLOOKUP($A$1:$A$1000,BS!$A$8:$A$2406,1,0)</f>
        <v>16500413</v>
      </c>
      <c r="H187" s="689"/>
    </row>
    <row r="188" spans="1:8">
      <c r="A188" s="684">
        <v>16500433</v>
      </c>
      <c r="B188" s="684" t="s">
        <v>2442</v>
      </c>
      <c r="C188" s="685">
        <v>199099.42</v>
      </c>
      <c r="D188" s="684">
        <f>VLOOKUP($A$1:$A$1000,BS!$A$8:$A$2406,1,0)</f>
        <v>16500433</v>
      </c>
      <c r="H188" s="689"/>
    </row>
    <row r="189" spans="1:8">
      <c r="A189" s="684">
        <v>16500443</v>
      </c>
      <c r="B189" s="684" t="s">
        <v>2443</v>
      </c>
      <c r="C189" s="685">
        <v>183818.68</v>
      </c>
      <c r="D189" s="684">
        <f>VLOOKUP($A$1:$A$1000,BS!$A$8:$A$2406,1,0)</f>
        <v>16500443</v>
      </c>
      <c r="H189" s="689"/>
    </row>
    <row r="190" spans="1:8">
      <c r="A190" s="684">
        <v>16500532</v>
      </c>
      <c r="B190" s="684" t="s">
        <v>2819</v>
      </c>
      <c r="C190" s="685">
        <v>2372750</v>
      </c>
      <c r="D190" s="684">
        <f>VLOOKUP($A$1:$A$1000,BS!$A$8:$A$2406,1,0)</f>
        <v>16500532</v>
      </c>
    </row>
    <row r="191" spans="1:8">
      <c r="A191" s="684">
        <v>16500553</v>
      </c>
      <c r="B191" s="684" t="s">
        <v>1565</v>
      </c>
      <c r="C191" s="684">
        <v>0</v>
      </c>
      <c r="D191" s="684">
        <f>VLOOKUP($A$1:$A$1000,BS!$A$8:$A$2406,1,0)</f>
        <v>16500553</v>
      </c>
      <c r="H191" s="689"/>
    </row>
    <row r="192" spans="1:8">
      <c r="A192" s="684">
        <v>16500563</v>
      </c>
      <c r="B192" s="684" t="s">
        <v>188</v>
      </c>
      <c r="C192" s="685">
        <v>85188.4</v>
      </c>
      <c r="D192" s="684">
        <f>VLOOKUP($A$1:$A$1000,BS!$A$8:$A$2406,1,0)</f>
        <v>16500563</v>
      </c>
      <c r="H192" s="689"/>
    </row>
    <row r="193" spans="1:8">
      <c r="A193" s="684">
        <v>16500583</v>
      </c>
      <c r="B193" s="684" t="s">
        <v>1067</v>
      </c>
      <c r="C193" s="685">
        <v>88981.08</v>
      </c>
      <c r="D193" s="684">
        <f>VLOOKUP($A$1:$A$1000,BS!$A$8:$A$2406,1,0)</f>
        <v>16500583</v>
      </c>
      <c r="H193" s="689"/>
    </row>
    <row r="194" spans="1:8">
      <c r="A194" s="684">
        <v>16500591</v>
      </c>
      <c r="B194" s="684" t="s">
        <v>959</v>
      </c>
      <c r="C194" s="685">
        <v>230517.38</v>
      </c>
      <c r="D194" s="684">
        <f>VLOOKUP($A$1:$A$1000,BS!$A$8:$A$2406,1,0)</f>
        <v>16500591</v>
      </c>
      <c r="H194" s="689"/>
    </row>
    <row r="195" spans="1:8">
      <c r="A195" s="684">
        <v>16500601</v>
      </c>
      <c r="B195" s="684" t="s">
        <v>927</v>
      </c>
      <c r="C195" s="685">
        <v>984541.79</v>
      </c>
      <c r="D195" s="684">
        <f>VLOOKUP($A$1:$A$1000,BS!$A$8:$A$2406,1,0)</f>
        <v>16500601</v>
      </c>
      <c r="H195" s="689"/>
    </row>
    <row r="196" spans="1:8">
      <c r="A196" s="684">
        <v>16500611</v>
      </c>
      <c r="B196" s="684" t="s">
        <v>759</v>
      </c>
      <c r="C196" s="685">
        <v>418441.95</v>
      </c>
      <c r="D196" s="684">
        <f>VLOOKUP($A$1:$A$1000,BS!$A$8:$A$2406,1,0)</f>
        <v>16500611</v>
      </c>
      <c r="H196" s="689"/>
    </row>
    <row r="197" spans="1:8">
      <c r="A197" s="684">
        <v>16500612</v>
      </c>
      <c r="B197" s="684" t="s">
        <v>1077</v>
      </c>
      <c r="C197" s="685">
        <v>262418.3</v>
      </c>
      <c r="D197" s="684">
        <f>VLOOKUP($A$1:$A$1000,BS!$A$8:$A$2406,1,0)</f>
        <v>16500612</v>
      </c>
      <c r="H197" s="689"/>
    </row>
    <row r="198" spans="1:8">
      <c r="A198" s="684">
        <v>16500622</v>
      </c>
      <c r="B198" s="684" t="s">
        <v>1868</v>
      </c>
      <c r="C198" s="685">
        <v>51248.15</v>
      </c>
      <c r="D198" s="684">
        <f>VLOOKUP($A$1:$A$1000,BS!$A$8:$A$2406,1,0)</f>
        <v>16500622</v>
      </c>
      <c r="H198" s="689"/>
    </row>
    <row r="199" spans="1:8">
      <c r="A199" s="684">
        <v>16500623</v>
      </c>
      <c r="B199" s="684" t="s">
        <v>533</v>
      </c>
      <c r="C199" s="685">
        <v>66887.55</v>
      </c>
      <c r="D199" s="684">
        <f>VLOOKUP($A$1:$A$1000,BS!$A$8:$A$2406,1,0)</f>
        <v>16500623</v>
      </c>
      <c r="H199" s="689"/>
    </row>
    <row r="200" spans="1:8">
      <c r="A200" s="684">
        <v>16500633</v>
      </c>
      <c r="B200" s="684" t="s">
        <v>2148</v>
      </c>
      <c r="C200" s="685">
        <v>589217.30000000005</v>
      </c>
      <c r="D200" s="684">
        <f>VLOOKUP($A$1:$A$1000,BS!$A$8:$A$2406,1,0)</f>
        <v>16500633</v>
      </c>
      <c r="H200" s="689"/>
    </row>
    <row r="201" spans="1:8">
      <c r="A201" s="684">
        <v>16500643</v>
      </c>
      <c r="B201" s="684" t="s">
        <v>3145</v>
      </c>
      <c r="C201" s="685">
        <v>87600</v>
      </c>
      <c r="D201" s="684">
        <f>VLOOKUP($A$1:$A$1000,BS!$A$8:$A$2406,1,0)</f>
        <v>16500643</v>
      </c>
      <c r="H201" s="689"/>
    </row>
    <row r="202" spans="1:8">
      <c r="A202" s="684">
        <v>16500651</v>
      </c>
      <c r="B202" s="684" t="s">
        <v>479</v>
      </c>
      <c r="C202" s="685">
        <v>849299.34</v>
      </c>
      <c r="D202" s="684">
        <f>VLOOKUP($A$1:$A$1000,BS!$A$8:$A$2406,1,0)</f>
        <v>16500651</v>
      </c>
      <c r="H202" s="689"/>
    </row>
    <row r="203" spans="1:8">
      <c r="A203" s="684">
        <v>16500661</v>
      </c>
      <c r="B203" s="684" t="s">
        <v>480</v>
      </c>
      <c r="C203" s="685">
        <v>1837404.38</v>
      </c>
      <c r="D203" s="684">
        <f>VLOOKUP($A$1:$A$1000,BS!$A$8:$A$2406,1,0)</f>
        <v>16500661</v>
      </c>
      <c r="H203" s="689"/>
    </row>
    <row r="204" spans="1:8">
      <c r="A204" s="684">
        <v>16500671</v>
      </c>
      <c r="B204" s="684" t="s">
        <v>481</v>
      </c>
      <c r="C204" s="685">
        <v>1987474.46</v>
      </c>
      <c r="D204" s="684">
        <f>VLOOKUP($A$1:$A$1000,BS!$A$8:$A$2406,1,0)</f>
        <v>16500671</v>
      </c>
      <c r="H204" s="689"/>
    </row>
    <row r="205" spans="1:8">
      <c r="A205" s="684">
        <v>16500673</v>
      </c>
      <c r="B205" s="684" t="s">
        <v>2458</v>
      </c>
      <c r="C205" s="685">
        <v>131581.79</v>
      </c>
      <c r="D205" s="684">
        <f>VLOOKUP($A$1:$A$1000,BS!$A$8:$A$2406,1,0)</f>
        <v>16500673</v>
      </c>
      <c r="H205" s="689"/>
    </row>
    <row r="206" spans="1:8">
      <c r="A206" s="684">
        <v>16500681</v>
      </c>
      <c r="B206" s="684" t="s">
        <v>928</v>
      </c>
      <c r="C206" s="685">
        <v>51859.46</v>
      </c>
      <c r="D206" s="684">
        <f>VLOOKUP($A$1:$A$1000,BS!$A$8:$A$2406,1,0)</f>
        <v>16500681</v>
      </c>
      <c r="H206" s="689"/>
    </row>
    <row r="207" spans="1:8">
      <c r="A207" s="684">
        <v>16500683</v>
      </c>
      <c r="B207" s="684" t="s">
        <v>2869</v>
      </c>
      <c r="C207" s="685">
        <v>15330</v>
      </c>
      <c r="D207" s="684">
        <f>VLOOKUP($A$1:$A$1000,BS!$A$8:$A$2406,1,0)</f>
        <v>16500683</v>
      </c>
      <c r="H207" s="689"/>
    </row>
    <row r="208" spans="1:8">
      <c r="A208" s="684">
        <v>16500693</v>
      </c>
      <c r="B208" s="684" t="s">
        <v>2235</v>
      </c>
      <c r="C208" s="685">
        <v>249834.46</v>
      </c>
      <c r="D208" s="684">
        <f>VLOOKUP($A$1:$A$1000,BS!$A$8:$A$2406,1,0)</f>
        <v>16500693</v>
      </c>
      <c r="H208" s="689"/>
    </row>
    <row r="209" spans="1:8">
      <c r="A209" s="684">
        <v>16500703</v>
      </c>
      <c r="B209" s="684" t="s">
        <v>2263</v>
      </c>
      <c r="C209" s="685">
        <v>56799.3</v>
      </c>
      <c r="D209" s="684">
        <f>VLOOKUP($A$1:$A$1000,BS!$A$8:$A$2406,1,0)</f>
        <v>16500703</v>
      </c>
    </row>
    <row r="210" spans="1:8">
      <c r="A210" s="684">
        <v>16500731</v>
      </c>
      <c r="B210" s="684" t="s">
        <v>1398</v>
      </c>
      <c r="C210" s="684">
        <v>0</v>
      </c>
      <c r="D210" s="684">
        <f>VLOOKUP($A$1:$A$1000,BS!$A$8:$A$2406,1,0)</f>
        <v>16500731</v>
      </c>
    </row>
    <row r="211" spans="1:8">
      <c r="A211" s="684">
        <v>16500741</v>
      </c>
      <c r="B211" s="684" t="s">
        <v>1399</v>
      </c>
      <c r="C211" s="684">
        <v>0</v>
      </c>
      <c r="D211" s="684">
        <f>VLOOKUP($A$1:$A$1000,BS!$A$8:$A$2406,1,0)</f>
        <v>16500741</v>
      </c>
      <c r="H211" s="689"/>
    </row>
    <row r="212" spans="1:8">
      <c r="A212" s="684">
        <v>16500743</v>
      </c>
      <c r="B212" s="684" t="s">
        <v>2265</v>
      </c>
      <c r="C212" s="685">
        <v>184901.8</v>
      </c>
      <c r="D212" s="684">
        <f>VLOOKUP($A$1:$A$1000,BS!$A$8:$A$2406,1,0)</f>
        <v>16500743</v>
      </c>
      <c r="H212" s="689"/>
    </row>
    <row r="213" spans="1:8">
      <c r="A213" s="684">
        <v>16500753</v>
      </c>
      <c r="B213" s="684" t="s">
        <v>2266</v>
      </c>
      <c r="C213" s="685">
        <v>792741.16</v>
      </c>
      <c r="D213" s="684">
        <f>VLOOKUP($A$1:$A$1000,BS!$A$8:$A$2406,1,0)</f>
        <v>16500753</v>
      </c>
      <c r="H213" s="689"/>
    </row>
    <row r="214" spans="1:8">
      <c r="A214" s="684">
        <v>16500763</v>
      </c>
      <c r="B214" s="684" t="s">
        <v>2883</v>
      </c>
      <c r="C214" s="685">
        <v>133290.10999999999</v>
      </c>
      <c r="D214" s="684">
        <f>VLOOKUP($A$1:$A$1000,BS!$A$8:$A$2406,1,0)</f>
        <v>16500763</v>
      </c>
      <c r="H214" s="689"/>
    </row>
    <row r="215" spans="1:8">
      <c r="A215" s="684">
        <v>16500783</v>
      </c>
      <c r="B215" s="684" t="s">
        <v>2572</v>
      </c>
      <c r="C215" s="685">
        <v>34337.339999999997</v>
      </c>
      <c r="D215" s="684">
        <f>VLOOKUP($A$1:$A$1000,BS!$A$8:$A$2406,1,0)</f>
        <v>16500783</v>
      </c>
      <c r="H215" s="689"/>
    </row>
    <row r="216" spans="1:8">
      <c r="A216" s="684">
        <v>16500881</v>
      </c>
      <c r="B216" s="684" t="s">
        <v>2062</v>
      </c>
      <c r="C216" s="685">
        <v>437500</v>
      </c>
      <c r="D216" s="684">
        <f>VLOOKUP($A$1:$A$1000,BS!$A$8:$A$2406,1,0)</f>
        <v>16500881</v>
      </c>
    </row>
    <row r="217" spans="1:8">
      <c r="A217" s="684">
        <v>16500893</v>
      </c>
      <c r="B217" s="684" t="s">
        <v>2557</v>
      </c>
      <c r="C217" s="684">
        <v>0</v>
      </c>
      <c r="D217" s="684">
        <f>VLOOKUP($A$1:$A$1000,BS!$A$8:$A$2406,1,0)</f>
        <v>16500893</v>
      </c>
      <c r="H217" s="689"/>
    </row>
    <row r="218" spans="1:8">
      <c r="A218" s="684">
        <v>16500901</v>
      </c>
      <c r="B218" s="684" t="s">
        <v>2449</v>
      </c>
      <c r="C218" s="685">
        <v>619722.98</v>
      </c>
      <c r="D218" s="684">
        <f>VLOOKUP($A$1:$A$1000,BS!$A$8:$A$2406,1,0)</f>
        <v>16500901</v>
      </c>
      <c r="H218" s="689"/>
    </row>
    <row r="219" spans="1:8">
      <c r="A219" s="684">
        <v>16500911</v>
      </c>
      <c r="B219" s="684" t="s">
        <v>2640</v>
      </c>
      <c r="C219" s="685">
        <v>239176.5</v>
      </c>
      <c r="D219" s="684">
        <f>VLOOKUP($A$1:$A$1000,BS!$A$8:$A$2406,1,0)</f>
        <v>16500911</v>
      </c>
      <c r="H219" s="689"/>
    </row>
    <row r="220" spans="1:8">
      <c r="A220" s="684">
        <v>16500953</v>
      </c>
      <c r="B220" s="684" t="s">
        <v>3232</v>
      </c>
      <c r="C220" s="685">
        <v>92126.19</v>
      </c>
      <c r="D220" s="684">
        <f>VLOOKUP($A$1:$A$1000,BS!$A$8:$A$2406,1,0)</f>
        <v>16500953</v>
      </c>
      <c r="H220" s="689"/>
    </row>
    <row r="221" spans="1:8">
      <c r="A221" s="684">
        <v>16501003</v>
      </c>
      <c r="B221" s="684" t="s">
        <v>1263</v>
      </c>
      <c r="C221" s="685">
        <v>37070</v>
      </c>
      <c r="D221" s="684">
        <f>VLOOKUP($A$1:$A$1000,BS!$A$8:$A$2406,1,0)</f>
        <v>16501003</v>
      </c>
      <c r="H221" s="689"/>
    </row>
    <row r="222" spans="1:8">
      <c r="A222" s="684">
        <v>16501013</v>
      </c>
      <c r="B222" s="684" t="s">
        <v>1869</v>
      </c>
      <c r="C222" s="685">
        <v>11199.87</v>
      </c>
      <c r="D222" s="684">
        <f>VLOOKUP($A$1:$A$1000,BS!$A$8:$A$2406,1,0)</f>
        <v>16501013</v>
      </c>
      <c r="H222" s="689"/>
    </row>
    <row r="223" spans="1:8">
      <c r="A223" s="684">
        <v>16501051</v>
      </c>
      <c r="B223" s="684" t="s">
        <v>2654</v>
      </c>
      <c r="C223" s="685">
        <v>171509.7</v>
      </c>
      <c r="D223" s="684">
        <f>VLOOKUP($A$1:$A$1000,BS!$A$8:$A$2406,1,0)</f>
        <v>16501051</v>
      </c>
      <c r="H223" s="689"/>
    </row>
    <row r="224" spans="1:8">
      <c r="A224" s="684">
        <v>16501083</v>
      </c>
      <c r="B224" s="684" t="s">
        <v>2650</v>
      </c>
      <c r="C224" s="685">
        <v>24601.17</v>
      </c>
      <c r="D224" s="684">
        <f>VLOOKUP($A$1:$A$1000,BS!$A$8:$A$2406,1,0)</f>
        <v>16501083</v>
      </c>
      <c r="H224" s="689"/>
    </row>
    <row r="225" spans="1:8">
      <c r="A225" s="684">
        <v>16501103</v>
      </c>
      <c r="B225" s="684" t="s">
        <v>2867</v>
      </c>
      <c r="C225" s="685">
        <v>11683.06</v>
      </c>
      <c r="D225" s="684">
        <f>VLOOKUP($A$1:$A$1000,BS!$A$8:$A$2406,1,0)</f>
        <v>16501103</v>
      </c>
      <c r="H225" s="689"/>
    </row>
    <row r="226" spans="1:8">
      <c r="A226" s="684">
        <v>16502003</v>
      </c>
      <c r="B226" s="684" t="s">
        <v>2870</v>
      </c>
      <c r="C226" s="685">
        <v>23967.360000000001</v>
      </c>
      <c r="D226" s="684">
        <f>VLOOKUP($A$1:$A$1000,BS!$A$8:$A$2406,1,0)</f>
        <v>16502003</v>
      </c>
      <c r="H226" s="689"/>
    </row>
    <row r="227" spans="1:8">
      <c r="A227" s="684">
        <v>16502013</v>
      </c>
      <c r="B227" s="684" t="s">
        <v>2968</v>
      </c>
      <c r="C227" s="685">
        <v>97870.74</v>
      </c>
      <c r="D227" s="684">
        <f>VLOOKUP($A$1:$A$1000,BS!$A$8:$A$2406,1,0)</f>
        <v>16502013</v>
      </c>
      <c r="H227" s="689"/>
    </row>
    <row r="228" spans="1:8">
      <c r="A228" s="684">
        <v>16502023</v>
      </c>
      <c r="B228" s="684" t="s">
        <v>2891</v>
      </c>
      <c r="C228" s="685">
        <v>34570.69</v>
      </c>
      <c r="D228" s="684">
        <f>VLOOKUP($A$1:$A$1000,BS!$A$8:$A$2406,1,0)</f>
        <v>16502023</v>
      </c>
      <c r="H228" s="689"/>
    </row>
    <row r="229" spans="1:8">
      <c r="A229" s="684">
        <v>16502033</v>
      </c>
      <c r="B229" s="684" t="s">
        <v>2944</v>
      </c>
      <c r="C229" s="685">
        <v>60000</v>
      </c>
      <c r="D229" s="684">
        <f>VLOOKUP($A$1:$A$1000,BS!$A$8:$A$2406,1,0)</f>
        <v>16502033</v>
      </c>
      <c r="H229" s="689"/>
    </row>
    <row r="230" spans="1:8">
      <c r="A230" s="684">
        <v>16502053</v>
      </c>
      <c r="B230" s="684" t="s">
        <v>2996</v>
      </c>
      <c r="C230" s="685">
        <v>58906.79</v>
      </c>
      <c r="D230" s="684">
        <f>VLOOKUP($A$1:$A$1000,BS!$A$8:$A$2406,1,0)</f>
        <v>16502053</v>
      </c>
      <c r="H230" s="689"/>
    </row>
    <row r="231" spans="1:8">
      <c r="A231" s="684">
        <v>16502063</v>
      </c>
      <c r="B231" s="684" t="s">
        <v>3020</v>
      </c>
      <c r="C231" s="685">
        <v>100681.77</v>
      </c>
      <c r="D231" s="684">
        <f>VLOOKUP($A$1:$A$1000,BS!$A$8:$A$2406,1,0)</f>
        <v>16502063</v>
      </c>
      <c r="H231" s="689"/>
    </row>
    <row r="232" spans="1:8">
      <c r="A232" s="684">
        <v>16502083</v>
      </c>
      <c r="B232" s="684" t="s">
        <v>3049</v>
      </c>
      <c r="C232" s="685">
        <v>131684.72</v>
      </c>
      <c r="D232" s="684">
        <f>VLOOKUP($A$1:$A$1000,BS!$A$8:$A$2406,1,0)</f>
        <v>16502083</v>
      </c>
    </row>
    <row r="233" spans="1:8">
      <c r="A233" s="684">
        <v>16502093</v>
      </c>
      <c r="B233" s="684" t="s">
        <v>3087</v>
      </c>
      <c r="C233" s="684">
        <v>0</v>
      </c>
      <c r="D233" s="684">
        <f>VLOOKUP($A$1:$A$1000,BS!$A$8:$A$2406,1,0)</f>
        <v>16502093</v>
      </c>
    </row>
    <row r="234" spans="1:8">
      <c r="A234" s="684">
        <v>16502103</v>
      </c>
      <c r="B234" s="684" t="s">
        <v>3098</v>
      </c>
      <c r="C234" s="684">
        <v>0</v>
      </c>
      <c r="D234" s="684">
        <f>VLOOKUP($A$1:$A$1000,BS!$A$8:$A$2406,1,0)</f>
        <v>16502103</v>
      </c>
      <c r="H234" s="689"/>
    </row>
    <row r="235" spans="1:8">
      <c r="A235" s="684">
        <v>16502113</v>
      </c>
      <c r="B235" s="684" t="s">
        <v>3118</v>
      </c>
      <c r="C235" s="685">
        <v>16767.22</v>
      </c>
      <c r="D235" s="684">
        <f>VLOOKUP($A$1:$A$1000,BS!$A$8:$A$2406,1,0)</f>
        <v>16502113</v>
      </c>
      <c r="H235" s="689"/>
    </row>
    <row r="236" spans="1:8">
      <c r="A236" s="684">
        <v>16502123</v>
      </c>
      <c r="B236" s="684" t="s">
        <v>3195</v>
      </c>
      <c r="C236" s="685">
        <v>72274.289999999994</v>
      </c>
      <c r="D236" s="684">
        <f>VLOOKUP($A$1:$A$1000,BS!$A$8:$A$2406,1,0)</f>
        <v>16502123</v>
      </c>
      <c r="H236" s="689"/>
    </row>
    <row r="237" spans="1:8">
      <c r="A237" s="684">
        <v>16504003</v>
      </c>
      <c r="B237" s="684" t="s">
        <v>2898</v>
      </c>
      <c r="C237" s="685">
        <v>35770</v>
      </c>
      <c r="D237" s="684">
        <f>VLOOKUP($A$1:$A$1000,BS!$A$8:$A$2406,1,0)</f>
        <v>16504003</v>
      </c>
      <c r="H237" s="689"/>
    </row>
    <row r="238" spans="1:8">
      <c r="A238" s="684">
        <v>16504013</v>
      </c>
      <c r="B238" s="684" t="s">
        <v>2969</v>
      </c>
      <c r="C238" s="685">
        <v>48935.45</v>
      </c>
      <c r="D238" s="684">
        <f>VLOOKUP($A$1:$A$1000,BS!$A$8:$A$2406,1,0)</f>
        <v>16504013</v>
      </c>
      <c r="H238" s="689"/>
    </row>
    <row r="239" spans="1:8">
      <c r="A239" s="684">
        <v>16504033</v>
      </c>
      <c r="B239" s="684" t="s">
        <v>2945</v>
      </c>
      <c r="C239" s="685">
        <v>130000</v>
      </c>
      <c r="D239" s="684">
        <f>VLOOKUP($A$1:$A$1000,BS!$A$8:$A$2406,1,0)</f>
        <v>16504033</v>
      </c>
      <c r="H239" s="689"/>
    </row>
    <row r="240" spans="1:8">
      <c r="A240" s="684">
        <v>16504043</v>
      </c>
      <c r="B240" s="684" t="s">
        <v>3145</v>
      </c>
      <c r="C240" s="685">
        <v>116800</v>
      </c>
      <c r="D240" s="684">
        <f>VLOOKUP($A$1:$A$1000,BS!$A$8:$A$2406,1,0)</f>
        <v>16504043</v>
      </c>
      <c r="H240" s="689"/>
    </row>
    <row r="241" spans="1:8">
      <c r="A241" s="684">
        <v>17300001</v>
      </c>
      <c r="B241" s="684" t="s">
        <v>2491</v>
      </c>
      <c r="C241" s="685">
        <v>100178963.65000001</v>
      </c>
      <c r="D241" s="684">
        <f>VLOOKUP($A$1:$A$1000,BS!$A$8:$A$2406,1,0)</f>
        <v>17300001</v>
      </c>
      <c r="H241" s="689"/>
    </row>
    <row r="242" spans="1:8">
      <c r="A242" s="684">
        <v>17300002</v>
      </c>
      <c r="B242" s="684" t="s">
        <v>1728</v>
      </c>
      <c r="C242" s="685">
        <v>30156954.170000002</v>
      </c>
      <c r="D242" s="684">
        <f>VLOOKUP($A$1:$A$1000,BS!$A$8:$A$2406,1,0)</f>
        <v>17300002</v>
      </c>
      <c r="H242" s="689"/>
    </row>
    <row r="243" spans="1:8">
      <c r="A243" s="684">
        <v>17500001</v>
      </c>
      <c r="B243" s="684" t="s">
        <v>2585</v>
      </c>
      <c r="C243" s="685">
        <v>3838679.51</v>
      </c>
      <c r="D243" s="684">
        <f>VLOOKUP($A$1:$A$1000,BS!$A$8:$A$2406,1,0)</f>
        <v>17500001</v>
      </c>
      <c r="H243" s="689"/>
    </row>
    <row r="244" spans="1:8">
      <c r="A244" s="684">
        <v>17500002</v>
      </c>
      <c r="B244" s="684" t="s">
        <v>2586</v>
      </c>
      <c r="C244" s="685">
        <v>7904573.4299999997</v>
      </c>
      <c r="D244" s="684">
        <f>VLOOKUP($A$1:$A$1000,BS!$A$8:$A$2406,1,0)</f>
        <v>17500002</v>
      </c>
      <c r="H244" s="689"/>
    </row>
    <row r="245" spans="1:8">
      <c r="A245" s="684">
        <v>17500011</v>
      </c>
      <c r="B245" s="684" t="s">
        <v>2587</v>
      </c>
      <c r="C245" s="685">
        <v>1577619.56</v>
      </c>
      <c r="D245" s="684">
        <f>VLOOKUP($A$1:$A$1000,BS!$A$8:$A$2406,1,0)</f>
        <v>17500011</v>
      </c>
      <c r="H245" s="689"/>
    </row>
    <row r="246" spans="1:8">
      <c r="A246" s="684">
        <v>17500012</v>
      </c>
      <c r="B246" s="684" t="s">
        <v>2588</v>
      </c>
      <c r="C246" s="685">
        <v>1644593.19</v>
      </c>
      <c r="D246" s="684">
        <f>VLOOKUP($A$1:$A$1000,BS!$A$8:$A$2406,1,0)</f>
        <v>17500012</v>
      </c>
      <c r="H246" s="689"/>
    </row>
    <row r="247" spans="1:8">
      <c r="A247" s="684">
        <v>18100003</v>
      </c>
      <c r="B247" s="684" t="s">
        <v>995</v>
      </c>
      <c r="C247" s="685">
        <v>306992.28000000003</v>
      </c>
      <c r="D247" s="684">
        <f>VLOOKUP($A$1:$A$1000,BS!$A$8:$A$2406,1,0)</f>
        <v>18100003</v>
      </c>
      <c r="H247" s="689"/>
    </row>
    <row r="248" spans="1:8">
      <c r="A248" s="684">
        <v>18100093</v>
      </c>
      <c r="B248" s="684" t="s">
        <v>244</v>
      </c>
      <c r="C248" s="685">
        <v>48628.21</v>
      </c>
      <c r="D248" s="684">
        <f>VLOOKUP($A$1:$A$1000,BS!$A$8:$A$2406,1,0)</f>
        <v>18100093</v>
      </c>
      <c r="H248" s="689"/>
    </row>
    <row r="249" spans="1:8">
      <c r="A249" s="684">
        <v>18100203</v>
      </c>
      <c r="B249" s="684" t="s">
        <v>1919</v>
      </c>
      <c r="C249" s="685">
        <v>1640338.55</v>
      </c>
      <c r="D249" s="684">
        <f>VLOOKUP($A$1:$A$1000,BS!$A$8:$A$2406,1,0)</f>
        <v>18100203</v>
      </c>
      <c r="H249" s="689"/>
    </row>
    <row r="250" spans="1:8">
      <c r="A250" s="684">
        <v>18100213</v>
      </c>
      <c r="B250" s="684" t="s">
        <v>3246</v>
      </c>
      <c r="C250" s="685">
        <v>3746593.08</v>
      </c>
      <c r="D250" s="684">
        <f>VLOOKUP($A$1:$A$1000,BS!$A$8:$A$2406,1,0)</f>
        <v>18100213</v>
      </c>
      <c r="H250" s="689"/>
    </row>
    <row r="251" spans="1:8">
      <c r="A251" s="684">
        <v>18100223</v>
      </c>
      <c r="B251" s="684" t="s">
        <v>2808</v>
      </c>
      <c r="C251" s="685">
        <v>1302836.44</v>
      </c>
      <c r="D251" s="684">
        <f>VLOOKUP($A$1:$A$1000,BS!$A$8:$A$2406,1,0)</f>
        <v>18100223</v>
      </c>
      <c r="H251" s="689"/>
    </row>
    <row r="252" spans="1:8">
      <c r="A252" s="684">
        <v>18100233</v>
      </c>
      <c r="B252" s="684" t="s">
        <v>2812</v>
      </c>
      <c r="C252" s="685">
        <v>220172</v>
      </c>
      <c r="D252" s="684">
        <f>VLOOKUP($A$1:$A$1000,BS!$A$8:$A$2406,1,0)</f>
        <v>18100233</v>
      </c>
      <c r="H252" s="689"/>
    </row>
    <row r="253" spans="1:8">
      <c r="A253" s="684">
        <v>18100473</v>
      </c>
      <c r="B253" s="684" t="s">
        <v>1287</v>
      </c>
      <c r="C253" s="685">
        <v>1264697.04</v>
      </c>
      <c r="D253" s="684">
        <f>VLOOKUP($A$1:$A$1000,BS!$A$8:$A$2406,1,0)</f>
        <v>18100473</v>
      </c>
      <c r="H253" s="689"/>
    </row>
    <row r="254" spans="1:8">
      <c r="A254" s="684">
        <v>18100493</v>
      </c>
      <c r="B254" s="684" t="s">
        <v>713</v>
      </c>
      <c r="C254" s="685">
        <v>438519.86</v>
      </c>
      <c r="D254" s="684">
        <f>VLOOKUP($A$1:$A$1000,BS!$A$8:$A$2406,1,0)</f>
        <v>18100493</v>
      </c>
      <c r="H254" s="689"/>
    </row>
    <row r="255" spans="1:8">
      <c r="A255" s="684">
        <v>18100663</v>
      </c>
      <c r="B255" s="684" t="s">
        <v>2703</v>
      </c>
      <c r="C255" s="685">
        <v>975696.29</v>
      </c>
      <c r="D255" s="684">
        <f>VLOOKUP($A$1:$A$1000,BS!$A$8:$A$2406,1,0)</f>
        <v>18100663</v>
      </c>
      <c r="H255" s="689"/>
    </row>
    <row r="256" spans="1:8">
      <c r="A256" s="684">
        <v>18100673</v>
      </c>
      <c r="B256" s="684" t="s">
        <v>2706</v>
      </c>
      <c r="C256" s="685">
        <v>1738489.38</v>
      </c>
      <c r="D256" s="684">
        <f>VLOOKUP($A$1:$A$1000,BS!$A$8:$A$2406,1,0)</f>
        <v>18100673</v>
      </c>
      <c r="H256" s="689"/>
    </row>
    <row r="257" spans="1:8">
      <c r="A257" s="684">
        <v>18100923</v>
      </c>
      <c r="B257" s="684" t="s">
        <v>2402</v>
      </c>
      <c r="C257" s="685">
        <v>2291147.5099999998</v>
      </c>
      <c r="D257" s="684">
        <f>VLOOKUP($A$1:$A$1000,BS!$A$8:$A$2406,1,0)</f>
        <v>18100923</v>
      </c>
      <c r="H257" s="689"/>
    </row>
    <row r="258" spans="1:8">
      <c r="A258" s="684">
        <v>18100933</v>
      </c>
      <c r="B258" s="684" t="s">
        <v>2403</v>
      </c>
      <c r="C258" s="685">
        <v>466260.18</v>
      </c>
      <c r="D258" s="684">
        <f>VLOOKUP($A$1:$A$1000,BS!$A$8:$A$2406,1,0)</f>
        <v>18100933</v>
      </c>
      <c r="H258" s="689"/>
    </row>
    <row r="259" spans="1:8">
      <c r="A259" s="684">
        <v>18100973</v>
      </c>
      <c r="B259" s="684" t="s">
        <v>192</v>
      </c>
      <c r="C259" s="685">
        <v>160138.45000000001</v>
      </c>
      <c r="D259" s="684">
        <f>VLOOKUP($A$1:$A$1000,BS!$A$8:$A$2406,1,0)</f>
        <v>18100973</v>
      </c>
      <c r="H259" s="689"/>
    </row>
    <row r="260" spans="1:8">
      <c r="A260" s="684">
        <v>18100993</v>
      </c>
      <c r="B260" s="684" t="s">
        <v>1827</v>
      </c>
      <c r="C260" s="685">
        <v>40351.599999999999</v>
      </c>
      <c r="D260" s="684">
        <f>VLOOKUP($A$1:$A$1000,BS!$A$8:$A$2406,1,0)</f>
        <v>18100993</v>
      </c>
      <c r="H260" s="689"/>
    </row>
    <row r="261" spans="1:8">
      <c r="A261" s="684">
        <v>18101023</v>
      </c>
      <c r="B261" s="684" t="s">
        <v>1110</v>
      </c>
      <c r="C261" s="685">
        <v>1781656.76</v>
      </c>
      <c r="D261" s="684">
        <f>VLOOKUP($A$1:$A$1000,BS!$A$8:$A$2406,1,0)</f>
        <v>18101023</v>
      </c>
      <c r="H261" s="689"/>
    </row>
    <row r="262" spans="1:8">
      <c r="A262" s="684">
        <v>18101033</v>
      </c>
      <c r="B262" s="684" t="s">
        <v>1283</v>
      </c>
      <c r="C262" s="685">
        <v>2086716.27</v>
      </c>
      <c r="D262" s="684">
        <f>VLOOKUP($A$1:$A$1000,BS!$A$8:$A$2406,1,0)</f>
        <v>18101033</v>
      </c>
      <c r="H262" s="689"/>
    </row>
    <row r="263" spans="1:8">
      <c r="A263" s="684">
        <v>18101053</v>
      </c>
      <c r="B263" s="684" t="s">
        <v>1943</v>
      </c>
      <c r="C263" s="685">
        <v>864304.31</v>
      </c>
      <c r="D263" s="684">
        <f>VLOOKUP($A$1:$A$1000,BS!$A$8:$A$2406,1,0)</f>
        <v>18101053</v>
      </c>
      <c r="H263" s="689"/>
    </row>
    <row r="264" spans="1:8">
      <c r="A264" s="684">
        <v>18101083</v>
      </c>
      <c r="B264" s="684" t="s">
        <v>1006</v>
      </c>
      <c r="C264" s="685">
        <v>714991.77</v>
      </c>
      <c r="D264" s="684">
        <f>VLOOKUP($A$1:$A$1000,BS!$A$8:$A$2406,1,0)</f>
        <v>18101083</v>
      </c>
      <c r="H264" s="689"/>
    </row>
    <row r="265" spans="1:8">
      <c r="A265" s="684">
        <v>18101093</v>
      </c>
      <c r="B265" s="684" t="s">
        <v>1007</v>
      </c>
      <c r="C265" s="685">
        <v>550854.48</v>
      </c>
      <c r="D265" s="684">
        <f>VLOOKUP($A$1:$A$1000,BS!$A$8:$A$2406,1,0)</f>
        <v>18101093</v>
      </c>
      <c r="H265" s="689"/>
    </row>
    <row r="266" spans="1:8">
      <c r="A266" s="684">
        <v>18101113</v>
      </c>
      <c r="B266" s="684" t="s">
        <v>1643</v>
      </c>
      <c r="C266" s="685">
        <v>2879010.01</v>
      </c>
      <c r="D266" s="684">
        <f>VLOOKUP($A$1:$A$1000,BS!$A$8:$A$2406,1,0)</f>
        <v>18101113</v>
      </c>
      <c r="H266" s="689"/>
    </row>
    <row r="267" spans="1:8">
      <c r="A267" s="684">
        <v>18101123</v>
      </c>
      <c r="B267" s="684" t="s">
        <v>2135</v>
      </c>
      <c r="C267" s="685">
        <v>2792780.91</v>
      </c>
      <c r="D267" s="684">
        <f>VLOOKUP($A$1:$A$1000,BS!$A$8:$A$2406,1,0)</f>
        <v>18101123</v>
      </c>
      <c r="H267" s="689"/>
    </row>
    <row r="268" spans="1:8">
      <c r="A268" s="684">
        <v>18101133</v>
      </c>
      <c r="B268" s="684" t="s">
        <v>2136</v>
      </c>
      <c r="C268" s="685">
        <v>2163383.08</v>
      </c>
      <c r="D268" s="684">
        <f>VLOOKUP($A$1:$A$1000,BS!$A$8:$A$2406,1,0)</f>
        <v>18101133</v>
      </c>
      <c r="H268" s="689"/>
    </row>
    <row r="269" spans="1:8">
      <c r="A269" s="684">
        <v>18101143</v>
      </c>
      <c r="B269" s="684" t="s">
        <v>2246</v>
      </c>
      <c r="C269" s="685">
        <v>2651126.92</v>
      </c>
      <c r="D269" s="684">
        <f>VLOOKUP($A$1:$A$1000,BS!$A$8:$A$2406,1,0)</f>
        <v>18101143</v>
      </c>
      <c r="H269" s="689"/>
    </row>
    <row r="270" spans="1:8">
      <c r="A270" s="684">
        <v>18210231</v>
      </c>
      <c r="B270" s="684" t="s">
        <v>1792</v>
      </c>
      <c r="C270" s="685">
        <v>27194439</v>
      </c>
      <c r="D270" s="684">
        <f>VLOOKUP($A$1:$A$1000,BS!$A$8:$A$2406,1,0)</f>
        <v>18210231</v>
      </c>
      <c r="H270" s="689"/>
    </row>
    <row r="271" spans="1:8">
      <c r="A271" s="684">
        <v>18210261</v>
      </c>
      <c r="B271" s="684" t="s">
        <v>2213</v>
      </c>
      <c r="C271" s="685">
        <v>50185.88</v>
      </c>
      <c r="D271" s="684">
        <f>VLOOKUP($A$1:$A$1000,BS!$A$8:$A$2406,1,0)</f>
        <v>18210261</v>
      </c>
      <c r="H271" s="689"/>
    </row>
    <row r="272" spans="1:8">
      <c r="A272" s="684">
        <v>18210281</v>
      </c>
      <c r="B272" s="684" t="s">
        <v>2446</v>
      </c>
      <c r="C272" s="685">
        <v>60295490.299999997</v>
      </c>
      <c r="D272" s="684">
        <f>VLOOKUP($A$1:$A$1000,BS!$A$8:$A$2406,1,0)</f>
        <v>18210281</v>
      </c>
      <c r="H272" s="689"/>
    </row>
    <row r="273" spans="1:8">
      <c r="A273" s="684">
        <v>18210291</v>
      </c>
      <c r="B273" s="684" t="s">
        <v>2522</v>
      </c>
      <c r="C273" s="685">
        <v>6861616.7699999996</v>
      </c>
      <c r="D273" s="684">
        <f>VLOOKUP($A$1:$A$1000,BS!$A$8:$A$2406,1,0)</f>
        <v>18210291</v>
      </c>
      <c r="H273" s="689"/>
    </row>
    <row r="274" spans="1:8">
      <c r="A274" s="684">
        <v>18210301</v>
      </c>
      <c r="B274" s="684" t="s">
        <v>3147</v>
      </c>
      <c r="C274" s="685">
        <v>18184481.079999998</v>
      </c>
      <c r="D274" s="684">
        <f>VLOOKUP($A$1:$A$1000,BS!$A$8:$A$2406,1,0)</f>
        <v>18210301</v>
      </c>
      <c r="H274" s="689"/>
    </row>
    <row r="275" spans="1:8">
      <c r="A275" s="684">
        <v>18220011</v>
      </c>
      <c r="B275" s="684" t="s">
        <v>491</v>
      </c>
      <c r="C275" s="685">
        <v>65708856.939999998</v>
      </c>
      <c r="D275" s="684">
        <f>VLOOKUP($A$1:$A$1000,BS!$A$8:$A$2406,1,0)</f>
        <v>18220011</v>
      </c>
      <c r="H275" s="689"/>
    </row>
    <row r="276" spans="1:8">
      <c r="A276" s="684">
        <v>18220021</v>
      </c>
      <c r="B276" s="684" t="s">
        <v>1157</v>
      </c>
      <c r="C276" s="685">
        <v>743111.53</v>
      </c>
      <c r="D276" s="684">
        <f>VLOOKUP($A$1:$A$1000,BS!$A$8:$A$2406,1,0)</f>
        <v>18220021</v>
      </c>
      <c r="H276" s="689"/>
    </row>
    <row r="277" spans="1:8">
      <c r="A277" s="684">
        <v>18220031</v>
      </c>
      <c r="B277" s="684" t="s">
        <v>261</v>
      </c>
      <c r="C277" s="685">
        <v>-18818583.699999999</v>
      </c>
      <c r="D277" s="684">
        <f>VLOOKUP($A$1:$A$1000,BS!$A$8:$A$2406,1,0)</f>
        <v>18220031</v>
      </c>
      <c r="H277" s="689"/>
    </row>
    <row r="278" spans="1:8">
      <c r="A278" s="684">
        <v>18220041</v>
      </c>
      <c r="B278" s="684" t="s">
        <v>1329</v>
      </c>
      <c r="C278" s="685">
        <v>-17002235.239999998</v>
      </c>
      <c r="D278" s="684">
        <f>VLOOKUP($A$1:$A$1000,BS!$A$8:$A$2406,1,0)</f>
        <v>18220041</v>
      </c>
      <c r="H278" s="689"/>
    </row>
    <row r="279" spans="1:8">
      <c r="A279" s="684">
        <v>18220061</v>
      </c>
      <c r="B279" s="684" t="s">
        <v>1507</v>
      </c>
      <c r="C279" s="685">
        <v>-30211680.609999999</v>
      </c>
      <c r="D279" s="684">
        <f>VLOOKUP($A$1:$A$1000,BS!$A$8:$A$2406,1,0)</f>
        <v>18220061</v>
      </c>
      <c r="H279" s="689"/>
    </row>
    <row r="280" spans="1:8">
      <c r="A280" s="684">
        <v>18220091</v>
      </c>
      <c r="B280" s="684" t="s">
        <v>2436</v>
      </c>
      <c r="C280" s="685">
        <v>382007.63</v>
      </c>
      <c r="D280" s="684">
        <f>VLOOKUP($A$1:$A$1000,BS!$A$8:$A$2406,1,0)</f>
        <v>18220091</v>
      </c>
      <c r="H280" s="689"/>
    </row>
    <row r="281" spans="1:8">
      <c r="A281" s="684">
        <v>18220101</v>
      </c>
      <c r="B281" s="684" t="s">
        <v>3160</v>
      </c>
      <c r="C281" s="685">
        <v>12555962.869999999</v>
      </c>
      <c r="D281" s="684">
        <f>VLOOKUP($A$1:$A$1000,BS!$A$8:$A$2406,1,0)</f>
        <v>18220101</v>
      </c>
      <c r="H281" s="689"/>
    </row>
    <row r="282" spans="1:8">
      <c r="A282" s="684">
        <v>18230002</v>
      </c>
      <c r="B282" s="684" t="s">
        <v>2</v>
      </c>
      <c r="C282" s="685">
        <v>405550.46</v>
      </c>
      <c r="D282" s="684">
        <f>VLOOKUP($A$1:$A$1000,BS!$A$8:$A$2406,1,0)</f>
        <v>18230002</v>
      </c>
      <c r="H282" s="689"/>
    </row>
    <row r="283" spans="1:8">
      <c r="A283" s="684">
        <v>18230021</v>
      </c>
      <c r="B283" s="684" t="s">
        <v>613</v>
      </c>
      <c r="C283" s="685">
        <v>36619937.82</v>
      </c>
      <c r="D283" s="684">
        <f>VLOOKUP($A$1:$A$1000,BS!$A$8:$A$2406,1,0)</f>
        <v>18230021</v>
      </c>
      <c r="H283" s="689"/>
    </row>
    <row r="284" spans="1:8">
      <c r="A284" s="684">
        <v>18230031</v>
      </c>
      <c r="B284" s="684" t="s">
        <v>1332</v>
      </c>
      <c r="C284" s="685">
        <v>52693145.140000001</v>
      </c>
      <c r="D284" s="684">
        <f>VLOOKUP($A$1:$A$1000,BS!$A$8:$A$2406,1,0)</f>
        <v>18230031</v>
      </c>
      <c r="H284" s="689"/>
    </row>
    <row r="285" spans="1:8">
      <c r="A285" s="684">
        <v>18230032</v>
      </c>
      <c r="B285" s="684" t="s">
        <v>878</v>
      </c>
      <c r="C285" s="685">
        <v>4815196.29</v>
      </c>
      <c r="D285" s="684">
        <f>VLOOKUP($A$1:$A$1000,BS!$A$8:$A$2406,1,0)</f>
        <v>18230032</v>
      </c>
      <c r="H285" s="689"/>
    </row>
    <row r="286" spans="1:8">
      <c r="A286" s="684">
        <v>18230041</v>
      </c>
      <c r="B286" s="684" t="s">
        <v>766</v>
      </c>
      <c r="C286" s="685">
        <v>21589277</v>
      </c>
      <c r="D286" s="684">
        <f>VLOOKUP($A$1:$A$1000,BS!$A$8:$A$2406,1,0)</f>
        <v>18230041</v>
      </c>
      <c r="H286" s="689"/>
    </row>
    <row r="287" spans="1:8">
      <c r="A287" s="684">
        <v>18230042</v>
      </c>
      <c r="B287" s="684" t="s">
        <v>1686</v>
      </c>
      <c r="C287" s="685">
        <v>770766.26</v>
      </c>
      <c r="D287" s="684">
        <f>VLOOKUP($A$1:$A$1000,BS!$A$8:$A$2406,1,0)</f>
        <v>18230042</v>
      </c>
      <c r="H287" s="689"/>
    </row>
    <row r="288" spans="1:8">
      <c r="A288" s="684">
        <v>18230051</v>
      </c>
      <c r="B288" s="684" t="s">
        <v>767</v>
      </c>
      <c r="C288" s="685">
        <v>-16381751.800000001</v>
      </c>
      <c r="D288" s="684">
        <f>VLOOKUP($A$1:$A$1000,BS!$A$8:$A$2406,1,0)</f>
        <v>18230051</v>
      </c>
      <c r="H288" s="689"/>
    </row>
    <row r="289" spans="1:8">
      <c r="A289" s="684">
        <v>18230061</v>
      </c>
      <c r="B289" s="684" t="s">
        <v>675</v>
      </c>
      <c r="C289" s="685">
        <v>1258614</v>
      </c>
      <c r="D289" s="684">
        <f>VLOOKUP($A$1:$A$1000,BS!$A$8:$A$2406,1,0)</f>
        <v>18230061</v>
      </c>
      <c r="H289" s="689"/>
    </row>
    <row r="290" spans="1:8">
      <c r="A290" s="684">
        <v>18230071</v>
      </c>
      <c r="B290" s="684" t="s">
        <v>1027</v>
      </c>
      <c r="C290" s="685">
        <v>113632921</v>
      </c>
      <c r="D290" s="684">
        <f>VLOOKUP($A$1:$A$1000,BS!$A$8:$A$2406,1,0)</f>
        <v>18230071</v>
      </c>
      <c r="H290" s="689"/>
    </row>
    <row r="291" spans="1:8">
      <c r="A291" s="684">
        <v>18230081</v>
      </c>
      <c r="B291" s="684" t="s">
        <v>988</v>
      </c>
      <c r="C291" s="685">
        <v>-106285887.98999999</v>
      </c>
      <c r="D291" s="684">
        <f>VLOOKUP($A$1:$A$1000,BS!$A$8:$A$2406,1,0)</f>
        <v>18230081</v>
      </c>
      <c r="H291" s="689"/>
    </row>
    <row r="292" spans="1:8">
      <c r="A292" s="684">
        <v>18230281</v>
      </c>
      <c r="B292" s="684" t="s">
        <v>156</v>
      </c>
      <c r="C292" s="685">
        <v>1828298</v>
      </c>
      <c r="D292" s="684">
        <f>VLOOKUP($A$1:$A$1000,BS!$A$8:$A$2406,1,0)</f>
        <v>18230281</v>
      </c>
      <c r="H292" s="689"/>
    </row>
    <row r="293" spans="1:8">
      <c r="A293" s="684">
        <v>18230291</v>
      </c>
      <c r="B293" s="684" t="s">
        <v>1566</v>
      </c>
      <c r="C293" s="685">
        <v>-1828298</v>
      </c>
      <c r="D293" s="684">
        <f>VLOOKUP($A$1:$A$1000,BS!$A$8:$A$2406,1,0)</f>
        <v>18230291</v>
      </c>
      <c r="H293" s="689"/>
    </row>
    <row r="294" spans="1:8">
      <c r="A294" s="684">
        <v>18230311</v>
      </c>
      <c r="B294" s="684" t="s">
        <v>1607</v>
      </c>
      <c r="C294" s="685">
        <v>30000</v>
      </c>
      <c r="D294" s="684">
        <f>VLOOKUP($A$1:$A$1000,BS!$A$8:$A$2406,1,0)</f>
        <v>18230311</v>
      </c>
      <c r="H294" s="689"/>
    </row>
    <row r="295" spans="1:8">
      <c r="A295" s="684">
        <v>18230351</v>
      </c>
      <c r="B295" s="684" t="s">
        <v>238</v>
      </c>
      <c r="C295" s="685">
        <v>116362410.76000001</v>
      </c>
      <c r="D295" s="684">
        <f>VLOOKUP($A$1:$A$1000,BS!$A$8:$A$2406,1,0)</f>
        <v>18230351</v>
      </c>
      <c r="H295" s="689"/>
    </row>
    <row r="296" spans="1:8">
      <c r="A296" s="684">
        <v>18230401</v>
      </c>
      <c r="B296" s="684" t="s">
        <v>2462</v>
      </c>
      <c r="C296" s="685">
        <v>13262.01</v>
      </c>
      <c r="D296" s="684">
        <f>VLOOKUP($A$1:$A$1000,BS!$A$8:$A$2406,1,0)</f>
        <v>18230401</v>
      </c>
      <c r="H296" s="689"/>
    </row>
    <row r="297" spans="1:8">
      <c r="A297" s="684">
        <v>18230621</v>
      </c>
      <c r="B297" s="684" t="s">
        <v>1353</v>
      </c>
      <c r="C297" s="685">
        <v>-8273943.9000000004</v>
      </c>
      <c r="D297" s="684">
        <f>VLOOKUP($A$1:$A$1000,BS!$A$8:$A$2406,1,0)</f>
        <v>18230621</v>
      </c>
      <c r="H297" s="689"/>
    </row>
    <row r="298" spans="1:8">
      <c r="A298" s="684">
        <v>18230631</v>
      </c>
      <c r="B298" s="684" t="s">
        <v>1920</v>
      </c>
      <c r="C298" s="685">
        <v>75086846.319999993</v>
      </c>
      <c r="D298" s="684">
        <f>VLOOKUP($A$1:$A$1000,BS!$A$8:$A$2406,1,0)</f>
        <v>18230631</v>
      </c>
      <c r="H298" s="689"/>
    </row>
    <row r="299" spans="1:8">
      <c r="A299" s="684">
        <v>18230691</v>
      </c>
      <c r="B299" s="684" t="s">
        <v>1366</v>
      </c>
      <c r="C299" s="685">
        <v>-474402.14</v>
      </c>
      <c r="D299" s="684">
        <f>VLOOKUP($A$1:$A$1000,BS!$A$8:$A$2406,1,0)</f>
        <v>18230691</v>
      </c>
      <c r="H299" s="689"/>
    </row>
    <row r="300" spans="1:8">
      <c r="A300" s="684">
        <v>18230711</v>
      </c>
      <c r="B300" s="684" t="s">
        <v>1037</v>
      </c>
      <c r="C300" s="685">
        <v>29551324</v>
      </c>
      <c r="D300" s="684">
        <f>VLOOKUP($A$1:$A$1000,BS!$A$8:$A$2406,1,0)</f>
        <v>18230711</v>
      </c>
      <c r="H300" s="689"/>
    </row>
    <row r="301" spans="1:8">
      <c r="A301" s="684">
        <v>18230721</v>
      </c>
      <c r="B301" s="684" t="s">
        <v>1038</v>
      </c>
      <c r="C301" s="685">
        <v>-29551324</v>
      </c>
      <c r="D301" s="684">
        <f>VLOOKUP($A$1:$A$1000,BS!$A$8:$A$2406,1,0)</f>
        <v>18230721</v>
      </c>
      <c r="H301" s="689"/>
    </row>
    <row r="302" spans="1:8">
      <c r="A302" s="684">
        <v>18230731</v>
      </c>
      <c r="B302" s="684" t="s">
        <v>1842</v>
      </c>
      <c r="C302" s="685">
        <v>9957561</v>
      </c>
      <c r="D302" s="684">
        <f>VLOOKUP($A$1:$A$1000,BS!$A$8:$A$2406,1,0)</f>
        <v>18230731</v>
      </c>
      <c r="H302" s="689"/>
    </row>
    <row r="303" spans="1:8">
      <c r="A303" s="684">
        <v>18230741</v>
      </c>
      <c r="B303" s="684" t="s">
        <v>254</v>
      </c>
      <c r="C303" s="685">
        <v>-9957561</v>
      </c>
      <c r="D303" s="684">
        <f>VLOOKUP($A$1:$A$1000,BS!$A$8:$A$2406,1,0)</f>
        <v>18230741</v>
      </c>
      <c r="H303" s="689"/>
    </row>
    <row r="304" spans="1:8">
      <c r="A304" s="684">
        <v>18230751</v>
      </c>
      <c r="B304" s="684" t="s">
        <v>300</v>
      </c>
      <c r="C304" s="685">
        <v>-12375488</v>
      </c>
      <c r="D304" s="684">
        <f>VLOOKUP($A$1:$A$1000,BS!$A$8:$A$2406,1,0)</f>
        <v>18230751</v>
      </c>
      <c r="H304" s="689"/>
    </row>
    <row r="305" spans="1:8">
      <c r="A305" s="684">
        <v>18230761</v>
      </c>
      <c r="B305" s="684" t="s">
        <v>301</v>
      </c>
      <c r="C305" s="685">
        <v>12375488</v>
      </c>
      <c r="D305" s="684">
        <f>VLOOKUP($A$1:$A$1000,BS!$A$8:$A$2406,1,0)</f>
        <v>18230761</v>
      </c>
      <c r="H305" s="689"/>
    </row>
    <row r="306" spans="1:8">
      <c r="A306" s="684">
        <v>18230771</v>
      </c>
      <c r="B306" s="684" t="s">
        <v>925</v>
      </c>
      <c r="C306" s="685">
        <v>4159011</v>
      </c>
      <c r="D306" s="684">
        <f>VLOOKUP($A$1:$A$1000,BS!$A$8:$A$2406,1,0)</f>
        <v>18230771</v>
      </c>
      <c r="H306" s="689"/>
    </row>
    <row r="307" spans="1:8">
      <c r="A307" s="684">
        <v>18230781</v>
      </c>
      <c r="B307" s="684" t="s">
        <v>834</v>
      </c>
      <c r="C307" s="685">
        <v>-4159011</v>
      </c>
      <c r="D307" s="684">
        <f>VLOOKUP($A$1:$A$1000,BS!$A$8:$A$2406,1,0)</f>
        <v>18230781</v>
      </c>
      <c r="H307" s="689"/>
    </row>
    <row r="308" spans="1:8">
      <c r="A308" s="684">
        <v>18230791</v>
      </c>
      <c r="B308" s="684" t="s">
        <v>406</v>
      </c>
      <c r="C308" s="685">
        <v>3858376</v>
      </c>
      <c r="D308" s="684">
        <f>VLOOKUP($A$1:$A$1000,BS!$A$8:$A$2406,1,0)</f>
        <v>18230791</v>
      </c>
      <c r="H308" s="689"/>
    </row>
    <row r="309" spans="1:8">
      <c r="A309" s="684">
        <v>18230811</v>
      </c>
      <c r="B309" s="684" t="s">
        <v>1671</v>
      </c>
      <c r="C309" s="685">
        <v>-671033</v>
      </c>
      <c r="D309" s="684">
        <f>VLOOKUP($A$1:$A$1000,BS!$A$8:$A$2406,1,0)</f>
        <v>18230811</v>
      </c>
      <c r="H309" s="689"/>
    </row>
    <row r="310" spans="1:8">
      <c r="A310" s="684">
        <v>18230821</v>
      </c>
      <c r="B310" s="684" t="s">
        <v>1672</v>
      </c>
      <c r="C310" s="685">
        <v>671033</v>
      </c>
      <c r="D310" s="684">
        <f>VLOOKUP($A$1:$A$1000,BS!$A$8:$A$2406,1,0)</f>
        <v>18230821</v>
      </c>
      <c r="H310" s="689"/>
    </row>
    <row r="311" spans="1:8">
      <c r="A311" s="684">
        <v>18230831</v>
      </c>
      <c r="B311" s="684" t="s">
        <v>1532</v>
      </c>
      <c r="C311" s="685">
        <v>-30212669</v>
      </c>
      <c r="D311" s="684">
        <f>VLOOKUP($A$1:$A$1000,BS!$A$8:$A$2406,1,0)</f>
        <v>18230831</v>
      </c>
      <c r="H311" s="689"/>
    </row>
    <row r="312" spans="1:8">
      <c r="A312" s="684">
        <v>18230841</v>
      </c>
      <c r="B312" s="684" t="s">
        <v>753</v>
      </c>
      <c r="C312" s="685">
        <v>30212669</v>
      </c>
      <c r="D312" s="684">
        <f>VLOOKUP($A$1:$A$1000,BS!$A$8:$A$2406,1,0)</f>
        <v>18230841</v>
      </c>
      <c r="H312" s="689"/>
    </row>
    <row r="313" spans="1:8">
      <c r="A313" s="684">
        <v>18230851</v>
      </c>
      <c r="B313" s="684" t="s">
        <v>1210</v>
      </c>
      <c r="C313" s="685">
        <v>-1764924</v>
      </c>
      <c r="D313" s="684">
        <f>VLOOKUP($A$1:$A$1000,BS!$A$8:$A$2406,1,0)</f>
        <v>18230851</v>
      </c>
      <c r="H313" s="689"/>
    </row>
    <row r="314" spans="1:8">
      <c r="A314" s="684">
        <v>18230861</v>
      </c>
      <c r="B314" s="684" t="s">
        <v>1211</v>
      </c>
      <c r="C314" s="685">
        <v>1764924</v>
      </c>
      <c r="D314" s="684">
        <f>VLOOKUP($A$1:$A$1000,BS!$A$8:$A$2406,1,0)</f>
        <v>18230861</v>
      </c>
      <c r="H314" s="689"/>
    </row>
    <row r="315" spans="1:8">
      <c r="A315" s="684">
        <v>18230871</v>
      </c>
      <c r="B315" s="684" t="s">
        <v>193</v>
      </c>
      <c r="C315" s="685">
        <v>30270096</v>
      </c>
      <c r="D315" s="684">
        <f>VLOOKUP($A$1:$A$1000,BS!$A$8:$A$2406,1,0)</f>
        <v>18230871</v>
      </c>
      <c r="H315" s="689"/>
    </row>
    <row r="316" spans="1:8">
      <c r="A316" s="684">
        <v>18230881</v>
      </c>
      <c r="B316" s="684" t="s">
        <v>194</v>
      </c>
      <c r="C316" s="685">
        <v>-30270096</v>
      </c>
      <c r="D316" s="684">
        <f>VLOOKUP($A$1:$A$1000,BS!$A$8:$A$2406,1,0)</f>
        <v>18230881</v>
      </c>
      <c r="H316" s="689"/>
    </row>
    <row r="317" spans="1:8">
      <c r="A317" s="684">
        <v>18230891</v>
      </c>
      <c r="B317" s="684" t="s">
        <v>967</v>
      </c>
      <c r="C317" s="685">
        <v>36163528</v>
      </c>
      <c r="D317" s="684">
        <f>VLOOKUP($A$1:$A$1000,BS!$A$8:$A$2406,1,0)</f>
        <v>18230891</v>
      </c>
      <c r="H317" s="689"/>
    </row>
    <row r="318" spans="1:8">
      <c r="A318" s="684">
        <v>18230971</v>
      </c>
      <c r="B318" s="684" t="s">
        <v>1471</v>
      </c>
      <c r="C318" s="685">
        <v>2749643.08</v>
      </c>
      <c r="D318" s="684">
        <f>VLOOKUP($A$1:$A$1000,BS!$A$8:$A$2406,1,0)</f>
        <v>18230971</v>
      </c>
      <c r="H318" s="689"/>
    </row>
    <row r="319" spans="1:8">
      <c r="A319" s="684">
        <v>18230981</v>
      </c>
      <c r="B319" s="684" t="s">
        <v>970</v>
      </c>
      <c r="C319" s="685">
        <v>-36163528</v>
      </c>
      <c r="D319" s="684">
        <f>VLOOKUP($A$1:$A$1000,BS!$A$8:$A$2406,1,0)</f>
        <v>18230981</v>
      </c>
      <c r="H319" s="689"/>
    </row>
    <row r="320" spans="1:8">
      <c r="A320" s="684">
        <v>18231051</v>
      </c>
      <c r="B320" s="684" t="s">
        <v>2228</v>
      </c>
      <c r="C320" s="685">
        <v>-34827817</v>
      </c>
      <c r="D320" s="684">
        <f>VLOOKUP($A$1:$A$1000,BS!$A$8:$A$2406,1,0)</f>
        <v>18231051</v>
      </c>
      <c r="H320" s="689"/>
    </row>
    <row r="321" spans="1:8">
      <c r="A321" s="684">
        <v>18231061</v>
      </c>
      <c r="B321" s="684" t="s">
        <v>2229</v>
      </c>
      <c r="C321" s="685">
        <v>34827817</v>
      </c>
      <c r="D321" s="684">
        <f>VLOOKUP($A$1:$A$1000,BS!$A$8:$A$2406,1,0)</f>
        <v>18231061</v>
      </c>
      <c r="H321" s="689"/>
    </row>
    <row r="322" spans="1:8">
      <c r="A322" s="684">
        <v>18231081</v>
      </c>
      <c r="B322" s="684" t="s">
        <v>2444</v>
      </c>
      <c r="C322" s="685">
        <v>-25644564</v>
      </c>
      <c r="D322" s="684">
        <f>VLOOKUP($A$1:$A$1000,BS!$A$8:$A$2406,1,0)</f>
        <v>18231081</v>
      </c>
      <c r="H322" s="689"/>
    </row>
    <row r="323" spans="1:8">
      <c r="A323" s="684">
        <v>18231091</v>
      </c>
      <c r="B323" s="684" t="s">
        <v>2445</v>
      </c>
      <c r="C323" s="685">
        <v>25644564</v>
      </c>
      <c r="D323" s="684">
        <f>VLOOKUP($A$1:$A$1000,BS!$A$8:$A$2406,1,0)</f>
        <v>18231091</v>
      </c>
      <c r="H323" s="689"/>
    </row>
    <row r="324" spans="1:8">
      <c r="A324" s="684">
        <v>18231141</v>
      </c>
      <c r="B324" s="684" t="s">
        <v>2708</v>
      </c>
      <c r="C324" s="685">
        <v>-37811937</v>
      </c>
      <c r="D324" s="684">
        <f>VLOOKUP($A$1:$A$1000,BS!$A$8:$A$2406,1,0)</f>
        <v>18231141</v>
      </c>
      <c r="H324" s="689"/>
    </row>
    <row r="325" spans="1:8">
      <c r="A325" s="684">
        <v>18231151</v>
      </c>
      <c r="B325" s="684" t="s">
        <v>2709</v>
      </c>
      <c r="C325" s="685">
        <v>37811937</v>
      </c>
      <c r="D325" s="684">
        <f>VLOOKUP($A$1:$A$1000,BS!$A$8:$A$2406,1,0)</f>
        <v>18231151</v>
      </c>
      <c r="H325" s="689"/>
    </row>
    <row r="326" spans="1:8">
      <c r="A326" s="684">
        <v>18231161</v>
      </c>
      <c r="B326" s="684" t="s">
        <v>3012</v>
      </c>
      <c r="C326" s="685">
        <v>40127111</v>
      </c>
      <c r="D326" s="684">
        <f>VLOOKUP($A$1:$A$1000,BS!$A$8:$A$2406,1,0)</f>
        <v>18231161</v>
      </c>
      <c r="H326" s="689"/>
    </row>
    <row r="327" spans="1:8">
      <c r="A327" s="684">
        <v>18231171</v>
      </c>
      <c r="B327" s="684" t="s">
        <v>3013</v>
      </c>
      <c r="C327" s="685">
        <v>-40127111</v>
      </c>
      <c r="D327" s="684">
        <f>VLOOKUP($A$1:$A$1000,BS!$A$8:$A$2406,1,0)</f>
        <v>18231171</v>
      </c>
      <c r="H327" s="689"/>
    </row>
    <row r="328" spans="1:8">
      <c r="A328" s="684">
        <v>18231181</v>
      </c>
      <c r="B328" s="684" t="s">
        <v>3201</v>
      </c>
      <c r="C328" s="685">
        <v>3427905</v>
      </c>
      <c r="D328" s="684">
        <f>VLOOKUP($A$1:$A$1000,BS!$A$8:$A$2406,1,0)</f>
        <v>18231181</v>
      </c>
      <c r="H328" s="689"/>
    </row>
    <row r="329" spans="1:8">
      <c r="A329" s="684">
        <v>18231191</v>
      </c>
      <c r="B329" s="684" t="s">
        <v>3202</v>
      </c>
      <c r="C329" s="685">
        <v>-3427905</v>
      </c>
      <c r="D329" s="684">
        <f>VLOOKUP($A$1:$A$1000,BS!$A$8:$A$2406,1,0)</f>
        <v>18231191</v>
      </c>
      <c r="H329" s="689"/>
    </row>
    <row r="330" spans="1:8">
      <c r="A330" s="684">
        <v>18232221</v>
      </c>
      <c r="B330" s="684" t="s">
        <v>1608</v>
      </c>
      <c r="C330" s="685">
        <v>198681</v>
      </c>
      <c r="D330" s="684">
        <f>VLOOKUP($A$1:$A$1000,BS!$A$8:$A$2406,1,0)</f>
        <v>18232221</v>
      </c>
      <c r="H330" s="689"/>
    </row>
    <row r="331" spans="1:8">
      <c r="A331" s="684">
        <v>18232251</v>
      </c>
      <c r="B331" s="684" t="s">
        <v>1609</v>
      </c>
      <c r="C331" s="685">
        <v>2142305.36</v>
      </c>
      <c r="D331" s="684">
        <f>VLOOKUP($A$1:$A$1000,BS!$A$8:$A$2406,1,0)</f>
        <v>18232251</v>
      </c>
      <c r="H331" s="689"/>
    </row>
    <row r="332" spans="1:8">
      <c r="A332" s="684">
        <v>18232261</v>
      </c>
      <c r="B332" s="684" t="s">
        <v>1644</v>
      </c>
      <c r="C332" s="685">
        <v>199389.37</v>
      </c>
      <c r="D332" s="684">
        <f>VLOOKUP($A$1:$A$1000,BS!$A$8:$A$2406,1,0)</f>
        <v>18232261</v>
      </c>
      <c r="H332" s="689"/>
    </row>
    <row r="333" spans="1:8">
      <c r="A333" s="684">
        <v>18232271</v>
      </c>
      <c r="B333" s="684" t="s">
        <v>1610</v>
      </c>
      <c r="C333" s="685">
        <v>320466.87</v>
      </c>
      <c r="D333" s="684">
        <f>VLOOKUP($A$1:$A$1000,BS!$A$8:$A$2406,1,0)</f>
        <v>18232271</v>
      </c>
      <c r="H333" s="689"/>
    </row>
    <row r="334" spans="1:8">
      <c r="A334" s="684">
        <v>18232301</v>
      </c>
      <c r="B334" s="684" t="s">
        <v>2523</v>
      </c>
      <c r="C334" s="685">
        <v>71678046.370000005</v>
      </c>
      <c r="D334" s="684">
        <f>VLOOKUP($A$1:$A$1000,BS!$A$8:$A$2406,1,0)</f>
        <v>18232301</v>
      </c>
      <c r="H334" s="689"/>
    </row>
    <row r="335" spans="1:8">
      <c r="A335" s="684">
        <v>18232311</v>
      </c>
      <c r="B335" s="684" t="s">
        <v>2524</v>
      </c>
      <c r="C335" s="685">
        <v>15145239</v>
      </c>
      <c r="D335" s="684">
        <f>VLOOKUP($A$1:$A$1000,BS!$A$8:$A$2406,1,0)</f>
        <v>18232311</v>
      </c>
      <c r="H335" s="689"/>
    </row>
    <row r="336" spans="1:8">
      <c r="A336" s="684">
        <v>18232321</v>
      </c>
      <c r="B336" s="684" t="s">
        <v>2525</v>
      </c>
      <c r="C336" s="685">
        <v>2291666.48</v>
      </c>
      <c r="D336" s="684">
        <f>VLOOKUP($A$1:$A$1000,BS!$A$8:$A$2406,1,0)</f>
        <v>18232321</v>
      </c>
      <c r="H336" s="689"/>
    </row>
    <row r="337" spans="1:8">
      <c r="A337" s="684">
        <v>18232331</v>
      </c>
      <c r="B337" s="684" t="s">
        <v>2536</v>
      </c>
      <c r="C337" s="685">
        <v>4124656.62</v>
      </c>
      <c r="D337" s="684">
        <f>VLOOKUP($A$1:$A$1000,BS!$A$8:$A$2406,1,0)</f>
        <v>18232331</v>
      </c>
      <c r="H337" s="689"/>
    </row>
    <row r="338" spans="1:8">
      <c r="A338" s="684">
        <v>18233061</v>
      </c>
      <c r="B338" s="684" t="s">
        <v>1611</v>
      </c>
      <c r="C338" s="685">
        <v>20000</v>
      </c>
      <c r="D338" s="684">
        <f>VLOOKUP($A$1:$A$1000,BS!$A$8:$A$2406,1,0)</f>
        <v>18233061</v>
      </c>
      <c r="H338" s="689"/>
    </row>
    <row r="339" spans="1:8">
      <c r="A339" s="684">
        <v>18233091</v>
      </c>
      <c r="B339" s="684" t="s">
        <v>1612</v>
      </c>
      <c r="C339" s="685">
        <v>198092.16</v>
      </c>
      <c r="D339" s="684">
        <f>VLOOKUP($A$1:$A$1000,BS!$A$8:$A$2406,1,0)</f>
        <v>18233091</v>
      </c>
      <c r="H339" s="689"/>
    </row>
    <row r="340" spans="1:8">
      <c r="A340" s="684">
        <v>18235521</v>
      </c>
      <c r="B340" s="684" t="s">
        <v>2075</v>
      </c>
      <c r="C340" s="685">
        <v>28203437.879999999</v>
      </c>
      <c r="D340" s="684">
        <f>VLOOKUP($A$1:$A$1000,BS!$A$8:$A$2406,1,0)</f>
        <v>18235521</v>
      </c>
      <c r="H340" s="689"/>
    </row>
    <row r="341" spans="1:8">
      <c r="A341" s="684">
        <v>18236021</v>
      </c>
      <c r="B341" s="684" t="s">
        <v>44</v>
      </c>
      <c r="C341" s="685">
        <v>15256064.07</v>
      </c>
      <c r="D341" s="684">
        <f>VLOOKUP($A$1:$A$1000,BS!$A$8:$A$2406,1,0)</f>
        <v>18236021</v>
      </c>
      <c r="H341" s="689"/>
    </row>
    <row r="342" spans="1:8">
      <c r="A342" s="684">
        <v>18236031</v>
      </c>
      <c r="B342" s="684" t="s">
        <v>45</v>
      </c>
      <c r="C342" s="685">
        <v>2873005.76</v>
      </c>
      <c r="D342" s="684">
        <f>VLOOKUP($A$1:$A$1000,BS!$A$8:$A$2406,1,0)</f>
        <v>18236031</v>
      </c>
      <c r="H342" s="689"/>
    </row>
    <row r="343" spans="1:8">
      <c r="A343" s="684">
        <v>18236041</v>
      </c>
      <c r="B343" s="684" t="s">
        <v>46</v>
      </c>
      <c r="C343" s="685">
        <v>-228709.77</v>
      </c>
      <c r="D343" s="684">
        <f>VLOOKUP($A$1:$A$1000,BS!$A$8:$A$2406,1,0)</f>
        <v>18236041</v>
      </c>
      <c r="H343" s="689"/>
    </row>
    <row r="344" spans="1:8">
      <c r="A344" s="684">
        <v>18236051</v>
      </c>
      <c r="B344" s="684" t="s">
        <v>1284</v>
      </c>
      <c r="C344" s="685">
        <v>107024.51</v>
      </c>
      <c r="D344" s="684">
        <f>VLOOKUP($A$1:$A$1000,BS!$A$8:$A$2406,1,0)</f>
        <v>18236051</v>
      </c>
      <c r="H344" s="689"/>
    </row>
    <row r="345" spans="1:8">
      <c r="A345" s="684">
        <v>18236061</v>
      </c>
      <c r="B345" s="684" t="s">
        <v>349</v>
      </c>
      <c r="C345" s="685">
        <v>1031542.85</v>
      </c>
      <c r="D345" s="684">
        <f>VLOOKUP($A$1:$A$1000,BS!$A$8:$A$2406,1,0)</f>
        <v>18236061</v>
      </c>
      <c r="H345" s="689"/>
    </row>
    <row r="346" spans="1:8">
      <c r="A346" s="684">
        <v>18236071</v>
      </c>
      <c r="B346" s="684" t="s">
        <v>350</v>
      </c>
      <c r="C346" s="685">
        <v>671052.84</v>
      </c>
      <c r="D346" s="684">
        <f>VLOOKUP($A$1:$A$1000,BS!$A$8:$A$2406,1,0)</f>
        <v>18236071</v>
      </c>
      <c r="H346" s="689"/>
    </row>
    <row r="347" spans="1:8">
      <c r="A347" s="684">
        <v>18236091</v>
      </c>
      <c r="B347" s="684" t="s">
        <v>1472</v>
      </c>
      <c r="C347" s="685">
        <v>-102085.3</v>
      </c>
      <c r="D347" s="684">
        <f>VLOOKUP($A$1:$A$1000,BS!$A$8:$A$2406,1,0)</f>
        <v>18236091</v>
      </c>
      <c r="H347" s="689"/>
    </row>
    <row r="348" spans="1:8">
      <c r="A348" s="684">
        <v>18236101</v>
      </c>
      <c r="B348" s="684" t="s">
        <v>1509</v>
      </c>
      <c r="C348" s="685">
        <v>3769772.47</v>
      </c>
      <c r="D348" s="684">
        <f>VLOOKUP($A$1:$A$1000,BS!$A$8:$A$2406,1,0)</f>
        <v>18236101</v>
      </c>
      <c r="H348" s="689"/>
    </row>
    <row r="349" spans="1:8">
      <c r="A349" s="684">
        <v>18236111</v>
      </c>
      <c r="B349" s="684" t="s">
        <v>3039</v>
      </c>
      <c r="C349" s="685">
        <v>46287.33</v>
      </c>
      <c r="D349" s="684">
        <f>VLOOKUP($A$1:$A$1000,BS!$A$8:$A$2406,1,0)</f>
        <v>18236111</v>
      </c>
      <c r="H349" s="689"/>
    </row>
    <row r="350" spans="1:8">
      <c r="A350" s="684">
        <v>18237112</v>
      </c>
      <c r="B350" s="684" t="s">
        <v>677</v>
      </c>
      <c r="C350" s="685">
        <v>279321.2</v>
      </c>
      <c r="D350" s="684">
        <f>VLOOKUP($A$1:$A$1000,BS!$A$8:$A$2406,1,0)</f>
        <v>18237112</v>
      </c>
      <c r="H350" s="689"/>
    </row>
    <row r="351" spans="1:8">
      <c r="A351" s="684">
        <v>18237122</v>
      </c>
      <c r="B351" s="684" t="s">
        <v>1018</v>
      </c>
      <c r="C351" s="685">
        <v>169602.13</v>
      </c>
      <c r="D351" s="684">
        <f>VLOOKUP($A$1:$A$1000,BS!$A$8:$A$2406,1,0)</f>
        <v>18237122</v>
      </c>
      <c r="H351" s="689"/>
    </row>
    <row r="352" spans="1:8">
      <c r="A352" s="684">
        <v>18237132</v>
      </c>
      <c r="B352" s="684" t="s">
        <v>58</v>
      </c>
      <c r="C352" s="685">
        <v>133750.43</v>
      </c>
      <c r="D352" s="684">
        <f>VLOOKUP($A$1:$A$1000,BS!$A$8:$A$2406,1,0)</f>
        <v>18237132</v>
      </c>
      <c r="H352" s="689"/>
    </row>
    <row r="353" spans="1:8">
      <c r="A353" s="684">
        <v>18237142</v>
      </c>
      <c r="B353" s="684" t="s">
        <v>59</v>
      </c>
      <c r="C353" s="685">
        <v>53995.63</v>
      </c>
      <c r="D353" s="684">
        <f>VLOOKUP($A$1:$A$1000,BS!$A$8:$A$2406,1,0)</f>
        <v>18237142</v>
      </c>
      <c r="H353" s="689"/>
    </row>
    <row r="354" spans="1:8">
      <c r="A354" s="684">
        <v>18237152</v>
      </c>
      <c r="B354" s="684" t="s">
        <v>345</v>
      </c>
      <c r="C354" s="685">
        <v>67987.45</v>
      </c>
      <c r="D354" s="684">
        <f>VLOOKUP($A$1:$A$1000,BS!$A$8:$A$2406,1,0)</f>
        <v>18237152</v>
      </c>
      <c r="H354" s="689"/>
    </row>
    <row r="355" spans="1:8">
      <c r="A355" s="684">
        <v>18238031</v>
      </c>
      <c r="B355" s="684" t="s">
        <v>2856</v>
      </c>
      <c r="C355" s="685">
        <v>16025835.83</v>
      </c>
      <c r="D355" s="684">
        <f>VLOOKUP($A$1:$A$1000,BS!$A$8:$A$2406,1,0)</f>
        <v>18238031</v>
      </c>
      <c r="H355" s="689"/>
    </row>
    <row r="356" spans="1:8">
      <c r="A356" s="684">
        <v>18238032</v>
      </c>
      <c r="B356" s="684" t="s">
        <v>2856</v>
      </c>
      <c r="C356" s="685">
        <v>6018449.8099999996</v>
      </c>
      <c r="D356" s="684">
        <f>VLOOKUP($A$1:$A$1000,BS!$A$8:$A$2406,1,0)</f>
        <v>18238032</v>
      </c>
      <c r="H356" s="689"/>
    </row>
    <row r="357" spans="1:8">
      <c r="A357" s="684">
        <v>18238041</v>
      </c>
      <c r="B357" s="684" t="s">
        <v>2857</v>
      </c>
      <c r="C357" s="685">
        <v>9510627</v>
      </c>
      <c r="D357" s="684">
        <f>VLOOKUP($A$1:$A$1000,BS!$A$8:$A$2406,1,0)</f>
        <v>18238041</v>
      </c>
      <c r="H357" s="689"/>
    </row>
    <row r="358" spans="1:8">
      <c r="A358" s="684">
        <v>18238042</v>
      </c>
      <c r="B358" s="684" t="s">
        <v>2858</v>
      </c>
      <c r="C358" s="685">
        <v>1283122</v>
      </c>
      <c r="D358" s="684">
        <f>VLOOKUP($A$1:$A$1000,BS!$A$8:$A$2406,1,0)</f>
        <v>18238042</v>
      </c>
      <c r="H358" s="689"/>
    </row>
    <row r="359" spans="1:8">
      <c r="A359" s="684">
        <v>18238141</v>
      </c>
      <c r="B359" s="684" t="s">
        <v>3081</v>
      </c>
      <c r="C359" s="685">
        <v>23866161.260000002</v>
      </c>
      <c r="D359" s="684">
        <f>VLOOKUP($A$1:$A$1000,BS!$A$8:$A$2406,1,0)</f>
        <v>18238141</v>
      </c>
      <c r="H359" s="689"/>
    </row>
    <row r="360" spans="1:8">
      <c r="A360" s="684">
        <v>18238142</v>
      </c>
      <c r="B360" s="684" t="s">
        <v>3080</v>
      </c>
      <c r="C360" s="685">
        <v>37617584.560000002</v>
      </c>
      <c r="D360" s="684">
        <f>VLOOKUP($A$1:$A$1000,BS!$A$8:$A$2406,1,0)</f>
        <v>18238142</v>
      </c>
      <c r="H360" s="689"/>
    </row>
    <row r="361" spans="1:8">
      <c r="A361" s="684">
        <v>18238151</v>
      </c>
      <c r="B361" s="684" t="s">
        <v>2958</v>
      </c>
      <c r="C361" s="685">
        <v>6334145.5899999999</v>
      </c>
      <c r="D361" s="684">
        <f>VLOOKUP($A$1:$A$1000,BS!$A$8:$A$2406,1,0)</f>
        <v>18238151</v>
      </c>
      <c r="H361" s="689"/>
    </row>
    <row r="362" spans="1:8">
      <c r="A362" s="684">
        <v>18238152</v>
      </c>
      <c r="B362" s="684" t="s">
        <v>2872</v>
      </c>
      <c r="C362" s="685">
        <v>7246141.6100000003</v>
      </c>
      <c r="D362" s="684">
        <f>VLOOKUP($A$1:$A$1000,BS!$A$8:$A$2406,1,0)</f>
        <v>18238152</v>
      </c>
      <c r="H362" s="689"/>
    </row>
    <row r="363" spans="1:8">
      <c r="A363" s="684">
        <v>18238161</v>
      </c>
      <c r="B363" s="684" t="s">
        <v>2855</v>
      </c>
      <c r="C363" s="685">
        <v>249024.9</v>
      </c>
      <c r="D363" s="684">
        <f>VLOOKUP($A$1:$A$1000,BS!$A$8:$A$2406,1,0)</f>
        <v>18238161</v>
      </c>
      <c r="H363" s="689"/>
    </row>
    <row r="364" spans="1:8">
      <c r="A364" s="684">
        <v>18238162</v>
      </c>
      <c r="B364" s="684" t="s">
        <v>3164</v>
      </c>
      <c r="C364" s="685">
        <v>498146.25</v>
      </c>
      <c r="D364" s="684">
        <f>VLOOKUP($A$1:$A$1000,BS!$A$8:$A$2406,1,0)</f>
        <v>18238162</v>
      </c>
      <c r="H364" s="689"/>
    </row>
    <row r="365" spans="1:8">
      <c r="A365" s="684">
        <v>18238171</v>
      </c>
      <c r="B365" s="684" t="s">
        <v>3059</v>
      </c>
      <c r="C365" s="685">
        <v>135012.07</v>
      </c>
      <c r="D365" s="684">
        <f>VLOOKUP($A$1:$A$1000,BS!$A$8:$A$2406,1,0)</f>
        <v>18238171</v>
      </c>
      <c r="H365" s="689"/>
    </row>
    <row r="366" spans="1:8">
      <c r="A366" s="684">
        <v>18238172</v>
      </c>
      <c r="B366" s="684" t="s">
        <v>2873</v>
      </c>
      <c r="C366" s="685">
        <v>137941.75</v>
      </c>
      <c r="D366" s="684">
        <f>VLOOKUP($A$1:$A$1000,BS!$A$8:$A$2406,1,0)</f>
        <v>18238172</v>
      </c>
      <c r="H366" s="689"/>
    </row>
    <row r="367" spans="1:8">
      <c r="A367" s="684">
        <v>18238181</v>
      </c>
      <c r="B367" s="684" t="s">
        <v>3008</v>
      </c>
      <c r="C367" s="685">
        <v>383112.18</v>
      </c>
      <c r="D367" s="684">
        <f>VLOOKUP($A$1:$A$1000,BS!$A$8:$A$2406,1,0)</f>
        <v>18238181</v>
      </c>
      <c r="H367" s="689"/>
    </row>
    <row r="368" spans="1:8">
      <c r="A368" s="684">
        <v>18238191</v>
      </c>
      <c r="B368" s="684" t="s">
        <v>3009</v>
      </c>
      <c r="C368" s="685">
        <v>2218004.64</v>
      </c>
      <c r="D368" s="684">
        <f>VLOOKUP($A$1:$A$1000,BS!$A$8:$A$2406,1,0)</f>
        <v>18238191</v>
      </c>
    </row>
    <row r="369" spans="1:8">
      <c r="A369" s="684">
        <v>18238201</v>
      </c>
      <c r="B369" s="684" t="s">
        <v>2975</v>
      </c>
      <c r="C369" s="684">
        <v>0</v>
      </c>
      <c r="D369" s="684">
        <f>VLOOKUP($A$1:$A$1000,BS!$A$8:$A$2406,1,0)</f>
        <v>18238201</v>
      </c>
    </row>
    <row r="370" spans="1:8">
      <c r="A370" s="684">
        <v>18238202</v>
      </c>
      <c r="B370" s="684" t="s">
        <v>2976</v>
      </c>
      <c r="C370" s="684">
        <v>0</v>
      </c>
      <c r="D370" s="684">
        <f>VLOOKUP($A$1:$A$1000,BS!$A$8:$A$2406,1,0)</f>
        <v>18238202</v>
      </c>
      <c r="H370" s="689"/>
    </row>
    <row r="371" spans="1:8">
      <c r="A371" s="684">
        <v>18238211</v>
      </c>
      <c r="B371" s="684" t="s">
        <v>3000</v>
      </c>
      <c r="C371" s="685">
        <v>15142.6</v>
      </c>
      <c r="D371" s="684">
        <f>VLOOKUP($A$1:$A$1000,BS!$A$8:$A$2406,1,0)</f>
        <v>18238211</v>
      </c>
      <c r="H371" s="689"/>
    </row>
    <row r="372" spans="1:8">
      <c r="A372" s="684">
        <v>18238221</v>
      </c>
      <c r="B372" s="684" t="s">
        <v>3001</v>
      </c>
      <c r="C372" s="685">
        <v>41151.07</v>
      </c>
      <c r="D372" s="684">
        <f>VLOOKUP($A$1:$A$1000,BS!$A$8:$A$2406,1,0)</f>
        <v>18238221</v>
      </c>
    </row>
    <row r="373" spans="1:8">
      <c r="A373" s="684">
        <v>18238232</v>
      </c>
      <c r="B373" s="684" t="s">
        <v>2999</v>
      </c>
      <c r="C373" s="684">
        <v>0</v>
      </c>
      <c r="D373" s="684">
        <f>VLOOKUP($A$1:$A$1000,BS!$A$8:$A$2406,1,0)</f>
        <v>18238232</v>
      </c>
      <c r="H373" s="689"/>
    </row>
    <row r="374" spans="1:8">
      <c r="A374" s="684">
        <v>18238311</v>
      </c>
      <c r="B374" s="684" t="s">
        <v>2959</v>
      </c>
      <c r="C374" s="685">
        <v>19965199.760000002</v>
      </c>
      <c r="D374" s="684">
        <f>VLOOKUP($A$1:$A$1000,BS!$A$8:$A$2406,1,0)</f>
        <v>18238311</v>
      </c>
      <c r="H374" s="689"/>
    </row>
    <row r="375" spans="1:8">
      <c r="A375" s="684">
        <v>18238321</v>
      </c>
      <c r="B375" s="684" t="s">
        <v>2960</v>
      </c>
      <c r="C375" s="685">
        <v>2300615.9</v>
      </c>
      <c r="D375" s="684">
        <f>VLOOKUP($A$1:$A$1000,BS!$A$8:$A$2406,1,0)</f>
        <v>18238321</v>
      </c>
      <c r="H375" s="689"/>
    </row>
    <row r="376" spans="1:8">
      <c r="A376" s="684">
        <v>18238331</v>
      </c>
      <c r="B376" s="684" t="s">
        <v>2965</v>
      </c>
      <c r="C376" s="685">
        <v>9034085.7200000007</v>
      </c>
      <c r="D376" s="684">
        <f>VLOOKUP($A$1:$A$1000,BS!$A$8:$A$2406,1,0)</f>
        <v>18238331</v>
      </c>
      <c r="H376" s="689"/>
    </row>
    <row r="377" spans="1:8">
      <c r="A377" s="684">
        <v>18239001</v>
      </c>
      <c r="B377" s="684" t="s">
        <v>1910</v>
      </c>
      <c r="C377" s="685">
        <v>97756678.900000006</v>
      </c>
      <c r="D377" s="684">
        <f>VLOOKUP($A$1:$A$1000,BS!$A$8:$A$2406,1,0)</f>
        <v>18239001</v>
      </c>
      <c r="H377" s="689"/>
    </row>
    <row r="378" spans="1:8">
      <c r="A378" s="684">
        <v>18239002</v>
      </c>
      <c r="B378" s="684" t="s">
        <v>1911</v>
      </c>
      <c r="C378" s="685">
        <v>31730932.059999999</v>
      </c>
      <c r="D378" s="684">
        <f>VLOOKUP($A$1:$A$1000,BS!$A$8:$A$2406,1,0)</f>
        <v>18239002</v>
      </c>
      <c r="H378" s="689"/>
    </row>
    <row r="379" spans="1:8">
      <c r="A379" s="684">
        <v>18239011</v>
      </c>
      <c r="B379" s="684" t="s">
        <v>592</v>
      </c>
      <c r="C379" s="685">
        <v>3068351.49</v>
      </c>
      <c r="D379" s="684">
        <f>VLOOKUP($A$1:$A$1000,BS!$A$8:$A$2406,1,0)</f>
        <v>18239011</v>
      </c>
      <c r="H379" s="689"/>
    </row>
    <row r="380" spans="1:8">
      <c r="A380" s="684">
        <v>18239012</v>
      </c>
      <c r="B380" s="684" t="s">
        <v>593</v>
      </c>
      <c r="C380" s="685">
        <v>1215874.72</v>
      </c>
      <c r="D380" s="684">
        <f>VLOOKUP($A$1:$A$1000,BS!$A$8:$A$2406,1,0)</f>
        <v>18239012</v>
      </c>
      <c r="H380" s="689"/>
    </row>
    <row r="381" spans="1:8">
      <c r="A381" s="684">
        <v>18239021</v>
      </c>
      <c r="B381" s="684" t="s">
        <v>1912</v>
      </c>
      <c r="C381" s="685">
        <v>22361280.93</v>
      </c>
      <c r="D381" s="684">
        <f>VLOOKUP($A$1:$A$1000,BS!$A$8:$A$2406,1,0)</f>
        <v>18239021</v>
      </c>
      <c r="H381" s="689"/>
    </row>
    <row r="382" spans="1:8">
      <c r="A382" s="684">
        <v>18239022</v>
      </c>
      <c r="B382" s="684" t="s">
        <v>1913</v>
      </c>
      <c r="C382" s="685">
        <v>8569835.9100000001</v>
      </c>
      <c r="D382" s="684">
        <f>VLOOKUP($A$1:$A$1000,BS!$A$8:$A$2406,1,0)</f>
        <v>18239022</v>
      </c>
      <c r="H382" s="689"/>
    </row>
    <row r="383" spans="1:8">
      <c r="A383" s="684">
        <v>18239031</v>
      </c>
      <c r="B383" s="684" t="s">
        <v>945</v>
      </c>
      <c r="C383" s="685">
        <v>-123186311.31999999</v>
      </c>
      <c r="D383" s="684">
        <f>VLOOKUP($A$1:$A$1000,BS!$A$8:$A$2406,1,0)</f>
        <v>18239031</v>
      </c>
      <c r="H383" s="689"/>
    </row>
    <row r="384" spans="1:8">
      <c r="A384" s="684">
        <v>18239032</v>
      </c>
      <c r="B384" s="684" t="s">
        <v>946</v>
      </c>
      <c r="C384" s="685">
        <v>-41516642.689999998</v>
      </c>
      <c r="D384" s="684">
        <f>VLOOKUP($A$1:$A$1000,BS!$A$8:$A$2406,1,0)</f>
        <v>18239032</v>
      </c>
      <c r="H384" s="689"/>
    </row>
    <row r="385" spans="1:8">
      <c r="A385" s="684">
        <v>18239061</v>
      </c>
      <c r="B385" s="684" t="s">
        <v>1721</v>
      </c>
      <c r="C385" s="685">
        <v>816830</v>
      </c>
      <c r="D385" s="684">
        <f>VLOOKUP($A$1:$A$1000,BS!$A$8:$A$2406,1,0)</f>
        <v>18239061</v>
      </c>
      <c r="H385" s="689"/>
    </row>
    <row r="386" spans="1:8">
      <c r="A386" s="684">
        <v>18239081</v>
      </c>
      <c r="B386" s="684" t="s">
        <v>3247</v>
      </c>
      <c r="C386" s="685">
        <v>6296773.1500000004</v>
      </c>
      <c r="D386" s="684">
        <f>VLOOKUP($A$1:$A$1000,BS!$A$8:$A$2406,1,0)</f>
        <v>18239081</v>
      </c>
      <c r="H386" s="689"/>
    </row>
    <row r="387" spans="1:8">
      <c r="A387" s="684">
        <v>18239082</v>
      </c>
      <c r="B387" s="684" t="s">
        <v>3248</v>
      </c>
      <c r="C387" s="685">
        <v>10957437.66</v>
      </c>
      <c r="D387" s="684">
        <f>VLOOKUP($A$1:$A$1000,BS!$A$8:$A$2406,1,0)</f>
        <v>18239082</v>
      </c>
      <c r="H387" s="689"/>
    </row>
    <row r="388" spans="1:8">
      <c r="A388" s="687" t="s">
        <v>3257</v>
      </c>
      <c r="B388" s="684" t="s">
        <v>3249</v>
      </c>
      <c r="C388" s="685">
        <v>5690026.6799999997</v>
      </c>
      <c r="D388" s="684" t="e">
        <f>VLOOKUP($A$1:$A$1000,BS!$A$8:$A$2406,1,0)</f>
        <v>#N/A</v>
      </c>
      <c r="H388" s="689"/>
    </row>
    <row r="389" spans="1:8">
      <c r="A389" s="684">
        <v>18239092</v>
      </c>
      <c r="B389" s="684" t="s">
        <v>3070</v>
      </c>
      <c r="C389" s="685">
        <v>5307904.87</v>
      </c>
      <c r="D389" s="684">
        <f>VLOOKUP($A$1:$A$1000,BS!$A$8:$A$2406,1,0)</f>
        <v>18239092</v>
      </c>
      <c r="H389" s="689"/>
    </row>
    <row r="390" spans="1:8">
      <c r="A390" s="684">
        <v>18239101</v>
      </c>
      <c r="B390" s="684" t="s">
        <v>3250</v>
      </c>
      <c r="C390" s="685">
        <v>1165638.21</v>
      </c>
      <c r="D390" s="684">
        <f>VLOOKUP($A$1:$A$1000,BS!$A$8:$A$2406,1,0)</f>
        <v>18239101</v>
      </c>
    </row>
    <row r="391" spans="1:8">
      <c r="A391" s="684">
        <v>18300131</v>
      </c>
      <c r="B391" s="684" t="s">
        <v>2951</v>
      </c>
      <c r="C391" s="684">
        <v>0</v>
      </c>
      <c r="D391" s="684">
        <f>VLOOKUP($A$1:$A$1000,BS!$A$8:$A$2406,1,0)</f>
        <v>18300131</v>
      </c>
      <c r="H391" s="689"/>
    </row>
    <row r="392" spans="1:8">
      <c r="A392" s="684">
        <v>18400013</v>
      </c>
      <c r="B392" s="684" t="s">
        <v>1743</v>
      </c>
      <c r="C392" s="685">
        <v>55513.54</v>
      </c>
      <c r="D392" s="684">
        <f>VLOOKUP($A$1:$A$1000,BS!$A$8:$A$2406,1,0)</f>
        <v>18400013</v>
      </c>
      <c r="H392" s="689"/>
    </row>
    <row r="393" spans="1:8">
      <c r="A393" s="684">
        <v>18400123</v>
      </c>
      <c r="B393" s="684" t="s">
        <v>1744</v>
      </c>
      <c r="C393" s="685">
        <v>-121173.91</v>
      </c>
      <c r="D393" s="684">
        <f>VLOOKUP($A$1:$A$1000,BS!$A$8:$A$2406,1,0)</f>
        <v>18400123</v>
      </c>
      <c r="H393" s="689"/>
    </row>
    <row r="394" spans="1:8">
      <c r="A394" s="684">
        <v>18400143</v>
      </c>
      <c r="B394" s="684" t="s">
        <v>1745</v>
      </c>
      <c r="C394" s="685">
        <v>-142208.65</v>
      </c>
      <c r="D394" s="684">
        <f>VLOOKUP($A$1:$A$1000,BS!$A$8:$A$2406,1,0)</f>
        <v>18400143</v>
      </c>
      <c r="H394" s="689"/>
    </row>
    <row r="395" spans="1:8">
      <c r="A395" s="684">
        <v>18400433</v>
      </c>
      <c r="B395" s="684" t="s">
        <v>3040</v>
      </c>
      <c r="C395" s="685">
        <v>-11714.72</v>
      </c>
      <c r="D395" s="684">
        <f>VLOOKUP($A$1:$A$1000,BS!$A$8:$A$2406,1,0)</f>
        <v>18400433</v>
      </c>
      <c r="H395" s="689"/>
    </row>
    <row r="396" spans="1:8">
      <c r="A396" s="684">
        <v>18400483</v>
      </c>
      <c r="B396" s="684" t="s">
        <v>664</v>
      </c>
      <c r="C396" s="685">
        <v>-314225.90000000002</v>
      </c>
      <c r="D396" s="684">
        <f>VLOOKUP($A$1:$A$1000,BS!$A$8:$A$2406,1,0)</f>
        <v>18400483</v>
      </c>
      <c r="H396" s="689"/>
    </row>
    <row r="397" spans="1:8">
      <c r="A397" s="684">
        <v>18500003</v>
      </c>
      <c r="B397" s="684" t="s">
        <v>704</v>
      </c>
      <c r="C397" s="685">
        <v>24796.04</v>
      </c>
      <c r="D397" s="684">
        <f>VLOOKUP($A$1:$A$1000,BS!$A$8:$A$2406,1,0)</f>
        <v>18500003</v>
      </c>
    </row>
    <row r="398" spans="1:8">
      <c r="A398" s="684">
        <v>18600011</v>
      </c>
      <c r="B398" s="684" t="s">
        <v>313</v>
      </c>
      <c r="C398" s="684">
        <v>0</v>
      </c>
      <c r="D398" s="684">
        <f>VLOOKUP($A$1:$A$1000,BS!$A$8:$A$2406,1,0)</f>
        <v>18600011</v>
      </c>
      <c r="H398" s="689"/>
    </row>
    <row r="399" spans="1:8">
      <c r="A399" s="684">
        <v>18600013</v>
      </c>
      <c r="B399" s="684" t="s">
        <v>1351</v>
      </c>
      <c r="C399" s="685">
        <v>1196392.03</v>
      </c>
      <c r="D399" s="684">
        <f>VLOOKUP($A$1:$A$1000,BS!$A$8:$A$2406,1,0)</f>
        <v>18600013</v>
      </c>
      <c r="H399" s="689"/>
    </row>
    <row r="400" spans="1:8">
      <c r="A400" s="684">
        <v>18600053</v>
      </c>
      <c r="B400" s="684" t="s">
        <v>1352</v>
      </c>
      <c r="C400" s="685">
        <v>3684330.97</v>
      </c>
      <c r="D400" s="684">
        <f>VLOOKUP($A$1:$A$1000,BS!$A$8:$A$2406,1,0)</f>
        <v>18600053</v>
      </c>
      <c r="H400" s="689"/>
    </row>
    <row r="401" spans="1:8">
      <c r="A401" s="684">
        <v>18600091</v>
      </c>
      <c r="B401" s="684" t="s">
        <v>2307</v>
      </c>
      <c r="C401" s="685">
        <v>6445.83</v>
      </c>
      <c r="D401" s="684">
        <f>VLOOKUP($A$1:$A$1000,BS!$A$8:$A$2406,1,0)</f>
        <v>18600091</v>
      </c>
    </row>
    <row r="402" spans="1:8">
      <c r="A402" s="684">
        <v>18600122</v>
      </c>
      <c r="B402" s="684" t="s">
        <v>1688</v>
      </c>
      <c r="C402" s="684">
        <v>-55.85</v>
      </c>
      <c r="D402" s="684">
        <f>VLOOKUP($A$1:$A$1000,BS!$A$8:$A$2406,1,0)</f>
        <v>18600122</v>
      </c>
    </row>
    <row r="403" spans="1:8">
      <c r="A403" s="684">
        <v>18600123</v>
      </c>
      <c r="B403" s="684" t="s">
        <v>256</v>
      </c>
      <c r="C403" s="684">
        <v>438.67</v>
      </c>
      <c r="D403" s="684">
        <f>VLOOKUP($A$1:$A$1000,BS!$A$8:$A$2406,1,0)</f>
        <v>18600123</v>
      </c>
      <c r="H403" s="689"/>
    </row>
    <row r="404" spans="1:8">
      <c r="A404" s="684">
        <v>18600143</v>
      </c>
      <c r="B404" s="684" t="s">
        <v>3168</v>
      </c>
      <c r="C404" s="685">
        <v>10595.21</v>
      </c>
      <c r="D404" s="684">
        <f>VLOOKUP($A$1:$A$1000,BS!$A$8:$A$2406,1,0)</f>
        <v>18600143</v>
      </c>
    </row>
    <row r="405" spans="1:8">
      <c r="A405" s="684">
        <v>18600203</v>
      </c>
      <c r="B405" s="684" t="s">
        <v>2987</v>
      </c>
      <c r="C405" s="684">
        <v>0</v>
      </c>
      <c r="D405" s="684">
        <f>VLOOKUP($A$1:$A$1000,BS!$A$8:$A$2406,1,0)</f>
        <v>18600203</v>
      </c>
      <c r="H405" s="689"/>
    </row>
    <row r="406" spans="1:8">
      <c r="A406" s="684">
        <v>18600291</v>
      </c>
      <c r="B406" s="684" t="s">
        <v>3076</v>
      </c>
      <c r="C406" s="685">
        <v>12399.37</v>
      </c>
      <c r="D406" s="684">
        <f>VLOOKUP($A$1:$A$1000,BS!$A$8:$A$2406,1,0)</f>
        <v>18600291</v>
      </c>
    </row>
    <row r="407" spans="1:8">
      <c r="A407" s="684">
        <v>18600342</v>
      </c>
      <c r="B407" s="684" t="s">
        <v>2985</v>
      </c>
      <c r="C407" s="684">
        <v>0</v>
      </c>
      <c r="D407" s="684">
        <f>VLOOKUP($A$1:$A$1000,BS!$A$8:$A$2406,1,0)</f>
        <v>18600342</v>
      </c>
      <c r="H407" s="689"/>
    </row>
    <row r="408" spans="1:8">
      <c r="A408" s="684">
        <v>18600403</v>
      </c>
      <c r="B408" s="684" t="s">
        <v>2771</v>
      </c>
      <c r="C408" s="685">
        <v>1204912.49</v>
      </c>
      <c r="D408" s="684">
        <f>VLOOKUP($A$1:$A$1000,BS!$A$8:$A$2406,1,0)</f>
        <v>18600403</v>
      </c>
    </row>
    <row r="409" spans="1:8">
      <c r="A409" s="684">
        <v>18600411</v>
      </c>
      <c r="B409" s="684" t="s">
        <v>2986</v>
      </c>
      <c r="C409" s="684">
        <v>0</v>
      </c>
      <c r="D409" s="684">
        <f>VLOOKUP($A$1:$A$1000,BS!$A$8:$A$2406,1,0)</f>
        <v>18600411</v>
      </c>
      <c r="H409" s="689"/>
    </row>
    <row r="410" spans="1:8">
      <c r="A410" s="684">
        <v>18600512</v>
      </c>
      <c r="B410" s="684" t="s">
        <v>2589</v>
      </c>
      <c r="C410" s="685">
        <v>63873576.859999999</v>
      </c>
      <c r="D410" s="684">
        <f>VLOOKUP($A$1:$A$1000,BS!$A$8:$A$2406,1,0)</f>
        <v>18600512</v>
      </c>
    </row>
    <row r="411" spans="1:8">
      <c r="A411" s="684">
        <v>18600551</v>
      </c>
      <c r="B411" s="684" t="s">
        <v>3251</v>
      </c>
      <c r="C411" s="684">
        <v>0</v>
      </c>
      <c r="D411" s="684">
        <f>VLOOKUP($A$1:$A$1000,BS!$A$8:$A$2406,1,0)</f>
        <v>18600551</v>
      </c>
      <c r="H411" s="689"/>
    </row>
    <row r="412" spans="1:8">
      <c r="A412" s="684">
        <v>18600561</v>
      </c>
      <c r="B412" s="684" t="s">
        <v>1158</v>
      </c>
      <c r="C412" s="685">
        <v>8110328</v>
      </c>
      <c r="D412" s="684">
        <f>VLOOKUP($A$1:$A$1000,BS!$A$8:$A$2406,1,0)</f>
        <v>18600561</v>
      </c>
      <c r="H412" s="689"/>
    </row>
    <row r="413" spans="1:8">
      <c r="A413" s="684">
        <v>18600571</v>
      </c>
      <c r="B413" s="684" t="s">
        <v>1441</v>
      </c>
      <c r="C413" s="685">
        <v>59721408.640000001</v>
      </c>
      <c r="D413" s="684">
        <f>VLOOKUP($A$1:$A$1000,BS!$A$8:$A$2406,1,0)</f>
        <v>18600571</v>
      </c>
      <c r="H413" s="689"/>
    </row>
    <row r="414" spans="1:8">
      <c r="A414" s="684">
        <v>18600573</v>
      </c>
      <c r="B414" s="684" t="s">
        <v>3179</v>
      </c>
      <c r="C414" s="685">
        <v>4885918</v>
      </c>
      <c r="D414" s="684">
        <f>VLOOKUP($A$1:$A$1000,BS!$A$8:$A$2406,1,0)</f>
        <v>18600573</v>
      </c>
      <c r="H414" s="689"/>
    </row>
    <row r="415" spans="1:8">
      <c r="A415" s="684">
        <v>18600751</v>
      </c>
      <c r="B415" s="684" t="s">
        <v>2393</v>
      </c>
      <c r="C415" s="685">
        <v>2559954.6</v>
      </c>
      <c r="D415" s="684">
        <f>VLOOKUP($A$1:$A$1000,BS!$A$8:$A$2406,1,0)</f>
        <v>18600751</v>
      </c>
      <c r="H415" s="689"/>
    </row>
    <row r="416" spans="1:8">
      <c r="A416" s="684">
        <v>18600761</v>
      </c>
      <c r="B416" s="684" t="s">
        <v>2394</v>
      </c>
      <c r="C416" s="685">
        <v>1096754.97</v>
      </c>
      <c r="D416" s="684">
        <f>VLOOKUP($A$1:$A$1000,BS!$A$8:$A$2406,1,0)</f>
        <v>18600761</v>
      </c>
      <c r="H416" s="689"/>
    </row>
    <row r="417" spans="1:8">
      <c r="A417" s="684">
        <v>18600771</v>
      </c>
      <c r="B417" s="684" t="s">
        <v>2563</v>
      </c>
      <c r="C417" s="685">
        <v>2643145.2000000002</v>
      </c>
      <c r="D417" s="684">
        <f>VLOOKUP($A$1:$A$1000,BS!$A$8:$A$2406,1,0)</f>
        <v>18600771</v>
      </c>
      <c r="H417" s="689"/>
    </row>
    <row r="418" spans="1:8">
      <c r="A418" s="684">
        <v>18600781</v>
      </c>
      <c r="B418" s="684" t="s">
        <v>2564</v>
      </c>
      <c r="C418" s="685">
        <v>1400934.8</v>
      </c>
      <c r="D418" s="684">
        <f>VLOOKUP($A$1:$A$1000,BS!$A$8:$A$2406,1,0)</f>
        <v>18600781</v>
      </c>
      <c r="H418" s="689"/>
    </row>
    <row r="419" spans="1:8">
      <c r="A419" s="684">
        <v>18600941</v>
      </c>
      <c r="B419" s="684" t="s">
        <v>3104</v>
      </c>
      <c r="C419" s="685">
        <v>46664</v>
      </c>
      <c r="D419" s="684">
        <f>VLOOKUP($A$1:$A$1000,BS!$A$8:$A$2406,1,0)</f>
        <v>18600941</v>
      </c>
      <c r="H419" s="689"/>
    </row>
    <row r="420" spans="1:8">
      <c r="A420" s="684">
        <v>18600943</v>
      </c>
      <c r="B420" s="684" t="s">
        <v>3105</v>
      </c>
      <c r="C420" s="685">
        <v>409932.21</v>
      </c>
      <c r="D420" s="684">
        <f>VLOOKUP($A$1:$A$1000,BS!$A$8:$A$2406,1,0)</f>
        <v>18600943</v>
      </c>
      <c r="H420" s="689"/>
    </row>
    <row r="421" spans="1:8">
      <c r="A421" s="684">
        <v>18601013</v>
      </c>
      <c r="B421" s="684" t="s">
        <v>3207</v>
      </c>
      <c r="C421" s="685">
        <v>112637.5</v>
      </c>
      <c r="D421" s="684">
        <f>VLOOKUP($A$1:$A$1000,BS!$A$8:$A$2406,1,0)</f>
        <v>18601013</v>
      </c>
      <c r="H421" s="689"/>
    </row>
    <row r="422" spans="1:8">
      <c r="A422" s="684">
        <v>18601021</v>
      </c>
      <c r="B422" s="684" t="s">
        <v>2824</v>
      </c>
      <c r="C422" s="685">
        <v>634720.77</v>
      </c>
      <c r="D422" s="684">
        <f>VLOOKUP($A$1:$A$1000,BS!$A$8:$A$2406,1,0)</f>
        <v>18601021</v>
      </c>
      <c r="H422" s="689"/>
    </row>
    <row r="423" spans="1:8">
      <c r="A423" s="684">
        <v>18601173</v>
      </c>
      <c r="B423" s="684" t="s">
        <v>3006</v>
      </c>
      <c r="C423" s="685">
        <v>162853.93</v>
      </c>
      <c r="D423" s="684">
        <f>VLOOKUP($A$1:$A$1000,BS!$A$8:$A$2406,1,0)</f>
        <v>18601173</v>
      </c>
      <c r="H423" s="689"/>
    </row>
    <row r="424" spans="1:8">
      <c r="A424" s="684">
        <v>18601502</v>
      </c>
      <c r="B424" s="684" t="s">
        <v>2773</v>
      </c>
      <c r="C424" s="685">
        <v>168850</v>
      </c>
      <c r="D424" s="684">
        <f>VLOOKUP($A$1:$A$1000,BS!$A$8:$A$2406,1,0)</f>
        <v>18601502</v>
      </c>
    </row>
    <row r="425" spans="1:8">
      <c r="A425" s="684">
        <v>18602231</v>
      </c>
      <c r="B425" s="684" t="s">
        <v>2150</v>
      </c>
      <c r="C425" s="684">
        <v>-200.37</v>
      </c>
      <c r="D425" s="684">
        <f>VLOOKUP($A$1:$A$1000,BS!$A$8:$A$2406,1,0)</f>
        <v>18602231</v>
      </c>
      <c r="H425" s="689"/>
    </row>
    <row r="426" spans="1:8">
      <c r="A426" s="684">
        <v>18603003</v>
      </c>
      <c r="B426" s="684" t="s">
        <v>3103</v>
      </c>
      <c r="C426" s="685">
        <v>2730857.1</v>
      </c>
      <c r="D426" s="684">
        <f>VLOOKUP($A$1:$A$1000,BS!$A$8:$A$2406,1,0)</f>
        <v>18603003</v>
      </c>
      <c r="H426" s="689"/>
    </row>
    <row r="427" spans="1:8">
      <c r="A427" s="684">
        <v>18603011</v>
      </c>
      <c r="B427" s="684" t="s">
        <v>3054</v>
      </c>
      <c r="C427" s="685">
        <v>2108278.75</v>
      </c>
      <c r="D427" s="684">
        <f>VLOOKUP($A$1:$A$1000,BS!$A$8:$A$2406,1,0)</f>
        <v>18603011</v>
      </c>
      <c r="H427" s="689"/>
    </row>
    <row r="428" spans="1:8">
      <c r="A428" s="684">
        <v>18603021</v>
      </c>
      <c r="B428" s="684" t="s">
        <v>3077</v>
      </c>
      <c r="C428" s="685">
        <v>6292470.7300000004</v>
      </c>
      <c r="D428" s="684">
        <f>VLOOKUP($A$1:$A$1000,BS!$A$8:$A$2406,1,0)</f>
        <v>18603021</v>
      </c>
      <c r="H428" s="689"/>
    </row>
    <row r="429" spans="1:8">
      <c r="A429" s="684">
        <v>18603031</v>
      </c>
      <c r="B429" s="684" t="s">
        <v>3047</v>
      </c>
      <c r="C429" s="685">
        <v>2143910.9700000002</v>
      </c>
      <c r="D429" s="684">
        <f>VLOOKUP($A$1:$A$1000,BS!$A$8:$A$2406,1,0)</f>
        <v>18603031</v>
      </c>
      <c r="H429" s="689"/>
    </row>
    <row r="430" spans="1:8">
      <c r="A430" s="684">
        <v>18603041</v>
      </c>
      <c r="B430" s="684" t="s">
        <v>3078</v>
      </c>
      <c r="C430" s="685">
        <v>1056552.19</v>
      </c>
      <c r="D430" s="684">
        <f>VLOOKUP($A$1:$A$1000,BS!$A$8:$A$2406,1,0)</f>
        <v>18603041</v>
      </c>
      <c r="H430" s="689"/>
    </row>
    <row r="431" spans="1:8">
      <c r="A431" s="684">
        <v>18603051</v>
      </c>
      <c r="B431" s="684" t="s">
        <v>3082</v>
      </c>
      <c r="C431" s="685">
        <v>1054968.5900000001</v>
      </c>
      <c r="D431" s="684">
        <f>VLOOKUP($A$1:$A$1000,BS!$A$8:$A$2406,1,0)</f>
        <v>18603051</v>
      </c>
      <c r="H431" s="689"/>
    </row>
    <row r="432" spans="1:8">
      <c r="A432" s="684">
        <v>18603061</v>
      </c>
      <c r="B432" s="684" t="s">
        <v>3222</v>
      </c>
      <c r="C432" s="685">
        <v>130661.02</v>
      </c>
      <c r="D432" s="684">
        <f>VLOOKUP($A$1:$A$1000,BS!$A$8:$A$2406,1,0)</f>
        <v>18603061</v>
      </c>
      <c r="H432" s="689"/>
    </row>
    <row r="433" spans="1:8">
      <c r="A433" s="684">
        <v>18603071</v>
      </c>
      <c r="B433" s="684" t="s">
        <v>3208</v>
      </c>
      <c r="C433" s="685">
        <v>612353.21</v>
      </c>
      <c r="D433" s="684">
        <f>VLOOKUP($A$1:$A$1000,BS!$A$8:$A$2406,1,0)</f>
        <v>18603071</v>
      </c>
      <c r="H433" s="689"/>
    </row>
    <row r="434" spans="1:8">
      <c r="A434" s="681" t="s">
        <v>3230</v>
      </c>
      <c r="B434" s="684" t="s">
        <v>3223</v>
      </c>
      <c r="C434" s="685">
        <v>1346917.5</v>
      </c>
      <c r="D434" s="684" t="str">
        <f>VLOOKUP($A$1:$A$1000,BS!$A$8:$A$2406,1,0)</f>
        <v>18603072</v>
      </c>
      <c r="H434" s="689"/>
    </row>
    <row r="435" spans="1:8">
      <c r="A435" s="684">
        <v>18603081</v>
      </c>
      <c r="B435" s="684" t="s">
        <v>3233</v>
      </c>
      <c r="C435" s="685">
        <v>10000</v>
      </c>
      <c r="D435" s="684">
        <f>VLOOKUP($A$1:$A$1000,BS!$A$8:$A$2406,1,0)</f>
        <v>18603081</v>
      </c>
      <c r="H435" s="689"/>
    </row>
    <row r="436" spans="1:8">
      <c r="A436" s="684">
        <v>18603091</v>
      </c>
      <c r="B436" s="684" t="s">
        <v>3234</v>
      </c>
      <c r="C436" s="685">
        <v>12500</v>
      </c>
      <c r="D436" s="684">
        <f>VLOOKUP($A$1:$A$1000,BS!$A$8:$A$2406,1,0)</f>
        <v>18603091</v>
      </c>
      <c r="H436" s="689"/>
    </row>
    <row r="437" spans="1:8">
      <c r="A437" s="684">
        <v>18605011</v>
      </c>
      <c r="B437" s="684" t="s">
        <v>3182</v>
      </c>
      <c r="C437" s="685">
        <v>2259776.12</v>
      </c>
      <c r="D437" s="684">
        <f>VLOOKUP($A$1:$A$1000,BS!$A$8:$A$2406,1,0)</f>
        <v>18605011</v>
      </c>
      <c r="H437" s="689"/>
    </row>
    <row r="438" spans="1:8">
      <c r="A438" s="684">
        <v>18605021</v>
      </c>
      <c r="B438" s="684" t="s">
        <v>3235</v>
      </c>
      <c r="C438" s="685">
        <v>5618718.79</v>
      </c>
      <c r="D438" s="684">
        <f>VLOOKUP($A$1:$A$1000,BS!$A$8:$A$2406,1,0)</f>
        <v>18605021</v>
      </c>
      <c r="H438" s="689"/>
    </row>
    <row r="439" spans="1:8">
      <c r="A439" s="684">
        <v>18605031</v>
      </c>
      <c r="B439" s="684" t="s">
        <v>3252</v>
      </c>
      <c r="C439" s="685">
        <v>1703189.64</v>
      </c>
      <c r="D439" s="684">
        <f>VLOOKUP($A$1:$A$1000,BS!$A$8:$A$2406,1,0)</f>
        <v>18605031</v>
      </c>
      <c r="H439" s="689"/>
    </row>
    <row r="440" spans="1:8">
      <c r="A440" s="684">
        <v>18608001</v>
      </c>
      <c r="B440" s="684" t="s">
        <v>1613</v>
      </c>
      <c r="C440" s="685">
        <v>406899.88</v>
      </c>
      <c r="D440" s="684">
        <f>VLOOKUP($A$1:$A$1000,BS!$A$8:$A$2406,1,0)</f>
        <v>18608001</v>
      </c>
      <c r="H440" s="689"/>
    </row>
    <row r="441" spans="1:8">
      <c r="A441" s="684">
        <v>18608002</v>
      </c>
      <c r="B441" s="684" t="s">
        <v>3088</v>
      </c>
      <c r="C441" s="685">
        <v>164380.14000000001</v>
      </c>
      <c r="D441" s="684">
        <f>VLOOKUP($A$1:$A$1000,BS!$A$8:$A$2406,1,0)</f>
        <v>18608002</v>
      </c>
      <c r="H441" s="689"/>
    </row>
    <row r="442" spans="1:8">
      <c r="A442" s="684">
        <v>18608011</v>
      </c>
      <c r="B442" s="684" t="s">
        <v>1614</v>
      </c>
      <c r="C442" s="685">
        <v>347606.7</v>
      </c>
      <c r="D442" s="684">
        <f>VLOOKUP($A$1:$A$1000,BS!$A$8:$A$2406,1,0)</f>
        <v>18608011</v>
      </c>
      <c r="H442" s="689"/>
    </row>
    <row r="443" spans="1:8">
      <c r="A443" s="684">
        <v>18608012</v>
      </c>
      <c r="B443" s="684" t="s">
        <v>3084</v>
      </c>
      <c r="C443" s="685">
        <v>219526.17</v>
      </c>
      <c r="D443" s="684">
        <f>VLOOKUP($A$1:$A$1000,BS!$A$8:$A$2406,1,0)</f>
        <v>18608012</v>
      </c>
      <c r="H443" s="689"/>
    </row>
    <row r="444" spans="1:8">
      <c r="A444" s="684">
        <v>18608021</v>
      </c>
      <c r="B444" s="684" t="s">
        <v>1615</v>
      </c>
      <c r="C444" s="685">
        <v>2254508.17</v>
      </c>
      <c r="D444" s="684">
        <f>VLOOKUP($A$1:$A$1000,BS!$A$8:$A$2406,1,0)</f>
        <v>18608021</v>
      </c>
      <c r="H444" s="689"/>
    </row>
    <row r="445" spans="1:8">
      <c r="A445" s="684">
        <v>18608031</v>
      </c>
      <c r="B445" s="684" t="s">
        <v>1616</v>
      </c>
      <c r="C445" s="685">
        <v>50000</v>
      </c>
      <c r="D445" s="684">
        <f>VLOOKUP($A$1:$A$1000,BS!$A$8:$A$2406,1,0)</f>
        <v>18608031</v>
      </c>
      <c r="H445" s="689"/>
    </row>
    <row r="446" spans="1:8">
      <c r="A446" s="684">
        <v>18608041</v>
      </c>
      <c r="B446" s="684" t="s">
        <v>1627</v>
      </c>
      <c r="C446" s="685">
        <v>2148875.38</v>
      </c>
      <c r="D446" s="684">
        <f>VLOOKUP($A$1:$A$1000,BS!$A$8:$A$2406,1,0)</f>
        <v>18608041</v>
      </c>
      <c r="H446" s="689"/>
    </row>
    <row r="447" spans="1:8">
      <c r="A447" s="684">
        <v>18608051</v>
      </c>
      <c r="B447" s="684" t="s">
        <v>1617</v>
      </c>
      <c r="C447" s="685">
        <v>2878949.83</v>
      </c>
      <c r="D447" s="684">
        <f>VLOOKUP($A$1:$A$1000,BS!$A$8:$A$2406,1,0)</f>
        <v>18608051</v>
      </c>
      <c r="H447" s="689"/>
    </row>
    <row r="448" spans="1:8">
      <c r="A448" s="684">
        <v>18608062</v>
      </c>
      <c r="B448" s="684" t="s">
        <v>511</v>
      </c>
      <c r="C448" s="685">
        <v>-50267724.640000001</v>
      </c>
      <c r="D448" s="684">
        <f>VLOOKUP($A$1:$A$1000,BS!$A$8:$A$2406,1,0)</f>
        <v>18608062</v>
      </c>
      <c r="H448" s="689"/>
    </row>
    <row r="449" spans="1:8">
      <c r="A449" s="684">
        <v>18608081</v>
      </c>
      <c r="B449" s="684" t="s">
        <v>1618</v>
      </c>
      <c r="C449" s="685">
        <v>659654.59</v>
      </c>
      <c r="D449" s="684">
        <f>VLOOKUP($A$1:$A$1000,BS!$A$8:$A$2406,1,0)</f>
        <v>18608081</v>
      </c>
      <c r="H449" s="689"/>
    </row>
    <row r="450" spans="1:8">
      <c r="A450" s="684">
        <v>18608111</v>
      </c>
      <c r="B450" s="684" t="s">
        <v>1619</v>
      </c>
      <c r="C450" s="685">
        <v>250000</v>
      </c>
      <c r="D450" s="684">
        <f>VLOOKUP($A$1:$A$1000,BS!$A$8:$A$2406,1,0)</f>
        <v>18608111</v>
      </c>
      <c r="H450" s="689"/>
    </row>
    <row r="451" spans="1:8">
      <c r="A451" s="684">
        <v>18608112</v>
      </c>
      <c r="B451" s="684" t="s">
        <v>1628</v>
      </c>
      <c r="C451" s="685">
        <v>38809428.119999997</v>
      </c>
      <c r="D451" s="684">
        <f>VLOOKUP($A$1:$A$1000,BS!$A$8:$A$2406,1,0)</f>
        <v>18608112</v>
      </c>
      <c r="H451" s="689"/>
    </row>
    <row r="452" spans="1:8">
      <c r="A452" s="684">
        <v>18608141</v>
      </c>
      <c r="B452" s="684" t="s">
        <v>1592</v>
      </c>
      <c r="C452" s="685">
        <v>224879.76</v>
      </c>
      <c r="D452" s="684">
        <f>VLOOKUP($A$1:$A$1000,BS!$A$8:$A$2406,1,0)</f>
        <v>18608141</v>
      </c>
      <c r="H452" s="689"/>
    </row>
    <row r="453" spans="1:8">
      <c r="A453" s="684">
        <v>18608151</v>
      </c>
      <c r="B453" s="684" t="s">
        <v>1645</v>
      </c>
      <c r="C453" s="685">
        <v>75000</v>
      </c>
      <c r="D453" s="684">
        <f>VLOOKUP($A$1:$A$1000,BS!$A$8:$A$2406,1,0)</f>
        <v>18608151</v>
      </c>
      <c r="H453" s="689"/>
    </row>
    <row r="454" spans="1:8">
      <c r="A454" s="684">
        <v>18608171</v>
      </c>
      <c r="B454" s="684" t="s">
        <v>2753</v>
      </c>
      <c r="C454" s="685">
        <v>212588.68</v>
      </c>
      <c r="D454" s="684">
        <f>VLOOKUP($A$1:$A$1000,BS!$A$8:$A$2406,1,0)</f>
        <v>18608171</v>
      </c>
      <c r="H454" s="689"/>
    </row>
    <row r="455" spans="1:8">
      <c r="A455" s="684">
        <v>18608181</v>
      </c>
      <c r="B455" s="684" t="s">
        <v>2300</v>
      </c>
      <c r="C455" s="685">
        <v>50000</v>
      </c>
      <c r="D455" s="684">
        <f>VLOOKUP($A$1:$A$1000,BS!$A$8:$A$2406,1,0)</f>
        <v>18608181</v>
      </c>
      <c r="H455" s="689"/>
    </row>
    <row r="456" spans="1:8">
      <c r="A456" s="684">
        <v>18608191</v>
      </c>
      <c r="B456" s="684" t="s">
        <v>2308</v>
      </c>
      <c r="C456" s="685">
        <v>400495.47</v>
      </c>
      <c r="D456" s="684">
        <f>VLOOKUP($A$1:$A$1000,BS!$A$8:$A$2406,1,0)</f>
        <v>18608191</v>
      </c>
      <c r="H456" s="689"/>
    </row>
    <row r="457" spans="1:8">
      <c r="A457" s="684">
        <v>18608211</v>
      </c>
      <c r="B457" s="684" t="s">
        <v>2754</v>
      </c>
      <c r="C457" s="685">
        <v>111880.23</v>
      </c>
      <c r="D457" s="684">
        <f>VLOOKUP($A$1:$A$1000,BS!$A$8:$A$2406,1,0)</f>
        <v>18608211</v>
      </c>
      <c r="H457" s="689"/>
    </row>
    <row r="458" spans="1:8">
      <c r="A458" s="684">
        <v>18608212</v>
      </c>
      <c r="B458" s="684" t="s">
        <v>1629</v>
      </c>
      <c r="C458" s="685">
        <v>1461848.9</v>
      </c>
      <c r="D458" s="684">
        <f>VLOOKUP($A$1:$A$1000,BS!$A$8:$A$2406,1,0)</f>
        <v>18608212</v>
      </c>
      <c r="H458" s="689"/>
    </row>
    <row r="459" spans="1:8">
      <c r="A459" s="684">
        <v>18608221</v>
      </c>
      <c r="B459" s="684" t="s">
        <v>2463</v>
      </c>
      <c r="C459" s="685">
        <v>140859.12</v>
      </c>
      <c r="D459" s="684">
        <f>VLOOKUP($A$1:$A$1000,BS!$A$8:$A$2406,1,0)</f>
        <v>18608221</v>
      </c>
      <c r="H459" s="689"/>
    </row>
    <row r="460" spans="1:8">
      <c r="A460" s="684">
        <v>18608231</v>
      </c>
      <c r="B460" s="684" t="s">
        <v>2570</v>
      </c>
      <c r="C460" s="685">
        <v>240952.42</v>
      </c>
      <c r="D460" s="684">
        <f>VLOOKUP($A$1:$A$1000,BS!$A$8:$A$2406,1,0)</f>
        <v>18608231</v>
      </c>
      <c r="H460" s="689"/>
    </row>
    <row r="461" spans="1:8">
      <c r="A461" s="684">
        <v>18608241</v>
      </c>
      <c r="B461" s="684" t="s">
        <v>2464</v>
      </c>
      <c r="C461" s="685">
        <v>96000</v>
      </c>
      <c r="D461" s="684">
        <f>VLOOKUP($A$1:$A$1000,BS!$A$8:$A$2406,1,0)</f>
        <v>18608241</v>
      </c>
      <c r="H461" s="689"/>
    </row>
    <row r="462" spans="1:8">
      <c r="A462" s="684">
        <v>18608312</v>
      </c>
      <c r="B462" s="684" t="s">
        <v>1630</v>
      </c>
      <c r="C462" s="685">
        <v>3949045.03</v>
      </c>
      <c r="D462" s="684">
        <f>VLOOKUP($A$1:$A$1000,BS!$A$8:$A$2406,1,0)</f>
        <v>18608312</v>
      </c>
      <c r="H462" s="689"/>
    </row>
    <row r="463" spans="1:8">
      <c r="A463" s="684">
        <v>18608412</v>
      </c>
      <c r="B463" s="684" t="s">
        <v>2726</v>
      </c>
      <c r="C463" s="685">
        <v>2651381.7400000002</v>
      </c>
      <c r="D463" s="684">
        <f>VLOOKUP($A$1:$A$1000,BS!$A$8:$A$2406,1,0)</f>
        <v>18608412</v>
      </c>
      <c r="H463" s="689"/>
    </row>
    <row r="464" spans="1:8">
      <c r="A464" s="684">
        <v>18608612</v>
      </c>
      <c r="B464" s="684" t="s">
        <v>1631</v>
      </c>
      <c r="C464" s="685">
        <v>776531.8</v>
      </c>
      <c r="D464" s="684">
        <f>VLOOKUP($A$1:$A$1000,BS!$A$8:$A$2406,1,0)</f>
        <v>18608612</v>
      </c>
      <c r="H464" s="689"/>
    </row>
    <row r="465" spans="1:8">
      <c r="A465" s="684">
        <v>18608712</v>
      </c>
      <c r="B465" s="684" t="s">
        <v>1632</v>
      </c>
      <c r="C465" s="685">
        <v>5358520.29</v>
      </c>
      <c r="D465" s="684">
        <f>VLOOKUP($A$1:$A$1000,BS!$A$8:$A$2406,1,0)</f>
        <v>18608712</v>
      </c>
      <c r="H465" s="689"/>
    </row>
    <row r="466" spans="1:8">
      <c r="A466" s="684">
        <v>18608752</v>
      </c>
      <c r="B466" s="684" t="s">
        <v>1633</v>
      </c>
      <c r="C466" s="685">
        <v>935530</v>
      </c>
      <c r="D466" s="684">
        <f>VLOOKUP($A$1:$A$1000,BS!$A$8:$A$2406,1,0)</f>
        <v>18608752</v>
      </c>
      <c r="H466" s="689"/>
    </row>
    <row r="467" spans="1:8">
      <c r="A467" s="684">
        <v>18608772</v>
      </c>
      <c r="B467" s="684" t="s">
        <v>2941</v>
      </c>
      <c r="C467" s="685">
        <v>-3488999.1</v>
      </c>
      <c r="D467" s="684">
        <f>VLOOKUP($A$1:$A$1000,BS!$A$8:$A$2406,1,0)</f>
        <v>18608772</v>
      </c>
      <c r="H467" s="689"/>
    </row>
    <row r="468" spans="1:8">
      <c r="A468" s="684">
        <v>18608782</v>
      </c>
      <c r="B468" s="684" t="s">
        <v>2942</v>
      </c>
      <c r="C468" s="685">
        <v>-801550.75</v>
      </c>
      <c r="D468" s="684">
        <f>VLOOKUP($A$1:$A$1000,BS!$A$8:$A$2406,1,0)</f>
        <v>18608782</v>
      </c>
      <c r="H468" s="689"/>
    </row>
    <row r="469" spans="1:8">
      <c r="A469" s="684">
        <v>18608792</v>
      </c>
      <c r="B469" s="684" t="s">
        <v>2943</v>
      </c>
      <c r="C469" s="685">
        <v>-160310.15</v>
      </c>
      <c r="D469" s="684">
        <f>VLOOKUP($A$1:$A$1000,BS!$A$8:$A$2406,1,0)</f>
        <v>18608792</v>
      </c>
      <c r="H469" s="689"/>
    </row>
    <row r="470" spans="1:8">
      <c r="A470" s="684">
        <v>18609312</v>
      </c>
      <c r="B470" s="684" t="s">
        <v>2717</v>
      </c>
      <c r="C470" s="685">
        <v>12405154.710000001</v>
      </c>
      <c r="D470" s="684">
        <f>VLOOKUP($A$1:$A$1000,BS!$A$8:$A$2406,1,0)</f>
        <v>18609312</v>
      </c>
      <c r="H470" s="689"/>
    </row>
    <row r="471" spans="1:8">
      <c r="A471" s="684">
        <v>18609422</v>
      </c>
      <c r="B471" s="684" t="s">
        <v>2480</v>
      </c>
      <c r="C471" s="685">
        <v>22056206.390000001</v>
      </c>
      <c r="D471" s="684">
        <f>VLOOKUP($A$1:$A$1000,BS!$A$8:$A$2406,1,0)</f>
        <v>18609422</v>
      </c>
      <c r="H471" s="689"/>
    </row>
    <row r="472" spans="1:8">
      <c r="A472" s="684">
        <v>18609432</v>
      </c>
      <c r="B472" s="684" t="s">
        <v>2725</v>
      </c>
      <c r="C472" s="685">
        <v>5148299.67</v>
      </c>
      <c r="D472" s="684">
        <f>VLOOKUP($A$1:$A$1000,BS!$A$8:$A$2406,1,0)</f>
        <v>18609432</v>
      </c>
      <c r="H472" s="689"/>
    </row>
    <row r="473" spans="1:8">
      <c r="A473" s="684">
        <v>18609512</v>
      </c>
      <c r="B473" s="684" t="s">
        <v>3253</v>
      </c>
      <c r="C473" s="685">
        <v>17696.75</v>
      </c>
      <c r="D473" s="684">
        <f>VLOOKUP($A$1:$A$1000,BS!$A$8:$A$2406,1,0)</f>
        <v>18609512</v>
      </c>
      <c r="H473" s="689"/>
    </row>
    <row r="474" spans="1:8">
      <c r="A474" s="684">
        <v>18609532</v>
      </c>
      <c r="B474" s="684" t="s">
        <v>1634</v>
      </c>
      <c r="C474" s="685">
        <v>231369.84</v>
      </c>
      <c r="D474" s="684">
        <f>VLOOKUP($A$1:$A$1000,BS!$A$8:$A$2406,1,0)</f>
        <v>18609532</v>
      </c>
      <c r="H474" s="689"/>
    </row>
    <row r="475" spans="1:8">
      <c r="A475" s="684">
        <v>18609542</v>
      </c>
      <c r="B475" s="684" t="s">
        <v>1019</v>
      </c>
      <c r="C475" s="685">
        <v>1254241.07</v>
      </c>
      <c r="D475" s="684">
        <f>VLOOKUP($A$1:$A$1000,BS!$A$8:$A$2406,1,0)</f>
        <v>18609542</v>
      </c>
      <c r="H475" s="689"/>
    </row>
    <row r="476" spans="1:8">
      <c r="A476" s="684">
        <v>18609572</v>
      </c>
      <c r="B476" s="684" t="s">
        <v>2476</v>
      </c>
      <c r="C476" s="685">
        <v>609250</v>
      </c>
      <c r="D476" s="684">
        <f>VLOOKUP($A$1:$A$1000,BS!$A$8:$A$2406,1,0)</f>
        <v>18609572</v>
      </c>
      <c r="H476" s="689"/>
    </row>
    <row r="477" spans="1:8">
      <c r="A477" s="684">
        <v>18609582</v>
      </c>
      <c r="B477" s="684" t="s">
        <v>2477</v>
      </c>
      <c r="C477" s="685">
        <v>1919341.5</v>
      </c>
      <c r="D477" s="684">
        <f>VLOOKUP($A$1:$A$1000,BS!$A$8:$A$2406,1,0)</f>
        <v>18609582</v>
      </c>
      <c r="H477" s="689"/>
    </row>
    <row r="478" spans="1:8">
      <c r="A478" s="684">
        <v>18609592</v>
      </c>
      <c r="B478" s="684" t="s">
        <v>2478</v>
      </c>
      <c r="C478" s="685">
        <v>3299692.33</v>
      </c>
      <c r="D478" s="684">
        <f>VLOOKUP($A$1:$A$1000,BS!$A$8:$A$2406,1,0)</f>
        <v>18609592</v>
      </c>
      <c r="H478" s="689"/>
    </row>
    <row r="479" spans="1:8">
      <c r="A479" s="684">
        <v>18609602</v>
      </c>
      <c r="B479" s="684" t="s">
        <v>2479</v>
      </c>
      <c r="C479" s="685">
        <v>236796.87</v>
      </c>
      <c r="D479" s="684">
        <f>VLOOKUP($A$1:$A$1000,BS!$A$8:$A$2406,1,0)</f>
        <v>18609602</v>
      </c>
      <c r="H479" s="689"/>
    </row>
    <row r="480" spans="1:8">
      <c r="A480" s="684">
        <v>18609622</v>
      </c>
      <c r="B480" s="684" t="s">
        <v>2481</v>
      </c>
      <c r="C480" s="685">
        <v>1300000</v>
      </c>
      <c r="D480" s="684">
        <f>VLOOKUP($A$1:$A$1000,BS!$A$8:$A$2406,1,0)</f>
        <v>18609622</v>
      </c>
      <c r="H480" s="689"/>
    </row>
    <row r="481" spans="1:8">
      <c r="A481" s="684">
        <v>18609642</v>
      </c>
      <c r="B481" s="684" t="s">
        <v>2483</v>
      </c>
      <c r="C481" s="685">
        <v>2445223.31</v>
      </c>
      <c r="D481" s="684">
        <f>VLOOKUP($A$1:$A$1000,BS!$A$8:$A$2406,1,0)</f>
        <v>18609642</v>
      </c>
      <c r="H481" s="689"/>
    </row>
    <row r="482" spans="1:8">
      <c r="A482" s="684">
        <v>18609652</v>
      </c>
      <c r="B482" s="684" t="s">
        <v>2484</v>
      </c>
      <c r="C482" s="685">
        <v>2050000</v>
      </c>
      <c r="D482" s="684">
        <f>VLOOKUP($A$1:$A$1000,BS!$A$8:$A$2406,1,0)</f>
        <v>18609652</v>
      </c>
      <c r="H482" s="689"/>
    </row>
    <row r="483" spans="1:8">
      <c r="A483" s="684">
        <v>18609662</v>
      </c>
      <c r="B483" s="684" t="s">
        <v>2485</v>
      </c>
      <c r="C483" s="685">
        <v>519371.25</v>
      </c>
      <c r="D483" s="684">
        <f>VLOOKUP($A$1:$A$1000,BS!$A$8:$A$2406,1,0)</f>
        <v>18609662</v>
      </c>
      <c r="H483" s="689"/>
    </row>
    <row r="484" spans="1:8">
      <c r="A484" s="684">
        <v>18609672</v>
      </c>
      <c r="B484" s="684" t="s">
        <v>2486</v>
      </c>
      <c r="C484" s="685">
        <v>200000</v>
      </c>
      <c r="D484" s="684">
        <f>VLOOKUP($A$1:$A$1000,BS!$A$8:$A$2406,1,0)</f>
        <v>18609672</v>
      </c>
      <c r="H484" s="689"/>
    </row>
    <row r="485" spans="1:8">
      <c r="A485" s="684">
        <v>18609682</v>
      </c>
      <c r="B485" s="684" t="s">
        <v>2506</v>
      </c>
      <c r="C485" s="685">
        <v>140000</v>
      </c>
      <c r="D485" s="684">
        <f>VLOOKUP($A$1:$A$1000,BS!$A$8:$A$2406,1,0)</f>
        <v>18609682</v>
      </c>
      <c r="H485" s="689"/>
    </row>
    <row r="486" spans="1:8">
      <c r="A486" s="684">
        <v>18609692</v>
      </c>
      <c r="B486" s="684" t="s">
        <v>2507</v>
      </c>
      <c r="C486" s="685">
        <v>100000</v>
      </c>
      <c r="D486" s="684">
        <f>VLOOKUP($A$1:$A$1000,BS!$A$8:$A$2406,1,0)</f>
        <v>18609692</v>
      </c>
      <c r="H486" s="689"/>
    </row>
    <row r="487" spans="1:8">
      <c r="A487" s="684">
        <v>18609801</v>
      </c>
      <c r="B487" s="684" t="s">
        <v>2385</v>
      </c>
      <c r="C487" s="685">
        <v>163563</v>
      </c>
      <c r="D487" s="684">
        <f>VLOOKUP($A$1:$A$1000,BS!$A$8:$A$2406,1,0)</f>
        <v>18609801</v>
      </c>
      <c r="H487" s="689"/>
    </row>
    <row r="488" spans="1:8">
      <c r="A488" s="684">
        <v>18609821</v>
      </c>
      <c r="B488" s="684" t="s">
        <v>1094</v>
      </c>
      <c r="C488" s="685">
        <v>850764.05</v>
      </c>
      <c r="D488" s="684">
        <f>VLOOKUP($A$1:$A$1000,BS!$A$8:$A$2406,1,0)</f>
        <v>18609821</v>
      </c>
      <c r="H488" s="689"/>
    </row>
    <row r="489" spans="1:8">
      <c r="A489" s="684">
        <v>18609841</v>
      </c>
      <c r="B489" s="684" t="s">
        <v>2605</v>
      </c>
      <c r="C489" s="685">
        <v>1449786</v>
      </c>
      <c r="D489" s="684">
        <f>VLOOKUP($A$1:$A$1000,BS!$A$8:$A$2406,1,0)</f>
        <v>18609841</v>
      </c>
      <c r="H489" s="689"/>
    </row>
    <row r="490" spans="1:8">
      <c r="A490" s="684">
        <v>18609861</v>
      </c>
      <c r="B490" s="684" t="s">
        <v>2386</v>
      </c>
      <c r="C490" s="685">
        <v>1406897.95</v>
      </c>
      <c r="D490" s="684">
        <f>VLOOKUP($A$1:$A$1000,BS!$A$8:$A$2406,1,0)</f>
        <v>18609861</v>
      </c>
      <c r="H490" s="689"/>
    </row>
    <row r="491" spans="1:8">
      <c r="A491" s="684">
        <v>18630031</v>
      </c>
      <c r="B491" s="684" t="s">
        <v>1944</v>
      </c>
      <c r="C491" s="685">
        <v>256673.31</v>
      </c>
      <c r="D491" s="684">
        <f>VLOOKUP($A$1:$A$1000,BS!$A$8:$A$2406,1,0)</f>
        <v>18630031</v>
      </c>
      <c r="H491" s="689"/>
    </row>
    <row r="492" spans="1:8">
      <c r="A492" s="684">
        <v>18700032</v>
      </c>
      <c r="B492" s="684" t="s">
        <v>2526</v>
      </c>
      <c r="C492" s="685">
        <v>316253.37</v>
      </c>
      <c r="D492" s="684">
        <f>VLOOKUP($A$1:$A$1000,BS!$A$8:$A$2406,1,0)</f>
        <v>18700032</v>
      </c>
      <c r="H492" s="689"/>
    </row>
    <row r="493" spans="1:8">
      <c r="A493" s="684">
        <v>18700041</v>
      </c>
      <c r="B493" s="684" t="s">
        <v>2167</v>
      </c>
      <c r="C493" s="685">
        <v>274239</v>
      </c>
      <c r="D493" s="684">
        <f>VLOOKUP($A$1:$A$1000,BS!$A$8:$A$2406,1,0)</f>
        <v>18700041</v>
      </c>
      <c r="H493" s="689"/>
    </row>
    <row r="494" spans="1:8">
      <c r="A494" s="684">
        <v>18700062</v>
      </c>
      <c r="B494" s="684" t="s">
        <v>2527</v>
      </c>
      <c r="C494" s="685">
        <v>-2718.73</v>
      </c>
      <c r="D494" s="684">
        <f>VLOOKUP($A$1:$A$1000,BS!$A$8:$A$2406,1,0)</f>
        <v>18700062</v>
      </c>
      <c r="H494" s="689"/>
    </row>
    <row r="495" spans="1:8">
      <c r="A495" s="684">
        <v>18700071</v>
      </c>
      <c r="B495" s="684" t="s">
        <v>2528</v>
      </c>
      <c r="C495" s="685">
        <v>-10602.95</v>
      </c>
      <c r="D495" s="684">
        <f>VLOOKUP($A$1:$A$1000,BS!$A$8:$A$2406,1,0)</f>
        <v>18700071</v>
      </c>
      <c r="H495" s="689"/>
    </row>
    <row r="496" spans="1:8">
      <c r="A496" s="684">
        <v>18900013</v>
      </c>
      <c r="B496" s="684" t="s">
        <v>670</v>
      </c>
      <c r="C496" s="685">
        <v>26766</v>
      </c>
      <c r="D496" s="684">
        <f>VLOOKUP($A$1:$A$1000,BS!$A$8:$A$2406,1,0)</f>
        <v>18900013</v>
      </c>
      <c r="H496" s="689"/>
    </row>
    <row r="497" spans="1:8">
      <c r="A497" s="684">
        <v>18900173</v>
      </c>
      <c r="B497" s="684" t="s">
        <v>530</v>
      </c>
      <c r="C497" s="685">
        <v>1463628.02</v>
      </c>
      <c r="D497" s="684">
        <f>VLOOKUP($A$1:$A$1000,BS!$A$8:$A$2406,1,0)</f>
        <v>18900173</v>
      </c>
      <c r="H497" s="689"/>
    </row>
    <row r="498" spans="1:8">
      <c r="A498" s="684">
        <v>18900183</v>
      </c>
      <c r="B498" s="684" t="s">
        <v>367</v>
      </c>
      <c r="C498" s="685">
        <v>341730.65</v>
      </c>
      <c r="D498" s="684">
        <f>VLOOKUP($A$1:$A$1000,BS!$A$8:$A$2406,1,0)</f>
        <v>18900183</v>
      </c>
      <c r="H498" s="689"/>
    </row>
    <row r="499" spans="1:8">
      <c r="A499" s="684">
        <v>18900193</v>
      </c>
      <c r="B499" s="684" t="s">
        <v>534</v>
      </c>
      <c r="C499" s="685">
        <v>2757649.66</v>
      </c>
      <c r="D499" s="684">
        <f>VLOOKUP($A$1:$A$1000,BS!$A$8:$A$2406,1,0)</f>
        <v>18900193</v>
      </c>
      <c r="H499" s="689"/>
    </row>
    <row r="500" spans="1:8">
      <c r="A500" s="684">
        <v>18900243</v>
      </c>
      <c r="B500" s="684" t="s">
        <v>1886</v>
      </c>
      <c r="C500" s="685">
        <v>10787.66</v>
      </c>
      <c r="D500" s="684">
        <f>VLOOKUP($A$1:$A$1000,BS!$A$8:$A$2406,1,0)</f>
        <v>18900243</v>
      </c>
      <c r="H500" s="689"/>
    </row>
    <row r="501" spans="1:8">
      <c r="A501" s="684">
        <v>18900253</v>
      </c>
      <c r="B501" s="684" t="s">
        <v>1881</v>
      </c>
      <c r="C501" s="685">
        <v>716316.99</v>
      </c>
      <c r="D501" s="684">
        <f>VLOOKUP($A$1:$A$1000,BS!$A$8:$A$2406,1,0)</f>
        <v>18900253</v>
      </c>
      <c r="H501" s="689"/>
    </row>
    <row r="502" spans="1:8">
      <c r="A502" s="684">
        <v>18900263</v>
      </c>
      <c r="B502" s="684" t="s">
        <v>1882</v>
      </c>
      <c r="C502" s="685">
        <v>544341.78</v>
      </c>
      <c r="D502" s="684">
        <f>VLOOKUP($A$1:$A$1000,BS!$A$8:$A$2406,1,0)</f>
        <v>18900263</v>
      </c>
      <c r="H502" s="689"/>
    </row>
    <row r="503" spans="1:8">
      <c r="A503" s="684">
        <v>18900273</v>
      </c>
      <c r="B503" s="684" t="s">
        <v>802</v>
      </c>
      <c r="C503" s="685">
        <v>1666750.26</v>
      </c>
      <c r="D503" s="684">
        <f>VLOOKUP($A$1:$A$1000,BS!$A$8:$A$2406,1,0)</f>
        <v>18900273</v>
      </c>
      <c r="H503" s="689"/>
    </row>
    <row r="504" spans="1:8">
      <c r="A504" s="684">
        <v>18900283</v>
      </c>
      <c r="B504" s="684" t="s">
        <v>555</v>
      </c>
      <c r="C504" s="685">
        <v>508690.95</v>
      </c>
      <c r="D504" s="684">
        <f>VLOOKUP($A$1:$A$1000,BS!$A$8:$A$2406,1,0)</f>
        <v>18900283</v>
      </c>
      <c r="H504" s="689"/>
    </row>
    <row r="505" spans="1:8">
      <c r="A505" s="684">
        <v>18900293</v>
      </c>
      <c r="B505" s="684" t="s">
        <v>403</v>
      </c>
      <c r="C505" s="685">
        <v>7512.29</v>
      </c>
      <c r="D505" s="684">
        <f>VLOOKUP($A$1:$A$1000,BS!$A$8:$A$2406,1,0)</f>
        <v>18900293</v>
      </c>
      <c r="H505" s="689"/>
    </row>
    <row r="506" spans="1:8">
      <c r="A506" s="684">
        <v>18900303</v>
      </c>
      <c r="B506" s="684" t="s">
        <v>812</v>
      </c>
      <c r="C506" s="685">
        <v>17527.650000000001</v>
      </c>
      <c r="D506" s="684">
        <f>VLOOKUP($A$1:$A$1000,BS!$A$8:$A$2406,1,0)</f>
        <v>18900303</v>
      </c>
      <c r="H506" s="689"/>
    </row>
    <row r="507" spans="1:8">
      <c r="A507" s="684">
        <v>18900323</v>
      </c>
      <c r="B507" s="684" t="s">
        <v>667</v>
      </c>
      <c r="C507" s="685">
        <v>453021.54</v>
      </c>
      <c r="D507" s="684">
        <f>VLOOKUP($A$1:$A$1000,BS!$A$8:$A$2406,1,0)</f>
        <v>18900323</v>
      </c>
      <c r="H507" s="689"/>
    </row>
    <row r="508" spans="1:8">
      <c r="A508" s="684">
        <v>18900353</v>
      </c>
      <c r="B508" s="684" t="s">
        <v>1040</v>
      </c>
      <c r="C508" s="685">
        <v>87025.07</v>
      </c>
      <c r="D508" s="684">
        <f>VLOOKUP($A$1:$A$1000,BS!$A$8:$A$2406,1,0)</f>
        <v>18900353</v>
      </c>
      <c r="H508" s="689"/>
    </row>
    <row r="509" spans="1:8">
      <c r="A509" s="684">
        <v>18900373</v>
      </c>
      <c r="B509" s="684" t="s">
        <v>1030</v>
      </c>
      <c r="C509" s="685">
        <v>4153867.11</v>
      </c>
      <c r="D509" s="684">
        <f>VLOOKUP($A$1:$A$1000,BS!$A$8:$A$2406,1,0)</f>
        <v>18900373</v>
      </c>
      <c r="H509" s="689"/>
    </row>
    <row r="510" spans="1:8">
      <c r="A510" s="684">
        <v>18900383</v>
      </c>
      <c r="B510" s="684" t="s">
        <v>1020</v>
      </c>
      <c r="C510" s="685">
        <v>381909.69</v>
      </c>
      <c r="D510" s="684">
        <f>VLOOKUP($A$1:$A$1000,BS!$A$8:$A$2406,1,0)</f>
        <v>18900383</v>
      </c>
      <c r="H510" s="689"/>
    </row>
    <row r="511" spans="1:8">
      <c r="A511" s="684">
        <v>18900393</v>
      </c>
      <c r="B511" s="684" t="s">
        <v>2415</v>
      </c>
      <c r="C511" s="685">
        <v>14585561.810000001</v>
      </c>
      <c r="D511" s="684">
        <f>VLOOKUP($A$1:$A$1000,BS!$A$8:$A$2406,1,0)</f>
        <v>18900393</v>
      </c>
      <c r="H511" s="689"/>
    </row>
    <row r="512" spans="1:8">
      <c r="A512" s="684">
        <v>18900403</v>
      </c>
      <c r="B512" s="684" t="s">
        <v>2718</v>
      </c>
      <c r="C512" s="685">
        <v>168805.35</v>
      </c>
      <c r="D512" s="684">
        <f>VLOOKUP($A$1:$A$1000,BS!$A$8:$A$2406,1,0)</f>
        <v>18900403</v>
      </c>
      <c r="H512" s="689"/>
    </row>
    <row r="513" spans="1:8">
      <c r="A513" s="684">
        <v>18900413</v>
      </c>
      <c r="B513" s="684" t="s">
        <v>2722</v>
      </c>
      <c r="C513" s="685">
        <v>221732.4</v>
      </c>
      <c r="D513" s="684">
        <f>VLOOKUP($A$1:$A$1000,BS!$A$8:$A$2406,1,0)</f>
        <v>18900413</v>
      </c>
      <c r="H513" s="689"/>
    </row>
    <row r="514" spans="1:8">
      <c r="A514" s="684">
        <v>18900423</v>
      </c>
      <c r="B514" s="684" t="s">
        <v>2719</v>
      </c>
      <c r="C514" s="685">
        <v>883814.93</v>
      </c>
      <c r="D514" s="684">
        <f>VLOOKUP($A$1:$A$1000,BS!$A$8:$A$2406,1,0)</f>
        <v>18900423</v>
      </c>
      <c r="H514" s="689"/>
    </row>
    <row r="515" spans="1:8">
      <c r="A515" s="684">
        <v>18900433</v>
      </c>
      <c r="B515" s="684" t="s">
        <v>2826</v>
      </c>
      <c r="C515" s="685">
        <v>4711278.25</v>
      </c>
      <c r="D515" s="684">
        <f>VLOOKUP($A$1:$A$1000,BS!$A$8:$A$2406,1,0)</f>
        <v>18900433</v>
      </c>
      <c r="H515" s="689"/>
    </row>
    <row r="516" spans="1:8">
      <c r="A516" s="684">
        <v>18900443</v>
      </c>
      <c r="B516" s="684" t="s">
        <v>3055</v>
      </c>
      <c r="C516" s="685">
        <v>107399.57</v>
      </c>
      <c r="D516" s="684">
        <f>VLOOKUP($A$1:$A$1000,BS!$A$8:$A$2406,1,0)</f>
        <v>18900443</v>
      </c>
      <c r="H516" s="689"/>
    </row>
    <row r="517" spans="1:8">
      <c r="A517" s="684">
        <v>18900451</v>
      </c>
      <c r="B517" s="684" t="s">
        <v>3116</v>
      </c>
      <c r="C517" s="685">
        <v>36424.050000000003</v>
      </c>
      <c r="D517" s="684">
        <f>VLOOKUP($A$1:$A$1000,BS!$A$8:$A$2406,1,0)</f>
        <v>18900451</v>
      </c>
      <c r="H517" s="689"/>
    </row>
    <row r="518" spans="1:8">
      <c r="A518" s="684">
        <v>18900452</v>
      </c>
      <c r="B518" s="684" t="s">
        <v>3116</v>
      </c>
      <c r="C518" s="685">
        <v>22324.400000000001</v>
      </c>
      <c r="D518" s="684">
        <f>VLOOKUP($A$1:$A$1000,BS!$A$8:$A$2406,1,0)</f>
        <v>18900452</v>
      </c>
      <c r="H518" s="689"/>
    </row>
    <row r="519" spans="1:8">
      <c r="A519" s="684">
        <v>18900533</v>
      </c>
      <c r="B519" s="684" t="s">
        <v>2827</v>
      </c>
      <c r="C519" s="685">
        <v>796215.07</v>
      </c>
      <c r="D519" s="684">
        <f>VLOOKUP($A$1:$A$1000,BS!$A$8:$A$2406,1,0)</f>
        <v>18900533</v>
      </c>
      <c r="H519" s="689"/>
    </row>
    <row r="520" spans="1:8">
      <c r="A520" s="684">
        <v>19000003</v>
      </c>
      <c r="B520" s="684" t="s">
        <v>129</v>
      </c>
      <c r="C520" s="685">
        <v>3453726.55</v>
      </c>
      <c r="D520" s="684">
        <f>VLOOKUP($A$1:$A$1000,BS!$A$8:$A$2406,1,0)</f>
        <v>19000003</v>
      </c>
      <c r="H520" s="689"/>
    </row>
    <row r="521" spans="1:8">
      <c r="A521" s="684">
        <v>19000013</v>
      </c>
      <c r="B521" s="684" t="s">
        <v>762</v>
      </c>
      <c r="C521" s="685">
        <v>2961901.49</v>
      </c>
      <c r="D521" s="684">
        <f>VLOOKUP($A$1:$A$1000,BS!$A$8:$A$2406,1,0)</f>
        <v>19000013</v>
      </c>
      <c r="H521" s="689"/>
    </row>
    <row r="522" spans="1:8">
      <c r="A522" s="684">
        <v>19000032</v>
      </c>
      <c r="B522" s="684" t="s">
        <v>1826</v>
      </c>
      <c r="C522" s="685">
        <v>19569131.75</v>
      </c>
      <c r="D522" s="684">
        <f>VLOOKUP($A$1:$A$1000,BS!$A$8:$A$2406,1,0)</f>
        <v>19000032</v>
      </c>
      <c r="H522" s="689"/>
    </row>
    <row r="523" spans="1:8">
      <c r="A523" s="684">
        <v>19000042</v>
      </c>
      <c r="B523" s="684" t="s">
        <v>1863</v>
      </c>
      <c r="C523" s="685">
        <v>6128828.4800000004</v>
      </c>
      <c r="D523" s="684">
        <f>VLOOKUP($A$1:$A$1000,BS!$A$8:$A$2406,1,0)</f>
        <v>19000042</v>
      </c>
      <c r="H523" s="689"/>
    </row>
    <row r="524" spans="1:8">
      <c r="A524" s="684">
        <v>19000043</v>
      </c>
      <c r="B524" s="684" t="s">
        <v>8</v>
      </c>
      <c r="C524" s="685">
        <v>8239067.2400000002</v>
      </c>
      <c r="D524" s="684">
        <f>VLOOKUP($A$1:$A$1000,BS!$A$8:$A$2406,1,0)</f>
        <v>19000043</v>
      </c>
      <c r="H524" s="689"/>
    </row>
    <row r="525" spans="1:8">
      <c r="A525" s="684">
        <v>19000081</v>
      </c>
      <c r="B525" s="684" t="s">
        <v>1746</v>
      </c>
      <c r="C525" s="685">
        <v>23206850.82</v>
      </c>
      <c r="D525" s="684">
        <f>VLOOKUP($A$1:$A$1000,BS!$A$8:$A$2406,1,0)</f>
        <v>19000081</v>
      </c>
      <c r="H525" s="689"/>
    </row>
    <row r="526" spans="1:8">
      <c r="A526" s="684">
        <v>19000091</v>
      </c>
      <c r="B526" s="684" t="s">
        <v>702</v>
      </c>
      <c r="C526" s="685">
        <v>10460866.720000001</v>
      </c>
      <c r="D526" s="684">
        <f>VLOOKUP($A$1:$A$1000,BS!$A$8:$A$2406,1,0)</f>
        <v>19000091</v>
      </c>
      <c r="H526" s="689"/>
    </row>
    <row r="527" spans="1:8">
      <c r="A527" s="684">
        <v>19000093</v>
      </c>
      <c r="B527" s="684" t="s">
        <v>771</v>
      </c>
      <c r="C527" s="685">
        <v>5261345.78</v>
      </c>
      <c r="D527" s="684">
        <f>VLOOKUP($A$1:$A$1000,BS!$A$8:$A$2406,1,0)</f>
        <v>19000093</v>
      </c>
      <c r="H527" s="689"/>
    </row>
    <row r="528" spans="1:8">
      <c r="A528" s="684">
        <v>19000103</v>
      </c>
      <c r="B528" s="684" t="s">
        <v>3007</v>
      </c>
      <c r="C528" s="685">
        <v>1110326.73</v>
      </c>
      <c r="D528" s="684">
        <f>VLOOKUP($A$1:$A$1000,BS!$A$8:$A$2406,1,0)</f>
        <v>19000103</v>
      </c>
      <c r="H528" s="689"/>
    </row>
    <row r="529" spans="1:8">
      <c r="A529" s="684">
        <v>19000111</v>
      </c>
      <c r="B529" s="684" t="s">
        <v>915</v>
      </c>
      <c r="C529" s="685">
        <v>73461.22</v>
      </c>
      <c r="D529" s="684">
        <f>VLOOKUP($A$1:$A$1000,BS!$A$8:$A$2406,1,0)</f>
        <v>19000111</v>
      </c>
      <c r="H529" s="689"/>
    </row>
    <row r="530" spans="1:8">
      <c r="A530" s="684">
        <v>19000112</v>
      </c>
      <c r="B530" s="684" t="s">
        <v>2060</v>
      </c>
      <c r="C530" s="685">
        <v>41981.88</v>
      </c>
      <c r="D530" s="684">
        <f>VLOOKUP($A$1:$A$1000,BS!$A$8:$A$2406,1,0)</f>
        <v>19000112</v>
      </c>
      <c r="H530" s="689"/>
    </row>
    <row r="531" spans="1:8">
      <c r="A531" s="684">
        <v>19000122</v>
      </c>
      <c r="B531" s="684" t="s">
        <v>2221</v>
      </c>
      <c r="C531" s="685">
        <v>-90285.94</v>
      </c>
      <c r="D531" s="684">
        <f>VLOOKUP($A$1:$A$1000,BS!$A$8:$A$2406,1,0)</f>
        <v>19000122</v>
      </c>
      <c r="H531" s="689"/>
    </row>
    <row r="532" spans="1:8">
      <c r="A532" s="684">
        <v>19000133</v>
      </c>
      <c r="B532" s="684" t="s">
        <v>1060</v>
      </c>
      <c r="C532" s="685">
        <v>13284628.9</v>
      </c>
      <c r="D532" s="684">
        <f>VLOOKUP($A$1:$A$1000,BS!$A$8:$A$2406,1,0)</f>
        <v>19000133</v>
      </c>
      <c r="H532" s="689"/>
    </row>
    <row r="533" spans="1:8">
      <c r="A533" s="684">
        <v>19000151</v>
      </c>
      <c r="B533" s="684" t="s">
        <v>170</v>
      </c>
      <c r="C533" s="685">
        <v>468969.6</v>
      </c>
      <c r="D533" s="684">
        <f>VLOOKUP($A$1:$A$1000,BS!$A$8:$A$2406,1,0)</f>
        <v>19000151</v>
      </c>
      <c r="H533" s="689"/>
    </row>
    <row r="534" spans="1:8">
      <c r="A534" s="684">
        <v>19000181</v>
      </c>
      <c r="B534" s="684" t="s">
        <v>994</v>
      </c>
      <c r="C534" s="685">
        <v>-1191696.23</v>
      </c>
      <c r="D534" s="684">
        <f>VLOOKUP($A$1:$A$1000,BS!$A$8:$A$2406,1,0)</f>
        <v>19000181</v>
      </c>
      <c r="H534" s="689"/>
    </row>
    <row r="535" spans="1:8">
      <c r="A535" s="684">
        <v>19000193</v>
      </c>
      <c r="B535" s="684" t="s">
        <v>2669</v>
      </c>
      <c r="C535" s="685">
        <v>721929.13</v>
      </c>
      <c r="D535" s="684">
        <f>VLOOKUP($A$1:$A$1000,BS!$A$8:$A$2406,1,0)</f>
        <v>19000193</v>
      </c>
      <c r="H535" s="689"/>
    </row>
    <row r="536" spans="1:8">
      <c r="A536" s="684">
        <v>19000251</v>
      </c>
      <c r="B536" s="684" t="s">
        <v>733</v>
      </c>
      <c r="C536" s="685">
        <v>20937.39</v>
      </c>
      <c r="D536" s="684">
        <f>VLOOKUP($A$1:$A$1000,BS!$A$8:$A$2406,1,0)</f>
        <v>19000251</v>
      </c>
      <c r="H536" s="689"/>
    </row>
    <row r="537" spans="1:8">
      <c r="A537" s="684">
        <v>19000283</v>
      </c>
      <c r="B537" s="684" t="s">
        <v>1584</v>
      </c>
      <c r="C537" s="685">
        <v>1921046.83</v>
      </c>
      <c r="D537" s="684">
        <f>VLOOKUP($A$1:$A$1000,BS!$A$8:$A$2406,1,0)</f>
        <v>19000283</v>
      </c>
      <c r="H537" s="689"/>
    </row>
    <row r="538" spans="1:8">
      <c r="A538" s="684">
        <v>19000361</v>
      </c>
      <c r="B538" s="684" t="s">
        <v>1121</v>
      </c>
      <c r="C538" s="685">
        <v>159437</v>
      </c>
      <c r="D538" s="684">
        <f>VLOOKUP($A$1:$A$1000,BS!$A$8:$A$2406,1,0)</f>
        <v>19000361</v>
      </c>
      <c r="H538" s="689"/>
    </row>
    <row r="539" spans="1:8">
      <c r="A539" s="684">
        <v>19000371</v>
      </c>
      <c r="B539" s="684" t="s">
        <v>1122</v>
      </c>
      <c r="C539" s="685">
        <v>31194.48</v>
      </c>
      <c r="D539" s="684">
        <f>VLOOKUP($A$1:$A$1000,BS!$A$8:$A$2406,1,0)</f>
        <v>19000371</v>
      </c>
      <c r="H539" s="689"/>
    </row>
    <row r="540" spans="1:8">
      <c r="A540" s="684">
        <v>19000403</v>
      </c>
      <c r="B540" s="684" t="s">
        <v>286</v>
      </c>
      <c r="C540" s="685">
        <v>159266.35</v>
      </c>
      <c r="D540" s="684">
        <f>VLOOKUP($A$1:$A$1000,BS!$A$8:$A$2406,1,0)</f>
        <v>19000403</v>
      </c>
    </row>
    <row r="541" spans="1:8">
      <c r="A541" s="684">
        <v>19000433</v>
      </c>
      <c r="B541" s="684" t="s">
        <v>2982</v>
      </c>
      <c r="C541" s="684">
        <v>0</v>
      </c>
      <c r="D541" s="684">
        <f>VLOOKUP($A$1:$A$1000,BS!$A$8:$A$2406,1,0)</f>
        <v>19000433</v>
      </c>
      <c r="H541" s="689"/>
    </row>
    <row r="542" spans="1:8">
      <c r="A542" s="684">
        <v>19000441</v>
      </c>
      <c r="B542" s="684" t="s">
        <v>339</v>
      </c>
      <c r="C542" s="685">
        <v>4931186.3600000003</v>
      </c>
      <c r="D542" s="684">
        <f>VLOOKUP($A$1:$A$1000,BS!$A$8:$A$2406,1,0)</f>
        <v>19000441</v>
      </c>
      <c r="H542" s="689"/>
    </row>
    <row r="543" spans="1:8">
      <c r="A543" s="684">
        <v>19000443</v>
      </c>
      <c r="B543" s="684" t="s">
        <v>524</v>
      </c>
      <c r="C543" s="685">
        <v>79965652.079999998</v>
      </c>
      <c r="D543" s="684">
        <f>VLOOKUP($A$1:$A$1000,BS!$A$8:$A$2406,1,0)</f>
        <v>19000443</v>
      </c>
      <c r="H543" s="689"/>
    </row>
    <row r="544" spans="1:8">
      <c r="A544" s="684">
        <v>19000453</v>
      </c>
      <c r="B544" s="684" t="s">
        <v>525</v>
      </c>
      <c r="C544" s="685">
        <v>6443700.0999999996</v>
      </c>
      <c r="D544" s="684">
        <f>VLOOKUP($A$1:$A$1000,BS!$A$8:$A$2406,1,0)</f>
        <v>19000453</v>
      </c>
      <c r="H544" s="689"/>
    </row>
    <row r="545" spans="1:8">
      <c r="A545" s="684">
        <v>19000463</v>
      </c>
      <c r="B545" s="684" t="s">
        <v>526</v>
      </c>
      <c r="C545" s="685">
        <v>-985046.29</v>
      </c>
      <c r="D545" s="684">
        <f>VLOOKUP($A$1:$A$1000,BS!$A$8:$A$2406,1,0)</f>
        <v>19000463</v>
      </c>
      <c r="H545" s="689"/>
    </row>
    <row r="546" spans="1:8">
      <c r="A546" s="684">
        <v>19000471</v>
      </c>
      <c r="B546" s="684" t="s">
        <v>808</v>
      </c>
      <c r="C546" s="685">
        <v>3596838.34</v>
      </c>
      <c r="D546" s="684">
        <f>VLOOKUP($A$1:$A$1000,BS!$A$8:$A$2406,1,0)</f>
        <v>19000471</v>
      </c>
      <c r="H546" s="689"/>
    </row>
    <row r="547" spans="1:8">
      <c r="A547" s="684">
        <v>19000473</v>
      </c>
      <c r="B547" s="684" t="s">
        <v>2163</v>
      </c>
      <c r="C547" s="685">
        <v>2562568</v>
      </c>
      <c r="D547" s="684">
        <f>VLOOKUP($A$1:$A$1000,BS!$A$8:$A$2406,1,0)</f>
        <v>19000473</v>
      </c>
      <c r="H547" s="689"/>
    </row>
    <row r="548" spans="1:8">
      <c r="A548" s="684">
        <v>19000491</v>
      </c>
      <c r="B548" s="684" t="s">
        <v>2540</v>
      </c>
      <c r="C548" s="685">
        <v>2122305.15</v>
      </c>
      <c r="D548" s="684">
        <f>VLOOKUP($A$1:$A$1000,BS!$A$8:$A$2406,1,0)</f>
        <v>19000491</v>
      </c>
      <c r="H548" s="689"/>
    </row>
    <row r="549" spans="1:8">
      <c r="A549" s="684">
        <v>19000551</v>
      </c>
      <c r="B549" s="684" t="s">
        <v>3126</v>
      </c>
      <c r="C549" s="685">
        <v>1965399</v>
      </c>
      <c r="D549" s="684">
        <f>VLOOKUP($A$1:$A$1000,BS!$A$8:$A$2406,1,0)</f>
        <v>19000551</v>
      </c>
      <c r="H549" s="689"/>
    </row>
    <row r="550" spans="1:8">
      <c r="A550" s="684">
        <v>19000552</v>
      </c>
      <c r="B550" s="684" t="s">
        <v>2521</v>
      </c>
      <c r="C550" s="685">
        <v>684607.18</v>
      </c>
      <c r="D550" s="684">
        <f>VLOOKUP($A$1:$A$1000,BS!$A$8:$A$2406,1,0)</f>
        <v>19000552</v>
      </c>
      <c r="H550" s="689"/>
    </row>
    <row r="551" spans="1:8">
      <c r="A551" s="684">
        <v>19000553</v>
      </c>
      <c r="B551" s="684" t="s">
        <v>101</v>
      </c>
      <c r="C551" s="685">
        <v>269512.56</v>
      </c>
      <c r="D551" s="684">
        <f>VLOOKUP($A$1:$A$1000,BS!$A$8:$A$2406,1,0)</f>
        <v>19000553</v>
      </c>
      <c r="H551" s="689"/>
    </row>
    <row r="552" spans="1:8">
      <c r="A552" s="684">
        <v>19000562</v>
      </c>
      <c r="B552" s="684" t="s">
        <v>763</v>
      </c>
      <c r="C552" s="685">
        <v>1029584.5</v>
      </c>
      <c r="D552" s="684">
        <f>VLOOKUP($A$1:$A$1000,BS!$A$8:$A$2406,1,0)</f>
        <v>19000562</v>
      </c>
      <c r="H552" s="689"/>
    </row>
    <row r="553" spans="1:8">
      <c r="A553" s="684">
        <v>19000563</v>
      </c>
      <c r="B553" s="684" t="s">
        <v>2180</v>
      </c>
      <c r="C553" s="685">
        <v>4646.54</v>
      </c>
      <c r="D553" s="684">
        <f>VLOOKUP($A$1:$A$1000,BS!$A$8:$A$2406,1,0)</f>
        <v>19000563</v>
      </c>
    </row>
    <row r="554" spans="1:8">
      <c r="A554" s="684">
        <v>19000571</v>
      </c>
      <c r="B554" s="684" t="s">
        <v>171</v>
      </c>
      <c r="C554" s="684">
        <v>0</v>
      </c>
      <c r="D554" s="684">
        <f>VLOOKUP($A$1:$A$1000,BS!$A$8:$A$2406,1,0)</f>
        <v>19000571</v>
      </c>
      <c r="H554" s="689"/>
    </row>
    <row r="555" spans="1:8">
      <c r="A555" s="684">
        <v>19000572</v>
      </c>
      <c r="B555" s="684" t="s">
        <v>764</v>
      </c>
      <c r="C555" s="685">
        <v>290308.71999999997</v>
      </c>
      <c r="D555" s="684">
        <f>VLOOKUP($A$1:$A$1000,BS!$A$8:$A$2406,1,0)</f>
        <v>19000572</v>
      </c>
      <c r="H555" s="689"/>
    </row>
    <row r="556" spans="1:8">
      <c r="A556" s="684">
        <v>19000573</v>
      </c>
      <c r="B556" s="684" t="s">
        <v>2248</v>
      </c>
      <c r="C556" s="685">
        <v>293262.49</v>
      </c>
      <c r="D556" s="684">
        <f>VLOOKUP($A$1:$A$1000,BS!$A$8:$A$2406,1,0)</f>
        <v>19000573</v>
      </c>
      <c r="H556" s="689"/>
    </row>
    <row r="557" spans="1:8">
      <c r="A557" s="684">
        <v>19000581</v>
      </c>
      <c r="B557" s="684" t="s">
        <v>195</v>
      </c>
      <c r="C557" s="685">
        <v>3050945.43</v>
      </c>
      <c r="D557" s="684">
        <f>VLOOKUP($A$1:$A$1000,BS!$A$8:$A$2406,1,0)</f>
        <v>19000581</v>
      </c>
      <c r="H557" s="689"/>
    </row>
    <row r="558" spans="1:8">
      <c r="A558" s="684">
        <v>19000592</v>
      </c>
      <c r="B558" s="684" t="s">
        <v>584</v>
      </c>
      <c r="C558" s="685">
        <v>3776008.05</v>
      </c>
      <c r="D558" s="684">
        <f>VLOOKUP($A$1:$A$1000,BS!$A$8:$A$2406,1,0)</f>
        <v>19000592</v>
      </c>
      <c r="H558" s="689"/>
    </row>
    <row r="559" spans="1:8">
      <c r="A559" s="684">
        <v>19000601</v>
      </c>
      <c r="B559" s="684" t="s">
        <v>2138</v>
      </c>
      <c r="C559" s="685">
        <v>164189343</v>
      </c>
      <c r="D559" s="684">
        <f>VLOOKUP($A$1:$A$1000,BS!$A$8:$A$2406,1,0)</f>
        <v>19000601</v>
      </c>
      <c r="H559" s="689"/>
    </row>
    <row r="560" spans="1:8">
      <c r="A560" s="684">
        <v>19000621</v>
      </c>
      <c r="B560" s="684" t="s">
        <v>2197</v>
      </c>
      <c r="C560" s="685">
        <v>55644102.850000001</v>
      </c>
      <c r="D560" s="684">
        <f>VLOOKUP($A$1:$A$1000,BS!$A$8:$A$2406,1,0)</f>
        <v>19000621</v>
      </c>
      <c r="H560" s="689"/>
    </row>
    <row r="561" spans="1:8">
      <c r="A561" s="684">
        <v>19000641</v>
      </c>
      <c r="B561" s="684" t="s">
        <v>2194</v>
      </c>
      <c r="C561" s="685">
        <v>260138.85</v>
      </c>
      <c r="D561" s="684">
        <f>VLOOKUP($A$1:$A$1000,BS!$A$8:$A$2406,1,0)</f>
        <v>19000641</v>
      </c>
      <c r="H561" s="689"/>
    </row>
    <row r="562" spans="1:8">
      <c r="A562" s="684">
        <v>19000671</v>
      </c>
      <c r="B562" s="684" t="s">
        <v>2214</v>
      </c>
      <c r="C562" s="685">
        <v>32765538.120000001</v>
      </c>
      <c r="D562" s="684">
        <f>VLOOKUP($A$1:$A$1000,BS!$A$8:$A$2406,1,0)</f>
        <v>19000671</v>
      </c>
      <c r="H562" s="689"/>
    </row>
    <row r="563" spans="1:8">
      <c r="A563" s="684">
        <v>19000691</v>
      </c>
      <c r="B563" s="684" t="s">
        <v>2541</v>
      </c>
      <c r="C563" s="685">
        <v>24500</v>
      </c>
      <c r="D563" s="684">
        <f>VLOOKUP($A$1:$A$1000,BS!$A$8:$A$2406,1,0)</f>
        <v>19000691</v>
      </c>
    </row>
    <row r="564" spans="1:8">
      <c r="A564" s="684">
        <v>19000692</v>
      </c>
      <c r="B564" s="684" t="s">
        <v>1218</v>
      </c>
      <c r="C564" s="684">
        <v>0</v>
      </c>
      <c r="D564" s="684">
        <f>VLOOKUP($A$1:$A$1000,BS!$A$8:$A$2406,1,0)</f>
        <v>19000692</v>
      </c>
      <c r="H564" s="689"/>
    </row>
    <row r="565" spans="1:8">
      <c r="A565" s="684">
        <v>19000711</v>
      </c>
      <c r="B565" s="684" t="s">
        <v>2061</v>
      </c>
      <c r="C565" s="685">
        <v>642911.35</v>
      </c>
      <c r="D565" s="684">
        <f>VLOOKUP($A$1:$A$1000,BS!$A$8:$A$2406,1,0)</f>
        <v>19000711</v>
      </c>
      <c r="H565" s="689"/>
    </row>
    <row r="566" spans="1:8">
      <c r="A566" s="684">
        <v>19000721</v>
      </c>
      <c r="B566" s="684" t="s">
        <v>2222</v>
      </c>
      <c r="C566" s="685">
        <v>10869.86</v>
      </c>
      <c r="D566" s="684">
        <f>VLOOKUP($A$1:$A$1000,BS!$A$8:$A$2406,1,0)</f>
        <v>19000721</v>
      </c>
      <c r="H566" s="689"/>
    </row>
    <row r="567" spans="1:8">
      <c r="A567" s="684">
        <v>19000731</v>
      </c>
      <c r="B567" s="684" t="s">
        <v>2317</v>
      </c>
      <c r="C567" s="685">
        <v>241371.66</v>
      </c>
      <c r="D567" s="684">
        <f>VLOOKUP($A$1:$A$1000,BS!$A$8:$A$2406,1,0)</f>
        <v>19000731</v>
      </c>
      <c r="H567" s="689"/>
    </row>
    <row r="568" spans="1:8">
      <c r="A568" s="684">
        <v>19000732</v>
      </c>
      <c r="B568" s="684" t="s">
        <v>2313</v>
      </c>
      <c r="C568" s="685">
        <v>157657.63</v>
      </c>
      <c r="D568" s="684">
        <f>VLOOKUP($A$1:$A$1000,BS!$A$8:$A$2406,1,0)</f>
        <v>19000732</v>
      </c>
      <c r="H568" s="689"/>
    </row>
    <row r="569" spans="1:8">
      <c r="A569" s="684">
        <v>19000741</v>
      </c>
      <c r="B569" s="684" t="s">
        <v>2382</v>
      </c>
      <c r="C569" s="685">
        <v>419268.28</v>
      </c>
      <c r="D569" s="684">
        <f>VLOOKUP($A$1:$A$1000,BS!$A$8:$A$2406,1,0)</f>
        <v>19000741</v>
      </c>
      <c r="H569" s="689"/>
    </row>
    <row r="570" spans="1:8">
      <c r="A570" s="684">
        <v>19000751</v>
      </c>
      <c r="B570" s="684" t="s">
        <v>2408</v>
      </c>
      <c r="C570" s="685">
        <v>1945348.65</v>
      </c>
      <c r="D570" s="684">
        <f>VLOOKUP($A$1:$A$1000,BS!$A$8:$A$2406,1,0)</f>
        <v>19000751</v>
      </c>
      <c r="H570" s="689"/>
    </row>
    <row r="571" spans="1:8">
      <c r="A571" s="684">
        <v>19000752</v>
      </c>
      <c r="B571" s="684" t="s">
        <v>2409</v>
      </c>
      <c r="C571" s="685">
        <v>1040588.85</v>
      </c>
      <c r="D571" s="684">
        <f>VLOOKUP($A$1:$A$1000,BS!$A$8:$A$2406,1,0)</f>
        <v>19000752</v>
      </c>
    </row>
    <row r="572" spans="1:8">
      <c r="A572" s="684">
        <v>19000761</v>
      </c>
      <c r="B572" s="684" t="s">
        <v>2432</v>
      </c>
      <c r="C572" s="684">
        <v>0</v>
      </c>
      <c r="D572" s="684">
        <f>VLOOKUP($A$1:$A$1000,BS!$A$8:$A$2406,1,0)</f>
        <v>19000761</v>
      </c>
    </row>
    <row r="573" spans="1:8">
      <c r="A573" s="684">
        <v>19000771</v>
      </c>
      <c r="B573" s="684" t="s">
        <v>2433</v>
      </c>
      <c r="C573" s="684">
        <v>0</v>
      </c>
      <c r="D573" s="684">
        <f>VLOOKUP($A$1:$A$1000,BS!$A$8:$A$2406,1,0)</f>
        <v>19000771</v>
      </c>
      <c r="H573" s="689"/>
    </row>
    <row r="574" spans="1:8">
      <c r="A574" s="684">
        <v>19000781</v>
      </c>
      <c r="B574" s="684" t="s">
        <v>2542</v>
      </c>
      <c r="C574" s="685">
        <v>2564689.9</v>
      </c>
      <c r="D574" s="684">
        <f>VLOOKUP($A$1:$A$1000,BS!$A$8:$A$2406,1,0)</f>
        <v>19000781</v>
      </c>
      <c r="H574" s="689"/>
    </row>
    <row r="575" spans="1:8">
      <c r="A575" s="684">
        <v>19000791</v>
      </c>
      <c r="B575" s="684" t="s">
        <v>2543</v>
      </c>
      <c r="C575" s="685">
        <v>427907.58</v>
      </c>
      <c r="D575" s="684">
        <f>VLOOKUP($A$1:$A$1000,BS!$A$8:$A$2406,1,0)</f>
        <v>19000791</v>
      </c>
      <c r="H575" s="689"/>
    </row>
    <row r="576" spans="1:8">
      <c r="A576" s="684">
        <v>19000801</v>
      </c>
      <c r="B576" s="684" t="s">
        <v>2544</v>
      </c>
      <c r="C576" s="685">
        <v>17147.68</v>
      </c>
      <c r="D576" s="684">
        <f>VLOOKUP($A$1:$A$1000,BS!$A$8:$A$2406,1,0)</f>
        <v>19000801</v>
      </c>
      <c r="H576" s="689"/>
    </row>
    <row r="577" spans="1:8">
      <c r="A577" s="684">
        <v>19000811</v>
      </c>
      <c r="B577" s="684" t="s">
        <v>2545</v>
      </c>
      <c r="C577" s="685">
        <v>4508.42</v>
      </c>
      <c r="D577" s="684">
        <f>VLOOKUP($A$1:$A$1000,BS!$A$8:$A$2406,1,0)</f>
        <v>19000811</v>
      </c>
      <c r="H577" s="689"/>
    </row>
    <row r="578" spans="1:8">
      <c r="A578" s="684">
        <v>19000821</v>
      </c>
      <c r="B578" s="684" t="s">
        <v>2583</v>
      </c>
      <c r="C578" s="685">
        <v>483404.64</v>
      </c>
      <c r="D578" s="684">
        <f>VLOOKUP($A$1:$A$1000,BS!$A$8:$A$2406,1,0)</f>
        <v>19000821</v>
      </c>
      <c r="H578" s="689"/>
    </row>
    <row r="579" spans="1:8">
      <c r="A579" s="684">
        <v>19000831</v>
      </c>
      <c r="B579" s="684" t="s">
        <v>2626</v>
      </c>
      <c r="C579" s="685">
        <v>836764.97</v>
      </c>
      <c r="D579" s="684">
        <f>VLOOKUP($A$1:$A$1000,BS!$A$8:$A$2406,1,0)</f>
        <v>19000831</v>
      </c>
      <c r="H579" s="689"/>
    </row>
    <row r="580" spans="1:8">
      <c r="A580" s="684">
        <v>19000841</v>
      </c>
      <c r="B580" s="684" t="s">
        <v>2670</v>
      </c>
      <c r="C580" s="685">
        <v>-450467.09</v>
      </c>
      <c r="D580" s="684">
        <f>VLOOKUP($A$1:$A$1000,BS!$A$8:$A$2406,1,0)</f>
        <v>19000841</v>
      </c>
      <c r="H580" s="689"/>
    </row>
    <row r="581" spans="1:8">
      <c r="A581" s="684">
        <v>19000851</v>
      </c>
      <c r="B581" s="684" t="s">
        <v>2802</v>
      </c>
      <c r="C581" s="685">
        <v>1041374.51</v>
      </c>
      <c r="D581" s="684">
        <f>VLOOKUP($A$1:$A$1000,BS!$A$8:$A$2406,1,0)</f>
        <v>19000851</v>
      </c>
      <c r="H581" s="689"/>
    </row>
    <row r="582" spans="1:8">
      <c r="A582" s="684">
        <v>19000861</v>
      </c>
      <c r="B582" s="684" t="s">
        <v>2863</v>
      </c>
      <c r="C582" s="685">
        <v>261846.04</v>
      </c>
      <c r="D582" s="684">
        <f>VLOOKUP($A$1:$A$1000,BS!$A$8:$A$2406,1,0)</f>
        <v>19000861</v>
      </c>
      <c r="H582" s="689"/>
    </row>
    <row r="583" spans="1:8">
      <c r="A583" s="684">
        <v>19000871</v>
      </c>
      <c r="B583" s="684" t="s">
        <v>3236</v>
      </c>
      <c r="C583" s="685">
        <v>1710071.3</v>
      </c>
      <c r="D583" s="684">
        <f>VLOOKUP($A$1:$A$1000,BS!$A$8:$A$2406,1,0)</f>
        <v>19000871</v>
      </c>
      <c r="H583" s="689"/>
    </row>
    <row r="584" spans="1:8">
      <c r="A584" s="684">
        <v>19002003</v>
      </c>
      <c r="B584" s="684" t="s">
        <v>2990</v>
      </c>
      <c r="C584" s="685">
        <v>124569262.79000001</v>
      </c>
      <c r="D584" s="684">
        <f>VLOOKUP($A$1:$A$1000,BS!$A$8:$A$2406,1,0)</f>
        <v>19002003</v>
      </c>
      <c r="H584" s="689"/>
    </row>
    <row r="585" spans="1:8">
      <c r="A585" s="684">
        <v>19003011</v>
      </c>
      <c r="B585" s="684" t="s">
        <v>3060</v>
      </c>
      <c r="C585" s="685">
        <v>1982956.85</v>
      </c>
      <c r="D585" s="684">
        <f>VLOOKUP($A$1:$A$1000,BS!$A$8:$A$2406,1,0)</f>
        <v>19003011</v>
      </c>
      <c r="H585" s="689"/>
    </row>
    <row r="586" spans="1:8">
      <c r="A586" s="684">
        <v>19003021</v>
      </c>
      <c r="B586" s="684" t="s">
        <v>3079</v>
      </c>
      <c r="C586" s="685">
        <v>574031.85</v>
      </c>
      <c r="D586" s="684">
        <f>VLOOKUP($A$1:$A$1000,BS!$A$8:$A$2406,1,0)</f>
        <v>19003021</v>
      </c>
      <c r="H586" s="689"/>
    </row>
    <row r="587" spans="1:8">
      <c r="A587" s="684">
        <v>19003031</v>
      </c>
      <c r="B587" s="684" t="s">
        <v>3237</v>
      </c>
      <c r="C587" s="685">
        <v>190258.6</v>
      </c>
      <c r="D587" s="684">
        <f>VLOOKUP($A$1:$A$1000,BS!$A$8:$A$2406,1,0)</f>
        <v>19003031</v>
      </c>
      <c r="H587" s="689"/>
    </row>
    <row r="588" spans="1:8">
      <c r="A588" s="684">
        <v>19003032</v>
      </c>
      <c r="B588" s="684" t="s">
        <v>3238</v>
      </c>
      <c r="C588" s="685">
        <v>1117289.95</v>
      </c>
      <c r="D588" s="684">
        <f>VLOOKUP($A$1:$A$1000,BS!$A$8:$A$2406,1,0)</f>
        <v>19003032</v>
      </c>
      <c r="H588" s="689"/>
    </row>
    <row r="589" spans="1:8">
      <c r="A589" s="684">
        <v>19100012</v>
      </c>
      <c r="B589" s="684" t="s">
        <v>1000</v>
      </c>
      <c r="C589" s="685">
        <v>86784.05</v>
      </c>
      <c r="D589" s="684">
        <f>VLOOKUP($A$1:$A$1000,BS!$A$8:$A$2406,1,0)</f>
        <v>19100012</v>
      </c>
      <c r="H589" s="689"/>
    </row>
    <row r="590" spans="1:8">
      <c r="A590" s="684">
        <v>19100022</v>
      </c>
      <c r="B590" s="684" t="s">
        <v>697</v>
      </c>
      <c r="C590" s="685">
        <v>-28298911.710000001</v>
      </c>
      <c r="D590" s="684">
        <f>VLOOKUP($A$1:$A$1000,BS!$A$8:$A$2406,1,0)</f>
        <v>19100022</v>
      </c>
      <c r="H590" s="689"/>
    </row>
    <row r="591" spans="1:8">
      <c r="A591" s="684">
        <v>19100132</v>
      </c>
      <c r="B591" s="684" t="s">
        <v>683</v>
      </c>
      <c r="C591" s="685">
        <v>-143429.85999999999</v>
      </c>
      <c r="D591" s="684">
        <f>VLOOKUP($A$1:$A$1000,BS!$A$8:$A$2406,1,0)</f>
        <v>19100132</v>
      </c>
      <c r="H591" s="689"/>
    </row>
    <row r="592" spans="1:8">
      <c r="A592" s="684">
        <v>19100142</v>
      </c>
      <c r="B592" s="684" t="s">
        <v>684</v>
      </c>
      <c r="C592" s="685">
        <v>-771060.44</v>
      </c>
      <c r="D592" s="684">
        <f>VLOOKUP($A$1:$A$1000,BS!$A$8:$A$2406,1,0)</f>
        <v>19100142</v>
      </c>
      <c r="H592" s="689"/>
    </row>
    <row r="593" spans="1:8">
      <c r="A593" s="684">
        <v>19100152</v>
      </c>
      <c r="B593" s="684" t="s">
        <v>1138</v>
      </c>
      <c r="C593" s="685">
        <v>-45564.89</v>
      </c>
      <c r="D593" s="684">
        <f>VLOOKUP($A$1:$A$1000,BS!$A$8:$A$2406,1,0)</f>
        <v>19100152</v>
      </c>
      <c r="H593" s="689"/>
    </row>
    <row r="594" spans="1:8">
      <c r="A594" s="684">
        <v>19100162</v>
      </c>
      <c r="B594" s="684" t="s">
        <v>312</v>
      </c>
      <c r="C594" s="685">
        <v>11203994.52</v>
      </c>
      <c r="D594" s="684">
        <f>VLOOKUP($A$1:$A$1000,BS!$A$8:$A$2406,1,0)</f>
        <v>19100162</v>
      </c>
      <c r="H594" s="689"/>
    </row>
    <row r="595" spans="1:8">
      <c r="A595" s="684">
        <v>20100023</v>
      </c>
      <c r="B595" s="684" t="s">
        <v>1984</v>
      </c>
      <c r="C595" s="685">
        <v>-859037.91</v>
      </c>
      <c r="D595" s="684">
        <f>VLOOKUP($A$1:$A$1000,BS!$A$8:$A$2406,1,0)</f>
        <v>20100023</v>
      </c>
      <c r="H595" s="689"/>
    </row>
    <row r="596" spans="1:8">
      <c r="A596" s="684">
        <v>20700003</v>
      </c>
      <c r="B596" s="684" t="s">
        <v>1296</v>
      </c>
      <c r="C596" s="685">
        <v>-122847945.22</v>
      </c>
      <c r="D596" s="684">
        <f>VLOOKUP($A$1:$A$1000,BS!$A$8:$A$2406,1,0)</f>
        <v>20700003</v>
      </c>
      <c r="H596" s="689"/>
    </row>
    <row r="597" spans="1:8">
      <c r="A597" s="684">
        <v>20700013</v>
      </c>
      <c r="B597" s="684" t="s">
        <v>1889</v>
      </c>
      <c r="C597" s="685">
        <v>-338395484.31</v>
      </c>
      <c r="D597" s="684">
        <f>VLOOKUP($A$1:$A$1000,BS!$A$8:$A$2406,1,0)</f>
        <v>20700013</v>
      </c>
      <c r="H597" s="689"/>
    </row>
    <row r="598" spans="1:8">
      <c r="A598" s="684">
        <v>20700023</v>
      </c>
      <c r="B598" s="684" t="s">
        <v>1345</v>
      </c>
      <c r="C598" s="685">
        <v>-16901820.34</v>
      </c>
      <c r="D598" s="684">
        <f>VLOOKUP($A$1:$A$1000,BS!$A$8:$A$2406,1,0)</f>
        <v>20700023</v>
      </c>
      <c r="H598" s="689"/>
    </row>
    <row r="599" spans="1:8">
      <c r="A599" s="684">
        <v>21100003</v>
      </c>
      <c r="B599" s="684" t="s">
        <v>1186</v>
      </c>
      <c r="C599" s="685">
        <v>-2774705116.4699998</v>
      </c>
      <c r="D599" s="684">
        <f>VLOOKUP($A$1:$A$1000,BS!$A$8:$A$2406,1,0)</f>
        <v>21100003</v>
      </c>
      <c r="H599" s="689"/>
    </row>
    <row r="600" spans="1:8">
      <c r="A600" s="684">
        <v>21100383</v>
      </c>
      <c r="B600" s="684" t="s">
        <v>25</v>
      </c>
      <c r="C600" s="685">
        <v>-491575</v>
      </c>
      <c r="D600" s="684">
        <f>VLOOKUP($A$1:$A$1000,BS!$A$8:$A$2406,1,0)</f>
        <v>21100383</v>
      </c>
      <c r="H600" s="689"/>
    </row>
    <row r="601" spans="1:8">
      <c r="A601" s="684">
        <v>21400013</v>
      </c>
      <c r="B601" s="684" t="s">
        <v>1053</v>
      </c>
      <c r="C601" s="685">
        <v>2148854.7200000002</v>
      </c>
      <c r="D601" s="684">
        <f>VLOOKUP($A$1:$A$1000,BS!$A$8:$A$2406,1,0)</f>
        <v>21400013</v>
      </c>
      <c r="H601" s="689"/>
    </row>
    <row r="602" spans="1:8">
      <c r="A602" s="684">
        <v>21400033</v>
      </c>
      <c r="B602" s="684" t="s">
        <v>1055</v>
      </c>
      <c r="C602" s="685">
        <v>4985024.68</v>
      </c>
      <c r="D602" s="684">
        <f>VLOOKUP($A$1:$A$1000,BS!$A$8:$A$2406,1,0)</f>
        <v>21400033</v>
      </c>
      <c r="H602" s="689"/>
    </row>
    <row r="603" spans="1:8">
      <c r="A603" s="684">
        <v>21500023</v>
      </c>
      <c r="B603" s="684" t="s">
        <v>1346</v>
      </c>
      <c r="C603" s="685">
        <v>-9346764</v>
      </c>
      <c r="D603" s="684">
        <f>VLOOKUP($A$1:$A$1000,BS!$A$8:$A$2406,1,0)</f>
        <v>21500023</v>
      </c>
      <c r="H603" s="689"/>
    </row>
    <row r="604" spans="1:8">
      <c r="A604" s="684">
        <v>21500033</v>
      </c>
      <c r="B604" s="684" t="s">
        <v>1890</v>
      </c>
      <c r="C604" s="685">
        <v>-2541813</v>
      </c>
      <c r="D604" s="684">
        <f>VLOOKUP($A$1:$A$1000,BS!$A$8:$A$2406,1,0)</f>
        <v>21500033</v>
      </c>
      <c r="H604" s="689"/>
    </row>
    <row r="605" spans="1:8">
      <c r="A605" s="684">
        <v>21600003</v>
      </c>
      <c r="B605" s="684" t="s">
        <v>419</v>
      </c>
      <c r="C605" s="685">
        <v>-361525200.63</v>
      </c>
      <c r="D605" s="684">
        <f>VLOOKUP($A$1:$A$1000,BS!$A$8:$A$2406,1,0)</f>
        <v>21600003</v>
      </c>
      <c r="H605" s="689"/>
    </row>
    <row r="606" spans="1:8">
      <c r="A606" s="684">
        <v>21600011</v>
      </c>
      <c r="B606" s="684" t="s">
        <v>2097</v>
      </c>
      <c r="C606" s="685">
        <v>53156556.740000002</v>
      </c>
      <c r="D606" s="684">
        <f>VLOOKUP($A$1:$A$1000,BS!$A$8:$A$2406,1,0)</f>
        <v>21600011</v>
      </c>
      <c r="H606" s="689"/>
    </row>
    <row r="607" spans="1:8">
      <c r="A607" s="684">
        <v>21600013</v>
      </c>
      <c r="B607" s="684" t="s">
        <v>672</v>
      </c>
      <c r="C607" s="685">
        <v>77562549.519999996</v>
      </c>
      <c r="D607" s="684">
        <f>VLOOKUP($A$1:$A$1000,BS!$A$8:$A$2406,1,0)</f>
        <v>21600013</v>
      </c>
      <c r="H607" s="689"/>
    </row>
    <row r="608" spans="1:8">
      <c r="A608" s="684">
        <v>21600023</v>
      </c>
      <c r="B608" s="684" t="s">
        <v>1891</v>
      </c>
      <c r="C608" s="685">
        <v>1755001.25</v>
      </c>
      <c r="D608" s="684">
        <f>VLOOKUP($A$1:$A$1000,BS!$A$8:$A$2406,1,0)</f>
        <v>21600023</v>
      </c>
      <c r="H608" s="689"/>
    </row>
    <row r="609" spans="1:8">
      <c r="A609" s="684">
        <v>21600033</v>
      </c>
      <c r="B609" s="684" t="s">
        <v>1196</v>
      </c>
      <c r="C609" s="685">
        <v>1471103.62</v>
      </c>
      <c r="D609" s="684">
        <f>VLOOKUP($A$1:$A$1000,BS!$A$8:$A$2406,1,0)</f>
        <v>21600033</v>
      </c>
      <c r="H609" s="689"/>
    </row>
    <row r="610" spans="1:8">
      <c r="A610" s="684">
        <v>21600053</v>
      </c>
      <c r="B610" s="684" t="s">
        <v>1074</v>
      </c>
      <c r="C610" s="685">
        <v>16359946.109999999</v>
      </c>
      <c r="D610" s="684">
        <f>VLOOKUP($A$1:$A$1000,BS!$A$8:$A$2406,1,0)</f>
        <v>21600053</v>
      </c>
      <c r="H610" s="689"/>
    </row>
    <row r="611" spans="1:8">
      <c r="A611" s="684">
        <v>21610013</v>
      </c>
      <c r="B611" s="684" t="s">
        <v>342</v>
      </c>
      <c r="C611" s="685">
        <v>14642154</v>
      </c>
      <c r="D611" s="684">
        <f>VLOOKUP($A$1:$A$1000,BS!$A$8:$A$2406,1,0)</f>
        <v>21610013</v>
      </c>
    </row>
    <row r="612" spans="1:8">
      <c r="A612" s="684">
        <v>21900023</v>
      </c>
      <c r="B612" s="684" t="s">
        <v>2590</v>
      </c>
      <c r="C612" s="684">
        <v>0</v>
      </c>
      <c r="D612" s="684">
        <f>VLOOKUP($A$1:$A$1000,BS!$A$8:$A$2406,1,0)</f>
        <v>21900023</v>
      </c>
    </row>
    <row r="613" spans="1:8">
      <c r="A613" s="684">
        <v>21900033</v>
      </c>
      <c r="B613" s="684" t="s">
        <v>2591</v>
      </c>
      <c r="C613" s="684">
        <v>0</v>
      </c>
      <c r="D613" s="684">
        <f>VLOOKUP($A$1:$A$1000,BS!$A$8:$A$2406,1,0)</f>
        <v>21900033</v>
      </c>
      <c r="H613" s="689"/>
    </row>
    <row r="614" spans="1:8">
      <c r="A614" s="684">
        <v>21900103</v>
      </c>
      <c r="B614" s="684" t="s">
        <v>3148</v>
      </c>
      <c r="C614" s="685">
        <v>-14983655.1</v>
      </c>
      <c r="D614" s="684">
        <f>VLOOKUP($A$1:$A$1000,BS!$A$8:$A$2406,1,0)</f>
        <v>21900103</v>
      </c>
      <c r="H614" s="689"/>
    </row>
    <row r="615" spans="1:8">
      <c r="A615" s="684">
        <v>21900113</v>
      </c>
      <c r="B615" s="684" t="s">
        <v>3149</v>
      </c>
      <c r="C615" s="685">
        <v>23540192.399999999</v>
      </c>
      <c r="D615" s="684">
        <f>VLOOKUP($A$1:$A$1000,BS!$A$8:$A$2406,1,0)</f>
        <v>21900113</v>
      </c>
      <c r="H615" s="689"/>
    </row>
    <row r="616" spans="1:8">
      <c r="A616" s="684">
        <v>21900133</v>
      </c>
      <c r="B616" s="684" t="s">
        <v>3150</v>
      </c>
      <c r="C616" s="685">
        <v>455046.7</v>
      </c>
      <c r="D616" s="684">
        <f>VLOOKUP($A$1:$A$1000,BS!$A$8:$A$2406,1,0)</f>
        <v>21900133</v>
      </c>
      <c r="H616" s="689"/>
    </row>
    <row r="617" spans="1:8">
      <c r="A617" s="684">
        <v>21900143</v>
      </c>
      <c r="B617" s="684" t="s">
        <v>3166</v>
      </c>
      <c r="C617" s="685">
        <v>228473291.65000001</v>
      </c>
      <c r="D617" s="684">
        <f>VLOOKUP($A$1:$A$1000,BS!$A$8:$A$2406,1,0)</f>
        <v>21900143</v>
      </c>
      <c r="H617" s="689"/>
    </row>
    <row r="618" spans="1:8">
      <c r="A618" s="684">
        <v>21900153</v>
      </c>
      <c r="B618" s="684" t="s">
        <v>3152</v>
      </c>
      <c r="C618" s="685">
        <v>-79965652.079999998</v>
      </c>
      <c r="D618" s="684">
        <f>VLOOKUP($A$1:$A$1000,BS!$A$8:$A$2406,1,0)</f>
        <v>21900153</v>
      </c>
      <c r="H618" s="689"/>
    </row>
    <row r="619" spans="1:8">
      <c r="A619" s="684">
        <v>21900163</v>
      </c>
      <c r="B619" s="684" t="s">
        <v>3167</v>
      </c>
      <c r="C619" s="685">
        <v>18410572</v>
      </c>
      <c r="D619" s="684">
        <f>VLOOKUP($A$1:$A$1000,BS!$A$8:$A$2406,1,0)</f>
        <v>21900163</v>
      </c>
      <c r="H619" s="689"/>
    </row>
    <row r="620" spans="1:8">
      <c r="A620" s="684">
        <v>21900173</v>
      </c>
      <c r="B620" s="684" t="s">
        <v>3154</v>
      </c>
      <c r="C620" s="685">
        <v>-6443700.1600000001</v>
      </c>
      <c r="D620" s="684">
        <f>VLOOKUP($A$1:$A$1000,BS!$A$8:$A$2406,1,0)</f>
        <v>21900173</v>
      </c>
      <c r="H620" s="689"/>
    </row>
    <row r="621" spans="1:8">
      <c r="A621" s="684">
        <v>21900183</v>
      </c>
      <c r="B621" s="684" t="s">
        <v>3155</v>
      </c>
      <c r="C621" s="685">
        <v>-2814416.65</v>
      </c>
      <c r="D621" s="684">
        <f>VLOOKUP($A$1:$A$1000,BS!$A$8:$A$2406,1,0)</f>
        <v>21900183</v>
      </c>
      <c r="H621" s="689"/>
    </row>
    <row r="622" spans="1:8">
      <c r="A622" s="684">
        <v>21900193</v>
      </c>
      <c r="B622" s="684" t="s">
        <v>3156</v>
      </c>
      <c r="C622" s="685">
        <v>985045.74</v>
      </c>
      <c r="D622" s="684">
        <f>VLOOKUP($A$1:$A$1000,BS!$A$8:$A$2406,1,0)</f>
        <v>21900193</v>
      </c>
    </row>
    <row r="623" spans="1:8">
      <c r="A623" s="684">
        <v>21900213</v>
      </c>
      <c r="B623" s="684" t="s">
        <v>1491</v>
      </c>
      <c r="C623" s="684">
        <v>0</v>
      </c>
      <c r="D623" s="684">
        <f>VLOOKUP($A$1:$A$1000,BS!$A$8:$A$2406,1,0)</f>
        <v>21900213</v>
      </c>
      <c r="H623" s="689"/>
    </row>
    <row r="624" spans="1:8">
      <c r="A624" s="684">
        <v>21900223</v>
      </c>
      <c r="B624" s="684" t="s">
        <v>3140</v>
      </c>
      <c r="C624" s="685">
        <v>-159266.35</v>
      </c>
      <c r="D624" s="684">
        <f>VLOOKUP($A$1:$A$1000,BS!$A$8:$A$2406,1,0)</f>
        <v>21900223</v>
      </c>
      <c r="H624" s="689"/>
    </row>
    <row r="625" spans="1:8">
      <c r="A625" s="684">
        <v>21900233</v>
      </c>
      <c r="B625" s="684" t="s">
        <v>3109</v>
      </c>
      <c r="C625" s="685">
        <v>5244279.29</v>
      </c>
      <c r="D625" s="684">
        <f>VLOOKUP($A$1:$A$1000,BS!$A$8:$A$2406,1,0)</f>
        <v>21900233</v>
      </c>
      <c r="H625" s="689"/>
    </row>
    <row r="626" spans="1:8">
      <c r="A626" s="684">
        <v>21900243</v>
      </c>
      <c r="B626" s="684" t="s">
        <v>3157</v>
      </c>
      <c r="C626" s="685">
        <v>-8239067.3399999999</v>
      </c>
      <c r="D626" s="684">
        <f>VLOOKUP($A$1:$A$1000,BS!$A$8:$A$2406,1,0)</f>
        <v>21900243</v>
      </c>
      <c r="H626" s="689"/>
    </row>
    <row r="627" spans="1:8">
      <c r="A627" s="684">
        <v>22100353</v>
      </c>
      <c r="B627" s="684" t="s">
        <v>1959</v>
      </c>
      <c r="C627" s="685">
        <v>-10000000</v>
      </c>
      <c r="D627" s="684">
        <f>VLOOKUP($A$1:$A$1000,BS!$A$8:$A$2406,1,0)</f>
        <v>22100353</v>
      </c>
      <c r="H627" s="689"/>
    </row>
    <row r="628" spans="1:8">
      <c r="A628" s="684">
        <v>22100363</v>
      </c>
      <c r="B628" s="684" t="s">
        <v>471</v>
      </c>
      <c r="C628" s="685">
        <v>-2000000</v>
      </c>
      <c r="D628" s="684">
        <f>VLOOKUP($A$1:$A$1000,BS!$A$8:$A$2406,1,0)</f>
        <v>22100363</v>
      </c>
      <c r="H628" s="689"/>
    </row>
    <row r="629" spans="1:8">
      <c r="A629" s="684">
        <v>22100393</v>
      </c>
      <c r="B629" s="684" t="s">
        <v>474</v>
      </c>
      <c r="C629" s="685">
        <v>-15000000</v>
      </c>
      <c r="D629" s="684">
        <f>VLOOKUP($A$1:$A$1000,BS!$A$8:$A$2406,1,0)</f>
        <v>22100393</v>
      </c>
      <c r="H629" s="689"/>
    </row>
    <row r="630" spans="1:8">
      <c r="A630" s="684">
        <v>22100413</v>
      </c>
      <c r="B630" s="684" t="s">
        <v>141</v>
      </c>
      <c r="C630" s="685">
        <v>-2000000</v>
      </c>
      <c r="D630" s="684">
        <f>VLOOKUP($A$1:$A$1000,BS!$A$8:$A$2406,1,0)</f>
        <v>22100413</v>
      </c>
      <c r="H630" s="689"/>
    </row>
    <row r="631" spans="1:8">
      <c r="A631" s="684">
        <v>22100713</v>
      </c>
      <c r="B631" s="684" t="s">
        <v>513</v>
      </c>
      <c r="C631" s="685">
        <v>-300000000</v>
      </c>
      <c r="D631" s="684">
        <f>VLOOKUP($A$1:$A$1000,BS!$A$8:$A$2406,1,0)</f>
        <v>22100713</v>
      </c>
      <c r="H631" s="689"/>
    </row>
    <row r="632" spans="1:8">
      <c r="A632" s="684">
        <v>22100723</v>
      </c>
      <c r="B632" s="684" t="s">
        <v>514</v>
      </c>
      <c r="C632" s="685">
        <v>-200000000</v>
      </c>
      <c r="D632" s="684">
        <f>VLOOKUP($A$1:$A$1000,BS!$A$8:$A$2406,1,0)</f>
        <v>22100723</v>
      </c>
      <c r="H632" s="689"/>
    </row>
    <row r="633" spans="1:8">
      <c r="A633" s="684">
        <v>22100743</v>
      </c>
      <c r="B633" s="684" t="s">
        <v>1322</v>
      </c>
      <c r="C633" s="685">
        <v>-100000000</v>
      </c>
      <c r="D633" s="684">
        <f>VLOOKUP($A$1:$A$1000,BS!$A$8:$A$2406,1,0)</f>
        <v>22100743</v>
      </c>
      <c r="H633" s="689"/>
    </row>
    <row r="634" spans="1:8">
      <c r="A634" s="684">
        <v>22100823</v>
      </c>
      <c r="B634" s="684" t="s">
        <v>1921</v>
      </c>
      <c r="C634" s="685">
        <v>-250000000</v>
      </c>
      <c r="D634" s="684">
        <f>VLOOKUP($A$1:$A$1000,BS!$A$8:$A$2406,1,0)</f>
        <v>22100823</v>
      </c>
      <c r="H634" s="689"/>
    </row>
    <row r="635" spans="1:8">
      <c r="A635" s="684">
        <v>22100833</v>
      </c>
      <c r="B635" s="684" t="s">
        <v>2808</v>
      </c>
      <c r="C635" s="685">
        <v>-138460000</v>
      </c>
      <c r="D635" s="684">
        <f>VLOOKUP($A$1:$A$1000,BS!$A$8:$A$2406,1,0)</f>
        <v>22100833</v>
      </c>
      <c r="H635" s="689"/>
    </row>
    <row r="636" spans="1:8">
      <c r="A636" s="684">
        <v>22100843</v>
      </c>
      <c r="B636" s="684" t="s">
        <v>2812</v>
      </c>
      <c r="C636" s="685">
        <v>-23400000</v>
      </c>
      <c r="D636" s="684">
        <f>VLOOKUP($A$1:$A$1000,BS!$A$8:$A$2406,1,0)</f>
        <v>22100843</v>
      </c>
      <c r="H636" s="689"/>
    </row>
    <row r="637" spans="1:8">
      <c r="A637" s="684">
        <v>22100853</v>
      </c>
      <c r="B637" s="684" t="s">
        <v>3254</v>
      </c>
      <c r="C637" s="685">
        <v>-425000000</v>
      </c>
      <c r="D637" s="684">
        <f>VLOOKUP($A$1:$A$1000,BS!$A$8:$A$2406,1,0)</f>
        <v>22100853</v>
      </c>
      <c r="H637" s="689"/>
    </row>
    <row r="638" spans="1:8">
      <c r="A638" s="684">
        <v>22100923</v>
      </c>
      <c r="B638" s="684" t="s">
        <v>2402</v>
      </c>
      <c r="C638" s="685">
        <v>-250000000</v>
      </c>
      <c r="D638" s="684">
        <f>VLOOKUP($A$1:$A$1000,BS!$A$8:$A$2406,1,0)</f>
        <v>22100923</v>
      </c>
      <c r="H638" s="689"/>
    </row>
    <row r="639" spans="1:8">
      <c r="A639" s="684">
        <v>22100933</v>
      </c>
      <c r="B639" s="684" t="s">
        <v>2403</v>
      </c>
      <c r="C639" s="685">
        <v>-45000000</v>
      </c>
      <c r="D639" s="684">
        <f>VLOOKUP($A$1:$A$1000,BS!$A$8:$A$2406,1,0)</f>
        <v>22100933</v>
      </c>
      <c r="H639" s="689"/>
    </row>
    <row r="640" spans="1:8">
      <c r="A640" s="684">
        <v>22100973</v>
      </c>
      <c r="B640" s="684" t="s">
        <v>196</v>
      </c>
      <c r="C640" s="685">
        <v>-250000000</v>
      </c>
      <c r="D640" s="684">
        <f>VLOOKUP($A$1:$A$1000,BS!$A$8:$A$2406,1,0)</f>
        <v>22100973</v>
      </c>
      <c r="H640" s="689"/>
    </row>
    <row r="641" spans="1:8">
      <c r="A641" s="684">
        <v>22100993</v>
      </c>
      <c r="B641" s="684" t="s">
        <v>1736</v>
      </c>
      <c r="C641" s="685">
        <v>-150000000</v>
      </c>
      <c r="D641" s="684">
        <f>VLOOKUP($A$1:$A$1000,BS!$A$8:$A$2406,1,0)</f>
        <v>22100993</v>
      </c>
      <c r="H641" s="689"/>
    </row>
    <row r="642" spans="1:8">
      <c r="A642" s="684">
        <v>22101023</v>
      </c>
      <c r="B642" s="684" t="s">
        <v>1032</v>
      </c>
      <c r="C642" s="685">
        <v>-250000000</v>
      </c>
      <c r="D642" s="684">
        <f>VLOOKUP($A$1:$A$1000,BS!$A$8:$A$2406,1,0)</f>
        <v>22101023</v>
      </c>
      <c r="H642" s="689"/>
    </row>
    <row r="643" spans="1:8">
      <c r="A643" s="684">
        <v>22101033</v>
      </c>
      <c r="B643" s="684" t="s">
        <v>1893</v>
      </c>
      <c r="C643" s="685">
        <v>-300000000</v>
      </c>
      <c r="D643" s="684">
        <f>VLOOKUP($A$1:$A$1000,BS!$A$8:$A$2406,1,0)</f>
        <v>22101033</v>
      </c>
      <c r="H643" s="689"/>
    </row>
    <row r="644" spans="1:8">
      <c r="A644" s="684">
        <v>22101053</v>
      </c>
      <c r="B644" s="684" t="s">
        <v>1943</v>
      </c>
      <c r="C644" s="685">
        <v>-250000000</v>
      </c>
      <c r="D644" s="684">
        <f>VLOOKUP($A$1:$A$1000,BS!$A$8:$A$2406,1,0)</f>
        <v>22101053</v>
      </c>
      <c r="H644" s="689"/>
    </row>
    <row r="645" spans="1:8">
      <c r="A645" s="684">
        <v>22101113</v>
      </c>
      <c r="B645" s="684" t="s">
        <v>1605</v>
      </c>
      <c r="C645" s="685">
        <v>-350000000</v>
      </c>
      <c r="D645" s="684">
        <f>VLOOKUP($A$1:$A$1000,BS!$A$8:$A$2406,1,0)</f>
        <v>22101113</v>
      </c>
      <c r="H645" s="689"/>
    </row>
    <row r="646" spans="1:8">
      <c r="A646" s="684">
        <v>22101123</v>
      </c>
      <c r="B646" s="684" t="s">
        <v>2137</v>
      </c>
      <c r="C646" s="685">
        <v>-325000000</v>
      </c>
      <c r="D646" s="684">
        <f>VLOOKUP($A$1:$A$1000,BS!$A$8:$A$2406,1,0)</f>
        <v>22101123</v>
      </c>
      <c r="H646" s="689"/>
    </row>
    <row r="647" spans="1:8">
      <c r="A647" s="684">
        <v>22101133</v>
      </c>
      <c r="B647" s="684" t="s">
        <v>2132</v>
      </c>
      <c r="C647" s="685">
        <v>-250000000</v>
      </c>
      <c r="D647" s="684">
        <f>VLOOKUP($A$1:$A$1000,BS!$A$8:$A$2406,1,0)</f>
        <v>22101133</v>
      </c>
      <c r="H647" s="689"/>
    </row>
    <row r="648" spans="1:8">
      <c r="A648" s="684">
        <v>22101143</v>
      </c>
      <c r="B648" s="684" t="s">
        <v>2247</v>
      </c>
      <c r="C648" s="685">
        <v>-300000000</v>
      </c>
      <c r="D648" s="684">
        <f>VLOOKUP($A$1:$A$1000,BS!$A$8:$A$2406,1,0)</f>
        <v>22101143</v>
      </c>
      <c r="H648" s="689"/>
    </row>
    <row r="649" spans="1:8">
      <c r="A649" s="684">
        <v>22600083</v>
      </c>
      <c r="B649" s="684" t="s">
        <v>2243</v>
      </c>
      <c r="C649" s="685">
        <v>12930.27</v>
      </c>
      <c r="D649" s="684">
        <f>VLOOKUP($A$1:$A$1000,BS!$A$8:$A$2406,1,0)</f>
        <v>22600083</v>
      </c>
      <c r="H649" s="689"/>
    </row>
    <row r="650" spans="1:8">
      <c r="A650" s="684">
        <v>22600093</v>
      </c>
      <c r="B650" s="684" t="s">
        <v>3255</v>
      </c>
      <c r="C650" s="685">
        <v>1911614.58</v>
      </c>
      <c r="D650" s="684">
        <f>VLOOKUP($A$1:$A$1000,BS!$A$8:$A$2406,1,0)</f>
        <v>22600093</v>
      </c>
      <c r="H650" s="689"/>
    </row>
    <row r="651" spans="1:8">
      <c r="A651" s="684">
        <v>22700003</v>
      </c>
      <c r="B651" s="684" t="s">
        <v>2289</v>
      </c>
      <c r="C651" s="685">
        <v>1263015.22</v>
      </c>
      <c r="D651" s="684">
        <f>VLOOKUP($A$1:$A$1000,BS!$A$8:$A$2406,1,0)</f>
        <v>22700003</v>
      </c>
      <c r="H651" s="689"/>
    </row>
    <row r="652" spans="1:8">
      <c r="A652" s="684">
        <v>22820011</v>
      </c>
      <c r="B652" s="684" t="s">
        <v>1864</v>
      </c>
      <c r="C652" s="685">
        <v>-70000</v>
      </c>
      <c r="D652" s="684">
        <f>VLOOKUP($A$1:$A$1000,BS!$A$8:$A$2406,1,0)</f>
        <v>22820011</v>
      </c>
    </row>
    <row r="653" spans="1:8">
      <c r="A653" s="684">
        <v>22820012</v>
      </c>
      <c r="B653" s="684" t="s">
        <v>1865</v>
      </c>
      <c r="C653" s="684">
        <v>0</v>
      </c>
      <c r="D653" s="684">
        <f>VLOOKUP($A$1:$A$1000,BS!$A$8:$A$2406,1,0)</f>
        <v>22820012</v>
      </c>
      <c r="H653" s="689"/>
    </row>
    <row r="654" spans="1:8">
      <c r="A654" s="684">
        <v>22830003</v>
      </c>
      <c r="B654" s="684" t="s">
        <v>1058</v>
      </c>
      <c r="C654" s="685">
        <v>-56366653.57</v>
      </c>
      <c r="D654" s="684">
        <f>VLOOKUP($A$1:$A$1000,BS!$A$8:$A$2406,1,0)</f>
        <v>22830003</v>
      </c>
      <c r="H654" s="689"/>
    </row>
    <row r="655" spans="1:8">
      <c r="A655" s="684">
        <v>22830013</v>
      </c>
      <c r="B655" s="684" t="s">
        <v>1057</v>
      </c>
      <c r="C655" s="685">
        <v>-5648159.0199999996</v>
      </c>
      <c r="D655" s="684">
        <f>VLOOKUP($A$1:$A$1000,BS!$A$8:$A$2406,1,0)</f>
        <v>22830013</v>
      </c>
      <c r="H655" s="689"/>
    </row>
    <row r="656" spans="1:8">
      <c r="A656" s="684">
        <v>22830023</v>
      </c>
      <c r="B656" s="684" t="s">
        <v>1434</v>
      </c>
      <c r="C656" s="685">
        <v>-61305879.649999999</v>
      </c>
      <c r="D656" s="684">
        <f>VLOOKUP($A$1:$A$1000,BS!$A$8:$A$2406,1,0)</f>
        <v>22830023</v>
      </c>
      <c r="H656" s="689"/>
    </row>
    <row r="657" spans="1:8">
      <c r="A657" s="684">
        <v>22830033</v>
      </c>
      <c r="B657" s="684" t="s">
        <v>2420</v>
      </c>
      <c r="C657" s="685">
        <v>-1574493.33</v>
      </c>
      <c r="D657" s="684">
        <f>VLOOKUP($A$1:$A$1000,BS!$A$8:$A$2406,1,0)</f>
        <v>22830033</v>
      </c>
    </row>
    <row r="658" spans="1:8">
      <c r="A658" s="684">
        <v>22830043</v>
      </c>
      <c r="B658" s="684" t="s">
        <v>2836</v>
      </c>
      <c r="C658" s="684">
        <v>29.23</v>
      </c>
      <c r="D658" s="684">
        <f>VLOOKUP($A$1:$A$1000,BS!$A$8:$A$2406,1,0)</f>
        <v>22830043</v>
      </c>
      <c r="H658" s="689"/>
    </row>
    <row r="659" spans="1:8">
      <c r="A659" s="684">
        <v>22830053</v>
      </c>
      <c r="B659" s="684" t="s">
        <v>2994</v>
      </c>
      <c r="C659" s="685">
        <v>-1480696.26</v>
      </c>
      <c r="D659" s="684">
        <f>VLOOKUP($A$1:$A$1000,BS!$A$8:$A$2406,1,0)</f>
        <v>22830053</v>
      </c>
      <c r="H659" s="689"/>
    </row>
    <row r="660" spans="1:8">
      <c r="A660" s="684">
        <v>22830063</v>
      </c>
      <c r="B660" s="684" t="s">
        <v>3043</v>
      </c>
      <c r="C660" s="685">
        <v>-42528</v>
      </c>
      <c r="D660" s="684">
        <f>VLOOKUP($A$1:$A$1000,BS!$A$8:$A$2406,1,0)</f>
        <v>22830063</v>
      </c>
      <c r="H660" s="689"/>
    </row>
    <row r="661" spans="1:8">
      <c r="A661" s="684">
        <v>22830073</v>
      </c>
      <c r="B661" s="684" t="s">
        <v>3044</v>
      </c>
      <c r="C661" s="685">
        <v>-74644.5</v>
      </c>
      <c r="D661" s="684">
        <f>VLOOKUP($A$1:$A$1000,BS!$A$8:$A$2406,1,0)</f>
        <v>22830073</v>
      </c>
      <c r="H661" s="689"/>
    </row>
    <row r="662" spans="1:8">
      <c r="A662" s="684">
        <v>22840012</v>
      </c>
      <c r="B662" s="684" t="s">
        <v>2508</v>
      </c>
      <c r="C662" s="685">
        <v>-609250</v>
      </c>
      <c r="D662" s="684">
        <f>VLOOKUP($A$1:$A$1000,BS!$A$8:$A$2406,1,0)</f>
        <v>22840012</v>
      </c>
      <c r="H662" s="689"/>
    </row>
    <row r="663" spans="1:8">
      <c r="A663" s="684">
        <v>22840021</v>
      </c>
      <c r="B663" s="684" t="s">
        <v>1620</v>
      </c>
      <c r="C663" s="685">
        <v>-198681</v>
      </c>
      <c r="D663" s="684">
        <f>VLOOKUP($A$1:$A$1000,BS!$A$8:$A$2406,1,0)</f>
        <v>22840021</v>
      </c>
      <c r="H663" s="689"/>
    </row>
    <row r="664" spans="1:8">
      <c r="A664" s="684">
        <v>22840022</v>
      </c>
      <c r="B664" s="684" t="s">
        <v>2509</v>
      </c>
      <c r="C664" s="685">
        <v>-1919341.5</v>
      </c>
      <c r="D664" s="684">
        <f>VLOOKUP($A$1:$A$1000,BS!$A$8:$A$2406,1,0)</f>
        <v>22840022</v>
      </c>
      <c r="H664" s="689"/>
    </row>
    <row r="665" spans="1:8">
      <c r="A665" s="684">
        <v>22840031</v>
      </c>
      <c r="B665" s="684" t="s">
        <v>1635</v>
      </c>
      <c r="C665" s="685">
        <v>-258000</v>
      </c>
      <c r="D665" s="684">
        <f>VLOOKUP($A$1:$A$1000,BS!$A$8:$A$2406,1,0)</f>
        <v>22840031</v>
      </c>
      <c r="H665" s="689"/>
    </row>
    <row r="666" spans="1:8">
      <c r="A666" s="684">
        <v>22840032</v>
      </c>
      <c r="B666" s="684" t="s">
        <v>2510</v>
      </c>
      <c r="C666" s="685">
        <v>-3299692.33</v>
      </c>
      <c r="D666" s="684">
        <f>VLOOKUP($A$1:$A$1000,BS!$A$8:$A$2406,1,0)</f>
        <v>22840032</v>
      </c>
      <c r="H666" s="689"/>
    </row>
    <row r="667" spans="1:8">
      <c r="A667" s="684">
        <v>22840042</v>
      </c>
      <c r="B667" s="684" t="s">
        <v>2511</v>
      </c>
      <c r="C667" s="685">
        <v>-236796.87</v>
      </c>
      <c r="D667" s="684">
        <f>VLOOKUP($A$1:$A$1000,BS!$A$8:$A$2406,1,0)</f>
        <v>22840042</v>
      </c>
      <c r="H667" s="689"/>
    </row>
    <row r="668" spans="1:8">
      <c r="A668" s="684">
        <v>22840051</v>
      </c>
      <c r="B668" s="684" t="s">
        <v>1636</v>
      </c>
      <c r="C668" s="685">
        <v>-30000</v>
      </c>
      <c r="D668" s="684">
        <f>VLOOKUP($A$1:$A$1000,BS!$A$8:$A$2406,1,0)</f>
        <v>22840051</v>
      </c>
      <c r="H668" s="689"/>
    </row>
    <row r="669" spans="1:8">
      <c r="A669" s="684">
        <v>22840062</v>
      </c>
      <c r="B669" s="684" t="s">
        <v>2513</v>
      </c>
      <c r="C669" s="685">
        <v>-1300000</v>
      </c>
      <c r="D669" s="684">
        <f>VLOOKUP($A$1:$A$1000,BS!$A$8:$A$2406,1,0)</f>
        <v>22840062</v>
      </c>
      <c r="H669" s="689"/>
    </row>
    <row r="670" spans="1:8">
      <c r="A670" s="684">
        <v>22840081</v>
      </c>
      <c r="B670" s="684" t="s">
        <v>1621</v>
      </c>
      <c r="C670" s="685">
        <v>-550000</v>
      </c>
      <c r="D670" s="684">
        <f>VLOOKUP($A$1:$A$1000,BS!$A$8:$A$2406,1,0)</f>
        <v>22840081</v>
      </c>
      <c r="H670" s="689"/>
    </row>
    <row r="671" spans="1:8">
      <c r="A671" s="684">
        <v>22840082</v>
      </c>
      <c r="B671" s="684" t="s">
        <v>2514</v>
      </c>
      <c r="C671" s="685">
        <v>-2445223.31</v>
      </c>
      <c r="D671" s="684">
        <f>VLOOKUP($A$1:$A$1000,BS!$A$8:$A$2406,1,0)</f>
        <v>22840082</v>
      </c>
      <c r="H671" s="689"/>
    </row>
    <row r="672" spans="1:8">
      <c r="A672" s="684">
        <v>22840092</v>
      </c>
      <c r="B672" s="684" t="s">
        <v>2515</v>
      </c>
      <c r="C672" s="685">
        <v>-2050000</v>
      </c>
      <c r="D672" s="684">
        <f>VLOOKUP($A$1:$A$1000,BS!$A$8:$A$2406,1,0)</f>
        <v>22840092</v>
      </c>
      <c r="H672" s="689"/>
    </row>
    <row r="673" spans="1:8">
      <c r="A673" s="684">
        <v>22840102</v>
      </c>
      <c r="B673" s="684" t="s">
        <v>2516</v>
      </c>
      <c r="C673" s="685">
        <v>-519371.25</v>
      </c>
      <c r="D673" s="684">
        <f>VLOOKUP($A$1:$A$1000,BS!$A$8:$A$2406,1,0)</f>
        <v>22840102</v>
      </c>
      <c r="H673" s="689"/>
    </row>
    <row r="674" spans="1:8">
      <c r="A674" s="684">
        <v>22840111</v>
      </c>
      <c r="B674" s="684" t="s">
        <v>1637</v>
      </c>
      <c r="C674" s="685">
        <v>-20000</v>
      </c>
      <c r="D674" s="684">
        <f>VLOOKUP($A$1:$A$1000,BS!$A$8:$A$2406,1,0)</f>
        <v>22840111</v>
      </c>
      <c r="H674" s="689"/>
    </row>
    <row r="675" spans="1:8">
      <c r="A675" s="684">
        <v>22840112</v>
      </c>
      <c r="B675" s="684" t="s">
        <v>2517</v>
      </c>
      <c r="C675" s="685">
        <v>-200000</v>
      </c>
      <c r="D675" s="684">
        <f>VLOOKUP($A$1:$A$1000,BS!$A$8:$A$2406,1,0)</f>
        <v>22840112</v>
      </c>
      <c r="H675" s="689"/>
    </row>
    <row r="676" spans="1:8">
      <c r="A676" s="684">
        <v>22840122</v>
      </c>
      <c r="B676" s="684" t="s">
        <v>2518</v>
      </c>
      <c r="C676" s="685">
        <v>-140000</v>
      </c>
      <c r="D676" s="684">
        <f>VLOOKUP($A$1:$A$1000,BS!$A$8:$A$2406,1,0)</f>
        <v>22840122</v>
      </c>
      <c r="H676" s="689"/>
    </row>
    <row r="677" spans="1:8">
      <c r="A677" s="684">
        <v>22840131</v>
      </c>
      <c r="B677" s="684" t="s">
        <v>1622</v>
      </c>
      <c r="C677" s="685">
        <v>-498268.5</v>
      </c>
      <c r="D677" s="684">
        <f>VLOOKUP($A$1:$A$1000,BS!$A$8:$A$2406,1,0)</f>
        <v>22840131</v>
      </c>
      <c r="H677" s="689"/>
    </row>
    <row r="678" spans="1:8">
      <c r="A678" s="684">
        <v>22840132</v>
      </c>
      <c r="B678" s="684" t="s">
        <v>2519</v>
      </c>
      <c r="C678" s="685">
        <v>-100000</v>
      </c>
      <c r="D678" s="684">
        <f>VLOOKUP($A$1:$A$1000,BS!$A$8:$A$2406,1,0)</f>
        <v>22840132</v>
      </c>
      <c r="H678" s="689"/>
    </row>
    <row r="679" spans="1:8">
      <c r="A679" s="684">
        <v>22840161</v>
      </c>
      <c r="B679" s="684" t="s">
        <v>1623</v>
      </c>
      <c r="C679" s="685">
        <v>-347606.7</v>
      </c>
      <c r="D679" s="684">
        <f>VLOOKUP($A$1:$A$1000,BS!$A$8:$A$2406,1,0)</f>
        <v>22840161</v>
      </c>
      <c r="H679" s="689"/>
    </row>
    <row r="680" spans="1:8">
      <c r="A680" s="684">
        <v>22840162</v>
      </c>
      <c r="B680" s="684" t="s">
        <v>3085</v>
      </c>
      <c r="C680" s="685">
        <v>-219526.17</v>
      </c>
      <c r="D680" s="684">
        <f>VLOOKUP($A$1:$A$1000,BS!$A$8:$A$2406,1,0)</f>
        <v>22840162</v>
      </c>
      <c r="H680" s="689"/>
    </row>
    <row r="681" spans="1:8">
      <c r="A681" s="684">
        <v>22840171</v>
      </c>
      <c r="B681" s="684" t="s">
        <v>1624</v>
      </c>
      <c r="C681" s="685">
        <v>-50000</v>
      </c>
      <c r="D681" s="684">
        <f>VLOOKUP($A$1:$A$1000,BS!$A$8:$A$2406,1,0)</f>
        <v>22840171</v>
      </c>
      <c r="H681" s="689"/>
    </row>
    <row r="682" spans="1:8">
      <c r="A682" s="684">
        <v>22840181</v>
      </c>
      <c r="B682" s="684" t="s">
        <v>1638</v>
      </c>
      <c r="C682" s="685">
        <v>-2878949.83</v>
      </c>
      <c r="D682" s="684">
        <f>VLOOKUP($A$1:$A$1000,BS!$A$8:$A$2406,1,0)</f>
        <v>22840181</v>
      </c>
      <c r="H682" s="689"/>
    </row>
    <row r="683" spans="1:8">
      <c r="A683" s="684">
        <v>22840191</v>
      </c>
      <c r="B683" s="684" t="s">
        <v>1625</v>
      </c>
      <c r="C683" s="685">
        <v>-250000</v>
      </c>
      <c r="D683" s="684">
        <f>VLOOKUP($A$1:$A$1000,BS!$A$8:$A$2406,1,0)</f>
        <v>22840191</v>
      </c>
      <c r="H683" s="689"/>
    </row>
    <row r="684" spans="1:8">
      <c r="A684" s="684">
        <v>22840221</v>
      </c>
      <c r="B684" s="684" t="s">
        <v>1646</v>
      </c>
      <c r="C684" s="685">
        <v>-199389.37</v>
      </c>
      <c r="D684" s="684">
        <f>VLOOKUP($A$1:$A$1000,BS!$A$8:$A$2406,1,0)</f>
        <v>22840221</v>
      </c>
      <c r="H684" s="689"/>
    </row>
    <row r="685" spans="1:8">
      <c r="A685" s="684">
        <v>22840231</v>
      </c>
      <c r="B685" s="684" t="s">
        <v>441</v>
      </c>
      <c r="C685" s="685">
        <v>-75000</v>
      </c>
      <c r="D685" s="684">
        <f>VLOOKUP($A$1:$A$1000,BS!$A$8:$A$2406,1,0)</f>
        <v>22840231</v>
      </c>
      <c r="H685" s="689"/>
    </row>
    <row r="686" spans="1:8">
      <c r="A686" s="684">
        <v>22840251</v>
      </c>
      <c r="B686" s="684" t="s">
        <v>984</v>
      </c>
      <c r="C686" s="685">
        <v>-11708823</v>
      </c>
      <c r="D686" s="684">
        <f>VLOOKUP($A$1:$A$1000,BS!$A$8:$A$2406,1,0)</f>
        <v>22840251</v>
      </c>
      <c r="H686" s="689"/>
    </row>
    <row r="687" spans="1:8">
      <c r="A687" s="684">
        <v>22840281</v>
      </c>
      <c r="B687" s="684" t="s">
        <v>2301</v>
      </c>
      <c r="C687" s="685">
        <v>-50000</v>
      </c>
      <c r="D687" s="684">
        <f>VLOOKUP($A$1:$A$1000,BS!$A$8:$A$2406,1,0)</f>
        <v>22840281</v>
      </c>
      <c r="H687" s="689"/>
    </row>
    <row r="688" spans="1:8">
      <c r="A688" s="684">
        <v>22840301</v>
      </c>
      <c r="B688" s="684" t="s">
        <v>2465</v>
      </c>
      <c r="C688" s="685">
        <v>-140859.12</v>
      </c>
      <c r="D688" s="684">
        <f>VLOOKUP($A$1:$A$1000,BS!$A$8:$A$2406,1,0)</f>
        <v>22840301</v>
      </c>
      <c r="H688" s="689"/>
    </row>
    <row r="689" spans="1:8">
      <c r="A689" s="684">
        <v>22840311</v>
      </c>
      <c r="B689" s="684" t="s">
        <v>2466</v>
      </c>
      <c r="C689" s="685">
        <v>-96000</v>
      </c>
      <c r="D689" s="684">
        <f>VLOOKUP($A$1:$A$1000,BS!$A$8:$A$2406,1,0)</f>
        <v>22840311</v>
      </c>
      <c r="H689" s="689"/>
    </row>
    <row r="690" spans="1:8">
      <c r="A690" s="684">
        <v>22840321</v>
      </c>
      <c r="B690" s="684" t="s">
        <v>2647</v>
      </c>
      <c r="C690" s="685">
        <v>-145393439</v>
      </c>
      <c r="D690" s="684">
        <f>VLOOKUP($A$1:$A$1000,BS!$A$8:$A$2406,1,0)</f>
        <v>22840321</v>
      </c>
      <c r="H690" s="689"/>
    </row>
    <row r="691" spans="1:8">
      <c r="A691" s="684">
        <v>22840331</v>
      </c>
      <c r="B691" s="684" t="s">
        <v>3086</v>
      </c>
      <c r="C691" s="685">
        <v>-77308240</v>
      </c>
      <c r="D691" s="684">
        <f>VLOOKUP($A$1:$A$1000,BS!$A$8:$A$2406,1,0)</f>
        <v>22840331</v>
      </c>
      <c r="H691" s="689"/>
    </row>
    <row r="692" spans="1:8">
      <c r="A692" s="684">
        <v>22840332</v>
      </c>
      <c r="B692" s="684" t="s">
        <v>2512</v>
      </c>
      <c r="C692" s="685">
        <v>-22056206.390000001</v>
      </c>
      <c r="D692" s="684">
        <f>VLOOKUP($A$1:$A$1000,BS!$A$8:$A$2406,1,0)</f>
        <v>22840332</v>
      </c>
      <c r="H692" s="689"/>
    </row>
    <row r="693" spans="1:8">
      <c r="A693" s="684">
        <v>22840341</v>
      </c>
      <c r="B693" s="684" t="s">
        <v>3065</v>
      </c>
      <c r="C693" s="685">
        <v>-26984409</v>
      </c>
      <c r="D693" s="684">
        <f>VLOOKUP($A$1:$A$1000,BS!$A$8:$A$2406,1,0)</f>
        <v>22840341</v>
      </c>
      <c r="H693" s="689"/>
    </row>
    <row r="694" spans="1:8">
      <c r="A694" s="684">
        <v>22841001</v>
      </c>
      <c r="B694" s="684" t="s">
        <v>1626</v>
      </c>
      <c r="C694" s="685">
        <v>-4610484.08</v>
      </c>
      <c r="D694" s="684">
        <f>VLOOKUP($A$1:$A$1000,BS!$A$8:$A$2406,1,0)</f>
        <v>22841001</v>
      </c>
      <c r="H694" s="689"/>
    </row>
    <row r="695" spans="1:8">
      <c r="A695" s="684">
        <v>23001021</v>
      </c>
      <c r="B695" s="684" t="s">
        <v>29</v>
      </c>
      <c r="C695" s="685">
        <v>-2194522.59</v>
      </c>
      <c r="D695" s="684">
        <f>VLOOKUP($A$1:$A$1000,BS!$A$8:$A$2406,1,0)</f>
        <v>23001021</v>
      </c>
      <c r="H695" s="689"/>
    </row>
    <row r="696" spans="1:8">
      <c r="A696" s="684">
        <v>23001031</v>
      </c>
      <c r="B696" s="684" t="s">
        <v>1167</v>
      </c>
      <c r="C696" s="685">
        <v>-1200018.19</v>
      </c>
      <c r="D696" s="684">
        <f>VLOOKUP($A$1:$A$1000,BS!$A$8:$A$2406,1,0)</f>
        <v>23001031</v>
      </c>
      <c r="H696" s="689"/>
    </row>
    <row r="697" spans="1:8">
      <c r="A697" s="684">
        <v>23001041</v>
      </c>
      <c r="B697" s="684" t="s">
        <v>385</v>
      </c>
      <c r="C697" s="685">
        <v>-2561687.2999999998</v>
      </c>
      <c r="D697" s="684">
        <f>VLOOKUP($A$1:$A$1000,BS!$A$8:$A$2406,1,0)</f>
        <v>23001041</v>
      </c>
      <c r="H697" s="689"/>
    </row>
    <row r="698" spans="1:8">
      <c r="A698" s="684">
        <v>23001043</v>
      </c>
      <c r="B698" s="684" t="s">
        <v>2663</v>
      </c>
      <c r="C698" s="685">
        <v>-876240.66</v>
      </c>
      <c r="D698" s="684">
        <f>VLOOKUP($A$1:$A$1000,BS!$A$8:$A$2406,1,0)</f>
        <v>23001043</v>
      </c>
      <c r="H698" s="689"/>
    </row>
    <row r="699" spans="1:8">
      <c r="A699" s="684">
        <v>23001061</v>
      </c>
      <c r="B699" s="684" t="s">
        <v>1059</v>
      </c>
      <c r="C699" s="685">
        <v>-7775226.4199999999</v>
      </c>
      <c r="D699" s="684">
        <f>VLOOKUP($A$1:$A$1000,BS!$A$8:$A$2406,1,0)</f>
        <v>23001061</v>
      </c>
      <c r="H699" s="689"/>
    </row>
    <row r="700" spans="1:8">
      <c r="A700" s="684">
        <v>23001071</v>
      </c>
      <c r="B700" s="684" t="s">
        <v>876</v>
      </c>
      <c r="C700" s="685">
        <v>-8914634.6999999993</v>
      </c>
      <c r="D700" s="684">
        <f>VLOOKUP($A$1:$A$1000,BS!$A$8:$A$2406,1,0)</f>
        <v>23001071</v>
      </c>
      <c r="H700" s="689"/>
    </row>
    <row r="701" spans="1:8">
      <c r="A701" s="684">
        <v>23001092</v>
      </c>
      <c r="B701" s="684" t="s">
        <v>545</v>
      </c>
      <c r="C701" s="685">
        <v>-7368956.9000000004</v>
      </c>
      <c r="D701" s="684">
        <f>VLOOKUP($A$1:$A$1000,BS!$A$8:$A$2406,1,0)</f>
        <v>23001092</v>
      </c>
      <c r="H701" s="689"/>
    </row>
    <row r="702" spans="1:8">
      <c r="A702" s="684">
        <v>23001131</v>
      </c>
      <c r="B702" s="684" t="s">
        <v>2451</v>
      </c>
      <c r="C702" s="685">
        <v>-6969469</v>
      </c>
      <c r="D702" s="684">
        <f>VLOOKUP($A$1:$A$1000,BS!$A$8:$A$2406,1,0)</f>
        <v>23001131</v>
      </c>
      <c r="H702" s="689"/>
    </row>
    <row r="703" spans="1:8">
      <c r="A703" s="684">
        <v>23001141</v>
      </c>
      <c r="B703" s="684" t="s">
        <v>2658</v>
      </c>
      <c r="C703" s="685">
        <v>-587316.05000000005</v>
      </c>
      <c r="D703" s="684">
        <f>VLOOKUP($A$1:$A$1000,BS!$A$8:$A$2406,1,0)</f>
        <v>23001141</v>
      </c>
      <c r="H703" s="689"/>
    </row>
    <row r="704" spans="1:8">
      <c r="A704" s="684">
        <v>23001151</v>
      </c>
      <c r="B704" s="684" t="s">
        <v>2770</v>
      </c>
      <c r="C704" s="685">
        <v>-265833.59000000003</v>
      </c>
      <c r="D704" s="684">
        <f>VLOOKUP($A$1:$A$1000,BS!$A$8:$A$2406,1,0)</f>
        <v>23001151</v>
      </c>
      <c r="H704" s="689"/>
    </row>
    <row r="705" spans="1:8">
      <c r="A705" s="684">
        <v>23001231</v>
      </c>
      <c r="B705" s="684" t="s">
        <v>2628</v>
      </c>
      <c r="C705" s="685">
        <v>-1640861.91</v>
      </c>
      <c r="D705" s="684">
        <f>VLOOKUP($A$1:$A$1000,BS!$A$8:$A$2406,1,0)</f>
        <v>23001231</v>
      </c>
      <c r="H705" s="689"/>
    </row>
    <row r="706" spans="1:8">
      <c r="A706" s="684">
        <v>23002011</v>
      </c>
      <c r="B706" s="684" t="s">
        <v>1870</v>
      </c>
      <c r="C706" s="685">
        <v>-864284.74</v>
      </c>
      <c r="D706" s="684">
        <f>VLOOKUP($A$1:$A$1000,BS!$A$8:$A$2406,1,0)</f>
        <v>23002011</v>
      </c>
      <c r="H706" s="689"/>
    </row>
    <row r="707" spans="1:8">
      <c r="A707" s="684">
        <v>23002041</v>
      </c>
      <c r="B707" s="684" t="s">
        <v>1220</v>
      </c>
      <c r="C707" s="685">
        <v>-8724245.8699999992</v>
      </c>
      <c r="D707" s="684">
        <f>VLOOKUP($A$1:$A$1000,BS!$A$8:$A$2406,1,0)</f>
        <v>23002041</v>
      </c>
      <c r="H707" s="689"/>
    </row>
    <row r="708" spans="1:8">
      <c r="A708" s="684">
        <v>23002061</v>
      </c>
      <c r="B708" s="684" t="s">
        <v>66</v>
      </c>
      <c r="C708" s="685">
        <v>114248</v>
      </c>
      <c r="D708" s="684">
        <f>VLOOKUP($A$1:$A$1000,BS!$A$8:$A$2406,1,0)</f>
        <v>23002061</v>
      </c>
      <c r="H708" s="689"/>
    </row>
    <row r="709" spans="1:8">
      <c r="A709" s="684">
        <v>23002071</v>
      </c>
      <c r="B709" s="684" t="s">
        <v>50</v>
      </c>
      <c r="C709" s="685">
        <v>266857.81</v>
      </c>
      <c r="D709" s="684">
        <f>VLOOKUP($A$1:$A$1000,BS!$A$8:$A$2406,1,0)</f>
        <v>23002071</v>
      </c>
      <c r="H709" s="689"/>
    </row>
    <row r="710" spans="1:8">
      <c r="A710" s="684">
        <v>23002072</v>
      </c>
      <c r="B710" s="684" t="s">
        <v>2664</v>
      </c>
      <c r="C710" s="685">
        <v>1804646.16</v>
      </c>
      <c r="D710" s="684">
        <f>VLOOKUP($A$1:$A$1000,BS!$A$8:$A$2406,1,0)</f>
        <v>23002072</v>
      </c>
      <c r="H710" s="689"/>
    </row>
    <row r="711" spans="1:8">
      <c r="A711" s="684">
        <v>23002091</v>
      </c>
      <c r="B711" s="684" t="s">
        <v>548</v>
      </c>
      <c r="C711" s="685">
        <v>-381105.81</v>
      </c>
      <c r="D711" s="684">
        <f>VLOOKUP($A$1:$A$1000,BS!$A$8:$A$2406,1,0)</f>
        <v>23002091</v>
      </c>
      <c r="H711" s="689"/>
    </row>
    <row r="712" spans="1:8">
      <c r="A712" s="684">
        <v>23002092</v>
      </c>
      <c r="B712" s="684" t="s">
        <v>549</v>
      </c>
      <c r="C712" s="685">
        <v>-1804646.16</v>
      </c>
      <c r="D712" s="684">
        <f>VLOOKUP($A$1:$A$1000,BS!$A$8:$A$2406,1,0)</f>
        <v>23002092</v>
      </c>
    </row>
    <row r="713" spans="1:8">
      <c r="A713" s="684">
        <v>23108323</v>
      </c>
      <c r="B713" s="684" t="s">
        <v>145</v>
      </c>
      <c r="C713" s="684">
        <v>0</v>
      </c>
      <c r="D713" s="684">
        <f>VLOOKUP($A$1:$A$1000,BS!$A$8:$A$2406,1,0)</f>
        <v>23108323</v>
      </c>
    </row>
    <row r="714" spans="1:8">
      <c r="A714" s="684">
        <v>23108383</v>
      </c>
      <c r="B714" s="684" t="s">
        <v>1009</v>
      </c>
      <c r="C714" s="684">
        <v>0</v>
      </c>
      <c r="D714" s="684">
        <f>VLOOKUP($A$1:$A$1000,BS!$A$8:$A$2406,1,0)</f>
        <v>23108383</v>
      </c>
      <c r="H714" s="689"/>
    </row>
    <row r="715" spans="1:8">
      <c r="A715" s="684">
        <v>23200011</v>
      </c>
      <c r="B715" s="684" t="s">
        <v>1779</v>
      </c>
      <c r="C715" s="685">
        <v>-5965524.6399999997</v>
      </c>
      <c r="D715" s="684">
        <f>VLOOKUP($A$1:$A$1000,BS!$A$8:$A$2406,1,0)</f>
        <v>23200011</v>
      </c>
      <c r="H715" s="689"/>
    </row>
    <row r="716" spans="1:8">
      <c r="A716" s="684">
        <v>23200031</v>
      </c>
      <c r="B716" s="684" t="s">
        <v>430</v>
      </c>
      <c r="C716" s="685">
        <v>-28872839.239999998</v>
      </c>
      <c r="D716" s="684">
        <f>VLOOKUP($A$1:$A$1000,BS!$A$8:$A$2406,1,0)</f>
        <v>23200031</v>
      </c>
      <c r="H716" s="689"/>
    </row>
    <row r="717" spans="1:8">
      <c r="A717" s="684">
        <v>23200033</v>
      </c>
      <c r="B717" s="684" t="s">
        <v>434</v>
      </c>
      <c r="C717" s="685">
        <v>-788940.2</v>
      </c>
      <c r="D717" s="684">
        <f>VLOOKUP($A$1:$A$1000,BS!$A$8:$A$2406,1,0)</f>
        <v>23200033</v>
      </c>
      <c r="H717" s="689"/>
    </row>
    <row r="718" spans="1:8">
      <c r="A718" s="684">
        <v>23200041</v>
      </c>
      <c r="B718" s="684" t="s">
        <v>818</v>
      </c>
      <c r="C718" s="685">
        <v>-8654906</v>
      </c>
      <c r="D718" s="684">
        <f>VLOOKUP($A$1:$A$1000,BS!$A$8:$A$2406,1,0)</f>
        <v>23200041</v>
      </c>
      <c r="H718" s="689"/>
    </row>
    <row r="719" spans="1:8">
      <c r="A719" s="684">
        <v>23200051</v>
      </c>
      <c r="B719" s="684" t="s">
        <v>819</v>
      </c>
      <c r="C719" s="685">
        <v>-7415546.0599999996</v>
      </c>
      <c r="D719" s="684">
        <f>VLOOKUP($A$1:$A$1000,BS!$A$8:$A$2406,1,0)</f>
        <v>23200051</v>
      </c>
      <c r="H719" s="689"/>
    </row>
    <row r="720" spans="1:8">
      <c r="A720" s="684">
        <v>23200061</v>
      </c>
      <c r="B720" s="684" t="s">
        <v>375</v>
      </c>
      <c r="C720" s="685">
        <v>-11859950.48</v>
      </c>
      <c r="D720" s="684">
        <f>VLOOKUP($A$1:$A$1000,BS!$A$8:$A$2406,1,0)</f>
        <v>23200061</v>
      </c>
      <c r="H720" s="689"/>
    </row>
    <row r="721" spans="1:8">
      <c r="A721" s="684">
        <v>23200071</v>
      </c>
      <c r="B721" s="684" t="s">
        <v>1899</v>
      </c>
      <c r="C721" s="685">
        <v>-1179890.21</v>
      </c>
      <c r="D721" s="684">
        <f>VLOOKUP($A$1:$A$1000,BS!$A$8:$A$2406,1,0)</f>
        <v>23200071</v>
      </c>
      <c r="H721" s="689"/>
    </row>
    <row r="722" spans="1:8">
      <c r="A722" s="684">
        <v>23200081</v>
      </c>
      <c r="B722" s="684" t="s">
        <v>1900</v>
      </c>
      <c r="C722" s="685">
        <v>-3560343.69</v>
      </c>
      <c r="D722" s="684">
        <f>VLOOKUP($A$1:$A$1000,BS!$A$8:$A$2406,1,0)</f>
        <v>23200081</v>
      </c>
      <c r="H722" s="689"/>
    </row>
    <row r="723" spans="1:8">
      <c r="A723" s="684">
        <v>23200101</v>
      </c>
      <c r="B723" s="684" t="s">
        <v>809</v>
      </c>
      <c r="C723" s="685">
        <v>-112815</v>
      </c>
      <c r="D723" s="684">
        <f>VLOOKUP($A$1:$A$1000,BS!$A$8:$A$2406,1,0)</f>
        <v>23200101</v>
      </c>
      <c r="H723" s="689"/>
    </row>
    <row r="724" spans="1:8">
      <c r="A724" s="684">
        <v>23200103</v>
      </c>
      <c r="B724" s="684" t="s">
        <v>136</v>
      </c>
      <c r="C724" s="685">
        <v>-51009.4</v>
      </c>
      <c r="D724" s="684">
        <f>VLOOKUP($A$1:$A$1000,BS!$A$8:$A$2406,1,0)</f>
        <v>23200103</v>
      </c>
      <c r="H724" s="689"/>
    </row>
    <row r="725" spans="1:8">
      <c r="A725" s="684">
        <v>23200111</v>
      </c>
      <c r="B725" s="684" t="s">
        <v>1901</v>
      </c>
      <c r="C725" s="685">
        <v>-289168.78000000003</v>
      </c>
      <c r="D725" s="684">
        <f>VLOOKUP($A$1:$A$1000,BS!$A$8:$A$2406,1,0)</f>
        <v>23200111</v>
      </c>
      <c r="H725" s="689"/>
    </row>
    <row r="726" spans="1:8">
      <c r="A726" s="684">
        <v>23200121</v>
      </c>
      <c r="B726" s="684" t="s">
        <v>1647</v>
      </c>
      <c r="C726" s="685">
        <v>-113402.42</v>
      </c>
      <c r="D726" s="684">
        <f>VLOOKUP($A$1:$A$1000,BS!$A$8:$A$2406,1,0)</f>
        <v>23200121</v>
      </c>
    </row>
    <row r="727" spans="1:8">
      <c r="A727" s="684">
        <v>23200153</v>
      </c>
      <c r="B727" s="684" t="s">
        <v>3037</v>
      </c>
      <c r="C727" s="684">
        <v>0</v>
      </c>
      <c r="D727" s="684">
        <f>VLOOKUP($A$1:$A$1000,BS!$A$8:$A$2406,1,0)</f>
        <v>23200153</v>
      </c>
      <c r="H727" s="689"/>
    </row>
    <row r="728" spans="1:8">
      <c r="A728" s="684">
        <v>23200222</v>
      </c>
      <c r="B728" s="684" t="s">
        <v>279</v>
      </c>
      <c r="C728" s="685">
        <v>-10443348.289999999</v>
      </c>
      <c r="D728" s="684">
        <f>VLOOKUP($A$1:$A$1000,BS!$A$8:$A$2406,1,0)</f>
        <v>23200222</v>
      </c>
      <c r="H728" s="689"/>
    </row>
    <row r="729" spans="1:8">
      <c r="A729" s="684">
        <v>23200242</v>
      </c>
      <c r="B729" s="684" t="s">
        <v>1701</v>
      </c>
      <c r="C729" s="685">
        <v>-28376956.280000001</v>
      </c>
      <c r="D729" s="684">
        <f>VLOOKUP($A$1:$A$1000,BS!$A$8:$A$2406,1,0)</f>
        <v>23200242</v>
      </c>
      <c r="H729" s="689"/>
    </row>
    <row r="730" spans="1:8">
      <c r="A730" s="684">
        <v>23200333</v>
      </c>
      <c r="B730" s="684" t="s">
        <v>1045</v>
      </c>
      <c r="C730" s="685">
        <v>-15032414.630000001</v>
      </c>
      <c r="D730" s="684">
        <f>VLOOKUP($A$1:$A$1000,BS!$A$8:$A$2406,1,0)</f>
        <v>23200333</v>
      </c>
      <c r="H730" s="689"/>
    </row>
    <row r="731" spans="1:8">
      <c r="A731" s="684">
        <v>23200483</v>
      </c>
      <c r="B731" s="684" t="s">
        <v>665</v>
      </c>
      <c r="C731" s="685">
        <v>-7216968.96</v>
      </c>
      <c r="D731" s="684">
        <f>VLOOKUP($A$1:$A$1000,BS!$A$8:$A$2406,1,0)</f>
        <v>23200483</v>
      </c>
      <c r="H731" s="689"/>
    </row>
    <row r="732" spans="1:8">
      <c r="A732" s="684">
        <v>23200493</v>
      </c>
      <c r="B732" s="684" t="s">
        <v>3094</v>
      </c>
      <c r="C732" s="685">
        <v>-78187.62</v>
      </c>
      <c r="D732" s="684">
        <f>VLOOKUP($A$1:$A$1000,BS!$A$8:$A$2406,1,0)</f>
        <v>23200493</v>
      </c>
      <c r="H732" s="689"/>
    </row>
    <row r="733" spans="1:8">
      <c r="A733" s="684">
        <v>23200543</v>
      </c>
      <c r="B733" s="684" t="s">
        <v>735</v>
      </c>
      <c r="C733" s="685">
        <v>-54706867.850000001</v>
      </c>
      <c r="D733" s="684">
        <f>VLOOKUP($A$1:$A$1000,BS!$A$8:$A$2406,1,0)</f>
        <v>23200543</v>
      </c>
      <c r="H733" s="689"/>
    </row>
    <row r="734" spans="1:8">
      <c r="A734" s="684">
        <v>23200643</v>
      </c>
      <c r="B734" s="684" t="s">
        <v>640</v>
      </c>
      <c r="C734" s="685">
        <v>-6147750.7699999996</v>
      </c>
      <c r="D734" s="684">
        <f>VLOOKUP($A$1:$A$1000,BS!$A$8:$A$2406,1,0)</f>
        <v>23200643</v>
      </c>
      <c r="H734" s="689"/>
    </row>
    <row r="735" spans="1:8">
      <c r="A735" s="684">
        <v>23200653</v>
      </c>
      <c r="B735" s="684" t="s">
        <v>1694</v>
      </c>
      <c r="C735" s="685">
        <v>-1412547.81</v>
      </c>
      <c r="D735" s="684">
        <f>VLOOKUP($A$1:$A$1000,BS!$A$8:$A$2406,1,0)</f>
        <v>23200653</v>
      </c>
    </row>
    <row r="736" spans="1:8">
      <c r="A736" s="684">
        <v>23200693</v>
      </c>
      <c r="B736" s="684" t="s">
        <v>1368</v>
      </c>
      <c r="C736" s="684">
        <v>122.96</v>
      </c>
      <c r="D736" s="684">
        <f>VLOOKUP($A$1:$A$1000,BS!$A$8:$A$2406,1,0)</f>
        <v>23200693</v>
      </c>
      <c r="H736" s="689"/>
    </row>
    <row r="737" spans="1:8">
      <c r="A737" s="684">
        <v>23200733</v>
      </c>
      <c r="B737" s="684" t="s">
        <v>248</v>
      </c>
      <c r="C737" s="685">
        <v>-1843.4</v>
      </c>
      <c r="D737" s="684">
        <f>VLOOKUP($A$1:$A$1000,BS!$A$8:$A$2406,1,0)</f>
        <v>23200733</v>
      </c>
      <c r="H737" s="689"/>
    </row>
    <row r="738" spans="1:8">
      <c r="A738" s="684">
        <v>23200743</v>
      </c>
      <c r="B738" s="684" t="s">
        <v>1946</v>
      </c>
      <c r="C738" s="685">
        <v>1595.85</v>
      </c>
      <c r="D738" s="684">
        <f>VLOOKUP($A$1:$A$1000,BS!$A$8:$A$2406,1,0)</f>
        <v>23200743</v>
      </c>
    </row>
    <row r="739" spans="1:8">
      <c r="A739" s="684">
        <v>23200753</v>
      </c>
      <c r="B739" s="684" t="s">
        <v>1674</v>
      </c>
      <c r="C739" s="684">
        <v>2.14</v>
      </c>
      <c r="D739" s="684">
        <f>VLOOKUP($A$1:$A$1000,BS!$A$8:$A$2406,1,0)</f>
        <v>23200753</v>
      </c>
    </row>
    <row r="740" spans="1:8">
      <c r="A740" s="684">
        <v>23200763</v>
      </c>
      <c r="B740" s="684" t="s">
        <v>1945</v>
      </c>
      <c r="C740" s="684">
        <v>-441.47</v>
      </c>
      <c r="D740" s="684">
        <f>VLOOKUP($A$1:$A$1000,BS!$A$8:$A$2406,1,0)</f>
        <v>23200763</v>
      </c>
      <c r="H740" s="689"/>
    </row>
    <row r="741" spans="1:8">
      <c r="A741" s="684">
        <v>23200773</v>
      </c>
      <c r="B741" s="684" t="s">
        <v>1128</v>
      </c>
      <c r="C741" s="685">
        <v>-14059.2</v>
      </c>
      <c r="D741" s="684">
        <f>VLOOKUP($A$1:$A$1000,BS!$A$8:$A$2406,1,0)</f>
        <v>23200773</v>
      </c>
      <c r="H741" s="689"/>
    </row>
    <row r="742" spans="1:8">
      <c r="A742" s="684">
        <v>23200823</v>
      </c>
      <c r="B742" s="684" t="s">
        <v>3209</v>
      </c>
      <c r="C742" s="685">
        <v>-101474.14</v>
      </c>
      <c r="D742" s="684">
        <f>VLOOKUP($A$1:$A$1000,BS!$A$8:$A$2406,1,0)</f>
        <v>23200823</v>
      </c>
      <c r="H742" s="689"/>
    </row>
    <row r="743" spans="1:8">
      <c r="A743" s="684">
        <v>23201003</v>
      </c>
      <c r="B743" s="684" t="s">
        <v>783</v>
      </c>
      <c r="C743" s="685">
        <v>-20052530.75</v>
      </c>
      <c r="D743" s="684">
        <f>VLOOKUP($A$1:$A$1000,BS!$A$8:$A$2406,1,0)</f>
        <v>23201003</v>
      </c>
      <c r="H743" s="689"/>
    </row>
    <row r="744" spans="1:8">
      <c r="A744" s="684">
        <v>23201013</v>
      </c>
      <c r="B744" s="684" t="s">
        <v>1461</v>
      </c>
      <c r="C744" s="685">
        <v>-6209877.9900000002</v>
      </c>
      <c r="D744" s="684">
        <f>VLOOKUP($A$1:$A$1000,BS!$A$8:$A$2406,1,0)</f>
        <v>23201013</v>
      </c>
      <c r="H744" s="689"/>
    </row>
    <row r="745" spans="1:8">
      <c r="A745" s="684">
        <v>23201033</v>
      </c>
      <c r="B745" s="684" t="s">
        <v>1169</v>
      </c>
      <c r="C745" s="685">
        <v>-86219.5</v>
      </c>
      <c r="D745" s="684">
        <f>VLOOKUP($A$1:$A$1000,BS!$A$8:$A$2406,1,0)</f>
        <v>23201033</v>
      </c>
      <c r="H745" s="689"/>
    </row>
    <row r="746" spans="1:8">
      <c r="A746" s="684">
        <v>23201043</v>
      </c>
      <c r="B746" s="684" t="s">
        <v>498</v>
      </c>
      <c r="C746" s="685">
        <v>-75939.08</v>
      </c>
      <c r="D746" s="684">
        <f>VLOOKUP($A$1:$A$1000,BS!$A$8:$A$2406,1,0)</f>
        <v>23201043</v>
      </c>
      <c r="H746" s="689"/>
    </row>
    <row r="747" spans="1:8">
      <c r="A747" s="684">
        <v>23201053</v>
      </c>
      <c r="B747" s="684" t="s">
        <v>2659</v>
      </c>
      <c r="C747" s="685">
        <v>-45394.54</v>
      </c>
      <c r="D747" s="684">
        <f>VLOOKUP($A$1:$A$1000,BS!$A$8:$A$2406,1,0)</f>
        <v>23201053</v>
      </c>
    </row>
    <row r="748" spans="1:8">
      <c r="A748" s="684">
        <v>23201073</v>
      </c>
      <c r="B748" s="684" t="s">
        <v>1292</v>
      </c>
      <c r="C748" s="684">
        <v>122.96</v>
      </c>
      <c r="D748" s="684">
        <f>VLOOKUP($A$1:$A$1000,BS!$A$8:$A$2406,1,0)</f>
        <v>23201073</v>
      </c>
    </row>
    <row r="749" spans="1:8">
      <c r="A749" s="684">
        <v>23201093</v>
      </c>
      <c r="B749" s="684" t="s">
        <v>2201</v>
      </c>
      <c r="C749" s="684">
        <v>0.03</v>
      </c>
      <c r="D749" s="684">
        <f>VLOOKUP($A$1:$A$1000,BS!$A$8:$A$2406,1,0)</f>
        <v>23201093</v>
      </c>
      <c r="H749" s="689"/>
    </row>
    <row r="750" spans="1:8">
      <c r="A750" s="684">
        <v>23201113</v>
      </c>
      <c r="B750" s="684" t="s">
        <v>575</v>
      </c>
      <c r="C750" s="685">
        <v>7174.04</v>
      </c>
      <c r="D750" s="684">
        <f>VLOOKUP($A$1:$A$1000,BS!$A$8:$A$2406,1,0)</f>
        <v>23201113</v>
      </c>
      <c r="H750" s="689"/>
    </row>
    <row r="751" spans="1:8">
      <c r="A751" s="684">
        <v>23201153</v>
      </c>
      <c r="B751" s="684" t="s">
        <v>2734</v>
      </c>
      <c r="C751" s="685">
        <v>-8845.0400000000009</v>
      </c>
      <c r="D751" s="684">
        <f>VLOOKUP($A$1:$A$1000,BS!$A$8:$A$2406,1,0)</f>
        <v>23201153</v>
      </c>
      <c r="H751" s="689"/>
    </row>
    <row r="752" spans="1:8">
      <c r="A752" s="684">
        <v>23201163</v>
      </c>
      <c r="B752" s="684" t="s">
        <v>2735</v>
      </c>
      <c r="C752" s="685">
        <v>-7385.76</v>
      </c>
      <c r="D752" s="684">
        <f>VLOOKUP($A$1:$A$1000,BS!$A$8:$A$2406,1,0)</f>
        <v>23201163</v>
      </c>
      <c r="H752" s="689"/>
    </row>
    <row r="753" spans="1:8">
      <c r="A753" s="684">
        <v>23201173</v>
      </c>
      <c r="B753" s="684" t="s">
        <v>496</v>
      </c>
      <c r="C753" s="685">
        <v>97771.98</v>
      </c>
      <c r="D753" s="684">
        <f>VLOOKUP($A$1:$A$1000,BS!$A$8:$A$2406,1,0)</f>
        <v>23201173</v>
      </c>
      <c r="H753" s="689"/>
    </row>
    <row r="754" spans="1:8">
      <c r="A754" s="684">
        <v>23201193</v>
      </c>
      <c r="B754" s="684" t="s">
        <v>2736</v>
      </c>
      <c r="C754" s="685">
        <v>-22239.14</v>
      </c>
      <c r="D754" s="684">
        <f>VLOOKUP($A$1:$A$1000,BS!$A$8:$A$2406,1,0)</f>
        <v>23201193</v>
      </c>
      <c r="H754" s="689"/>
    </row>
    <row r="755" spans="1:8">
      <c r="A755" s="684">
        <v>23201203</v>
      </c>
      <c r="B755" s="684" t="s">
        <v>2737</v>
      </c>
      <c r="C755" s="685">
        <v>-3593.36</v>
      </c>
      <c r="D755" s="684">
        <f>VLOOKUP($A$1:$A$1000,BS!$A$8:$A$2406,1,0)</f>
        <v>23201203</v>
      </c>
      <c r="H755" s="689"/>
    </row>
    <row r="756" spans="1:8">
      <c r="A756" s="684">
        <v>23201251</v>
      </c>
      <c r="B756" s="684" t="s">
        <v>2665</v>
      </c>
      <c r="C756" s="685">
        <v>-113315</v>
      </c>
      <c r="D756" s="684">
        <f>VLOOKUP($A$1:$A$1000,BS!$A$8:$A$2406,1,0)</f>
        <v>23201251</v>
      </c>
    </row>
    <row r="757" spans="1:8">
      <c r="A757" s="684">
        <v>23202173</v>
      </c>
      <c r="B757" s="684" t="s">
        <v>416</v>
      </c>
      <c r="C757" s="684">
        <v>26.8</v>
      </c>
      <c r="D757" s="684">
        <f>VLOOKUP($A$1:$A$1000,BS!$A$8:$A$2406,1,0)</f>
        <v>23202173</v>
      </c>
    </row>
    <row r="758" spans="1:8">
      <c r="A758" s="684">
        <v>23202183</v>
      </c>
      <c r="B758" s="684" t="s">
        <v>1255</v>
      </c>
      <c r="C758" s="684">
        <v>-156</v>
      </c>
      <c r="D758" s="684">
        <f>VLOOKUP($A$1:$A$1000,BS!$A$8:$A$2406,1,0)</f>
        <v>23202183</v>
      </c>
      <c r="H758" s="689"/>
    </row>
    <row r="759" spans="1:8">
      <c r="A759" s="684">
        <v>23300043</v>
      </c>
      <c r="B759" s="684" t="s">
        <v>1034</v>
      </c>
      <c r="C759" s="685">
        <v>-28932785.219999999</v>
      </c>
      <c r="D759" s="684">
        <f>VLOOKUP($A$1:$A$1000,BS!$A$8:$A$2406,1,0)</f>
        <v>23300043</v>
      </c>
      <c r="H759" s="689"/>
    </row>
    <row r="760" spans="1:8">
      <c r="A760" s="684">
        <v>23500003</v>
      </c>
      <c r="B760" s="684" t="s">
        <v>2755</v>
      </c>
      <c r="C760" s="685">
        <v>-20929922.129999999</v>
      </c>
      <c r="D760" s="684">
        <f>VLOOKUP($A$1:$A$1000,BS!$A$8:$A$2406,1,0)</f>
        <v>23500003</v>
      </c>
      <c r="H760" s="689"/>
    </row>
    <row r="761" spans="1:8">
      <c r="A761" s="684">
        <v>23500011</v>
      </c>
      <c r="B761" s="684" t="s">
        <v>991</v>
      </c>
      <c r="C761" s="685">
        <v>-4682953.8099999996</v>
      </c>
      <c r="D761" s="684">
        <f>VLOOKUP($A$1:$A$1000,BS!$A$8:$A$2406,1,0)</f>
        <v>23500011</v>
      </c>
    </row>
    <row r="762" spans="1:8">
      <c r="A762" s="684">
        <v>23500141</v>
      </c>
      <c r="B762" s="684" t="s">
        <v>3203</v>
      </c>
      <c r="C762" s="684">
        <v>0</v>
      </c>
      <c r="D762" s="684">
        <f>VLOOKUP($A$1:$A$1000,BS!$A$8:$A$2406,1,0)</f>
        <v>23500141</v>
      </c>
      <c r="H762" s="689"/>
    </row>
    <row r="763" spans="1:8">
      <c r="A763" s="684">
        <v>23600021</v>
      </c>
      <c r="B763" s="684" t="s">
        <v>2494</v>
      </c>
      <c r="C763" s="685">
        <v>-3880331.98</v>
      </c>
      <c r="D763" s="684">
        <f>VLOOKUP($A$1:$A$1000,BS!$A$8:$A$2406,1,0)</f>
        <v>23600021</v>
      </c>
      <c r="H763" s="689"/>
    </row>
    <row r="764" spans="1:8">
      <c r="A764" s="684">
        <v>23600022</v>
      </c>
      <c r="B764" s="684" t="s">
        <v>2495</v>
      </c>
      <c r="C764" s="685">
        <v>-1161645.8700000001</v>
      </c>
      <c r="D764" s="684">
        <f>VLOOKUP($A$1:$A$1000,BS!$A$8:$A$2406,1,0)</f>
        <v>23600022</v>
      </c>
    </row>
    <row r="765" spans="1:8">
      <c r="A765" s="684">
        <v>23600063</v>
      </c>
      <c r="B765" s="684" t="s">
        <v>949</v>
      </c>
      <c r="C765" s="684">
        <v>-186.36</v>
      </c>
      <c r="D765" s="684">
        <f>VLOOKUP($A$1:$A$1000,BS!$A$8:$A$2406,1,0)</f>
        <v>23600063</v>
      </c>
    </row>
    <row r="766" spans="1:8">
      <c r="A766" s="684">
        <v>23600093</v>
      </c>
      <c r="B766" s="684" t="s">
        <v>344</v>
      </c>
      <c r="C766" s="684">
        <v>0</v>
      </c>
      <c r="D766" s="684">
        <f>VLOOKUP($A$1:$A$1000,BS!$A$8:$A$2406,1,0)</f>
        <v>23600093</v>
      </c>
      <c r="H766" s="689"/>
    </row>
    <row r="767" spans="1:8">
      <c r="A767" s="684">
        <v>23600201</v>
      </c>
      <c r="B767" s="684" t="s">
        <v>487</v>
      </c>
      <c r="C767" s="685">
        <v>-43421107.899999999</v>
      </c>
      <c r="D767" s="684">
        <f>VLOOKUP($A$1:$A$1000,BS!$A$8:$A$2406,1,0)</f>
        <v>23600201</v>
      </c>
      <c r="H767" s="689"/>
    </row>
    <row r="768" spans="1:8">
      <c r="A768" s="684">
        <v>23600211</v>
      </c>
      <c r="B768" s="684" t="s">
        <v>488</v>
      </c>
      <c r="C768" s="685">
        <v>-4505983.51</v>
      </c>
      <c r="D768" s="684">
        <f>VLOOKUP($A$1:$A$1000,BS!$A$8:$A$2406,1,0)</f>
        <v>23600211</v>
      </c>
      <c r="H768" s="689"/>
    </row>
    <row r="769" spans="1:8">
      <c r="A769" s="684">
        <v>23600213</v>
      </c>
      <c r="B769" s="684" t="s">
        <v>1855</v>
      </c>
      <c r="C769" s="685">
        <v>-204663.34</v>
      </c>
      <c r="D769" s="684">
        <f>VLOOKUP($A$1:$A$1000,BS!$A$8:$A$2406,1,0)</f>
        <v>23600213</v>
      </c>
      <c r="H769" s="689"/>
    </row>
    <row r="770" spans="1:8">
      <c r="A770" s="684">
        <v>23600221</v>
      </c>
      <c r="B770" s="684" t="s">
        <v>714</v>
      </c>
      <c r="C770" s="685">
        <v>50218.71</v>
      </c>
      <c r="D770" s="684">
        <f>VLOOKUP($A$1:$A$1000,BS!$A$8:$A$2406,1,0)</f>
        <v>23600221</v>
      </c>
      <c r="H770" s="689"/>
    </row>
    <row r="771" spans="1:8">
      <c r="A771" s="684">
        <v>23600232</v>
      </c>
      <c r="B771" s="684" t="s">
        <v>489</v>
      </c>
      <c r="C771" s="685">
        <v>-19137646.600000001</v>
      </c>
      <c r="D771" s="684">
        <f>VLOOKUP($A$1:$A$1000,BS!$A$8:$A$2406,1,0)</f>
        <v>23600232</v>
      </c>
      <c r="H771" s="689"/>
    </row>
    <row r="772" spans="1:8">
      <c r="A772" s="684">
        <v>23600351</v>
      </c>
      <c r="B772" s="684" t="s">
        <v>1664</v>
      </c>
      <c r="C772" s="685">
        <v>-6848776.9100000001</v>
      </c>
      <c r="D772" s="684">
        <f>VLOOKUP($A$1:$A$1000,BS!$A$8:$A$2406,1,0)</f>
        <v>23600351</v>
      </c>
      <c r="H772" s="689"/>
    </row>
    <row r="773" spans="1:8">
      <c r="A773" s="684">
        <v>23600391</v>
      </c>
      <c r="B773" s="684" t="s">
        <v>745</v>
      </c>
      <c r="C773" s="685">
        <v>-301184.65999999997</v>
      </c>
      <c r="D773" s="684">
        <f>VLOOKUP($A$1:$A$1000,BS!$A$8:$A$2406,1,0)</f>
        <v>23600391</v>
      </c>
    </row>
    <row r="774" spans="1:8">
      <c r="A774" s="684">
        <v>23600421</v>
      </c>
      <c r="B774" s="684" t="s">
        <v>2707</v>
      </c>
      <c r="C774" s="684">
        <v>-8.02</v>
      </c>
      <c r="D774" s="684">
        <f>VLOOKUP($A$1:$A$1000,BS!$A$8:$A$2406,1,0)</f>
        <v>23600421</v>
      </c>
    </row>
    <row r="775" spans="1:8">
      <c r="A775" s="684">
        <v>23600431</v>
      </c>
      <c r="B775" s="684" t="s">
        <v>3127</v>
      </c>
      <c r="C775" s="684">
        <v>800</v>
      </c>
      <c r="D775" s="684">
        <f>VLOOKUP($A$1:$A$1000,BS!$A$8:$A$2406,1,0)</f>
        <v>23600431</v>
      </c>
      <c r="H775" s="689"/>
    </row>
    <row r="776" spans="1:8">
      <c r="A776" s="684">
        <v>23600471</v>
      </c>
      <c r="B776" s="684" t="s">
        <v>1847</v>
      </c>
      <c r="C776" s="685">
        <v>-5474092.8200000003</v>
      </c>
      <c r="D776" s="684">
        <f>VLOOKUP($A$1:$A$1000,BS!$A$8:$A$2406,1,0)</f>
        <v>23600471</v>
      </c>
      <c r="H776" s="689"/>
    </row>
    <row r="777" spans="1:8">
      <c r="A777" s="684">
        <v>23600552</v>
      </c>
      <c r="B777" s="684" t="s">
        <v>1847</v>
      </c>
      <c r="C777" s="685">
        <v>-2565804.9900000002</v>
      </c>
      <c r="D777" s="684">
        <f>VLOOKUP($A$1:$A$1000,BS!$A$8:$A$2406,1,0)</f>
        <v>23600552</v>
      </c>
      <c r="H777" s="689"/>
    </row>
    <row r="778" spans="1:8">
      <c r="A778" s="684">
        <v>23600602</v>
      </c>
      <c r="B778" s="684" t="s">
        <v>1848</v>
      </c>
      <c r="C778" s="685">
        <v>-3556835.74</v>
      </c>
      <c r="D778" s="684">
        <f>VLOOKUP($A$1:$A$1000,BS!$A$8:$A$2406,1,0)</f>
        <v>23600602</v>
      </c>
      <c r="H778" s="689"/>
    </row>
    <row r="779" spans="1:8">
      <c r="A779" s="684">
        <v>23601003</v>
      </c>
      <c r="B779" s="684" t="s">
        <v>1731</v>
      </c>
      <c r="C779" s="685">
        <v>-85873.89</v>
      </c>
      <c r="D779" s="684">
        <f>VLOOKUP($A$1:$A$1000,BS!$A$8:$A$2406,1,0)</f>
        <v>23601003</v>
      </c>
      <c r="H779" s="689"/>
    </row>
    <row r="780" spans="1:8">
      <c r="A780" s="684">
        <v>23601013</v>
      </c>
      <c r="B780" s="684" t="s">
        <v>2496</v>
      </c>
      <c r="C780" s="685">
        <v>-89687.42</v>
      </c>
      <c r="D780" s="684">
        <f>VLOOKUP($A$1:$A$1000,BS!$A$8:$A$2406,1,0)</f>
        <v>23601013</v>
      </c>
      <c r="H780" s="689"/>
    </row>
    <row r="781" spans="1:8">
      <c r="A781" s="684">
        <v>23601023</v>
      </c>
      <c r="B781" s="684" t="s">
        <v>689</v>
      </c>
      <c r="C781" s="685">
        <v>-5181.34</v>
      </c>
      <c r="D781" s="684">
        <f>VLOOKUP($A$1:$A$1000,BS!$A$8:$A$2406,1,0)</f>
        <v>23601023</v>
      </c>
      <c r="H781" s="689"/>
    </row>
    <row r="782" spans="1:8">
      <c r="A782" s="684">
        <v>23601043</v>
      </c>
      <c r="B782" s="684" t="s">
        <v>1856</v>
      </c>
      <c r="C782" s="685">
        <v>-1956.12</v>
      </c>
      <c r="D782" s="684">
        <f>VLOOKUP($A$1:$A$1000,BS!$A$8:$A$2406,1,0)</f>
        <v>23601043</v>
      </c>
      <c r="H782" s="689"/>
    </row>
    <row r="783" spans="1:8">
      <c r="A783" s="684">
        <v>23700323</v>
      </c>
      <c r="B783" s="684" t="s">
        <v>1702</v>
      </c>
      <c r="C783" s="685">
        <v>-336875</v>
      </c>
      <c r="D783" s="684">
        <f>VLOOKUP($A$1:$A$1000,BS!$A$8:$A$2406,1,0)</f>
        <v>23700323</v>
      </c>
      <c r="H783" s="689"/>
    </row>
    <row r="784" spans="1:8">
      <c r="A784" s="684">
        <v>23700333</v>
      </c>
      <c r="B784" s="684" t="s">
        <v>1703</v>
      </c>
      <c r="C784" s="685">
        <v>-67466.84</v>
      </c>
      <c r="D784" s="684">
        <f>VLOOKUP($A$1:$A$1000,BS!$A$8:$A$2406,1,0)</f>
        <v>23700333</v>
      </c>
      <c r="H784" s="689"/>
    </row>
    <row r="785" spans="1:8">
      <c r="A785" s="684">
        <v>23700363</v>
      </c>
      <c r="B785" s="684" t="s">
        <v>1704</v>
      </c>
      <c r="C785" s="685">
        <v>-491562.5</v>
      </c>
      <c r="D785" s="684">
        <f>VLOOKUP($A$1:$A$1000,BS!$A$8:$A$2406,1,0)</f>
        <v>23700363</v>
      </c>
      <c r="H785" s="689"/>
    </row>
    <row r="786" spans="1:8">
      <c r="A786" s="684">
        <v>23700383</v>
      </c>
      <c r="B786" s="684" t="s">
        <v>199</v>
      </c>
      <c r="C786" s="685">
        <v>-66000</v>
      </c>
      <c r="D786" s="684">
        <f>VLOOKUP($A$1:$A$1000,BS!$A$8:$A$2406,1,0)</f>
        <v>23700383</v>
      </c>
      <c r="H786" s="689"/>
    </row>
    <row r="787" spans="1:8">
      <c r="A787" s="684">
        <v>23700713</v>
      </c>
      <c r="B787" s="684" t="s">
        <v>1165</v>
      </c>
      <c r="C787" s="685">
        <v>-116710.3</v>
      </c>
      <c r="D787" s="684">
        <f>VLOOKUP($A$1:$A$1000,BS!$A$8:$A$2406,1,0)</f>
        <v>23700713</v>
      </c>
      <c r="H787" s="689"/>
    </row>
    <row r="788" spans="1:8">
      <c r="A788" s="684">
        <v>23700813</v>
      </c>
      <c r="B788" s="684" t="s">
        <v>402</v>
      </c>
      <c r="C788" s="685">
        <v>-874999.81</v>
      </c>
      <c r="D788" s="684">
        <f>VLOOKUP($A$1:$A$1000,BS!$A$8:$A$2406,1,0)</f>
        <v>23700813</v>
      </c>
      <c r="H788" s="689"/>
    </row>
    <row r="789" spans="1:8">
      <c r="A789" s="684">
        <v>23700823</v>
      </c>
      <c r="B789" s="684" t="s">
        <v>132</v>
      </c>
      <c r="C789" s="685">
        <v>-2808333.14</v>
      </c>
      <c r="D789" s="684">
        <f>VLOOKUP($A$1:$A$1000,BS!$A$8:$A$2406,1,0)</f>
        <v>23700823</v>
      </c>
      <c r="H789" s="689"/>
    </row>
    <row r="790" spans="1:8">
      <c r="A790" s="684">
        <v>23700841</v>
      </c>
      <c r="B790" s="684" t="s">
        <v>1269</v>
      </c>
      <c r="C790" s="685">
        <v>-293549.36</v>
      </c>
      <c r="D790" s="684">
        <f>VLOOKUP($A$1:$A$1000,BS!$A$8:$A$2406,1,0)</f>
        <v>23700841</v>
      </c>
      <c r="H790" s="689"/>
    </row>
    <row r="791" spans="1:8">
      <c r="A791" s="684">
        <v>23700873</v>
      </c>
      <c r="B791" s="684" t="s">
        <v>1917</v>
      </c>
      <c r="C791" s="685">
        <v>-4387500</v>
      </c>
      <c r="D791" s="684">
        <f>VLOOKUP($A$1:$A$1000,BS!$A$8:$A$2406,1,0)</f>
        <v>23700873</v>
      </c>
      <c r="H791" s="689"/>
    </row>
    <row r="792" spans="1:8">
      <c r="A792" s="684">
        <v>23700963</v>
      </c>
      <c r="B792" s="684" t="s">
        <v>1976</v>
      </c>
      <c r="C792" s="685">
        <v>-6891826.6900000004</v>
      </c>
      <c r="D792" s="684">
        <f>VLOOKUP($A$1:$A$1000,BS!$A$8:$A$2406,1,0)</f>
        <v>23700963</v>
      </c>
      <c r="H792" s="689"/>
    </row>
    <row r="793" spans="1:8">
      <c r="A793" s="684">
        <v>23700973</v>
      </c>
      <c r="B793" s="684" t="s">
        <v>1977</v>
      </c>
      <c r="C793" s="685">
        <v>-6421875</v>
      </c>
      <c r="D793" s="684">
        <f>VLOOKUP($A$1:$A$1000,BS!$A$8:$A$2406,1,0)</f>
        <v>23700973</v>
      </c>
      <c r="H793" s="689"/>
    </row>
    <row r="794" spans="1:8">
      <c r="A794" s="684">
        <v>23700993</v>
      </c>
      <c r="B794" s="684" t="s">
        <v>1735</v>
      </c>
      <c r="C794" s="685">
        <v>-1299250</v>
      </c>
      <c r="D794" s="684">
        <f>VLOOKUP($A$1:$A$1000,BS!$A$8:$A$2406,1,0)</f>
        <v>23700993</v>
      </c>
      <c r="H794" s="689"/>
    </row>
    <row r="795" spans="1:8">
      <c r="A795" s="684">
        <v>23701013</v>
      </c>
      <c r="B795" s="684" t="s">
        <v>1035</v>
      </c>
      <c r="C795" s="685">
        <v>-18081.21</v>
      </c>
      <c r="D795" s="684">
        <f>VLOOKUP($A$1:$A$1000,BS!$A$8:$A$2406,1,0)</f>
        <v>23701013</v>
      </c>
      <c r="H795" s="689"/>
    </row>
    <row r="796" spans="1:8">
      <c r="A796" s="684">
        <v>23701023</v>
      </c>
      <c r="B796" s="684" t="s">
        <v>1036</v>
      </c>
      <c r="C796" s="685">
        <v>-7750637.7999999998</v>
      </c>
      <c r="D796" s="684">
        <f>VLOOKUP($A$1:$A$1000,BS!$A$8:$A$2406,1,0)</f>
        <v>23701023</v>
      </c>
      <c r="H796" s="689"/>
    </row>
    <row r="797" spans="1:8">
      <c r="A797" s="684">
        <v>23701033</v>
      </c>
      <c r="B797" s="684" t="s">
        <v>1894</v>
      </c>
      <c r="C797" s="685">
        <v>-3973533.33</v>
      </c>
      <c r="D797" s="684">
        <f>VLOOKUP($A$1:$A$1000,BS!$A$8:$A$2406,1,0)</f>
        <v>23701033</v>
      </c>
      <c r="H797" s="689"/>
    </row>
    <row r="798" spans="1:8">
      <c r="A798" s="684">
        <v>23701053</v>
      </c>
      <c r="B798" s="684" t="s">
        <v>1943</v>
      </c>
      <c r="C798" s="685">
        <v>-8717500.1400000006</v>
      </c>
      <c r="D798" s="684">
        <f>VLOOKUP($A$1:$A$1000,BS!$A$8:$A$2406,1,0)</f>
        <v>23701053</v>
      </c>
      <c r="H798" s="689"/>
    </row>
    <row r="799" spans="1:8">
      <c r="A799" s="684">
        <v>23701063</v>
      </c>
      <c r="B799" s="684" t="s">
        <v>1987</v>
      </c>
      <c r="C799" s="685">
        <v>-189228.09</v>
      </c>
      <c r="D799" s="684">
        <f>VLOOKUP($A$1:$A$1000,BS!$A$8:$A$2406,1,0)</f>
        <v>23701063</v>
      </c>
      <c r="H799" s="689"/>
    </row>
    <row r="800" spans="1:8">
      <c r="A800" s="684">
        <v>23701113</v>
      </c>
      <c r="B800" s="684" t="s">
        <v>445</v>
      </c>
      <c r="C800" s="685">
        <v>-3358250</v>
      </c>
      <c r="D800" s="684">
        <f>VLOOKUP($A$1:$A$1000,BS!$A$8:$A$2406,1,0)</f>
        <v>23701113</v>
      </c>
      <c r="H800" s="689"/>
    </row>
    <row r="801" spans="1:8">
      <c r="A801" s="684">
        <v>23701123</v>
      </c>
      <c r="B801" s="684" t="s">
        <v>2137</v>
      </c>
      <c r="C801" s="685">
        <v>-4028329.97</v>
      </c>
      <c r="D801" s="684">
        <f>VLOOKUP($A$1:$A$1000,BS!$A$8:$A$2406,1,0)</f>
        <v>23701123</v>
      </c>
      <c r="H801" s="689"/>
    </row>
    <row r="802" spans="1:8">
      <c r="A802" s="684">
        <v>23701133</v>
      </c>
      <c r="B802" s="684" t="s">
        <v>2132</v>
      </c>
      <c r="C802" s="685">
        <v>-5443777.5700000003</v>
      </c>
      <c r="D802" s="684">
        <f>VLOOKUP($A$1:$A$1000,BS!$A$8:$A$2406,1,0)</f>
        <v>23701133</v>
      </c>
      <c r="H802" s="689"/>
    </row>
    <row r="803" spans="1:8">
      <c r="A803" s="684">
        <v>23701143</v>
      </c>
      <c r="B803" s="684" t="s">
        <v>2247</v>
      </c>
      <c r="C803" s="685">
        <v>-2208216.66</v>
      </c>
      <c r="D803" s="684">
        <f>VLOOKUP($A$1:$A$1000,BS!$A$8:$A$2406,1,0)</f>
        <v>23701143</v>
      </c>
      <c r="H803" s="689"/>
    </row>
    <row r="804" spans="1:8">
      <c r="A804" s="684">
        <v>23701153</v>
      </c>
      <c r="B804" s="684" t="s">
        <v>2402</v>
      </c>
      <c r="C804" s="685">
        <v>-492666.67</v>
      </c>
      <c r="D804" s="684">
        <f>VLOOKUP($A$1:$A$1000,BS!$A$8:$A$2406,1,0)</f>
        <v>23701153</v>
      </c>
      <c r="H804" s="689"/>
    </row>
    <row r="805" spans="1:8">
      <c r="A805" s="684">
        <v>23701163</v>
      </c>
      <c r="B805" s="684" t="s">
        <v>2403</v>
      </c>
      <c r="C805" s="685">
        <v>-94000</v>
      </c>
      <c r="D805" s="684">
        <f>VLOOKUP($A$1:$A$1000,BS!$A$8:$A$2406,1,0)</f>
        <v>23701163</v>
      </c>
      <c r="H805" s="689"/>
    </row>
    <row r="806" spans="1:8">
      <c r="A806" s="684">
        <v>23701173</v>
      </c>
      <c r="B806" s="684" t="s">
        <v>2763</v>
      </c>
      <c r="C806" s="685">
        <v>-26241.67</v>
      </c>
      <c r="D806" s="684">
        <f>VLOOKUP($A$1:$A$1000,BS!$A$8:$A$2406,1,0)</f>
        <v>23701173</v>
      </c>
      <c r="H806" s="689"/>
    </row>
    <row r="807" spans="1:8">
      <c r="A807" s="684">
        <v>23701183</v>
      </c>
      <c r="B807" s="684" t="s">
        <v>2808</v>
      </c>
      <c r="C807" s="685">
        <v>-1364984.83</v>
      </c>
      <c r="D807" s="684">
        <f>VLOOKUP($A$1:$A$1000,BS!$A$8:$A$2406,1,0)</f>
        <v>23701183</v>
      </c>
      <c r="H807" s="689"/>
    </row>
    <row r="808" spans="1:8">
      <c r="A808" s="684">
        <v>23701193</v>
      </c>
      <c r="B808" s="684" t="s">
        <v>2812</v>
      </c>
      <c r="C808" s="685">
        <v>-236600</v>
      </c>
      <c r="D808" s="684">
        <f>VLOOKUP($A$1:$A$1000,BS!$A$8:$A$2406,1,0)</f>
        <v>23701193</v>
      </c>
      <c r="H808" s="689"/>
    </row>
    <row r="809" spans="1:8">
      <c r="A809" s="691" t="s">
        <v>3258</v>
      </c>
      <c r="B809" s="684" t="s">
        <v>3256</v>
      </c>
      <c r="C809" s="685">
        <v>-253819.44</v>
      </c>
      <c r="D809" s="684" t="str">
        <f>VLOOKUP($A$1:$A$1000,BS!$A$8:$A$2406,1,0)</f>
        <v>23701203</v>
      </c>
    </row>
    <row r="810" spans="1:8">
      <c r="A810" s="684">
        <v>24100043</v>
      </c>
      <c r="B810" s="684" t="s">
        <v>1562</v>
      </c>
      <c r="C810" s="684">
        <v>0</v>
      </c>
      <c r="D810" s="684">
        <f>VLOOKUP($A$1:$A$1000,BS!$A$8:$A$2406,1,0)</f>
        <v>24100043</v>
      </c>
    </row>
    <row r="811" spans="1:8">
      <c r="A811" s="684">
        <v>24100063</v>
      </c>
      <c r="B811" s="684" t="s">
        <v>1918</v>
      </c>
      <c r="C811" s="684">
        <v>-327.85</v>
      </c>
      <c r="D811" s="684">
        <f>VLOOKUP($A$1:$A$1000,BS!$A$8:$A$2406,1,0)</f>
        <v>24100063</v>
      </c>
    </row>
    <row r="812" spans="1:8">
      <c r="A812" s="684">
        <v>24100143</v>
      </c>
      <c r="B812" s="684" t="s">
        <v>614</v>
      </c>
      <c r="C812" s="684">
        <v>0</v>
      </c>
      <c r="D812" s="684">
        <f>VLOOKUP($A$1:$A$1000,BS!$A$8:$A$2406,1,0)</f>
        <v>24100143</v>
      </c>
      <c r="H812" s="689"/>
    </row>
    <row r="813" spans="1:8">
      <c r="A813" s="684">
        <v>24100173</v>
      </c>
      <c r="B813" s="684" t="s">
        <v>1918</v>
      </c>
      <c r="C813" s="685">
        <v>-14786.38</v>
      </c>
      <c r="D813" s="684">
        <f>VLOOKUP($A$1:$A$1000,BS!$A$8:$A$2406,1,0)</f>
        <v>24100173</v>
      </c>
      <c r="H813" s="689"/>
    </row>
    <row r="814" spans="1:8">
      <c r="A814" s="684">
        <v>24100212</v>
      </c>
      <c r="B814" s="684" t="s">
        <v>1207</v>
      </c>
      <c r="C814" s="685">
        <v>-1030018.24</v>
      </c>
      <c r="D814" s="684">
        <f>VLOOKUP($A$1:$A$1000,BS!$A$8:$A$2406,1,0)</f>
        <v>24100212</v>
      </c>
      <c r="H814" s="689"/>
    </row>
    <row r="815" spans="1:8">
      <c r="A815" s="684">
        <v>24200011</v>
      </c>
      <c r="B815" s="684" t="s">
        <v>2450</v>
      </c>
      <c r="C815" s="685">
        <v>-62711.89</v>
      </c>
      <c r="D815" s="684">
        <f>VLOOKUP($A$1:$A$1000,BS!$A$8:$A$2406,1,0)</f>
        <v>24200011</v>
      </c>
      <c r="H815" s="689"/>
    </row>
    <row r="816" spans="1:8">
      <c r="A816" s="684">
        <v>24200041</v>
      </c>
      <c r="B816" s="684" t="s">
        <v>1222</v>
      </c>
      <c r="C816" s="685">
        <v>-423978</v>
      </c>
      <c r="D816" s="684">
        <f>VLOOKUP($A$1:$A$1000,BS!$A$8:$A$2406,1,0)</f>
        <v>24200041</v>
      </c>
      <c r="H816" s="689"/>
    </row>
    <row r="817" spans="1:8">
      <c r="A817" s="684">
        <v>24200061</v>
      </c>
      <c r="B817" s="684" t="s">
        <v>2740</v>
      </c>
      <c r="C817" s="685">
        <v>-300328.13</v>
      </c>
      <c r="D817" s="684">
        <f>VLOOKUP($A$1:$A$1000,BS!$A$8:$A$2406,1,0)</f>
        <v>24200061</v>
      </c>
      <c r="H817" s="689"/>
    </row>
    <row r="818" spans="1:8">
      <c r="A818" s="684">
        <v>24200071</v>
      </c>
      <c r="B818" s="684" t="s">
        <v>3176</v>
      </c>
      <c r="C818" s="685">
        <v>-34267.199999999997</v>
      </c>
      <c r="D818" s="684">
        <f>VLOOKUP($A$1:$A$1000,BS!$A$8:$A$2406,1,0)</f>
        <v>24200071</v>
      </c>
      <c r="H818" s="689"/>
    </row>
    <row r="819" spans="1:8">
      <c r="A819" s="684">
        <v>24200103</v>
      </c>
      <c r="B819" s="684" t="s">
        <v>2622</v>
      </c>
      <c r="C819" s="685">
        <v>-25000</v>
      </c>
      <c r="D819" s="684">
        <f>VLOOKUP($A$1:$A$1000,BS!$A$8:$A$2406,1,0)</f>
        <v>24200103</v>
      </c>
      <c r="H819" s="689"/>
    </row>
    <row r="820" spans="1:8">
      <c r="A820" s="684">
        <v>24200451</v>
      </c>
      <c r="B820" s="684" t="s">
        <v>2227</v>
      </c>
      <c r="C820" s="685">
        <v>-1799574.03</v>
      </c>
      <c r="D820" s="684">
        <f>VLOOKUP($A$1:$A$1000,BS!$A$8:$A$2406,1,0)</f>
        <v>24200451</v>
      </c>
      <c r="H820" s="689"/>
    </row>
    <row r="821" spans="1:8">
      <c r="A821" s="684">
        <v>24200461</v>
      </c>
      <c r="B821" s="684" t="s">
        <v>2647</v>
      </c>
      <c r="C821" s="685">
        <v>-12770548.560000001</v>
      </c>
      <c r="D821" s="684">
        <f>VLOOKUP($A$1:$A$1000,BS!$A$8:$A$2406,1,0)</f>
        <v>24200461</v>
      </c>
      <c r="H821" s="689"/>
    </row>
    <row r="822" spans="1:8">
      <c r="A822" s="684">
        <v>24200511</v>
      </c>
      <c r="B822" s="684" t="s">
        <v>1081</v>
      </c>
      <c r="C822" s="685">
        <v>-1770549</v>
      </c>
      <c r="D822" s="684">
        <f>VLOOKUP($A$1:$A$1000,BS!$A$8:$A$2406,1,0)</f>
        <v>24200511</v>
      </c>
    </row>
    <row r="823" spans="1:8">
      <c r="A823" s="684">
        <v>24200521</v>
      </c>
      <c r="B823" s="684" t="s">
        <v>2899</v>
      </c>
      <c r="C823" s="684">
        <v>0</v>
      </c>
      <c r="D823" s="684">
        <f>VLOOKUP($A$1:$A$1000,BS!$A$8:$A$2406,1,0)</f>
        <v>24200521</v>
      </c>
      <c r="H823" s="689"/>
    </row>
    <row r="824" spans="1:8">
      <c r="A824" s="684">
        <v>24200541</v>
      </c>
      <c r="B824" s="684" t="s">
        <v>1289</v>
      </c>
      <c r="C824" s="685">
        <v>-155573.4</v>
      </c>
      <c r="D824" s="684">
        <f>VLOOKUP($A$1:$A$1000,BS!$A$8:$A$2406,1,0)</f>
        <v>24200541</v>
      </c>
      <c r="H824" s="689"/>
    </row>
    <row r="825" spans="1:8">
      <c r="A825" s="684">
        <v>24200551</v>
      </c>
      <c r="B825" s="684" t="s">
        <v>48</v>
      </c>
      <c r="C825" s="685">
        <v>-155573.4</v>
      </c>
      <c r="D825" s="684">
        <f>VLOOKUP($A$1:$A$1000,BS!$A$8:$A$2406,1,0)</f>
        <v>24200551</v>
      </c>
      <c r="H825" s="689"/>
    </row>
    <row r="826" spans="1:8">
      <c r="A826" s="684">
        <v>24200561</v>
      </c>
      <c r="B826" s="684" t="s">
        <v>861</v>
      </c>
      <c r="C826" s="685">
        <v>-26604</v>
      </c>
      <c r="D826" s="684">
        <f>VLOOKUP($A$1:$A$1000,BS!$A$8:$A$2406,1,0)</f>
        <v>24200561</v>
      </c>
      <c r="H826" s="689"/>
    </row>
    <row r="827" spans="1:8">
      <c r="A827" s="684">
        <v>24200571</v>
      </c>
      <c r="B827" s="684" t="s">
        <v>417</v>
      </c>
      <c r="C827" s="685">
        <v>-26604</v>
      </c>
      <c r="D827" s="684">
        <f>VLOOKUP($A$1:$A$1000,BS!$A$8:$A$2406,1,0)</f>
        <v>24200571</v>
      </c>
      <c r="H827" s="689"/>
    </row>
    <row r="828" spans="1:8">
      <c r="A828" s="684">
        <v>24200611</v>
      </c>
      <c r="B828" s="684" t="s">
        <v>2199</v>
      </c>
      <c r="C828" s="685">
        <v>-459333.36</v>
      </c>
      <c r="D828" s="684">
        <f>VLOOKUP($A$1:$A$1000,BS!$A$8:$A$2406,1,0)</f>
        <v>24200611</v>
      </c>
      <c r="H828" s="689"/>
    </row>
    <row r="829" spans="1:8">
      <c r="A829" s="684">
        <v>24200622</v>
      </c>
      <c r="B829" s="684" t="s">
        <v>782</v>
      </c>
      <c r="C829" s="685">
        <v>-997077</v>
      </c>
      <c r="D829" s="684">
        <f>VLOOKUP($A$1:$A$1000,BS!$A$8:$A$2406,1,0)</f>
        <v>24200622</v>
      </c>
      <c r="H829" s="689"/>
    </row>
    <row r="830" spans="1:8">
      <c r="A830" s="684">
        <v>24200633</v>
      </c>
      <c r="B830" s="684" t="s">
        <v>3035</v>
      </c>
      <c r="C830" s="685">
        <v>-986745.1</v>
      </c>
      <c r="D830" s="684">
        <f>VLOOKUP($A$1:$A$1000,BS!$A$8:$A$2406,1,0)</f>
        <v>24200633</v>
      </c>
      <c r="H830" s="689"/>
    </row>
    <row r="831" spans="1:8">
      <c r="A831" s="684">
        <v>24200651</v>
      </c>
      <c r="B831" s="684" t="s">
        <v>1417</v>
      </c>
      <c r="C831" s="685">
        <v>-16750</v>
      </c>
      <c r="D831" s="684">
        <f>VLOOKUP($A$1:$A$1000,BS!$A$8:$A$2406,1,0)</f>
        <v>24200651</v>
      </c>
      <c r="H831" s="689"/>
    </row>
    <row r="832" spans="1:8">
      <c r="A832" s="684">
        <v>24200653</v>
      </c>
      <c r="B832" s="684" t="s">
        <v>1714</v>
      </c>
      <c r="C832" s="685">
        <v>-433018.14</v>
      </c>
      <c r="D832" s="684">
        <f>VLOOKUP($A$1:$A$1000,BS!$A$8:$A$2406,1,0)</f>
        <v>24200653</v>
      </c>
      <c r="H832" s="689"/>
    </row>
    <row r="833" spans="1:8">
      <c r="A833" s="684">
        <v>24200661</v>
      </c>
      <c r="B833" s="684" t="s">
        <v>1418</v>
      </c>
      <c r="C833" s="685">
        <v>-71288.039999999994</v>
      </c>
      <c r="D833" s="684">
        <f>VLOOKUP($A$1:$A$1000,BS!$A$8:$A$2406,1,0)</f>
        <v>24200661</v>
      </c>
      <c r="H833" s="689"/>
    </row>
    <row r="834" spans="1:8">
      <c r="A834" s="684">
        <v>24200671</v>
      </c>
      <c r="B834" s="684" t="s">
        <v>1419</v>
      </c>
      <c r="C834" s="685">
        <v>-21112.84</v>
      </c>
      <c r="D834" s="684">
        <f>VLOOKUP($A$1:$A$1000,BS!$A$8:$A$2406,1,0)</f>
        <v>24200671</v>
      </c>
      <c r="H834" s="689"/>
    </row>
    <row r="835" spans="1:8">
      <c r="A835" s="684">
        <v>24200681</v>
      </c>
      <c r="B835" s="684" t="s">
        <v>1420</v>
      </c>
      <c r="C835" s="685">
        <v>-21112.84</v>
      </c>
      <c r="D835" s="684">
        <f>VLOOKUP($A$1:$A$1000,BS!$A$8:$A$2406,1,0)</f>
        <v>24200681</v>
      </c>
      <c r="H835" s="689"/>
    </row>
    <row r="836" spans="1:8">
      <c r="A836" s="684">
        <v>24200811</v>
      </c>
      <c r="B836" s="684" t="s">
        <v>1095</v>
      </c>
      <c r="C836" s="685">
        <v>-153106.01999999999</v>
      </c>
      <c r="D836" s="684">
        <f>VLOOKUP($A$1:$A$1000,BS!$A$8:$A$2406,1,0)</f>
        <v>24200811</v>
      </c>
      <c r="H836" s="689"/>
    </row>
    <row r="837" spans="1:8">
      <c r="A837" s="684">
        <v>24200821</v>
      </c>
      <c r="B837" s="684" t="s">
        <v>1096</v>
      </c>
      <c r="C837" s="685">
        <v>-153074.01999999999</v>
      </c>
      <c r="D837" s="684">
        <f>VLOOKUP($A$1:$A$1000,BS!$A$8:$A$2406,1,0)</f>
        <v>24200821</v>
      </c>
      <c r="H837" s="689"/>
    </row>
    <row r="838" spans="1:8">
      <c r="A838" s="684">
        <v>24200831</v>
      </c>
      <c r="B838" s="684" t="s">
        <v>1097</v>
      </c>
      <c r="C838" s="685">
        <v>-77674.210000000006</v>
      </c>
      <c r="D838" s="684">
        <f>VLOOKUP($A$1:$A$1000,BS!$A$8:$A$2406,1,0)</f>
        <v>24200831</v>
      </c>
      <c r="H838" s="689"/>
    </row>
    <row r="839" spans="1:8">
      <c r="A839" s="684">
        <v>24200841</v>
      </c>
      <c r="B839" s="684" t="s">
        <v>2096</v>
      </c>
      <c r="C839" s="685">
        <v>-323168.90000000002</v>
      </c>
      <c r="D839" s="684">
        <f>VLOOKUP($A$1:$A$1000,BS!$A$8:$A$2406,1,0)</f>
        <v>24200841</v>
      </c>
      <c r="H839" s="689"/>
    </row>
    <row r="840" spans="1:8">
      <c r="A840" s="684">
        <v>24200851</v>
      </c>
      <c r="B840" s="684" t="s">
        <v>1482</v>
      </c>
      <c r="C840" s="685">
        <v>-282752.05</v>
      </c>
      <c r="D840" s="684">
        <f>VLOOKUP($A$1:$A$1000,BS!$A$8:$A$2406,1,0)</f>
        <v>24200851</v>
      </c>
      <c r="H840" s="689"/>
    </row>
    <row r="841" spans="1:8">
      <c r="A841" s="684">
        <v>24200871</v>
      </c>
      <c r="B841" s="684" t="s">
        <v>2245</v>
      </c>
      <c r="C841" s="685">
        <v>-98463.71</v>
      </c>
      <c r="D841" s="684">
        <f>VLOOKUP($A$1:$A$1000,BS!$A$8:$A$2406,1,0)</f>
        <v>24200871</v>
      </c>
      <c r="H841" s="689"/>
    </row>
    <row r="842" spans="1:8">
      <c r="A842" s="684">
        <v>24200881</v>
      </c>
      <c r="B842" s="684" t="s">
        <v>2579</v>
      </c>
      <c r="C842" s="685">
        <v>-202614.06</v>
      </c>
      <c r="D842" s="684">
        <f>VLOOKUP($A$1:$A$1000,BS!$A$8:$A$2406,1,0)</f>
        <v>24200881</v>
      </c>
      <c r="H842" s="689"/>
    </row>
    <row r="843" spans="1:8">
      <c r="A843" s="684">
        <v>24200891</v>
      </c>
      <c r="B843" s="684" t="s">
        <v>2207</v>
      </c>
      <c r="C843" s="685">
        <v>-67375.5</v>
      </c>
      <c r="D843" s="684">
        <f>VLOOKUP($A$1:$A$1000,BS!$A$8:$A$2406,1,0)</f>
        <v>24200891</v>
      </c>
      <c r="H843" s="689"/>
    </row>
    <row r="844" spans="1:8">
      <c r="A844" s="684">
        <v>24200901</v>
      </c>
      <c r="B844" s="684" t="s">
        <v>2385</v>
      </c>
      <c r="C844" s="685">
        <v>-163563</v>
      </c>
      <c r="D844" s="684">
        <f>VLOOKUP($A$1:$A$1000,BS!$A$8:$A$2406,1,0)</f>
        <v>24200901</v>
      </c>
      <c r="H844" s="689"/>
    </row>
    <row r="845" spans="1:8">
      <c r="A845" s="684">
        <v>24200911</v>
      </c>
      <c r="B845" s="684" t="s">
        <v>2208</v>
      </c>
      <c r="C845" s="685">
        <v>-17425.07</v>
      </c>
      <c r="D845" s="684">
        <f>VLOOKUP($A$1:$A$1000,BS!$A$8:$A$2406,1,0)</f>
        <v>24200911</v>
      </c>
      <c r="H845" s="689"/>
    </row>
    <row r="846" spans="1:8">
      <c r="A846" s="684">
        <v>24200921</v>
      </c>
      <c r="B846" s="684" t="s">
        <v>1094</v>
      </c>
      <c r="C846" s="685">
        <v>-2232564.0499999998</v>
      </c>
      <c r="D846" s="684">
        <f>VLOOKUP($A$1:$A$1000,BS!$A$8:$A$2406,1,0)</f>
        <v>24200921</v>
      </c>
      <c r="H846" s="689"/>
    </row>
    <row r="847" spans="1:8">
      <c r="A847" s="684">
        <v>24200931</v>
      </c>
      <c r="B847" s="684" t="s">
        <v>1098</v>
      </c>
      <c r="C847" s="685">
        <v>-335214.84000000003</v>
      </c>
      <c r="D847" s="684">
        <f>VLOOKUP($A$1:$A$1000,BS!$A$8:$A$2406,1,0)</f>
        <v>24200931</v>
      </c>
      <c r="H847" s="689"/>
    </row>
    <row r="848" spans="1:8">
      <c r="A848" s="684">
        <v>24200941</v>
      </c>
      <c r="B848" s="684" t="s">
        <v>2605</v>
      </c>
      <c r="C848" s="685">
        <v>-67986</v>
      </c>
      <c r="D848" s="684">
        <f>VLOOKUP($A$1:$A$1000,BS!$A$8:$A$2406,1,0)</f>
        <v>24200941</v>
      </c>
      <c r="H848" s="689"/>
    </row>
    <row r="849" spans="1:8">
      <c r="A849" s="684">
        <v>24200951</v>
      </c>
      <c r="B849" s="684" t="s">
        <v>2389</v>
      </c>
      <c r="C849" s="685">
        <v>-204557.72</v>
      </c>
      <c r="D849" s="684">
        <f>VLOOKUP($A$1:$A$1000,BS!$A$8:$A$2406,1,0)</f>
        <v>24200951</v>
      </c>
      <c r="H849" s="689"/>
    </row>
    <row r="850" spans="1:8">
      <c r="A850" s="684">
        <v>24200961</v>
      </c>
      <c r="B850" s="684" t="s">
        <v>2386</v>
      </c>
      <c r="C850" s="685">
        <v>-1406897.95</v>
      </c>
      <c r="D850" s="684">
        <f>VLOOKUP($A$1:$A$1000,BS!$A$8:$A$2406,1,0)</f>
        <v>24200961</v>
      </c>
      <c r="H850" s="689"/>
    </row>
    <row r="851" spans="1:8">
      <c r="A851" s="684">
        <v>24200971</v>
      </c>
      <c r="B851" s="684" t="s">
        <v>1099</v>
      </c>
      <c r="C851" s="685">
        <v>-102977.15</v>
      </c>
      <c r="D851" s="684">
        <f>VLOOKUP($A$1:$A$1000,BS!$A$8:$A$2406,1,0)</f>
        <v>24200971</v>
      </c>
      <c r="H851" s="689"/>
    </row>
    <row r="852" spans="1:8">
      <c r="A852" s="684">
        <v>24200991</v>
      </c>
      <c r="B852" s="684" t="s">
        <v>2457</v>
      </c>
      <c r="C852" s="685">
        <v>-1341.25</v>
      </c>
      <c r="D852" s="684">
        <f>VLOOKUP($A$1:$A$1000,BS!$A$8:$A$2406,1,0)</f>
        <v>24200991</v>
      </c>
      <c r="H852" s="689"/>
    </row>
    <row r="853" spans="1:8">
      <c r="A853" s="684">
        <v>24201031</v>
      </c>
      <c r="B853" s="684" t="s">
        <v>2580</v>
      </c>
      <c r="C853" s="685">
        <v>-92347.35</v>
      </c>
      <c r="D853" s="684">
        <f>VLOOKUP($A$1:$A$1000,BS!$A$8:$A$2406,1,0)</f>
        <v>24201031</v>
      </c>
      <c r="H853" s="689"/>
    </row>
    <row r="854" spans="1:8">
      <c r="A854" s="684">
        <v>24201041</v>
      </c>
      <c r="B854" s="684" t="s">
        <v>2581</v>
      </c>
      <c r="C854" s="685">
        <v>-18885.61</v>
      </c>
      <c r="D854" s="684">
        <f>VLOOKUP($A$1:$A$1000,BS!$A$8:$A$2406,1,0)</f>
        <v>24201041</v>
      </c>
      <c r="H854" s="689"/>
    </row>
    <row r="855" spans="1:8">
      <c r="A855" s="684">
        <v>24300013</v>
      </c>
      <c r="B855" s="684" t="s">
        <v>2290</v>
      </c>
      <c r="C855" s="685">
        <v>-7578087.7199999997</v>
      </c>
      <c r="D855" s="684">
        <f>VLOOKUP($A$1:$A$1000,BS!$A$8:$A$2406,1,0)</f>
        <v>24300013</v>
      </c>
      <c r="H855" s="689"/>
    </row>
    <row r="856" spans="1:8">
      <c r="A856" s="684">
        <v>24400001</v>
      </c>
      <c r="B856" s="684" t="s">
        <v>2592</v>
      </c>
      <c r="C856" s="685">
        <v>-66305288.030000001</v>
      </c>
      <c r="D856" s="684">
        <f>VLOOKUP($A$1:$A$1000,BS!$A$8:$A$2406,1,0)</f>
        <v>24400001</v>
      </c>
      <c r="H856" s="689"/>
    </row>
    <row r="857" spans="1:8">
      <c r="A857" s="684">
        <v>24400002</v>
      </c>
      <c r="B857" s="684" t="s">
        <v>2593</v>
      </c>
      <c r="C857" s="685">
        <v>-55911804.990000002</v>
      </c>
      <c r="D857" s="684">
        <f>VLOOKUP($A$1:$A$1000,BS!$A$8:$A$2406,1,0)</f>
        <v>24400002</v>
      </c>
      <c r="H857" s="689"/>
    </row>
    <row r="858" spans="1:8">
      <c r="A858" s="684">
        <v>24400011</v>
      </c>
      <c r="B858" s="684" t="s">
        <v>2594</v>
      </c>
      <c r="C858" s="685">
        <v>-29888190.640000001</v>
      </c>
      <c r="D858" s="684">
        <f>VLOOKUP($A$1:$A$1000,BS!$A$8:$A$2406,1,0)</f>
        <v>24400011</v>
      </c>
      <c r="H858" s="689"/>
    </row>
    <row r="859" spans="1:8">
      <c r="A859" s="684">
        <v>24400012</v>
      </c>
      <c r="B859" s="684" t="s">
        <v>2595</v>
      </c>
      <c r="C859" s="685">
        <v>-17510938.489999998</v>
      </c>
      <c r="D859" s="684">
        <f>VLOOKUP($A$1:$A$1000,BS!$A$8:$A$2406,1,0)</f>
        <v>24400012</v>
      </c>
    </row>
    <row r="860" spans="1:8">
      <c r="A860" s="684">
        <v>24500111</v>
      </c>
      <c r="B860" s="684" t="s">
        <v>2490</v>
      </c>
      <c r="C860" s="684">
        <v>0</v>
      </c>
      <c r="D860" s="684">
        <f>VLOOKUP($A$1:$A$1000,BS!$A$8:$A$2406,1,0)</f>
        <v>24500111</v>
      </c>
      <c r="H860" s="689"/>
    </row>
    <row r="861" spans="1:8">
      <c r="A861" s="684">
        <v>25200121</v>
      </c>
      <c r="B861" s="684" t="s">
        <v>1898</v>
      </c>
      <c r="C861" s="685">
        <v>-135739.34</v>
      </c>
      <c r="D861" s="684">
        <f>VLOOKUP($A$1:$A$1000,BS!$A$8:$A$2406,1,0)</f>
        <v>25200121</v>
      </c>
      <c r="H861" s="689"/>
    </row>
    <row r="862" spans="1:8">
      <c r="A862" s="684">
        <v>25200152</v>
      </c>
      <c r="B862" s="684" t="s">
        <v>1270</v>
      </c>
      <c r="C862" s="685">
        <v>-107354.9</v>
      </c>
      <c r="D862" s="684">
        <f>VLOOKUP($A$1:$A$1000,BS!$A$8:$A$2406,1,0)</f>
        <v>25200152</v>
      </c>
      <c r="H862" s="689"/>
    </row>
    <row r="863" spans="1:8">
      <c r="A863" s="684">
        <v>25200161</v>
      </c>
      <c r="B863" s="684" t="s">
        <v>55</v>
      </c>
      <c r="C863" s="685">
        <v>-5728550.8499999996</v>
      </c>
      <c r="D863" s="684">
        <f>VLOOKUP($A$1:$A$1000,BS!$A$8:$A$2406,1,0)</f>
        <v>25200161</v>
      </c>
      <c r="H863" s="689"/>
    </row>
    <row r="864" spans="1:8">
      <c r="A864" s="684">
        <v>25200171</v>
      </c>
      <c r="B864" s="684" t="s">
        <v>56</v>
      </c>
      <c r="C864" s="685">
        <v>-12879696.949999999</v>
      </c>
      <c r="D864" s="684">
        <f>VLOOKUP($A$1:$A$1000,BS!$A$8:$A$2406,1,0)</f>
        <v>25200171</v>
      </c>
      <c r="H864" s="689"/>
    </row>
    <row r="865" spans="1:102">
      <c r="A865" s="684">
        <v>25200181</v>
      </c>
      <c r="B865" s="684" t="s">
        <v>1276</v>
      </c>
      <c r="C865" s="685">
        <v>-30958568.870000001</v>
      </c>
      <c r="D865" s="684">
        <f>VLOOKUP($A$1:$A$1000,BS!$A$8:$A$2406,1,0)</f>
        <v>25200181</v>
      </c>
      <c r="H865" s="689"/>
    </row>
    <row r="866" spans="1:102">
      <c r="A866" s="684">
        <v>25200202</v>
      </c>
      <c r="B866" s="684" t="s">
        <v>1375</v>
      </c>
      <c r="C866" s="685">
        <v>-19032375.550000001</v>
      </c>
      <c r="D866" s="684">
        <f>VLOOKUP($A$1:$A$1000,BS!$A$8:$A$2406,1,0)</f>
        <v>25200202</v>
      </c>
      <c r="H866" s="689"/>
      <c r="CX866" s="684">
        <f>AS866</f>
        <v>0</v>
      </c>
    </row>
    <row r="867" spans="1:102">
      <c r="A867" s="684">
        <v>25200222</v>
      </c>
      <c r="B867" s="684" t="s">
        <v>1376</v>
      </c>
      <c r="C867" s="685">
        <v>-1521069</v>
      </c>
      <c r="D867" s="684">
        <f>VLOOKUP($A$1:$A$1000,BS!$A$8:$A$2406,1,0)</f>
        <v>25200222</v>
      </c>
      <c r="H867" s="689"/>
    </row>
    <row r="868" spans="1:102">
      <c r="A868" s="684">
        <v>25200262</v>
      </c>
      <c r="B868" s="684" t="s">
        <v>1143</v>
      </c>
      <c r="C868" s="685">
        <v>-39367.31</v>
      </c>
      <c r="D868" s="684">
        <f>VLOOKUP($A$1:$A$1000,BS!$A$8:$A$2406,1,0)</f>
        <v>25200262</v>
      </c>
      <c r="H868" s="689"/>
      <c r="CX868" s="684">
        <f>AS868</f>
        <v>0</v>
      </c>
    </row>
    <row r="869" spans="1:102">
      <c r="A869" s="684">
        <v>25300001</v>
      </c>
      <c r="B869" s="684" t="s">
        <v>594</v>
      </c>
      <c r="C869" s="685">
        <v>-89126.09</v>
      </c>
      <c r="D869" s="684">
        <f>VLOOKUP($A$1:$A$1000,BS!$A$8:$A$2406,1,0)</f>
        <v>25300001</v>
      </c>
      <c r="H869" s="689"/>
    </row>
    <row r="870" spans="1:102">
      <c r="A870" s="684">
        <v>25300011</v>
      </c>
      <c r="B870" s="684" t="s">
        <v>1061</v>
      </c>
      <c r="C870" s="685">
        <v>-6901</v>
      </c>
      <c r="D870" s="684">
        <f>VLOOKUP($A$1:$A$1000,BS!$A$8:$A$2406,1,0)</f>
        <v>25300011</v>
      </c>
      <c r="H870" s="689"/>
      <c r="CX870" s="684">
        <f>AS870</f>
        <v>0</v>
      </c>
    </row>
    <row r="871" spans="1:102">
      <c r="A871" s="684">
        <v>25300033</v>
      </c>
      <c r="B871" s="684" t="s">
        <v>340</v>
      </c>
      <c r="C871" s="685">
        <v>-9867789.3900000006</v>
      </c>
      <c r="D871" s="684">
        <f>VLOOKUP($A$1:$A$1000,BS!$A$8:$A$2406,1,0)</f>
        <v>25300033</v>
      </c>
      <c r="H871" s="689"/>
    </row>
    <row r="872" spans="1:102">
      <c r="A872" s="684">
        <v>25300071</v>
      </c>
      <c r="B872" s="684" t="s">
        <v>2181</v>
      </c>
      <c r="C872" s="685">
        <v>-158983151</v>
      </c>
      <c r="D872" s="684">
        <f>VLOOKUP($A$1:$A$1000,BS!$A$8:$A$2406,1,0)</f>
        <v>25300071</v>
      </c>
      <c r="H872" s="689"/>
    </row>
    <row r="873" spans="1:102">
      <c r="A873" s="684">
        <v>25300081</v>
      </c>
      <c r="B873" s="684" t="s">
        <v>2838</v>
      </c>
      <c r="C873" s="685">
        <v>-1000</v>
      </c>
      <c r="D873" s="684">
        <f>VLOOKUP($A$1:$A$1000,BS!$A$8:$A$2406,1,0)</f>
        <v>25300081</v>
      </c>
      <c r="H873" s="689"/>
    </row>
    <row r="874" spans="1:102">
      <c r="A874" s="684">
        <v>25300091</v>
      </c>
      <c r="B874" s="684" t="s">
        <v>2798</v>
      </c>
      <c r="C874" s="685">
        <v>-2975355.74</v>
      </c>
      <c r="D874" s="684">
        <f>VLOOKUP($A$1:$A$1000,BS!$A$8:$A$2406,1,0)</f>
        <v>25300091</v>
      </c>
      <c r="H874" s="689"/>
    </row>
    <row r="875" spans="1:102">
      <c r="A875" s="684">
        <v>25300121</v>
      </c>
      <c r="B875" s="684" t="s">
        <v>2859</v>
      </c>
      <c r="C875" s="685">
        <v>-748131.54</v>
      </c>
      <c r="D875" s="684">
        <f>VLOOKUP($A$1:$A$1000,BS!$A$8:$A$2406,1,0)</f>
        <v>25300121</v>
      </c>
      <c r="H875" s="689"/>
    </row>
    <row r="876" spans="1:102">
      <c r="A876" s="684">
        <v>25300141</v>
      </c>
      <c r="B876" s="684" t="s">
        <v>774</v>
      </c>
      <c r="C876" s="685">
        <v>-3200832.12</v>
      </c>
      <c r="D876" s="684">
        <f>VLOOKUP($A$1:$A$1000,BS!$A$8:$A$2406,1,0)</f>
        <v>25300141</v>
      </c>
      <c r="H876" s="689"/>
    </row>
    <row r="877" spans="1:102">
      <c r="A877" s="684">
        <v>25300151</v>
      </c>
      <c r="B877" s="684" t="s">
        <v>1257</v>
      </c>
      <c r="C877" s="685">
        <v>-9416668.4000000004</v>
      </c>
      <c r="D877" s="684">
        <f>VLOOKUP($A$1:$A$1000,BS!$A$8:$A$2406,1,0)</f>
        <v>25300151</v>
      </c>
      <c r="H877" s="689"/>
    </row>
    <row r="878" spans="1:102">
      <c r="A878" s="684">
        <v>25300153</v>
      </c>
      <c r="B878" s="684" t="s">
        <v>2623</v>
      </c>
      <c r="C878" s="685">
        <v>-100000</v>
      </c>
      <c r="D878" s="684">
        <f>VLOOKUP($A$1:$A$1000,BS!$A$8:$A$2406,1,0)</f>
        <v>25300153</v>
      </c>
      <c r="H878" s="689"/>
    </row>
    <row r="879" spans="1:102">
      <c r="A879" s="684">
        <v>25300161</v>
      </c>
      <c r="B879" s="684" t="s">
        <v>386</v>
      </c>
      <c r="C879" s="685">
        <v>-1019895.51</v>
      </c>
      <c r="D879" s="684">
        <f>VLOOKUP($A$1:$A$1000,BS!$A$8:$A$2406,1,0)</f>
        <v>25300161</v>
      </c>
      <c r="H879" s="689"/>
    </row>
    <row r="880" spans="1:102">
      <c r="A880" s="684">
        <v>25300181</v>
      </c>
      <c r="B880" s="684" t="s">
        <v>2174</v>
      </c>
      <c r="C880" s="685">
        <v>-4418173.24</v>
      </c>
      <c r="D880" s="684">
        <f>VLOOKUP($A$1:$A$1000,BS!$A$8:$A$2406,1,0)</f>
        <v>25300181</v>
      </c>
      <c r="H880" s="689"/>
    </row>
    <row r="881" spans="1:8">
      <c r="A881" s="684">
        <v>25300201</v>
      </c>
      <c r="B881" s="684" t="s">
        <v>2175</v>
      </c>
      <c r="C881" s="685">
        <v>-6063729</v>
      </c>
      <c r="D881" s="684">
        <f>VLOOKUP($A$1:$A$1000,BS!$A$8:$A$2406,1,0)</f>
        <v>25300201</v>
      </c>
      <c r="H881" s="689"/>
    </row>
    <row r="882" spans="1:8">
      <c r="A882" s="684">
        <v>25300212</v>
      </c>
      <c r="B882" s="684" t="s">
        <v>978</v>
      </c>
      <c r="C882" s="685">
        <v>-119947.85</v>
      </c>
      <c r="D882" s="684">
        <f>VLOOKUP($A$1:$A$1000,BS!$A$8:$A$2406,1,0)</f>
        <v>25300212</v>
      </c>
      <c r="H882" s="689"/>
    </row>
    <row r="883" spans="1:8">
      <c r="A883" s="684">
        <v>25300271</v>
      </c>
      <c r="B883" s="684" t="s">
        <v>2467</v>
      </c>
      <c r="C883" s="685">
        <v>-1381156.12</v>
      </c>
      <c r="D883" s="684">
        <f>VLOOKUP($A$1:$A$1000,BS!$A$8:$A$2406,1,0)</f>
        <v>25300271</v>
      </c>
      <c r="H883" s="689"/>
    </row>
    <row r="884" spans="1:8">
      <c r="A884" s="684">
        <v>25300281</v>
      </c>
      <c r="B884" s="684" t="s">
        <v>2560</v>
      </c>
      <c r="C884" s="685">
        <v>-502860</v>
      </c>
      <c r="D884" s="684">
        <f>VLOOKUP($A$1:$A$1000,BS!$A$8:$A$2406,1,0)</f>
        <v>25300281</v>
      </c>
      <c r="H884" s="689"/>
    </row>
    <row r="885" spans="1:8">
      <c r="A885" s="684">
        <v>25300293</v>
      </c>
      <c r="B885" s="684" t="s">
        <v>1582</v>
      </c>
      <c r="C885" s="685">
        <v>-5488707</v>
      </c>
      <c r="D885" s="684">
        <f>VLOOKUP($A$1:$A$1000,BS!$A$8:$A$2406,1,0)</f>
        <v>25300293</v>
      </c>
      <c r="H885" s="689"/>
    </row>
    <row r="886" spans="1:8">
      <c r="A886" s="684">
        <v>25300323</v>
      </c>
      <c r="B886" s="684" t="s">
        <v>1333</v>
      </c>
      <c r="C886" s="685">
        <v>-62393.13</v>
      </c>
      <c r="D886" s="684">
        <f>VLOOKUP($A$1:$A$1000,BS!$A$8:$A$2406,1,0)</f>
        <v>25300323</v>
      </c>
      <c r="H886" s="689"/>
    </row>
    <row r="887" spans="1:8">
      <c r="A887" s="684">
        <v>25300343</v>
      </c>
      <c r="B887" s="684" t="s">
        <v>2901</v>
      </c>
      <c r="C887" s="685">
        <v>-3935769.59</v>
      </c>
      <c r="D887" s="684">
        <f>VLOOKUP($A$1:$A$1000,BS!$A$8:$A$2406,1,0)</f>
        <v>25300343</v>
      </c>
      <c r="H887" s="689"/>
    </row>
    <row r="888" spans="1:8">
      <c r="A888" s="684">
        <v>25300353</v>
      </c>
      <c r="B888" s="684" t="s">
        <v>1857</v>
      </c>
      <c r="C888" s="685">
        <v>-6476809.0599999996</v>
      </c>
      <c r="D888" s="684">
        <f>VLOOKUP($A$1:$A$1000,BS!$A$8:$A$2406,1,0)</f>
        <v>25300353</v>
      </c>
      <c r="H888" s="689"/>
    </row>
    <row r="889" spans="1:8">
      <c r="A889" s="684">
        <v>25300363</v>
      </c>
      <c r="B889" s="684" t="s">
        <v>1753</v>
      </c>
      <c r="C889" s="685">
        <v>-2058558.12</v>
      </c>
      <c r="D889" s="684">
        <f>VLOOKUP($A$1:$A$1000,BS!$A$8:$A$2406,1,0)</f>
        <v>25300363</v>
      </c>
      <c r="H889" s="689"/>
    </row>
    <row r="890" spans="1:8">
      <c r="A890" s="684">
        <v>25300371</v>
      </c>
      <c r="B890" s="684" t="s">
        <v>1687</v>
      </c>
      <c r="C890" s="685">
        <v>-2219464.36</v>
      </c>
      <c r="D890" s="684">
        <f>VLOOKUP($A$1:$A$1000,BS!$A$8:$A$2406,1,0)</f>
        <v>25300371</v>
      </c>
      <c r="H890" s="689"/>
    </row>
    <row r="891" spans="1:8">
      <c r="A891" s="684">
        <v>25300413</v>
      </c>
      <c r="B891" s="684" t="s">
        <v>932</v>
      </c>
      <c r="C891" s="685">
        <v>-770035.7</v>
      </c>
      <c r="D891" s="684">
        <f>VLOOKUP($A$1:$A$1000,BS!$A$8:$A$2406,1,0)</f>
        <v>25300413</v>
      </c>
    </row>
    <row r="892" spans="1:8">
      <c r="A892" s="684">
        <v>25300433</v>
      </c>
      <c r="B892" s="684" t="s">
        <v>1258</v>
      </c>
      <c r="C892" s="684">
        <v>0</v>
      </c>
      <c r="D892" s="684">
        <f>VLOOKUP($A$1:$A$1000,BS!$A$8:$A$2406,1,0)</f>
        <v>25300433</v>
      </c>
      <c r="H892" s="689"/>
    </row>
    <row r="893" spans="1:8">
      <c r="A893" s="684">
        <v>25300443</v>
      </c>
      <c r="B893" s="684" t="s">
        <v>2240</v>
      </c>
      <c r="C893" s="685">
        <v>-837893.08</v>
      </c>
      <c r="D893" s="684">
        <f>VLOOKUP($A$1:$A$1000,BS!$A$8:$A$2406,1,0)</f>
        <v>25300443</v>
      </c>
      <c r="H893" s="689"/>
    </row>
    <row r="894" spans="1:8">
      <c r="A894" s="684">
        <v>25300503</v>
      </c>
      <c r="B894" s="684" t="s">
        <v>428</v>
      </c>
      <c r="C894" s="685">
        <v>-1287.75</v>
      </c>
      <c r="D894" s="684">
        <f>VLOOKUP($A$1:$A$1000,BS!$A$8:$A$2406,1,0)</f>
        <v>25300503</v>
      </c>
      <c r="H894" s="689"/>
    </row>
    <row r="895" spans="1:8">
      <c r="A895" s="684">
        <v>25300521</v>
      </c>
      <c r="B895" s="684" t="s">
        <v>2948</v>
      </c>
      <c r="C895" s="685">
        <v>-160000</v>
      </c>
      <c r="D895" s="684">
        <f>VLOOKUP($A$1:$A$1000,BS!$A$8:$A$2406,1,0)</f>
        <v>25300521</v>
      </c>
      <c r="H895" s="689"/>
    </row>
    <row r="896" spans="1:8">
      <c r="A896" s="684">
        <v>25300541</v>
      </c>
      <c r="B896" s="684" t="s">
        <v>910</v>
      </c>
      <c r="C896" s="685">
        <v>-8944006.7200000007</v>
      </c>
      <c r="D896" s="684">
        <f>VLOOKUP($A$1:$A$1000,BS!$A$8:$A$2406,1,0)</f>
        <v>25300541</v>
      </c>
      <c r="H896" s="689"/>
    </row>
    <row r="897" spans="1:8">
      <c r="A897" s="684">
        <v>25300553</v>
      </c>
      <c r="B897" s="684" t="s">
        <v>2900</v>
      </c>
      <c r="C897" s="685">
        <v>-5535.46</v>
      </c>
      <c r="D897" s="684">
        <f>VLOOKUP($A$1:$A$1000,BS!$A$8:$A$2406,1,0)</f>
        <v>25300553</v>
      </c>
      <c r="H897" s="689"/>
    </row>
    <row r="898" spans="1:8">
      <c r="A898" s="684">
        <v>25300561</v>
      </c>
      <c r="B898" s="684" t="s">
        <v>1949</v>
      </c>
      <c r="C898" s="685">
        <v>-8110328</v>
      </c>
      <c r="D898" s="684">
        <f>VLOOKUP($A$1:$A$1000,BS!$A$8:$A$2406,1,0)</f>
        <v>25300561</v>
      </c>
      <c r="H898" s="689"/>
    </row>
    <row r="899" spans="1:8">
      <c r="A899" s="684">
        <v>25300563</v>
      </c>
      <c r="B899" s="684" t="s">
        <v>2170</v>
      </c>
      <c r="C899" s="685">
        <v>-13275.79</v>
      </c>
      <c r="D899" s="684">
        <f>VLOOKUP($A$1:$A$1000,BS!$A$8:$A$2406,1,0)</f>
        <v>25300563</v>
      </c>
      <c r="H899" s="689"/>
    </row>
    <row r="900" spans="1:8">
      <c r="A900" s="684">
        <v>25300581</v>
      </c>
      <c r="B900" s="684" t="s">
        <v>728</v>
      </c>
      <c r="C900" s="685">
        <v>-4536636.9400000004</v>
      </c>
      <c r="D900" s="684">
        <f>VLOOKUP($A$1:$A$1000,BS!$A$8:$A$2406,1,0)</f>
        <v>25300581</v>
      </c>
      <c r="H900" s="689"/>
    </row>
    <row r="901" spans="1:8">
      <c r="A901" s="684">
        <v>25300582</v>
      </c>
      <c r="B901" s="684" t="s">
        <v>728</v>
      </c>
      <c r="C901" s="685">
        <v>-1916881.14</v>
      </c>
      <c r="D901" s="684">
        <f>VLOOKUP($A$1:$A$1000,BS!$A$8:$A$2406,1,0)</f>
        <v>25300582</v>
      </c>
      <c r="H901" s="689"/>
    </row>
    <row r="902" spans="1:8">
      <c r="A902" s="684">
        <v>25300591</v>
      </c>
      <c r="B902" s="684" t="s">
        <v>729</v>
      </c>
      <c r="C902" s="685">
        <v>4536636.9400000004</v>
      </c>
      <c r="D902" s="684">
        <f>VLOOKUP($A$1:$A$1000,BS!$A$8:$A$2406,1,0)</f>
        <v>25300591</v>
      </c>
      <c r="H902" s="689"/>
    </row>
    <row r="903" spans="1:8">
      <c r="A903" s="684">
        <v>25300592</v>
      </c>
      <c r="B903" s="684" t="s">
        <v>729</v>
      </c>
      <c r="C903" s="685">
        <v>1916881.14</v>
      </c>
      <c r="D903" s="684">
        <f>VLOOKUP($A$1:$A$1000,BS!$A$8:$A$2406,1,0)</f>
        <v>25300592</v>
      </c>
      <c r="H903" s="689"/>
    </row>
    <row r="904" spans="1:8">
      <c r="A904" s="684">
        <v>25300611</v>
      </c>
      <c r="B904" s="684" t="s">
        <v>1421</v>
      </c>
      <c r="C904" s="685">
        <v>-59721408.640000001</v>
      </c>
      <c r="D904" s="684">
        <f>VLOOKUP($A$1:$A$1000,BS!$A$8:$A$2406,1,0)</f>
        <v>25300611</v>
      </c>
      <c r="H904" s="689"/>
    </row>
    <row r="905" spans="1:8">
      <c r="A905" s="684">
        <v>25300621</v>
      </c>
      <c r="B905" s="684" t="s">
        <v>1442</v>
      </c>
      <c r="C905" s="685">
        <v>-8716972.2400000002</v>
      </c>
      <c r="D905" s="684">
        <f>VLOOKUP($A$1:$A$1000,BS!$A$8:$A$2406,1,0)</f>
        <v>25300621</v>
      </c>
      <c r="H905" s="689"/>
    </row>
    <row r="906" spans="1:8">
      <c r="A906" s="684">
        <v>25300641</v>
      </c>
      <c r="B906" s="684" t="s">
        <v>2310</v>
      </c>
      <c r="C906" s="685">
        <v>-689633.11</v>
      </c>
      <c r="D906" s="684">
        <f>VLOOKUP($A$1:$A$1000,BS!$A$8:$A$2406,1,0)</f>
        <v>25300641</v>
      </c>
      <c r="H906" s="689"/>
    </row>
    <row r="907" spans="1:8">
      <c r="A907" s="684">
        <v>25300642</v>
      </c>
      <c r="B907" s="684" t="s">
        <v>2310</v>
      </c>
      <c r="C907" s="685">
        <v>-450450.18</v>
      </c>
      <c r="D907" s="684">
        <f>VLOOKUP($A$1:$A$1000,BS!$A$8:$A$2406,1,0)</f>
        <v>25300642</v>
      </c>
      <c r="H907" s="689"/>
    </row>
    <row r="908" spans="1:8">
      <c r="A908" s="684">
        <v>25300663</v>
      </c>
      <c r="B908" s="684" t="s">
        <v>2575</v>
      </c>
      <c r="C908" s="685">
        <v>-110545.28</v>
      </c>
      <c r="D908" s="684">
        <f>VLOOKUP($A$1:$A$1000,BS!$A$8:$A$2406,1,0)</f>
        <v>25300663</v>
      </c>
      <c r="H908" s="689"/>
    </row>
    <row r="909" spans="1:8">
      <c r="A909" s="684">
        <v>25300731</v>
      </c>
      <c r="B909" s="684" t="s">
        <v>3189</v>
      </c>
      <c r="C909" s="685">
        <v>-15154.75</v>
      </c>
      <c r="D909" s="684">
        <f>VLOOKUP($A$1:$A$1000,BS!$A$8:$A$2406,1,0)</f>
        <v>25300731</v>
      </c>
      <c r="H909" s="689"/>
    </row>
    <row r="910" spans="1:8">
      <c r="A910" s="684">
        <v>25300732</v>
      </c>
      <c r="B910" s="684" t="s">
        <v>3194</v>
      </c>
      <c r="C910" s="685">
        <v>-1500</v>
      </c>
      <c r="D910" s="684">
        <f>VLOOKUP($A$1:$A$1000,BS!$A$8:$A$2406,1,0)</f>
        <v>25300732</v>
      </c>
      <c r="H910" s="689"/>
    </row>
    <row r="911" spans="1:8">
      <c r="A911" s="684">
        <v>25300733</v>
      </c>
      <c r="B911" s="684" t="s">
        <v>3190</v>
      </c>
      <c r="C911" s="685">
        <v>-50468.17</v>
      </c>
      <c r="D911" s="684">
        <f>VLOOKUP($A$1:$A$1000,BS!$A$8:$A$2406,1,0)</f>
        <v>25300733</v>
      </c>
      <c r="H911" s="689"/>
    </row>
    <row r="912" spans="1:8">
      <c r="A912" s="684">
        <v>25300741</v>
      </c>
      <c r="B912" s="684" t="s">
        <v>3241</v>
      </c>
      <c r="C912" s="685">
        <v>-543596</v>
      </c>
      <c r="D912" s="684">
        <f>VLOOKUP($A$1:$A$1000,BS!$A$8:$A$2406,1,0)</f>
        <v>25300741</v>
      </c>
      <c r="H912" s="689"/>
    </row>
    <row r="913" spans="1:8">
      <c r="A913" s="684">
        <v>25300742</v>
      </c>
      <c r="B913" s="684" t="s">
        <v>3242</v>
      </c>
      <c r="C913" s="685">
        <v>-3192257</v>
      </c>
      <c r="D913" s="684">
        <f>VLOOKUP($A$1:$A$1000,BS!$A$8:$A$2406,1,0)</f>
        <v>25300742</v>
      </c>
      <c r="H913" s="689"/>
    </row>
    <row r="914" spans="1:8">
      <c r="A914" s="684">
        <v>25300761</v>
      </c>
      <c r="B914" s="684" t="s">
        <v>382</v>
      </c>
      <c r="C914" s="685">
        <v>-198774.81</v>
      </c>
      <c r="D914" s="684">
        <f>VLOOKUP($A$1:$A$1000,BS!$A$8:$A$2406,1,0)</f>
        <v>25300761</v>
      </c>
      <c r="H914" s="689"/>
    </row>
    <row r="915" spans="1:8">
      <c r="A915" s="684">
        <v>25300771</v>
      </c>
      <c r="B915" s="684" t="s">
        <v>240</v>
      </c>
      <c r="C915" s="685">
        <v>-4021947.4</v>
      </c>
      <c r="D915" s="684">
        <f>VLOOKUP($A$1:$A$1000,BS!$A$8:$A$2406,1,0)</f>
        <v>25300771</v>
      </c>
    </row>
    <row r="916" spans="1:8">
      <c r="A916" s="684">
        <v>25300863</v>
      </c>
      <c r="B916" s="684" t="s">
        <v>2487</v>
      </c>
      <c r="C916" s="684">
        <v>0</v>
      </c>
      <c r="D916" s="684">
        <f>VLOOKUP($A$1:$A$1000,BS!$A$8:$A$2406,1,0)</f>
        <v>25300863</v>
      </c>
      <c r="H916" s="689"/>
    </row>
    <row r="917" spans="1:8">
      <c r="A917" s="684">
        <v>25301073</v>
      </c>
      <c r="B917" s="684" t="s">
        <v>583</v>
      </c>
      <c r="C917" s="685">
        <v>-1287.92</v>
      </c>
      <c r="D917" s="684">
        <f>VLOOKUP($A$1:$A$1000,BS!$A$8:$A$2406,1,0)</f>
        <v>25301073</v>
      </c>
      <c r="H917" s="689"/>
    </row>
    <row r="918" spans="1:8">
      <c r="A918" s="684">
        <v>25301151</v>
      </c>
      <c r="B918" s="684" t="s">
        <v>2629</v>
      </c>
      <c r="C918" s="685">
        <v>-2390757.04</v>
      </c>
      <c r="D918" s="684">
        <f>VLOOKUP($A$1:$A$1000,BS!$A$8:$A$2406,1,0)</f>
        <v>25301151</v>
      </c>
      <c r="H918" s="689"/>
    </row>
    <row r="919" spans="1:8">
      <c r="A919" s="684">
        <v>25301203</v>
      </c>
      <c r="B919" s="684" t="s">
        <v>1070</v>
      </c>
      <c r="C919" s="685">
        <v>-230575.3</v>
      </c>
      <c r="D919" s="684">
        <f>VLOOKUP($A$1:$A$1000,BS!$A$8:$A$2406,1,0)</f>
        <v>25301203</v>
      </c>
      <c r="H919" s="689"/>
    </row>
    <row r="920" spans="1:8">
      <c r="A920" s="684">
        <v>25301213</v>
      </c>
      <c r="B920" s="684" t="s">
        <v>3196</v>
      </c>
      <c r="C920" s="685">
        <v>-675825</v>
      </c>
      <c r="D920" s="684">
        <f>VLOOKUP($A$1:$A$1000,BS!$A$8:$A$2406,1,0)</f>
        <v>25301213</v>
      </c>
      <c r="H920" s="689"/>
    </row>
    <row r="921" spans="1:8">
      <c r="A921" s="684">
        <v>25302221</v>
      </c>
      <c r="B921" s="684" t="s">
        <v>1819</v>
      </c>
      <c r="C921" s="685">
        <v>-1977396.43</v>
      </c>
      <c r="D921" s="684">
        <f>VLOOKUP($A$1:$A$1000,BS!$A$8:$A$2406,1,0)</f>
        <v>25302221</v>
      </c>
      <c r="H921" s="689"/>
    </row>
    <row r="922" spans="1:8">
      <c r="A922" s="684">
        <v>25302222</v>
      </c>
      <c r="B922" s="684" t="s">
        <v>1286</v>
      </c>
      <c r="C922" s="685">
        <v>-3684921.83</v>
      </c>
      <c r="D922" s="684">
        <f>VLOOKUP($A$1:$A$1000,BS!$A$8:$A$2406,1,0)</f>
        <v>25302222</v>
      </c>
      <c r="H922" s="689"/>
    </row>
    <row r="923" spans="1:8">
      <c r="A923" s="684">
        <v>25302223</v>
      </c>
      <c r="B923" s="684" t="s">
        <v>3179</v>
      </c>
      <c r="C923" s="685">
        <v>-4885918</v>
      </c>
      <c r="D923" s="684">
        <f>VLOOKUP($A$1:$A$1000,BS!$A$8:$A$2406,1,0)</f>
        <v>25302223</v>
      </c>
      <c r="H923" s="689"/>
    </row>
    <row r="924" spans="1:8">
      <c r="A924" s="684">
        <v>25400101</v>
      </c>
      <c r="B924" s="684" t="s">
        <v>1320</v>
      </c>
      <c r="C924" s="685">
        <v>-48874.15</v>
      </c>
      <c r="D924" s="684">
        <f>VLOOKUP($A$1:$A$1000,BS!$A$8:$A$2406,1,0)</f>
        <v>25400101</v>
      </c>
      <c r="H924" s="689"/>
    </row>
    <row r="925" spans="1:8">
      <c r="A925" s="684">
        <v>25400111</v>
      </c>
      <c r="B925" s="684" t="s">
        <v>1321</v>
      </c>
      <c r="C925" s="685">
        <v>-10947.21</v>
      </c>
      <c r="D925" s="684">
        <f>VLOOKUP($A$1:$A$1000,BS!$A$8:$A$2406,1,0)</f>
        <v>25400111</v>
      </c>
      <c r="H925" s="689"/>
    </row>
    <row r="926" spans="1:8">
      <c r="A926" s="684">
        <v>25400181</v>
      </c>
      <c r="B926" s="684" t="s">
        <v>1790</v>
      </c>
      <c r="C926" s="685">
        <v>-5558139</v>
      </c>
      <c r="D926" s="684">
        <f>VLOOKUP($A$1:$A$1000,BS!$A$8:$A$2406,1,0)</f>
        <v>25400181</v>
      </c>
      <c r="H926" s="689"/>
    </row>
    <row r="927" spans="1:8">
      <c r="A927" s="684">
        <v>25400182</v>
      </c>
      <c r="B927" s="684" t="s">
        <v>1791</v>
      </c>
      <c r="C927" s="685">
        <v>-2973111</v>
      </c>
      <c r="D927" s="684">
        <f>VLOOKUP($A$1:$A$1000,BS!$A$8:$A$2406,1,0)</f>
        <v>25400182</v>
      </c>
      <c r="H927" s="689"/>
    </row>
    <row r="928" spans="1:8">
      <c r="A928" s="684">
        <v>25400191</v>
      </c>
      <c r="B928" s="684" t="s">
        <v>2076</v>
      </c>
      <c r="C928" s="685">
        <v>-1836889.84</v>
      </c>
      <c r="D928" s="684">
        <f>VLOOKUP($A$1:$A$1000,BS!$A$8:$A$2406,1,0)</f>
        <v>25400191</v>
      </c>
      <c r="H928" s="689"/>
    </row>
    <row r="929" spans="1:8">
      <c r="A929" s="684">
        <v>25400201</v>
      </c>
      <c r="B929" s="684" t="s">
        <v>2077</v>
      </c>
      <c r="C929" s="685">
        <v>-1339913.4099999999</v>
      </c>
      <c r="D929" s="684">
        <f>VLOOKUP($A$1:$A$1000,BS!$A$8:$A$2406,1,0)</f>
        <v>25400201</v>
      </c>
      <c r="H929" s="689"/>
    </row>
    <row r="930" spans="1:8">
      <c r="A930" s="684">
        <v>25400221</v>
      </c>
      <c r="B930" s="684" t="s">
        <v>2198</v>
      </c>
      <c r="C930" s="685">
        <v>-743253.87</v>
      </c>
      <c r="D930" s="684">
        <f>VLOOKUP($A$1:$A$1000,BS!$A$8:$A$2406,1,0)</f>
        <v>25400221</v>
      </c>
      <c r="H930" s="689"/>
    </row>
    <row r="931" spans="1:8">
      <c r="A931" s="684">
        <v>25400261</v>
      </c>
      <c r="B931" s="684" t="s">
        <v>2211</v>
      </c>
      <c r="C931" s="685">
        <v>-93615823</v>
      </c>
      <c r="D931" s="684">
        <f>VLOOKUP($A$1:$A$1000,BS!$A$8:$A$2406,1,0)</f>
        <v>25400261</v>
      </c>
      <c r="H931" s="689"/>
    </row>
    <row r="932" spans="1:8">
      <c r="A932" s="684">
        <v>25400291</v>
      </c>
      <c r="B932" s="684" t="s">
        <v>2534</v>
      </c>
      <c r="C932" s="685">
        <v>-1222593.08</v>
      </c>
      <c r="D932" s="684">
        <f>VLOOKUP($A$1:$A$1000,BS!$A$8:$A$2406,1,0)</f>
        <v>25400291</v>
      </c>
      <c r="H932" s="689"/>
    </row>
    <row r="933" spans="1:8">
      <c r="A933" s="684">
        <v>25400301</v>
      </c>
      <c r="B933" s="684" t="s">
        <v>2535</v>
      </c>
      <c r="C933" s="685">
        <v>-48993.4</v>
      </c>
      <c r="D933" s="684">
        <f>VLOOKUP($A$1:$A$1000,BS!$A$8:$A$2406,1,0)</f>
        <v>25400301</v>
      </c>
      <c r="H933" s="689"/>
    </row>
    <row r="934" spans="1:8">
      <c r="A934" s="684">
        <v>25400311</v>
      </c>
      <c r="B934" s="684" t="s">
        <v>2537</v>
      </c>
      <c r="C934" s="685">
        <v>-12881.2</v>
      </c>
      <c r="D934" s="684">
        <f>VLOOKUP($A$1:$A$1000,BS!$A$8:$A$2406,1,0)</f>
        <v>25400311</v>
      </c>
      <c r="H934" s="689"/>
    </row>
    <row r="935" spans="1:8">
      <c r="A935" s="684">
        <v>25400321</v>
      </c>
      <c r="B935" s="684" t="s">
        <v>2644</v>
      </c>
      <c r="C935" s="685">
        <v>-114423.7</v>
      </c>
      <c r="D935" s="684">
        <f>VLOOKUP($A$1:$A$1000,BS!$A$8:$A$2406,1,0)</f>
        <v>25400321</v>
      </c>
      <c r="H935" s="689"/>
    </row>
    <row r="936" spans="1:8">
      <c r="A936" s="684">
        <v>25400331</v>
      </c>
      <c r="B936" s="684" t="s">
        <v>2645</v>
      </c>
      <c r="C936" s="685">
        <v>-1287048.81</v>
      </c>
      <c r="D936" s="684">
        <f>VLOOKUP($A$1:$A$1000,BS!$A$8:$A$2406,1,0)</f>
        <v>25400331</v>
      </c>
      <c r="H936" s="689"/>
    </row>
    <row r="937" spans="1:8">
      <c r="A937" s="684">
        <v>25400392</v>
      </c>
      <c r="B937" s="684" t="s">
        <v>3228</v>
      </c>
      <c r="C937" s="685">
        <v>-1087499.97</v>
      </c>
      <c r="D937" s="684">
        <f>VLOOKUP($A$1:$A$1000,BS!$A$8:$A$2406,1,0)</f>
        <v>25400392</v>
      </c>
    </row>
    <row r="938" spans="1:8">
      <c r="A938" s="684">
        <v>25400411</v>
      </c>
      <c r="B938" s="684" t="s">
        <v>3071</v>
      </c>
      <c r="C938" s="684">
        <v>0</v>
      </c>
      <c r="D938" s="684">
        <f>VLOOKUP($A$1:$A$1000,BS!$A$8:$A$2406,1,0)</f>
        <v>25400411</v>
      </c>
    </row>
    <row r="939" spans="1:8">
      <c r="A939" s="684">
        <v>25400412</v>
      </c>
      <c r="B939" s="684" t="s">
        <v>3072</v>
      </c>
      <c r="C939" s="684">
        <v>0</v>
      </c>
      <c r="D939" s="684">
        <f>VLOOKUP($A$1:$A$1000,BS!$A$8:$A$2406,1,0)</f>
        <v>25400412</v>
      </c>
    </row>
    <row r="940" spans="1:8">
      <c r="A940" s="684">
        <v>25400421</v>
      </c>
      <c r="B940" s="684" t="s">
        <v>3073</v>
      </c>
      <c r="C940" s="684">
        <v>0</v>
      </c>
      <c r="D940" s="684">
        <f>VLOOKUP($A$1:$A$1000,BS!$A$8:$A$2406,1,0)</f>
        <v>25400421</v>
      </c>
      <c r="H940" s="689"/>
    </row>
    <row r="941" spans="1:8">
      <c r="A941" s="684">
        <v>25400431</v>
      </c>
      <c r="B941" s="684" t="s">
        <v>2955</v>
      </c>
      <c r="C941" s="685">
        <v>-1021938</v>
      </c>
      <c r="D941" s="684">
        <f>VLOOKUP($A$1:$A$1000,BS!$A$8:$A$2406,1,0)</f>
        <v>25400431</v>
      </c>
      <c r="H941" s="689"/>
    </row>
    <row r="942" spans="1:8">
      <c r="A942" s="684">
        <v>25400441</v>
      </c>
      <c r="B942" s="684" t="s">
        <v>2961</v>
      </c>
      <c r="C942" s="685">
        <v>-175971.37</v>
      </c>
      <c r="D942" s="684">
        <f>VLOOKUP($A$1:$A$1000,BS!$A$8:$A$2406,1,0)</f>
        <v>25400441</v>
      </c>
    </row>
    <row r="943" spans="1:8">
      <c r="A943" s="684">
        <v>25400471</v>
      </c>
      <c r="B943" s="684" t="s">
        <v>3074</v>
      </c>
      <c r="C943" s="684">
        <v>0</v>
      </c>
      <c r="D943" s="684">
        <f>VLOOKUP($A$1:$A$1000,BS!$A$8:$A$2406,1,0)</f>
        <v>25400471</v>
      </c>
    </row>
    <row r="944" spans="1:8">
      <c r="A944" s="684">
        <v>25400481</v>
      </c>
      <c r="B944" s="684" t="s">
        <v>3075</v>
      </c>
      <c r="C944" s="684">
        <v>-356.06</v>
      </c>
      <c r="D944" s="684">
        <f>VLOOKUP($A$1:$A$1000,BS!$A$8:$A$2406,1,0)</f>
        <v>25400481</v>
      </c>
      <c r="H944" s="689"/>
    </row>
    <row r="945" spans="1:8">
      <c r="A945" s="684">
        <v>25400491</v>
      </c>
      <c r="B945" s="684" t="s">
        <v>3092</v>
      </c>
      <c r="C945" s="685">
        <v>-5665591</v>
      </c>
      <c r="D945" s="684">
        <f>VLOOKUP($A$1:$A$1000,BS!$A$8:$A$2406,1,0)</f>
        <v>25400491</v>
      </c>
      <c r="H945" s="689"/>
    </row>
    <row r="946" spans="1:8">
      <c r="A946" s="684">
        <v>25400501</v>
      </c>
      <c r="B946" s="684" t="s">
        <v>3093</v>
      </c>
      <c r="C946" s="685">
        <v>-1640091</v>
      </c>
      <c r="D946" s="684">
        <f>VLOOKUP($A$1:$A$1000,BS!$A$8:$A$2406,1,0)</f>
        <v>25400501</v>
      </c>
      <c r="H946" s="689"/>
    </row>
    <row r="947" spans="1:8">
      <c r="A947" s="684">
        <v>25400511</v>
      </c>
      <c r="B947" s="684" t="s">
        <v>3123</v>
      </c>
      <c r="C947" s="685">
        <v>287798.76</v>
      </c>
      <c r="D947" s="684">
        <f>VLOOKUP($A$1:$A$1000,BS!$A$8:$A$2406,1,0)</f>
        <v>25400511</v>
      </c>
    </row>
    <row r="948" spans="1:8">
      <c r="A948" s="684">
        <v>25400521</v>
      </c>
      <c r="B948" s="684" t="s">
        <v>3175</v>
      </c>
      <c r="C948" s="684">
        <v>0</v>
      </c>
      <c r="D948" s="684" t="e">
        <f>VLOOKUP($A$1:$A$1000,BS!$A$8:$A$2406,1,0)</f>
        <v>#N/A</v>
      </c>
      <c r="H948" s="689"/>
    </row>
    <row r="949" spans="1:8">
      <c r="A949" s="684">
        <v>25500002</v>
      </c>
      <c r="B949" s="684" t="s">
        <v>1725</v>
      </c>
      <c r="C949" s="685">
        <v>-8165809</v>
      </c>
      <c r="D949" s="684">
        <f>VLOOKUP($A$1:$A$1000,BS!$A$8:$A$2406,1,0)</f>
        <v>25500002</v>
      </c>
      <c r="H949" s="689"/>
    </row>
    <row r="950" spans="1:8">
      <c r="A950" s="684">
        <v>25500022</v>
      </c>
      <c r="B950" s="684" t="s">
        <v>1725</v>
      </c>
      <c r="C950" s="685">
        <v>8165809</v>
      </c>
      <c r="D950" s="684">
        <f>VLOOKUP($A$1:$A$1000,BS!$A$8:$A$2406,1,0)</f>
        <v>25500022</v>
      </c>
      <c r="H950" s="689"/>
    </row>
    <row r="951" spans="1:8">
      <c r="A951" s="684">
        <v>25600072</v>
      </c>
      <c r="B951" s="684" t="s">
        <v>2258</v>
      </c>
      <c r="C951" s="685">
        <v>-65777.98</v>
      </c>
      <c r="D951" s="684">
        <f>VLOOKUP($A$1:$A$1000,BS!$A$8:$A$2406,1,0)</f>
        <v>25600072</v>
      </c>
      <c r="H951" s="689"/>
    </row>
    <row r="952" spans="1:8">
      <c r="A952" s="684">
        <v>25600081</v>
      </c>
      <c r="B952" s="684" t="s">
        <v>2078</v>
      </c>
      <c r="C952" s="685">
        <v>-574262.54</v>
      </c>
      <c r="D952" s="684">
        <f>VLOOKUP($A$1:$A$1000,BS!$A$8:$A$2406,1,0)</f>
        <v>25600081</v>
      </c>
      <c r="H952" s="689"/>
    </row>
    <row r="953" spans="1:8">
      <c r="A953" s="684">
        <v>25600102</v>
      </c>
      <c r="B953" s="684" t="s">
        <v>2529</v>
      </c>
      <c r="C953" s="685">
        <v>10203.15</v>
      </c>
      <c r="D953" s="684">
        <f>VLOOKUP($A$1:$A$1000,BS!$A$8:$A$2406,1,0)</f>
        <v>25600102</v>
      </c>
      <c r="H953" s="689"/>
    </row>
    <row r="954" spans="1:8">
      <c r="A954" s="684">
        <v>25600111</v>
      </c>
      <c r="B954" s="684" t="s">
        <v>2530</v>
      </c>
      <c r="C954" s="685">
        <v>100737.27</v>
      </c>
      <c r="D954" s="684">
        <f>VLOOKUP($A$1:$A$1000,BS!$A$8:$A$2406,1,0)</f>
        <v>25600111</v>
      </c>
      <c r="H954" s="689"/>
    </row>
    <row r="955" spans="1:8">
      <c r="A955" s="684">
        <v>28200002</v>
      </c>
      <c r="B955" s="684" t="s">
        <v>442</v>
      </c>
      <c r="C955" s="685">
        <v>-484458070.23000002</v>
      </c>
      <c r="D955" s="684">
        <f>VLOOKUP($A$1:$A$1000,BS!$A$8:$A$2406,1,0)</f>
        <v>28200002</v>
      </c>
      <c r="H955" s="689"/>
    </row>
    <row r="956" spans="1:8">
      <c r="A956" s="684">
        <v>28200013</v>
      </c>
      <c r="B956" s="684" t="s">
        <v>443</v>
      </c>
      <c r="C956" s="685">
        <v>-40342038.740000002</v>
      </c>
      <c r="D956" s="684">
        <f>VLOOKUP($A$1:$A$1000,BS!$A$8:$A$2406,1,0)</f>
        <v>28200013</v>
      </c>
      <c r="H956" s="689"/>
    </row>
    <row r="957" spans="1:8">
      <c r="A957" s="684">
        <v>28200121</v>
      </c>
      <c r="B957" s="684" t="s">
        <v>444</v>
      </c>
      <c r="C957" s="685">
        <v>-1210099866.9400001</v>
      </c>
      <c r="D957" s="684">
        <f>VLOOKUP($A$1:$A$1000,BS!$A$8:$A$2406,1,0)</f>
        <v>28200121</v>
      </c>
      <c r="H957" s="689"/>
    </row>
    <row r="958" spans="1:8">
      <c r="A958" s="684">
        <v>28300031</v>
      </c>
      <c r="B958" s="684" t="s">
        <v>1464</v>
      </c>
      <c r="C958" s="685">
        <v>-1343537.83</v>
      </c>
      <c r="D958" s="684">
        <f>VLOOKUP($A$1:$A$1000,BS!$A$8:$A$2406,1,0)</f>
        <v>28300031</v>
      </c>
      <c r="H958" s="689"/>
    </row>
    <row r="959" spans="1:8">
      <c r="A959" s="684">
        <v>28300033</v>
      </c>
      <c r="B959" s="684" t="s">
        <v>283</v>
      </c>
      <c r="C959" s="685">
        <v>-66380107.600000001</v>
      </c>
      <c r="D959" s="684">
        <f>VLOOKUP($A$1:$A$1000,BS!$A$8:$A$2406,1,0)</f>
        <v>28300033</v>
      </c>
      <c r="H959" s="689"/>
    </row>
    <row r="960" spans="1:8">
      <c r="A960" s="684">
        <v>28300041</v>
      </c>
      <c r="B960" s="684" t="s">
        <v>934</v>
      </c>
      <c r="C960" s="685">
        <v>-552167.09</v>
      </c>
      <c r="D960" s="684">
        <f>VLOOKUP($A$1:$A$1000,BS!$A$8:$A$2406,1,0)</f>
        <v>28300041</v>
      </c>
      <c r="H960" s="689"/>
    </row>
    <row r="961" spans="1:8">
      <c r="A961" s="684">
        <v>28300043</v>
      </c>
      <c r="B961" s="684" t="s">
        <v>284</v>
      </c>
      <c r="C961" s="685">
        <v>-12109999.609999999</v>
      </c>
      <c r="D961" s="684">
        <f>VLOOKUP($A$1:$A$1000,BS!$A$8:$A$2406,1,0)</f>
        <v>28300043</v>
      </c>
      <c r="H961" s="689"/>
    </row>
    <row r="962" spans="1:8">
      <c r="A962" s="684">
        <v>28300081</v>
      </c>
      <c r="B962" s="684" t="s">
        <v>2546</v>
      </c>
      <c r="C962" s="685">
        <v>-5300833.6500000004</v>
      </c>
      <c r="D962" s="684">
        <f>VLOOKUP($A$1:$A$1000,BS!$A$8:$A$2406,1,0)</f>
        <v>28300081</v>
      </c>
      <c r="H962" s="689"/>
    </row>
    <row r="963" spans="1:8">
      <c r="A963" s="684">
        <v>28300091</v>
      </c>
      <c r="B963" s="684" t="s">
        <v>2803</v>
      </c>
      <c r="C963" s="685">
        <v>-3161930</v>
      </c>
      <c r="D963" s="684">
        <f>VLOOKUP($A$1:$A$1000,BS!$A$8:$A$2406,1,0)</f>
        <v>28300091</v>
      </c>
      <c r="H963" s="689"/>
    </row>
    <row r="964" spans="1:8">
      <c r="A964" s="684">
        <v>28300152</v>
      </c>
      <c r="B964" s="684" t="s">
        <v>1002</v>
      </c>
      <c r="C964" s="685">
        <v>-2766600.7</v>
      </c>
      <c r="D964" s="684">
        <f>VLOOKUP($A$1:$A$1000,BS!$A$8:$A$2406,1,0)</f>
        <v>28300152</v>
      </c>
      <c r="H964" s="689"/>
    </row>
    <row r="965" spans="1:8">
      <c r="A965" s="684">
        <v>28300162</v>
      </c>
      <c r="B965" s="684" t="s">
        <v>795</v>
      </c>
      <c r="C965" s="685">
        <v>-575607.61</v>
      </c>
      <c r="D965" s="684">
        <f>VLOOKUP($A$1:$A$1000,BS!$A$8:$A$2406,1,0)</f>
        <v>28300162</v>
      </c>
      <c r="H965" s="689"/>
    </row>
    <row r="966" spans="1:8">
      <c r="A966" s="684">
        <v>28300211</v>
      </c>
      <c r="B966" s="684" t="s">
        <v>3210</v>
      </c>
      <c r="C966" s="685">
        <v>-33040606.18</v>
      </c>
      <c r="D966" s="684">
        <f>VLOOKUP($A$1:$A$1000,BS!$A$8:$A$2406,1,0)</f>
        <v>28300211</v>
      </c>
      <c r="H966" s="689"/>
    </row>
    <row r="967" spans="1:8">
      <c r="A967" s="684">
        <v>28300221</v>
      </c>
      <c r="B967" s="684" t="s">
        <v>3211</v>
      </c>
      <c r="C967" s="685">
        <v>-6364568.3700000001</v>
      </c>
      <c r="D967" s="684">
        <f>VLOOKUP($A$1:$A$1000,BS!$A$8:$A$2406,1,0)</f>
        <v>28300221</v>
      </c>
      <c r="H967" s="689"/>
    </row>
    <row r="968" spans="1:8">
      <c r="A968" s="684">
        <v>28300232</v>
      </c>
      <c r="B968" s="684" t="s">
        <v>974</v>
      </c>
      <c r="C968" s="685">
        <v>-22355751.91</v>
      </c>
      <c r="D968" s="684">
        <f>VLOOKUP($A$1:$A$1000,BS!$A$8:$A$2406,1,0)</f>
        <v>28300232</v>
      </c>
      <c r="H968" s="689"/>
    </row>
    <row r="969" spans="1:8">
      <c r="A969" s="684">
        <v>28300252</v>
      </c>
      <c r="B969" s="684" t="s">
        <v>2410</v>
      </c>
      <c r="C969" s="685">
        <v>-6696131.2199999997</v>
      </c>
      <c r="D969" s="684">
        <f>VLOOKUP($A$1:$A$1000,BS!$A$8:$A$2406,1,0)</f>
        <v>28300252</v>
      </c>
      <c r="H969" s="689"/>
    </row>
    <row r="970" spans="1:8">
      <c r="A970" s="684">
        <v>28300262</v>
      </c>
      <c r="B970" s="684" t="s">
        <v>2411</v>
      </c>
      <c r="C970" s="685">
        <v>-1955086.54</v>
      </c>
      <c r="D970" s="684">
        <f>VLOOKUP($A$1:$A$1000,BS!$A$8:$A$2406,1,0)</f>
        <v>28300262</v>
      </c>
      <c r="H970" s="689"/>
    </row>
    <row r="971" spans="1:8">
      <c r="A971" s="684">
        <v>28300361</v>
      </c>
      <c r="B971" s="684" t="s">
        <v>168</v>
      </c>
      <c r="C971" s="685">
        <v>-75086846.319999993</v>
      </c>
      <c r="D971" s="684">
        <f>VLOOKUP($A$1:$A$1000,BS!$A$8:$A$2406,1,0)</f>
        <v>28300361</v>
      </c>
      <c r="H971" s="689"/>
    </row>
    <row r="972" spans="1:8">
      <c r="A972" s="684">
        <v>28300362</v>
      </c>
      <c r="B972" s="684" t="s">
        <v>169</v>
      </c>
      <c r="C972" s="685">
        <v>-405550.46</v>
      </c>
      <c r="D972" s="684">
        <f>VLOOKUP($A$1:$A$1000,BS!$A$8:$A$2406,1,0)</f>
        <v>28300362</v>
      </c>
      <c r="H972" s="689"/>
    </row>
    <row r="973" spans="1:8">
      <c r="A973" s="684">
        <v>28300431</v>
      </c>
      <c r="B973" s="684" t="s">
        <v>552</v>
      </c>
      <c r="C973" s="685">
        <v>-2346480.77</v>
      </c>
      <c r="D973" s="684">
        <f>VLOOKUP($A$1:$A$1000,BS!$A$8:$A$2406,1,0)</f>
        <v>28300431</v>
      </c>
    </row>
    <row r="974" spans="1:8">
      <c r="A974" s="684">
        <v>28300471</v>
      </c>
      <c r="B974" s="684" t="s">
        <v>30</v>
      </c>
      <c r="C974" s="684">
        <v>0</v>
      </c>
      <c r="D974" s="684">
        <f>VLOOKUP($A$1:$A$1000,BS!$A$8:$A$2406,1,0)</f>
        <v>28300471</v>
      </c>
      <c r="H974" s="689"/>
    </row>
    <row r="975" spans="1:8">
      <c r="A975" s="684">
        <v>28300501</v>
      </c>
      <c r="B975" s="684" t="s">
        <v>2159</v>
      </c>
      <c r="C975" s="685">
        <v>1649641.61</v>
      </c>
      <c r="D975" s="684">
        <f>VLOOKUP($A$1:$A$1000,BS!$A$8:$A$2406,1,0)</f>
        <v>28300501</v>
      </c>
      <c r="H975" s="689"/>
    </row>
    <row r="976" spans="1:8">
      <c r="A976" s="684">
        <v>28300503</v>
      </c>
      <c r="B976" s="684" t="s">
        <v>1665</v>
      </c>
      <c r="C976" s="685">
        <v>-5244279.29</v>
      </c>
      <c r="D976" s="684">
        <f>VLOOKUP($A$1:$A$1000,BS!$A$8:$A$2406,1,0)</f>
        <v>28300503</v>
      </c>
      <c r="H976" s="689"/>
    </row>
    <row r="977" spans="1:8">
      <c r="A977" s="684">
        <v>28300511</v>
      </c>
      <c r="B977" s="684" t="s">
        <v>1693</v>
      </c>
      <c r="C977" s="685">
        <v>-1350431.6</v>
      </c>
      <c r="D977" s="684">
        <f>VLOOKUP($A$1:$A$1000,BS!$A$8:$A$2406,1,0)</f>
        <v>28300511</v>
      </c>
      <c r="H977" s="689"/>
    </row>
    <row r="978" spans="1:8">
      <c r="A978" s="684">
        <v>28300561</v>
      </c>
      <c r="B978" s="684" t="s">
        <v>931</v>
      </c>
      <c r="C978" s="685">
        <v>-15157693.220000001</v>
      </c>
      <c r="D978" s="684">
        <f>VLOOKUP($A$1:$A$1000,BS!$A$8:$A$2406,1,0)</f>
        <v>28300561</v>
      </c>
      <c r="H978" s="689"/>
    </row>
    <row r="979" spans="1:8">
      <c r="A979" s="684">
        <v>28300581</v>
      </c>
      <c r="B979" s="684" t="s">
        <v>1431</v>
      </c>
      <c r="C979" s="685">
        <v>-9921097.8699999992</v>
      </c>
      <c r="D979" s="684">
        <f>VLOOKUP($A$1:$A$1000,BS!$A$8:$A$2406,1,0)</f>
        <v>28300581</v>
      </c>
      <c r="H979" s="689"/>
    </row>
    <row r="980" spans="1:8">
      <c r="A980" s="684">
        <v>28300651</v>
      </c>
      <c r="B980" s="684" t="s">
        <v>1101</v>
      </c>
      <c r="C980" s="685">
        <v>-9146174.3200000003</v>
      </c>
      <c r="D980" s="684">
        <f>VLOOKUP($A$1:$A$1000,BS!$A$8:$A$2406,1,0)</f>
        <v>28300651</v>
      </c>
      <c r="H980" s="689"/>
    </row>
    <row r="981" spans="1:8">
      <c r="A981" s="684">
        <v>28300661</v>
      </c>
      <c r="B981" s="684" t="s">
        <v>2083</v>
      </c>
      <c r="C981" s="685">
        <v>-9871203.3000000007</v>
      </c>
      <c r="D981" s="684">
        <f>VLOOKUP($A$1:$A$1000,BS!$A$8:$A$2406,1,0)</f>
        <v>28300661</v>
      </c>
      <c r="H981" s="689"/>
    </row>
    <row r="982" spans="1:8">
      <c r="A982" s="684">
        <v>28300721</v>
      </c>
      <c r="B982" s="684" t="s">
        <v>2475</v>
      </c>
      <c r="C982" s="685">
        <v>-1443629.82</v>
      </c>
      <c r="D982" s="684">
        <f>VLOOKUP($A$1:$A$1000,BS!$A$8:$A$2406,1,0)</f>
        <v>28300721</v>
      </c>
      <c r="H982" s="689"/>
    </row>
    <row r="983" spans="1:8">
      <c r="A983" s="684">
        <v>28300731</v>
      </c>
      <c r="B983" s="684" t="s">
        <v>2630</v>
      </c>
      <c r="C983" s="685">
        <v>-6987819.9199999999</v>
      </c>
      <c r="D983" s="684">
        <f>VLOOKUP($A$1:$A$1000,BS!$A$8:$A$2406,1,0)</f>
        <v>28300731</v>
      </c>
      <c r="H983" s="689"/>
    </row>
    <row r="984" spans="1:8">
      <c r="A984" s="684">
        <v>28300741</v>
      </c>
      <c r="B984" s="684" t="s">
        <v>2864</v>
      </c>
      <c r="C984" s="685">
        <v>-805215.57</v>
      </c>
      <c r="D984" s="684">
        <f>VLOOKUP($A$1:$A$1000,BS!$A$8:$A$2406,1,0)</f>
        <v>28300741</v>
      </c>
      <c r="H984" s="689"/>
    </row>
    <row r="985" spans="1:8">
      <c r="A985" s="684">
        <v>28300761</v>
      </c>
      <c r="B985" s="684" t="s">
        <v>3236</v>
      </c>
      <c r="C985" s="685">
        <v>-1710071.3</v>
      </c>
      <c r="D985" s="684">
        <f>VLOOKUP($A$1:$A$1000,BS!$A$8:$A$2406,1,0)</f>
        <v>28300761</v>
      </c>
      <c r="H985" s="689"/>
    </row>
    <row r="986" spans="1:8">
      <c r="A986" s="684">
        <v>28302001</v>
      </c>
      <c r="B986" s="684" t="s">
        <v>2874</v>
      </c>
      <c r="C986" s="685">
        <v>-10644185.76</v>
      </c>
      <c r="D986" s="684">
        <f>VLOOKUP($A$1:$A$1000,BS!$A$8:$A$2406,1,0)</f>
        <v>28302001</v>
      </c>
      <c r="H986" s="689"/>
    </row>
    <row r="987" spans="1:8">
      <c r="A987" s="684">
        <v>28302002</v>
      </c>
      <c r="B987" s="684" t="s">
        <v>2875</v>
      </c>
      <c r="C987" s="685">
        <v>-17175608.969999999</v>
      </c>
      <c r="D987" s="684">
        <f>VLOOKUP($A$1:$A$1000,BS!$A$8:$A$2406,1,0)</f>
        <v>28302002</v>
      </c>
      <c r="H987" s="689"/>
    </row>
    <row r="988" spans="1:8">
      <c r="A988" s="684">
        <v>28302011</v>
      </c>
      <c r="B988" s="684" t="s">
        <v>2876</v>
      </c>
      <c r="C988" s="685">
        <v>-4255714.51</v>
      </c>
      <c r="D988" s="684">
        <f>VLOOKUP($A$1:$A$1000,BS!$A$8:$A$2406,1,0)</f>
        <v>28302011</v>
      </c>
      <c r="H988" s="689"/>
    </row>
    <row r="989" spans="1:8">
      <c r="A989" s="684">
        <v>28302012</v>
      </c>
      <c r="B989" s="684" t="s">
        <v>2877</v>
      </c>
      <c r="C989" s="685">
        <v>-4442195.88</v>
      </c>
      <c r="D989" s="684">
        <f>VLOOKUP($A$1:$A$1000,BS!$A$8:$A$2406,1,0)</f>
        <v>28302012</v>
      </c>
      <c r="H989" s="689"/>
    </row>
    <row r="990" spans="1:8">
      <c r="A990" s="684">
        <v>28302021</v>
      </c>
      <c r="B990" s="684" t="s">
        <v>2878</v>
      </c>
      <c r="C990" s="685">
        <v>-8937762</v>
      </c>
      <c r="D990" s="684">
        <f>VLOOKUP($A$1:$A$1000,BS!$A$8:$A$2406,1,0)</f>
        <v>28302021</v>
      </c>
      <c r="H990" s="689"/>
    </row>
    <row r="991" spans="1:8">
      <c r="A991" s="684">
        <v>28302022</v>
      </c>
      <c r="B991" s="684" t="s">
        <v>2879</v>
      </c>
      <c r="C991" s="685">
        <v>-2555550.13</v>
      </c>
      <c r="D991" s="684">
        <f>VLOOKUP($A$1:$A$1000,BS!$A$8:$A$2406,1,0)</f>
        <v>28302022</v>
      </c>
      <c r="H991" s="689"/>
    </row>
    <row r="992" spans="1:8">
      <c r="A992" s="684">
        <v>28302031</v>
      </c>
      <c r="B992" s="684" t="s">
        <v>3015</v>
      </c>
      <c r="C992" s="685">
        <v>-1337942.42</v>
      </c>
      <c r="D992" s="684">
        <f>VLOOKUP($A$1:$A$1000,BS!$A$8:$A$2406,1,0)</f>
        <v>28302031</v>
      </c>
    </row>
    <row r="993" spans="1:8">
      <c r="A993" s="684">
        <v>28302032</v>
      </c>
      <c r="B993" s="684" t="s">
        <v>3016</v>
      </c>
      <c r="C993" s="684">
        <v>0</v>
      </c>
      <c r="D993" s="684">
        <f>VLOOKUP($A$1:$A$1000,BS!$A$8:$A$2406,1,0)</f>
        <v>28302032</v>
      </c>
      <c r="H993" s="689"/>
    </row>
    <row r="994" spans="1:8">
      <c r="A994" s="684">
        <v>28302041</v>
      </c>
      <c r="B994" s="684" t="s">
        <v>3048</v>
      </c>
      <c r="C994" s="685">
        <v>-5822702.5899999999</v>
      </c>
      <c r="D994" s="684">
        <f>VLOOKUP($A$1:$A$1000,BS!$A$8:$A$2406,1,0)</f>
        <v>28302041</v>
      </c>
      <c r="H994" s="689"/>
    </row>
    <row r="995" spans="1:8">
      <c r="A995" s="684">
        <v>28302042</v>
      </c>
      <c r="B995" s="684" t="s">
        <v>3229</v>
      </c>
      <c r="C995" s="685">
        <v>380624.99</v>
      </c>
      <c r="D995" s="684">
        <f>VLOOKUP($A$1:$A$1000,BS!$A$8:$A$2406,1,0)</f>
        <v>28302042</v>
      </c>
      <c r="H995" s="689"/>
    </row>
    <row r="996" spans="1:8">
      <c r="A996" s="684">
        <v>28302051</v>
      </c>
      <c r="B996" s="684" t="s">
        <v>3165</v>
      </c>
      <c r="C996" s="685">
        <v>-2757473.22</v>
      </c>
      <c r="D996" s="684">
        <f>VLOOKUP($A$1:$A$1000,BS!$A$8:$A$2406,1,0)</f>
        <v>28302051</v>
      </c>
      <c r="H996" s="689"/>
    </row>
    <row r="997" spans="1:8">
      <c r="A997" s="684">
        <v>28302061</v>
      </c>
      <c r="B997" s="684" t="s">
        <v>3184</v>
      </c>
      <c r="C997" s="685">
        <v>-4394587</v>
      </c>
      <c r="D997" s="684">
        <f>VLOOKUP($A$1:$A$1000,BS!$A$8:$A$2406,1,0)</f>
        <v>28302061</v>
      </c>
    </row>
    <row r="998" spans="1:8">
      <c r="A998" s="684">
        <v>28302071</v>
      </c>
      <c r="B998" s="684" t="s">
        <v>3185</v>
      </c>
      <c r="C998" s="684">
        <v>0</v>
      </c>
      <c r="D998" s="684">
        <f>VLOOKUP($A$1:$A$1000,BS!$A$8:$A$2406,1,0)</f>
        <v>28302071</v>
      </c>
      <c r="H998" s="689"/>
    </row>
    <row r="999" spans="1:8">
      <c r="A999" s="684">
        <v>43800003</v>
      </c>
      <c r="B999" s="684" t="s">
        <v>1773</v>
      </c>
      <c r="C999" s="685">
        <v>98246826.780000001</v>
      </c>
      <c r="D999" s="684">
        <f>VLOOKUP($A$1:$A$1000,BS!$A$8:$A$2406,1,0)</f>
        <v>43800003</v>
      </c>
      <c r="H999" s="689"/>
    </row>
    <row r="1000" spans="1:8">
      <c r="A1000" s="684">
        <v>43900003</v>
      </c>
      <c r="B1000" s="684" t="s">
        <v>1319</v>
      </c>
      <c r="C1000" s="685">
        <v>5848610</v>
      </c>
      <c r="D1000" s="684">
        <f>VLOOKUP($A$1:$A$1000,BS!$A$8:$A$2406,1,0)</f>
        <v>43900003</v>
      </c>
    </row>
    <row r="1001" spans="1:8">
      <c r="A1001">
        <v>21600003</v>
      </c>
      <c r="B1001" t="s">
        <v>419</v>
      </c>
      <c r="C1001" s="82">
        <v>-361525200.63</v>
      </c>
    </row>
    <row r="1002" spans="1:8">
      <c r="A1002" t="s">
        <v>418</v>
      </c>
      <c r="C1002" s="82">
        <v>-167689231.75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249977111117893"/>
  </sheetPr>
  <dimension ref="A1:P3352"/>
  <sheetViews>
    <sheetView zoomScaleNormal="100" workbookViewId="0">
      <pane xSplit="4" ySplit="18" topLeftCell="E2378" activePane="bottomRight" state="frozen"/>
      <selection pane="topRight" activeCell="E1" sqref="E1"/>
      <selection pane="bottomLeft" activeCell="A19" sqref="A19"/>
      <selection pane="bottomRight" activeCell="A2417" sqref="A2417"/>
    </sheetView>
  </sheetViews>
  <sheetFormatPr defaultColWidth="9.109375" defaultRowHeight="13.2" outlineLevelRow="2"/>
  <cols>
    <col min="1" max="1" width="5.88671875" style="140" bestFit="1" customWidth="1"/>
    <col min="2" max="2" width="11.5546875" style="1273" customWidth="1"/>
    <col min="3" max="3" width="40.33203125" style="1279" customWidth="1"/>
    <col min="4" max="4" width="22.109375" style="1275" bestFit="1" customWidth="1" collapsed="1"/>
    <col min="5" max="5" width="3.44140625" style="1263" customWidth="1"/>
    <col min="6" max="6" width="16.33203125" style="1261" bestFit="1" customWidth="1"/>
    <col min="7" max="7" width="15.109375" style="1261" bestFit="1" customWidth="1"/>
    <col min="8" max="8" width="17.5546875" style="1261" customWidth="1"/>
    <col min="9" max="9" width="17.44140625" style="1261" customWidth="1"/>
    <col min="10" max="10" width="1.44140625" style="140" customWidth="1"/>
    <col min="11" max="11" width="15.6640625" style="1261" bestFit="1" customWidth="1"/>
    <col min="12" max="12" width="16.109375" style="1261" customWidth="1"/>
    <col min="13" max="13" width="15" style="1275" bestFit="1" customWidth="1"/>
    <col min="14" max="14" width="15.6640625" style="140" bestFit="1" customWidth="1"/>
    <col min="15" max="15" width="9.109375" style="140"/>
    <col min="16" max="16" width="96.6640625" style="140" bestFit="1" customWidth="1"/>
    <col min="17" max="16384" width="9.109375" style="140"/>
  </cols>
  <sheetData>
    <row r="1" spans="1:15">
      <c r="M1" s="1262"/>
    </row>
    <row r="2" spans="1:15">
      <c r="M2" s="1262"/>
    </row>
    <row r="5" spans="1:15">
      <c r="C5" s="1274"/>
      <c r="K5" s="1275"/>
      <c r="L5" s="1275"/>
    </row>
    <row r="6" spans="1:15">
      <c r="B6" s="1276" t="s">
        <v>642</v>
      </c>
      <c r="C6" s="1277"/>
      <c r="K6" s="1278">
        <f>BS!AE2</f>
        <v>0.67179999999999995</v>
      </c>
      <c r="L6" s="1275" t="str">
        <f>BS!AF2</f>
        <v>September 2016 GRC Filing</v>
      </c>
    </row>
    <row r="7" spans="1:15">
      <c r="B7" s="1276" t="s">
        <v>839</v>
      </c>
      <c r="K7" s="1278">
        <f>BS!AE3</f>
        <v>0.32819999999999999</v>
      </c>
      <c r="L7" s="1275" t="str">
        <f>BS!AF3</f>
        <v>September 2016 GRC Filing</v>
      </c>
    </row>
    <row r="8" spans="1:15" s="1263" customFormat="1">
      <c r="B8" s="1280" t="s">
        <v>3693</v>
      </c>
      <c r="C8" s="1281" t="s">
        <v>3694</v>
      </c>
      <c r="D8" s="1281" t="s">
        <v>3869</v>
      </c>
      <c r="F8" s="1264" t="s">
        <v>3696</v>
      </c>
      <c r="G8" s="1264" t="s">
        <v>3870</v>
      </c>
      <c r="H8" s="1264" t="s">
        <v>3871</v>
      </c>
      <c r="I8" s="1264" t="s">
        <v>3872</v>
      </c>
      <c r="K8" s="1282" t="s">
        <v>3873</v>
      </c>
      <c r="L8" s="1282" t="s">
        <v>3874</v>
      </c>
      <c r="M8" s="1282" t="s">
        <v>3875</v>
      </c>
      <c r="N8" s="1263" t="s">
        <v>3876</v>
      </c>
    </row>
    <row r="9" spans="1:15">
      <c r="B9" s="1283"/>
      <c r="F9" s="1284" t="s">
        <v>3783</v>
      </c>
      <c r="G9" s="1284" t="s">
        <v>3783</v>
      </c>
      <c r="H9" s="1264" t="s">
        <v>67</v>
      </c>
      <c r="K9" s="1413" t="s">
        <v>75</v>
      </c>
      <c r="L9" s="1413"/>
      <c r="M9" s="1413"/>
    </row>
    <row r="10" spans="1:15">
      <c r="B10" s="1276"/>
      <c r="C10" s="1285"/>
      <c r="D10" s="1286"/>
      <c r="F10" s="1287" t="s">
        <v>3662</v>
      </c>
      <c r="G10" s="1287" t="s">
        <v>3662</v>
      </c>
      <c r="H10" s="1264" t="s">
        <v>70</v>
      </c>
      <c r="I10" s="1264" t="s">
        <v>1548</v>
      </c>
      <c r="K10" s="1412" t="s">
        <v>1957</v>
      </c>
      <c r="L10" s="1412"/>
      <c r="M10" s="1282" t="s">
        <v>68</v>
      </c>
      <c r="N10" s="1288"/>
      <c r="O10" s="1288"/>
    </row>
    <row r="11" spans="1:15">
      <c r="A11" s="140" t="s">
        <v>166</v>
      </c>
      <c r="B11" s="1289" t="s">
        <v>1955</v>
      </c>
      <c r="C11" s="1290" t="s">
        <v>529</v>
      </c>
      <c r="D11" s="1291" t="s">
        <v>3626</v>
      </c>
      <c r="F11" s="1292" t="s">
        <v>3663</v>
      </c>
      <c r="G11" s="1292" t="s">
        <v>3664</v>
      </c>
      <c r="H11" s="1292" t="s">
        <v>74</v>
      </c>
      <c r="I11" s="1292" t="s">
        <v>3665</v>
      </c>
      <c r="K11" s="1293" t="s">
        <v>840</v>
      </c>
      <c r="L11" s="1293" t="s">
        <v>838</v>
      </c>
      <c r="M11" s="1294" t="s">
        <v>71</v>
      </c>
      <c r="N11" s="1293" t="s">
        <v>3668</v>
      </c>
    </row>
    <row r="12" spans="1:15" hidden="1" outlineLevel="2">
      <c r="A12" s="1263">
        <v>1</v>
      </c>
      <c r="B12" s="1295">
        <v>10100001</v>
      </c>
      <c r="C12" s="1279" t="s">
        <v>788</v>
      </c>
      <c r="D12" s="1296">
        <f>+BS!Q8</f>
        <v>0</v>
      </c>
      <c r="I12" s="1261">
        <f t="shared" ref="I12:I43" si="0">+D12</f>
        <v>0</v>
      </c>
      <c r="K12" s="1275"/>
      <c r="L12" s="1275"/>
      <c r="N12" s="1353">
        <f t="shared" ref="N12:N75" si="1">SUM(K12:M12)</f>
        <v>0</v>
      </c>
      <c r="O12" s="1353">
        <f t="shared" ref="O12:O75" si="2">N12-I12</f>
        <v>0</v>
      </c>
    </row>
    <row r="13" spans="1:15" hidden="1" outlineLevel="2">
      <c r="A13" s="1263">
        <v>2</v>
      </c>
      <c r="B13" s="1295" t="s">
        <v>1014</v>
      </c>
      <c r="C13" s="1279" t="s">
        <v>1022</v>
      </c>
      <c r="D13" s="1296">
        <f>+BS!Q9</f>
        <v>0</v>
      </c>
      <c r="I13" s="1261">
        <f t="shared" si="0"/>
        <v>0</v>
      </c>
      <c r="K13" s="1275"/>
      <c r="L13" s="1275"/>
      <c r="N13" s="1353">
        <f t="shared" si="1"/>
        <v>0</v>
      </c>
      <c r="O13" s="1353">
        <f t="shared" si="2"/>
        <v>0</v>
      </c>
    </row>
    <row r="14" spans="1:15" hidden="1" outlineLevel="2">
      <c r="A14" s="1263">
        <v>3</v>
      </c>
      <c r="B14" s="1295">
        <v>10100011</v>
      </c>
      <c r="C14" s="1279" t="s">
        <v>1522</v>
      </c>
      <c r="D14" s="1296">
        <f>+BS!Q10</f>
        <v>0</v>
      </c>
      <c r="I14" s="1261">
        <f t="shared" si="0"/>
        <v>0</v>
      </c>
      <c r="K14" s="1275"/>
      <c r="L14" s="1275"/>
      <c r="N14" s="1353">
        <f t="shared" si="1"/>
        <v>0</v>
      </c>
      <c r="O14" s="1353">
        <f t="shared" si="2"/>
        <v>0</v>
      </c>
    </row>
    <row r="15" spans="1:15" hidden="1" outlineLevel="2">
      <c r="A15" s="1263">
        <v>4</v>
      </c>
      <c r="B15" s="1295">
        <v>10100002</v>
      </c>
      <c r="C15" s="1279" t="s">
        <v>789</v>
      </c>
      <c r="D15" s="1296">
        <f>+BS!Q11</f>
        <v>0</v>
      </c>
      <c r="I15" s="1261">
        <f t="shared" si="0"/>
        <v>0</v>
      </c>
      <c r="K15" s="1275"/>
      <c r="L15" s="1275"/>
      <c r="N15" s="1353">
        <f t="shared" si="1"/>
        <v>0</v>
      </c>
      <c r="O15" s="1353">
        <f t="shared" si="2"/>
        <v>0</v>
      </c>
    </row>
    <row r="16" spans="1:15" hidden="1" outlineLevel="2">
      <c r="A16" s="1263">
        <v>5</v>
      </c>
      <c r="B16" s="1295">
        <v>10100012</v>
      </c>
      <c r="C16" s="1279" t="s">
        <v>544</v>
      </c>
      <c r="D16" s="1296">
        <f>+BS!Q12</f>
        <v>0</v>
      </c>
      <c r="I16" s="1261">
        <f t="shared" si="0"/>
        <v>0</v>
      </c>
      <c r="K16" s="1275"/>
      <c r="L16" s="1275"/>
      <c r="N16" s="1353">
        <f t="shared" si="1"/>
        <v>0</v>
      </c>
      <c r="O16" s="1353">
        <f t="shared" si="2"/>
        <v>0</v>
      </c>
    </row>
    <row r="17" spans="1:15" hidden="1" outlineLevel="2">
      <c r="A17" s="1263">
        <v>6</v>
      </c>
      <c r="B17" s="1295">
        <v>10100003</v>
      </c>
      <c r="C17" s="1279" t="s">
        <v>1764</v>
      </c>
      <c r="D17" s="1296">
        <f>+BS!Q13</f>
        <v>0</v>
      </c>
      <c r="I17" s="1261">
        <f t="shared" si="0"/>
        <v>0</v>
      </c>
      <c r="K17" s="1275"/>
      <c r="L17" s="1275"/>
      <c r="N17" s="1353">
        <f t="shared" si="1"/>
        <v>0</v>
      </c>
      <c r="O17" s="1353">
        <f t="shared" si="2"/>
        <v>0</v>
      </c>
    </row>
    <row r="18" spans="1:15" hidden="1" outlineLevel="2">
      <c r="A18" s="1263">
        <v>7</v>
      </c>
      <c r="B18" s="1295" t="s">
        <v>1303</v>
      </c>
      <c r="C18" s="1279" t="s">
        <v>1304</v>
      </c>
      <c r="D18" s="1296">
        <f>+BS!Q14</f>
        <v>0</v>
      </c>
      <c r="I18" s="1261">
        <f t="shared" si="0"/>
        <v>0</v>
      </c>
      <c r="K18" s="1275"/>
      <c r="L18" s="1275"/>
      <c r="N18" s="1353">
        <f t="shared" si="1"/>
        <v>0</v>
      </c>
      <c r="O18" s="1353">
        <f t="shared" si="2"/>
        <v>0</v>
      </c>
    </row>
    <row r="19" spans="1:15" outlineLevel="1" collapsed="1">
      <c r="A19" s="1263">
        <v>8</v>
      </c>
      <c r="B19" s="1297">
        <v>10100501</v>
      </c>
      <c r="C19" s="1279" t="s">
        <v>881</v>
      </c>
      <c r="D19" s="1296">
        <f>+BS!Q15</f>
        <v>9155191944.0112495</v>
      </c>
      <c r="I19" s="1261">
        <f t="shared" si="0"/>
        <v>9155191944.0112495</v>
      </c>
      <c r="K19" s="1275">
        <f>I19</f>
        <v>9155191944.0112495</v>
      </c>
      <c r="L19" s="1275"/>
      <c r="N19" s="1353">
        <f t="shared" si="1"/>
        <v>9155191944.0112495</v>
      </c>
      <c r="O19" s="1353">
        <f t="shared" si="2"/>
        <v>0</v>
      </c>
    </row>
    <row r="20" spans="1:15" outlineLevel="1">
      <c r="A20" s="1263">
        <v>9</v>
      </c>
      <c r="B20" s="1297">
        <v>10100502</v>
      </c>
      <c r="C20" s="1279" t="s">
        <v>882</v>
      </c>
      <c r="D20" s="1296">
        <f>+BS!Q16</f>
        <v>3351244713.3825002</v>
      </c>
      <c r="I20" s="1261">
        <f t="shared" si="0"/>
        <v>3351244713.3825002</v>
      </c>
      <c r="K20" s="1275"/>
      <c r="L20" s="1275">
        <f>I20</f>
        <v>3351244713.3825002</v>
      </c>
      <c r="N20" s="1353">
        <f t="shared" si="1"/>
        <v>3351244713.3825002</v>
      </c>
      <c r="O20" s="1353">
        <f t="shared" si="2"/>
        <v>0</v>
      </c>
    </row>
    <row r="21" spans="1:15" outlineLevel="1">
      <c r="A21" s="1263">
        <v>10</v>
      </c>
      <c r="B21" s="1297">
        <v>10100503</v>
      </c>
      <c r="C21" s="1279" t="s">
        <v>883</v>
      </c>
      <c r="D21" s="1296">
        <f>+BS!Q17</f>
        <v>485420918.7854166</v>
      </c>
      <c r="I21" s="1261">
        <f t="shared" si="0"/>
        <v>485420918.7854166</v>
      </c>
      <c r="K21" s="1275">
        <f>I21*K6</f>
        <v>326105773.24004287</v>
      </c>
      <c r="L21" s="1275">
        <f>I21*K7</f>
        <v>159315145.54537374</v>
      </c>
      <c r="N21" s="1353">
        <f t="shared" si="1"/>
        <v>485420918.7854166</v>
      </c>
      <c r="O21" s="1353">
        <f t="shared" si="2"/>
        <v>0</v>
      </c>
    </row>
    <row r="22" spans="1:15" outlineLevel="1">
      <c r="A22" s="1263">
        <v>11</v>
      </c>
      <c r="B22" s="1297">
        <v>10100601</v>
      </c>
      <c r="C22" s="1279" t="s">
        <v>2966</v>
      </c>
      <c r="D22" s="1296">
        <f>+BS!Q18</f>
        <v>41339.383333333339</v>
      </c>
      <c r="I22" s="1261">
        <f t="shared" si="0"/>
        <v>41339.383333333339</v>
      </c>
      <c r="K22" s="1275">
        <f>I22</f>
        <v>41339.383333333339</v>
      </c>
      <c r="L22" s="1275"/>
      <c r="N22" s="1353">
        <f t="shared" si="1"/>
        <v>41339.383333333339</v>
      </c>
      <c r="O22" s="1353">
        <f t="shared" si="2"/>
        <v>0</v>
      </c>
    </row>
    <row r="23" spans="1:15" outlineLevel="1">
      <c r="A23" s="1263">
        <v>12</v>
      </c>
      <c r="B23" s="1297">
        <v>10100602</v>
      </c>
      <c r="C23" s="1279" t="s">
        <v>2953</v>
      </c>
      <c r="D23" s="1296">
        <f>+BS!Q19</f>
        <v>15934.549166666666</v>
      </c>
      <c r="I23" s="1261">
        <f t="shared" si="0"/>
        <v>15934.549166666666</v>
      </c>
      <c r="K23" s="1275"/>
      <c r="L23" s="1275">
        <f>I23</f>
        <v>15934.549166666666</v>
      </c>
      <c r="N23" s="1353">
        <f t="shared" si="1"/>
        <v>15934.549166666666</v>
      </c>
      <c r="O23" s="1353">
        <f t="shared" si="2"/>
        <v>0</v>
      </c>
    </row>
    <row r="24" spans="1:15" outlineLevel="1">
      <c r="A24" s="1263">
        <v>13</v>
      </c>
      <c r="B24" s="1297" t="s">
        <v>3637</v>
      </c>
      <c r="C24" s="1279" t="s">
        <v>3627</v>
      </c>
      <c r="D24" s="1296">
        <f>+BS!Q20</f>
        <v>5340626.2354166666</v>
      </c>
      <c r="I24" s="1261">
        <f t="shared" si="0"/>
        <v>5340626.2354166666</v>
      </c>
      <c r="K24" s="1275">
        <f>I24</f>
        <v>5340626.2354166666</v>
      </c>
      <c r="L24" s="1275"/>
      <c r="N24" s="1353">
        <f t="shared" si="1"/>
        <v>5340626.2354166666</v>
      </c>
      <c r="O24" s="1353">
        <f t="shared" si="2"/>
        <v>0</v>
      </c>
    </row>
    <row r="25" spans="1:15" outlineLevel="1">
      <c r="A25" s="1263">
        <v>14</v>
      </c>
      <c r="B25" s="1297" t="s">
        <v>3638</v>
      </c>
      <c r="C25" s="1279" t="s">
        <v>3628</v>
      </c>
      <c r="D25" s="1296">
        <f>+BS!Q21</f>
        <v>-5340626.2354166666</v>
      </c>
      <c r="I25" s="1261">
        <f t="shared" si="0"/>
        <v>-5340626.2354166666</v>
      </c>
      <c r="K25" s="1275">
        <f>I25</f>
        <v>-5340626.2354166666</v>
      </c>
      <c r="L25" s="1275"/>
      <c r="N25" s="1353">
        <f t="shared" si="1"/>
        <v>-5340626.2354166666</v>
      </c>
      <c r="O25" s="1353">
        <f t="shared" si="2"/>
        <v>0</v>
      </c>
    </row>
    <row r="26" spans="1:15" hidden="1" outlineLevel="2">
      <c r="A26" s="1263">
        <v>15</v>
      </c>
      <c r="B26" s="1295">
        <v>10110001</v>
      </c>
      <c r="C26" s="1279" t="s">
        <v>1195</v>
      </c>
      <c r="D26" s="1296">
        <f>+BS!Q22</f>
        <v>0</v>
      </c>
      <c r="I26" s="1261">
        <f t="shared" si="0"/>
        <v>0</v>
      </c>
      <c r="K26" s="1275"/>
      <c r="L26" s="1275"/>
      <c r="N26" s="1353">
        <f t="shared" si="1"/>
        <v>0</v>
      </c>
      <c r="O26" s="1353">
        <f t="shared" si="2"/>
        <v>0</v>
      </c>
    </row>
    <row r="27" spans="1:15" hidden="1" outlineLevel="2">
      <c r="A27" s="1263">
        <v>16</v>
      </c>
      <c r="B27" s="1295">
        <v>10110003</v>
      </c>
      <c r="C27" s="1279" t="s">
        <v>2011</v>
      </c>
      <c r="D27" s="1296">
        <f>+BS!Q23</f>
        <v>0</v>
      </c>
      <c r="I27" s="1261">
        <f t="shared" si="0"/>
        <v>0</v>
      </c>
      <c r="K27" s="1275"/>
      <c r="L27" s="1275"/>
      <c r="N27" s="1353">
        <f t="shared" si="1"/>
        <v>0</v>
      </c>
      <c r="O27" s="1353">
        <f t="shared" si="2"/>
        <v>0</v>
      </c>
    </row>
    <row r="28" spans="1:15" hidden="1" outlineLevel="2">
      <c r="A28" s="1263">
        <v>17</v>
      </c>
      <c r="B28" s="1295">
        <v>10110011</v>
      </c>
      <c r="C28" s="1279" t="s">
        <v>1388</v>
      </c>
      <c r="D28" s="1296">
        <f>+BS!Q24</f>
        <v>0</v>
      </c>
      <c r="I28" s="1261">
        <f t="shared" si="0"/>
        <v>0</v>
      </c>
      <c r="K28" s="1275"/>
      <c r="L28" s="1275"/>
      <c r="N28" s="1353">
        <f t="shared" si="1"/>
        <v>0</v>
      </c>
      <c r="O28" s="1353">
        <f t="shared" si="2"/>
        <v>0</v>
      </c>
    </row>
    <row r="29" spans="1:15" s="1279" customFormat="1" outlineLevel="1" collapsed="1">
      <c r="A29" s="1298">
        <v>18</v>
      </c>
      <c r="B29" s="1295">
        <v>10110013</v>
      </c>
      <c r="C29" s="1279" t="s">
        <v>2295</v>
      </c>
      <c r="D29" s="1296">
        <f>+BS!Q25</f>
        <v>189115.43416666667</v>
      </c>
      <c r="E29" s="1298"/>
      <c r="F29" s="1275"/>
      <c r="G29" s="1275"/>
      <c r="H29" s="1275"/>
      <c r="I29" s="1275">
        <f t="shared" si="0"/>
        <v>189115.43416666667</v>
      </c>
      <c r="K29" s="1275"/>
      <c r="L29" s="1275"/>
      <c r="M29" s="1275">
        <f>I29</f>
        <v>189115.43416666667</v>
      </c>
      <c r="N29" s="1333">
        <f t="shared" si="1"/>
        <v>189115.43416666667</v>
      </c>
      <c r="O29" s="1333">
        <f t="shared" si="2"/>
        <v>0</v>
      </c>
    </row>
    <row r="30" spans="1:15" hidden="1" outlineLevel="2">
      <c r="A30" s="1263">
        <v>19</v>
      </c>
      <c r="B30" s="1295">
        <v>10110021</v>
      </c>
      <c r="C30" s="1279" t="s">
        <v>1430</v>
      </c>
      <c r="D30" s="1296">
        <f>+BS!Q26</f>
        <v>0</v>
      </c>
      <c r="I30" s="1261">
        <f t="shared" si="0"/>
        <v>0</v>
      </c>
      <c r="N30" s="1353">
        <f t="shared" si="1"/>
        <v>0</v>
      </c>
      <c r="O30" s="1353">
        <f t="shared" si="2"/>
        <v>0</v>
      </c>
    </row>
    <row r="31" spans="1:15" hidden="1" outlineLevel="2">
      <c r="A31" s="1263">
        <v>20</v>
      </c>
      <c r="B31" s="1295">
        <v>10191001</v>
      </c>
      <c r="C31" s="1279" t="s">
        <v>1354</v>
      </c>
      <c r="D31" s="1296">
        <f>+BS!Q27</f>
        <v>0</v>
      </c>
      <c r="I31" s="1261">
        <f t="shared" si="0"/>
        <v>0</v>
      </c>
      <c r="N31" s="1353">
        <f t="shared" si="1"/>
        <v>0</v>
      </c>
      <c r="O31" s="1353">
        <f t="shared" si="2"/>
        <v>0</v>
      </c>
    </row>
    <row r="32" spans="1:15" hidden="1" outlineLevel="2">
      <c r="A32" s="1263">
        <v>21</v>
      </c>
      <c r="B32" s="1295">
        <v>10200001</v>
      </c>
      <c r="C32" s="1279" t="s">
        <v>1832</v>
      </c>
      <c r="D32" s="1296">
        <f>+BS!Q28</f>
        <v>0</v>
      </c>
      <c r="I32" s="1261">
        <f t="shared" si="0"/>
        <v>0</v>
      </c>
      <c r="N32" s="1353">
        <f t="shared" si="1"/>
        <v>0</v>
      </c>
      <c r="O32" s="1353">
        <f t="shared" si="2"/>
        <v>0</v>
      </c>
    </row>
    <row r="33" spans="1:15" hidden="1" outlineLevel="2">
      <c r="A33" s="1263">
        <v>22</v>
      </c>
      <c r="B33" s="1295">
        <v>10200011</v>
      </c>
      <c r="C33" s="1279" t="s">
        <v>617</v>
      </c>
      <c r="D33" s="1296">
        <f>+BS!Q29</f>
        <v>0</v>
      </c>
      <c r="I33" s="1261">
        <f t="shared" si="0"/>
        <v>0</v>
      </c>
      <c r="N33" s="1353">
        <f t="shared" si="1"/>
        <v>0</v>
      </c>
      <c r="O33" s="1353">
        <f t="shared" si="2"/>
        <v>0</v>
      </c>
    </row>
    <row r="34" spans="1:15" hidden="1" outlineLevel="2">
      <c r="A34" s="1263">
        <v>23</v>
      </c>
      <c r="B34" s="1295">
        <v>10200501</v>
      </c>
      <c r="C34" s="1279" t="s">
        <v>2621</v>
      </c>
      <c r="D34" s="1296">
        <f>+BS!Q30</f>
        <v>0</v>
      </c>
      <c r="I34" s="1261">
        <f t="shared" si="0"/>
        <v>0</v>
      </c>
      <c r="N34" s="1353">
        <f t="shared" si="1"/>
        <v>0</v>
      </c>
      <c r="O34" s="1353">
        <f t="shared" si="2"/>
        <v>0</v>
      </c>
    </row>
    <row r="35" spans="1:15" hidden="1" outlineLevel="2">
      <c r="A35" s="1263">
        <v>24</v>
      </c>
      <c r="B35" s="1295">
        <v>10500001</v>
      </c>
      <c r="C35" s="1279" t="s">
        <v>1682</v>
      </c>
      <c r="D35" s="1296">
        <f>+BS!Q31</f>
        <v>0</v>
      </c>
      <c r="I35" s="1261">
        <f t="shared" si="0"/>
        <v>0</v>
      </c>
      <c r="N35" s="1353">
        <f t="shared" si="1"/>
        <v>0</v>
      </c>
      <c r="O35" s="1353">
        <f t="shared" si="2"/>
        <v>0</v>
      </c>
    </row>
    <row r="36" spans="1:15" hidden="1" outlineLevel="2">
      <c r="A36" s="1263">
        <v>25</v>
      </c>
      <c r="B36" s="1295">
        <v>10500002</v>
      </c>
      <c r="C36" s="1279" t="s">
        <v>674</v>
      </c>
      <c r="D36" s="1296">
        <f>+BS!Q32</f>
        <v>0</v>
      </c>
      <c r="I36" s="1261">
        <f t="shared" si="0"/>
        <v>0</v>
      </c>
      <c r="N36" s="1353">
        <f t="shared" si="1"/>
        <v>0</v>
      </c>
      <c r="O36" s="1353">
        <f t="shared" si="2"/>
        <v>0</v>
      </c>
    </row>
    <row r="37" spans="1:15" s="1279" customFormat="1" outlineLevel="1" collapsed="1">
      <c r="A37" s="1298">
        <v>26</v>
      </c>
      <c r="B37" s="1297">
        <v>10500501</v>
      </c>
      <c r="C37" s="1279" t="s">
        <v>884</v>
      </c>
      <c r="D37" s="1296">
        <f>+BS!Q33</f>
        <v>49313213.286249995</v>
      </c>
      <c r="E37" s="1298"/>
      <c r="F37" s="1275"/>
      <c r="G37" s="1275"/>
      <c r="H37" s="1275"/>
      <c r="I37" s="1275">
        <f t="shared" si="0"/>
        <v>49313213.286249995</v>
      </c>
      <c r="K37" s="1275">
        <f>I37</f>
        <v>49313213.286249995</v>
      </c>
      <c r="L37" s="1275"/>
      <c r="M37" s="1275"/>
      <c r="N37" s="1333">
        <f t="shared" si="1"/>
        <v>49313213.286249995</v>
      </c>
      <c r="O37" s="1333">
        <f t="shared" si="2"/>
        <v>0</v>
      </c>
    </row>
    <row r="38" spans="1:15" s="1279" customFormat="1" outlineLevel="1">
      <c r="A38" s="1298">
        <v>27</v>
      </c>
      <c r="B38" s="1297">
        <v>10500502</v>
      </c>
      <c r="C38" s="1279" t="s">
        <v>885</v>
      </c>
      <c r="D38" s="1296">
        <f>+BS!Q34</f>
        <v>3591494.7587500005</v>
      </c>
      <c r="E38" s="1298"/>
      <c r="F38" s="1275"/>
      <c r="G38" s="1275"/>
      <c r="H38" s="1275"/>
      <c r="I38" s="1275">
        <f t="shared" si="0"/>
        <v>3591494.7587500005</v>
      </c>
      <c r="K38" s="1275"/>
      <c r="L38" s="1275">
        <f>I38</f>
        <v>3591494.7587500005</v>
      </c>
      <c r="M38" s="1275"/>
      <c r="N38" s="1333">
        <f t="shared" si="1"/>
        <v>3591494.7587500005</v>
      </c>
      <c r="O38" s="1333">
        <f t="shared" si="2"/>
        <v>0</v>
      </c>
    </row>
    <row r="39" spans="1:15" s="1279" customFormat="1" outlineLevel="1">
      <c r="A39" s="1298">
        <v>28</v>
      </c>
      <c r="B39" s="1297">
        <v>10500503</v>
      </c>
      <c r="C39" s="1279" t="s">
        <v>1127</v>
      </c>
      <c r="D39" s="1296">
        <f>+BS!Q35</f>
        <v>0</v>
      </c>
      <c r="E39" s="1298"/>
      <c r="F39" s="1275"/>
      <c r="G39" s="1275"/>
      <c r="H39" s="1275"/>
      <c r="I39" s="1275">
        <f t="shared" si="0"/>
        <v>0</v>
      </c>
      <c r="K39" s="1275"/>
      <c r="L39" s="1275"/>
      <c r="M39" s="1275"/>
      <c r="N39" s="1333">
        <f t="shared" si="1"/>
        <v>0</v>
      </c>
      <c r="O39" s="1333">
        <f t="shared" si="2"/>
        <v>0</v>
      </c>
    </row>
    <row r="40" spans="1:15" s="1279" customFormat="1" outlineLevel="1">
      <c r="A40" s="1298">
        <v>29</v>
      </c>
      <c r="B40" s="1297">
        <v>10600501</v>
      </c>
      <c r="C40" s="1279" t="s">
        <v>886</v>
      </c>
      <c r="D40" s="1296">
        <f>+BS!Q36</f>
        <v>37116885.302500002</v>
      </c>
      <c r="E40" s="1298"/>
      <c r="F40" s="1275"/>
      <c r="G40" s="1275"/>
      <c r="H40" s="1275"/>
      <c r="I40" s="1275">
        <f t="shared" si="0"/>
        <v>37116885.302500002</v>
      </c>
      <c r="K40" s="1275">
        <f>I40</f>
        <v>37116885.302500002</v>
      </c>
      <c r="L40" s="1275"/>
      <c r="M40" s="1275"/>
      <c r="N40" s="1333">
        <f t="shared" si="1"/>
        <v>37116885.302500002</v>
      </c>
      <c r="O40" s="1333">
        <f t="shared" si="2"/>
        <v>0</v>
      </c>
    </row>
    <row r="41" spans="1:15" s="1279" customFormat="1" outlineLevel="1">
      <c r="A41" s="1298">
        <v>30</v>
      </c>
      <c r="B41" s="1297">
        <v>10600502</v>
      </c>
      <c r="C41" s="1279" t="s">
        <v>887</v>
      </c>
      <c r="D41" s="1296">
        <f>+BS!Q37</f>
        <v>34157043.102499999</v>
      </c>
      <c r="E41" s="1298"/>
      <c r="F41" s="1275"/>
      <c r="G41" s="1275"/>
      <c r="H41" s="1275"/>
      <c r="I41" s="1275">
        <f t="shared" si="0"/>
        <v>34157043.102499999</v>
      </c>
      <c r="K41" s="1275"/>
      <c r="L41" s="1275">
        <f>I41</f>
        <v>34157043.102499999</v>
      </c>
      <c r="M41" s="1275"/>
      <c r="N41" s="1333">
        <f t="shared" si="1"/>
        <v>34157043.102499999</v>
      </c>
      <c r="O41" s="1333">
        <f t="shared" si="2"/>
        <v>0</v>
      </c>
    </row>
    <row r="42" spans="1:15" s="1279" customFormat="1" outlineLevel="1">
      <c r="A42" s="1298">
        <v>31</v>
      </c>
      <c r="B42" s="1297">
        <v>10600503</v>
      </c>
      <c r="C42" s="1279" t="s">
        <v>1062</v>
      </c>
      <c r="D42" s="1296">
        <f>+BS!Q38</f>
        <v>625893.46624999994</v>
      </c>
      <c r="E42" s="1298"/>
      <c r="F42" s="1275"/>
      <c r="G42" s="1275"/>
      <c r="H42" s="1275"/>
      <c r="I42" s="1275">
        <f t="shared" si="0"/>
        <v>625893.46624999994</v>
      </c>
      <c r="K42" s="1275">
        <f>I42*K6</f>
        <v>420475.23062674992</v>
      </c>
      <c r="L42" s="1275">
        <f>I42*K7</f>
        <v>205418.23562324999</v>
      </c>
      <c r="M42" s="1275"/>
      <c r="N42" s="1333">
        <f t="shared" si="1"/>
        <v>625893.46624999994</v>
      </c>
      <c r="O42" s="1333">
        <f t="shared" si="2"/>
        <v>0</v>
      </c>
    </row>
    <row r="43" spans="1:15" hidden="1" outlineLevel="2">
      <c r="A43" s="1263">
        <v>32</v>
      </c>
      <c r="B43" s="1297">
        <v>10600601</v>
      </c>
      <c r="C43" s="1279" t="s">
        <v>3204</v>
      </c>
      <c r="D43" s="1296">
        <f>+BS!Q39</f>
        <v>0</v>
      </c>
      <c r="I43" s="1261">
        <f t="shared" si="0"/>
        <v>0</v>
      </c>
      <c r="N43" s="1353">
        <f t="shared" si="1"/>
        <v>0</v>
      </c>
      <c r="O43" s="1353">
        <f t="shared" si="2"/>
        <v>0</v>
      </c>
    </row>
    <row r="44" spans="1:15" hidden="1" outlineLevel="2">
      <c r="A44" s="1263">
        <v>33</v>
      </c>
      <c r="B44" s="1297">
        <v>10600602</v>
      </c>
      <c r="C44" s="1279" t="s">
        <v>3205</v>
      </c>
      <c r="D44" s="1296">
        <f>+BS!Q40</f>
        <v>0</v>
      </c>
      <c r="I44" s="1261">
        <f t="shared" ref="I44:I75" si="3">+D44</f>
        <v>0</v>
      </c>
      <c r="N44" s="1353">
        <f t="shared" si="1"/>
        <v>0</v>
      </c>
      <c r="O44" s="1353">
        <f t="shared" si="2"/>
        <v>0</v>
      </c>
    </row>
    <row r="45" spans="1:15" outlineLevel="1" collapsed="1">
      <c r="A45" s="1263">
        <v>34</v>
      </c>
      <c r="B45" s="1297">
        <v>10600603</v>
      </c>
      <c r="C45" s="1279" t="s">
        <v>3206</v>
      </c>
      <c r="D45" s="1296">
        <f>+BS!Q41</f>
        <v>5180.4749999999995</v>
      </c>
      <c r="I45" s="1261">
        <f t="shared" si="3"/>
        <v>5180.4749999999995</v>
      </c>
      <c r="K45" s="1261">
        <f>I45*K6</f>
        <v>3480.2431049999996</v>
      </c>
      <c r="L45" s="1261">
        <f>I45*K7</f>
        <v>1700.2318949999997</v>
      </c>
      <c r="N45" s="1353">
        <f t="shared" si="1"/>
        <v>5180.4749999999995</v>
      </c>
      <c r="O45" s="1353">
        <f t="shared" si="2"/>
        <v>0</v>
      </c>
    </row>
    <row r="46" spans="1:15" hidden="1" outlineLevel="2">
      <c r="A46" s="1263">
        <v>35</v>
      </c>
      <c r="B46" s="1295">
        <v>10700001</v>
      </c>
      <c r="C46" s="1279" t="s">
        <v>1559</v>
      </c>
      <c r="D46" s="1296">
        <f>+BS!Q42</f>
        <v>0</v>
      </c>
      <c r="I46" s="1261">
        <f t="shared" si="3"/>
        <v>0</v>
      </c>
      <c r="N46" s="1353">
        <f t="shared" si="1"/>
        <v>0</v>
      </c>
      <c r="O46" s="1353">
        <f t="shared" si="2"/>
        <v>0</v>
      </c>
    </row>
    <row r="47" spans="1:15" hidden="1" outlineLevel="2">
      <c r="A47" s="1263">
        <v>36</v>
      </c>
      <c r="B47" s="1295">
        <v>10700002</v>
      </c>
      <c r="C47" s="1279" t="s">
        <v>1561</v>
      </c>
      <c r="D47" s="1296">
        <f>+BS!Q43</f>
        <v>0</v>
      </c>
      <c r="I47" s="1261">
        <f t="shared" si="3"/>
        <v>0</v>
      </c>
      <c r="N47" s="1353">
        <f t="shared" si="1"/>
        <v>0</v>
      </c>
      <c r="O47" s="1353">
        <f t="shared" si="2"/>
        <v>0</v>
      </c>
    </row>
    <row r="48" spans="1:15" hidden="1" outlineLevel="2">
      <c r="A48" s="1263">
        <v>37</v>
      </c>
      <c r="B48" s="1295">
        <v>10700003</v>
      </c>
      <c r="C48" s="1279" t="s">
        <v>1953</v>
      </c>
      <c r="D48" s="1296">
        <f>+BS!Q44</f>
        <v>0</v>
      </c>
      <c r="I48" s="1261">
        <f t="shared" si="3"/>
        <v>0</v>
      </c>
      <c r="N48" s="1353">
        <f t="shared" si="1"/>
        <v>0</v>
      </c>
      <c r="O48" s="1353">
        <f t="shared" si="2"/>
        <v>0</v>
      </c>
    </row>
    <row r="49" spans="1:15" outlineLevel="1" collapsed="1">
      <c r="A49" s="1263">
        <v>38</v>
      </c>
      <c r="B49" s="1295">
        <v>10700013</v>
      </c>
      <c r="C49" s="1279" t="s">
        <v>1698</v>
      </c>
      <c r="D49" s="1296">
        <f>+BS!Q45</f>
        <v>1154558.9408333332</v>
      </c>
      <c r="I49" s="1261">
        <f t="shared" si="3"/>
        <v>1154558.9408333332</v>
      </c>
      <c r="M49" s="1275">
        <f>I49</f>
        <v>1154558.9408333332</v>
      </c>
      <c r="N49" s="1353">
        <f t="shared" si="1"/>
        <v>1154558.9408333332</v>
      </c>
      <c r="O49" s="1353">
        <f t="shared" si="2"/>
        <v>0</v>
      </c>
    </row>
    <row r="50" spans="1:15" hidden="1" outlineLevel="2">
      <c r="A50" s="1263">
        <v>39</v>
      </c>
      <c r="B50" s="1295">
        <v>10700021</v>
      </c>
      <c r="C50" s="1279" t="s">
        <v>678</v>
      </c>
      <c r="D50" s="1296">
        <f>+BS!Q46</f>
        <v>0</v>
      </c>
      <c r="I50" s="1261">
        <f t="shared" si="3"/>
        <v>0</v>
      </c>
      <c r="N50" s="1353">
        <f t="shared" si="1"/>
        <v>0</v>
      </c>
      <c r="O50" s="1353">
        <f t="shared" si="2"/>
        <v>0</v>
      </c>
    </row>
    <row r="51" spans="1:15" hidden="1" outlineLevel="2">
      <c r="A51" s="1263">
        <v>40</v>
      </c>
      <c r="B51" s="1295">
        <v>10700022</v>
      </c>
      <c r="C51" s="1279" t="s">
        <v>1760</v>
      </c>
      <c r="D51" s="1296">
        <f>+BS!Q47</f>
        <v>0</v>
      </c>
      <c r="I51" s="1261">
        <f t="shared" si="3"/>
        <v>0</v>
      </c>
      <c r="N51" s="1353">
        <f t="shared" si="1"/>
        <v>0</v>
      </c>
      <c r="O51" s="1353">
        <f t="shared" si="2"/>
        <v>0</v>
      </c>
    </row>
    <row r="52" spans="1:15" outlineLevel="1" collapsed="1">
      <c r="A52" s="1263">
        <v>41</v>
      </c>
      <c r="B52" s="1295">
        <v>10700023</v>
      </c>
      <c r="C52" s="1279" t="s">
        <v>2217</v>
      </c>
      <c r="D52" s="1296">
        <f>+BS!Q48</f>
        <v>-393750</v>
      </c>
      <c r="I52" s="1261">
        <f t="shared" si="3"/>
        <v>-393750</v>
      </c>
      <c r="M52" s="1275">
        <f>I52</f>
        <v>-393750</v>
      </c>
      <c r="N52" s="1353">
        <f t="shared" si="1"/>
        <v>-393750</v>
      </c>
      <c r="O52" s="1353">
        <f t="shared" si="2"/>
        <v>0</v>
      </c>
    </row>
    <row r="53" spans="1:15" hidden="1" outlineLevel="2">
      <c r="A53" s="1263">
        <v>42</v>
      </c>
      <c r="B53" s="1295">
        <v>10700031</v>
      </c>
      <c r="C53" s="1279" t="s">
        <v>3507</v>
      </c>
      <c r="D53" s="1296">
        <f>+BS!Q49</f>
        <v>0</v>
      </c>
      <c r="I53" s="1261">
        <f t="shared" si="3"/>
        <v>0</v>
      </c>
      <c r="N53" s="1353">
        <f t="shared" si="1"/>
        <v>0</v>
      </c>
      <c r="O53" s="1353">
        <f t="shared" si="2"/>
        <v>0</v>
      </c>
    </row>
    <row r="54" spans="1:15" hidden="1" outlineLevel="2">
      <c r="A54" s="1263">
        <v>43</v>
      </c>
      <c r="B54" s="1295">
        <v>10700041</v>
      </c>
      <c r="C54" s="1279" t="s">
        <v>3508</v>
      </c>
      <c r="D54" s="1296">
        <f>+BS!Q50</f>
        <v>0</v>
      </c>
      <c r="I54" s="1261">
        <f t="shared" si="3"/>
        <v>0</v>
      </c>
      <c r="N54" s="1353">
        <f t="shared" si="1"/>
        <v>0</v>
      </c>
      <c r="O54" s="1353">
        <f t="shared" si="2"/>
        <v>0</v>
      </c>
    </row>
    <row r="55" spans="1:15" hidden="1" outlineLevel="2">
      <c r="A55" s="1263">
        <v>44</v>
      </c>
      <c r="B55" s="1295">
        <v>10700042</v>
      </c>
      <c r="C55" s="1279" t="s">
        <v>3509</v>
      </c>
      <c r="D55" s="1296">
        <f>+BS!Q51</f>
        <v>0</v>
      </c>
      <c r="I55" s="1261">
        <f t="shared" si="3"/>
        <v>0</v>
      </c>
      <c r="N55" s="1353">
        <f t="shared" si="1"/>
        <v>0</v>
      </c>
      <c r="O55" s="1353">
        <f t="shared" si="2"/>
        <v>0</v>
      </c>
    </row>
    <row r="56" spans="1:15" outlineLevel="1" collapsed="1">
      <c r="A56" s="1263">
        <v>45</v>
      </c>
      <c r="B56" s="1297">
        <v>10700501</v>
      </c>
      <c r="C56" s="1279" t="s">
        <v>424</v>
      </c>
      <c r="D56" s="1296">
        <f>+BS!Q52</f>
        <v>246298188.73625001</v>
      </c>
      <c r="I56" s="1261">
        <f t="shared" si="3"/>
        <v>246298188.73625001</v>
      </c>
      <c r="M56" s="1275">
        <f t="shared" ref="M56:M61" si="4">I56</f>
        <v>246298188.73625001</v>
      </c>
      <c r="N56" s="1353">
        <f t="shared" si="1"/>
        <v>246298188.73625001</v>
      </c>
      <c r="O56" s="1353">
        <f t="shared" si="2"/>
        <v>0</v>
      </c>
    </row>
    <row r="57" spans="1:15" outlineLevel="1">
      <c r="A57" s="1263">
        <v>46</v>
      </c>
      <c r="B57" s="1297">
        <v>10700502</v>
      </c>
      <c r="C57" s="1279" t="s">
        <v>888</v>
      </c>
      <c r="D57" s="1296">
        <f>+BS!Q53</f>
        <v>90134742.844999984</v>
      </c>
      <c r="I57" s="1261">
        <f t="shared" si="3"/>
        <v>90134742.844999984</v>
      </c>
      <c r="M57" s="1275">
        <f t="shared" si="4"/>
        <v>90134742.844999984</v>
      </c>
      <c r="N57" s="1353">
        <f t="shared" si="1"/>
        <v>90134742.844999984</v>
      </c>
      <c r="O57" s="1353">
        <f t="shared" si="2"/>
        <v>0</v>
      </c>
    </row>
    <row r="58" spans="1:15" outlineLevel="1">
      <c r="A58" s="1263">
        <v>47</v>
      </c>
      <c r="B58" s="1297">
        <v>10700503</v>
      </c>
      <c r="C58" s="1279" t="s">
        <v>1850</v>
      </c>
      <c r="D58" s="1296">
        <f>+BS!Q54</f>
        <v>74568738.566666663</v>
      </c>
      <c r="I58" s="1261">
        <f t="shared" si="3"/>
        <v>74568738.566666663</v>
      </c>
      <c r="M58" s="1275">
        <f t="shared" si="4"/>
        <v>74568738.566666663</v>
      </c>
      <c r="N58" s="1353">
        <f t="shared" si="1"/>
        <v>74568738.566666663</v>
      </c>
      <c r="O58" s="1353">
        <f t="shared" si="2"/>
        <v>0</v>
      </c>
    </row>
    <row r="59" spans="1:15" outlineLevel="1">
      <c r="A59" s="1263">
        <v>48</v>
      </c>
      <c r="B59" s="1297">
        <v>10700601</v>
      </c>
      <c r="C59" s="1279" t="s">
        <v>2906</v>
      </c>
      <c r="D59" s="1296">
        <f>+BS!Q55</f>
        <v>188199.45083333334</v>
      </c>
      <c r="I59" s="1261">
        <f t="shared" si="3"/>
        <v>188199.45083333334</v>
      </c>
      <c r="M59" s="1275">
        <f t="shared" si="4"/>
        <v>188199.45083333334</v>
      </c>
      <c r="N59" s="1353">
        <f t="shared" si="1"/>
        <v>188199.45083333334</v>
      </c>
      <c r="O59" s="1353">
        <f t="shared" si="2"/>
        <v>0</v>
      </c>
    </row>
    <row r="60" spans="1:15" outlineLevel="1">
      <c r="A60" s="1263">
        <v>49</v>
      </c>
      <c r="B60" s="1297">
        <v>10700602</v>
      </c>
      <c r="C60" s="1279" t="s">
        <v>2907</v>
      </c>
      <c r="D60" s="1296">
        <f>+BS!Q56</f>
        <v>262175.66666666669</v>
      </c>
      <c r="I60" s="1261">
        <f t="shared" si="3"/>
        <v>262175.66666666669</v>
      </c>
      <c r="M60" s="1275">
        <f t="shared" si="4"/>
        <v>262175.66666666669</v>
      </c>
      <c r="N60" s="1353">
        <f t="shared" si="1"/>
        <v>262175.66666666669</v>
      </c>
      <c r="O60" s="1353">
        <f t="shared" si="2"/>
        <v>0</v>
      </c>
    </row>
    <row r="61" spans="1:15" outlineLevel="1">
      <c r="A61" s="1263">
        <v>50</v>
      </c>
      <c r="B61" s="1297">
        <v>10700603</v>
      </c>
      <c r="C61" s="1279" t="s">
        <v>3178</v>
      </c>
      <c r="D61" s="1296">
        <f>+BS!Q57</f>
        <v>24945.523333333334</v>
      </c>
      <c r="I61" s="1261">
        <f t="shared" si="3"/>
        <v>24945.523333333334</v>
      </c>
      <c r="M61" s="1275">
        <f t="shared" si="4"/>
        <v>24945.523333333334</v>
      </c>
      <c r="N61" s="1353">
        <f t="shared" si="1"/>
        <v>24945.523333333334</v>
      </c>
      <c r="O61" s="1353">
        <f t="shared" si="2"/>
        <v>0</v>
      </c>
    </row>
    <row r="62" spans="1:15" hidden="1" outlineLevel="2">
      <c r="A62" s="1263">
        <v>51</v>
      </c>
      <c r="B62" s="1295">
        <v>10800001</v>
      </c>
      <c r="C62" s="1279" t="s">
        <v>1361</v>
      </c>
      <c r="D62" s="1296">
        <f>+BS!Q58</f>
        <v>0</v>
      </c>
      <c r="I62" s="1261">
        <f t="shared" si="3"/>
        <v>0</v>
      </c>
      <c r="N62" s="1353">
        <f t="shared" si="1"/>
        <v>0</v>
      </c>
      <c r="O62" s="1353">
        <f t="shared" si="2"/>
        <v>0</v>
      </c>
    </row>
    <row r="63" spans="1:15" hidden="1" outlineLevel="2">
      <c r="A63" s="1263">
        <v>52</v>
      </c>
      <c r="B63" s="1295" t="s">
        <v>1023</v>
      </c>
      <c r="C63" s="1279" t="s">
        <v>1024</v>
      </c>
      <c r="D63" s="1296">
        <f>+BS!Q59</f>
        <v>0</v>
      </c>
      <c r="I63" s="1261">
        <f t="shared" si="3"/>
        <v>0</v>
      </c>
      <c r="N63" s="1353">
        <f t="shared" si="1"/>
        <v>0</v>
      </c>
      <c r="O63" s="1353">
        <f t="shared" si="2"/>
        <v>0</v>
      </c>
    </row>
    <row r="64" spans="1:15" hidden="1" outlineLevel="2">
      <c r="A64" s="1263">
        <v>53</v>
      </c>
      <c r="B64" s="1295">
        <v>10800002</v>
      </c>
      <c r="C64" s="1279" t="s">
        <v>1147</v>
      </c>
      <c r="D64" s="1296">
        <f>+BS!Q60</f>
        <v>0</v>
      </c>
      <c r="I64" s="1261">
        <f t="shared" si="3"/>
        <v>0</v>
      </c>
      <c r="N64" s="1353">
        <f t="shared" si="1"/>
        <v>0</v>
      </c>
      <c r="O64" s="1353">
        <f t="shared" si="2"/>
        <v>0</v>
      </c>
    </row>
    <row r="65" spans="1:15" hidden="1" outlineLevel="2">
      <c r="A65" s="1263">
        <v>54</v>
      </c>
      <c r="B65" s="1295">
        <v>10800003</v>
      </c>
      <c r="C65" s="1279" t="s">
        <v>1148</v>
      </c>
      <c r="D65" s="1296">
        <f>+BS!Q61</f>
        <v>0</v>
      </c>
      <c r="I65" s="1261">
        <f t="shared" si="3"/>
        <v>0</v>
      </c>
      <c r="N65" s="1353">
        <f t="shared" si="1"/>
        <v>0</v>
      </c>
      <c r="O65" s="1353">
        <f t="shared" si="2"/>
        <v>0</v>
      </c>
    </row>
    <row r="66" spans="1:15" hidden="1" outlineLevel="2">
      <c r="A66" s="1263">
        <v>55</v>
      </c>
      <c r="B66" s="1295" t="s">
        <v>849</v>
      </c>
      <c r="C66" s="1279" t="s">
        <v>1076</v>
      </c>
      <c r="D66" s="1296">
        <f>+BS!Q62</f>
        <v>0</v>
      </c>
      <c r="I66" s="1261">
        <f t="shared" si="3"/>
        <v>0</v>
      </c>
      <c r="N66" s="1353">
        <f t="shared" si="1"/>
        <v>0</v>
      </c>
      <c r="O66" s="1353">
        <f t="shared" si="2"/>
        <v>0</v>
      </c>
    </row>
    <row r="67" spans="1:15" hidden="1" outlineLevel="2">
      <c r="A67" s="1263">
        <v>56</v>
      </c>
      <c r="B67" s="1295">
        <v>10800041</v>
      </c>
      <c r="C67" s="1279" t="s">
        <v>1327</v>
      </c>
      <c r="D67" s="1296">
        <f>+BS!Q63</f>
        <v>0</v>
      </c>
      <c r="I67" s="1261">
        <f t="shared" si="3"/>
        <v>0</v>
      </c>
      <c r="N67" s="1353">
        <f t="shared" si="1"/>
        <v>0</v>
      </c>
      <c r="O67" s="1353">
        <f t="shared" si="2"/>
        <v>0</v>
      </c>
    </row>
    <row r="68" spans="1:15" hidden="1" outlineLevel="2">
      <c r="A68" s="1263">
        <v>57</v>
      </c>
      <c r="B68" s="1295">
        <v>10800042</v>
      </c>
      <c r="C68" s="1279" t="s">
        <v>1328</v>
      </c>
      <c r="D68" s="1296">
        <f>+BS!Q64</f>
        <v>0</v>
      </c>
      <c r="I68" s="1261">
        <f t="shared" si="3"/>
        <v>0</v>
      </c>
      <c r="N68" s="1353">
        <f t="shared" si="1"/>
        <v>0</v>
      </c>
      <c r="O68" s="1353">
        <f t="shared" si="2"/>
        <v>0</v>
      </c>
    </row>
    <row r="69" spans="1:15" hidden="1" outlineLevel="2">
      <c r="A69" s="1263">
        <v>58</v>
      </c>
      <c r="B69" s="1295">
        <v>10800043</v>
      </c>
      <c r="C69" s="1279" t="s">
        <v>206</v>
      </c>
      <c r="D69" s="1296">
        <f>+BS!Q65</f>
        <v>0</v>
      </c>
      <c r="I69" s="1261">
        <f t="shared" si="3"/>
        <v>0</v>
      </c>
      <c r="N69" s="1353">
        <f t="shared" si="1"/>
        <v>0</v>
      </c>
      <c r="O69" s="1353">
        <f t="shared" si="2"/>
        <v>0</v>
      </c>
    </row>
    <row r="70" spans="1:15" hidden="1" outlineLevel="2">
      <c r="A70" s="1263">
        <v>59</v>
      </c>
      <c r="B70" s="1295">
        <v>10800051</v>
      </c>
      <c r="C70" s="1279" t="s">
        <v>944</v>
      </c>
      <c r="D70" s="1296">
        <f>+BS!Q66</f>
        <v>0</v>
      </c>
      <c r="I70" s="1261">
        <f t="shared" si="3"/>
        <v>0</v>
      </c>
      <c r="N70" s="1353">
        <f t="shared" si="1"/>
        <v>0</v>
      </c>
      <c r="O70" s="1353">
        <f t="shared" si="2"/>
        <v>0</v>
      </c>
    </row>
    <row r="71" spans="1:15" hidden="1" outlineLevel="2">
      <c r="A71" s="1263">
        <v>60</v>
      </c>
      <c r="B71" s="1295">
        <v>10800052</v>
      </c>
      <c r="C71" s="1279" t="s">
        <v>298</v>
      </c>
      <c r="D71" s="1296">
        <f>+BS!Q67</f>
        <v>0</v>
      </c>
      <c r="I71" s="1261">
        <f t="shared" si="3"/>
        <v>0</v>
      </c>
      <c r="N71" s="1353">
        <f t="shared" si="1"/>
        <v>0</v>
      </c>
      <c r="O71" s="1353">
        <f t="shared" si="2"/>
        <v>0</v>
      </c>
    </row>
    <row r="72" spans="1:15" outlineLevel="1" collapsed="1">
      <c r="A72" s="1263">
        <v>61</v>
      </c>
      <c r="B72" s="1295">
        <v>10800061</v>
      </c>
      <c r="C72" s="1279" t="s">
        <v>128</v>
      </c>
      <c r="D72" s="1296">
        <f>+BS!Q68</f>
        <v>-80285022.294583321</v>
      </c>
      <c r="I72" s="1261">
        <f t="shared" si="3"/>
        <v>-80285022.294583321</v>
      </c>
      <c r="K72" s="1261">
        <f>I72</f>
        <v>-80285022.294583321</v>
      </c>
      <c r="N72" s="1353">
        <f t="shared" si="1"/>
        <v>-80285022.294583321</v>
      </c>
      <c r="O72" s="1353">
        <f t="shared" si="2"/>
        <v>0</v>
      </c>
    </row>
    <row r="73" spans="1:15" outlineLevel="1">
      <c r="A73" s="1263">
        <v>62</v>
      </c>
      <c r="B73" s="1295">
        <v>10800062</v>
      </c>
      <c r="C73" s="1279" t="s">
        <v>128</v>
      </c>
      <c r="D73" s="1296">
        <f>+BS!Q69</f>
        <v>-269970273.53916675</v>
      </c>
      <c r="I73" s="1261">
        <f t="shared" si="3"/>
        <v>-269970273.53916675</v>
      </c>
      <c r="L73" s="1261">
        <f>I73</f>
        <v>-269970273.53916675</v>
      </c>
      <c r="N73" s="1353">
        <f t="shared" si="1"/>
        <v>-269970273.53916675</v>
      </c>
      <c r="O73" s="1353">
        <f t="shared" si="2"/>
        <v>0</v>
      </c>
    </row>
    <row r="74" spans="1:15" outlineLevel="1">
      <c r="A74" s="1263">
        <v>63</v>
      </c>
      <c r="B74" s="1295">
        <v>10800071</v>
      </c>
      <c r="C74" s="1279" t="s">
        <v>1156</v>
      </c>
      <c r="D74" s="1296">
        <f>+BS!Q70</f>
        <v>80285022.294583321</v>
      </c>
      <c r="I74" s="1261">
        <f t="shared" si="3"/>
        <v>80285022.294583321</v>
      </c>
      <c r="K74" s="1261">
        <f>I74</f>
        <v>80285022.294583321</v>
      </c>
      <c r="N74" s="1353">
        <f t="shared" si="1"/>
        <v>80285022.294583321</v>
      </c>
      <c r="O74" s="1353">
        <f t="shared" si="2"/>
        <v>0</v>
      </c>
    </row>
    <row r="75" spans="1:15" outlineLevel="1">
      <c r="A75" s="1263">
        <v>64</v>
      </c>
      <c r="B75" s="1295">
        <v>10800072</v>
      </c>
      <c r="C75" s="1279" t="s">
        <v>1156</v>
      </c>
      <c r="D75" s="1296">
        <f>+BS!Q71</f>
        <v>269970273.53916675</v>
      </c>
      <c r="I75" s="1261">
        <f t="shared" si="3"/>
        <v>269970273.53916675</v>
      </c>
      <c r="L75" s="1261">
        <f>I75</f>
        <v>269970273.53916675</v>
      </c>
      <c r="N75" s="1353">
        <f t="shared" si="1"/>
        <v>269970273.53916675</v>
      </c>
      <c r="O75" s="1353">
        <f t="shared" si="2"/>
        <v>0</v>
      </c>
    </row>
    <row r="76" spans="1:15" hidden="1" outlineLevel="2">
      <c r="A76" s="1263">
        <v>65</v>
      </c>
      <c r="B76" s="1295">
        <v>10800201</v>
      </c>
      <c r="C76" s="1279" t="s">
        <v>20</v>
      </c>
      <c r="D76" s="1296">
        <f>+BS!Q72</f>
        <v>0</v>
      </c>
      <c r="I76" s="1261">
        <f t="shared" ref="I76:I107" si="5">+D76</f>
        <v>0</v>
      </c>
      <c r="N76" s="1353">
        <f t="shared" ref="N76:N139" si="6">SUM(K76:M76)</f>
        <v>0</v>
      </c>
      <c r="O76" s="1353">
        <f t="shared" ref="O76:O139" si="7">N76-I76</f>
        <v>0</v>
      </c>
    </row>
    <row r="77" spans="1:15" hidden="1" outlineLevel="2">
      <c r="A77" s="1263">
        <v>66</v>
      </c>
      <c r="B77" s="1295">
        <v>10800202</v>
      </c>
      <c r="C77" s="1279" t="s">
        <v>559</v>
      </c>
      <c r="D77" s="1296">
        <f>+BS!Q73</f>
        <v>0</v>
      </c>
      <c r="I77" s="1261">
        <f t="shared" si="5"/>
        <v>0</v>
      </c>
      <c r="N77" s="1353">
        <f t="shared" si="6"/>
        <v>0</v>
      </c>
      <c r="O77" s="1353">
        <f t="shared" si="7"/>
        <v>0</v>
      </c>
    </row>
    <row r="78" spans="1:15" hidden="1" outlineLevel="2">
      <c r="A78" s="1263">
        <v>67</v>
      </c>
      <c r="B78" s="1295">
        <v>10800203</v>
      </c>
      <c r="C78" s="1279" t="s">
        <v>560</v>
      </c>
      <c r="D78" s="1296">
        <f>+BS!Q74</f>
        <v>0</v>
      </c>
      <c r="I78" s="1261">
        <f t="shared" si="5"/>
        <v>0</v>
      </c>
      <c r="N78" s="1353">
        <f t="shared" si="6"/>
        <v>0</v>
      </c>
      <c r="O78" s="1353">
        <f t="shared" si="7"/>
        <v>0</v>
      </c>
    </row>
    <row r="79" spans="1:15" outlineLevel="1" collapsed="1">
      <c r="A79" s="1263">
        <v>68</v>
      </c>
      <c r="B79" s="1295">
        <v>10800501</v>
      </c>
      <c r="C79" s="1279" t="s">
        <v>563</v>
      </c>
      <c r="D79" s="1296">
        <f>+BS!Q75</f>
        <v>-3475713472.6020837</v>
      </c>
      <c r="I79" s="1261">
        <f t="shared" si="5"/>
        <v>-3475713472.6020837</v>
      </c>
      <c r="K79" s="1261">
        <f>I79</f>
        <v>-3475713472.6020837</v>
      </c>
      <c r="N79" s="1353">
        <f t="shared" si="6"/>
        <v>-3475713472.6020837</v>
      </c>
      <c r="O79" s="1353">
        <f t="shared" si="7"/>
        <v>0</v>
      </c>
    </row>
    <row r="80" spans="1:15" outlineLevel="1">
      <c r="A80" s="1263">
        <v>69</v>
      </c>
      <c r="B80" s="1295">
        <v>10800502</v>
      </c>
      <c r="C80" s="1279" t="s">
        <v>564</v>
      </c>
      <c r="D80" s="1296">
        <f>+BS!Q76</f>
        <v>-1296766172.3304167</v>
      </c>
      <c r="I80" s="1261">
        <f t="shared" si="5"/>
        <v>-1296766172.3304167</v>
      </c>
      <c r="L80" s="1261">
        <f>I80</f>
        <v>-1296766172.3304167</v>
      </c>
      <c r="N80" s="1353">
        <f t="shared" si="6"/>
        <v>-1296766172.3304167</v>
      </c>
      <c r="O80" s="1353">
        <f t="shared" si="7"/>
        <v>0</v>
      </c>
    </row>
    <row r="81" spans="1:15" outlineLevel="1">
      <c r="A81" s="1263">
        <v>70</v>
      </c>
      <c r="B81" s="1295">
        <v>10800503</v>
      </c>
      <c r="C81" s="1279" t="s">
        <v>1072</v>
      </c>
      <c r="D81" s="1296">
        <f>+BS!Q77</f>
        <v>-107074993.10458332</v>
      </c>
      <c r="I81" s="1261">
        <f t="shared" si="5"/>
        <v>-107074993.10458332</v>
      </c>
      <c r="K81" s="1261">
        <f>I81*K6</f>
        <v>-71932980.367659077</v>
      </c>
      <c r="L81" s="1261">
        <f>I81*K7</f>
        <v>-35142012.736924246</v>
      </c>
      <c r="N81" s="1353">
        <f t="shared" si="6"/>
        <v>-107074993.10458332</v>
      </c>
      <c r="O81" s="1353">
        <f t="shared" si="7"/>
        <v>0</v>
      </c>
    </row>
    <row r="82" spans="1:15" outlineLevel="1">
      <c r="A82" s="1263">
        <v>71</v>
      </c>
      <c r="B82" s="1295">
        <v>10800541</v>
      </c>
      <c r="C82" s="1279" t="s">
        <v>96</v>
      </c>
      <c r="D82" s="1296">
        <f>+BS!Q78</f>
        <v>9806705.8712500017</v>
      </c>
      <c r="I82" s="1261">
        <f t="shared" si="5"/>
        <v>9806705.8712500017</v>
      </c>
      <c r="K82" s="1261">
        <f>I82</f>
        <v>9806705.8712500017</v>
      </c>
      <c r="N82" s="1353">
        <f t="shared" si="6"/>
        <v>9806705.8712500017</v>
      </c>
      <c r="O82" s="1353">
        <f t="shared" si="7"/>
        <v>0</v>
      </c>
    </row>
    <row r="83" spans="1:15" outlineLevel="1">
      <c r="A83" s="1263">
        <v>72</v>
      </c>
      <c r="B83" s="1295">
        <v>10800543</v>
      </c>
      <c r="C83" s="1279" t="s">
        <v>97</v>
      </c>
      <c r="D83" s="1296">
        <f>+BS!Q79</f>
        <v>123439.44583333335</v>
      </c>
      <c r="I83" s="1261">
        <f t="shared" si="5"/>
        <v>123439.44583333335</v>
      </c>
      <c r="K83" s="1261">
        <f>I83*K6</f>
        <v>82926.619710833329</v>
      </c>
      <c r="L83" s="1261">
        <f>I83*K7</f>
        <v>40512.826122500002</v>
      </c>
      <c r="N83" s="1353">
        <f t="shared" si="6"/>
        <v>123439.44583333333</v>
      </c>
      <c r="O83" s="1353">
        <f t="shared" si="7"/>
        <v>0</v>
      </c>
    </row>
    <row r="84" spans="1:15" outlineLevel="1">
      <c r="A84" s="1263">
        <v>73</v>
      </c>
      <c r="B84" s="1295">
        <v>10800552</v>
      </c>
      <c r="C84" s="1279" t="s">
        <v>288</v>
      </c>
      <c r="D84" s="1296">
        <f>+BS!Q80</f>
        <v>4311118.6779166665</v>
      </c>
      <c r="I84" s="1261">
        <f t="shared" si="5"/>
        <v>4311118.6779166665</v>
      </c>
      <c r="L84" s="1261">
        <f>I84</f>
        <v>4311118.6779166665</v>
      </c>
      <c r="N84" s="1353">
        <f t="shared" si="6"/>
        <v>4311118.6779166665</v>
      </c>
      <c r="O84" s="1353">
        <f t="shared" si="7"/>
        <v>0</v>
      </c>
    </row>
    <row r="85" spans="1:15" outlineLevel="1">
      <c r="A85" s="1263">
        <v>74</v>
      </c>
      <c r="B85" s="1295">
        <v>10800601</v>
      </c>
      <c r="C85" s="1279" t="s">
        <v>2983</v>
      </c>
      <c r="D85" s="1296">
        <f>+BS!Q81</f>
        <v>3875</v>
      </c>
      <c r="I85" s="1261">
        <f t="shared" si="5"/>
        <v>3875</v>
      </c>
      <c r="K85" s="1261">
        <f>I85</f>
        <v>3875</v>
      </c>
      <c r="N85" s="1353">
        <f t="shared" si="6"/>
        <v>3875</v>
      </c>
      <c r="O85" s="1353">
        <f t="shared" si="7"/>
        <v>0</v>
      </c>
    </row>
    <row r="86" spans="1:15" outlineLevel="1">
      <c r="A86" s="1263">
        <v>75</v>
      </c>
      <c r="B86" s="1295">
        <v>10800602</v>
      </c>
      <c r="C86" s="1279" t="s">
        <v>2952</v>
      </c>
      <c r="D86" s="1296">
        <f>+BS!Q82</f>
        <v>7.0983333333333336</v>
      </c>
      <c r="I86" s="1261">
        <f t="shared" si="5"/>
        <v>7.0983333333333336</v>
      </c>
      <c r="L86" s="1261">
        <f>I86</f>
        <v>7.0983333333333336</v>
      </c>
      <c r="N86" s="1353">
        <f t="shared" si="6"/>
        <v>7.0983333333333336</v>
      </c>
      <c r="O86" s="1353">
        <f t="shared" si="7"/>
        <v>0</v>
      </c>
    </row>
    <row r="87" spans="1:15" hidden="1" outlineLevel="2">
      <c r="A87" s="1263">
        <v>76</v>
      </c>
      <c r="B87" s="1295">
        <v>10800603</v>
      </c>
      <c r="C87" s="1279" t="s">
        <v>2984</v>
      </c>
      <c r="D87" s="1296">
        <f>+BS!Q83</f>
        <v>0</v>
      </c>
      <c r="I87" s="1261">
        <f t="shared" si="5"/>
        <v>0</v>
      </c>
      <c r="N87" s="1353">
        <f t="shared" si="6"/>
        <v>0</v>
      </c>
      <c r="O87" s="1353">
        <f t="shared" si="7"/>
        <v>0</v>
      </c>
    </row>
    <row r="88" spans="1:15" hidden="1" outlineLevel="2">
      <c r="A88" s="1263">
        <v>77</v>
      </c>
      <c r="B88" s="1295">
        <v>10891001</v>
      </c>
      <c r="C88" s="1279" t="s">
        <v>1355</v>
      </c>
      <c r="D88" s="1296">
        <f>+BS!Q84</f>
        <v>0</v>
      </c>
      <c r="I88" s="1261">
        <f t="shared" si="5"/>
        <v>0</v>
      </c>
      <c r="N88" s="1353">
        <f t="shared" si="6"/>
        <v>0</v>
      </c>
      <c r="O88" s="1353">
        <f t="shared" si="7"/>
        <v>0</v>
      </c>
    </row>
    <row r="89" spans="1:15" hidden="1" outlineLevel="2">
      <c r="A89" s="1263">
        <v>78</v>
      </c>
      <c r="B89" s="1295">
        <v>11100001</v>
      </c>
      <c r="C89" s="1279" t="s">
        <v>1361</v>
      </c>
      <c r="D89" s="1296">
        <f>+BS!Q85</f>
        <v>0</v>
      </c>
      <c r="I89" s="1261">
        <f t="shared" si="5"/>
        <v>0</v>
      </c>
      <c r="N89" s="1353">
        <f t="shared" si="6"/>
        <v>0</v>
      </c>
      <c r="O89" s="1353">
        <f t="shared" si="7"/>
        <v>0</v>
      </c>
    </row>
    <row r="90" spans="1:15" hidden="1" outlineLevel="2">
      <c r="A90" s="1263">
        <v>79</v>
      </c>
      <c r="B90" s="1295">
        <v>11100002</v>
      </c>
      <c r="C90" s="1279" t="s">
        <v>1147</v>
      </c>
      <c r="D90" s="1296">
        <f>+BS!Q86</f>
        <v>0</v>
      </c>
      <c r="I90" s="1261">
        <f t="shared" si="5"/>
        <v>0</v>
      </c>
      <c r="N90" s="1353">
        <f t="shared" si="6"/>
        <v>0</v>
      </c>
      <c r="O90" s="1353">
        <f t="shared" si="7"/>
        <v>0</v>
      </c>
    </row>
    <row r="91" spans="1:15" hidden="1" outlineLevel="2">
      <c r="A91" s="1263">
        <v>80</v>
      </c>
      <c r="B91" s="1295">
        <v>11100003</v>
      </c>
      <c r="C91" s="1279" t="s">
        <v>1148</v>
      </c>
      <c r="D91" s="1296">
        <f>+BS!Q87</f>
        <v>0</v>
      </c>
      <c r="I91" s="1261">
        <f t="shared" si="5"/>
        <v>0</v>
      </c>
      <c r="N91" s="1353">
        <f t="shared" si="6"/>
        <v>0</v>
      </c>
      <c r="O91" s="1353">
        <f t="shared" si="7"/>
        <v>0</v>
      </c>
    </row>
    <row r="92" spans="1:15" hidden="1" outlineLevel="2">
      <c r="A92" s="1263">
        <v>81</v>
      </c>
      <c r="B92" s="1295">
        <v>11100091</v>
      </c>
      <c r="C92" s="1279" t="s">
        <v>1653</v>
      </c>
      <c r="D92" s="1296">
        <f>+BS!Q88</f>
        <v>0</v>
      </c>
      <c r="I92" s="1261">
        <f t="shared" si="5"/>
        <v>0</v>
      </c>
      <c r="N92" s="1353">
        <f t="shared" si="6"/>
        <v>0</v>
      </c>
      <c r="O92" s="1353">
        <f t="shared" si="7"/>
        <v>0</v>
      </c>
    </row>
    <row r="93" spans="1:15" hidden="1" outlineLevel="2">
      <c r="A93" s="1263">
        <v>82</v>
      </c>
      <c r="B93" s="1295">
        <v>11100092</v>
      </c>
      <c r="C93" s="1279" t="s">
        <v>165</v>
      </c>
      <c r="D93" s="1296">
        <f>+BS!Q89</f>
        <v>0</v>
      </c>
      <c r="I93" s="1261">
        <f t="shared" si="5"/>
        <v>0</v>
      </c>
      <c r="N93" s="1353">
        <f t="shared" si="6"/>
        <v>0</v>
      </c>
      <c r="O93" s="1353">
        <f t="shared" si="7"/>
        <v>0</v>
      </c>
    </row>
    <row r="94" spans="1:15" outlineLevel="1" collapsed="1">
      <c r="A94" s="1263">
        <v>83</v>
      </c>
      <c r="B94" s="1297">
        <v>11100501</v>
      </c>
      <c r="C94" s="1279" t="s">
        <v>747</v>
      </c>
      <c r="D94" s="1296">
        <f>+BS!Q90</f>
        <v>-31072844.14458333</v>
      </c>
      <c r="I94" s="1261">
        <f t="shared" si="5"/>
        <v>-31072844.14458333</v>
      </c>
      <c r="K94" s="1261">
        <f>I94</f>
        <v>-31072844.14458333</v>
      </c>
      <c r="N94" s="1353">
        <f t="shared" si="6"/>
        <v>-31072844.14458333</v>
      </c>
      <c r="O94" s="1353">
        <f t="shared" si="7"/>
        <v>0</v>
      </c>
    </row>
    <row r="95" spans="1:15" outlineLevel="1">
      <c r="A95" s="1263">
        <v>84</v>
      </c>
      <c r="B95" s="1297">
        <v>11100502</v>
      </c>
      <c r="C95" s="1279" t="s">
        <v>748</v>
      </c>
      <c r="D95" s="1296">
        <f>+BS!Q91</f>
        <v>-5794996.3049999997</v>
      </c>
      <c r="I95" s="1261">
        <f t="shared" si="5"/>
        <v>-5794996.3049999997</v>
      </c>
      <c r="L95" s="1261">
        <f>I95</f>
        <v>-5794996.3049999997</v>
      </c>
      <c r="N95" s="1353">
        <f t="shared" si="6"/>
        <v>-5794996.3049999997</v>
      </c>
      <c r="O95" s="1353">
        <f t="shared" si="7"/>
        <v>0</v>
      </c>
    </row>
    <row r="96" spans="1:15" outlineLevel="1">
      <c r="A96" s="1263">
        <v>85</v>
      </c>
      <c r="B96" s="1297">
        <v>11100503</v>
      </c>
      <c r="C96" s="1279" t="s">
        <v>749</v>
      </c>
      <c r="D96" s="1296">
        <f>+BS!Q92</f>
        <v>-90442554.099583328</v>
      </c>
      <c r="I96" s="1261">
        <f t="shared" si="5"/>
        <v>-90442554.099583328</v>
      </c>
      <c r="K96" s="1261">
        <f>I96*K6</f>
        <v>-60759307.844100073</v>
      </c>
      <c r="L96" s="1261">
        <f>I96*K7</f>
        <v>-29683246.255483247</v>
      </c>
      <c r="N96" s="1353">
        <f t="shared" si="6"/>
        <v>-90442554.099583328</v>
      </c>
      <c r="O96" s="1353">
        <f t="shared" si="7"/>
        <v>0</v>
      </c>
    </row>
    <row r="97" spans="1:15" s="1279" customFormat="1" outlineLevel="1">
      <c r="A97" s="1298">
        <v>86</v>
      </c>
      <c r="B97" s="1295">
        <v>11400001</v>
      </c>
      <c r="C97" s="1279" t="s">
        <v>557</v>
      </c>
      <c r="D97" s="1296">
        <f>+BS!Q93</f>
        <v>946172.25</v>
      </c>
      <c r="E97" s="1298"/>
      <c r="F97" s="1275"/>
      <c r="G97" s="1275"/>
      <c r="H97" s="1275"/>
      <c r="I97" s="1275">
        <f t="shared" si="5"/>
        <v>946172.25</v>
      </c>
      <c r="K97" s="1275">
        <f>I97</f>
        <v>946172.25</v>
      </c>
      <c r="L97" s="1275"/>
      <c r="M97" s="1275"/>
      <c r="N97" s="1333">
        <f t="shared" si="6"/>
        <v>946172.25</v>
      </c>
      <c r="O97" s="1333">
        <f t="shared" si="7"/>
        <v>0</v>
      </c>
    </row>
    <row r="98" spans="1:15" s="1279" customFormat="1" outlineLevel="1">
      <c r="A98" s="1298">
        <v>87</v>
      </c>
      <c r="B98" s="1295">
        <v>11400002</v>
      </c>
      <c r="C98" s="1279" t="s">
        <v>1878</v>
      </c>
      <c r="D98" s="1296">
        <f>+BS!Q94</f>
        <v>0</v>
      </c>
      <c r="E98" s="1298"/>
      <c r="F98" s="1275"/>
      <c r="G98" s="1275"/>
      <c r="H98" s="1275"/>
      <c r="I98" s="1275">
        <f t="shared" si="5"/>
        <v>0</v>
      </c>
      <c r="K98" s="1275"/>
      <c r="L98" s="1275"/>
      <c r="M98" s="1275"/>
      <c r="N98" s="1333">
        <f t="shared" si="6"/>
        <v>0</v>
      </c>
      <c r="O98" s="1333">
        <f t="shared" si="7"/>
        <v>0</v>
      </c>
    </row>
    <row r="99" spans="1:15" s="1279" customFormat="1" outlineLevel="1">
      <c r="A99" s="1298">
        <v>88</v>
      </c>
      <c r="B99" s="1295">
        <v>11400011</v>
      </c>
      <c r="C99" s="1279" t="s">
        <v>558</v>
      </c>
      <c r="D99" s="1296">
        <f>+BS!Q95</f>
        <v>302358.00999999995</v>
      </c>
      <c r="E99" s="1298"/>
      <c r="F99" s="1275"/>
      <c r="G99" s="1275"/>
      <c r="H99" s="1275"/>
      <c r="I99" s="1275">
        <f t="shared" si="5"/>
        <v>302358.00999999995</v>
      </c>
      <c r="K99" s="1275">
        <f t="shared" ref="K99:K112" si="8">I99</f>
        <v>302358.00999999995</v>
      </c>
      <c r="L99" s="1275"/>
      <c r="M99" s="1275"/>
      <c r="N99" s="1333">
        <f t="shared" si="6"/>
        <v>302358.00999999995</v>
      </c>
      <c r="O99" s="1333">
        <f t="shared" si="7"/>
        <v>0</v>
      </c>
    </row>
    <row r="100" spans="1:15" s="1279" customFormat="1" outlineLevel="1">
      <c r="A100" s="1298">
        <v>89</v>
      </c>
      <c r="B100" s="1295">
        <v>11400031</v>
      </c>
      <c r="C100" s="1279" t="s">
        <v>1549</v>
      </c>
      <c r="D100" s="1296">
        <f>+BS!Q96</f>
        <v>76622596.840000018</v>
      </c>
      <c r="E100" s="1298"/>
      <c r="F100" s="1275"/>
      <c r="G100" s="1275"/>
      <c r="H100" s="1275"/>
      <c r="I100" s="1275">
        <f t="shared" si="5"/>
        <v>76622596.840000018</v>
      </c>
      <c r="K100" s="1275">
        <f t="shared" si="8"/>
        <v>76622596.840000018</v>
      </c>
      <c r="L100" s="1275"/>
      <c r="M100" s="1275"/>
      <c r="N100" s="1333">
        <f t="shared" si="6"/>
        <v>76622596.840000018</v>
      </c>
      <c r="O100" s="1333">
        <f t="shared" si="7"/>
        <v>0</v>
      </c>
    </row>
    <row r="101" spans="1:15" s="1279" customFormat="1" outlineLevel="1">
      <c r="A101" s="1298">
        <v>90</v>
      </c>
      <c r="B101" s="1295">
        <v>11491001</v>
      </c>
      <c r="C101" s="1279" t="s">
        <v>1549</v>
      </c>
      <c r="D101" s="1296">
        <f>+BS!Q97</f>
        <v>0</v>
      </c>
      <c r="E101" s="1298"/>
      <c r="F101" s="1275"/>
      <c r="G101" s="1275"/>
      <c r="H101" s="1275"/>
      <c r="I101" s="1275">
        <f t="shared" si="5"/>
        <v>0</v>
      </c>
      <c r="K101" s="1275">
        <f t="shared" si="8"/>
        <v>0</v>
      </c>
      <c r="L101" s="1275"/>
      <c r="M101" s="1275"/>
      <c r="N101" s="1333">
        <f t="shared" si="6"/>
        <v>0</v>
      </c>
      <c r="O101" s="1333">
        <f t="shared" si="7"/>
        <v>0</v>
      </c>
    </row>
    <row r="102" spans="1:15" s="1279" customFormat="1" outlineLevel="1">
      <c r="A102" s="1298">
        <v>91</v>
      </c>
      <c r="B102" s="1295">
        <v>11400061</v>
      </c>
      <c r="C102" s="1279" t="s">
        <v>1393</v>
      </c>
      <c r="D102" s="1296">
        <f>+BS!Q98</f>
        <v>156960790.83999997</v>
      </c>
      <c r="E102" s="1298"/>
      <c r="F102" s="1275"/>
      <c r="G102" s="1275"/>
      <c r="H102" s="1275"/>
      <c r="I102" s="1275">
        <f t="shared" si="5"/>
        <v>156960790.83999997</v>
      </c>
      <c r="K102" s="1275">
        <f t="shared" si="8"/>
        <v>156960790.83999997</v>
      </c>
      <c r="L102" s="1275"/>
      <c r="M102" s="1275"/>
      <c r="N102" s="1333">
        <f t="shared" si="6"/>
        <v>156960790.83999997</v>
      </c>
      <c r="O102" s="1333">
        <f t="shared" si="7"/>
        <v>0</v>
      </c>
    </row>
    <row r="103" spans="1:15" s="1279" customFormat="1" outlineLevel="1">
      <c r="A103" s="1298">
        <v>92</v>
      </c>
      <c r="B103" s="1299">
        <v>11400071</v>
      </c>
      <c r="C103" s="1300" t="s">
        <v>1980</v>
      </c>
      <c r="D103" s="1296">
        <f>+BS!Q99</f>
        <v>16950332.900000002</v>
      </c>
      <c r="E103" s="1298"/>
      <c r="F103" s="1275"/>
      <c r="G103" s="1275"/>
      <c r="H103" s="1275"/>
      <c r="I103" s="1275">
        <f t="shared" si="5"/>
        <v>16950332.900000002</v>
      </c>
      <c r="K103" s="1275">
        <f t="shared" si="8"/>
        <v>16950332.900000002</v>
      </c>
      <c r="L103" s="1275"/>
      <c r="M103" s="1275"/>
      <c r="N103" s="1333">
        <f t="shared" si="6"/>
        <v>16950332.900000002</v>
      </c>
      <c r="O103" s="1333">
        <f t="shared" si="7"/>
        <v>0</v>
      </c>
    </row>
    <row r="104" spans="1:15" s="1279" customFormat="1" outlineLevel="1">
      <c r="A104" s="1298">
        <v>93</v>
      </c>
      <c r="B104" s="1299">
        <v>11400081</v>
      </c>
      <c r="C104" s="1300" t="s">
        <v>167</v>
      </c>
      <c r="D104" s="1296">
        <f>+BS!Q100</f>
        <v>0</v>
      </c>
      <c r="E104" s="1298"/>
      <c r="F104" s="1275"/>
      <c r="G104" s="1275"/>
      <c r="H104" s="1275"/>
      <c r="I104" s="1275">
        <f t="shared" si="5"/>
        <v>0</v>
      </c>
      <c r="K104" s="1275">
        <f t="shared" si="8"/>
        <v>0</v>
      </c>
      <c r="L104" s="1275"/>
      <c r="M104" s="1275"/>
      <c r="N104" s="1333">
        <f t="shared" si="6"/>
        <v>0</v>
      </c>
      <c r="O104" s="1333">
        <f t="shared" si="7"/>
        <v>0</v>
      </c>
    </row>
    <row r="105" spans="1:15" s="1279" customFormat="1" outlineLevel="1">
      <c r="A105" s="1298">
        <v>94</v>
      </c>
      <c r="B105" s="1299">
        <v>11400091</v>
      </c>
      <c r="C105" s="1300" t="s">
        <v>2619</v>
      </c>
      <c r="D105" s="1296">
        <f>+BS!Q101</f>
        <v>31009424.02999999</v>
      </c>
      <c r="E105" s="1298"/>
      <c r="F105" s="1275"/>
      <c r="G105" s="1275"/>
      <c r="H105" s="1275"/>
      <c r="I105" s="1275">
        <f t="shared" si="5"/>
        <v>31009424.02999999</v>
      </c>
      <c r="K105" s="1275">
        <f t="shared" si="8"/>
        <v>31009424.02999999</v>
      </c>
      <c r="L105" s="1275"/>
      <c r="M105" s="1275"/>
      <c r="N105" s="1333">
        <f t="shared" si="6"/>
        <v>31009424.02999999</v>
      </c>
      <c r="O105" s="1333">
        <f t="shared" si="7"/>
        <v>0</v>
      </c>
    </row>
    <row r="106" spans="1:15" s="1279" customFormat="1" outlineLevel="1">
      <c r="A106" s="1298">
        <v>95</v>
      </c>
      <c r="B106" s="1295">
        <v>11500001</v>
      </c>
      <c r="C106" s="1279" t="s">
        <v>1730</v>
      </c>
      <c r="D106" s="1296">
        <f>+BS!Q102</f>
        <v>-880239</v>
      </c>
      <c r="E106" s="1298"/>
      <c r="F106" s="1275"/>
      <c r="G106" s="1275"/>
      <c r="H106" s="1275"/>
      <c r="I106" s="1275">
        <f t="shared" si="5"/>
        <v>-880239</v>
      </c>
      <c r="K106" s="1275">
        <f t="shared" si="8"/>
        <v>-880239</v>
      </c>
      <c r="L106" s="1275"/>
      <c r="M106" s="1275"/>
      <c r="N106" s="1333">
        <f t="shared" si="6"/>
        <v>-880239</v>
      </c>
      <c r="O106" s="1333">
        <f t="shared" si="7"/>
        <v>0</v>
      </c>
    </row>
    <row r="107" spans="1:15" s="1279" customFormat="1" outlineLevel="1">
      <c r="A107" s="1298">
        <v>96</v>
      </c>
      <c r="B107" s="1295">
        <v>11500002</v>
      </c>
      <c r="C107" s="1279" t="s">
        <v>230</v>
      </c>
      <c r="D107" s="1296">
        <f>+BS!Q103</f>
        <v>0</v>
      </c>
      <c r="E107" s="1298"/>
      <c r="F107" s="1275"/>
      <c r="G107" s="1275"/>
      <c r="H107" s="1275"/>
      <c r="I107" s="1275">
        <f t="shared" si="5"/>
        <v>0</v>
      </c>
      <c r="K107" s="1275">
        <f t="shared" si="8"/>
        <v>0</v>
      </c>
      <c r="L107" s="1275"/>
      <c r="M107" s="1275"/>
      <c r="N107" s="1333">
        <f t="shared" si="6"/>
        <v>0</v>
      </c>
      <c r="O107" s="1333">
        <f t="shared" si="7"/>
        <v>0</v>
      </c>
    </row>
    <row r="108" spans="1:15" s="1279" customFormat="1" outlineLevel="1">
      <c r="A108" s="1298">
        <v>97</v>
      </c>
      <c r="B108" s="1295">
        <v>11500011</v>
      </c>
      <c r="C108" s="1279" t="s">
        <v>60</v>
      </c>
      <c r="D108" s="1296">
        <f>+BS!Q104</f>
        <v>-302358.00999999995</v>
      </c>
      <c r="E108" s="1298"/>
      <c r="F108" s="1275"/>
      <c r="G108" s="1275"/>
      <c r="H108" s="1275"/>
      <c r="I108" s="1275">
        <f t="shared" ref="I108:I139" si="9">+D108</f>
        <v>-302358.00999999995</v>
      </c>
      <c r="K108" s="1275">
        <f t="shared" si="8"/>
        <v>-302358.00999999995</v>
      </c>
      <c r="L108" s="1275"/>
      <c r="M108" s="1275"/>
      <c r="N108" s="1333">
        <f t="shared" si="6"/>
        <v>-302358.00999999995</v>
      </c>
      <c r="O108" s="1333">
        <f t="shared" si="7"/>
        <v>0</v>
      </c>
    </row>
    <row r="109" spans="1:15" s="1279" customFormat="1" outlineLevel="1">
      <c r="A109" s="1298">
        <v>98</v>
      </c>
      <c r="B109" s="1295">
        <v>11500031</v>
      </c>
      <c r="C109" s="1279" t="s">
        <v>1259</v>
      </c>
      <c r="D109" s="1296">
        <f>+BS!Q105</f>
        <v>-59157663.659999974</v>
      </c>
      <c r="E109" s="1298"/>
      <c r="F109" s="1275"/>
      <c r="G109" s="1275"/>
      <c r="H109" s="1275"/>
      <c r="I109" s="1275">
        <f t="shared" si="9"/>
        <v>-59157663.659999974</v>
      </c>
      <c r="K109" s="1275">
        <f t="shared" si="8"/>
        <v>-59157663.659999974</v>
      </c>
      <c r="L109" s="1275"/>
      <c r="M109" s="1275"/>
      <c r="N109" s="1333">
        <f t="shared" si="6"/>
        <v>-59157663.659999974</v>
      </c>
      <c r="O109" s="1333">
        <f t="shared" si="7"/>
        <v>0</v>
      </c>
    </row>
    <row r="110" spans="1:15" s="1279" customFormat="1" outlineLevel="1">
      <c r="A110" s="1298">
        <v>99</v>
      </c>
      <c r="B110" s="1295">
        <v>11500041</v>
      </c>
      <c r="C110" s="1279" t="s">
        <v>1423</v>
      </c>
      <c r="D110" s="1296">
        <f>+BS!Q106</f>
        <v>-33721264.640000001</v>
      </c>
      <c r="E110" s="1298"/>
      <c r="F110" s="1275"/>
      <c r="G110" s="1275"/>
      <c r="H110" s="1275"/>
      <c r="I110" s="1275">
        <f t="shared" si="9"/>
        <v>-33721264.640000001</v>
      </c>
      <c r="K110" s="1275">
        <f t="shared" si="8"/>
        <v>-33721264.640000001</v>
      </c>
      <c r="L110" s="1275"/>
      <c r="M110" s="1275"/>
      <c r="N110" s="1333">
        <f t="shared" si="6"/>
        <v>-33721264.640000001</v>
      </c>
      <c r="O110" s="1333">
        <f t="shared" si="7"/>
        <v>0</v>
      </c>
    </row>
    <row r="111" spans="1:15" s="1279" customFormat="1" outlineLevel="1">
      <c r="A111" s="1298">
        <v>100</v>
      </c>
      <c r="B111" s="1299">
        <v>11500051</v>
      </c>
      <c r="C111" s="1300" t="s">
        <v>1981</v>
      </c>
      <c r="D111" s="1296">
        <f>+BS!Q107</f>
        <v>-16294654.681250004</v>
      </c>
      <c r="E111" s="1298"/>
      <c r="F111" s="1275"/>
      <c r="G111" s="1275"/>
      <c r="H111" s="1275"/>
      <c r="I111" s="1275">
        <f t="shared" si="9"/>
        <v>-16294654.681250004</v>
      </c>
      <c r="K111" s="1275">
        <f t="shared" si="8"/>
        <v>-16294654.681250004</v>
      </c>
      <c r="L111" s="1275"/>
      <c r="M111" s="1275"/>
      <c r="N111" s="1333">
        <f t="shared" si="6"/>
        <v>-16294654.681250004</v>
      </c>
      <c r="O111" s="1333">
        <f t="shared" si="7"/>
        <v>0</v>
      </c>
    </row>
    <row r="112" spans="1:15" s="1279" customFormat="1" outlineLevel="1">
      <c r="A112" s="1298">
        <v>101</v>
      </c>
      <c r="B112" s="1299">
        <v>11500061</v>
      </c>
      <c r="C112" s="1279" t="s">
        <v>2620</v>
      </c>
      <c r="D112" s="1296">
        <f>+BS!Q108</f>
        <v>-3863529.02</v>
      </c>
      <c r="E112" s="1298"/>
      <c r="F112" s="1275"/>
      <c r="G112" s="1275"/>
      <c r="H112" s="1275"/>
      <c r="I112" s="1275">
        <f t="shared" si="9"/>
        <v>-3863529.02</v>
      </c>
      <c r="K112" s="1275">
        <f t="shared" si="8"/>
        <v>-3863529.02</v>
      </c>
      <c r="L112" s="1275"/>
      <c r="M112" s="1275"/>
      <c r="N112" s="1333">
        <f t="shared" si="6"/>
        <v>-3863529.02</v>
      </c>
      <c r="O112" s="1333">
        <f t="shared" si="7"/>
        <v>0</v>
      </c>
    </row>
    <row r="113" spans="1:15" outlineLevel="1">
      <c r="A113" s="1263">
        <v>102</v>
      </c>
      <c r="B113" s="1295">
        <v>11591001</v>
      </c>
      <c r="C113" s="1279" t="s">
        <v>1356</v>
      </c>
      <c r="D113" s="1296">
        <f>+BS!Q109</f>
        <v>0</v>
      </c>
      <c r="I113" s="1261">
        <f t="shared" si="9"/>
        <v>0</v>
      </c>
      <c r="N113" s="1353">
        <f t="shared" si="6"/>
        <v>0</v>
      </c>
      <c r="O113" s="1353">
        <f t="shared" si="7"/>
        <v>0</v>
      </c>
    </row>
    <row r="114" spans="1:15" s="1279" customFormat="1" outlineLevel="1">
      <c r="A114" s="1298">
        <v>103</v>
      </c>
      <c r="B114" s="1295">
        <v>11730002</v>
      </c>
      <c r="C114" s="1279" t="s">
        <v>653</v>
      </c>
      <c r="D114" s="1296">
        <f>+BS!Q110</f>
        <v>8654564.4700000007</v>
      </c>
      <c r="E114" s="1298"/>
      <c r="F114" s="1275"/>
      <c r="G114" s="1275"/>
      <c r="H114" s="1275"/>
      <c r="I114" s="1275">
        <f t="shared" si="9"/>
        <v>8654564.4700000007</v>
      </c>
      <c r="K114" s="1275"/>
      <c r="L114" s="1275">
        <f>I114</f>
        <v>8654564.4700000007</v>
      </c>
      <c r="M114" s="1275"/>
      <c r="N114" s="1333">
        <f t="shared" si="6"/>
        <v>8654564.4700000007</v>
      </c>
      <c r="O114" s="1333">
        <f t="shared" si="7"/>
        <v>0</v>
      </c>
    </row>
    <row r="115" spans="1:15" hidden="1" outlineLevel="2">
      <c r="A115" s="1263">
        <v>104</v>
      </c>
      <c r="B115" s="1295">
        <v>12100003</v>
      </c>
      <c r="C115" s="1279" t="s">
        <v>431</v>
      </c>
      <c r="D115" s="1296">
        <f>+BS!Q111</f>
        <v>0</v>
      </c>
      <c r="I115" s="1261">
        <f t="shared" si="9"/>
        <v>0</v>
      </c>
      <c r="N115" s="1353">
        <f t="shared" si="6"/>
        <v>0</v>
      </c>
      <c r="O115" s="1353">
        <f t="shared" si="7"/>
        <v>0</v>
      </c>
    </row>
    <row r="116" spans="1:15" hidden="1" outlineLevel="2">
      <c r="A116" s="1263">
        <v>105</v>
      </c>
      <c r="B116" s="1295">
        <v>12100013</v>
      </c>
      <c r="C116" s="1279" t="s">
        <v>844</v>
      </c>
      <c r="D116" s="1296">
        <f>+BS!Q112</f>
        <v>0</v>
      </c>
      <c r="I116" s="1261">
        <f t="shared" si="9"/>
        <v>0</v>
      </c>
      <c r="N116" s="1353">
        <f t="shared" si="6"/>
        <v>0</v>
      </c>
      <c r="O116" s="1353">
        <f t="shared" si="7"/>
        <v>0</v>
      </c>
    </row>
    <row r="117" spans="1:15" outlineLevel="1" collapsed="1">
      <c r="A117" s="1263">
        <v>106</v>
      </c>
      <c r="B117" s="1295">
        <v>12100503</v>
      </c>
      <c r="C117" s="1279" t="s">
        <v>289</v>
      </c>
      <c r="D117" s="1296">
        <f>+BS!Q113</f>
        <v>95778.840833333321</v>
      </c>
      <c r="I117" s="1261">
        <f t="shared" si="9"/>
        <v>95778.840833333321</v>
      </c>
      <c r="M117" s="1275">
        <f>I117</f>
        <v>95778.840833333321</v>
      </c>
      <c r="N117" s="1353">
        <f t="shared" si="6"/>
        <v>95778.840833333321</v>
      </c>
      <c r="O117" s="1353">
        <f t="shared" si="7"/>
        <v>0</v>
      </c>
    </row>
    <row r="118" spans="1:15" outlineLevel="1">
      <c r="A118" s="1263">
        <v>107</v>
      </c>
      <c r="B118" s="1295">
        <v>12100513</v>
      </c>
      <c r="C118" s="1279" t="s">
        <v>289</v>
      </c>
      <c r="D118" s="1296">
        <f>+BS!Q114</f>
        <v>3372006.9683333333</v>
      </c>
      <c r="I118" s="1261">
        <f t="shared" si="9"/>
        <v>3372006.9683333333</v>
      </c>
      <c r="M118" s="1275">
        <f>I118</f>
        <v>3372006.9683333333</v>
      </c>
      <c r="N118" s="1353">
        <f t="shared" si="6"/>
        <v>3372006.9683333333</v>
      </c>
      <c r="O118" s="1353">
        <f t="shared" si="7"/>
        <v>0</v>
      </c>
    </row>
    <row r="119" spans="1:15" outlineLevel="1">
      <c r="A119" s="1263">
        <v>108</v>
      </c>
      <c r="B119" s="1295">
        <v>12200003</v>
      </c>
      <c r="C119" s="1279" t="s">
        <v>3259</v>
      </c>
      <c r="D119" s="1296">
        <f>+BS!Q115</f>
        <v>0</v>
      </c>
      <c r="I119" s="1261">
        <f t="shared" si="9"/>
        <v>0</v>
      </c>
      <c r="N119" s="1353">
        <f t="shared" si="6"/>
        <v>0</v>
      </c>
      <c r="O119" s="1353">
        <f t="shared" si="7"/>
        <v>0</v>
      </c>
    </row>
    <row r="120" spans="1:15" outlineLevel="1">
      <c r="A120" s="1263">
        <v>109</v>
      </c>
      <c r="B120" s="1297">
        <v>12200503</v>
      </c>
      <c r="C120" s="1279" t="s">
        <v>752</v>
      </c>
      <c r="D120" s="1296">
        <f>+BS!Q116</f>
        <v>172790.7291666666</v>
      </c>
      <c r="I120" s="1261">
        <f t="shared" si="9"/>
        <v>172790.7291666666</v>
      </c>
      <c r="M120" s="1275">
        <f>I120</f>
        <v>172790.7291666666</v>
      </c>
      <c r="N120" s="1353">
        <f t="shared" si="6"/>
        <v>172790.7291666666</v>
      </c>
      <c r="O120" s="1353">
        <f t="shared" si="7"/>
        <v>0</v>
      </c>
    </row>
    <row r="121" spans="1:15" outlineLevel="1">
      <c r="A121" s="1263">
        <v>110</v>
      </c>
      <c r="B121" s="1295">
        <v>12310000</v>
      </c>
      <c r="C121" s="1279" t="s">
        <v>1198</v>
      </c>
      <c r="D121" s="1296">
        <f>+BS!Q117</f>
        <v>29743547.833333332</v>
      </c>
      <c r="I121" s="1261">
        <f t="shared" si="9"/>
        <v>29743547.833333332</v>
      </c>
      <c r="M121" s="1275">
        <f>I121</f>
        <v>29743547.833333332</v>
      </c>
      <c r="N121" s="1353">
        <f t="shared" si="6"/>
        <v>29743547.833333332</v>
      </c>
      <c r="O121" s="1353">
        <f t="shared" si="7"/>
        <v>0</v>
      </c>
    </row>
    <row r="122" spans="1:15" outlineLevel="1">
      <c r="A122" s="1263">
        <v>111</v>
      </c>
      <c r="B122" s="1295" t="s">
        <v>1124</v>
      </c>
      <c r="C122" s="1279" t="s">
        <v>1199</v>
      </c>
      <c r="D122" s="1296">
        <f>+BS!Q118</f>
        <v>0</v>
      </c>
      <c r="I122" s="1261">
        <f t="shared" si="9"/>
        <v>0</v>
      </c>
      <c r="M122" s="1275">
        <f>I122</f>
        <v>0</v>
      </c>
      <c r="N122" s="1353">
        <f t="shared" si="6"/>
        <v>0</v>
      </c>
      <c r="O122" s="1353">
        <f t="shared" si="7"/>
        <v>0</v>
      </c>
    </row>
    <row r="123" spans="1:15" outlineLevel="1">
      <c r="A123" s="1263">
        <v>112</v>
      </c>
      <c r="B123" s="1295">
        <v>12400013</v>
      </c>
      <c r="C123" s="1279" t="s">
        <v>1159</v>
      </c>
      <c r="D123" s="1296">
        <f>+BS!Q119</f>
        <v>0</v>
      </c>
      <c r="I123" s="1261">
        <f t="shared" si="9"/>
        <v>0</v>
      </c>
      <c r="M123" s="1275">
        <f>I123</f>
        <v>0</v>
      </c>
      <c r="N123" s="1353">
        <f t="shared" si="6"/>
        <v>0</v>
      </c>
      <c r="O123" s="1353">
        <f t="shared" si="7"/>
        <v>0</v>
      </c>
    </row>
    <row r="124" spans="1:15" outlineLevel="1">
      <c r="A124" s="1263">
        <v>113</v>
      </c>
      <c r="B124" s="1295">
        <v>12400043</v>
      </c>
      <c r="C124" s="1279" t="s">
        <v>1160</v>
      </c>
      <c r="D124" s="1296">
        <f>+BS!Q120</f>
        <v>49046325.525833331</v>
      </c>
      <c r="I124" s="1261">
        <f t="shared" si="9"/>
        <v>49046325.525833331</v>
      </c>
      <c r="M124" s="1275">
        <f>I124</f>
        <v>49046325.525833331</v>
      </c>
      <c r="N124" s="1353">
        <f t="shared" si="6"/>
        <v>49046325.525833331</v>
      </c>
      <c r="O124" s="1353">
        <f t="shared" si="7"/>
        <v>0</v>
      </c>
    </row>
    <row r="125" spans="1:15" hidden="1" outlineLevel="2">
      <c r="A125" s="1263">
        <v>114</v>
      </c>
      <c r="B125" s="1295">
        <v>12400063</v>
      </c>
      <c r="C125" s="1279" t="s">
        <v>698</v>
      </c>
      <c r="D125" s="1296">
        <f>+BS!Q121</f>
        <v>0</v>
      </c>
      <c r="I125" s="1261">
        <f t="shared" si="9"/>
        <v>0</v>
      </c>
      <c r="N125" s="1353">
        <f t="shared" si="6"/>
        <v>0</v>
      </c>
      <c r="O125" s="1353">
        <f t="shared" si="7"/>
        <v>0</v>
      </c>
    </row>
    <row r="126" spans="1:15" hidden="1" outlineLevel="2">
      <c r="A126" s="1263">
        <v>115</v>
      </c>
      <c r="B126" s="1295">
        <v>12400373</v>
      </c>
      <c r="C126" s="1279" t="s">
        <v>1183</v>
      </c>
      <c r="D126" s="1296">
        <f>+BS!Q122</f>
        <v>0</v>
      </c>
      <c r="I126" s="1261">
        <f t="shared" si="9"/>
        <v>0</v>
      </c>
      <c r="N126" s="1353">
        <f t="shared" si="6"/>
        <v>0</v>
      </c>
      <c r="O126" s="1353">
        <f t="shared" si="7"/>
        <v>0</v>
      </c>
    </row>
    <row r="127" spans="1:15" hidden="1" outlineLevel="2">
      <c r="A127" s="1263">
        <v>116</v>
      </c>
      <c r="B127" s="1295">
        <v>12400383</v>
      </c>
      <c r="C127" s="1279" t="s">
        <v>1184</v>
      </c>
      <c r="D127" s="1296">
        <f>+BS!Q123</f>
        <v>0</v>
      </c>
      <c r="I127" s="1261">
        <f t="shared" si="9"/>
        <v>0</v>
      </c>
      <c r="N127" s="1353">
        <f t="shared" si="6"/>
        <v>0</v>
      </c>
      <c r="O127" s="1353">
        <f t="shared" si="7"/>
        <v>0</v>
      </c>
    </row>
    <row r="128" spans="1:15" hidden="1" outlineLevel="2">
      <c r="A128" s="1263">
        <v>117</v>
      </c>
      <c r="B128" s="1295">
        <v>12400483</v>
      </c>
      <c r="C128" s="1279" t="s">
        <v>1884</v>
      </c>
      <c r="D128" s="1296">
        <f>+BS!Q124</f>
        <v>0</v>
      </c>
      <c r="I128" s="1261">
        <f t="shared" si="9"/>
        <v>0</v>
      </c>
      <c r="N128" s="1353">
        <f t="shared" si="6"/>
        <v>0</v>
      </c>
      <c r="O128" s="1353">
        <f t="shared" si="7"/>
        <v>0</v>
      </c>
    </row>
    <row r="129" spans="1:15" outlineLevel="1" collapsed="1">
      <c r="A129" s="1263">
        <v>118</v>
      </c>
      <c r="B129" s="1295">
        <v>12400503</v>
      </c>
      <c r="C129" s="1279" t="s">
        <v>378</v>
      </c>
      <c r="D129" s="1296">
        <f>+BS!Q125</f>
        <v>473566.74416666682</v>
      </c>
      <c r="I129" s="1261">
        <f t="shared" si="9"/>
        <v>473566.74416666682</v>
      </c>
      <c r="M129" s="1275">
        <f>I129</f>
        <v>473566.74416666682</v>
      </c>
      <c r="N129" s="1353">
        <f t="shared" si="6"/>
        <v>473566.74416666682</v>
      </c>
      <c r="O129" s="1353">
        <f t="shared" si="7"/>
        <v>0</v>
      </c>
    </row>
    <row r="130" spans="1:15" outlineLevel="1">
      <c r="A130" s="1263">
        <v>119</v>
      </c>
      <c r="B130" s="1295">
        <v>12400542</v>
      </c>
      <c r="C130" s="1279" t="s">
        <v>3359</v>
      </c>
      <c r="D130" s="1296">
        <f>+BS!Q126</f>
        <v>-7320787.5</v>
      </c>
      <c r="I130" s="1261">
        <f t="shared" si="9"/>
        <v>-7320787.5</v>
      </c>
      <c r="M130" s="1275">
        <f>I130</f>
        <v>-7320787.5</v>
      </c>
      <c r="N130" s="1353">
        <f t="shared" si="6"/>
        <v>-7320787.5</v>
      </c>
      <c r="O130" s="1353">
        <f t="shared" si="7"/>
        <v>0</v>
      </c>
    </row>
    <row r="131" spans="1:15" outlineLevel="1">
      <c r="A131" s="1263">
        <v>120</v>
      </c>
      <c r="B131" s="1295">
        <v>12400543</v>
      </c>
      <c r="C131" s="1279" t="s">
        <v>692</v>
      </c>
      <c r="D131" s="1296">
        <f>+BS!Q127</f>
        <v>0</v>
      </c>
      <c r="I131" s="1261">
        <f t="shared" si="9"/>
        <v>0</v>
      </c>
      <c r="M131" s="1275">
        <f>I131</f>
        <v>0</v>
      </c>
      <c r="N131" s="1353">
        <f t="shared" si="6"/>
        <v>0</v>
      </c>
      <c r="O131" s="1353">
        <f t="shared" si="7"/>
        <v>0</v>
      </c>
    </row>
    <row r="132" spans="1:15" outlineLevel="1">
      <c r="A132" s="1263">
        <v>121</v>
      </c>
      <c r="B132" s="1295">
        <v>12400552</v>
      </c>
      <c r="C132" s="1279" t="s">
        <v>3360</v>
      </c>
      <c r="D132" s="1296">
        <f>+BS!Q128</f>
        <v>7320787.5</v>
      </c>
      <c r="I132" s="1261">
        <f t="shared" si="9"/>
        <v>7320787.5</v>
      </c>
      <c r="M132" s="1275">
        <f>I132</f>
        <v>7320787.5</v>
      </c>
      <c r="N132" s="1353">
        <f t="shared" si="6"/>
        <v>7320787.5</v>
      </c>
      <c r="O132" s="1353">
        <f t="shared" si="7"/>
        <v>0</v>
      </c>
    </row>
    <row r="133" spans="1:15" outlineLevel="1">
      <c r="A133" s="1263">
        <v>122</v>
      </c>
      <c r="B133" s="1295">
        <v>12400553</v>
      </c>
      <c r="C133" s="1279" t="s">
        <v>693</v>
      </c>
      <c r="D133" s="1296">
        <f>+BS!Q129</f>
        <v>1300281.2416666669</v>
      </c>
      <c r="I133" s="1261">
        <f t="shared" si="9"/>
        <v>1300281.2416666669</v>
      </c>
      <c r="M133" s="1275">
        <f>I133</f>
        <v>1300281.2416666669</v>
      </c>
      <c r="N133" s="1353">
        <f t="shared" si="6"/>
        <v>1300281.2416666669</v>
      </c>
      <c r="O133" s="1353">
        <f t="shared" si="7"/>
        <v>0</v>
      </c>
    </row>
    <row r="134" spans="1:15" hidden="1" outlineLevel="2">
      <c r="A134" s="1263">
        <v>123</v>
      </c>
      <c r="B134" s="1295">
        <v>12400603</v>
      </c>
      <c r="C134" s="1279" t="s">
        <v>207</v>
      </c>
      <c r="D134" s="1296">
        <f>+BS!Q130</f>
        <v>0</v>
      </c>
      <c r="I134" s="1261">
        <f t="shared" si="9"/>
        <v>0</v>
      </c>
      <c r="N134" s="1353">
        <f t="shared" si="6"/>
        <v>0</v>
      </c>
      <c r="O134" s="1353">
        <f t="shared" si="7"/>
        <v>0</v>
      </c>
    </row>
    <row r="135" spans="1:15" hidden="1" outlineLevel="2">
      <c r="A135" s="1263">
        <v>124</v>
      </c>
      <c r="B135" s="1295">
        <v>12400633</v>
      </c>
      <c r="C135" s="1279" t="s">
        <v>1241</v>
      </c>
      <c r="D135" s="1296">
        <f>+BS!Q131</f>
        <v>0</v>
      </c>
      <c r="I135" s="1261">
        <f t="shared" si="9"/>
        <v>0</v>
      </c>
      <c r="N135" s="1353">
        <f t="shared" si="6"/>
        <v>0</v>
      </c>
      <c r="O135" s="1353">
        <f t="shared" si="7"/>
        <v>0</v>
      </c>
    </row>
    <row r="136" spans="1:15" hidden="1" outlineLevel="2">
      <c r="A136" s="1263">
        <v>125</v>
      </c>
      <c r="B136" s="1295">
        <v>12400653</v>
      </c>
      <c r="C136" s="1279" t="s">
        <v>432</v>
      </c>
      <c r="D136" s="1296">
        <f>+BS!Q132</f>
        <v>0</v>
      </c>
      <c r="I136" s="1261">
        <f t="shared" si="9"/>
        <v>0</v>
      </c>
      <c r="N136" s="1353">
        <f t="shared" si="6"/>
        <v>0</v>
      </c>
      <c r="O136" s="1353">
        <f t="shared" si="7"/>
        <v>0</v>
      </c>
    </row>
    <row r="137" spans="1:15" hidden="1" outlineLevel="2">
      <c r="A137" s="1263">
        <v>126</v>
      </c>
      <c r="B137" s="1295">
        <v>12400663</v>
      </c>
      <c r="C137" s="1279" t="s">
        <v>433</v>
      </c>
      <c r="D137" s="1296">
        <f>+BS!Q133</f>
        <v>0</v>
      </c>
      <c r="I137" s="1261">
        <f t="shared" si="9"/>
        <v>0</v>
      </c>
      <c r="N137" s="1353">
        <f t="shared" si="6"/>
        <v>0</v>
      </c>
      <c r="O137" s="1353">
        <f t="shared" si="7"/>
        <v>0</v>
      </c>
    </row>
    <row r="138" spans="1:15" hidden="1" outlineLevel="2">
      <c r="A138" s="1263">
        <v>127</v>
      </c>
      <c r="B138" s="1295">
        <v>12400673</v>
      </c>
      <c r="C138" s="1279" t="s">
        <v>1015</v>
      </c>
      <c r="D138" s="1296">
        <f>+BS!Q134</f>
        <v>0</v>
      </c>
      <c r="I138" s="1261">
        <f t="shared" si="9"/>
        <v>0</v>
      </c>
      <c r="N138" s="1353">
        <f t="shared" si="6"/>
        <v>0</v>
      </c>
      <c r="O138" s="1353">
        <f t="shared" si="7"/>
        <v>0</v>
      </c>
    </row>
    <row r="139" spans="1:15" hidden="1" outlineLevel="2">
      <c r="A139" s="1263">
        <v>128</v>
      </c>
      <c r="B139" s="1295">
        <v>12400683</v>
      </c>
      <c r="C139" s="1279" t="s">
        <v>527</v>
      </c>
      <c r="D139" s="1296">
        <f>+BS!Q135</f>
        <v>0</v>
      </c>
      <c r="I139" s="1261">
        <f t="shared" si="9"/>
        <v>0</v>
      </c>
      <c r="N139" s="1353">
        <f t="shared" si="6"/>
        <v>0</v>
      </c>
      <c r="O139" s="1353">
        <f t="shared" si="7"/>
        <v>0</v>
      </c>
    </row>
    <row r="140" spans="1:15" hidden="1" outlineLevel="2">
      <c r="A140" s="1263">
        <v>129</v>
      </c>
      <c r="B140" s="1295">
        <v>12400703</v>
      </c>
      <c r="C140" s="1279" t="s">
        <v>200</v>
      </c>
      <c r="D140" s="1296">
        <f>+BS!Q136</f>
        <v>0</v>
      </c>
      <c r="I140" s="1261">
        <f t="shared" ref="I140:I147" si="10">+D140</f>
        <v>0</v>
      </c>
      <c r="N140" s="1353">
        <f t="shared" ref="N140:N203" si="11">SUM(K140:M140)</f>
        <v>0</v>
      </c>
      <c r="O140" s="1353">
        <f t="shared" ref="O140:O203" si="12">N140-I140</f>
        <v>0</v>
      </c>
    </row>
    <row r="141" spans="1:15" hidden="1" outlineLevel="2">
      <c r="A141" s="1263">
        <v>130</v>
      </c>
      <c r="B141" s="1295">
        <v>12400713</v>
      </c>
      <c r="C141" s="1279" t="s">
        <v>1914</v>
      </c>
      <c r="D141" s="1296">
        <f>+BS!Q137</f>
        <v>0</v>
      </c>
      <c r="I141" s="1261">
        <f t="shared" si="10"/>
        <v>0</v>
      </c>
      <c r="N141" s="1353">
        <f t="shared" si="11"/>
        <v>0</v>
      </c>
      <c r="O141" s="1353">
        <f t="shared" si="12"/>
        <v>0</v>
      </c>
    </row>
    <row r="142" spans="1:15" outlineLevel="1" collapsed="1">
      <c r="A142" s="1263">
        <v>131</v>
      </c>
      <c r="B142" s="1295">
        <v>12400723</v>
      </c>
      <c r="C142" s="1279" t="s">
        <v>2262</v>
      </c>
      <c r="D142" s="1296">
        <f>+BS!Q138</f>
        <v>18521.8675</v>
      </c>
      <c r="I142" s="1261">
        <f t="shared" si="10"/>
        <v>18521.8675</v>
      </c>
      <c r="M142" s="1275">
        <f>I142</f>
        <v>18521.8675</v>
      </c>
      <c r="N142" s="1353">
        <f t="shared" si="11"/>
        <v>18521.8675</v>
      </c>
      <c r="O142" s="1353">
        <f t="shared" si="12"/>
        <v>0</v>
      </c>
    </row>
    <row r="143" spans="1:15" outlineLevel="1">
      <c r="A143" s="1263">
        <v>132</v>
      </c>
      <c r="B143" s="1295">
        <v>12400733</v>
      </c>
      <c r="C143" s="1279" t="s">
        <v>2890</v>
      </c>
      <c r="D143" s="1296">
        <f>+BS!Q139</f>
        <v>0</v>
      </c>
      <c r="I143" s="1261">
        <f t="shared" si="10"/>
        <v>0</v>
      </c>
      <c r="N143" s="1353">
        <f t="shared" si="11"/>
        <v>0</v>
      </c>
      <c r="O143" s="1353">
        <f t="shared" si="12"/>
        <v>0</v>
      </c>
    </row>
    <row r="144" spans="1:15" outlineLevel="1">
      <c r="A144" s="1263">
        <v>133</v>
      </c>
      <c r="B144" s="1295">
        <v>12400743</v>
      </c>
      <c r="C144" s="1279" t="s">
        <v>2978</v>
      </c>
      <c r="D144" s="1296">
        <f>+BS!Q140</f>
        <v>0</v>
      </c>
      <c r="I144" s="1261">
        <f t="shared" si="10"/>
        <v>0</v>
      </c>
      <c r="N144" s="1353">
        <f t="shared" si="11"/>
        <v>0</v>
      </c>
      <c r="O144" s="1353">
        <f t="shared" si="12"/>
        <v>0</v>
      </c>
    </row>
    <row r="145" spans="1:16" s="1279" customFormat="1" outlineLevel="1">
      <c r="A145" s="1298">
        <v>134</v>
      </c>
      <c r="B145" s="1295">
        <v>12800001</v>
      </c>
      <c r="C145" s="1279" t="s">
        <v>2392</v>
      </c>
      <c r="D145" s="1296">
        <f>+BS!Q141</f>
        <v>18500000</v>
      </c>
      <c r="E145" s="1298"/>
      <c r="F145" s="1275"/>
      <c r="G145" s="1275"/>
      <c r="H145" s="1275"/>
      <c r="I145" s="1275">
        <f t="shared" si="10"/>
        <v>18500000</v>
      </c>
      <c r="K145" s="1275">
        <f>I145</f>
        <v>18500000</v>
      </c>
      <c r="L145" s="1275"/>
      <c r="M145" s="1275"/>
      <c r="N145" s="1333">
        <f t="shared" si="11"/>
        <v>18500000</v>
      </c>
      <c r="O145" s="1333">
        <f t="shared" si="12"/>
        <v>0</v>
      </c>
    </row>
    <row r="146" spans="1:16" outlineLevel="1">
      <c r="A146" s="1263">
        <v>135</v>
      </c>
      <c r="B146" s="1295">
        <v>12800003</v>
      </c>
      <c r="C146" s="1279" t="s">
        <v>890</v>
      </c>
      <c r="D146" s="1296">
        <f>+BS!Q142</f>
        <v>0</v>
      </c>
      <c r="I146" s="1261">
        <f t="shared" si="10"/>
        <v>0</v>
      </c>
      <c r="N146" s="1353">
        <f t="shared" si="11"/>
        <v>0</v>
      </c>
      <c r="O146" s="1353">
        <f t="shared" si="12"/>
        <v>0</v>
      </c>
    </row>
    <row r="147" spans="1:16" s="1279" customFormat="1" outlineLevel="1">
      <c r="A147" s="1298">
        <v>136</v>
      </c>
      <c r="B147" s="1295">
        <v>12800011</v>
      </c>
      <c r="C147" s="1279" t="s">
        <v>2604</v>
      </c>
      <c r="D147" s="1296">
        <f>+BS!Q143</f>
        <v>1662233.8412499998</v>
      </c>
      <c r="E147" s="1298" t="s">
        <v>3772</v>
      </c>
      <c r="F147" s="1275"/>
      <c r="G147" s="1275"/>
      <c r="H147" s="1275"/>
      <c r="I147" s="1275">
        <f t="shared" si="10"/>
        <v>1662233.8412499998</v>
      </c>
      <c r="K147" s="1275"/>
      <c r="L147" s="1275"/>
      <c r="M147" s="1275">
        <f>+I147</f>
        <v>1662233.8412499998</v>
      </c>
      <c r="N147" s="1333">
        <f t="shared" si="11"/>
        <v>1662233.8412499998</v>
      </c>
      <c r="O147" s="1333">
        <f t="shared" si="12"/>
        <v>0</v>
      </c>
      <c r="P147" s="1279" t="s">
        <v>3792</v>
      </c>
    </row>
    <row r="148" spans="1:16" hidden="1" outlineLevel="2">
      <c r="A148" s="1263">
        <v>137</v>
      </c>
      <c r="B148" s="1295">
        <v>13100033</v>
      </c>
      <c r="C148" s="1279" t="s">
        <v>2360</v>
      </c>
      <c r="D148" s="1296">
        <f>+BS!Q144</f>
        <v>0</v>
      </c>
      <c r="F148" s="1261">
        <f t="shared" ref="F148:F187" si="13">+D148</f>
        <v>0</v>
      </c>
      <c r="N148" s="1353">
        <f t="shared" si="11"/>
        <v>0</v>
      </c>
      <c r="O148" s="1353">
        <f t="shared" si="12"/>
        <v>0</v>
      </c>
    </row>
    <row r="149" spans="1:16" hidden="1" outlineLevel="2">
      <c r="A149" s="1263">
        <v>138</v>
      </c>
      <c r="B149" s="1295">
        <v>13100053</v>
      </c>
      <c r="C149" s="1279" t="s">
        <v>518</v>
      </c>
      <c r="D149" s="1296">
        <f>+BS!Q145</f>
        <v>0</v>
      </c>
      <c r="F149" s="1261">
        <f t="shared" si="13"/>
        <v>0</v>
      </c>
      <c r="N149" s="1353">
        <f t="shared" si="11"/>
        <v>0</v>
      </c>
      <c r="O149" s="1353">
        <f t="shared" si="12"/>
        <v>0</v>
      </c>
    </row>
    <row r="150" spans="1:16" hidden="1" outlineLevel="2">
      <c r="A150" s="1263">
        <v>139</v>
      </c>
      <c r="B150" s="1295">
        <v>13100143</v>
      </c>
      <c r="C150" s="1279" t="s">
        <v>377</v>
      </c>
      <c r="D150" s="1296">
        <f>+BS!Q146</f>
        <v>0</v>
      </c>
      <c r="F150" s="1261">
        <f t="shared" si="13"/>
        <v>0</v>
      </c>
      <c r="N150" s="1353">
        <f t="shared" si="11"/>
        <v>0</v>
      </c>
      <c r="O150" s="1353">
        <f t="shared" si="12"/>
        <v>0</v>
      </c>
    </row>
    <row r="151" spans="1:16" hidden="1" outlineLevel="2">
      <c r="A151" s="1263">
        <v>140</v>
      </c>
      <c r="B151" s="1295">
        <v>13100153</v>
      </c>
      <c r="C151" s="1279" t="s">
        <v>16</v>
      </c>
      <c r="D151" s="1296">
        <f>+BS!Q147</f>
        <v>0</v>
      </c>
      <c r="F151" s="1261">
        <f t="shared" si="13"/>
        <v>0</v>
      </c>
      <c r="N151" s="1353">
        <f t="shared" si="11"/>
        <v>0</v>
      </c>
      <c r="O151" s="1353">
        <f t="shared" si="12"/>
        <v>0</v>
      </c>
    </row>
    <row r="152" spans="1:16" hidden="1" outlineLevel="2">
      <c r="A152" s="1263">
        <v>141</v>
      </c>
      <c r="B152" s="1295">
        <v>13100293</v>
      </c>
      <c r="C152" s="1279" t="s">
        <v>324</v>
      </c>
      <c r="D152" s="1296">
        <f>+BS!Q148</f>
        <v>0</v>
      </c>
      <c r="F152" s="1261">
        <f t="shared" si="13"/>
        <v>0</v>
      </c>
      <c r="N152" s="1353">
        <f t="shared" si="11"/>
        <v>0</v>
      </c>
      <c r="O152" s="1353">
        <f t="shared" si="12"/>
        <v>0</v>
      </c>
    </row>
    <row r="153" spans="1:16" hidden="1" outlineLevel="2">
      <c r="A153" s="1263">
        <v>142</v>
      </c>
      <c r="B153" s="1295">
        <v>13100300</v>
      </c>
      <c r="C153" s="1279" t="s">
        <v>273</v>
      </c>
      <c r="D153" s="1296">
        <f>+BS!Q149</f>
        <v>0</v>
      </c>
      <c r="F153" s="1261">
        <f t="shared" si="13"/>
        <v>0</v>
      </c>
      <c r="N153" s="1353">
        <f t="shared" si="11"/>
        <v>0</v>
      </c>
      <c r="O153" s="1353">
        <f t="shared" si="12"/>
        <v>0</v>
      </c>
    </row>
    <row r="154" spans="1:16" hidden="1" outlineLevel="2">
      <c r="A154" s="1263">
        <v>143</v>
      </c>
      <c r="B154" s="1295">
        <v>13100353</v>
      </c>
      <c r="C154" s="1279" t="s">
        <v>384</v>
      </c>
      <c r="D154" s="1296">
        <f>+BS!Q150</f>
        <v>0</v>
      </c>
      <c r="F154" s="1261">
        <f t="shared" si="13"/>
        <v>0</v>
      </c>
      <c r="N154" s="1353">
        <f t="shared" si="11"/>
        <v>0</v>
      </c>
      <c r="O154" s="1353">
        <f t="shared" si="12"/>
        <v>0</v>
      </c>
    </row>
    <row r="155" spans="1:16" s="1279" customFormat="1" outlineLevel="1" collapsed="1">
      <c r="A155" s="1298">
        <v>144</v>
      </c>
      <c r="B155" s="1295">
        <v>13100543</v>
      </c>
      <c r="C155" s="1279" t="s">
        <v>1545</v>
      </c>
      <c r="D155" s="1296">
        <f>+BS!Q151</f>
        <v>67014.14</v>
      </c>
      <c r="E155" s="1298"/>
      <c r="F155" s="1275">
        <f t="shared" si="13"/>
        <v>67014.14</v>
      </c>
      <c r="G155" s="1275"/>
      <c r="H155" s="1275"/>
      <c r="I155" s="1275"/>
      <c r="K155" s="1275"/>
      <c r="L155" s="1275"/>
      <c r="M155" s="1275"/>
      <c r="N155" s="1333">
        <f t="shared" si="11"/>
        <v>0</v>
      </c>
      <c r="O155" s="1333">
        <f t="shared" si="12"/>
        <v>0</v>
      </c>
    </row>
    <row r="156" spans="1:16" s="1279" customFormat="1" outlineLevel="1">
      <c r="A156" s="1298">
        <v>145</v>
      </c>
      <c r="B156" s="1295">
        <v>13100563</v>
      </c>
      <c r="C156" s="1279" t="s">
        <v>2361</v>
      </c>
      <c r="D156" s="1296">
        <f>+BS!Q152</f>
        <v>533230.39124999999</v>
      </c>
      <c r="E156" s="1298"/>
      <c r="F156" s="1275">
        <f t="shared" si="13"/>
        <v>533230.39124999999</v>
      </c>
      <c r="G156" s="1275"/>
      <c r="H156" s="1275"/>
      <c r="I156" s="1275"/>
      <c r="K156" s="1275"/>
      <c r="L156" s="1275"/>
      <c r="M156" s="1275"/>
      <c r="N156" s="1333">
        <f t="shared" si="11"/>
        <v>0</v>
      </c>
      <c r="O156" s="1333">
        <f t="shared" si="12"/>
        <v>0</v>
      </c>
    </row>
    <row r="157" spans="1:16" s="1279" customFormat="1" outlineLevel="1">
      <c r="A157" s="1298">
        <v>146</v>
      </c>
      <c r="B157" s="1295">
        <v>13100573</v>
      </c>
      <c r="C157" s="1279" t="s">
        <v>868</v>
      </c>
      <c r="D157" s="1296">
        <f>+BS!Q153</f>
        <v>14487</v>
      </c>
      <c r="E157" s="1298"/>
      <c r="F157" s="1275">
        <f t="shared" si="13"/>
        <v>14487</v>
      </c>
      <c r="G157" s="1275"/>
      <c r="H157" s="1275"/>
      <c r="I157" s="1275"/>
      <c r="K157" s="1275"/>
      <c r="L157" s="1275"/>
      <c r="M157" s="1275"/>
      <c r="N157" s="1333">
        <f t="shared" si="11"/>
        <v>0</v>
      </c>
      <c r="O157" s="1333">
        <f t="shared" si="12"/>
        <v>0</v>
      </c>
    </row>
    <row r="158" spans="1:16" s="1279" customFormat="1" hidden="1" outlineLevel="2">
      <c r="A158" s="1298">
        <v>147</v>
      </c>
      <c r="B158" s="1295">
        <v>13100583</v>
      </c>
      <c r="C158" s="1279" t="s">
        <v>1271</v>
      </c>
      <c r="D158" s="1296">
        <f>+BS!Q154</f>
        <v>0</v>
      </c>
      <c r="E158" s="1298"/>
      <c r="F158" s="1275">
        <f t="shared" si="13"/>
        <v>0</v>
      </c>
      <c r="G158" s="1275"/>
      <c r="H158" s="1275"/>
      <c r="I158" s="1275"/>
      <c r="K158" s="1275"/>
      <c r="L158" s="1275"/>
      <c r="M158" s="1275"/>
      <c r="N158" s="1333">
        <f t="shared" si="11"/>
        <v>0</v>
      </c>
      <c r="O158" s="1333">
        <f t="shared" si="12"/>
        <v>0</v>
      </c>
    </row>
    <row r="159" spans="1:16" s="1279" customFormat="1" hidden="1" outlineLevel="2">
      <c r="A159" s="1298">
        <v>148</v>
      </c>
      <c r="B159" s="1295">
        <v>13100771</v>
      </c>
      <c r="C159" s="1279" t="s">
        <v>202</v>
      </c>
      <c r="D159" s="1296">
        <f>+BS!Q155</f>
        <v>0</v>
      </c>
      <c r="E159" s="1298"/>
      <c r="F159" s="1275">
        <f t="shared" si="13"/>
        <v>0</v>
      </c>
      <c r="G159" s="1275"/>
      <c r="H159" s="1275"/>
      <c r="I159" s="1275"/>
      <c r="K159" s="1275"/>
      <c r="L159" s="1275"/>
      <c r="M159" s="1275"/>
      <c r="N159" s="1333">
        <f t="shared" si="11"/>
        <v>0</v>
      </c>
      <c r="O159" s="1333">
        <f t="shared" si="12"/>
        <v>0</v>
      </c>
    </row>
    <row r="160" spans="1:16" s="1279" customFormat="1" hidden="1" outlineLevel="2">
      <c r="A160" s="1298">
        <v>149</v>
      </c>
      <c r="B160" s="1295">
        <v>13100773</v>
      </c>
      <c r="C160" s="1279" t="s">
        <v>1162</v>
      </c>
      <c r="D160" s="1296">
        <f>+BS!Q156</f>
        <v>0</v>
      </c>
      <c r="E160" s="1298"/>
      <c r="F160" s="1275">
        <f t="shared" si="13"/>
        <v>0</v>
      </c>
      <c r="G160" s="1275"/>
      <c r="H160" s="1275"/>
      <c r="I160" s="1275"/>
      <c r="K160" s="1275"/>
      <c r="L160" s="1275"/>
      <c r="M160" s="1275"/>
      <c r="N160" s="1333">
        <f t="shared" si="11"/>
        <v>0</v>
      </c>
      <c r="O160" s="1333">
        <f t="shared" si="12"/>
        <v>0</v>
      </c>
    </row>
    <row r="161" spans="1:15" s="1279" customFormat="1" hidden="1" outlineLevel="2">
      <c r="A161" s="1298">
        <v>150</v>
      </c>
      <c r="B161" s="1295">
        <v>13100783</v>
      </c>
      <c r="C161" s="1279" t="s">
        <v>1903</v>
      </c>
      <c r="D161" s="1296">
        <f>+BS!Q157</f>
        <v>0</v>
      </c>
      <c r="E161" s="1298"/>
      <c r="F161" s="1275">
        <f t="shared" si="13"/>
        <v>0</v>
      </c>
      <c r="G161" s="1275"/>
      <c r="H161" s="1275"/>
      <c r="I161" s="1275"/>
      <c r="K161" s="1275"/>
      <c r="L161" s="1275"/>
      <c r="M161" s="1275"/>
      <c r="N161" s="1333">
        <f t="shared" si="11"/>
        <v>0</v>
      </c>
      <c r="O161" s="1333">
        <f t="shared" si="12"/>
        <v>0</v>
      </c>
    </row>
    <row r="162" spans="1:15" s="1279" customFormat="1" outlineLevel="1" collapsed="1">
      <c r="A162" s="1298">
        <v>151</v>
      </c>
      <c r="B162" s="1295">
        <v>13101003</v>
      </c>
      <c r="C162" s="1279" t="s">
        <v>1675</v>
      </c>
      <c r="D162" s="1296">
        <f>+BS!Q158</f>
        <v>6503606.725833334</v>
      </c>
      <c r="E162" s="1298"/>
      <c r="F162" s="1275">
        <f t="shared" si="13"/>
        <v>6503606.725833334</v>
      </c>
      <c r="G162" s="1275"/>
      <c r="H162" s="1275"/>
      <c r="I162" s="1275"/>
      <c r="K162" s="1275"/>
      <c r="L162" s="1275"/>
      <c r="M162" s="1275"/>
      <c r="N162" s="1333">
        <f t="shared" si="11"/>
        <v>0</v>
      </c>
      <c r="O162" s="1333">
        <f t="shared" si="12"/>
        <v>0</v>
      </c>
    </row>
    <row r="163" spans="1:15" s="1279" customFormat="1" outlineLevel="1">
      <c r="A163" s="1298">
        <v>152</v>
      </c>
      <c r="B163" s="1295">
        <v>13101013</v>
      </c>
      <c r="C163" s="1279" t="s">
        <v>1676</v>
      </c>
      <c r="D163" s="1296">
        <f>+BS!Q159</f>
        <v>210731.81041666665</v>
      </c>
      <c r="E163" s="1298"/>
      <c r="F163" s="1275">
        <f t="shared" si="13"/>
        <v>210731.81041666665</v>
      </c>
      <c r="G163" s="1275"/>
      <c r="H163" s="1275"/>
      <c r="I163" s="1275"/>
      <c r="K163" s="1275"/>
      <c r="L163" s="1275"/>
      <c r="M163" s="1275"/>
      <c r="N163" s="1333">
        <f t="shared" si="11"/>
        <v>0</v>
      </c>
      <c r="O163" s="1333">
        <f t="shared" si="12"/>
        <v>0</v>
      </c>
    </row>
    <row r="164" spans="1:15" s="1279" customFormat="1" outlineLevel="1">
      <c r="A164" s="1298">
        <v>153</v>
      </c>
      <c r="B164" s="1295">
        <v>13101023</v>
      </c>
      <c r="C164" s="1279" t="s">
        <v>1677</v>
      </c>
      <c r="D164" s="1296">
        <f>+BS!Q160</f>
        <v>21804958.503333338</v>
      </c>
      <c r="E164" s="1298"/>
      <c r="F164" s="1275">
        <f t="shared" si="13"/>
        <v>21804958.503333338</v>
      </c>
      <c r="G164" s="1275"/>
      <c r="H164" s="1275"/>
      <c r="I164" s="1275"/>
      <c r="K164" s="1275"/>
      <c r="L164" s="1275"/>
      <c r="M164" s="1275"/>
      <c r="N164" s="1333">
        <f t="shared" si="11"/>
        <v>0</v>
      </c>
      <c r="O164" s="1333">
        <f t="shared" si="12"/>
        <v>0</v>
      </c>
    </row>
    <row r="165" spans="1:15" s="1279" customFormat="1" outlineLevel="1">
      <c r="A165" s="1298">
        <v>154</v>
      </c>
      <c r="B165" s="1295">
        <v>13101033</v>
      </c>
      <c r="C165" s="1279" t="s">
        <v>1678</v>
      </c>
      <c r="D165" s="1296">
        <f>+BS!Q161</f>
        <v>721784.81833333336</v>
      </c>
      <c r="E165" s="1298"/>
      <c r="F165" s="1275">
        <f t="shared" si="13"/>
        <v>721784.81833333336</v>
      </c>
      <c r="G165" s="1275"/>
      <c r="H165" s="1275"/>
      <c r="I165" s="1275"/>
      <c r="K165" s="1275"/>
      <c r="L165" s="1275"/>
      <c r="M165" s="1275"/>
      <c r="N165" s="1333">
        <f t="shared" si="11"/>
        <v>0</v>
      </c>
      <c r="O165" s="1333">
        <f t="shared" si="12"/>
        <v>0</v>
      </c>
    </row>
    <row r="166" spans="1:15" s="1279" customFormat="1" hidden="1" outlineLevel="2">
      <c r="A166" s="1298">
        <v>155</v>
      </c>
      <c r="B166" s="1295">
        <v>13101043</v>
      </c>
      <c r="C166" s="1279" t="s">
        <v>1705</v>
      </c>
      <c r="D166" s="1296">
        <f>+BS!Q162</f>
        <v>0</v>
      </c>
      <c r="E166" s="1298"/>
      <c r="F166" s="1275">
        <f t="shared" si="13"/>
        <v>0</v>
      </c>
      <c r="G166" s="1275"/>
      <c r="H166" s="1275"/>
      <c r="I166" s="1275"/>
      <c r="K166" s="1275"/>
      <c r="L166" s="1275"/>
      <c r="M166" s="1275"/>
      <c r="N166" s="1333">
        <f t="shared" si="11"/>
        <v>0</v>
      </c>
      <c r="O166" s="1333">
        <f t="shared" si="12"/>
        <v>0</v>
      </c>
    </row>
    <row r="167" spans="1:15" s="1279" customFormat="1" hidden="1" outlineLevel="2">
      <c r="A167" s="1298">
        <v>156</v>
      </c>
      <c r="B167" s="1295">
        <v>13101053</v>
      </c>
      <c r="C167" s="1279" t="s">
        <v>1446</v>
      </c>
      <c r="D167" s="1296">
        <f>+BS!Q163</f>
        <v>0</v>
      </c>
      <c r="E167" s="1298"/>
      <c r="F167" s="1275">
        <f t="shared" si="13"/>
        <v>0</v>
      </c>
      <c r="G167" s="1275"/>
      <c r="H167" s="1275"/>
      <c r="I167" s="1275"/>
      <c r="K167" s="1275"/>
      <c r="L167" s="1275"/>
      <c r="M167" s="1275"/>
      <c r="N167" s="1333">
        <f t="shared" si="11"/>
        <v>0</v>
      </c>
      <c r="O167" s="1333">
        <f t="shared" si="12"/>
        <v>0</v>
      </c>
    </row>
    <row r="168" spans="1:15" s="1279" customFormat="1" hidden="1" outlineLevel="2">
      <c r="A168" s="1298">
        <v>157</v>
      </c>
      <c r="B168" s="1295">
        <v>13101063</v>
      </c>
      <c r="C168" s="1279" t="s">
        <v>1706</v>
      </c>
      <c r="D168" s="1296">
        <f>+BS!Q164</f>
        <v>0</v>
      </c>
      <c r="E168" s="1298"/>
      <c r="F168" s="1275">
        <f t="shared" si="13"/>
        <v>0</v>
      </c>
      <c r="G168" s="1275"/>
      <c r="H168" s="1275"/>
      <c r="I168" s="1275"/>
      <c r="K168" s="1275"/>
      <c r="L168" s="1275"/>
      <c r="M168" s="1275"/>
      <c r="N168" s="1333">
        <f t="shared" si="11"/>
        <v>0</v>
      </c>
      <c r="O168" s="1333">
        <f t="shared" si="12"/>
        <v>0</v>
      </c>
    </row>
    <row r="169" spans="1:15" s="1279" customFormat="1" hidden="1" outlineLevel="2">
      <c r="A169" s="1298">
        <v>158</v>
      </c>
      <c r="B169" s="1295">
        <v>13101073</v>
      </c>
      <c r="C169" s="1279" t="s">
        <v>1707</v>
      </c>
      <c r="D169" s="1296">
        <f>+BS!Q165</f>
        <v>0</v>
      </c>
      <c r="E169" s="1298"/>
      <c r="F169" s="1275">
        <f t="shared" si="13"/>
        <v>0</v>
      </c>
      <c r="G169" s="1275"/>
      <c r="H169" s="1275"/>
      <c r="I169" s="1275"/>
      <c r="K169" s="1275"/>
      <c r="L169" s="1275"/>
      <c r="M169" s="1275"/>
      <c r="N169" s="1333">
        <f t="shared" si="11"/>
        <v>0</v>
      </c>
      <c r="O169" s="1333">
        <f t="shared" si="12"/>
        <v>0</v>
      </c>
    </row>
    <row r="170" spans="1:15" s="1279" customFormat="1" hidden="1" outlineLevel="2">
      <c r="A170" s="1298">
        <v>159</v>
      </c>
      <c r="B170" s="1295">
        <v>13101083</v>
      </c>
      <c r="C170" s="1279" t="s">
        <v>1708</v>
      </c>
      <c r="D170" s="1296">
        <f>+BS!Q166</f>
        <v>0</v>
      </c>
      <c r="E170" s="1298"/>
      <c r="F170" s="1275">
        <f t="shared" si="13"/>
        <v>0</v>
      </c>
      <c r="G170" s="1275"/>
      <c r="H170" s="1275"/>
      <c r="I170" s="1275"/>
      <c r="K170" s="1275"/>
      <c r="L170" s="1275"/>
      <c r="M170" s="1275"/>
      <c r="N170" s="1333">
        <f t="shared" si="11"/>
        <v>0</v>
      </c>
      <c r="O170" s="1333">
        <f t="shared" si="12"/>
        <v>0</v>
      </c>
    </row>
    <row r="171" spans="1:15" s="1279" customFormat="1" outlineLevel="1" collapsed="1">
      <c r="A171" s="1298">
        <v>160</v>
      </c>
      <c r="B171" s="1295">
        <v>13101093</v>
      </c>
      <c r="C171" s="1279" t="s">
        <v>1709</v>
      </c>
      <c r="D171" s="1296">
        <f>+BS!Q167</f>
        <v>-90988.102083333317</v>
      </c>
      <c r="E171" s="1298"/>
      <c r="F171" s="1275">
        <f t="shared" si="13"/>
        <v>-90988.102083333317</v>
      </c>
      <c r="G171" s="1275"/>
      <c r="H171" s="1275"/>
      <c r="I171" s="1275"/>
      <c r="K171" s="1275"/>
      <c r="L171" s="1275"/>
      <c r="M171" s="1275"/>
      <c r="N171" s="1333">
        <f t="shared" si="11"/>
        <v>0</v>
      </c>
      <c r="O171" s="1333">
        <f t="shared" si="12"/>
        <v>0</v>
      </c>
    </row>
    <row r="172" spans="1:15" s="1279" customFormat="1" outlineLevel="1">
      <c r="A172" s="1298">
        <v>161</v>
      </c>
      <c r="B172" s="1295">
        <v>13101103</v>
      </c>
      <c r="C172" s="1279" t="s">
        <v>1248</v>
      </c>
      <c r="D172" s="1296">
        <f>+BS!Q168</f>
        <v>0</v>
      </c>
      <c r="E172" s="1298"/>
      <c r="F172" s="1275">
        <f t="shared" si="13"/>
        <v>0</v>
      </c>
      <c r="G172" s="1275"/>
      <c r="H172" s="1275"/>
      <c r="I172" s="1275"/>
      <c r="K172" s="1275"/>
      <c r="L172" s="1275"/>
      <c r="M172" s="1275"/>
      <c r="N172" s="1333">
        <f t="shared" si="11"/>
        <v>0</v>
      </c>
      <c r="O172" s="1333">
        <f t="shared" si="12"/>
        <v>0</v>
      </c>
    </row>
    <row r="173" spans="1:15" s="1279" customFormat="1" outlineLevel="1">
      <c r="A173" s="1298">
        <v>162</v>
      </c>
      <c r="B173" s="1295">
        <v>13101113</v>
      </c>
      <c r="C173" s="1279" t="s">
        <v>2362</v>
      </c>
      <c r="D173" s="1296">
        <f>+BS!Q169</f>
        <v>-11374995.031666666</v>
      </c>
      <c r="E173" s="1298"/>
      <c r="F173" s="1275">
        <f t="shared" si="13"/>
        <v>-11374995.031666666</v>
      </c>
      <c r="G173" s="1275"/>
      <c r="H173" s="1275"/>
      <c r="I173" s="1275"/>
      <c r="K173" s="1275"/>
      <c r="L173" s="1275"/>
      <c r="M173" s="1275"/>
      <c r="N173" s="1333">
        <f t="shared" si="11"/>
        <v>0</v>
      </c>
      <c r="O173" s="1333">
        <f t="shared" si="12"/>
        <v>0</v>
      </c>
    </row>
    <row r="174" spans="1:15" s="1279" customFormat="1" outlineLevel="1">
      <c r="A174" s="1298">
        <v>163</v>
      </c>
      <c r="B174" s="1295">
        <v>13101123</v>
      </c>
      <c r="C174" s="1279" t="s">
        <v>201</v>
      </c>
      <c r="D174" s="1296">
        <f>+BS!Q170</f>
        <v>-1784664.4004166664</v>
      </c>
      <c r="E174" s="1298"/>
      <c r="F174" s="1275">
        <f t="shared" si="13"/>
        <v>-1784664.4004166664</v>
      </c>
      <c r="G174" s="1275"/>
      <c r="H174" s="1275"/>
      <c r="I174" s="1275"/>
      <c r="K174" s="1275"/>
      <c r="L174" s="1275"/>
      <c r="M174" s="1275"/>
      <c r="N174" s="1333">
        <f t="shared" si="11"/>
        <v>0</v>
      </c>
      <c r="O174" s="1333">
        <f t="shared" si="12"/>
        <v>0</v>
      </c>
    </row>
    <row r="175" spans="1:15" s="1279" customFormat="1" outlineLevel="1">
      <c r="A175" s="1298">
        <v>164</v>
      </c>
      <c r="B175" s="1295">
        <v>13101133</v>
      </c>
      <c r="C175" s="1279" t="s">
        <v>528</v>
      </c>
      <c r="D175" s="1296">
        <f>+BS!Q171</f>
        <v>-113.58958333333332</v>
      </c>
      <c r="E175" s="1298"/>
      <c r="F175" s="1275">
        <f t="shared" si="13"/>
        <v>-113.58958333333332</v>
      </c>
      <c r="G175" s="1275"/>
      <c r="H175" s="1275"/>
      <c r="I175" s="1275"/>
      <c r="K175" s="1275"/>
      <c r="L175" s="1275"/>
      <c r="M175" s="1275"/>
      <c r="N175" s="1333">
        <f t="shared" si="11"/>
        <v>0</v>
      </c>
      <c r="O175" s="1333">
        <f t="shared" si="12"/>
        <v>0</v>
      </c>
    </row>
    <row r="176" spans="1:15" s="1279" customFormat="1" outlineLevel="1">
      <c r="A176" s="1298">
        <v>165</v>
      </c>
      <c r="B176" s="1295">
        <v>13101143</v>
      </c>
      <c r="C176" s="1279" t="s">
        <v>1280</v>
      </c>
      <c r="D176" s="1296">
        <f>+BS!Q172</f>
        <v>0</v>
      </c>
      <c r="E176" s="1298"/>
      <c r="F176" s="1275">
        <f t="shared" si="13"/>
        <v>0</v>
      </c>
      <c r="G176" s="1275"/>
      <c r="H176" s="1275"/>
      <c r="I176" s="1275"/>
      <c r="K176" s="1275"/>
      <c r="L176" s="1275"/>
      <c r="M176" s="1275"/>
      <c r="N176" s="1333">
        <f t="shared" si="11"/>
        <v>0</v>
      </c>
      <c r="O176" s="1333">
        <f t="shared" si="12"/>
        <v>0</v>
      </c>
    </row>
    <row r="177" spans="1:16" s="1279" customFormat="1" outlineLevel="1">
      <c r="A177" s="1298">
        <v>166</v>
      </c>
      <c r="B177" s="1295">
        <v>13101153</v>
      </c>
      <c r="C177" s="1279" t="s">
        <v>719</v>
      </c>
      <c r="D177" s="1296">
        <f>+BS!Q173</f>
        <v>0</v>
      </c>
      <c r="E177" s="1298"/>
      <c r="F177" s="1275">
        <f t="shared" si="13"/>
        <v>0</v>
      </c>
      <c r="G177" s="1275"/>
      <c r="H177" s="1275"/>
      <c r="I177" s="1275"/>
      <c r="K177" s="1275"/>
      <c r="L177" s="1275"/>
      <c r="M177" s="1275"/>
      <c r="N177" s="1333">
        <f t="shared" si="11"/>
        <v>0</v>
      </c>
      <c r="O177" s="1333">
        <f t="shared" si="12"/>
        <v>0</v>
      </c>
    </row>
    <row r="178" spans="1:16" s="1279" customFormat="1" outlineLevel="1">
      <c r="A178" s="1298">
        <v>167</v>
      </c>
      <c r="B178" s="1295">
        <v>13101163</v>
      </c>
      <c r="C178" s="1279" t="s">
        <v>2054</v>
      </c>
      <c r="D178" s="1296">
        <f>+BS!Q174</f>
        <v>82772.402916666673</v>
      </c>
      <c r="E178" s="1298"/>
      <c r="F178" s="1275">
        <f t="shared" si="13"/>
        <v>82772.402916666673</v>
      </c>
      <c r="G178" s="1275"/>
      <c r="H178" s="1275"/>
      <c r="I178" s="1275"/>
      <c r="K178" s="1275"/>
      <c r="L178" s="1275"/>
      <c r="M178" s="1275"/>
      <c r="N178" s="1333">
        <f t="shared" si="11"/>
        <v>0</v>
      </c>
      <c r="O178" s="1333">
        <f t="shared" si="12"/>
        <v>0</v>
      </c>
    </row>
    <row r="179" spans="1:16" s="1279" customFormat="1" outlineLevel="1">
      <c r="A179" s="1298">
        <v>168</v>
      </c>
      <c r="B179" s="1295">
        <v>13101183</v>
      </c>
      <c r="C179" s="1279" t="s">
        <v>1586</v>
      </c>
      <c r="D179" s="1296">
        <f>+BS!Q175</f>
        <v>1644226.7891666668</v>
      </c>
      <c r="E179" s="1298"/>
      <c r="F179" s="1275">
        <f t="shared" si="13"/>
        <v>1644226.7891666668</v>
      </c>
      <c r="G179" s="1275"/>
      <c r="H179" s="1275"/>
      <c r="I179" s="1275"/>
      <c r="K179" s="1275"/>
      <c r="L179" s="1275"/>
      <c r="M179" s="1275"/>
      <c r="N179" s="1333">
        <f t="shared" si="11"/>
        <v>0</v>
      </c>
      <c r="O179" s="1333">
        <f t="shared" si="12"/>
        <v>0</v>
      </c>
    </row>
    <row r="180" spans="1:16" s="1279" customFormat="1" outlineLevel="1">
      <c r="A180" s="1298">
        <v>169</v>
      </c>
      <c r="B180" s="1295">
        <v>13101193</v>
      </c>
      <c r="C180" s="1279" t="s">
        <v>2233</v>
      </c>
      <c r="D180" s="1296">
        <f>+BS!Q176</f>
        <v>15250.180833333332</v>
      </c>
      <c r="E180" s="1298"/>
      <c r="F180" s="1275">
        <f t="shared" si="13"/>
        <v>15250.180833333332</v>
      </c>
      <c r="G180" s="1275"/>
      <c r="H180" s="1275"/>
      <c r="I180" s="1275"/>
      <c r="K180" s="1275"/>
      <c r="L180" s="1275"/>
      <c r="M180" s="1275"/>
      <c r="N180" s="1333">
        <f t="shared" si="11"/>
        <v>0</v>
      </c>
      <c r="O180" s="1333">
        <f t="shared" si="12"/>
        <v>0</v>
      </c>
      <c r="P180" s="1354"/>
    </row>
    <row r="181" spans="1:16" s="1279" customFormat="1" outlineLevel="1">
      <c r="A181" s="1298">
        <v>170</v>
      </c>
      <c r="B181" s="1295">
        <v>13101253</v>
      </c>
      <c r="C181" s="1279" t="s">
        <v>2013</v>
      </c>
      <c r="D181" s="1296">
        <f>+BS!Q177</f>
        <v>555945.80625000002</v>
      </c>
      <c r="E181" s="1298"/>
      <c r="F181" s="1275">
        <f t="shared" si="13"/>
        <v>555945.80625000002</v>
      </c>
      <c r="G181" s="1275"/>
      <c r="H181" s="1275"/>
      <c r="I181" s="1275"/>
      <c r="K181" s="1275"/>
      <c r="L181" s="1275"/>
      <c r="M181" s="1275"/>
      <c r="N181" s="1333">
        <f t="shared" si="11"/>
        <v>0</v>
      </c>
      <c r="O181" s="1333">
        <f t="shared" si="12"/>
        <v>0</v>
      </c>
    </row>
    <row r="182" spans="1:16" s="1279" customFormat="1" hidden="1" outlineLevel="2">
      <c r="A182" s="1298">
        <v>171</v>
      </c>
      <c r="B182" s="1295">
        <v>13101263</v>
      </c>
      <c r="C182" s="1279" t="s">
        <v>2012</v>
      </c>
      <c r="D182" s="1296">
        <f>+BS!Q178</f>
        <v>0</v>
      </c>
      <c r="E182" s="1298"/>
      <c r="F182" s="1275">
        <f t="shared" si="13"/>
        <v>0</v>
      </c>
      <c r="G182" s="1275"/>
      <c r="H182" s="1275"/>
      <c r="I182" s="1275"/>
      <c r="K182" s="1275"/>
      <c r="L182" s="1275"/>
      <c r="M182" s="1275"/>
      <c r="N182" s="1333">
        <f t="shared" si="11"/>
        <v>0</v>
      </c>
      <c r="O182" s="1333">
        <f t="shared" si="12"/>
        <v>0</v>
      </c>
    </row>
    <row r="183" spans="1:16" s="1279" customFormat="1" hidden="1" outlineLevel="2">
      <c r="A183" s="1298">
        <v>172</v>
      </c>
      <c r="B183" s="1295">
        <v>13108123</v>
      </c>
      <c r="C183" s="1279" t="s">
        <v>523</v>
      </c>
      <c r="D183" s="1296">
        <f>+BS!Q179</f>
        <v>0</v>
      </c>
      <c r="E183" s="1298"/>
      <c r="F183" s="1275">
        <f t="shared" si="13"/>
        <v>0</v>
      </c>
      <c r="G183" s="1275"/>
      <c r="H183" s="1275"/>
      <c r="I183" s="1275"/>
      <c r="K183" s="1275"/>
      <c r="L183" s="1275"/>
      <c r="M183" s="1275"/>
      <c r="N183" s="1333">
        <f t="shared" si="11"/>
        <v>0</v>
      </c>
      <c r="O183" s="1333">
        <f t="shared" si="12"/>
        <v>0</v>
      </c>
    </row>
    <row r="184" spans="1:16" s="1279" customFormat="1" hidden="1" outlineLevel="2">
      <c r="A184" s="1298">
        <v>173</v>
      </c>
      <c r="B184" s="1295">
        <v>13108243</v>
      </c>
      <c r="C184" s="1279" t="s">
        <v>347</v>
      </c>
      <c r="D184" s="1296">
        <f>+BS!Q180</f>
        <v>0</v>
      </c>
      <c r="E184" s="1298"/>
      <c r="F184" s="1275">
        <f t="shared" si="13"/>
        <v>0</v>
      </c>
      <c r="G184" s="1275"/>
      <c r="H184" s="1275"/>
      <c r="I184" s="1275"/>
      <c r="K184" s="1275"/>
      <c r="L184" s="1275"/>
      <c r="M184" s="1275"/>
      <c r="N184" s="1333">
        <f t="shared" si="11"/>
        <v>0</v>
      </c>
      <c r="O184" s="1333">
        <f t="shared" si="12"/>
        <v>0</v>
      </c>
    </row>
    <row r="185" spans="1:16" s="1279" customFormat="1" outlineLevel="1" collapsed="1">
      <c r="A185" s="1298">
        <v>174</v>
      </c>
      <c r="B185" s="1295">
        <v>13109003</v>
      </c>
      <c r="C185" s="1279" t="s">
        <v>2781</v>
      </c>
      <c r="D185" s="1296">
        <f>+BS!Q181</f>
        <v>36623.38416666667</v>
      </c>
      <c r="E185" s="1298"/>
      <c r="F185" s="1275">
        <f t="shared" si="13"/>
        <v>36623.38416666667</v>
      </c>
      <c r="G185" s="1275"/>
      <c r="H185" s="1275"/>
      <c r="I185" s="1275"/>
      <c r="K185" s="1275"/>
      <c r="L185" s="1275"/>
      <c r="M185" s="1275"/>
      <c r="N185" s="1333">
        <f t="shared" si="11"/>
        <v>0</v>
      </c>
      <c r="O185" s="1333">
        <f t="shared" si="12"/>
        <v>0</v>
      </c>
    </row>
    <row r="186" spans="1:16" s="1279" customFormat="1" outlineLevel="1">
      <c r="A186" s="1298">
        <v>175</v>
      </c>
      <c r="B186" s="1295">
        <v>13109013</v>
      </c>
      <c r="C186" s="1279" t="s">
        <v>2782</v>
      </c>
      <c r="D186" s="1296">
        <f>+BS!Q182</f>
        <v>10217.333333333334</v>
      </c>
      <c r="E186" s="1298"/>
      <c r="F186" s="1275">
        <f t="shared" si="13"/>
        <v>10217.333333333334</v>
      </c>
      <c r="G186" s="1275"/>
      <c r="H186" s="1275"/>
      <c r="I186" s="1275"/>
      <c r="K186" s="1275"/>
      <c r="L186" s="1275"/>
      <c r="M186" s="1275"/>
      <c r="N186" s="1333">
        <f t="shared" si="11"/>
        <v>0</v>
      </c>
      <c r="O186" s="1333">
        <f t="shared" si="12"/>
        <v>0</v>
      </c>
      <c r="P186" s="1355"/>
    </row>
    <row r="187" spans="1:16" s="1279" customFormat="1" hidden="1" outlineLevel="2">
      <c r="A187" s="1298">
        <v>176</v>
      </c>
      <c r="B187" s="1295">
        <v>13109993</v>
      </c>
      <c r="C187" s="1279" t="s">
        <v>1134</v>
      </c>
      <c r="D187" s="1296">
        <f>+BS!Q183</f>
        <v>0</v>
      </c>
      <c r="E187" s="1298"/>
      <c r="F187" s="1275">
        <f t="shared" si="13"/>
        <v>0</v>
      </c>
      <c r="G187" s="1275"/>
      <c r="H187" s="1275"/>
      <c r="I187" s="1275"/>
      <c r="K187" s="1275"/>
      <c r="L187" s="1275"/>
      <c r="M187" s="1275"/>
      <c r="N187" s="1333">
        <f t="shared" si="11"/>
        <v>0</v>
      </c>
      <c r="O187" s="1333">
        <f t="shared" si="12"/>
        <v>0</v>
      </c>
    </row>
    <row r="188" spans="1:16" s="1279" customFormat="1" hidden="1" outlineLevel="2">
      <c r="A188" s="1298">
        <v>177</v>
      </c>
      <c r="B188" s="1295">
        <v>13400011</v>
      </c>
      <c r="C188" s="1279" t="s">
        <v>348</v>
      </c>
      <c r="D188" s="1296">
        <f>+BS!Q184</f>
        <v>0</v>
      </c>
      <c r="E188" s="1298"/>
      <c r="F188" s="1275"/>
      <c r="G188" s="1275"/>
      <c r="H188" s="1275"/>
      <c r="I188" s="1275"/>
      <c r="K188" s="1275"/>
      <c r="L188" s="1275"/>
      <c r="M188" s="1275"/>
      <c r="N188" s="1333">
        <f t="shared" si="11"/>
        <v>0</v>
      </c>
      <c r="O188" s="1333">
        <f t="shared" si="12"/>
        <v>0</v>
      </c>
    </row>
    <row r="189" spans="1:16" s="1279" customFormat="1" hidden="1" outlineLevel="2">
      <c r="A189" s="1298">
        <v>178</v>
      </c>
      <c r="B189" s="1295">
        <v>13400012</v>
      </c>
      <c r="C189" s="1279" t="s">
        <v>1733</v>
      </c>
      <c r="D189" s="1296">
        <f>+BS!Q185</f>
        <v>0</v>
      </c>
      <c r="E189" s="1298"/>
      <c r="F189" s="1275"/>
      <c r="G189" s="1275"/>
      <c r="H189" s="1275"/>
      <c r="I189" s="1275"/>
      <c r="K189" s="1275"/>
      <c r="L189" s="1275"/>
      <c r="M189" s="1275"/>
      <c r="N189" s="1333">
        <f t="shared" si="11"/>
        <v>0</v>
      </c>
      <c r="O189" s="1333">
        <f t="shared" si="12"/>
        <v>0</v>
      </c>
    </row>
    <row r="190" spans="1:16" s="1279" customFormat="1" outlineLevel="1" collapsed="1">
      <c r="A190" s="1298">
        <v>179</v>
      </c>
      <c r="B190" s="1295">
        <v>13400021</v>
      </c>
      <c r="C190" s="1279" t="s">
        <v>1281</v>
      </c>
      <c r="D190" s="1296">
        <f>+BS!Q186</f>
        <v>9528418.7500000019</v>
      </c>
      <c r="E190" s="1298"/>
      <c r="F190" s="1275"/>
      <c r="G190" s="1275"/>
      <c r="H190" s="1275"/>
      <c r="I190" s="1275">
        <f>D190</f>
        <v>9528418.7500000019</v>
      </c>
      <c r="K190" s="1275">
        <f>I190</f>
        <v>9528418.7500000019</v>
      </c>
      <c r="L190" s="1275"/>
      <c r="M190" s="1275"/>
      <c r="N190" s="1333">
        <f t="shared" si="11"/>
        <v>9528418.7500000019</v>
      </c>
      <c r="O190" s="1333">
        <f t="shared" si="12"/>
        <v>0</v>
      </c>
    </row>
    <row r="191" spans="1:16" s="1279" customFormat="1" outlineLevel="1">
      <c r="A191" s="1298">
        <v>180</v>
      </c>
      <c r="B191" s="1295">
        <v>13400031</v>
      </c>
      <c r="C191" s="1279" t="s">
        <v>388</v>
      </c>
      <c r="D191" s="1296">
        <f>+BS!Q187</f>
        <v>-9528418.7500000019</v>
      </c>
      <c r="E191" s="1298"/>
      <c r="F191" s="1275"/>
      <c r="G191" s="1275"/>
      <c r="H191" s="1275"/>
      <c r="I191" s="1275">
        <f>D191</f>
        <v>-9528418.7500000019</v>
      </c>
      <c r="K191" s="1275">
        <f>I191</f>
        <v>-9528418.7500000019</v>
      </c>
      <c r="L191" s="1275"/>
      <c r="M191" s="1275"/>
      <c r="N191" s="1333">
        <f t="shared" si="11"/>
        <v>-9528418.7500000019</v>
      </c>
      <c r="O191" s="1333">
        <f t="shared" si="12"/>
        <v>0</v>
      </c>
    </row>
    <row r="192" spans="1:16" hidden="1" outlineLevel="2">
      <c r="A192" s="1263">
        <v>181</v>
      </c>
      <c r="B192" s="1295">
        <v>13400041</v>
      </c>
      <c r="C192" s="1279" t="s">
        <v>319</v>
      </c>
      <c r="D192" s="1296">
        <f>+BS!Q188</f>
        <v>0</v>
      </c>
      <c r="N192" s="1353">
        <f t="shared" si="11"/>
        <v>0</v>
      </c>
      <c r="O192" s="1353">
        <f t="shared" si="12"/>
        <v>0</v>
      </c>
    </row>
    <row r="193" spans="1:16" hidden="1" outlineLevel="2">
      <c r="A193" s="1263">
        <v>182</v>
      </c>
      <c r="B193" s="1295">
        <v>13400051</v>
      </c>
      <c r="C193" s="1303" t="s">
        <v>1277</v>
      </c>
      <c r="D193" s="1296">
        <f>+BS!Q189</f>
        <v>0</v>
      </c>
      <c r="N193" s="1353">
        <f t="shared" si="11"/>
        <v>0</v>
      </c>
      <c r="O193" s="1353">
        <f t="shared" si="12"/>
        <v>0</v>
      </c>
    </row>
    <row r="194" spans="1:16" hidden="1" outlineLevel="2">
      <c r="A194" s="1263">
        <v>183</v>
      </c>
      <c r="B194" s="1295">
        <v>13400061</v>
      </c>
      <c r="C194" s="1301" t="s">
        <v>550</v>
      </c>
      <c r="D194" s="1296">
        <f>+BS!Q190</f>
        <v>0</v>
      </c>
      <c r="N194" s="1353">
        <f t="shared" si="11"/>
        <v>0</v>
      </c>
      <c r="O194" s="1353">
        <f t="shared" si="12"/>
        <v>0</v>
      </c>
    </row>
    <row r="195" spans="1:16" hidden="1" outlineLevel="2">
      <c r="A195" s="1263">
        <v>184</v>
      </c>
      <c r="B195" s="1310">
        <v>13400063</v>
      </c>
      <c r="C195" s="1303" t="s">
        <v>348</v>
      </c>
      <c r="D195" s="1296">
        <f>+BS!Q191</f>
        <v>0</v>
      </c>
      <c r="N195" s="1353">
        <f t="shared" si="11"/>
        <v>0</v>
      </c>
      <c r="O195" s="1353">
        <f t="shared" si="12"/>
        <v>0</v>
      </c>
    </row>
    <row r="196" spans="1:16" hidden="1" outlineLevel="2">
      <c r="A196" s="1263">
        <v>185</v>
      </c>
      <c r="B196" s="1302">
        <v>13400071</v>
      </c>
      <c r="C196" s="1301" t="s">
        <v>1941</v>
      </c>
      <c r="D196" s="1296">
        <f>+BS!Q192</f>
        <v>0</v>
      </c>
      <c r="N196" s="1353">
        <f t="shared" si="11"/>
        <v>0</v>
      </c>
      <c r="O196" s="1353">
        <f t="shared" si="12"/>
        <v>0</v>
      </c>
    </row>
    <row r="197" spans="1:16" s="1279" customFormat="1" outlineLevel="1" collapsed="1">
      <c r="A197" s="1298">
        <v>186</v>
      </c>
      <c r="B197" s="1295">
        <v>13400073</v>
      </c>
      <c r="C197" s="1279" t="s">
        <v>1046</v>
      </c>
      <c r="D197" s="1296">
        <f>+BS!Q193</f>
        <v>1494341.73125</v>
      </c>
      <c r="E197" s="1298"/>
      <c r="F197" s="1275"/>
      <c r="G197" s="1275"/>
      <c r="H197" s="1275"/>
      <c r="I197" s="1275">
        <f>D197</f>
        <v>1494341.73125</v>
      </c>
      <c r="K197" s="1275"/>
      <c r="L197" s="1275"/>
      <c r="M197" s="1275">
        <f>I197</f>
        <v>1494341.73125</v>
      </c>
      <c r="N197" s="1333">
        <f t="shared" si="11"/>
        <v>1494341.73125</v>
      </c>
      <c r="O197" s="1333">
        <f t="shared" si="12"/>
        <v>0</v>
      </c>
    </row>
    <row r="198" spans="1:16" hidden="1" outlineLevel="2">
      <c r="A198" s="1263">
        <v>187</v>
      </c>
      <c r="B198" s="1295">
        <v>13400081</v>
      </c>
      <c r="C198" s="1279" t="s">
        <v>290</v>
      </c>
      <c r="D198" s="1296">
        <f>+BS!Q194</f>
        <v>0</v>
      </c>
      <c r="N198" s="1353">
        <f t="shared" si="11"/>
        <v>0</v>
      </c>
      <c r="O198" s="1353">
        <f t="shared" si="12"/>
        <v>0</v>
      </c>
    </row>
    <row r="199" spans="1:16" hidden="1" outlineLevel="2">
      <c r="A199" s="1263">
        <v>188</v>
      </c>
      <c r="B199" s="1295">
        <v>13400083</v>
      </c>
      <c r="C199" s="1279" t="s">
        <v>1230</v>
      </c>
      <c r="D199" s="1296">
        <f>+BS!Q195</f>
        <v>0</v>
      </c>
      <c r="N199" s="1353">
        <f t="shared" si="11"/>
        <v>0</v>
      </c>
      <c r="O199" s="1353">
        <f t="shared" si="12"/>
        <v>0</v>
      </c>
    </row>
    <row r="200" spans="1:16" hidden="1" outlineLevel="2">
      <c r="A200" s="1263">
        <v>189</v>
      </c>
      <c r="B200" s="1295">
        <v>13400091</v>
      </c>
      <c r="C200" s="1303" t="s">
        <v>1846</v>
      </c>
      <c r="D200" s="1296">
        <f>+BS!Q196</f>
        <v>0</v>
      </c>
      <c r="N200" s="1353">
        <f t="shared" si="11"/>
        <v>0</v>
      </c>
      <c r="O200" s="1353">
        <f t="shared" si="12"/>
        <v>0</v>
      </c>
    </row>
    <row r="201" spans="1:16" hidden="1" outlineLevel="2">
      <c r="A201" s="1263">
        <v>190</v>
      </c>
      <c r="B201" s="1295">
        <v>13400093</v>
      </c>
      <c r="C201" s="1279" t="s">
        <v>1231</v>
      </c>
      <c r="D201" s="1296">
        <f>+BS!Q197</f>
        <v>0</v>
      </c>
      <c r="N201" s="1353">
        <f t="shared" si="11"/>
        <v>0</v>
      </c>
      <c r="O201" s="1353">
        <f t="shared" si="12"/>
        <v>0</v>
      </c>
    </row>
    <row r="202" spans="1:16" hidden="1" outlineLevel="2">
      <c r="A202" s="1263">
        <v>191</v>
      </c>
      <c r="B202" s="1295">
        <v>13400101</v>
      </c>
      <c r="C202" s="1279" t="s">
        <v>1064</v>
      </c>
      <c r="D202" s="1296">
        <f>+BS!Q198</f>
        <v>0</v>
      </c>
      <c r="N202" s="1353">
        <f t="shared" si="11"/>
        <v>0</v>
      </c>
      <c r="O202" s="1353">
        <f t="shared" si="12"/>
        <v>0</v>
      </c>
    </row>
    <row r="203" spans="1:16" hidden="1" outlineLevel="2">
      <c r="A203" s="1263">
        <v>192</v>
      </c>
      <c r="B203" s="1295">
        <v>13400103</v>
      </c>
      <c r="C203" s="1279" t="s">
        <v>857</v>
      </c>
      <c r="D203" s="1296">
        <f>+BS!Q199</f>
        <v>0</v>
      </c>
      <c r="N203" s="1353">
        <f t="shared" si="11"/>
        <v>0</v>
      </c>
      <c r="O203" s="1353">
        <f t="shared" si="12"/>
        <v>0</v>
      </c>
    </row>
    <row r="204" spans="1:16" outlineLevel="1" collapsed="1">
      <c r="A204" s="1263">
        <v>193</v>
      </c>
      <c r="B204" s="1295">
        <v>13400111</v>
      </c>
      <c r="C204" s="1279" t="s">
        <v>1066</v>
      </c>
      <c r="D204" s="1296">
        <f>+BS!Q200</f>
        <v>50148.75</v>
      </c>
      <c r="I204" s="1261">
        <f>D204</f>
        <v>50148.75</v>
      </c>
      <c r="K204" s="1261">
        <f>I204</f>
        <v>50148.75</v>
      </c>
      <c r="N204" s="1353">
        <f t="shared" ref="N204:N267" si="14">SUM(K204:M204)</f>
        <v>50148.75</v>
      </c>
      <c r="O204" s="1353">
        <f t="shared" ref="O204:O267" si="15">N204-I204</f>
        <v>0</v>
      </c>
    </row>
    <row r="205" spans="1:16" outlineLevel="1">
      <c r="A205" s="1263">
        <v>194</v>
      </c>
      <c r="B205" s="1304">
        <v>13400121</v>
      </c>
      <c r="C205" s="1279" t="s">
        <v>436</v>
      </c>
      <c r="D205" s="1296">
        <f>+BS!Q201</f>
        <v>0</v>
      </c>
      <c r="N205" s="1353">
        <f t="shared" si="14"/>
        <v>0</v>
      </c>
      <c r="O205" s="1353">
        <f t="shared" si="15"/>
        <v>0</v>
      </c>
    </row>
    <row r="206" spans="1:16" s="1279" customFormat="1" outlineLevel="1">
      <c r="A206" s="1298">
        <v>195</v>
      </c>
      <c r="B206" s="1304">
        <v>13400123</v>
      </c>
      <c r="C206" s="1279" t="s">
        <v>2204</v>
      </c>
      <c r="D206" s="1296">
        <f>+BS!Q202</f>
        <v>414084.0229166667</v>
      </c>
      <c r="E206" s="1298" t="s">
        <v>3772</v>
      </c>
      <c r="F206" s="1275"/>
      <c r="G206" s="1275"/>
      <c r="H206" s="1275"/>
      <c r="I206" s="1275">
        <f>D206</f>
        <v>414084.0229166667</v>
      </c>
      <c r="K206" s="1275"/>
      <c r="L206" s="1275"/>
      <c r="M206" s="1275">
        <f>+I206</f>
        <v>414084.0229166667</v>
      </c>
      <c r="N206" s="1333">
        <f t="shared" si="14"/>
        <v>414084.0229166667</v>
      </c>
      <c r="O206" s="1333">
        <f t="shared" si="15"/>
        <v>0</v>
      </c>
      <c r="P206" s="1279" t="s">
        <v>3832</v>
      </c>
    </row>
    <row r="207" spans="1:16" s="1279" customFormat="1" hidden="1" outlineLevel="2">
      <c r="A207" s="1298">
        <v>196</v>
      </c>
      <c r="B207" s="1305">
        <v>13400131</v>
      </c>
      <c r="C207" s="1279" t="s">
        <v>958</v>
      </c>
      <c r="D207" s="1296">
        <f>+BS!Q203</f>
        <v>0</v>
      </c>
      <c r="E207" s="1298"/>
      <c r="F207" s="1275"/>
      <c r="G207" s="1275"/>
      <c r="H207" s="1275"/>
      <c r="I207" s="1275"/>
      <c r="K207" s="1275"/>
      <c r="L207" s="1275"/>
      <c r="M207" s="1275"/>
      <c r="N207" s="1333">
        <f t="shared" si="14"/>
        <v>0</v>
      </c>
      <c r="O207" s="1333">
        <f t="shared" si="15"/>
        <v>0</v>
      </c>
    </row>
    <row r="208" spans="1:16" s="1279" customFormat="1" hidden="1" outlineLevel="2">
      <c r="A208" s="1298">
        <v>197</v>
      </c>
      <c r="B208" s="1283">
        <v>13400141</v>
      </c>
      <c r="C208" s="1283" t="s">
        <v>475</v>
      </c>
      <c r="D208" s="1296">
        <f>+BS!Q204</f>
        <v>0</v>
      </c>
      <c r="E208" s="1298"/>
      <c r="F208" s="1275"/>
      <c r="G208" s="1275"/>
      <c r="H208" s="1275"/>
      <c r="I208" s="1275"/>
      <c r="K208" s="1275"/>
      <c r="L208" s="1275"/>
      <c r="M208" s="1275"/>
      <c r="N208" s="1333">
        <f t="shared" si="14"/>
        <v>0</v>
      </c>
      <c r="O208" s="1333">
        <f t="shared" si="15"/>
        <v>0</v>
      </c>
    </row>
    <row r="209" spans="1:15" s="1279" customFormat="1" hidden="1" outlineLevel="2">
      <c r="A209" s="1298">
        <v>198</v>
      </c>
      <c r="B209" s="1283">
        <v>13400151</v>
      </c>
      <c r="C209" s="1283" t="s">
        <v>1404</v>
      </c>
      <c r="D209" s="1296">
        <f>+BS!Q205</f>
        <v>0</v>
      </c>
      <c r="E209" s="1298"/>
      <c r="F209" s="1275"/>
      <c r="G209" s="1275"/>
      <c r="H209" s="1275"/>
      <c r="I209" s="1275"/>
      <c r="K209" s="1275"/>
      <c r="L209" s="1275"/>
      <c r="M209" s="1275"/>
      <c r="N209" s="1333">
        <f t="shared" si="14"/>
        <v>0</v>
      </c>
      <c r="O209" s="1333">
        <f t="shared" si="15"/>
        <v>0</v>
      </c>
    </row>
    <row r="210" spans="1:15" s="1279" customFormat="1" hidden="1" outlineLevel="2">
      <c r="A210" s="1298">
        <v>199</v>
      </c>
      <c r="B210" s="1310">
        <v>13400161</v>
      </c>
      <c r="C210" s="1303" t="s">
        <v>186</v>
      </c>
      <c r="D210" s="1296">
        <f>+BS!Q206</f>
        <v>0</v>
      </c>
      <c r="E210" s="1298"/>
      <c r="F210" s="1275"/>
      <c r="G210" s="1275"/>
      <c r="H210" s="1275"/>
      <c r="I210" s="1275"/>
      <c r="K210" s="1275"/>
      <c r="L210" s="1275"/>
      <c r="M210" s="1275"/>
      <c r="N210" s="1333">
        <f t="shared" si="14"/>
        <v>0</v>
      </c>
      <c r="O210" s="1333">
        <f t="shared" si="15"/>
        <v>0</v>
      </c>
    </row>
    <row r="211" spans="1:15" s="1279" customFormat="1" hidden="1" outlineLevel="2">
      <c r="A211" s="1298">
        <v>200</v>
      </c>
      <c r="B211" s="1306">
        <v>13400171</v>
      </c>
      <c r="C211" s="1307" t="s">
        <v>1999</v>
      </c>
      <c r="D211" s="1296">
        <f>+BS!Q207</f>
        <v>0</v>
      </c>
      <c r="E211" s="1298"/>
      <c r="F211" s="1275"/>
      <c r="G211" s="1275"/>
      <c r="H211" s="1275"/>
      <c r="I211" s="1275"/>
      <c r="K211" s="1275"/>
      <c r="L211" s="1275"/>
      <c r="M211" s="1275"/>
      <c r="N211" s="1333">
        <f t="shared" si="14"/>
        <v>0</v>
      </c>
      <c r="O211" s="1333">
        <f t="shared" si="15"/>
        <v>0</v>
      </c>
    </row>
    <row r="212" spans="1:15" s="1279" customFormat="1" hidden="1" outlineLevel="2">
      <c r="A212" s="1298">
        <v>201</v>
      </c>
      <c r="B212" s="1308">
        <v>13400181</v>
      </c>
      <c r="C212" s="1309" t="s">
        <v>1490</v>
      </c>
      <c r="D212" s="1296">
        <f>+BS!Q208</f>
        <v>0</v>
      </c>
      <c r="E212" s="1298"/>
      <c r="F212" s="1275"/>
      <c r="G212" s="1275"/>
      <c r="H212" s="1275"/>
      <c r="I212" s="1275"/>
      <c r="K212" s="1275"/>
      <c r="L212" s="1275"/>
      <c r="M212" s="1275"/>
      <c r="N212" s="1333">
        <f t="shared" si="14"/>
        <v>0</v>
      </c>
      <c r="O212" s="1333">
        <f t="shared" si="15"/>
        <v>0</v>
      </c>
    </row>
    <row r="213" spans="1:15" s="1279" customFormat="1" hidden="1" outlineLevel="2">
      <c r="A213" s="1298">
        <v>202</v>
      </c>
      <c r="B213" s="1308">
        <v>13400191</v>
      </c>
      <c r="C213" s="1309" t="s">
        <v>964</v>
      </c>
      <c r="D213" s="1296">
        <f>+BS!Q209</f>
        <v>0</v>
      </c>
      <c r="E213" s="1298"/>
      <c r="F213" s="1275"/>
      <c r="G213" s="1275"/>
      <c r="H213" s="1275"/>
      <c r="I213" s="1275"/>
      <c r="K213" s="1275"/>
      <c r="L213" s="1275"/>
      <c r="M213" s="1275"/>
      <c r="N213" s="1333">
        <f t="shared" si="14"/>
        <v>0</v>
      </c>
      <c r="O213" s="1333">
        <f t="shared" si="15"/>
        <v>0</v>
      </c>
    </row>
    <row r="214" spans="1:15" s="1279" customFormat="1" hidden="1" outlineLevel="2">
      <c r="A214" s="1298">
        <v>203</v>
      </c>
      <c r="B214" s="1308">
        <v>13400193</v>
      </c>
      <c r="C214" s="1309" t="s">
        <v>1504</v>
      </c>
      <c r="D214" s="1296">
        <f>+BS!Q210</f>
        <v>0</v>
      </c>
      <c r="E214" s="1298"/>
      <c r="F214" s="1275"/>
      <c r="G214" s="1275"/>
      <c r="H214" s="1275"/>
      <c r="I214" s="1275"/>
      <c r="K214" s="1275"/>
      <c r="L214" s="1275"/>
      <c r="M214" s="1275"/>
      <c r="N214" s="1333">
        <f t="shared" si="14"/>
        <v>0</v>
      </c>
      <c r="O214" s="1333">
        <f t="shared" si="15"/>
        <v>0</v>
      </c>
    </row>
    <row r="215" spans="1:15" s="1279" customFormat="1" hidden="1" outlineLevel="2">
      <c r="A215" s="1298">
        <v>204</v>
      </c>
      <c r="B215" s="1308">
        <v>13400201</v>
      </c>
      <c r="C215" s="1309" t="s">
        <v>2053</v>
      </c>
      <c r="D215" s="1296">
        <f>+BS!Q211</f>
        <v>0</v>
      </c>
      <c r="E215" s="1298"/>
      <c r="F215" s="1275"/>
      <c r="G215" s="1275"/>
      <c r="H215" s="1275"/>
      <c r="I215" s="1275"/>
      <c r="K215" s="1275"/>
      <c r="L215" s="1275"/>
      <c r="M215" s="1275"/>
      <c r="N215" s="1333">
        <f t="shared" si="14"/>
        <v>0</v>
      </c>
      <c r="O215" s="1333">
        <f t="shared" si="15"/>
        <v>0</v>
      </c>
    </row>
    <row r="216" spans="1:15" s="1279" customFormat="1" outlineLevel="1" collapsed="1">
      <c r="A216" s="1298">
        <v>205</v>
      </c>
      <c r="B216" s="1308">
        <v>13400211</v>
      </c>
      <c r="C216" s="1309" t="s">
        <v>2285</v>
      </c>
      <c r="D216" s="1296">
        <f>+BS!Q212</f>
        <v>52300</v>
      </c>
      <c r="E216" s="1298"/>
      <c r="F216" s="1275">
        <f>+D216</f>
        <v>52300</v>
      </c>
      <c r="G216" s="1275"/>
      <c r="H216" s="1275"/>
      <c r="I216" s="1275"/>
      <c r="K216" s="1275"/>
      <c r="L216" s="1275"/>
      <c r="M216" s="1275"/>
      <c r="N216" s="1333">
        <f t="shared" si="14"/>
        <v>0</v>
      </c>
      <c r="O216" s="1333">
        <f t="shared" si="15"/>
        <v>0</v>
      </c>
    </row>
    <row r="217" spans="1:15" s="1279" customFormat="1" outlineLevel="1">
      <c r="A217" s="1298">
        <v>206</v>
      </c>
      <c r="B217" s="1308">
        <v>13400231</v>
      </c>
      <c r="C217" s="1279" t="s">
        <v>2712</v>
      </c>
      <c r="D217" s="1296">
        <f>+BS!Q213</f>
        <v>0</v>
      </c>
      <c r="E217" s="1298"/>
      <c r="F217" s="1275"/>
      <c r="G217" s="1275"/>
      <c r="H217" s="1275"/>
      <c r="I217" s="1275"/>
      <c r="K217" s="1275"/>
      <c r="L217" s="1275"/>
      <c r="M217" s="1275"/>
      <c r="N217" s="1333">
        <f t="shared" si="14"/>
        <v>0</v>
      </c>
      <c r="O217" s="1333">
        <f t="shared" si="15"/>
        <v>0</v>
      </c>
    </row>
    <row r="218" spans="1:15" s="1279" customFormat="1" outlineLevel="1">
      <c r="A218" s="1298">
        <v>207</v>
      </c>
      <c r="B218" s="1308">
        <v>13400241</v>
      </c>
      <c r="C218" s="1279" t="s">
        <v>3033</v>
      </c>
      <c r="D218" s="1296">
        <f>+BS!Q214</f>
        <v>430882</v>
      </c>
      <c r="E218" s="1298"/>
      <c r="F218" s="1275"/>
      <c r="G218" s="1275"/>
      <c r="H218" s="1275"/>
      <c r="I218" s="1275">
        <f>D218</f>
        <v>430882</v>
      </c>
      <c r="K218" s="1275">
        <f>I218</f>
        <v>430882</v>
      </c>
      <c r="L218" s="1275"/>
      <c r="M218" s="1275"/>
      <c r="N218" s="1333">
        <f t="shared" si="14"/>
        <v>430882</v>
      </c>
      <c r="O218" s="1333">
        <f t="shared" si="15"/>
        <v>0</v>
      </c>
    </row>
    <row r="219" spans="1:15" s="1279" customFormat="1" outlineLevel="1">
      <c r="A219" s="1298">
        <v>208</v>
      </c>
      <c r="B219" s="1308">
        <v>13400251</v>
      </c>
      <c r="C219" s="1279" t="s">
        <v>3030</v>
      </c>
      <c r="D219" s="1296">
        <f>+BS!Q215</f>
        <v>0</v>
      </c>
      <c r="E219" s="1298"/>
      <c r="F219" s="1275"/>
      <c r="G219" s="1275"/>
      <c r="H219" s="1275"/>
      <c r="I219" s="1275"/>
      <c r="K219" s="1275"/>
      <c r="L219" s="1275"/>
      <c r="M219" s="1275"/>
      <c r="N219" s="1333">
        <f t="shared" si="14"/>
        <v>0</v>
      </c>
      <c r="O219" s="1333">
        <f t="shared" si="15"/>
        <v>0</v>
      </c>
    </row>
    <row r="220" spans="1:15" s="1279" customFormat="1" outlineLevel="1">
      <c r="A220" s="1298">
        <v>209</v>
      </c>
      <c r="B220" s="1308">
        <v>13400261</v>
      </c>
      <c r="C220" s="1279" t="s">
        <v>3141</v>
      </c>
      <c r="D220" s="1296">
        <f>+BS!Q216</f>
        <v>223150</v>
      </c>
      <c r="E220" s="1298"/>
      <c r="F220" s="1275"/>
      <c r="G220" s="1275"/>
      <c r="H220" s="1275"/>
      <c r="I220" s="1275">
        <f>D220</f>
        <v>223150</v>
      </c>
      <c r="K220" s="1275">
        <f>I220</f>
        <v>223150</v>
      </c>
      <c r="L220" s="1275"/>
      <c r="M220" s="1275"/>
      <c r="N220" s="1333">
        <f t="shared" si="14"/>
        <v>223150</v>
      </c>
      <c r="O220" s="1333">
        <f t="shared" si="15"/>
        <v>0</v>
      </c>
    </row>
    <row r="221" spans="1:15" s="1279" customFormat="1" outlineLevel="1">
      <c r="A221" s="1298">
        <v>210</v>
      </c>
      <c r="B221" s="1308">
        <v>13400271</v>
      </c>
      <c r="C221" s="1279" t="s">
        <v>2388</v>
      </c>
      <c r="D221" s="1296">
        <f>+BS!Q217</f>
        <v>143831.97708333333</v>
      </c>
      <c r="E221" s="1298"/>
      <c r="F221" s="1275">
        <f t="shared" ref="F221:F226" si="16">+D221</f>
        <v>143831.97708333333</v>
      </c>
      <c r="G221" s="1275"/>
      <c r="H221" s="1275"/>
      <c r="I221" s="1275"/>
      <c r="K221" s="1275"/>
      <c r="L221" s="1275"/>
      <c r="M221" s="1275"/>
      <c r="N221" s="1333">
        <f t="shared" si="14"/>
        <v>0</v>
      </c>
      <c r="O221" s="1333">
        <f t="shared" si="15"/>
        <v>0</v>
      </c>
    </row>
    <row r="222" spans="1:15" s="1279" customFormat="1" outlineLevel="1">
      <c r="A222" s="1298">
        <v>211</v>
      </c>
      <c r="B222" s="1308">
        <v>13400281</v>
      </c>
      <c r="C222" s="1309" t="s">
        <v>2346</v>
      </c>
      <c r="D222" s="1296">
        <f>+BS!Q218</f>
        <v>65994.088749999995</v>
      </c>
      <c r="E222" s="1298"/>
      <c r="F222" s="1275">
        <f t="shared" si="16"/>
        <v>65994.088749999995</v>
      </c>
      <c r="G222" s="1275"/>
      <c r="H222" s="1275"/>
      <c r="I222" s="1275"/>
      <c r="K222" s="1275"/>
      <c r="L222" s="1275"/>
      <c r="M222" s="1275"/>
      <c r="N222" s="1333">
        <f t="shared" si="14"/>
        <v>0</v>
      </c>
      <c r="O222" s="1333">
        <f t="shared" si="15"/>
        <v>0</v>
      </c>
    </row>
    <row r="223" spans="1:15" s="1279" customFormat="1" ht="26.4" hidden="1" outlineLevel="2">
      <c r="A223" s="1298">
        <v>212</v>
      </c>
      <c r="B223" s="1308">
        <v>13400291</v>
      </c>
      <c r="C223" s="1309" t="s">
        <v>2807</v>
      </c>
      <c r="D223" s="1296">
        <f>+BS!Q219</f>
        <v>0</v>
      </c>
      <c r="E223" s="1298"/>
      <c r="F223" s="1275">
        <f t="shared" si="16"/>
        <v>0</v>
      </c>
      <c r="G223" s="1275"/>
      <c r="H223" s="1275"/>
      <c r="I223" s="1275"/>
      <c r="K223" s="1275"/>
      <c r="L223" s="1275"/>
      <c r="M223" s="1275"/>
      <c r="N223" s="1333">
        <f t="shared" si="14"/>
        <v>0</v>
      </c>
      <c r="O223" s="1333">
        <f t="shared" si="15"/>
        <v>0</v>
      </c>
    </row>
    <row r="224" spans="1:15" s="1279" customFormat="1" hidden="1" outlineLevel="2">
      <c r="A224" s="1298">
        <v>213</v>
      </c>
      <c r="B224" s="1308">
        <v>13400301</v>
      </c>
      <c r="C224" s="1309" t="s">
        <v>2809</v>
      </c>
      <c r="D224" s="1296">
        <f>+BS!Q220</f>
        <v>0</v>
      </c>
      <c r="E224" s="1298"/>
      <c r="F224" s="1275">
        <f t="shared" si="16"/>
        <v>0</v>
      </c>
      <c r="G224" s="1275"/>
      <c r="H224" s="1275"/>
      <c r="I224" s="1275"/>
      <c r="K224" s="1275"/>
      <c r="L224" s="1275"/>
      <c r="M224" s="1275"/>
      <c r="N224" s="1333">
        <f t="shared" si="14"/>
        <v>0</v>
      </c>
      <c r="O224" s="1333">
        <f t="shared" si="15"/>
        <v>0</v>
      </c>
    </row>
    <row r="225" spans="1:16" s="1279" customFormat="1" hidden="1" outlineLevel="2">
      <c r="A225" s="1298">
        <v>214</v>
      </c>
      <c r="B225" s="1308">
        <v>13400303</v>
      </c>
      <c r="C225" s="1309" t="s">
        <v>2811</v>
      </c>
      <c r="D225" s="1296">
        <f>+BS!Q221</f>
        <v>0</v>
      </c>
      <c r="E225" s="1298"/>
      <c r="F225" s="1275">
        <f t="shared" si="16"/>
        <v>0</v>
      </c>
      <c r="G225" s="1275"/>
      <c r="H225" s="1275"/>
      <c r="I225" s="1275"/>
      <c r="K225" s="1275"/>
      <c r="L225" s="1275"/>
      <c r="M225" s="1275"/>
      <c r="N225" s="1333">
        <f t="shared" si="14"/>
        <v>0</v>
      </c>
      <c r="O225" s="1333">
        <f t="shared" si="15"/>
        <v>0</v>
      </c>
    </row>
    <row r="226" spans="1:16" s="1279" customFormat="1" outlineLevel="1" collapsed="1">
      <c r="A226" s="1298">
        <v>215</v>
      </c>
      <c r="B226" s="1308">
        <v>13400311</v>
      </c>
      <c r="C226" s="1309" t="s">
        <v>2821</v>
      </c>
      <c r="D226" s="1296">
        <f>+BS!Q222</f>
        <v>194700</v>
      </c>
      <c r="E226" s="1298"/>
      <c r="F226" s="1275">
        <f t="shared" si="16"/>
        <v>194700</v>
      </c>
      <c r="G226" s="1275"/>
      <c r="H226" s="1275"/>
      <c r="I226" s="1275"/>
      <c r="K226" s="1275"/>
      <c r="L226" s="1275"/>
      <c r="M226" s="1275"/>
      <c r="N226" s="1333">
        <f t="shared" si="14"/>
        <v>0</v>
      </c>
      <c r="O226" s="1333">
        <f t="shared" si="15"/>
        <v>0</v>
      </c>
    </row>
    <row r="227" spans="1:16" s="1279" customFormat="1" ht="15" customHeight="1" outlineLevel="1">
      <c r="A227" s="1298">
        <v>216</v>
      </c>
      <c r="B227" s="1308">
        <v>13400321</v>
      </c>
      <c r="C227" s="1309" t="s">
        <v>3295</v>
      </c>
      <c r="D227" s="1296">
        <f>+BS!Q223</f>
        <v>72078.333333333328</v>
      </c>
      <c r="E227" s="1298"/>
      <c r="F227" s="1275"/>
      <c r="G227" s="1275"/>
      <c r="H227" s="1275"/>
      <c r="I227" s="1275">
        <f>D227</f>
        <v>72078.333333333328</v>
      </c>
      <c r="K227" s="1275">
        <f>I227</f>
        <v>72078.333333333328</v>
      </c>
      <c r="L227" s="1275"/>
      <c r="M227" s="1275"/>
      <c r="N227" s="1333">
        <f t="shared" si="14"/>
        <v>72078.333333333328</v>
      </c>
      <c r="O227" s="1333">
        <f t="shared" si="15"/>
        <v>0</v>
      </c>
    </row>
    <row r="228" spans="1:16" s="1279" customFormat="1" ht="11.25" customHeight="1" outlineLevel="1">
      <c r="A228" s="1298">
        <v>217</v>
      </c>
      <c r="B228" s="1308">
        <v>13400322</v>
      </c>
      <c r="C228" s="1309" t="s">
        <v>2823</v>
      </c>
      <c r="D228" s="1296">
        <f>+BS!Q224</f>
        <v>0</v>
      </c>
      <c r="E228" s="1298"/>
      <c r="F228" s="1275"/>
      <c r="G228" s="1275"/>
      <c r="H228" s="1275"/>
      <c r="I228" s="1275"/>
      <c r="K228" s="1275"/>
      <c r="L228" s="1275"/>
      <c r="M228" s="1275"/>
      <c r="N228" s="1333">
        <f t="shared" si="14"/>
        <v>0</v>
      </c>
      <c r="O228" s="1333">
        <f t="shared" si="15"/>
        <v>0</v>
      </c>
    </row>
    <row r="229" spans="1:16" s="1279" customFormat="1" outlineLevel="1">
      <c r="A229" s="1298">
        <v>218</v>
      </c>
      <c r="B229" s="1308">
        <v>13400332</v>
      </c>
      <c r="C229" s="1309" t="s">
        <v>3219</v>
      </c>
      <c r="D229" s="1296">
        <f>+BS!Q225</f>
        <v>1088552.1758333333</v>
      </c>
      <c r="E229" s="1298" t="s">
        <v>3772</v>
      </c>
      <c r="F229" s="1275"/>
      <c r="G229" s="1275"/>
      <c r="H229" s="1275"/>
      <c r="I229" s="1275">
        <f>+D229</f>
        <v>1088552.1758333333</v>
      </c>
      <c r="K229" s="1275"/>
      <c r="L229" s="1275"/>
      <c r="M229" s="1275">
        <f>+I229</f>
        <v>1088552.1758333333</v>
      </c>
      <c r="N229" s="1333">
        <f t="shared" si="14"/>
        <v>1088552.1758333333</v>
      </c>
      <c r="O229" s="1333">
        <f t="shared" si="15"/>
        <v>0</v>
      </c>
      <c r="P229" s="1279" t="s">
        <v>3827</v>
      </c>
    </row>
    <row r="230" spans="1:16" s="1279" customFormat="1" outlineLevel="1">
      <c r="A230" s="1298">
        <v>219</v>
      </c>
      <c r="B230" s="1295">
        <v>13500003</v>
      </c>
      <c r="C230" s="1279" t="s">
        <v>1348</v>
      </c>
      <c r="D230" s="1296">
        <f>+BS!Q226</f>
        <v>10559.813333333332</v>
      </c>
      <c r="E230" s="1298"/>
      <c r="F230" s="1275">
        <f t="shared" ref="F230:F245" si="17">+D230</f>
        <v>10559.813333333332</v>
      </c>
      <c r="G230" s="1275"/>
      <c r="H230" s="1275"/>
      <c r="I230" s="1275"/>
      <c r="K230" s="1275"/>
      <c r="L230" s="1275"/>
      <c r="M230" s="1275"/>
      <c r="N230" s="1333">
        <f t="shared" si="14"/>
        <v>0</v>
      </c>
      <c r="O230" s="1333">
        <f t="shared" si="15"/>
        <v>0</v>
      </c>
    </row>
    <row r="231" spans="1:16" s="1279" customFormat="1" outlineLevel="1">
      <c r="A231" s="1298">
        <v>220</v>
      </c>
      <c r="B231" s="1295">
        <v>13500041</v>
      </c>
      <c r="C231" s="1279" t="s">
        <v>940</v>
      </c>
      <c r="D231" s="1296">
        <f>+BS!Q227</f>
        <v>93661.6875</v>
      </c>
      <c r="E231" s="1298"/>
      <c r="F231" s="1275">
        <f t="shared" si="17"/>
        <v>93661.6875</v>
      </c>
      <c r="G231" s="1275"/>
      <c r="H231" s="1275"/>
      <c r="I231" s="1275"/>
      <c r="K231" s="1275"/>
      <c r="L231" s="1275"/>
      <c r="M231" s="1275"/>
      <c r="N231" s="1333">
        <f t="shared" si="14"/>
        <v>0</v>
      </c>
      <c r="O231" s="1333">
        <f t="shared" si="15"/>
        <v>0</v>
      </c>
    </row>
    <row r="232" spans="1:16" s="1279" customFormat="1" outlineLevel="1">
      <c r="A232" s="1298">
        <v>221</v>
      </c>
      <c r="B232" s="1295">
        <v>13500051</v>
      </c>
      <c r="C232" s="1279" t="s">
        <v>335</v>
      </c>
      <c r="D232" s="1296">
        <f>+BS!Q228</f>
        <v>73353</v>
      </c>
      <c r="E232" s="1298"/>
      <c r="F232" s="1275">
        <f t="shared" si="17"/>
        <v>73353</v>
      </c>
      <c r="G232" s="1275"/>
      <c r="H232" s="1275"/>
      <c r="I232" s="1275"/>
      <c r="K232" s="1275"/>
      <c r="L232" s="1275"/>
      <c r="M232" s="1275"/>
      <c r="N232" s="1333">
        <f t="shared" si="14"/>
        <v>0</v>
      </c>
      <c r="O232" s="1333">
        <f t="shared" si="15"/>
        <v>0</v>
      </c>
    </row>
    <row r="233" spans="1:16" s="1279" customFormat="1" outlineLevel="1">
      <c r="A233" s="1298">
        <v>222</v>
      </c>
      <c r="B233" s="1295">
        <v>13500061</v>
      </c>
      <c r="C233" s="1303" t="s">
        <v>1272</v>
      </c>
      <c r="D233" s="1296">
        <f>+BS!Q229</f>
        <v>1830457.9583333333</v>
      </c>
      <c r="E233" s="1298"/>
      <c r="F233" s="1275">
        <f t="shared" si="17"/>
        <v>1830457.9583333333</v>
      </c>
      <c r="G233" s="1275"/>
      <c r="H233" s="1275"/>
      <c r="I233" s="1275"/>
      <c r="K233" s="1275"/>
      <c r="L233" s="1275"/>
      <c r="M233" s="1275"/>
      <c r="N233" s="1333">
        <f t="shared" si="14"/>
        <v>0</v>
      </c>
      <c r="O233" s="1333">
        <f t="shared" si="15"/>
        <v>0</v>
      </c>
    </row>
    <row r="234" spans="1:16" s="1279" customFormat="1" outlineLevel="1">
      <c r="A234" s="1298">
        <v>223</v>
      </c>
      <c r="B234" s="1310">
        <v>13500071</v>
      </c>
      <c r="C234" s="1303" t="s">
        <v>1273</v>
      </c>
      <c r="D234" s="1296">
        <f>+BS!Q230</f>
        <v>1601199.1666666667</v>
      </c>
      <c r="E234" s="1298"/>
      <c r="F234" s="1275">
        <f t="shared" si="17"/>
        <v>1601199.1666666667</v>
      </c>
      <c r="G234" s="1275"/>
      <c r="H234" s="1275"/>
      <c r="I234" s="1275"/>
      <c r="K234" s="1275"/>
      <c r="L234" s="1275"/>
      <c r="M234" s="1275"/>
      <c r="N234" s="1333">
        <f t="shared" si="14"/>
        <v>0</v>
      </c>
      <c r="O234" s="1333">
        <f t="shared" si="15"/>
        <v>0</v>
      </c>
    </row>
    <row r="235" spans="1:16" s="1279" customFormat="1" hidden="1" outlineLevel="2">
      <c r="A235" s="1298">
        <v>224</v>
      </c>
      <c r="B235" s="1295">
        <v>13500073</v>
      </c>
      <c r="C235" s="1279" t="s">
        <v>505</v>
      </c>
      <c r="D235" s="1296">
        <f>+BS!Q231</f>
        <v>0</v>
      </c>
      <c r="E235" s="1298"/>
      <c r="F235" s="1275">
        <f t="shared" si="17"/>
        <v>0</v>
      </c>
      <c r="G235" s="1275"/>
      <c r="H235" s="1275"/>
      <c r="I235" s="1275"/>
      <c r="K235" s="1275"/>
      <c r="L235" s="1275"/>
      <c r="M235" s="1275"/>
      <c r="N235" s="1333">
        <f t="shared" si="14"/>
        <v>0</v>
      </c>
      <c r="O235" s="1333">
        <f t="shared" si="15"/>
        <v>0</v>
      </c>
    </row>
    <row r="236" spans="1:16" s="1279" customFormat="1" hidden="1" outlineLevel="2">
      <c r="A236" s="1298">
        <v>225</v>
      </c>
      <c r="B236" s="1295">
        <v>13500081</v>
      </c>
      <c r="C236" s="1279" t="s">
        <v>21</v>
      </c>
      <c r="D236" s="1296">
        <f>+BS!Q232</f>
        <v>0</v>
      </c>
      <c r="E236" s="1298"/>
      <c r="F236" s="1275">
        <f t="shared" si="17"/>
        <v>0</v>
      </c>
      <c r="G236" s="1275"/>
      <c r="H236" s="1275"/>
      <c r="I236" s="1275"/>
      <c r="K236" s="1275"/>
      <c r="L236" s="1275"/>
      <c r="M236" s="1275"/>
      <c r="N236" s="1333">
        <f t="shared" si="14"/>
        <v>0</v>
      </c>
      <c r="O236" s="1333">
        <f t="shared" si="15"/>
        <v>0</v>
      </c>
    </row>
    <row r="237" spans="1:16" s="1279" customFormat="1" hidden="1" outlineLevel="2">
      <c r="A237" s="1298">
        <v>226</v>
      </c>
      <c r="B237" s="1295">
        <v>13500142</v>
      </c>
      <c r="C237" s="1279" t="s">
        <v>425</v>
      </c>
      <c r="D237" s="1296">
        <f>+BS!Q233</f>
        <v>0</v>
      </c>
      <c r="E237" s="1298"/>
      <c r="F237" s="1275">
        <f t="shared" si="17"/>
        <v>0</v>
      </c>
      <c r="G237" s="1275"/>
      <c r="H237" s="1275"/>
      <c r="I237" s="1275"/>
      <c r="K237" s="1275"/>
      <c r="L237" s="1275"/>
      <c r="M237" s="1275"/>
      <c r="N237" s="1333">
        <f t="shared" si="14"/>
        <v>0</v>
      </c>
      <c r="O237" s="1333">
        <f t="shared" si="15"/>
        <v>0</v>
      </c>
    </row>
    <row r="238" spans="1:16" s="1279" customFormat="1" hidden="1" outlineLevel="2">
      <c r="A238" s="1298">
        <v>227</v>
      </c>
      <c r="B238" s="1295">
        <v>13500153</v>
      </c>
      <c r="C238" s="1279" t="s">
        <v>28</v>
      </c>
      <c r="D238" s="1296">
        <f>+BS!Q234</f>
        <v>0</v>
      </c>
      <c r="E238" s="1298"/>
      <c r="F238" s="1275">
        <f t="shared" si="17"/>
        <v>0</v>
      </c>
      <c r="G238" s="1275"/>
      <c r="H238" s="1275"/>
      <c r="I238" s="1275"/>
      <c r="K238" s="1275"/>
      <c r="L238" s="1275"/>
      <c r="M238" s="1275"/>
      <c r="N238" s="1333">
        <f t="shared" si="14"/>
        <v>0</v>
      </c>
      <c r="O238" s="1333">
        <f t="shared" si="15"/>
        <v>0</v>
      </c>
    </row>
    <row r="239" spans="1:16" s="1279" customFormat="1" hidden="1" outlineLevel="2">
      <c r="A239" s="1298">
        <v>228</v>
      </c>
      <c r="B239" s="1295">
        <v>13500163</v>
      </c>
      <c r="C239" s="1279" t="s">
        <v>1840</v>
      </c>
      <c r="D239" s="1296">
        <f>+BS!Q235</f>
        <v>0</v>
      </c>
      <c r="E239" s="1298"/>
      <c r="F239" s="1275">
        <f t="shared" si="17"/>
        <v>0</v>
      </c>
      <c r="G239" s="1275"/>
      <c r="H239" s="1275"/>
      <c r="I239" s="1275"/>
      <c r="K239" s="1275"/>
      <c r="L239" s="1275"/>
      <c r="M239" s="1275"/>
      <c r="N239" s="1333">
        <f t="shared" si="14"/>
        <v>0</v>
      </c>
      <c r="O239" s="1333">
        <f t="shared" si="15"/>
        <v>0</v>
      </c>
    </row>
    <row r="240" spans="1:16" s="1279" customFormat="1" hidden="1" outlineLevel="2">
      <c r="A240" s="1298">
        <v>229</v>
      </c>
      <c r="B240" s="1295">
        <v>13500172</v>
      </c>
      <c r="C240" s="1279" t="s">
        <v>267</v>
      </c>
      <c r="D240" s="1296">
        <f>+BS!Q236</f>
        <v>0</v>
      </c>
      <c r="E240" s="1298"/>
      <c r="F240" s="1275">
        <f t="shared" si="17"/>
        <v>0</v>
      </c>
      <c r="G240" s="1275"/>
      <c r="H240" s="1275"/>
      <c r="I240" s="1275"/>
      <c r="K240" s="1275"/>
      <c r="L240" s="1275"/>
      <c r="M240" s="1275"/>
      <c r="N240" s="1333">
        <f t="shared" si="14"/>
        <v>0</v>
      </c>
      <c r="O240" s="1333">
        <f t="shared" si="15"/>
        <v>0</v>
      </c>
    </row>
    <row r="241" spans="1:16" s="1279" customFormat="1" hidden="1" outlineLevel="2">
      <c r="A241" s="1298">
        <v>230</v>
      </c>
      <c r="B241" s="1295">
        <v>13500173</v>
      </c>
      <c r="C241" s="1279" t="s">
        <v>11</v>
      </c>
      <c r="D241" s="1296">
        <f>+BS!Q237</f>
        <v>0</v>
      </c>
      <c r="E241" s="1298"/>
      <c r="F241" s="1275">
        <f t="shared" si="17"/>
        <v>0</v>
      </c>
      <c r="G241" s="1275"/>
      <c r="H241" s="1275"/>
      <c r="I241" s="1275"/>
      <c r="K241" s="1275"/>
      <c r="L241" s="1275"/>
      <c r="M241" s="1275"/>
      <c r="N241" s="1333">
        <f t="shared" si="14"/>
        <v>0</v>
      </c>
      <c r="O241" s="1333">
        <f t="shared" si="15"/>
        <v>0</v>
      </c>
    </row>
    <row r="242" spans="1:16" s="1279" customFormat="1" hidden="1" outlineLevel="2">
      <c r="A242" s="1298">
        <v>231</v>
      </c>
      <c r="B242" s="1295">
        <v>13500182</v>
      </c>
      <c r="C242" s="1279" t="s">
        <v>2215</v>
      </c>
      <c r="D242" s="1296">
        <f>+BS!Q238</f>
        <v>0</v>
      </c>
      <c r="E242" s="1298"/>
      <c r="F242" s="1275">
        <f t="shared" si="17"/>
        <v>0</v>
      </c>
      <c r="G242" s="1275"/>
      <c r="H242" s="1275"/>
      <c r="I242" s="1275"/>
      <c r="K242" s="1275"/>
      <c r="L242" s="1275"/>
      <c r="M242" s="1275"/>
      <c r="N242" s="1333">
        <f t="shared" si="14"/>
        <v>0</v>
      </c>
      <c r="O242" s="1333">
        <f t="shared" si="15"/>
        <v>0</v>
      </c>
    </row>
    <row r="243" spans="1:16" s="1279" customFormat="1" outlineLevel="1" collapsed="1">
      <c r="A243" s="1298">
        <v>232</v>
      </c>
      <c r="B243" s="1295">
        <v>13500183</v>
      </c>
      <c r="C243" s="1279" t="s">
        <v>2232</v>
      </c>
      <c r="D243" s="1296">
        <f>+BS!Q239</f>
        <v>100000</v>
      </c>
      <c r="E243" s="1298"/>
      <c r="F243" s="1275">
        <f t="shared" si="17"/>
        <v>100000</v>
      </c>
      <c r="G243" s="1275"/>
      <c r="H243" s="1275"/>
      <c r="I243" s="1275"/>
      <c r="K243" s="1275"/>
      <c r="L243" s="1275"/>
      <c r="M243" s="1275"/>
      <c r="N243" s="1333">
        <f t="shared" si="14"/>
        <v>0</v>
      </c>
      <c r="O243" s="1333">
        <f t="shared" si="15"/>
        <v>0</v>
      </c>
    </row>
    <row r="244" spans="1:16" s="1279" customFormat="1" outlineLevel="1">
      <c r="A244" s="1298">
        <v>233</v>
      </c>
      <c r="B244" s="1295">
        <v>13500192</v>
      </c>
      <c r="C244" s="1279" t="s">
        <v>2416</v>
      </c>
      <c r="D244" s="1296">
        <f>+BS!Q240</f>
        <v>1250</v>
      </c>
      <c r="E244" s="1298"/>
      <c r="F244" s="1275">
        <f t="shared" si="17"/>
        <v>1250</v>
      </c>
      <c r="G244" s="1275"/>
      <c r="H244" s="1275"/>
      <c r="I244" s="1275"/>
      <c r="K244" s="1275"/>
      <c r="L244" s="1275"/>
      <c r="M244" s="1275"/>
      <c r="N244" s="1333">
        <f t="shared" si="14"/>
        <v>0</v>
      </c>
      <c r="O244" s="1333">
        <f t="shared" si="15"/>
        <v>0</v>
      </c>
    </row>
    <row r="245" spans="1:16" s="1279" customFormat="1" outlineLevel="1">
      <c r="A245" s="1298">
        <v>234</v>
      </c>
      <c r="B245" s="1295">
        <v>13500201</v>
      </c>
      <c r="C245" s="1279" t="s">
        <v>2607</v>
      </c>
      <c r="D245" s="1296">
        <f>+BS!Q241</f>
        <v>653067.76458333328</v>
      </c>
      <c r="E245" s="1298"/>
      <c r="F245" s="1275">
        <f t="shared" si="17"/>
        <v>653067.76458333328</v>
      </c>
      <c r="G245" s="1275"/>
      <c r="H245" s="1275"/>
      <c r="I245" s="1275"/>
      <c r="K245" s="1275"/>
      <c r="L245" s="1275"/>
      <c r="M245" s="1275"/>
      <c r="N245" s="1333">
        <f t="shared" si="14"/>
        <v>0</v>
      </c>
      <c r="O245" s="1333">
        <f t="shared" si="15"/>
        <v>0</v>
      </c>
    </row>
    <row r="246" spans="1:16" s="1279" customFormat="1" hidden="1" outlineLevel="2">
      <c r="A246" s="1298">
        <v>235</v>
      </c>
      <c r="B246" s="1295">
        <v>13500211</v>
      </c>
      <c r="C246" s="1279" t="s">
        <v>3038</v>
      </c>
      <c r="D246" s="1296">
        <f>+BS!Q242</f>
        <v>0</v>
      </c>
      <c r="E246" s="1298"/>
      <c r="F246" s="1275"/>
      <c r="G246" s="1275"/>
      <c r="H246" s="1275"/>
      <c r="I246" s="1275"/>
      <c r="K246" s="1275"/>
      <c r="L246" s="1275"/>
      <c r="M246" s="1275"/>
      <c r="N246" s="1333">
        <f t="shared" si="14"/>
        <v>0</v>
      </c>
      <c r="O246" s="1333">
        <f t="shared" si="15"/>
        <v>0</v>
      </c>
    </row>
    <row r="247" spans="1:16" s="1279" customFormat="1" hidden="1" outlineLevel="2">
      <c r="A247" s="1298">
        <v>236</v>
      </c>
      <c r="B247" s="1295">
        <v>13501001</v>
      </c>
      <c r="C247" s="1279" t="s">
        <v>1814</v>
      </c>
      <c r="D247" s="1296">
        <f>+BS!Q243</f>
        <v>0</v>
      </c>
      <c r="E247" s="1298"/>
      <c r="F247" s="1275"/>
      <c r="G247" s="1275"/>
      <c r="H247" s="1275"/>
      <c r="I247" s="1275"/>
      <c r="K247" s="1275"/>
      <c r="L247" s="1275"/>
      <c r="M247" s="1275"/>
      <c r="N247" s="1333">
        <f t="shared" si="14"/>
        <v>0</v>
      </c>
      <c r="O247" s="1333">
        <f t="shared" si="15"/>
        <v>0</v>
      </c>
    </row>
    <row r="248" spans="1:16" s="1279" customFormat="1" hidden="1" outlineLevel="2">
      <c r="A248" s="1298">
        <v>237</v>
      </c>
      <c r="B248" s="1295">
        <v>13600003</v>
      </c>
      <c r="C248" s="1279" t="s">
        <v>426</v>
      </c>
      <c r="D248" s="1296">
        <f>+BS!Q244</f>
        <v>0</v>
      </c>
      <c r="E248" s="1298"/>
      <c r="F248" s="1275"/>
      <c r="G248" s="1275"/>
      <c r="H248" s="1275"/>
      <c r="I248" s="1275"/>
      <c r="K248" s="1275"/>
      <c r="L248" s="1275"/>
      <c r="M248" s="1275"/>
      <c r="N248" s="1333">
        <f t="shared" si="14"/>
        <v>0</v>
      </c>
      <c r="O248" s="1333">
        <f t="shared" si="15"/>
        <v>0</v>
      </c>
    </row>
    <row r="249" spans="1:16" s="1279" customFormat="1" outlineLevel="1" collapsed="1">
      <c r="A249" s="1298">
        <v>238</v>
      </c>
      <c r="B249" s="1295">
        <v>13600013</v>
      </c>
      <c r="C249" s="1279" t="s">
        <v>467</v>
      </c>
      <c r="D249" s="1296">
        <f>+BS!Q245</f>
        <v>1500000</v>
      </c>
      <c r="E249" s="1298" t="s">
        <v>3772</v>
      </c>
      <c r="F249" s="1275"/>
      <c r="G249" s="1275"/>
      <c r="H249" s="1275"/>
      <c r="I249" s="1275">
        <f>D249</f>
        <v>1500000</v>
      </c>
      <c r="K249" s="1275"/>
      <c r="L249" s="1275"/>
      <c r="M249" s="1275">
        <f>+I249</f>
        <v>1500000</v>
      </c>
      <c r="N249" s="1333">
        <f t="shared" si="14"/>
        <v>1500000</v>
      </c>
      <c r="O249" s="1333">
        <f t="shared" si="15"/>
        <v>0</v>
      </c>
      <c r="P249" s="1279" t="s">
        <v>3792</v>
      </c>
    </row>
    <row r="250" spans="1:16" hidden="1" outlineLevel="2">
      <c r="A250" s="1263">
        <v>239</v>
      </c>
      <c r="B250" s="1295">
        <v>13600073</v>
      </c>
      <c r="C250" s="1279" t="s">
        <v>1390</v>
      </c>
      <c r="D250" s="1296">
        <f>+BS!Q246</f>
        <v>0</v>
      </c>
      <c r="N250" s="1353">
        <f t="shared" si="14"/>
        <v>0</v>
      </c>
      <c r="O250" s="1353">
        <f t="shared" si="15"/>
        <v>0</v>
      </c>
    </row>
    <row r="251" spans="1:16" hidden="1" outlineLevel="2">
      <c r="A251" s="1263">
        <v>240</v>
      </c>
      <c r="B251" s="1295">
        <v>13600403</v>
      </c>
      <c r="C251" s="1279" t="s">
        <v>717</v>
      </c>
      <c r="D251" s="1296">
        <f>+BS!Q247</f>
        <v>0</v>
      </c>
      <c r="N251" s="1353">
        <f t="shared" si="14"/>
        <v>0</v>
      </c>
      <c r="O251" s="1353">
        <f t="shared" si="15"/>
        <v>0</v>
      </c>
    </row>
    <row r="252" spans="1:16" hidden="1" outlineLevel="2">
      <c r="A252" s="1263">
        <v>241</v>
      </c>
      <c r="B252" s="1295">
        <v>13600413</v>
      </c>
      <c r="C252" s="1279" t="s">
        <v>913</v>
      </c>
      <c r="D252" s="1296">
        <f>+BS!Q248</f>
        <v>0</v>
      </c>
      <c r="N252" s="1353">
        <f t="shared" si="14"/>
        <v>0</v>
      </c>
      <c r="O252" s="1353">
        <f t="shared" si="15"/>
        <v>0</v>
      </c>
    </row>
    <row r="253" spans="1:16" hidden="1" outlineLevel="2">
      <c r="A253" s="1263">
        <v>242</v>
      </c>
      <c r="B253" s="1311">
        <v>13600423</v>
      </c>
      <c r="C253" s="1312" t="s">
        <v>2004</v>
      </c>
      <c r="D253" s="1296">
        <f>+BS!Q249</f>
        <v>0</v>
      </c>
      <c r="N253" s="1353">
        <f t="shared" si="14"/>
        <v>0</v>
      </c>
      <c r="O253" s="1353">
        <f t="shared" si="15"/>
        <v>0</v>
      </c>
    </row>
    <row r="254" spans="1:16" hidden="1" outlineLevel="2">
      <c r="A254" s="1263">
        <v>243</v>
      </c>
      <c r="B254" s="1295">
        <v>14100183</v>
      </c>
      <c r="C254" s="1279" t="s">
        <v>427</v>
      </c>
      <c r="D254" s="1296">
        <f>+BS!Q250</f>
        <v>0</v>
      </c>
      <c r="N254" s="1353">
        <f t="shared" si="14"/>
        <v>0</v>
      </c>
      <c r="O254" s="1353">
        <f t="shared" si="15"/>
        <v>0</v>
      </c>
    </row>
    <row r="255" spans="1:16" hidden="1" outlineLevel="2">
      <c r="A255" s="1263">
        <v>244</v>
      </c>
      <c r="B255" s="1295">
        <v>14100301</v>
      </c>
      <c r="C255" s="1279" t="s">
        <v>139</v>
      </c>
      <c r="D255" s="1296">
        <f>+BS!Q251</f>
        <v>0</v>
      </c>
      <c r="N255" s="1353">
        <f t="shared" si="14"/>
        <v>0</v>
      </c>
      <c r="O255" s="1353">
        <f t="shared" si="15"/>
        <v>0</v>
      </c>
    </row>
    <row r="256" spans="1:16" s="1279" customFormat="1" outlineLevel="1" collapsed="1">
      <c r="A256" s="1298">
        <v>245</v>
      </c>
      <c r="B256" s="1295">
        <v>14100311</v>
      </c>
      <c r="C256" s="1279" t="s">
        <v>1596</v>
      </c>
      <c r="D256" s="1296">
        <f>+BS!Q252</f>
        <v>3287181.553749999</v>
      </c>
      <c r="E256" s="1298"/>
      <c r="F256" s="1275"/>
      <c r="G256" s="1275"/>
      <c r="H256" s="1275"/>
      <c r="I256" s="1275">
        <f>D256</f>
        <v>3287181.553749999</v>
      </c>
      <c r="K256" s="1275"/>
      <c r="L256" s="1275"/>
      <c r="M256" s="1275">
        <f>I256</f>
        <v>3287181.553749999</v>
      </c>
      <c r="N256" s="1333">
        <f t="shared" si="14"/>
        <v>3287181.553749999</v>
      </c>
      <c r="O256" s="1333">
        <f t="shared" si="15"/>
        <v>0</v>
      </c>
      <c r="P256" s="1356"/>
    </row>
    <row r="257" spans="1:16" outlineLevel="1">
      <c r="A257" s="1263">
        <v>246</v>
      </c>
      <c r="B257" s="1295">
        <v>14200003</v>
      </c>
      <c r="C257" s="1279" t="s">
        <v>322</v>
      </c>
      <c r="D257" s="1296">
        <f>+BS!Q253</f>
        <v>-2811.7545833333334</v>
      </c>
      <c r="F257" s="1261">
        <f>+D257</f>
        <v>-2811.7545833333334</v>
      </c>
      <c r="N257" s="1353">
        <f t="shared" si="14"/>
        <v>0</v>
      </c>
      <c r="O257" s="1353">
        <f t="shared" si="15"/>
        <v>0</v>
      </c>
    </row>
    <row r="258" spans="1:16" hidden="1" outlineLevel="2">
      <c r="A258" s="1263">
        <v>247</v>
      </c>
      <c r="B258" s="1295">
        <v>14200010</v>
      </c>
      <c r="C258" s="1279" t="s">
        <v>2363</v>
      </c>
      <c r="D258" s="1296">
        <f>+BS!Q254</f>
        <v>0</v>
      </c>
      <c r="N258" s="1353">
        <f t="shared" si="14"/>
        <v>0</v>
      </c>
      <c r="O258" s="1353">
        <f t="shared" si="15"/>
        <v>0</v>
      </c>
    </row>
    <row r="259" spans="1:16" s="1279" customFormat="1" hidden="1" outlineLevel="2">
      <c r="A259" s="1298">
        <v>248</v>
      </c>
      <c r="B259" s="1295">
        <v>14200011</v>
      </c>
      <c r="C259" s="1279" t="s">
        <v>405</v>
      </c>
      <c r="D259" s="1296">
        <f>+BS!Q255</f>
        <v>0</v>
      </c>
      <c r="E259" s="1298"/>
      <c r="F259" s="1275"/>
      <c r="G259" s="1275"/>
      <c r="H259" s="1275"/>
      <c r="I259" s="1275"/>
      <c r="K259" s="1275"/>
      <c r="L259" s="1275"/>
      <c r="M259" s="1275"/>
      <c r="N259" s="1333">
        <f t="shared" si="14"/>
        <v>0</v>
      </c>
      <c r="O259" s="1333">
        <f t="shared" si="15"/>
        <v>0</v>
      </c>
    </row>
    <row r="260" spans="1:16" hidden="1" outlineLevel="2">
      <c r="A260" s="1263">
        <v>249</v>
      </c>
      <c r="B260" s="1295">
        <v>14200012</v>
      </c>
      <c r="C260" s="1279" t="s">
        <v>2318</v>
      </c>
      <c r="D260" s="1296">
        <f>+BS!Q256</f>
        <v>0</v>
      </c>
      <c r="N260" s="1353">
        <f t="shared" si="14"/>
        <v>0</v>
      </c>
      <c r="O260" s="1353">
        <f t="shared" si="15"/>
        <v>0</v>
      </c>
    </row>
    <row r="261" spans="1:16" hidden="1" outlineLevel="2">
      <c r="A261" s="1263">
        <v>250</v>
      </c>
      <c r="B261" s="1295">
        <v>14200020</v>
      </c>
      <c r="C261" s="1279" t="s">
        <v>2364</v>
      </c>
      <c r="D261" s="1296">
        <f>+BS!Q257</f>
        <v>0</v>
      </c>
      <c r="N261" s="1353">
        <f t="shared" si="14"/>
        <v>0</v>
      </c>
      <c r="O261" s="1353">
        <f t="shared" si="15"/>
        <v>0</v>
      </c>
    </row>
    <row r="262" spans="1:16" hidden="1" outlineLevel="2">
      <c r="A262" s="1263">
        <v>251</v>
      </c>
      <c r="B262" s="1295">
        <v>14200033</v>
      </c>
      <c r="C262" s="1279" t="s">
        <v>323</v>
      </c>
      <c r="D262" s="1296">
        <f>+BS!Q258</f>
        <v>0</v>
      </c>
      <c r="N262" s="1353">
        <f t="shared" si="14"/>
        <v>0</v>
      </c>
      <c r="O262" s="1353">
        <f t="shared" si="15"/>
        <v>0</v>
      </c>
    </row>
    <row r="263" spans="1:16" hidden="1" outlineLevel="2">
      <c r="A263" s="1263">
        <v>252</v>
      </c>
      <c r="B263" s="1295">
        <v>14200043</v>
      </c>
      <c r="C263" s="1279" t="s">
        <v>1285</v>
      </c>
      <c r="D263" s="1296">
        <f>+BS!Q259</f>
        <v>0</v>
      </c>
      <c r="N263" s="1353">
        <f t="shared" si="14"/>
        <v>0</v>
      </c>
      <c r="O263" s="1353">
        <f t="shared" si="15"/>
        <v>0</v>
      </c>
    </row>
    <row r="264" spans="1:16" s="1279" customFormat="1" hidden="1" outlineLevel="2">
      <c r="A264" s="1298">
        <v>253</v>
      </c>
      <c r="B264" s="1295">
        <v>14200052</v>
      </c>
      <c r="C264" s="1279" t="s">
        <v>754</v>
      </c>
      <c r="D264" s="1296">
        <f>+BS!Q260</f>
        <v>0</v>
      </c>
      <c r="E264" s="1298"/>
      <c r="F264" s="1275"/>
      <c r="G264" s="1275"/>
      <c r="H264" s="1275"/>
      <c r="I264" s="1275"/>
      <c r="K264" s="1275"/>
      <c r="L264" s="1275"/>
      <c r="M264" s="1275"/>
      <c r="N264" s="1333">
        <f t="shared" si="14"/>
        <v>0</v>
      </c>
      <c r="O264" s="1333">
        <f t="shared" si="15"/>
        <v>0</v>
      </c>
    </row>
    <row r="265" spans="1:16" hidden="1" outlineLevel="2">
      <c r="A265" s="1263">
        <v>254</v>
      </c>
      <c r="B265" s="1295">
        <v>14200061</v>
      </c>
      <c r="C265" s="1279" t="s">
        <v>2365</v>
      </c>
      <c r="D265" s="1296">
        <f>+BS!Q261</f>
        <v>0</v>
      </c>
      <c r="N265" s="1353">
        <f t="shared" si="14"/>
        <v>0</v>
      </c>
      <c r="O265" s="1353">
        <f t="shared" si="15"/>
        <v>0</v>
      </c>
    </row>
    <row r="266" spans="1:16" hidden="1" outlineLevel="2">
      <c r="A266" s="1263">
        <v>255</v>
      </c>
      <c r="B266" s="1295">
        <v>14200062</v>
      </c>
      <c r="C266" s="1279" t="s">
        <v>2366</v>
      </c>
      <c r="D266" s="1296">
        <f>+BS!Q262</f>
        <v>0</v>
      </c>
      <c r="N266" s="1353">
        <f t="shared" si="14"/>
        <v>0</v>
      </c>
      <c r="O266" s="1353">
        <f t="shared" si="15"/>
        <v>0</v>
      </c>
    </row>
    <row r="267" spans="1:16" hidden="1" outlineLevel="2">
      <c r="A267" s="1263">
        <v>256</v>
      </c>
      <c r="B267" s="1295">
        <v>14200063</v>
      </c>
      <c r="C267" s="1279" t="s">
        <v>1741</v>
      </c>
      <c r="D267" s="1296">
        <f>+BS!Q263</f>
        <v>0</v>
      </c>
      <c r="N267" s="1353">
        <f t="shared" si="14"/>
        <v>0</v>
      </c>
      <c r="O267" s="1353">
        <f t="shared" si="15"/>
        <v>0</v>
      </c>
    </row>
    <row r="268" spans="1:16" hidden="1" outlineLevel="2">
      <c r="A268" s="1263">
        <v>257</v>
      </c>
      <c r="B268" s="1295">
        <v>14200073</v>
      </c>
      <c r="C268" s="1279" t="s">
        <v>1071</v>
      </c>
      <c r="D268" s="1296">
        <f>+BS!Q264</f>
        <v>0</v>
      </c>
      <c r="N268" s="1353">
        <f t="shared" ref="N268:N331" si="18">SUM(K268:M268)</f>
        <v>0</v>
      </c>
      <c r="O268" s="1353">
        <f t="shared" ref="O268:O331" si="19">N268-I268</f>
        <v>0</v>
      </c>
    </row>
    <row r="269" spans="1:16" hidden="1" outlineLevel="2">
      <c r="A269" s="1263">
        <v>258</v>
      </c>
      <c r="B269" s="1295">
        <v>14200101</v>
      </c>
      <c r="C269" s="1279" t="s">
        <v>829</v>
      </c>
      <c r="D269" s="1296">
        <f>+BS!Q265</f>
        <v>0</v>
      </c>
      <c r="N269" s="1353">
        <f t="shared" si="18"/>
        <v>0</v>
      </c>
      <c r="O269" s="1353">
        <f t="shared" si="19"/>
        <v>0</v>
      </c>
    </row>
    <row r="270" spans="1:16" hidden="1" outlineLevel="2">
      <c r="A270" s="1263">
        <v>259</v>
      </c>
      <c r="B270" s="1295">
        <v>14200102</v>
      </c>
      <c r="C270" s="1279" t="s">
        <v>830</v>
      </c>
      <c r="D270" s="1296">
        <f>+BS!Q266</f>
        <v>0</v>
      </c>
      <c r="N270" s="1353">
        <f t="shared" si="18"/>
        <v>0</v>
      </c>
      <c r="O270" s="1353">
        <f t="shared" si="19"/>
        <v>0</v>
      </c>
    </row>
    <row r="271" spans="1:16" s="1279" customFormat="1" outlineLevel="1" collapsed="1">
      <c r="A271" s="1298">
        <v>260</v>
      </c>
      <c r="B271" s="1295">
        <v>14200201</v>
      </c>
      <c r="C271" s="1279" t="s">
        <v>2742</v>
      </c>
      <c r="D271" s="1296">
        <f>+BS!Q267</f>
        <v>149633933.95416668</v>
      </c>
      <c r="E271" s="1298"/>
      <c r="F271" s="1275">
        <f t="shared" ref="F271:F295" si="20">+D271</f>
        <v>149633933.95416668</v>
      </c>
      <c r="G271" s="1275"/>
      <c r="H271" s="1275"/>
      <c r="I271" s="1275"/>
      <c r="K271" s="1275"/>
      <c r="L271" s="1275"/>
      <c r="M271" s="1275"/>
      <c r="N271" s="1333">
        <f t="shared" si="18"/>
        <v>0</v>
      </c>
      <c r="O271" s="1333">
        <f t="shared" si="19"/>
        <v>0</v>
      </c>
      <c r="P271" s="1279" t="s">
        <v>3786</v>
      </c>
    </row>
    <row r="272" spans="1:16" s="1279" customFormat="1" outlineLevel="1">
      <c r="A272" s="1298">
        <v>261</v>
      </c>
      <c r="B272" s="1295">
        <v>14200202</v>
      </c>
      <c r="C272" s="1279" t="s">
        <v>2743</v>
      </c>
      <c r="D272" s="1296">
        <f>+BS!Q268</f>
        <v>57389119.87916667</v>
      </c>
      <c r="E272" s="1298"/>
      <c r="F272" s="1275">
        <f t="shared" si="20"/>
        <v>57389119.87916667</v>
      </c>
      <c r="G272" s="1275"/>
      <c r="H272" s="1275"/>
      <c r="I272" s="1275"/>
      <c r="K272" s="1275"/>
      <c r="L272" s="1275"/>
      <c r="M272" s="1275"/>
      <c r="N272" s="1333">
        <f t="shared" si="18"/>
        <v>0</v>
      </c>
      <c r="O272" s="1333">
        <f t="shared" si="19"/>
        <v>0</v>
      </c>
      <c r="P272" s="1279" t="s">
        <v>3786</v>
      </c>
    </row>
    <row r="273" spans="1:15" outlineLevel="1">
      <c r="A273" s="1263">
        <v>262</v>
      </c>
      <c r="B273" s="1295">
        <v>14200203</v>
      </c>
      <c r="C273" s="1279" t="s">
        <v>2744</v>
      </c>
      <c r="D273" s="1296">
        <f>+BS!Q269</f>
        <v>-4058420.9483333323</v>
      </c>
      <c r="F273" s="1261">
        <f t="shared" si="20"/>
        <v>-4058420.9483333323</v>
      </c>
      <c r="N273" s="1353">
        <f t="shared" si="18"/>
        <v>0</v>
      </c>
      <c r="O273" s="1353">
        <f t="shared" si="19"/>
        <v>0</v>
      </c>
    </row>
    <row r="274" spans="1:15" outlineLevel="1">
      <c r="A274" s="1263">
        <v>263</v>
      </c>
      <c r="B274" s="1295">
        <v>14200213</v>
      </c>
      <c r="C274" s="1279" t="s">
        <v>2744</v>
      </c>
      <c r="D274" s="1296">
        <f>+BS!Q270</f>
        <v>-76732.795833333337</v>
      </c>
      <c r="F274" s="1261">
        <f t="shared" si="20"/>
        <v>-76732.795833333337</v>
      </c>
      <c r="N274" s="1353">
        <f t="shared" si="18"/>
        <v>0</v>
      </c>
      <c r="O274" s="1353">
        <f t="shared" si="19"/>
        <v>0</v>
      </c>
    </row>
    <row r="275" spans="1:15" outlineLevel="1">
      <c r="A275" s="1263">
        <v>264</v>
      </c>
      <c r="B275" s="1295">
        <v>14200223</v>
      </c>
      <c r="C275" s="1279" t="s">
        <v>2762</v>
      </c>
      <c r="D275" s="1296">
        <f>+BS!Q271</f>
        <v>22258.708333333332</v>
      </c>
      <c r="F275" s="1261">
        <f t="shared" si="20"/>
        <v>22258.708333333332</v>
      </c>
      <c r="N275" s="1353">
        <f t="shared" si="18"/>
        <v>0</v>
      </c>
      <c r="O275" s="1353">
        <f t="shared" si="19"/>
        <v>0</v>
      </c>
    </row>
    <row r="276" spans="1:15" outlineLevel="1">
      <c r="A276" s="1263">
        <v>265</v>
      </c>
      <c r="B276" s="1295">
        <v>14200251</v>
      </c>
      <c r="C276" s="1279" t="s">
        <v>2742</v>
      </c>
      <c r="D276" s="1296">
        <f>+BS!Q272</f>
        <v>0</v>
      </c>
      <c r="F276" s="1261">
        <f t="shared" si="20"/>
        <v>0</v>
      </c>
      <c r="N276" s="1353">
        <f t="shared" si="18"/>
        <v>0</v>
      </c>
      <c r="O276" s="1353">
        <f t="shared" si="19"/>
        <v>0</v>
      </c>
    </row>
    <row r="277" spans="1:15" outlineLevel="1">
      <c r="A277" s="1263">
        <v>266</v>
      </c>
      <c r="B277" s="1295">
        <v>14200252</v>
      </c>
      <c r="C277" s="1279" t="s">
        <v>2775</v>
      </c>
      <c r="D277" s="1296">
        <f>+BS!Q273</f>
        <v>-255105.96166666667</v>
      </c>
      <c r="F277" s="1261">
        <f t="shared" si="20"/>
        <v>-255105.96166666667</v>
      </c>
      <c r="N277" s="1353">
        <f t="shared" si="18"/>
        <v>0</v>
      </c>
      <c r="O277" s="1353">
        <f t="shared" si="19"/>
        <v>0</v>
      </c>
    </row>
    <row r="278" spans="1:15" outlineLevel="1">
      <c r="A278" s="1263">
        <v>267</v>
      </c>
      <c r="B278" s="1295">
        <v>14200253</v>
      </c>
      <c r="C278" s="1279" t="s">
        <v>2745</v>
      </c>
      <c r="D278" s="1296">
        <f>+BS!Q274</f>
        <v>-93704.722083333312</v>
      </c>
      <c r="F278" s="1261">
        <f t="shared" si="20"/>
        <v>-93704.722083333312</v>
      </c>
      <c r="N278" s="1353">
        <f t="shared" si="18"/>
        <v>0</v>
      </c>
      <c r="O278" s="1353">
        <f t="shared" si="19"/>
        <v>0</v>
      </c>
    </row>
    <row r="279" spans="1:15" s="1279" customFormat="1" hidden="1" outlineLevel="2">
      <c r="A279" s="1298">
        <v>268</v>
      </c>
      <c r="B279" s="1295">
        <v>14209993</v>
      </c>
      <c r="C279" s="1279" t="s">
        <v>468</v>
      </c>
      <c r="D279" s="1296">
        <f>+BS!Q275</f>
        <v>0</v>
      </c>
      <c r="E279" s="1298"/>
      <c r="F279" s="1275">
        <f t="shared" si="20"/>
        <v>0</v>
      </c>
      <c r="G279" s="1275"/>
      <c r="H279" s="1275"/>
      <c r="I279" s="1275"/>
      <c r="K279" s="1275"/>
      <c r="L279" s="1275"/>
      <c r="M279" s="1275"/>
      <c r="N279" s="1333">
        <f t="shared" si="18"/>
        <v>0</v>
      </c>
      <c r="O279" s="1333">
        <f t="shared" si="19"/>
        <v>0</v>
      </c>
    </row>
    <row r="280" spans="1:15" hidden="1" outlineLevel="2">
      <c r="A280" s="1263">
        <v>269</v>
      </c>
      <c r="B280" s="1295">
        <v>14300003</v>
      </c>
      <c r="C280" s="1279" t="s">
        <v>2319</v>
      </c>
      <c r="D280" s="1296">
        <f>+BS!Q276</f>
        <v>0</v>
      </c>
      <c r="F280" s="1261">
        <f t="shared" si="20"/>
        <v>0</v>
      </c>
      <c r="N280" s="1353">
        <f t="shared" si="18"/>
        <v>0</v>
      </c>
      <c r="O280" s="1353">
        <f t="shared" si="19"/>
        <v>0</v>
      </c>
    </row>
    <row r="281" spans="1:15" hidden="1" outlineLevel="2">
      <c r="A281" s="1263">
        <v>270</v>
      </c>
      <c r="B281" s="1295">
        <v>14300061</v>
      </c>
      <c r="C281" s="1279" t="s">
        <v>618</v>
      </c>
      <c r="D281" s="1296">
        <f>+BS!Q277</f>
        <v>0</v>
      </c>
      <c r="F281" s="1261">
        <f t="shared" si="20"/>
        <v>0</v>
      </c>
      <c r="N281" s="1353">
        <f t="shared" si="18"/>
        <v>0</v>
      </c>
      <c r="O281" s="1353">
        <f t="shared" si="19"/>
        <v>0</v>
      </c>
    </row>
    <row r="282" spans="1:15" outlineLevel="1" collapsed="1">
      <c r="A282" s="1263">
        <v>271</v>
      </c>
      <c r="B282" s="1295">
        <v>14300062</v>
      </c>
      <c r="C282" s="1279" t="s">
        <v>2320</v>
      </c>
      <c r="D282" s="1296">
        <f>+BS!Q278</f>
        <v>8837434.7050000001</v>
      </c>
      <c r="F282" s="1261">
        <f t="shared" si="20"/>
        <v>8837434.7050000001</v>
      </c>
      <c r="N282" s="1353">
        <f t="shared" si="18"/>
        <v>0</v>
      </c>
      <c r="O282" s="1353">
        <f t="shared" si="19"/>
        <v>0</v>
      </c>
    </row>
    <row r="283" spans="1:15" outlineLevel="1">
      <c r="A283" s="1263">
        <v>272</v>
      </c>
      <c r="B283" s="1295">
        <v>14300071</v>
      </c>
      <c r="C283" s="1279" t="s">
        <v>370</v>
      </c>
      <c r="D283" s="1296">
        <f>+BS!Q279</f>
        <v>0</v>
      </c>
      <c r="F283" s="1261">
        <f t="shared" si="20"/>
        <v>0</v>
      </c>
      <c r="N283" s="1353">
        <f t="shared" si="18"/>
        <v>0</v>
      </c>
      <c r="O283" s="1353">
        <f t="shared" si="19"/>
        <v>0</v>
      </c>
    </row>
    <row r="284" spans="1:15" outlineLevel="1">
      <c r="A284" s="1263">
        <v>273</v>
      </c>
      <c r="B284" s="1295">
        <v>14300072</v>
      </c>
      <c r="C284" s="1279" t="s">
        <v>1648</v>
      </c>
      <c r="D284" s="1296">
        <f>+BS!Q280</f>
        <v>227314.12125</v>
      </c>
      <c r="F284" s="1261">
        <f t="shared" si="20"/>
        <v>227314.12125</v>
      </c>
      <c r="N284" s="1353">
        <f t="shared" si="18"/>
        <v>0</v>
      </c>
      <c r="O284" s="1353">
        <f t="shared" si="19"/>
        <v>0</v>
      </c>
    </row>
    <row r="285" spans="1:15" outlineLevel="1">
      <c r="A285" s="1263">
        <v>274</v>
      </c>
      <c r="B285" s="1283">
        <v>14300081</v>
      </c>
      <c r="C285" s="1283" t="s">
        <v>2321</v>
      </c>
      <c r="D285" s="1296">
        <f>+BS!Q281</f>
        <v>190542.92374999999</v>
      </c>
      <c r="F285" s="1261">
        <f t="shared" si="20"/>
        <v>190542.92374999999</v>
      </c>
      <c r="N285" s="1353">
        <f t="shared" si="18"/>
        <v>0</v>
      </c>
      <c r="O285" s="1353">
        <f t="shared" si="19"/>
        <v>0</v>
      </c>
    </row>
    <row r="286" spans="1:15" outlineLevel="1">
      <c r="A286" s="1263">
        <v>275</v>
      </c>
      <c r="B286" s="1295">
        <v>14300082</v>
      </c>
      <c r="C286" s="1279" t="s">
        <v>1649</v>
      </c>
      <c r="D286" s="1296">
        <f>+BS!Q282</f>
        <v>276673.6141666667</v>
      </c>
      <c r="F286" s="1261">
        <f t="shared" si="20"/>
        <v>276673.6141666667</v>
      </c>
      <c r="N286" s="1353">
        <f t="shared" si="18"/>
        <v>0</v>
      </c>
      <c r="O286" s="1353">
        <f t="shared" si="19"/>
        <v>0</v>
      </c>
    </row>
    <row r="287" spans="1:15" outlineLevel="1">
      <c r="A287" s="1263">
        <v>276</v>
      </c>
      <c r="B287" s="1283">
        <v>14300091</v>
      </c>
      <c r="C287" s="1283" t="s">
        <v>478</v>
      </c>
      <c r="D287" s="1296">
        <f>+BS!Q283</f>
        <v>0</v>
      </c>
      <c r="F287" s="1261">
        <f t="shared" si="20"/>
        <v>0</v>
      </c>
      <c r="N287" s="1353">
        <f t="shared" si="18"/>
        <v>0</v>
      </c>
      <c r="O287" s="1353">
        <f t="shared" si="19"/>
        <v>0</v>
      </c>
    </row>
    <row r="288" spans="1:15" outlineLevel="1">
      <c r="A288" s="1263">
        <v>277</v>
      </c>
      <c r="B288" s="1295">
        <v>14300101</v>
      </c>
      <c r="C288" s="1279" t="s">
        <v>371</v>
      </c>
      <c r="D288" s="1296">
        <f>+BS!Q284</f>
        <v>0</v>
      </c>
      <c r="F288" s="1261">
        <f t="shared" si="20"/>
        <v>0</v>
      </c>
      <c r="N288" s="1353">
        <f t="shared" si="18"/>
        <v>0</v>
      </c>
      <c r="O288" s="1353">
        <f t="shared" si="19"/>
        <v>0</v>
      </c>
    </row>
    <row r="289" spans="1:16" outlineLevel="1">
      <c r="A289" s="1263">
        <v>278</v>
      </c>
      <c r="B289" s="1295">
        <v>14300141</v>
      </c>
      <c r="C289" s="1279" t="s">
        <v>2322</v>
      </c>
      <c r="D289" s="1296">
        <f>+BS!Q285</f>
        <v>15001304.887916667</v>
      </c>
      <c r="F289" s="1261">
        <f t="shared" si="20"/>
        <v>15001304.887916667</v>
      </c>
      <c r="N289" s="1353">
        <f t="shared" si="18"/>
        <v>0</v>
      </c>
      <c r="O289" s="1353">
        <f t="shared" si="19"/>
        <v>0</v>
      </c>
    </row>
    <row r="290" spans="1:16" outlineLevel="1">
      <c r="A290" s="1263">
        <v>279</v>
      </c>
      <c r="B290" s="1305">
        <v>14300142</v>
      </c>
      <c r="C290" s="1279" t="s">
        <v>2367</v>
      </c>
      <c r="D290" s="1296">
        <f>+BS!Q286</f>
        <v>0</v>
      </c>
      <c r="F290" s="1261">
        <f t="shared" si="20"/>
        <v>0</v>
      </c>
      <c r="N290" s="1353">
        <f t="shared" si="18"/>
        <v>0</v>
      </c>
      <c r="O290" s="1353">
        <f t="shared" si="19"/>
        <v>0</v>
      </c>
    </row>
    <row r="291" spans="1:16" outlineLevel="1">
      <c r="A291" s="1263">
        <v>280</v>
      </c>
      <c r="B291" s="1295">
        <v>14300151</v>
      </c>
      <c r="C291" s="1279" t="s">
        <v>2323</v>
      </c>
      <c r="D291" s="1296">
        <f>+BS!Q287</f>
        <v>1186337.30375</v>
      </c>
      <c r="F291" s="1261">
        <f t="shared" si="20"/>
        <v>1186337.30375</v>
      </c>
      <c r="N291" s="1353">
        <f t="shared" si="18"/>
        <v>0</v>
      </c>
      <c r="O291" s="1353">
        <f t="shared" si="19"/>
        <v>0</v>
      </c>
    </row>
    <row r="292" spans="1:16" s="1279" customFormat="1" outlineLevel="1">
      <c r="A292" s="1298">
        <v>281</v>
      </c>
      <c r="B292" s="1295">
        <v>14300171</v>
      </c>
      <c r="C292" s="1279" t="s">
        <v>2324</v>
      </c>
      <c r="D292" s="1296">
        <f>+BS!Q288</f>
        <v>11765126.992916668</v>
      </c>
      <c r="E292" s="1298"/>
      <c r="F292" s="1275">
        <f t="shared" si="20"/>
        <v>11765126.992916668</v>
      </c>
      <c r="G292" s="1275"/>
      <c r="H292" s="1275"/>
      <c r="I292" s="1275"/>
      <c r="K292" s="1275"/>
      <c r="L292" s="1275"/>
      <c r="M292" s="1275">
        <f>+I292</f>
        <v>0</v>
      </c>
      <c r="N292" s="1333">
        <f t="shared" si="18"/>
        <v>0</v>
      </c>
      <c r="O292" s="1333">
        <f t="shared" si="19"/>
        <v>0</v>
      </c>
    </row>
    <row r="293" spans="1:16" s="1279" customFormat="1" outlineLevel="1">
      <c r="A293" s="1298">
        <v>282</v>
      </c>
      <c r="B293" s="1295">
        <v>14300193</v>
      </c>
      <c r="C293" s="1279" t="s">
        <v>187</v>
      </c>
      <c r="D293" s="1296">
        <f>+BS!Q289</f>
        <v>0</v>
      </c>
      <c r="E293" s="1298"/>
      <c r="F293" s="1275">
        <f t="shared" si="20"/>
        <v>0</v>
      </c>
      <c r="G293" s="1275"/>
      <c r="H293" s="1275"/>
      <c r="I293" s="1275"/>
      <c r="K293" s="1275"/>
      <c r="L293" s="1275"/>
      <c r="M293" s="1275"/>
      <c r="N293" s="1333">
        <f t="shared" si="18"/>
        <v>0</v>
      </c>
      <c r="O293" s="1333">
        <f t="shared" si="19"/>
        <v>0</v>
      </c>
    </row>
    <row r="294" spans="1:16" s="1279" customFormat="1" outlineLevel="1">
      <c r="A294" s="1298">
        <v>283</v>
      </c>
      <c r="B294" s="1295">
        <v>14300211</v>
      </c>
      <c r="C294" s="1279" t="s">
        <v>1774</v>
      </c>
      <c r="D294" s="1296">
        <f>+BS!Q290</f>
        <v>0</v>
      </c>
      <c r="E294" s="1298"/>
      <c r="F294" s="1275">
        <f t="shared" si="20"/>
        <v>0</v>
      </c>
      <c r="G294" s="1275"/>
      <c r="H294" s="1275"/>
      <c r="I294" s="1275"/>
      <c r="K294" s="1275"/>
      <c r="L294" s="1275"/>
      <c r="M294" s="1275"/>
      <c r="N294" s="1333">
        <f t="shared" si="18"/>
        <v>0</v>
      </c>
      <c r="O294" s="1333">
        <f t="shared" si="19"/>
        <v>0</v>
      </c>
    </row>
    <row r="295" spans="1:16" s="1279" customFormat="1" outlineLevel="1">
      <c r="A295" s="1298">
        <v>284</v>
      </c>
      <c r="B295" s="1295">
        <v>14300213</v>
      </c>
      <c r="C295" s="1279" t="s">
        <v>2325</v>
      </c>
      <c r="D295" s="1296">
        <f>+BS!Q291</f>
        <v>476.83666666666664</v>
      </c>
      <c r="E295" s="1298"/>
      <c r="F295" s="1275">
        <f t="shared" si="20"/>
        <v>476.83666666666664</v>
      </c>
      <c r="G295" s="1275"/>
      <c r="H295" s="1275"/>
      <c r="I295" s="1275"/>
      <c r="K295" s="1275"/>
      <c r="L295" s="1275"/>
      <c r="M295" s="1275"/>
      <c r="N295" s="1333">
        <f t="shared" si="18"/>
        <v>0</v>
      </c>
      <c r="O295" s="1333">
        <f t="shared" si="19"/>
        <v>0</v>
      </c>
    </row>
    <row r="296" spans="1:16" s="1279" customFormat="1" outlineLevel="1">
      <c r="A296" s="1298">
        <v>285</v>
      </c>
      <c r="B296" s="1295">
        <v>14300221</v>
      </c>
      <c r="C296" s="1279" t="s">
        <v>1465</v>
      </c>
      <c r="D296" s="1296">
        <f>+BS!Q292</f>
        <v>0</v>
      </c>
      <c r="E296" s="1298"/>
      <c r="F296" s="1275"/>
      <c r="G296" s="1275"/>
      <c r="H296" s="1275"/>
      <c r="I296" s="1275"/>
      <c r="K296" s="1275"/>
      <c r="L296" s="1275"/>
      <c r="M296" s="1275"/>
      <c r="N296" s="1333">
        <f t="shared" si="18"/>
        <v>0</v>
      </c>
      <c r="O296" s="1333">
        <f t="shared" si="19"/>
        <v>0</v>
      </c>
    </row>
    <row r="297" spans="1:16" s="1279" customFormat="1" outlineLevel="1">
      <c r="A297" s="1298">
        <v>286</v>
      </c>
      <c r="B297" s="1295">
        <v>14300231</v>
      </c>
      <c r="C297" s="1279" t="s">
        <v>1435</v>
      </c>
      <c r="D297" s="1296">
        <f>+BS!Q293</f>
        <v>0</v>
      </c>
      <c r="E297" s="1298"/>
      <c r="F297" s="1275"/>
      <c r="G297" s="1275"/>
      <c r="H297" s="1275"/>
      <c r="I297" s="1275"/>
      <c r="K297" s="1275"/>
      <c r="L297" s="1275"/>
      <c r="M297" s="1275"/>
      <c r="N297" s="1333">
        <f t="shared" si="18"/>
        <v>0</v>
      </c>
      <c r="O297" s="1333">
        <f t="shared" si="19"/>
        <v>0</v>
      </c>
    </row>
    <row r="298" spans="1:16" s="1279" customFormat="1" outlineLevel="1">
      <c r="A298" s="1298">
        <v>287</v>
      </c>
      <c r="B298" s="1295">
        <v>14300241</v>
      </c>
      <c r="C298" s="1279" t="s">
        <v>2027</v>
      </c>
      <c r="D298" s="1296">
        <f>+BS!Q294</f>
        <v>102543.40625</v>
      </c>
      <c r="E298" s="1298"/>
      <c r="F298" s="1275"/>
      <c r="G298" s="1275"/>
      <c r="H298" s="1275"/>
      <c r="I298" s="1275">
        <f>D298</f>
        <v>102543.40625</v>
      </c>
      <c r="K298" s="1275"/>
      <c r="L298" s="1275"/>
      <c r="M298" s="1275">
        <f>I298</f>
        <v>102543.40625</v>
      </c>
      <c r="N298" s="1333">
        <f t="shared" si="18"/>
        <v>102543.40625</v>
      </c>
      <c r="O298" s="1333">
        <f t="shared" si="19"/>
        <v>0</v>
      </c>
    </row>
    <row r="299" spans="1:16" s="1279" customFormat="1" outlineLevel="1">
      <c r="A299" s="1298">
        <v>288</v>
      </c>
      <c r="B299" s="1295">
        <v>14300251</v>
      </c>
      <c r="C299" s="1279" t="s">
        <v>2026</v>
      </c>
      <c r="D299" s="1296">
        <f>+BS!Q295</f>
        <v>0</v>
      </c>
      <c r="E299" s="1298"/>
      <c r="F299" s="1275"/>
      <c r="G299" s="1275"/>
      <c r="H299" s="1275"/>
      <c r="I299" s="1275"/>
      <c r="K299" s="1275"/>
      <c r="L299" s="1275"/>
      <c r="M299" s="1275"/>
      <c r="N299" s="1333">
        <f t="shared" si="18"/>
        <v>0</v>
      </c>
      <c r="O299" s="1333">
        <f t="shared" si="19"/>
        <v>0</v>
      </c>
    </row>
    <row r="300" spans="1:16" s="1279" customFormat="1" outlineLevel="1">
      <c r="A300" s="1298">
        <v>289</v>
      </c>
      <c r="B300" s="1295">
        <v>14300253</v>
      </c>
      <c r="C300" s="1279" t="s">
        <v>2326</v>
      </c>
      <c r="D300" s="1296">
        <f>+BS!Q296</f>
        <v>0</v>
      </c>
      <c r="E300" s="1298"/>
      <c r="F300" s="1275"/>
      <c r="G300" s="1275"/>
      <c r="H300" s="1275"/>
      <c r="I300" s="1275"/>
      <c r="K300" s="1275"/>
      <c r="L300" s="1275"/>
      <c r="M300" s="1275"/>
      <c r="N300" s="1333">
        <f t="shared" si="18"/>
        <v>0</v>
      </c>
      <c r="O300" s="1333">
        <f t="shared" si="19"/>
        <v>0</v>
      </c>
    </row>
    <row r="301" spans="1:16" s="1279" customFormat="1" outlineLevel="1">
      <c r="A301" s="1298">
        <v>290</v>
      </c>
      <c r="B301" s="1295">
        <v>14300261</v>
      </c>
      <c r="C301" s="1279" t="s">
        <v>1641</v>
      </c>
      <c r="D301" s="1296">
        <f>+BS!Q297</f>
        <v>4299088.3633333333</v>
      </c>
      <c r="E301" s="1298" t="s">
        <v>3771</v>
      </c>
      <c r="F301" s="1275"/>
      <c r="G301" s="1275"/>
      <c r="H301" s="1275"/>
      <c r="I301" s="1275">
        <f>+D301</f>
        <v>4299088.3633333333</v>
      </c>
      <c r="K301" s="1275"/>
      <c r="L301" s="1275"/>
      <c r="M301" s="1275">
        <f>+I301</f>
        <v>4299088.3633333333</v>
      </c>
      <c r="N301" s="1333">
        <f t="shared" si="18"/>
        <v>4299088.3633333333</v>
      </c>
      <c r="O301" s="1333">
        <f t="shared" si="19"/>
        <v>0</v>
      </c>
      <c r="P301" s="1279" t="s">
        <v>3836</v>
      </c>
    </row>
    <row r="302" spans="1:16" s="1279" customFormat="1" hidden="1" outlineLevel="2">
      <c r="A302" s="1298">
        <v>291</v>
      </c>
      <c r="B302" s="1295">
        <v>14300271</v>
      </c>
      <c r="C302" s="1279" t="s">
        <v>2286</v>
      </c>
      <c r="D302" s="1296">
        <f>+BS!Q298</f>
        <v>0</v>
      </c>
      <c r="E302" s="1298"/>
      <c r="F302" s="1275"/>
      <c r="G302" s="1275"/>
      <c r="H302" s="1275"/>
      <c r="I302" s="1275"/>
      <c r="K302" s="1275"/>
      <c r="L302" s="1275"/>
      <c r="M302" s="1275"/>
      <c r="N302" s="1333">
        <f t="shared" si="18"/>
        <v>0</v>
      </c>
      <c r="O302" s="1333">
        <f t="shared" si="19"/>
        <v>0</v>
      </c>
    </row>
    <row r="303" spans="1:16" s="1279" customFormat="1" hidden="1" outlineLevel="2">
      <c r="A303" s="1298">
        <v>292</v>
      </c>
      <c r="B303" s="1295">
        <v>14300281</v>
      </c>
      <c r="C303" s="1279" t="s">
        <v>2287</v>
      </c>
      <c r="D303" s="1296">
        <f>+BS!Q299</f>
        <v>0</v>
      </c>
      <c r="E303" s="1298"/>
      <c r="F303" s="1275"/>
      <c r="G303" s="1275"/>
      <c r="H303" s="1275"/>
      <c r="I303" s="1275"/>
      <c r="K303" s="1275"/>
      <c r="L303" s="1275"/>
      <c r="M303" s="1275"/>
      <c r="N303" s="1333">
        <f t="shared" si="18"/>
        <v>0</v>
      </c>
      <c r="O303" s="1333">
        <f t="shared" si="19"/>
        <v>0</v>
      </c>
    </row>
    <row r="304" spans="1:16" s="1279" customFormat="1" hidden="1" outlineLevel="2">
      <c r="A304" s="1298">
        <v>293</v>
      </c>
      <c r="B304" s="1295">
        <v>14300291</v>
      </c>
      <c r="C304" s="1279" t="s">
        <v>2298</v>
      </c>
      <c r="D304" s="1296">
        <f>+BS!Q300</f>
        <v>0</v>
      </c>
      <c r="E304" s="1298"/>
      <c r="F304" s="1275"/>
      <c r="G304" s="1275"/>
      <c r="H304" s="1275"/>
      <c r="I304" s="1275"/>
      <c r="K304" s="1275"/>
      <c r="L304" s="1275"/>
      <c r="M304" s="1275"/>
      <c r="N304" s="1333">
        <f t="shared" si="18"/>
        <v>0</v>
      </c>
      <c r="O304" s="1333">
        <f t="shared" si="19"/>
        <v>0</v>
      </c>
    </row>
    <row r="305" spans="1:15" s="1279" customFormat="1" hidden="1" outlineLevel="2">
      <c r="A305" s="1298">
        <v>294</v>
      </c>
      <c r="B305" s="1295">
        <v>14300301</v>
      </c>
      <c r="C305" s="1279" t="s">
        <v>2299</v>
      </c>
      <c r="D305" s="1296">
        <f>+BS!Q301</f>
        <v>0</v>
      </c>
      <c r="E305" s="1298"/>
      <c r="F305" s="1275"/>
      <c r="G305" s="1275"/>
      <c r="H305" s="1275"/>
      <c r="I305" s="1275"/>
      <c r="K305" s="1275"/>
      <c r="L305" s="1275"/>
      <c r="M305" s="1275"/>
      <c r="N305" s="1333">
        <f t="shared" si="18"/>
        <v>0</v>
      </c>
      <c r="O305" s="1333">
        <f t="shared" si="19"/>
        <v>0</v>
      </c>
    </row>
    <row r="306" spans="1:15" s="1279" customFormat="1" hidden="1" outlineLevel="2">
      <c r="A306" s="1298">
        <v>295</v>
      </c>
      <c r="B306" s="1295">
        <v>14300311</v>
      </c>
      <c r="C306" s="1279" t="s">
        <v>2428</v>
      </c>
      <c r="D306" s="1296">
        <f>+BS!Q302</f>
        <v>0</v>
      </c>
      <c r="E306" s="1298"/>
      <c r="F306" s="1275"/>
      <c r="G306" s="1275"/>
      <c r="H306" s="1275"/>
      <c r="I306" s="1275"/>
      <c r="K306" s="1275"/>
      <c r="L306" s="1275"/>
      <c r="M306" s="1275"/>
      <c r="N306" s="1333">
        <f t="shared" si="18"/>
        <v>0</v>
      </c>
      <c r="O306" s="1333">
        <f t="shared" si="19"/>
        <v>0</v>
      </c>
    </row>
    <row r="307" spans="1:15" s="1279" customFormat="1" hidden="1" outlineLevel="2">
      <c r="A307" s="1298">
        <v>296</v>
      </c>
      <c r="B307" s="1295">
        <v>14300321</v>
      </c>
      <c r="C307" s="1279" t="s">
        <v>2765</v>
      </c>
      <c r="D307" s="1296">
        <f>+BS!Q303</f>
        <v>0</v>
      </c>
      <c r="E307" s="1298"/>
      <c r="F307" s="1275"/>
      <c r="G307" s="1275"/>
      <c r="H307" s="1275"/>
      <c r="I307" s="1275"/>
      <c r="K307" s="1275"/>
      <c r="L307" s="1275"/>
      <c r="M307" s="1275"/>
      <c r="N307" s="1333">
        <f t="shared" si="18"/>
        <v>0</v>
      </c>
      <c r="O307" s="1333">
        <f t="shared" si="19"/>
        <v>0</v>
      </c>
    </row>
    <row r="308" spans="1:15" s="1279" customFormat="1" outlineLevel="1" collapsed="1">
      <c r="A308" s="1298">
        <v>297</v>
      </c>
      <c r="B308" s="1295">
        <v>14300323</v>
      </c>
      <c r="C308" s="1279" t="s">
        <v>781</v>
      </c>
      <c r="D308" s="1296">
        <f>+BS!Q304</f>
        <v>-88.554999999999993</v>
      </c>
      <c r="E308" s="1298"/>
      <c r="F308" s="1275">
        <f t="shared" ref="F308:F346" si="21">+D308</f>
        <v>-88.554999999999993</v>
      </c>
      <c r="G308" s="1275"/>
      <c r="H308" s="1275"/>
      <c r="I308" s="1275"/>
      <c r="K308" s="1275"/>
      <c r="L308" s="1275"/>
      <c r="M308" s="1275"/>
      <c r="N308" s="1333">
        <f t="shared" si="18"/>
        <v>0</v>
      </c>
      <c r="O308" s="1333">
        <f t="shared" si="19"/>
        <v>0</v>
      </c>
    </row>
    <row r="309" spans="1:15" outlineLevel="1">
      <c r="A309" s="1263">
        <v>298</v>
      </c>
      <c r="B309" s="1295">
        <v>14300331</v>
      </c>
      <c r="C309" s="1279" t="s">
        <v>2766</v>
      </c>
      <c r="D309" s="1296">
        <f>+BS!Q305</f>
        <v>0</v>
      </c>
      <c r="F309" s="1261">
        <f t="shared" si="21"/>
        <v>0</v>
      </c>
      <c r="N309" s="1353">
        <f t="shared" si="18"/>
        <v>0</v>
      </c>
      <c r="O309" s="1353">
        <f t="shared" si="19"/>
        <v>0</v>
      </c>
    </row>
    <row r="310" spans="1:15" outlineLevel="1">
      <c r="A310" s="1263">
        <v>299</v>
      </c>
      <c r="B310" s="1295">
        <v>14300333</v>
      </c>
      <c r="C310" s="1279" t="s">
        <v>2327</v>
      </c>
      <c r="D310" s="1296">
        <f>+BS!Q306</f>
        <v>44585.369166666664</v>
      </c>
      <c r="F310" s="1261">
        <f t="shared" si="21"/>
        <v>44585.369166666664</v>
      </c>
      <c r="N310" s="1353">
        <f t="shared" si="18"/>
        <v>0</v>
      </c>
      <c r="O310" s="1353">
        <f t="shared" si="19"/>
        <v>0</v>
      </c>
    </row>
    <row r="311" spans="1:15" outlineLevel="1">
      <c r="A311" s="1263">
        <v>300</v>
      </c>
      <c r="B311" s="1295">
        <v>14300341</v>
      </c>
      <c r="C311" s="1279" t="s">
        <v>2791</v>
      </c>
      <c r="D311" s="1296">
        <f>+BS!Q307</f>
        <v>6343.96875</v>
      </c>
      <c r="F311" s="1261">
        <f t="shared" si="21"/>
        <v>6343.96875</v>
      </c>
      <c r="N311" s="1353">
        <f t="shared" si="18"/>
        <v>0</v>
      </c>
      <c r="O311" s="1353">
        <f t="shared" si="19"/>
        <v>0</v>
      </c>
    </row>
    <row r="312" spans="1:15" hidden="1" outlineLevel="2">
      <c r="A312" s="1263">
        <v>301</v>
      </c>
      <c r="B312" s="1295">
        <v>14300351</v>
      </c>
      <c r="C312" s="1279" t="s">
        <v>3028</v>
      </c>
      <c r="D312" s="1296">
        <f>+BS!Q308</f>
        <v>0</v>
      </c>
      <c r="F312" s="1261">
        <f t="shared" si="21"/>
        <v>0</v>
      </c>
      <c r="N312" s="1353">
        <f t="shared" si="18"/>
        <v>0</v>
      </c>
      <c r="O312" s="1353">
        <f t="shared" si="19"/>
        <v>0</v>
      </c>
    </row>
    <row r="313" spans="1:15" hidden="1" outlineLevel="2">
      <c r="A313" s="1263">
        <v>302</v>
      </c>
      <c r="B313" s="1295">
        <v>14300353</v>
      </c>
      <c r="C313" s="1279" t="s">
        <v>1075</v>
      </c>
      <c r="D313" s="1296">
        <f>+BS!Q309</f>
        <v>0</v>
      </c>
      <c r="F313" s="1261">
        <f t="shared" si="21"/>
        <v>0</v>
      </c>
      <c r="N313" s="1353">
        <f t="shared" si="18"/>
        <v>0</v>
      </c>
      <c r="O313" s="1353">
        <f t="shared" si="19"/>
        <v>0</v>
      </c>
    </row>
    <row r="314" spans="1:15" hidden="1" outlineLevel="2">
      <c r="A314" s="1263">
        <v>303</v>
      </c>
      <c r="B314" s="1295">
        <v>14300363</v>
      </c>
      <c r="C314" s="1279" t="s">
        <v>1163</v>
      </c>
      <c r="D314" s="1296">
        <f>+BS!Q310</f>
        <v>0</v>
      </c>
      <c r="F314" s="1261">
        <f t="shared" si="21"/>
        <v>0</v>
      </c>
      <c r="N314" s="1353">
        <f t="shared" si="18"/>
        <v>0</v>
      </c>
      <c r="O314" s="1353">
        <f t="shared" si="19"/>
        <v>0</v>
      </c>
    </row>
    <row r="315" spans="1:15" hidden="1" outlineLevel="2">
      <c r="A315" s="1263">
        <v>304</v>
      </c>
      <c r="B315" s="1295">
        <v>14300373</v>
      </c>
      <c r="C315" s="1279" t="s">
        <v>941</v>
      </c>
      <c r="D315" s="1296">
        <f>+BS!Q311</f>
        <v>0</v>
      </c>
      <c r="F315" s="1261">
        <f t="shared" si="21"/>
        <v>0</v>
      </c>
      <c r="N315" s="1353">
        <f t="shared" si="18"/>
        <v>0</v>
      </c>
      <c r="O315" s="1353">
        <f t="shared" si="19"/>
        <v>0</v>
      </c>
    </row>
    <row r="316" spans="1:15" hidden="1" outlineLevel="2">
      <c r="A316" s="1263">
        <v>305</v>
      </c>
      <c r="B316" s="1295">
        <v>14300383</v>
      </c>
      <c r="C316" s="1279" t="s">
        <v>1732</v>
      </c>
      <c r="D316" s="1296">
        <f>+BS!Q312</f>
        <v>0</v>
      </c>
      <c r="F316" s="1261">
        <f t="shared" si="21"/>
        <v>0</v>
      </c>
      <c r="N316" s="1353">
        <f t="shared" si="18"/>
        <v>0</v>
      </c>
      <c r="O316" s="1353">
        <f t="shared" si="19"/>
        <v>0</v>
      </c>
    </row>
    <row r="317" spans="1:15" hidden="1" outlineLevel="2">
      <c r="A317" s="1263">
        <v>306</v>
      </c>
      <c r="B317" s="1295">
        <v>14300393</v>
      </c>
      <c r="C317" s="1279" t="s">
        <v>316</v>
      </c>
      <c r="D317" s="1296">
        <f>+BS!Q313</f>
        <v>0</v>
      </c>
      <c r="F317" s="1261">
        <f t="shared" si="21"/>
        <v>0</v>
      </c>
      <c r="N317" s="1353">
        <f t="shared" si="18"/>
        <v>0</v>
      </c>
      <c r="O317" s="1353">
        <f t="shared" si="19"/>
        <v>0</v>
      </c>
    </row>
    <row r="318" spans="1:15" hidden="1" outlineLevel="2">
      <c r="A318" s="1263">
        <v>307</v>
      </c>
      <c r="B318" s="1295">
        <v>14300401</v>
      </c>
      <c r="C318" s="1279" t="s">
        <v>602</v>
      </c>
      <c r="D318" s="1296">
        <f>+BS!Q314</f>
        <v>0</v>
      </c>
      <c r="F318" s="1261">
        <f t="shared" si="21"/>
        <v>0</v>
      </c>
      <c r="N318" s="1353">
        <f t="shared" si="18"/>
        <v>0</v>
      </c>
      <c r="O318" s="1353">
        <f t="shared" si="19"/>
        <v>0</v>
      </c>
    </row>
    <row r="319" spans="1:15" hidden="1" outlineLevel="2">
      <c r="A319" s="1263">
        <v>308</v>
      </c>
      <c r="B319" s="1295">
        <v>14300411</v>
      </c>
      <c r="C319" s="1279" t="s">
        <v>1313</v>
      </c>
      <c r="D319" s="1296">
        <f>+BS!Q315</f>
        <v>0</v>
      </c>
      <c r="F319" s="1261">
        <f t="shared" si="21"/>
        <v>0</v>
      </c>
      <c r="N319" s="1353">
        <f t="shared" si="18"/>
        <v>0</v>
      </c>
      <c r="O319" s="1353">
        <f t="shared" si="19"/>
        <v>0</v>
      </c>
    </row>
    <row r="320" spans="1:15" hidden="1" outlineLevel="2">
      <c r="A320" s="1263">
        <v>309</v>
      </c>
      <c r="B320" s="1295">
        <v>14300441</v>
      </c>
      <c r="C320" s="1279" t="s">
        <v>679</v>
      </c>
      <c r="D320" s="1296">
        <f>+BS!Q316</f>
        <v>0</v>
      </c>
      <c r="F320" s="1261">
        <f t="shared" si="21"/>
        <v>0</v>
      </c>
      <c r="N320" s="1353">
        <f t="shared" si="18"/>
        <v>0</v>
      </c>
      <c r="O320" s="1353">
        <f t="shared" si="19"/>
        <v>0</v>
      </c>
    </row>
    <row r="321" spans="1:15" hidden="1" outlineLevel="2">
      <c r="A321" s="1263">
        <v>310</v>
      </c>
      <c r="B321" s="1295">
        <v>14300451</v>
      </c>
      <c r="C321" s="1279" t="s">
        <v>291</v>
      </c>
      <c r="D321" s="1296">
        <f>+BS!Q317</f>
        <v>0</v>
      </c>
      <c r="F321" s="1261">
        <f t="shared" si="21"/>
        <v>0</v>
      </c>
      <c r="N321" s="1353">
        <f t="shared" si="18"/>
        <v>0</v>
      </c>
      <c r="O321" s="1353">
        <f t="shared" si="19"/>
        <v>0</v>
      </c>
    </row>
    <row r="322" spans="1:15" hidden="1" outlineLevel="2">
      <c r="A322" s="1263">
        <v>311</v>
      </c>
      <c r="B322" s="1295">
        <v>14300461</v>
      </c>
      <c r="C322" s="1279" t="s">
        <v>1415</v>
      </c>
      <c r="D322" s="1296">
        <f>+BS!Q318</f>
        <v>0</v>
      </c>
      <c r="F322" s="1261">
        <f t="shared" si="21"/>
        <v>0</v>
      </c>
      <c r="N322" s="1353">
        <f t="shared" si="18"/>
        <v>0</v>
      </c>
      <c r="O322" s="1353">
        <f t="shared" si="19"/>
        <v>0</v>
      </c>
    </row>
    <row r="323" spans="1:15" hidden="1" outlineLevel="2">
      <c r="A323" s="1263">
        <v>312</v>
      </c>
      <c r="B323" s="1295">
        <v>14300523</v>
      </c>
      <c r="C323" s="1279" t="s">
        <v>1118</v>
      </c>
      <c r="D323" s="1296">
        <f>+BS!Q319</f>
        <v>0</v>
      </c>
      <c r="F323" s="1261">
        <f t="shared" si="21"/>
        <v>0</v>
      </c>
      <c r="N323" s="1353">
        <f t="shared" si="18"/>
        <v>0</v>
      </c>
      <c r="O323" s="1353">
        <f t="shared" si="19"/>
        <v>0</v>
      </c>
    </row>
    <row r="324" spans="1:15" hidden="1" outlineLevel="2">
      <c r="A324" s="1263">
        <v>313</v>
      </c>
      <c r="B324" s="1295">
        <v>14300533</v>
      </c>
      <c r="C324" s="1279" t="s">
        <v>258</v>
      </c>
      <c r="D324" s="1296">
        <f>+BS!Q320</f>
        <v>0</v>
      </c>
      <c r="F324" s="1261">
        <f t="shared" si="21"/>
        <v>0</v>
      </c>
      <c r="N324" s="1353">
        <f t="shared" si="18"/>
        <v>0</v>
      </c>
      <c r="O324" s="1353">
        <f t="shared" si="19"/>
        <v>0</v>
      </c>
    </row>
    <row r="325" spans="1:15" hidden="1" outlineLevel="2">
      <c r="A325" s="1263">
        <v>314</v>
      </c>
      <c r="B325" s="1295">
        <v>14300543</v>
      </c>
      <c r="C325" s="1279" t="s">
        <v>2157</v>
      </c>
      <c r="D325" s="1296">
        <f>+BS!Q321</f>
        <v>0</v>
      </c>
      <c r="F325" s="1261">
        <f t="shared" si="21"/>
        <v>0</v>
      </c>
      <c r="N325" s="1353">
        <f t="shared" si="18"/>
        <v>0</v>
      </c>
      <c r="O325" s="1353">
        <f t="shared" si="19"/>
        <v>0</v>
      </c>
    </row>
    <row r="326" spans="1:15" hidden="1" outlineLevel="2">
      <c r="A326" s="1263">
        <v>315</v>
      </c>
      <c r="B326" s="1295">
        <v>14300603</v>
      </c>
      <c r="C326" s="1279" t="s">
        <v>1047</v>
      </c>
      <c r="D326" s="1296">
        <f>+BS!Q322</f>
        <v>0</v>
      </c>
      <c r="F326" s="1261">
        <f t="shared" si="21"/>
        <v>0</v>
      </c>
      <c r="N326" s="1353">
        <f t="shared" si="18"/>
        <v>0</v>
      </c>
      <c r="O326" s="1353">
        <f t="shared" si="19"/>
        <v>0</v>
      </c>
    </row>
    <row r="327" spans="1:15" hidden="1" outlineLevel="2">
      <c r="A327" s="1263">
        <v>316</v>
      </c>
      <c r="B327" s="1295">
        <v>14300613</v>
      </c>
      <c r="C327" s="1279" t="s">
        <v>63</v>
      </c>
      <c r="D327" s="1296">
        <f>+BS!Q323</f>
        <v>0</v>
      </c>
      <c r="F327" s="1261">
        <f t="shared" si="21"/>
        <v>0</v>
      </c>
      <c r="N327" s="1353">
        <f t="shared" si="18"/>
        <v>0</v>
      </c>
      <c r="O327" s="1353">
        <f t="shared" si="19"/>
        <v>0</v>
      </c>
    </row>
    <row r="328" spans="1:15" hidden="1" outlineLevel="2">
      <c r="A328" s="1263">
        <v>317</v>
      </c>
      <c r="B328" s="1295">
        <v>14300623</v>
      </c>
      <c r="C328" s="1279" t="s">
        <v>1208</v>
      </c>
      <c r="D328" s="1296">
        <f>+BS!Q324</f>
        <v>0</v>
      </c>
      <c r="F328" s="1261">
        <f t="shared" si="21"/>
        <v>0</v>
      </c>
      <c r="N328" s="1353">
        <f t="shared" si="18"/>
        <v>0</v>
      </c>
      <c r="O328" s="1353">
        <f t="shared" si="19"/>
        <v>0</v>
      </c>
    </row>
    <row r="329" spans="1:15" hidden="1" outlineLevel="2">
      <c r="A329" s="1263">
        <v>318</v>
      </c>
      <c r="B329" s="1295">
        <v>14300701</v>
      </c>
      <c r="C329" s="1279" t="s">
        <v>1048</v>
      </c>
      <c r="D329" s="1296">
        <f>+BS!Q325</f>
        <v>0</v>
      </c>
      <c r="F329" s="1261">
        <f t="shared" si="21"/>
        <v>0</v>
      </c>
      <c r="N329" s="1353">
        <f t="shared" si="18"/>
        <v>0</v>
      </c>
      <c r="O329" s="1353">
        <f t="shared" si="19"/>
        <v>0</v>
      </c>
    </row>
    <row r="330" spans="1:15" outlineLevel="1" collapsed="1">
      <c r="A330" s="1263">
        <v>319</v>
      </c>
      <c r="B330" s="1295">
        <v>14300703</v>
      </c>
      <c r="C330" s="1279" t="s">
        <v>316</v>
      </c>
      <c r="D330" s="1296">
        <f>+BS!Q326</f>
        <v>11244470.348750001</v>
      </c>
      <c r="F330" s="1261">
        <f t="shared" si="21"/>
        <v>11244470.348750001</v>
      </c>
      <c r="N330" s="1353">
        <f t="shared" si="18"/>
        <v>0</v>
      </c>
      <c r="O330" s="1353">
        <f t="shared" si="19"/>
        <v>0</v>
      </c>
    </row>
    <row r="331" spans="1:15" outlineLevel="1">
      <c r="A331" s="1263">
        <v>320</v>
      </c>
      <c r="B331" s="1295">
        <v>14300713</v>
      </c>
      <c r="C331" s="1279" t="s">
        <v>2756</v>
      </c>
      <c r="D331" s="1296">
        <f>+BS!Q327</f>
        <v>30652.720833333336</v>
      </c>
      <c r="F331" s="1261">
        <f t="shared" si="21"/>
        <v>30652.720833333336</v>
      </c>
      <c r="N331" s="1353">
        <f t="shared" si="18"/>
        <v>0</v>
      </c>
      <c r="O331" s="1353">
        <f t="shared" si="19"/>
        <v>0</v>
      </c>
    </row>
    <row r="332" spans="1:15" outlineLevel="1">
      <c r="A332" s="1263">
        <v>321</v>
      </c>
      <c r="B332" s="1295">
        <v>14300723</v>
      </c>
      <c r="C332" s="1279" t="s">
        <v>3610</v>
      </c>
      <c r="D332" s="1296">
        <f>+BS!Q328</f>
        <v>36191.227500000001</v>
      </c>
      <c r="F332" s="1261">
        <f t="shared" si="21"/>
        <v>36191.227500000001</v>
      </c>
      <c r="N332" s="1353">
        <f t="shared" ref="N332:N395" si="22">SUM(K332:M332)</f>
        <v>0</v>
      </c>
      <c r="O332" s="1353">
        <f t="shared" ref="O332:O395" si="23">N332-I332</f>
        <v>0</v>
      </c>
    </row>
    <row r="333" spans="1:15" s="1279" customFormat="1" outlineLevel="1">
      <c r="A333" s="1298">
        <v>322</v>
      </c>
      <c r="B333" s="1295">
        <v>14300733</v>
      </c>
      <c r="C333" s="1279" t="s">
        <v>2757</v>
      </c>
      <c r="D333" s="1296">
        <f>+BS!Q329</f>
        <v>13706913.34708333</v>
      </c>
      <c r="E333" s="1298"/>
      <c r="F333" s="1275">
        <f t="shared" si="21"/>
        <v>13706913.34708333</v>
      </c>
      <c r="G333" s="1275"/>
      <c r="H333" s="1275"/>
      <c r="I333" s="1275"/>
      <c r="K333" s="1275"/>
      <c r="L333" s="1275"/>
      <c r="M333" s="1275"/>
      <c r="N333" s="1333">
        <f t="shared" si="22"/>
        <v>0</v>
      </c>
      <c r="O333" s="1333">
        <f t="shared" si="23"/>
        <v>0</v>
      </c>
    </row>
    <row r="334" spans="1:15" outlineLevel="1">
      <c r="A334" s="1263">
        <v>323</v>
      </c>
      <c r="B334" s="1295">
        <v>14300743</v>
      </c>
      <c r="C334" s="1279" t="s">
        <v>2758</v>
      </c>
      <c r="D334" s="1296">
        <f>+BS!Q330</f>
        <v>621846.25166666682</v>
      </c>
      <c r="F334" s="1261">
        <f t="shared" si="21"/>
        <v>621846.25166666682</v>
      </c>
      <c r="N334" s="1353">
        <f t="shared" si="22"/>
        <v>0</v>
      </c>
      <c r="O334" s="1353">
        <f t="shared" si="23"/>
        <v>0</v>
      </c>
    </row>
    <row r="335" spans="1:15" outlineLevel="1">
      <c r="A335" s="1263">
        <v>324</v>
      </c>
      <c r="B335" s="1295">
        <v>14300763</v>
      </c>
      <c r="C335" s="1279" t="s">
        <v>2713</v>
      </c>
      <c r="D335" s="1296">
        <f>+BS!Q331</f>
        <v>1143258.4729166667</v>
      </c>
      <c r="F335" s="1261">
        <f t="shared" si="21"/>
        <v>1143258.4729166667</v>
      </c>
      <c r="N335" s="1353">
        <f t="shared" si="22"/>
        <v>0</v>
      </c>
      <c r="O335" s="1353">
        <f t="shared" si="23"/>
        <v>0</v>
      </c>
    </row>
    <row r="336" spans="1:15" outlineLevel="1">
      <c r="A336" s="1263">
        <v>325</v>
      </c>
      <c r="B336" s="1295">
        <v>14300773</v>
      </c>
      <c r="C336" s="1279" t="s">
        <v>2716</v>
      </c>
      <c r="D336" s="1296">
        <f>+BS!Q332</f>
        <v>0</v>
      </c>
      <c r="F336" s="1261">
        <f t="shared" si="21"/>
        <v>0</v>
      </c>
      <c r="N336" s="1353">
        <f t="shared" si="22"/>
        <v>0</v>
      </c>
      <c r="O336" s="1353">
        <f t="shared" si="23"/>
        <v>0</v>
      </c>
    </row>
    <row r="337" spans="1:15" outlineLevel="1">
      <c r="A337" s="1263">
        <v>326</v>
      </c>
      <c r="B337" s="1295">
        <v>14300901</v>
      </c>
      <c r="C337" s="1279" t="s">
        <v>1119</v>
      </c>
      <c r="D337" s="1296">
        <f>+BS!Q333</f>
        <v>0</v>
      </c>
      <c r="F337" s="1261">
        <f t="shared" si="21"/>
        <v>0</v>
      </c>
      <c r="N337" s="1353">
        <f t="shared" si="22"/>
        <v>0</v>
      </c>
      <c r="O337" s="1353">
        <f t="shared" si="23"/>
        <v>0</v>
      </c>
    </row>
    <row r="338" spans="1:15" outlineLevel="1">
      <c r="A338" s="1263">
        <v>327</v>
      </c>
      <c r="B338" s="1295">
        <v>14300913</v>
      </c>
      <c r="C338" s="1279" t="s">
        <v>3601</v>
      </c>
      <c r="D338" s="1296">
        <f>+BS!Q334</f>
        <v>-18.050833333333333</v>
      </c>
      <c r="F338" s="1261">
        <f t="shared" si="21"/>
        <v>-18.050833333333333</v>
      </c>
      <c r="N338" s="1353">
        <f t="shared" si="22"/>
        <v>0</v>
      </c>
      <c r="O338" s="1353">
        <f t="shared" si="23"/>
        <v>0</v>
      </c>
    </row>
    <row r="339" spans="1:15" outlineLevel="1">
      <c r="A339" s="1263">
        <v>328</v>
      </c>
      <c r="B339" s="1295">
        <v>14300921</v>
      </c>
      <c r="C339" s="1279" t="s">
        <v>889</v>
      </c>
      <c r="D339" s="1296">
        <f>+BS!Q335</f>
        <v>685986.99958333338</v>
      </c>
      <c r="F339" s="1261">
        <f t="shared" si="21"/>
        <v>685986.99958333338</v>
      </c>
      <c r="N339" s="1353">
        <f t="shared" si="22"/>
        <v>0</v>
      </c>
      <c r="O339" s="1353">
        <f t="shared" si="23"/>
        <v>0</v>
      </c>
    </row>
    <row r="340" spans="1:15" hidden="1" outlineLevel="2">
      <c r="A340" s="1263">
        <v>329</v>
      </c>
      <c r="B340" s="1295">
        <v>14300931</v>
      </c>
      <c r="C340" s="1279" t="s">
        <v>1405</v>
      </c>
      <c r="D340" s="1296">
        <f>+BS!Q336</f>
        <v>0</v>
      </c>
      <c r="F340" s="1261">
        <f t="shared" si="21"/>
        <v>0</v>
      </c>
      <c r="N340" s="1353">
        <f t="shared" si="22"/>
        <v>0</v>
      </c>
      <c r="O340" s="1353">
        <f t="shared" si="23"/>
        <v>0</v>
      </c>
    </row>
    <row r="341" spans="1:15" hidden="1" outlineLevel="2">
      <c r="A341" s="1263">
        <v>330</v>
      </c>
      <c r="B341" s="1295">
        <v>14300941</v>
      </c>
      <c r="C341" s="1279" t="s">
        <v>2828</v>
      </c>
      <c r="D341" s="1296">
        <f>+BS!Q337</f>
        <v>0</v>
      </c>
      <c r="F341" s="1261">
        <f t="shared" si="21"/>
        <v>0</v>
      </c>
      <c r="N341" s="1353">
        <f t="shared" si="22"/>
        <v>0</v>
      </c>
      <c r="O341" s="1353">
        <f t="shared" si="23"/>
        <v>0</v>
      </c>
    </row>
    <row r="342" spans="1:15" hidden="1" outlineLevel="2">
      <c r="A342" s="1263">
        <v>331</v>
      </c>
      <c r="B342" s="1310">
        <v>14301001</v>
      </c>
      <c r="C342" s="1303" t="s">
        <v>1194</v>
      </c>
      <c r="D342" s="1296">
        <f>+BS!Q338</f>
        <v>0</v>
      </c>
      <c r="F342" s="1261">
        <f t="shared" si="21"/>
        <v>0</v>
      </c>
      <c r="N342" s="1353">
        <f t="shared" si="22"/>
        <v>0</v>
      </c>
      <c r="O342" s="1353">
        <f t="shared" si="23"/>
        <v>0</v>
      </c>
    </row>
    <row r="343" spans="1:15" hidden="1" outlineLevel="2">
      <c r="A343" s="1263">
        <v>332</v>
      </c>
      <c r="B343" s="1313">
        <v>14301003</v>
      </c>
      <c r="C343" s="1301" t="s">
        <v>2368</v>
      </c>
      <c r="D343" s="1296">
        <f>+BS!Q339</f>
        <v>0</v>
      </c>
      <c r="F343" s="1261">
        <f t="shared" si="21"/>
        <v>0</v>
      </c>
      <c r="N343" s="1353">
        <f t="shared" si="22"/>
        <v>0</v>
      </c>
      <c r="O343" s="1353">
        <f t="shared" si="23"/>
        <v>0</v>
      </c>
    </row>
    <row r="344" spans="1:15" outlineLevel="1" collapsed="1">
      <c r="A344" s="1263">
        <v>333</v>
      </c>
      <c r="B344" s="1295">
        <v>14301022</v>
      </c>
      <c r="C344" s="1279" t="s">
        <v>1551</v>
      </c>
      <c r="D344" s="1296">
        <f>+BS!Q340</f>
        <v>3675712.2145833336</v>
      </c>
      <c r="F344" s="1261">
        <f t="shared" si="21"/>
        <v>3675712.2145833336</v>
      </c>
      <c r="N344" s="1353">
        <f t="shared" si="22"/>
        <v>0</v>
      </c>
      <c r="O344" s="1353">
        <f t="shared" si="23"/>
        <v>0</v>
      </c>
    </row>
    <row r="345" spans="1:15" outlineLevel="1">
      <c r="A345" s="1263">
        <v>334</v>
      </c>
      <c r="B345" s="1295">
        <v>14301033</v>
      </c>
      <c r="C345" s="1279" t="s">
        <v>2903</v>
      </c>
      <c r="D345" s="1296">
        <f>+BS!Q341</f>
        <v>107155.64833333333</v>
      </c>
      <c r="F345" s="1261">
        <f t="shared" si="21"/>
        <v>107155.64833333333</v>
      </c>
      <c r="N345" s="1353">
        <f t="shared" si="22"/>
        <v>0</v>
      </c>
      <c r="O345" s="1353">
        <f t="shared" si="23"/>
        <v>0</v>
      </c>
    </row>
    <row r="346" spans="1:15" outlineLevel="1">
      <c r="A346" s="1263">
        <v>335</v>
      </c>
      <c r="B346" s="1295">
        <v>14301041</v>
      </c>
      <c r="C346" s="1279" t="s">
        <v>2973</v>
      </c>
      <c r="D346" s="1296">
        <f>+BS!Q342</f>
        <v>2896.4750000000004</v>
      </c>
      <c r="F346" s="1261">
        <f t="shared" si="21"/>
        <v>2896.4750000000004</v>
      </c>
      <c r="N346" s="1353">
        <f t="shared" si="22"/>
        <v>0</v>
      </c>
      <c r="O346" s="1353">
        <f t="shared" si="23"/>
        <v>0</v>
      </c>
    </row>
    <row r="347" spans="1:15" outlineLevel="1">
      <c r="A347" s="1263">
        <v>336</v>
      </c>
      <c r="B347" s="1295">
        <v>14301042</v>
      </c>
      <c r="C347" s="1279" t="s">
        <v>2974</v>
      </c>
      <c r="D347" s="1296">
        <f>+BS!Q343</f>
        <v>0</v>
      </c>
      <c r="N347" s="1353">
        <f t="shared" si="22"/>
        <v>0</v>
      </c>
      <c r="O347" s="1353">
        <f t="shared" si="23"/>
        <v>0</v>
      </c>
    </row>
    <row r="348" spans="1:15" s="1279" customFormat="1" outlineLevel="1">
      <c r="A348" s="1298">
        <v>337</v>
      </c>
      <c r="B348" s="1295">
        <v>14301043</v>
      </c>
      <c r="C348" s="1295" t="s">
        <v>3330</v>
      </c>
      <c r="D348" s="1296">
        <f>+BS!Q344</f>
        <v>1984374.7849999999</v>
      </c>
      <c r="E348" s="1298"/>
      <c r="F348" s="1275"/>
      <c r="G348" s="1275"/>
      <c r="H348" s="1275"/>
      <c r="I348" s="1275">
        <f>D348</f>
        <v>1984374.7849999999</v>
      </c>
      <c r="K348" s="1275"/>
      <c r="L348" s="1275"/>
      <c r="M348" s="1275">
        <f>I348</f>
        <v>1984374.7849999999</v>
      </c>
      <c r="N348" s="1333">
        <f t="shared" si="22"/>
        <v>1984374.7849999999</v>
      </c>
      <c r="O348" s="1333">
        <f t="shared" si="23"/>
        <v>0</v>
      </c>
    </row>
    <row r="349" spans="1:15" hidden="1" outlineLevel="2">
      <c r="A349" s="1263">
        <v>338</v>
      </c>
      <c r="B349" s="1295">
        <v>14400011</v>
      </c>
      <c r="C349" s="1279" t="s">
        <v>2328</v>
      </c>
      <c r="D349" s="1296">
        <f>+BS!Q345</f>
        <v>0</v>
      </c>
      <c r="N349" s="1353">
        <f t="shared" si="22"/>
        <v>0</v>
      </c>
      <c r="O349" s="1353">
        <f t="shared" si="23"/>
        <v>0</v>
      </c>
    </row>
    <row r="350" spans="1:15" hidden="1" outlineLevel="2">
      <c r="A350" s="1263">
        <v>339</v>
      </c>
      <c r="B350" s="1295">
        <v>14400032</v>
      </c>
      <c r="C350" s="1279" t="s">
        <v>2329</v>
      </c>
      <c r="D350" s="1296">
        <f>+BS!Q346</f>
        <v>0</v>
      </c>
      <c r="N350" s="1353">
        <f t="shared" si="22"/>
        <v>0</v>
      </c>
      <c r="O350" s="1353">
        <f t="shared" si="23"/>
        <v>0</v>
      </c>
    </row>
    <row r="351" spans="1:15" hidden="1" outlineLevel="2">
      <c r="A351" s="1263">
        <v>340</v>
      </c>
      <c r="B351" s="1295">
        <v>14400041</v>
      </c>
      <c r="C351" s="1279" t="s">
        <v>1164</v>
      </c>
      <c r="D351" s="1296">
        <f>+BS!Q347</f>
        <v>0</v>
      </c>
      <c r="N351" s="1353">
        <f t="shared" si="22"/>
        <v>0</v>
      </c>
      <c r="O351" s="1353">
        <f t="shared" si="23"/>
        <v>0</v>
      </c>
    </row>
    <row r="352" spans="1:15" hidden="1" outlineLevel="2">
      <c r="A352" s="1263">
        <v>341</v>
      </c>
      <c r="B352" s="1295">
        <v>14400061</v>
      </c>
      <c r="C352" s="1279" t="s">
        <v>2369</v>
      </c>
      <c r="D352" s="1296">
        <f>+BS!Q348</f>
        <v>0</v>
      </c>
      <c r="N352" s="1353">
        <f t="shared" si="22"/>
        <v>0</v>
      </c>
      <c r="O352" s="1353">
        <f t="shared" si="23"/>
        <v>0</v>
      </c>
    </row>
    <row r="353" spans="1:15" hidden="1" outlineLevel="2">
      <c r="A353" s="1263">
        <v>342</v>
      </c>
      <c r="B353" s="1295">
        <v>14400062</v>
      </c>
      <c r="C353" s="1279" t="s">
        <v>2370</v>
      </c>
      <c r="D353" s="1296">
        <f>+BS!Q349</f>
        <v>0</v>
      </c>
      <c r="N353" s="1353">
        <f t="shared" si="22"/>
        <v>0</v>
      </c>
      <c r="O353" s="1353">
        <f t="shared" si="23"/>
        <v>0</v>
      </c>
    </row>
    <row r="354" spans="1:15" hidden="1" outlineLevel="2">
      <c r="A354" s="1263">
        <v>343</v>
      </c>
      <c r="B354" s="1295">
        <v>14400071</v>
      </c>
      <c r="C354" s="1279" t="s">
        <v>270</v>
      </c>
      <c r="D354" s="1296">
        <f>+BS!Q350</f>
        <v>0</v>
      </c>
      <c r="N354" s="1353">
        <f t="shared" si="22"/>
        <v>0</v>
      </c>
      <c r="O354" s="1353">
        <f t="shared" si="23"/>
        <v>0</v>
      </c>
    </row>
    <row r="355" spans="1:15" hidden="1" outlineLevel="2">
      <c r="A355" s="1263">
        <v>344</v>
      </c>
      <c r="B355" s="1295">
        <v>14400203</v>
      </c>
      <c r="C355" s="1279" t="s">
        <v>1447</v>
      </c>
      <c r="D355" s="1296">
        <f>+BS!Q351</f>
        <v>0</v>
      </c>
      <c r="N355" s="1353">
        <f t="shared" si="22"/>
        <v>0</v>
      </c>
      <c r="O355" s="1353">
        <f t="shared" si="23"/>
        <v>0</v>
      </c>
    </row>
    <row r="356" spans="1:15" hidden="1" outlineLevel="2">
      <c r="A356" s="1263">
        <v>345</v>
      </c>
      <c r="B356" s="1295">
        <v>14400213</v>
      </c>
      <c r="C356" s="1279" t="s">
        <v>1013</v>
      </c>
      <c r="D356" s="1296">
        <f>+BS!Q352</f>
        <v>0</v>
      </c>
      <c r="N356" s="1353">
        <f t="shared" si="22"/>
        <v>0</v>
      </c>
      <c r="O356" s="1353">
        <f t="shared" si="23"/>
        <v>0</v>
      </c>
    </row>
    <row r="357" spans="1:15" hidden="1" outlineLevel="2">
      <c r="A357" s="1263">
        <v>346</v>
      </c>
      <c r="B357" s="1295">
        <v>14400223</v>
      </c>
      <c r="C357" s="1279" t="s">
        <v>64</v>
      </c>
      <c r="D357" s="1296">
        <f>+BS!Q353</f>
        <v>0</v>
      </c>
      <c r="N357" s="1353">
        <f t="shared" si="22"/>
        <v>0</v>
      </c>
      <c r="O357" s="1353">
        <f t="shared" si="23"/>
        <v>0</v>
      </c>
    </row>
    <row r="358" spans="1:15" hidden="1" outlineLevel="2">
      <c r="A358" s="1263">
        <v>347</v>
      </c>
      <c r="B358" s="1295">
        <v>14400233</v>
      </c>
      <c r="C358" s="1279" t="s">
        <v>509</v>
      </c>
      <c r="D358" s="1296">
        <f>+BS!Q354</f>
        <v>0</v>
      </c>
      <c r="N358" s="1353">
        <f t="shared" si="22"/>
        <v>0</v>
      </c>
      <c r="O358" s="1353">
        <f t="shared" si="23"/>
        <v>0</v>
      </c>
    </row>
    <row r="359" spans="1:15" hidden="1" outlineLevel="2">
      <c r="A359" s="1263">
        <v>348</v>
      </c>
      <c r="B359" s="1295">
        <v>14400253</v>
      </c>
      <c r="C359" s="1279" t="s">
        <v>1265</v>
      </c>
      <c r="D359" s="1296">
        <f>+BS!Q355</f>
        <v>0</v>
      </c>
      <c r="N359" s="1353">
        <f t="shared" si="22"/>
        <v>0</v>
      </c>
      <c r="O359" s="1353">
        <f t="shared" si="23"/>
        <v>0</v>
      </c>
    </row>
    <row r="360" spans="1:15" hidden="1" outlineLevel="2">
      <c r="A360" s="1263">
        <v>349</v>
      </c>
      <c r="B360" s="1295">
        <v>14400263</v>
      </c>
      <c r="C360" s="1279" t="s">
        <v>1935</v>
      </c>
      <c r="D360" s="1296">
        <f>+BS!Q356</f>
        <v>0</v>
      </c>
      <c r="N360" s="1353">
        <f t="shared" si="22"/>
        <v>0</v>
      </c>
      <c r="O360" s="1353">
        <f t="shared" si="23"/>
        <v>0</v>
      </c>
    </row>
    <row r="361" spans="1:15" hidden="1" outlineLevel="2">
      <c r="A361" s="1263">
        <v>350</v>
      </c>
      <c r="B361" s="1295">
        <v>14400273</v>
      </c>
      <c r="C361" s="1279" t="s">
        <v>943</v>
      </c>
      <c r="D361" s="1296">
        <f>+BS!Q357</f>
        <v>0</v>
      </c>
      <c r="N361" s="1353">
        <f t="shared" si="22"/>
        <v>0</v>
      </c>
      <c r="O361" s="1353">
        <f t="shared" si="23"/>
        <v>0</v>
      </c>
    </row>
    <row r="362" spans="1:15" hidden="1" outlineLevel="2">
      <c r="A362" s="1263">
        <v>351</v>
      </c>
      <c r="B362" s="1295">
        <v>14400283</v>
      </c>
      <c r="C362" s="1279" t="s">
        <v>1448</v>
      </c>
      <c r="D362" s="1296">
        <f>+BS!Q358</f>
        <v>0</v>
      </c>
      <c r="N362" s="1353">
        <f t="shared" si="22"/>
        <v>0</v>
      </c>
      <c r="O362" s="1353">
        <f t="shared" si="23"/>
        <v>0</v>
      </c>
    </row>
    <row r="363" spans="1:15" hidden="1" outlineLevel="2">
      <c r="A363" s="1263">
        <v>352</v>
      </c>
      <c r="B363" s="1295">
        <v>14400293</v>
      </c>
      <c r="C363" s="1279" t="s">
        <v>259</v>
      </c>
      <c r="D363" s="1296">
        <f>+BS!Q359</f>
        <v>0</v>
      </c>
      <c r="N363" s="1353">
        <f t="shared" si="22"/>
        <v>0</v>
      </c>
      <c r="O363" s="1353">
        <f t="shared" si="23"/>
        <v>0</v>
      </c>
    </row>
    <row r="364" spans="1:15" hidden="1" outlineLevel="2">
      <c r="A364" s="1263">
        <v>353</v>
      </c>
      <c r="B364" s="1295">
        <v>14400303</v>
      </c>
      <c r="C364" s="1279" t="s">
        <v>2158</v>
      </c>
      <c r="D364" s="1296">
        <f>+BS!Q360</f>
        <v>0</v>
      </c>
      <c r="N364" s="1353">
        <f t="shared" si="22"/>
        <v>0</v>
      </c>
      <c r="O364" s="1353">
        <f t="shared" si="23"/>
        <v>0</v>
      </c>
    </row>
    <row r="365" spans="1:15" outlineLevel="1" collapsed="1">
      <c r="A365" s="1263">
        <v>354</v>
      </c>
      <c r="B365" s="1295">
        <v>14400311</v>
      </c>
      <c r="C365" s="1279" t="s">
        <v>2759</v>
      </c>
      <c r="D365" s="1296">
        <f>+BS!Q361</f>
        <v>-5737479.5462500006</v>
      </c>
      <c r="F365" s="1261">
        <f t="shared" ref="F365:F370" si="24">+D365</f>
        <v>-5737479.5462500006</v>
      </c>
      <c r="N365" s="1353">
        <f t="shared" si="22"/>
        <v>0</v>
      </c>
      <c r="O365" s="1353">
        <f t="shared" si="23"/>
        <v>0</v>
      </c>
    </row>
    <row r="366" spans="1:15" outlineLevel="1">
      <c r="A366" s="1263">
        <v>355</v>
      </c>
      <c r="B366" s="1295">
        <v>14400312</v>
      </c>
      <c r="C366" s="1279" t="s">
        <v>2751</v>
      </c>
      <c r="D366" s="1296">
        <f>+BS!Q362</f>
        <v>-1618565.7387500003</v>
      </c>
      <c r="F366" s="1261">
        <f t="shared" si="24"/>
        <v>-1618565.7387500003</v>
      </c>
      <c r="N366" s="1353">
        <f t="shared" si="22"/>
        <v>0</v>
      </c>
      <c r="O366" s="1353">
        <f t="shared" si="23"/>
        <v>0</v>
      </c>
    </row>
    <row r="367" spans="1:15" outlineLevel="1">
      <c r="A367" s="1263">
        <v>356</v>
      </c>
      <c r="B367" s="1295">
        <v>14400313</v>
      </c>
      <c r="C367" s="1279" t="s">
        <v>2783</v>
      </c>
      <c r="D367" s="1296">
        <f>+BS!Q363</f>
        <v>-475896.92458333331</v>
      </c>
      <c r="F367" s="1261">
        <f t="shared" si="24"/>
        <v>-475896.92458333331</v>
      </c>
      <c r="N367" s="1353">
        <f t="shared" si="22"/>
        <v>0</v>
      </c>
      <c r="O367" s="1353">
        <f t="shared" si="23"/>
        <v>0</v>
      </c>
    </row>
    <row r="368" spans="1:15" outlineLevel="1">
      <c r="A368" s="1263">
        <v>357</v>
      </c>
      <c r="B368" s="1295">
        <v>14400323</v>
      </c>
      <c r="C368" s="1279" t="s">
        <v>2789</v>
      </c>
      <c r="D368" s="1296">
        <f>+BS!Q364</f>
        <v>389.96916666666658</v>
      </c>
      <c r="F368" s="1261">
        <f t="shared" si="24"/>
        <v>389.96916666666658</v>
      </c>
      <c r="N368" s="1353">
        <f t="shared" si="22"/>
        <v>0</v>
      </c>
      <c r="O368" s="1353">
        <f t="shared" si="23"/>
        <v>0</v>
      </c>
    </row>
    <row r="369" spans="1:15" outlineLevel="1">
      <c r="A369" s="1263">
        <v>358</v>
      </c>
      <c r="B369" s="1295">
        <v>14400343</v>
      </c>
      <c r="C369" s="1279" t="s">
        <v>1447</v>
      </c>
      <c r="D369" s="1296">
        <f>+BS!Q365</f>
        <v>-1667911.20625</v>
      </c>
      <c r="F369" s="1261">
        <f t="shared" si="24"/>
        <v>-1667911.20625</v>
      </c>
      <c r="N369" s="1353">
        <f t="shared" si="22"/>
        <v>0</v>
      </c>
      <c r="O369" s="1353">
        <f t="shared" si="23"/>
        <v>0</v>
      </c>
    </row>
    <row r="370" spans="1:15" outlineLevel="1">
      <c r="A370" s="1263">
        <v>359</v>
      </c>
      <c r="B370" s="1295">
        <v>14400353</v>
      </c>
      <c r="C370" s="1279" t="s">
        <v>2760</v>
      </c>
      <c r="D370" s="1296">
        <f>+BS!Q366</f>
        <v>-620935.36916666676</v>
      </c>
      <c r="F370" s="1261">
        <f t="shared" si="24"/>
        <v>-620935.36916666676</v>
      </c>
      <c r="N370" s="1353">
        <f t="shared" si="22"/>
        <v>0</v>
      </c>
      <c r="O370" s="1353">
        <f t="shared" si="23"/>
        <v>0</v>
      </c>
    </row>
    <row r="371" spans="1:15" s="1279" customFormat="1" outlineLevel="1">
      <c r="A371" s="1298">
        <v>360</v>
      </c>
      <c r="B371" s="1295">
        <v>14600000</v>
      </c>
      <c r="C371" s="1279" t="s">
        <v>2371</v>
      </c>
      <c r="D371" s="1296">
        <f>+BS!Q367</f>
        <v>586664.17249999999</v>
      </c>
      <c r="E371" s="1298"/>
      <c r="F371" s="1275"/>
      <c r="G371" s="1275"/>
      <c r="H371" s="1275"/>
      <c r="I371" s="1275">
        <f>D371</f>
        <v>586664.17249999999</v>
      </c>
      <c r="K371" s="1275"/>
      <c r="L371" s="1275"/>
      <c r="M371" s="1275">
        <f>I371</f>
        <v>586664.17249999999</v>
      </c>
      <c r="N371" s="1333">
        <f t="shared" si="22"/>
        <v>586664.17249999999</v>
      </c>
      <c r="O371" s="1333">
        <f t="shared" si="23"/>
        <v>0</v>
      </c>
    </row>
    <row r="372" spans="1:15" s="1279" customFormat="1" outlineLevel="1">
      <c r="A372" s="1298">
        <v>361</v>
      </c>
      <c r="B372" s="1295">
        <v>14600010</v>
      </c>
      <c r="C372" s="1279" t="s">
        <v>2372</v>
      </c>
      <c r="D372" s="1296">
        <f>+BS!Q368</f>
        <v>0</v>
      </c>
      <c r="E372" s="1298"/>
      <c r="F372" s="1275"/>
      <c r="G372" s="1275"/>
      <c r="H372" s="1275"/>
      <c r="I372" s="1275"/>
      <c r="K372" s="1275"/>
      <c r="L372" s="1275"/>
      <c r="M372" s="1275"/>
      <c r="N372" s="1333">
        <f t="shared" si="22"/>
        <v>0</v>
      </c>
      <c r="O372" s="1333">
        <f t="shared" si="23"/>
        <v>0</v>
      </c>
    </row>
    <row r="373" spans="1:15" outlineLevel="1">
      <c r="A373" s="1263">
        <v>362</v>
      </c>
      <c r="B373" s="1295">
        <v>15100021</v>
      </c>
      <c r="C373" s="1279" t="s">
        <v>1874</v>
      </c>
      <c r="D373" s="1296">
        <f>+BS!Q369</f>
        <v>3572142.3104166668</v>
      </c>
      <c r="F373" s="1261">
        <f t="shared" ref="F373:F410" si="25">+D373</f>
        <v>3572142.3104166668</v>
      </c>
      <c r="N373" s="1353">
        <f t="shared" si="22"/>
        <v>0</v>
      </c>
      <c r="O373" s="1353">
        <f t="shared" si="23"/>
        <v>0</v>
      </c>
    </row>
    <row r="374" spans="1:15" outlineLevel="1">
      <c r="A374" s="1263">
        <v>363</v>
      </c>
      <c r="B374" s="1295">
        <v>15100031</v>
      </c>
      <c r="C374" s="1279" t="s">
        <v>1875</v>
      </c>
      <c r="D374" s="1296">
        <f>+BS!Q370</f>
        <v>3647165.1549999998</v>
      </c>
      <c r="F374" s="1261">
        <f t="shared" si="25"/>
        <v>3647165.1549999998</v>
      </c>
      <c r="N374" s="1353">
        <f t="shared" si="22"/>
        <v>0</v>
      </c>
      <c r="O374" s="1353">
        <f t="shared" si="23"/>
        <v>0</v>
      </c>
    </row>
    <row r="375" spans="1:15" outlineLevel="1">
      <c r="A375" s="1263">
        <v>364</v>
      </c>
      <c r="B375" s="1295">
        <v>15100041</v>
      </c>
      <c r="C375" s="1279" t="s">
        <v>828</v>
      </c>
      <c r="D375" s="1296">
        <f>+BS!Q371</f>
        <v>237093.99249999996</v>
      </c>
      <c r="F375" s="1261">
        <f t="shared" si="25"/>
        <v>237093.99249999996</v>
      </c>
      <c r="N375" s="1353">
        <f t="shared" si="22"/>
        <v>0</v>
      </c>
      <c r="O375" s="1353">
        <f t="shared" si="23"/>
        <v>0</v>
      </c>
    </row>
    <row r="376" spans="1:15" outlineLevel="1">
      <c r="A376" s="1263">
        <v>365</v>
      </c>
      <c r="B376" s="1295">
        <v>15100061</v>
      </c>
      <c r="C376" s="1279" t="s">
        <v>918</v>
      </c>
      <c r="D376" s="1296">
        <f>+BS!Q372</f>
        <v>28056.605416666673</v>
      </c>
      <c r="F376" s="1261">
        <f t="shared" si="25"/>
        <v>28056.605416666673</v>
      </c>
      <c r="N376" s="1353">
        <f t="shared" si="22"/>
        <v>0</v>
      </c>
      <c r="O376" s="1353">
        <f t="shared" si="23"/>
        <v>0</v>
      </c>
    </row>
    <row r="377" spans="1:15" outlineLevel="1">
      <c r="A377" s="1263">
        <v>366</v>
      </c>
      <c r="B377" s="1295">
        <v>15100081</v>
      </c>
      <c r="C377" s="1279" t="s">
        <v>146</v>
      </c>
      <c r="D377" s="1296">
        <f>+BS!Q373</f>
        <v>1534943.1716666666</v>
      </c>
      <c r="F377" s="1261">
        <f t="shared" si="25"/>
        <v>1534943.1716666666</v>
      </c>
      <c r="N377" s="1353">
        <f t="shared" si="22"/>
        <v>0</v>
      </c>
      <c r="O377" s="1353">
        <f t="shared" si="23"/>
        <v>0</v>
      </c>
    </row>
    <row r="378" spans="1:15" outlineLevel="1">
      <c r="A378" s="1263">
        <v>367</v>
      </c>
      <c r="B378" s="1295">
        <v>15100091</v>
      </c>
      <c r="C378" s="1279" t="s">
        <v>147</v>
      </c>
      <c r="D378" s="1296">
        <f>+BS!Q374</f>
        <v>1779962.6891666667</v>
      </c>
      <c r="F378" s="1261">
        <f t="shared" si="25"/>
        <v>1779962.6891666667</v>
      </c>
      <c r="N378" s="1353">
        <f t="shared" si="22"/>
        <v>0</v>
      </c>
      <c r="O378" s="1353">
        <f t="shared" si="23"/>
        <v>0</v>
      </c>
    </row>
    <row r="379" spans="1:15" outlineLevel="1">
      <c r="A379" s="1263">
        <v>368</v>
      </c>
      <c r="B379" s="1295">
        <v>15100101</v>
      </c>
      <c r="C379" s="1279" t="s">
        <v>1905</v>
      </c>
      <c r="D379" s="1296">
        <f>+BS!Q375</f>
        <v>4394513.1083333334</v>
      </c>
      <c r="F379" s="1261">
        <f t="shared" si="25"/>
        <v>4394513.1083333334</v>
      </c>
      <c r="N379" s="1353">
        <f t="shared" si="22"/>
        <v>0</v>
      </c>
      <c r="O379" s="1353">
        <f t="shared" si="23"/>
        <v>0</v>
      </c>
    </row>
    <row r="380" spans="1:15" outlineLevel="1">
      <c r="A380" s="1263">
        <v>369</v>
      </c>
      <c r="B380" s="1295">
        <v>15100121</v>
      </c>
      <c r="C380" s="1279" t="s">
        <v>147</v>
      </c>
      <c r="D380" s="1296">
        <f>+BS!Q376</f>
        <v>0</v>
      </c>
      <c r="F380" s="1261">
        <f t="shared" si="25"/>
        <v>0</v>
      </c>
      <c r="N380" s="1353">
        <f t="shared" si="22"/>
        <v>0</v>
      </c>
      <c r="O380" s="1353">
        <f t="shared" si="23"/>
        <v>0</v>
      </c>
    </row>
    <row r="381" spans="1:15" outlineLevel="1">
      <c r="A381" s="1263">
        <v>370</v>
      </c>
      <c r="B381" s="1295">
        <v>15100122</v>
      </c>
      <c r="C381" s="1279" t="s">
        <v>461</v>
      </c>
      <c r="D381" s="1296">
        <f>+BS!Q377</f>
        <v>296568.03750000003</v>
      </c>
      <c r="F381" s="1261">
        <f t="shared" si="25"/>
        <v>296568.03750000003</v>
      </c>
      <c r="N381" s="1353">
        <f t="shared" si="22"/>
        <v>0</v>
      </c>
      <c r="O381" s="1353">
        <f t="shared" si="23"/>
        <v>0</v>
      </c>
    </row>
    <row r="382" spans="1:15" hidden="1" outlineLevel="2">
      <c r="A382" s="1263">
        <v>371</v>
      </c>
      <c r="B382" s="1295">
        <v>15100131</v>
      </c>
      <c r="C382" s="1279" t="s">
        <v>2642</v>
      </c>
      <c r="D382" s="1296">
        <f>+BS!Q378</f>
        <v>0</v>
      </c>
      <c r="F382" s="1261">
        <f t="shared" si="25"/>
        <v>0</v>
      </c>
      <c r="N382" s="1353">
        <f t="shared" si="22"/>
        <v>0</v>
      </c>
      <c r="O382" s="1353">
        <f t="shared" si="23"/>
        <v>0</v>
      </c>
    </row>
    <row r="383" spans="1:15" hidden="1" outlineLevel="2">
      <c r="A383" s="1263">
        <v>372</v>
      </c>
      <c r="B383" s="1295">
        <v>15100151</v>
      </c>
      <c r="C383" s="1279" t="s">
        <v>873</v>
      </c>
      <c r="D383" s="1296">
        <f>+BS!Q379</f>
        <v>0</v>
      </c>
      <c r="F383" s="1261">
        <f t="shared" si="25"/>
        <v>0</v>
      </c>
      <c r="N383" s="1353">
        <f t="shared" si="22"/>
        <v>0</v>
      </c>
      <c r="O383" s="1353">
        <f t="shared" si="23"/>
        <v>0</v>
      </c>
    </row>
    <row r="384" spans="1:15" hidden="1" outlineLevel="2">
      <c r="A384" s="1263">
        <v>373</v>
      </c>
      <c r="B384" s="1310">
        <v>15100161</v>
      </c>
      <c r="C384" s="1303" t="s">
        <v>1267</v>
      </c>
      <c r="D384" s="1296">
        <f>+BS!Q380</f>
        <v>0</v>
      </c>
      <c r="F384" s="1261">
        <f t="shared" si="25"/>
        <v>0</v>
      </c>
      <c r="N384" s="1353">
        <f t="shared" si="22"/>
        <v>0</v>
      </c>
      <c r="O384" s="1353">
        <f t="shared" si="23"/>
        <v>0</v>
      </c>
    </row>
    <row r="385" spans="1:15" hidden="1" outlineLevel="2">
      <c r="A385" s="1263">
        <v>374</v>
      </c>
      <c r="B385" s="1295">
        <v>15100171</v>
      </c>
      <c r="C385" s="1279" t="s">
        <v>1268</v>
      </c>
      <c r="D385" s="1296">
        <f>+BS!Q381</f>
        <v>0</v>
      </c>
      <c r="F385" s="1261">
        <f t="shared" si="25"/>
        <v>0</v>
      </c>
      <c r="N385" s="1353">
        <f t="shared" si="22"/>
        <v>0</v>
      </c>
      <c r="O385" s="1353">
        <f t="shared" si="23"/>
        <v>0</v>
      </c>
    </row>
    <row r="386" spans="1:15" outlineLevel="1" collapsed="1">
      <c r="A386" s="1263">
        <v>375</v>
      </c>
      <c r="B386" s="1295">
        <v>15100181</v>
      </c>
      <c r="C386" s="1279" t="s">
        <v>1462</v>
      </c>
      <c r="D386" s="1296">
        <f>+BS!Q382</f>
        <v>77863.994999999995</v>
      </c>
      <c r="F386" s="1261">
        <f t="shared" si="25"/>
        <v>77863.994999999995</v>
      </c>
      <c r="N386" s="1353">
        <f t="shared" si="22"/>
        <v>0</v>
      </c>
      <c r="O386" s="1353">
        <f t="shared" si="23"/>
        <v>0</v>
      </c>
    </row>
    <row r="387" spans="1:15" outlineLevel="1">
      <c r="A387" s="1263">
        <v>376</v>
      </c>
      <c r="B387" s="1295">
        <v>15100201</v>
      </c>
      <c r="C387" s="1279" t="s">
        <v>989</v>
      </c>
      <c r="D387" s="1296">
        <f>+BS!Q383</f>
        <v>0</v>
      </c>
      <c r="F387" s="1261">
        <f t="shared" si="25"/>
        <v>0</v>
      </c>
      <c r="N387" s="1353">
        <f t="shared" si="22"/>
        <v>0</v>
      </c>
      <c r="O387" s="1353">
        <f t="shared" si="23"/>
        <v>0</v>
      </c>
    </row>
    <row r="388" spans="1:15" outlineLevel="1">
      <c r="A388" s="1263">
        <v>377</v>
      </c>
      <c r="B388" s="1295">
        <v>15100211</v>
      </c>
      <c r="C388" s="1279" t="s">
        <v>157</v>
      </c>
      <c r="D388" s="1296">
        <f>+BS!Q384</f>
        <v>-28000.239999999994</v>
      </c>
      <c r="F388" s="1261">
        <f t="shared" si="25"/>
        <v>-28000.239999999994</v>
      </c>
      <c r="N388" s="1353">
        <f t="shared" si="22"/>
        <v>0</v>
      </c>
      <c r="O388" s="1353">
        <f t="shared" si="23"/>
        <v>0</v>
      </c>
    </row>
    <row r="389" spans="1:15" outlineLevel="1">
      <c r="A389" s="1263">
        <v>378</v>
      </c>
      <c r="B389" s="1295">
        <v>15100221</v>
      </c>
      <c r="C389" s="1279" t="s">
        <v>1424</v>
      </c>
      <c r="D389" s="1296">
        <f>+BS!Q385</f>
        <v>831349.74875000014</v>
      </c>
      <c r="F389" s="1261">
        <f t="shared" si="25"/>
        <v>831349.74875000014</v>
      </c>
      <c r="N389" s="1353">
        <f t="shared" si="22"/>
        <v>0</v>
      </c>
      <c r="O389" s="1353">
        <f t="shared" si="23"/>
        <v>0</v>
      </c>
    </row>
    <row r="390" spans="1:15" hidden="1" outlineLevel="2">
      <c r="A390" s="1263">
        <v>379</v>
      </c>
      <c r="B390" s="1295">
        <v>15100231</v>
      </c>
      <c r="C390" s="1279" t="s">
        <v>1439</v>
      </c>
      <c r="D390" s="1296">
        <f>+BS!Q386</f>
        <v>0</v>
      </c>
      <c r="F390" s="1261">
        <f t="shared" si="25"/>
        <v>0</v>
      </c>
      <c r="N390" s="1353">
        <f t="shared" si="22"/>
        <v>0</v>
      </c>
      <c r="O390" s="1353">
        <f t="shared" si="23"/>
        <v>0</v>
      </c>
    </row>
    <row r="391" spans="1:15" hidden="1" outlineLevel="2">
      <c r="A391" s="1263">
        <v>380</v>
      </c>
      <c r="B391" s="1295">
        <v>15100241</v>
      </c>
      <c r="C391" s="1279" t="s">
        <v>1440</v>
      </c>
      <c r="D391" s="1296">
        <f>+BS!Q387</f>
        <v>0</v>
      </c>
      <c r="F391" s="1261">
        <f t="shared" si="25"/>
        <v>0</v>
      </c>
      <c r="N391" s="1353">
        <f t="shared" si="22"/>
        <v>0</v>
      </c>
      <c r="O391" s="1353">
        <f t="shared" si="23"/>
        <v>0</v>
      </c>
    </row>
    <row r="392" spans="1:15" hidden="1" outlineLevel="2">
      <c r="A392" s="1263">
        <v>381</v>
      </c>
      <c r="B392" s="1295">
        <v>15100251</v>
      </c>
      <c r="C392" s="1279" t="s">
        <v>2237</v>
      </c>
      <c r="D392" s="1296">
        <f>+BS!Q388</f>
        <v>0</v>
      </c>
      <c r="F392" s="1261">
        <f t="shared" si="25"/>
        <v>0</v>
      </c>
      <c r="N392" s="1353">
        <f t="shared" si="22"/>
        <v>0</v>
      </c>
      <c r="O392" s="1353">
        <f t="shared" si="23"/>
        <v>0</v>
      </c>
    </row>
    <row r="393" spans="1:15" outlineLevel="1" collapsed="1">
      <c r="A393" s="1263">
        <v>382</v>
      </c>
      <c r="B393" s="1295">
        <v>15100271</v>
      </c>
      <c r="C393" s="1279" t="s">
        <v>2660</v>
      </c>
      <c r="D393" s="1296">
        <f>+BS!Q389</f>
        <v>2794619.5350000006</v>
      </c>
      <c r="F393" s="1261">
        <f t="shared" si="25"/>
        <v>2794619.5350000006</v>
      </c>
      <c r="N393" s="1353">
        <f t="shared" si="22"/>
        <v>0</v>
      </c>
      <c r="O393" s="1353">
        <f t="shared" si="23"/>
        <v>0</v>
      </c>
    </row>
    <row r="394" spans="1:15" outlineLevel="1">
      <c r="A394" s="1263">
        <v>383</v>
      </c>
      <c r="B394" s="1295">
        <v>15100281</v>
      </c>
      <c r="C394" s="1279" t="s">
        <v>2656</v>
      </c>
      <c r="D394" s="1296">
        <f>+BS!Q390</f>
        <v>0</v>
      </c>
      <c r="F394" s="1261">
        <f t="shared" si="25"/>
        <v>0</v>
      </c>
      <c r="N394" s="1353">
        <f t="shared" si="22"/>
        <v>0</v>
      </c>
      <c r="O394" s="1353">
        <f t="shared" si="23"/>
        <v>0</v>
      </c>
    </row>
    <row r="395" spans="1:15" outlineLevel="1">
      <c r="A395" s="1263">
        <v>384</v>
      </c>
      <c r="B395" s="1314">
        <v>15100291</v>
      </c>
      <c r="C395" s="1279" t="s">
        <v>3386</v>
      </c>
      <c r="D395" s="1296">
        <f>+BS!Q391</f>
        <v>343476.22625000001</v>
      </c>
      <c r="F395" s="1261">
        <f t="shared" si="25"/>
        <v>343476.22625000001</v>
      </c>
      <c r="N395" s="1353">
        <f t="shared" si="22"/>
        <v>0</v>
      </c>
      <c r="O395" s="1353">
        <f t="shared" si="23"/>
        <v>0</v>
      </c>
    </row>
    <row r="396" spans="1:15" outlineLevel="1">
      <c r="A396" s="1263">
        <v>385</v>
      </c>
      <c r="B396" s="1295">
        <v>15101001</v>
      </c>
      <c r="C396" s="1279" t="s">
        <v>1357</v>
      </c>
      <c r="D396" s="1296">
        <f>+BS!Q392</f>
        <v>0</v>
      </c>
      <c r="F396" s="1261">
        <f t="shared" si="25"/>
        <v>0</v>
      </c>
      <c r="N396" s="1353">
        <f t="shared" ref="N396:N459" si="26">SUM(K396:M396)</f>
        <v>0</v>
      </c>
      <c r="O396" s="1353">
        <f t="shared" ref="O396:O459" si="27">N396-I396</f>
        <v>0</v>
      </c>
    </row>
    <row r="397" spans="1:15" outlineLevel="1">
      <c r="A397" s="1263">
        <v>386</v>
      </c>
      <c r="B397" s="1295">
        <v>15101011</v>
      </c>
      <c r="C397" s="1279" t="s">
        <v>685</v>
      </c>
      <c r="D397" s="1296">
        <f>+BS!Q393</f>
        <v>0</v>
      </c>
      <c r="F397" s="1261">
        <f t="shared" si="25"/>
        <v>0</v>
      </c>
      <c r="N397" s="1353">
        <f t="shared" si="26"/>
        <v>0</v>
      </c>
      <c r="O397" s="1353">
        <f t="shared" si="27"/>
        <v>0</v>
      </c>
    </row>
    <row r="398" spans="1:15" outlineLevel="1">
      <c r="A398" s="1263">
        <v>387</v>
      </c>
      <c r="B398" s="1295">
        <v>15111001</v>
      </c>
      <c r="C398" s="1279" t="s">
        <v>1357</v>
      </c>
      <c r="D398" s="1296">
        <f>+BS!Q394</f>
        <v>244180.30666666664</v>
      </c>
      <c r="F398" s="1261">
        <f t="shared" si="25"/>
        <v>244180.30666666664</v>
      </c>
      <c r="N398" s="1353">
        <f t="shared" si="26"/>
        <v>0</v>
      </c>
      <c r="O398" s="1353">
        <f t="shared" si="27"/>
        <v>0</v>
      </c>
    </row>
    <row r="399" spans="1:15" outlineLevel="1">
      <c r="A399" s="1263">
        <v>388</v>
      </c>
      <c r="B399" s="1295">
        <v>15111011</v>
      </c>
      <c r="C399" s="1279" t="s">
        <v>685</v>
      </c>
      <c r="D399" s="1296">
        <f>+BS!Q395</f>
        <v>0</v>
      </c>
      <c r="F399" s="1261">
        <f t="shared" si="25"/>
        <v>0</v>
      </c>
      <c r="N399" s="1353">
        <f t="shared" si="26"/>
        <v>0</v>
      </c>
      <c r="O399" s="1353">
        <f t="shared" si="27"/>
        <v>0</v>
      </c>
    </row>
    <row r="400" spans="1:15" outlineLevel="1">
      <c r="A400" s="1263">
        <v>389</v>
      </c>
      <c r="B400" s="1295">
        <v>15400003</v>
      </c>
      <c r="C400" s="1279" t="s">
        <v>2792</v>
      </c>
      <c r="D400" s="1296">
        <f>+BS!Q396</f>
        <v>0</v>
      </c>
      <c r="F400" s="1261">
        <f t="shared" si="25"/>
        <v>0</v>
      </c>
      <c r="N400" s="1353">
        <f t="shared" si="26"/>
        <v>0</v>
      </c>
      <c r="O400" s="1353">
        <f t="shared" si="27"/>
        <v>0</v>
      </c>
    </row>
    <row r="401" spans="1:15" outlineLevel="1">
      <c r="A401" s="1263">
        <v>390</v>
      </c>
      <c r="B401" s="1295">
        <v>15400023</v>
      </c>
      <c r="C401" s="1279" t="s">
        <v>1661</v>
      </c>
      <c r="D401" s="1296">
        <f>+BS!Q397</f>
        <v>10682902.097083334</v>
      </c>
      <c r="F401" s="1261">
        <f t="shared" si="25"/>
        <v>10682902.097083334</v>
      </c>
      <c r="N401" s="1353">
        <f t="shared" si="26"/>
        <v>0</v>
      </c>
      <c r="O401" s="1353">
        <f t="shared" si="27"/>
        <v>0</v>
      </c>
    </row>
    <row r="402" spans="1:15" outlineLevel="1">
      <c r="A402" s="1263">
        <v>391</v>
      </c>
      <c r="B402" s="1295">
        <v>15400031</v>
      </c>
      <c r="C402" s="1279" t="s">
        <v>1185</v>
      </c>
      <c r="D402" s="1296">
        <f>+BS!Q398</f>
        <v>5817309.0125000002</v>
      </c>
      <c r="F402" s="1261">
        <f t="shared" si="25"/>
        <v>5817309.0125000002</v>
      </c>
      <c r="N402" s="1353">
        <f t="shared" si="26"/>
        <v>0</v>
      </c>
      <c r="O402" s="1353">
        <f t="shared" si="27"/>
        <v>0</v>
      </c>
    </row>
    <row r="403" spans="1:15" outlineLevel="1">
      <c r="A403" s="1263">
        <v>392</v>
      </c>
      <c r="B403" s="1295">
        <v>15400033</v>
      </c>
      <c r="C403" s="1279" t="s">
        <v>2373</v>
      </c>
      <c r="D403" s="1296">
        <f>+BS!Q399</f>
        <v>-10682519.713333333</v>
      </c>
      <c r="F403" s="1261">
        <f t="shared" si="25"/>
        <v>-10682519.713333333</v>
      </c>
      <c r="N403" s="1353">
        <f t="shared" si="26"/>
        <v>0</v>
      </c>
      <c r="O403" s="1353">
        <f t="shared" si="27"/>
        <v>0</v>
      </c>
    </row>
    <row r="404" spans="1:15" outlineLevel="1">
      <c r="A404" s="1263">
        <v>393</v>
      </c>
      <c r="B404" s="1295">
        <v>15400041</v>
      </c>
      <c r="C404" s="1279" t="s">
        <v>937</v>
      </c>
      <c r="D404" s="1296">
        <f>+BS!Q400</f>
        <v>4362997.1875</v>
      </c>
      <c r="F404" s="1261">
        <f t="shared" si="25"/>
        <v>4362997.1875</v>
      </c>
      <c r="N404" s="1353">
        <f t="shared" si="26"/>
        <v>0</v>
      </c>
      <c r="O404" s="1353">
        <f t="shared" si="27"/>
        <v>0</v>
      </c>
    </row>
    <row r="405" spans="1:15" outlineLevel="1">
      <c r="A405" s="1263">
        <v>394</v>
      </c>
      <c r="B405" s="1295">
        <v>15400061</v>
      </c>
      <c r="C405" s="1279" t="s">
        <v>43</v>
      </c>
      <c r="D405" s="1296">
        <f>+BS!Q401</f>
        <v>19833263.037083335</v>
      </c>
      <c r="F405" s="1261">
        <f t="shared" si="25"/>
        <v>19833263.037083335</v>
      </c>
      <c r="N405" s="1353">
        <f t="shared" si="26"/>
        <v>0</v>
      </c>
      <c r="O405" s="1353">
        <f t="shared" si="27"/>
        <v>0</v>
      </c>
    </row>
    <row r="406" spans="1:15" outlineLevel="1">
      <c r="A406" s="1263">
        <v>395</v>
      </c>
      <c r="B406" s="1295">
        <v>15400071</v>
      </c>
      <c r="C406" s="1279" t="s">
        <v>1713</v>
      </c>
      <c r="D406" s="1296">
        <f>+BS!Q402</f>
        <v>0</v>
      </c>
      <c r="F406" s="1261">
        <f t="shared" si="25"/>
        <v>0</v>
      </c>
      <c r="N406" s="1353">
        <f t="shared" si="26"/>
        <v>0</v>
      </c>
      <c r="O406" s="1353">
        <f t="shared" si="27"/>
        <v>0</v>
      </c>
    </row>
    <row r="407" spans="1:15" outlineLevel="1">
      <c r="A407" s="1263">
        <v>396</v>
      </c>
      <c r="B407" s="1295">
        <v>15400081</v>
      </c>
      <c r="C407" s="1279" t="s">
        <v>1867</v>
      </c>
      <c r="D407" s="1296">
        <f>+BS!Q403</f>
        <v>0</v>
      </c>
      <c r="F407" s="1261">
        <f t="shared" si="25"/>
        <v>0</v>
      </c>
      <c r="N407" s="1353">
        <f t="shared" si="26"/>
        <v>0</v>
      </c>
      <c r="O407" s="1353">
        <f t="shared" si="27"/>
        <v>0</v>
      </c>
    </row>
    <row r="408" spans="1:15" outlineLevel="1">
      <c r="A408" s="1263">
        <v>397</v>
      </c>
      <c r="B408" s="1295">
        <v>15400101</v>
      </c>
      <c r="C408" s="1279" t="s">
        <v>589</v>
      </c>
      <c r="D408" s="1296">
        <f>+BS!Q404</f>
        <v>29705879.852916669</v>
      </c>
      <c r="F408" s="1261">
        <f t="shared" si="25"/>
        <v>29705879.852916669</v>
      </c>
      <c r="N408" s="1353">
        <f t="shared" si="26"/>
        <v>0</v>
      </c>
      <c r="O408" s="1353">
        <f t="shared" si="27"/>
        <v>0</v>
      </c>
    </row>
    <row r="409" spans="1:15" outlineLevel="1">
      <c r="A409" s="1263">
        <v>398</v>
      </c>
      <c r="B409" s="1295">
        <v>15400102</v>
      </c>
      <c r="C409" s="1279" t="s">
        <v>590</v>
      </c>
      <c r="D409" s="1296">
        <f>+BS!Q405</f>
        <v>5888662.5545833334</v>
      </c>
      <c r="F409" s="1261">
        <f t="shared" si="25"/>
        <v>5888662.5545833334</v>
      </c>
      <c r="N409" s="1353">
        <f t="shared" si="26"/>
        <v>0</v>
      </c>
      <c r="O409" s="1353">
        <f t="shared" si="27"/>
        <v>0</v>
      </c>
    </row>
    <row r="410" spans="1:15" outlineLevel="1">
      <c r="A410" s="1263">
        <v>399</v>
      </c>
      <c r="B410" s="1295">
        <v>15400103</v>
      </c>
      <c r="C410" s="1279" t="s">
        <v>1249</v>
      </c>
      <c r="D410" s="1296">
        <f>+BS!Q406</f>
        <v>19321773.635833334</v>
      </c>
      <c r="F410" s="1261">
        <f t="shared" si="25"/>
        <v>19321773.635833334</v>
      </c>
      <c r="N410" s="1353">
        <f t="shared" si="26"/>
        <v>0</v>
      </c>
      <c r="O410" s="1353">
        <f t="shared" si="27"/>
        <v>0</v>
      </c>
    </row>
    <row r="411" spans="1:15" hidden="1" outlineLevel="2">
      <c r="A411" s="1263">
        <v>400</v>
      </c>
      <c r="B411" s="1295">
        <v>15400111</v>
      </c>
      <c r="C411" s="1279" t="s">
        <v>1091</v>
      </c>
      <c r="D411" s="1296">
        <f>+BS!Q407</f>
        <v>0</v>
      </c>
      <c r="N411" s="1353">
        <f t="shared" si="26"/>
        <v>0</v>
      </c>
      <c r="O411" s="1353">
        <f t="shared" si="27"/>
        <v>0</v>
      </c>
    </row>
    <row r="412" spans="1:15" hidden="1" outlineLevel="2">
      <c r="A412" s="1263">
        <v>401</v>
      </c>
      <c r="B412" s="1295">
        <v>15400121</v>
      </c>
      <c r="C412" s="1279" t="s">
        <v>1852</v>
      </c>
      <c r="D412" s="1296">
        <f>+BS!Q408</f>
        <v>0</v>
      </c>
      <c r="N412" s="1353">
        <f t="shared" si="26"/>
        <v>0</v>
      </c>
      <c r="O412" s="1353">
        <f t="shared" si="27"/>
        <v>0</v>
      </c>
    </row>
    <row r="413" spans="1:15" hidden="1" outlineLevel="2">
      <c r="A413" s="1263">
        <v>402</v>
      </c>
      <c r="B413" s="1295">
        <v>15400131</v>
      </c>
      <c r="C413" s="1279" t="s">
        <v>1278</v>
      </c>
      <c r="D413" s="1296">
        <f>+BS!Q409</f>
        <v>0</v>
      </c>
      <c r="N413" s="1353">
        <f t="shared" si="26"/>
        <v>0</v>
      </c>
      <c r="O413" s="1353">
        <f t="shared" si="27"/>
        <v>0</v>
      </c>
    </row>
    <row r="414" spans="1:15" hidden="1" outlineLevel="2">
      <c r="A414" s="1263">
        <v>403</v>
      </c>
      <c r="B414" s="1295">
        <v>15400141</v>
      </c>
      <c r="C414" s="1279" t="s">
        <v>1843</v>
      </c>
      <c r="D414" s="1296">
        <f>+BS!Q410</f>
        <v>0</v>
      </c>
      <c r="N414" s="1353">
        <f t="shared" si="26"/>
        <v>0</v>
      </c>
      <c r="O414" s="1353">
        <f t="shared" si="27"/>
        <v>0</v>
      </c>
    </row>
    <row r="415" spans="1:15" hidden="1" outlineLevel="2">
      <c r="A415" s="1263">
        <v>404</v>
      </c>
      <c r="B415" s="1295">
        <v>15400151</v>
      </c>
      <c r="C415" s="1279" t="s">
        <v>724</v>
      </c>
      <c r="D415" s="1296">
        <f>+BS!Q411</f>
        <v>0</v>
      </c>
      <c r="N415" s="1353">
        <f t="shared" si="26"/>
        <v>0</v>
      </c>
      <c r="O415" s="1353">
        <f t="shared" si="27"/>
        <v>0</v>
      </c>
    </row>
    <row r="416" spans="1:15" hidden="1" outlineLevel="2">
      <c r="A416" s="1263">
        <v>405</v>
      </c>
      <c r="B416" s="1295">
        <v>15400161</v>
      </c>
      <c r="C416" s="1279" t="s">
        <v>1004</v>
      </c>
      <c r="D416" s="1296">
        <f>+BS!Q412</f>
        <v>0</v>
      </c>
      <c r="N416" s="1353">
        <f t="shared" si="26"/>
        <v>0</v>
      </c>
      <c r="O416" s="1353">
        <f t="shared" si="27"/>
        <v>0</v>
      </c>
    </row>
    <row r="417" spans="1:16" hidden="1" outlineLevel="2">
      <c r="A417" s="1263">
        <v>406</v>
      </c>
      <c r="B417" s="1295">
        <v>15400171</v>
      </c>
      <c r="C417" s="1279" t="s">
        <v>1092</v>
      </c>
      <c r="D417" s="1296">
        <f>+BS!Q413</f>
        <v>0</v>
      </c>
      <c r="N417" s="1353">
        <f t="shared" si="26"/>
        <v>0</v>
      </c>
      <c r="O417" s="1353">
        <f t="shared" si="27"/>
        <v>0</v>
      </c>
    </row>
    <row r="418" spans="1:16" outlineLevel="1" collapsed="1">
      <c r="A418" s="1263">
        <v>407</v>
      </c>
      <c r="B418" s="1295">
        <v>15400181</v>
      </c>
      <c r="C418" s="1279" t="s">
        <v>2615</v>
      </c>
      <c r="D418" s="1296">
        <f>+BS!Q414</f>
        <v>3549876.0862499997</v>
      </c>
      <c r="F418" s="1261">
        <f>+D418</f>
        <v>3549876.0862499997</v>
      </c>
      <c r="N418" s="1353">
        <f t="shared" si="26"/>
        <v>0</v>
      </c>
      <c r="O418" s="1353">
        <f t="shared" si="27"/>
        <v>0</v>
      </c>
    </row>
    <row r="419" spans="1:16" hidden="1" outlineLevel="2">
      <c r="A419" s="1263">
        <v>408</v>
      </c>
      <c r="B419" s="1295">
        <v>15400201</v>
      </c>
      <c r="C419" s="1279" t="s">
        <v>1049</v>
      </c>
      <c r="D419" s="1296">
        <f>+BS!Q415</f>
        <v>0</v>
      </c>
      <c r="N419" s="1353">
        <f t="shared" si="26"/>
        <v>0</v>
      </c>
      <c r="O419" s="1353">
        <f t="shared" si="27"/>
        <v>0</v>
      </c>
    </row>
    <row r="420" spans="1:16" hidden="1" outlineLevel="2">
      <c r="A420" s="1263">
        <v>409</v>
      </c>
      <c r="B420" s="1295">
        <v>15400211</v>
      </c>
      <c r="C420" s="1279" t="s">
        <v>1394</v>
      </c>
      <c r="D420" s="1296">
        <f>+BS!Q416</f>
        <v>0</v>
      </c>
      <c r="N420" s="1353">
        <f t="shared" si="26"/>
        <v>0</v>
      </c>
      <c r="O420" s="1353">
        <f t="shared" si="27"/>
        <v>0</v>
      </c>
    </row>
    <row r="421" spans="1:16" hidden="1" outlineLevel="2">
      <c r="A421" s="1263">
        <v>410</v>
      </c>
      <c r="B421" s="1295">
        <v>15400221</v>
      </c>
      <c r="C421" s="1279" t="s">
        <v>1406</v>
      </c>
      <c r="D421" s="1296">
        <f>+BS!Q417</f>
        <v>0</v>
      </c>
      <c r="N421" s="1353">
        <f t="shared" si="26"/>
        <v>0</v>
      </c>
      <c r="O421" s="1353">
        <f t="shared" si="27"/>
        <v>0</v>
      </c>
    </row>
    <row r="422" spans="1:16" hidden="1" outlineLevel="2">
      <c r="A422" s="1263">
        <v>411</v>
      </c>
      <c r="B422" s="1295">
        <v>15400301</v>
      </c>
      <c r="C422" s="1279" t="s">
        <v>2977</v>
      </c>
      <c r="D422" s="1296">
        <f>+BS!Q418</f>
        <v>0</v>
      </c>
      <c r="N422" s="1353">
        <f t="shared" si="26"/>
        <v>0</v>
      </c>
      <c r="O422" s="1353">
        <f t="shared" si="27"/>
        <v>0</v>
      </c>
    </row>
    <row r="423" spans="1:16" s="1279" customFormat="1" outlineLevel="1" collapsed="1">
      <c r="A423" s="1298">
        <v>412</v>
      </c>
      <c r="B423" s="1295">
        <v>15600003</v>
      </c>
      <c r="C423" s="1279" t="s">
        <v>2980</v>
      </c>
      <c r="D423" s="1296">
        <f>+BS!Q419</f>
        <v>228039.97624999998</v>
      </c>
      <c r="E423" s="1298"/>
      <c r="F423" s="1275"/>
      <c r="G423" s="1275"/>
      <c r="H423" s="1275"/>
      <c r="I423" s="1275">
        <f>D423</f>
        <v>228039.97624999998</v>
      </c>
      <c r="K423" s="1275"/>
      <c r="L423" s="1275"/>
      <c r="M423" s="1275">
        <f>I423</f>
        <v>228039.97624999998</v>
      </c>
      <c r="N423" s="1333">
        <f t="shared" si="26"/>
        <v>228039.97624999998</v>
      </c>
      <c r="O423" s="1333">
        <f t="shared" si="27"/>
        <v>0</v>
      </c>
    </row>
    <row r="424" spans="1:16" outlineLevel="1">
      <c r="A424" s="1263">
        <v>413</v>
      </c>
      <c r="B424" s="1295">
        <v>15810001</v>
      </c>
      <c r="C424" s="1279" t="s">
        <v>3181</v>
      </c>
      <c r="D424" s="1296">
        <f>+BS!Q420</f>
        <v>10371.216666666669</v>
      </c>
      <c r="F424" s="1261">
        <f t="shared" ref="F424:F455" si="28">+D424</f>
        <v>10371.216666666669</v>
      </c>
      <c r="N424" s="1353">
        <f t="shared" si="26"/>
        <v>0</v>
      </c>
      <c r="O424" s="1353">
        <f t="shared" si="27"/>
        <v>0</v>
      </c>
    </row>
    <row r="425" spans="1:16" outlineLevel="1">
      <c r="A425" s="1263">
        <v>414</v>
      </c>
      <c r="B425" s="1295">
        <v>16300023</v>
      </c>
      <c r="C425" s="1279" t="s">
        <v>1293</v>
      </c>
      <c r="D425" s="1296">
        <f>+BS!Q421</f>
        <v>3324667.1320833326</v>
      </c>
      <c r="F425" s="1261">
        <f t="shared" si="28"/>
        <v>3324667.1320833326</v>
      </c>
      <c r="N425" s="1353">
        <f t="shared" si="26"/>
        <v>0</v>
      </c>
      <c r="O425" s="1353">
        <f t="shared" si="27"/>
        <v>0</v>
      </c>
    </row>
    <row r="426" spans="1:16" outlineLevel="1">
      <c r="A426" s="1263">
        <v>415</v>
      </c>
      <c r="B426" s="1295">
        <v>16300063</v>
      </c>
      <c r="C426" s="1279" t="s">
        <v>1294</v>
      </c>
      <c r="D426" s="1296">
        <f>+BS!Q422</f>
        <v>529714.36499999999</v>
      </c>
      <c r="F426" s="1261">
        <f t="shared" si="28"/>
        <v>529714.36499999999</v>
      </c>
      <c r="N426" s="1353">
        <f t="shared" si="26"/>
        <v>0</v>
      </c>
      <c r="O426" s="1353">
        <f t="shared" si="27"/>
        <v>0</v>
      </c>
    </row>
    <row r="427" spans="1:16" hidden="1" outlineLevel="2">
      <c r="A427" s="1263">
        <v>416</v>
      </c>
      <c r="B427" s="1295">
        <v>16300073</v>
      </c>
      <c r="C427" s="1279" t="s">
        <v>1295</v>
      </c>
      <c r="D427" s="1296">
        <f>+BS!Q423</f>
        <v>0</v>
      </c>
      <c r="F427" s="1261">
        <f t="shared" si="28"/>
        <v>0</v>
      </c>
      <c r="N427" s="1353">
        <f t="shared" si="26"/>
        <v>0</v>
      </c>
      <c r="O427" s="1353">
        <f t="shared" si="27"/>
        <v>0</v>
      </c>
    </row>
    <row r="428" spans="1:16" hidden="1" outlineLevel="2">
      <c r="A428" s="1263">
        <v>417</v>
      </c>
      <c r="B428" s="1295">
        <v>16300083</v>
      </c>
      <c r="C428" s="1279" t="s">
        <v>686</v>
      </c>
      <c r="D428" s="1296">
        <f>+BS!Q424</f>
        <v>0</v>
      </c>
      <c r="F428" s="1261">
        <f t="shared" si="28"/>
        <v>0</v>
      </c>
      <c r="N428" s="1353">
        <f t="shared" si="26"/>
        <v>0</v>
      </c>
      <c r="O428" s="1353">
        <f t="shared" si="27"/>
        <v>0</v>
      </c>
    </row>
    <row r="429" spans="1:16" hidden="1" outlineLevel="2">
      <c r="A429" s="1263">
        <v>418</v>
      </c>
      <c r="B429" s="1295">
        <v>16300093</v>
      </c>
      <c r="C429" s="1279" t="s">
        <v>1246</v>
      </c>
      <c r="D429" s="1296">
        <f>+BS!Q425</f>
        <v>0</v>
      </c>
      <c r="F429" s="1261">
        <f t="shared" si="28"/>
        <v>0</v>
      </c>
      <c r="N429" s="1353">
        <f t="shared" si="26"/>
        <v>0</v>
      </c>
      <c r="O429" s="1353">
        <f t="shared" si="27"/>
        <v>0</v>
      </c>
    </row>
    <row r="430" spans="1:16" s="1279" customFormat="1" outlineLevel="1" collapsed="1">
      <c r="A430" s="1298">
        <v>419</v>
      </c>
      <c r="B430" s="1295">
        <v>16410002</v>
      </c>
      <c r="C430" s="1279" t="s">
        <v>1330</v>
      </c>
      <c r="D430" s="1296">
        <f>+BS!Q426</f>
        <v>14432171.471249999</v>
      </c>
      <c r="E430" s="1298"/>
      <c r="F430" s="1275">
        <f t="shared" si="28"/>
        <v>14432171.471249999</v>
      </c>
      <c r="G430" s="1275"/>
      <c r="H430" s="1275"/>
      <c r="I430" s="1275"/>
      <c r="K430" s="1275"/>
      <c r="L430" s="1275"/>
      <c r="M430" s="1275"/>
      <c r="N430" s="1333">
        <f t="shared" si="26"/>
        <v>0</v>
      </c>
      <c r="O430" s="1333">
        <f t="shared" si="27"/>
        <v>0</v>
      </c>
      <c r="P430" s="1275"/>
    </row>
    <row r="431" spans="1:16" outlineLevel="1">
      <c r="A431" s="1263">
        <v>420</v>
      </c>
      <c r="B431" s="1295">
        <v>16410012</v>
      </c>
      <c r="C431" s="1279" t="s">
        <v>798</v>
      </c>
      <c r="D431" s="1296">
        <f>+BS!Q427</f>
        <v>3045162.9441666664</v>
      </c>
      <c r="F431" s="1261">
        <f t="shared" si="28"/>
        <v>3045162.9441666664</v>
      </c>
      <c r="N431" s="1353">
        <f t="shared" si="26"/>
        <v>0</v>
      </c>
      <c r="O431" s="1353">
        <f t="shared" si="27"/>
        <v>0</v>
      </c>
    </row>
    <row r="432" spans="1:16" s="1279" customFormat="1" outlineLevel="1">
      <c r="A432" s="1298">
        <v>421</v>
      </c>
      <c r="B432" s="1295">
        <v>16410022</v>
      </c>
      <c r="C432" s="1279" t="s">
        <v>315</v>
      </c>
      <c r="D432" s="1296">
        <f>+BS!Q428</f>
        <v>16982004.834166665</v>
      </c>
      <c r="E432" s="1298"/>
      <c r="F432" s="1275">
        <f t="shared" si="28"/>
        <v>16982004.834166665</v>
      </c>
      <c r="G432" s="1275"/>
      <c r="H432" s="1275"/>
      <c r="I432" s="1275"/>
      <c r="K432" s="1275"/>
      <c r="L432" s="1275"/>
      <c r="M432" s="1275"/>
      <c r="N432" s="1333">
        <f t="shared" si="26"/>
        <v>0</v>
      </c>
      <c r="O432" s="1333">
        <f t="shared" si="27"/>
        <v>0</v>
      </c>
      <c r="P432" s="1275"/>
    </row>
    <row r="433" spans="1:15" outlineLevel="1">
      <c r="A433" s="1263">
        <v>422</v>
      </c>
      <c r="B433" s="1295">
        <v>16410042</v>
      </c>
      <c r="C433" s="1279" t="s">
        <v>215</v>
      </c>
      <c r="D433" s="1296">
        <f>+BS!Q429</f>
        <v>0</v>
      </c>
      <c r="F433" s="1261">
        <f t="shared" si="28"/>
        <v>0</v>
      </c>
      <c r="N433" s="1353">
        <f t="shared" si="26"/>
        <v>0</v>
      </c>
      <c r="O433" s="1353">
        <f t="shared" si="27"/>
        <v>0</v>
      </c>
    </row>
    <row r="434" spans="1:15" outlineLevel="1">
      <c r="A434" s="1263">
        <v>423</v>
      </c>
      <c r="B434" s="1295">
        <v>16420002</v>
      </c>
      <c r="C434" s="1279" t="s">
        <v>1189</v>
      </c>
      <c r="D434" s="1296">
        <f>+BS!Q430</f>
        <v>72025.162500000006</v>
      </c>
      <c r="F434" s="1261">
        <f t="shared" si="28"/>
        <v>72025.162500000006</v>
      </c>
      <c r="N434" s="1353">
        <f t="shared" si="26"/>
        <v>0</v>
      </c>
      <c r="O434" s="1353">
        <f t="shared" si="27"/>
        <v>0</v>
      </c>
    </row>
    <row r="435" spans="1:15" outlineLevel="1">
      <c r="A435" s="1263">
        <v>424</v>
      </c>
      <c r="B435" s="1295">
        <v>16420012</v>
      </c>
      <c r="C435" s="1279" t="s">
        <v>112</v>
      </c>
      <c r="D435" s="1296">
        <f>+BS!Q431</f>
        <v>45430.999166666668</v>
      </c>
      <c r="F435" s="1261">
        <f t="shared" si="28"/>
        <v>45430.999166666668</v>
      </c>
      <c r="N435" s="1353">
        <f t="shared" si="26"/>
        <v>0</v>
      </c>
      <c r="O435" s="1353">
        <f t="shared" si="27"/>
        <v>0</v>
      </c>
    </row>
    <row r="436" spans="1:15" hidden="1" outlineLevel="2">
      <c r="A436" s="1263">
        <v>425</v>
      </c>
      <c r="B436" s="1295">
        <v>16500002</v>
      </c>
      <c r="C436" s="1279" t="s">
        <v>1190</v>
      </c>
      <c r="D436" s="1296">
        <f>+BS!Q432</f>
        <v>0</v>
      </c>
      <c r="F436" s="1261">
        <f t="shared" si="28"/>
        <v>0</v>
      </c>
      <c r="N436" s="1353">
        <f t="shared" si="26"/>
        <v>0</v>
      </c>
      <c r="O436" s="1353">
        <f t="shared" si="27"/>
        <v>0</v>
      </c>
    </row>
    <row r="437" spans="1:15" hidden="1" outlineLevel="2">
      <c r="A437" s="1263">
        <v>426</v>
      </c>
      <c r="B437" s="1295">
        <v>16500011</v>
      </c>
      <c r="C437" s="1279" t="s">
        <v>262</v>
      </c>
      <c r="D437" s="1296">
        <f>+BS!Q433</f>
        <v>0</v>
      </c>
      <c r="F437" s="1261">
        <f t="shared" si="28"/>
        <v>0</v>
      </c>
      <c r="N437" s="1353">
        <f t="shared" si="26"/>
        <v>0</v>
      </c>
      <c r="O437" s="1353">
        <f t="shared" si="27"/>
        <v>0</v>
      </c>
    </row>
    <row r="438" spans="1:15" hidden="1" outlineLevel="2">
      <c r="A438" s="1263">
        <v>427</v>
      </c>
      <c r="B438" s="1295">
        <v>16500012</v>
      </c>
      <c r="C438" s="1279" t="s">
        <v>2970</v>
      </c>
      <c r="D438" s="1296">
        <f>+BS!Q434</f>
        <v>0</v>
      </c>
      <c r="F438" s="1261">
        <f t="shared" si="28"/>
        <v>0</v>
      </c>
      <c r="N438" s="1353">
        <f t="shared" si="26"/>
        <v>0</v>
      </c>
      <c r="O438" s="1353">
        <f t="shared" si="27"/>
        <v>0</v>
      </c>
    </row>
    <row r="439" spans="1:15" outlineLevel="1" collapsed="1">
      <c r="A439" s="1263">
        <v>428</v>
      </c>
      <c r="B439" s="1295">
        <v>16500013</v>
      </c>
      <c r="C439" s="1279" t="s">
        <v>953</v>
      </c>
      <c r="D439" s="1296">
        <f>+BS!Q435</f>
        <v>2025446.4470833335</v>
      </c>
      <c r="F439" s="1261">
        <f t="shared" si="28"/>
        <v>2025446.4470833335</v>
      </c>
      <c r="N439" s="1353">
        <f t="shared" si="26"/>
        <v>0</v>
      </c>
      <c r="O439" s="1353">
        <f t="shared" si="27"/>
        <v>0</v>
      </c>
    </row>
    <row r="440" spans="1:15" hidden="1" outlineLevel="2">
      <c r="A440" s="1263">
        <v>429</v>
      </c>
      <c r="B440" s="1295">
        <v>16500021</v>
      </c>
      <c r="C440" s="1279" t="s">
        <v>954</v>
      </c>
      <c r="D440" s="1296">
        <f>+BS!Q436</f>
        <v>0</v>
      </c>
      <c r="F440" s="1261">
        <f t="shared" si="28"/>
        <v>0</v>
      </c>
      <c r="N440" s="1353">
        <f t="shared" si="26"/>
        <v>0</v>
      </c>
      <c r="O440" s="1353">
        <f t="shared" si="27"/>
        <v>0</v>
      </c>
    </row>
    <row r="441" spans="1:15" hidden="1" outlineLevel="2">
      <c r="A441" s="1263">
        <v>430</v>
      </c>
      <c r="B441" s="1295">
        <v>16500031</v>
      </c>
      <c r="C441" s="1279" t="s">
        <v>1711</v>
      </c>
      <c r="D441" s="1296">
        <f>+BS!Q437</f>
        <v>0</v>
      </c>
      <c r="F441" s="1261">
        <f t="shared" si="28"/>
        <v>0</v>
      </c>
      <c r="N441" s="1353">
        <f t="shared" si="26"/>
        <v>0</v>
      </c>
      <c r="O441" s="1353">
        <f t="shared" si="27"/>
        <v>0</v>
      </c>
    </row>
    <row r="442" spans="1:15" hidden="1" outlineLevel="2">
      <c r="A442" s="1263">
        <v>431</v>
      </c>
      <c r="B442" s="1295">
        <v>16500033</v>
      </c>
      <c r="C442" s="1279" t="s">
        <v>1279</v>
      </c>
      <c r="D442" s="1296">
        <f>+BS!Q438</f>
        <v>0</v>
      </c>
      <c r="F442" s="1261">
        <f t="shared" si="28"/>
        <v>0</v>
      </c>
      <c r="N442" s="1353">
        <f t="shared" si="26"/>
        <v>0</v>
      </c>
      <c r="O442" s="1353">
        <f t="shared" si="27"/>
        <v>0</v>
      </c>
    </row>
    <row r="443" spans="1:15" hidden="1" outlineLevel="2">
      <c r="A443" s="1263">
        <v>432</v>
      </c>
      <c r="B443" s="1295">
        <v>16500043</v>
      </c>
      <c r="C443" s="1279" t="s">
        <v>1834</v>
      </c>
      <c r="D443" s="1296">
        <f>+BS!Q439</f>
        <v>0</v>
      </c>
      <c r="F443" s="1261">
        <f t="shared" si="28"/>
        <v>0</v>
      </c>
      <c r="N443" s="1353">
        <f t="shared" si="26"/>
        <v>0</v>
      </c>
      <c r="O443" s="1353">
        <f t="shared" si="27"/>
        <v>0</v>
      </c>
    </row>
    <row r="444" spans="1:15" hidden="1" outlineLevel="2">
      <c r="A444" s="1263">
        <v>433</v>
      </c>
      <c r="B444" s="1295">
        <v>16500051</v>
      </c>
      <c r="C444" s="1279" t="s">
        <v>1835</v>
      </c>
      <c r="D444" s="1296">
        <f>+BS!Q440</f>
        <v>0</v>
      </c>
      <c r="F444" s="1261">
        <f t="shared" si="28"/>
        <v>0</v>
      </c>
      <c r="N444" s="1353">
        <f t="shared" si="26"/>
        <v>0</v>
      </c>
      <c r="O444" s="1353">
        <f t="shared" si="27"/>
        <v>0</v>
      </c>
    </row>
    <row r="445" spans="1:15" outlineLevel="1" collapsed="1">
      <c r="A445" s="1263">
        <v>434</v>
      </c>
      <c r="B445" s="1295">
        <v>16500063</v>
      </c>
      <c r="C445" s="1279" t="s">
        <v>1937</v>
      </c>
      <c r="D445" s="1296">
        <f>+BS!Q441</f>
        <v>206037.27333333329</v>
      </c>
      <c r="F445" s="1261">
        <f t="shared" si="28"/>
        <v>206037.27333333329</v>
      </c>
      <c r="N445" s="1353">
        <f t="shared" si="26"/>
        <v>0</v>
      </c>
      <c r="O445" s="1353">
        <f t="shared" si="27"/>
        <v>0</v>
      </c>
    </row>
    <row r="446" spans="1:15" outlineLevel="1">
      <c r="A446" s="1263">
        <v>435</v>
      </c>
      <c r="B446" s="1295">
        <v>16500071</v>
      </c>
      <c r="C446" s="1279" t="s">
        <v>2556</v>
      </c>
      <c r="D446" s="1296">
        <f>+BS!Q442</f>
        <v>25096.789583333335</v>
      </c>
      <c r="F446" s="1261">
        <f t="shared" si="28"/>
        <v>25096.789583333335</v>
      </c>
      <c r="N446" s="1353">
        <f t="shared" si="26"/>
        <v>0</v>
      </c>
      <c r="O446" s="1353">
        <f t="shared" si="27"/>
        <v>0</v>
      </c>
    </row>
    <row r="447" spans="1:15" outlineLevel="1">
      <c r="A447" s="1263">
        <v>436</v>
      </c>
      <c r="B447" s="1295">
        <v>16500073</v>
      </c>
      <c r="C447" s="1279" t="s">
        <v>1938</v>
      </c>
      <c r="D447" s="1296">
        <f>+BS!Q443</f>
        <v>0</v>
      </c>
      <c r="F447" s="1261">
        <f t="shared" si="28"/>
        <v>0</v>
      </c>
      <c r="N447" s="1353">
        <f t="shared" si="26"/>
        <v>0</v>
      </c>
      <c r="O447" s="1353">
        <f t="shared" si="27"/>
        <v>0</v>
      </c>
    </row>
    <row r="448" spans="1:15" outlineLevel="1">
      <c r="A448" s="1263">
        <v>437</v>
      </c>
      <c r="B448" s="1295">
        <v>16500083</v>
      </c>
      <c r="C448" s="1279" t="s">
        <v>421</v>
      </c>
      <c r="D448" s="1296">
        <f>+BS!Q444</f>
        <v>1629986.75</v>
      </c>
      <c r="F448" s="1261">
        <f t="shared" si="28"/>
        <v>1629986.75</v>
      </c>
      <c r="N448" s="1353">
        <f t="shared" si="26"/>
        <v>0</v>
      </c>
      <c r="O448" s="1353">
        <f t="shared" si="27"/>
        <v>0</v>
      </c>
    </row>
    <row r="449" spans="1:15" outlineLevel="1">
      <c r="A449" s="1263">
        <v>438</v>
      </c>
      <c r="B449" s="1295">
        <v>16500093</v>
      </c>
      <c r="C449" s="1279" t="s">
        <v>422</v>
      </c>
      <c r="D449" s="1296">
        <f>+BS!Q445</f>
        <v>0</v>
      </c>
      <c r="F449" s="1261">
        <f t="shared" si="28"/>
        <v>0</v>
      </c>
      <c r="N449" s="1353">
        <f t="shared" si="26"/>
        <v>0</v>
      </c>
      <c r="O449" s="1353">
        <f t="shared" si="27"/>
        <v>0</v>
      </c>
    </row>
    <row r="450" spans="1:15" outlineLevel="1">
      <c r="A450" s="1263">
        <v>439</v>
      </c>
      <c r="B450" s="1295">
        <v>16500103</v>
      </c>
      <c r="C450" s="1279" t="s">
        <v>423</v>
      </c>
      <c r="D450" s="1296">
        <f>+BS!Q446</f>
        <v>16666.666666666668</v>
      </c>
      <c r="F450" s="1261">
        <f t="shared" si="28"/>
        <v>16666.666666666668</v>
      </c>
      <c r="N450" s="1353">
        <f t="shared" si="26"/>
        <v>0</v>
      </c>
      <c r="O450" s="1353">
        <f t="shared" si="27"/>
        <v>0</v>
      </c>
    </row>
    <row r="451" spans="1:15" outlineLevel="1">
      <c r="A451" s="1263">
        <v>440</v>
      </c>
      <c r="B451" s="1295">
        <v>16500113</v>
      </c>
      <c r="C451" s="1279" t="s">
        <v>1131</v>
      </c>
      <c r="D451" s="1296">
        <f>+BS!Q447</f>
        <v>0</v>
      </c>
      <c r="F451" s="1261">
        <f t="shared" si="28"/>
        <v>0</v>
      </c>
      <c r="N451" s="1353">
        <f t="shared" si="26"/>
        <v>0</v>
      </c>
      <c r="O451" s="1353">
        <f t="shared" si="27"/>
        <v>0</v>
      </c>
    </row>
    <row r="452" spans="1:15" outlineLevel="1">
      <c r="A452" s="1263">
        <v>441</v>
      </c>
      <c r="B452" s="1295">
        <v>16500123</v>
      </c>
      <c r="C452" s="1279" t="s">
        <v>799</v>
      </c>
      <c r="D452" s="1296">
        <f>+BS!Q448</f>
        <v>271164.7779166667</v>
      </c>
      <c r="F452" s="1261">
        <f t="shared" si="28"/>
        <v>271164.7779166667</v>
      </c>
      <c r="N452" s="1353">
        <f t="shared" si="26"/>
        <v>0</v>
      </c>
      <c r="O452" s="1353">
        <f t="shared" si="27"/>
        <v>0</v>
      </c>
    </row>
    <row r="453" spans="1:15" outlineLevel="1">
      <c r="A453" s="1263">
        <v>442</v>
      </c>
      <c r="B453" s="1295">
        <v>16500133</v>
      </c>
      <c r="C453" s="1279" t="s">
        <v>2219</v>
      </c>
      <c r="D453" s="1296">
        <f>+BS!Q449</f>
        <v>0</v>
      </c>
      <c r="F453" s="1261">
        <f t="shared" si="28"/>
        <v>0</v>
      </c>
      <c r="N453" s="1353">
        <f t="shared" si="26"/>
        <v>0</v>
      </c>
      <c r="O453" s="1353">
        <f t="shared" si="27"/>
        <v>0</v>
      </c>
    </row>
    <row r="454" spans="1:15" outlineLevel="1">
      <c r="A454" s="1263">
        <v>443</v>
      </c>
      <c r="B454" s="1295">
        <v>16500143</v>
      </c>
      <c r="C454" s="1279" t="s">
        <v>2014</v>
      </c>
      <c r="D454" s="1296">
        <f>+BS!Q450</f>
        <v>265843.03791666665</v>
      </c>
      <c r="F454" s="1261">
        <f t="shared" si="28"/>
        <v>265843.03791666665</v>
      </c>
      <c r="N454" s="1353">
        <f t="shared" si="26"/>
        <v>0</v>
      </c>
      <c r="O454" s="1353">
        <f t="shared" si="27"/>
        <v>0</v>
      </c>
    </row>
    <row r="455" spans="1:15" outlineLevel="1">
      <c r="A455" s="1263">
        <v>444</v>
      </c>
      <c r="B455" s="1295">
        <v>16500153</v>
      </c>
      <c r="C455" s="1279" t="s">
        <v>2456</v>
      </c>
      <c r="D455" s="1296">
        <f>+BS!Q451</f>
        <v>53414.489583333336</v>
      </c>
      <c r="F455" s="1261">
        <f t="shared" si="28"/>
        <v>53414.489583333336</v>
      </c>
      <c r="N455" s="1353">
        <f t="shared" si="26"/>
        <v>0</v>
      </c>
      <c r="O455" s="1353">
        <f t="shared" si="27"/>
        <v>0</v>
      </c>
    </row>
    <row r="456" spans="1:15" outlineLevel="1">
      <c r="A456" s="1263">
        <v>445</v>
      </c>
      <c r="B456" s="1295">
        <v>16500163</v>
      </c>
      <c r="C456" s="1279" t="s">
        <v>2520</v>
      </c>
      <c r="D456" s="1296">
        <f>+BS!Q452</f>
        <v>0</v>
      </c>
      <c r="F456" s="1261">
        <f t="shared" ref="F456:F487" si="29">+D456</f>
        <v>0</v>
      </c>
      <c r="N456" s="1353">
        <f t="shared" si="26"/>
        <v>0</v>
      </c>
      <c r="O456" s="1353">
        <f t="shared" si="27"/>
        <v>0</v>
      </c>
    </row>
    <row r="457" spans="1:15" outlineLevel="1">
      <c r="A457" s="1263">
        <v>446</v>
      </c>
      <c r="B457" s="1295">
        <v>16500173</v>
      </c>
      <c r="C457" s="1279" t="s">
        <v>2715</v>
      </c>
      <c r="D457" s="1296">
        <f>+BS!Q453</f>
        <v>7799.3170833333343</v>
      </c>
      <c r="F457" s="1261">
        <f t="shared" si="29"/>
        <v>7799.3170833333343</v>
      </c>
      <c r="N457" s="1353">
        <f t="shared" si="26"/>
        <v>0</v>
      </c>
      <c r="O457" s="1353">
        <f t="shared" si="27"/>
        <v>0</v>
      </c>
    </row>
    <row r="458" spans="1:15" outlineLevel="1">
      <c r="A458" s="1263">
        <v>447</v>
      </c>
      <c r="B458" s="1295">
        <v>16500183</v>
      </c>
      <c r="C458" s="1279" t="s">
        <v>2728</v>
      </c>
      <c r="D458" s="1296">
        <f>+BS!Q454</f>
        <v>187383.87791666668</v>
      </c>
      <c r="F458" s="1261">
        <f t="shared" si="29"/>
        <v>187383.87791666668</v>
      </c>
      <c r="N458" s="1353">
        <f t="shared" si="26"/>
        <v>0</v>
      </c>
      <c r="O458" s="1353">
        <f t="shared" si="27"/>
        <v>0</v>
      </c>
    </row>
    <row r="459" spans="1:15" outlineLevel="1">
      <c r="A459" s="1263">
        <v>448</v>
      </c>
      <c r="B459" s="1295">
        <v>16500193</v>
      </c>
      <c r="C459" s="1279" t="s">
        <v>2785</v>
      </c>
      <c r="D459" s="1296">
        <f>+BS!Q455</f>
        <v>0</v>
      </c>
      <c r="F459" s="1261">
        <f t="shared" si="29"/>
        <v>0</v>
      </c>
      <c r="N459" s="1353">
        <f t="shared" si="26"/>
        <v>0</v>
      </c>
      <c r="O459" s="1353">
        <f t="shared" si="27"/>
        <v>0</v>
      </c>
    </row>
    <row r="460" spans="1:15" outlineLevel="1">
      <c r="A460" s="1263">
        <v>449</v>
      </c>
      <c r="B460" s="1295">
        <v>16500241</v>
      </c>
      <c r="C460" s="1279" t="s">
        <v>360</v>
      </c>
      <c r="D460" s="1296">
        <f>+BS!Q456</f>
        <v>0</v>
      </c>
      <c r="F460" s="1261">
        <f t="shared" si="29"/>
        <v>0</v>
      </c>
      <c r="N460" s="1353">
        <f t="shared" ref="N460:N523" si="30">SUM(K460:M460)</f>
        <v>0</v>
      </c>
      <c r="O460" s="1353">
        <f t="shared" ref="O460:O523" si="31">N460-I460</f>
        <v>0</v>
      </c>
    </row>
    <row r="461" spans="1:15" outlineLevel="1">
      <c r="A461" s="1263">
        <v>450</v>
      </c>
      <c r="B461" s="1295">
        <v>16500251</v>
      </c>
      <c r="C461" s="1279" t="s">
        <v>2653</v>
      </c>
      <c r="D461" s="1296">
        <f>+BS!Q457</f>
        <v>14077.617916666664</v>
      </c>
      <c r="F461" s="1261">
        <f t="shared" si="29"/>
        <v>14077.617916666664</v>
      </c>
      <c r="N461" s="1353">
        <f t="shared" si="30"/>
        <v>0</v>
      </c>
      <c r="O461" s="1353">
        <f t="shared" si="31"/>
        <v>0</v>
      </c>
    </row>
    <row r="462" spans="1:15" hidden="1" outlineLevel="2">
      <c r="A462" s="1263">
        <v>451</v>
      </c>
      <c r="B462" s="1295">
        <v>16500253</v>
      </c>
      <c r="C462" s="1279" t="s">
        <v>265</v>
      </c>
      <c r="D462" s="1296">
        <f>+BS!Q458</f>
        <v>0</v>
      </c>
      <c r="F462" s="1261">
        <f t="shared" si="29"/>
        <v>0</v>
      </c>
      <c r="N462" s="1353">
        <f t="shared" si="30"/>
        <v>0</v>
      </c>
      <c r="O462" s="1353">
        <f t="shared" si="31"/>
        <v>0</v>
      </c>
    </row>
    <row r="463" spans="1:15" hidden="1" outlineLevel="2">
      <c r="A463" s="1263">
        <v>452</v>
      </c>
      <c r="B463" s="1295">
        <v>16500263</v>
      </c>
      <c r="C463" s="1279" t="s">
        <v>266</v>
      </c>
      <c r="D463" s="1296">
        <f>+BS!Q459</f>
        <v>0</v>
      </c>
      <c r="F463" s="1261">
        <f t="shared" si="29"/>
        <v>0</v>
      </c>
      <c r="N463" s="1353">
        <f t="shared" si="30"/>
        <v>0</v>
      </c>
      <c r="O463" s="1353">
        <f t="shared" si="31"/>
        <v>0</v>
      </c>
    </row>
    <row r="464" spans="1:15" hidden="1" outlineLevel="2">
      <c r="A464" s="1263">
        <v>453</v>
      </c>
      <c r="B464" s="1295">
        <v>16500282</v>
      </c>
      <c r="C464" s="1279" t="s">
        <v>1251</v>
      </c>
      <c r="D464" s="1296">
        <f>+BS!Q460</f>
        <v>0</v>
      </c>
      <c r="F464" s="1261">
        <f t="shared" si="29"/>
        <v>0</v>
      </c>
      <c r="N464" s="1353">
        <f t="shared" si="30"/>
        <v>0</v>
      </c>
      <c r="O464" s="1353">
        <f t="shared" si="31"/>
        <v>0</v>
      </c>
    </row>
    <row r="465" spans="1:15" s="1279" customFormat="1" outlineLevel="1" collapsed="1">
      <c r="A465" s="1298">
        <v>454</v>
      </c>
      <c r="B465" s="1295">
        <v>16500283</v>
      </c>
      <c r="C465" s="1279" t="s">
        <v>736</v>
      </c>
      <c r="D465" s="1296">
        <f>+BS!Q461</f>
        <v>1047174.6341666668</v>
      </c>
      <c r="E465" s="1298"/>
      <c r="F465" s="1275">
        <f t="shared" si="29"/>
        <v>1047174.6341666668</v>
      </c>
      <c r="G465" s="1275"/>
      <c r="H465" s="1275"/>
      <c r="I465" s="1275"/>
      <c r="K465" s="1275"/>
      <c r="L465" s="1275"/>
      <c r="M465" s="1275"/>
      <c r="N465" s="1333">
        <f t="shared" si="30"/>
        <v>0</v>
      </c>
      <c r="O465" s="1333">
        <f t="shared" si="31"/>
        <v>0</v>
      </c>
    </row>
    <row r="466" spans="1:15" outlineLevel="1">
      <c r="A466" s="1263">
        <v>455</v>
      </c>
      <c r="B466" s="1295">
        <v>16500313</v>
      </c>
      <c r="C466" s="1279" t="s">
        <v>361</v>
      </c>
      <c r="D466" s="1296">
        <f>+BS!Q462</f>
        <v>0</v>
      </c>
      <c r="F466" s="1261">
        <f t="shared" si="29"/>
        <v>0</v>
      </c>
      <c r="N466" s="1353">
        <f t="shared" si="30"/>
        <v>0</v>
      </c>
      <c r="O466" s="1353">
        <f t="shared" si="31"/>
        <v>0</v>
      </c>
    </row>
    <row r="467" spans="1:15" outlineLevel="1">
      <c r="A467" s="1263">
        <v>456</v>
      </c>
      <c r="B467" s="1283">
        <v>16500321</v>
      </c>
      <c r="C467" s="1283" t="s">
        <v>3392</v>
      </c>
      <c r="D467" s="1296">
        <f>+BS!Q463</f>
        <v>449485.12416666659</v>
      </c>
      <c r="F467" s="1261">
        <f t="shared" si="29"/>
        <v>449485.12416666659</v>
      </c>
      <c r="N467" s="1353">
        <f t="shared" si="30"/>
        <v>0</v>
      </c>
      <c r="O467" s="1353">
        <f t="shared" si="31"/>
        <v>0</v>
      </c>
    </row>
    <row r="468" spans="1:15" outlineLevel="1">
      <c r="A468" s="1263">
        <v>457</v>
      </c>
      <c r="B468" s="1283">
        <v>16500331</v>
      </c>
      <c r="C468" s="1283" t="s">
        <v>3471</v>
      </c>
      <c r="D468" s="1296">
        <f>+BS!Q464</f>
        <v>571265.37416666688</v>
      </c>
      <c r="F468" s="1261">
        <f t="shared" si="29"/>
        <v>571265.37416666688</v>
      </c>
      <c r="N468" s="1353">
        <f t="shared" si="30"/>
        <v>0</v>
      </c>
      <c r="O468" s="1353">
        <f t="shared" si="31"/>
        <v>0</v>
      </c>
    </row>
    <row r="469" spans="1:15" outlineLevel="1">
      <c r="A469" s="1263">
        <v>458</v>
      </c>
      <c r="B469" s="1295">
        <v>16500333</v>
      </c>
      <c r="C469" s="1279" t="s">
        <v>1139</v>
      </c>
      <c r="D469" s="1296">
        <f>+BS!Q465</f>
        <v>878.33333333333337</v>
      </c>
      <c r="F469" s="1261">
        <f t="shared" si="29"/>
        <v>878.33333333333337</v>
      </c>
      <c r="N469" s="1353">
        <f t="shared" si="30"/>
        <v>0</v>
      </c>
      <c r="O469" s="1353">
        <f t="shared" si="31"/>
        <v>0</v>
      </c>
    </row>
    <row r="470" spans="1:15" outlineLevel="1">
      <c r="A470" s="1263">
        <v>459</v>
      </c>
      <c r="B470" s="1295">
        <v>16500341</v>
      </c>
      <c r="C470" s="1279" t="s">
        <v>1140</v>
      </c>
      <c r="D470" s="1296">
        <f>+BS!Q466</f>
        <v>0</v>
      </c>
      <c r="F470" s="1261">
        <f t="shared" si="29"/>
        <v>0</v>
      </c>
      <c r="N470" s="1353">
        <f t="shared" si="30"/>
        <v>0</v>
      </c>
      <c r="O470" s="1353">
        <f t="shared" si="31"/>
        <v>0</v>
      </c>
    </row>
    <row r="471" spans="1:15" outlineLevel="1">
      <c r="A471" s="1263">
        <v>460</v>
      </c>
      <c r="B471" s="1295">
        <v>16500343</v>
      </c>
      <c r="C471" s="1279" t="s">
        <v>1734</v>
      </c>
      <c r="D471" s="1296">
        <f>+BS!Q467</f>
        <v>0</v>
      </c>
      <c r="F471" s="1261">
        <f t="shared" si="29"/>
        <v>0</v>
      </c>
      <c r="N471" s="1353">
        <f t="shared" si="30"/>
        <v>0</v>
      </c>
      <c r="O471" s="1353">
        <f t="shared" si="31"/>
        <v>0</v>
      </c>
    </row>
    <row r="472" spans="1:15" outlineLevel="1">
      <c r="A472" s="1263">
        <v>461</v>
      </c>
      <c r="B472" s="1295">
        <v>16500351</v>
      </c>
      <c r="C472" s="1279" t="s">
        <v>3484</v>
      </c>
      <c r="D472" s="1296">
        <f>+BS!Q468</f>
        <v>57119.762500000004</v>
      </c>
      <c r="F472" s="1261">
        <f t="shared" si="29"/>
        <v>57119.762500000004</v>
      </c>
      <c r="N472" s="1353">
        <f t="shared" si="30"/>
        <v>0</v>
      </c>
      <c r="O472" s="1353">
        <f t="shared" si="31"/>
        <v>0</v>
      </c>
    </row>
    <row r="473" spans="1:15" outlineLevel="1">
      <c r="A473" s="1263">
        <v>462</v>
      </c>
      <c r="B473" s="1295">
        <v>16500361</v>
      </c>
      <c r="C473" s="1279" t="s">
        <v>482</v>
      </c>
      <c r="D473" s="1296">
        <f>+BS!Q469</f>
        <v>0</v>
      </c>
      <c r="F473" s="1261">
        <f t="shared" si="29"/>
        <v>0</v>
      </c>
      <c r="N473" s="1353">
        <f t="shared" si="30"/>
        <v>0</v>
      </c>
      <c r="O473" s="1353">
        <f t="shared" si="31"/>
        <v>0</v>
      </c>
    </row>
    <row r="474" spans="1:15" outlineLevel="1">
      <c r="A474" s="1263">
        <v>463</v>
      </c>
      <c r="B474" s="1295">
        <v>16500373</v>
      </c>
      <c r="C474" s="1279" t="s">
        <v>483</v>
      </c>
      <c r="D474" s="1296">
        <f>+BS!Q470</f>
        <v>8679.0216666666656</v>
      </c>
      <c r="F474" s="1261">
        <f t="shared" si="29"/>
        <v>8679.0216666666656</v>
      </c>
      <c r="N474" s="1353">
        <f t="shared" si="30"/>
        <v>0</v>
      </c>
      <c r="O474" s="1353">
        <f t="shared" si="31"/>
        <v>0</v>
      </c>
    </row>
    <row r="475" spans="1:15" outlineLevel="1">
      <c r="A475" s="1263">
        <v>464</v>
      </c>
      <c r="B475" s="1295">
        <v>16500383</v>
      </c>
      <c r="C475" s="1279" t="s">
        <v>853</v>
      </c>
      <c r="D475" s="1296">
        <f>+BS!Q471</f>
        <v>556670.22083333333</v>
      </c>
      <c r="F475" s="1261">
        <f t="shared" si="29"/>
        <v>556670.22083333333</v>
      </c>
      <c r="N475" s="1353">
        <f t="shared" si="30"/>
        <v>0</v>
      </c>
      <c r="O475" s="1353">
        <f t="shared" si="31"/>
        <v>0</v>
      </c>
    </row>
    <row r="476" spans="1:15" outlineLevel="1">
      <c r="A476" s="1263">
        <v>465</v>
      </c>
      <c r="B476" s="1295">
        <v>16500393</v>
      </c>
      <c r="C476" s="1279" t="s">
        <v>920</v>
      </c>
      <c r="D476" s="1296">
        <f>+BS!Q472</f>
        <v>0</v>
      </c>
      <c r="F476" s="1261">
        <f t="shared" si="29"/>
        <v>0</v>
      </c>
      <c r="N476" s="1353">
        <f t="shared" si="30"/>
        <v>0</v>
      </c>
      <c r="O476" s="1353">
        <f t="shared" si="31"/>
        <v>0</v>
      </c>
    </row>
    <row r="477" spans="1:15" outlineLevel="1">
      <c r="A477" s="1263">
        <v>466</v>
      </c>
      <c r="B477" s="1295">
        <v>16500401</v>
      </c>
      <c r="C477" s="1279" t="s">
        <v>1496</v>
      </c>
      <c r="D477" s="1296">
        <f>+BS!Q473</f>
        <v>27453.89</v>
      </c>
      <c r="F477" s="1261">
        <f t="shared" si="29"/>
        <v>27453.89</v>
      </c>
      <c r="N477" s="1353">
        <f t="shared" si="30"/>
        <v>0</v>
      </c>
      <c r="O477" s="1353">
        <f t="shared" si="31"/>
        <v>0</v>
      </c>
    </row>
    <row r="478" spans="1:15" outlineLevel="1">
      <c r="A478" s="1263">
        <v>467</v>
      </c>
      <c r="B478" s="1295">
        <v>16500403</v>
      </c>
      <c r="C478" s="1279" t="s">
        <v>914</v>
      </c>
      <c r="D478" s="1296">
        <f>+BS!Q474</f>
        <v>0</v>
      </c>
      <c r="F478" s="1261">
        <f t="shared" si="29"/>
        <v>0</v>
      </c>
      <c r="N478" s="1353">
        <f t="shared" si="30"/>
        <v>0</v>
      </c>
      <c r="O478" s="1353">
        <f t="shared" si="31"/>
        <v>0</v>
      </c>
    </row>
    <row r="479" spans="1:15" outlineLevel="1">
      <c r="A479" s="1263">
        <v>468</v>
      </c>
      <c r="B479" s="1295">
        <v>16500411</v>
      </c>
      <c r="C479" s="1303" t="s">
        <v>1497</v>
      </c>
      <c r="D479" s="1296">
        <f>+BS!Q475</f>
        <v>27453.892500000002</v>
      </c>
      <c r="F479" s="1261">
        <f t="shared" si="29"/>
        <v>27453.892500000002</v>
      </c>
      <c r="N479" s="1353">
        <f t="shared" si="30"/>
        <v>0</v>
      </c>
      <c r="O479" s="1353">
        <f t="shared" si="31"/>
        <v>0</v>
      </c>
    </row>
    <row r="480" spans="1:15" outlineLevel="1">
      <c r="A480" s="1263">
        <v>469</v>
      </c>
      <c r="B480" s="1295">
        <v>16500413</v>
      </c>
      <c r="C480" s="1307" t="s">
        <v>2000</v>
      </c>
      <c r="D480" s="1296">
        <f>+BS!Q476</f>
        <v>222083.93541666667</v>
      </c>
      <c r="F480" s="1261">
        <f t="shared" si="29"/>
        <v>222083.93541666667</v>
      </c>
      <c r="N480" s="1353">
        <f t="shared" si="30"/>
        <v>0</v>
      </c>
      <c r="O480" s="1353">
        <f t="shared" si="31"/>
        <v>0</v>
      </c>
    </row>
    <row r="481" spans="1:15" outlineLevel="1">
      <c r="A481" s="1263">
        <v>470</v>
      </c>
      <c r="B481" s="1308">
        <v>16500433</v>
      </c>
      <c r="C481" s="1309" t="s">
        <v>2223</v>
      </c>
      <c r="D481" s="1296">
        <f>+BS!Q477</f>
        <v>223053.28875000004</v>
      </c>
      <c r="F481" s="1261">
        <f t="shared" si="29"/>
        <v>223053.28875000004</v>
      </c>
      <c r="N481" s="1353">
        <f t="shared" si="30"/>
        <v>0</v>
      </c>
      <c r="O481" s="1353">
        <f t="shared" si="31"/>
        <v>0</v>
      </c>
    </row>
    <row r="482" spans="1:15" outlineLevel="1">
      <c r="A482" s="1263">
        <v>471</v>
      </c>
      <c r="B482" s="1308">
        <v>16500443</v>
      </c>
      <c r="C482" s="1309" t="s">
        <v>2224</v>
      </c>
      <c r="D482" s="1296">
        <f>+BS!Q478</f>
        <v>153988.245</v>
      </c>
      <c r="F482" s="1261">
        <f t="shared" si="29"/>
        <v>153988.245</v>
      </c>
      <c r="N482" s="1353">
        <f t="shared" si="30"/>
        <v>0</v>
      </c>
      <c r="O482" s="1353">
        <f t="shared" si="31"/>
        <v>0</v>
      </c>
    </row>
    <row r="483" spans="1:15" hidden="1" outlineLevel="2">
      <c r="A483" s="1263">
        <v>472</v>
      </c>
      <c r="B483" s="1308">
        <v>16500453</v>
      </c>
      <c r="C483" s="1309" t="s">
        <v>2225</v>
      </c>
      <c r="D483" s="1296">
        <f>+BS!Q479</f>
        <v>0</v>
      </c>
      <c r="F483" s="1261">
        <f t="shared" si="29"/>
        <v>0</v>
      </c>
      <c r="N483" s="1353">
        <f t="shared" si="30"/>
        <v>0</v>
      </c>
      <c r="O483" s="1353">
        <f t="shared" si="31"/>
        <v>0</v>
      </c>
    </row>
    <row r="484" spans="1:15" hidden="1" outlineLevel="2">
      <c r="A484" s="1263">
        <v>473</v>
      </c>
      <c r="B484" s="1295">
        <v>16500461</v>
      </c>
      <c r="C484" s="1279" t="s">
        <v>53</v>
      </c>
      <c r="D484" s="1296">
        <f>+BS!Q480</f>
        <v>0</v>
      </c>
      <c r="F484" s="1261">
        <f t="shared" si="29"/>
        <v>0</v>
      </c>
      <c r="N484" s="1353">
        <f t="shared" si="30"/>
        <v>0</v>
      </c>
      <c r="O484" s="1353">
        <f t="shared" si="31"/>
        <v>0</v>
      </c>
    </row>
    <row r="485" spans="1:15" hidden="1" outlineLevel="2">
      <c r="A485" s="1263">
        <v>474</v>
      </c>
      <c r="B485" s="1295">
        <v>16500471</v>
      </c>
      <c r="C485" s="1279" t="s">
        <v>874</v>
      </c>
      <c r="D485" s="1296">
        <f>+BS!Q481</f>
        <v>0</v>
      </c>
      <c r="F485" s="1261">
        <f t="shared" si="29"/>
        <v>0</v>
      </c>
      <c r="N485" s="1353">
        <f t="shared" si="30"/>
        <v>0</v>
      </c>
      <c r="O485" s="1353">
        <f t="shared" si="31"/>
        <v>0</v>
      </c>
    </row>
    <row r="486" spans="1:15" hidden="1" outlineLevel="2">
      <c r="A486" s="1263">
        <v>475</v>
      </c>
      <c r="B486" s="1295">
        <v>16500473</v>
      </c>
      <c r="C486" s="1279" t="s">
        <v>963</v>
      </c>
      <c r="D486" s="1296">
        <f>+BS!Q482</f>
        <v>0</v>
      </c>
      <c r="F486" s="1261">
        <f t="shared" si="29"/>
        <v>0</v>
      </c>
      <c r="N486" s="1353">
        <f t="shared" si="30"/>
        <v>0</v>
      </c>
      <c r="O486" s="1353">
        <f t="shared" si="31"/>
        <v>0</v>
      </c>
    </row>
    <row r="487" spans="1:15" outlineLevel="1" collapsed="1">
      <c r="A487" s="1263">
        <v>476</v>
      </c>
      <c r="B487" s="1295" t="s">
        <v>3648</v>
      </c>
      <c r="C487" s="1279" t="s">
        <v>3629</v>
      </c>
      <c r="D487" s="1296">
        <f>+BS!Q483</f>
        <v>3351.6516666666666</v>
      </c>
      <c r="F487" s="1261">
        <f t="shared" si="29"/>
        <v>3351.6516666666666</v>
      </c>
      <c r="N487" s="1353">
        <f t="shared" si="30"/>
        <v>0</v>
      </c>
      <c r="O487" s="1353">
        <f t="shared" si="31"/>
        <v>0</v>
      </c>
    </row>
    <row r="488" spans="1:15" outlineLevel="1">
      <c r="A488" s="1263">
        <v>477</v>
      </c>
      <c r="B488" s="1295">
        <v>16500501</v>
      </c>
      <c r="C488" s="1279" t="s">
        <v>1564</v>
      </c>
      <c r="D488" s="1296">
        <f>+BS!Q484</f>
        <v>0</v>
      </c>
      <c r="F488" s="1261">
        <f t="shared" ref="F488:F519" si="32">+D488</f>
        <v>0</v>
      </c>
      <c r="N488" s="1353">
        <f t="shared" si="30"/>
        <v>0</v>
      </c>
      <c r="O488" s="1353">
        <f t="shared" si="31"/>
        <v>0</v>
      </c>
    </row>
    <row r="489" spans="1:15" outlineLevel="1">
      <c r="A489" s="1263">
        <v>478</v>
      </c>
      <c r="B489" s="1295">
        <v>16500532</v>
      </c>
      <c r="C489" s="1279" t="s">
        <v>2822</v>
      </c>
      <c r="D489" s="1296">
        <f>+BS!Q485</f>
        <v>586438.80208333337</v>
      </c>
      <c r="F489" s="1261">
        <f t="shared" si="32"/>
        <v>586438.80208333337</v>
      </c>
      <c r="N489" s="1353">
        <f t="shared" si="30"/>
        <v>0</v>
      </c>
      <c r="O489" s="1353">
        <f t="shared" si="31"/>
        <v>0</v>
      </c>
    </row>
    <row r="490" spans="1:15" outlineLevel="1">
      <c r="A490" s="1263">
        <v>479</v>
      </c>
      <c r="B490" s="1295">
        <v>16500551</v>
      </c>
      <c r="C490" s="1279" t="s">
        <v>772</v>
      </c>
      <c r="D490" s="1296">
        <f>+BS!Q486</f>
        <v>0</v>
      </c>
      <c r="F490" s="1261">
        <f t="shared" si="32"/>
        <v>0</v>
      </c>
      <c r="N490" s="1353">
        <f t="shared" si="30"/>
        <v>0</v>
      </c>
      <c r="O490" s="1353">
        <f t="shared" si="31"/>
        <v>0</v>
      </c>
    </row>
    <row r="491" spans="1:15" outlineLevel="1">
      <c r="A491" s="1263">
        <v>480</v>
      </c>
      <c r="B491" s="1295">
        <v>16500553</v>
      </c>
      <c r="C491" s="1279" t="s">
        <v>1565</v>
      </c>
      <c r="D491" s="1296">
        <f>+BS!Q487</f>
        <v>6760.041666666667</v>
      </c>
      <c r="F491" s="1261">
        <f t="shared" si="32"/>
        <v>6760.041666666667</v>
      </c>
      <c r="N491" s="1353">
        <f t="shared" si="30"/>
        <v>0</v>
      </c>
      <c r="O491" s="1353">
        <f t="shared" si="31"/>
        <v>0</v>
      </c>
    </row>
    <row r="492" spans="1:15" outlineLevel="1">
      <c r="A492" s="1263">
        <v>481</v>
      </c>
      <c r="B492" s="1295">
        <v>16500563</v>
      </c>
      <c r="C492" s="1279" t="s">
        <v>758</v>
      </c>
      <c r="D492" s="1296">
        <f>+BS!Q488</f>
        <v>81223.847916666666</v>
      </c>
      <c r="F492" s="1261">
        <f t="shared" si="32"/>
        <v>81223.847916666666</v>
      </c>
      <c r="N492" s="1353">
        <f t="shared" si="30"/>
        <v>0</v>
      </c>
      <c r="O492" s="1353">
        <f t="shared" si="31"/>
        <v>0</v>
      </c>
    </row>
    <row r="493" spans="1:15" hidden="1" outlineLevel="2">
      <c r="A493" s="1263">
        <v>482</v>
      </c>
      <c r="B493" s="1295">
        <v>16500573</v>
      </c>
      <c r="C493" s="1279" t="s">
        <v>203</v>
      </c>
      <c r="D493" s="1296">
        <f>+BS!Q489</f>
        <v>0</v>
      </c>
      <c r="F493" s="1261">
        <f t="shared" si="32"/>
        <v>0</v>
      </c>
      <c r="N493" s="1353">
        <f t="shared" si="30"/>
        <v>0</v>
      </c>
      <c r="O493" s="1353">
        <f t="shared" si="31"/>
        <v>0</v>
      </c>
    </row>
    <row r="494" spans="1:15" hidden="1" outlineLevel="2">
      <c r="A494" s="1263">
        <v>483</v>
      </c>
      <c r="B494" s="1295">
        <v>16500581</v>
      </c>
      <c r="C494" s="1279" t="s">
        <v>1908</v>
      </c>
      <c r="D494" s="1296">
        <f>+BS!Q490</f>
        <v>0</v>
      </c>
      <c r="F494" s="1261">
        <f t="shared" si="32"/>
        <v>0</v>
      </c>
      <c r="N494" s="1353">
        <f t="shared" si="30"/>
        <v>0</v>
      </c>
      <c r="O494" s="1353">
        <f t="shared" si="31"/>
        <v>0</v>
      </c>
    </row>
    <row r="495" spans="1:15" hidden="1" outlineLevel="2">
      <c r="A495" s="1263">
        <v>484</v>
      </c>
      <c r="B495" s="1295">
        <v>16500582</v>
      </c>
      <c r="C495" s="1279" t="s">
        <v>1909</v>
      </c>
      <c r="D495" s="1296">
        <f>+BS!Q491</f>
        <v>0</v>
      </c>
      <c r="F495" s="1261">
        <f t="shared" si="32"/>
        <v>0</v>
      </c>
      <c r="N495" s="1353">
        <f t="shared" si="30"/>
        <v>0</v>
      </c>
      <c r="O495" s="1353">
        <f t="shared" si="31"/>
        <v>0</v>
      </c>
    </row>
    <row r="496" spans="1:15" outlineLevel="1" collapsed="1">
      <c r="A496" s="1263">
        <v>485</v>
      </c>
      <c r="B496" s="1295">
        <v>16500583</v>
      </c>
      <c r="C496" s="1279" t="s">
        <v>1067</v>
      </c>
      <c r="D496" s="1296">
        <f>+BS!Q492</f>
        <v>110450.01541666665</v>
      </c>
      <c r="F496" s="1261">
        <f t="shared" si="32"/>
        <v>110450.01541666665</v>
      </c>
      <c r="N496" s="1353">
        <f t="shared" si="30"/>
        <v>0</v>
      </c>
      <c r="O496" s="1353">
        <f t="shared" si="31"/>
        <v>0</v>
      </c>
    </row>
    <row r="497" spans="1:15" outlineLevel="1">
      <c r="A497" s="1263">
        <v>486</v>
      </c>
      <c r="B497" s="1305">
        <v>16500591</v>
      </c>
      <c r="C497" s="1279" t="s">
        <v>959</v>
      </c>
      <c r="D497" s="1296">
        <f>+BS!Q493</f>
        <v>59163.98750000001</v>
      </c>
      <c r="F497" s="1261">
        <f t="shared" si="32"/>
        <v>59163.98750000001</v>
      </c>
      <c r="N497" s="1353">
        <f t="shared" si="30"/>
        <v>0</v>
      </c>
      <c r="O497" s="1353">
        <f t="shared" si="31"/>
        <v>0</v>
      </c>
    </row>
    <row r="498" spans="1:15" outlineLevel="1">
      <c r="A498" s="1263">
        <v>487</v>
      </c>
      <c r="B498" s="1295">
        <v>16500593</v>
      </c>
      <c r="C498" s="1279" t="s">
        <v>1068</v>
      </c>
      <c r="D498" s="1296">
        <f>+BS!Q494</f>
        <v>0</v>
      </c>
      <c r="F498" s="1261">
        <f t="shared" si="32"/>
        <v>0</v>
      </c>
      <c r="N498" s="1353">
        <f t="shared" si="30"/>
        <v>0</v>
      </c>
      <c r="O498" s="1353">
        <f t="shared" si="31"/>
        <v>0</v>
      </c>
    </row>
    <row r="499" spans="1:15" outlineLevel="1">
      <c r="A499" s="1263">
        <v>488</v>
      </c>
      <c r="B499" s="1295">
        <v>16500601</v>
      </c>
      <c r="C499" s="1279" t="s">
        <v>927</v>
      </c>
      <c r="D499" s="1296">
        <f>+BS!Q495</f>
        <v>252670.11041666669</v>
      </c>
      <c r="F499" s="1261">
        <f t="shared" si="32"/>
        <v>252670.11041666669</v>
      </c>
      <c r="N499" s="1353">
        <f t="shared" si="30"/>
        <v>0</v>
      </c>
      <c r="O499" s="1353">
        <f t="shared" si="31"/>
        <v>0</v>
      </c>
    </row>
    <row r="500" spans="1:15" outlineLevel="1">
      <c r="A500" s="1263">
        <v>489</v>
      </c>
      <c r="B500" s="1295">
        <v>16500611</v>
      </c>
      <c r="C500" s="1279" t="s">
        <v>759</v>
      </c>
      <c r="D500" s="1296">
        <f>+BS!Q496</f>
        <v>327748.67041666666</v>
      </c>
      <c r="F500" s="1261">
        <f t="shared" si="32"/>
        <v>327748.67041666666</v>
      </c>
      <c r="N500" s="1353">
        <f t="shared" si="30"/>
        <v>0</v>
      </c>
      <c r="O500" s="1353">
        <f t="shared" si="31"/>
        <v>0</v>
      </c>
    </row>
    <row r="501" spans="1:15" outlineLevel="1">
      <c r="A501" s="1263">
        <v>490</v>
      </c>
      <c r="B501" s="1295">
        <v>16500612</v>
      </c>
      <c r="C501" s="1279" t="s">
        <v>1077</v>
      </c>
      <c r="D501" s="1296">
        <f>+BS!Q497</f>
        <v>206185.79666666663</v>
      </c>
      <c r="F501" s="1261">
        <f t="shared" si="32"/>
        <v>206185.79666666663</v>
      </c>
      <c r="N501" s="1353">
        <f t="shared" si="30"/>
        <v>0</v>
      </c>
      <c r="O501" s="1353">
        <f t="shared" si="31"/>
        <v>0</v>
      </c>
    </row>
    <row r="502" spans="1:15" outlineLevel="1">
      <c r="A502" s="1263">
        <v>491</v>
      </c>
      <c r="B502" s="1299">
        <v>16500621</v>
      </c>
      <c r="C502" s="1300" t="s">
        <v>1983</v>
      </c>
      <c r="D502" s="1296">
        <f>+BS!Q498</f>
        <v>0</v>
      </c>
      <c r="F502" s="1261">
        <f t="shared" si="32"/>
        <v>0</v>
      </c>
      <c r="N502" s="1353">
        <f t="shared" si="30"/>
        <v>0</v>
      </c>
      <c r="O502" s="1353">
        <f t="shared" si="31"/>
        <v>0</v>
      </c>
    </row>
    <row r="503" spans="1:15" outlineLevel="1">
      <c r="A503" s="1263">
        <v>492</v>
      </c>
      <c r="B503" s="1295">
        <v>16500622</v>
      </c>
      <c r="C503" s="1279" t="s">
        <v>1868</v>
      </c>
      <c r="D503" s="1296">
        <f>+BS!Q499</f>
        <v>40034.087500000001</v>
      </c>
      <c r="F503" s="1261">
        <f t="shared" si="32"/>
        <v>40034.087500000001</v>
      </c>
      <c r="N503" s="1353">
        <f t="shared" si="30"/>
        <v>0</v>
      </c>
      <c r="O503" s="1353">
        <f t="shared" si="31"/>
        <v>0</v>
      </c>
    </row>
    <row r="504" spans="1:15" outlineLevel="1">
      <c r="A504" s="1263">
        <v>493</v>
      </c>
      <c r="B504" s="1295">
        <v>16500623</v>
      </c>
      <c r="C504" s="1279" t="s">
        <v>263</v>
      </c>
      <c r="D504" s="1296">
        <f>+BS!Q500</f>
        <v>34063.090416666666</v>
      </c>
      <c r="F504" s="1261">
        <f t="shared" si="32"/>
        <v>34063.090416666666</v>
      </c>
      <c r="N504" s="1353">
        <f t="shared" si="30"/>
        <v>0</v>
      </c>
      <c r="O504" s="1353">
        <f t="shared" si="31"/>
        <v>0</v>
      </c>
    </row>
    <row r="505" spans="1:15" outlineLevel="1">
      <c r="A505" s="1263">
        <v>494</v>
      </c>
      <c r="B505" s="1295">
        <v>16500631</v>
      </c>
      <c r="C505" s="1279" t="s">
        <v>2216</v>
      </c>
      <c r="D505" s="1296">
        <f>+BS!Q501</f>
        <v>0</v>
      </c>
      <c r="F505" s="1261">
        <f t="shared" si="32"/>
        <v>0</v>
      </c>
      <c r="N505" s="1353">
        <f t="shared" si="30"/>
        <v>0</v>
      </c>
      <c r="O505" s="1353">
        <f t="shared" si="31"/>
        <v>0</v>
      </c>
    </row>
    <row r="506" spans="1:15" outlineLevel="1">
      <c r="A506" s="1263">
        <v>495</v>
      </c>
      <c r="B506" s="1295">
        <v>16500632</v>
      </c>
      <c r="C506" s="1279" t="s">
        <v>2215</v>
      </c>
      <c r="D506" s="1296">
        <f>+BS!Q502</f>
        <v>0</v>
      </c>
      <c r="F506" s="1261">
        <f t="shared" si="32"/>
        <v>0</v>
      </c>
      <c r="N506" s="1353">
        <f t="shared" si="30"/>
        <v>0</v>
      </c>
      <c r="O506" s="1353">
        <f t="shared" si="31"/>
        <v>0</v>
      </c>
    </row>
    <row r="507" spans="1:15" outlineLevel="1">
      <c r="A507" s="1263">
        <v>496</v>
      </c>
      <c r="B507" s="1295">
        <v>16500633</v>
      </c>
      <c r="C507" s="1279" t="s">
        <v>1531</v>
      </c>
      <c r="D507" s="1296">
        <f>+BS!Q503</f>
        <v>112416.65083333333</v>
      </c>
      <c r="F507" s="1261">
        <f t="shared" si="32"/>
        <v>112416.65083333333</v>
      </c>
      <c r="N507" s="1353">
        <f t="shared" si="30"/>
        <v>0</v>
      </c>
      <c r="O507" s="1353">
        <f t="shared" si="31"/>
        <v>0</v>
      </c>
    </row>
    <row r="508" spans="1:15" outlineLevel="1">
      <c r="A508" s="1263">
        <v>497</v>
      </c>
      <c r="B508" s="1295">
        <v>16500641</v>
      </c>
      <c r="C508" s="1315" t="s">
        <v>1942</v>
      </c>
      <c r="D508" s="1296">
        <f>+BS!Q504</f>
        <v>0</v>
      </c>
      <c r="F508" s="1261">
        <f t="shared" si="32"/>
        <v>0</v>
      </c>
      <c r="N508" s="1353">
        <f t="shared" si="30"/>
        <v>0</v>
      </c>
      <c r="O508" s="1353">
        <f t="shared" si="31"/>
        <v>0</v>
      </c>
    </row>
    <row r="509" spans="1:15" outlineLevel="1">
      <c r="A509" s="1263">
        <v>498</v>
      </c>
      <c r="B509" s="1295">
        <v>16500643</v>
      </c>
      <c r="C509" s="1315" t="s">
        <v>189</v>
      </c>
      <c r="D509" s="1296">
        <f>+BS!Q505</f>
        <v>18250</v>
      </c>
      <c r="F509" s="1261">
        <f t="shared" si="32"/>
        <v>18250</v>
      </c>
      <c r="N509" s="1353">
        <f t="shared" si="30"/>
        <v>0</v>
      </c>
      <c r="O509" s="1353">
        <f t="shared" si="31"/>
        <v>0</v>
      </c>
    </row>
    <row r="510" spans="1:15" outlineLevel="1">
      <c r="A510" s="1263">
        <v>499</v>
      </c>
      <c r="B510" s="1283">
        <v>16500651</v>
      </c>
      <c r="C510" s="1283" t="s">
        <v>479</v>
      </c>
      <c r="D510" s="1296">
        <f>+BS!Q506</f>
        <v>217142.32250000001</v>
      </c>
      <c r="F510" s="1261">
        <f t="shared" si="32"/>
        <v>217142.32250000001</v>
      </c>
      <c r="N510" s="1353">
        <f t="shared" si="30"/>
        <v>0</v>
      </c>
      <c r="O510" s="1353">
        <f t="shared" si="31"/>
        <v>0</v>
      </c>
    </row>
    <row r="511" spans="1:15" outlineLevel="1">
      <c r="A511" s="1263">
        <v>500</v>
      </c>
      <c r="B511" s="1295">
        <v>16500653</v>
      </c>
      <c r="C511" s="1315" t="s">
        <v>1579</v>
      </c>
      <c r="D511" s="1296">
        <f>+BS!Q507</f>
        <v>0</v>
      </c>
      <c r="F511" s="1261">
        <f t="shared" si="32"/>
        <v>0</v>
      </c>
      <c r="N511" s="1353">
        <f t="shared" si="30"/>
        <v>0</v>
      </c>
      <c r="O511" s="1353">
        <f t="shared" si="31"/>
        <v>0</v>
      </c>
    </row>
    <row r="512" spans="1:15" outlineLevel="1">
      <c r="A512" s="1263">
        <v>501</v>
      </c>
      <c r="B512" s="1283">
        <v>16500661</v>
      </c>
      <c r="C512" s="1283" t="s">
        <v>480</v>
      </c>
      <c r="D512" s="1296">
        <f>+BS!Q508</f>
        <v>469773.42124999996</v>
      </c>
      <c r="F512" s="1261">
        <f t="shared" si="32"/>
        <v>469773.42124999996</v>
      </c>
      <c r="N512" s="1353">
        <f t="shared" si="30"/>
        <v>0</v>
      </c>
      <c r="O512" s="1353">
        <f t="shared" si="31"/>
        <v>0</v>
      </c>
    </row>
    <row r="513" spans="1:15" outlineLevel="1">
      <c r="A513" s="1263">
        <v>502</v>
      </c>
      <c r="B513" s="1295">
        <v>16500663</v>
      </c>
      <c r="C513" s="1315" t="s">
        <v>1492</v>
      </c>
      <c r="D513" s="1296">
        <f>+BS!Q509</f>
        <v>0</v>
      </c>
      <c r="F513" s="1261">
        <f t="shared" si="32"/>
        <v>0</v>
      </c>
      <c r="N513" s="1353">
        <f t="shared" si="30"/>
        <v>0</v>
      </c>
      <c r="O513" s="1353">
        <f t="shared" si="31"/>
        <v>0</v>
      </c>
    </row>
    <row r="514" spans="1:15" outlineLevel="1">
      <c r="A514" s="1263">
        <v>503</v>
      </c>
      <c r="B514" s="1283">
        <v>16500671</v>
      </c>
      <c r="C514" s="1283" t="s">
        <v>481</v>
      </c>
      <c r="D514" s="1296">
        <f>+BS!Q510</f>
        <v>453102.27208333329</v>
      </c>
      <c r="F514" s="1261">
        <f t="shared" si="32"/>
        <v>453102.27208333329</v>
      </c>
      <c r="N514" s="1353">
        <f t="shared" si="30"/>
        <v>0</v>
      </c>
      <c r="O514" s="1353">
        <f t="shared" si="31"/>
        <v>0</v>
      </c>
    </row>
    <row r="515" spans="1:15" outlineLevel="1">
      <c r="A515" s="1263">
        <v>504</v>
      </c>
      <c r="B515" s="1283">
        <v>16500673</v>
      </c>
      <c r="C515" s="1283" t="s">
        <v>2055</v>
      </c>
      <c r="D515" s="1296">
        <f>+BS!Q511</f>
        <v>103867.38374999999</v>
      </c>
      <c r="F515" s="1261">
        <f t="shared" si="32"/>
        <v>103867.38374999999</v>
      </c>
      <c r="N515" s="1353">
        <f t="shared" si="30"/>
        <v>0</v>
      </c>
      <c r="O515" s="1353">
        <f t="shared" si="31"/>
        <v>0</v>
      </c>
    </row>
    <row r="516" spans="1:15" outlineLevel="1">
      <c r="A516" s="1263">
        <v>505</v>
      </c>
      <c r="B516" s="1295">
        <v>16500681</v>
      </c>
      <c r="C516" s="1279" t="s">
        <v>1468</v>
      </c>
      <c r="D516" s="1296">
        <f>+BS!Q512</f>
        <v>13313.510416666666</v>
      </c>
      <c r="F516" s="1261">
        <f t="shared" si="32"/>
        <v>13313.510416666666</v>
      </c>
      <c r="N516" s="1353">
        <f t="shared" si="30"/>
        <v>0</v>
      </c>
      <c r="O516" s="1353">
        <f t="shared" si="31"/>
        <v>0</v>
      </c>
    </row>
    <row r="517" spans="1:15" outlineLevel="1">
      <c r="A517" s="1263">
        <v>506</v>
      </c>
      <c r="B517" s="1295">
        <v>16500683</v>
      </c>
      <c r="C517" s="1279" t="s">
        <v>2882</v>
      </c>
      <c r="D517" s="1296">
        <f>+BS!Q513</f>
        <v>3193.75</v>
      </c>
      <c r="F517" s="1261">
        <f t="shared" si="32"/>
        <v>3193.75</v>
      </c>
      <c r="N517" s="1353">
        <f t="shared" si="30"/>
        <v>0</v>
      </c>
      <c r="O517" s="1353">
        <f t="shared" si="31"/>
        <v>0</v>
      </c>
    </row>
    <row r="518" spans="1:15" outlineLevel="1">
      <c r="A518" s="1263">
        <v>507</v>
      </c>
      <c r="B518" s="1295">
        <v>16500691</v>
      </c>
      <c r="C518" s="1279" t="s">
        <v>2422</v>
      </c>
      <c r="D518" s="1296">
        <f>+BS!Q514</f>
        <v>0</v>
      </c>
      <c r="F518" s="1261">
        <f t="shared" si="32"/>
        <v>0</v>
      </c>
      <c r="N518" s="1353">
        <f t="shared" si="30"/>
        <v>0</v>
      </c>
      <c r="O518" s="1353">
        <f t="shared" si="31"/>
        <v>0</v>
      </c>
    </row>
    <row r="519" spans="1:15" outlineLevel="1">
      <c r="A519" s="1263">
        <v>508</v>
      </c>
      <c r="B519" s="1295">
        <v>16500693</v>
      </c>
      <c r="C519" s="1279" t="s">
        <v>2236</v>
      </c>
      <c r="D519" s="1296">
        <f>+BS!Q515</f>
        <v>149321.77291666667</v>
      </c>
      <c r="F519" s="1261">
        <f t="shared" si="32"/>
        <v>149321.77291666667</v>
      </c>
      <c r="N519" s="1353">
        <f t="shared" si="30"/>
        <v>0</v>
      </c>
      <c r="O519" s="1353">
        <f t="shared" si="31"/>
        <v>0</v>
      </c>
    </row>
    <row r="520" spans="1:15" outlineLevel="1">
      <c r="A520" s="1263">
        <v>509</v>
      </c>
      <c r="B520" s="1283">
        <v>16500701</v>
      </c>
      <c r="C520" s="1283" t="s">
        <v>98</v>
      </c>
      <c r="D520" s="1296">
        <f>+BS!Q516</f>
        <v>0</v>
      </c>
      <c r="F520" s="1261">
        <f t="shared" ref="F520:F537" si="33">+D520</f>
        <v>0</v>
      </c>
      <c r="N520" s="1353">
        <f t="shared" si="30"/>
        <v>0</v>
      </c>
      <c r="O520" s="1353">
        <f t="shared" si="31"/>
        <v>0</v>
      </c>
    </row>
    <row r="521" spans="1:15" outlineLevel="1">
      <c r="A521" s="1263">
        <v>510</v>
      </c>
      <c r="B521" s="1283">
        <v>16500703</v>
      </c>
      <c r="C521" s="1283" t="s">
        <v>2264</v>
      </c>
      <c r="D521" s="1296">
        <f>+BS!Q517</f>
        <v>34793.383333333339</v>
      </c>
      <c r="F521" s="1261">
        <f t="shared" si="33"/>
        <v>34793.383333333339</v>
      </c>
      <c r="N521" s="1353">
        <f t="shared" si="30"/>
        <v>0</v>
      </c>
      <c r="O521" s="1353">
        <f t="shared" si="31"/>
        <v>0</v>
      </c>
    </row>
    <row r="522" spans="1:15" hidden="1" outlineLevel="2">
      <c r="A522" s="1263">
        <v>511</v>
      </c>
      <c r="B522" s="1283">
        <v>16500711</v>
      </c>
      <c r="C522" s="1283" t="s">
        <v>99</v>
      </c>
      <c r="D522" s="1296">
        <f>+BS!Q518</f>
        <v>0</v>
      </c>
      <c r="F522" s="1261">
        <f t="shared" si="33"/>
        <v>0</v>
      </c>
      <c r="N522" s="1353">
        <f t="shared" si="30"/>
        <v>0</v>
      </c>
      <c r="O522" s="1353">
        <f t="shared" si="31"/>
        <v>0</v>
      </c>
    </row>
    <row r="523" spans="1:15" hidden="1" outlineLevel="2">
      <c r="A523" s="1263">
        <v>512</v>
      </c>
      <c r="B523" s="1295">
        <v>16500713</v>
      </c>
      <c r="C523" s="1315" t="s">
        <v>902</v>
      </c>
      <c r="D523" s="1296">
        <f>+BS!Q519</f>
        <v>0</v>
      </c>
      <c r="F523" s="1261">
        <f t="shared" si="33"/>
        <v>0</v>
      </c>
      <c r="N523" s="1353">
        <f t="shared" si="30"/>
        <v>0</v>
      </c>
      <c r="O523" s="1353">
        <f t="shared" si="31"/>
        <v>0</v>
      </c>
    </row>
    <row r="524" spans="1:15" hidden="1" outlineLevel="2">
      <c r="A524" s="1263">
        <v>513</v>
      </c>
      <c r="B524" s="1283">
        <v>16500721</v>
      </c>
      <c r="C524" s="1283" t="s">
        <v>100</v>
      </c>
      <c r="D524" s="1296">
        <f>+BS!Q520</f>
        <v>0</v>
      </c>
      <c r="F524" s="1261">
        <f t="shared" si="33"/>
        <v>0</v>
      </c>
      <c r="N524" s="1353">
        <f t="shared" ref="N524:N587" si="34">SUM(K524:M524)</f>
        <v>0</v>
      </c>
      <c r="O524" s="1353">
        <f t="shared" ref="O524:O587" si="35">N524-I524</f>
        <v>0</v>
      </c>
    </row>
    <row r="525" spans="1:15" hidden="1" outlineLevel="2">
      <c r="A525" s="1263">
        <v>514</v>
      </c>
      <c r="B525" s="1283">
        <v>16500723</v>
      </c>
      <c r="C525" s="1283" t="s">
        <v>2265</v>
      </c>
      <c r="D525" s="1296">
        <f>+BS!Q521</f>
        <v>0</v>
      </c>
      <c r="F525" s="1261">
        <f t="shared" si="33"/>
        <v>0</v>
      </c>
      <c r="N525" s="1353">
        <f t="shared" si="34"/>
        <v>0</v>
      </c>
      <c r="O525" s="1353">
        <f t="shared" si="35"/>
        <v>0</v>
      </c>
    </row>
    <row r="526" spans="1:15" s="1279" customFormat="1" outlineLevel="1" collapsed="1">
      <c r="A526" s="1298">
        <v>515</v>
      </c>
      <c r="B526" s="1304">
        <v>16500731</v>
      </c>
      <c r="C526" s="1279" t="s">
        <v>1398</v>
      </c>
      <c r="D526" s="1296">
        <f>+BS!Q522</f>
        <v>100606.16666666667</v>
      </c>
      <c r="E526" s="1298"/>
      <c r="F526" s="1275">
        <f t="shared" si="33"/>
        <v>100606.16666666667</v>
      </c>
      <c r="G526" s="1275"/>
      <c r="H526" s="1275"/>
      <c r="I526" s="1275"/>
      <c r="K526" s="1275"/>
      <c r="L526" s="1275"/>
      <c r="M526" s="1275"/>
      <c r="N526" s="1333">
        <f t="shared" si="34"/>
        <v>0</v>
      </c>
      <c r="O526" s="1333">
        <f t="shared" si="35"/>
        <v>0</v>
      </c>
    </row>
    <row r="527" spans="1:15" outlineLevel="1">
      <c r="A527" s="1263">
        <v>516</v>
      </c>
      <c r="B527" s="1304">
        <v>16500733</v>
      </c>
      <c r="C527" s="1279" t="s">
        <v>2266</v>
      </c>
      <c r="D527" s="1296">
        <f>+BS!Q523</f>
        <v>0</v>
      </c>
      <c r="F527" s="1261">
        <f t="shared" si="33"/>
        <v>0</v>
      </c>
      <c r="N527" s="1353">
        <f t="shared" si="34"/>
        <v>0</v>
      </c>
      <c r="O527" s="1353">
        <f t="shared" si="35"/>
        <v>0</v>
      </c>
    </row>
    <row r="528" spans="1:15" s="1279" customFormat="1" outlineLevel="1">
      <c r="A528" s="1298">
        <v>517</v>
      </c>
      <c r="B528" s="1304">
        <v>16500741</v>
      </c>
      <c r="C528" s="1279" t="s">
        <v>1399</v>
      </c>
      <c r="D528" s="1296">
        <f>+BS!Q524</f>
        <v>112800.85416666667</v>
      </c>
      <c r="E528" s="1298"/>
      <c r="F528" s="1275">
        <f t="shared" si="33"/>
        <v>112800.85416666667</v>
      </c>
      <c r="G528" s="1275"/>
      <c r="H528" s="1275"/>
      <c r="I528" s="1275"/>
      <c r="K528" s="1275"/>
      <c r="L528" s="1275"/>
      <c r="M528" s="1275"/>
      <c r="N528" s="1333">
        <f t="shared" si="34"/>
        <v>0</v>
      </c>
      <c r="O528" s="1333">
        <f t="shared" si="35"/>
        <v>0</v>
      </c>
    </row>
    <row r="529" spans="1:15" outlineLevel="1">
      <c r="A529" s="1263">
        <v>518</v>
      </c>
      <c r="B529" s="1304">
        <v>16500743</v>
      </c>
      <c r="C529" s="1303" t="s">
        <v>2306</v>
      </c>
      <c r="D529" s="1296">
        <f>+BS!Q525</f>
        <v>75871.044999999998</v>
      </c>
      <c r="F529" s="1261">
        <f t="shared" si="33"/>
        <v>75871.044999999998</v>
      </c>
      <c r="N529" s="1353">
        <f t="shared" si="34"/>
        <v>0</v>
      </c>
      <c r="O529" s="1353">
        <f t="shared" si="35"/>
        <v>0</v>
      </c>
    </row>
    <row r="530" spans="1:15" s="1279" customFormat="1" outlineLevel="1">
      <c r="A530" s="1298">
        <v>519</v>
      </c>
      <c r="B530" s="1304">
        <v>16500751</v>
      </c>
      <c r="C530" s="1316" t="s">
        <v>1400</v>
      </c>
      <c r="D530" s="1296">
        <f>+BS!Q526</f>
        <v>3264.6337500000004</v>
      </c>
      <c r="E530" s="1298"/>
      <c r="F530" s="1275">
        <f t="shared" si="33"/>
        <v>3264.6337500000004</v>
      </c>
      <c r="G530" s="1275"/>
      <c r="H530" s="1275"/>
      <c r="I530" s="1275"/>
      <c r="K530" s="1275"/>
      <c r="L530" s="1275"/>
      <c r="M530" s="1275"/>
      <c r="N530" s="1333">
        <f t="shared" si="34"/>
        <v>0</v>
      </c>
      <c r="O530" s="1333">
        <f t="shared" si="35"/>
        <v>0</v>
      </c>
    </row>
    <row r="531" spans="1:15" outlineLevel="1">
      <c r="A531" s="1263">
        <v>520</v>
      </c>
      <c r="B531" s="1304">
        <v>16500753</v>
      </c>
      <c r="C531" s="1303" t="s">
        <v>2266</v>
      </c>
      <c r="D531" s="1296">
        <f>+BS!Q527</f>
        <v>445654.04666666669</v>
      </c>
      <c r="F531" s="1261">
        <f t="shared" si="33"/>
        <v>445654.04666666669</v>
      </c>
      <c r="N531" s="1353">
        <f t="shared" si="34"/>
        <v>0</v>
      </c>
      <c r="O531" s="1353">
        <f t="shared" si="35"/>
        <v>0</v>
      </c>
    </row>
    <row r="532" spans="1:15" s="1279" customFormat="1" outlineLevel="1">
      <c r="A532" s="1298">
        <v>521</v>
      </c>
      <c r="B532" s="1304">
        <v>16500761</v>
      </c>
      <c r="C532" s="1279" t="s">
        <v>1401</v>
      </c>
      <c r="D532" s="1296">
        <f>+BS!Q528</f>
        <v>0</v>
      </c>
      <c r="E532" s="1298"/>
      <c r="F532" s="1275">
        <f t="shared" si="33"/>
        <v>0</v>
      </c>
      <c r="G532" s="1275"/>
      <c r="H532" s="1275"/>
      <c r="I532" s="1275"/>
      <c r="K532" s="1275"/>
      <c r="L532" s="1275"/>
      <c r="M532" s="1275"/>
      <c r="N532" s="1333">
        <f t="shared" si="34"/>
        <v>0</v>
      </c>
      <c r="O532" s="1333">
        <f t="shared" si="35"/>
        <v>0</v>
      </c>
    </row>
    <row r="533" spans="1:15" outlineLevel="1">
      <c r="A533" s="1263">
        <v>522</v>
      </c>
      <c r="B533" s="1304">
        <v>16500763</v>
      </c>
      <c r="C533" s="1279" t="s">
        <v>2380</v>
      </c>
      <c r="D533" s="1296">
        <f>+BS!Q529</f>
        <v>58205.029583333329</v>
      </c>
      <c r="F533" s="1261">
        <f t="shared" si="33"/>
        <v>58205.029583333329</v>
      </c>
      <c r="N533" s="1353">
        <f t="shared" si="34"/>
        <v>0</v>
      </c>
      <c r="O533" s="1353">
        <f t="shared" si="35"/>
        <v>0</v>
      </c>
    </row>
    <row r="534" spans="1:15" hidden="1" outlineLevel="2">
      <c r="A534" s="1263">
        <v>523</v>
      </c>
      <c r="B534" s="1304">
        <v>16500771</v>
      </c>
      <c r="C534" s="1279" t="s">
        <v>1402</v>
      </c>
      <c r="D534" s="1296">
        <f>+BS!Q530</f>
        <v>0</v>
      </c>
      <c r="F534" s="1261">
        <f t="shared" si="33"/>
        <v>0</v>
      </c>
      <c r="N534" s="1353">
        <f t="shared" si="34"/>
        <v>0</v>
      </c>
      <c r="O534" s="1353">
        <f t="shared" si="35"/>
        <v>0</v>
      </c>
    </row>
    <row r="535" spans="1:15" hidden="1" outlineLevel="2">
      <c r="A535" s="1263">
        <v>524</v>
      </c>
      <c r="B535" s="1304">
        <v>16500773</v>
      </c>
      <c r="C535" s="1279" t="s">
        <v>2406</v>
      </c>
      <c r="D535" s="1296">
        <f>+BS!Q531</f>
        <v>0</v>
      </c>
      <c r="F535" s="1261">
        <f t="shared" si="33"/>
        <v>0</v>
      </c>
      <c r="N535" s="1353">
        <f t="shared" si="34"/>
        <v>0</v>
      </c>
      <c r="O535" s="1353">
        <f t="shared" si="35"/>
        <v>0</v>
      </c>
    </row>
    <row r="536" spans="1:15" hidden="1" outlineLevel="2">
      <c r="A536" s="1263">
        <v>525</v>
      </c>
      <c r="B536" s="1304">
        <v>16500781</v>
      </c>
      <c r="C536" s="1279" t="s">
        <v>1403</v>
      </c>
      <c r="D536" s="1296">
        <f>+BS!Q532</f>
        <v>0</v>
      </c>
      <c r="F536" s="1261">
        <f t="shared" si="33"/>
        <v>0</v>
      </c>
      <c r="N536" s="1353">
        <f t="shared" si="34"/>
        <v>0</v>
      </c>
      <c r="O536" s="1353">
        <f t="shared" si="35"/>
        <v>0</v>
      </c>
    </row>
    <row r="537" spans="1:15" outlineLevel="1" collapsed="1">
      <c r="A537" s="1263">
        <v>526</v>
      </c>
      <c r="B537" s="1304">
        <v>16500783</v>
      </c>
      <c r="C537" s="1279" t="s">
        <v>2572</v>
      </c>
      <c r="D537" s="1296">
        <f>+BS!Q533</f>
        <v>50968.555</v>
      </c>
      <c r="F537" s="1261">
        <f t="shared" si="33"/>
        <v>50968.555</v>
      </c>
      <c r="N537" s="1353">
        <f t="shared" si="34"/>
        <v>0</v>
      </c>
      <c r="O537" s="1353">
        <f t="shared" si="35"/>
        <v>0</v>
      </c>
    </row>
    <row r="538" spans="1:15" hidden="1" outlineLevel="2">
      <c r="A538" s="1263">
        <v>527</v>
      </c>
      <c r="B538" s="1304">
        <v>16500791</v>
      </c>
      <c r="C538" s="1279" t="s">
        <v>1397</v>
      </c>
      <c r="D538" s="1296">
        <f>+BS!Q534</f>
        <v>0</v>
      </c>
      <c r="N538" s="1353">
        <f t="shared" si="34"/>
        <v>0</v>
      </c>
      <c r="O538" s="1353">
        <f t="shared" si="35"/>
        <v>0</v>
      </c>
    </row>
    <row r="539" spans="1:15" hidden="1" outlineLevel="2">
      <c r="A539" s="1263">
        <v>528</v>
      </c>
      <c r="B539" s="1304">
        <v>16500793</v>
      </c>
      <c r="C539" s="1279" t="s">
        <v>2578</v>
      </c>
      <c r="D539" s="1296">
        <f>+BS!Q535</f>
        <v>0</v>
      </c>
      <c r="N539" s="1353">
        <f t="shared" si="34"/>
        <v>0</v>
      </c>
      <c r="O539" s="1353">
        <f t="shared" si="35"/>
        <v>0</v>
      </c>
    </row>
    <row r="540" spans="1:15" hidden="1" outlineLevel="2">
      <c r="A540" s="1263">
        <v>529</v>
      </c>
      <c r="B540" s="1304">
        <v>16500801</v>
      </c>
      <c r="C540" s="1279" t="s">
        <v>1411</v>
      </c>
      <c r="D540" s="1296">
        <f>+BS!Q536</f>
        <v>0</v>
      </c>
      <c r="N540" s="1353">
        <f t="shared" si="34"/>
        <v>0</v>
      </c>
      <c r="O540" s="1353">
        <f t="shared" si="35"/>
        <v>0</v>
      </c>
    </row>
    <row r="541" spans="1:15" hidden="1" outlineLevel="2">
      <c r="A541" s="1263">
        <v>530</v>
      </c>
      <c r="B541" s="1304">
        <v>16500803</v>
      </c>
      <c r="C541" s="1279" t="s">
        <v>2739</v>
      </c>
      <c r="D541" s="1296">
        <f>+BS!Q537</f>
        <v>0</v>
      </c>
      <c r="N541" s="1353">
        <f t="shared" si="34"/>
        <v>0</v>
      </c>
      <c r="O541" s="1353">
        <f t="shared" si="35"/>
        <v>0</v>
      </c>
    </row>
    <row r="542" spans="1:15" hidden="1" outlineLevel="2">
      <c r="A542" s="1263">
        <v>531</v>
      </c>
      <c r="B542" s="1304">
        <v>16500811</v>
      </c>
      <c r="C542" s="1279" t="s">
        <v>190</v>
      </c>
      <c r="D542" s="1296">
        <f>+BS!Q538</f>
        <v>0</v>
      </c>
      <c r="N542" s="1353">
        <f t="shared" si="34"/>
        <v>0</v>
      </c>
      <c r="O542" s="1353">
        <f t="shared" si="35"/>
        <v>0</v>
      </c>
    </row>
    <row r="543" spans="1:15" hidden="1" outlineLevel="2">
      <c r="A543" s="1263">
        <v>532</v>
      </c>
      <c r="B543" s="1304">
        <v>16500821</v>
      </c>
      <c r="C543" s="1279" t="s">
        <v>191</v>
      </c>
      <c r="D543" s="1296">
        <f>+BS!Q539</f>
        <v>0</v>
      </c>
      <c r="N543" s="1353">
        <f t="shared" si="34"/>
        <v>0</v>
      </c>
      <c r="O543" s="1353">
        <f t="shared" si="35"/>
        <v>0</v>
      </c>
    </row>
    <row r="544" spans="1:15" hidden="1" outlineLevel="2">
      <c r="A544" s="1263">
        <v>533</v>
      </c>
      <c r="B544" s="1304">
        <v>16500831</v>
      </c>
      <c r="C544" s="1279" t="s">
        <v>2023</v>
      </c>
      <c r="D544" s="1296">
        <f>+BS!Q540</f>
        <v>0</v>
      </c>
      <c r="N544" s="1353">
        <f t="shared" si="34"/>
        <v>0</v>
      </c>
      <c r="O544" s="1353">
        <f t="shared" si="35"/>
        <v>0</v>
      </c>
    </row>
    <row r="545" spans="1:16" hidden="1" outlineLevel="2">
      <c r="A545" s="1263">
        <v>534</v>
      </c>
      <c r="B545" s="1304">
        <v>16500841</v>
      </c>
      <c r="C545" s="1279" t="s">
        <v>2024</v>
      </c>
      <c r="D545" s="1296">
        <f>+BS!Q541</f>
        <v>0</v>
      </c>
      <c r="N545" s="1353">
        <f t="shared" si="34"/>
        <v>0</v>
      </c>
      <c r="O545" s="1353">
        <f t="shared" si="35"/>
        <v>0</v>
      </c>
    </row>
    <row r="546" spans="1:16" hidden="1" outlineLevel="2">
      <c r="A546" s="1263">
        <v>535</v>
      </c>
      <c r="B546" s="1304">
        <v>16500851</v>
      </c>
      <c r="C546" s="1279" t="s">
        <v>2025</v>
      </c>
      <c r="D546" s="1296">
        <f>+BS!Q542</f>
        <v>0</v>
      </c>
      <c r="N546" s="1353">
        <f t="shared" si="34"/>
        <v>0</v>
      </c>
      <c r="O546" s="1353">
        <f t="shared" si="35"/>
        <v>0</v>
      </c>
    </row>
    <row r="547" spans="1:16" hidden="1" outlineLevel="2">
      <c r="A547" s="1263">
        <v>536</v>
      </c>
      <c r="B547" s="1304">
        <v>16500861</v>
      </c>
      <c r="C547" s="1279" t="s">
        <v>2032</v>
      </c>
      <c r="D547" s="1296">
        <f>+BS!Q543</f>
        <v>0</v>
      </c>
      <c r="N547" s="1353">
        <f t="shared" si="34"/>
        <v>0</v>
      </c>
      <c r="O547" s="1353">
        <f t="shared" si="35"/>
        <v>0</v>
      </c>
    </row>
    <row r="548" spans="1:16" hidden="1" outlineLevel="2">
      <c r="A548" s="1263">
        <v>537</v>
      </c>
      <c r="B548" s="1304">
        <v>16500871</v>
      </c>
      <c r="C548" s="1279" t="s">
        <v>985</v>
      </c>
      <c r="D548" s="1296">
        <f>+BS!Q544</f>
        <v>0</v>
      </c>
      <c r="N548" s="1353">
        <f t="shared" si="34"/>
        <v>0</v>
      </c>
      <c r="O548" s="1353">
        <f t="shared" si="35"/>
        <v>0</v>
      </c>
    </row>
    <row r="549" spans="1:16" outlineLevel="1" collapsed="1">
      <c r="A549" s="1263">
        <v>538</v>
      </c>
      <c r="B549" s="1304">
        <v>16500881</v>
      </c>
      <c r="C549" s="1279" t="s">
        <v>2062</v>
      </c>
      <c r="D549" s="1296">
        <f>+BS!Q545</f>
        <v>26041.666666666668</v>
      </c>
      <c r="F549" s="1261">
        <f>+D549</f>
        <v>26041.666666666668</v>
      </c>
      <c r="N549" s="1353">
        <f t="shared" si="34"/>
        <v>0</v>
      </c>
      <c r="O549" s="1353">
        <f t="shared" si="35"/>
        <v>0</v>
      </c>
    </row>
    <row r="550" spans="1:16" outlineLevel="1">
      <c r="A550" s="1263">
        <v>539</v>
      </c>
      <c r="B550" s="1304">
        <v>16500883</v>
      </c>
      <c r="C550" s="1279" t="s">
        <v>1505</v>
      </c>
      <c r="D550" s="1296">
        <f>+BS!Q546</f>
        <v>0</v>
      </c>
      <c r="F550" s="1261">
        <f>+D550</f>
        <v>0</v>
      </c>
      <c r="N550" s="1353">
        <f t="shared" si="34"/>
        <v>0</v>
      </c>
      <c r="O550" s="1353">
        <f t="shared" si="35"/>
        <v>0</v>
      </c>
    </row>
    <row r="551" spans="1:16" outlineLevel="1">
      <c r="A551" s="1263">
        <v>540</v>
      </c>
      <c r="B551" s="1304">
        <v>16500891</v>
      </c>
      <c r="C551" s="1279" t="s">
        <v>2220</v>
      </c>
      <c r="D551" s="1296">
        <f>+BS!Q547</f>
        <v>0</v>
      </c>
      <c r="F551" s="1261">
        <f>+D551</f>
        <v>0</v>
      </c>
      <c r="N551" s="1353">
        <f t="shared" si="34"/>
        <v>0</v>
      </c>
      <c r="O551" s="1353">
        <f t="shared" si="35"/>
        <v>0</v>
      </c>
    </row>
    <row r="552" spans="1:16" outlineLevel="1">
      <c r="A552" s="1263">
        <v>541</v>
      </c>
      <c r="B552" s="1304">
        <v>16500893</v>
      </c>
      <c r="C552" s="1279" t="s">
        <v>2558</v>
      </c>
      <c r="D552" s="1296">
        <f>+BS!Q548</f>
        <v>49887.405416666668</v>
      </c>
      <c r="F552" s="1261">
        <f>+D552</f>
        <v>49887.405416666668</v>
      </c>
      <c r="N552" s="1353">
        <f t="shared" si="34"/>
        <v>0</v>
      </c>
      <c r="O552" s="1353">
        <f t="shared" si="35"/>
        <v>0</v>
      </c>
    </row>
    <row r="553" spans="1:16" s="1279" customFormat="1" outlineLevel="1">
      <c r="A553" s="1298">
        <v>542</v>
      </c>
      <c r="B553" s="1304">
        <v>16500901</v>
      </c>
      <c r="C553" s="1279" t="s">
        <v>2449</v>
      </c>
      <c r="D553" s="1296">
        <f>+BS!Q549</f>
        <v>54214.705416666671</v>
      </c>
      <c r="E553" s="1298" t="s">
        <v>3772</v>
      </c>
      <c r="F553" s="1275"/>
      <c r="G553" s="1275"/>
      <c r="H553" s="1275"/>
      <c r="I553" s="1275">
        <f>+D553</f>
        <v>54214.705416666671</v>
      </c>
      <c r="K553" s="1275"/>
      <c r="L553" s="1275"/>
      <c r="M553" s="1275">
        <f>+I553</f>
        <v>54214.705416666671</v>
      </c>
      <c r="N553" s="1333">
        <f t="shared" si="34"/>
        <v>54214.705416666671</v>
      </c>
      <c r="O553" s="1333">
        <f t="shared" si="35"/>
        <v>0</v>
      </c>
      <c r="P553" s="1279" t="s">
        <v>3845</v>
      </c>
    </row>
    <row r="554" spans="1:16" outlineLevel="1">
      <c r="A554" s="1263">
        <v>543</v>
      </c>
      <c r="B554" s="1304">
        <v>16500903</v>
      </c>
      <c r="C554" s="1279" t="s">
        <v>2435</v>
      </c>
      <c r="D554" s="1296">
        <f>+BS!Q550</f>
        <v>0</v>
      </c>
      <c r="N554" s="1353">
        <f t="shared" si="34"/>
        <v>0</v>
      </c>
      <c r="O554" s="1353">
        <f t="shared" si="35"/>
        <v>0</v>
      </c>
    </row>
    <row r="555" spans="1:16" outlineLevel="1">
      <c r="A555" s="1263">
        <v>544</v>
      </c>
      <c r="B555" s="1304">
        <v>16500911</v>
      </c>
      <c r="C555" s="1279" t="s">
        <v>2641</v>
      </c>
      <c r="D555" s="1296">
        <f>+BS!Q551</f>
        <v>48466.145833333336</v>
      </c>
      <c r="F555" s="1261">
        <f t="shared" ref="F555:F577" si="36">+D555</f>
        <v>48466.145833333336</v>
      </c>
      <c r="N555" s="1353">
        <f t="shared" si="34"/>
        <v>0</v>
      </c>
      <c r="O555" s="1353">
        <f t="shared" si="35"/>
        <v>0</v>
      </c>
    </row>
    <row r="556" spans="1:16" hidden="1" outlineLevel="2">
      <c r="A556" s="1263">
        <v>545</v>
      </c>
      <c r="B556" s="1304">
        <v>16500913</v>
      </c>
      <c r="C556" s="1279" t="s">
        <v>2661</v>
      </c>
      <c r="D556" s="1296">
        <f>+BS!Q552</f>
        <v>0</v>
      </c>
      <c r="F556" s="1261">
        <f t="shared" si="36"/>
        <v>0</v>
      </c>
      <c r="N556" s="1353">
        <f t="shared" si="34"/>
        <v>0</v>
      </c>
      <c r="O556" s="1353">
        <f t="shared" si="35"/>
        <v>0</v>
      </c>
    </row>
    <row r="557" spans="1:16" hidden="1" outlineLevel="2">
      <c r="A557" s="1263">
        <v>546</v>
      </c>
      <c r="B557" s="1304">
        <v>16500923</v>
      </c>
      <c r="C557" s="1279" t="s">
        <v>2655</v>
      </c>
      <c r="D557" s="1296">
        <f>+BS!Q553</f>
        <v>0</v>
      </c>
      <c r="F557" s="1261">
        <f t="shared" si="36"/>
        <v>0</v>
      </c>
      <c r="N557" s="1353">
        <f t="shared" si="34"/>
        <v>0</v>
      </c>
      <c r="O557" s="1353">
        <f t="shared" si="35"/>
        <v>0</v>
      </c>
    </row>
    <row r="558" spans="1:16" hidden="1" outlineLevel="2">
      <c r="A558" s="1263">
        <v>547</v>
      </c>
      <c r="B558" s="1304">
        <v>16500933</v>
      </c>
      <c r="C558" s="1279" t="s">
        <v>2643</v>
      </c>
      <c r="D558" s="1296">
        <f>+BS!Q554</f>
        <v>0</v>
      </c>
      <c r="F558" s="1261">
        <f t="shared" si="36"/>
        <v>0</v>
      </c>
      <c r="N558" s="1353">
        <f t="shared" si="34"/>
        <v>0</v>
      </c>
      <c r="O558" s="1353">
        <f t="shared" si="35"/>
        <v>0</v>
      </c>
    </row>
    <row r="559" spans="1:16" hidden="1" outlineLevel="2">
      <c r="A559" s="1263">
        <v>548</v>
      </c>
      <c r="B559" s="1304">
        <v>16500943</v>
      </c>
      <c r="C559" s="1279" t="s">
        <v>2616</v>
      </c>
      <c r="D559" s="1296">
        <f>+BS!Q555</f>
        <v>0</v>
      </c>
      <c r="F559" s="1261">
        <f t="shared" si="36"/>
        <v>0</v>
      </c>
      <c r="N559" s="1353">
        <f t="shared" si="34"/>
        <v>0</v>
      </c>
      <c r="O559" s="1353">
        <f t="shared" si="35"/>
        <v>0</v>
      </c>
    </row>
    <row r="560" spans="1:16" outlineLevel="1" collapsed="1">
      <c r="A560" s="1263">
        <v>549</v>
      </c>
      <c r="B560" s="1304">
        <v>16500953</v>
      </c>
      <c r="C560" s="1279" t="s">
        <v>3232</v>
      </c>
      <c r="D560" s="1296">
        <f>+BS!Q556</f>
        <v>14444.516666666668</v>
      </c>
      <c r="F560" s="1261">
        <f t="shared" si="36"/>
        <v>14444.516666666668</v>
      </c>
      <c r="N560" s="1353">
        <f t="shared" si="34"/>
        <v>0</v>
      </c>
      <c r="O560" s="1353">
        <f t="shared" si="35"/>
        <v>0</v>
      </c>
    </row>
    <row r="561" spans="1:15" outlineLevel="1">
      <c r="A561" s="1263">
        <v>550</v>
      </c>
      <c r="B561" s="1295">
        <v>16501003</v>
      </c>
      <c r="C561" s="1279" t="s">
        <v>1263</v>
      </c>
      <c r="D561" s="1296">
        <f>+BS!Q557</f>
        <v>34633.683333333334</v>
      </c>
      <c r="F561" s="1261">
        <f t="shared" si="36"/>
        <v>34633.683333333334</v>
      </c>
      <c r="N561" s="1353">
        <f t="shared" si="34"/>
        <v>0</v>
      </c>
      <c r="O561" s="1353">
        <f t="shared" si="35"/>
        <v>0</v>
      </c>
    </row>
    <row r="562" spans="1:15" outlineLevel="1">
      <c r="A562" s="1263">
        <v>551</v>
      </c>
      <c r="B562" s="1295">
        <v>16501011</v>
      </c>
      <c r="C562" s="1303" t="s">
        <v>1017</v>
      </c>
      <c r="D562" s="1296">
        <f>+BS!Q558</f>
        <v>0</v>
      </c>
      <c r="F562" s="1261">
        <f t="shared" si="36"/>
        <v>0</v>
      </c>
      <c r="N562" s="1353">
        <f t="shared" si="34"/>
        <v>0</v>
      </c>
      <c r="O562" s="1353">
        <f t="shared" si="35"/>
        <v>0</v>
      </c>
    </row>
    <row r="563" spans="1:15" outlineLevel="1">
      <c r="A563" s="1263">
        <v>552</v>
      </c>
      <c r="B563" s="1295">
        <v>16501013</v>
      </c>
      <c r="C563" s="1316" t="s">
        <v>1869</v>
      </c>
      <c r="D563" s="1296">
        <f>+BS!Q559</f>
        <v>301272.57041666663</v>
      </c>
      <c r="F563" s="1261">
        <f t="shared" si="36"/>
        <v>301272.57041666663</v>
      </c>
      <c r="N563" s="1353">
        <f t="shared" si="34"/>
        <v>0</v>
      </c>
      <c r="O563" s="1353">
        <f t="shared" si="35"/>
        <v>0</v>
      </c>
    </row>
    <row r="564" spans="1:15" hidden="1" outlineLevel="2">
      <c r="A564" s="1263">
        <v>553</v>
      </c>
      <c r="B564" s="1295">
        <v>16501021</v>
      </c>
      <c r="C564" s="1303" t="s">
        <v>986</v>
      </c>
      <c r="D564" s="1296">
        <f>+BS!Q560</f>
        <v>0</v>
      </c>
      <c r="F564" s="1261">
        <f t="shared" si="36"/>
        <v>0</v>
      </c>
      <c r="N564" s="1353">
        <f t="shared" si="34"/>
        <v>0</v>
      </c>
      <c r="O564" s="1353">
        <f t="shared" si="35"/>
        <v>0</v>
      </c>
    </row>
    <row r="565" spans="1:15" hidden="1" outlineLevel="2">
      <c r="A565" s="1263">
        <v>554</v>
      </c>
      <c r="B565" s="1295">
        <v>16501031</v>
      </c>
      <c r="C565" s="1303" t="s">
        <v>2127</v>
      </c>
      <c r="D565" s="1296">
        <f>+BS!Q561</f>
        <v>0</v>
      </c>
      <c r="F565" s="1261">
        <f t="shared" si="36"/>
        <v>0</v>
      </c>
      <c r="N565" s="1353">
        <f t="shared" si="34"/>
        <v>0</v>
      </c>
      <c r="O565" s="1353">
        <f t="shared" si="35"/>
        <v>0</v>
      </c>
    </row>
    <row r="566" spans="1:15" hidden="1" outlineLevel="2">
      <c r="A566" s="1263">
        <v>555</v>
      </c>
      <c r="B566" s="1295">
        <v>16501041</v>
      </c>
      <c r="C566" s="1303" t="s">
        <v>2149</v>
      </c>
      <c r="D566" s="1296">
        <f>+BS!Q562</f>
        <v>0</v>
      </c>
      <c r="F566" s="1261">
        <f t="shared" si="36"/>
        <v>0</v>
      </c>
      <c r="N566" s="1353">
        <f t="shared" si="34"/>
        <v>0</v>
      </c>
      <c r="O566" s="1353">
        <f t="shared" si="35"/>
        <v>0</v>
      </c>
    </row>
    <row r="567" spans="1:15" outlineLevel="1" collapsed="1">
      <c r="A567" s="1263">
        <v>556</v>
      </c>
      <c r="B567" s="1295">
        <v>16501051</v>
      </c>
      <c r="C567" s="1279" t="s">
        <v>2654</v>
      </c>
      <c r="D567" s="1296">
        <f>+BS!Q563</f>
        <v>307042.50625000003</v>
      </c>
      <c r="F567" s="1261">
        <f t="shared" si="36"/>
        <v>307042.50625000003</v>
      </c>
      <c r="N567" s="1353">
        <f t="shared" si="34"/>
        <v>0</v>
      </c>
      <c r="O567" s="1353">
        <f t="shared" si="35"/>
        <v>0</v>
      </c>
    </row>
    <row r="568" spans="1:15" hidden="1" outlineLevel="2">
      <c r="A568" s="1263">
        <v>557</v>
      </c>
      <c r="B568" s="1295">
        <v>16501061</v>
      </c>
      <c r="C568" s="1303" t="s">
        <v>2632</v>
      </c>
      <c r="D568" s="1296">
        <f>+BS!Q564</f>
        <v>0</v>
      </c>
      <c r="F568" s="1261">
        <f t="shared" si="36"/>
        <v>0</v>
      </c>
      <c r="N568" s="1353">
        <f t="shared" si="34"/>
        <v>0</v>
      </c>
      <c r="O568" s="1353">
        <f t="shared" si="35"/>
        <v>0</v>
      </c>
    </row>
    <row r="569" spans="1:15" hidden="1" outlineLevel="2">
      <c r="A569" s="1263">
        <v>558</v>
      </c>
      <c r="B569" s="1295">
        <v>16501062</v>
      </c>
      <c r="C569" s="1303" t="s">
        <v>2632</v>
      </c>
      <c r="D569" s="1296">
        <f>+BS!Q565</f>
        <v>0</v>
      </c>
      <c r="F569" s="1261">
        <f t="shared" si="36"/>
        <v>0</v>
      </c>
      <c r="N569" s="1353">
        <f t="shared" si="34"/>
        <v>0</v>
      </c>
      <c r="O569" s="1353">
        <f t="shared" si="35"/>
        <v>0</v>
      </c>
    </row>
    <row r="570" spans="1:15" hidden="1" outlineLevel="2">
      <c r="A570" s="1263">
        <v>559</v>
      </c>
      <c r="B570" s="1295">
        <v>16501071</v>
      </c>
      <c r="C570" s="1303" t="s">
        <v>2633</v>
      </c>
      <c r="D570" s="1296">
        <f>+BS!Q566</f>
        <v>0</v>
      </c>
      <c r="F570" s="1261">
        <f t="shared" si="36"/>
        <v>0</v>
      </c>
      <c r="N570" s="1353">
        <f t="shared" si="34"/>
        <v>0</v>
      </c>
      <c r="O570" s="1353">
        <f t="shared" si="35"/>
        <v>0</v>
      </c>
    </row>
    <row r="571" spans="1:15" hidden="1" outlineLevel="2">
      <c r="A571" s="1263">
        <v>560</v>
      </c>
      <c r="B571" s="1295">
        <v>16501072</v>
      </c>
      <c r="C571" s="1303" t="s">
        <v>2633</v>
      </c>
      <c r="D571" s="1296">
        <f>+BS!Q567</f>
        <v>0</v>
      </c>
      <c r="F571" s="1261">
        <f t="shared" si="36"/>
        <v>0</v>
      </c>
      <c r="N571" s="1353">
        <f t="shared" si="34"/>
        <v>0</v>
      </c>
      <c r="O571" s="1353">
        <f t="shared" si="35"/>
        <v>0</v>
      </c>
    </row>
    <row r="572" spans="1:15" hidden="1" outlineLevel="2">
      <c r="A572" s="1263">
        <v>561</v>
      </c>
      <c r="B572" s="1295">
        <v>16501073</v>
      </c>
      <c r="C572" s="1279" t="s">
        <v>2687</v>
      </c>
      <c r="D572" s="1296">
        <f>+BS!Q568</f>
        <v>0</v>
      </c>
      <c r="F572" s="1261">
        <f t="shared" si="36"/>
        <v>0</v>
      </c>
      <c r="N572" s="1353">
        <f t="shared" si="34"/>
        <v>0</v>
      </c>
      <c r="O572" s="1353">
        <f t="shared" si="35"/>
        <v>0</v>
      </c>
    </row>
    <row r="573" spans="1:15" outlineLevel="1" collapsed="1">
      <c r="A573" s="1263">
        <v>562</v>
      </c>
      <c r="B573" s="1295">
        <v>16501083</v>
      </c>
      <c r="C573" s="1303" t="s">
        <v>2652</v>
      </c>
      <c r="D573" s="1296">
        <f>+BS!Q569</f>
        <v>17174.08666666667</v>
      </c>
      <c r="F573" s="1261">
        <f t="shared" si="36"/>
        <v>17174.08666666667</v>
      </c>
      <c r="N573" s="1353">
        <f t="shared" si="34"/>
        <v>0</v>
      </c>
      <c r="O573" s="1353">
        <f t="shared" si="35"/>
        <v>0</v>
      </c>
    </row>
    <row r="574" spans="1:15" outlineLevel="1">
      <c r="A574" s="1263">
        <v>563</v>
      </c>
      <c r="B574" s="1295">
        <v>16501093</v>
      </c>
      <c r="C574" s="1279" t="s">
        <v>2714</v>
      </c>
      <c r="D574" s="1296">
        <f>+BS!Q570</f>
        <v>0</v>
      </c>
      <c r="F574" s="1261">
        <f t="shared" si="36"/>
        <v>0</v>
      </c>
      <c r="N574" s="1353">
        <f t="shared" si="34"/>
        <v>0</v>
      </c>
      <c r="O574" s="1353">
        <f t="shared" si="35"/>
        <v>0</v>
      </c>
    </row>
    <row r="575" spans="1:15" outlineLevel="1">
      <c r="A575" s="1263">
        <v>564</v>
      </c>
      <c r="B575" s="1295" t="s">
        <v>3647</v>
      </c>
      <c r="C575" s="1279" t="s">
        <v>3630</v>
      </c>
      <c r="D575" s="1296">
        <f>+BS!Q571</f>
        <v>2588.9316666666668</v>
      </c>
      <c r="F575" s="1261">
        <f t="shared" si="36"/>
        <v>2588.9316666666668</v>
      </c>
      <c r="N575" s="1353">
        <f t="shared" si="34"/>
        <v>0</v>
      </c>
      <c r="O575" s="1353">
        <f t="shared" si="35"/>
        <v>0</v>
      </c>
    </row>
    <row r="576" spans="1:15" outlineLevel="1">
      <c r="A576" s="1263">
        <v>565</v>
      </c>
      <c r="B576" s="1295">
        <v>16501103</v>
      </c>
      <c r="C576" s="1279" t="s">
        <v>2868</v>
      </c>
      <c r="D576" s="1296">
        <f>+BS!Q572</f>
        <v>54724.38</v>
      </c>
      <c r="F576" s="1261">
        <f t="shared" si="36"/>
        <v>54724.38</v>
      </c>
      <c r="N576" s="1353">
        <f t="shared" si="34"/>
        <v>0</v>
      </c>
      <c r="O576" s="1353">
        <f t="shared" si="35"/>
        <v>0</v>
      </c>
    </row>
    <row r="577" spans="1:15" outlineLevel="1">
      <c r="A577" s="1263">
        <v>566</v>
      </c>
      <c r="B577" s="1295" t="s">
        <v>3623</v>
      </c>
      <c r="C577" s="1279" t="s">
        <v>3622</v>
      </c>
      <c r="D577" s="1296">
        <f>+BS!Q573</f>
        <v>26285.295833333334</v>
      </c>
      <c r="F577" s="1261">
        <f t="shared" si="36"/>
        <v>26285.295833333334</v>
      </c>
      <c r="N577" s="1353">
        <f t="shared" si="34"/>
        <v>0</v>
      </c>
      <c r="O577" s="1353">
        <f t="shared" si="35"/>
        <v>0</v>
      </c>
    </row>
    <row r="578" spans="1:15" outlineLevel="1">
      <c r="A578" s="1263">
        <v>567</v>
      </c>
      <c r="B578" s="1295">
        <v>16502001</v>
      </c>
      <c r="C578" s="1295" t="s">
        <v>3332</v>
      </c>
      <c r="D578" s="1296">
        <f>+BS!Q574</f>
        <v>28082.875</v>
      </c>
      <c r="I578" s="1261">
        <f>D578</f>
        <v>28082.875</v>
      </c>
      <c r="M578" s="1275">
        <f>I578</f>
        <v>28082.875</v>
      </c>
      <c r="N578" s="1353">
        <f t="shared" si="34"/>
        <v>28082.875</v>
      </c>
      <c r="O578" s="1353">
        <f t="shared" si="35"/>
        <v>0</v>
      </c>
    </row>
    <row r="579" spans="1:15" outlineLevel="1">
      <c r="A579" s="1263">
        <v>568</v>
      </c>
      <c r="B579" s="1295">
        <v>16502003</v>
      </c>
      <c r="C579" s="1279" t="s">
        <v>2871</v>
      </c>
      <c r="D579" s="1296">
        <f>+BS!Q575</f>
        <v>15713.192916666667</v>
      </c>
      <c r="F579" s="1261">
        <f>+D579</f>
        <v>15713.192916666667</v>
      </c>
      <c r="N579" s="1353">
        <f t="shared" si="34"/>
        <v>0</v>
      </c>
      <c r="O579" s="1353">
        <f t="shared" si="35"/>
        <v>0</v>
      </c>
    </row>
    <row r="580" spans="1:15" outlineLevel="1">
      <c r="A580" s="1263">
        <v>569</v>
      </c>
      <c r="B580" s="1295">
        <v>16502013</v>
      </c>
      <c r="C580" s="1279" t="s">
        <v>2971</v>
      </c>
      <c r="D580" s="1296">
        <f>+BS!Q576</f>
        <v>63887.865000000013</v>
      </c>
      <c r="F580" s="1261">
        <f>+D580</f>
        <v>63887.865000000013</v>
      </c>
      <c r="N580" s="1353">
        <f t="shared" si="34"/>
        <v>0</v>
      </c>
      <c r="O580" s="1353">
        <f t="shared" si="35"/>
        <v>0</v>
      </c>
    </row>
    <row r="581" spans="1:15" outlineLevel="1">
      <c r="A581" s="1263">
        <v>570</v>
      </c>
      <c r="B581" s="1295">
        <v>16502021</v>
      </c>
      <c r="C581" s="1295" t="s">
        <v>3333</v>
      </c>
      <c r="D581" s="1296">
        <f>+BS!Q577</f>
        <v>43253.875</v>
      </c>
      <c r="I581" s="1261">
        <f>D581</f>
        <v>43253.875</v>
      </c>
      <c r="M581" s="1275">
        <f>I581</f>
        <v>43253.875</v>
      </c>
      <c r="N581" s="1353">
        <f t="shared" si="34"/>
        <v>43253.875</v>
      </c>
      <c r="O581" s="1353">
        <f t="shared" si="35"/>
        <v>0</v>
      </c>
    </row>
    <row r="582" spans="1:15" outlineLevel="1">
      <c r="A582" s="1263">
        <v>571</v>
      </c>
      <c r="B582" s="1295">
        <v>16502023</v>
      </c>
      <c r="C582" s="1279" t="s">
        <v>2892</v>
      </c>
      <c r="D582" s="1296">
        <f>+BS!Q578</f>
        <v>64248.770833333321</v>
      </c>
      <c r="F582" s="1261">
        <f t="shared" ref="F582:F608" si="37">+D582</f>
        <v>64248.770833333321</v>
      </c>
      <c r="N582" s="1353">
        <f t="shared" si="34"/>
        <v>0</v>
      </c>
      <c r="O582" s="1353">
        <f t="shared" si="35"/>
        <v>0</v>
      </c>
    </row>
    <row r="583" spans="1:15" outlineLevel="1">
      <c r="A583" s="1263">
        <v>572</v>
      </c>
      <c r="B583" s="1295">
        <v>16502033</v>
      </c>
      <c r="C583" s="1279" t="s">
        <v>2946</v>
      </c>
      <c r="D583" s="1296">
        <f>+BS!Q579</f>
        <v>12500</v>
      </c>
      <c r="F583" s="1261">
        <f t="shared" si="37"/>
        <v>12500</v>
      </c>
      <c r="N583" s="1353">
        <f t="shared" si="34"/>
        <v>0</v>
      </c>
      <c r="O583" s="1353">
        <f t="shared" si="35"/>
        <v>0</v>
      </c>
    </row>
    <row r="584" spans="1:15" outlineLevel="1">
      <c r="A584" s="1263">
        <v>573</v>
      </c>
      <c r="B584" s="1295">
        <v>16502043</v>
      </c>
      <c r="C584" s="1279" t="s">
        <v>2967</v>
      </c>
      <c r="D584" s="1296">
        <f>+BS!Q580</f>
        <v>0</v>
      </c>
      <c r="F584" s="1261">
        <f t="shared" si="37"/>
        <v>0</v>
      </c>
      <c r="N584" s="1353">
        <f t="shared" si="34"/>
        <v>0</v>
      </c>
      <c r="O584" s="1353">
        <f t="shared" si="35"/>
        <v>0</v>
      </c>
    </row>
    <row r="585" spans="1:15" outlineLevel="1">
      <c r="A585" s="1263">
        <v>574</v>
      </c>
      <c r="B585" s="1295">
        <v>16502053</v>
      </c>
      <c r="C585" s="1279" t="s">
        <v>2998</v>
      </c>
      <c r="D585" s="1296">
        <f>+BS!Q581</f>
        <v>46283.902499999997</v>
      </c>
      <c r="F585" s="1261">
        <f t="shared" si="37"/>
        <v>46283.902499999997</v>
      </c>
      <c r="N585" s="1353">
        <f t="shared" si="34"/>
        <v>0</v>
      </c>
      <c r="O585" s="1353">
        <f t="shared" si="35"/>
        <v>0</v>
      </c>
    </row>
    <row r="586" spans="1:15" outlineLevel="1">
      <c r="A586" s="1263">
        <v>575</v>
      </c>
      <c r="B586" s="1295">
        <v>16502063</v>
      </c>
      <c r="C586" s="1279" t="s">
        <v>3021</v>
      </c>
      <c r="D586" s="1296">
        <f>+BS!Q582</f>
        <v>79178.119583333333</v>
      </c>
      <c r="F586" s="1261">
        <f t="shared" si="37"/>
        <v>79178.119583333333</v>
      </c>
      <c r="N586" s="1353">
        <f t="shared" si="34"/>
        <v>0</v>
      </c>
      <c r="O586" s="1353">
        <f t="shared" si="35"/>
        <v>0</v>
      </c>
    </row>
    <row r="587" spans="1:15" outlineLevel="1">
      <c r="A587" s="1263">
        <v>576</v>
      </c>
      <c r="B587" s="1295">
        <v>16502073</v>
      </c>
      <c r="C587" s="1279" t="s">
        <v>3042</v>
      </c>
      <c r="D587" s="1296">
        <f>+BS!Q583</f>
        <v>0</v>
      </c>
      <c r="F587" s="1261">
        <f t="shared" si="37"/>
        <v>0</v>
      </c>
      <c r="N587" s="1353">
        <f t="shared" si="34"/>
        <v>0</v>
      </c>
      <c r="O587" s="1353">
        <f t="shared" si="35"/>
        <v>0</v>
      </c>
    </row>
    <row r="588" spans="1:15" outlineLevel="1">
      <c r="A588" s="1263">
        <v>577</v>
      </c>
      <c r="B588" s="1295">
        <v>16502083</v>
      </c>
      <c r="C588" s="1279" t="s">
        <v>3050</v>
      </c>
      <c r="D588" s="1296">
        <f>+BS!Q584</f>
        <v>15241.276666666667</v>
      </c>
      <c r="F588" s="1261">
        <f t="shared" si="37"/>
        <v>15241.276666666667</v>
      </c>
      <c r="N588" s="1353">
        <f t="shared" ref="N588:N651" si="38">SUM(K588:M588)</f>
        <v>0</v>
      </c>
      <c r="O588" s="1353">
        <f t="shared" ref="O588:O651" si="39">N588-I588</f>
        <v>0</v>
      </c>
    </row>
    <row r="589" spans="1:15" outlineLevel="1">
      <c r="A589" s="1263">
        <v>578</v>
      </c>
      <c r="B589" s="1295">
        <v>16502093</v>
      </c>
      <c r="C589" s="1279" t="s">
        <v>3090</v>
      </c>
      <c r="D589" s="1296">
        <f>+BS!Q585</f>
        <v>0</v>
      </c>
      <c r="F589" s="1261">
        <f t="shared" si="37"/>
        <v>0</v>
      </c>
      <c r="N589" s="1353">
        <f t="shared" si="38"/>
        <v>0</v>
      </c>
      <c r="O589" s="1353">
        <f t="shared" si="39"/>
        <v>0</v>
      </c>
    </row>
    <row r="590" spans="1:15" s="1279" customFormat="1" outlineLevel="1">
      <c r="A590" s="1298">
        <v>579</v>
      </c>
      <c r="B590" s="1295">
        <v>16502103</v>
      </c>
      <c r="C590" s="1279" t="s">
        <v>3099</v>
      </c>
      <c r="D590" s="1296">
        <f>+BS!Q586</f>
        <v>55809.079166666663</v>
      </c>
      <c r="E590" s="1298"/>
      <c r="F590" s="1275">
        <f t="shared" si="37"/>
        <v>55809.079166666663</v>
      </c>
      <c r="G590" s="1275"/>
      <c r="H590" s="1275"/>
      <c r="I590" s="1275"/>
      <c r="K590" s="1275"/>
      <c r="L590" s="1275"/>
      <c r="M590" s="1275"/>
      <c r="N590" s="1333">
        <f t="shared" si="38"/>
        <v>0</v>
      </c>
      <c r="O590" s="1333">
        <f t="shared" si="39"/>
        <v>0</v>
      </c>
    </row>
    <row r="591" spans="1:15" outlineLevel="1">
      <c r="A591" s="1263">
        <v>580</v>
      </c>
      <c r="B591" s="1295">
        <v>16502011</v>
      </c>
      <c r="C591" s="1279" t="s">
        <v>3125</v>
      </c>
      <c r="D591" s="1296">
        <f>+BS!Q587</f>
        <v>2401.7325000000001</v>
      </c>
      <c r="F591" s="1261">
        <f t="shared" si="37"/>
        <v>2401.7325000000001</v>
      </c>
      <c r="N591" s="1353">
        <f t="shared" si="38"/>
        <v>0</v>
      </c>
      <c r="O591" s="1353">
        <f t="shared" si="39"/>
        <v>0</v>
      </c>
    </row>
    <row r="592" spans="1:15" outlineLevel="1">
      <c r="A592" s="1263">
        <v>581</v>
      </c>
      <c r="B592" s="1295">
        <v>16502113</v>
      </c>
      <c r="C592" s="1279" t="s">
        <v>3119</v>
      </c>
      <c r="D592" s="1296">
        <f>+BS!Q588</f>
        <v>46109.795000000006</v>
      </c>
      <c r="F592" s="1261">
        <f t="shared" si="37"/>
        <v>46109.795000000006</v>
      </c>
      <c r="N592" s="1353">
        <f t="shared" si="38"/>
        <v>0</v>
      </c>
      <c r="O592" s="1353">
        <f t="shared" si="39"/>
        <v>0</v>
      </c>
    </row>
    <row r="593" spans="1:15" outlineLevel="1">
      <c r="A593" s="1263">
        <v>582</v>
      </c>
      <c r="B593" s="1295">
        <v>16502123</v>
      </c>
      <c r="C593" s="1279" t="s">
        <v>3198</v>
      </c>
      <c r="D593" s="1296">
        <f>+BS!Q589</f>
        <v>2463.8962500000002</v>
      </c>
      <c r="F593" s="1261">
        <f t="shared" si="37"/>
        <v>2463.8962500000002</v>
      </c>
      <c r="N593" s="1353">
        <f t="shared" si="38"/>
        <v>0</v>
      </c>
      <c r="O593" s="1353">
        <f t="shared" si="39"/>
        <v>0</v>
      </c>
    </row>
    <row r="594" spans="1:15" outlineLevel="1">
      <c r="A594" s="1263">
        <v>583</v>
      </c>
      <c r="B594" s="1295">
        <v>16502133</v>
      </c>
      <c r="C594" s="1279" t="s">
        <v>3310</v>
      </c>
      <c r="D594" s="1296">
        <f>+BS!Q590</f>
        <v>216524.61375000002</v>
      </c>
      <c r="F594" s="1261">
        <f t="shared" si="37"/>
        <v>216524.61375000002</v>
      </c>
      <c r="N594" s="1353">
        <f t="shared" si="38"/>
        <v>0</v>
      </c>
      <c r="O594" s="1353">
        <f t="shared" si="39"/>
        <v>0</v>
      </c>
    </row>
    <row r="595" spans="1:15" outlineLevel="1">
      <c r="A595" s="1263">
        <v>584</v>
      </c>
      <c r="B595" s="1295">
        <v>16502143</v>
      </c>
      <c r="C595" s="1295" t="s">
        <v>3343</v>
      </c>
      <c r="D595" s="1296">
        <f>+BS!Q591</f>
        <v>20761.075000000001</v>
      </c>
      <c r="F595" s="1261">
        <f t="shared" si="37"/>
        <v>20761.075000000001</v>
      </c>
      <c r="N595" s="1353">
        <f t="shared" si="38"/>
        <v>0</v>
      </c>
      <c r="O595" s="1353">
        <f t="shared" si="39"/>
        <v>0</v>
      </c>
    </row>
    <row r="596" spans="1:15" outlineLevel="1">
      <c r="A596" s="1263">
        <v>585</v>
      </c>
      <c r="B596" s="1295">
        <v>16502153</v>
      </c>
      <c r="C596" s="1295" t="s">
        <v>3362</v>
      </c>
      <c r="D596" s="1296">
        <f>+BS!Q592</f>
        <v>104338.27625</v>
      </c>
      <c r="F596" s="1261">
        <f t="shared" si="37"/>
        <v>104338.27625</v>
      </c>
      <c r="N596" s="1353">
        <f t="shared" si="38"/>
        <v>0</v>
      </c>
      <c r="O596" s="1353">
        <f t="shared" si="39"/>
        <v>0</v>
      </c>
    </row>
    <row r="597" spans="1:15" outlineLevel="1">
      <c r="A597" s="1263">
        <v>586</v>
      </c>
      <c r="B597" s="1295" t="s">
        <v>3379</v>
      </c>
      <c r="C597" s="1295" t="s">
        <v>3376</v>
      </c>
      <c r="D597" s="1296">
        <f>+BS!Q593</f>
        <v>43468.762500000004</v>
      </c>
      <c r="F597" s="1261">
        <f t="shared" si="37"/>
        <v>43468.762500000004</v>
      </c>
      <c r="N597" s="1353">
        <f t="shared" si="38"/>
        <v>0</v>
      </c>
      <c r="O597" s="1353">
        <f t="shared" si="39"/>
        <v>0</v>
      </c>
    </row>
    <row r="598" spans="1:15" outlineLevel="1">
      <c r="A598" s="1263">
        <v>587</v>
      </c>
      <c r="B598" s="1295" t="s">
        <v>3467</v>
      </c>
      <c r="C598" s="1295" t="s">
        <v>3451</v>
      </c>
      <c r="D598" s="1296">
        <f>+BS!Q594</f>
        <v>157984.35916666666</v>
      </c>
      <c r="F598" s="1261">
        <f t="shared" si="37"/>
        <v>157984.35916666666</v>
      </c>
      <c r="N598" s="1353">
        <f t="shared" si="38"/>
        <v>0</v>
      </c>
      <c r="O598" s="1353">
        <f t="shared" si="39"/>
        <v>0</v>
      </c>
    </row>
    <row r="599" spans="1:15" outlineLevel="1">
      <c r="A599" s="1263">
        <v>588</v>
      </c>
      <c r="B599" s="1295">
        <v>16502181</v>
      </c>
      <c r="C599" s="1295" t="s">
        <v>2555</v>
      </c>
      <c r="D599" s="1296">
        <f>+BS!Q595</f>
        <v>7254.9204166666677</v>
      </c>
      <c r="F599" s="1261">
        <f t="shared" si="37"/>
        <v>7254.9204166666677</v>
      </c>
      <c r="N599" s="1353">
        <f t="shared" si="38"/>
        <v>0</v>
      </c>
      <c r="O599" s="1353">
        <f t="shared" si="39"/>
        <v>0</v>
      </c>
    </row>
    <row r="600" spans="1:15" s="1279" customFormat="1" outlineLevel="1">
      <c r="A600" s="1298">
        <v>589</v>
      </c>
      <c r="B600" s="1295">
        <v>16502191</v>
      </c>
      <c r="C600" s="1295" t="s">
        <v>2449</v>
      </c>
      <c r="D600" s="1296">
        <f>+BS!Q596</f>
        <v>293079.46916666668</v>
      </c>
      <c r="E600" s="1298"/>
      <c r="F600" s="1275">
        <f t="shared" si="37"/>
        <v>293079.46916666668</v>
      </c>
      <c r="G600" s="1275"/>
      <c r="H600" s="1275"/>
      <c r="I600" s="1275"/>
      <c r="K600" s="1275"/>
      <c r="L600" s="1275"/>
      <c r="M600" s="1275"/>
      <c r="N600" s="1333">
        <f t="shared" si="38"/>
        <v>0</v>
      </c>
      <c r="O600" s="1333">
        <f t="shared" si="39"/>
        <v>0</v>
      </c>
    </row>
    <row r="601" spans="1:15" outlineLevel="1">
      <c r="A601" s="1263">
        <v>590</v>
      </c>
      <c r="B601" s="1295">
        <v>16502201</v>
      </c>
      <c r="C601" s="1295" t="s">
        <v>3452</v>
      </c>
      <c r="D601" s="1296">
        <f>+BS!Q597</f>
        <v>11149.833333333334</v>
      </c>
      <c r="F601" s="1261">
        <f t="shared" si="37"/>
        <v>11149.833333333334</v>
      </c>
      <c r="N601" s="1353">
        <f t="shared" si="38"/>
        <v>0</v>
      </c>
      <c r="O601" s="1353">
        <f t="shared" si="39"/>
        <v>0</v>
      </c>
    </row>
    <row r="602" spans="1:15" outlineLevel="1">
      <c r="A602" s="1263">
        <v>591</v>
      </c>
      <c r="B602" s="1295">
        <v>16502213</v>
      </c>
      <c r="C602" s="1295" t="s">
        <v>3453</v>
      </c>
      <c r="D602" s="1296">
        <f>+BS!Q598</f>
        <v>33016</v>
      </c>
      <c r="F602" s="1261">
        <f t="shared" si="37"/>
        <v>33016</v>
      </c>
      <c r="N602" s="1353">
        <f t="shared" si="38"/>
        <v>0</v>
      </c>
      <c r="O602" s="1353">
        <f t="shared" si="39"/>
        <v>0</v>
      </c>
    </row>
    <row r="603" spans="1:15" outlineLevel="1">
      <c r="A603" s="1263">
        <v>592</v>
      </c>
      <c r="B603" s="1295">
        <v>16502221</v>
      </c>
      <c r="C603" s="1295" t="s">
        <v>3407</v>
      </c>
      <c r="D603" s="1296">
        <f>+BS!Q599</f>
        <v>7432441.7958333315</v>
      </c>
      <c r="F603" s="1261">
        <f t="shared" si="37"/>
        <v>7432441.7958333315</v>
      </c>
      <c r="N603" s="1353">
        <f t="shared" si="38"/>
        <v>0</v>
      </c>
      <c r="O603" s="1353">
        <f t="shared" si="39"/>
        <v>0</v>
      </c>
    </row>
    <row r="604" spans="1:15" outlineLevel="1">
      <c r="A604" s="1263">
        <v>593</v>
      </c>
      <c r="B604" s="1295">
        <v>16502231</v>
      </c>
      <c r="C604" s="1295" t="s">
        <v>3408</v>
      </c>
      <c r="D604" s="1296">
        <f>+BS!Q600</f>
        <v>793976.26000000013</v>
      </c>
      <c r="F604" s="1261">
        <f t="shared" si="37"/>
        <v>793976.26000000013</v>
      </c>
      <c r="N604" s="1353">
        <f t="shared" si="38"/>
        <v>0</v>
      </c>
      <c r="O604" s="1353">
        <f t="shared" si="39"/>
        <v>0</v>
      </c>
    </row>
    <row r="605" spans="1:15" outlineLevel="1">
      <c r="A605" s="1263">
        <v>594</v>
      </c>
      <c r="B605" s="1295">
        <v>16502241</v>
      </c>
      <c r="C605" s="1295" t="s">
        <v>3454</v>
      </c>
      <c r="D605" s="1296">
        <f>+BS!Q601</f>
        <v>40659.123333333337</v>
      </c>
      <c r="F605" s="1261">
        <f t="shared" si="37"/>
        <v>40659.123333333337</v>
      </c>
      <c r="N605" s="1353">
        <f t="shared" si="38"/>
        <v>0</v>
      </c>
      <c r="O605" s="1353">
        <f t="shared" si="39"/>
        <v>0</v>
      </c>
    </row>
    <row r="606" spans="1:15" s="1279" customFormat="1" outlineLevel="1">
      <c r="A606" s="1298">
        <v>595</v>
      </c>
      <c r="B606" s="1295" t="s">
        <v>3639</v>
      </c>
      <c r="C606" s="1279" t="s">
        <v>3460</v>
      </c>
      <c r="D606" s="1296">
        <f>+BS!Q602</f>
        <v>56478.280416666668</v>
      </c>
      <c r="E606" s="1298"/>
      <c r="F606" s="1275">
        <f t="shared" si="37"/>
        <v>56478.280416666668</v>
      </c>
      <c r="G606" s="1275"/>
      <c r="H606" s="1275"/>
      <c r="I606" s="1275"/>
      <c r="K606" s="1275"/>
      <c r="L606" s="1275"/>
      <c r="M606" s="1275"/>
      <c r="N606" s="1333">
        <f t="shared" si="38"/>
        <v>0</v>
      </c>
      <c r="O606" s="1333">
        <f t="shared" si="39"/>
        <v>0</v>
      </c>
    </row>
    <row r="607" spans="1:15" s="1279" customFormat="1" outlineLevel="1">
      <c r="A607" s="1298">
        <v>596</v>
      </c>
      <c r="B607" s="1295" t="s">
        <v>3640</v>
      </c>
      <c r="C607" s="1279" t="s">
        <v>3461</v>
      </c>
      <c r="D607" s="1296">
        <f>+BS!Q603</f>
        <v>47874.539166666662</v>
      </c>
      <c r="E607" s="1298"/>
      <c r="F607" s="1275">
        <f t="shared" si="37"/>
        <v>47874.539166666662</v>
      </c>
      <c r="G607" s="1275"/>
      <c r="H607" s="1275"/>
      <c r="I607" s="1275"/>
      <c r="K607" s="1275"/>
      <c r="L607" s="1275"/>
      <c r="M607" s="1275"/>
      <c r="N607" s="1333">
        <f t="shared" si="38"/>
        <v>0</v>
      </c>
      <c r="O607" s="1333">
        <f t="shared" si="39"/>
        <v>0</v>
      </c>
    </row>
    <row r="608" spans="1:15" outlineLevel="1">
      <c r="A608" s="1263">
        <v>597</v>
      </c>
      <c r="B608" s="1295" t="s">
        <v>3641</v>
      </c>
      <c r="C608" s="1279" t="s">
        <v>3457</v>
      </c>
      <c r="D608" s="1296">
        <f>+BS!Q604</f>
        <v>52566.802083333336</v>
      </c>
      <c r="F608" s="1261">
        <f t="shared" si="37"/>
        <v>52566.802083333336</v>
      </c>
      <c r="N608" s="1353">
        <f t="shared" si="38"/>
        <v>0</v>
      </c>
      <c r="O608" s="1353">
        <f t="shared" si="39"/>
        <v>0</v>
      </c>
    </row>
    <row r="609" spans="1:16" s="1279" customFormat="1" outlineLevel="1">
      <c r="A609" s="1298">
        <v>598</v>
      </c>
      <c r="B609" s="1295">
        <v>16502382</v>
      </c>
      <c r="C609" s="1295" t="s">
        <v>3404</v>
      </c>
      <c r="D609" s="1296">
        <f>+BS!Q605</f>
        <v>1669164.6354166667</v>
      </c>
      <c r="E609" s="1298" t="s">
        <v>3772</v>
      </c>
      <c r="F609" s="1275"/>
      <c r="G609" s="1275"/>
      <c r="H609" s="1275"/>
      <c r="I609" s="1275">
        <f>+D609</f>
        <v>1669164.6354166667</v>
      </c>
      <c r="K609" s="1275"/>
      <c r="L609" s="1275"/>
      <c r="M609" s="1275">
        <f>+I609</f>
        <v>1669164.6354166667</v>
      </c>
      <c r="N609" s="1333">
        <f t="shared" si="38"/>
        <v>1669164.6354166667</v>
      </c>
      <c r="O609" s="1333">
        <f t="shared" si="39"/>
        <v>0</v>
      </c>
      <c r="P609" s="1279" t="s">
        <v>3794</v>
      </c>
    </row>
    <row r="610" spans="1:16" outlineLevel="1">
      <c r="A610" s="1263">
        <v>599</v>
      </c>
      <c r="B610" s="1295" t="s">
        <v>3642</v>
      </c>
      <c r="C610" s="1279" t="s">
        <v>3458</v>
      </c>
      <c r="D610" s="1296">
        <f>+BS!Q606</f>
        <v>113724.8875</v>
      </c>
      <c r="F610" s="1261">
        <f t="shared" ref="F610:F631" si="40">+D610</f>
        <v>113724.8875</v>
      </c>
      <c r="N610" s="1353">
        <f t="shared" si="38"/>
        <v>0</v>
      </c>
      <c r="O610" s="1353">
        <f t="shared" si="39"/>
        <v>0</v>
      </c>
    </row>
    <row r="611" spans="1:16" outlineLevel="1">
      <c r="A611" s="1263">
        <v>600</v>
      </c>
      <c r="B611" s="1295">
        <v>16502393</v>
      </c>
      <c r="C611" s="1295" t="s">
        <v>3414</v>
      </c>
      <c r="D611" s="1296">
        <f>+BS!Q607</f>
        <v>12136.25</v>
      </c>
      <c r="F611" s="1261">
        <f t="shared" si="40"/>
        <v>12136.25</v>
      </c>
      <c r="N611" s="1353">
        <f t="shared" si="38"/>
        <v>0</v>
      </c>
      <c r="O611" s="1353">
        <f t="shared" si="39"/>
        <v>0</v>
      </c>
    </row>
    <row r="612" spans="1:16" outlineLevel="1">
      <c r="A612" s="1263">
        <v>601</v>
      </c>
      <c r="B612" s="1295" t="s">
        <v>3643</v>
      </c>
      <c r="C612" s="1279" t="s">
        <v>3459</v>
      </c>
      <c r="D612" s="1296">
        <f>+BS!Q608</f>
        <v>99495.160416666666</v>
      </c>
      <c r="F612" s="1261">
        <f t="shared" si="40"/>
        <v>99495.160416666666</v>
      </c>
      <c r="N612" s="1353">
        <f t="shared" si="38"/>
        <v>0</v>
      </c>
      <c r="O612" s="1353">
        <f t="shared" si="39"/>
        <v>0</v>
      </c>
    </row>
    <row r="613" spans="1:16" outlineLevel="1">
      <c r="A613" s="1263">
        <v>602</v>
      </c>
      <c r="B613" s="1295">
        <v>16502403</v>
      </c>
      <c r="C613" s="1295" t="s">
        <v>3145</v>
      </c>
      <c r="D613" s="1296">
        <f>+BS!Q609</f>
        <v>69350</v>
      </c>
      <c r="F613" s="1261">
        <f t="shared" si="40"/>
        <v>69350</v>
      </c>
      <c r="N613" s="1353">
        <f t="shared" si="38"/>
        <v>0</v>
      </c>
      <c r="O613" s="1353">
        <f t="shared" si="39"/>
        <v>0</v>
      </c>
    </row>
    <row r="614" spans="1:16" outlineLevel="1">
      <c r="A614" s="1263">
        <v>603</v>
      </c>
      <c r="B614" s="1295">
        <v>16502413</v>
      </c>
      <c r="C614" s="1295" t="s">
        <v>3434</v>
      </c>
      <c r="D614" s="1296">
        <f>+BS!Q610</f>
        <v>47500</v>
      </c>
      <c r="F614" s="1261">
        <f t="shared" si="40"/>
        <v>47500</v>
      </c>
      <c r="N614" s="1353">
        <f t="shared" si="38"/>
        <v>0</v>
      </c>
      <c r="O614" s="1353">
        <f t="shared" si="39"/>
        <v>0</v>
      </c>
    </row>
    <row r="615" spans="1:16" outlineLevel="1">
      <c r="A615" s="1263">
        <v>604</v>
      </c>
      <c r="B615" s="1295">
        <v>16502423</v>
      </c>
      <c r="C615" s="1295" t="s">
        <v>3440</v>
      </c>
      <c r="D615" s="1296">
        <f>+BS!Q611</f>
        <v>78892.085000000006</v>
      </c>
      <c r="F615" s="1261">
        <f t="shared" si="40"/>
        <v>78892.085000000006</v>
      </c>
      <c r="N615" s="1353">
        <f t="shared" si="38"/>
        <v>0</v>
      </c>
      <c r="O615" s="1353">
        <f t="shared" si="39"/>
        <v>0</v>
      </c>
    </row>
    <row r="616" spans="1:16" outlineLevel="1">
      <c r="A616" s="1263">
        <v>605</v>
      </c>
      <c r="B616" s="1295">
        <v>16502433</v>
      </c>
      <c r="C616" s="1305" t="s">
        <v>3485</v>
      </c>
      <c r="D616" s="1296">
        <f>+BS!Q612</f>
        <v>25566.824999999997</v>
      </c>
      <c r="F616" s="1261">
        <f t="shared" si="40"/>
        <v>25566.824999999997</v>
      </c>
      <c r="N616" s="1353">
        <f t="shared" si="38"/>
        <v>0</v>
      </c>
      <c r="O616" s="1353">
        <f t="shared" si="39"/>
        <v>0</v>
      </c>
    </row>
    <row r="617" spans="1:16" outlineLevel="1">
      <c r="A617" s="1263">
        <v>606</v>
      </c>
      <c r="B617" s="1295">
        <v>16502453</v>
      </c>
      <c r="C617" s="1305" t="s">
        <v>3603</v>
      </c>
      <c r="D617" s="1296">
        <f>+BS!Q613</f>
        <v>68255</v>
      </c>
      <c r="F617" s="1261">
        <f t="shared" si="40"/>
        <v>68255</v>
      </c>
      <c r="N617" s="1353">
        <f t="shared" si="38"/>
        <v>0</v>
      </c>
      <c r="O617" s="1353">
        <f t="shared" si="39"/>
        <v>0</v>
      </c>
    </row>
    <row r="618" spans="1:16" outlineLevel="1">
      <c r="A618" s="1263">
        <v>607</v>
      </c>
      <c r="B618" s="1295">
        <v>16502443</v>
      </c>
      <c r="C618" s="1305" t="s">
        <v>3472</v>
      </c>
      <c r="D618" s="1296">
        <f>+BS!Q614</f>
        <v>606385.94999999984</v>
      </c>
      <c r="F618" s="1261">
        <f t="shared" si="40"/>
        <v>606385.94999999984</v>
      </c>
      <c r="N618" s="1353">
        <f t="shared" si="38"/>
        <v>0</v>
      </c>
      <c r="O618" s="1353">
        <f t="shared" si="39"/>
        <v>0</v>
      </c>
    </row>
    <row r="619" spans="1:16" outlineLevel="1">
      <c r="A619" s="1263">
        <v>608</v>
      </c>
      <c r="B619" s="1295">
        <v>16502473</v>
      </c>
      <c r="C619" s="1305" t="s">
        <v>3612</v>
      </c>
      <c r="D619" s="1296">
        <f>+BS!Q615</f>
        <v>24637.5</v>
      </c>
      <c r="F619" s="1261">
        <f t="shared" si="40"/>
        <v>24637.5</v>
      </c>
      <c r="N619" s="1353">
        <f t="shared" si="38"/>
        <v>0</v>
      </c>
      <c r="O619" s="1353">
        <f t="shared" si="39"/>
        <v>0</v>
      </c>
    </row>
    <row r="620" spans="1:16" outlineLevel="1">
      <c r="A620" s="1263">
        <v>609</v>
      </c>
      <c r="B620" s="1295" t="s">
        <v>3649</v>
      </c>
      <c r="C620" s="1279" t="s">
        <v>3631</v>
      </c>
      <c r="D620" s="1296">
        <f>+BS!Q616</f>
        <v>3089.2229166666671</v>
      </c>
      <c r="F620" s="1261">
        <f t="shared" si="40"/>
        <v>3089.2229166666671</v>
      </c>
      <c r="N620" s="1353">
        <f t="shared" si="38"/>
        <v>0</v>
      </c>
      <c r="O620" s="1353">
        <f t="shared" si="39"/>
        <v>0</v>
      </c>
    </row>
    <row r="621" spans="1:16" outlineLevel="1">
      <c r="A621" s="1263">
        <v>610</v>
      </c>
      <c r="B621" s="1295">
        <v>16504003</v>
      </c>
      <c r="C621" s="1279" t="s">
        <v>2898</v>
      </c>
      <c r="D621" s="1296">
        <f>+BS!Q617</f>
        <v>6068.125</v>
      </c>
      <c r="F621" s="1261">
        <f t="shared" si="40"/>
        <v>6068.125</v>
      </c>
      <c r="N621" s="1353">
        <f t="shared" si="38"/>
        <v>0</v>
      </c>
      <c r="O621" s="1353">
        <f t="shared" si="39"/>
        <v>0</v>
      </c>
    </row>
    <row r="622" spans="1:16" outlineLevel="1">
      <c r="A622" s="1263">
        <v>611</v>
      </c>
      <c r="B622" s="1295">
        <v>16504013</v>
      </c>
      <c r="C622" s="1279" t="s">
        <v>2972</v>
      </c>
      <c r="D622" s="1296">
        <f>+BS!Q618</f>
        <v>1359.3287499999999</v>
      </c>
      <c r="F622" s="1261">
        <f t="shared" si="40"/>
        <v>1359.3287499999999</v>
      </c>
      <c r="N622" s="1353">
        <f t="shared" si="38"/>
        <v>0</v>
      </c>
      <c r="O622" s="1353">
        <f t="shared" si="39"/>
        <v>0</v>
      </c>
    </row>
    <row r="623" spans="1:16" outlineLevel="1">
      <c r="A623" s="1263">
        <v>612</v>
      </c>
      <c r="B623" s="1295">
        <v>16504023</v>
      </c>
      <c r="C623" s="1279" t="s">
        <v>3604</v>
      </c>
      <c r="D623" s="1296">
        <f>+BS!Q619</f>
        <v>180462.08333333334</v>
      </c>
      <c r="F623" s="1261">
        <f t="shared" si="40"/>
        <v>180462.08333333334</v>
      </c>
      <c r="N623" s="1353">
        <f t="shared" si="38"/>
        <v>0</v>
      </c>
      <c r="O623" s="1353">
        <f t="shared" si="39"/>
        <v>0</v>
      </c>
    </row>
    <row r="624" spans="1:16" outlineLevel="1">
      <c r="A624" s="1263">
        <v>613</v>
      </c>
      <c r="B624" s="1295">
        <v>16504033</v>
      </c>
      <c r="C624" s="1279" t="s">
        <v>2947</v>
      </c>
      <c r="D624" s="1296">
        <f>+BS!Q620</f>
        <v>21666.666666666668</v>
      </c>
      <c r="F624" s="1261">
        <f t="shared" si="40"/>
        <v>21666.666666666668</v>
      </c>
      <c r="N624" s="1353">
        <f t="shared" si="38"/>
        <v>0</v>
      </c>
      <c r="O624" s="1353">
        <f t="shared" si="39"/>
        <v>0</v>
      </c>
    </row>
    <row r="625" spans="1:16" outlineLevel="1">
      <c r="A625" s="1263">
        <v>614</v>
      </c>
      <c r="B625" s="1295">
        <v>16504043</v>
      </c>
      <c r="C625" s="1279" t="s">
        <v>3146</v>
      </c>
      <c r="D625" s="1296">
        <f>+BS!Q621</f>
        <v>16425</v>
      </c>
      <c r="F625" s="1261">
        <f t="shared" si="40"/>
        <v>16425</v>
      </c>
      <c r="N625" s="1353">
        <f t="shared" si="38"/>
        <v>0</v>
      </c>
      <c r="O625" s="1353">
        <f t="shared" si="39"/>
        <v>0</v>
      </c>
    </row>
    <row r="626" spans="1:16" outlineLevel="1">
      <c r="A626" s="1263">
        <v>615</v>
      </c>
      <c r="B626" s="1295">
        <v>16504053</v>
      </c>
      <c r="C626" s="1295" t="s">
        <v>3341</v>
      </c>
      <c r="D626" s="1296">
        <f>+BS!Q622</f>
        <v>74047.83</v>
      </c>
      <c r="F626" s="1261">
        <f t="shared" si="40"/>
        <v>74047.83</v>
      </c>
      <c r="N626" s="1353">
        <f t="shared" si="38"/>
        <v>0</v>
      </c>
      <c r="O626" s="1353">
        <f t="shared" si="39"/>
        <v>0</v>
      </c>
    </row>
    <row r="627" spans="1:16" outlineLevel="1">
      <c r="A627" s="1263">
        <v>616</v>
      </c>
      <c r="B627" s="1295">
        <v>16504063</v>
      </c>
      <c r="C627" s="1279" t="s">
        <v>3443</v>
      </c>
      <c r="D627" s="1296">
        <f>+BS!Q623</f>
        <v>16926.875</v>
      </c>
      <c r="F627" s="1261">
        <f t="shared" si="40"/>
        <v>16926.875</v>
      </c>
      <c r="N627" s="1353">
        <f t="shared" si="38"/>
        <v>0</v>
      </c>
      <c r="O627" s="1353">
        <f t="shared" si="39"/>
        <v>0</v>
      </c>
    </row>
    <row r="628" spans="1:16" outlineLevel="1">
      <c r="A628" s="1263">
        <v>617</v>
      </c>
      <c r="B628" s="1295">
        <v>16504073</v>
      </c>
      <c r="C628" s="1279" t="s">
        <v>3434</v>
      </c>
      <c r="D628" s="1296">
        <f>+BS!Q624</f>
        <v>58333.333333333336</v>
      </c>
      <c r="F628" s="1261">
        <f t="shared" si="40"/>
        <v>58333.333333333336</v>
      </c>
      <c r="N628" s="1353">
        <f t="shared" si="38"/>
        <v>0</v>
      </c>
      <c r="O628" s="1353">
        <f t="shared" si="39"/>
        <v>0</v>
      </c>
    </row>
    <row r="629" spans="1:16" outlineLevel="1">
      <c r="A629" s="1263">
        <v>618</v>
      </c>
      <c r="B629" s="1295">
        <v>16504083</v>
      </c>
      <c r="C629" s="1279" t="s">
        <v>3145</v>
      </c>
      <c r="D629" s="1296">
        <f>+BS!Q625</f>
        <v>27375</v>
      </c>
      <c r="F629" s="1261">
        <f t="shared" si="40"/>
        <v>27375</v>
      </c>
      <c r="N629" s="1353">
        <f t="shared" si="38"/>
        <v>0</v>
      </c>
      <c r="O629" s="1353">
        <f t="shared" si="39"/>
        <v>0</v>
      </c>
    </row>
    <row r="630" spans="1:16" outlineLevel="1">
      <c r="A630" s="1263">
        <v>619</v>
      </c>
      <c r="B630" s="1295">
        <v>16504093</v>
      </c>
      <c r="C630" s="1279" t="s">
        <v>3455</v>
      </c>
      <c r="D630" s="1296">
        <f>+BS!Q626</f>
        <v>389911.44708333345</v>
      </c>
      <c r="F630" s="1261">
        <f t="shared" si="40"/>
        <v>389911.44708333345</v>
      </c>
      <c r="N630" s="1353">
        <f t="shared" si="38"/>
        <v>0</v>
      </c>
      <c r="O630" s="1353">
        <f t="shared" si="39"/>
        <v>0</v>
      </c>
    </row>
    <row r="631" spans="1:16" outlineLevel="1">
      <c r="A631" s="1263">
        <v>620</v>
      </c>
      <c r="B631" s="1295">
        <v>16504101</v>
      </c>
      <c r="C631" s="1279" t="s">
        <v>2555</v>
      </c>
      <c r="D631" s="1296">
        <f>+BS!Q627</f>
        <v>84207.6</v>
      </c>
      <c r="F631" s="1261">
        <f t="shared" si="40"/>
        <v>84207.6</v>
      </c>
      <c r="N631" s="1353">
        <f t="shared" si="38"/>
        <v>0</v>
      </c>
      <c r="O631" s="1353">
        <f t="shared" si="39"/>
        <v>0</v>
      </c>
    </row>
    <row r="632" spans="1:16" s="1279" customFormat="1" outlineLevel="1">
      <c r="A632" s="1298">
        <v>621</v>
      </c>
      <c r="B632" s="1295">
        <v>16504112</v>
      </c>
      <c r="C632" s="1279" t="s">
        <v>3456</v>
      </c>
      <c r="D632" s="1296">
        <f>+BS!Q628</f>
        <v>946564.0625</v>
      </c>
      <c r="E632" s="1298" t="s">
        <v>3772</v>
      </c>
      <c r="F632" s="1275"/>
      <c r="G632" s="1275"/>
      <c r="H632" s="1275"/>
      <c r="I632" s="1275">
        <f>+D632</f>
        <v>946564.0625</v>
      </c>
      <c r="K632" s="1275"/>
      <c r="L632" s="1275"/>
      <c r="M632" s="1275">
        <f>+I632</f>
        <v>946564.0625</v>
      </c>
      <c r="N632" s="1333">
        <f t="shared" si="38"/>
        <v>946564.0625</v>
      </c>
      <c r="O632" s="1333">
        <f t="shared" si="39"/>
        <v>0</v>
      </c>
      <c r="P632" s="1279" t="s">
        <v>3794</v>
      </c>
    </row>
    <row r="633" spans="1:16" outlineLevel="1">
      <c r="A633" s="1263">
        <v>622</v>
      </c>
      <c r="B633" s="1295" t="s">
        <v>3644</v>
      </c>
      <c r="C633" s="1279" t="s">
        <v>3407</v>
      </c>
      <c r="D633" s="1296">
        <f>+BS!Q629</f>
        <v>2033.09375</v>
      </c>
      <c r="F633" s="1261">
        <f t="shared" ref="F633:F666" si="41">+D633</f>
        <v>2033.09375</v>
      </c>
      <c r="N633" s="1353">
        <f t="shared" si="38"/>
        <v>0</v>
      </c>
      <c r="O633" s="1353">
        <f t="shared" si="39"/>
        <v>0</v>
      </c>
    </row>
    <row r="634" spans="1:16" outlineLevel="1">
      <c r="A634" s="1263">
        <v>623</v>
      </c>
      <c r="B634" s="1295" t="s">
        <v>3645</v>
      </c>
      <c r="C634" s="1279" t="s">
        <v>3408</v>
      </c>
      <c r="D634" s="1296">
        <f>+BS!Q630</f>
        <v>1115.9845833333334</v>
      </c>
      <c r="F634" s="1261">
        <f t="shared" si="41"/>
        <v>1115.9845833333334</v>
      </c>
      <c r="N634" s="1353">
        <f t="shared" si="38"/>
        <v>0</v>
      </c>
      <c r="O634" s="1353">
        <f t="shared" si="39"/>
        <v>0</v>
      </c>
    </row>
    <row r="635" spans="1:16" outlineLevel="1">
      <c r="A635" s="1263">
        <v>624</v>
      </c>
      <c r="B635" s="1295" t="s">
        <v>3646</v>
      </c>
      <c r="C635" s="1279" t="s">
        <v>3413</v>
      </c>
      <c r="D635" s="1296">
        <f>+BS!Q631</f>
        <v>32.518750000000004</v>
      </c>
      <c r="F635" s="1261">
        <f t="shared" si="41"/>
        <v>32.518750000000004</v>
      </c>
      <c r="N635" s="1353">
        <f t="shared" si="38"/>
        <v>0</v>
      </c>
      <c r="O635" s="1353">
        <f t="shared" si="39"/>
        <v>0</v>
      </c>
    </row>
    <row r="636" spans="1:16" outlineLevel="1">
      <c r="A636" s="1263">
        <v>625</v>
      </c>
      <c r="B636" s="1295" t="s">
        <v>3624</v>
      </c>
      <c r="C636" s="1305" t="s">
        <v>3622</v>
      </c>
      <c r="D636" s="1296">
        <f>+BS!Q632</f>
        <v>6876.25</v>
      </c>
      <c r="F636" s="1261">
        <f t="shared" si="41"/>
        <v>6876.25</v>
      </c>
      <c r="N636" s="1353">
        <f t="shared" si="38"/>
        <v>0</v>
      </c>
      <c r="O636" s="1353">
        <f t="shared" si="39"/>
        <v>0</v>
      </c>
    </row>
    <row r="637" spans="1:16" outlineLevel="1">
      <c r="A637" s="1263">
        <v>626</v>
      </c>
      <c r="B637" s="1295">
        <v>16504221</v>
      </c>
      <c r="C637" s="1279" t="s">
        <v>3452</v>
      </c>
      <c r="D637" s="1296">
        <f>+BS!Q633</f>
        <v>166985.52083333334</v>
      </c>
      <c r="F637" s="1261">
        <f t="shared" si="41"/>
        <v>166985.52083333334</v>
      </c>
      <c r="N637" s="1353">
        <f t="shared" si="38"/>
        <v>0</v>
      </c>
      <c r="O637" s="1353">
        <f t="shared" si="39"/>
        <v>0</v>
      </c>
    </row>
    <row r="638" spans="1:16" outlineLevel="1">
      <c r="A638" s="1263">
        <v>627</v>
      </c>
      <c r="B638" s="1295">
        <v>16504223</v>
      </c>
      <c r="C638" s="1305" t="s">
        <v>3486</v>
      </c>
      <c r="D638" s="1296">
        <f>+BS!Q634</f>
        <v>65479.671666666683</v>
      </c>
      <c r="F638" s="1261">
        <f t="shared" si="41"/>
        <v>65479.671666666683</v>
      </c>
      <c r="N638" s="1353">
        <f t="shared" si="38"/>
        <v>0</v>
      </c>
      <c r="O638" s="1353">
        <f t="shared" si="39"/>
        <v>0</v>
      </c>
    </row>
    <row r="639" spans="1:16" outlineLevel="1">
      <c r="A639" s="1263">
        <v>628</v>
      </c>
      <c r="B639" s="1295">
        <v>16504231</v>
      </c>
      <c r="C639" s="1279" t="s">
        <v>3457</v>
      </c>
      <c r="D639" s="1296">
        <f>+BS!Q635</f>
        <v>871588.46250000002</v>
      </c>
      <c r="F639" s="1261">
        <f t="shared" si="41"/>
        <v>871588.46250000002</v>
      </c>
      <c r="N639" s="1353">
        <f t="shared" si="38"/>
        <v>0</v>
      </c>
      <c r="O639" s="1353">
        <f t="shared" si="39"/>
        <v>0</v>
      </c>
    </row>
    <row r="640" spans="1:16" outlineLevel="1">
      <c r="A640" s="1263">
        <v>629</v>
      </c>
      <c r="B640" s="1295">
        <v>16504233</v>
      </c>
      <c r="C640" s="1305" t="s">
        <v>3472</v>
      </c>
      <c r="D640" s="1296">
        <f>+BS!Q636</f>
        <v>946635.83791666664</v>
      </c>
      <c r="F640" s="1261">
        <f t="shared" si="41"/>
        <v>946635.83791666664</v>
      </c>
      <c r="N640" s="1353">
        <f t="shared" si="38"/>
        <v>0</v>
      </c>
      <c r="O640" s="1353">
        <f t="shared" si="39"/>
        <v>0</v>
      </c>
    </row>
    <row r="641" spans="1:15" outlineLevel="1">
      <c r="A641" s="1263">
        <v>630</v>
      </c>
      <c r="B641" s="1295">
        <v>16504241</v>
      </c>
      <c r="C641" s="1279" t="s">
        <v>3458</v>
      </c>
      <c r="D641" s="1296">
        <f>+BS!Q637</f>
        <v>1885625.4600000002</v>
      </c>
      <c r="F641" s="1261">
        <f t="shared" si="41"/>
        <v>1885625.4600000002</v>
      </c>
      <c r="N641" s="1353">
        <f t="shared" si="38"/>
        <v>0</v>
      </c>
      <c r="O641" s="1353">
        <f t="shared" si="39"/>
        <v>0</v>
      </c>
    </row>
    <row r="642" spans="1:15" outlineLevel="1">
      <c r="A642" s="1263">
        <v>631</v>
      </c>
      <c r="B642" s="1295">
        <v>16504251</v>
      </c>
      <c r="C642" s="1279" t="s">
        <v>3459</v>
      </c>
      <c r="D642" s="1296">
        <f>+BS!Q638</f>
        <v>1718451.4483333335</v>
      </c>
      <c r="F642" s="1261">
        <f t="shared" si="41"/>
        <v>1718451.4483333335</v>
      </c>
      <c r="N642" s="1353">
        <f t="shared" si="38"/>
        <v>0</v>
      </c>
      <c r="O642" s="1353">
        <f t="shared" si="39"/>
        <v>0</v>
      </c>
    </row>
    <row r="643" spans="1:15" outlineLevel="1">
      <c r="A643" s="1263">
        <v>632</v>
      </c>
      <c r="B643" s="1295">
        <v>16504253</v>
      </c>
      <c r="C643" s="1279" t="s">
        <v>3423</v>
      </c>
      <c r="D643" s="1296">
        <f>+BS!Q639</f>
        <v>2063.52</v>
      </c>
      <c r="F643" s="1261">
        <f t="shared" si="41"/>
        <v>2063.52</v>
      </c>
      <c r="N643" s="1353">
        <f t="shared" si="38"/>
        <v>0</v>
      </c>
      <c r="O643" s="1353">
        <f t="shared" si="39"/>
        <v>0</v>
      </c>
    </row>
    <row r="644" spans="1:15" s="1279" customFormat="1" outlineLevel="1">
      <c r="A644" s="1298">
        <v>633</v>
      </c>
      <c r="B644" s="1295">
        <v>16504261</v>
      </c>
      <c r="C644" s="1279" t="s">
        <v>3460</v>
      </c>
      <c r="D644" s="1296">
        <f>+BS!Q640</f>
        <v>708148.74583333347</v>
      </c>
      <c r="E644" s="1298"/>
      <c r="F644" s="1275">
        <f t="shared" si="41"/>
        <v>708148.74583333347</v>
      </c>
      <c r="G644" s="1275"/>
      <c r="H644" s="1275"/>
      <c r="I644" s="1275"/>
      <c r="K644" s="1275"/>
      <c r="L644" s="1275"/>
      <c r="M644" s="1275"/>
      <c r="N644" s="1333">
        <f t="shared" si="38"/>
        <v>0</v>
      </c>
      <c r="O644" s="1333">
        <f t="shared" si="39"/>
        <v>0</v>
      </c>
    </row>
    <row r="645" spans="1:15" s="1279" customFormat="1" outlineLevel="1">
      <c r="A645" s="1298">
        <v>634</v>
      </c>
      <c r="B645" s="1295">
        <v>16504271</v>
      </c>
      <c r="C645" s="1279" t="s">
        <v>3461</v>
      </c>
      <c r="D645" s="1296">
        <f>+BS!Q641</f>
        <v>692427.16666666663</v>
      </c>
      <c r="E645" s="1298"/>
      <c r="F645" s="1275">
        <f t="shared" si="41"/>
        <v>692427.16666666663</v>
      </c>
      <c r="G645" s="1275"/>
      <c r="H645" s="1275"/>
      <c r="I645" s="1275"/>
      <c r="K645" s="1275"/>
      <c r="L645" s="1275"/>
      <c r="M645" s="1275"/>
      <c r="N645" s="1333">
        <f t="shared" si="38"/>
        <v>0</v>
      </c>
      <c r="O645" s="1333">
        <f t="shared" si="39"/>
        <v>0</v>
      </c>
    </row>
    <row r="646" spans="1:15" outlineLevel="1">
      <c r="A646" s="1263">
        <v>635</v>
      </c>
      <c r="B646" s="1295">
        <v>16502463</v>
      </c>
      <c r="C646" s="1279" t="s">
        <v>3492</v>
      </c>
      <c r="D646" s="1296">
        <f>+BS!Q642</f>
        <v>92033.164166666669</v>
      </c>
      <c r="F646" s="1261">
        <f t="shared" si="41"/>
        <v>92033.164166666669</v>
      </c>
      <c r="N646" s="1353">
        <f t="shared" si="38"/>
        <v>0</v>
      </c>
      <c r="O646" s="1353">
        <f t="shared" si="39"/>
        <v>0</v>
      </c>
    </row>
    <row r="647" spans="1:15" outlineLevel="1">
      <c r="A647" s="1263">
        <v>636</v>
      </c>
      <c r="B647" s="1295">
        <v>16504273</v>
      </c>
      <c r="C647" s="1279" t="s">
        <v>3493</v>
      </c>
      <c r="D647" s="1296">
        <f>+BS!Q643</f>
        <v>155158.47208333333</v>
      </c>
      <c r="F647" s="1261">
        <f t="shared" si="41"/>
        <v>155158.47208333333</v>
      </c>
      <c r="N647" s="1353">
        <f t="shared" si="38"/>
        <v>0</v>
      </c>
      <c r="O647" s="1353">
        <f t="shared" si="39"/>
        <v>0</v>
      </c>
    </row>
    <row r="648" spans="1:15" outlineLevel="1">
      <c r="A648" s="1263">
        <v>637</v>
      </c>
      <c r="B648" s="1295" t="s">
        <v>3650</v>
      </c>
      <c r="C648" s="1279" t="s">
        <v>3632</v>
      </c>
      <c r="D648" s="1296">
        <f>+BS!Q644</f>
        <v>5663.5758333333333</v>
      </c>
      <c r="F648" s="1261">
        <f t="shared" si="41"/>
        <v>5663.5758333333333</v>
      </c>
      <c r="N648" s="1353">
        <f t="shared" si="38"/>
        <v>0</v>
      </c>
      <c r="O648" s="1353">
        <f t="shared" si="39"/>
        <v>0</v>
      </c>
    </row>
    <row r="649" spans="1:15" outlineLevel="1">
      <c r="A649" s="1263">
        <v>638</v>
      </c>
      <c r="B649" s="1295">
        <v>16580001</v>
      </c>
      <c r="C649" s="1279" t="s">
        <v>3462</v>
      </c>
      <c r="D649" s="1296">
        <f>+BS!Q645</f>
        <v>-6001113.595416666</v>
      </c>
      <c r="F649" s="1261">
        <f t="shared" si="41"/>
        <v>-6001113.595416666</v>
      </c>
      <c r="N649" s="1353">
        <f t="shared" si="38"/>
        <v>0</v>
      </c>
      <c r="O649" s="1353">
        <f t="shared" si="39"/>
        <v>0</v>
      </c>
    </row>
    <row r="650" spans="1:15" outlineLevel="1">
      <c r="A650" s="1263">
        <v>639</v>
      </c>
      <c r="B650" s="1295">
        <v>16580002</v>
      </c>
      <c r="C650" s="1279" t="s">
        <v>3463</v>
      </c>
      <c r="D650" s="1296">
        <f>+BS!Q646</f>
        <v>-946564.0625</v>
      </c>
      <c r="F650" s="1261">
        <f t="shared" si="41"/>
        <v>-946564.0625</v>
      </c>
      <c r="N650" s="1353">
        <f t="shared" si="38"/>
        <v>0</v>
      </c>
      <c r="O650" s="1353">
        <f t="shared" si="39"/>
        <v>0</v>
      </c>
    </row>
    <row r="651" spans="1:15" outlineLevel="1">
      <c r="A651" s="1263">
        <v>640</v>
      </c>
      <c r="B651" s="1295">
        <v>16580003</v>
      </c>
      <c r="C651" s="1279" t="s">
        <v>3464</v>
      </c>
      <c r="D651" s="1296">
        <f>+BS!Q647</f>
        <v>-1535624.4320833331</v>
      </c>
      <c r="F651" s="1261">
        <f t="shared" si="41"/>
        <v>-1535624.4320833331</v>
      </c>
      <c r="N651" s="1353">
        <f t="shared" si="38"/>
        <v>0</v>
      </c>
      <c r="O651" s="1353">
        <f t="shared" si="39"/>
        <v>0</v>
      </c>
    </row>
    <row r="652" spans="1:15" outlineLevel="1">
      <c r="A652" s="1263">
        <v>641</v>
      </c>
      <c r="B652" s="1295">
        <v>16590001</v>
      </c>
      <c r="C652" s="1279" t="s">
        <v>3462</v>
      </c>
      <c r="D652" s="1296">
        <f>+BS!Q648</f>
        <v>6001113.595416666</v>
      </c>
      <c r="F652" s="1261">
        <f t="shared" si="41"/>
        <v>6001113.595416666</v>
      </c>
      <c r="N652" s="1353">
        <f t="shared" ref="N652:N715" si="42">SUM(K652:M652)</f>
        <v>0</v>
      </c>
      <c r="O652" s="1353">
        <f t="shared" ref="O652:O715" si="43">N652-I652</f>
        <v>0</v>
      </c>
    </row>
    <row r="653" spans="1:15" outlineLevel="1">
      <c r="A653" s="1263">
        <v>642</v>
      </c>
      <c r="B653" s="1295">
        <v>16590002</v>
      </c>
      <c r="C653" s="1279" t="s">
        <v>3465</v>
      </c>
      <c r="D653" s="1296">
        <f>+BS!Q649</f>
        <v>946564.0625</v>
      </c>
      <c r="F653" s="1261">
        <f t="shared" si="41"/>
        <v>946564.0625</v>
      </c>
      <c r="N653" s="1353">
        <f t="shared" si="42"/>
        <v>0</v>
      </c>
      <c r="O653" s="1353">
        <f t="shared" si="43"/>
        <v>0</v>
      </c>
    </row>
    <row r="654" spans="1:15" outlineLevel="1">
      <c r="A654" s="1263">
        <v>643</v>
      </c>
      <c r="B654" s="1295">
        <v>16590003</v>
      </c>
      <c r="C654" s="1279" t="s">
        <v>3464</v>
      </c>
      <c r="D654" s="1296">
        <f>+BS!Q650</f>
        <v>1535624.4320833331</v>
      </c>
      <c r="F654" s="1261">
        <f t="shared" si="41"/>
        <v>1535624.4320833331</v>
      </c>
      <c r="N654" s="1353">
        <f t="shared" si="42"/>
        <v>0</v>
      </c>
      <c r="O654" s="1353">
        <f t="shared" si="43"/>
        <v>0</v>
      </c>
    </row>
    <row r="655" spans="1:15" hidden="1" outlineLevel="2">
      <c r="A655" s="1263">
        <v>644</v>
      </c>
      <c r="B655" s="1295">
        <v>16599011</v>
      </c>
      <c r="C655" s="1279" t="s">
        <v>1844</v>
      </c>
      <c r="D655" s="1296">
        <f>+BS!Q651</f>
        <v>0</v>
      </c>
      <c r="F655" s="1261">
        <f t="shared" si="41"/>
        <v>0</v>
      </c>
      <c r="N655" s="1353">
        <f t="shared" si="42"/>
        <v>0</v>
      </c>
      <c r="O655" s="1353">
        <f t="shared" si="43"/>
        <v>0</v>
      </c>
    </row>
    <row r="656" spans="1:15" hidden="1" outlineLevel="2">
      <c r="A656" s="1263">
        <v>645</v>
      </c>
      <c r="B656" s="1295">
        <v>17100093</v>
      </c>
      <c r="C656" s="1279" t="s">
        <v>1939</v>
      </c>
      <c r="D656" s="1296">
        <f>+BS!Q652</f>
        <v>0</v>
      </c>
      <c r="F656" s="1261">
        <f t="shared" si="41"/>
        <v>0</v>
      </c>
      <c r="N656" s="1353">
        <f t="shared" si="42"/>
        <v>0</v>
      </c>
      <c r="O656" s="1353">
        <f t="shared" si="43"/>
        <v>0</v>
      </c>
    </row>
    <row r="657" spans="1:16" hidden="1" outlineLevel="2">
      <c r="A657" s="1263">
        <v>646</v>
      </c>
      <c r="B657" s="1295">
        <v>17100103</v>
      </c>
      <c r="C657" s="1279" t="s">
        <v>639</v>
      </c>
      <c r="D657" s="1296">
        <f>+BS!Q653</f>
        <v>0</v>
      </c>
      <c r="F657" s="1261">
        <f t="shared" si="41"/>
        <v>0</v>
      </c>
      <c r="N657" s="1353">
        <f t="shared" si="42"/>
        <v>0</v>
      </c>
      <c r="O657" s="1353">
        <f t="shared" si="43"/>
        <v>0</v>
      </c>
    </row>
    <row r="658" spans="1:16" hidden="1" outlineLevel="2">
      <c r="A658" s="1263">
        <v>647</v>
      </c>
      <c r="B658" s="1295">
        <v>17100203</v>
      </c>
      <c r="C658" s="1279" t="s">
        <v>317</v>
      </c>
      <c r="D658" s="1296">
        <f>+BS!Q654</f>
        <v>0</v>
      </c>
      <c r="F658" s="1261">
        <f t="shared" si="41"/>
        <v>0</v>
      </c>
      <c r="N658" s="1353">
        <f t="shared" si="42"/>
        <v>0</v>
      </c>
      <c r="O658" s="1353">
        <f t="shared" si="43"/>
        <v>0</v>
      </c>
    </row>
    <row r="659" spans="1:16" hidden="1" outlineLevel="2">
      <c r="A659" s="1263">
        <v>648</v>
      </c>
      <c r="B659" s="1295">
        <v>17100303</v>
      </c>
      <c r="C659" s="1279" t="s">
        <v>942</v>
      </c>
      <c r="D659" s="1296">
        <f>+BS!Q655</f>
        <v>0</v>
      </c>
      <c r="F659" s="1261">
        <f t="shared" si="41"/>
        <v>0</v>
      </c>
      <c r="N659" s="1353">
        <f t="shared" si="42"/>
        <v>0</v>
      </c>
      <c r="O659" s="1353">
        <f t="shared" si="43"/>
        <v>0</v>
      </c>
    </row>
    <row r="660" spans="1:16" hidden="1" outlineLevel="2">
      <c r="A660" s="1263">
        <v>649</v>
      </c>
      <c r="B660" s="1295">
        <v>17100333</v>
      </c>
      <c r="C660" s="1279" t="s">
        <v>1841</v>
      </c>
      <c r="D660" s="1296">
        <f>+BS!Q656</f>
        <v>0</v>
      </c>
      <c r="F660" s="1261">
        <f t="shared" si="41"/>
        <v>0</v>
      </c>
      <c r="N660" s="1353">
        <f t="shared" si="42"/>
        <v>0</v>
      </c>
      <c r="O660" s="1353">
        <f t="shared" si="43"/>
        <v>0</v>
      </c>
    </row>
    <row r="661" spans="1:16" s="1279" customFormat="1" outlineLevel="1" collapsed="1">
      <c r="A661" s="1298">
        <v>650</v>
      </c>
      <c r="B661" s="1295">
        <v>17300001</v>
      </c>
      <c r="C661" s="1279" t="s">
        <v>2491</v>
      </c>
      <c r="D661" s="1296">
        <f>+BS!Q657</f>
        <v>117809063.05624999</v>
      </c>
      <c r="E661" s="1298"/>
      <c r="F661" s="1275">
        <f t="shared" si="41"/>
        <v>117809063.05624999</v>
      </c>
      <c r="G661" s="1275"/>
      <c r="H661" s="1275"/>
      <c r="I661" s="1275"/>
      <c r="K661" s="1275"/>
      <c r="L661" s="1275"/>
      <c r="M661" s="1275"/>
      <c r="N661" s="1333">
        <f t="shared" si="42"/>
        <v>0</v>
      </c>
      <c r="O661" s="1333">
        <f t="shared" si="43"/>
        <v>0</v>
      </c>
      <c r="P661" s="1279" t="s">
        <v>3785</v>
      </c>
    </row>
    <row r="662" spans="1:16" s="1279" customFormat="1" outlineLevel="1">
      <c r="A662" s="1298">
        <v>651</v>
      </c>
      <c r="B662" s="1295">
        <v>17300002</v>
      </c>
      <c r="C662" s="1279" t="s">
        <v>1728</v>
      </c>
      <c r="D662" s="1296">
        <f>+BS!Q658</f>
        <v>39376843.41041667</v>
      </c>
      <c r="E662" s="1298"/>
      <c r="F662" s="1275">
        <f t="shared" si="41"/>
        <v>39376843.41041667</v>
      </c>
      <c r="G662" s="1275"/>
      <c r="H662" s="1275"/>
      <c r="I662" s="1275"/>
      <c r="K662" s="1275"/>
      <c r="L662" s="1275"/>
      <c r="M662" s="1275"/>
      <c r="N662" s="1333">
        <f t="shared" si="42"/>
        <v>0</v>
      </c>
      <c r="O662" s="1333">
        <f t="shared" si="43"/>
        <v>0</v>
      </c>
      <c r="P662" s="1279" t="s">
        <v>3785</v>
      </c>
    </row>
    <row r="663" spans="1:16" hidden="1" outlineLevel="2">
      <c r="A663" s="1263">
        <v>652</v>
      </c>
      <c r="B663" s="1295">
        <v>17300011</v>
      </c>
      <c r="C663" s="1279" t="s">
        <v>3510</v>
      </c>
      <c r="D663" s="1296">
        <f>+BS!Q659</f>
        <v>0</v>
      </c>
      <c r="F663" s="1261">
        <f t="shared" si="41"/>
        <v>0</v>
      </c>
      <c r="N663" s="1353">
        <f t="shared" si="42"/>
        <v>0</v>
      </c>
      <c r="O663" s="1353">
        <f t="shared" si="43"/>
        <v>0</v>
      </c>
    </row>
    <row r="664" spans="1:16" hidden="1" outlineLevel="2">
      <c r="A664" s="1263">
        <v>653</v>
      </c>
      <c r="B664" s="1295">
        <v>17300061</v>
      </c>
      <c r="C664" s="1279" t="s">
        <v>831</v>
      </c>
      <c r="D664" s="1296">
        <f>+BS!Q660</f>
        <v>0</v>
      </c>
      <c r="F664" s="1261">
        <f t="shared" si="41"/>
        <v>0</v>
      </c>
      <c r="N664" s="1353">
        <f t="shared" si="42"/>
        <v>0</v>
      </c>
      <c r="O664" s="1353">
        <f t="shared" si="43"/>
        <v>0</v>
      </c>
    </row>
    <row r="665" spans="1:16" hidden="1" outlineLevel="2">
      <c r="A665" s="1263">
        <v>654</v>
      </c>
      <c r="B665" s="1295">
        <v>17300062</v>
      </c>
      <c r="C665" s="1279" t="s">
        <v>832</v>
      </c>
      <c r="D665" s="1296">
        <f>+BS!Q661</f>
        <v>0</v>
      </c>
      <c r="F665" s="1261">
        <f t="shared" si="41"/>
        <v>0</v>
      </c>
      <c r="N665" s="1353">
        <f t="shared" si="42"/>
        <v>0</v>
      </c>
      <c r="O665" s="1353">
        <f t="shared" si="43"/>
        <v>0</v>
      </c>
    </row>
    <row r="666" spans="1:16" outlineLevel="1" collapsed="1">
      <c r="A666" s="1263">
        <v>655</v>
      </c>
      <c r="B666" s="1295">
        <v>17400001</v>
      </c>
      <c r="C666" s="1279" t="s">
        <v>1729</v>
      </c>
      <c r="D666" s="1296">
        <f>+BS!Q662</f>
        <v>7217785.4637500001</v>
      </c>
      <c r="F666" s="1261">
        <f t="shared" si="41"/>
        <v>7217785.4637500001</v>
      </c>
      <c r="N666" s="1353">
        <f t="shared" si="42"/>
        <v>0</v>
      </c>
      <c r="O666" s="1353">
        <f t="shared" si="43"/>
        <v>0</v>
      </c>
    </row>
    <row r="667" spans="1:16" s="1279" customFormat="1" outlineLevel="1">
      <c r="A667" s="1298">
        <v>656</v>
      </c>
      <c r="B667" s="1295">
        <v>17500001</v>
      </c>
      <c r="C667" s="1279" t="s">
        <v>2596</v>
      </c>
      <c r="D667" s="1296">
        <f>+BS!Q663</f>
        <v>22035199.405833334</v>
      </c>
      <c r="E667" s="1298"/>
      <c r="F667" s="1275"/>
      <c r="G667" s="1275"/>
      <c r="H667" s="1275"/>
      <c r="I667" s="1275">
        <f>+D667</f>
        <v>22035199.405833334</v>
      </c>
      <c r="K667" s="1275"/>
      <c r="L667" s="1275"/>
      <c r="M667" s="1275">
        <f>+I667</f>
        <v>22035199.405833334</v>
      </c>
      <c r="N667" s="1333">
        <f t="shared" si="42"/>
        <v>22035199.405833334</v>
      </c>
      <c r="O667" s="1333">
        <f t="shared" si="43"/>
        <v>0</v>
      </c>
    </row>
    <row r="668" spans="1:16" s="1279" customFormat="1" outlineLevel="1">
      <c r="A668" s="1298">
        <v>657</v>
      </c>
      <c r="B668" s="1295">
        <v>17500002</v>
      </c>
      <c r="C668" s="1279" t="s">
        <v>2586</v>
      </c>
      <c r="D668" s="1296">
        <f>+BS!Q664</f>
        <v>7041192.7858333327</v>
      </c>
      <c r="E668" s="1298"/>
      <c r="F668" s="1275"/>
      <c r="G668" s="1275"/>
      <c r="H668" s="1275"/>
      <c r="I668" s="1275">
        <f>+D668</f>
        <v>7041192.7858333327</v>
      </c>
      <c r="K668" s="1275"/>
      <c r="L668" s="1275"/>
      <c r="M668" s="1275">
        <f>+I668</f>
        <v>7041192.7858333327</v>
      </c>
      <c r="N668" s="1333">
        <f t="shared" si="42"/>
        <v>7041192.7858333327</v>
      </c>
      <c r="O668" s="1333">
        <f t="shared" si="43"/>
        <v>0</v>
      </c>
    </row>
    <row r="669" spans="1:16" outlineLevel="1">
      <c r="A669" s="1263">
        <v>658</v>
      </c>
      <c r="B669" s="1295">
        <v>17500011</v>
      </c>
      <c r="C669" s="1279" t="s">
        <v>2597</v>
      </c>
      <c r="D669" s="1296">
        <f>+BS!Q665</f>
        <v>5303015.663333334</v>
      </c>
      <c r="I669" s="1261">
        <f>+D669</f>
        <v>5303015.663333334</v>
      </c>
      <c r="M669" s="1275">
        <f>+I669</f>
        <v>5303015.663333334</v>
      </c>
      <c r="N669" s="1353">
        <f t="shared" si="42"/>
        <v>5303015.663333334</v>
      </c>
      <c r="O669" s="1353">
        <f t="shared" si="43"/>
        <v>0</v>
      </c>
    </row>
    <row r="670" spans="1:16" outlineLevel="1">
      <c r="A670" s="1263">
        <v>659</v>
      </c>
      <c r="B670" s="1295">
        <v>17500012</v>
      </c>
      <c r="C670" s="1279" t="s">
        <v>2588</v>
      </c>
      <c r="D670" s="1296">
        <f>+BS!Q666</f>
        <v>1355187.3216666665</v>
      </c>
      <c r="I670" s="1261">
        <f>+D670</f>
        <v>1355187.3216666665</v>
      </c>
      <c r="M670" s="1275">
        <f>+I670</f>
        <v>1355187.3216666665</v>
      </c>
      <c r="N670" s="1353">
        <f t="shared" si="42"/>
        <v>1355187.3216666665</v>
      </c>
      <c r="O670" s="1353">
        <f t="shared" si="43"/>
        <v>0</v>
      </c>
    </row>
    <row r="671" spans="1:16" hidden="1" outlineLevel="2">
      <c r="A671" s="1263">
        <v>660</v>
      </c>
      <c r="B671" s="1295">
        <v>17500021</v>
      </c>
      <c r="C671" s="1279" t="s">
        <v>864</v>
      </c>
      <c r="D671" s="1296">
        <f>+BS!Q667</f>
        <v>0</v>
      </c>
      <c r="N671" s="1353">
        <f t="shared" si="42"/>
        <v>0</v>
      </c>
      <c r="O671" s="1353">
        <f t="shared" si="43"/>
        <v>0</v>
      </c>
    </row>
    <row r="672" spans="1:16" hidden="1" outlineLevel="2">
      <c r="A672" s="1263">
        <v>661</v>
      </c>
      <c r="B672" s="1295">
        <v>17500022</v>
      </c>
      <c r="C672" s="1279" t="s">
        <v>957</v>
      </c>
      <c r="D672" s="1296">
        <f>+BS!Q668</f>
        <v>0</v>
      </c>
      <c r="N672" s="1353">
        <f t="shared" si="42"/>
        <v>0</v>
      </c>
      <c r="O672" s="1353">
        <f t="shared" si="43"/>
        <v>0</v>
      </c>
    </row>
    <row r="673" spans="1:15" hidden="1" outlineLevel="2">
      <c r="A673" s="1263">
        <v>662</v>
      </c>
      <c r="B673" s="1295">
        <v>17500032</v>
      </c>
      <c r="C673" s="1279" t="s">
        <v>373</v>
      </c>
      <c r="D673" s="1296">
        <f>+BS!Q669</f>
        <v>0</v>
      </c>
      <c r="N673" s="1353">
        <f t="shared" si="42"/>
        <v>0</v>
      </c>
      <c r="O673" s="1353">
        <f t="shared" si="43"/>
        <v>0</v>
      </c>
    </row>
    <row r="674" spans="1:15" hidden="1" outlineLevel="2">
      <c r="A674" s="1263">
        <v>663</v>
      </c>
      <c r="B674" s="1304">
        <v>17500041</v>
      </c>
      <c r="C674" s="1279" t="s">
        <v>437</v>
      </c>
      <c r="D674" s="1296">
        <f>+BS!Q670</f>
        <v>0</v>
      </c>
      <c r="N674" s="1353">
        <f t="shared" si="42"/>
        <v>0</v>
      </c>
      <c r="O674" s="1353">
        <f t="shared" si="43"/>
        <v>0</v>
      </c>
    </row>
    <row r="675" spans="1:15" hidden="1" outlineLevel="2">
      <c r="A675" s="1263">
        <v>664</v>
      </c>
      <c r="B675" s="1304">
        <v>17500051</v>
      </c>
      <c r="C675" s="1279" t="s">
        <v>437</v>
      </c>
      <c r="D675" s="1296">
        <f>+BS!Q671</f>
        <v>0</v>
      </c>
      <c r="N675" s="1353">
        <f t="shared" si="42"/>
        <v>0</v>
      </c>
      <c r="O675" s="1353">
        <f t="shared" si="43"/>
        <v>0</v>
      </c>
    </row>
    <row r="676" spans="1:15" hidden="1" outlineLevel="2">
      <c r="A676" s="1263">
        <v>665</v>
      </c>
      <c r="B676" s="1304">
        <v>17500061</v>
      </c>
      <c r="C676" s="1279" t="s">
        <v>19</v>
      </c>
      <c r="D676" s="1296">
        <f>+BS!Q672</f>
        <v>0</v>
      </c>
      <c r="N676" s="1353">
        <f t="shared" si="42"/>
        <v>0</v>
      </c>
      <c r="O676" s="1353">
        <f t="shared" si="43"/>
        <v>0</v>
      </c>
    </row>
    <row r="677" spans="1:15" hidden="1" outlineLevel="2">
      <c r="A677" s="1263">
        <v>666</v>
      </c>
      <c r="B677" s="1295">
        <v>17600001</v>
      </c>
      <c r="C677" s="1317" t="s">
        <v>2602</v>
      </c>
      <c r="D677" s="1296">
        <f>+BS!Q673</f>
        <v>0</v>
      </c>
      <c r="N677" s="1353">
        <f t="shared" si="42"/>
        <v>0</v>
      </c>
      <c r="O677" s="1353">
        <f t="shared" si="43"/>
        <v>0</v>
      </c>
    </row>
    <row r="678" spans="1:15" hidden="1" outlineLevel="2">
      <c r="A678" s="1263">
        <v>667</v>
      </c>
      <c r="B678" s="1295">
        <v>17600002</v>
      </c>
      <c r="C678" s="1279" t="s">
        <v>1776</v>
      </c>
      <c r="D678" s="1296">
        <f>+BS!Q674</f>
        <v>0</v>
      </c>
      <c r="N678" s="1353">
        <f t="shared" si="42"/>
        <v>0</v>
      </c>
      <c r="O678" s="1353">
        <f t="shared" si="43"/>
        <v>0</v>
      </c>
    </row>
    <row r="679" spans="1:15" hidden="1" outlineLevel="2">
      <c r="A679" s="1263">
        <v>668</v>
      </c>
      <c r="B679" s="1295">
        <v>17600011</v>
      </c>
      <c r="C679" s="1317" t="s">
        <v>2603</v>
      </c>
      <c r="D679" s="1296">
        <f>+BS!Q675</f>
        <v>0</v>
      </c>
      <c r="N679" s="1353">
        <f t="shared" si="42"/>
        <v>0</v>
      </c>
      <c r="O679" s="1353">
        <f t="shared" si="43"/>
        <v>0</v>
      </c>
    </row>
    <row r="680" spans="1:15" hidden="1" outlineLevel="2">
      <c r="A680" s="1263">
        <v>669</v>
      </c>
      <c r="B680" s="1295">
        <v>17600012</v>
      </c>
      <c r="C680" s="1279" t="s">
        <v>1818</v>
      </c>
      <c r="D680" s="1296">
        <f>+BS!Q676</f>
        <v>0</v>
      </c>
      <c r="N680" s="1353">
        <f t="shared" si="42"/>
        <v>0</v>
      </c>
      <c r="O680" s="1353">
        <f t="shared" si="43"/>
        <v>0</v>
      </c>
    </row>
    <row r="681" spans="1:15" hidden="1" outlineLevel="2">
      <c r="A681" s="1263">
        <v>670</v>
      </c>
      <c r="B681" s="1304">
        <v>17600021</v>
      </c>
      <c r="C681" s="1279" t="s">
        <v>438</v>
      </c>
      <c r="D681" s="1296">
        <f>+BS!Q677</f>
        <v>0</v>
      </c>
      <c r="N681" s="1353">
        <f t="shared" si="42"/>
        <v>0</v>
      </c>
      <c r="O681" s="1353">
        <f t="shared" si="43"/>
        <v>0</v>
      </c>
    </row>
    <row r="682" spans="1:15" hidden="1" outlineLevel="2">
      <c r="A682" s="1263">
        <v>671</v>
      </c>
      <c r="B682" s="1295">
        <v>17600023</v>
      </c>
      <c r="C682" s="1279" t="s">
        <v>1820</v>
      </c>
      <c r="D682" s="1296">
        <f>+BS!Q678</f>
        <v>0</v>
      </c>
      <c r="N682" s="1353">
        <f t="shared" si="42"/>
        <v>0</v>
      </c>
      <c r="O682" s="1353">
        <f t="shared" si="43"/>
        <v>0</v>
      </c>
    </row>
    <row r="683" spans="1:15" hidden="1" outlineLevel="2">
      <c r="A683" s="1263">
        <v>672</v>
      </c>
      <c r="B683" s="1304">
        <v>17600031</v>
      </c>
      <c r="C683" s="1279" t="s">
        <v>439</v>
      </c>
      <c r="D683" s="1296">
        <f>+BS!Q679</f>
        <v>0</v>
      </c>
      <c r="N683" s="1353">
        <f t="shared" si="42"/>
        <v>0</v>
      </c>
      <c r="O683" s="1353">
        <f t="shared" si="43"/>
        <v>0</v>
      </c>
    </row>
    <row r="684" spans="1:15" hidden="1" outlineLevel="2">
      <c r="A684" s="1263">
        <v>673</v>
      </c>
      <c r="B684" s="1304">
        <v>17600042</v>
      </c>
      <c r="C684" s="1279" t="s">
        <v>439</v>
      </c>
      <c r="D684" s="1296">
        <f>+BS!Q680</f>
        <v>0</v>
      </c>
      <c r="N684" s="1353">
        <f t="shared" si="42"/>
        <v>0</v>
      </c>
      <c r="O684" s="1353">
        <f t="shared" si="43"/>
        <v>0</v>
      </c>
    </row>
    <row r="685" spans="1:15" hidden="1" outlineLevel="2">
      <c r="A685" s="1263">
        <v>674</v>
      </c>
      <c r="B685" s="1295">
        <v>17600051</v>
      </c>
      <c r="C685" s="1279" t="s">
        <v>113</v>
      </c>
      <c r="D685" s="1296">
        <f>+BS!Q681</f>
        <v>0</v>
      </c>
      <c r="N685" s="1353">
        <f t="shared" si="42"/>
        <v>0</v>
      </c>
      <c r="O685" s="1353">
        <f t="shared" si="43"/>
        <v>0</v>
      </c>
    </row>
    <row r="686" spans="1:15" hidden="1" outlineLevel="2">
      <c r="A686" s="1263">
        <v>675</v>
      </c>
      <c r="B686" s="1304">
        <v>17600052</v>
      </c>
      <c r="C686" s="1279" t="s">
        <v>440</v>
      </c>
      <c r="D686" s="1296">
        <f>+BS!Q682</f>
        <v>0</v>
      </c>
      <c r="N686" s="1353">
        <f t="shared" si="42"/>
        <v>0</v>
      </c>
      <c r="O686" s="1353">
        <f t="shared" si="43"/>
        <v>0</v>
      </c>
    </row>
    <row r="687" spans="1:15" hidden="1" outlineLevel="2">
      <c r="A687" s="1263">
        <v>676</v>
      </c>
      <c r="B687" s="1295">
        <v>17600061</v>
      </c>
      <c r="C687" s="1279" t="s">
        <v>4</v>
      </c>
      <c r="D687" s="1296">
        <f>+BS!Q683</f>
        <v>0</v>
      </c>
      <c r="N687" s="1353">
        <f t="shared" si="42"/>
        <v>0</v>
      </c>
      <c r="O687" s="1353">
        <f t="shared" si="43"/>
        <v>0</v>
      </c>
    </row>
    <row r="688" spans="1:15" hidden="1" outlineLevel="2">
      <c r="A688" s="1263">
        <v>677</v>
      </c>
      <c r="B688" s="1295">
        <v>17600071</v>
      </c>
      <c r="C688" s="1279" t="s">
        <v>784</v>
      </c>
      <c r="D688" s="1296">
        <f>+BS!Q684</f>
        <v>0</v>
      </c>
      <c r="N688" s="1353">
        <f t="shared" si="42"/>
        <v>0</v>
      </c>
      <c r="O688" s="1353">
        <f t="shared" si="43"/>
        <v>0</v>
      </c>
    </row>
    <row r="689" spans="1:15" hidden="1" outlineLevel="2">
      <c r="A689" s="1263">
        <v>678</v>
      </c>
      <c r="B689" s="1295">
        <v>17600081</v>
      </c>
      <c r="C689" s="1279" t="s">
        <v>785</v>
      </c>
      <c r="D689" s="1296">
        <f>+BS!Q685</f>
        <v>0</v>
      </c>
      <c r="N689" s="1353">
        <f t="shared" si="42"/>
        <v>0</v>
      </c>
      <c r="O689" s="1353">
        <f t="shared" si="43"/>
        <v>0</v>
      </c>
    </row>
    <row r="690" spans="1:15" hidden="1" outlineLevel="2">
      <c r="A690" s="1263">
        <v>679</v>
      </c>
      <c r="B690" s="1304">
        <v>17600091</v>
      </c>
      <c r="C690" s="1279" t="s">
        <v>437</v>
      </c>
      <c r="D690" s="1296">
        <f>+BS!Q686</f>
        <v>0</v>
      </c>
      <c r="N690" s="1353">
        <f t="shared" si="42"/>
        <v>0</v>
      </c>
      <c r="O690" s="1353">
        <f t="shared" si="43"/>
        <v>0</v>
      </c>
    </row>
    <row r="691" spans="1:15" hidden="1" outlineLevel="2">
      <c r="A691" s="1263">
        <v>680</v>
      </c>
      <c r="B691" s="1304">
        <v>17600101</v>
      </c>
      <c r="C691" s="1279" t="s">
        <v>1209</v>
      </c>
      <c r="D691" s="1296">
        <f>+BS!Q687</f>
        <v>0</v>
      </c>
      <c r="N691" s="1353">
        <f t="shared" si="42"/>
        <v>0</v>
      </c>
      <c r="O691" s="1353">
        <f t="shared" si="43"/>
        <v>0</v>
      </c>
    </row>
    <row r="692" spans="1:15" hidden="1" outlineLevel="2">
      <c r="A692" s="1263">
        <v>681</v>
      </c>
      <c r="B692" s="1304">
        <v>17600111</v>
      </c>
      <c r="C692" s="1279" t="s">
        <v>2423</v>
      </c>
      <c r="D692" s="1296">
        <f>+BS!Q688</f>
        <v>0</v>
      </c>
      <c r="N692" s="1353">
        <f t="shared" si="42"/>
        <v>0</v>
      </c>
      <c r="O692" s="1353">
        <f t="shared" si="43"/>
        <v>0</v>
      </c>
    </row>
    <row r="693" spans="1:15" hidden="1" outlineLevel="2">
      <c r="A693" s="1263">
        <v>682</v>
      </c>
      <c r="B693" s="1304">
        <v>17600121</v>
      </c>
      <c r="C693" s="1279" t="s">
        <v>2425</v>
      </c>
      <c r="D693" s="1296">
        <f>+BS!Q689</f>
        <v>0</v>
      </c>
      <c r="N693" s="1353">
        <f t="shared" si="42"/>
        <v>0</v>
      </c>
      <c r="O693" s="1353">
        <f t="shared" si="43"/>
        <v>0</v>
      </c>
    </row>
    <row r="694" spans="1:15" outlineLevel="1" collapsed="1">
      <c r="A694" s="1263">
        <v>683</v>
      </c>
      <c r="B694" s="1295">
        <v>18100003</v>
      </c>
      <c r="C694" s="1279" t="s">
        <v>1544</v>
      </c>
      <c r="D694" s="1296">
        <f>+BS!Q690</f>
        <v>222884.67999999996</v>
      </c>
      <c r="H694" s="1261">
        <f t="shared" ref="H694:H725" si="44">+D694</f>
        <v>222884.67999999996</v>
      </c>
      <c r="N694" s="1353">
        <f t="shared" si="42"/>
        <v>0</v>
      </c>
      <c r="O694" s="1353">
        <f t="shared" si="43"/>
        <v>0</v>
      </c>
    </row>
    <row r="695" spans="1:15" outlineLevel="1">
      <c r="A695" s="1263">
        <v>684</v>
      </c>
      <c r="B695" s="1295">
        <v>18100063</v>
      </c>
      <c r="C695" s="1279" t="s">
        <v>341</v>
      </c>
      <c r="D695" s="1296">
        <f>+BS!Q691</f>
        <v>0</v>
      </c>
      <c r="H695" s="1261">
        <f t="shared" si="44"/>
        <v>0</v>
      </c>
      <c r="N695" s="1353">
        <f t="shared" si="42"/>
        <v>0</v>
      </c>
      <c r="O695" s="1353">
        <f t="shared" si="43"/>
        <v>0</v>
      </c>
    </row>
    <row r="696" spans="1:15" outlineLevel="1">
      <c r="A696" s="1263">
        <v>685</v>
      </c>
      <c r="B696" s="1295">
        <v>18100083</v>
      </c>
      <c r="C696" s="1279" t="s">
        <v>842</v>
      </c>
      <c r="D696" s="1296">
        <f>+BS!Q692</f>
        <v>0</v>
      </c>
      <c r="H696" s="1261">
        <f t="shared" si="44"/>
        <v>0</v>
      </c>
      <c r="N696" s="1353">
        <f t="shared" si="42"/>
        <v>0</v>
      </c>
      <c r="O696" s="1353">
        <f t="shared" si="43"/>
        <v>0</v>
      </c>
    </row>
    <row r="697" spans="1:15" outlineLevel="1">
      <c r="A697" s="1263">
        <v>686</v>
      </c>
      <c r="B697" s="1295">
        <v>18100093</v>
      </c>
      <c r="C697" s="1279" t="s">
        <v>843</v>
      </c>
      <c r="D697" s="1296">
        <f>+BS!Q693</f>
        <v>43172.330000000009</v>
      </c>
      <c r="H697" s="1261">
        <f t="shared" si="44"/>
        <v>43172.330000000009</v>
      </c>
      <c r="N697" s="1353">
        <f t="shared" si="42"/>
        <v>0</v>
      </c>
      <c r="O697" s="1353">
        <f t="shared" si="43"/>
        <v>0</v>
      </c>
    </row>
    <row r="698" spans="1:15" hidden="1" outlineLevel="2">
      <c r="A698" s="1263">
        <v>687</v>
      </c>
      <c r="B698" s="1295">
        <v>18100153</v>
      </c>
      <c r="C698" s="1279" t="s">
        <v>1166</v>
      </c>
      <c r="D698" s="1296">
        <f>+BS!Q694</f>
        <v>0</v>
      </c>
      <c r="H698" s="1261">
        <f t="shared" si="44"/>
        <v>0</v>
      </c>
      <c r="N698" s="1353">
        <f t="shared" si="42"/>
        <v>0</v>
      </c>
      <c r="O698" s="1353">
        <f t="shared" si="43"/>
        <v>0</v>
      </c>
    </row>
    <row r="699" spans="1:15" hidden="1" outlineLevel="2">
      <c r="A699" s="1263">
        <v>688</v>
      </c>
      <c r="B699" s="1295">
        <v>18100163</v>
      </c>
      <c r="C699" s="1279" t="s">
        <v>1716</v>
      </c>
      <c r="D699" s="1296">
        <f>+BS!Q695</f>
        <v>0</v>
      </c>
      <c r="H699" s="1261">
        <f t="shared" si="44"/>
        <v>0</v>
      </c>
      <c r="N699" s="1353">
        <f t="shared" si="42"/>
        <v>0</v>
      </c>
      <c r="O699" s="1353">
        <f t="shared" si="43"/>
        <v>0</v>
      </c>
    </row>
    <row r="700" spans="1:15" hidden="1" outlineLevel="2">
      <c r="A700" s="1263">
        <v>689</v>
      </c>
      <c r="B700" s="1295">
        <v>18100193</v>
      </c>
      <c r="C700" s="1279" t="s">
        <v>245</v>
      </c>
      <c r="D700" s="1296">
        <f>+BS!Q696</f>
        <v>0</v>
      </c>
      <c r="H700" s="1261">
        <f t="shared" si="44"/>
        <v>0</v>
      </c>
      <c r="N700" s="1353">
        <f t="shared" si="42"/>
        <v>0</v>
      </c>
      <c r="O700" s="1353">
        <f t="shared" si="43"/>
        <v>0</v>
      </c>
    </row>
    <row r="701" spans="1:15" outlineLevel="1" collapsed="1">
      <c r="A701" s="1263">
        <v>690</v>
      </c>
      <c r="B701" s="1295">
        <v>18100203</v>
      </c>
      <c r="C701" s="1279" t="s">
        <v>803</v>
      </c>
      <c r="D701" s="1296">
        <f>+BS!Q697</f>
        <v>1571991.0500000005</v>
      </c>
      <c r="H701" s="1261">
        <f t="shared" si="44"/>
        <v>1571991.0500000005</v>
      </c>
      <c r="N701" s="1353">
        <f t="shared" si="42"/>
        <v>0</v>
      </c>
      <c r="O701" s="1353">
        <f t="shared" si="43"/>
        <v>0</v>
      </c>
    </row>
    <row r="702" spans="1:15" outlineLevel="1">
      <c r="A702" s="1263">
        <v>691</v>
      </c>
      <c r="B702" s="1295">
        <v>18100213</v>
      </c>
      <c r="C702" s="1279" t="s">
        <v>3246</v>
      </c>
      <c r="D702" s="1296">
        <f>+BS!Q698</f>
        <v>4402186.864583333</v>
      </c>
      <c r="H702" s="1261">
        <f t="shared" si="44"/>
        <v>4402186.864583333</v>
      </c>
      <c r="N702" s="1353">
        <f t="shared" si="42"/>
        <v>0</v>
      </c>
      <c r="O702" s="1353">
        <f t="shared" si="43"/>
        <v>0</v>
      </c>
    </row>
    <row r="703" spans="1:15" outlineLevel="1">
      <c r="A703" s="1263">
        <v>692</v>
      </c>
      <c r="B703" s="1295">
        <v>18100223</v>
      </c>
      <c r="C703" s="1279" t="s">
        <v>2796</v>
      </c>
      <c r="D703" s="1296">
        <f>+BS!Q699</f>
        <v>1233961.24</v>
      </c>
      <c r="H703" s="1261">
        <f t="shared" si="44"/>
        <v>1233961.24</v>
      </c>
      <c r="N703" s="1353">
        <f t="shared" si="42"/>
        <v>0</v>
      </c>
      <c r="O703" s="1353">
        <f t="shared" si="43"/>
        <v>0</v>
      </c>
    </row>
    <row r="704" spans="1:15" outlineLevel="1">
      <c r="A704" s="1263">
        <v>693</v>
      </c>
      <c r="B704" s="1295">
        <v>18100231</v>
      </c>
      <c r="C704" s="1279" t="s">
        <v>1001</v>
      </c>
      <c r="D704" s="1296">
        <f>+BS!Q700</f>
        <v>0</v>
      </c>
      <c r="H704" s="1261">
        <f t="shared" si="44"/>
        <v>0</v>
      </c>
      <c r="N704" s="1353">
        <f t="shared" si="42"/>
        <v>0</v>
      </c>
      <c r="O704" s="1353">
        <f t="shared" si="43"/>
        <v>0</v>
      </c>
    </row>
    <row r="705" spans="1:15" outlineLevel="1">
      <c r="A705" s="1263">
        <v>694</v>
      </c>
      <c r="B705" s="1295">
        <v>18100233</v>
      </c>
      <c r="C705" s="1279" t="s">
        <v>2814</v>
      </c>
      <c r="D705" s="1296">
        <f>+BS!Q701</f>
        <v>208532.30000000002</v>
      </c>
      <c r="H705" s="1261">
        <f t="shared" si="44"/>
        <v>208532.30000000002</v>
      </c>
      <c r="N705" s="1353">
        <f t="shared" si="42"/>
        <v>0</v>
      </c>
      <c r="O705" s="1353">
        <f t="shared" si="43"/>
        <v>0</v>
      </c>
    </row>
    <row r="706" spans="1:15" hidden="1" outlineLevel="2">
      <c r="A706" s="1263">
        <v>695</v>
      </c>
      <c r="B706" s="1295">
        <v>18100253</v>
      </c>
      <c r="C706" s="1279" t="s">
        <v>392</v>
      </c>
      <c r="D706" s="1296">
        <f>+BS!Q702</f>
        <v>0</v>
      </c>
      <c r="H706" s="1261">
        <f t="shared" si="44"/>
        <v>0</v>
      </c>
      <c r="N706" s="1353">
        <f t="shared" si="42"/>
        <v>0</v>
      </c>
      <c r="O706" s="1353">
        <f t="shared" si="43"/>
        <v>0</v>
      </c>
    </row>
    <row r="707" spans="1:15" hidden="1" outlineLevel="2">
      <c r="A707" s="1263">
        <v>696</v>
      </c>
      <c r="B707" s="1295">
        <v>18100333</v>
      </c>
      <c r="C707" s="1279" t="s">
        <v>825</v>
      </c>
      <c r="D707" s="1296">
        <f>+BS!Q703</f>
        <v>0</v>
      </c>
      <c r="H707" s="1261">
        <f t="shared" si="44"/>
        <v>0</v>
      </c>
      <c r="N707" s="1353">
        <f t="shared" si="42"/>
        <v>0</v>
      </c>
      <c r="O707" s="1353">
        <f t="shared" si="43"/>
        <v>0</v>
      </c>
    </row>
    <row r="708" spans="1:15" hidden="1" outlineLevel="2">
      <c r="A708" s="1263">
        <v>697</v>
      </c>
      <c r="B708" s="1295">
        <v>18100400</v>
      </c>
      <c r="C708" s="1279" t="s">
        <v>1341</v>
      </c>
      <c r="D708" s="1296">
        <f>+BS!Q704</f>
        <v>0</v>
      </c>
      <c r="H708" s="1261">
        <f t="shared" si="44"/>
        <v>0</v>
      </c>
      <c r="N708" s="1353">
        <f t="shared" si="42"/>
        <v>0</v>
      </c>
      <c r="O708" s="1353">
        <f t="shared" si="43"/>
        <v>0</v>
      </c>
    </row>
    <row r="709" spans="1:15" hidden="1" outlineLevel="2">
      <c r="A709" s="1263">
        <v>698</v>
      </c>
      <c r="B709" s="1295">
        <v>18100423</v>
      </c>
      <c r="C709" s="1279" t="s">
        <v>711</v>
      </c>
      <c r="D709" s="1296">
        <f>+BS!Q705</f>
        <v>0</v>
      </c>
      <c r="H709" s="1261">
        <f t="shared" si="44"/>
        <v>0</v>
      </c>
      <c r="N709" s="1353">
        <f t="shared" si="42"/>
        <v>0</v>
      </c>
      <c r="O709" s="1353">
        <f t="shared" si="43"/>
        <v>0</v>
      </c>
    </row>
    <row r="710" spans="1:15" hidden="1" outlineLevel="2">
      <c r="A710" s="1263">
        <v>699</v>
      </c>
      <c r="B710" s="1295">
        <v>18100433</v>
      </c>
      <c r="C710" s="1279" t="s">
        <v>359</v>
      </c>
      <c r="D710" s="1296">
        <f>+BS!Q706</f>
        <v>0</v>
      </c>
      <c r="H710" s="1261">
        <f t="shared" si="44"/>
        <v>0</v>
      </c>
      <c r="N710" s="1353">
        <f t="shared" si="42"/>
        <v>0</v>
      </c>
      <c r="O710" s="1353">
        <f t="shared" si="43"/>
        <v>0</v>
      </c>
    </row>
    <row r="711" spans="1:15" hidden="1" outlineLevel="2">
      <c r="A711" s="1263">
        <v>700</v>
      </c>
      <c r="B711" s="1295">
        <v>18100463</v>
      </c>
      <c r="C711" s="1279" t="s">
        <v>841</v>
      </c>
      <c r="D711" s="1296">
        <f>+BS!Q707</f>
        <v>0</v>
      </c>
      <c r="H711" s="1261">
        <f t="shared" si="44"/>
        <v>0</v>
      </c>
      <c r="N711" s="1353">
        <f t="shared" si="42"/>
        <v>0</v>
      </c>
      <c r="O711" s="1353">
        <f t="shared" si="43"/>
        <v>0</v>
      </c>
    </row>
    <row r="712" spans="1:15" outlineLevel="1" collapsed="1">
      <c r="A712" s="1263">
        <v>701</v>
      </c>
      <c r="B712" s="1295">
        <v>18100473</v>
      </c>
      <c r="C712" s="1279" t="s">
        <v>801</v>
      </c>
      <c r="D712" s="1296">
        <f>+BS!Q708</f>
        <v>1180383.8399999999</v>
      </c>
      <c r="H712" s="1261">
        <f t="shared" si="44"/>
        <v>1180383.8399999999</v>
      </c>
      <c r="N712" s="1353">
        <f t="shared" si="42"/>
        <v>0</v>
      </c>
      <c r="O712" s="1353">
        <f t="shared" si="43"/>
        <v>0</v>
      </c>
    </row>
    <row r="713" spans="1:15" outlineLevel="1">
      <c r="A713" s="1263">
        <v>702</v>
      </c>
      <c r="B713" s="1295">
        <v>18100483</v>
      </c>
      <c r="C713" s="1279" t="s">
        <v>712</v>
      </c>
      <c r="D713" s="1296">
        <f>+BS!Q709</f>
        <v>0</v>
      </c>
      <c r="H713" s="1261">
        <f t="shared" si="44"/>
        <v>0</v>
      </c>
      <c r="N713" s="1353">
        <f t="shared" si="42"/>
        <v>0</v>
      </c>
      <c r="O713" s="1353">
        <f t="shared" si="43"/>
        <v>0</v>
      </c>
    </row>
    <row r="714" spans="1:15" outlineLevel="1">
      <c r="A714" s="1263">
        <v>703</v>
      </c>
      <c r="B714" s="1295">
        <v>18100493</v>
      </c>
      <c r="C714" s="1279" t="s">
        <v>713</v>
      </c>
      <c r="D714" s="1296">
        <f>+BS!Q710</f>
        <v>411991.16</v>
      </c>
      <c r="H714" s="1261">
        <f t="shared" si="44"/>
        <v>411991.16</v>
      </c>
      <c r="N714" s="1353">
        <f t="shared" si="42"/>
        <v>0</v>
      </c>
      <c r="O714" s="1353">
        <f t="shared" si="43"/>
        <v>0</v>
      </c>
    </row>
    <row r="715" spans="1:15" hidden="1" outlineLevel="2">
      <c r="A715" s="1263">
        <v>704</v>
      </c>
      <c r="B715" s="1295">
        <v>18100503</v>
      </c>
      <c r="C715" s="1279" t="s">
        <v>1936</v>
      </c>
      <c r="D715" s="1296">
        <f>+BS!Q711</f>
        <v>0</v>
      </c>
      <c r="H715" s="1261">
        <f t="shared" si="44"/>
        <v>0</v>
      </c>
      <c r="N715" s="1353">
        <f t="shared" si="42"/>
        <v>0</v>
      </c>
      <c r="O715" s="1353">
        <f t="shared" si="43"/>
        <v>0</v>
      </c>
    </row>
    <row r="716" spans="1:15" hidden="1" outlineLevel="2">
      <c r="A716" s="1263">
        <v>705</v>
      </c>
      <c r="B716" s="1295">
        <v>18100513</v>
      </c>
      <c r="C716" s="1279" t="s">
        <v>154</v>
      </c>
      <c r="D716" s="1296">
        <f>+BS!Q712</f>
        <v>0</v>
      </c>
      <c r="H716" s="1261">
        <f t="shared" si="44"/>
        <v>0</v>
      </c>
      <c r="N716" s="1353">
        <f t="shared" ref="N716:N779" si="45">SUM(K716:M716)</f>
        <v>0</v>
      </c>
      <c r="O716" s="1353">
        <f t="shared" ref="O716:O779" si="46">N716-I716</f>
        <v>0</v>
      </c>
    </row>
    <row r="717" spans="1:15" hidden="1" outlineLevel="2">
      <c r="A717" s="1263">
        <v>706</v>
      </c>
      <c r="B717" s="1295">
        <v>18100523</v>
      </c>
      <c r="C717" s="1279" t="s">
        <v>209</v>
      </c>
      <c r="D717" s="1296">
        <f>+BS!Q713</f>
        <v>0</v>
      </c>
      <c r="H717" s="1261">
        <f t="shared" si="44"/>
        <v>0</v>
      </c>
      <c r="N717" s="1353">
        <f t="shared" si="45"/>
        <v>0</v>
      </c>
      <c r="O717" s="1353">
        <f t="shared" si="46"/>
        <v>0</v>
      </c>
    </row>
    <row r="718" spans="1:15" hidden="1" outlineLevel="2">
      <c r="A718" s="1263">
        <v>707</v>
      </c>
      <c r="B718" s="1295">
        <v>18100543</v>
      </c>
      <c r="C718" s="1279" t="s">
        <v>1201</v>
      </c>
      <c r="D718" s="1296">
        <f>+BS!Q714</f>
        <v>0</v>
      </c>
      <c r="H718" s="1261">
        <f t="shared" si="44"/>
        <v>0</v>
      </c>
      <c r="N718" s="1353">
        <f t="shared" si="45"/>
        <v>0</v>
      </c>
      <c r="O718" s="1353">
        <f t="shared" si="46"/>
        <v>0</v>
      </c>
    </row>
    <row r="719" spans="1:15" hidden="1" outlineLevel="2">
      <c r="A719" s="1263">
        <v>708</v>
      </c>
      <c r="B719" s="1295">
        <v>18100563</v>
      </c>
      <c r="C719" s="1279" t="s">
        <v>1680</v>
      </c>
      <c r="D719" s="1296">
        <f>+BS!Q715</f>
        <v>0</v>
      </c>
      <c r="H719" s="1261">
        <f t="shared" si="44"/>
        <v>0</v>
      </c>
      <c r="N719" s="1353">
        <f t="shared" si="45"/>
        <v>0</v>
      </c>
      <c r="O719" s="1353">
        <f t="shared" si="46"/>
        <v>0</v>
      </c>
    </row>
    <row r="720" spans="1:15" hidden="1" outlineLevel="2">
      <c r="A720" s="1263">
        <v>709</v>
      </c>
      <c r="B720" s="1295">
        <v>18100573</v>
      </c>
      <c r="C720" s="1279" t="s">
        <v>1663</v>
      </c>
      <c r="D720" s="1296">
        <f>+BS!Q716</f>
        <v>0</v>
      </c>
      <c r="H720" s="1261">
        <f t="shared" si="44"/>
        <v>0</v>
      </c>
      <c r="N720" s="1353">
        <f t="shared" si="45"/>
        <v>0</v>
      </c>
      <c r="O720" s="1353">
        <f t="shared" si="46"/>
        <v>0</v>
      </c>
    </row>
    <row r="721" spans="1:15" hidden="1" outlineLevel="2">
      <c r="A721" s="1263">
        <v>710</v>
      </c>
      <c r="B721" s="1295">
        <v>18100583</v>
      </c>
      <c r="C721" s="1279" t="s">
        <v>786</v>
      </c>
      <c r="D721" s="1296">
        <f>+BS!Q717</f>
        <v>0</v>
      </c>
      <c r="H721" s="1261">
        <f t="shared" si="44"/>
        <v>0</v>
      </c>
      <c r="N721" s="1353">
        <f t="shared" si="45"/>
        <v>0</v>
      </c>
      <c r="O721" s="1353">
        <f t="shared" si="46"/>
        <v>0</v>
      </c>
    </row>
    <row r="722" spans="1:15" hidden="1" outlineLevel="2">
      <c r="A722" s="1263">
        <v>711</v>
      </c>
      <c r="B722" s="1295">
        <v>18100593</v>
      </c>
      <c r="C722" s="1279" t="s">
        <v>1961</v>
      </c>
      <c r="D722" s="1296">
        <f>+BS!Q718</f>
        <v>0</v>
      </c>
      <c r="H722" s="1261">
        <f t="shared" si="44"/>
        <v>0</v>
      </c>
      <c r="N722" s="1353">
        <f t="shared" si="45"/>
        <v>0</v>
      </c>
      <c r="O722" s="1353">
        <f t="shared" si="46"/>
        <v>0</v>
      </c>
    </row>
    <row r="723" spans="1:15" hidden="1" outlineLevel="2">
      <c r="A723" s="1263">
        <v>712</v>
      </c>
      <c r="B723" s="1295">
        <v>18100603</v>
      </c>
      <c r="C723" s="1279" t="s">
        <v>1365</v>
      </c>
      <c r="D723" s="1296">
        <f>+BS!Q719</f>
        <v>0</v>
      </c>
      <c r="H723" s="1261">
        <f t="shared" si="44"/>
        <v>0</v>
      </c>
      <c r="N723" s="1353">
        <f t="shared" si="45"/>
        <v>0</v>
      </c>
      <c r="O723" s="1353">
        <f t="shared" si="46"/>
        <v>0</v>
      </c>
    </row>
    <row r="724" spans="1:15" hidden="1" outlineLevel="2">
      <c r="A724" s="1263">
        <v>713</v>
      </c>
      <c r="B724" s="1295">
        <v>18100623</v>
      </c>
      <c r="C724" s="1279" t="s">
        <v>1110</v>
      </c>
      <c r="D724" s="1296">
        <f>+BS!Q720</f>
        <v>0</v>
      </c>
      <c r="H724" s="1261">
        <f t="shared" si="44"/>
        <v>0</v>
      </c>
      <c r="N724" s="1353">
        <f t="shared" si="45"/>
        <v>0</v>
      </c>
      <c r="O724" s="1353">
        <f t="shared" si="46"/>
        <v>0</v>
      </c>
    </row>
    <row r="725" spans="1:15" hidden="1" outlineLevel="2">
      <c r="A725" s="1263">
        <v>714</v>
      </c>
      <c r="B725" s="1295">
        <v>18100653</v>
      </c>
      <c r="C725" s="1279" t="s">
        <v>271</v>
      </c>
      <c r="D725" s="1296">
        <f>+BS!Q721</f>
        <v>0</v>
      </c>
      <c r="H725" s="1261">
        <f t="shared" si="44"/>
        <v>0</v>
      </c>
      <c r="N725" s="1353">
        <f t="shared" si="45"/>
        <v>0</v>
      </c>
      <c r="O725" s="1353">
        <f t="shared" si="46"/>
        <v>0</v>
      </c>
    </row>
    <row r="726" spans="1:15" outlineLevel="1" collapsed="1">
      <c r="A726" s="1263">
        <v>715</v>
      </c>
      <c r="B726" s="1295">
        <v>18100663</v>
      </c>
      <c r="C726" s="1279" t="s">
        <v>2703</v>
      </c>
      <c r="D726" s="1296">
        <f>+BS!Q722</f>
        <v>763088.89</v>
      </c>
      <c r="H726" s="1261">
        <f t="shared" ref="H726:H747" si="47">+D726</f>
        <v>763088.89</v>
      </c>
      <c r="N726" s="1353">
        <f t="shared" si="45"/>
        <v>0</v>
      </c>
      <c r="O726" s="1353">
        <f t="shared" si="46"/>
        <v>0</v>
      </c>
    </row>
    <row r="727" spans="1:15" outlineLevel="1">
      <c r="A727" s="1263">
        <v>716</v>
      </c>
      <c r="B727" s="1295">
        <v>18100673</v>
      </c>
      <c r="C727" s="1279" t="s">
        <v>2729</v>
      </c>
      <c r="D727" s="1296">
        <f>+BS!Q723</f>
        <v>1370891.7337499997</v>
      </c>
      <c r="H727" s="1261">
        <f t="shared" si="47"/>
        <v>1370891.7337499997</v>
      </c>
      <c r="N727" s="1353">
        <f t="shared" si="45"/>
        <v>0</v>
      </c>
      <c r="O727" s="1353">
        <f t="shared" si="46"/>
        <v>0</v>
      </c>
    </row>
    <row r="728" spans="1:15" hidden="1" outlineLevel="2">
      <c r="A728" s="1263">
        <v>717</v>
      </c>
      <c r="B728" s="1295">
        <v>18100813</v>
      </c>
      <c r="C728" s="1279" t="s">
        <v>1553</v>
      </c>
      <c r="D728" s="1296">
        <f>+BS!Q724</f>
        <v>0</v>
      </c>
      <c r="H728" s="1261">
        <f t="shared" si="47"/>
        <v>0</v>
      </c>
      <c r="N728" s="1353">
        <f t="shared" si="45"/>
        <v>0</v>
      </c>
      <c r="O728" s="1353">
        <f t="shared" si="46"/>
        <v>0</v>
      </c>
    </row>
    <row r="729" spans="1:15" hidden="1" outlineLevel="2">
      <c r="A729" s="1263">
        <v>718</v>
      </c>
      <c r="B729" s="1295">
        <v>18100823</v>
      </c>
      <c r="C729" s="1279" t="s">
        <v>1554</v>
      </c>
      <c r="D729" s="1296">
        <f>+BS!Q725</f>
        <v>0</v>
      </c>
      <c r="H729" s="1261">
        <f t="shared" si="47"/>
        <v>0</v>
      </c>
      <c r="N729" s="1353">
        <f t="shared" si="45"/>
        <v>0</v>
      </c>
      <c r="O729" s="1353">
        <f t="shared" si="46"/>
        <v>0</v>
      </c>
    </row>
    <row r="730" spans="1:15" hidden="1" outlineLevel="2">
      <c r="A730" s="1263">
        <v>719</v>
      </c>
      <c r="B730" s="1295">
        <v>18100833</v>
      </c>
      <c r="C730" s="1279" t="s">
        <v>676</v>
      </c>
      <c r="D730" s="1296">
        <f>+BS!Q726</f>
        <v>0</v>
      </c>
      <c r="H730" s="1261">
        <f t="shared" si="47"/>
        <v>0</v>
      </c>
      <c r="N730" s="1353">
        <f t="shared" si="45"/>
        <v>0</v>
      </c>
      <c r="O730" s="1353">
        <f t="shared" si="46"/>
        <v>0</v>
      </c>
    </row>
    <row r="731" spans="1:15" hidden="1" outlineLevel="2">
      <c r="A731" s="1263">
        <v>720</v>
      </c>
      <c r="B731" s="1295">
        <v>18100901</v>
      </c>
      <c r="C731" s="1279" t="s">
        <v>1412</v>
      </c>
      <c r="D731" s="1296">
        <f>+BS!Q727</f>
        <v>0</v>
      </c>
      <c r="H731" s="1261">
        <f t="shared" si="47"/>
        <v>0</v>
      </c>
      <c r="N731" s="1353">
        <f t="shared" si="45"/>
        <v>0</v>
      </c>
      <c r="O731" s="1353">
        <f t="shared" si="46"/>
        <v>0</v>
      </c>
    </row>
    <row r="732" spans="1:15" outlineLevel="1" collapsed="1">
      <c r="A732" s="1263">
        <v>721</v>
      </c>
      <c r="B732" s="1295">
        <v>18100923</v>
      </c>
      <c r="C732" s="1279" t="s">
        <v>2404</v>
      </c>
      <c r="D732" s="1296">
        <f>+BS!Q728</f>
        <v>2218962.89</v>
      </c>
      <c r="H732" s="1261">
        <f t="shared" si="47"/>
        <v>2218962.89</v>
      </c>
      <c r="N732" s="1353">
        <f t="shared" si="45"/>
        <v>0</v>
      </c>
      <c r="O732" s="1353">
        <f t="shared" si="46"/>
        <v>0</v>
      </c>
    </row>
    <row r="733" spans="1:15" outlineLevel="1">
      <c r="A733" s="1263">
        <v>722</v>
      </c>
      <c r="B733" s="1295">
        <v>18100933</v>
      </c>
      <c r="C733" s="1279" t="s">
        <v>2405</v>
      </c>
      <c r="D733" s="1296">
        <f>+BS!Q729</f>
        <v>455590.58000000007</v>
      </c>
      <c r="H733" s="1261">
        <f t="shared" si="47"/>
        <v>455590.58000000007</v>
      </c>
      <c r="N733" s="1353">
        <f t="shared" si="45"/>
        <v>0</v>
      </c>
      <c r="O733" s="1353">
        <f t="shared" si="46"/>
        <v>0</v>
      </c>
    </row>
    <row r="734" spans="1:15" outlineLevel="1">
      <c r="A734" s="1263">
        <v>723</v>
      </c>
      <c r="B734" s="1295">
        <v>18100973</v>
      </c>
      <c r="C734" s="1279" t="s">
        <v>192</v>
      </c>
      <c r="D734" s="1296">
        <f>+BS!Q730</f>
        <v>0</v>
      </c>
      <c r="H734" s="1261">
        <f t="shared" si="47"/>
        <v>0</v>
      </c>
      <c r="N734" s="1353">
        <f t="shared" si="45"/>
        <v>0</v>
      </c>
      <c r="O734" s="1353">
        <f t="shared" si="46"/>
        <v>0</v>
      </c>
    </row>
    <row r="735" spans="1:15" outlineLevel="1">
      <c r="A735" s="1263">
        <v>724</v>
      </c>
      <c r="B735" s="1295">
        <v>18100993</v>
      </c>
      <c r="C735" s="1279" t="s">
        <v>1883</v>
      </c>
      <c r="D735" s="1296">
        <f>+BS!Q731</f>
        <v>0</v>
      </c>
      <c r="H735" s="1261">
        <f t="shared" si="47"/>
        <v>0</v>
      </c>
      <c r="N735" s="1353">
        <f t="shared" si="45"/>
        <v>0</v>
      </c>
      <c r="O735" s="1353">
        <f t="shared" si="46"/>
        <v>0</v>
      </c>
    </row>
    <row r="736" spans="1:15" outlineLevel="1">
      <c r="A736" s="1263">
        <v>725</v>
      </c>
      <c r="B736" s="1295">
        <v>18101023</v>
      </c>
      <c r="C736" s="1279" t="s">
        <v>916</v>
      </c>
      <c r="D736" s="1296">
        <f>+BS!Q732</f>
        <v>1711147.96</v>
      </c>
      <c r="H736" s="1261">
        <f t="shared" si="47"/>
        <v>1711147.96</v>
      </c>
      <c r="N736" s="1353">
        <f t="shared" si="45"/>
        <v>0</v>
      </c>
      <c r="O736" s="1353">
        <f t="shared" si="46"/>
        <v>0</v>
      </c>
    </row>
    <row r="737" spans="1:15" outlineLevel="1">
      <c r="A737" s="1263">
        <v>726</v>
      </c>
      <c r="B737" s="1295">
        <v>18101033</v>
      </c>
      <c r="C737" s="1279" t="s">
        <v>520</v>
      </c>
      <c r="D737" s="1296">
        <f>+BS!Q733</f>
        <v>2006765.47</v>
      </c>
      <c r="H737" s="1261">
        <f t="shared" si="47"/>
        <v>2006765.47</v>
      </c>
      <c r="N737" s="1353">
        <f t="shared" si="45"/>
        <v>0</v>
      </c>
      <c r="O737" s="1353">
        <f t="shared" si="46"/>
        <v>0</v>
      </c>
    </row>
    <row r="738" spans="1:15" outlineLevel="1">
      <c r="A738" s="1263">
        <v>727</v>
      </c>
      <c r="B738" s="1310">
        <v>18101043</v>
      </c>
      <c r="C738" s="1303" t="s">
        <v>236</v>
      </c>
      <c r="D738" s="1296">
        <f>+BS!Q734</f>
        <v>0</v>
      </c>
      <c r="H738" s="1261">
        <f t="shared" si="47"/>
        <v>0</v>
      </c>
      <c r="N738" s="1353">
        <f t="shared" si="45"/>
        <v>0</v>
      </c>
      <c r="O738" s="1353">
        <f t="shared" si="46"/>
        <v>0</v>
      </c>
    </row>
    <row r="739" spans="1:15" outlineLevel="1">
      <c r="A739" s="1263">
        <v>728</v>
      </c>
      <c r="B739" s="1302">
        <v>18101053</v>
      </c>
      <c r="C739" s="1301" t="s">
        <v>1943</v>
      </c>
      <c r="D739" s="1296">
        <f>+BS!Q735</f>
        <v>490139.41000000009</v>
      </c>
      <c r="H739" s="1261">
        <f t="shared" si="47"/>
        <v>490139.41000000009</v>
      </c>
      <c r="N739" s="1353">
        <f t="shared" si="45"/>
        <v>0</v>
      </c>
      <c r="O739" s="1353">
        <f t="shared" si="46"/>
        <v>0</v>
      </c>
    </row>
    <row r="740" spans="1:15" outlineLevel="1">
      <c r="A740" s="1263">
        <v>729</v>
      </c>
      <c r="B740" s="1299">
        <v>18101073</v>
      </c>
      <c r="C740" s="1300" t="s">
        <v>1005</v>
      </c>
      <c r="D740" s="1296">
        <f>+BS!Q736</f>
        <v>0</v>
      </c>
      <c r="H740" s="1261">
        <f t="shared" si="47"/>
        <v>0</v>
      </c>
      <c r="N740" s="1353">
        <f t="shared" si="45"/>
        <v>0</v>
      </c>
      <c r="O740" s="1353">
        <f t="shared" si="46"/>
        <v>0</v>
      </c>
    </row>
    <row r="741" spans="1:15" outlineLevel="1">
      <c r="A741" s="1263">
        <v>730</v>
      </c>
      <c r="B741" s="1299">
        <v>18101083</v>
      </c>
      <c r="C741" s="1300" t="s">
        <v>1006</v>
      </c>
      <c r="D741" s="1296">
        <f>+BS!Q737</f>
        <v>491556.76999999984</v>
      </c>
      <c r="H741" s="1261">
        <f t="shared" si="47"/>
        <v>491556.76999999984</v>
      </c>
      <c r="N741" s="1353">
        <f t="shared" si="45"/>
        <v>0</v>
      </c>
      <c r="O741" s="1353">
        <f t="shared" si="46"/>
        <v>0</v>
      </c>
    </row>
    <row r="742" spans="1:15" s="1279" customFormat="1" outlineLevel="1">
      <c r="A742" s="1298">
        <v>731</v>
      </c>
      <c r="B742" s="1299">
        <v>18101093</v>
      </c>
      <c r="C742" s="1300" t="s">
        <v>1007</v>
      </c>
      <c r="D742" s="1296">
        <f>+BS!Q738</f>
        <v>378712.48</v>
      </c>
      <c r="E742" s="1298"/>
      <c r="F742" s="1275"/>
      <c r="G742" s="1275"/>
      <c r="H742" s="1275">
        <f t="shared" si="47"/>
        <v>378712.48</v>
      </c>
      <c r="I742" s="1275"/>
      <c r="K742" s="1275"/>
      <c r="L742" s="1275"/>
      <c r="M742" s="1275"/>
      <c r="N742" s="1333">
        <f t="shared" si="45"/>
        <v>0</v>
      </c>
      <c r="O742" s="1333">
        <f t="shared" si="46"/>
        <v>0</v>
      </c>
    </row>
    <row r="743" spans="1:15" outlineLevel="1">
      <c r="A743" s="1263">
        <v>732</v>
      </c>
      <c r="B743" s="1318">
        <v>18101103</v>
      </c>
      <c r="C743" s="1315" t="s">
        <v>930</v>
      </c>
      <c r="D743" s="1296">
        <f>+BS!Q739</f>
        <v>0</v>
      </c>
      <c r="H743" s="1261">
        <f t="shared" si="47"/>
        <v>0</v>
      </c>
      <c r="N743" s="1353">
        <f t="shared" si="45"/>
        <v>0</v>
      </c>
      <c r="O743" s="1353">
        <f t="shared" si="46"/>
        <v>0</v>
      </c>
    </row>
    <row r="744" spans="1:15" outlineLevel="1">
      <c r="A744" s="1263">
        <v>733</v>
      </c>
      <c r="B744" s="1295">
        <v>18101113</v>
      </c>
      <c r="C744" s="1279" t="s">
        <v>1599</v>
      </c>
      <c r="D744" s="1296">
        <f>+BS!Q740</f>
        <v>2780075.0099999993</v>
      </c>
      <c r="H744" s="1261">
        <f t="shared" si="47"/>
        <v>2780075.0099999993</v>
      </c>
      <c r="N744" s="1353">
        <f t="shared" si="45"/>
        <v>0</v>
      </c>
      <c r="O744" s="1353">
        <f t="shared" si="46"/>
        <v>0</v>
      </c>
    </row>
    <row r="745" spans="1:15" outlineLevel="1">
      <c r="A745" s="1263">
        <v>734</v>
      </c>
      <c r="B745" s="1295">
        <v>18101123</v>
      </c>
      <c r="C745" s="1305" t="s">
        <v>977</v>
      </c>
      <c r="D745" s="1296">
        <f>+BS!Q741</f>
        <v>2698747.91</v>
      </c>
      <c r="H745" s="1261">
        <f t="shared" si="47"/>
        <v>2698747.91</v>
      </c>
      <c r="N745" s="1353">
        <f t="shared" si="45"/>
        <v>0</v>
      </c>
      <c r="O745" s="1353">
        <f t="shared" si="46"/>
        <v>0</v>
      </c>
    </row>
    <row r="746" spans="1:15" outlineLevel="1">
      <c r="A746" s="1263">
        <v>735</v>
      </c>
      <c r="B746" s="1295">
        <v>18101133</v>
      </c>
      <c r="C746" s="1305" t="s">
        <v>2133</v>
      </c>
      <c r="D746" s="1296">
        <f>+BS!Q742</f>
        <v>2091747.88</v>
      </c>
      <c r="H746" s="1261">
        <f t="shared" si="47"/>
        <v>2091747.88</v>
      </c>
      <c r="N746" s="1353">
        <f t="shared" si="45"/>
        <v>0</v>
      </c>
      <c r="O746" s="1353">
        <f t="shared" si="46"/>
        <v>0</v>
      </c>
    </row>
    <row r="747" spans="1:15" outlineLevel="1">
      <c r="A747" s="1263">
        <v>736</v>
      </c>
      <c r="B747" s="1295">
        <v>18101143</v>
      </c>
      <c r="C747" s="1305" t="s">
        <v>2242</v>
      </c>
      <c r="D747" s="1296">
        <f>+BS!Q743</f>
        <v>2566075.6200000006</v>
      </c>
      <c r="H747" s="1261">
        <f t="shared" si="47"/>
        <v>2566075.6200000006</v>
      </c>
      <c r="N747" s="1353">
        <f t="shared" si="45"/>
        <v>0</v>
      </c>
      <c r="O747" s="1353">
        <f t="shared" si="46"/>
        <v>0</v>
      </c>
    </row>
    <row r="748" spans="1:15" hidden="1" outlineLevel="2">
      <c r="A748" s="1263">
        <v>737</v>
      </c>
      <c r="B748" s="1295">
        <v>18210051</v>
      </c>
      <c r="C748" s="1279" t="s">
        <v>1125</v>
      </c>
      <c r="D748" s="1296">
        <f>+BS!Q744</f>
        <v>0</v>
      </c>
      <c r="F748" s="1261">
        <f t="shared" ref="F748:F764" si="48">+D748</f>
        <v>0</v>
      </c>
      <c r="N748" s="1353">
        <f t="shared" si="45"/>
        <v>0</v>
      </c>
      <c r="O748" s="1353">
        <f t="shared" si="46"/>
        <v>0</v>
      </c>
    </row>
    <row r="749" spans="1:15" hidden="1" outlineLevel="2">
      <c r="A749" s="1263">
        <v>738</v>
      </c>
      <c r="B749" s="1295">
        <v>18210171</v>
      </c>
      <c r="C749" s="1279" t="s">
        <v>354</v>
      </c>
      <c r="D749" s="1296">
        <f>+BS!Q745</f>
        <v>0</v>
      </c>
      <c r="F749" s="1261">
        <f t="shared" si="48"/>
        <v>0</v>
      </c>
      <c r="N749" s="1353">
        <f t="shared" si="45"/>
        <v>0</v>
      </c>
      <c r="O749" s="1353">
        <f t="shared" si="46"/>
        <v>0</v>
      </c>
    </row>
    <row r="750" spans="1:15" hidden="1" outlineLevel="2">
      <c r="A750" s="1263">
        <v>739</v>
      </c>
      <c r="B750" s="1295">
        <v>18210181</v>
      </c>
      <c r="C750" s="1279" t="s">
        <v>1173</v>
      </c>
      <c r="D750" s="1296">
        <f>+BS!Q746</f>
        <v>0</v>
      </c>
      <c r="F750" s="1261">
        <f t="shared" si="48"/>
        <v>0</v>
      </c>
      <c r="N750" s="1353">
        <f t="shared" si="45"/>
        <v>0</v>
      </c>
      <c r="O750" s="1353">
        <f t="shared" si="46"/>
        <v>0</v>
      </c>
    </row>
    <row r="751" spans="1:15" hidden="1" outlineLevel="2">
      <c r="A751" s="1263">
        <v>740</v>
      </c>
      <c r="B751" s="1295">
        <v>18210191</v>
      </c>
      <c r="C751" s="1279" t="s">
        <v>922</v>
      </c>
      <c r="D751" s="1296">
        <f>+BS!Q747</f>
        <v>0</v>
      </c>
      <c r="F751" s="1261">
        <f t="shared" si="48"/>
        <v>0</v>
      </c>
      <c r="N751" s="1353">
        <f t="shared" si="45"/>
        <v>0</v>
      </c>
      <c r="O751" s="1353">
        <f t="shared" si="46"/>
        <v>0</v>
      </c>
    </row>
    <row r="752" spans="1:15" hidden="1" outlineLevel="2">
      <c r="A752" s="1263">
        <v>741</v>
      </c>
      <c r="B752" s="1295">
        <v>18210201</v>
      </c>
      <c r="C752" s="1279" t="s">
        <v>680</v>
      </c>
      <c r="D752" s="1296">
        <f>+BS!Q748</f>
        <v>0</v>
      </c>
      <c r="F752" s="1261">
        <f t="shared" si="48"/>
        <v>0</v>
      </c>
      <c r="N752" s="1353">
        <f t="shared" si="45"/>
        <v>0</v>
      </c>
      <c r="O752" s="1353">
        <f t="shared" si="46"/>
        <v>0</v>
      </c>
    </row>
    <row r="753" spans="1:15" hidden="1" outlineLevel="2">
      <c r="A753" s="1263">
        <v>742</v>
      </c>
      <c r="B753" s="1295">
        <v>18210211</v>
      </c>
      <c r="C753" s="1279" t="s">
        <v>1780</v>
      </c>
      <c r="D753" s="1296">
        <f>+BS!Q749</f>
        <v>0</v>
      </c>
      <c r="F753" s="1261">
        <f t="shared" si="48"/>
        <v>0</v>
      </c>
      <c r="N753" s="1353">
        <f t="shared" si="45"/>
        <v>0</v>
      </c>
      <c r="O753" s="1353">
        <f t="shared" si="46"/>
        <v>0</v>
      </c>
    </row>
    <row r="754" spans="1:15" hidden="1" outlineLevel="2">
      <c r="A754" s="1263">
        <v>743</v>
      </c>
      <c r="B754" s="1295">
        <v>18210221</v>
      </c>
      <c r="C754" s="1279" t="s">
        <v>891</v>
      </c>
      <c r="D754" s="1296">
        <f>+BS!Q750</f>
        <v>0</v>
      </c>
      <c r="F754" s="1261">
        <f t="shared" si="48"/>
        <v>0</v>
      </c>
      <c r="N754" s="1353">
        <f t="shared" si="45"/>
        <v>0</v>
      </c>
      <c r="O754" s="1353">
        <f t="shared" si="46"/>
        <v>0</v>
      </c>
    </row>
    <row r="755" spans="1:15" s="1279" customFormat="1" outlineLevel="1" collapsed="1">
      <c r="A755" s="1298">
        <v>744</v>
      </c>
      <c r="B755" s="1319">
        <v>18210231</v>
      </c>
      <c r="C755" s="1320" t="s">
        <v>1792</v>
      </c>
      <c r="D755" s="1296">
        <f>+BS!Q751</f>
        <v>20561659</v>
      </c>
      <c r="E755" s="1298"/>
      <c r="F755" s="1275">
        <f t="shared" si="48"/>
        <v>20561659</v>
      </c>
      <c r="G755" s="1275"/>
      <c r="H755" s="1275"/>
      <c r="I755" s="1275"/>
      <c r="K755" s="1275"/>
      <c r="L755" s="1275"/>
      <c r="M755" s="1275"/>
      <c r="N755" s="1333">
        <f t="shared" si="45"/>
        <v>0</v>
      </c>
      <c r="O755" s="1333">
        <f t="shared" si="46"/>
        <v>0</v>
      </c>
    </row>
    <row r="756" spans="1:15" s="1279" customFormat="1" outlineLevel="1">
      <c r="A756" s="1298">
        <v>745</v>
      </c>
      <c r="B756" s="1319">
        <v>18210241</v>
      </c>
      <c r="C756" s="1320" t="s">
        <v>1793</v>
      </c>
      <c r="D756" s="1296">
        <f>+BS!Q752</f>
        <v>0</v>
      </c>
      <c r="E756" s="1298"/>
      <c r="F756" s="1275">
        <f t="shared" si="48"/>
        <v>0</v>
      </c>
      <c r="G756" s="1275"/>
      <c r="H756" s="1275"/>
      <c r="I756" s="1275"/>
      <c r="K756" s="1275"/>
      <c r="L756" s="1275"/>
      <c r="M756" s="1275"/>
      <c r="N756" s="1333">
        <f t="shared" si="45"/>
        <v>0</v>
      </c>
      <c r="O756" s="1333">
        <f t="shared" si="46"/>
        <v>0</v>
      </c>
    </row>
    <row r="757" spans="1:15" s="1279" customFormat="1" outlineLevel="1">
      <c r="A757" s="1298">
        <v>746</v>
      </c>
      <c r="B757" s="1319">
        <v>18210251</v>
      </c>
      <c r="C757" s="1320" t="s">
        <v>1794</v>
      </c>
      <c r="D757" s="1296">
        <f>+BS!Q753</f>
        <v>0</v>
      </c>
      <c r="E757" s="1298"/>
      <c r="F757" s="1275">
        <f t="shared" si="48"/>
        <v>0</v>
      </c>
      <c r="G757" s="1275"/>
      <c r="H757" s="1275"/>
      <c r="I757" s="1275"/>
      <c r="K757" s="1275"/>
      <c r="L757" s="1275"/>
      <c r="M757" s="1275"/>
      <c r="N757" s="1333">
        <f t="shared" si="45"/>
        <v>0</v>
      </c>
      <c r="O757" s="1333">
        <f t="shared" si="46"/>
        <v>0</v>
      </c>
    </row>
    <row r="758" spans="1:15" s="1279" customFormat="1" outlineLevel="1">
      <c r="A758" s="1298">
        <v>747</v>
      </c>
      <c r="B758" s="1319">
        <v>18210261</v>
      </c>
      <c r="C758" s="1320" t="s">
        <v>2213</v>
      </c>
      <c r="D758" s="1296">
        <f>+BS!Q754</f>
        <v>50185.88</v>
      </c>
      <c r="E758" s="1298"/>
      <c r="F758" s="1275">
        <f t="shared" si="48"/>
        <v>50185.88</v>
      </c>
      <c r="G758" s="1282"/>
      <c r="H758" s="1275"/>
      <c r="I758" s="1275"/>
      <c r="K758" s="1275"/>
      <c r="L758" s="1275"/>
      <c r="M758" s="1275"/>
      <c r="N758" s="1333">
        <f t="shared" si="45"/>
        <v>0</v>
      </c>
      <c r="O758" s="1333">
        <f t="shared" si="46"/>
        <v>0</v>
      </c>
    </row>
    <row r="759" spans="1:15" s="1279" customFormat="1" outlineLevel="1">
      <c r="A759" s="1298">
        <v>748</v>
      </c>
      <c r="B759" s="1319">
        <v>18210271</v>
      </c>
      <c r="C759" s="1320" t="s">
        <v>2066</v>
      </c>
      <c r="D759" s="1296">
        <f>+BS!Q755</f>
        <v>0</v>
      </c>
      <c r="E759" s="1298"/>
      <c r="F759" s="1275">
        <f t="shared" si="48"/>
        <v>0</v>
      </c>
      <c r="G759" s="1282"/>
      <c r="H759" s="1275"/>
      <c r="I759" s="1275"/>
      <c r="K759" s="1275"/>
      <c r="L759" s="1275"/>
      <c r="M759" s="1275"/>
      <c r="N759" s="1333">
        <f t="shared" si="45"/>
        <v>0</v>
      </c>
      <c r="O759" s="1333">
        <f t="shared" si="46"/>
        <v>0</v>
      </c>
    </row>
    <row r="760" spans="1:15" s="1279" customFormat="1" outlineLevel="1">
      <c r="A760" s="1298">
        <v>749</v>
      </c>
      <c r="B760" s="1319">
        <v>18210281</v>
      </c>
      <c r="C760" s="1320" t="s">
        <v>2446</v>
      </c>
      <c r="D760" s="1296">
        <f>+BS!Q756</f>
        <v>60295490.29999999</v>
      </c>
      <c r="E760" s="1298"/>
      <c r="F760" s="1275">
        <f t="shared" si="48"/>
        <v>60295490.29999999</v>
      </c>
      <c r="G760" s="1282"/>
      <c r="H760" s="1275"/>
      <c r="I760" s="1275"/>
      <c r="K760" s="1275"/>
      <c r="L760" s="1275"/>
      <c r="M760" s="1275"/>
      <c r="N760" s="1333">
        <f t="shared" si="45"/>
        <v>0</v>
      </c>
      <c r="O760" s="1333">
        <f t="shared" si="46"/>
        <v>0</v>
      </c>
    </row>
    <row r="761" spans="1:15" s="1279" customFormat="1" outlineLevel="1">
      <c r="A761" s="1298">
        <v>750</v>
      </c>
      <c r="B761" s="1319">
        <v>18210291</v>
      </c>
      <c r="C761" s="1320" t="s">
        <v>2532</v>
      </c>
      <c r="D761" s="1296">
        <f>+BS!Q757</f>
        <v>596566.76999999967</v>
      </c>
      <c r="E761" s="1298"/>
      <c r="F761" s="1275">
        <f t="shared" si="48"/>
        <v>596566.76999999967</v>
      </c>
      <c r="G761" s="1275"/>
      <c r="H761" s="1275"/>
      <c r="I761" s="1275"/>
      <c r="K761" s="1275"/>
      <c r="L761" s="1275"/>
      <c r="M761" s="1275"/>
      <c r="N761" s="1333">
        <f t="shared" si="45"/>
        <v>0</v>
      </c>
      <c r="O761" s="1333">
        <f t="shared" si="46"/>
        <v>0</v>
      </c>
    </row>
    <row r="762" spans="1:15" s="1279" customFormat="1" outlineLevel="1">
      <c r="A762" s="1298">
        <v>751</v>
      </c>
      <c r="B762" s="1319">
        <v>18210301</v>
      </c>
      <c r="C762" s="1320" t="s">
        <v>3147</v>
      </c>
      <c r="D762" s="1296">
        <f>+BS!Q758</f>
        <v>18185599.295416664</v>
      </c>
      <c r="E762" s="1298"/>
      <c r="F762" s="1275">
        <f t="shared" si="48"/>
        <v>18185599.295416664</v>
      </c>
      <c r="G762" s="1275"/>
      <c r="H762" s="1275"/>
      <c r="I762" s="1275"/>
      <c r="K762" s="1275"/>
      <c r="L762" s="1275"/>
      <c r="M762" s="1275"/>
      <c r="N762" s="1333">
        <f t="shared" si="45"/>
        <v>0</v>
      </c>
      <c r="O762" s="1333">
        <f t="shared" si="46"/>
        <v>0</v>
      </c>
    </row>
    <row r="763" spans="1:15" s="1279" customFormat="1" outlineLevel="1">
      <c r="A763" s="1298">
        <v>752</v>
      </c>
      <c r="B763" s="1295">
        <v>18210311</v>
      </c>
      <c r="C763" s="1295" t="s">
        <v>3342</v>
      </c>
      <c r="D763" s="1296">
        <f>+BS!Q759</f>
        <v>20945872.944583334</v>
      </c>
      <c r="E763" s="1298"/>
      <c r="F763" s="1275">
        <f t="shared" si="48"/>
        <v>20945872.944583334</v>
      </c>
      <c r="G763" s="1275"/>
      <c r="H763" s="1275"/>
      <c r="I763" s="1275"/>
      <c r="K763" s="1275"/>
      <c r="L763" s="1275"/>
      <c r="M763" s="1275"/>
      <c r="N763" s="1333">
        <f t="shared" si="45"/>
        <v>0</v>
      </c>
      <c r="O763" s="1333">
        <f t="shared" si="46"/>
        <v>0</v>
      </c>
    </row>
    <row r="764" spans="1:15" s="1279" customFormat="1" outlineLevel="1">
      <c r="A764" s="1298">
        <v>753</v>
      </c>
      <c r="B764" s="1295">
        <v>18210321</v>
      </c>
      <c r="C764" s="1279" t="s">
        <v>3494</v>
      </c>
      <c r="D764" s="1296">
        <f>+BS!Q760</f>
        <v>2551847.0400000005</v>
      </c>
      <c r="E764" s="1298"/>
      <c r="F764" s="1275">
        <f t="shared" si="48"/>
        <v>2551847.0400000005</v>
      </c>
      <c r="G764" s="1275"/>
      <c r="H764" s="1275"/>
      <c r="I764" s="1275"/>
      <c r="K764" s="1275"/>
      <c r="L764" s="1275"/>
      <c r="M764" s="1275"/>
      <c r="N764" s="1333">
        <f t="shared" si="45"/>
        <v>0</v>
      </c>
      <c r="O764" s="1333">
        <f t="shared" si="46"/>
        <v>0</v>
      </c>
    </row>
    <row r="765" spans="1:15" outlineLevel="1">
      <c r="A765" s="1263">
        <v>754</v>
      </c>
      <c r="B765" s="1295">
        <v>18220001</v>
      </c>
      <c r="C765" s="1279" t="s">
        <v>923</v>
      </c>
      <c r="D765" s="1296">
        <f>+BS!Q761</f>
        <v>0</v>
      </c>
      <c r="I765" s="1261">
        <f t="shared" ref="I765:I784" si="49">+D765</f>
        <v>0</v>
      </c>
      <c r="N765" s="1353">
        <f t="shared" si="45"/>
        <v>0</v>
      </c>
      <c r="O765" s="1353">
        <f t="shared" si="46"/>
        <v>0</v>
      </c>
    </row>
    <row r="766" spans="1:15" outlineLevel="1">
      <c r="A766" s="1263">
        <v>755</v>
      </c>
      <c r="B766" s="1295">
        <v>18220011</v>
      </c>
      <c r="C766" s="1279" t="s">
        <v>491</v>
      </c>
      <c r="D766" s="1296">
        <f>+BS!Q762</f>
        <v>65708856.94000002</v>
      </c>
      <c r="I766" s="1261">
        <f t="shared" si="49"/>
        <v>65708856.94000002</v>
      </c>
      <c r="K766" s="1261">
        <f t="shared" ref="K766:K772" si="50">I766</f>
        <v>65708856.94000002</v>
      </c>
      <c r="N766" s="1353">
        <f t="shared" si="45"/>
        <v>65708856.94000002</v>
      </c>
      <c r="O766" s="1353">
        <f t="shared" si="46"/>
        <v>0</v>
      </c>
    </row>
    <row r="767" spans="1:15" outlineLevel="1">
      <c r="A767" s="1263">
        <v>756</v>
      </c>
      <c r="B767" s="1295">
        <v>18220021</v>
      </c>
      <c r="C767" s="1279" t="s">
        <v>1157</v>
      </c>
      <c r="D767" s="1296">
        <f>+BS!Q763</f>
        <v>743111.53000000014</v>
      </c>
      <c r="I767" s="1261">
        <f t="shared" si="49"/>
        <v>743111.53000000014</v>
      </c>
      <c r="K767" s="1261">
        <f t="shared" si="50"/>
        <v>743111.53000000014</v>
      </c>
      <c r="N767" s="1353">
        <f t="shared" si="45"/>
        <v>743111.53000000014</v>
      </c>
      <c r="O767" s="1353">
        <f t="shared" si="46"/>
        <v>0</v>
      </c>
    </row>
    <row r="768" spans="1:15" outlineLevel="1">
      <c r="A768" s="1263">
        <v>757</v>
      </c>
      <c r="B768" s="1295">
        <v>18220031</v>
      </c>
      <c r="C768" s="1279" t="s">
        <v>3260</v>
      </c>
      <c r="D768" s="1296">
        <f>+BS!Q764</f>
        <v>-18818583.699999996</v>
      </c>
      <c r="I768" s="1261">
        <f t="shared" si="49"/>
        <v>-18818583.699999996</v>
      </c>
      <c r="K768" s="1261">
        <f t="shared" si="50"/>
        <v>-18818583.699999996</v>
      </c>
      <c r="N768" s="1353">
        <f t="shared" si="45"/>
        <v>-18818583.699999996</v>
      </c>
      <c r="O768" s="1353">
        <f t="shared" si="46"/>
        <v>0</v>
      </c>
    </row>
    <row r="769" spans="1:16" outlineLevel="1">
      <c r="A769" s="1263">
        <v>758</v>
      </c>
      <c r="B769" s="1295">
        <v>18220041</v>
      </c>
      <c r="C769" s="1279" t="s">
        <v>3261</v>
      </c>
      <c r="D769" s="1296">
        <f>+BS!Q765</f>
        <v>-18247820.240000002</v>
      </c>
      <c r="I769" s="1261">
        <f t="shared" si="49"/>
        <v>-18247820.240000002</v>
      </c>
      <c r="K769" s="1261">
        <f t="shared" si="50"/>
        <v>-18247820.240000002</v>
      </c>
      <c r="N769" s="1353">
        <f t="shared" si="45"/>
        <v>-18247820.240000002</v>
      </c>
      <c r="O769" s="1353">
        <f t="shared" si="46"/>
        <v>0</v>
      </c>
    </row>
    <row r="770" spans="1:16" outlineLevel="1">
      <c r="A770" s="1263">
        <v>759</v>
      </c>
      <c r="B770" s="1295">
        <v>18220061</v>
      </c>
      <c r="C770" s="1279" t="s">
        <v>982</v>
      </c>
      <c r="D770" s="1296">
        <f>+BS!Q766</f>
        <v>-30211680.610000011</v>
      </c>
      <c r="I770" s="1261">
        <f t="shared" si="49"/>
        <v>-30211680.610000011</v>
      </c>
      <c r="K770" s="1261">
        <f t="shared" si="50"/>
        <v>-30211680.610000011</v>
      </c>
      <c r="N770" s="1353">
        <f t="shared" si="45"/>
        <v>-30211680.610000011</v>
      </c>
      <c r="O770" s="1353">
        <f t="shared" si="46"/>
        <v>0</v>
      </c>
    </row>
    <row r="771" spans="1:16" outlineLevel="1">
      <c r="A771" s="1263">
        <v>760</v>
      </c>
      <c r="B771" s="1295">
        <v>18220091</v>
      </c>
      <c r="C771" s="1279" t="s">
        <v>2437</v>
      </c>
      <c r="D771" s="1296">
        <f>+BS!Q767</f>
        <v>180950.83</v>
      </c>
      <c r="I771" s="1261">
        <f t="shared" si="49"/>
        <v>180950.83</v>
      </c>
      <c r="K771" s="1261">
        <f t="shared" si="50"/>
        <v>180950.83</v>
      </c>
      <c r="N771" s="1353">
        <f t="shared" si="45"/>
        <v>180950.83</v>
      </c>
      <c r="O771" s="1353">
        <f t="shared" si="46"/>
        <v>0</v>
      </c>
    </row>
    <row r="772" spans="1:16" s="1279" customFormat="1" outlineLevel="1">
      <c r="A772" s="1298">
        <v>761</v>
      </c>
      <c r="B772" s="1295">
        <v>18220101</v>
      </c>
      <c r="C772" s="1279" t="s">
        <v>3160</v>
      </c>
      <c r="D772" s="1296">
        <f>+BS!Q768</f>
        <v>9721847.8937500026</v>
      </c>
      <c r="E772" s="1298"/>
      <c r="F772" s="1275"/>
      <c r="G772" s="1275"/>
      <c r="H772" s="1275"/>
      <c r="I772" s="1275">
        <f t="shared" si="49"/>
        <v>9721847.8937500026</v>
      </c>
      <c r="K772" s="1275">
        <f t="shared" si="50"/>
        <v>9721847.8937500026</v>
      </c>
      <c r="L772" s="1275"/>
      <c r="M772" s="1275"/>
      <c r="N772" s="1333">
        <f t="shared" si="45"/>
        <v>9721847.8937500026</v>
      </c>
      <c r="O772" s="1333">
        <f t="shared" si="46"/>
        <v>0</v>
      </c>
    </row>
    <row r="773" spans="1:16" outlineLevel="1">
      <c r="A773" s="1263">
        <v>762</v>
      </c>
      <c r="B773" s="1295">
        <v>18230001</v>
      </c>
      <c r="C773" s="1279" t="s">
        <v>1288</v>
      </c>
      <c r="D773" s="1296">
        <f>+BS!Q769</f>
        <v>0</v>
      </c>
      <c r="I773" s="1261">
        <f t="shared" si="49"/>
        <v>0</v>
      </c>
      <c r="N773" s="1353">
        <f t="shared" si="45"/>
        <v>0</v>
      </c>
      <c r="O773" s="1353">
        <f t="shared" si="46"/>
        <v>0</v>
      </c>
    </row>
    <row r="774" spans="1:16" s="1279" customFormat="1" outlineLevel="1">
      <c r="A774" s="1298">
        <v>763</v>
      </c>
      <c r="B774" s="1295">
        <v>18230002</v>
      </c>
      <c r="C774" s="1279" t="s">
        <v>2889</v>
      </c>
      <c r="D774" s="1296">
        <f>+BS!Q770</f>
        <v>1368237.4495833332</v>
      </c>
      <c r="E774" s="1298"/>
      <c r="F774" s="1275"/>
      <c r="G774" s="1275"/>
      <c r="H774" s="1275"/>
      <c r="I774" s="1275">
        <f t="shared" si="49"/>
        <v>1368237.4495833332</v>
      </c>
      <c r="K774" s="1275"/>
      <c r="L774" s="1275"/>
      <c r="M774" s="1275">
        <f>I774</f>
        <v>1368237.4495833332</v>
      </c>
      <c r="N774" s="1333">
        <f t="shared" si="45"/>
        <v>1368237.4495833332</v>
      </c>
      <c r="O774" s="1333">
        <f t="shared" si="46"/>
        <v>0</v>
      </c>
    </row>
    <row r="775" spans="1:16" outlineLevel="1">
      <c r="A775" s="1263">
        <v>764</v>
      </c>
      <c r="B775" s="1295">
        <v>18230011</v>
      </c>
      <c r="C775" s="1279" t="s">
        <v>1050</v>
      </c>
      <c r="D775" s="1296">
        <f>+BS!Q771</f>
        <v>0</v>
      </c>
      <c r="I775" s="1261">
        <f t="shared" si="49"/>
        <v>0</v>
      </c>
      <c r="N775" s="1353">
        <f t="shared" si="45"/>
        <v>0</v>
      </c>
      <c r="O775" s="1353">
        <f t="shared" si="46"/>
        <v>0</v>
      </c>
    </row>
    <row r="776" spans="1:16" s="1387" customFormat="1" outlineLevel="1">
      <c r="A776" s="1385">
        <v>765</v>
      </c>
      <c r="B776" s="1386">
        <v>18230021</v>
      </c>
      <c r="C776" s="1387" t="s">
        <v>613</v>
      </c>
      <c r="D776" s="1388">
        <f>+BS!Q772</f>
        <v>80895649.622916669</v>
      </c>
      <c r="E776" s="1385" t="s">
        <v>3772</v>
      </c>
      <c r="F776" s="1389">
        <f>+D776</f>
        <v>80895649.622916669</v>
      </c>
      <c r="G776" s="1389"/>
      <c r="H776" s="1389"/>
      <c r="I776" s="1389"/>
      <c r="K776" s="1389"/>
      <c r="L776" s="1389"/>
      <c r="M776" s="1389">
        <f>I776</f>
        <v>0</v>
      </c>
      <c r="N776" s="1390">
        <f t="shared" si="45"/>
        <v>0</v>
      </c>
      <c r="O776" s="1390">
        <f t="shared" si="46"/>
        <v>0</v>
      </c>
      <c r="P776" s="1387" t="s">
        <v>3910</v>
      </c>
    </row>
    <row r="777" spans="1:16" s="1279" customFormat="1" outlineLevel="1">
      <c r="A777" s="1298">
        <v>766</v>
      </c>
      <c r="B777" s="1295">
        <v>18230031</v>
      </c>
      <c r="C777" s="1279" t="s">
        <v>1332</v>
      </c>
      <c r="D777" s="1296">
        <f>+BS!Q773</f>
        <v>51386936.710416667</v>
      </c>
      <c r="E777" s="1298"/>
      <c r="F777" s="1275"/>
      <c r="G777" s="1275"/>
      <c r="H777" s="1275"/>
      <c r="I777" s="1275">
        <f t="shared" si="49"/>
        <v>51386936.710416667</v>
      </c>
      <c r="K777" s="1275">
        <f>I777</f>
        <v>51386936.710416667</v>
      </c>
      <c r="L777" s="1275"/>
      <c r="M777" s="1275"/>
      <c r="N777" s="1333">
        <f t="shared" si="45"/>
        <v>51386936.710416667</v>
      </c>
      <c r="O777" s="1333">
        <f t="shared" si="46"/>
        <v>0</v>
      </c>
      <c r="P777" s="1279" t="s">
        <v>3778</v>
      </c>
    </row>
    <row r="778" spans="1:16" s="1387" customFormat="1" outlineLevel="1">
      <c r="A778" s="1385">
        <v>767</v>
      </c>
      <c r="B778" s="1386">
        <v>18230032</v>
      </c>
      <c r="C778" s="1387" t="s">
        <v>878</v>
      </c>
      <c r="D778" s="1388">
        <f>+BS!Q774</f>
        <v>11077737.209166666</v>
      </c>
      <c r="E778" s="1385" t="s">
        <v>3772</v>
      </c>
      <c r="F778" s="1389">
        <f>+D778</f>
        <v>11077737.209166666</v>
      </c>
      <c r="G778" s="1389"/>
      <c r="H778" s="1389"/>
      <c r="I778" s="1389"/>
      <c r="K778" s="1389"/>
      <c r="L778" s="1389"/>
      <c r="M778" s="1389">
        <f>I778</f>
        <v>0</v>
      </c>
      <c r="N778" s="1390">
        <f t="shared" si="45"/>
        <v>0</v>
      </c>
      <c r="O778" s="1390">
        <f t="shared" si="46"/>
        <v>0</v>
      </c>
      <c r="P778" s="1387" t="s">
        <v>3910</v>
      </c>
    </row>
    <row r="779" spans="1:16" s="1279" customFormat="1" outlineLevel="1">
      <c r="A779" s="1298">
        <v>768</v>
      </c>
      <c r="B779" s="1295">
        <v>18230041</v>
      </c>
      <c r="C779" s="1279" t="s">
        <v>1685</v>
      </c>
      <c r="D779" s="1296">
        <f>+BS!Q775</f>
        <v>21589277</v>
      </c>
      <c r="E779" s="1298"/>
      <c r="F779" s="1275"/>
      <c r="G779" s="1275"/>
      <c r="H779" s="1275"/>
      <c r="I779" s="1275">
        <f t="shared" si="49"/>
        <v>21589277</v>
      </c>
      <c r="K779" s="1275">
        <f>I779</f>
        <v>21589277</v>
      </c>
      <c r="L779" s="1275"/>
      <c r="M779" s="1275"/>
      <c r="N779" s="1333">
        <f t="shared" si="45"/>
        <v>21589277</v>
      </c>
      <c r="O779" s="1333">
        <f t="shared" si="46"/>
        <v>0</v>
      </c>
    </row>
    <row r="780" spans="1:16" s="1387" customFormat="1" outlineLevel="1">
      <c r="A780" s="1385">
        <v>769</v>
      </c>
      <c r="B780" s="1386">
        <v>18230042</v>
      </c>
      <c r="C780" s="1387" t="s">
        <v>1686</v>
      </c>
      <c r="D780" s="1388">
        <f>+BS!Q776</f>
        <v>-3363058.9066666667</v>
      </c>
      <c r="E780" s="1385" t="s">
        <v>3772</v>
      </c>
      <c r="F780" s="1389">
        <f>+D780</f>
        <v>-3363058.9066666667</v>
      </c>
      <c r="G780" s="1389"/>
      <c r="H780" s="1389"/>
      <c r="I780" s="1389"/>
      <c r="K780" s="1389"/>
      <c r="L780" s="1389"/>
      <c r="M780" s="1389">
        <f>I780</f>
        <v>0</v>
      </c>
      <c r="N780" s="1390">
        <f t="shared" ref="N780:N843" si="51">SUM(K780:M780)</f>
        <v>0</v>
      </c>
      <c r="O780" s="1390">
        <f t="shared" ref="O780:O843" si="52">N780-I780</f>
        <v>0</v>
      </c>
      <c r="P780" s="1387" t="s">
        <v>3910</v>
      </c>
    </row>
    <row r="781" spans="1:16" s="1279" customFormat="1" outlineLevel="1">
      <c r="A781" s="1298">
        <v>770</v>
      </c>
      <c r="B781" s="1295">
        <v>18230051</v>
      </c>
      <c r="C781" s="1279" t="s">
        <v>3262</v>
      </c>
      <c r="D781" s="1296">
        <f>+BS!Q777</f>
        <v>-16862150.699999999</v>
      </c>
      <c r="E781" s="1298"/>
      <c r="F781" s="1275"/>
      <c r="G781" s="1275"/>
      <c r="H781" s="1275"/>
      <c r="I781" s="1275">
        <f t="shared" si="49"/>
        <v>-16862150.699999999</v>
      </c>
      <c r="K781" s="1275">
        <f>I781</f>
        <v>-16862150.699999999</v>
      </c>
      <c r="L781" s="1275"/>
      <c r="M781" s="1275"/>
      <c r="N781" s="1333">
        <f t="shared" si="51"/>
        <v>-16862150.699999999</v>
      </c>
      <c r="O781" s="1333">
        <f t="shared" si="52"/>
        <v>0</v>
      </c>
    </row>
    <row r="782" spans="1:16" s="1279" customFormat="1" outlineLevel="1">
      <c r="A782" s="1298">
        <v>771</v>
      </c>
      <c r="B782" s="1295">
        <v>18230061</v>
      </c>
      <c r="C782" s="1279" t="s">
        <v>454</v>
      </c>
      <c r="D782" s="1296">
        <f>+BS!Q778</f>
        <v>1142944</v>
      </c>
      <c r="E782" s="1298"/>
      <c r="F782" s="1275"/>
      <c r="G782" s="1275"/>
      <c r="H782" s="1275"/>
      <c r="I782" s="1275">
        <f t="shared" si="49"/>
        <v>1142944</v>
      </c>
      <c r="K782" s="1275">
        <f>I782</f>
        <v>1142944</v>
      </c>
      <c r="L782" s="1275"/>
      <c r="M782" s="1275"/>
      <c r="N782" s="1333">
        <f t="shared" si="51"/>
        <v>1142944</v>
      </c>
      <c r="O782" s="1333">
        <f t="shared" si="52"/>
        <v>0</v>
      </c>
    </row>
    <row r="783" spans="1:16" s="1279" customFormat="1" outlineLevel="1">
      <c r="A783" s="1298">
        <v>772</v>
      </c>
      <c r="B783" s="1295">
        <v>18230071</v>
      </c>
      <c r="C783" s="1279" t="s">
        <v>455</v>
      </c>
      <c r="D783" s="1296">
        <f>+BS!Q779</f>
        <v>113632921</v>
      </c>
      <c r="E783" s="1298"/>
      <c r="F783" s="1275"/>
      <c r="G783" s="1275"/>
      <c r="H783" s="1275"/>
      <c r="I783" s="1275">
        <f t="shared" si="49"/>
        <v>113632921</v>
      </c>
      <c r="K783" s="1275">
        <f>I783</f>
        <v>113632921</v>
      </c>
      <c r="L783" s="1275"/>
      <c r="M783" s="1275"/>
      <c r="N783" s="1333">
        <f t="shared" si="51"/>
        <v>113632921</v>
      </c>
      <c r="O783" s="1333">
        <f t="shared" si="52"/>
        <v>0</v>
      </c>
      <c r="P783" s="1279" t="s">
        <v>3779</v>
      </c>
    </row>
    <row r="784" spans="1:16" s="1279" customFormat="1" outlineLevel="1">
      <c r="A784" s="1298">
        <v>773</v>
      </c>
      <c r="B784" s="1295">
        <v>18230081</v>
      </c>
      <c r="C784" s="1279" t="s">
        <v>456</v>
      </c>
      <c r="D784" s="1296">
        <f>+BS!Q780</f>
        <v>-109224737.98999999</v>
      </c>
      <c r="E784" s="1298"/>
      <c r="F784" s="1275"/>
      <c r="G784" s="1275"/>
      <c r="H784" s="1275"/>
      <c r="I784" s="1275">
        <f t="shared" si="49"/>
        <v>-109224737.98999999</v>
      </c>
      <c r="K784" s="1275">
        <f>I784</f>
        <v>-109224737.98999999</v>
      </c>
      <c r="L784" s="1275"/>
      <c r="M784" s="1275"/>
      <c r="N784" s="1333">
        <f t="shared" si="51"/>
        <v>-109224737.98999999</v>
      </c>
      <c r="O784" s="1333">
        <f t="shared" si="52"/>
        <v>0</v>
      </c>
      <c r="P784" s="1279" t="s">
        <v>3779</v>
      </c>
    </row>
    <row r="785" spans="1:16" hidden="1" outlineLevel="2">
      <c r="A785" s="1263">
        <v>774</v>
      </c>
      <c r="B785" s="1295">
        <v>18230131</v>
      </c>
      <c r="C785" s="1279" t="s">
        <v>1364</v>
      </c>
      <c r="D785" s="1296">
        <f>+BS!Q781</f>
        <v>0</v>
      </c>
      <c r="N785" s="1353">
        <f t="shared" si="51"/>
        <v>0</v>
      </c>
      <c r="O785" s="1353">
        <f t="shared" si="52"/>
        <v>0</v>
      </c>
    </row>
    <row r="786" spans="1:16" hidden="1" outlineLevel="2">
      <c r="A786" s="1263">
        <v>775</v>
      </c>
      <c r="B786" s="1295">
        <v>18230171</v>
      </c>
      <c r="C786" s="1279" t="s">
        <v>123</v>
      </c>
      <c r="D786" s="1296">
        <f>+BS!Q782</f>
        <v>0</v>
      </c>
      <c r="N786" s="1353">
        <f t="shared" si="51"/>
        <v>0</v>
      </c>
      <c r="O786" s="1353">
        <f t="shared" si="52"/>
        <v>0</v>
      </c>
    </row>
    <row r="787" spans="1:16" hidden="1" outlineLevel="2">
      <c r="A787" s="1263">
        <v>776</v>
      </c>
      <c r="B787" s="1295">
        <v>18230181</v>
      </c>
      <c r="C787" s="1279" t="s">
        <v>204</v>
      </c>
      <c r="D787" s="1296">
        <f>+BS!Q783</f>
        <v>0</v>
      </c>
      <c r="N787" s="1353">
        <f t="shared" si="51"/>
        <v>0</v>
      </c>
      <c r="O787" s="1353">
        <f t="shared" si="52"/>
        <v>0</v>
      </c>
    </row>
    <row r="788" spans="1:16" hidden="1" outlineLevel="2">
      <c r="A788" s="1263">
        <v>777</v>
      </c>
      <c r="B788" s="1295">
        <v>18230191</v>
      </c>
      <c r="C788" s="1279" t="s">
        <v>12</v>
      </c>
      <c r="D788" s="1296">
        <f>+BS!Q784</f>
        <v>0</v>
      </c>
      <c r="N788" s="1353">
        <f t="shared" si="51"/>
        <v>0</v>
      </c>
      <c r="O788" s="1353">
        <f t="shared" si="52"/>
        <v>0</v>
      </c>
    </row>
    <row r="789" spans="1:16" hidden="1" outlineLevel="2">
      <c r="A789" s="1263">
        <v>778</v>
      </c>
      <c r="B789" s="1295">
        <v>18230192</v>
      </c>
      <c r="C789" s="1279" t="s">
        <v>12</v>
      </c>
      <c r="D789" s="1296">
        <f>+BS!Q785</f>
        <v>0</v>
      </c>
      <c r="N789" s="1353">
        <f t="shared" si="51"/>
        <v>0</v>
      </c>
      <c r="O789" s="1353">
        <f t="shared" si="52"/>
        <v>0</v>
      </c>
    </row>
    <row r="790" spans="1:16" hidden="1" outlineLevel="2">
      <c r="A790" s="1263">
        <v>779</v>
      </c>
      <c r="B790" s="1295">
        <v>18230221</v>
      </c>
      <c r="C790" s="1279" t="s">
        <v>3263</v>
      </c>
      <c r="D790" s="1296">
        <f>+BS!Q786</f>
        <v>0</v>
      </c>
      <c r="N790" s="1353">
        <f t="shared" si="51"/>
        <v>0</v>
      </c>
      <c r="O790" s="1353">
        <f t="shared" si="52"/>
        <v>0</v>
      </c>
    </row>
    <row r="791" spans="1:16" hidden="1" outlineLevel="2">
      <c r="A791" s="1263">
        <v>780</v>
      </c>
      <c r="B791" s="1295">
        <v>18230231</v>
      </c>
      <c r="C791" s="1279" t="s">
        <v>368</v>
      </c>
      <c r="D791" s="1296">
        <f>+BS!Q787</f>
        <v>0</v>
      </c>
      <c r="N791" s="1353">
        <f t="shared" si="51"/>
        <v>0</v>
      </c>
      <c r="O791" s="1353">
        <f t="shared" si="52"/>
        <v>0</v>
      </c>
    </row>
    <row r="792" spans="1:16" hidden="1" outlineLevel="2">
      <c r="A792" s="1263">
        <v>781</v>
      </c>
      <c r="B792" s="1295">
        <v>18230241</v>
      </c>
      <c r="C792" s="1279" t="s">
        <v>308</v>
      </c>
      <c r="D792" s="1296">
        <f>+BS!Q788</f>
        <v>0</v>
      </c>
      <c r="N792" s="1353">
        <f t="shared" si="51"/>
        <v>0</v>
      </c>
      <c r="O792" s="1353">
        <f t="shared" si="52"/>
        <v>0</v>
      </c>
    </row>
    <row r="793" spans="1:16" s="1279" customFormat="1" outlineLevel="1" collapsed="1">
      <c r="A793" s="1298">
        <v>782</v>
      </c>
      <c r="B793" s="1295">
        <v>18230281</v>
      </c>
      <c r="C793" s="1279" t="s">
        <v>156</v>
      </c>
      <c r="D793" s="1296">
        <f>+BS!Q789</f>
        <v>228537.25</v>
      </c>
      <c r="E793" s="1298"/>
      <c r="F793" s="1275"/>
      <c r="G793" s="1275"/>
      <c r="H793" s="1275"/>
      <c r="I793" s="1275">
        <f t="shared" ref="I793:I812" si="53">+D793</f>
        <v>228537.25</v>
      </c>
      <c r="K793" s="1275"/>
      <c r="L793" s="1275"/>
      <c r="M793" s="1275">
        <f>I793</f>
        <v>228537.25</v>
      </c>
      <c r="N793" s="1333">
        <f t="shared" si="51"/>
        <v>228537.25</v>
      </c>
      <c r="O793" s="1333">
        <f t="shared" si="52"/>
        <v>0</v>
      </c>
    </row>
    <row r="794" spans="1:16" s="1279" customFormat="1" outlineLevel="1">
      <c r="A794" s="1298">
        <v>783</v>
      </c>
      <c r="B794" s="1295">
        <v>18230291</v>
      </c>
      <c r="C794" s="1279" t="s">
        <v>1566</v>
      </c>
      <c r="D794" s="1296">
        <f>+BS!Q790</f>
        <v>-228537.25</v>
      </c>
      <c r="E794" s="1298"/>
      <c r="F794" s="1275"/>
      <c r="G794" s="1275"/>
      <c r="H794" s="1275"/>
      <c r="I794" s="1275">
        <f t="shared" si="53"/>
        <v>-228537.25</v>
      </c>
      <c r="K794" s="1275"/>
      <c r="L794" s="1275"/>
      <c r="M794" s="1275">
        <f>I794</f>
        <v>-228537.25</v>
      </c>
      <c r="N794" s="1333">
        <f t="shared" si="51"/>
        <v>-228537.25</v>
      </c>
      <c r="O794" s="1333">
        <f t="shared" si="52"/>
        <v>0</v>
      </c>
    </row>
    <row r="795" spans="1:16" s="1279" customFormat="1" outlineLevel="1">
      <c r="A795" s="1298">
        <v>784</v>
      </c>
      <c r="B795" s="1295">
        <v>18230301</v>
      </c>
      <c r="C795" s="1279" t="s">
        <v>546</v>
      </c>
      <c r="D795" s="1296">
        <f>+BS!Q791</f>
        <v>0</v>
      </c>
      <c r="E795" s="1298"/>
      <c r="F795" s="1275"/>
      <c r="G795" s="1275"/>
      <c r="H795" s="1275"/>
      <c r="I795" s="1275">
        <f t="shared" si="53"/>
        <v>0</v>
      </c>
      <c r="K795" s="1275"/>
      <c r="L795" s="1275"/>
      <c r="M795" s="1275"/>
      <c r="N795" s="1333">
        <f t="shared" si="51"/>
        <v>0</v>
      </c>
      <c r="O795" s="1333">
        <f t="shared" si="52"/>
        <v>0</v>
      </c>
    </row>
    <row r="796" spans="1:16" outlineLevel="1">
      <c r="A796" s="1263">
        <v>785</v>
      </c>
      <c r="B796" s="1295">
        <v>18230311</v>
      </c>
      <c r="C796" s="1279" t="s">
        <v>253</v>
      </c>
      <c r="D796" s="1296">
        <f>+BS!Q792</f>
        <v>30000</v>
      </c>
      <c r="I796" s="1261">
        <f t="shared" si="53"/>
        <v>30000</v>
      </c>
      <c r="M796" s="1275">
        <f>I796</f>
        <v>30000</v>
      </c>
      <c r="N796" s="1353">
        <f t="shared" si="51"/>
        <v>30000</v>
      </c>
      <c r="O796" s="1353">
        <f t="shared" si="52"/>
        <v>0</v>
      </c>
      <c r="P796" s="140" t="s">
        <v>3780</v>
      </c>
    </row>
    <row r="797" spans="1:16" hidden="1" outlineLevel="2">
      <c r="A797" s="1263">
        <v>786</v>
      </c>
      <c r="B797" s="1295">
        <v>18230321</v>
      </c>
      <c r="C797" s="1279" t="s">
        <v>124</v>
      </c>
      <c r="D797" s="1296">
        <f>+BS!Q793</f>
        <v>0</v>
      </c>
      <c r="I797" s="1261">
        <f t="shared" si="53"/>
        <v>0</v>
      </c>
      <c r="N797" s="1353">
        <f t="shared" si="51"/>
        <v>0</v>
      </c>
      <c r="O797" s="1353">
        <f t="shared" si="52"/>
        <v>0</v>
      </c>
    </row>
    <row r="798" spans="1:16" hidden="1" outlineLevel="2">
      <c r="A798" s="1263">
        <v>787</v>
      </c>
      <c r="B798" s="1295">
        <v>18230331</v>
      </c>
      <c r="C798" s="1279" t="s">
        <v>152</v>
      </c>
      <c r="D798" s="1296">
        <f>+BS!Q794</f>
        <v>0</v>
      </c>
      <c r="I798" s="1261">
        <f t="shared" si="53"/>
        <v>0</v>
      </c>
      <c r="N798" s="1353">
        <f t="shared" si="51"/>
        <v>0</v>
      </c>
      <c r="O798" s="1353">
        <f t="shared" si="52"/>
        <v>0</v>
      </c>
    </row>
    <row r="799" spans="1:16" s="1279" customFormat="1" outlineLevel="1" collapsed="1">
      <c r="A799" s="1298">
        <v>788</v>
      </c>
      <c r="B799" s="1295">
        <v>18230351</v>
      </c>
      <c r="C799" s="1279" t="s">
        <v>238</v>
      </c>
      <c r="D799" s="1296">
        <f>+BS!Q795</f>
        <v>110455689.46000002</v>
      </c>
      <c r="E799" s="1298"/>
      <c r="F799" s="1275"/>
      <c r="G799" s="1275"/>
      <c r="H799" s="1275"/>
      <c r="I799" s="1275">
        <f t="shared" si="53"/>
        <v>110455689.46000002</v>
      </c>
      <c r="K799" s="1275">
        <f>I799</f>
        <v>110455689.46000002</v>
      </c>
      <c r="L799" s="1275"/>
      <c r="M799" s="1275"/>
      <c r="N799" s="1333">
        <f t="shared" si="51"/>
        <v>110455689.46000002</v>
      </c>
      <c r="O799" s="1333">
        <f t="shared" si="52"/>
        <v>0</v>
      </c>
      <c r="P799" s="1279" t="s">
        <v>3781</v>
      </c>
    </row>
    <row r="800" spans="1:16" hidden="1" outlineLevel="2">
      <c r="A800" s="1263">
        <v>789</v>
      </c>
      <c r="B800" s="1295">
        <v>18230361</v>
      </c>
      <c r="C800" s="1279" t="s">
        <v>682</v>
      </c>
      <c r="D800" s="1296">
        <f>+BS!Q796</f>
        <v>0</v>
      </c>
      <c r="I800" s="1261">
        <f t="shared" si="53"/>
        <v>0</v>
      </c>
      <c r="N800" s="1353">
        <f t="shared" si="51"/>
        <v>0</v>
      </c>
      <c r="O800" s="1353">
        <f t="shared" si="52"/>
        <v>0</v>
      </c>
    </row>
    <row r="801" spans="1:16" hidden="1" outlineLevel="2">
      <c r="A801" s="1263">
        <v>790</v>
      </c>
      <c r="B801" s="1295">
        <v>18230371</v>
      </c>
      <c r="C801" s="1279" t="s">
        <v>369</v>
      </c>
      <c r="D801" s="1296">
        <f>+BS!Q797</f>
        <v>0</v>
      </c>
      <c r="I801" s="1261">
        <f t="shared" si="53"/>
        <v>0</v>
      </c>
      <c r="N801" s="1353">
        <f t="shared" si="51"/>
        <v>0</v>
      </c>
      <c r="O801" s="1353">
        <f t="shared" si="52"/>
        <v>0</v>
      </c>
    </row>
    <row r="802" spans="1:16" hidden="1" outlineLevel="2">
      <c r="A802" s="1263">
        <v>791</v>
      </c>
      <c r="B802" s="1295">
        <v>18230381</v>
      </c>
      <c r="C802" s="1279" t="s">
        <v>408</v>
      </c>
      <c r="D802" s="1296">
        <f>+BS!Q798</f>
        <v>0</v>
      </c>
      <c r="I802" s="1261">
        <f t="shared" si="53"/>
        <v>0</v>
      </c>
      <c r="N802" s="1353">
        <f t="shared" si="51"/>
        <v>0</v>
      </c>
      <c r="O802" s="1353">
        <f t="shared" si="52"/>
        <v>0</v>
      </c>
    </row>
    <row r="803" spans="1:16" hidden="1" outlineLevel="2">
      <c r="A803" s="1263">
        <v>792</v>
      </c>
      <c r="B803" s="1295">
        <v>18230391</v>
      </c>
      <c r="C803" s="1279" t="s">
        <v>409</v>
      </c>
      <c r="D803" s="1296">
        <f>+BS!Q799</f>
        <v>0</v>
      </c>
      <c r="I803" s="1261">
        <f t="shared" si="53"/>
        <v>0</v>
      </c>
      <c r="N803" s="1353">
        <f t="shared" si="51"/>
        <v>0</v>
      </c>
      <c r="O803" s="1353">
        <f t="shared" si="52"/>
        <v>0</v>
      </c>
    </row>
    <row r="804" spans="1:16" outlineLevel="1" collapsed="1">
      <c r="A804" s="1263">
        <v>793</v>
      </c>
      <c r="B804" s="1295">
        <v>18230401</v>
      </c>
      <c r="C804" s="1279" t="s">
        <v>2461</v>
      </c>
      <c r="D804" s="1296">
        <f>+BS!Q800</f>
        <v>13262.01</v>
      </c>
      <c r="I804" s="1261">
        <f t="shared" si="53"/>
        <v>13262.01</v>
      </c>
      <c r="K804" s="1261">
        <f>I804</f>
        <v>13262.01</v>
      </c>
      <c r="N804" s="1353">
        <f t="shared" si="51"/>
        <v>13262.01</v>
      </c>
      <c r="O804" s="1353">
        <f t="shared" si="52"/>
        <v>0</v>
      </c>
    </row>
    <row r="805" spans="1:16" hidden="1" outlineLevel="2">
      <c r="A805" s="1263">
        <v>794</v>
      </c>
      <c r="B805" s="1295">
        <v>18230402</v>
      </c>
      <c r="C805" s="1279" t="s">
        <v>1240</v>
      </c>
      <c r="D805" s="1296">
        <f>+BS!Q801</f>
        <v>0</v>
      </c>
      <c r="I805" s="1261">
        <f t="shared" si="53"/>
        <v>0</v>
      </c>
      <c r="N805" s="1353">
        <f t="shared" si="51"/>
        <v>0</v>
      </c>
      <c r="O805" s="1353">
        <f t="shared" si="52"/>
        <v>0</v>
      </c>
    </row>
    <row r="806" spans="1:16" hidden="1" outlineLevel="2">
      <c r="A806" s="1263">
        <v>795</v>
      </c>
      <c r="B806" s="1295">
        <v>18230422</v>
      </c>
      <c r="C806" s="1279" t="s">
        <v>1115</v>
      </c>
      <c r="D806" s="1296">
        <f>+BS!Q802</f>
        <v>0</v>
      </c>
      <c r="I806" s="1261">
        <f t="shared" si="53"/>
        <v>0</v>
      </c>
      <c r="N806" s="1353">
        <f t="shared" si="51"/>
        <v>0</v>
      </c>
      <c r="O806" s="1353">
        <f t="shared" si="52"/>
        <v>0</v>
      </c>
    </row>
    <row r="807" spans="1:16" hidden="1" outlineLevel="2">
      <c r="A807" s="1263">
        <v>796</v>
      </c>
      <c r="B807" s="1295">
        <v>18230432</v>
      </c>
      <c r="C807" s="1279" t="s">
        <v>210</v>
      </c>
      <c r="D807" s="1296">
        <f>+BS!Q803</f>
        <v>0</v>
      </c>
      <c r="I807" s="1261">
        <f t="shared" si="53"/>
        <v>0</v>
      </c>
      <c r="N807" s="1353">
        <f t="shared" si="51"/>
        <v>0</v>
      </c>
      <c r="O807" s="1353">
        <f t="shared" si="52"/>
        <v>0</v>
      </c>
    </row>
    <row r="808" spans="1:16" hidden="1" outlineLevel="2">
      <c r="A808" s="1263">
        <v>797</v>
      </c>
      <c r="B808" s="1295">
        <v>18230442</v>
      </c>
      <c r="C808" s="1279" t="s">
        <v>54</v>
      </c>
      <c r="D808" s="1296">
        <f>+BS!Q804</f>
        <v>0</v>
      </c>
      <c r="I808" s="1261">
        <f t="shared" si="53"/>
        <v>0</v>
      </c>
      <c r="N808" s="1353">
        <f t="shared" si="51"/>
        <v>0</v>
      </c>
      <c r="O808" s="1353">
        <f t="shared" si="52"/>
        <v>0</v>
      </c>
    </row>
    <row r="809" spans="1:16" hidden="1" outlineLevel="2">
      <c r="A809" s="1263">
        <v>798</v>
      </c>
      <c r="B809" s="1295">
        <v>18230461</v>
      </c>
      <c r="C809" s="1279" t="s">
        <v>251</v>
      </c>
      <c r="D809" s="1296">
        <f>+BS!Q805</f>
        <v>0</v>
      </c>
      <c r="I809" s="1261">
        <f t="shared" si="53"/>
        <v>0</v>
      </c>
      <c r="N809" s="1353">
        <f t="shared" si="51"/>
        <v>0</v>
      </c>
      <c r="O809" s="1353">
        <f t="shared" si="52"/>
        <v>0</v>
      </c>
    </row>
    <row r="810" spans="1:16" hidden="1" outlineLevel="2">
      <c r="A810" s="1263">
        <v>799</v>
      </c>
      <c r="B810" s="1295">
        <v>18230471</v>
      </c>
      <c r="C810" s="1279" t="s">
        <v>252</v>
      </c>
      <c r="D810" s="1296">
        <f>+BS!Q806</f>
        <v>0</v>
      </c>
      <c r="I810" s="1261">
        <f t="shared" si="53"/>
        <v>0</v>
      </c>
      <c r="N810" s="1353">
        <f t="shared" si="51"/>
        <v>0</v>
      </c>
      <c r="O810" s="1353">
        <f t="shared" si="52"/>
        <v>0</v>
      </c>
    </row>
    <row r="811" spans="1:16" s="1387" customFormat="1" outlineLevel="1" collapsed="1">
      <c r="A811" s="1385">
        <v>800</v>
      </c>
      <c r="B811" s="1386">
        <v>18230621</v>
      </c>
      <c r="C811" s="1387" t="s">
        <v>1116</v>
      </c>
      <c r="D811" s="1388">
        <f>+BS!Q807</f>
        <v>-57203590.496666662</v>
      </c>
      <c r="E811" s="1385" t="s">
        <v>3772</v>
      </c>
      <c r="F811" s="1389">
        <f>+D811</f>
        <v>-57203590.496666662</v>
      </c>
      <c r="G811" s="1389"/>
      <c r="H811" s="1389"/>
      <c r="I811" s="1389"/>
      <c r="K811" s="1389"/>
      <c r="L811" s="1389"/>
      <c r="M811" s="1389">
        <f>I811</f>
        <v>0</v>
      </c>
      <c r="N811" s="1390">
        <f t="shared" si="51"/>
        <v>0</v>
      </c>
      <c r="O811" s="1390">
        <f t="shared" si="52"/>
        <v>0</v>
      </c>
      <c r="P811" s="1387" t="s">
        <v>3910</v>
      </c>
    </row>
    <row r="812" spans="1:16" s="1279" customFormat="1" outlineLevel="1">
      <c r="A812" s="1298">
        <v>801</v>
      </c>
      <c r="B812" s="1295">
        <v>18230631</v>
      </c>
      <c r="C812" s="1279" t="s">
        <v>1117</v>
      </c>
      <c r="D812" s="1296">
        <f>+BS!Q808</f>
        <v>70002824.639166668</v>
      </c>
      <c r="E812" s="1298"/>
      <c r="F812" s="1275"/>
      <c r="G812" s="1275"/>
      <c r="H812" s="1275"/>
      <c r="I812" s="1275">
        <f t="shared" si="53"/>
        <v>70002824.639166668</v>
      </c>
      <c r="K812" s="1275"/>
      <c r="L812" s="1275"/>
      <c r="M812" s="1275">
        <f>I812</f>
        <v>70002824.639166668</v>
      </c>
      <c r="N812" s="1333">
        <f t="shared" si="51"/>
        <v>70002824.639166668</v>
      </c>
      <c r="O812" s="1333">
        <f t="shared" si="52"/>
        <v>0</v>
      </c>
      <c r="P812" s="1279" t="s">
        <v>3774</v>
      </c>
    </row>
    <row r="813" spans="1:16" outlineLevel="1">
      <c r="A813" s="1263">
        <v>802</v>
      </c>
      <c r="B813" s="1295">
        <v>18230641</v>
      </c>
      <c r="C813" s="1279" t="s">
        <v>924</v>
      </c>
      <c r="D813" s="1296">
        <f>+BS!Q809</f>
        <v>0</v>
      </c>
      <c r="N813" s="1353">
        <f t="shared" si="51"/>
        <v>0</v>
      </c>
      <c r="O813" s="1353">
        <f t="shared" si="52"/>
        <v>0</v>
      </c>
    </row>
    <row r="814" spans="1:16" outlineLevel="1">
      <c r="A814" s="1263">
        <v>803</v>
      </c>
      <c r="B814" s="1295">
        <v>18230691</v>
      </c>
      <c r="C814" s="1279" t="s">
        <v>1028</v>
      </c>
      <c r="D814" s="1296">
        <f>+BS!Q810</f>
        <v>-474402.13999999996</v>
      </c>
      <c r="I814" s="1261">
        <f t="shared" ref="I814:I859" si="54">+D814</f>
        <v>-474402.13999999996</v>
      </c>
      <c r="K814" s="1261">
        <f>I814</f>
        <v>-474402.13999999996</v>
      </c>
      <c r="N814" s="1353">
        <f t="shared" si="51"/>
        <v>-474402.13999999996</v>
      </c>
      <c r="O814" s="1353">
        <f t="shared" si="52"/>
        <v>0</v>
      </c>
    </row>
    <row r="815" spans="1:16" s="1279" customFormat="1" outlineLevel="1">
      <c r="A815" s="1298">
        <v>804</v>
      </c>
      <c r="B815" s="1295">
        <v>18230711</v>
      </c>
      <c r="C815" s="1279" t="s">
        <v>1037</v>
      </c>
      <c r="D815" s="1296">
        <f>+BS!Q811</f>
        <v>3693915.5</v>
      </c>
      <c r="E815" s="1298"/>
      <c r="F815" s="1275"/>
      <c r="G815" s="1275"/>
      <c r="H815" s="1275"/>
      <c r="I815" s="1275">
        <f t="shared" si="54"/>
        <v>3693915.5</v>
      </c>
      <c r="K815" s="1275"/>
      <c r="L815" s="1275"/>
      <c r="M815" s="1275">
        <f t="shared" ref="M815:M822" si="55">I815</f>
        <v>3693915.5</v>
      </c>
      <c r="N815" s="1333">
        <f t="shared" si="51"/>
        <v>3693915.5</v>
      </c>
      <c r="O815" s="1333">
        <f t="shared" si="52"/>
        <v>0</v>
      </c>
    </row>
    <row r="816" spans="1:16" s="1279" customFormat="1" outlineLevel="1">
      <c r="A816" s="1298">
        <v>805</v>
      </c>
      <c r="B816" s="1295">
        <v>18230721</v>
      </c>
      <c r="C816" s="1279" t="s">
        <v>1038</v>
      </c>
      <c r="D816" s="1296">
        <f>+BS!Q812</f>
        <v>-3693915.5</v>
      </c>
      <c r="E816" s="1298"/>
      <c r="F816" s="1275"/>
      <c r="G816" s="1275"/>
      <c r="H816" s="1275"/>
      <c r="I816" s="1275">
        <f t="shared" si="54"/>
        <v>-3693915.5</v>
      </c>
      <c r="K816" s="1275"/>
      <c r="L816" s="1275"/>
      <c r="M816" s="1275">
        <f t="shared" si="55"/>
        <v>-3693915.5</v>
      </c>
      <c r="N816" s="1333">
        <f t="shared" si="51"/>
        <v>-3693915.5</v>
      </c>
      <c r="O816" s="1333">
        <f t="shared" si="52"/>
        <v>0</v>
      </c>
    </row>
    <row r="817" spans="1:16" s="1279" customFormat="1" outlineLevel="1">
      <c r="A817" s="1298">
        <v>806</v>
      </c>
      <c r="B817" s="1310">
        <v>18230731</v>
      </c>
      <c r="C817" s="1303" t="s">
        <v>1842</v>
      </c>
      <c r="D817" s="1296">
        <f>+BS!Q813</f>
        <v>1244695.125</v>
      </c>
      <c r="E817" s="1298"/>
      <c r="F817" s="1275"/>
      <c r="G817" s="1275"/>
      <c r="H817" s="1275"/>
      <c r="I817" s="1275">
        <f t="shared" si="54"/>
        <v>1244695.125</v>
      </c>
      <c r="K817" s="1275"/>
      <c r="L817" s="1275"/>
      <c r="M817" s="1275">
        <f t="shared" si="55"/>
        <v>1244695.125</v>
      </c>
      <c r="N817" s="1333">
        <f t="shared" si="51"/>
        <v>1244695.125</v>
      </c>
      <c r="O817" s="1333">
        <f t="shared" si="52"/>
        <v>0</v>
      </c>
    </row>
    <row r="818" spans="1:16" s="1279" customFormat="1" outlineLevel="1">
      <c r="A818" s="1298">
        <v>807</v>
      </c>
      <c r="B818" s="1295">
        <v>18230741</v>
      </c>
      <c r="C818" s="1279" t="s">
        <v>254</v>
      </c>
      <c r="D818" s="1296">
        <f>+BS!Q814</f>
        <v>-1244695.125</v>
      </c>
      <c r="E818" s="1298"/>
      <c r="F818" s="1275"/>
      <c r="G818" s="1275"/>
      <c r="H818" s="1275"/>
      <c r="I818" s="1275">
        <f t="shared" si="54"/>
        <v>-1244695.125</v>
      </c>
      <c r="K818" s="1275"/>
      <c r="L818" s="1275"/>
      <c r="M818" s="1275">
        <f t="shared" si="55"/>
        <v>-1244695.125</v>
      </c>
      <c r="N818" s="1333">
        <f t="shared" si="51"/>
        <v>-1244695.125</v>
      </c>
      <c r="O818" s="1333">
        <f t="shared" si="52"/>
        <v>0</v>
      </c>
    </row>
    <row r="819" spans="1:16" s="1279" customFormat="1" outlineLevel="1">
      <c r="A819" s="1298">
        <v>808</v>
      </c>
      <c r="B819" s="1295">
        <v>18230751</v>
      </c>
      <c r="C819" s="1279" t="s">
        <v>300</v>
      </c>
      <c r="D819" s="1296">
        <f>+BS!Q815</f>
        <v>-1546936</v>
      </c>
      <c r="E819" s="1298"/>
      <c r="F819" s="1275"/>
      <c r="G819" s="1275"/>
      <c r="H819" s="1275"/>
      <c r="I819" s="1275">
        <f t="shared" si="54"/>
        <v>-1546936</v>
      </c>
      <c r="K819" s="1275"/>
      <c r="L819" s="1275"/>
      <c r="M819" s="1275">
        <f t="shared" si="55"/>
        <v>-1546936</v>
      </c>
      <c r="N819" s="1333">
        <f t="shared" si="51"/>
        <v>-1546936</v>
      </c>
      <c r="O819" s="1333">
        <f t="shared" si="52"/>
        <v>0</v>
      </c>
    </row>
    <row r="820" spans="1:16" s="1279" customFormat="1" outlineLevel="1">
      <c r="A820" s="1298">
        <v>809</v>
      </c>
      <c r="B820" s="1295">
        <v>18230761</v>
      </c>
      <c r="C820" s="1279" t="s">
        <v>301</v>
      </c>
      <c r="D820" s="1296">
        <f>+BS!Q816</f>
        <v>1546936</v>
      </c>
      <c r="E820" s="1298"/>
      <c r="F820" s="1275"/>
      <c r="G820" s="1275"/>
      <c r="H820" s="1275"/>
      <c r="I820" s="1275">
        <f t="shared" si="54"/>
        <v>1546936</v>
      </c>
      <c r="K820" s="1275"/>
      <c r="L820" s="1275"/>
      <c r="M820" s="1275">
        <f t="shared" si="55"/>
        <v>1546936</v>
      </c>
      <c r="N820" s="1333">
        <f t="shared" si="51"/>
        <v>1546936</v>
      </c>
      <c r="O820" s="1333">
        <f t="shared" si="52"/>
        <v>0</v>
      </c>
    </row>
    <row r="821" spans="1:16" s="1279" customFormat="1" outlineLevel="1">
      <c r="A821" s="1298">
        <v>810</v>
      </c>
      <c r="B821" s="1295">
        <v>18230771</v>
      </c>
      <c r="C821" s="1279" t="s">
        <v>925</v>
      </c>
      <c r="D821" s="1296">
        <f>+BS!Q817</f>
        <v>7542206.333333333</v>
      </c>
      <c r="E821" s="1298"/>
      <c r="F821" s="1275"/>
      <c r="G821" s="1275"/>
      <c r="H821" s="1275"/>
      <c r="I821" s="1275">
        <f t="shared" si="54"/>
        <v>7542206.333333333</v>
      </c>
      <c r="K821" s="1275"/>
      <c r="L821" s="1275"/>
      <c r="M821" s="1275">
        <f t="shared" si="55"/>
        <v>7542206.333333333</v>
      </c>
      <c r="N821" s="1333">
        <f t="shared" si="51"/>
        <v>7542206.333333333</v>
      </c>
      <c r="O821" s="1333">
        <f t="shared" si="52"/>
        <v>0</v>
      </c>
    </row>
    <row r="822" spans="1:16" s="1279" customFormat="1" outlineLevel="1">
      <c r="A822" s="1298">
        <v>811</v>
      </c>
      <c r="B822" s="1295">
        <v>18230781</v>
      </c>
      <c r="C822" s="1279" t="s">
        <v>834</v>
      </c>
      <c r="D822" s="1296">
        <f>+BS!Q818</f>
        <v>-7542206.333333333</v>
      </c>
      <c r="E822" s="1298"/>
      <c r="F822" s="1275"/>
      <c r="G822" s="1275"/>
      <c r="H822" s="1275"/>
      <c r="I822" s="1275">
        <f t="shared" si="54"/>
        <v>-7542206.333333333</v>
      </c>
      <c r="K822" s="1275"/>
      <c r="L822" s="1275"/>
      <c r="M822" s="1275">
        <f t="shared" si="55"/>
        <v>-7542206.333333333</v>
      </c>
      <c r="N822" s="1333">
        <f t="shared" si="51"/>
        <v>-7542206.333333333</v>
      </c>
      <c r="O822" s="1333">
        <f t="shared" si="52"/>
        <v>0</v>
      </c>
    </row>
    <row r="823" spans="1:16" s="1279" customFormat="1" outlineLevel="1">
      <c r="A823" s="1298">
        <v>812</v>
      </c>
      <c r="B823" s="1295">
        <v>18230791</v>
      </c>
      <c r="C823" s="1279" t="s">
        <v>406</v>
      </c>
      <c r="D823" s="1296">
        <f>+BS!Q819</f>
        <v>3817716.25</v>
      </c>
      <c r="E823" s="1298" t="s">
        <v>3772</v>
      </c>
      <c r="F823" s="1275"/>
      <c r="G823" s="1275"/>
      <c r="H823" s="1275"/>
      <c r="I823" s="1275">
        <f t="shared" si="54"/>
        <v>3817716.25</v>
      </c>
      <c r="K823" s="1275"/>
      <c r="L823" s="1275"/>
      <c r="M823" s="1275">
        <f>+I823</f>
        <v>3817716.25</v>
      </c>
      <c r="N823" s="1333">
        <f t="shared" si="51"/>
        <v>3817716.25</v>
      </c>
      <c r="O823" s="1333">
        <f t="shared" si="52"/>
        <v>0</v>
      </c>
      <c r="P823" s="1279" t="s">
        <v>3837</v>
      </c>
    </row>
    <row r="824" spans="1:16" s="1279" customFormat="1" outlineLevel="1">
      <c r="A824" s="1298">
        <v>813</v>
      </c>
      <c r="B824" s="1295">
        <v>18230801</v>
      </c>
      <c r="C824" s="1279" t="s">
        <v>1962</v>
      </c>
      <c r="D824" s="1296">
        <f>+BS!Q820</f>
        <v>0</v>
      </c>
      <c r="E824" s="1298"/>
      <c r="F824" s="1275"/>
      <c r="G824" s="1275"/>
      <c r="H824" s="1275"/>
      <c r="I824" s="1275">
        <f t="shared" si="54"/>
        <v>0</v>
      </c>
      <c r="K824" s="1275"/>
      <c r="L824" s="1275"/>
      <c r="M824" s="1275"/>
      <c r="N824" s="1333">
        <f t="shared" si="51"/>
        <v>0</v>
      </c>
      <c r="O824" s="1333">
        <f t="shared" si="52"/>
        <v>0</v>
      </c>
    </row>
    <row r="825" spans="1:16" s="1279" customFormat="1" outlineLevel="1">
      <c r="A825" s="1298">
        <v>814</v>
      </c>
      <c r="B825" s="1295">
        <v>18230811</v>
      </c>
      <c r="C825" s="1279" t="s">
        <v>1671</v>
      </c>
      <c r="D825" s="1296">
        <f>+BS!Q821</f>
        <v>-83879.125</v>
      </c>
      <c r="E825" s="1298"/>
      <c r="F825" s="1275"/>
      <c r="G825" s="1275"/>
      <c r="H825" s="1275"/>
      <c r="I825" s="1275">
        <f t="shared" si="54"/>
        <v>-83879.125</v>
      </c>
      <c r="K825" s="1275"/>
      <c r="L825" s="1275"/>
      <c r="M825" s="1275">
        <f t="shared" ref="M825:M833" si="56">I825</f>
        <v>-83879.125</v>
      </c>
      <c r="N825" s="1333">
        <f t="shared" si="51"/>
        <v>-83879.125</v>
      </c>
      <c r="O825" s="1333">
        <f t="shared" si="52"/>
        <v>0</v>
      </c>
    </row>
    <row r="826" spans="1:16" s="1279" customFormat="1" outlineLevel="1">
      <c r="A826" s="1298">
        <v>815</v>
      </c>
      <c r="B826" s="1295">
        <v>18230821</v>
      </c>
      <c r="C826" s="1279" t="s">
        <v>1672</v>
      </c>
      <c r="D826" s="1296">
        <f>+BS!Q822</f>
        <v>83879.125</v>
      </c>
      <c r="E826" s="1298"/>
      <c r="F826" s="1275"/>
      <c r="G826" s="1275"/>
      <c r="H826" s="1275"/>
      <c r="I826" s="1275">
        <f t="shared" si="54"/>
        <v>83879.125</v>
      </c>
      <c r="K826" s="1275"/>
      <c r="L826" s="1275"/>
      <c r="M826" s="1275">
        <f t="shared" si="56"/>
        <v>83879.125</v>
      </c>
      <c r="N826" s="1333">
        <f t="shared" si="51"/>
        <v>83879.125</v>
      </c>
      <c r="O826" s="1333">
        <f t="shared" si="52"/>
        <v>0</v>
      </c>
    </row>
    <row r="827" spans="1:16" s="1279" customFormat="1" outlineLevel="1">
      <c r="A827" s="1298">
        <v>816</v>
      </c>
      <c r="B827" s="1295">
        <v>18230831</v>
      </c>
      <c r="C827" s="1279" t="s">
        <v>1532</v>
      </c>
      <c r="D827" s="1296">
        <f>+BS!Q823</f>
        <v>-3776583.625</v>
      </c>
      <c r="E827" s="1298"/>
      <c r="F827" s="1275"/>
      <c r="G827" s="1275"/>
      <c r="H827" s="1275"/>
      <c r="I827" s="1275">
        <f t="shared" si="54"/>
        <v>-3776583.625</v>
      </c>
      <c r="K827" s="1275"/>
      <c r="L827" s="1275"/>
      <c r="M827" s="1275">
        <f t="shared" si="56"/>
        <v>-3776583.625</v>
      </c>
      <c r="N827" s="1333">
        <f t="shared" si="51"/>
        <v>-3776583.625</v>
      </c>
      <c r="O827" s="1333">
        <f t="shared" si="52"/>
        <v>0</v>
      </c>
    </row>
    <row r="828" spans="1:16" s="1279" customFormat="1" outlineLevel="1">
      <c r="A828" s="1298">
        <v>817</v>
      </c>
      <c r="B828" s="1295">
        <v>18230841</v>
      </c>
      <c r="C828" s="1279" t="s">
        <v>1570</v>
      </c>
      <c r="D828" s="1296">
        <f>+BS!Q824</f>
        <v>3776583.625</v>
      </c>
      <c r="E828" s="1298"/>
      <c r="F828" s="1275"/>
      <c r="G828" s="1275"/>
      <c r="H828" s="1275"/>
      <c r="I828" s="1275">
        <f t="shared" si="54"/>
        <v>3776583.625</v>
      </c>
      <c r="K828" s="1275"/>
      <c r="L828" s="1275"/>
      <c r="M828" s="1275">
        <f t="shared" si="56"/>
        <v>3776583.625</v>
      </c>
      <c r="N828" s="1333">
        <f t="shared" si="51"/>
        <v>3776583.625</v>
      </c>
      <c r="O828" s="1333">
        <f t="shared" si="52"/>
        <v>0</v>
      </c>
    </row>
    <row r="829" spans="1:16" s="1279" customFormat="1" outlineLevel="1">
      <c r="A829" s="1298">
        <v>818</v>
      </c>
      <c r="B829" s="1304">
        <v>18230851</v>
      </c>
      <c r="C829" s="1279" t="s">
        <v>1210</v>
      </c>
      <c r="D829" s="1296">
        <f>+BS!Q825</f>
        <v>-220615.5</v>
      </c>
      <c r="E829" s="1298"/>
      <c r="F829" s="1275"/>
      <c r="G829" s="1275"/>
      <c r="H829" s="1275"/>
      <c r="I829" s="1275">
        <f t="shared" si="54"/>
        <v>-220615.5</v>
      </c>
      <c r="K829" s="1275"/>
      <c r="L829" s="1275"/>
      <c r="M829" s="1275">
        <f t="shared" si="56"/>
        <v>-220615.5</v>
      </c>
      <c r="N829" s="1333">
        <f t="shared" si="51"/>
        <v>-220615.5</v>
      </c>
      <c r="O829" s="1333">
        <f t="shared" si="52"/>
        <v>0</v>
      </c>
    </row>
    <row r="830" spans="1:16" s="1279" customFormat="1" outlineLevel="1">
      <c r="A830" s="1298">
        <v>819</v>
      </c>
      <c r="B830" s="1304">
        <v>18230861</v>
      </c>
      <c r="C830" s="1279" t="s">
        <v>1211</v>
      </c>
      <c r="D830" s="1296">
        <f>+BS!Q826</f>
        <v>220615.5</v>
      </c>
      <c r="E830" s="1298"/>
      <c r="F830" s="1275"/>
      <c r="G830" s="1275"/>
      <c r="H830" s="1275"/>
      <c r="I830" s="1275">
        <f t="shared" si="54"/>
        <v>220615.5</v>
      </c>
      <c r="K830" s="1275"/>
      <c r="L830" s="1275"/>
      <c r="M830" s="1275">
        <f t="shared" si="56"/>
        <v>220615.5</v>
      </c>
      <c r="N830" s="1333">
        <f t="shared" si="51"/>
        <v>220615.5</v>
      </c>
      <c r="O830" s="1333">
        <f t="shared" si="52"/>
        <v>0</v>
      </c>
    </row>
    <row r="831" spans="1:16" s="1279" customFormat="1" outlineLevel="1">
      <c r="A831" s="1298">
        <v>820</v>
      </c>
      <c r="B831" s="1304">
        <v>18230871</v>
      </c>
      <c r="C831" s="1279" t="s">
        <v>193</v>
      </c>
      <c r="D831" s="1296">
        <f>+BS!Q827</f>
        <v>3783762</v>
      </c>
      <c r="E831" s="1298"/>
      <c r="F831" s="1275"/>
      <c r="G831" s="1275"/>
      <c r="H831" s="1275"/>
      <c r="I831" s="1275">
        <f t="shared" si="54"/>
        <v>3783762</v>
      </c>
      <c r="K831" s="1275"/>
      <c r="L831" s="1275"/>
      <c r="M831" s="1275">
        <f t="shared" si="56"/>
        <v>3783762</v>
      </c>
      <c r="N831" s="1333">
        <f t="shared" si="51"/>
        <v>3783762</v>
      </c>
      <c r="O831" s="1333">
        <f t="shared" si="52"/>
        <v>0</v>
      </c>
    </row>
    <row r="832" spans="1:16" s="1279" customFormat="1" outlineLevel="1">
      <c r="A832" s="1298">
        <v>821</v>
      </c>
      <c r="B832" s="1304">
        <v>18230881</v>
      </c>
      <c r="C832" s="1279" t="s">
        <v>194</v>
      </c>
      <c r="D832" s="1296">
        <f>+BS!Q828</f>
        <v>-3783762</v>
      </c>
      <c r="E832" s="1298"/>
      <c r="F832" s="1275"/>
      <c r="G832" s="1275"/>
      <c r="H832" s="1275"/>
      <c r="I832" s="1275">
        <f t="shared" si="54"/>
        <v>-3783762</v>
      </c>
      <c r="K832" s="1275"/>
      <c r="L832" s="1275"/>
      <c r="M832" s="1275">
        <f t="shared" si="56"/>
        <v>-3783762</v>
      </c>
      <c r="N832" s="1333">
        <f t="shared" si="51"/>
        <v>-3783762</v>
      </c>
      <c r="O832" s="1333">
        <f t="shared" si="52"/>
        <v>0</v>
      </c>
    </row>
    <row r="833" spans="1:16" s="1279" customFormat="1" outlineLevel="1">
      <c r="A833" s="1298">
        <v>822</v>
      </c>
      <c r="B833" s="1304">
        <v>18230891</v>
      </c>
      <c r="C833" s="1279" t="s">
        <v>967</v>
      </c>
      <c r="D833" s="1296">
        <f>+BS!Q829</f>
        <v>4520441</v>
      </c>
      <c r="E833" s="1298"/>
      <c r="F833" s="1275"/>
      <c r="G833" s="1275"/>
      <c r="H833" s="1275"/>
      <c r="I833" s="1275">
        <f t="shared" si="54"/>
        <v>4520441</v>
      </c>
      <c r="K833" s="1275"/>
      <c r="L833" s="1275"/>
      <c r="M833" s="1275">
        <f t="shared" si="56"/>
        <v>4520441</v>
      </c>
      <c r="N833" s="1333">
        <f t="shared" si="51"/>
        <v>4520441</v>
      </c>
      <c r="O833" s="1333">
        <f t="shared" si="52"/>
        <v>0</v>
      </c>
    </row>
    <row r="834" spans="1:16" s="1279" customFormat="1" hidden="1" outlineLevel="2">
      <c r="A834" s="1298">
        <v>823</v>
      </c>
      <c r="B834" s="1295">
        <v>18230901</v>
      </c>
      <c r="C834" s="1279" t="s">
        <v>287</v>
      </c>
      <c r="D834" s="1296">
        <f>+BS!Q830</f>
        <v>0</v>
      </c>
      <c r="E834" s="1298"/>
      <c r="F834" s="1275"/>
      <c r="G834" s="1275"/>
      <c r="H834" s="1275"/>
      <c r="I834" s="1275">
        <f t="shared" si="54"/>
        <v>0</v>
      </c>
      <c r="K834" s="1275"/>
      <c r="L834" s="1275"/>
      <c r="M834" s="1275"/>
      <c r="N834" s="1333">
        <f t="shared" si="51"/>
        <v>0</v>
      </c>
      <c r="O834" s="1333">
        <f t="shared" si="52"/>
        <v>0</v>
      </c>
    </row>
    <row r="835" spans="1:16" s="1279" customFormat="1" hidden="1" outlineLevel="2">
      <c r="A835" s="1298">
        <v>824</v>
      </c>
      <c r="B835" s="1295">
        <v>18230921</v>
      </c>
      <c r="C835" s="1279" t="s">
        <v>218</v>
      </c>
      <c r="D835" s="1296">
        <f>+BS!Q831</f>
        <v>0</v>
      </c>
      <c r="E835" s="1298"/>
      <c r="F835" s="1275"/>
      <c r="G835" s="1275"/>
      <c r="H835" s="1275"/>
      <c r="I835" s="1275">
        <f t="shared" si="54"/>
        <v>0</v>
      </c>
      <c r="K835" s="1275"/>
      <c r="L835" s="1275"/>
      <c r="M835" s="1275"/>
      <c r="N835" s="1333">
        <f t="shared" si="51"/>
        <v>0</v>
      </c>
      <c r="O835" s="1333">
        <f t="shared" si="52"/>
        <v>0</v>
      </c>
    </row>
    <row r="836" spans="1:16" s="1279" customFormat="1" hidden="1" outlineLevel="2">
      <c r="A836" s="1298">
        <v>825</v>
      </c>
      <c r="B836" s="1295">
        <v>18230941</v>
      </c>
      <c r="C836" s="1279" t="s">
        <v>379</v>
      </c>
      <c r="D836" s="1296">
        <f>+BS!Q832</f>
        <v>0</v>
      </c>
      <c r="E836" s="1298"/>
      <c r="F836" s="1275"/>
      <c r="G836" s="1275"/>
      <c r="H836" s="1275"/>
      <c r="I836" s="1275">
        <f t="shared" si="54"/>
        <v>0</v>
      </c>
      <c r="K836" s="1275"/>
      <c r="L836" s="1275"/>
      <c r="M836" s="1275"/>
      <c r="N836" s="1333">
        <f t="shared" si="51"/>
        <v>0</v>
      </c>
      <c r="O836" s="1333">
        <f t="shared" si="52"/>
        <v>0</v>
      </c>
    </row>
    <row r="837" spans="1:16" s="1279" customFormat="1" hidden="1" outlineLevel="2">
      <c r="A837" s="1298">
        <v>826</v>
      </c>
      <c r="B837" s="1295">
        <v>18230942</v>
      </c>
      <c r="C837" s="1279" t="s">
        <v>380</v>
      </c>
      <c r="D837" s="1296">
        <f>+BS!Q833</f>
        <v>0</v>
      </c>
      <c r="E837" s="1298"/>
      <c r="F837" s="1275"/>
      <c r="G837" s="1275"/>
      <c r="H837" s="1275"/>
      <c r="I837" s="1275">
        <f t="shared" si="54"/>
        <v>0</v>
      </c>
      <c r="K837" s="1275"/>
      <c r="L837" s="1275"/>
      <c r="M837" s="1275"/>
      <c r="N837" s="1333">
        <f t="shared" si="51"/>
        <v>0</v>
      </c>
      <c r="O837" s="1333">
        <f t="shared" si="52"/>
        <v>0</v>
      </c>
    </row>
    <row r="838" spans="1:16" s="1279" customFormat="1" hidden="1" outlineLevel="2">
      <c r="A838" s="1298">
        <v>827</v>
      </c>
      <c r="B838" s="1295">
        <v>18230961</v>
      </c>
      <c r="C838" s="1279" t="s">
        <v>1845</v>
      </c>
      <c r="D838" s="1296">
        <f>+BS!Q834</f>
        <v>0</v>
      </c>
      <c r="E838" s="1298"/>
      <c r="F838" s="1275"/>
      <c r="G838" s="1275"/>
      <c r="H838" s="1275"/>
      <c r="I838" s="1275">
        <f t="shared" si="54"/>
        <v>0</v>
      </c>
      <c r="K838" s="1275"/>
      <c r="L838" s="1275"/>
      <c r="M838" s="1275"/>
      <c r="N838" s="1333">
        <f t="shared" si="51"/>
        <v>0</v>
      </c>
      <c r="O838" s="1333">
        <f t="shared" si="52"/>
        <v>0</v>
      </c>
    </row>
    <row r="839" spans="1:16" s="1279" customFormat="1" outlineLevel="1" collapsed="1">
      <c r="A839" s="1298">
        <v>828</v>
      </c>
      <c r="B839" s="1295">
        <v>18230971</v>
      </c>
      <c r="C839" s="1279" t="s">
        <v>274</v>
      </c>
      <c r="D839" s="1296">
        <f>+BS!Q835</f>
        <v>2749643.0799999996</v>
      </c>
      <c r="E839" s="1298"/>
      <c r="F839" s="1275"/>
      <c r="G839" s="1275"/>
      <c r="H839" s="1275"/>
      <c r="I839" s="1275">
        <f t="shared" si="54"/>
        <v>2749643.0799999996</v>
      </c>
      <c r="K839" s="1275">
        <f>I839</f>
        <v>2749643.0799999996</v>
      </c>
      <c r="L839" s="1275"/>
      <c r="M839" s="1275"/>
      <c r="N839" s="1333">
        <f t="shared" si="51"/>
        <v>2749643.0799999996</v>
      </c>
      <c r="O839" s="1333">
        <f t="shared" si="52"/>
        <v>0</v>
      </c>
      <c r="P839" s="1325"/>
    </row>
    <row r="840" spans="1:16" s="1279" customFormat="1" outlineLevel="1">
      <c r="A840" s="1298">
        <v>829</v>
      </c>
      <c r="B840" s="1304">
        <v>18230981</v>
      </c>
      <c r="C840" s="1279" t="s">
        <v>968</v>
      </c>
      <c r="D840" s="1296">
        <f>+BS!Q836</f>
        <v>-4520441</v>
      </c>
      <c r="E840" s="1298"/>
      <c r="F840" s="1275"/>
      <c r="G840" s="1275"/>
      <c r="H840" s="1275"/>
      <c r="I840" s="1275">
        <f t="shared" si="54"/>
        <v>-4520441</v>
      </c>
      <c r="K840" s="1275"/>
      <c r="L840" s="1275"/>
      <c r="M840" s="1275">
        <f>I840</f>
        <v>-4520441</v>
      </c>
      <c r="N840" s="1333">
        <f t="shared" si="51"/>
        <v>-4520441</v>
      </c>
      <c r="O840" s="1333">
        <f t="shared" si="52"/>
        <v>0</v>
      </c>
    </row>
    <row r="841" spans="1:16" s="1279" customFormat="1" hidden="1" outlineLevel="2">
      <c r="A841" s="1298">
        <v>830</v>
      </c>
      <c r="B841" s="1295">
        <v>18231001</v>
      </c>
      <c r="C841" s="1279" t="s">
        <v>1575</v>
      </c>
      <c r="D841" s="1296">
        <f>+BS!Q837</f>
        <v>0</v>
      </c>
      <c r="E841" s="1298"/>
      <c r="F841" s="1275"/>
      <c r="G841" s="1275"/>
      <c r="H841" s="1275"/>
      <c r="I841" s="1275">
        <f t="shared" si="54"/>
        <v>0</v>
      </c>
      <c r="K841" s="1275"/>
      <c r="L841" s="1275"/>
      <c r="M841" s="1275"/>
      <c r="N841" s="1333">
        <f t="shared" si="51"/>
        <v>0</v>
      </c>
      <c r="O841" s="1333">
        <f t="shared" si="52"/>
        <v>0</v>
      </c>
    </row>
    <row r="842" spans="1:16" s="1279" customFormat="1" hidden="1" outlineLevel="2">
      <c r="A842" s="1298">
        <v>831</v>
      </c>
      <c r="B842" s="1295">
        <v>18231011</v>
      </c>
      <c r="C842" s="1279" t="s">
        <v>1574</v>
      </c>
      <c r="D842" s="1296">
        <f>+BS!Q838</f>
        <v>0</v>
      </c>
      <c r="E842" s="1298"/>
      <c r="F842" s="1275"/>
      <c r="G842" s="1275"/>
      <c r="H842" s="1275"/>
      <c r="I842" s="1275">
        <f t="shared" si="54"/>
        <v>0</v>
      </c>
      <c r="K842" s="1275"/>
      <c r="L842" s="1275"/>
      <c r="M842" s="1275"/>
      <c r="N842" s="1333">
        <f t="shared" si="51"/>
        <v>0</v>
      </c>
      <c r="O842" s="1333">
        <f t="shared" si="52"/>
        <v>0</v>
      </c>
    </row>
    <row r="843" spans="1:16" s="1279" customFormat="1" hidden="1" outlineLevel="2">
      <c r="A843" s="1298">
        <v>832</v>
      </c>
      <c r="B843" s="1295">
        <v>18231021</v>
      </c>
      <c r="C843" s="1279" t="s">
        <v>1407</v>
      </c>
      <c r="D843" s="1296">
        <f>+BS!Q839</f>
        <v>0</v>
      </c>
      <c r="E843" s="1298"/>
      <c r="F843" s="1275"/>
      <c r="G843" s="1275"/>
      <c r="H843" s="1275"/>
      <c r="I843" s="1275">
        <f t="shared" si="54"/>
        <v>0</v>
      </c>
      <c r="K843" s="1275"/>
      <c r="L843" s="1275"/>
      <c r="M843" s="1275"/>
      <c r="N843" s="1333">
        <f t="shared" si="51"/>
        <v>0</v>
      </c>
      <c r="O843" s="1333">
        <f t="shared" si="52"/>
        <v>0</v>
      </c>
    </row>
    <row r="844" spans="1:16" s="1279" customFormat="1" hidden="1" outlineLevel="2">
      <c r="A844" s="1298">
        <v>833</v>
      </c>
      <c r="B844" s="1295">
        <v>18231031</v>
      </c>
      <c r="C844" s="1279" t="s">
        <v>2128</v>
      </c>
      <c r="D844" s="1296">
        <f>+BS!Q840</f>
        <v>0</v>
      </c>
      <c r="E844" s="1298"/>
      <c r="F844" s="1275"/>
      <c r="G844" s="1275"/>
      <c r="H844" s="1275"/>
      <c r="I844" s="1275">
        <f t="shared" si="54"/>
        <v>0</v>
      </c>
      <c r="K844" s="1275"/>
      <c r="L844" s="1275"/>
      <c r="M844" s="1275"/>
      <c r="N844" s="1333">
        <f t="shared" ref="N844:N907" si="57">SUM(K844:M844)</f>
        <v>0</v>
      </c>
      <c r="O844" s="1333">
        <f t="shared" ref="O844:O907" si="58">N844-I844</f>
        <v>0</v>
      </c>
    </row>
    <row r="845" spans="1:16" s="1279" customFormat="1" hidden="1" outlineLevel="2">
      <c r="A845" s="1298">
        <v>834</v>
      </c>
      <c r="B845" s="1295">
        <v>18231041</v>
      </c>
      <c r="C845" s="1279" t="s">
        <v>2205</v>
      </c>
      <c r="D845" s="1296">
        <f>+BS!Q841</f>
        <v>0</v>
      </c>
      <c r="E845" s="1298"/>
      <c r="F845" s="1275"/>
      <c r="G845" s="1275"/>
      <c r="H845" s="1275"/>
      <c r="I845" s="1275">
        <f t="shared" si="54"/>
        <v>0</v>
      </c>
      <c r="K845" s="1275"/>
      <c r="L845" s="1275"/>
      <c r="M845" s="1275"/>
      <c r="N845" s="1333">
        <f t="shared" si="57"/>
        <v>0</v>
      </c>
      <c r="O845" s="1333">
        <f t="shared" si="58"/>
        <v>0</v>
      </c>
    </row>
    <row r="846" spans="1:16" s="1279" customFormat="1" outlineLevel="1" collapsed="1">
      <c r="A846" s="1298">
        <v>835</v>
      </c>
      <c r="B846" s="1295">
        <v>18231051</v>
      </c>
      <c r="C846" s="1279" t="s">
        <v>2230</v>
      </c>
      <c r="D846" s="1296">
        <f>+BS!Q842</f>
        <v>-34827817</v>
      </c>
      <c r="E846" s="1298"/>
      <c r="F846" s="1275"/>
      <c r="G846" s="1275"/>
      <c r="H846" s="1275"/>
      <c r="I846" s="1275">
        <f t="shared" si="54"/>
        <v>-34827817</v>
      </c>
      <c r="K846" s="1275"/>
      <c r="L846" s="1275"/>
      <c r="M846" s="1275">
        <f t="shared" ref="M846:M857" si="59">I846</f>
        <v>-34827817</v>
      </c>
      <c r="N846" s="1333">
        <f t="shared" si="57"/>
        <v>-34827817</v>
      </c>
      <c r="O846" s="1333">
        <f t="shared" si="58"/>
        <v>0</v>
      </c>
    </row>
    <row r="847" spans="1:16" s="1279" customFormat="1" outlineLevel="1">
      <c r="A847" s="1298">
        <v>836</v>
      </c>
      <c r="B847" s="1295">
        <v>18231061</v>
      </c>
      <c r="C847" s="1279" t="s">
        <v>2231</v>
      </c>
      <c r="D847" s="1296">
        <f>+BS!Q843</f>
        <v>34827817</v>
      </c>
      <c r="E847" s="1298"/>
      <c r="F847" s="1275"/>
      <c r="G847" s="1275"/>
      <c r="H847" s="1275"/>
      <c r="I847" s="1275">
        <f t="shared" si="54"/>
        <v>34827817</v>
      </c>
      <c r="K847" s="1275"/>
      <c r="L847" s="1275"/>
      <c r="M847" s="1275">
        <f t="shared" si="59"/>
        <v>34827817</v>
      </c>
      <c r="N847" s="1333">
        <f t="shared" si="57"/>
        <v>34827817</v>
      </c>
      <c r="O847" s="1333">
        <f t="shared" si="58"/>
        <v>0</v>
      </c>
    </row>
    <row r="848" spans="1:16" s="1279" customFormat="1" outlineLevel="1">
      <c r="A848" s="1298">
        <v>837</v>
      </c>
      <c r="B848" s="1295">
        <v>18231071</v>
      </c>
      <c r="C848" s="1279" t="s">
        <v>2288</v>
      </c>
      <c r="D848" s="1296">
        <f>+BS!Q844</f>
        <v>0</v>
      </c>
      <c r="E848" s="1298"/>
      <c r="F848" s="1275"/>
      <c r="G848" s="1275"/>
      <c r="H848" s="1275"/>
      <c r="I848" s="1275">
        <f t="shared" si="54"/>
        <v>0</v>
      </c>
      <c r="K848" s="1275"/>
      <c r="L848" s="1275"/>
      <c r="M848" s="1275">
        <f t="shared" si="59"/>
        <v>0</v>
      </c>
      <c r="N848" s="1333">
        <f t="shared" si="57"/>
        <v>0</v>
      </c>
      <c r="O848" s="1333">
        <f t="shared" si="58"/>
        <v>0</v>
      </c>
    </row>
    <row r="849" spans="1:16" s="1279" customFormat="1" outlineLevel="1">
      <c r="A849" s="1298">
        <v>838</v>
      </c>
      <c r="B849" s="1295">
        <v>18231081</v>
      </c>
      <c r="C849" s="1279" t="s">
        <v>2447</v>
      </c>
      <c r="D849" s="1296">
        <f>+BS!Q845</f>
        <v>-25644564</v>
      </c>
      <c r="E849" s="1298"/>
      <c r="F849" s="1275"/>
      <c r="G849" s="1275"/>
      <c r="H849" s="1275"/>
      <c r="I849" s="1275">
        <f t="shared" si="54"/>
        <v>-25644564</v>
      </c>
      <c r="K849" s="1275"/>
      <c r="L849" s="1275"/>
      <c r="M849" s="1275">
        <f t="shared" si="59"/>
        <v>-25644564</v>
      </c>
      <c r="N849" s="1333">
        <f t="shared" si="57"/>
        <v>-25644564</v>
      </c>
      <c r="O849" s="1333">
        <f t="shared" si="58"/>
        <v>0</v>
      </c>
    </row>
    <row r="850" spans="1:16" s="1279" customFormat="1" outlineLevel="1">
      <c r="A850" s="1298">
        <v>839</v>
      </c>
      <c r="B850" s="1295">
        <v>18231091</v>
      </c>
      <c r="C850" s="1279" t="s">
        <v>2448</v>
      </c>
      <c r="D850" s="1296">
        <f>+BS!Q846</f>
        <v>25644564</v>
      </c>
      <c r="E850" s="1298"/>
      <c r="F850" s="1275"/>
      <c r="G850" s="1275"/>
      <c r="H850" s="1275"/>
      <c r="I850" s="1275">
        <f t="shared" si="54"/>
        <v>25644564</v>
      </c>
      <c r="K850" s="1275"/>
      <c r="L850" s="1275"/>
      <c r="M850" s="1275">
        <f t="shared" si="59"/>
        <v>25644564</v>
      </c>
      <c r="N850" s="1333">
        <f t="shared" si="57"/>
        <v>25644564</v>
      </c>
      <c r="O850" s="1333">
        <f t="shared" si="58"/>
        <v>0</v>
      </c>
    </row>
    <row r="851" spans="1:16" s="1279" customFormat="1" outlineLevel="1">
      <c r="A851" s="1298">
        <v>840</v>
      </c>
      <c r="B851" s="1295">
        <v>18231141</v>
      </c>
      <c r="C851" s="1279" t="s">
        <v>2710</v>
      </c>
      <c r="D851" s="1296">
        <f>+BS!Q847</f>
        <v>-37820616.75</v>
      </c>
      <c r="E851" s="1298"/>
      <c r="F851" s="1275"/>
      <c r="G851" s="1275"/>
      <c r="H851" s="1275"/>
      <c r="I851" s="1275">
        <f t="shared" si="54"/>
        <v>-37820616.75</v>
      </c>
      <c r="K851" s="1275"/>
      <c r="L851" s="1275"/>
      <c r="M851" s="1275">
        <f t="shared" si="59"/>
        <v>-37820616.75</v>
      </c>
      <c r="N851" s="1333">
        <f t="shared" si="57"/>
        <v>-37820616.75</v>
      </c>
      <c r="O851" s="1333">
        <f t="shared" si="58"/>
        <v>0</v>
      </c>
    </row>
    <row r="852" spans="1:16" s="1279" customFormat="1" outlineLevel="1">
      <c r="A852" s="1298">
        <v>841</v>
      </c>
      <c r="B852" s="1295">
        <v>18231151</v>
      </c>
      <c r="C852" s="1279" t="s">
        <v>2711</v>
      </c>
      <c r="D852" s="1296">
        <f>+BS!Q848</f>
        <v>37820616.75</v>
      </c>
      <c r="E852" s="1298"/>
      <c r="F852" s="1275"/>
      <c r="G852" s="1275"/>
      <c r="H852" s="1275"/>
      <c r="I852" s="1275">
        <f t="shared" si="54"/>
        <v>37820616.75</v>
      </c>
      <c r="K852" s="1275"/>
      <c r="L852" s="1275"/>
      <c r="M852" s="1275">
        <f t="shared" si="59"/>
        <v>37820616.75</v>
      </c>
      <c r="N852" s="1333">
        <f t="shared" si="57"/>
        <v>37820616.75</v>
      </c>
      <c r="O852" s="1333">
        <f t="shared" si="58"/>
        <v>0</v>
      </c>
    </row>
    <row r="853" spans="1:16" s="1279" customFormat="1" outlineLevel="1">
      <c r="A853" s="1298">
        <v>842</v>
      </c>
      <c r="B853" s="1295">
        <v>18231161</v>
      </c>
      <c r="C853" s="1279" t="s">
        <v>3018</v>
      </c>
      <c r="D853" s="1296">
        <f>+BS!Q849</f>
        <v>40067181.375</v>
      </c>
      <c r="E853" s="1298"/>
      <c r="F853" s="1275"/>
      <c r="G853" s="1275"/>
      <c r="H853" s="1275"/>
      <c r="I853" s="1275">
        <f t="shared" si="54"/>
        <v>40067181.375</v>
      </c>
      <c r="K853" s="1275"/>
      <c r="L853" s="1275"/>
      <c r="M853" s="1275">
        <f t="shared" si="59"/>
        <v>40067181.375</v>
      </c>
      <c r="N853" s="1333">
        <f t="shared" si="57"/>
        <v>40067181.375</v>
      </c>
      <c r="O853" s="1333">
        <f t="shared" si="58"/>
        <v>0</v>
      </c>
    </row>
    <row r="854" spans="1:16" s="1279" customFormat="1" outlineLevel="1">
      <c r="A854" s="1298">
        <v>843</v>
      </c>
      <c r="B854" s="1295">
        <v>18231171</v>
      </c>
      <c r="C854" s="1279" t="s">
        <v>3019</v>
      </c>
      <c r="D854" s="1296">
        <f>+BS!Q850</f>
        <v>-40067181.375</v>
      </c>
      <c r="E854" s="1298"/>
      <c r="F854" s="1275"/>
      <c r="G854" s="1275"/>
      <c r="H854" s="1275"/>
      <c r="I854" s="1275">
        <f t="shared" si="54"/>
        <v>-40067181.375</v>
      </c>
      <c r="K854" s="1275"/>
      <c r="L854" s="1275"/>
      <c r="M854" s="1275">
        <f t="shared" si="59"/>
        <v>-40067181.375</v>
      </c>
      <c r="N854" s="1333">
        <f t="shared" si="57"/>
        <v>-40067181.375</v>
      </c>
      <c r="O854" s="1333">
        <f t="shared" si="58"/>
        <v>0</v>
      </c>
    </row>
    <row r="855" spans="1:16" s="1279" customFormat="1" outlineLevel="1">
      <c r="A855" s="1298">
        <v>844</v>
      </c>
      <c r="B855" s="1295">
        <v>18231181</v>
      </c>
      <c r="C855" s="1279" t="s">
        <v>3201</v>
      </c>
      <c r="D855" s="1296">
        <f>+BS!Q851</f>
        <v>10110014.75</v>
      </c>
      <c r="E855" s="1298"/>
      <c r="F855" s="1275"/>
      <c r="G855" s="1275"/>
      <c r="H855" s="1275"/>
      <c r="I855" s="1275">
        <f t="shared" si="54"/>
        <v>10110014.75</v>
      </c>
      <c r="K855" s="1275"/>
      <c r="L855" s="1275"/>
      <c r="M855" s="1275">
        <f t="shared" si="59"/>
        <v>10110014.75</v>
      </c>
      <c r="N855" s="1333">
        <f t="shared" si="57"/>
        <v>10110014.75</v>
      </c>
      <c r="O855" s="1333">
        <f t="shared" si="58"/>
        <v>0</v>
      </c>
    </row>
    <row r="856" spans="1:16" s="1279" customFormat="1" outlineLevel="1">
      <c r="A856" s="1298">
        <v>845</v>
      </c>
      <c r="B856" s="1295">
        <v>18231191</v>
      </c>
      <c r="C856" s="1279" t="s">
        <v>3202</v>
      </c>
      <c r="D856" s="1296">
        <f>+BS!Q852</f>
        <v>-10110014.75</v>
      </c>
      <c r="E856" s="1298"/>
      <c r="F856" s="1275"/>
      <c r="G856" s="1275"/>
      <c r="H856" s="1275"/>
      <c r="I856" s="1275">
        <f t="shared" si="54"/>
        <v>-10110014.75</v>
      </c>
      <c r="K856" s="1275"/>
      <c r="L856" s="1275"/>
      <c r="M856" s="1275">
        <f t="shared" si="59"/>
        <v>-10110014.75</v>
      </c>
      <c r="N856" s="1333">
        <f t="shared" si="57"/>
        <v>-10110014.75</v>
      </c>
      <c r="O856" s="1333">
        <f t="shared" si="58"/>
        <v>0</v>
      </c>
    </row>
    <row r="857" spans="1:16" outlineLevel="1">
      <c r="A857" s="1263">
        <v>846</v>
      </c>
      <c r="B857" s="1295">
        <v>18231241</v>
      </c>
      <c r="C857" s="1279" t="s">
        <v>3495</v>
      </c>
      <c r="D857" s="1296">
        <f>+BS!Q853</f>
        <v>251146.71875</v>
      </c>
      <c r="I857" s="1261">
        <f t="shared" si="54"/>
        <v>251146.71875</v>
      </c>
      <c r="M857" s="1275">
        <f t="shared" si="59"/>
        <v>251146.71875</v>
      </c>
      <c r="N857" s="1353">
        <f t="shared" si="57"/>
        <v>251146.71875</v>
      </c>
      <c r="O857" s="1353">
        <f t="shared" si="58"/>
        <v>0</v>
      </c>
    </row>
    <row r="858" spans="1:16" s="1279" customFormat="1" outlineLevel="1">
      <c r="A858" s="1298">
        <v>847</v>
      </c>
      <c r="B858" s="1295">
        <v>18231251</v>
      </c>
      <c r="C858" s="1279" t="s">
        <v>3605</v>
      </c>
      <c r="D858" s="1296">
        <f>+BS!Q854</f>
        <v>1287.90625</v>
      </c>
      <c r="E858" s="1298"/>
      <c r="F858" s="1275"/>
      <c r="G858" s="1275"/>
      <c r="H858" s="1275"/>
      <c r="I858" s="1275">
        <f t="shared" si="54"/>
        <v>1287.90625</v>
      </c>
      <c r="K858" s="1275"/>
      <c r="L858" s="1275"/>
      <c r="M858" s="1275">
        <f>+I858</f>
        <v>1287.90625</v>
      </c>
      <c r="N858" s="1333">
        <f t="shared" si="57"/>
        <v>1287.90625</v>
      </c>
      <c r="O858" s="1333">
        <f t="shared" si="58"/>
        <v>0</v>
      </c>
      <c r="P858" s="1279" t="s">
        <v>3793</v>
      </c>
    </row>
    <row r="859" spans="1:16" s="1279" customFormat="1" outlineLevel="1">
      <c r="A859" s="1298">
        <v>848</v>
      </c>
      <c r="B859" s="1295">
        <v>18232221</v>
      </c>
      <c r="C859" s="1279" t="s">
        <v>1557</v>
      </c>
      <c r="D859" s="1296">
        <f>+BS!Q855</f>
        <v>198720.6875</v>
      </c>
      <c r="E859" s="1298"/>
      <c r="F859" s="1275"/>
      <c r="G859" s="1275"/>
      <c r="H859" s="1275"/>
      <c r="I859" s="1275">
        <f t="shared" si="54"/>
        <v>198720.6875</v>
      </c>
      <c r="K859" s="1275"/>
      <c r="L859" s="1275"/>
      <c r="M859" s="1275">
        <f>I859</f>
        <v>198720.6875</v>
      </c>
      <c r="N859" s="1333">
        <f t="shared" si="57"/>
        <v>198720.6875</v>
      </c>
      <c r="O859" s="1333">
        <f t="shared" si="58"/>
        <v>0</v>
      </c>
    </row>
    <row r="860" spans="1:16" outlineLevel="1">
      <c r="A860" s="1263">
        <v>849</v>
      </c>
      <c r="B860" s="1295">
        <v>18232241</v>
      </c>
      <c r="C860" s="1279" t="s">
        <v>1234</v>
      </c>
      <c r="D860" s="1296">
        <f>+BS!Q856</f>
        <v>0</v>
      </c>
      <c r="N860" s="1353">
        <f t="shared" si="57"/>
        <v>0</v>
      </c>
      <c r="O860" s="1353">
        <f t="shared" si="58"/>
        <v>0</v>
      </c>
    </row>
    <row r="861" spans="1:16" s="1279" customFormat="1" outlineLevel="1">
      <c r="A861" s="1298">
        <v>850</v>
      </c>
      <c r="B861" s="1295">
        <v>18232251</v>
      </c>
      <c r="C861" s="1279" t="s">
        <v>326</v>
      </c>
      <c r="D861" s="1296">
        <f>+BS!Q857</f>
        <v>2145060.8287499999</v>
      </c>
      <c r="E861" s="1298"/>
      <c r="F861" s="1275">
        <f>+D861</f>
        <v>2145060.8287499999</v>
      </c>
      <c r="G861" s="1275"/>
      <c r="H861" s="1275"/>
      <c r="I861" s="1275"/>
      <c r="K861" s="1275"/>
      <c r="L861" s="1275"/>
      <c r="M861" s="1275"/>
      <c r="N861" s="1333">
        <f t="shared" si="57"/>
        <v>0</v>
      </c>
      <c r="O861" s="1333">
        <f t="shared" si="58"/>
        <v>0</v>
      </c>
      <c r="P861" s="1279" t="s">
        <v>3833</v>
      </c>
    </row>
    <row r="862" spans="1:16" s="1279" customFormat="1" outlineLevel="1">
      <c r="A862" s="1298">
        <v>851</v>
      </c>
      <c r="B862" s="1295">
        <v>18232261</v>
      </c>
      <c r="C862" s="1279" t="s">
        <v>1604</v>
      </c>
      <c r="D862" s="1296">
        <f>+BS!Q858</f>
        <v>449095.91166666668</v>
      </c>
      <c r="E862" s="1298"/>
      <c r="F862" s="1275"/>
      <c r="G862" s="1275"/>
      <c r="H862" s="1275"/>
      <c r="I862" s="1275">
        <f>+D862</f>
        <v>449095.91166666668</v>
      </c>
      <c r="K862" s="1275"/>
      <c r="L862" s="1275"/>
      <c r="M862" s="1275">
        <f>I862</f>
        <v>449095.91166666668</v>
      </c>
      <c r="N862" s="1333">
        <f t="shared" si="57"/>
        <v>449095.91166666668</v>
      </c>
      <c r="O862" s="1333">
        <f t="shared" si="58"/>
        <v>0</v>
      </c>
    </row>
    <row r="863" spans="1:16" s="1279" customFormat="1" outlineLevel="1">
      <c r="A863" s="1298">
        <v>852</v>
      </c>
      <c r="B863" s="1295">
        <v>18232271</v>
      </c>
      <c r="C863" s="1279" t="s">
        <v>1831</v>
      </c>
      <c r="D863" s="1296">
        <f>+BS!Q859</f>
        <v>354042.84916666662</v>
      </c>
      <c r="E863" s="1298"/>
      <c r="F863" s="1275">
        <f>+D863</f>
        <v>354042.84916666662</v>
      </c>
      <c r="G863" s="1275"/>
      <c r="H863" s="1275"/>
      <c r="I863" s="1275"/>
      <c r="K863" s="1275"/>
      <c r="L863" s="1275"/>
      <c r="M863" s="1275"/>
      <c r="N863" s="1333">
        <f t="shared" si="57"/>
        <v>0</v>
      </c>
      <c r="O863" s="1333">
        <f t="shared" si="58"/>
        <v>0</v>
      </c>
    </row>
    <row r="864" spans="1:16" s="1279" customFormat="1" outlineLevel="1">
      <c r="A864" s="1298">
        <v>853</v>
      </c>
      <c r="B864" s="1295">
        <v>18232281</v>
      </c>
      <c r="C864" s="1279" t="s">
        <v>1469</v>
      </c>
      <c r="D864" s="1296">
        <f>+BS!Q860</f>
        <v>0</v>
      </c>
      <c r="E864" s="1298"/>
      <c r="F864" s="1275"/>
      <c r="G864" s="1275"/>
      <c r="H864" s="1275"/>
      <c r="I864" s="1275"/>
      <c r="K864" s="1275"/>
      <c r="L864" s="1275"/>
      <c r="M864" s="1275"/>
      <c r="N864" s="1333">
        <f t="shared" si="57"/>
        <v>0</v>
      </c>
      <c r="O864" s="1333">
        <f t="shared" si="58"/>
        <v>0</v>
      </c>
    </row>
    <row r="865" spans="1:16" s="1279" customFormat="1" outlineLevel="1">
      <c r="A865" s="1298">
        <v>854</v>
      </c>
      <c r="B865" s="1295">
        <v>18232291</v>
      </c>
      <c r="C865" s="1279" t="s">
        <v>761</v>
      </c>
      <c r="D865" s="1296">
        <f>+BS!Q861</f>
        <v>0</v>
      </c>
      <c r="E865" s="1298"/>
      <c r="F865" s="1275"/>
      <c r="G865" s="1275"/>
      <c r="H865" s="1275"/>
      <c r="I865" s="1275"/>
      <c r="K865" s="1275"/>
      <c r="L865" s="1275"/>
      <c r="M865" s="1275"/>
      <c r="N865" s="1333">
        <f t="shared" si="57"/>
        <v>0</v>
      </c>
      <c r="O865" s="1333">
        <f t="shared" si="58"/>
        <v>0</v>
      </c>
    </row>
    <row r="866" spans="1:16" s="1279" customFormat="1" outlineLevel="1">
      <c r="A866" s="1298">
        <v>855</v>
      </c>
      <c r="B866" s="1295">
        <v>18232301</v>
      </c>
      <c r="C866" s="1279" t="s">
        <v>2523</v>
      </c>
      <c r="D866" s="1296">
        <f>+BS!Q862</f>
        <v>68955037.953333333</v>
      </c>
      <c r="E866" s="1298"/>
      <c r="F866" s="1275"/>
      <c r="G866" s="1275"/>
      <c r="H866" s="1275"/>
      <c r="I866" s="1275">
        <f>+D866</f>
        <v>68955037.953333333</v>
      </c>
      <c r="K866" s="1275">
        <f>+I866</f>
        <v>68955037.953333333</v>
      </c>
      <c r="L866" s="1275"/>
      <c r="M866" s="1275"/>
      <c r="N866" s="1333">
        <f t="shared" si="57"/>
        <v>68955037.953333333</v>
      </c>
      <c r="O866" s="1333">
        <f t="shared" si="58"/>
        <v>0</v>
      </c>
      <c r="P866" s="1279" t="s">
        <v>3835</v>
      </c>
    </row>
    <row r="867" spans="1:16" s="1279" customFormat="1" outlineLevel="1">
      <c r="A867" s="1298">
        <v>856</v>
      </c>
      <c r="B867" s="1295">
        <v>18232311</v>
      </c>
      <c r="C867" s="1279" t="s">
        <v>2524</v>
      </c>
      <c r="D867" s="1296">
        <f>+BS!Q863</f>
        <v>14572389</v>
      </c>
      <c r="E867" s="1298"/>
      <c r="F867" s="1275"/>
      <c r="G867" s="1275"/>
      <c r="H867" s="1275"/>
      <c r="I867" s="1275">
        <f>+D867</f>
        <v>14572389</v>
      </c>
      <c r="K867" s="1275">
        <f>+I867</f>
        <v>14572389</v>
      </c>
      <c r="L867" s="1275"/>
      <c r="M867" s="1275"/>
      <c r="N867" s="1333">
        <f t="shared" si="57"/>
        <v>14572389</v>
      </c>
      <c r="O867" s="1333">
        <f t="shared" si="58"/>
        <v>0</v>
      </c>
      <c r="P867" s="1279" t="s">
        <v>3835</v>
      </c>
    </row>
    <row r="868" spans="1:16" outlineLevel="1">
      <c r="A868" s="1263">
        <v>857</v>
      </c>
      <c r="B868" s="1295">
        <v>18232321</v>
      </c>
      <c r="C868" s="1279" t="s">
        <v>2531</v>
      </c>
      <c r="D868" s="1296">
        <f>+BS!Q864</f>
        <v>1874999.78</v>
      </c>
      <c r="I868" s="1261">
        <f>+D868</f>
        <v>1874999.78</v>
      </c>
      <c r="K868" s="1261">
        <f>I868</f>
        <v>1874999.78</v>
      </c>
      <c r="N868" s="1353">
        <f t="shared" si="57"/>
        <v>1874999.78</v>
      </c>
      <c r="O868" s="1353">
        <f t="shared" si="58"/>
        <v>0</v>
      </c>
    </row>
    <row r="869" spans="1:16" outlineLevel="1">
      <c r="A869" s="1263">
        <v>858</v>
      </c>
      <c r="B869" s="1295">
        <v>18232331</v>
      </c>
      <c r="C869" s="1279" t="s">
        <v>2539</v>
      </c>
      <c r="D869" s="1296">
        <f>+BS!Q865</f>
        <v>765556.50250000006</v>
      </c>
      <c r="I869" s="1261">
        <f>+D869</f>
        <v>765556.50250000006</v>
      </c>
      <c r="K869" s="1261">
        <f>I869</f>
        <v>765556.50250000006</v>
      </c>
      <c r="N869" s="1353">
        <f t="shared" si="57"/>
        <v>765556.50250000006</v>
      </c>
      <c r="O869" s="1353">
        <f t="shared" si="58"/>
        <v>0</v>
      </c>
    </row>
    <row r="870" spans="1:16" s="1279" customFormat="1" hidden="1" outlineLevel="2">
      <c r="A870" s="1298">
        <v>859</v>
      </c>
      <c r="B870" s="1295">
        <v>18232401</v>
      </c>
      <c r="C870" s="1279" t="s">
        <v>2303</v>
      </c>
      <c r="D870" s="1296">
        <f>+BS!Q866</f>
        <v>0</v>
      </c>
      <c r="E870" s="1298"/>
      <c r="F870" s="1275"/>
      <c r="G870" s="1275"/>
      <c r="H870" s="1275"/>
      <c r="I870" s="1275"/>
      <c r="K870" s="1275"/>
      <c r="L870" s="1275"/>
      <c r="M870" s="1275"/>
      <c r="N870" s="1333">
        <f t="shared" si="57"/>
        <v>0</v>
      </c>
      <c r="O870" s="1333">
        <f t="shared" si="58"/>
        <v>0</v>
      </c>
    </row>
    <row r="871" spans="1:16" s="1279" customFormat="1" hidden="1" outlineLevel="2">
      <c r="A871" s="1298">
        <v>860</v>
      </c>
      <c r="B871" s="1295">
        <v>18233041</v>
      </c>
      <c r="C871" s="1279" t="s">
        <v>1510</v>
      </c>
      <c r="D871" s="1296">
        <f>+BS!Q867</f>
        <v>0</v>
      </c>
      <c r="E871" s="1298"/>
      <c r="F871" s="1275"/>
      <c r="G871" s="1275"/>
      <c r="H871" s="1275"/>
      <c r="I871" s="1275"/>
      <c r="K871" s="1275"/>
      <c r="L871" s="1275"/>
      <c r="M871" s="1275"/>
      <c r="N871" s="1333">
        <f t="shared" si="57"/>
        <v>0</v>
      </c>
      <c r="O871" s="1333">
        <f t="shared" si="58"/>
        <v>0</v>
      </c>
    </row>
    <row r="872" spans="1:16" hidden="1" outlineLevel="2">
      <c r="A872" s="1263">
        <v>861</v>
      </c>
      <c r="B872" s="1295">
        <v>18233051</v>
      </c>
      <c r="C872" s="1279" t="s">
        <v>1161</v>
      </c>
      <c r="D872" s="1296">
        <f>+BS!Q868</f>
        <v>0</v>
      </c>
      <c r="N872" s="1353">
        <f t="shared" si="57"/>
        <v>0</v>
      </c>
      <c r="O872" s="1353">
        <f t="shared" si="58"/>
        <v>0</v>
      </c>
    </row>
    <row r="873" spans="1:16" s="1275" customFormat="1" outlineLevel="1" collapsed="1">
      <c r="A873" s="1275">
        <v>862</v>
      </c>
      <c r="B873" s="1295">
        <v>18233061</v>
      </c>
      <c r="C873" s="1275" t="s">
        <v>133</v>
      </c>
      <c r="D873" s="1275">
        <f>+BS!Q869</f>
        <v>20000</v>
      </c>
      <c r="E873" s="1282"/>
      <c r="F873" s="1275">
        <f>+D873</f>
        <v>20000</v>
      </c>
      <c r="N873" s="1275">
        <f t="shared" si="57"/>
        <v>0</v>
      </c>
      <c r="O873" s="1275">
        <f t="shared" si="58"/>
        <v>0</v>
      </c>
    </row>
    <row r="874" spans="1:16" s="1275" customFormat="1" outlineLevel="1">
      <c r="A874" s="1275">
        <v>863</v>
      </c>
      <c r="B874" s="1295">
        <v>18233071</v>
      </c>
      <c r="C874" s="1275" t="s">
        <v>1737</v>
      </c>
      <c r="D874" s="1275">
        <f>+BS!Q870</f>
        <v>0</v>
      </c>
      <c r="E874" s="1282"/>
      <c r="N874" s="1275">
        <f t="shared" si="57"/>
        <v>0</v>
      </c>
      <c r="O874" s="1275">
        <f t="shared" si="58"/>
        <v>0</v>
      </c>
    </row>
    <row r="875" spans="1:16" s="1275" customFormat="1" outlineLevel="1">
      <c r="A875" s="1275">
        <v>864</v>
      </c>
      <c r="B875" s="1295">
        <v>18233081</v>
      </c>
      <c r="C875" s="1275" t="s">
        <v>1963</v>
      </c>
      <c r="D875" s="1275">
        <f>+BS!Q871</f>
        <v>0</v>
      </c>
      <c r="E875" s="1282"/>
      <c r="N875" s="1275">
        <f t="shared" si="57"/>
        <v>0</v>
      </c>
      <c r="O875" s="1275">
        <f t="shared" si="58"/>
        <v>0</v>
      </c>
    </row>
    <row r="876" spans="1:16" s="1275" customFormat="1" outlineLevel="1">
      <c r="A876" s="1275">
        <v>865</v>
      </c>
      <c r="B876" s="1295">
        <v>18233091</v>
      </c>
      <c r="C876" s="1275" t="s">
        <v>490</v>
      </c>
      <c r="D876" s="1275">
        <f>+BS!Q872</f>
        <v>198092.16</v>
      </c>
      <c r="E876" s="1282"/>
      <c r="F876" s="1275">
        <f>+D876</f>
        <v>198092.16</v>
      </c>
      <c r="N876" s="1275">
        <f t="shared" si="57"/>
        <v>0</v>
      </c>
      <c r="O876" s="1275">
        <f t="shared" si="58"/>
        <v>0</v>
      </c>
    </row>
    <row r="877" spans="1:16" s="1275" customFormat="1" outlineLevel="1">
      <c r="A877" s="1275">
        <v>866</v>
      </c>
      <c r="B877" s="1295">
        <v>18233101</v>
      </c>
      <c r="C877" s="1275" t="s">
        <v>1550</v>
      </c>
      <c r="D877" s="1275">
        <f>+BS!Q873</f>
        <v>0</v>
      </c>
      <c r="E877" s="1282"/>
      <c r="N877" s="1275">
        <f t="shared" si="57"/>
        <v>0</v>
      </c>
      <c r="O877" s="1275">
        <f t="shared" si="58"/>
        <v>0</v>
      </c>
    </row>
    <row r="878" spans="1:16" s="1275" customFormat="1" outlineLevel="1">
      <c r="A878" s="1275">
        <v>867</v>
      </c>
      <c r="B878" s="1295">
        <v>18233121</v>
      </c>
      <c r="C878" s="1275" t="s">
        <v>1751</v>
      </c>
      <c r="D878" s="1275">
        <f>+BS!Q874</f>
        <v>0</v>
      </c>
      <c r="E878" s="1282"/>
      <c r="N878" s="1275">
        <f t="shared" si="57"/>
        <v>0</v>
      </c>
      <c r="O878" s="1275">
        <f t="shared" si="58"/>
        <v>0</v>
      </c>
    </row>
    <row r="879" spans="1:16" s="1275" customFormat="1" outlineLevel="1">
      <c r="A879" s="1275">
        <v>868</v>
      </c>
      <c r="B879" s="1295">
        <v>18233131</v>
      </c>
      <c r="C879" s="1275" t="s">
        <v>470</v>
      </c>
      <c r="D879" s="1275">
        <f>+BS!Q875</f>
        <v>0</v>
      </c>
      <c r="E879" s="1282"/>
      <c r="N879" s="1275">
        <f t="shared" si="57"/>
        <v>0</v>
      </c>
      <c r="O879" s="1275">
        <f t="shared" si="58"/>
        <v>0</v>
      </c>
    </row>
    <row r="880" spans="1:16" s="1275" customFormat="1" outlineLevel="1">
      <c r="A880" s="1275">
        <v>869</v>
      </c>
      <c r="B880" s="1295">
        <v>18233141</v>
      </c>
      <c r="C880" s="1275" t="s">
        <v>892</v>
      </c>
      <c r="D880" s="1275">
        <f>+BS!Q876</f>
        <v>0</v>
      </c>
      <c r="E880" s="1282"/>
      <c r="N880" s="1275">
        <f t="shared" si="57"/>
        <v>0</v>
      </c>
      <c r="O880" s="1275">
        <f t="shared" si="58"/>
        <v>0</v>
      </c>
    </row>
    <row r="881" spans="1:16" hidden="1" outlineLevel="2">
      <c r="A881" s="1263">
        <v>870</v>
      </c>
      <c r="B881" s="1305">
        <v>18233151</v>
      </c>
      <c r="C881" s="1279" t="s">
        <v>960</v>
      </c>
      <c r="D881" s="1296">
        <f>+BS!Q877</f>
        <v>0</v>
      </c>
      <c r="N881" s="1353">
        <f t="shared" si="57"/>
        <v>0</v>
      </c>
      <c r="O881" s="1353">
        <f t="shared" si="58"/>
        <v>0</v>
      </c>
    </row>
    <row r="882" spans="1:16" hidden="1" outlineLevel="2">
      <c r="A882" s="1263">
        <v>871</v>
      </c>
      <c r="B882" s="1305">
        <v>18233161</v>
      </c>
      <c r="C882" s="1279" t="s">
        <v>961</v>
      </c>
      <c r="D882" s="1296">
        <f>+BS!Q878</f>
        <v>0</v>
      </c>
      <c r="N882" s="1353">
        <f t="shared" si="57"/>
        <v>0</v>
      </c>
      <c r="O882" s="1353">
        <f t="shared" si="58"/>
        <v>0</v>
      </c>
    </row>
    <row r="883" spans="1:16" hidden="1" outlineLevel="2">
      <c r="A883" s="1263">
        <v>872</v>
      </c>
      <c r="B883" s="1305">
        <v>18233171</v>
      </c>
      <c r="C883" s="1279" t="s">
        <v>962</v>
      </c>
      <c r="D883" s="1296">
        <f>+BS!Q879</f>
        <v>0</v>
      </c>
      <c r="N883" s="1353">
        <f t="shared" si="57"/>
        <v>0</v>
      </c>
      <c r="O883" s="1353">
        <f t="shared" si="58"/>
        <v>0</v>
      </c>
    </row>
    <row r="884" spans="1:16" hidden="1" outlineLevel="2">
      <c r="A884" s="1263">
        <v>873</v>
      </c>
      <c r="B884" s="1305">
        <v>18233181</v>
      </c>
      <c r="C884" s="1279" t="s">
        <v>960</v>
      </c>
      <c r="D884" s="1296">
        <f>+BS!Q880</f>
        <v>0</v>
      </c>
      <c r="N884" s="1353">
        <f t="shared" si="57"/>
        <v>0</v>
      </c>
      <c r="O884" s="1353">
        <f t="shared" si="58"/>
        <v>0</v>
      </c>
    </row>
    <row r="885" spans="1:16" hidden="1" outlineLevel="2">
      <c r="A885" s="1263">
        <v>874</v>
      </c>
      <c r="B885" s="1305">
        <v>18233191</v>
      </c>
      <c r="C885" s="1279" t="s">
        <v>961</v>
      </c>
      <c r="D885" s="1296">
        <f>+BS!Q881</f>
        <v>0</v>
      </c>
      <c r="N885" s="1353">
        <f t="shared" si="57"/>
        <v>0</v>
      </c>
      <c r="O885" s="1353">
        <f t="shared" si="58"/>
        <v>0</v>
      </c>
    </row>
    <row r="886" spans="1:16" hidden="1" outlineLevel="2">
      <c r="A886" s="1263">
        <v>875</v>
      </c>
      <c r="B886" s="1305">
        <v>18233201</v>
      </c>
      <c r="C886" s="1279" t="s">
        <v>1106</v>
      </c>
      <c r="D886" s="1296">
        <f>+BS!Q882</f>
        <v>0</v>
      </c>
      <c r="N886" s="1353">
        <f t="shared" si="57"/>
        <v>0</v>
      </c>
      <c r="O886" s="1353">
        <f t="shared" si="58"/>
        <v>0</v>
      </c>
    </row>
    <row r="887" spans="1:16" s="1279" customFormat="1" outlineLevel="1" collapsed="1">
      <c r="A887" s="1298">
        <v>876</v>
      </c>
      <c r="B887" s="1305">
        <v>18235521</v>
      </c>
      <c r="C887" s="1279" t="s">
        <v>2068</v>
      </c>
      <c r="D887" s="1296">
        <f>+BS!Q883</f>
        <v>25799227.879999999</v>
      </c>
      <c r="E887" s="1298"/>
      <c r="F887" s="1275"/>
      <c r="G887" s="1275"/>
      <c r="H887" s="1275"/>
      <c r="I887" s="1275">
        <f t="shared" ref="I887:I901" si="60">+D887</f>
        <v>25799227.879999999</v>
      </c>
      <c r="K887" s="1275">
        <f t="shared" ref="K887:K895" si="61">I887</f>
        <v>25799227.879999999</v>
      </c>
      <c r="L887" s="1275"/>
      <c r="M887" s="1275"/>
      <c r="N887" s="1333">
        <f t="shared" si="57"/>
        <v>25799227.879999999</v>
      </c>
      <c r="O887" s="1333">
        <f t="shared" si="58"/>
        <v>0</v>
      </c>
      <c r="P887" s="1279" t="s">
        <v>3826</v>
      </c>
    </row>
    <row r="888" spans="1:16" s="1279" customFormat="1" outlineLevel="1">
      <c r="A888" s="1298">
        <v>877</v>
      </c>
      <c r="B888" s="1305">
        <v>18235531</v>
      </c>
      <c r="C888" s="1279" t="s">
        <v>2067</v>
      </c>
      <c r="D888" s="1296">
        <f>+BS!Q884</f>
        <v>0</v>
      </c>
      <c r="E888" s="1298"/>
      <c r="F888" s="1275"/>
      <c r="G888" s="1275"/>
      <c r="H888" s="1275"/>
      <c r="I888" s="1275">
        <f t="shared" si="60"/>
        <v>0</v>
      </c>
      <c r="K888" s="1275">
        <f t="shared" si="61"/>
        <v>0</v>
      </c>
      <c r="L888" s="1275"/>
      <c r="M888" s="1275"/>
      <c r="N888" s="1333">
        <f t="shared" si="57"/>
        <v>0</v>
      </c>
      <c r="O888" s="1333">
        <f t="shared" si="58"/>
        <v>0</v>
      </c>
    </row>
    <row r="889" spans="1:16" s="1279" customFormat="1" outlineLevel="1">
      <c r="A889" s="1298">
        <v>878</v>
      </c>
      <c r="B889" s="1295">
        <v>18236021</v>
      </c>
      <c r="C889" s="1279" t="s">
        <v>720</v>
      </c>
      <c r="D889" s="1296">
        <f>+BS!Q885</f>
        <v>15256064.069999995</v>
      </c>
      <c r="E889" s="1298"/>
      <c r="F889" s="1275"/>
      <c r="G889" s="1275"/>
      <c r="H889" s="1275"/>
      <c r="I889" s="1275">
        <f t="shared" si="60"/>
        <v>15256064.069999995</v>
      </c>
      <c r="K889" s="1275">
        <f t="shared" si="61"/>
        <v>15256064.069999995</v>
      </c>
      <c r="L889" s="1275"/>
      <c r="M889" s="1275"/>
      <c r="N889" s="1333">
        <f t="shared" si="57"/>
        <v>15256064.069999995</v>
      </c>
      <c r="O889" s="1333">
        <f t="shared" si="58"/>
        <v>0</v>
      </c>
      <c r="P889" s="1333" t="s">
        <v>3774</v>
      </c>
    </row>
    <row r="890" spans="1:16" outlineLevel="1">
      <c r="A890" s="1263">
        <v>879</v>
      </c>
      <c r="B890" s="1295">
        <v>18236022</v>
      </c>
      <c r="C890" s="1279" t="s">
        <v>1236</v>
      </c>
      <c r="D890" s="1296">
        <f>+BS!Q886</f>
        <v>0</v>
      </c>
      <c r="I890" s="1261">
        <f t="shared" si="60"/>
        <v>0</v>
      </c>
      <c r="K890" s="1261">
        <f t="shared" si="61"/>
        <v>0</v>
      </c>
      <c r="N890" s="1353">
        <f t="shared" si="57"/>
        <v>0</v>
      </c>
      <c r="O890" s="1353">
        <f t="shared" si="58"/>
        <v>0</v>
      </c>
      <c r="P890" s="1275"/>
    </row>
    <row r="891" spans="1:16" s="1279" customFormat="1" outlineLevel="1">
      <c r="A891" s="1298">
        <v>880</v>
      </c>
      <c r="B891" s="1295">
        <v>18236031</v>
      </c>
      <c r="C891" s="1279" t="s">
        <v>1187</v>
      </c>
      <c r="D891" s="1296">
        <f>+BS!Q887</f>
        <v>2873005.7599999993</v>
      </c>
      <c r="E891" s="1298"/>
      <c r="F891" s="1275"/>
      <c r="G891" s="1275"/>
      <c r="H891" s="1275"/>
      <c r="I891" s="1275">
        <f t="shared" si="60"/>
        <v>2873005.7599999993</v>
      </c>
      <c r="K891" s="1275">
        <f t="shared" si="61"/>
        <v>2873005.7599999993</v>
      </c>
      <c r="L891" s="1275"/>
      <c r="M891" s="1275"/>
      <c r="N891" s="1333">
        <f t="shared" si="57"/>
        <v>2873005.7599999993</v>
      </c>
      <c r="O891" s="1333">
        <f t="shared" si="58"/>
        <v>0</v>
      </c>
      <c r="P891" s="1275" t="s">
        <v>3774</v>
      </c>
    </row>
    <row r="892" spans="1:16" s="1279" customFormat="1" outlineLevel="1">
      <c r="A892" s="1298">
        <v>881</v>
      </c>
      <c r="B892" s="1295">
        <v>18236041</v>
      </c>
      <c r="C892" s="1279" t="s">
        <v>721</v>
      </c>
      <c r="D892" s="1296">
        <f>+BS!Q888</f>
        <v>-228709.77</v>
      </c>
      <c r="E892" s="1298"/>
      <c r="F892" s="1275"/>
      <c r="G892" s="1275"/>
      <c r="H892" s="1275"/>
      <c r="I892" s="1275">
        <f t="shared" si="60"/>
        <v>-228709.77</v>
      </c>
      <c r="K892" s="1275">
        <f t="shared" si="61"/>
        <v>-228709.77</v>
      </c>
      <c r="L892" s="1275"/>
      <c r="M892" s="1275"/>
      <c r="N892" s="1333">
        <f t="shared" si="57"/>
        <v>-228709.77</v>
      </c>
      <c r="O892" s="1333">
        <f t="shared" si="58"/>
        <v>0</v>
      </c>
      <c r="P892" s="1275" t="s">
        <v>3774</v>
      </c>
    </row>
    <row r="893" spans="1:16" s="1279" customFormat="1" outlineLevel="1">
      <c r="A893" s="1298">
        <v>882</v>
      </c>
      <c r="B893" s="1295">
        <v>18236051</v>
      </c>
      <c r="C893" s="1279" t="s">
        <v>836</v>
      </c>
      <c r="D893" s="1296">
        <f>+BS!Q889</f>
        <v>107024.51</v>
      </c>
      <c r="E893" s="1298"/>
      <c r="F893" s="1275"/>
      <c r="G893" s="1275"/>
      <c r="H893" s="1275"/>
      <c r="I893" s="1275">
        <f t="shared" si="60"/>
        <v>107024.51</v>
      </c>
      <c r="K893" s="1275">
        <f t="shared" si="61"/>
        <v>107024.51</v>
      </c>
      <c r="L893" s="1275"/>
      <c r="M893" s="1275"/>
      <c r="N893" s="1333">
        <f t="shared" si="57"/>
        <v>107024.51</v>
      </c>
      <c r="O893" s="1333">
        <f t="shared" si="58"/>
        <v>0</v>
      </c>
      <c r="P893" s="1275" t="s">
        <v>3774</v>
      </c>
    </row>
    <row r="894" spans="1:16" s="1279" customFormat="1" outlineLevel="1">
      <c r="A894" s="1298">
        <v>883</v>
      </c>
      <c r="B894" s="1295">
        <v>18236061</v>
      </c>
      <c r="C894" s="1279" t="s">
        <v>629</v>
      </c>
      <c r="D894" s="1296">
        <f>+BS!Q890</f>
        <v>1031542.8499999997</v>
      </c>
      <c r="E894" s="1298"/>
      <c r="F894" s="1275"/>
      <c r="G894" s="1275"/>
      <c r="H894" s="1275"/>
      <c r="I894" s="1275">
        <f t="shared" si="60"/>
        <v>1031542.8499999997</v>
      </c>
      <c r="K894" s="1275">
        <f t="shared" si="61"/>
        <v>1031542.8499999997</v>
      </c>
      <c r="L894" s="1275"/>
      <c r="M894" s="1275"/>
      <c r="N894" s="1333">
        <f t="shared" si="57"/>
        <v>1031542.8499999997</v>
      </c>
      <c r="O894" s="1333">
        <f t="shared" si="58"/>
        <v>0</v>
      </c>
      <c r="P894" s="1275" t="s">
        <v>3774</v>
      </c>
    </row>
    <row r="895" spans="1:16" s="1279" customFormat="1" outlineLevel="1">
      <c r="A895" s="1298">
        <v>884</v>
      </c>
      <c r="B895" s="1295">
        <v>18236071</v>
      </c>
      <c r="C895" s="1279" t="s">
        <v>630</v>
      </c>
      <c r="D895" s="1296">
        <f>+BS!Q891</f>
        <v>671052.84</v>
      </c>
      <c r="E895" s="1298"/>
      <c r="F895" s="1275"/>
      <c r="G895" s="1275"/>
      <c r="H895" s="1275"/>
      <c r="I895" s="1275">
        <f t="shared" si="60"/>
        <v>671052.84</v>
      </c>
      <c r="K895" s="1275">
        <f t="shared" si="61"/>
        <v>671052.84</v>
      </c>
      <c r="L895" s="1275"/>
      <c r="M895" s="1275"/>
      <c r="N895" s="1333">
        <f t="shared" si="57"/>
        <v>671052.84</v>
      </c>
      <c r="O895" s="1333">
        <f t="shared" si="58"/>
        <v>0</v>
      </c>
      <c r="P895" s="1275" t="s">
        <v>3774</v>
      </c>
    </row>
    <row r="896" spans="1:16" s="1279" customFormat="1" outlineLevel="1">
      <c r="A896" s="1298">
        <v>885</v>
      </c>
      <c r="B896" s="1295">
        <v>18236081</v>
      </c>
      <c r="C896" s="1279" t="s">
        <v>1260</v>
      </c>
      <c r="D896" s="1296">
        <f>+BS!Q892</f>
        <v>0</v>
      </c>
      <c r="E896" s="1298"/>
      <c r="F896" s="1275"/>
      <c r="G896" s="1275"/>
      <c r="H896" s="1275"/>
      <c r="I896" s="1275">
        <f t="shared" si="60"/>
        <v>0</v>
      </c>
      <c r="K896" s="1275"/>
      <c r="L896" s="1275"/>
      <c r="M896" s="1275"/>
      <c r="N896" s="1333">
        <f t="shared" si="57"/>
        <v>0</v>
      </c>
      <c r="O896" s="1333">
        <f t="shared" si="58"/>
        <v>0</v>
      </c>
      <c r="P896" s="1275"/>
    </row>
    <row r="897" spans="1:16" s="1279" customFormat="1" outlineLevel="1">
      <c r="A897" s="1298">
        <v>886</v>
      </c>
      <c r="B897" s="1295">
        <v>18236091</v>
      </c>
      <c r="C897" s="1279" t="s">
        <v>1473</v>
      </c>
      <c r="D897" s="1296">
        <f>+BS!Q893</f>
        <v>-100555.30000000003</v>
      </c>
      <c r="E897" s="1298"/>
      <c r="F897" s="1275"/>
      <c r="G897" s="1275"/>
      <c r="H897" s="1275"/>
      <c r="I897" s="1275">
        <f t="shared" si="60"/>
        <v>-100555.30000000003</v>
      </c>
      <c r="K897" s="1275">
        <f>I897</f>
        <v>-100555.30000000003</v>
      </c>
      <c r="L897" s="1275"/>
      <c r="M897" s="1275"/>
      <c r="N897" s="1333">
        <f t="shared" si="57"/>
        <v>-100555.30000000003</v>
      </c>
      <c r="O897" s="1333">
        <f t="shared" si="58"/>
        <v>0</v>
      </c>
      <c r="P897" s="1275" t="s">
        <v>3774</v>
      </c>
    </row>
    <row r="898" spans="1:16" s="1279" customFormat="1" outlineLevel="1">
      <c r="A898" s="1298">
        <v>887</v>
      </c>
      <c r="B898" s="1295">
        <v>18236101</v>
      </c>
      <c r="C898" s="1279" t="s">
        <v>1508</v>
      </c>
      <c r="D898" s="1296">
        <f>+BS!Q894</f>
        <v>3769772.4699999993</v>
      </c>
      <c r="E898" s="1298"/>
      <c r="F898" s="1275"/>
      <c r="G898" s="1275"/>
      <c r="H898" s="1275"/>
      <c r="I898" s="1275">
        <f t="shared" si="60"/>
        <v>3769772.4699999993</v>
      </c>
      <c r="K898" s="1275">
        <f>I898</f>
        <v>3769772.4699999993</v>
      </c>
      <c r="L898" s="1275"/>
      <c r="M898" s="1275"/>
      <c r="N898" s="1333">
        <f t="shared" si="57"/>
        <v>3769772.4699999993</v>
      </c>
      <c r="O898" s="1333">
        <f t="shared" si="58"/>
        <v>0</v>
      </c>
      <c r="P898" s="1275" t="s">
        <v>3774</v>
      </c>
    </row>
    <row r="899" spans="1:16" s="1279" customFormat="1" outlineLevel="1">
      <c r="A899" s="1298">
        <v>888</v>
      </c>
      <c r="B899" s="1295">
        <v>18236111</v>
      </c>
      <c r="C899" s="1279" t="s">
        <v>3039</v>
      </c>
      <c r="D899" s="1296">
        <f>+BS!Q895</f>
        <v>-2066473.7220833332</v>
      </c>
      <c r="E899" s="1298"/>
      <c r="F899" s="1275"/>
      <c r="G899" s="1275"/>
      <c r="H899" s="1275"/>
      <c r="I899" s="1275">
        <f t="shared" si="60"/>
        <v>-2066473.7220833332</v>
      </c>
      <c r="K899" s="1275">
        <f>I899</f>
        <v>-2066473.7220833332</v>
      </c>
      <c r="L899" s="1275"/>
      <c r="M899" s="1275"/>
      <c r="N899" s="1333">
        <f t="shared" si="57"/>
        <v>-2066473.7220833332</v>
      </c>
      <c r="O899" s="1333">
        <f t="shared" si="58"/>
        <v>0</v>
      </c>
      <c r="P899" s="1275" t="s">
        <v>3774</v>
      </c>
    </row>
    <row r="900" spans="1:16" s="1279" customFormat="1" outlineLevel="1">
      <c r="A900" s="1298">
        <v>889</v>
      </c>
      <c r="B900" s="1295">
        <v>18236612</v>
      </c>
      <c r="C900" s="1279" t="s">
        <v>716</v>
      </c>
      <c r="D900" s="1296">
        <f>+BS!Q896</f>
        <v>0</v>
      </c>
      <c r="E900" s="1298"/>
      <c r="F900" s="1275"/>
      <c r="G900" s="1275"/>
      <c r="H900" s="1275"/>
      <c r="I900" s="1275">
        <f t="shared" si="60"/>
        <v>0</v>
      </c>
      <c r="K900" s="1275"/>
      <c r="L900" s="1275"/>
      <c r="M900" s="1275"/>
      <c r="N900" s="1333">
        <f t="shared" si="57"/>
        <v>0</v>
      </c>
      <c r="O900" s="1333">
        <f t="shared" si="58"/>
        <v>0</v>
      </c>
    </row>
    <row r="901" spans="1:16" s="1279" customFormat="1" outlineLevel="1">
      <c r="A901" s="1298">
        <v>890</v>
      </c>
      <c r="B901" s="1295">
        <v>18236812</v>
      </c>
      <c r="C901" s="1279" t="s">
        <v>1275</v>
      </c>
      <c r="D901" s="1296">
        <f>+BS!Q897</f>
        <v>0</v>
      </c>
      <c r="E901" s="1298"/>
      <c r="F901" s="1275"/>
      <c r="G901" s="1275"/>
      <c r="H901" s="1275"/>
      <c r="I901" s="1275">
        <f t="shared" si="60"/>
        <v>0</v>
      </c>
      <c r="K901" s="1275"/>
      <c r="L901" s="1275"/>
      <c r="M901" s="1275"/>
      <c r="N901" s="1333">
        <f t="shared" si="57"/>
        <v>0</v>
      </c>
      <c r="O901" s="1333">
        <f t="shared" si="58"/>
        <v>0</v>
      </c>
    </row>
    <row r="902" spans="1:16" s="1279" customFormat="1" outlineLevel="1">
      <c r="A902" s="1298">
        <v>891</v>
      </c>
      <c r="B902" s="1295">
        <v>18237112</v>
      </c>
      <c r="C902" s="1279" t="s">
        <v>677</v>
      </c>
      <c r="D902" s="1296">
        <f>+BS!Q898</f>
        <v>280448.88625000004</v>
      </c>
      <c r="E902" s="1298" t="s">
        <v>3772</v>
      </c>
      <c r="F902" s="1275">
        <f>+D902</f>
        <v>280448.88625000004</v>
      </c>
      <c r="G902" s="1275"/>
      <c r="H902" s="1275"/>
      <c r="I902" s="1275"/>
      <c r="K902" s="1275"/>
      <c r="L902" s="1275"/>
      <c r="M902" s="1275">
        <f>I902</f>
        <v>0</v>
      </c>
      <c r="N902" s="1333">
        <f t="shared" si="57"/>
        <v>0</v>
      </c>
      <c r="O902" s="1333">
        <f t="shared" si="58"/>
        <v>0</v>
      </c>
      <c r="P902" s="1279" t="s">
        <v>3838</v>
      </c>
    </row>
    <row r="903" spans="1:16" s="1279" customFormat="1" outlineLevel="1">
      <c r="A903" s="1298">
        <v>892</v>
      </c>
      <c r="B903" s="1295" t="s">
        <v>3865</v>
      </c>
      <c r="C903" s="1279" t="s">
        <v>1018</v>
      </c>
      <c r="D903" s="1296">
        <f>+BS!Q899</f>
        <v>169602.12999999998</v>
      </c>
      <c r="E903" s="1298" t="s">
        <v>3772</v>
      </c>
      <c r="F903" s="1275">
        <f>+D903</f>
        <v>169602.12999999998</v>
      </c>
      <c r="G903" s="1275"/>
      <c r="H903" s="1275"/>
      <c r="I903" s="1275"/>
      <c r="K903" s="1275"/>
      <c r="L903" s="1275"/>
      <c r="M903" s="1275">
        <f>I903</f>
        <v>0</v>
      </c>
      <c r="N903" s="1333">
        <f t="shared" si="57"/>
        <v>0</v>
      </c>
      <c r="O903" s="1333">
        <f t="shared" si="58"/>
        <v>0</v>
      </c>
      <c r="P903" s="1279" t="s">
        <v>3838</v>
      </c>
    </row>
    <row r="904" spans="1:16" s="1279" customFormat="1" outlineLevel="1">
      <c r="A904" s="1298">
        <v>893</v>
      </c>
      <c r="B904" s="1304">
        <v>18237132</v>
      </c>
      <c r="C904" s="1321" t="s">
        <v>1593</v>
      </c>
      <c r="D904" s="1296">
        <f>+BS!Q900</f>
        <v>133750.42999999996</v>
      </c>
      <c r="E904" s="1298" t="s">
        <v>3772</v>
      </c>
      <c r="F904" s="1275">
        <f>+D904</f>
        <v>133750.42999999996</v>
      </c>
      <c r="G904" s="1275"/>
      <c r="H904" s="1275"/>
      <c r="I904" s="1275"/>
      <c r="K904" s="1275"/>
      <c r="L904" s="1275"/>
      <c r="M904" s="1275">
        <f>I904</f>
        <v>0</v>
      </c>
      <c r="N904" s="1333">
        <f t="shared" si="57"/>
        <v>0</v>
      </c>
      <c r="O904" s="1333">
        <f t="shared" si="58"/>
        <v>0</v>
      </c>
      <c r="P904" s="1279" t="s">
        <v>3838</v>
      </c>
    </row>
    <row r="905" spans="1:16" s="1279" customFormat="1" outlineLevel="1">
      <c r="A905" s="1298">
        <v>894</v>
      </c>
      <c r="B905" s="1304">
        <v>18237142</v>
      </c>
      <c r="C905" s="1321" t="s">
        <v>1594</v>
      </c>
      <c r="D905" s="1296">
        <f>+BS!Q901</f>
        <v>53995.63</v>
      </c>
      <c r="E905" s="1298" t="s">
        <v>3772</v>
      </c>
      <c r="F905" s="1275">
        <f>+D905</f>
        <v>53995.63</v>
      </c>
      <c r="G905" s="1275"/>
      <c r="H905" s="1275"/>
      <c r="I905" s="1275"/>
      <c r="K905" s="1275"/>
      <c r="L905" s="1275"/>
      <c r="M905" s="1275">
        <f>I905</f>
        <v>0</v>
      </c>
      <c r="N905" s="1333">
        <f t="shared" si="57"/>
        <v>0</v>
      </c>
      <c r="O905" s="1333">
        <f t="shared" si="58"/>
        <v>0</v>
      </c>
      <c r="P905" s="1279" t="s">
        <v>3838</v>
      </c>
    </row>
    <row r="906" spans="1:16" s="1279" customFormat="1" outlineLevel="1">
      <c r="A906" s="1298">
        <v>895</v>
      </c>
      <c r="B906" s="1304">
        <v>18237152</v>
      </c>
      <c r="C906" s="1321" t="s">
        <v>1595</v>
      </c>
      <c r="D906" s="1296">
        <f>+BS!Q902</f>
        <v>67987.449999999983</v>
      </c>
      <c r="E906" s="1298" t="s">
        <v>3772</v>
      </c>
      <c r="F906" s="1275">
        <f>+D906</f>
        <v>67987.449999999983</v>
      </c>
      <c r="G906" s="1275"/>
      <c r="H906" s="1275"/>
      <c r="I906" s="1275"/>
      <c r="K906" s="1275"/>
      <c r="L906" s="1275"/>
      <c r="M906" s="1275">
        <f>I906</f>
        <v>0</v>
      </c>
      <c r="N906" s="1333">
        <f t="shared" si="57"/>
        <v>0</v>
      </c>
      <c r="O906" s="1333">
        <f t="shared" si="58"/>
        <v>0</v>
      </c>
      <c r="P906" s="1279" t="s">
        <v>3838</v>
      </c>
    </row>
    <row r="907" spans="1:16" s="1279" customFormat="1" hidden="1" outlineLevel="2">
      <c r="A907" s="1298">
        <v>896</v>
      </c>
      <c r="B907" s="1295">
        <v>18238001</v>
      </c>
      <c r="C907" s="1279" t="s">
        <v>820</v>
      </c>
      <c r="D907" s="1296">
        <f>+BS!Q903</f>
        <v>0</v>
      </c>
      <c r="E907" s="1298"/>
      <c r="F907" s="1275"/>
      <c r="G907" s="1275"/>
      <c r="H907" s="1275"/>
      <c r="I907" s="1275">
        <f>+D907</f>
        <v>0</v>
      </c>
      <c r="K907" s="1275"/>
      <c r="L907" s="1275"/>
      <c r="M907" s="1275"/>
      <c r="N907" s="1333">
        <f t="shared" si="57"/>
        <v>0</v>
      </c>
      <c r="O907" s="1333">
        <f t="shared" si="58"/>
        <v>0</v>
      </c>
    </row>
    <row r="908" spans="1:16" s="1279" customFormat="1" hidden="1" outlineLevel="2">
      <c r="A908" s="1298">
        <v>897</v>
      </c>
      <c r="B908" s="1295">
        <v>18238002</v>
      </c>
      <c r="C908" s="1279" t="s">
        <v>57</v>
      </c>
      <c r="D908" s="1296">
        <f>+BS!Q904</f>
        <v>0</v>
      </c>
      <c r="E908" s="1298"/>
      <c r="F908" s="1275"/>
      <c r="G908" s="1275"/>
      <c r="H908" s="1275"/>
      <c r="I908" s="1275">
        <f>+D908</f>
        <v>0</v>
      </c>
      <c r="K908" s="1275"/>
      <c r="L908" s="1275"/>
      <c r="M908" s="1275"/>
      <c r="N908" s="1333">
        <f t="shared" ref="N908:N971" si="62">SUM(K908:M908)</f>
        <v>0</v>
      </c>
      <c r="O908" s="1333">
        <f t="shared" ref="O908:O971" si="63">N908-I908</f>
        <v>0</v>
      </c>
    </row>
    <row r="909" spans="1:16" s="1279" customFormat="1" hidden="1" outlineLevel="2">
      <c r="A909" s="1298">
        <v>898</v>
      </c>
      <c r="B909" s="1295">
        <v>18238003</v>
      </c>
      <c r="C909" s="1279" t="s">
        <v>821</v>
      </c>
      <c r="D909" s="1296">
        <f>+BS!Q905</f>
        <v>0</v>
      </c>
      <c r="E909" s="1298"/>
      <c r="F909" s="1275"/>
      <c r="G909" s="1275"/>
      <c r="H909" s="1275"/>
      <c r="I909" s="1275">
        <f>+D909</f>
        <v>0</v>
      </c>
      <c r="K909" s="1275"/>
      <c r="L909" s="1275"/>
      <c r="M909" s="1275"/>
      <c r="N909" s="1333">
        <f t="shared" si="62"/>
        <v>0</v>
      </c>
      <c r="O909" s="1333">
        <f t="shared" si="63"/>
        <v>0</v>
      </c>
    </row>
    <row r="910" spans="1:16" s="1279" customFormat="1" hidden="1" outlineLevel="2">
      <c r="A910" s="1298">
        <v>899</v>
      </c>
      <c r="B910" s="1295">
        <v>18238011</v>
      </c>
      <c r="C910" s="1279" t="s">
        <v>5</v>
      </c>
      <c r="D910" s="1296">
        <f>+BS!Q906</f>
        <v>0</v>
      </c>
      <c r="E910" s="1298"/>
      <c r="F910" s="1275"/>
      <c r="G910" s="1275"/>
      <c r="H910" s="1275"/>
      <c r="I910" s="1275">
        <f>+D910</f>
        <v>0</v>
      </c>
      <c r="K910" s="1275"/>
      <c r="L910" s="1275"/>
      <c r="M910" s="1275"/>
      <c r="N910" s="1333">
        <f t="shared" si="62"/>
        <v>0</v>
      </c>
      <c r="O910" s="1333">
        <f t="shared" si="63"/>
        <v>0</v>
      </c>
    </row>
    <row r="911" spans="1:16" s="1279" customFormat="1" hidden="1" outlineLevel="2">
      <c r="A911" s="1298">
        <v>900</v>
      </c>
      <c r="B911" s="1295">
        <v>18238021</v>
      </c>
      <c r="C911" s="1279" t="s">
        <v>6</v>
      </c>
      <c r="D911" s="1296">
        <f>+BS!Q907</f>
        <v>0</v>
      </c>
      <c r="E911" s="1298"/>
      <c r="F911" s="1275"/>
      <c r="G911" s="1275"/>
      <c r="H911" s="1275"/>
      <c r="I911" s="1275">
        <f>+D911</f>
        <v>0</v>
      </c>
      <c r="K911" s="1275"/>
      <c r="L911" s="1275"/>
      <c r="M911" s="1275"/>
      <c r="N911" s="1333">
        <f t="shared" si="62"/>
        <v>0</v>
      </c>
      <c r="O911" s="1333">
        <f t="shared" si="63"/>
        <v>0</v>
      </c>
    </row>
    <row r="912" spans="1:16" s="1387" customFormat="1" outlineLevel="1" collapsed="1">
      <c r="A912" s="1385">
        <v>901</v>
      </c>
      <c r="B912" s="1386">
        <v>18238031</v>
      </c>
      <c r="C912" s="1387" t="s">
        <v>2829</v>
      </c>
      <c r="D912" s="1388">
        <f>+BS!Q908</f>
        <v>10228552.124166666</v>
      </c>
      <c r="E912" s="1385" t="s">
        <v>3772</v>
      </c>
      <c r="F912" s="1389">
        <f>+D912</f>
        <v>10228552.124166666</v>
      </c>
      <c r="G912" s="1389"/>
      <c r="H912" s="1389"/>
      <c r="I912" s="1389"/>
      <c r="K912" s="1389"/>
      <c r="L912" s="1389"/>
      <c r="M912" s="1389">
        <f t="shared" ref="M912:M925" si="64">+I912</f>
        <v>0</v>
      </c>
      <c r="N912" s="1390">
        <f t="shared" si="62"/>
        <v>0</v>
      </c>
      <c r="O912" s="1390">
        <f t="shared" si="63"/>
        <v>0</v>
      </c>
      <c r="P912" s="1401" t="s">
        <v>3913</v>
      </c>
    </row>
    <row r="913" spans="1:16" s="1387" customFormat="1" outlineLevel="1" collapsed="1">
      <c r="A913" s="1385">
        <v>902</v>
      </c>
      <c r="B913" s="1386">
        <v>18238032</v>
      </c>
      <c r="C913" s="1387" t="s">
        <v>2830</v>
      </c>
      <c r="D913" s="1388">
        <f>+BS!Q909</f>
        <v>3781690.7041666661</v>
      </c>
      <c r="E913" s="1385" t="s">
        <v>3772</v>
      </c>
      <c r="F913" s="1389">
        <f>+D913</f>
        <v>3781690.7041666661</v>
      </c>
      <c r="G913" s="1389"/>
      <c r="H913" s="1389"/>
      <c r="I913" s="1389"/>
      <c r="K913" s="1389"/>
      <c r="L913" s="1389"/>
      <c r="M913" s="1389">
        <f t="shared" si="64"/>
        <v>0</v>
      </c>
      <c r="N913" s="1390">
        <f t="shared" si="62"/>
        <v>0</v>
      </c>
      <c r="O913" s="1390">
        <f t="shared" si="63"/>
        <v>0</v>
      </c>
      <c r="P913" s="1401" t="s">
        <v>3913</v>
      </c>
    </row>
    <row r="914" spans="1:16" s="1387" customFormat="1" outlineLevel="1">
      <c r="A914" s="1385">
        <v>903</v>
      </c>
      <c r="B914" s="1386">
        <v>18238041</v>
      </c>
      <c r="C914" s="1387" t="s">
        <v>2831</v>
      </c>
      <c r="D914" s="1388">
        <f>+BS!Q910</f>
        <v>21811126.333333332</v>
      </c>
      <c r="E914" s="1385" t="s">
        <v>3772</v>
      </c>
      <c r="F914" s="1389">
        <f>+D914</f>
        <v>21811126.333333332</v>
      </c>
      <c r="G914" s="1389"/>
      <c r="H914" s="1389"/>
      <c r="I914" s="1389"/>
      <c r="K914" s="1389"/>
      <c r="L914" s="1389"/>
      <c r="M914" s="1389">
        <f t="shared" si="64"/>
        <v>0</v>
      </c>
      <c r="N914" s="1390">
        <f t="shared" si="62"/>
        <v>0</v>
      </c>
      <c r="O914" s="1390">
        <f t="shared" si="63"/>
        <v>0</v>
      </c>
      <c r="P914" s="1401" t="s">
        <v>3913</v>
      </c>
    </row>
    <row r="915" spans="1:16" s="1387" customFormat="1" outlineLevel="1">
      <c r="A915" s="1385">
        <v>904</v>
      </c>
      <c r="B915" s="1386">
        <v>18238042</v>
      </c>
      <c r="C915" s="1387" t="s">
        <v>2832</v>
      </c>
      <c r="D915" s="1388">
        <f>+BS!Q911</f>
        <v>7331839.958333333</v>
      </c>
      <c r="E915" s="1385" t="s">
        <v>3772</v>
      </c>
      <c r="F915" s="1389">
        <f>+D915</f>
        <v>7331839.958333333</v>
      </c>
      <c r="G915" s="1389"/>
      <c r="H915" s="1389"/>
      <c r="I915" s="1389"/>
      <c r="K915" s="1389"/>
      <c r="L915" s="1389"/>
      <c r="M915" s="1389">
        <f t="shared" si="64"/>
        <v>0</v>
      </c>
      <c r="N915" s="1390">
        <f t="shared" si="62"/>
        <v>0</v>
      </c>
      <c r="O915" s="1390">
        <f t="shared" si="63"/>
        <v>0</v>
      </c>
      <c r="P915" s="1401" t="s">
        <v>3913</v>
      </c>
    </row>
    <row r="916" spans="1:16" s="1279" customFormat="1" ht="13.5" customHeight="1" outlineLevel="1">
      <c r="A916" s="1298">
        <v>905</v>
      </c>
      <c r="B916" s="1295">
        <v>18238141</v>
      </c>
      <c r="C916" s="1305" t="s">
        <v>2839</v>
      </c>
      <c r="D916" s="1296">
        <f>+BS!Q912</f>
        <v>23955040.440000001</v>
      </c>
      <c r="E916" s="1298" t="s">
        <v>3772</v>
      </c>
      <c r="F916" s="1275"/>
      <c r="G916" s="1275"/>
      <c r="H916" s="1275"/>
      <c r="I916" s="1275">
        <f t="shared" ref="I916:I933" si="65">+D916</f>
        <v>23955040.440000001</v>
      </c>
      <c r="K916" s="1275"/>
      <c r="L916" s="1275"/>
      <c r="M916" s="1275">
        <f t="shared" si="64"/>
        <v>23955040.440000001</v>
      </c>
      <c r="N916" s="1333">
        <f t="shared" si="62"/>
        <v>23955040.440000001</v>
      </c>
      <c r="O916" s="1333">
        <f t="shared" si="63"/>
        <v>0</v>
      </c>
      <c r="P916" s="1279" t="s">
        <v>3787</v>
      </c>
    </row>
    <row r="917" spans="1:16" s="1279" customFormat="1" ht="13.5" customHeight="1" outlineLevel="1">
      <c r="A917" s="1298">
        <v>906</v>
      </c>
      <c r="B917" s="1295">
        <v>18238142</v>
      </c>
      <c r="C917" s="1305" t="s">
        <v>2840</v>
      </c>
      <c r="D917" s="1296">
        <f>+BS!Q913</f>
        <v>56723957.899166666</v>
      </c>
      <c r="E917" s="1298" t="s">
        <v>3772</v>
      </c>
      <c r="F917" s="1275"/>
      <c r="G917" s="1275"/>
      <c r="H917" s="1275"/>
      <c r="I917" s="1275">
        <f t="shared" si="65"/>
        <v>56723957.899166666</v>
      </c>
      <c r="K917" s="1275"/>
      <c r="L917" s="1275"/>
      <c r="M917" s="1275">
        <f t="shared" si="64"/>
        <v>56723957.899166666</v>
      </c>
      <c r="N917" s="1333">
        <f t="shared" si="62"/>
        <v>56723957.899166666</v>
      </c>
      <c r="O917" s="1333">
        <f t="shared" si="63"/>
        <v>0</v>
      </c>
      <c r="P917" s="1279" t="s">
        <v>3787</v>
      </c>
    </row>
    <row r="918" spans="1:16" s="1279" customFormat="1" ht="13.5" customHeight="1" outlineLevel="1">
      <c r="A918" s="1298">
        <v>907</v>
      </c>
      <c r="B918" s="1295">
        <v>18238151</v>
      </c>
      <c r="C918" s="1305" t="s">
        <v>2841</v>
      </c>
      <c r="D918" s="1296">
        <f>+BS!Q914</f>
        <v>7881816.6462499993</v>
      </c>
      <c r="E918" s="1298" t="s">
        <v>3772</v>
      </c>
      <c r="F918" s="1275"/>
      <c r="G918" s="1275"/>
      <c r="H918" s="1275"/>
      <c r="I918" s="1275">
        <f t="shared" si="65"/>
        <v>7881816.6462499993</v>
      </c>
      <c r="K918" s="1275"/>
      <c r="L918" s="1275"/>
      <c r="M918" s="1275">
        <f t="shared" si="64"/>
        <v>7881816.6462499993</v>
      </c>
      <c r="N918" s="1333">
        <f t="shared" si="62"/>
        <v>7881816.6462499993</v>
      </c>
      <c r="O918" s="1333">
        <f t="shared" si="63"/>
        <v>0</v>
      </c>
      <c r="P918" s="1279" t="s">
        <v>3787</v>
      </c>
    </row>
    <row r="919" spans="1:16" s="1279" customFormat="1" ht="13.5" customHeight="1" outlineLevel="1">
      <c r="A919" s="1298">
        <v>908</v>
      </c>
      <c r="B919" s="1295">
        <v>18238152</v>
      </c>
      <c r="C919" s="1305" t="s">
        <v>2842</v>
      </c>
      <c r="D919" s="1296">
        <f>+BS!Q915</f>
        <v>11142703.620833334</v>
      </c>
      <c r="E919" s="1298" t="s">
        <v>3772</v>
      </c>
      <c r="F919" s="1275"/>
      <c r="G919" s="1275"/>
      <c r="H919" s="1275"/>
      <c r="I919" s="1275">
        <f t="shared" si="65"/>
        <v>11142703.620833334</v>
      </c>
      <c r="K919" s="1275"/>
      <c r="L919" s="1275"/>
      <c r="M919" s="1275">
        <f t="shared" si="64"/>
        <v>11142703.620833334</v>
      </c>
      <c r="N919" s="1333">
        <f t="shared" si="62"/>
        <v>11142703.620833334</v>
      </c>
      <c r="O919" s="1333">
        <f t="shared" si="63"/>
        <v>0</v>
      </c>
      <c r="P919" s="1279" t="s">
        <v>3787</v>
      </c>
    </row>
    <row r="920" spans="1:16" s="1279" customFormat="1" ht="13.5" customHeight="1" outlineLevel="1">
      <c r="A920" s="1298">
        <v>909</v>
      </c>
      <c r="B920" s="1295">
        <v>18238161</v>
      </c>
      <c r="C920" s="1305" t="s">
        <v>2843</v>
      </c>
      <c r="D920" s="1296">
        <f>+BS!Q916</f>
        <v>721870.09958333336</v>
      </c>
      <c r="E920" s="1298" t="s">
        <v>3772</v>
      </c>
      <c r="F920" s="1275"/>
      <c r="G920" s="1275"/>
      <c r="H920" s="1275"/>
      <c r="I920" s="1275">
        <f t="shared" si="65"/>
        <v>721870.09958333336</v>
      </c>
      <c r="K920" s="1275"/>
      <c r="L920" s="1275"/>
      <c r="M920" s="1275">
        <f t="shared" si="64"/>
        <v>721870.09958333336</v>
      </c>
      <c r="N920" s="1333">
        <f t="shared" si="62"/>
        <v>721870.09958333336</v>
      </c>
      <c r="O920" s="1333">
        <f t="shared" si="63"/>
        <v>0</v>
      </c>
      <c r="P920" s="1279" t="s">
        <v>3787</v>
      </c>
    </row>
    <row r="921" spans="1:16" s="1279" customFormat="1" ht="13.5" customHeight="1" outlineLevel="1">
      <c r="A921" s="1298">
        <v>910</v>
      </c>
      <c r="B921" s="1295">
        <v>18238162</v>
      </c>
      <c r="C921" s="1305" t="s">
        <v>2844</v>
      </c>
      <c r="D921" s="1296">
        <f>+BS!Q917</f>
        <v>1543378.0579166666</v>
      </c>
      <c r="E921" s="1298" t="s">
        <v>3772</v>
      </c>
      <c r="F921" s="1275"/>
      <c r="G921" s="1275"/>
      <c r="H921" s="1275"/>
      <c r="I921" s="1275">
        <f t="shared" si="65"/>
        <v>1543378.0579166666</v>
      </c>
      <c r="K921" s="1275"/>
      <c r="L921" s="1275"/>
      <c r="M921" s="1275">
        <f t="shared" si="64"/>
        <v>1543378.0579166666</v>
      </c>
      <c r="N921" s="1333">
        <f t="shared" si="62"/>
        <v>1543378.0579166666</v>
      </c>
      <c r="O921" s="1333">
        <f t="shared" si="63"/>
        <v>0</v>
      </c>
      <c r="P921" s="1279" t="s">
        <v>3787</v>
      </c>
    </row>
    <row r="922" spans="1:16" s="1279" customFormat="1" ht="13.5" customHeight="1" outlineLevel="1">
      <c r="A922" s="1298">
        <v>911</v>
      </c>
      <c r="B922" s="1295">
        <v>18238171</v>
      </c>
      <c r="C922" s="1305" t="s">
        <v>2845</v>
      </c>
      <c r="D922" s="1296">
        <f>+BS!Q918</f>
        <v>289581.61249999999</v>
      </c>
      <c r="E922" s="1298" t="s">
        <v>3772</v>
      </c>
      <c r="F922" s="1275"/>
      <c r="G922" s="1275"/>
      <c r="H922" s="1275"/>
      <c r="I922" s="1275">
        <f t="shared" si="65"/>
        <v>289581.61249999999</v>
      </c>
      <c r="K922" s="1275"/>
      <c r="L922" s="1275"/>
      <c r="M922" s="1275">
        <f t="shared" si="64"/>
        <v>289581.61249999999</v>
      </c>
      <c r="N922" s="1333">
        <f t="shared" si="62"/>
        <v>289581.61249999999</v>
      </c>
      <c r="O922" s="1333">
        <f t="shared" si="63"/>
        <v>0</v>
      </c>
      <c r="P922" s="1279" t="s">
        <v>3787</v>
      </c>
    </row>
    <row r="923" spans="1:16" s="1279" customFormat="1" ht="13.5" customHeight="1" outlineLevel="1">
      <c r="A923" s="1298">
        <v>912</v>
      </c>
      <c r="B923" s="1295">
        <v>18238172</v>
      </c>
      <c r="C923" s="1305" t="s">
        <v>2846</v>
      </c>
      <c r="D923" s="1296">
        <f>+BS!Q919</f>
        <v>392067.17375000002</v>
      </c>
      <c r="E923" s="1298" t="s">
        <v>3772</v>
      </c>
      <c r="F923" s="1275"/>
      <c r="G923" s="1275"/>
      <c r="H923" s="1275"/>
      <c r="I923" s="1275">
        <f t="shared" si="65"/>
        <v>392067.17375000002</v>
      </c>
      <c r="K923" s="1275"/>
      <c r="L923" s="1275"/>
      <c r="M923" s="1275">
        <f t="shared" si="64"/>
        <v>392067.17375000002</v>
      </c>
      <c r="N923" s="1333">
        <f t="shared" si="62"/>
        <v>392067.17375000002</v>
      </c>
      <c r="O923" s="1333">
        <f t="shared" si="63"/>
        <v>0</v>
      </c>
      <c r="P923" s="1279" t="s">
        <v>3787</v>
      </c>
    </row>
    <row r="924" spans="1:16" s="1279" customFormat="1" ht="13.5" customHeight="1" outlineLevel="1">
      <c r="A924" s="1298">
        <v>913</v>
      </c>
      <c r="B924" s="1295">
        <v>18238181</v>
      </c>
      <c r="C924" s="1305" t="s">
        <v>3010</v>
      </c>
      <c r="D924" s="1296">
        <f>+BS!Q920</f>
        <v>795237.86708333332</v>
      </c>
      <c r="E924" s="1298" t="s">
        <v>3772</v>
      </c>
      <c r="F924" s="1275"/>
      <c r="G924" s="1275"/>
      <c r="H924" s="1275"/>
      <c r="I924" s="1275">
        <f t="shared" si="65"/>
        <v>795237.86708333332</v>
      </c>
      <c r="K924" s="1275"/>
      <c r="L924" s="1275"/>
      <c r="M924" s="1275">
        <f t="shared" si="64"/>
        <v>795237.86708333332</v>
      </c>
      <c r="N924" s="1333">
        <f t="shared" si="62"/>
        <v>795237.86708333332</v>
      </c>
      <c r="O924" s="1333">
        <f t="shared" si="63"/>
        <v>0</v>
      </c>
      <c r="P924" s="1279" t="s">
        <v>3787</v>
      </c>
    </row>
    <row r="925" spans="1:16" s="1279" customFormat="1" ht="13.5" customHeight="1" outlineLevel="1">
      <c r="A925" s="1298">
        <v>914</v>
      </c>
      <c r="B925" s="1295">
        <v>18238191</v>
      </c>
      <c r="C925" s="1305" t="s">
        <v>3011</v>
      </c>
      <c r="D925" s="1296">
        <f>+BS!Q921</f>
        <v>1504847.7833333334</v>
      </c>
      <c r="E925" s="1298" t="s">
        <v>3772</v>
      </c>
      <c r="F925" s="1275"/>
      <c r="G925" s="1275"/>
      <c r="H925" s="1275"/>
      <c r="I925" s="1275">
        <f t="shared" si="65"/>
        <v>1504847.7833333334</v>
      </c>
      <c r="K925" s="1275"/>
      <c r="L925" s="1275"/>
      <c r="M925" s="1275">
        <f t="shared" si="64"/>
        <v>1504847.7833333334</v>
      </c>
      <c r="N925" s="1333">
        <f t="shared" si="62"/>
        <v>1504847.7833333334</v>
      </c>
      <c r="O925" s="1333">
        <f t="shared" si="63"/>
        <v>0</v>
      </c>
      <c r="P925" s="1279" t="s">
        <v>3787</v>
      </c>
    </row>
    <row r="926" spans="1:16" s="1387" customFormat="1" outlineLevel="1">
      <c r="A926" s="1385">
        <v>915</v>
      </c>
      <c r="B926" s="1386">
        <v>18238201</v>
      </c>
      <c r="C926" s="1408" t="s">
        <v>3034</v>
      </c>
      <c r="D926" s="1388">
        <f>+BS!Q922</f>
        <v>203333.33333333334</v>
      </c>
      <c r="E926" s="1385" t="s">
        <v>3772</v>
      </c>
      <c r="F926" s="1389">
        <f>+D926</f>
        <v>203333.33333333334</v>
      </c>
      <c r="G926" s="1389"/>
      <c r="H926" s="1389"/>
      <c r="I926" s="1389"/>
      <c r="K926" s="1389"/>
      <c r="L926" s="1389"/>
      <c r="M926" s="1389">
        <f>I926</f>
        <v>0</v>
      </c>
      <c r="N926" s="1390">
        <f t="shared" si="62"/>
        <v>0</v>
      </c>
      <c r="O926" s="1390">
        <f t="shared" si="63"/>
        <v>0</v>
      </c>
      <c r="P926" s="1401" t="s">
        <v>3914</v>
      </c>
    </row>
    <row r="927" spans="1:16" s="1279" customFormat="1" outlineLevel="1">
      <c r="A927" s="1298">
        <v>916</v>
      </c>
      <c r="B927" s="1295">
        <v>18238202</v>
      </c>
      <c r="C927" s="1305" t="s">
        <v>2976</v>
      </c>
      <c r="D927" s="1296">
        <f>+BS!Q923</f>
        <v>0</v>
      </c>
      <c r="E927" s="1298"/>
      <c r="F927" s="1275"/>
      <c r="G927" s="1275"/>
      <c r="H927" s="1275"/>
      <c r="I927" s="1275">
        <f t="shared" si="65"/>
        <v>0</v>
      </c>
      <c r="K927" s="1275"/>
      <c r="L927" s="1275"/>
      <c r="M927" s="1275"/>
      <c r="N927" s="1333">
        <f t="shared" si="62"/>
        <v>0</v>
      </c>
      <c r="O927" s="1333">
        <f t="shared" si="63"/>
        <v>0</v>
      </c>
    </row>
    <row r="928" spans="1:16" s="1279" customFormat="1" outlineLevel="1">
      <c r="A928" s="1298">
        <v>917</v>
      </c>
      <c r="B928" s="1295">
        <v>18238211</v>
      </c>
      <c r="C928" s="1279" t="s">
        <v>3000</v>
      </c>
      <c r="D928" s="1296">
        <f>+BS!Q924</f>
        <v>31344.464999999997</v>
      </c>
      <c r="E928" s="1298" t="s">
        <v>3772</v>
      </c>
      <c r="F928" s="1275"/>
      <c r="G928" s="1275"/>
      <c r="H928" s="1275"/>
      <c r="I928" s="1275">
        <f t="shared" si="65"/>
        <v>31344.464999999997</v>
      </c>
      <c r="K928" s="1275"/>
      <c r="L928" s="1275"/>
      <c r="M928" s="1275">
        <f>+I928</f>
        <v>31344.464999999997</v>
      </c>
      <c r="N928" s="1333">
        <f t="shared" si="62"/>
        <v>31344.464999999997</v>
      </c>
      <c r="O928" s="1333">
        <f t="shared" si="63"/>
        <v>0</v>
      </c>
      <c r="P928" s="1279" t="s">
        <v>3787</v>
      </c>
    </row>
    <row r="929" spans="1:16" s="1279" customFormat="1" outlineLevel="1">
      <c r="A929" s="1298">
        <v>918</v>
      </c>
      <c r="B929" s="1295">
        <v>18238221</v>
      </c>
      <c r="C929" s="1279" t="s">
        <v>3001</v>
      </c>
      <c r="D929" s="1296">
        <f>+BS!Q925</f>
        <v>65749.960416666654</v>
      </c>
      <c r="E929" s="1298" t="s">
        <v>3772</v>
      </c>
      <c r="F929" s="1275"/>
      <c r="G929" s="1275"/>
      <c r="H929" s="1275"/>
      <c r="I929" s="1275">
        <f t="shared" si="65"/>
        <v>65749.960416666654</v>
      </c>
      <c r="K929" s="1275"/>
      <c r="L929" s="1275"/>
      <c r="M929" s="1275">
        <f>+I929</f>
        <v>65749.960416666654</v>
      </c>
      <c r="N929" s="1333">
        <f t="shared" si="62"/>
        <v>65749.960416666654</v>
      </c>
      <c r="O929" s="1333">
        <f t="shared" si="63"/>
        <v>0</v>
      </c>
      <c r="P929" s="1279" t="s">
        <v>3787</v>
      </c>
    </row>
    <row r="930" spans="1:16" s="1279" customFormat="1" outlineLevel="1">
      <c r="A930" s="1298">
        <v>919</v>
      </c>
      <c r="B930" s="1295">
        <v>18238232</v>
      </c>
      <c r="C930" s="1305" t="s">
        <v>2997</v>
      </c>
      <c r="D930" s="1296">
        <f>+BS!Q926</f>
        <v>0</v>
      </c>
      <c r="E930" s="1298"/>
      <c r="F930" s="1275"/>
      <c r="G930" s="1275"/>
      <c r="H930" s="1275"/>
      <c r="I930" s="1275">
        <f t="shared" si="65"/>
        <v>0</v>
      </c>
      <c r="K930" s="1275"/>
      <c r="L930" s="1275"/>
      <c r="M930" s="1275"/>
      <c r="N930" s="1333">
        <f t="shared" si="62"/>
        <v>0</v>
      </c>
      <c r="O930" s="1333">
        <f t="shared" si="63"/>
        <v>0</v>
      </c>
    </row>
    <row r="931" spans="1:16" outlineLevel="1">
      <c r="A931" s="1263">
        <v>920</v>
      </c>
      <c r="B931" s="1295">
        <v>18238311</v>
      </c>
      <c r="C931" s="1305" t="s">
        <v>2959</v>
      </c>
      <c r="D931" s="1296">
        <f>+BS!Q927</f>
        <v>16198179.76</v>
      </c>
      <c r="I931" s="1261">
        <f t="shared" si="65"/>
        <v>16198179.76</v>
      </c>
      <c r="K931" s="1261">
        <f>I931</f>
        <v>16198179.76</v>
      </c>
      <c r="N931" s="1353">
        <f t="shared" si="62"/>
        <v>16198179.76</v>
      </c>
      <c r="O931" s="1353">
        <f t="shared" si="63"/>
        <v>0</v>
      </c>
    </row>
    <row r="932" spans="1:16" outlineLevel="1">
      <c r="A932" s="1263">
        <v>921</v>
      </c>
      <c r="B932" s="1295">
        <v>18238321</v>
      </c>
      <c r="C932" s="1305" t="s">
        <v>2960</v>
      </c>
      <c r="D932" s="1296">
        <f>+BS!Q928</f>
        <v>1739485.8999999997</v>
      </c>
      <c r="I932" s="1261">
        <f t="shared" si="65"/>
        <v>1739485.8999999997</v>
      </c>
      <c r="K932" s="1261">
        <f>I932</f>
        <v>1739485.8999999997</v>
      </c>
      <c r="N932" s="1353">
        <f t="shared" si="62"/>
        <v>1739485.8999999997</v>
      </c>
      <c r="O932" s="1353">
        <f t="shared" si="63"/>
        <v>0</v>
      </c>
    </row>
    <row r="933" spans="1:16" outlineLevel="1">
      <c r="A933" s="1263">
        <v>922</v>
      </c>
      <c r="B933" s="1295">
        <v>18238331</v>
      </c>
      <c r="C933" s="1305" t="s">
        <v>2965</v>
      </c>
      <c r="D933" s="1296">
        <f>+BS!Q929</f>
        <v>6830645.7199999997</v>
      </c>
      <c r="I933" s="1261">
        <f t="shared" si="65"/>
        <v>6830645.7199999997</v>
      </c>
      <c r="K933" s="1261">
        <f>I933</f>
        <v>6830645.7199999997</v>
      </c>
      <c r="N933" s="1353">
        <f t="shared" si="62"/>
        <v>6830645.7199999997</v>
      </c>
      <c r="O933" s="1353">
        <f t="shared" si="63"/>
        <v>0</v>
      </c>
    </row>
    <row r="934" spans="1:16" s="1279" customFormat="1" outlineLevel="1">
      <c r="A934" s="1298">
        <v>923</v>
      </c>
      <c r="B934" s="1295">
        <v>18239001</v>
      </c>
      <c r="C934" s="1279" t="s">
        <v>1910</v>
      </c>
      <c r="D934" s="1296">
        <f>+BS!Q930</f>
        <v>107829249.96791667</v>
      </c>
      <c r="E934" s="1298"/>
      <c r="F934" s="1275">
        <f t="shared" ref="F934:F943" si="66">+D934</f>
        <v>107829249.96791667</v>
      </c>
      <c r="G934" s="1275"/>
      <c r="H934" s="1275"/>
      <c r="I934" s="1275"/>
      <c r="K934" s="1275"/>
      <c r="L934" s="1275"/>
      <c r="M934" s="1275"/>
      <c r="N934" s="1333">
        <f t="shared" si="62"/>
        <v>0</v>
      </c>
      <c r="O934" s="1333">
        <f t="shared" si="63"/>
        <v>0</v>
      </c>
    </row>
    <row r="935" spans="1:16" s="1279" customFormat="1" outlineLevel="1">
      <c r="A935" s="1298">
        <v>924</v>
      </c>
      <c r="B935" s="1295">
        <v>18239002</v>
      </c>
      <c r="C935" s="1279" t="s">
        <v>1911</v>
      </c>
      <c r="D935" s="1296">
        <f>+BS!Q931</f>
        <v>33457621.364999995</v>
      </c>
      <c r="E935" s="1298"/>
      <c r="F935" s="1275">
        <f t="shared" si="66"/>
        <v>33457621.364999995</v>
      </c>
      <c r="G935" s="1275"/>
      <c r="H935" s="1275"/>
      <c r="I935" s="1275"/>
      <c r="K935" s="1275"/>
      <c r="L935" s="1275"/>
      <c r="M935" s="1275"/>
      <c r="N935" s="1333">
        <f t="shared" si="62"/>
        <v>0</v>
      </c>
      <c r="O935" s="1333">
        <f t="shared" si="63"/>
        <v>0</v>
      </c>
    </row>
    <row r="936" spans="1:16" s="1279" customFormat="1" outlineLevel="1">
      <c r="A936" s="1298">
        <v>925</v>
      </c>
      <c r="B936" s="1295">
        <v>18239011</v>
      </c>
      <c r="C936" s="1279" t="s">
        <v>592</v>
      </c>
      <c r="D936" s="1296">
        <f>+BS!Q932</f>
        <v>3347785.6533333329</v>
      </c>
      <c r="E936" s="1298"/>
      <c r="F936" s="1275">
        <f t="shared" si="66"/>
        <v>3347785.6533333329</v>
      </c>
      <c r="G936" s="1275"/>
      <c r="H936" s="1275"/>
      <c r="I936" s="1275"/>
      <c r="K936" s="1275"/>
      <c r="L936" s="1275"/>
      <c r="M936" s="1275"/>
      <c r="N936" s="1333">
        <f t="shared" si="62"/>
        <v>0</v>
      </c>
      <c r="O936" s="1333">
        <f t="shared" si="63"/>
        <v>0</v>
      </c>
    </row>
    <row r="937" spans="1:16" s="1279" customFormat="1" outlineLevel="1">
      <c r="A937" s="1298">
        <v>926</v>
      </c>
      <c r="B937" s="1295">
        <v>18239012</v>
      </c>
      <c r="C937" s="1279" t="s">
        <v>593</v>
      </c>
      <c r="D937" s="1296">
        <f>+BS!Q933</f>
        <v>1309019.4429166666</v>
      </c>
      <c r="E937" s="1298"/>
      <c r="F937" s="1275">
        <f t="shared" si="66"/>
        <v>1309019.4429166666</v>
      </c>
      <c r="G937" s="1275"/>
      <c r="H937" s="1275"/>
      <c r="I937" s="1275"/>
      <c r="K937" s="1275"/>
      <c r="L937" s="1275"/>
      <c r="M937" s="1275"/>
      <c r="N937" s="1333">
        <f t="shared" si="62"/>
        <v>0</v>
      </c>
      <c r="O937" s="1333">
        <f t="shared" si="63"/>
        <v>0</v>
      </c>
    </row>
    <row r="938" spans="1:16" s="1279" customFormat="1" outlineLevel="1">
      <c r="A938" s="1298">
        <v>927</v>
      </c>
      <c r="B938" s="1295">
        <v>18239013</v>
      </c>
      <c r="C938" s="1279" t="s">
        <v>1590</v>
      </c>
      <c r="D938" s="1296">
        <f>+BS!Q934</f>
        <v>0</v>
      </c>
      <c r="E938" s="1298"/>
      <c r="F938" s="1275">
        <f t="shared" si="66"/>
        <v>0</v>
      </c>
      <c r="G938" s="1275"/>
      <c r="H938" s="1275"/>
      <c r="I938" s="1275"/>
      <c r="K938" s="1275"/>
      <c r="L938" s="1275"/>
      <c r="M938" s="1275"/>
      <c r="N938" s="1333">
        <f t="shared" si="62"/>
        <v>0</v>
      </c>
      <c r="O938" s="1333">
        <f t="shared" si="63"/>
        <v>0</v>
      </c>
    </row>
    <row r="939" spans="1:16" s="1279" customFormat="1" outlineLevel="1">
      <c r="A939" s="1298">
        <v>928</v>
      </c>
      <c r="B939" s="1295">
        <v>18239021</v>
      </c>
      <c r="C939" s="1279" t="s">
        <v>1912</v>
      </c>
      <c r="D939" s="1296">
        <f>+BS!Q935</f>
        <v>24750647.779583331</v>
      </c>
      <c r="E939" s="1298"/>
      <c r="F939" s="1275">
        <f t="shared" si="66"/>
        <v>24750647.779583331</v>
      </c>
      <c r="G939" s="1275"/>
      <c r="H939" s="1275"/>
      <c r="I939" s="1275"/>
      <c r="K939" s="1275"/>
      <c r="L939" s="1275"/>
      <c r="M939" s="1275"/>
      <c r="N939" s="1333">
        <f t="shared" si="62"/>
        <v>0</v>
      </c>
      <c r="O939" s="1333">
        <f t="shared" si="63"/>
        <v>0</v>
      </c>
    </row>
    <row r="940" spans="1:16" s="1279" customFormat="1" outlineLevel="1">
      <c r="A940" s="1298">
        <v>929</v>
      </c>
      <c r="B940" s="1295">
        <v>18239022</v>
      </c>
      <c r="C940" s="1279" t="s">
        <v>1913</v>
      </c>
      <c r="D940" s="1296">
        <f>+BS!Q936</f>
        <v>9366291.5458333325</v>
      </c>
      <c r="E940" s="1298"/>
      <c r="F940" s="1275">
        <f t="shared" si="66"/>
        <v>9366291.5458333325</v>
      </c>
      <c r="G940" s="1275"/>
      <c r="H940" s="1275"/>
      <c r="I940" s="1275"/>
      <c r="K940" s="1275"/>
      <c r="L940" s="1275"/>
      <c r="M940" s="1275"/>
      <c r="N940" s="1333">
        <f t="shared" si="62"/>
        <v>0</v>
      </c>
      <c r="O940" s="1333">
        <f t="shared" si="63"/>
        <v>0</v>
      </c>
    </row>
    <row r="941" spans="1:16" s="1279" customFormat="1" outlineLevel="1">
      <c r="A941" s="1298">
        <v>930</v>
      </c>
      <c r="B941" s="1295">
        <v>18239023</v>
      </c>
      <c r="C941" s="1279" t="s">
        <v>1591</v>
      </c>
      <c r="D941" s="1296">
        <f>+BS!Q937</f>
        <v>0</v>
      </c>
      <c r="E941" s="1298"/>
      <c r="F941" s="1275">
        <f t="shared" si="66"/>
        <v>0</v>
      </c>
      <c r="G941" s="1275"/>
      <c r="H941" s="1275"/>
      <c r="I941" s="1275"/>
      <c r="K941" s="1275"/>
      <c r="L941" s="1275"/>
      <c r="M941" s="1275"/>
      <c r="N941" s="1333">
        <f t="shared" si="62"/>
        <v>0</v>
      </c>
      <c r="O941" s="1333">
        <f t="shared" si="63"/>
        <v>0</v>
      </c>
    </row>
    <row r="942" spans="1:16" s="1279" customFormat="1" outlineLevel="1">
      <c r="A942" s="1298">
        <v>931</v>
      </c>
      <c r="B942" s="1295">
        <v>18239031</v>
      </c>
      <c r="C942" s="1279" t="s">
        <v>945</v>
      </c>
      <c r="D942" s="1296">
        <f>+BS!Q938</f>
        <v>-135915966.11333331</v>
      </c>
      <c r="E942" s="1298"/>
      <c r="F942" s="1275">
        <f t="shared" si="66"/>
        <v>-135915966.11333331</v>
      </c>
      <c r="G942" s="1275"/>
      <c r="H942" s="1275"/>
      <c r="I942" s="1275"/>
      <c r="K942" s="1275"/>
      <c r="L942" s="1275"/>
      <c r="M942" s="1275"/>
      <c r="N942" s="1333">
        <f t="shared" si="62"/>
        <v>0</v>
      </c>
      <c r="O942" s="1333">
        <f t="shared" si="63"/>
        <v>0</v>
      </c>
    </row>
    <row r="943" spans="1:16" s="1279" customFormat="1" outlineLevel="1">
      <c r="A943" s="1298">
        <v>932</v>
      </c>
      <c r="B943" s="1295">
        <v>18239032</v>
      </c>
      <c r="C943" s="1279" t="s">
        <v>946</v>
      </c>
      <c r="D943" s="1296">
        <f>+BS!Q939</f>
        <v>-44129026.592083335</v>
      </c>
      <c r="E943" s="1298"/>
      <c r="F943" s="1275">
        <f t="shared" si="66"/>
        <v>-44129026.592083335</v>
      </c>
      <c r="G943" s="1275"/>
      <c r="H943" s="1275"/>
      <c r="I943" s="1275"/>
      <c r="K943" s="1275"/>
      <c r="L943" s="1275"/>
      <c r="M943" s="1275"/>
      <c r="N943" s="1333">
        <f t="shared" si="62"/>
        <v>0</v>
      </c>
      <c r="O943" s="1333">
        <f t="shared" si="63"/>
        <v>0</v>
      </c>
    </row>
    <row r="944" spans="1:16" outlineLevel="1">
      <c r="A944" s="1263">
        <v>933</v>
      </c>
      <c r="B944" s="1295">
        <v>18239041</v>
      </c>
      <c r="C944" s="1279" t="s">
        <v>1200</v>
      </c>
      <c r="D944" s="1296">
        <f>+BS!Q940</f>
        <v>0</v>
      </c>
      <c r="N944" s="1353">
        <f t="shared" si="62"/>
        <v>0</v>
      </c>
      <c r="O944" s="1353">
        <f t="shared" si="63"/>
        <v>0</v>
      </c>
    </row>
    <row r="945" spans="1:16" s="1279" customFormat="1" outlineLevel="1">
      <c r="A945" s="1298">
        <v>934</v>
      </c>
      <c r="B945" s="1295" t="s">
        <v>3635</v>
      </c>
      <c r="C945" s="1279" t="s">
        <v>3633</v>
      </c>
      <c r="D945" s="1296">
        <f>+BS!Q941</f>
        <v>4959.46875</v>
      </c>
      <c r="E945" s="1298" t="s">
        <v>3772</v>
      </c>
      <c r="F945" s="1275"/>
      <c r="G945" s="1275"/>
      <c r="H945" s="1275"/>
      <c r="I945" s="1275">
        <f t="shared" ref="I945:I956" si="67">+D945</f>
        <v>4959.46875</v>
      </c>
      <c r="K945" s="1275"/>
      <c r="L945" s="1275"/>
      <c r="M945" s="1275">
        <f>+I945</f>
        <v>4959.46875</v>
      </c>
      <c r="N945" s="1333">
        <f t="shared" si="62"/>
        <v>4959.46875</v>
      </c>
      <c r="O945" s="1333">
        <f t="shared" si="63"/>
        <v>0</v>
      </c>
      <c r="P945" s="1279" t="s">
        <v>3795</v>
      </c>
    </row>
    <row r="946" spans="1:16" s="1279" customFormat="1" outlineLevel="1">
      <c r="A946" s="1298">
        <v>935</v>
      </c>
      <c r="B946" s="1295">
        <v>18239051</v>
      </c>
      <c r="C946" s="1279" t="s">
        <v>1720</v>
      </c>
      <c r="D946" s="1296">
        <f>+BS!Q942</f>
        <v>0</v>
      </c>
      <c r="E946" s="1298"/>
      <c r="F946" s="1275"/>
      <c r="G946" s="1275"/>
      <c r="H946" s="1275"/>
      <c r="I946" s="1275">
        <f t="shared" si="67"/>
        <v>0</v>
      </c>
      <c r="K946" s="1275"/>
      <c r="L946" s="1275"/>
      <c r="M946" s="1275">
        <f>I946</f>
        <v>0</v>
      </c>
      <c r="N946" s="1333">
        <f t="shared" si="62"/>
        <v>0</v>
      </c>
      <c r="O946" s="1333">
        <f t="shared" si="63"/>
        <v>0</v>
      </c>
    </row>
    <row r="947" spans="1:16" s="1279" customFormat="1" outlineLevel="1">
      <c r="A947" s="1298">
        <v>936</v>
      </c>
      <c r="B947" s="1295">
        <v>18239061</v>
      </c>
      <c r="C947" s="1279" t="s">
        <v>1721</v>
      </c>
      <c r="D947" s="1296">
        <f>+BS!Q943</f>
        <v>920042.79166666663</v>
      </c>
      <c r="E947" s="1298" t="s">
        <v>3772</v>
      </c>
      <c r="F947" s="1275"/>
      <c r="G947" s="1275"/>
      <c r="H947" s="1275"/>
      <c r="I947" s="1275">
        <f t="shared" si="67"/>
        <v>920042.79166666663</v>
      </c>
      <c r="K947" s="1275"/>
      <c r="L947" s="1275"/>
      <c r="M947" s="1275">
        <f>+I947</f>
        <v>920042.79166666663</v>
      </c>
      <c r="N947" s="1333">
        <f t="shared" si="62"/>
        <v>920042.79166666663</v>
      </c>
      <c r="O947" s="1333">
        <f t="shared" si="63"/>
        <v>0</v>
      </c>
      <c r="P947" s="1279" t="s">
        <v>3844</v>
      </c>
    </row>
    <row r="948" spans="1:16" s="1279" customFormat="1" outlineLevel="1">
      <c r="A948" s="1298">
        <v>937</v>
      </c>
      <c r="B948" s="1295">
        <v>18239071</v>
      </c>
      <c r="C948" s="1279" t="s">
        <v>603</v>
      </c>
      <c r="D948" s="1296">
        <f>+BS!Q944</f>
        <v>0</v>
      </c>
      <c r="E948" s="1298"/>
      <c r="F948" s="1275"/>
      <c r="G948" s="1275"/>
      <c r="H948" s="1275"/>
      <c r="I948" s="1275">
        <f t="shared" si="67"/>
        <v>0</v>
      </c>
      <c r="K948" s="1275"/>
      <c r="L948" s="1275"/>
      <c r="M948" s="1275">
        <f>I948</f>
        <v>0</v>
      </c>
      <c r="N948" s="1333">
        <f t="shared" si="62"/>
        <v>0</v>
      </c>
      <c r="O948" s="1333">
        <f t="shared" si="63"/>
        <v>0</v>
      </c>
    </row>
    <row r="949" spans="1:16" s="1279" customFormat="1" outlineLevel="1">
      <c r="A949" s="1298">
        <v>938</v>
      </c>
      <c r="B949" s="1295">
        <v>18239081</v>
      </c>
      <c r="C949" s="1279" t="s">
        <v>3247</v>
      </c>
      <c r="D949" s="1296">
        <f>+BS!Q945</f>
        <v>4255217.2408333337</v>
      </c>
      <c r="E949" s="1298" t="s">
        <v>3772</v>
      </c>
      <c r="F949" s="1275"/>
      <c r="G949" s="1275"/>
      <c r="H949" s="1275"/>
      <c r="I949" s="1275">
        <f t="shared" si="67"/>
        <v>4255217.2408333337</v>
      </c>
      <c r="K949" s="1275"/>
      <c r="L949" s="1275"/>
      <c r="M949" s="1275">
        <f t="shared" ref="M949:M954" si="68">+I949</f>
        <v>4255217.2408333337</v>
      </c>
      <c r="N949" s="1333">
        <f t="shared" si="62"/>
        <v>4255217.2408333337</v>
      </c>
      <c r="O949" s="1333">
        <f t="shared" si="63"/>
        <v>0</v>
      </c>
      <c r="P949" s="1279" t="s">
        <v>3787</v>
      </c>
    </row>
    <row r="950" spans="1:16" s="1279" customFormat="1" outlineLevel="1">
      <c r="A950" s="1298">
        <v>939</v>
      </c>
      <c r="B950" s="1295">
        <v>18239082</v>
      </c>
      <c r="C950" s="1322" t="s">
        <v>3248</v>
      </c>
      <c r="D950" s="1296">
        <f>+BS!Q946</f>
        <v>11491693.182499999</v>
      </c>
      <c r="E950" s="1298" t="s">
        <v>3772</v>
      </c>
      <c r="F950" s="1275"/>
      <c r="G950" s="1275"/>
      <c r="H950" s="1275"/>
      <c r="I950" s="1275">
        <f t="shared" si="67"/>
        <v>11491693.182499999</v>
      </c>
      <c r="K950" s="1275"/>
      <c r="L950" s="1275"/>
      <c r="M950" s="1275">
        <f t="shared" si="68"/>
        <v>11491693.182499999</v>
      </c>
      <c r="N950" s="1333">
        <f t="shared" si="62"/>
        <v>11491693.182499999</v>
      </c>
      <c r="O950" s="1333">
        <f t="shared" si="63"/>
        <v>0</v>
      </c>
      <c r="P950" s="1279" t="s">
        <v>3787</v>
      </c>
    </row>
    <row r="951" spans="1:16" s="1279" customFormat="1" outlineLevel="1">
      <c r="A951" s="1298">
        <v>940</v>
      </c>
      <c r="B951" s="1295">
        <v>18239091</v>
      </c>
      <c r="C951" s="1322" t="s">
        <v>3249</v>
      </c>
      <c r="D951" s="1296">
        <f>+BS!Q947</f>
        <v>2160569.9000000004</v>
      </c>
      <c r="E951" s="1298" t="s">
        <v>3772</v>
      </c>
      <c r="F951" s="1275"/>
      <c r="G951" s="1275"/>
      <c r="H951" s="1275"/>
      <c r="I951" s="1275">
        <f t="shared" si="67"/>
        <v>2160569.9000000004</v>
      </c>
      <c r="K951" s="1275"/>
      <c r="L951" s="1275"/>
      <c r="M951" s="1275">
        <f t="shared" si="68"/>
        <v>2160569.9000000004</v>
      </c>
      <c r="N951" s="1333">
        <f t="shared" si="62"/>
        <v>2160569.9000000004</v>
      </c>
      <c r="O951" s="1333">
        <f t="shared" si="63"/>
        <v>0</v>
      </c>
      <c r="P951" s="1279" t="s">
        <v>3787</v>
      </c>
    </row>
    <row r="952" spans="1:16" s="1279" customFormat="1" outlineLevel="1">
      <c r="A952" s="1298">
        <v>941</v>
      </c>
      <c r="B952" s="1295">
        <v>18239092</v>
      </c>
      <c r="C952" s="1279" t="s">
        <v>3070</v>
      </c>
      <c r="D952" s="1296">
        <f>+BS!Q948</f>
        <v>5307130.0704166675</v>
      </c>
      <c r="E952" s="1298" t="s">
        <v>3772</v>
      </c>
      <c r="F952" s="1275"/>
      <c r="G952" s="1275"/>
      <c r="H952" s="1275"/>
      <c r="I952" s="1275">
        <f t="shared" si="67"/>
        <v>5307130.0704166675</v>
      </c>
      <c r="K952" s="1275"/>
      <c r="L952" s="1275"/>
      <c r="M952" s="1275">
        <f t="shared" si="68"/>
        <v>5307130.0704166675</v>
      </c>
      <c r="N952" s="1333">
        <f t="shared" si="62"/>
        <v>5307130.0704166675</v>
      </c>
      <c r="O952" s="1333">
        <f t="shared" si="63"/>
        <v>0</v>
      </c>
      <c r="P952" s="1279" t="s">
        <v>3787</v>
      </c>
    </row>
    <row r="953" spans="1:16" s="1279" customFormat="1" outlineLevel="1">
      <c r="A953" s="1298">
        <v>942</v>
      </c>
      <c r="B953" s="1295">
        <v>18239101</v>
      </c>
      <c r="C953" s="1322" t="s">
        <v>3250</v>
      </c>
      <c r="D953" s="1296">
        <f>+BS!Q949</f>
        <v>246737.05625000002</v>
      </c>
      <c r="E953" s="1298" t="s">
        <v>3772</v>
      </c>
      <c r="F953" s="1275"/>
      <c r="G953" s="1275"/>
      <c r="H953" s="1275"/>
      <c r="I953" s="1275">
        <f t="shared" si="67"/>
        <v>246737.05625000002</v>
      </c>
      <c r="K953" s="1275"/>
      <c r="L953" s="1275"/>
      <c r="M953" s="1275">
        <f t="shared" si="68"/>
        <v>246737.05625000002</v>
      </c>
      <c r="N953" s="1333">
        <f t="shared" si="62"/>
        <v>246737.05625000002</v>
      </c>
      <c r="O953" s="1333">
        <f t="shared" si="63"/>
        <v>0</v>
      </c>
      <c r="P953" s="1279" t="s">
        <v>3787</v>
      </c>
    </row>
    <row r="954" spans="1:16" s="1279" customFormat="1" outlineLevel="1">
      <c r="A954" s="1298">
        <v>943</v>
      </c>
      <c r="B954" s="1295">
        <v>18239111</v>
      </c>
      <c r="C954" s="1322" t="s">
        <v>3611</v>
      </c>
      <c r="D954" s="1296">
        <f>+BS!Q950</f>
        <v>432080.20083333337</v>
      </c>
      <c r="E954" s="1298" t="s">
        <v>3772</v>
      </c>
      <c r="F954" s="1275"/>
      <c r="G954" s="1275"/>
      <c r="H954" s="1275"/>
      <c r="I954" s="1275">
        <f t="shared" si="67"/>
        <v>432080.20083333337</v>
      </c>
      <c r="K954" s="1275"/>
      <c r="L954" s="1275"/>
      <c r="M954" s="1275">
        <f t="shared" si="68"/>
        <v>432080.20083333337</v>
      </c>
      <c r="N954" s="1333">
        <f t="shared" si="62"/>
        <v>432080.20083333337</v>
      </c>
      <c r="O954" s="1333">
        <f t="shared" si="63"/>
        <v>0</v>
      </c>
      <c r="P954" s="1279" t="s">
        <v>3787</v>
      </c>
    </row>
    <row r="955" spans="1:16" s="1279" customFormat="1" outlineLevel="1">
      <c r="A955" s="1298">
        <v>944</v>
      </c>
      <c r="B955" s="1283">
        <v>18239121</v>
      </c>
      <c r="C955" s="1283" t="s">
        <v>3473</v>
      </c>
      <c r="D955" s="1296">
        <f>+BS!Q951</f>
        <v>-3270965.1666666665</v>
      </c>
      <c r="E955" s="1298"/>
      <c r="F955" s="1275"/>
      <c r="G955" s="1275"/>
      <c r="H955" s="1275"/>
      <c r="I955" s="1275">
        <f t="shared" si="67"/>
        <v>-3270965.1666666665</v>
      </c>
      <c r="K955" s="1275"/>
      <c r="L955" s="1275"/>
      <c r="M955" s="1275">
        <f>I955</f>
        <v>-3270965.1666666665</v>
      </c>
      <c r="N955" s="1333">
        <f t="shared" si="62"/>
        <v>-3270965.1666666665</v>
      </c>
      <c r="O955" s="1333">
        <f t="shared" si="63"/>
        <v>0</v>
      </c>
    </row>
    <row r="956" spans="1:16" s="1279" customFormat="1" outlineLevel="1">
      <c r="A956" s="1298">
        <v>945</v>
      </c>
      <c r="B956" s="1283">
        <v>18239131</v>
      </c>
      <c r="C956" s="1283" t="s">
        <v>3474</v>
      </c>
      <c r="D956" s="1296">
        <f>+BS!Q952</f>
        <v>3270965.1666666665</v>
      </c>
      <c r="E956" s="1298"/>
      <c r="F956" s="1275"/>
      <c r="G956" s="1275"/>
      <c r="H956" s="1275"/>
      <c r="I956" s="1275">
        <f t="shared" si="67"/>
        <v>3270965.1666666665</v>
      </c>
      <c r="K956" s="1275"/>
      <c r="L956" s="1275"/>
      <c r="M956" s="1275">
        <f>I956</f>
        <v>3270965.1666666665</v>
      </c>
      <c r="N956" s="1333">
        <f t="shared" si="62"/>
        <v>3270965.1666666665</v>
      </c>
      <c r="O956" s="1333">
        <f t="shared" si="63"/>
        <v>0</v>
      </c>
    </row>
    <row r="957" spans="1:16" hidden="1" outlineLevel="2">
      <c r="A957" s="1263">
        <v>946</v>
      </c>
      <c r="B957" s="1295">
        <v>18300111</v>
      </c>
      <c r="C957" s="1279" t="s">
        <v>1880</v>
      </c>
      <c r="D957" s="1296">
        <f>+BS!Q953</f>
        <v>0</v>
      </c>
      <c r="N957" s="1353">
        <f t="shared" si="62"/>
        <v>0</v>
      </c>
      <c r="O957" s="1353">
        <f t="shared" si="63"/>
        <v>0</v>
      </c>
    </row>
    <row r="958" spans="1:16" hidden="1" outlineLevel="2">
      <c r="A958" s="1263">
        <v>947</v>
      </c>
      <c r="B958" s="1295">
        <v>18300121</v>
      </c>
      <c r="C958" s="1279" t="s">
        <v>666</v>
      </c>
      <c r="D958" s="1296">
        <f>+BS!Q954</f>
        <v>0</v>
      </c>
      <c r="N958" s="1353">
        <f t="shared" si="62"/>
        <v>0</v>
      </c>
      <c r="O958" s="1353">
        <f t="shared" si="63"/>
        <v>0</v>
      </c>
    </row>
    <row r="959" spans="1:16" hidden="1" outlineLevel="2">
      <c r="A959" s="1263">
        <v>948</v>
      </c>
      <c r="B959" s="1295">
        <v>18300131</v>
      </c>
      <c r="C959" s="1279" t="s">
        <v>2954</v>
      </c>
      <c r="D959" s="1296">
        <f>+BS!Q955</f>
        <v>0</v>
      </c>
      <c r="N959" s="1353">
        <f t="shared" si="62"/>
        <v>0</v>
      </c>
      <c r="O959" s="1353">
        <f t="shared" si="63"/>
        <v>0</v>
      </c>
    </row>
    <row r="960" spans="1:16" outlineLevel="1" collapsed="1">
      <c r="A960" s="1263">
        <v>949</v>
      </c>
      <c r="B960" s="1295">
        <v>18400013</v>
      </c>
      <c r="C960" s="1279" t="s">
        <v>1743</v>
      </c>
      <c r="D960" s="1296">
        <f>+BS!Q956</f>
        <v>-68647.385000000024</v>
      </c>
      <c r="F960" s="1261">
        <f t="shared" ref="F960:F967" si="69">+D960</f>
        <v>-68647.385000000024</v>
      </c>
      <c r="N960" s="1353">
        <f t="shared" si="62"/>
        <v>0</v>
      </c>
      <c r="O960" s="1353">
        <f t="shared" si="63"/>
        <v>0</v>
      </c>
    </row>
    <row r="961" spans="1:15" outlineLevel="1">
      <c r="A961" s="1263">
        <v>950</v>
      </c>
      <c r="B961" s="1295">
        <v>18400123</v>
      </c>
      <c r="C961" s="1279" t="s">
        <v>1744</v>
      </c>
      <c r="D961" s="1296">
        <f>+BS!Q957</f>
        <v>-72051.643333333326</v>
      </c>
      <c r="F961" s="1261">
        <f t="shared" si="69"/>
        <v>-72051.643333333326</v>
      </c>
      <c r="N961" s="1353">
        <f t="shared" si="62"/>
        <v>0</v>
      </c>
      <c r="O961" s="1353">
        <f t="shared" si="63"/>
        <v>0</v>
      </c>
    </row>
    <row r="962" spans="1:15" outlineLevel="1">
      <c r="A962" s="1263">
        <v>951</v>
      </c>
      <c r="B962" s="1295">
        <v>18400143</v>
      </c>
      <c r="C962" s="1279" t="s">
        <v>1745</v>
      </c>
      <c r="D962" s="1296">
        <f>+BS!Q958</f>
        <v>-183394.64333333334</v>
      </c>
      <c r="F962" s="1261">
        <f t="shared" si="69"/>
        <v>-183394.64333333334</v>
      </c>
      <c r="N962" s="1353">
        <f t="shared" si="62"/>
        <v>0</v>
      </c>
      <c r="O962" s="1353">
        <f t="shared" si="63"/>
        <v>0</v>
      </c>
    </row>
    <row r="963" spans="1:15" hidden="1" outlineLevel="2">
      <c r="A963" s="1263">
        <v>952</v>
      </c>
      <c r="B963" s="1295">
        <v>18400153</v>
      </c>
      <c r="C963" s="1279" t="s">
        <v>497</v>
      </c>
      <c r="D963" s="1296">
        <f>+BS!Q959</f>
        <v>0</v>
      </c>
      <c r="F963" s="1261">
        <f t="shared" si="69"/>
        <v>0</v>
      </c>
      <c r="N963" s="1353">
        <f t="shared" si="62"/>
        <v>0</v>
      </c>
      <c r="O963" s="1353">
        <f t="shared" si="63"/>
        <v>0</v>
      </c>
    </row>
    <row r="964" spans="1:15" hidden="1" outlineLevel="2">
      <c r="A964" s="1263">
        <v>953</v>
      </c>
      <c r="B964" s="1295">
        <v>18400223</v>
      </c>
      <c r="C964" s="1279" t="s">
        <v>586</v>
      </c>
      <c r="D964" s="1296">
        <f>+BS!Q960</f>
        <v>0</v>
      </c>
      <c r="F964" s="1261">
        <f t="shared" si="69"/>
        <v>0</v>
      </c>
      <c r="N964" s="1353">
        <f t="shared" si="62"/>
        <v>0</v>
      </c>
      <c r="O964" s="1353">
        <f t="shared" si="63"/>
        <v>0</v>
      </c>
    </row>
    <row r="965" spans="1:15" hidden="1" outlineLevel="2">
      <c r="A965" s="1263">
        <v>954</v>
      </c>
      <c r="B965" s="1295">
        <v>18400433</v>
      </c>
      <c r="C965" s="1279" t="s">
        <v>1449</v>
      </c>
      <c r="D965" s="1296">
        <f>+BS!Q961</f>
        <v>0</v>
      </c>
      <c r="F965" s="1261">
        <f t="shared" si="69"/>
        <v>0</v>
      </c>
      <c r="N965" s="1353">
        <f t="shared" si="62"/>
        <v>0</v>
      </c>
      <c r="O965" s="1353">
        <f t="shared" si="63"/>
        <v>0</v>
      </c>
    </row>
    <row r="966" spans="1:15" hidden="1" outlineLevel="2">
      <c r="A966" s="1263">
        <v>955</v>
      </c>
      <c r="B966" s="1295">
        <v>18400453</v>
      </c>
      <c r="C966" s="1279" t="s">
        <v>2353</v>
      </c>
      <c r="D966" s="1296">
        <f>+BS!Q962</f>
        <v>0</v>
      </c>
      <c r="F966" s="1261">
        <f t="shared" si="69"/>
        <v>0</v>
      </c>
      <c r="N966" s="1353">
        <f t="shared" si="62"/>
        <v>0</v>
      </c>
      <c r="O966" s="1353">
        <f t="shared" si="63"/>
        <v>0</v>
      </c>
    </row>
    <row r="967" spans="1:15" outlineLevel="1" collapsed="1">
      <c r="A967" s="1263">
        <v>956</v>
      </c>
      <c r="B967" s="1295">
        <v>18400483</v>
      </c>
      <c r="C967" s="1279" t="s">
        <v>664</v>
      </c>
      <c r="D967" s="1296">
        <f>+BS!Q963</f>
        <v>-121199.54583333332</v>
      </c>
      <c r="F967" s="1261">
        <f t="shared" si="69"/>
        <v>-121199.54583333332</v>
      </c>
      <c r="N967" s="1353">
        <f t="shared" si="62"/>
        <v>0</v>
      </c>
      <c r="O967" s="1353">
        <f t="shared" si="63"/>
        <v>0</v>
      </c>
    </row>
    <row r="968" spans="1:15" hidden="1" outlineLevel="2">
      <c r="A968" s="1263">
        <v>957</v>
      </c>
      <c r="B968" s="1295">
        <v>18400503</v>
      </c>
      <c r="C968" s="1279" t="s">
        <v>1450</v>
      </c>
      <c r="D968" s="1296">
        <f>+BS!Q964</f>
        <v>0</v>
      </c>
      <c r="N968" s="1353">
        <f t="shared" si="62"/>
        <v>0</v>
      </c>
      <c r="O968" s="1353">
        <f t="shared" si="63"/>
        <v>0</v>
      </c>
    </row>
    <row r="969" spans="1:15" hidden="1" outlineLevel="2">
      <c r="A969" s="1263">
        <v>958</v>
      </c>
      <c r="B969" s="1295">
        <v>18400513</v>
      </c>
      <c r="C969" s="1279" t="s">
        <v>1451</v>
      </c>
      <c r="D969" s="1296">
        <f>+BS!Q965</f>
        <v>0</v>
      </c>
      <c r="N969" s="1353">
        <f t="shared" si="62"/>
        <v>0</v>
      </c>
      <c r="O969" s="1353">
        <f t="shared" si="63"/>
        <v>0</v>
      </c>
    </row>
    <row r="970" spans="1:15" hidden="1" outlineLevel="2">
      <c r="A970" s="1263">
        <v>959</v>
      </c>
      <c r="B970" s="1295">
        <v>18400613</v>
      </c>
      <c r="C970" s="1279" t="s">
        <v>1452</v>
      </c>
      <c r="D970" s="1296">
        <f>+BS!Q966</f>
        <v>0</v>
      </c>
      <c r="N970" s="1353">
        <f t="shared" si="62"/>
        <v>0</v>
      </c>
      <c r="O970" s="1353">
        <f t="shared" si="63"/>
        <v>0</v>
      </c>
    </row>
    <row r="971" spans="1:15" hidden="1" outlineLevel="2">
      <c r="A971" s="1263">
        <v>960</v>
      </c>
      <c r="B971" s="1295">
        <v>18400703</v>
      </c>
      <c r="C971" s="1279" t="s">
        <v>1261</v>
      </c>
      <c r="D971" s="1296">
        <f>+BS!Q967</f>
        <v>0</v>
      </c>
      <c r="N971" s="1353">
        <f t="shared" si="62"/>
        <v>0</v>
      </c>
      <c r="O971" s="1353">
        <f t="shared" si="63"/>
        <v>0</v>
      </c>
    </row>
    <row r="972" spans="1:15" hidden="1" outlineLevel="2">
      <c r="A972" s="1263">
        <v>961</v>
      </c>
      <c r="B972" s="1295">
        <v>18400713</v>
      </c>
      <c r="C972" s="1279" t="s">
        <v>1087</v>
      </c>
      <c r="D972" s="1296">
        <f>+BS!Q968</f>
        <v>0</v>
      </c>
      <c r="N972" s="1353">
        <f t="shared" ref="N972:N1035" si="70">SUM(K972:M972)</f>
        <v>0</v>
      </c>
      <c r="O972" s="1353">
        <f t="shared" ref="O972:O1035" si="71">N972-I972</f>
        <v>0</v>
      </c>
    </row>
    <row r="973" spans="1:15" hidden="1" outlineLevel="2">
      <c r="A973" s="1263">
        <v>962</v>
      </c>
      <c r="B973" s="1295">
        <v>18400813</v>
      </c>
      <c r="C973" s="1279" t="s">
        <v>2354</v>
      </c>
      <c r="D973" s="1296">
        <f>+BS!Q969</f>
        <v>0</v>
      </c>
      <c r="N973" s="1353">
        <f t="shared" si="70"/>
        <v>0</v>
      </c>
      <c r="O973" s="1353">
        <f t="shared" si="71"/>
        <v>0</v>
      </c>
    </row>
    <row r="974" spans="1:15" hidden="1" outlineLevel="2">
      <c r="A974" s="1263">
        <v>963</v>
      </c>
      <c r="B974" s="1295">
        <v>18400853</v>
      </c>
      <c r="C974" s="1279" t="s">
        <v>2355</v>
      </c>
      <c r="D974" s="1296">
        <f>+BS!Q970</f>
        <v>0</v>
      </c>
      <c r="N974" s="1353">
        <f t="shared" si="70"/>
        <v>0</v>
      </c>
      <c r="O974" s="1353">
        <f t="shared" si="71"/>
        <v>0</v>
      </c>
    </row>
    <row r="975" spans="1:15" hidden="1" outlineLevel="2">
      <c r="A975" s="1263">
        <v>964</v>
      </c>
      <c r="B975" s="1310">
        <v>18400873</v>
      </c>
      <c r="C975" s="1303" t="s">
        <v>2356</v>
      </c>
      <c r="D975" s="1296">
        <f>+BS!Q971</f>
        <v>0</v>
      </c>
      <c r="N975" s="1353">
        <f t="shared" si="70"/>
        <v>0</v>
      </c>
      <c r="O975" s="1353">
        <f t="shared" si="71"/>
        <v>0</v>
      </c>
    </row>
    <row r="976" spans="1:15" hidden="1" outlineLevel="2">
      <c r="A976" s="1263">
        <v>965</v>
      </c>
      <c r="B976" s="1323">
        <v>18400883</v>
      </c>
      <c r="C976" s="1307" t="s">
        <v>2330</v>
      </c>
      <c r="D976" s="1296">
        <f>+BS!Q972</f>
        <v>0</v>
      </c>
      <c r="N976" s="1353">
        <f t="shared" si="70"/>
        <v>0</v>
      </c>
      <c r="O976" s="1353">
        <f t="shared" si="71"/>
        <v>0</v>
      </c>
    </row>
    <row r="977" spans="1:15" hidden="1" outlineLevel="2">
      <c r="A977" s="1263">
        <v>966</v>
      </c>
      <c r="B977" s="1323">
        <v>18400893</v>
      </c>
      <c r="C977" s="1307" t="s">
        <v>2331</v>
      </c>
      <c r="D977" s="1296">
        <f>+BS!Q973</f>
        <v>0</v>
      </c>
      <c r="N977" s="1353">
        <f t="shared" si="70"/>
        <v>0</v>
      </c>
      <c r="O977" s="1353">
        <f t="shared" si="71"/>
        <v>0</v>
      </c>
    </row>
    <row r="978" spans="1:15" hidden="1" outlineLevel="2">
      <c r="A978" s="1263">
        <v>967</v>
      </c>
      <c r="B978" s="1324">
        <v>18400903</v>
      </c>
      <c r="C978" s="1309" t="s">
        <v>2234</v>
      </c>
      <c r="D978" s="1296">
        <f>+BS!Q974</f>
        <v>0</v>
      </c>
      <c r="N978" s="1353">
        <f t="shared" si="70"/>
        <v>0</v>
      </c>
      <c r="O978" s="1353">
        <f t="shared" si="71"/>
        <v>0</v>
      </c>
    </row>
    <row r="979" spans="1:15" hidden="1" outlineLevel="2">
      <c r="A979" s="1263">
        <v>968</v>
      </c>
      <c r="B979" s="1295">
        <v>18400973</v>
      </c>
      <c r="C979" s="1279" t="s">
        <v>2357</v>
      </c>
      <c r="D979" s="1296">
        <f>+BS!Q975</f>
        <v>0</v>
      </c>
      <c r="N979" s="1353">
        <f t="shared" si="70"/>
        <v>0</v>
      </c>
      <c r="O979" s="1353">
        <f t="shared" si="71"/>
        <v>0</v>
      </c>
    </row>
    <row r="980" spans="1:15" hidden="1" outlineLevel="2">
      <c r="A980" s="1263">
        <v>969</v>
      </c>
      <c r="B980" s="1295">
        <v>18400983</v>
      </c>
      <c r="C980" s="1279" t="s">
        <v>2358</v>
      </c>
      <c r="D980" s="1296">
        <f>+BS!Q976</f>
        <v>0</v>
      </c>
      <c r="N980" s="1353">
        <f t="shared" si="70"/>
        <v>0</v>
      </c>
      <c r="O980" s="1353">
        <f t="shared" si="71"/>
        <v>0</v>
      </c>
    </row>
    <row r="981" spans="1:15" hidden="1" outlineLevel="2">
      <c r="A981" s="1263">
        <v>970</v>
      </c>
      <c r="B981" s="1295">
        <v>18401013</v>
      </c>
      <c r="C981" s="1279" t="s">
        <v>1039</v>
      </c>
      <c r="D981" s="1296">
        <f>+BS!Q977</f>
        <v>0</v>
      </c>
      <c r="N981" s="1353">
        <f t="shared" si="70"/>
        <v>0</v>
      </c>
      <c r="O981" s="1353">
        <f t="shared" si="71"/>
        <v>0</v>
      </c>
    </row>
    <row r="982" spans="1:15" hidden="1" outlineLevel="2">
      <c r="A982" s="1263">
        <v>971</v>
      </c>
      <c r="B982" s="1295">
        <v>18401023</v>
      </c>
      <c r="C982" s="1279" t="s">
        <v>1681</v>
      </c>
      <c r="D982" s="1296">
        <f>+BS!Q978</f>
        <v>0</v>
      </c>
      <c r="N982" s="1353">
        <f t="shared" si="70"/>
        <v>0</v>
      </c>
      <c r="O982" s="1353">
        <f t="shared" si="71"/>
        <v>0</v>
      </c>
    </row>
    <row r="983" spans="1:15" hidden="1" outlineLevel="2">
      <c r="A983" s="1263">
        <v>972</v>
      </c>
      <c r="B983" s="1295">
        <v>18401033</v>
      </c>
      <c r="C983" s="1279" t="s">
        <v>49</v>
      </c>
      <c r="D983" s="1296">
        <f>+BS!Q979</f>
        <v>0</v>
      </c>
      <c r="N983" s="1353">
        <f t="shared" si="70"/>
        <v>0</v>
      </c>
      <c r="O983" s="1353">
        <f t="shared" si="71"/>
        <v>0</v>
      </c>
    </row>
    <row r="984" spans="1:15" hidden="1" outlineLevel="2">
      <c r="A984" s="1263">
        <v>973</v>
      </c>
      <c r="B984" s="1295">
        <v>18401043</v>
      </c>
      <c r="C984" s="1279" t="s">
        <v>969</v>
      </c>
      <c r="D984" s="1296">
        <f>+BS!Q980</f>
        <v>0</v>
      </c>
      <c r="N984" s="1353">
        <f t="shared" si="70"/>
        <v>0</v>
      </c>
      <c r="O984" s="1353">
        <f t="shared" si="71"/>
        <v>0</v>
      </c>
    </row>
    <row r="985" spans="1:15" hidden="1" outlineLevel="2">
      <c r="A985" s="1263">
        <v>974</v>
      </c>
      <c r="B985" s="1295">
        <v>18401053</v>
      </c>
      <c r="C985" s="1279" t="s">
        <v>2033</v>
      </c>
      <c r="D985" s="1296">
        <f>+BS!Q981</f>
        <v>0</v>
      </c>
      <c r="N985" s="1353">
        <f t="shared" si="70"/>
        <v>0</v>
      </c>
      <c r="O985" s="1353">
        <f t="shared" si="71"/>
        <v>0</v>
      </c>
    </row>
    <row r="986" spans="1:15" hidden="1" outlineLevel="2">
      <c r="A986" s="1263">
        <v>975</v>
      </c>
      <c r="B986" s="1295">
        <v>18401063</v>
      </c>
      <c r="C986" s="1279" t="s">
        <v>800</v>
      </c>
      <c r="D986" s="1296">
        <f>+BS!Q982</f>
        <v>0</v>
      </c>
      <c r="N986" s="1353">
        <f t="shared" si="70"/>
        <v>0</v>
      </c>
      <c r="O986" s="1353">
        <f t="shared" si="71"/>
        <v>0</v>
      </c>
    </row>
    <row r="987" spans="1:15" hidden="1" outlineLevel="2">
      <c r="A987" s="1263">
        <v>976</v>
      </c>
      <c r="B987" s="1295">
        <v>18401093</v>
      </c>
      <c r="C987" s="1279" t="s">
        <v>2359</v>
      </c>
      <c r="D987" s="1296">
        <f>+BS!Q983</f>
        <v>0</v>
      </c>
      <c r="N987" s="1353">
        <f t="shared" si="70"/>
        <v>0</v>
      </c>
      <c r="O987" s="1353">
        <f t="shared" si="71"/>
        <v>0</v>
      </c>
    </row>
    <row r="988" spans="1:15" hidden="1" outlineLevel="2">
      <c r="A988" s="1263">
        <v>977</v>
      </c>
      <c r="B988" s="1311">
        <v>18401103</v>
      </c>
      <c r="C988" s="1312" t="s">
        <v>2005</v>
      </c>
      <c r="D988" s="1296">
        <f>+BS!Q984</f>
        <v>0</v>
      </c>
      <c r="N988" s="1353">
        <f t="shared" si="70"/>
        <v>0</v>
      </c>
      <c r="O988" s="1353">
        <f t="shared" si="71"/>
        <v>0</v>
      </c>
    </row>
    <row r="989" spans="1:15" hidden="1" outlineLevel="2">
      <c r="A989" s="1263">
        <v>978</v>
      </c>
      <c r="B989" s="1311">
        <v>18401113</v>
      </c>
      <c r="C989" s="1312" t="s">
        <v>2015</v>
      </c>
      <c r="D989" s="1296">
        <f>+BS!Q985</f>
        <v>0</v>
      </c>
      <c r="N989" s="1353">
        <f t="shared" si="70"/>
        <v>0</v>
      </c>
      <c r="O989" s="1353">
        <f t="shared" si="71"/>
        <v>0</v>
      </c>
    </row>
    <row r="990" spans="1:15" hidden="1" outlineLevel="2">
      <c r="A990" s="1263">
        <v>979</v>
      </c>
      <c r="B990" s="1295">
        <v>18401123</v>
      </c>
      <c r="C990" s="1279" t="s">
        <v>2056</v>
      </c>
      <c r="D990" s="1296">
        <f>+BS!Q986</f>
        <v>0</v>
      </c>
      <c r="N990" s="1353">
        <f t="shared" si="70"/>
        <v>0</v>
      </c>
      <c r="O990" s="1353">
        <f t="shared" si="71"/>
        <v>0</v>
      </c>
    </row>
    <row r="991" spans="1:15" hidden="1" outlineLevel="2">
      <c r="A991" s="1263">
        <v>980</v>
      </c>
      <c r="B991" s="1295">
        <v>18401133</v>
      </c>
      <c r="C991" s="1279" t="s">
        <v>2203</v>
      </c>
      <c r="D991" s="1296">
        <f>+BS!Q987</f>
        <v>0</v>
      </c>
      <c r="N991" s="1353">
        <f t="shared" si="70"/>
        <v>0</v>
      </c>
      <c r="O991" s="1353">
        <f t="shared" si="71"/>
        <v>0</v>
      </c>
    </row>
    <row r="992" spans="1:15" hidden="1" outlineLevel="2">
      <c r="A992" s="1263">
        <v>981</v>
      </c>
      <c r="B992" s="1295">
        <v>18401143</v>
      </c>
      <c r="C992" s="1279" t="s">
        <v>2259</v>
      </c>
      <c r="D992" s="1296">
        <f>+BS!Q988</f>
        <v>0</v>
      </c>
      <c r="N992" s="1353">
        <f t="shared" si="70"/>
        <v>0</v>
      </c>
      <c r="O992" s="1353">
        <f t="shared" si="71"/>
        <v>0</v>
      </c>
    </row>
    <row r="993" spans="1:15" hidden="1" outlineLevel="2">
      <c r="A993" s="1263">
        <v>982</v>
      </c>
      <c r="B993" s="1295">
        <v>18401173</v>
      </c>
      <c r="C993" s="1279" t="s">
        <v>2835</v>
      </c>
      <c r="D993" s="1296">
        <f>+BS!Q989</f>
        <v>0</v>
      </c>
      <c r="N993" s="1353">
        <f t="shared" si="70"/>
        <v>0</v>
      </c>
      <c r="O993" s="1353">
        <f t="shared" si="71"/>
        <v>0</v>
      </c>
    </row>
    <row r="994" spans="1:15" hidden="1" outlineLevel="2">
      <c r="A994" s="1263">
        <v>983</v>
      </c>
      <c r="B994" s="1311">
        <v>18405025</v>
      </c>
      <c r="C994" s="1312" t="s">
        <v>2332</v>
      </c>
      <c r="D994" s="1296">
        <f>+BS!Q990</f>
        <v>0</v>
      </c>
      <c r="N994" s="1353">
        <f t="shared" si="70"/>
        <v>0</v>
      </c>
      <c r="O994" s="1353">
        <f t="shared" si="71"/>
        <v>0</v>
      </c>
    </row>
    <row r="995" spans="1:15" outlineLevel="1" collapsed="1">
      <c r="A995" s="1263">
        <v>984</v>
      </c>
      <c r="B995" s="1295">
        <v>18500003</v>
      </c>
      <c r="C995" s="1279" t="s">
        <v>704</v>
      </c>
      <c r="D995" s="1296">
        <f>+BS!Q991</f>
        <v>58277.685833333329</v>
      </c>
      <c r="I995" s="1261">
        <f>+D995</f>
        <v>58277.685833333329</v>
      </c>
      <c r="M995" s="1275">
        <f>I995</f>
        <v>58277.685833333329</v>
      </c>
      <c r="N995" s="1353">
        <f t="shared" si="70"/>
        <v>58277.685833333329</v>
      </c>
      <c r="O995" s="1353">
        <f t="shared" si="71"/>
        <v>0</v>
      </c>
    </row>
    <row r="996" spans="1:15" hidden="1" outlineLevel="2">
      <c r="A996" s="1263">
        <v>985</v>
      </c>
      <c r="B996" s="1295">
        <v>18405103</v>
      </c>
      <c r="C996" s="1279" t="s">
        <v>2786</v>
      </c>
      <c r="D996" s="1296">
        <f>+BS!Q992</f>
        <v>0</v>
      </c>
      <c r="N996" s="1353">
        <f t="shared" si="70"/>
        <v>0</v>
      </c>
      <c r="O996" s="1353">
        <f t="shared" si="71"/>
        <v>0</v>
      </c>
    </row>
    <row r="997" spans="1:15" hidden="1" outlineLevel="2">
      <c r="A997" s="1263">
        <v>986</v>
      </c>
      <c r="B997" s="1295">
        <v>18405113</v>
      </c>
      <c r="C997" s="1279" t="s">
        <v>2790</v>
      </c>
      <c r="D997" s="1296">
        <f>+BS!Q993</f>
        <v>0</v>
      </c>
      <c r="N997" s="1353">
        <f t="shared" si="70"/>
        <v>0</v>
      </c>
      <c r="O997" s="1353">
        <f t="shared" si="71"/>
        <v>0</v>
      </c>
    </row>
    <row r="998" spans="1:15" hidden="1" outlineLevel="2">
      <c r="A998" s="1263">
        <v>987</v>
      </c>
      <c r="B998" s="1295">
        <v>18405153</v>
      </c>
      <c r="C998" s="1279" t="s">
        <v>2787</v>
      </c>
      <c r="D998" s="1296">
        <f>+BS!Q994</f>
        <v>0</v>
      </c>
      <c r="N998" s="1353">
        <f t="shared" si="70"/>
        <v>0</v>
      </c>
      <c r="O998" s="1353">
        <f t="shared" si="71"/>
        <v>0</v>
      </c>
    </row>
    <row r="999" spans="1:15" hidden="1" outlineLevel="2">
      <c r="A999" s="1263">
        <v>988</v>
      </c>
      <c r="B999" s="1295">
        <v>18405163</v>
      </c>
      <c r="C999" s="1279" t="s">
        <v>2788</v>
      </c>
      <c r="D999" s="1296">
        <f>+BS!Q995</f>
        <v>0</v>
      </c>
      <c r="N999" s="1353">
        <f t="shared" si="70"/>
        <v>0</v>
      </c>
      <c r="O999" s="1353">
        <f t="shared" si="71"/>
        <v>0</v>
      </c>
    </row>
    <row r="1000" spans="1:15" hidden="1" outlineLevel="2">
      <c r="A1000" s="1263">
        <v>989</v>
      </c>
      <c r="B1000" s="1295">
        <v>18405173</v>
      </c>
      <c r="C1000" s="1279" t="s">
        <v>3022</v>
      </c>
      <c r="D1000" s="1296">
        <f>+BS!Q996</f>
        <v>0</v>
      </c>
      <c r="N1000" s="1353">
        <f t="shared" si="70"/>
        <v>0</v>
      </c>
      <c r="O1000" s="1353">
        <f t="shared" si="71"/>
        <v>0</v>
      </c>
    </row>
    <row r="1001" spans="1:15" hidden="1" outlineLevel="2">
      <c r="A1001" s="1263">
        <v>990</v>
      </c>
      <c r="B1001" s="1295">
        <v>18405183</v>
      </c>
      <c r="C1001" s="1279" t="s">
        <v>2820</v>
      </c>
      <c r="D1001" s="1296">
        <f>+BS!Q997</f>
        <v>0</v>
      </c>
      <c r="N1001" s="1353">
        <f t="shared" si="70"/>
        <v>0</v>
      </c>
      <c r="O1001" s="1353">
        <f t="shared" si="71"/>
        <v>0</v>
      </c>
    </row>
    <row r="1002" spans="1:15" hidden="1" outlineLevel="2">
      <c r="A1002" s="1263">
        <v>991</v>
      </c>
      <c r="B1002" s="1295">
        <v>18405193</v>
      </c>
      <c r="C1002" s="1279" t="s">
        <v>2940</v>
      </c>
      <c r="D1002" s="1296">
        <f>+BS!Q998</f>
        <v>0</v>
      </c>
      <c r="N1002" s="1353">
        <f t="shared" si="70"/>
        <v>0</v>
      </c>
      <c r="O1002" s="1353">
        <f t="shared" si="71"/>
        <v>0</v>
      </c>
    </row>
    <row r="1003" spans="1:15" hidden="1" outlineLevel="2">
      <c r="A1003" s="1263">
        <v>992</v>
      </c>
      <c r="B1003" s="1295">
        <v>18405203</v>
      </c>
      <c r="C1003" s="1279" t="s">
        <v>2806</v>
      </c>
      <c r="D1003" s="1296">
        <f>+BS!Q999</f>
        <v>0</v>
      </c>
      <c r="N1003" s="1353">
        <f t="shared" si="70"/>
        <v>0</v>
      </c>
      <c r="O1003" s="1353">
        <f t="shared" si="71"/>
        <v>0</v>
      </c>
    </row>
    <row r="1004" spans="1:15" hidden="1" outlineLevel="2">
      <c r="A1004" s="1263">
        <v>993</v>
      </c>
      <c r="B1004" s="1295">
        <v>18600001</v>
      </c>
      <c r="C1004" s="1279" t="s">
        <v>2799</v>
      </c>
      <c r="D1004" s="1296">
        <f>+BS!Q1000</f>
        <v>0</v>
      </c>
      <c r="N1004" s="1353">
        <f t="shared" si="70"/>
        <v>0</v>
      </c>
      <c r="O1004" s="1353">
        <f t="shared" si="71"/>
        <v>0</v>
      </c>
    </row>
    <row r="1005" spans="1:15" hidden="1" outlineLevel="2">
      <c r="A1005" s="1263">
        <v>994</v>
      </c>
      <c r="B1005" s="1295">
        <v>18600003</v>
      </c>
      <c r="C1005" s="1279" t="s">
        <v>561</v>
      </c>
      <c r="D1005" s="1296">
        <f>+BS!Q1001</f>
        <v>0</v>
      </c>
      <c r="N1005" s="1353">
        <f t="shared" si="70"/>
        <v>0</v>
      </c>
      <c r="O1005" s="1353">
        <f t="shared" si="71"/>
        <v>0</v>
      </c>
    </row>
    <row r="1006" spans="1:15" outlineLevel="1" collapsed="1">
      <c r="A1006" s="1263">
        <v>995</v>
      </c>
      <c r="B1006" s="1295">
        <v>18600011</v>
      </c>
      <c r="C1006" s="1279" t="s">
        <v>705</v>
      </c>
      <c r="D1006" s="1296">
        <f>+BS!Q1002</f>
        <v>408.43250000000006</v>
      </c>
      <c r="I1006" s="1261">
        <f>+D1006</f>
        <v>408.43250000000006</v>
      </c>
      <c r="M1006" s="1275">
        <f>I1006</f>
        <v>408.43250000000006</v>
      </c>
      <c r="N1006" s="1353">
        <f t="shared" si="70"/>
        <v>408.43250000000006</v>
      </c>
      <c r="O1006" s="1353">
        <f t="shared" si="71"/>
        <v>0</v>
      </c>
    </row>
    <row r="1007" spans="1:15" s="1279" customFormat="1" outlineLevel="1">
      <c r="A1007" s="1298">
        <v>996</v>
      </c>
      <c r="B1007" s="1295">
        <v>18600013</v>
      </c>
      <c r="C1007" s="1279" t="s">
        <v>1351</v>
      </c>
      <c r="D1007" s="1296">
        <f>+BS!Q1003</f>
        <v>1079549.5191666665</v>
      </c>
      <c r="E1007" s="1298"/>
      <c r="F1007" s="1275"/>
      <c r="G1007" s="1275"/>
      <c r="H1007" s="1275"/>
      <c r="I1007" s="1275">
        <f>+D1007</f>
        <v>1079549.5191666665</v>
      </c>
      <c r="K1007" s="1275"/>
      <c r="L1007" s="1275"/>
      <c r="M1007" s="1275">
        <f>I1007</f>
        <v>1079549.5191666665</v>
      </c>
      <c r="N1007" s="1333">
        <f t="shared" si="70"/>
        <v>1079549.5191666665</v>
      </c>
      <c r="O1007" s="1333">
        <f t="shared" si="71"/>
        <v>0</v>
      </c>
    </row>
    <row r="1008" spans="1:15" hidden="1" outlineLevel="2">
      <c r="A1008" s="1263">
        <v>997</v>
      </c>
      <c r="B1008" s="1295">
        <v>18600021</v>
      </c>
      <c r="C1008" s="1279" t="s">
        <v>734</v>
      </c>
      <c r="D1008" s="1296">
        <f>+BS!Q1004</f>
        <v>0</v>
      </c>
      <c r="N1008" s="1353">
        <f t="shared" si="70"/>
        <v>0</v>
      </c>
      <c r="O1008" s="1353">
        <f t="shared" si="71"/>
        <v>0</v>
      </c>
    </row>
    <row r="1009" spans="1:15" hidden="1" outlineLevel="2">
      <c r="A1009" s="1263">
        <v>998</v>
      </c>
      <c r="B1009" s="1304">
        <v>18600031</v>
      </c>
      <c r="C1009" s="1279" t="s">
        <v>504</v>
      </c>
      <c r="D1009" s="1296">
        <f>+BS!Q1005</f>
        <v>0</v>
      </c>
      <c r="N1009" s="1353">
        <f t="shared" si="70"/>
        <v>0</v>
      </c>
      <c r="O1009" s="1353">
        <f t="shared" si="71"/>
        <v>0</v>
      </c>
    </row>
    <row r="1010" spans="1:15" s="1279" customFormat="1" outlineLevel="1" collapsed="1">
      <c r="A1010" s="1298">
        <v>999</v>
      </c>
      <c r="B1010" s="1295">
        <v>18600053</v>
      </c>
      <c r="C1010" s="1279" t="s">
        <v>1352</v>
      </c>
      <c r="D1010" s="1296">
        <f>+BS!Q1006</f>
        <v>4637543.5129166665</v>
      </c>
      <c r="E1010" s="1298"/>
      <c r="F1010" s="1275">
        <f>+D1010</f>
        <v>4637543.5129166665</v>
      </c>
      <c r="G1010" s="1275"/>
      <c r="H1010" s="1275"/>
      <c r="I1010" s="1275"/>
      <c r="K1010" s="1275"/>
      <c r="L1010" s="1275"/>
      <c r="M1010" s="1275"/>
      <c r="N1010" s="1333">
        <f t="shared" si="70"/>
        <v>0</v>
      </c>
      <c r="O1010" s="1333">
        <f t="shared" si="71"/>
        <v>0</v>
      </c>
    </row>
    <row r="1011" spans="1:15" s="1279" customFormat="1" hidden="1" outlineLevel="2">
      <c r="A1011" s="1298">
        <v>1000</v>
      </c>
      <c r="B1011" s="1295">
        <v>18600063</v>
      </c>
      <c r="C1011" s="1279" t="s">
        <v>1940</v>
      </c>
      <c r="D1011" s="1296">
        <f>+BS!Q1007</f>
        <v>0</v>
      </c>
      <c r="E1011" s="1298"/>
      <c r="F1011" s="1275"/>
      <c r="G1011" s="1275"/>
      <c r="H1011" s="1275"/>
      <c r="I1011" s="1275"/>
      <c r="K1011" s="1275"/>
      <c r="L1011" s="1275"/>
      <c r="M1011" s="1275"/>
      <c r="N1011" s="1333">
        <f t="shared" si="70"/>
        <v>0</v>
      </c>
      <c r="O1011" s="1333">
        <f t="shared" si="71"/>
        <v>0</v>
      </c>
    </row>
    <row r="1012" spans="1:15" s="1279" customFormat="1" hidden="1" outlineLevel="2">
      <c r="A1012" s="1298">
        <v>1001</v>
      </c>
      <c r="B1012" s="1295">
        <v>18600073</v>
      </c>
      <c r="C1012" s="1279" t="s">
        <v>1966</v>
      </c>
      <c r="D1012" s="1296">
        <f>+BS!Q1008</f>
        <v>0</v>
      </c>
      <c r="E1012" s="1298"/>
      <c r="F1012" s="1275"/>
      <c r="G1012" s="1275"/>
      <c r="H1012" s="1275"/>
      <c r="I1012" s="1275"/>
      <c r="K1012" s="1275"/>
      <c r="L1012" s="1275"/>
      <c r="M1012" s="1275"/>
      <c r="N1012" s="1333">
        <f t="shared" si="70"/>
        <v>0</v>
      </c>
      <c r="O1012" s="1333">
        <f t="shared" si="71"/>
        <v>0</v>
      </c>
    </row>
    <row r="1013" spans="1:15" s="1279" customFormat="1" hidden="1" outlineLevel="2">
      <c r="A1013" s="1298">
        <v>1002</v>
      </c>
      <c r="B1013" s="1295">
        <v>18600082</v>
      </c>
      <c r="C1013" s="1279" t="s">
        <v>757</v>
      </c>
      <c r="D1013" s="1296">
        <f>+BS!Q1009</f>
        <v>0</v>
      </c>
      <c r="E1013" s="1298"/>
      <c r="F1013" s="1275"/>
      <c r="G1013" s="1275"/>
      <c r="H1013" s="1275"/>
      <c r="I1013" s="1275"/>
      <c r="K1013" s="1275"/>
      <c r="L1013" s="1275"/>
      <c r="M1013" s="1275"/>
      <c r="N1013" s="1333">
        <f t="shared" si="70"/>
        <v>0</v>
      </c>
      <c r="O1013" s="1333">
        <f t="shared" si="71"/>
        <v>0</v>
      </c>
    </row>
    <row r="1014" spans="1:15" s="1279" customFormat="1" hidden="1" outlineLevel="2">
      <c r="A1014" s="1298">
        <v>1003</v>
      </c>
      <c r="B1014" s="1295">
        <v>18600083</v>
      </c>
      <c r="C1014" s="1279" t="s">
        <v>391</v>
      </c>
      <c r="D1014" s="1296">
        <f>+BS!Q1010</f>
        <v>0</v>
      </c>
      <c r="E1014" s="1298"/>
      <c r="F1014" s="1275"/>
      <c r="G1014" s="1275"/>
      <c r="H1014" s="1275"/>
      <c r="I1014" s="1275"/>
      <c r="K1014" s="1275"/>
      <c r="L1014" s="1275"/>
      <c r="M1014" s="1275"/>
      <c r="N1014" s="1333">
        <f t="shared" si="70"/>
        <v>0</v>
      </c>
      <c r="O1014" s="1333">
        <f t="shared" si="71"/>
        <v>0</v>
      </c>
    </row>
    <row r="1015" spans="1:15" s="1279" customFormat="1" outlineLevel="1" collapsed="1">
      <c r="A1015" s="1298">
        <v>1004</v>
      </c>
      <c r="B1015" s="1295">
        <v>18600091</v>
      </c>
      <c r="C1015" s="1279" t="s">
        <v>357</v>
      </c>
      <c r="D1015" s="1296">
        <f>+BS!Q1011</f>
        <v>7910.7345833333338</v>
      </c>
      <c r="E1015" s="1298"/>
      <c r="F1015" s="1275">
        <f>+D1015</f>
        <v>7910.7345833333338</v>
      </c>
      <c r="G1015" s="1275"/>
      <c r="H1015" s="1275"/>
      <c r="I1015" s="1275"/>
      <c r="K1015" s="1275"/>
      <c r="L1015" s="1275"/>
      <c r="M1015" s="1275"/>
      <c r="N1015" s="1333">
        <f t="shared" si="70"/>
        <v>0</v>
      </c>
      <c r="O1015" s="1333">
        <f t="shared" si="71"/>
        <v>0</v>
      </c>
    </row>
    <row r="1016" spans="1:15" s="1279" customFormat="1" hidden="1" outlineLevel="2">
      <c r="A1016" s="1298">
        <v>1005</v>
      </c>
      <c r="B1016" s="1295">
        <v>18600101</v>
      </c>
      <c r="C1016" s="1279" t="s">
        <v>939</v>
      </c>
      <c r="D1016" s="1296">
        <f>+BS!Q1012</f>
        <v>0</v>
      </c>
      <c r="E1016" s="1298"/>
      <c r="F1016" s="1275"/>
      <c r="G1016" s="1275"/>
      <c r="H1016" s="1275"/>
      <c r="I1016" s="1275">
        <f>+D1016</f>
        <v>0</v>
      </c>
      <c r="K1016" s="1275"/>
      <c r="L1016" s="1275"/>
      <c r="M1016" s="1275">
        <f>I1016</f>
        <v>0</v>
      </c>
      <c r="N1016" s="1333">
        <f t="shared" si="70"/>
        <v>0</v>
      </c>
      <c r="O1016" s="1333">
        <f t="shared" si="71"/>
        <v>0</v>
      </c>
    </row>
    <row r="1017" spans="1:15" s="1279" customFormat="1" hidden="1" outlineLevel="2">
      <c r="A1017" s="1298">
        <v>1006</v>
      </c>
      <c r="B1017" s="1295">
        <v>18600121</v>
      </c>
      <c r="C1017" s="1279" t="s">
        <v>903</v>
      </c>
      <c r="D1017" s="1296">
        <f>+BS!Q1013</f>
        <v>0</v>
      </c>
      <c r="E1017" s="1298"/>
      <c r="F1017" s="1275"/>
      <c r="G1017" s="1275"/>
      <c r="H1017" s="1275"/>
      <c r="I1017" s="1275">
        <f>+D1017</f>
        <v>0</v>
      </c>
      <c r="K1017" s="1275"/>
      <c r="L1017" s="1275"/>
      <c r="M1017" s="1275">
        <f>I1017</f>
        <v>0</v>
      </c>
      <c r="N1017" s="1333">
        <f t="shared" si="70"/>
        <v>0</v>
      </c>
      <c r="O1017" s="1333">
        <f t="shared" si="71"/>
        <v>0</v>
      </c>
    </row>
    <row r="1018" spans="1:15" s="1279" customFormat="1" outlineLevel="1" collapsed="1">
      <c r="A1018" s="1298">
        <v>1007</v>
      </c>
      <c r="B1018" s="1295">
        <v>18600122</v>
      </c>
      <c r="C1018" s="1279" t="s">
        <v>1688</v>
      </c>
      <c r="D1018" s="1296">
        <f>+BS!Q1014</f>
        <v>-612.33916666666653</v>
      </c>
      <c r="E1018" s="1298"/>
      <c r="F1018" s="1275">
        <f>+D1018</f>
        <v>-612.33916666666653</v>
      </c>
      <c r="G1018" s="1275"/>
      <c r="H1018" s="1275"/>
      <c r="I1018" s="1275"/>
      <c r="K1018" s="1275"/>
      <c r="L1018" s="1275"/>
      <c r="M1018" s="1275"/>
      <c r="N1018" s="1333">
        <f t="shared" si="70"/>
        <v>0</v>
      </c>
      <c r="O1018" s="1333">
        <f t="shared" si="71"/>
        <v>0</v>
      </c>
    </row>
    <row r="1019" spans="1:15" s="1279" customFormat="1" outlineLevel="1">
      <c r="A1019" s="1298">
        <v>1008</v>
      </c>
      <c r="B1019" s="1295">
        <v>18600123</v>
      </c>
      <c r="C1019" s="1279" t="s">
        <v>256</v>
      </c>
      <c r="D1019" s="1296">
        <f>+BS!Q1015</f>
        <v>542.65208333333328</v>
      </c>
      <c r="E1019" s="1298"/>
      <c r="F1019" s="1275">
        <f>+D1019</f>
        <v>542.65208333333328</v>
      </c>
      <c r="G1019" s="1275"/>
      <c r="H1019" s="1275"/>
      <c r="I1019" s="1275"/>
      <c r="K1019" s="1275"/>
      <c r="L1019" s="1275"/>
      <c r="M1019" s="1275"/>
      <c r="N1019" s="1333">
        <f t="shared" si="70"/>
        <v>0</v>
      </c>
      <c r="O1019" s="1333">
        <f t="shared" si="71"/>
        <v>0</v>
      </c>
    </row>
    <row r="1020" spans="1:15" s="1279" customFormat="1" hidden="1" outlineLevel="2">
      <c r="A1020" s="1298">
        <v>1009</v>
      </c>
      <c r="B1020" s="1295">
        <v>18600131</v>
      </c>
      <c r="C1020" s="1279" t="s">
        <v>125</v>
      </c>
      <c r="D1020" s="1296">
        <f>+BS!Q1016</f>
        <v>0</v>
      </c>
      <c r="E1020" s="1298"/>
      <c r="F1020" s="1275"/>
      <c r="G1020" s="1275"/>
      <c r="H1020" s="1275"/>
      <c r="I1020" s="1275">
        <f t="shared" ref="I1020:I1025" si="72">+D1020</f>
        <v>0</v>
      </c>
      <c r="K1020" s="1275"/>
      <c r="L1020" s="1275"/>
      <c r="M1020" s="1275">
        <f>I1020</f>
        <v>0</v>
      </c>
      <c r="N1020" s="1333">
        <f t="shared" si="70"/>
        <v>0</v>
      </c>
      <c r="O1020" s="1333">
        <f t="shared" si="71"/>
        <v>0</v>
      </c>
    </row>
    <row r="1021" spans="1:15" s="1279" customFormat="1" hidden="1" outlineLevel="2">
      <c r="A1021" s="1298">
        <v>1010</v>
      </c>
      <c r="B1021" s="1295">
        <v>18600141</v>
      </c>
      <c r="C1021" s="1279" t="s">
        <v>1717</v>
      </c>
      <c r="D1021" s="1296">
        <f>+BS!Q1017</f>
        <v>0</v>
      </c>
      <c r="E1021" s="1298"/>
      <c r="F1021" s="1275"/>
      <c r="G1021" s="1275"/>
      <c r="H1021" s="1275"/>
      <c r="I1021" s="1275">
        <f t="shared" si="72"/>
        <v>0</v>
      </c>
      <c r="K1021" s="1275"/>
      <c r="L1021" s="1275"/>
      <c r="M1021" s="1275">
        <f>I1021</f>
        <v>0</v>
      </c>
      <c r="N1021" s="1333">
        <f t="shared" si="70"/>
        <v>0</v>
      </c>
      <c r="O1021" s="1333">
        <f t="shared" si="71"/>
        <v>0</v>
      </c>
    </row>
    <row r="1022" spans="1:15" s="1279" customFormat="1" outlineLevel="1" collapsed="1">
      <c r="A1022" s="1298">
        <v>1011</v>
      </c>
      <c r="B1022" s="1295">
        <v>18600143</v>
      </c>
      <c r="C1022" s="1279" t="s">
        <v>3168</v>
      </c>
      <c r="D1022" s="1296">
        <f>+BS!Q1018</f>
        <v>24024.321249999997</v>
      </c>
      <c r="E1022" s="1298"/>
      <c r="F1022" s="1275"/>
      <c r="G1022" s="1275"/>
      <c r="H1022" s="1275"/>
      <c r="I1022" s="1275">
        <f t="shared" si="72"/>
        <v>24024.321249999997</v>
      </c>
      <c r="K1022" s="1275"/>
      <c r="L1022" s="1275"/>
      <c r="M1022" s="1275">
        <f>I1022</f>
        <v>24024.321249999997</v>
      </c>
      <c r="N1022" s="1333">
        <f t="shared" si="70"/>
        <v>24024.321249999997</v>
      </c>
      <c r="O1022" s="1333">
        <f t="shared" si="71"/>
        <v>0</v>
      </c>
    </row>
    <row r="1023" spans="1:15" s="1279" customFormat="1" hidden="1" outlineLevel="2">
      <c r="A1023" s="1298">
        <v>1012</v>
      </c>
      <c r="B1023" s="1295">
        <v>18600151</v>
      </c>
      <c r="C1023" s="1279" t="s">
        <v>1718</v>
      </c>
      <c r="D1023" s="1296">
        <f>+BS!Q1019</f>
        <v>0</v>
      </c>
      <c r="E1023" s="1298"/>
      <c r="F1023" s="1275"/>
      <c r="G1023" s="1275"/>
      <c r="H1023" s="1275"/>
      <c r="I1023" s="1275">
        <f t="shared" si="72"/>
        <v>0</v>
      </c>
      <c r="K1023" s="1275"/>
      <c r="L1023" s="1275"/>
      <c r="M1023" s="1275"/>
      <c r="N1023" s="1333">
        <f t="shared" si="70"/>
        <v>0</v>
      </c>
      <c r="O1023" s="1333">
        <f t="shared" si="71"/>
        <v>0</v>
      </c>
    </row>
    <row r="1024" spans="1:15" s="1279" customFormat="1" hidden="1" outlineLevel="2">
      <c r="A1024" s="1298">
        <v>1013</v>
      </c>
      <c r="B1024" s="1295">
        <v>18600161</v>
      </c>
      <c r="C1024" s="1279" t="s">
        <v>1689</v>
      </c>
      <c r="D1024" s="1296">
        <f>+BS!Q1020</f>
        <v>0</v>
      </c>
      <c r="E1024" s="1298"/>
      <c r="F1024" s="1275"/>
      <c r="G1024" s="1275"/>
      <c r="H1024" s="1275"/>
      <c r="I1024" s="1275">
        <f t="shared" si="72"/>
        <v>0</v>
      </c>
      <c r="K1024" s="1275"/>
      <c r="L1024" s="1275"/>
      <c r="M1024" s="1275"/>
      <c r="N1024" s="1333">
        <f t="shared" si="70"/>
        <v>0</v>
      </c>
      <c r="O1024" s="1333">
        <f t="shared" si="71"/>
        <v>0</v>
      </c>
    </row>
    <row r="1025" spans="1:15" s="1279" customFormat="1" hidden="1" outlineLevel="2">
      <c r="A1025" s="1298">
        <v>1014</v>
      </c>
      <c r="B1025" s="1295">
        <v>18600193</v>
      </c>
      <c r="C1025" s="1279" t="s">
        <v>126</v>
      </c>
      <c r="D1025" s="1296">
        <f>+BS!Q1021</f>
        <v>0</v>
      </c>
      <c r="E1025" s="1298"/>
      <c r="F1025" s="1275"/>
      <c r="G1025" s="1275"/>
      <c r="H1025" s="1275"/>
      <c r="I1025" s="1275">
        <f t="shared" si="72"/>
        <v>0</v>
      </c>
      <c r="K1025" s="1275"/>
      <c r="L1025" s="1275"/>
      <c r="M1025" s="1275"/>
      <c r="N1025" s="1333">
        <f t="shared" si="70"/>
        <v>0</v>
      </c>
      <c r="O1025" s="1333">
        <f t="shared" si="71"/>
        <v>0</v>
      </c>
    </row>
    <row r="1026" spans="1:15" s="1279" customFormat="1" outlineLevel="1" collapsed="1">
      <c r="A1026" s="1298">
        <v>1015</v>
      </c>
      <c r="B1026" s="1295">
        <v>18600203</v>
      </c>
      <c r="C1026" s="1279" t="s">
        <v>356</v>
      </c>
      <c r="D1026" s="1296">
        <f>+BS!Q1022</f>
        <v>12455.716666666667</v>
      </c>
      <c r="E1026" s="1298"/>
      <c r="F1026" s="1275">
        <f>+D1026</f>
        <v>12455.716666666667</v>
      </c>
      <c r="G1026" s="1275"/>
      <c r="H1026" s="1275"/>
      <c r="I1026" s="1275"/>
      <c r="K1026" s="1275"/>
      <c r="L1026" s="1275"/>
      <c r="M1026" s="1275"/>
      <c r="N1026" s="1333">
        <f t="shared" si="70"/>
        <v>0</v>
      </c>
      <c r="O1026" s="1333">
        <f t="shared" si="71"/>
        <v>0</v>
      </c>
    </row>
    <row r="1027" spans="1:15" s="1279" customFormat="1" hidden="1" outlineLevel="2">
      <c r="A1027" s="1298">
        <v>1016</v>
      </c>
      <c r="B1027" s="1295">
        <v>18600213</v>
      </c>
      <c r="C1027" s="1279" t="s">
        <v>264</v>
      </c>
      <c r="D1027" s="1296">
        <f>+BS!Q1023</f>
        <v>0</v>
      </c>
      <c r="E1027" s="1298"/>
      <c r="F1027" s="1275"/>
      <c r="G1027" s="1275"/>
      <c r="H1027" s="1275"/>
      <c r="I1027" s="1275"/>
      <c r="K1027" s="1275"/>
      <c r="L1027" s="1275"/>
      <c r="M1027" s="1275"/>
      <c r="N1027" s="1333">
        <f t="shared" si="70"/>
        <v>0</v>
      </c>
      <c r="O1027" s="1333">
        <f t="shared" si="71"/>
        <v>0</v>
      </c>
    </row>
    <row r="1028" spans="1:15" s="1279" customFormat="1" hidden="1" outlineLevel="2">
      <c r="A1028" s="1298">
        <v>1017</v>
      </c>
      <c r="B1028" s="1295">
        <v>18600283</v>
      </c>
      <c r="C1028" s="1279" t="s">
        <v>353</v>
      </c>
      <c r="D1028" s="1296">
        <f>+BS!Q1024</f>
        <v>0</v>
      </c>
      <c r="E1028" s="1298"/>
      <c r="F1028" s="1275"/>
      <c r="G1028" s="1275"/>
      <c r="H1028" s="1275"/>
      <c r="I1028" s="1275"/>
      <c r="K1028" s="1275"/>
      <c r="L1028" s="1275"/>
      <c r="M1028" s="1275"/>
      <c r="N1028" s="1333">
        <f t="shared" si="70"/>
        <v>0</v>
      </c>
      <c r="O1028" s="1333">
        <f t="shared" si="71"/>
        <v>0</v>
      </c>
    </row>
    <row r="1029" spans="1:15" s="1279" customFormat="1" outlineLevel="1" collapsed="1">
      <c r="A1029" s="1298">
        <v>1018</v>
      </c>
      <c r="B1029" s="1295">
        <v>18600291</v>
      </c>
      <c r="C1029" s="1279" t="s">
        <v>292</v>
      </c>
      <c r="D1029" s="1296">
        <f>+BS!Q1025</f>
        <v>12711.869999999997</v>
      </c>
      <c r="E1029" s="1298"/>
      <c r="F1029" s="1275">
        <f>+D1029</f>
        <v>12711.869999999997</v>
      </c>
      <c r="G1029" s="1275"/>
      <c r="H1029" s="1275"/>
      <c r="I1029" s="1275"/>
      <c r="K1029" s="1275"/>
      <c r="L1029" s="1275"/>
      <c r="M1029" s="1275"/>
      <c r="N1029" s="1333">
        <f t="shared" si="70"/>
        <v>0</v>
      </c>
      <c r="O1029" s="1333">
        <f t="shared" si="71"/>
        <v>0</v>
      </c>
    </row>
    <row r="1030" spans="1:15" s="1279" customFormat="1" outlineLevel="1">
      <c r="A1030" s="1298">
        <v>1019</v>
      </c>
      <c r="B1030" s="1295">
        <v>18600293</v>
      </c>
      <c r="C1030" s="1279" t="s">
        <v>893</v>
      </c>
      <c r="D1030" s="1296">
        <f>+BS!Q1026</f>
        <v>93139.04041666667</v>
      </c>
      <c r="E1030" s="1298"/>
      <c r="F1030" s="1275">
        <f>+D1030</f>
        <v>93139.04041666667</v>
      </c>
      <c r="G1030" s="1275"/>
      <c r="H1030" s="1275"/>
      <c r="I1030" s="1275"/>
      <c r="K1030" s="1275"/>
      <c r="L1030" s="1275"/>
      <c r="M1030" s="1275"/>
      <c r="N1030" s="1333">
        <f t="shared" si="70"/>
        <v>0</v>
      </c>
      <c r="O1030" s="1333">
        <f t="shared" si="71"/>
        <v>0</v>
      </c>
    </row>
    <row r="1031" spans="1:15" s="1279" customFormat="1" hidden="1" outlineLevel="2">
      <c r="A1031" s="1298">
        <v>1020</v>
      </c>
      <c r="B1031" s="1295">
        <v>18600301</v>
      </c>
      <c r="C1031" s="1279" t="s">
        <v>1212</v>
      </c>
      <c r="D1031" s="1296">
        <f>+BS!Q1027</f>
        <v>0</v>
      </c>
      <c r="E1031" s="1298"/>
      <c r="F1031" s="1275"/>
      <c r="G1031" s="1275"/>
      <c r="H1031" s="1275"/>
      <c r="I1031" s="1275"/>
      <c r="K1031" s="1275"/>
      <c r="L1031" s="1275"/>
      <c r="M1031" s="1275"/>
      <c r="N1031" s="1333">
        <f t="shared" si="70"/>
        <v>0</v>
      </c>
      <c r="O1031" s="1333">
        <f t="shared" si="71"/>
        <v>0</v>
      </c>
    </row>
    <row r="1032" spans="1:15" s="1279" customFormat="1" hidden="1" outlineLevel="2">
      <c r="A1032" s="1298">
        <v>1021</v>
      </c>
      <c r="B1032" s="1295">
        <v>18600311</v>
      </c>
      <c r="C1032" s="1279" t="s">
        <v>2452</v>
      </c>
      <c r="D1032" s="1296">
        <f>+BS!Q1028</f>
        <v>0</v>
      </c>
      <c r="E1032" s="1298"/>
      <c r="F1032" s="1275"/>
      <c r="G1032" s="1275"/>
      <c r="H1032" s="1275"/>
      <c r="I1032" s="1275"/>
      <c r="K1032" s="1275"/>
      <c r="L1032" s="1275"/>
      <c r="M1032" s="1275"/>
      <c r="N1032" s="1333">
        <f t="shared" si="70"/>
        <v>0</v>
      </c>
      <c r="O1032" s="1333">
        <f t="shared" si="71"/>
        <v>0</v>
      </c>
    </row>
    <row r="1033" spans="1:15" s="1279" customFormat="1" hidden="1" outlineLevel="2">
      <c r="A1033" s="1298">
        <v>1022</v>
      </c>
      <c r="B1033" s="1295">
        <v>18600321</v>
      </c>
      <c r="C1033" s="1279" t="s">
        <v>687</v>
      </c>
      <c r="D1033" s="1296">
        <f>+BS!Q1029</f>
        <v>0</v>
      </c>
      <c r="E1033" s="1298"/>
      <c r="F1033" s="1275"/>
      <c r="G1033" s="1275"/>
      <c r="H1033" s="1275"/>
      <c r="I1033" s="1275"/>
      <c r="K1033" s="1275"/>
      <c r="L1033" s="1275"/>
      <c r="M1033" s="1275"/>
      <c r="N1033" s="1333">
        <f t="shared" si="70"/>
        <v>0</v>
      </c>
      <c r="O1033" s="1333">
        <f t="shared" si="71"/>
        <v>0</v>
      </c>
    </row>
    <row r="1034" spans="1:15" s="1279" customFormat="1" hidden="1" outlineLevel="2">
      <c r="A1034" s="1298">
        <v>1023</v>
      </c>
      <c r="B1034" s="1295">
        <v>18600323</v>
      </c>
      <c r="C1034" s="1279" t="s">
        <v>935</v>
      </c>
      <c r="D1034" s="1296">
        <f>+BS!Q1030</f>
        <v>0</v>
      </c>
      <c r="E1034" s="1298"/>
      <c r="F1034" s="1275"/>
      <c r="G1034" s="1275"/>
      <c r="H1034" s="1275"/>
      <c r="I1034" s="1275"/>
      <c r="K1034" s="1275"/>
      <c r="L1034" s="1275"/>
      <c r="M1034" s="1275"/>
      <c r="N1034" s="1333">
        <f t="shared" si="70"/>
        <v>0</v>
      </c>
      <c r="O1034" s="1333">
        <f t="shared" si="71"/>
        <v>0</v>
      </c>
    </row>
    <row r="1035" spans="1:15" s="1279" customFormat="1" hidden="1" outlineLevel="2">
      <c r="A1035" s="1298">
        <v>1024</v>
      </c>
      <c r="B1035" s="1295">
        <v>18600331</v>
      </c>
      <c r="C1035" s="1279" t="s">
        <v>2472</v>
      </c>
      <c r="D1035" s="1296">
        <f>+BS!Q1031</f>
        <v>0</v>
      </c>
      <c r="E1035" s="1298"/>
      <c r="F1035" s="1275"/>
      <c r="G1035" s="1275"/>
      <c r="H1035" s="1275"/>
      <c r="I1035" s="1275"/>
      <c r="K1035" s="1275"/>
      <c r="L1035" s="1275"/>
      <c r="M1035" s="1275"/>
      <c r="N1035" s="1333">
        <f t="shared" si="70"/>
        <v>0</v>
      </c>
      <c r="O1035" s="1333">
        <f t="shared" si="71"/>
        <v>0</v>
      </c>
    </row>
    <row r="1036" spans="1:15" s="1279" customFormat="1" hidden="1" outlineLevel="2">
      <c r="A1036" s="1298">
        <v>1025</v>
      </c>
      <c r="B1036" s="1295">
        <v>18600341</v>
      </c>
      <c r="C1036" s="1279" t="s">
        <v>1188</v>
      </c>
      <c r="D1036" s="1296">
        <f>+BS!Q1032</f>
        <v>0</v>
      </c>
      <c r="E1036" s="1298"/>
      <c r="F1036" s="1275"/>
      <c r="G1036" s="1275"/>
      <c r="H1036" s="1275"/>
      <c r="I1036" s="1275"/>
      <c r="K1036" s="1275"/>
      <c r="L1036" s="1275"/>
      <c r="M1036" s="1275"/>
      <c r="N1036" s="1333">
        <f t="shared" ref="N1036:N1099" si="73">SUM(K1036:M1036)</f>
        <v>0</v>
      </c>
      <c r="O1036" s="1333">
        <f t="shared" ref="O1036:O1099" si="74">N1036-I1036</f>
        <v>0</v>
      </c>
    </row>
    <row r="1037" spans="1:15" s="1279" customFormat="1" hidden="1" outlineLevel="2">
      <c r="A1037" s="1298">
        <v>1026</v>
      </c>
      <c r="B1037" s="1295">
        <v>18600342</v>
      </c>
      <c r="C1037" s="1279" t="s">
        <v>2648</v>
      </c>
      <c r="D1037" s="1296">
        <f>+BS!Q1033</f>
        <v>0</v>
      </c>
      <c r="E1037" s="1298"/>
      <c r="F1037" s="1275"/>
      <c r="G1037" s="1275"/>
      <c r="H1037" s="1275"/>
      <c r="I1037" s="1275"/>
      <c r="K1037" s="1275"/>
      <c r="L1037" s="1275"/>
      <c r="M1037" s="1275"/>
      <c r="N1037" s="1333">
        <f t="shared" si="73"/>
        <v>0</v>
      </c>
      <c r="O1037" s="1333">
        <f t="shared" si="74"/>
        <v>0</v>
      </c>
    </row>
    <row r="1038" spans="1:15" s="1279" customFormat="1" hidden="1" outlineLevel="2">
      <c r="A1038" s="1298">
        <v>1027</v>
      </c>
      <c r="B1038" s="1295">
        <v>18600343</v>
      </c>
      <c r="C1038" s="1279" t="s">
        <v>2031</v>
      </c>
      <c r="D1038" s="1296">
        <f>+BS!Q1034</f>
        <v>0</v>
      </c>
      <c r="E1038" s="1298"/>
      <c r="F1038" s="1275"/>
      <c r="G1038" s="1275"/>
      <c r="H1038" s="1275"/>
      <c r="I1038" s="1275"/>
      <c r="K1038" s="1275"/>
      <c r="L1038" s="1275"/>
      <c r="M1038" s="1275"/>
      <c r="N1038" s="1333">
        <f t="shared" si="73"/>
        <v>0</v>
      </c>
      <c r="O1038" s="1333">
        <f t="shared" si="74"/>
        <v>0</v>
      </c>
    </row>
    <row r="1039" spans="1:15" s="1279" customFormat="1" hidden="1" outlineLevel="2">
      <c r="A1039" s="1298">
        <v>1028</v>
      </c>
      <c r="B1039" s="1295">
        <v>18600351</v>
      </c>
      <c r="C1039" s="1279" t="s">
        <v>1425</v>
      </c>
      <c r="D1039" s="1296">
        <f>+BS!Q1035</f>
        <v>0</v>
      </c>
      <c r="E1039" s="1298"/>
      <c r="F1039" s="1275"/>
      <c r="G1039" s="1275"/>
      <c r="H1039" s="1275"/>
      <c r="I1039" s="1275"/>
      <c r="K1039" s="1275"/>
      <c r="L1039" s="1275"/>
      <c r="M1039" s="1275"/>
      <c r="N1039" s="1333">
        <f t="shared" si="73"/>
        <v>0</v>
      </c>
      <c r="O1039" s="1333">
        <f t="shared" si="74"/>
        <v>0</v>
      </c>
    </row>
    <row r="1040" spans="1:15" s="1279" customFormat="1" hidden="1" outlineLevel="2">
      <c r="A1040" s="1298">
        <v>1029</v>
      </c>
      <c r="B1040" s="1295">
        <v>18600353</v>
      </c>
      <c r="C1040" s="1279" t="s">
        <v>1102</v>
      </c>
      <c r="D1040" s="1296">
        <f>+BS!Q1036</f>
        <v>0</v>
      </c>
      <c r="E1040" s="1298"/>
      <c r="F1040" s="1275"/>
      <c r="G1040" s="1275"/>
      <c r="H1040" s="1275"/>
      <c r="I1040" s="1275"/>
      <c r="K1040" s="1275"/>
      <c r="L1040" s="1275"/>
      <c r="M1040" s="1275"/>
      <c r="N1040" s="1333">
        <f t="shared" si="73"/>
        <v>0</v>
      </c>
      <c r="O1040" s="1333">
        <f t="shared" si="74"/>
        <v>0</v>
      </c>
    </row>
    <row r="1041" spans="1:16" s="1279" customFormat="1" hidden="1" outlineLevel="2">
      <c r="A1041" s="1298">
        <v>1030</v>
      </c>
      <c r="B1041" s="1295">
        <v>18600361</v>
      </c>
      <c r="C1041" s="1279" t="s">
        <v>1427</v>
      </c>
      <c r="D1041" s="1296">
        <f>+BS!Q1037</f>
        <v>0</v>
      </c>
      <c r="E1041" s="1298"/>
      <c r="F1041" s="1275"/>
      <c r="G1041" s="1275"/>
      <c r="H1041" s="1275"/>
      <c r="I1041" s="1275"/>
      <c r="K1041" s="1275"/>
      <c r="L1041" s="1275"/>
      <c r="M1041" s="1275"/>
      <c r="N1041" s="1333">
        <f t="shared" si="73"/>
        <v>0</v>
      </c>
      <c r="O1041" s="1333">
        <f t="shared" si="74"/>
        <v>0</v>
      </c>
    </row>
    <row r="1042" spans="1:16" s="1279" customFormat="1" hidden="1" outlineLevel="2">
      <c r="A1042" s="1298">
        <v>1031</v>
      </c>
      <c r="B1042" s="1295">
        <v>18600363</v>
      </c>
      <c r="C1042" s="1279" t="s">
        <v>2226</v>
      </c>
      <c r="D1042" s="1296">
        <f>+BS!Q1038</f>
        <v>0</v>
      </c>
      <c r="E1042" s="1298"/>
      <c r="F1042" s="1275"/>
      <c r="G1042" s="1275"/>
      <c r="H1042" s="1275"/>
      <c r="I1042" s="1275"/>
      <c r="K1042" s="1275"/>
      <c r="L1042" s="1275"/>
      <c r="M1042" s="1275"/>
      <c r="N1042" s="1333">
        <f t="shared" si="73"/>
        <v>0</v>
      </c>
      <c r="O1042" s="1333">
        <f t="shared" si="74"/>
        <v>0</v>
      </c>
    </row>
    <row r="1043" spans="1:16" s="1279" customFormat="1" hidden="1" outlineLevel="2">
      <c r="A1043" s="1298">
        <v>1032</v>
      </c>
      <c r="B1043" s="1295">
        <v>18600371</v>
      </c>
      <c r="C1043" s="1279" t="s">
        <v>2333</v>
      </c>
      <c r="D1043" s="1296">
        <f>+BS!Q1039</f>
        <v>0</v>
      </c>
      <c r="E1043" s="1298"/>
      <c r="F1043" s="1275"/>
      <c r="G1043" s="1275"/>
      <c r="H1043" s="1275"/>
      <c r="I1043" s="1275"/>
      <c r="K1043" s="1275"/>
      <c r="L1043" s="1275"/>
      <c r="M1043" s="1275"/>
      <c r="N1043" s="1333">
        <f t="shared" si="73"/>
        <v>0</v>
      </c>
      <c r="O1043" s="1333">
        <f t="shared" si="74"/>
        <v>0</v>
      </c>
    </row>
    <row r="1044" spans="1:16" s="1279" customFormat="1" hidden="1" outlineLevel="2">
      <c r="A1044" s="1298">
        <v>1033</v>
      </c>
      <c r="B1044" s="1295">
        <v>18600373</v>
      </c>
      <c r="C1044" s="1279" t="s">
        <v>2703</v>
      </c>
      <c r="D1044" s="1296">
        <f>+BS!Q1040</f>
        <v>0</v>
      </c>
      <c r="E1044" s="1298"/>
      <c r="F1044" s="1275"/>
      <c r="G1044" s="1275"/>
      <c r="H1044" s="1275"/>
      <c r="I1044" s="1275"/>
      <c r="K1044" s="1275"/>
      <c r="L1044" s="1275"/>
      <c r="M1044" s="1275"/>
      <c r="N1044" s="1333">
        <f t="shared" si="73"/>
        <v>0</v>
      </c>
      <c r="O1044" s="1333">
        <f t="shared" si="74"/>
        <v>0</v>
      </c>
    </row>
    <row r="1045" spans="1:16" s="1279" customFormat="1" hidden="1" outlineLevel="2">
      <c r="A1045" s="1298">
        <v>1034</v>
      </c>
      <c r="B1045" s="1295">
        <v>18600381</v>
      </c>
      <c r="C1045" s="1279" t="s">
        <v>1428</v>
      </c>
      <c r="D1045" s="1296">
        <f>+BS!Q1041</f>
        <v>0</v>
      </c>
      <c r="E1045" s="1298"/>
      <c r="F1045" s="1275"/>
      <c r="G1045" s="1275"/>
      <c r="H1045" s="1275"/>
      <c r="I1045" s="1275"/>
      <c r="K1045" s="1275"/>
      <c r="L1045" s="1275"/>
      <c r="M1045" s="1275"/>
      <c r="N1045" s="1333">
        <f t="shared" si="73"/>
        <v>0</v>
      </c>
      <c r="O1045" s="1333">
        <f t="shared" si="74"/>
        <v>0</v>
      </c>
    </row>
    <row r="1046" spans="1:16" s="1279" customFormat="1" hidden="1" outlineLevel="2">
      <c r="A1046" s="1298">
        <v>1035</v>
      </c>
      <c r="B1046" s="1295">
        <v>18600383</v>
      </c>
      <c r="C1046" s="1279" t="s">
        <v>2704</v>
      </c>
      <c r="D1046" s="1296">
        <f>+BS!Q1042</f>
        <v>0</v>
      </c>
      <c r="E1046" s="1298"/>
      <c r="F1046" s="1275"/>
      <c r="G1046" s="1275"/>
      <c r="H1046" s="1275"/>
      <c r="I1046" s="1275"/>
      <c r="K1046" s="1275"/>
      <c r="L1046" s="1275"/>
      <c r="M1046" s="1275"/>
      <c r="N1046" s="1333">
        <f t="shared" si="73"/>
        <v>0</v>
      </c>
      <c r="O1046" s="1333">
        <f t="shared" si="74"/>
        <v>0</v>
      </c>
    </row>
    <row r="1047" spans="1:16" s="1279" customFormat="1" hidden="1" outlineLevel="2">
      <c r="A1047" s="1298">
        <v>1036</v>
      </c>
      <c r="B1047" s="1295">
        <v>18600391</v>
      </c>
      <c r="C1047" s="1279" t="s">
        <v>2473</v>
      </c>
      <c r="D1047" s="1296">
        <f>+BS!Q1043</f>
        <v>0</v>
      </c>
      <c r="E1047" s="1298"/>
      <c r="F1047" s="1275"/>
      <c r="G1047" s="1275"/>
      <c r="H1047" s="1275"/>
      <c r="I1047" s="1275"/>
      <c r="K1047" s="1275"/>
      <c r="L1047" s="1275"/>
      <c r="M1047" s="1275"/>
      <c r="N1047" s="1333">
        <f t="shared" si="73"/>
        <v>0</v>
      </c>
      <c r="O1047" s="1333">
        <f t="shared" si="74"/>
        <v>0</v>
      </c>
    </row>
    <row r="1048" spans="1:16" s="1279" customFormat="1" hidden="1" outlineLevel="2">
      <c r="A1048" s="1298">
        <v>1037</v>
      </c>
      <c r="B1048" s="1295">
        <v>18600393</v>
      </c>
      <c r="C1048" s="1279" t="s">
        <v>696</v>
      </c>
      <c r="D1048" s="1296">
        <f>+BS!Q1044</f>
        <v>0</v>
      </c>
      <c r="E1048" s="1298"/>
      <c r="F1048" s="1275"/>
      <c r="G1048" s="1275"/>
      <c r="H1048" s="1275"/>
      <c r="I1048" s="1275"/>
      <c r="K1048" s="1275"/>
      <c r="L1048" s="1275"/>
      <c r="M1048" s="1275"/>
      <c r="N1048" s="1333">
        <f t="shared" si="73"/>
        <v>0</v>
      </c>
      <c r="O1048" s="1333">
        <f t="shared" si="74"/>
        <v>0</v>
      </c>
    </row>
    <row r="1049" spans="1:16" s="1279" customFormat="1" hidden="1" outlineLevel="2">
      <c r="A1049" s="1298">
        <v>1038</v>
      </c>
      <c r="B1049" s="1295">
        <v>18600401</v>
      </c>
      <c r="C1049" s="1279" t="s">
        <v>2573</v>
      </c>
      <c r="D1049" s="1296">
        <f>+BS!Q1045</f>
        <v>0</v>
      </c>
      <c r="E1049" s="1298"/>
      <c r="F1049" s="1275"/>
      <c r="G1049" s="1275"/>
      <c r="H1049" s="1275"/>
      <c r="I1049" s="1275"/>
      <c r="K1049" s="1275"/>
      <c r="L1049" s="1275"/>
      <c r="M1049" s="1275"/>
      <c r="N1049" s="1333">
        <f t="shared" si="73"/>
        <v>0</v>
      </c>
      <c r="O1049" s="1333">
        <f t="shared" si="74"/>
        <v>0</v>
      </c>
    </row>
    <row r="1050" spans="1:16" s="1279" customFormat="1" outlineLevel="1" collapsed="1">
      <c r="A1050" s="1298">
        <v>1039</v>
      </c>
      <c r="B1050" s="1295">
        <v>18600403</v>
      </c>
      <c r="C1050" s="1279" t="s">
        <v>2771</v>
      </c>
      <c r="D1050" s="1296">
        <f>+BS!Q1046</f>
        <v>1473520.6975</v>
      </c>
      <c r="E1050" s="1298"/>
      <c r="F1050" s="1275">
        <f>+D1050</f>
        <v>1473520.6975</v>
      </c>
      <c r="G1050" s="1275"/>
      <c r="H1050" s="1275"/>
      <c r="I1050" s="1275"/>
      <c r="K1050" s="1275"/>
      <c r="L1050" s="1275"/>
      <c r="M1050" s="1275"/>
      <c r="N1050" s="1333">
        <f t="shared" si="73"/>
        <v>0</v>
      </c>
      <c r="O1050" s="1333">
        <f t="shared" si="74"/>
        <v>0</v>
      </c>
      <c r="P1050" s="1279" t="s">
        <v>3839</v>
      </c>
    </row>
    <row r="1051" spans="1:16" s="1279" customFormat="1" hidden="1" outlineLevel="2">
      <c r="A1051" s="1298">
        <v>1040</v>
      </c>
      <c r="B1051" s="1295">
        <v>18600411</v>
      </c>
      <c r="C1051" s="1279" t="s">
        <v>2649</v>
      </c>
      <c r="D1051" s="1296">
        <f>+BS!Q1047</f>
        <v>0</v>
      </c>
      <c r="E1051" s="1298"/>
      <c r="F1051" s="1275"/>
      <c r="G1051" s="1275"/>
      <c r="H1051" s="1275"/>
      <c r="I1051" s="1275"/>
      <c r="K1051" s="1275"/>
      <c r="L1051" s="1275"/>
      <c r="M1051" s="1275"/>
      <c r="N1051" s="1333">
        <f t="shared" si="73"/>
        <v>0</v>
      </c>
      <c r="O1051" s="1333">
        <f t="shared" si="74"/>
        <v>0</v>
      </c>
    </row>
    <row r="1052" spans="1:16" s="1279" customFormat="1" hidden="1" outlineLevel="2">
      <c r="A1052" s="1298">
        <v>1041</v>
      </c>
      <c r="B1052" s="1295">
        <v>18600413</v>
      </c>
      <c r="C1052" s="1279" t="s">
        <v>2796</v>
      </c>
      <c r="D1052" s="1296">
        <f>+BS!Q1048</f>
        <v>0</v>
      </c>
      <c r="E1052" s="1298"/>
      <c r="F1052" s="1275"/>
      <c r="G1052" s="1275"/>
      <c r="H1052" s="1275"/>
      <c r="I1052" s="1275"/>
      <c r="K1052" s="1275"/>
      <c r="L1052" s="1275"/>
      <c r="M1052" s="1275"/>
      <c r="N1052" s="1333">
        <f t="shared" si="73"/>
        <v>0</v>
      </c>
      <c r="O1052" s="1333">
        <f t="shared" si="74"/>
        <v>0</v>
      </c>
    </row>
    <row r="1053" spans="1:16" s="1279" customFormat="1" hidden="1" outlineLevel="2">
      <c r="A1053" s="1298">
        <v>1042</v>
      </c>
      <c r="B1053" s="1295">
        <v>18600441</v>
      </c>
      <c r="C1053" s="1279" t="s">
        <v>904</v>
      </c>
      <c r="D1053" s="1296">
        <f>+BS!Q1049</f>
        <v>0</v>
      </c>
      <c r="E1053" s="1298"/>
      <c r="F1053" s="1275"/>
      <c r="G1053" s="1275"/>
      <c r="H1053" s="1275"/>
      <c r="I1053" s="1275"/>
      <c r="K1053" s="1275"/>
      <c r="L1053" s="1275"/>
      <c r="M1053" s="1275"/>
      <c r="N1053" s="1333">
        <f t="shared" si="73"/>
        <v>0</v>
      </c>
      <c r="O1053" s="1333">
        <f t="shared" si="74"/>
        <v>0</v>
      </c>
    </row>
    <row r="1054" spans="1:16" s="1279" customFormat="1" hidden="1" outlineLevel="2">
      <c r="A1054" s="1298">
        <v>1043</v>
      </c>
      <c r="B1054" s="1295">
        <v>18600451</v>
      </c>
      <c r="C1054" s="1325" t="s">
        <v>2797</v>
      </c>
      <c r="D1054" s="1296">
        <f>+BS!Q1050</f>
        <v>0</v>
      </c>
      <c r="E1054" s="1298"/>
      <c r="F1054" s="1275"/>
      <c r="G1054" s="1275"/>
      <c r="H1054" s="1275"/>
      <c r="I1054" s="1275"/>
      <c r="K1054" s="1275"/>
      <c r="L1054" s="1275"/>
      <c r="M1054" s="1275"/>
      <c r="N1054" s="1333">
        <f t="shared" si="73"/>
        <v>0</v>
      </c>
      <c r="O1054" s="1333">
        <f t="shared" si="74"/>
        <v>0</v>
      </c>
    </row>
    <row r="1055" spans="1:16" s="1279" customFormat="1" hidden="1" outlineLevel="2">
      <c r="A1055" s="1298">
        <v>1044</v>
      </c>
      <c r="B1055" s="1295">
        <v>18600461</v>
      </c>
      <c r="C1055" s="1279" t="s">
        <v>2801</v>
      </c>
      <c r="D1055" s="1296">
        <f>+BS!Q1051</f>
        <v>0</v>
      </c>
      <c r="E1055" s="1298"/>
      <c r="F1055" s="1275"/>
      <c r="G1055" s="1275"/>
      <c r="H1055" s="1275"/>
      <c r="I1055" s="1275"/>
      <c r="K1055" s="1275"/>
      <c r="L1055" s="1275"/>
      <c r="M1055" s="1275"/>
      <c r="N1055" s="1333">
        <f t="shared" si="73"/>
        <v>0</v>
      </c>
      <c r="O1055" s="1333">
        <f t="shared" si="74"/>
        <v>0</v>
      </c>
    </row>
    <row r="1056" spans="1:16" s="1279" customFormat="1" hidden="1" outlineLevel="2">
      <c r="A1056" s="1298">
        <v>1045</v>
      </c>
      <c r="B1056" s="1295">
        <v>18600473</v>
      </c>
      <c r="C1056" s="1326" t="s">
        <v>681</v>
      </c>
      <c r="D1056" s="1296">
        <f>+BS!Q1052</f>
        <v>0</v>
      </c>
      <c r="E1056" s="1298"/>
      <c r="F1056" s="1275"/>
      <c r="G1056" s="1275"/>
      <c r="H1056" s="1275"/>
      <c r="I1056" s="1275"/>
      <c r="K1056" s="1275"/>
      <c r="L1056" s="1275"/>
      <c r="M1056" s="1275"/>
      <c r="N1056" s="1333">
        <f t="shared" si="73"/>
        <v>0</v>
      </c>
      <c r="O1056" s="1333">
        <f t="shared" si="74"/>
        <v>0</v>
      </c>
    </row>
    <row r="1057" spans="1:15" s="1279" customFormat="1" hidden="1" outlineLevel="2">
      <c r="A1057" s="1298">
        <v>1046</v>
      </c>
      <c r="B1057" s="1295">
        <v>18600511</v>
      </c>
      <c r="C1057" s="1279" t="s">
        <v>1738</v>
      </c>
      <c r="D1057" s="1296">
        <f>+BS!Q1053</f>
        <v>0</v>
      </c>
      <c r="E1057" s="1298"/>
      <c r="F1057" s="1275"/>
      <c r="G1057" s="1275"/>
      <c r="H1057" s="1275"/>
      <c r="I1057" s="1275"/>
      <c r="K1057" s="1275"/>
      <c r="L1057" s="1275"/>
      <c r="M1057" s="1275"/>
      <c r="N1057" s="1333">
        <f t="shared" si="73"/>
        <v>0</v>
      </c>
      <c r="O1057" s="1333">
        <f t="shared" si="74"/>
        <v>0</v>
      </c>
    </row>
    <row r="1058" spans="1:15" s="1279" customFormat="1" outlineLevel="1" collapsed="1">
      <c r="A1058" s="1298">
        <v>1047</v>
      </c>
      <c r="B1058" s="1295">
        <v>18600512</v>
      </c>
      <c r="C1058" s="1279" t="s">
        <v>2598</v>
      </c>
      <c r="D1058" s="1296">
        <f>+BS!Q1054</f>
        <v>43716728.424166664</v>
      </c>
      <c r="E1058" s="1298"/>
      <c r="F1058" s="1275"/>
      <c r="G1058" s="1275"/>
      <c r="H1058" s="1275"/>
      <c r="I1058" s="1275">
        <f t="shared" ref="I1058:I1065" si="75">+D1058</f>
        <v>43716728.424166664</v>
      </c>
      <c r="K1058" s="1275"/>
      <c r="L1058" s="1275"/>
      <c r="M1058" s="1275">
        <f>I1058</f>
        <v>43716728.424166664</v>
      </c>
      <c r="N1058" s="1333">
        <f t="shared" si="73"/>
        <v>43716728.424166664</v>
      </c>
      <c r="O1058" s="1333">
        <f t="shared" si="74"/>
        <v>0</v>
      </c>
    </row>
    <row r="1059" spans="1:15" hidden="1" outlineLevel="2">
      <c r="A1059" s="1263">
        <v>1048</v>
      </c>
      <c r="B1059" s="1295">
        <v>18600531</v>
      </c>
      <c r="C1059" s="1279" t="s">
        <v>2672</v>
      </c>
      <c r="D1059" s="1296">
        <f>+BS!Q1055</f>
        <v>0</v>
      </c>
      <c r="I1059" s="1261">
        <f t="shared" si="75"/>
        <v>0</v>
      </c>
      <c r="N1059" s="1353">
        <f t="shared" si="73"/>
        <v>0</v>
      </c>
      <c r="O1059" s="1353">
        <f t="shared" si="74"/>
        <v>0</v>
      </c>
    </row>
    <row r="1060" spans="1:15" hidden="1" outlineLevel="2">
      <c r="A1060" s="1263">
        <v>1049</v>
      </c>
      <c r="B1060" s="1295">
        <v>18600541</v>
      </c>
      <c r="C1060" s="1279" t="s">
        <v>1407</v>
      </c>
      <c r="D1060" s="1296">
        <f>+BS!Q1056</f>
        <v>0</v>
      </c>
      <c r="I1060" s="1261">
        <f t="shared" si="75"/>
        <v>0</v>
      </c>
      <c r="N1060" s="1353">
        <f t="shared" si="73"/>
        <v>0</v>
      </c>
      <c r="O1060" s="1353">
        <f t="shared" si="74"/>
        <v>0</v>
      </c>
    </row>
    <row r="1061" spans="1:15" hidden="1" outlineLevel="2">
      <c r="A1061" s="1263">
        <v>1050</v>
      </c>
      <c r="B1061" s="1295">
        <v>18600542</v>
      </c>
      <c r="C1061" s="1279" t="s">
        <v>725</v>
      </c>
      <c r="D1061" s="1296">
        <f>+BS!Q1057</f>
        <v>0</v>
      </c>
      <c r="I1061" s="1261">
        <f t="shared" si="75"/>
        <v>0</v>
      </c>
      <c r="N1061" s="1353">
        <f t="shared" si="73"/>
        <v>0</v>
      </c>
      <c r="O1061" s="1353">
        <f t="shared" si="74"/>
        <v>0</v>
      </c>
    </row>
    <row r="1062" spans="1:15" hidden="1" outlineLevel="2">
      <c r="A1062" s="1263">
        <v>1051</v>
      </c>
      <c r="B1062" s="1295">
        <v>18600551</v>
      </c>
      <c r="C1062" s="1279" t="s">
        <v>1577</v>
      </c>
      <c r="D1062" s="1296">
        <f>+BS!Q1058</f>
        <v>0</v>
      </c>
      <c r="I1062" s="1261">
        <f t="shared" si="75"/>
        <v>0</v>
      </c>
      <c r="N1062" s="1353">
        <f t="shared" si="73"/>
        <v>0</v>
      </c>
      <c r="O1062" s="1353">
        <f t="shared" si="74"/>
        <v>0</v>
      </c>
    </row>
    <row r="1063" spans="1:15" s="1279" customFormat="1" outlineLevel="1" collapsed="1">
      <c r="A1063" s="1298">
        <v>1052</v>
      </c>
      <c r="B1063" s="1295">
        <v>18600561</v>
      </c>
      <c r="C1063" s="1279" t="s">
        <v>1158</v>
      </c>
      <c r="D1063" s="1296">
        <f>+BS!Q1059</f>
        <v>8018747.791666667</v>
      </c>
      <c r="E1063" s="1298"/>
      <c r="F1063" s="1275"/>
      <c r="G1063" s="1275"/>
      <c r="H1063" s="1275"/>
      <c r="I1063" s="1275">
        <f t="shared" si="75"/>
        <v>8018747.791666667</v>
      </c>
      <c r="K1063" s="1275"/>
      <c r="L1063" s="1275"/>
      <c r="M1063" s="1275">
        <f>I1063</f>
        <v>8018747.791666667</v>
      </c>
      <c r="N1063" s="1333">
        <f t="shared" si="73"/>
        <v>8018747.791666667</v>
      </c>
      <c r="O1063" s="1333">
        <f t="shared" si="74"/>
        <v>0</v>
      </c>
    </row>
    <row r="1064" spans="1:15" s="1279" customFormat="1" outlineLevel="1">
      <c r="A1064" s="1298">
        <v>1053</v>
      </c>
      <c r="B1064" s="1295">
        <v>18600571</v>
      </c>
      <c r="C1064" s="1279" t="s">
        <v>1444</v>
      </c>
      <c r="D1064" s="1296">
        <f>+BS!Q1060</f>
        <v>62187342.813750006</v>
      </c>
      <c r="E1064" s="1298"/>
      <c r="F1064" s="1275"/>
      <c r="G1064" s="1275"/>
      <c r="H1064" s="1275"/>
      <c r="I1064" s="1275">
        <f t="shared" si="75"/>
        <v>62187342.813750006</v>
      </c>
      <c r="K1064" s="1275"/>
      <c r="L1064" s="1275"/>
      <c r="M1064" s="1275">
        <f>I1064</f>
        <v>62187342.813750006</v>
      </c>
      <c r="N1064" s="1333">
        <f t="shared" si="73"/>
        <v>62187342.813750006</v>
      </c>
      <c r="O1064" s="1333">
        <f t="shared" si="74"/>
        <v>0</v>
      </c>
    </row>
    <row r="1065" spans="1:15" s="1279" customFormat="1" outlineLevel="1">
      <c r="A1065" s="1298">
        <v>1054</v>
      </c>
      <c r="B1065" s="1295">
        <v>18600573</v>
      </c>
      <c r="C1065" s="1279" t="s">
        <v>3179</v>
      </c>
      <c r="D1065" s="1296">
        <f>+BS!Q1061</f>
        <v>7152976.625</v>
      </c>
      <c r="E1065" s="1298"/>
      <c r="F1065" s="1275"/>
      <c r="G1065" s="1275"/>
      <c r="H1065" s="1275"/>
      <c r="I1065" s="1275">
        <f t="shared" si="75"/>
        <v>7152976.625</v>
      </c>
      <c r="K1065" s="1275"/>
      <c r="L1065" s="1275"/>
      <c r="M1065" s="1275">
        <f>I1065</f>
        <v>7152976.625</v>
      </c>
      <c r="N1065" s="1333">
        <f t="shared" si="73"/>
        <v>7152976.625</v>
      </c>
      <c r="O1065" s="1333">
        <f t="shared" si="74"/>
        <v>0</v>
      </c>
    </row>
    <row r="1066" spans="1:15" hidden="1" outlineLevel="2">
      <c r="A1066" s="1263">
        <v>1055</v>
      </c>
      <c r="B1066" s="1295">
        <v>18600581</v>
      </c>
      <c r="C1066" s="1279" t="s">
        <v>2171</v>
      </c>
      <c r="D1066" s="1296">
        <f>+BS!Q1062</f>
        <v>0</v>
      </c>
      <c r="N1066" s="1353">
        <f t="shared" si="73"/>
        <v>0</v>
      </c>
      <c r="O1066" s="1353">
        <f t="shared" si="74"/>
        <v>0</v>
      </c>
    </row>
    <row r="1067" spans="1:15" hidden="1" outlineLevel="2">
      <c r="A1067" s="1263">
        <v>1056</v>
      </c>
      <c r="B1067" s="1295">
        <v>18600591</v>
      </c>
      <c r="C1067" s="1279" t="s">
        <v>2172</v>
      </c>
      <c r="D1067" s="1296">
        <f>+BS!Q1063</f>
        <v>0</v>
      </c>
      <c r="N1067" s="1353">
        <f t="shared" si="73"/>
        <v>0</v>
      </c>
      <c r="O1067" s="1353">
        <f t="shared" si="74"/>
        <v>0</v>
      </c>
    </row>
    <row r="1068" spans="1:15" hidden="1" outlineLevel="2">
      <c r="A1068" s="1263">
        <v>1057</v>
      </c>
      <c r="B1068" s="1295">
        <v>18600601</v>
      </c>
      <c r="C1068" s="1279" t="s">
        <v>228</v>
      </c>
      <c r="D1068" s="1296">
        <f>+BS!Q1064</f>
        <v>0</v>
      </c>
      <c r="N1068" s="1353">
        <f t="shared" si="73"/>
        <v>0</v>
      </c>
      <c r="O1068" s="1353">
        <f t="shared" si="74"/>
        <v>0</v>
      </c>
    </row>
    <row r="1069" spans="1:15" hidden="1" outlineLevel="2">
      <c r="A1069" s="1263">
        <v>1058</v>
      </c>
      <c r="B1069" s="1295">
        <v>18600602</v>
      </c>
      <c r="C1069" s="1279" t="s">
        <v>2153</v>
      </c>
      <c r="D1069" s="1296">
        <f>+BS!Q1065</f>
        <v>0</v>
      </c>
      <c r="N1069" s="1353">
        <f t="shared" si="73"/>
        <v>0</v>
      </c>
      <c r="O1069" s="1353">
        <f t="shared" si="74"/>
        <v>0</v>
      </c>
    </row>
    <row r="1070" spans="1:15" hidden="1" outlineLevel="2">
      <c r="A1070" s="1263">
        <v>1059</v>
      </c>
      <c r="B1070" s="1295">
        <v>18600611</v>
      </c>
      <c r="C1070" s="1279" t="s">
        <v>1483</v>
      </c>
      <c r="D1070" s="1296">
        <f>+BS!Q1066</f>
        <v>0</v>
      </c>
      <c r="N1070" s="1353">
        <f t="shared" si="73"/>
        <v>0</v>
      </c>
      <c r="O1070" s="1353">
        <f t="shared" si="74"/>
        <v>0</v>
      </c>
    </row>
    <row r="1071" spans="1:15" hidden="1" outlineLevel="2">
      <c r="A1071" s="1263">
        <v>1060</v>
      </c>
      <c r="B1071" s="1295">
        <v>18600613</v>
      </c>
      <c r="C1071" s="1326" t="s">
        <v>1971</v>
      </c>
      <c r="D1071" s="1296">
        <f>+BS!Q1067</f>
        <v>0</v>
      </c>
      <c r="N1071" s="1353">
        <f t="shared" si="73"/>
        <v>0</v>
      </c>
      <c r="O1071" s="1353">
        <f t="shared" si="74"/>
        <v>0</v>
      </c>
    </row>
    <row r="1072" spans="1:15" hidden="1" outlineLevel="2">
      <c r="A1072" s="1263">
        <v>1061</v>
      </c>
      <c r="B1072" s="1295">
        <v>18600621</v>
      </c>
      <c r="C1072" s="1279" t="s">
        <v>1484</v>
      </c>
      <c r="D1072" s="1296">
        <f>+BS!Q1068</f>
        <v>0</v>
      </c>
      <c r="N1072" s="1353">
        <f t="shared" si="73"/>
        <v>0</v>
      </c>
      <c r="O1072" s="1353">
        <f t="shared" si="74"/>
        <v>0</v>
      </c>
    </row>
    <row r="1073" spans="1:15" hidden="1" outlineLevel="2">
      <c r="A1073" s="1263">
        <v>1062</v>
      </c>
      <c r="B1073" s="1295">
        <v>18600631</v>
      </c>
      <c r="C1073" s="1279" t="s">
        <v>1485</v>
      </c>
      <c r="D1073" s="1296">
        <f>+BS!Q1069</f>
        <v>0</v>
      </c>
      <c r="N1073" s="1353">
        <f t="shared" si="73"/>
        <v>0</v>
      </c>
      <c r="O1073" s="1353">
        <f t="shared" si="74"/>
        <v>0</v>
      </c>
    </row>
    <row r="1074" spans="1:15" hidden="1" outlineLevel="2">
      <c r="A1074" s="1263">
        <v>1063</v>
      </c>
      <c r="B1074" s="1295">
        <v>18600633</v>
      </c>
      <c r="C1074" s="1279" t="s">
        <v>1005</v>
      </c>
      <c r="D1074" s="1296">
        <f>+BS!Q1070</f>
        <v>0</v>
      </c>
      <c r="N1074" s="1353">
        <f t="shared" si="73"/>
        <v>0</v>
      </c>
      <c r="O1074" s="1353">
        <f t="shared" si="74"/>
        <v>0</v>
      </c>
    </row>
    <row r="1075" spans="1:15" hidden="1" outlineLevel="2">
      <c r="A1075" s="1263">
        <v>1064</v>
      </c>
      <c r="B1075" s="1295">
        <v>18600641</v>
      </c>
      <c r="C1075" s="1279" t="s">
        <v>1486</v>
      </c>
      <c r="D1075" s="1296">
        <f>+BS!Q1071</f>
        <v>0</v>
      </c>
      <c r="N1075" s="1353">
        <f t="shared" si="73"/>
        <v>0</v>
      </c>
      <c r="O1075" s="1353">
        <f t="shared" si="74"/>
        <v>0</v>
      </c>
    </row>
    <row r="1076" spans="1:15" hidden="1" outlineLevel="2">
      <c r="A1076" s="1263">
        <v>1065</v>
      </c>
      <c r="B1076" s="1295">
        <v>18600643</v>
      </c>
      <c r="C1076" s="1279" t="s">
        <v>1006</v>
      </c>
      <c r="D1076" s="1296">
        <f>+BS!Q1072</f>
        <v>0</v>
      </c>
      <c r="N1076" s="1353">
        <f t="shared" si="73"/>
        <v>0</v>
      </c>
      <c r="O1076" s="1353">
        <f t="shared" si="74"/>
        <v>0</v>
      </c>
    </row>
    <row r="1077" spans="1:15" hidden="1" outlineLevel="2">
      <c r="A1077" s="1263">
        <v>1066</v>
      </c>
      <c r="B1077" s="1295">
        <v>18600651</v>
      </c>
      <c r="C1077" s="1279" t="s">
        <v>2176</v>
      </c>
      <c r="D1077" s="1296">
        <f>+BS!Q1073</f>
        <v>0</v>
      </c>
      <c r="N1077" s="1353">
        <f t="shared" si="73"/>
        <v>0</v>
      </c>
      <c r="O1077" s="1353">
        <f t="shared" si="74"/>
        <v>0</v>
      </c>
    </row>
    <row r="1078" spans="1:15" hidden="1" outlineLevel="2">
      <c r="A1078" s="1263">
        <v>1067</v>
      </c>
      <c r="B1078" s="1295">
        <v>18600653</v>
      </c>
      <c r="C1078" s="1279" t="s">
        <v>1007</v>
      </c>
      <c r="D1078" s="1296">
        <f>+BS!Q1074</f>
        <v>0</v>
      </c>
      <c r="N1078" s="1353">
        <f t="shared" si="73"/>
        <v>0</v>
      </c>
      <c r="O1078" s="1353">
        <f t="shared" si="74"/>
        <v>0</v>
      </c>
    </row>
    <row r="1079" spans="1:15" hidden="1" outlineLevel="2">
      <c r="A1079" s="1263">
        <v>1068</v>
      </c>
      <c r="B1079" s="1295">
        <v>18600661</v>
      </c>
      <c r="C1079" s="1279" t="s">
        <v>2427</v>
      </c>
      <c r="D1079" s="1296">
        <f>+BS!Q1075</f>
        <v>0</v>
      </c>
      <c r="N1079" s="1353">
        <f t="shared" si="73"/>
        <v>0</v>
      </c>
      <c r="O1079" s="1353">
        <f t="shared" si="74"/>
        <v>0</v>
      </c>
    </row>
    <row r="1080" spans="1:15" hidden="1" outlineLevel="2">
      <c r="A1080" s="1263">
        <v>1069</v>
      </c>
      <c r="B1080" s="1295">
        <v>18600663</v>
      </c>
      <c r="C1080" s="1279" t="s">
        <v>2145</v>
      </c>
      <c r="D1080" s="1296">
        <f>+BS!Q1076</f>
        <v>0</v>
      </c>
      <c r="N1080" s="1353">
        <f t="shared" si="73"/>
        <v>0</v>
      </c>
      <c r="O1080" s="1353">
        <f t="shared" si="74"/>
        <v>0</v>
      </c>
    </row>
    <row r="1081" spans="1:15" hidden="1" outlineLevel="2">
      <c r="A1081" s="1263">
        <v>1070</v>
      </c>
      <c r="B1081" s="1295">
        <v>18600671</v>
      </c>
      <c r="C1081" s="1279" t="s">
        <v>2636</v>
      </c>
      <c r="D1081" s="1296">
        <f>+BS!Q1077</f>
        <v>0</v>
      </c>
      <c r="N1081" s="1353">
        <f t="shared" si="73"/>
        <v>0</v>
      </c>
      <c r="O1081" s="1353">
        <f t="shared" si="74"/>
        <v>0</v>
      </c>
    </row>
    <row r="1082" spans="1:15" hidden="1" outlineLevel="2">
      <c r="A1082" s="1263">
        <v>1071</v>
      </c>
      <c r="B1082" s="1295">
        <v>18600681</v>
      </c>
      <c r="C1082" s="1279" t="s">
        <v>2152</v>
      </c>
      <c r="D1082" s="1296">
        <f>+BS!Q1078</f>
        <v>0</v>
      </c>
      <c r="N1082" s="1353">
        <f t="shared" si="73"/>
        <v>0</v>
      </c>
      <c r="O1082" s="1353">
        <f t="shared" si="74"/>
        <v>0</v>
      </c>
    </row>
    <row r="1083" spans="1:15" hidden="1" outlineLevel="2">
      <c r="A1083" s="1263">
        <v>1072</v>
      </c>
      <c r="B1083" s="1295">
        <v>18600691</v>
      </c>
      <c r="C1083" s="1279" t="s">
        <v>2662</v>
      </c>
      <c r="D1083" s="1296">
        <f>+BS!Q1079</f>
        <v>0</v>
      </c>
      <c r="N1083" s="1353">
        <f t="shared" si="73"/>
        <v>0</v>
      </c>
      <c r="O1083" s="1353">
        <f t="shared" si="74"/>
        <v>0</v>
      </c>
    </row>
    <row r="1084" spans="1:15" hidden="1" outlineLevel="2">
      <c r="A1084" s="1263">
        <v>1073</v>
      </c>
      <c r="B1084" s="1295">
        <v>18600701</v>
      </c>
      <c r="C1084" s="1279" t="s">
        <v>646</v>
      </c>
      <c r="D1084" s="1296">
        <f>+BS!Q1080</f>
        <v>0</v>
      </c>
      <c r="N1084" s="1353">
        <f t="shared" si="73"/>
        <v>0</v>
      </c>
      <c r="O1084" s="1353">
        <f t="shared" si="74"/>
        <v>0</v>
      </c>
    </row>
    <row r="1085" spans="1:15" hidden="1" outlineLevel="2">
      <c r="A1085" s="1263">
        <v>1074</v>
      </c>
      <c r="B1085" s="1310">
        <v>18600703</v>
      </c>
      <c r="C1085" s="1303" t="s">
        <v>134</v>
      </c>
      <c r="D1085" s="1296">
        <f>+BS!Q1081</f>
        <v>0</v>
      </c>
      <c r="N1085" s="1353">
        <f t="shared" si="73"/>
        <v>0</v>
      </c>
      <c r="O1085" s="1353">
        <f t="shared" si="74"/>
        <v>0</v>
      </c>
    </row>
    <row r="1086" spans="1:15" hidden="1" outlineLevel="2">
      <c r="A1086" s="1263">
        <v>1075</v>
      </c>
      <c r="B1086" s="1306">
        <v>18600711</v>
      </c>
      <c r="C1086" s="1307" t="s">
        <v>1571</v>
      </c>
      <c r="D1086" s="1296">
        <f>+BS!Q1082</f>
        <v>0</v>
      </c>
      <c r="N1086" s="1353">
        <f t="shared" si="73"/>
        <v>0</v>
      </c>
      <c r="O1086" s="1353">
        <f t="shared" si="74"/>
        <v>0</v>
      </c>
    </row>
    <row r="1087" spans="1:15" hidden="1" outlineLevel="2">
      <c r="A1087" s="1263">
        <v>1076</v>
      </c>
      <c r="B1087" s="1310">
        <v>18600713</v>
      </c>
      <c r="C1087" s="1326" t="s">
        <v>1973</v>
      </c>
      <c r="D1087" s="1296">
        <f>+BS!Q1083</f>
        <v>0</v>
      </c>
      <c r="N1087" s="1353">
        <f t="shared" si="73"/>
        <v>0</v>
      </c>
      <c r="O1087" s="1353">
        <f t="shared" si="74"/>
        <v>0</v>
      </c>
    </row>
    <row r="1088" spans="1:15" hidden="1" outlineLevel="2">
      <c r="A1088" s="1263">
        <v>1077</v>
      </c>
      <c r="B1088" s="1306">
        <v>18600721</v>
      </c>
      <c r="C1088" s="1307" t="s">
        <v>1079</v>
      </c>
      <c r="D1088" s="1296">
        <f>+BS!Q1084</f>
        <v>0</v>
      </c>
      <c r="N1088" s="1353">
        <f t="shared" si="73"/>
        <v>0</v>
      </c>
      <c r="O1088" s="1353">
        <f t="shared" si="74"/>
        <v>0</v>
      </c>
    </row>
    <row r="1089" spans="1:15" hidden="1" outlineLevel="2">
      <c r="A1089" s="1263">
        <v>1078</v>
      </c>
      <c r="B1089" s="1306">
        <v>18600731</v>
      </c>
      <c r="C1089" s="1307" t="s">
        <v>1172</v>
      </c>
      <c r="D1089" s="1296">
        <f>+BS!Q1085</f>
        <v>0</v>
      </c>
      <c r="N1089" s="1353">
        <f t="shared" si="73"/>
        <v>0</v>
      </c>
      <c r="O1089" s="1353">
        <f t="shared" si="74"/>
        <v>0</v>
      </c>
    </row>
    <row r="1090" spans="1:15" hidden="1" outlineLevel="2">
      <c r="A1090" s="1263">
        <v>1079</v>
      </c>
      <c r="B1090" s="1324">
        <v>18600741</v>
      </c>
      <c r="C1090" s="1307" t="s">
        <v>1571</v>
      </c>
      <c r="D1090" s="1296">
        <f>+BS!Q1086</f>
        <v>0</v>
      </c>
      <c r="N1090" s="1353">
        <f t="shared" si="73"/>
        <v>0</v>
      </c>
      <c r="O1090" s="1353">
        <f t="shared" si="74"/>
        <v>0</v>
      </c>
    </row>
    <row r="1091" spans="1:15" ht="26.4" outlineLevel="1" collapsed="1">
      <c r="A1091" s="1263">
        <v>1080</v>
      </c>
      <c r="B1091" s="1308">
        <v>18600751</v>
      </c>
      <c r="C1091" s="1309" t="s">
        <v>2395</v>
      </c>
      <c r="D1091" s="1296">
        <f>+BS!Q1087</f>
        <v>2440232.7216666662</v>
      </c>
      <c r="F1091" s="1261">
        <f t="shared" ref="F1091:F1103" si="76">+D1091</f>
        <v>2440232.7216666662</v>
      </c>
      <c r="N1091" s="1353">
        <f t="shared" si="73"/>
        <v>0</v>
      </c>
      <c r="O1091" s="1353">
        <f t="shared" si="74"/>
        <v>0</v>
      </c>
    </row>
    <row r="1092" spans="1:15" outlineLevel="1">
      <c r="A1092" s="1263">
        <v>1081</v>
      </c>
      <c r="B1092" s="1308">
        <v>18600761</v>
      </c>
      <c r="C1092" s="1309" t="s">
        <v>2396</v>
      </c>
      <c r="D1092" s="1296">
        <f>+BS!Q1088</f>
        <v>1041082.07</v>
      </c>
      <c r="F1092" s="1261">
        <f t="shared" si="76"/>
        <v>1041082.07</v>
      </c>
      <c r="N1092" s="1353">
        <f t="shared" si="73"/>
        <v>0</v>
      </c>
      <c r="O1092" s="1353">
        <f t="shared" si="74"/>
        <v>0</v>
      </c>
    </row>
    <row r="1093" spans="1:15" outlineLevel="1">
      <c r="A1093" s="1263">
        <v>1082</v>
      </c>
      <c r="B1093" s="1308">
        <v>18600771</v>
      </c>
      <c r="C1093" s="1309" t="s">
        <v>2565</v>
      </c>
      <c r="D1093" s="1296">
        <f>+BS!Q1089</f>
        <v>2519200.4879166665</v>
      </c>
      <c r="F1093" s="1261">
        <f t="shared" si="76"/>
        <v>2519200.4879166665</v>
      </c>
      <c r="N1093" s="1353">
        <f t="shared" si="73"/>
        <v>0</v>
      </c>
      <c r="O1093" s="1353">
        <f t="shared" si="74"/>
        <v>0</v>
      </c>
    </row>
    <row r="1094" spans="1:15" outlineLevel="1">
      <c r="A1094" s="1263">
        <v>1083</v>
      </c>
      <c r="B1094" s="1308">
        <v>18600781</v>
      </c>
      <c r="C1094" s="1309" t="s">
        <v>2566</v>
      </c>
      <c r="D1094" s="1296">
        <f>+BS!Q1090</f>
        <v>1329821.3999999999</v>
      </c>
      <c r="F1094" s="1261">
        <f t="shared" si="76"/>
        <v>1329821.3999999999</v>
      </c>
      <c r="N1094" s="1353">
        <f t="shared" si="73"/>
        <v>0</v>
      </c>
      <c r="O1094" s="1353">
        <f t="shared" si="74"/>
        <v>0</v>
      </c>
    </row>
    <row r="1095" spans="1:15" hidden="1" outlineLevel="2">
      <c r="A1095" s="1263">
        <v>1084</v>
      </c>
      <c r="B1095" s="1308">
        <v>18600791</v>
      </c>
      <c r="C1095" s="1309" t="s">
        <v>2667</v>
      </c>
      <c r="D1095" s="1296">
        <f>+BS!Q1091</f>
        <v>0</v>
      </c>
      <c r="F1095" s="1261">
        <f t="shared" si="76"/>
        <v>0</v>
      </c>
      <c r="N1095" s="1353">
        <f t="shared" si="73"/>
        <v>0</v>
      </c>
      <c r="O1095" s="1353">
        <f t="shared" si="74"/>
        <v>0</v>
      </c>
    </row>
    <row r="1096" spans="1:15" hidden="1" outlineLevel="2">
      <c r="A1096" s="1263">
        <v>1085</v>
      </c>
      <c r="B1096" s="1308">
        <v>18600801</v>
      </c>
      <c r="C1096" s="1309" t="s">
        <v>2860</v>
      </c>
      <c r="D1096" s="1296">
        <f>+BS!Q1092</f>
        <v>0</v>
      </c>
      <c r="F1096" s="1261">
        <f t="shared" si="76"/>
        <v>0</v>
      </c>
      <c r="N1096" s="1353">
        <f t="shared" si="73"/>
        <v>0</v>
      </c>
      <c r="O1096" s="1353">
        <f t="shared" si="74"/>
        <v>0</v>
      </c>
    </row>
    <row r="1097" spans="1:15" hidden="1" outlineLevel="2">
      <c r="A1097" s="1263">
        <v>1086</v>
      </c>
      <c r="B1097" s="1308">
        <v>18600811</v>
      </c>
      <c r="C1097" s="1309" t="s">
        <v>2861</v>
      </c>
      <c r="D1097" s="1296">
        <f>+BS!Q1093</f>
        <v>0</v>
      </c>
      <c r="F1097" s="1261">
        <f t="shared" si="76"/>
        <v>0</v>
      </c>
      <c r="N1097" s="1353">
        <f t="shared" si="73"/>
        <v>0</v>
      </c>
      <c r="O1097" s="1353">
        <f t="shared" si="74"/>
        <v>0</v>
      </c>
    </row>
    <row r="1098" spans="1:15" hidden="1" outlineLevel="2">
      <c r="A1098" s="1263">
        <v>1087</v>
      </c>
      <c r="B1098" s="1308">
        <v>18600821</v>
      </c>
      <c r="C1098" s="1309" t="s">
        <v>2862</v>
      </c>
      <c r="D1098" s="1296">
        <f>+BS!Q1094</f>
        <v>0</v>
      </c>
      <c r="F1098" s="1261">
        <f t="shared" si="76"/>
        <v>0</v>
      </c>
      <c r="N1098" s="1353">
        <f t="shared" si="73"/>
        <v>0</v>
      </c>
      <c r="O1098" s="1353">
        <f t="shared" si="74"/>
        <v>0</v>
      </c>
    </row>
    <row r="1099" spans="1:15" hidden="1" outlineLevel="2">
      <c r="A1099" s="1263">
        <v>1088</v>
      </c>
      <c r="B1099" s="1295">
        <v>18600813</v>
      </c>
      <c r="C1099" s="1279" t="s">
        <v>314</v>
      </c>
      <c r="D1099" s="1296">
        <f>+BS!Q1095</f>
        <v>0</v>
      </c>
      <c r="F1099" s="1261">
        <f t="shared" si="76"/>
        <v>0</v>
      </c>
      <c r="N1099" s="1353">
        <f t="shared" si="73"/>
        <v>0</v>
      </c>
      <c r="O1099" s="1353">
        <f t="shared" si="74"/>
        <v>0</v>
      </c>
    </row>
    <row r="1100" spans="1:15" hidden="1" outlineLevel="2">
      <c r="A1100" s="1263">
        <v>1089</v>
      </c>
      <c r="B1100" s="1295">
        <v>18600823</v>
      </c>
      <c r="C1100" s="1279" t="s">
        <v>565</v>
      </c>
      <c r="D1100" s="1296">
        <f>+BS!Q1096</f>
        <v>0</v>
      </c>
      <c r="F1100" s="1261">
        <f t="shared" si="76"/>
        <v>0</v>
      </c>
      <c r="N1100" s="1353">
        <f t="shared" ref="N1100:N1163" si="77">SUM(K1100:M1100)</f>
        <v>0</v>
      </c>
      <c r="O1100" s="1353">
        <f t="shared" ref="O1100:O1163" si="78">N1100-I1100</f>
        <v>0</v>
      </c>
    </row>
    <row r="1101" spans="1:15" hidden="1" outlineLevel="2">
      <c r="A1101" s="1263">
        <v>1090</v>
      </c>
      <c r="B1101" s="1295">
        <v>18600831</v>
      </c>
      <c r="C1101" s="1279" t="s">
        <v>1575</v>
      </c>
      <c r="D1101" s="1296">
        <f>+BS!Q1097</f>
        <v>0</v>
      </c>
      <c r="F1101" s="1261">
        <f t="shared" si="76"/>
        <v>0</v>
      </c>
      <c r="N1101" s="1353">
        <f t="shared" si="77"/>
        <v>0</v>
      </c>
      <c r="O1101" s="1353">
        <f t="shared" si="78"/>
        <v>0</v>
      </c>
    </row>
    <row r="1102" spans="1:15" hidden="1" outlineLevel="2">
      <c r="A1102" s="1263">
        <v>1091</v>
      </c>
      <c r="B1102" s="1295">
        <v>18600841</v>
      </c>
      <c r="C1102" s="1279" t="s">
        <v>1574</v>
      </c>
      <c r="D1102" s="1296">
        <f>+BS!Q1098</f>
        <v>0</v>
      </c>
      <c r="F1102" s="1261">
        <f t="shared" si="76"/>
        <v>0</v>
      </c>
      <c r="N1102" s="1353">
        <f t="shared" si="77"/>
        <v>0</v>
      </c>
      <c r="O1102" s="1353">
        <f t="shared" si="78"/>
        <v>0</v>
      </c>
    </row>
    <row r="1103" spans="1:15" hidden="1" outlineLevel="2">
      <c r="A1103" s="1263">
        <v>1092</v>
      </c>
      <c r="B1103" s="1295">
        <v>18600851</v>
      </c>
      <c r="C1103" s="1279" t="s">
        <v>602</v>
      </c>
      <c r="D1103" s="1296">
        <f>+BS!Q1099</f>
        <v>0</v>
      </c>
      <c r="F1103" s="1261">
        <f t="shared" si="76"/>
        <v>0</v>
      </c>
      <c r="N1103" s="1353">
        <f t="shared" si="77"/>
        <v>0</v>
      </c>
      <c r="O1103" s="1353">
        <f t="shared" si="78"/>
        <v>0</v>
      </c>
    </row>
    <row r="1104" spans="1:15" hidden="1" outlineLevel="2">
      <c r="A1104" s="1263">
        <v>1093</v>
      </c>
      <c r="B1104" s="1295">
        <v>18600901</v>
      </c>
      <c r="C1104" s="1279" t="s">
        <v>1413</v>
      </c>
      <c r="D1104" s="1296">
        <f>+BS!Q1100</f>
        <v>0</v>
      </c>
      <c r="N1104" s="1353">
        <f t="shared" si="77"/>
        <v>0</v>
      </c>
      <c r="O1104" s="1353">
        <f t="shared" si="78"/>
        <v>0</v>
      </c>
    </row>
    <row r="1105" spans="1:15" hidden="1" outlineLevel="2">
      <c r="A1105" s="1263">
        <v>1094</v>
      </c>
      <c r="B1105" s="1295">
        <v>18600913</v>
      </c>
      <c r="C1105" s="1279" t="s">
        <v>196</v>
      </c>
      <c r="D1105" s="1296">
        <f>+BS!Q1101</f>
        <v>0</v>
      </c>
      <c r="N1105" s="1353">
        <f t="shared" si="77"/>
        <v>0</v>
      </c>
      <c r="O1105" s="1353">
        <f t="shared" si="78"/>
        <v>0</v>
      </c>
    </row>
    <row r="1106" spans="1:15" s="1279" customFormat="1" outlineLevel="1" collapsed="1">
      <c r="A1106" s="1298">
        <v>1095</v>
      </c>
      <c r="B1106" s="1295">
        <v>18600923</v>
      </c>
      <c r="C1106" s="1279" t="s">
        <v>2404</v>
      </c>
      <c r="D1106" s="1296">
        <f>+BS!Q1102</f>
        <v>2443.5208333333335</v>
      </c>
      <c r="E1106" s="1298"/>
      <c r="F1106" s="1275"/>
      <c r="G1106" s="1275"/>
      <c r="H1106" s="1275">
        <f>+D1106</f>
        <v>2443.5208333333335</v>
      </c>
      <c r="I1106" s="1275"/>
      <c r="K1106" s="1275"/>
      <c r="L1106" s="1275"/>
      <c r="M1106" s="1275"/>
      <c r="N1106" s="1333">
        <f t="shared" si="77"/>
        <v>0</v>
      </c>
      <c r="O1106" s="1333">
        <f t="shared" si="78"/>
        <v>0</v>
      </c>
    </row>
    <row r="1107" spans="1:15" outlineLevel="1">
      <c r="A1107" s="1263">
        <v>1096</v>
      </c>
      <c r="B1107" s="1295">
        <v>18600933</v>
      </c>
      <c r="C1107" s="1279" t="s">
        <v>2405</v>
      </c>
      <c r="D1107" s="1296">
        <f>+BS!Q1103</f>
        <v>0</v>
      </c>
      <c r="F1107" s="1261">
        <f t="shared" ref="F1107:F1115" si="79">+D1107</f>
        <v>0</v>
      </c>
      <c r="N1107" s="1353">
        <f t="shared" si="77"/>
        <v>0</v>
      </c>
      <c r="O1107" s="1353">
        <f t="shared" si="78"/>
        <v>0</v>
      </c>
    </row>
    <row r="1108" spans="1:15" outlineLevel="1">
      <c r="A1108" s="1263">
        <v>1097</v>
      </c>
      <c r="B1108" s="1295">
        <v>18600941</v>
      </c>
      <c r="C1108" s="1279" t="s">
        <v>3104</v>
      </c>
      <c r="D1108" s="1296">
        <f>+BS!Q1104</f>
        <v>29998.399999999998</v>
      </c>
      <c r="F1108" s="1261">
        <f t="shared" si="79"/>
        <v>29998.399999999998</v>
      </c>
      <c r="N1108" s="1353">
        <f t="shared" si="77"/>
        <v>0</v>
      </c>
      <c r="O1108" s="1353">
        <f t="shared" si="78"/>
        <v>0</v>
      </c>
    </row>
    <row r="1109" spans="1:15" s="1279" customFormat="1" outlineLevel="1">
      <c r="A1109" s="1298">
        <v>1098</v>
      </c>
      <c r="B1109" s="1295">
        <v>18600943</v>
      </c>
      <c r="C1109" s="1279" t="s">
        <v>3105</v>
      </c>
      <c r="D1109" s="1296">
        <f>+BS!Q1105</f>
        <v>304110.40875</v>
      </c>
      <c r="E1109" s="1298"/>
      <c r="F1109" s="1275">
        <f t="shared" si="79"/>
        <v>304110.40875</v>
      </c>
      <c r="G1109" s="1275"/>
      <c r="H1109" s="1275"/>
      <c r="I1109" s="1275"/>
      <c r="K1109" s="1275"/>
      <c r="L1109" s="1275"/>
      <c r="M1109" s="1275"/>
      <c r="N1109" s="1333">
        <f t="shared" si="77"/>
        <v>0</v>
      </c>
      <c r="O1109" s="1333">
        <f t="shared" si="78"/>
        <v>0</v>
      </c>
    </row>
    <row r="1110" spans="1:15" hidden="1" outlineLevel="2">
      <c r="A1110" s="1263">
        <v>1099</v>
      </c>
      <c r="B1110" s="1295">
        <v>18600953</v>
      </c>
      <c r="C1110" s="1279" t="s">
        <v>562</v>
      </c>
      <c r="D1110" s="1296">
        <f>+BS!Q1106</f>
        <v>0</v>
      </c>
      <c r="F1110" s="1261">
        <f t="shared" si="79"/>
        <v>0</v>
      </c>
      <c r="N1110" s="1353">
        <f t="shared" si="77"/>
        <v>0</v>
      </c>
      <c r="O1110" s="1353">
        <f t="shared" si="78"/>
        <v>0</v>
      </c>
    </row>
    <row r="1111" spans="1:15" hidden="1" outlineLevel="2">
      <c r="A1111" s="1263">
        <v>1100</v>
      </c>
      <c r="B1111" s="1295">
        <v>18600983</v>
      </c>
      <c r="C1111" s="1279" t="s">
        <v>647</v>
      </c>
      <c r="D1111" s="1296">
        <f>+BS!Q1107</f>
        <v>0</v>
      </c>
      <c r="F1111" s="1261">
        <f t="shared" si="79"/>
        <v>0</v>
      </c>
      <c r="N1111" s="1353">
        <f t="shared" si="77"/>
        <v>0</v>
      </c>
      <c r="O1111" s="1353">
        <f t="shared" si="78"/>
        <v>0</v>
      </c>
    </row>
    <row r="1112" spans="1:15" hidden="1" outlineLevel="2">
      <c r="A1112" s="1263">
        <v>1101</v>
      </c>
      <c r="B1112" s="1295">
        <v>18600993</v>
      </c>
      <c r="C1112" s="1326" t="s">
        <v>1736</v>
      </c>
      <c r="D1112" s="1296">
        <f>+BS!Q1108</f>
        <v>0</v>
      </c>
      <c r="F1112" s="1261">
        <f t="shared" si="79"/>
        <v>0</v>
      </c>
      <c r="N1112" s="1353">
        <f t="shared" si="77"/>
        <v>0</v>
      </c>
      <c r="O1112" s="1353">
        <f t="shared" si="78"/>
        <v>0</v>
      </c>
    </row>
    <row r="1113" spans="1:15" hidden="1" outlineLevel="2">
      <c r="A1113" s="1263">
        <v>1102</v>
      </c>
      <c r="B1113" s="1295">
        <v>18601003</v>
      </c>
      <c r="C1113" s="1279" t="s">
        <v>1673</v>
      </c>
      <c r="D1113" s="1296">
        <f>+BS!Q1109</f>
        <v>0</v>
      </c>
      <c r="F1113" s="1261">
        <f t="shared" si="79"/>
        <v>0</v>
      </c>
      <c r="N1113" s="1353">
        <f t="shared" si="77"/>
        <v>0</v>
      </c>
      <c r="O1113" s="1353">
        <f t="shared" si="78"/>
        <v>0</v>
      </c>
    </row>
    <row r="1114" spans="1:15" outlineLevel="1" collapsed="1">
      <c r="A1114" s="1263">
        <v>1103</v>
      </c>
      <c r="B1114" s="1295">
        <v>18601013</v>
      </c>
      <c r="C1114" s="1279" t="s">
        <v>3207</v>
      </c>
      <c r="D1114" s="1296">
        <f>+BS!Q1110</f>
        <v>106696.69041666666</v>
      </c>
      <c r="F1114" s="1261">
        <f t="shared" si="79"/>
        <v>106696.69041666666</v>
      </c>
      <c r="N1114" s="1353">
        <f t="shared" si="77"/>
        <v>0</v>
      </c>
      <c r="O1114" s="1353">
        <f t="shared" si="78"/>
        <v>0</v>
      </c>
    </row>
    <row r="1115" spans="1:15" outlineLevel="1">
      <c r="A1115" s="1263">
        <v>1104</v>
      </c>
      <c r="B1115" s="1295">
        <v>18601021</v>
      </c>
      <c r="C1115" s="1279" t="s">
        <v>2824</v>
      </c>
      <c r="D1115" s="1296">
        <f>+BS!Q1111</f>
        <v>141049.09624999997</v>
      </c>
      <c r="F1115" s="1261">
        <f t="shared" si="79"/>
        <v>141049.09624999997</v>
      </c>
      <c r="N1115" s="1353">
        <f t="shared" si="77"/>
        <v>0</v>
      </c>
      <c r="O1115" s="1353">
        <f t="shared" si="78"/>
        <v>0</v>
      </c>
    </row>
    <row r="1116" spans="1:15" hidden="1" outlineLevel="2">
      <c r="A1116" s="1263">
        <v>1105</v>
      </c>
      <c r="B1116" s="1295">
        <v>18601033</v>
      </c>
      <c r="C1116" s="1326" t="s">
        <v>521</v>
      </c>
      <c r="D1116" s="1296">
        <f>+BS!Q1112</f>
        <v>0</v>
      </c>
      <c r="N1116" s="1353">
        <f t="shared" si="77"/>
        <v>0</v>
      </c>
      <c r="O1116" s="1353">
        <f t="shared" si="78"/>
        <v>0</v>
      </c>
    </row>
    <row r="1117" spans="1:15" hidden="1" outlineLevel="2">
      <c r="A1117" s="1263">
        <v>1106</v>
      </c>
      <c r="B1117" s="1295">
        <v>18601051</v>
      </c>
      <c r="C1117" s="1326" t="s">
        <v>410</v>
      </c>
      <c r="D1117" s="1296">
        <f>+BS!Q1113</f>
        <v>0</v>
      </c>
      <c r="N1117" s="1353">
        <f t="shared" si="77"/>
        <v>0</v>
      </c>
      <c r="O1117" s="1353">
        <f t="shared" si="78"/>
        <v>0</v>
      </c>
    </row>
    <row r="1118" spans="1:15" hidden="1" outlineLevel="2">
      <c r="A1118" s="1263">
        <v>1107</v>
      </c>
      <c r="B1118" s="1295">
        <v>18601052</v>
      </c>
      <c r="C1118" s="1326" t="s">
        <v>411</v>
      </c>
      <c r="D1118" s="1296">
        <f>+BS!Q1114</f>
        <v>0</v>
      </c>
      <c r="N1118" s="1353">
        <f t="shared" si="77"/>
        <v>0</v>
      </c>
      <c r="O1118" s="1353">
        <f t="shared" si="78"/>
        <v>0</v>
      </c>
    </row>
    <row r="1119" spans="1:15" hidden="1" outlineLevel="2">
      <c r="A1119" s="1263">
        <v>1108</v>
      </c>
      <c r="B1119" s="1295">
        <v>18601113</v>
      </c>
      <c r="C1119" s="1326" t="s">
        <v>1600</v>
      </c>
      <c r="D1119" s="1296">
        <f>+BS!Q1115</f>
        <v>0</v>
      </c>
      <c r="N1119" s="1353">
        <f t="shared" si="77"/>
        <v>0</v>
      </c>
      <c r="O1119" s="1353">
        <f t="shared" si="78"/>
        <v>0</v>
      </c>
    </row>
    <row r="1120" spans="1:15" hidden="1" outlineLevel="2">
      <c r="A1120" s="1263">
        <v>1109</v>
      </c>
      <c r="B1120" s="1295">
        <v>18601123</v>
      </c>
      <c r="C1120" s="1326" t="s">
        <v>977</v>
      </c>
      <c r="D1120" s="1296">
        <f>+BS!Q1116</f>
        <v>0</v>
      </c>
      <c r="N1120" s="1353">
        <f t="shared" si="77"/>
        <v>0</v>
      </c>
      <c r="O1120" s="1353">
        <f t="shared" si="78"/>
        <v>0</v>
      </c>
    </row>
    <row r="1121" spans="1:16" hidden="1" outlineLevel="2">
      <c r="A1121" s="1263">
        <v>1110</v>
      </c>
      <c r="B1121" s="1295">
        <v>18601133</v>
      </c>
      <c r="C1121" s="1326" t="s">
        <v>2133</v>
      </c>
      <c r="D1121" s="1296">
        <f>+BS!Q1117</f>
        <v>0</v>
      </c>
      <c r="N1121" s="1353">
        <f t="shared" si="77"/>
        <v>0</v>
      </c>
      <c r="O1121" s="1353">
        <f t="shared" si="78"/>
        <v>0</v>
      </c>
    </row>
    <row r="1122" spans="1:16" hidden="1" outlineLevel="2">
      <c r="A1122" s="1263">
        <v>1111</v>
      </c>
      <c r="B1122" s="1295">
        <v>18601143</v>
      </c>
      <c r="C1122" s="1326" t="s">
        <v>2242</v>
      </c>
      <c r="D1122" s="1296">
        <f>+BS!Q1118</f>
        <v>0</v>
      </c>
      <c r="N1122" s="1353">
        <f t="shared" si="77"/>
        <v>0</v>
      </c>
      <c r="O1122" s="1353">
        <f t="shared" si="78"/>
        <v>0</v>
      </c>
    </row>
    <row r="1123" spans="1:16" hidden="1" outlineLevel="2">
      <c r="A1123" s="1263">
        <v>1112</v>
      </c>
      <c r="B1123" s="1295">
        <v>18601153</v>
      </c>
      <c r="C1123" s="1326" t="s">
        <v>2767</v>
      </c>
      <c r="D1123" s="1296">
        <f>+BS!Q1119</f>
        <v>0</v>
      </c>
      <c r="N1123" s="1353">
        <f t="shared" si="77"/>
        <v>0</v>
      </c>
      <c r="O1123" s="1353">
        <f t="shared" si="78"/>
        <v>0</v>
      </c>
    </row>
    <row r="1124" spans="1:16" outlineLevel="1" collapsed="1">
      <c r="A1124" s="1263">
        <v>1113</v>
      </c>
      <c r="B1124" s="1295">
        <v>18601173</v>
      </c>
      <c r="C1124" s="1326" t="s">
        <v>3006</v>
      </c>
      <c r="D1124" s="1296">
        <f>+BS!Q1120</f>
        <v>80437.969999999987</v>
      </c>
      <c r="H1124" s="1261">
        <f>+D1124</f>
        <v>80437.969999999987</v>
      </c>
      <c r="N1124" s="1353">
        <f t="shared" si="77"/>
        <v>0</v>
      </c>
      <c r="O1124" s="1353">
        <f t="shared" si="78"/>
        <v>0</v>
      </c>
    </row>
    <row r="1125" spans="1:16" s="1279" customFormat="1" outlineLevel="1">
      <c r="A1125" s="1298">
        <v>1114</v>
      </c>
      <c r="B1125" s="1295">
        <v>18601502</v>
      </c>
      <c r="C1125" s="1326" t="s">
        <v>2773</v>
      </c>
      <c r="D1125" s="1296">
        <f>+BS!Q1121</f>
        <v>154210.09624999997</v>
      </c>
      <c r="E1125" s="1298" t="s">
        <v>3772</v>
      </c>
      <c r="F1125" s="1275">
        <f>+D1125</f>
        <v>154210.09624999997</v>
      </c>
      <c r="G1125" s="1275"/>
      <c r="H1125" s="1275"/>
      <c r="I1125" s="1275"/>
      <c r="K1125" s="1275"/>
      <c r="L1125" s="1275"/>
      <c r="M1125" s="1275"/>
      <c r="N1125" s="1333">
        <f t="shared" si="77"/>
        <v>0</v>
      </c>
      <c r="O1125" s="1333">
        <f t="shared" si="78"/>
        <v>0</v>
      </c>
      <c r="P1125" s="1279" t="s">
        <v>3829</v>
      </c>
    </row>
    <row r="1126" spans="1:16" outlineLevel="1">
      <c r="A1126" s="1263">
        <v>1115</v>
      </c>
      <c r="B1126" s="1295">
        <v>18602231</v>
      </c>
      <c r="C1126" s="1326" t="s">
        <v>2150</v>
      </c>
      <c r="D1126" s="1296">
        <f>+BS!Q1122</f>
        <v>345.77749999999997</v>
      </c>
      <c r="I1126" s="1261">
        <f>+D1126</f>
        <v>345.77749999999997</v>
      </c>
      <c r="M1126" s="1275">
        <f>I1126</f>
        <v>345.77749999999997</v>
      </c>
      <c r="N1126" s="1353">
        <f t="shared" si="77"/>
        <v>345.77749999999997</v>
      </c>
      <c r="O1126" s="1353">
        <f t="shared" si="78"/>
        <v>0</v>
      </c>
    </row>
    <row r="1127" spans="1:16" outlineLevel="1">
      <c r="A1127" s="1263">
        <v>1116</v>
      </c>
      <c r="B1127" s="1295">
        <v>18602232</v>
      </c>
      <c r="C1127" s="1326" t="s">
        <v>2151</v>
      </c>
      <c r="D1127" s="1296">
        <f>+BS!Q1123</f>
        <v>0</v>
      </c>
      <c r="N1127" s="1353">
        <f t="shared" si="77"/>
        <v>0</v>
      </c>
      <c r="O1127" s="1353">
        <f t="shared" si="78"/>
        <v>0</v>
      </c>
    </row>
    <row r="1128" spans="1:16" s="1279" customFormat="1" outlineLevel="1">
      <c r="A1128" s="1298">
        <v>1117</v>
      </c>
      <c r="B1128" s="1295">
        <v>18603003</v>
      </c>
      <c r="C1128" s="1326" t="s">
        <v>2979</v>
      </c>
      <c r="D1128" s="1296">
        <f>+BS!Q1124</f>
        <v>1490180.8312499998</v>
      </c>
      <c r="E1128" s="1298"/>
      <c r="F1128" s="1275">
        <f>+D1128</f>
        <v>1490180.8312499998</v>
      </c>
      <c r="G1128" s="1275"/>
      <c r="H1128" s="1275"/>
      <c r="I1128" s="1275"/>
      <c r="K1128" s="1275"/>
      <c r="L1128" s="1275"/>
      <c r="M1128" s="1275"/>
      <c r="N1128" s="1333">
        <f t="shared" si="77"/>
        <v>0</v>
      </c>
      <c r="O1128" s="1333">
        <f t="shared" si="78"/>
        <v>0</v>
      </c>
    </row>
    <row r="1129" spans="1:16" outlineLevel="1">
      <c r="A1129" s="1263">
        <v>1118</v>
      </c>
      <c r="B1129" s="1295">
        <v>18603011</v>
      </c>
      <c r="C1129" s="1326" t="s">
        <v>3054</v>
      </c>
      <c r="D1129" s="1296">
        <f>+BS!Q1125</f>
        <v>1789510.57</v>
      </c>
      <c r="F1129" s="1261">
        <f>+D1129</f>
        <v>1789510.57</v>
      </c>
      <c r="N1129" s="1353">
        <f t="shared" si="77"/>
        <v>0</v>
      </c>
      <c r="O1129" s="1353">
        <f t="shared" si="78"/>
        <v>0</v>
      </c>
    </row>
    <row r="1130" spans="1:16" outlineLevel="1">
      <c r="A1130" s="1263">
        <v>1119</v>
      </c>
      <c r="B1130" s="1295">
        <v>18603013</v>
      </c>
      <c r="C1130" s="1327" t="s">
        <v>3370</v>
      </c>
      <c r="D1130" s="1296">
        <f>+BS!Q1126</f>
        <v>1104.479166666667</v>
      </c>
      <c r="H1130" s="1261">
        <f>+D1130</f>
        <v>1104.479166666667</v>
      </c>
      <c r="N1130" s="1353">
        <f t="shared" si="77"/>
        <v>0</v>
      </c>
      <c r="O1130" s="1353">
        <f t="shared" si="78"/>
        <v>0</v>
      </c>
    </row>
    <row r="1131" spans="1:16" outlineLevel="1">
      <c r="A1131" s="1263">
        <v>1120</v>
      </c>
      <c r="B1131" s="1305">
        <v>18603021</v>
      </c>
      <c r="C1131" s="1279" t="s">
        <v>3077</v>
      </c>
      <c r="D1131" s="1296">
        <f>+BS!Q1127</f>
        <v>5709947.2300000004</v>
      </c>
      <c r="F1131" s="1261">
        <f t="shared" ref="F1131:F1136" si="80">+D1131</f>
        <v>5709947.2300000004</v>
      </c>
      <c r="N1131" s="1353">
        <f t="shared" si="77"/>
        <v>0</v>
      </c>
      <c r="O1131" s="1353">
        <f t="shared" si="78"/>
        <v>0</v>
      </c>
    </row>
    <row r="1132" spans="1:16" outlineLevel="1">
      <c r="A1132" s="1263">
        <v>1121</v>
      </c>
      <c r="B1132" s="1295">
        <v>18603031</v>
      </c>
      <c r="C1132" s="1326" t="s">
        <v>3041</v>
      </c>
      <c r="D1132" s="1296">
        <f>+BS!Q1128</f>
        <v>1567034.37</v>
      </c>
      <c r="F1132" s="1261">
        <f t="shared" si="80"/>
        <v>1567034.37</v>
      </c>
      <c r="N1132" s="1353">
        <f t="shared" si="77"/>
        <v>0</v>
      </c>
      <c r="O1132" s="1353">
        <f t="shared" si="78"/>
        <v>0</v>
      </c>
    </row>
    <row r="1133" spans="1:16" outlineLevel="1">
      <c r="A1133" s="1263">
        <v>1122</v>
      </c>
      <c r="B1133" s="1295">
        <v>18603041</v>
      </c>
      <c r="C1133" s="1279" t="s">
        <v>3078</v>
      </c>
      <c r="D1133" s="1296">
        <f>+BS!Q1129</f>
        <v>853369.0900000002</v>
      </c>
      <c r="F1133" s="1261">
        <f t="shared" si="80"/>
        <v>853369.0900000002</v>
      </c>
      <c r="N1133" s="1353">
        <f t="shared" si="77"/>
        <v>0</v>
      </c>
      <c r="O1133" s="1353">
        <f t="shared" si="78"/>
        <v>0</v>
      </c>
    </row>
    <row r="1134" spans="1:16" outlineLevel="1">
      <c r="A1134" s="1263">
        <v>1123</v>
      </c>
      <c r="B1134" s="1295">
        <v>18603051</v>
      </c>
      <c r="C1134" s="1279" t="s">
        <v>3083</v>
      </c>
      <c r="D1134" s="1296">
        <f>+BS!Q1130</f>
        <v>234437.45958333332</v>
      </c>
      <c r="F1134" s="1261">
        <f t="shared" si="80"/>
        <v>234437.45958333332</v>
      </c>
      <c r="N1134" s="1353">
        <f t="shared" si="77"/>
        <v>0</v>
      </c>
      <c r="O1134" s="1353">
        <f t="shared" si="78"/>
        <v>0</v>
      </c>
    </row>
    <row r="1135" spans="1:16" outlineLevel="1">
      <c r="A1135" s="1263">
        <v>1124</v>
      </c>
      <c r="B1135" s="1295">
        <v>18603061</v>
      </c>
      <c r="C1135" s="1279" t="s">
        <v>3222</v>
      </c>
      <c r="D1135" s="1296">
        <f>+BS!Q1131</f>
        <v>2645460.6112500005</v>
      </c>
      <c r="F1135" s="1261">
        <f t="shared" si="80"/>
        <v>2645460.6112500005</v>
      </c>
      <c r="N1135" s="1353">
        <f t="shared" si="77"/>
        <v>0</v>
      </c>
      <c r="O1135" s="1353">
        <f t="shared" si="78"/>
        <v>0</v>
      </c>
    </row>
    <row r="1136" spans="1:16" outlineLevel="1">
      <c r="A1136" s="1263">
        <v>1125</v>
      </c>
      <c r="B1136" s="1295">
        <v>18603071</v>
      </c>
      <c r="C1136" s="1279" t="s">
        <v>3208</v>
      </c>
      <c r="D1136" s="1296">
        <f>+BS!Q1132</f>
        <v>0</v>
      </c>
      <c r="F1136" s="1261">
        <f t="shared" si="80"/>
        <v>0</v>
      </c>
      <c r="N1136" s="1353">
        <f t="shared" si="77"/>
        <v>0</v>
      </c>
      <c r="O1136" s="1353">
        <f t="shared" si="78"/>
        <v>0</v>
      </c>
    </row>
    <row r="1137" spans="1:16" s="1279" customFormat="1" outlineLevel="1">
      <c r="A1137" s="1298">
        <v>1126</v>
      </c>
      <c r="B1137" s="1295" t="s">
        <v>3230</v>
      </c>
      <c r="C1137" s="1279" t="s">
        <v>3223</v>
      </c>
      <c r="D1137" s="1296">
        <f>+BS!Q1133</f>
        <v>318809.63541666669</v>
      </c>
      <c r="E1137" s="1298" t="s">
        <v>3772</v>
      </c>
      <c r="F1137" s="1275"/>
      <c r="G1137" s="1275"/>
      <c r="H1137" s="1275"/>
      <c r="I1137" s="1275">
        <f>+D1137</f>
        <v>318809.63541666669</v>
      </c>
      <c r="K1137" s="1275"/>
      <c r="L1137" s="1275"/>
      <c r="M1137" s="1275">
        <f>+I1137</f>
        <v>318809.63541666669</v>
      </c>
      <c r="N1137" s="1333">
        <f t="shared" si="77"/>
        <v>318809.63541666669</v>
      </c>
      <c r="O1137" s="1333">
        <f t="shared" si="78"/>
        <v>0</v>
      </c>
      <c r="P1137" s="1279" t="s">
        <v>3790</v>
      </c>
    </row>
    <row r="1138" spans="1:16" s="1279" customFormat="1" outlineLevel="1">
      <c r="A1138" s="1298">
        <v>1127</v>
      </c>
      <c r="B1138" s="1305">
        <v>18603081</v>
      </c>
      <c r="C1138" s="1279" t="s">
        <v>3233</v>
      </c>
      <c r="D1138" s="1296">
        <f>+BS!Q1134</f>
        <v>10000</v>
      </c>
      <c r="E1138" s="1298"/>
      <c r="F1138" s="1275">
        <f t="shared" ref="F1138:F1149" si="81">+D1138</f>
        <v>10000</v>
      </c>
      <c r="G1138" s="1275"/>
      <c r="H1138" s="1275"/>
      <c r="I1138" s="1275"/>
      <c r="K1138" s="1275"/>
      <c r="L1138" s="1275"/>
      <c r="M1138" s="1275"/>
      <c r="N1138" s="1333">
        <f t="shared" si="77"/>
        <v>0</v>
      </c>
      <c r="O1138" s="1333">
        <f t="shared" si="78"/>
        <v>0</v>
      </c>
    </row>
    <row r="1139" spans="1:16" s="1279" customFormat="1" outlineLevel="1">
      <c r="A1139" s="1298">
        <v>1128</v>
      </c>
      <c r="B1139" s="1305">
        <v>18603091</v>
      </c>
      <c r="C1139" s="1279" t="s">
        <v>3234</v>
      </c>
      <c r="D1139" s="1296">
        <f>+BS!Q1135</f>
        <v>12500</v>
      </c>
      <c r="E1139" s="1298"/>
      <c r="F1139" s="1275">
        <f t="shared" si="81"/>
        <v>12500</v>
      </c>
      <c r="G1139" s="1275"/>
      <c r="H1139" s="1275"/>
      <c r="I1139" s="1275"/>
      <c r="K1139" s="1275"/>
      <c r="L1139" s="1275"/>
      <c r="M1139" s="1275"/>
      <c r="N1139" s="1333">
        <f t="shared" si="77"/>
        <v>0</v>
      </c>
      <c r="O1139" s="1333">
        <f t="shared" si="78"/>
        <v>0</v>
      </c>
    </row>
    <row r="1140" spans="1:16" s="1279" customFormat="1" outlineLevel="1">
      <c r="A1140" s="1298">
        <v>1129</v>
      </c>
      <c r="B1140" s="1295">
        <v>18605001</v>
      </c>
      <c r="C1140" s="1326" t="s">
        <v>3014</v>
      </c>
      <c r="D1140" s="1296">
        <f>+BS!Q1136</f>
        <v>0</v>
      </c>
      <c r="E1140" s="1298"/>
      <c r="F1140" s="1275">
        <f t="shared" si="81"/>
        <v>0</v>
      </c>
      <c r="G1140" s="1275"/>
      <c r="H1140" s="1275"/>
      <c r="I1140" s="1275"/>
      <c r="K1140" s="1275"/>
      <c r="L1140" s="1275"/>
      <c r="M1140" s="1275"/>
      <c r="N1140" s="1333">
        <f t="shared" si="77"/>
        <v>0</v>
      </c>
      <c r="O1140" s="1333">
        <f t="shared" si="78"/>
        <v>0</v>
      </c>
    </row>
    <row r="1141" spans="1:16" s="1279" customFormat="1" outlineLevel="1">
      <c r="A1141" s="1298">
        <v>1130</v>
      </c>
      <c r="B1141" s="1295">
        <v>18605011</v>
      </c>
      <c r="C1141" s="1326" t="s">
        <v>3159</v>
      </c>
      <c r="D1141" s="1296">
        <f>+BS!Q1137</f>
        <v>2336374.4945833338</v>
      </c>
      <c r="E1141" s="1298"/>
      <c r="F1141" s="1275">
        <f t="shared" si="81"/>
        <v>2336374.4945833338</v>
      </c>
      <c r="G1141" s="1275"/>
      <c r="H1141" s="1275"/>
      <c r="I1141" s="1275"/>
      <c r="K1141" s="1275"/>
      <c r="L1141" s="1275"/>
      <c r="M1141" s="1275"/>
      <c r="N1141" s="1333">
        <f t="shared" si="77"/>
        <v>0</v>
      </c>
      <c r="O1141" s="1333">
        <f t="shared" si="78"/>
        <v>0</v>
      </c>
    </row>
    <row r="1142" spans="1:16" s="1279" customFormat="1" outlineLevel="1">
      <c r="A1142" s="1298">
        <v>1131</v>
      </c>
      <c r="B1142" s="1305">
        <v>18605021</v>
      </c>
      <c r="C1142" s="1279" t="s">
        <v>3235</v>
      </c>
      <c r="D1142" s="1296">
        <f>+BS!Q1138</f>
        <v>4271556.043333333</v>
      </c>
      <c r="E1142" s="1298"/>
      <c r="F1142" s="1275">
        <f t="shared" si="81"/>
        <v>4271556.043333333</v>
      </c>
      <c r="G1142" s="1275"/>
      <c r="H1142" s="1275"/>
      <c r="I1142" s="1275"/>
      <c r="K1142" s="1275"/>
      <c r="L1142" s="1275"/>
      <c r="M1142" s="1275"/>
      <c r="N1142" s="1333">
        <f t="shared" si="77"/>
        <v>0</v>
      </c>
      <c r="O1142" s="1333">
        <f t="shared" si="78"/>
        <v>0</v>
      </c>
    </row>
    <row r="1143" spans="1:16" s="1279" customFormat="1" outlineLevel="1">
      <c r="A1143" s="1298">
        <v>1132</v>
      </c>
      <c r="B1143" s="1295">
        <v>18605031</v>
      </c>
      <c r="C1143" s="1322" t="s">
        <v>3252</v>
      </c>
      <c r="D1143" s="1296">
        <f>+BS!Q1139</f>
        <v>993527.23999999976</v>
      </c>
      <c r="E1143" s="1298"/>
      <c r="F1143" s="1275">
        <f t="shared" si="81"/>
        <v>993527.23999999976</v>
      </c>
      <c r="G1143" s="1275"/>
      <c r="H1143" s="1275"/>
      <c r="I1143" s="1275"/>
      <c r="K1143" s="1275"/>
      <c r="L1143" s="1275"/>
      <c r="M1143" s="1275"/>
      <c r="N1143" s="1333">
        <f t="shared" si="77"/>
        <v>0</v>
      </c>
      <c r="O1143" s="1333">
        <f t="shared" si="78"/>
        <v>0</v>
      </c>
    </row>
    <row r="1144" spans="1:16" s="1279" customFormat="1" outlineLevel="1">
      <c r="A1144" s="1298">
        <v>1133</v>
      </c>
      <c r="B1144" s="1295">
        <v>18605041</v>
      </c>
      <c r="C1144" s="1326" t="s">
        <v>3296</v>
      </c>
      <c r="D1144" s="1296">
        <f>+BS!Q1140</f>
        <v>2969829.4975000001</v>
      </c>
      <c r="E1144" s="1298"/>
      <c r="F1144" s="1275">
        <f t="shared" si="81"/>
        <v>2969829.4975000001</v>
      </c>
      <c r="G1144" s="1275"/>
      <c r="H1144" s="1275"/>
      <c r="I1144" s="1275"/>
      <c r="K1144" s="1275"/>
      <c r="L1144" s="1275"/>
      <c r="M1144" s="1275"/>
      <c r="N1144" s="1333">
        <f t="shared" si="77"/>
        <v>0</v>
      </c>
      <c r="O1144" s="1333">
        <f t="shared" si="78"/>
        <v>0</v>
      </c>
    </row>
    <row r="1145" spans="1:16" s="1279" customFormat="1" outlineLevel="1">
      <c r="A1145" s="1298">
        <v>1134</v>
      </c>
      <c r="B1145" s="1295" t="s">
        <v>3477</v>
      </c>
      <c r="C1145" s="1279" t="s">
        <v>3475</v>
      </c>
      <c r="D1145" s="1296">
        <f>+BS!Q1141</f>
        <v>1113268.7058333333</v>
      </c>
      <c r="E1145" s="1298"/>
      <c r="F1145" s="1275">
        <f t="shared" si="81"/>
        <v>1113268.7058333333</v>
      </c>
      <c r="G1145" s="1275"/>
      <c r="H1145" s="1275"/>
      <c r="I1145" s="1275"/>
      <c r="K1145" s="1275"/>
      <c r="L1145" s="1275"/>
      <c r="M1145" s="1275"/>
      <c r="N1145" s="1333">
        <f t="shared" si="77"/>
        <v>0</v>
      </c>
      <c r="O1145" s="1333">
        <f t="shared" si="78"/>
        <v>0</v>
      </c>
    </row>
    <row r="1146" spans="1:16" s="1279" customFormat="1" outlineLevel="1">
      <c r="A1146" s="1298">
        <v>1135</v>
      </c>
      <c r="B1146" s="1295">
        <v>18605061</v>
      </c>
      <c r="C1146" s="1279" t="s">
        <v>3614</v>
      </c>
      <c r="D1146" s="1296">
        <f>+BS!Q1142</f>
        <v>496262.23249999998</v>
      </c>
      <c r="E1146" s="1298"/>
      <c r="F1146" s="1275">
        <f t="shared" si="81"/>
        <v>496262.23249999998</v>
      </c>
      <c r="G1146" s="1275"/>
      <c r="H1146" s="1275"/>
      <c r="I1146" s="1275"/>
      <c r="K1146" s="1275"/>
      <c r="L1146" s="1275"/>
      <c r="M1146" s="1275"/>
      <c r="N1146" s="1333">
        <f t="shared" si="77"/>
        <v>0</v>
      </c>
      <c r="O1146" s="1333">
        <f t="shared" si="78"/>
        <v>0</v>
      </c>
    </row>
    <row r="1147" spans="1:16" s="1279" customFormat="1" outlineLevel="1">
      <c r="A1147" s="1298">
        <v>1136</v>
      </c>
      <c r="B1147" s="1295">
        <v>18605071</v>
      </c>
      <c r="C1147" s="1279" t="s">
        <v>3496</v>
      </c>
      <c r="D1147" s="1296">
        <f>+BS!Q1143</f>
        <v>482231.90916666668</v>
      </c>
      <c r="E1147" s="1298"/>
      <c r="F1147" s="1275">
        <f t="shared" si="81"/>
        <v>482231.90916666668</v>
      </c>
      <c r="G1147" s="1275"/>
      <c r="H1147" s="1275"/>
      <c r="I1147" s="1275"/>
      <c r="K1147" s="1275"/>
      <c r="L1147" s="1275"/>
      <c r="M1147" s="1275"/>
      <c r="N1147" s="1333">
        <f t="shared" si="77"/>
        <v>0</v>
      </c>
      <c r="O1147" s="1333">
        <f t="shared" si="78"/>
        <v>0</v>
      </c>
    </row>
    <row r="1148" spans="1:16" s="1279" customFormat="1" outlineLevel="1">
      <c r="A1148" s="1298">
        <v>1137</v>
      </c>
      <c r="B1148" s="1295">
        <v>18608001</v>
      </c>
      <c r="C1148" s="1326" t="s">
        <v>726</v>
      </c>
      <c r="D1148" s="1296">
        <f>+BS!Q1144</f>
        <v>421471.11874999997</v>
      </c>
      <c r="E1148" s="1298"/>
      <c r="F1148" s="1275">
        <f t="shared" si="81"/>
        <v>421471.11874999997</v>
      </c>
      <c r="G1148" s="1275"/>
      <c r="H1148" s="1275"/>
      <c r="I1148" s="1275"/>
      <c r="K1148" s="1275"/>
      <c r="L1148" s="1275"/>
      <c r="M1148" s="1275"/>
      <c r="N1148" s="1333">
        <f t="shared" si="77"/>
        <v>0</v>
      </c>
      <c r="O1148" s="1333">
        <f t="shared" si="78"/>
        <v>0</v>
      </c>
    </row>
    <row r="1149" spans="1:16" s="1279" customFormat="1" outlineLevel="1">
      <c r="A1149" s="1298">
        <v>1138</v>
      </c>
      <c r="B1149" s="1295" t="s">
        <v>3864</v>
      </c>
      <c r="C1149" s="1326" t="s">
        <v>3091</v>
      </c>
      <c r="D1149" s="1296">
        <f>+BS!Q1145</f>
        <v>513468.18708333321</v>
      </c>
      <c r="E1149" s="1298" t="s">
        <v>3772</v>
      </c>
      <c r="F1149" s="1275">
        <f t="shared" si="81"/>
        <v>513468.18708333321</v>
      </c>
      <c r="G1149" s="1275"/>
      <c r="H1149" s="1275"/>
      <c r="I1149" s="1275"/>
      <c r="K1149" s="1275"/>
      <c r="L1149" s="1275"/>
      <c r="M1149" s="1275">
        <f>I1149</f>
        <v>0</v>
      </c>
      <c r="N1149" s="1333">
        <f t="shared" si="77"/>
        <v>0</v>
      </c>
      <c r="O1149" s="1333">
        <f t="shared" si="78"/>
        <v>0</v>
      </c>
      <c r="P1149" s="1279" t="s">
        <v>3805</v>
      </c>
    </row>
    <row r="1150" spans="1:16" s="1279" customFormat="1" ht="26.4" outlineLevel="1">
      <c r="A1150" s="1298">
        <v>1139</v>
      </c>
      <c r="B1150" s="1295">
        <v>18608011</v>
      </c>
      <c r="C1150" s="1326" t="s">
        <v>731</v>
      </c>
      <c r="D1150" s="1296">
        <f>+BS!Q1146</f>
        <v>344122.77249999996</v>
      </c>
      <c r="E1150" s="1298"/>
      <c r="F1150" s="1275"/>
      <c r="G1150" s="1275"/>
      <c r="H1150" s="1275"/>
      <c r="I1150" s="1275">
        <f>+D1150</f>
        <v>344122.77249999996</v>
      </c>
      <c r="K1150" s="1275"/>
      <c r="L1150" s="1275"/>
      <c r="M1150" s="1275">
        <f>I1150</f>
        <v>344122.77249999996</v>
      </c>
      <c r="N1150" s="1333">
        <f t="shared" si="77"/>
        <v>344122.77249999996</v>
      </c>
      <c r="O1150" s="1333">
        <f t="shared" si="78"/>
        <v>0</v>
      </c>
      <c r="P1150" s="1279" t="s">
        <v>3791</v>
      </c>
    </row>
    <row r="1151" spans="1:16" s="1279" customFormat="1" outlineLevel="1">
      <c r="A1151" s="1298">
        <v>1140</v>
      </c>
      <c r="B1151" s="1295">
        <v>18608012</v>
      </c>
      <c r="C1151" s="1326" t="s">
        <v>3097</v>
      </c>
      <c r="D1151" s="1296">
        <f>+BS!Q1147</f>
        <v>117011.78916666663</v>
      </c>
      <c r="E1151" s="1298"/>
      <c r="F1151" s="1275"/>
      <c r="G1151" s="1275"/>
      <c r="H1151" s="1275"/>
      <c r="I1151" s="1275">
        <f>+D1151</f>
        <v>117011.78916666663</v>
      </c>
      <c r="K1151" s="1275"/>
      <c r="L1151" s="1275"/>
      <c r="M1151" s="1275">
        <f>I1151</f>
        <v>117011.78916666663</v>
      </c>
      <c r="N1151" s="1333">
        <f t="shared" si="77"/>
        <v>117011.78916666663</v>
      </c>
      <c r="O1151" s="1333">
        <f t="shared" si="78"/>
        <v>0</v>
      </c>
      <c r="P1151" s="1279" t="s">
        <v>3791</v>
      </c>
    </row>
    <row r="1152" spans="1:16" s="1279" customFormat="1" outlineLevel="1">
      <c r="A1152" s="1298">
        <v>1141</v>
      </c>
      <c r="B1152" s="1295">
        <v>18608021</v>
      </c>
      <c r="C1152" s="1326" t="s">
        <v>727</v>
      </c>
      <c r="D1152" s="1296">
        <f>+BS!Q1148</f>
        <v>2254508.1700000004</v>
      </c>
      <c r="E1152" s="1298"/>
      <c r="F1152" s="1275">
        <f>+D1152</f>
        <v>2254508.1700000004</v>
      </c>
      <c r="G1152" s="1275"/>
      <c r="H1152" s="1275"/>
      <c r="I1152" s="1275"/>
      <c r="K1152" s="1275"/>
      <c r="L1152" s="1275"/>
      <c r="M1152" s="1275"/>
      <c r="N1152" s="1333">
        <f t="shared" si="77"/>
        <v>0</v>
      </c>
      <c r="O1152" s="1333">
        <f t="shared" si="78"/>
        <v>0</v>
      </c>
    </row>
    <row r="1153" spans="1:16" s="1279" customFormat="1" outlineLevel="1">
      <c r="A1153" s="1298">
        <v>1142</v>
      </c>
      <c r="B1153" s="1295">
        <v>18608022</v>
      </c>
      <c r="C1153" s="1279" t="s">
        <v>556</v>
      </c>
      <c r="D1153" s="1296">
        <f>+BS!Q1149</f>
        <v>0</v>
      </c>
      <c r="E1153" s="1298"/>
      <c r="F1153" s="1275"/>
      <c r="G1153" s="1275"/>
      <c r="H1153" s="1275"/>
      <c r="I1153" s="1275"/>
      <c r="K1153" s="1275"/>
      <c r="L1153" s="1275"/>
      <c r="M1153" s="1275"/>
      <c r="N1153" s="1333">
        <f t="shared" si="77"/>
        <v>0</v>
      </c>
      <c r="O1153" s="1333">
        <f t="shared" si="78"/>
        <v>0</v>
      </c>
    </row>
    <row r="1154" spans="1:16" s="1279" customFormat="1" outlineLevel="1">
      <c r="A1154" s="1298">
        <v>1143</v>
      </c>
      <c r="B1154" s="1295">
        <v>18608031</v>
      </c>
      <c r="C1154" s="1326" t="s">
        <v>727</v>
      </c>
      <c r="D1154" s="1296">
        <f>+BS!Q1150</f>
        <v>50000</v>
      </c>
      <c r="E1154" s="1298"/>
      <c r="F1154" s="1275">
        <f>+D1154</f>
        <v>50000</v>
      </c>
      <c r="G1154" s="1275"/>
      <c r="H1154" s="1275"/>
      <c r="I1154" s="1275"/>
      <c r="K1154" s="1275"/>
      <c r="L1154" s="1275"/>
      <c r="M1154" s="1275"/>
      <c r="N1154" s="1333">
        <f t="shared" si="77"/>
        <v>0</v>
      </c>
      <c r="O1154" s="1333">
        <f t="shared" si="78"/>
        <v>0</v>
      </c>
    </row>
    <row r="1155" spans="1:16" s="1279" customFormat="1" outlineLevel="1">
      <c r="A1155" s="1298">
        <v>1144</v>
      </c>
      <c r="B1155" s="1295">
        <v>18608041</v>
      </c>
      <c r="C1155" s="1326" t="s">
        <v>1379</v>
      </c>
      <c r="D1155" s="1296">
        <f>+BS!Q1151</f>
        <v>1835829.1987499997</v>
      </c>
      <c r="E1155" s="1298"/>
      <c r="F1155" s="1275">
        <f>+D1155</f>
        <v>1835829.1987499997</v>
      </c>
      <c r="G1155" s="1275"/>
      <c r="H1155" s="1275"/>
      <c r="I1155" s="1275"/>
      <c r="K1155" s="1275"/>
      <c r="L1155" s="1275"/>
      <c r="M1155" s="1275"/>
      <c r="N1155" s="1333">
        <f t="shared" si="77"/>
        <v>0</v>
      </c>
      <c r="O1155" s="1333">
        <f t="shared" si="78"/>
        <v>0</v>
      </c>
    </row>
    <row r="1156" spans="1:16" s="1279" customFormat="1" ht="26.4" outlineLevel="1">
      <c r="A1156" s="1298">
        <v>1145</v>
      </c>
      <c r="B1156" s="1295">
        <v>18608051</v>
      </c>
      <c r="C1156" s="1326" t="s">
        <v>1380</v>
      </c>
      <c r="D1156" s="1296">
        <f>+BS!Q1152</f>
        <v>2888713.7208333332</v>
      </c>
      <c r="E1156" s="1298"/>
      <c r="F1156" s="1275"/>
      <c r="G1156" s="1275"/>
      <c r="H1156" s="1275"/>
      <c r="I1156" s="1275">
        <f>+D1156</f>
        <v>2888713.7208333332</v>
      </c>
      <c r="K1156" s="1275"/>
      <c r="L1156" s="1275"/>
      <c r="M1156" s="1275">
        <f>I1156</f>
        <v>2888713.7208333332</v>
      </c>
      <c r="N1156" s="1333">
        <f t="shared" si="77"/>
        <v>2888713.7208333332</v>
      </c>
      <c r="O1156" s="1333">
        <f t="shared" si="78"/>
        <v>0</v>
      </c>
      <c r="P1156" s="1279" t="s">
        <v>3791</v>
      </c>
    </row>
    <row r="1157" spans="1:16" s="1279" customFormat="1" outlineLevel="1">
      <c r="A1157" s="1298">
        <v>1146</v>
      </c>
      <c r="B1157" s="1295">
        <v>18608061</v>
      </c>
      <c r="C1157" s="1326" t="s">
        <v>1813</v>
      </c>
      <c r="D1157" s="1296">
        <f>+BS!Q1153</f>
        <v>0</v>
      </c>
      <c r="E1157" s="1298"/>
      <c r="F1157" s="1275"/>
      <c r="G1157" s="1275"/>
      <c r="H1157" s="1275"/>
      <c r="I1157" s="1275">
        <f>+D1157</f>
        <v>0</v>
      </c>
      <c r="K1157" s="1275"/>
      <c r="L1157" s="1275"/>
      <c r="M1157" s="1275"/>
      <c r="N1157" s="1333">
        <f t="shared" si="77"/>
        <v>0</v>
      </c>
      <c r="O1157" s="1333">
        <f t="shared" si="78"/>
        <v>0</v>
      </c>
    </row>
    <row r="1158" spans="1:16" s="1279" customFormat="1" outlineLevel="1">
      <c r="A1158" s="1298">
        <v>1147</v>
      </c>
      <c r="B1158" s="1295">
        <v>18608062</v>
      </c>
      <c r="C1158" s="1279" t="s">
        <v>947</v>
      </c>
      <c r="D1158" s="1296">
        <f>+BS!Q1154</f>
        <v>-50267724.639999993</v>
      </c>
      <c r="E1158" s="1298" t="s">
        <v>3772</v>
      </c>
      <c r="F1158" s="1275">
        <f>+D1158-I1158</f>
        <v>-21477888.109999992</v>
      </c>
      <c r="G1158" s="1275"/>
      <c r="H1158" s="1275"/>
      <c r="I1158" s="1275">
        <f>-29000000+209796.52+366.95</f>
        <v>-28789836.530000001</v>
      </c>
      <c r="K1158" s="1275"/>
      <c r="L1158" s="1275"/>
      <c r="M1158" s="1275">
        <f>I1158</f>
        <v>-28789836.530000001</v>
      </c>
      <c r="N1158" s="1333">
        <f t="shared" si="77"/>
        <v>-28789836.530000001</v>
      </c>
      <c r="O1158" s="1333">
        <f t="shared" si="78"/>
        <v>0</v>
      </c>
      <c r="P1158" s="1279" t="s">
        <v>3805</v>
      </c>
    </row>
    <row r="1159" spans="1:16" s="1279" customFormat="1" outlineLevel="1">
      <c r="A1159" s="1298">
        <v>1148</v>
      </c>
      <c r="B1159" s="1295">
        <v>18608071</v>
      </c>
      <c r="C1159" s="1326" t="s">
        <v>1377</v>
      </c>
      <c r="D1159" s="1296">
        <f>+BS!Q1155</f>
        <v>0</v>
      </c>
      <c r="E1159" s="1298"/>
      <c r="F1159" s="1275"/>
      <c r="G1159" s="1275"/>
      <c r="H1159" s="1275"/>
      <c r="I1159" s="1275"/>
      <c r="K1159" s="1275"/>
      <c r="L1159" s="1275"/>
      <c r="M1159" s="1275"/>
      <c r="N1159" s="1333">
        <f t="shared" si="77"/>
        <v>0</v>
      </c>
      <c r="O1159" s="1333">
        <f t="shared" si="78"/>
        <v>0</v>
      </c>
    </row>
    <row r="1160" spans="1:16" s="1279" customFormat="1" outlineLevel="1">
      <c r="A1160" s="1298">
        <v>1149</v>
      </c>
      <c r="B1160" s="1295">
        <v>18608081</v>
      </c>
      <c r="C1160" s="1326" t="s">
        <v>1795</v>
      </c>
      <c r="D1160" s="1296">
        <f>+BS!Q1156</f>
        <v>659654.59</v>
      </c>
      <c r="E1160" s="1298"/>
      <c r="F1160" s="1275">
        <f>+D1160</f>
        <v>659654.59</v>
      </c>
      <c r="G1160" s="1275"/>
      <c r="H1160" s="1275"/>
      <c r="I1160" s="1275"/>
      <c r="K1160" s="1275"/>
      <c r="L1160" s="1275"/>
      <c r="M1160" s="1275"/>
      <c r="N1160" s="1333">
        <f t="shared" si="77"/>
        <v>0</v>
      </c>
      <c r="O1160" s="1333">
        <f t="shared" si="78"/>
        <v>0</v>
      </c>
    </row>
    <row r="1161" spans="1:16" s="1279" customFormat="1" outlineLevel="1">
      <c r="A1161" s="1298">
        <v>1150</v>
      </c>
      <c r="B1161" s="1295">
        <v>18608091</v>
      </c>
      <c r="C1161" s="1326" t="s">
        <v>1378</v>
      </c>
      <c r="D1161" s="1296">
        <f>+BS!Q1157</f>
        <v>0</v>
      </c>
      <c r="E1161" s="1298"/>
      <c r="F1161" s="1275"/>
      <c r="G1161" s="1275"/>
      <c r="H1161" s="1275"/>
      <c r="I1161" s="1275"/>
      <c r="K1161" s="1275"/>
      <c r="L1161" s="1275"/>
      <c r="M1161" s="1275"/>
      <c r="N1161" s="1333">
        <f t="shared" si="77"/>
        <v>0</v>
      </c>
      <c r="O1161" s="1333">
        <f t="shared" si="78"/>
        <v>0</v>
      </c>
    </row>
    <row r="1162" spans="1:16" s="1279" customFormat="1" ht="26.4" outlineLevel="1">
      <c r="A1162" s="1298">
        <v>1151</v>
      </c>
      <c r="B1162" s="1295">
        <v>18608101</v>
      </c>
      <c r="C1162" s="1326" t="s">
        <v>1381</v>
      </c>
      <c r="D1162" s="1296">
        <f>+BS!Q1158</f>
        <v>0</v>
      </c>
      <c r="E1162" s="1298"/>
      <c r="F1162" s="1275"/>
      <c r="G1162" s="1275"/>
      <c r="H1162" s="1275"/>
      <c r="I1162" s="1275"/>
      <c r="K1162" s="1275"/>
      <c r="L1162" s="1275"/>
      <c r="M1162" s="1275"/>
      <c r="N1162" s="1333">
        <f t="shared" si="77"/>
        <v>0</v>
      </c>
      <c r="O1162" s="1333">
        <f t="shared" si="78"/>
        <v>0</v>
      </c>
      <c r="P1162" s="1279" t="s">
        <v>3791</v>
      </c>
    </row>
    <row r="1163" spans="1:16" s="1279" customFormat="1" outlineLevel="1">
      <c r="A1163" s="1298">
        <v>1152</v>
      </c>
      <c r="B1163" s="1295" t="s">
        <v>3862</v>
      </c>
      <c r="C1163" s="1279" t="s">
        <v>47</v>
      </c>
      <c r="D1163" s="1296">
        <f>+BS!Q1159</f>
        <v>38953752.935833335</v>
      </c>
      <c r="E1163" s="1298" t="s">
        <v>3772</v>
      </c>
      <c r="F1163" s="1275">
        <v>4388453.62</v>
      </c>
      <c r="G1163" s="1275"/>
      <c r="H1163" s="1275"/>
      <c r="I1163" s="1275">
        <f>+D1163-F1163</f>
        <v>34565299.315833338</v>
      </c>
      <c r="K1163" s="1275"/>
      <c r="L1163" s="1275"/>
      <c r="M1163" s="1275">
        <f>I1163</f>
        <v>34565299.315833338</v>
      </c>
      <c r="N1163" s="1333">
        <f t="shared" si="77"/>
        <v>34565299.315833338</v>
      </c>
      <c r="O1163" s="1333">
        <f t="shared" si="78"/>
        <v>0</v>
      </c>
      <c r="P1163" s="1279" t="s">
        <v>3805</v>
      </c>
    </row>
    <row r="1164" spans="1:16" s="1279" customFormat="1" outlineLevel="1">
      <c r="A1164" s="1298">
        <v>1153</v>
      </c>
      <c r="B1164" s="1295">
        <v>18608111</v>
      </c>
      <c r="C1164" s="1326" t="s">
        <v>3506</v>
      </c>
      <c r="D1164" s="1296">
        <f>+BS!Q1160</f>
        <v>250000</v>
      </c>
      <c r="E1164" s="1298"/>
      <c r="F1164" s="1275"/>
      <c r="G1164" s="1275"/>
      <c r="H1164" s="1275"/>
      <c r="I1164" s="1275">
        <f>+D1164</f>
        <v>250000</v>
      </c>
      <c r="K1164" s="1275"/>
      <c r="L1164" s="1275"/>
      <c r="M1164" s="1275">
        <f>I1164</f>
        <v>250000</v>
      </c>
      <c r="N1164" s="1333">
        <f t="shared" ref="N1164:N1227" si="82">SUM(K1164:M1164)</f>
        <v>250000</v>
      </c>
      <c r="O1164" s="1333">
        <f t="shared" ref="O1164:O1227" si="83">N1164-I1164</f>
        <v>0</v>
      </c>
      <c r="P1164" s="1279" t="s">
        <v>3791</v>
      </c>
    </row>
    <row r="1165" spans="1:16" s="1279" customFormat="1" outlineLevel="1">
      <c r="A1165" s="1298">
        <v>1154</v>
      </c>
      <c r="B1165" s="1295">
        <v>18608121</v>
      </c>
      <c r="C1165" s="1326" t="s">
        <v>1796</v>
      </c>
      <c r="D1165" s="1296">
        <f>+BS!Q1161</f>
        <v>0</v>
      </c>
      <c r="E1165" s="1298"/>
      <c r="F1165" s="1275"/>
      <c r="G1165" s="1275"/>
      <c r="H1165" s="1275"/>
      <c r="I1165" s="1275"/>
      <c r="K1165" s="1275"/>
      <c r="L1165" s="1275"/>
      <c r="M1165" s="1275"/>
      <c r="N1165" s="1333">
        <f t="shared" si="82"/>
        <v>0</v>
      </c>
      <c r="O1165" s="1333">
        <f t="shared" si="83"/>
        <v>0</v>
      </c>
    </row>
    <row r="1166" spans="1:16" s="1279" customFormat="1" outlineLevel="1">
      <c r="A1166" s="1298">
        <v>1155</v>
      </c>
      <c r="B1166" s="1295">
        <v>18608131</v>
      </c>
      <c r="C1166" s="1326" t="s">
        <v>1578</v>
      </c>
      <c r="D1166" s="1296">
        <f>+BS!Q1162</f>
        <v>0</v>
      </c>
      <c r="E1166" s="1298"/>
      <c r="F1166" s="1275"/>
      <c r="G1166" s="1275"/>
      <c r="H1166" s="1275"/>
      <c r="I1166" s="1275"/>
      <c r="K1166" s="1275"/>
      <c r="L1166" s="1275"/>
      <c r="M1166" s="1275"/>
      <c r="N1166" s="1333">
        <f t="shared" si="82"/>
        <v>0</v>
      </c>
      <c r="O1166" s="1333">
        <f t="shared" si="83"/>
        <v>0</v>
      </c>
      <c r="P1166" s="1279" t="s">
        <v>3791</v>
      </c>
    </row>
    <row r="1167" spans="1:16" s="1279" customFormat="1" outlineLevel="1">
      <c r="A1167" s="1298">
        <v>1156</v>
      </c>
      <c r="B1167" s="1295">
        <v>18608141</v>
      </c>
      <c r="C1167" s="1326" t="s">
        <v>1585</v>
      </c>
      <c r="D1167" s="1296">
        <f>+BS!Q1163</f>
        <v>224879.76</v>
      </c>
      <c r="E1167" s="1298"/>
      <c r="F1167" s="1275">
        <f>+D1167</f>
        <v>224879.76</v>
      </c>
      <c r="G1167" s="1275"/>
      <c r="H1167" s="1275"/>
      <c r="I1167" s="1275"/>
      <c r="K1167" s="1275"/>
      <c r="L1167" s="1275"/>
      <c r="M1167" s="1275"/>
      <c r="N1167" s="1333">
        <f t="shared" si="82"/>
        <v>0</v>
      </c>
      <c r="O1167" s="1333">
        <f t="shared" si="83"/>
        <v>0</v>
      </c>
    </row>
    <row r="1168" spans="1:16" s="1279" customFormat="1" outlineLevel="1">
      <c r="A1168" s="1298">
        <v>1157</v>
      </c>
      <c r="B1168" s="1295">
        <v>18608142</v>
      </c>
      <c r="C1168" s="1279" t="s">
        <v>826</v>
      </c>
      <c r="D1168" s="1296">
        <f>+BS!Q1164</f>
        <v>0</v>
      </c>
      <c r="E1168" s="1298"/>
      <c r="F1168" s="1275"/>
      <c r="G1168" s="1275"/>
      <c r="H1168" s="1275"/>
      <c r="I1168" s="1275"/>
      <c r="K1168" s="1275"/>
      <c r="L1168" s="1275"/>
      <c r="M1168" s="1275"/>
      <c r="N1168" s="1333">
        <f t="shared" si="82"/>
        <v>0</v>
      </c>
      <c r="O1168" s="1333">
        <f t="shared" si="83"/>
        <v>0</v>
      </c>
    </row>
    <row r="1169" spans="1:16" s="1279" customFormat="1" outlineLevel="1">
      <c r="A1169" s="1298">
        <v>1158</v>
      </c>
      <c r="B1169" s="1295">
        <v>18608151</v>
      </c>
      <c r="C1169" s="1279" t="s">
        <v>1602</v>
      </c>
      <c r="D1169" s="1296">
        <f>+BS!Q1165</f>
        <v>75000</v>
      </c>
      <c r="E1169" s="1298"/>
      <c r="F1169" s="1275"/>
      <c r="G1169" s="1275"/>
      <c r="H1169" s="1275"/>
      <c r="I1169" s="1275">
        <f>+D1169</f>
        <v>75000</v>
      </c>
      <c r="K1169" s="1275"/>
      <c r="L1169" s="1275"/>
      <c r="M1169" s="1275">
        <f>I1169</f>
        <v>75000</v>
      </c>
      <c r="N1169" s="1333">
        <f t="shared" si="82"/>
        <v>75000</v>
      </c>
      <c r="O1169" s="1333">
        <f t="shared" si="83"/>
        <v>0</v>
      </c>
      <c r="P1169" s="1279" t="s">
        <v>3791</v>
      </c>
    </row>
    <row r="1170" spans="1:16" s="1279" customFormat="1" outlineLevel="1">
      <c r="A1170" s="1298">
        <v>1159</v>
      </c>
      <c r="B1170" s="1295">
        <v>18608152</v>
      </c>
      <c r="C1170" s="1279" t="s">
        <v>827</v>
      </c>
      <c r="D1170" s="1296">
        <f>+BS!Q1166</f>
        <v>0</v>
      </c>
      <c r="E1170" s="1298"/>
      <c r="F1170" s="1275"/>
      <c r="G1170" s="1275"/>
      <c r="H1170" s="1275"/>
      <c r="I1170" s="1275"/>
      <c r="K1170" s="1275"/>
      <c r="L1170" s="1275"/>
      <c r="M1170" s="1275"/>
      <c r="N1170" s="1333">
        <f t="shared" si="82"/>
        <v>0</v>
      </c>
      <c r="O1170" s="1333">
        <f t="shared" si="83"/>
        <v>0</v>
      </c>
    </row>
    <row r="1171" spans="1:16" s="1279" customFormat="1" outlineLevel="1">
      <c r="A1171" s="1298">
        <v>1160</v>
      </c>
      <c r="B1171" s="1295">
        <v>18608161</v>
      </c>
      <c r="C1171" s="1279" t="s">
        <v>2296</v>
      </c>
      <c r="D1171" s="1296">
        <f>+BS!Q1167</f>
        <v>0</v>
      </c>
      <c r="E1171" s="1298"/>
      <c r="F1171" s="1275"/>
      <c r="G1171" s="1275"/>
      <c r="H1171" s="1275"/>
      <c r="I1171" s="1275"/>
      <c r="K1171" s="1275"/>
      <c r="L1171" s="1275"/>
      <c r="M1171" s="1275"/>
      <c r="N1171" s="1333">
        <f t="shared" si="82"/>
        <v>0</v>
      </c>
      <c r="O1171" s="1333">
        <f t="shared" si="83"/>
        <v>0</v>
      </c>
      <c r="P1171" s="1279" t="s">
        <v>3791</v>
      </c>
    </row>
    <row r="1172" spans="1:16" s="1279" customFormat="1" outlineLevel="1">
      <c r="A1172" s="1298">
        <v>1161</v>
      </c>
      <c r="B1172" s="1295">
        <v>18608171</v>
      </c>
      <c r="C1172" s="1279" t="s">
        <v>2349</v>
      </c>
      <c r="D1172" s="1296">
        <f>+BS!Q1168</f>
        <v>212588.68000000002</v>
      </c>
      <c r="E1172" s="1298"/>
      <c r="F1172" s="1275">
        <f>+D1172</f>
        <v>212588.68000000002</v>
      </c>
      <c r="G1172" s="1275"/>
      <c r="H1172" s="1275"/>
      <c r="I1172" s="1275"/>
      <c r="K1172" s="1275"/>
      <c r="L1172" s="1275"/>
      <c r="M1172" s="1275"/>
      <c r="N1172" s="1333">
        <f t="shared" si="82"/>
        <v>0</v>
      </c>
      <c r="O1172" s="1333">
        <f t="shared" si="83"/>
        <v>0</v>
      </c>
    </row>
    <row r="1173" spans="1:16" s="1279" customFormat="1" outlineLevel="1">
      <c r="A1173" s="1298">
        <v>1162</v>
      </c>
      <c r="B1173" s="1295">
        <v>18608181</v>
      </c>
      <c r="C1173" s="1279" t="s">
        <v>2304</v>
      </c>
      <c r="D1173" s="1296">
        <f>+BS!Q1169</f>
        <v>50000</v>
      </c>
      <c r="E1173" s="1298"/>
      <c r="F1173" s="1275"/>
      <c r="G1173" s="1275"/>
      <c r="H1173" s="1275"/>
      <c r="I1173" s="1275">
        <f>+D1173</f>
        <v>50000</v>
      </c>
      <c r="K1173" s="1275"/>
      <c r="L1173" s="1275"/>
      <c r="M1173" s="1275">
        <f>I1173</f>
        <v>50000</v>
      </c>
      <c r="N1173" s="1333">
        <f t="shared" si="82"/>
        <v>50000</v>
      </c>
      <c r="O1173" s="1333">
        <f t="shared" si="83"/>
        <v>0</v>
      </c>
      <c r="P1173" s="1279" t="s">
        <v>3791</v>
      </c>
    </row>
    <row r="1174" spans="1:16" s="1279" customFormat="1" outlineLevel="1">
      <c r="A1174" s="1298">
        <v>1163</v>
      </c>
      <c r="B1174" s="1295">
        <v>18608191</v>
      </c>
      <c r="C1174" s="1279" t="s">
        <v>2309</v>
      </c>
      <c r="D1174" s="1296">
        <f>+BS!Q1170</f>
        <v>400495.46999999991</v>
      </c>
      <c r="E1174" s="1298"/>
      <c r="F1174" s="1275">
        <f>+D1174</f>
        <v>400495.46999999991</v>
      </c>
      <c r="G1174" s="1275"/>
      <c r="H1174" s="1275"/>
      <c r="I1174" s="1275"/>
      <c r="K1174" s="1275"/>
      <c r="L1174" s="1275"/>
      <c r="M1174" s="1275"/>
      <c r="N1174" s="1333">
        <f t="shared" si="82"/>
        <v>0</v>
      </c>
      <c r="O1174" s="1333">
        <f t="shared" si="83"/>
        <v>0</v>
      </c>
    </row>
    <row r="1175" spans="1:16" s="1279" customFormat="1" outlineLevel="1">
      <c r="A1175" s="1298">
        <v>1164</v>
      </c>
      <c r="B1175" s="1295">
        <v>18608201</v>
      </c>
      <c r="C1175" s="1279" t="s">
        <v>2347</v>
      </c>
      <c r="D1175" s="1296">
        <f>+BS!Q1171</f>
        <v>0</v>
      </c>
      <c r="E1175" s="1298"/>
      <c r="F1175" s="1275"/>
      <c r="G1175" s="1275"/>
      <c r="H1175" s="1275"/>
      <c r="I1175" s="1275"/>
      <c r="K1175" s="1275"/>
      <c r="L1175" s="1275"/>
      <c r="M1175" s="1275"/>
      <c r="N1175" s="1333">
        <f t="shared" si="82"/>
        <v>0</v>
      </c>
      <c r="O1175" s="1333">
        <f t="shared" si="83"/>
        <v>0</v>
      </c>
      <c r="P1175" s="1279" t="s">
        <v>3791</v>
      </c>
    </row>
    <row r="1176" spans="1:16" s="1279" customFormat="1" outlineLevel="1">
      <c r="A1176" s="1298">
        <v>1165</v>
      </c>
      <c r="B1176" s="1295">
        <v>18608211</v>
      </c>
      <c r="C1176" s="1279" t="s">
        <v>2381</v>
      </c>
      <c r="D1176" s="1296">
        <f>+BS!Q1172</f>
        <v>111880.23</v>
      </c>
      <c r="E1176" s="1298"/>
      <c r="F1176" s="1275">
        <f>+D1176</f>
        <v>111880.23</v>
      </c>
      <c r="G1176" s="1275"/>
      <c r="H1176" s="1275"/>
      <c r="I1176" s="1275"/>
      <c r="K1176" s="1275"/>
      <c r="L1176" s="1275"/>
      <c r="M1176" s="1275"/>
      <c r="N1176" s="1333">
        <f t="shared" si="82"/>
        <v>0</v>
      </c>
      <c r="O1176" s="1333">
        <f t="shared" si="83"/>
        <v>0</v>
      </c>
    </row>
    <row r="1177" spans="1:16" s="1279" customFormat="1" outlineLevel="1">
      <c r="A1177" s="1298">
        <v>1166</v>
      </c>
      <c r="B1177" s="1295">
        <v>18608212</v>
      </c>
      <c r="C1177" s="1279" t="s">
        <v>1695</v>
      </c>
      <c r="D1177" s="1296">
        <f>+BS!Q1173</f>
        <v>1467246.2454166666</v>
      </c>
      <c r="E1177" s="1298" t="s">
        <v>3772</v>
      </c>
      <c r="F1177" s="1275">
        <f>+D1177</f>
        <v>1467246.2454166666</v>
      </c>
      <c r="G1177" s="1275"/>
      <c r="H1177" s="1275"/>
      <c r="I1177" s="1275"/>
      <c r="K1177" s="1275"/>
      <c r="L1177" s="1275"/>
      <c r="M1177" s="1275">
        <f>I1177</f>
        <v>0</v>
      </c>
      <c r="N1177" s="1333">
        <f t="shared" si="82"/>
        <v>0</v>
      </c>
      <c r="O1177" s="1333">
        <f t="shared" si="83"/>
        <v>0</v>
      </c>
      <c r="P1177" s="1279" t="s">
        <v>3840</v>
      </c>
    </row>
    <row r="1178" spans="1:16" s="1279" customFormat="1" outlineLevel="1">
      <c r="A1178" s="1298">
        <v>1167</v>
      </c>
      <c r="B1178" s="1295">
        <v>18608221</v>
      </c>
      <c r="C1178" s="1279" t="s">
        <v>2468</v>
      </c>
      <c r="D1178" s="1296">
        <f>+BS!Q1174</f>
        <v>113235.72625000001</v>
      </c>
      <c r="E1178" s="1298"/>
      <c r="F1178" s="1275"/>
      <c r="G1178" s="1275"/>
      <c r="H1178" s="1275"/>
      <c r="I1178" s="1275">
        <f>+D1178</f>
        <v>113235.72625000001</v>
      </c>
      <c r="K1178" s="1275"/>
      <c r="L1178" s="1275"/>
      <c r="M1178" s="1275">
        <f>I1178</f>
        <v>113235.72625000001</v>
      </c>
      <c r="N1178" s="1333">
        <f t="shared" si="82"/>
        <v>113235.72625000001</v>
      </c>
      <c r="O1178" s="1333">
        <f t="shared" si="83"/>
        <v>0</v>
      </c>
      <c r="P1178" s="1279" t="s">
        <v>3791</v>
      </c>
    </row>
    <row r="1179" spans="1:16" s="1279" customFormat="1" outlineLevel="1">
      <c r="A1179" s="1298">
        <v>1168</v>
      </c>
      <c r="B1179" s="1295">
        <v>18608231</v>
      </c>
      <c r="C1179" s="1279" t="s">
        <v>2571</v>
      </c>
      <c r="D1179" s="1296">
        <f>+BS!Q1175</f>
        <v>281599.67625000002</v>
      </c>
      <c r="E1179" s="1298"/>
      <c r="F1179" s="1275">
        <f>+D1179</f>
        <v>281599.67625000002</v>
      </c>
      <c r="G1179" s="1275"/>
      <c r="H1179" s="1275"/>
      <c r="I1179" s="1275"/>
      <c r="K1179" s="1275"/>
      <c r="L1179" s="1275"/>
      <c r="M1179" s="1275"/>
      <c r="N1179" s="1333">
        <f t="shared" si="82"/>
        <v>0</v>
      </c>
      <c r="O1179" s="1333">
        <f t="shared" si="83"/>
        <v>0</v>
      </c>
    </row>
    <row r="1180" spans="1:16" s="1279" customFormat="1" outlineLevel="1">
      <c r="A1180" s="1298">
        <v>1169</v>
      </c>
      <c r="B1180" s="1295">
        <v>18608241</v>
      </c>
      <c r="C1180" s="1279" t="s">
        <v>2469</v>
      </c>
      <c r="D1180" s="1296">
        <f>+BS!Q1176</f>
        <v>95855.052083333328</v>
      </c>
      <c r="E1180" s="1298"/>
      <c r="F1180" s="1275"/>
      <c r="G1180" s="1275"/>
      <c r="H1180" s="1275"/>
      <c r="I1180" s="1275">
        <f>+D1180</f>
        <v>95855.052083333328</v>
      </c>
      <c r="K1180" s="1275"/>
      <c r="L1180" s="1275"/>
      <c r="M1180" s="1275">
        <f>I1180</f>
        <v>95855.052083333328</v>
      </c>
      <c r="N1180" s="1333">
        <f t="shared" si="82"/>
        <v>95855.052083333328</v>
      </c>
      <c r="O1180" s="1333">
        <f t="shared" si="83"/>
        <v>0</v>
      </c>
      <c r="P1180" s="1279" t="s">
        <v>3791</v>
      </c>
    </row>
    <row r="1181" spans="1:16" s="1279" customFormat="1" outlineLevel="1">
      <c r="A1181" s="1298">
        <v>1170</v>
      </c>
      <c r="B1181" s="1295">
        <v>18608242</v>
      </c>
      <c r="C1181" s="1279" t="s">
        <v>588</v>
      </c>
      <c r="D1181" s="1296">
        <f>+BS!Q1177</f>
        <v>0</v>
      </c>
      <c r="E1181" s="1298"/>
      <c r="F1181" s="1275"/>
      <c r="G1181" s="1275"/>
      <c r="H1181" s="1275"/>
      <c r="I1181" s="1275"/>
      <c r="K1181" s="1275"/>
      <c r="L1181" s="1275"/>
      <c r="M1181" s="1275"/>
      <c r="N1181" s="1333">
        <f t="shared" si="82"/>
        <v>0</v>
      </c>
      <c r="O1181" s="1333">
        <f t="shared" si="83"/>
        <v>0</v>
      </c>
    </row>
    <row r="1182" spans="1:16" s="1279" customFormat="1" outlineLevel="1">
      <c r="A1182" s="1298">
        <v>1171</v>
      </c>
      <c r="B1182" s="1295">
        <v>18608251</v>
      </c>
      <c r="C1182" s="1279" t="s">
        <v>3297</v>
      </c>
      <c r="D1182" s="1296">
        <f>+BS!Q1178</f>
        <v>695.75</v>
      </c>
      <c r="E1182" s="1298"/>
      <c r="F1182" s="1275">
        <f>+D1182</f>
        <v>695.75</v>
      </c>
      <c r="G1182" s="1275"/>
      <c r="H1182" s="1275"/>
      <c r="I1182" s="1275"/>
      <c r="K1182" s="1275"/>
      <c r="L1182" s="1275"/>
      <c r="M1182" s="1275"/>
      <c r="N1182" s="1333">
        <f t="shared" si="82"/>
        <v>0</v>
      </c>
      <c r="O1182" s="1333">
        <f t="shared" si="83"/>
        <v>0</v>
      </c>
    </row>
    <row r="1183" spans="1:16" s="1279" customFormat="1" outlineLevel="1">
      <c r="A1183" s="1298">
        <v>1172</v>
      </c>
      <c r="B1183" s="1295">
        <v>18608312</v>
      </c>
      <c r="C1183" s="1279" t="s">
        <v>744</v>
      </c>
      <c r="D1183" s="1296">
        <f>+BS!Q1179</f>
        <v>3959360.2216666676</v>
      </c>
      <c r="E1183" s="1298" t="s">
        <v>3772</v>
      </c>
      <c r="F1183" s="1275">
        <f>+D1183</f>
        <v>3959360.2216666676</v>
      </c>
      <c r="G1183" s="1275"/>
      <c r="H1183" s="1275"/>
      <c r="I1183" s="1275"/>
      <c r="K1183" s="1275"/>
      <c r="L1183" s="1275"/>
      <c r="M1183" s="1275">
        <f>I1183</f>
        <v>0</v>
      </c>
      <c r="N1183" s="1333">
        <f t="shared" si="82"/>
        <v>0</v>
      </c>
      <c r="O1183" s="1333">
        <f t="shared" si="83"/>
        <v>0</v>
      </c>
      <c r="P1183" s="1279" t="s">
        <v>3840</v>
      </c>
    </row>
    <row r="1184" spans="1:16" s="1279" customFormat="1" outlineLevel="1">
      <c r="A1184" s="1298">
        <v>1173</v>
      </c>
      <c r="B1184" s="1295" t="s">
        <v>3860</v>
      </c>
      <c r="C1184" s="1279" t="s">
        <v>226</v>
      </c>
      <c r="D1184" s="1296">
        <f>+BS!Q1180</f>
        <v>2651381.7400000007</v>
      </c>
      <c r="E1184" s="1298" t="s">
        <v>3772</v>
      </c>
      <c r="F1184" s="1275">
        <f>+D1184</f>
        <v>2651381.7400000007</v>
      </c>
      <c r="G1184" s="1275"/>
      <c r="H1184" s="1275"/>
      <c r="I1184" s="1275"/>
      <c r="K1184" s="1275"/>
      <c r="L1184" s="1275"/>
      <c r="M1184" s="1275">
        <f>I1184</f>
        <v>0</v>
      </c>
      <c r="N1184" s="1333">
        <f t="shared" si="82"/>
        <v>0</v>
      </c>
      <c r="O1184" s="1333">
        <f t="shared" si="83"/>
        <v>0</v>
      </c>
      <c r="P1184" s="1279" t="s">
        <v>3840</v>
      </c>
    </row>
    <row r="1185" spans="1:16" s="1279" customFormat="1" hidden="1" outlineLevel="2">
      <c r="A1185" s="1298">
        <v>1174</v>
      </c>
      <c r="B1185" s="1295">
        <v>18608442</v>
      </c>
      <c r="C1185" s="1279" t="s">
        <v>374</v>
      </c>
      <c r="D1185" s="1296">
        <f>+BS!Q1181</f>
        <v>0</v>
      </c>
      <c r="E1185" s="1298"/>
      <c r="F1185" s="1275"/>
      <c r="G1185" s="1275"/>
      <c r="H1185" s="1275"/>
      <c r="I1185" s="1275"/>
      <c r="K1185" s="1275"/>
      <c r="L1185" s="1275"/>
      <c r="M1185" s="1275"/>
      <c r="N1185" s="1333">
        <f t="shared" si="82"/>
        <v>0</v>
      </c>
      <c r="O1185" s="1333">
        <f t="shared" si="83"/>
        <v>0</v>
      </c>
    </row>
    <row r="1186" spans="1:16" s="1279" customFormat="1" hidden="1" outlineLevel="2">
      <c r="A1186" s="1298">
        <v>1175</v>
      </c>
      <c r="B1186" s="1295">
        <v>18608452</v>
      </c>
      <c r="C1186" s="1279" t="s">
        <v>135</v>
      </c>
      <c r="D1186" s="1296">
        <f>+BS!Q1182</f>
        <v>0</v>
      </c>
      <c r="E1186" s="1298"/>
      <c r="F1186" s="1275"/>
      <c r="G1186" s="1275"/>
      <c r="H1186" s="1275"/>
      <c r="I1186" s="1275"/>
      <c r="K1186" s="1275"/>
      <c r="L1186" s="1275"/>
      <c r="M1186" s="1275"/>
      <c r="N1186" s="1333">
        <f t="shared" si="82"/>
        <v>0</v>
      </c>
      <c r="O1186" s="1333">
        <f t="shared" si="83"/>
        <v>0</v>
      </c>
    </row>
    <row r="1187" spans="1:16" s="1279" customFormat="1" hidden="1" outlineLevel="2">
      <c r="A1187" s="1298">
        <v>1176</v>
      </c>
      <c r="B1187" s="1295">
        <v>18608512</v>
      </c>
      <c r="C1187" s="1279" t="s">
        <v>1825</v>
      </c>
      <c r="D1187" s="1296">
        <f>+BS!Q1183</f>
        <v>0</v>
      </c>
      <c r="E1187" s="1298"/>
      <c r="F1187" s="1275"/>
      <c r="G1187" s="1275"/>
      <c r="H1187" s="1275"/>
      <c r="I1187" s="1275"/>
      <c r="K1187" s="1275"/>
      <c r="L1187" s="1275"/>
      <c r="M1187" s="1275"/>
      <c r="N1187" s="1333">
        <f t="shared" si="82"/>
        <v>0</v>
      </c>
      <c r="O1187" s="1333">
        <f t="shared" si="83"/>
        <v>0</v>
      </c>
    </row>
    <row r="1188" spans="1:16" s="1279" customFormat="1" hidden="1" outlineLevel="2">
      <c r="A1188" s="1298">
        <v>1177</v>
      </c>
      <c r="B1188" s="1295">
        <v>18608542</v>
      </c>
      <c r="C1188" s="1279" t="s">
        <v>535</v>
      </c>
      <c r="D1188" s="1296">
        <f>+BS!Q1184</f>
        <v>0</v>
      </c>
      <c r="E1188" s="1298"/>
      <c r="F1188" s="1275"/>
      <c r="G1188" s="1275"/>
      <c r="H1188" s="1275"/>
      <c r="I1188" s="1275"/>
      <c r="K1188" s="1275"/>
      <c r="L1188" s="1275"/>
      <c r="M1188" s="1275"/>
      <c r="N1188" s="1333">
        <f t="shared" si="82"/>
        <v>0</v>
      </c>
      <c r="O1188" s="1333">
        <f t="shared" si="83"/>
        <v>0</v>
      </c>
    </row>
    <row r="1189" spans="1:16" s="1279" customFormat="1" outlineLevel="1" collapsed="1">
      <c r="A1189" s="1298">
        <v>1178</v>
      </c>
      <c r="B1189" s="1295">
        <v>18608612</v>
      </c>
      <c r="C1189" s="1279" t="s">
        <v>536</v>
      </c>
      <c r="D1189" s="1296">
        <f>+BS!Q1185</f>
        <v>779999.3879166668</v>
      </c>
      <c r="E1189" s="1298" t="s">
        <v>3772</v>
      </c>
      <c r="F1189" s="1275">
        <f>+D1189</f>
        <v>779999.3879166668</v>
      </c>
      <c r="G1189" s="1275"/>
      <c r="H1189" s="1275"/>
      <c r="I1189" s="1275"/>
      <c r="K1189" s="1275"/>
      <c r="L1189" s="1275"/>
      <c r="M1189" s="1275">
        <f>I1189</f>
        <v>0</v>
      </c>
      <c r="N1189" s="1333">
        <f t="shared" si="82"/>
        <v>0</v>
      </c>
      <c r="O1189" s="1333">
        <f t="shared" si="83"/>
        <v>0</v>
      </c>
      <c r="P1189" s="1279" t="s">
        <v>3840</v>
      </c>
    </row>
    <row r="1190" spans="1:16" s="1279" customFormat="1" outlineLevel="1">
      <c r="A1190" s="1298">
        <v>1179</v>
      </c>
      <c r="B1190" s="1295">
        <v>18608642</v>
      </c>
      <c r="C1190" s="1279" t="s">
        <v>535</v>
      </c>
      <c r="D1190" s="1296">
        <f>+BS!Q1186</f>
        <v>0</v>
      </c>
      <c r="E1190" s="1298"/>
      <c r="F1190" s="1275"/>
      <c r="G1190" s="1275"/>
      <c r="H1190" s="1275"/>
      <c r="I1190" s="1275"/>
      <c r="K1190" s="1275"/>
      <c r="L1190" s="1275"/>
      <c r="M1190" s="1275"/>
      <c r="N1190" s="1333">
        <f t="shared" si="82"/>
        <v>0</v>
      </c>
      <c r="O1190" s="1333">
        <f t="shared" si="83"/>
        <v>0</v>
      </c>
    </row>
    <row r="1191" spans="1:16" s="1279" customFormat="1" outlineLevel="1">
      <c r="A1191" s="1298">
        <v>1180</v>
      </c>
      <c r="B1191" s="1295">
        <v>18608712</v>
      </c>
      <c r="C1191" s="1279" t="s">
        <v>537</v>
      </c>
      <c r="D1191" s="1296">
        <f>+BS!Q1187</f>
        <v>5358667.5899999989</v>
      </c>
      <c r="E1191" s="1298" t="s">
        <v>3772</v>
      </c>
      <c r="F1191" s="1275">
        <f>+D1191</f>
        <v>5358667.5899999989</v>
      </c>
      <c r="G1191" s="1275"/>
      <c r="H1191" s="1275"/>
      <c r="I1191" s="1275"/>
      <c r="K1191" s="1275"/>
      <c r="L1191" s="1275"/>
      <c r="M1191" s="1275">
        <f>I1191</f>
        <v>0</v>
      </c>
      <c r="N1191" s="1333">
        <f t="shared" si="82"/>
        <v>0</v>
      </c>
      <c r="O1191" s="1333">
        <f t="shared" si="83"/>
        <v>0</v>
      </c>
      <c r="P1191" s="1279" t="s">
        <v>3838</v>
      </c>
    </row>
    <row r="1192" spans="1:16" s="1279" customFormat="1" outlineLevel="1">
      <c r="A1192" s="1298">
        <v>1181</v>
      </c>
      <c r="B1192" s="1295" t="s">
        <v>3380</v>
      </c>
      <c r="C1192" s="1279" t="s">
        <v>3377</v>
      </c>
      <c r="D1192" s="1296">
        <f>+BS!Q1188</f>
        <v>7711.71875</v>
      </c>
      <c r="E1192" s="1298" t="s">
        <v>3772</v>
      </c>
      <c r="F1192" s="1275">
        <f>+D1192</f>
        <v>7711.71875</v>
      </c>
      <c r="G1192" s="1275"/>
      <c r="H1192" s="1275"/>
      <c r="I1192" s="1275"/>
      <c r="K1192" s="1275"/>
      <c r="L1192" s="1275"/>
      <c r="M1192" s="1275">
        <f>I1192</f>
        <v>0</v>
      </c>
      <c r="N1192" s="1333">
        <f t="shared" si="82"/>
        <v>0</v>
      </c>
      <c r="O1192" s="1333">
        <f t="shared" si="83"/>
        <v>0</v>
      </c>
      <c r="P1192" s="1279" t="s">
        <v>3838</v>
      </c>
    </row>
    <row r="1193" spans="1:16" s="1279" customFormat="1" outlineLevel="1">
      <c r="A1193" s="1298">
        <v>1182</v>
      </c>
      <c r="B1193" s="1295">
        <v>18608742</v>
      </c>
      <c r="C1193" s="1279" t="s">
        <v>538</v>
      </c>
      <c r="D1193" s="1296">
        <f>+BS!Q1189</f>
        <v>0</v>
      </c>
      <c r="E1193" s="1298"/>
      <c r="F1193" s="1275"/>
      <c r="G1193" s="1275"/>
      <c r="H1193" s="1275"/>
      <c r="I1193" s="1275"/>
      <c r="K1193" s="1275"/>
      <c r="L1193" s="1275"/>
      <c r="M1193" s="1275"/>
      <c r="N1193" s="1333">
        <f t="shared" si="82"/>
        <v>0</v>
      </c>
      <c r="O1193" s="1333">
        <f t="shared" si="83"/>
        <v>0</v>
      </c>
    </row>
    <row r="1194" spans="1:16" s="1279" customFormat="1" outlineLevel="1">
      <c r="A1194" s="1298">
        <v>1183</v>
      </c>
      <c r="B1194" s="1311">
        <v>18608752</v>
      </c>
      <c r="C1194" s="1312" t="s">
        <v>2006</v>
      </c>
      <c r="D1194" s="1296">
        <f>+BS!Q1190</f>
        <v>935530</v>
      </c>
      <c r="E1194" s="1298" t="s">
        <v>3772</v>
      </c>
      <c r="F1194" s="1275">
        <f>+D1194</f>
        <v>935530</v>
      </c>
      <c r="G1194" s="1275"/>
      <c r="H1194" s="1275"/>
      <c r="I1194" s="1275"/>
      <c r="K1194" s="1275"/>
      <c r="L1194" s="1275"/>
      <c r="M1194" s="1275"/>
      <c r="N1194" s="1333">
        <f t="shared" si="82"/>
        <v>0</v>
      </c>
      <c r="O1194" s="1333">
        <f t="shared" si="83"/>
        <v>0</v>
      </c>
      <c r="P1194" s="1279" t="s">
        <v>3803</v>
      </c>
    </row>
    <row r="1195" spans="1:16" s="1279" customFormat="1" outlineLevel="1">
      <c r="A1195" s="1298">
        <v>1184</v>
      </c>
      <c r="B1195" s="1311">
        <v>18608762</v>
      </c>
      <c r="C1195" s="1312" t="s">
        <v>2007</v>
      </c>
      <c r="D1195" s="1296">
        <f>+BS!Q1191</f>
        <v>0</v>
      </c>
      <c r="E1195" s="1298"/>
      <c r="F1195" s="1275"/>
      <c r="G1195" s="1275"/>
      <c r="H1195" s="1275"/>
      <c r="I1195" s="1275"/>
      <c r="K1195" s="1275"/>
      <c r="L1195" s="1275"/>
      <c r="M1195" s="1275"/>
      <c r="N1195" s="1333">
        <f t="shared" si="82"/>
        <v>0</v>
      </c>
      <c r="O1195" s="1333">
        <f t="shared" si="83"/>
        <v>0</v>
      </c>
    </row>
    <row r="1196" spans="1:16" s="1279" customFormat="1" outlineLevel="1">
      <c r="A1196" s="1298">
        <v>1185</v>
      </c>
      <c r="B1196" s="1295">
        <v>18608772</v>
      </c>
      <c r="C1196" s="1279" t="s">
        <v>2941</v>
      </c>
      <c r="D1196" s="1296">
        <f>+BS!Q1192</f>
        <v>-3488999.100000001</v>
      </c>
      <c r="E1196" s="1298" t="s">
        <v>3772</v>
      </c>
      <c r="F1196" s="1275">
        <f>+D1196</f>
        <v>-3488999.100000001</v>
      </c>
      <c r="G1196" s="1275"/>
      <c r="H1196" s="1275"/>
      <c r="I1196" s="1275"/>
      <c r="K1196" s="1275"/>
      <c r="L1196" s="1275"/>
      <c r="M1196" s="1275"/>
      <c r="N1196" s="1333">
        <f t="shared" si="82"/>
        <v>0</v>
      </c>
      <c r="O1196" s="1333">
        <f t="shared" si="83"/>
        <v>0</v>
      </c>
      <c r="P1196" s="1279" t="s">
        <v>3840</v>
      </c>
    </row>
    <row r="1197" spans="1:16" s="1279" customFormat="1" outlineLevel="1">
      <c r="A1197" s="1298">
        <v>1186</v>
      </c>
      <c r="B1197" s="1295" t="s">
        <v>3858</v>
      </c>
      <c r="C1197" s="1279" t="s">
        <v>2942</v>
      </c>
      <c r="D1197" s="1296">
        <f>+BS!Q1193</f>
        <v>-801550.75</v>
      </c>
      <c r="E1197" s="1298" t="s">
        <v>3772</v>
      </c>
      <c r="F1197" s="1275">
        <f>+D1197</f>
        <v>-801550.75</v>
      </c>
      <c r="G1197" s="1275"/>
      <c r="H1197" s="1275"/>
      <c r="I1197" s="1275"/>
      <c r="K1197" s="1275"/>
      <c r="L1197" s="1275"/>
      <c r="M1197" s="1275">
        <f>I1197</f>
        <v>0</v>
      </c>
      <c r="N1197" s="1333">
        <f t="shared" si="82"/>
        <v>0</v>
      </c>
      <c r="O1197" s="1333">
        <f t="shared" si="83"/>
        <v>0</v>
      </c>
      <c r="P1197" s="1279" t="s">
        <v>3840</v>
      </c>
    </row>
    <row r="1198" spans="1:16" s="1279" customFormat="1" outlineLevel="1">
      <c r="A1198" s="1298">
        <v>1187</v>
      </c>
      <c r="B1198" s="1295">
        <v>18608792</v>
      </c>
      <c r="C1198" s="1279" t="s">
        <v>2943</v>
      </c>
      <c r="D1198" s="1296">
        <f>+BS!Q1194</f>
        <v>-160310.14999999997</v>
      </c>
      <c r="E1198" s="1298" t="s">
        <v>3772</v>
      </c>
      <c r="F1198" s="1275">
        <f>+D1198</f>
        <v>-160310.14999999997</v>
      </c>
      <c r="G1198" s="1275"/>
      <c r="H1198" s="1275"/>
      <c r="I1198" s="1275"/>
      <c r="K1198" s="1275"/>
      <c r="L1198" s="1275"/>
      <c r="M1198" s="1275">
        <f>I1198</f>
        <v>0</v>
      </c>
      <c r="N1198" s="1333">
        <f t="shared" si="82"/>
        <v>0</v>
      </c>
      <c r="O1198" s="1333">
        <f t="shared" si="83"/>
        <v>0</v>
      </c>
      <c r="P1198" s="1279" t="s">
        <v>3840</v>
      </c>
    </row>
    <row r="1199" spans="1:16" s="1279" customFormat="1" hidden="1" outlineLevel="2">
      <c r="A1199" s="1298">
        <v>1188</v>
      </c>
      <c r="B1199" s="1295">
        <v>18608812</v>
      </c>
      <c r="C1199" s="1279" t="s">
        <v>1181</v>
      </c>
      <c r="D1199" s="1296">
        <f>+BS!Q1195</f>
        <v>0</v>
      </c>
      <c r="E1199" s="1298"/>
      <c r="F1199" s="1275"/>
      <c r="G1199" s="1275"/>
      <c r="H1199" s="1275"/>
      <c r="I1199" s="1275"/>
      <c r="K1199" s="1275"/>
      <c r="L1199" s="1275"/>
      <c r="M1199" s="1275"/>
      <c r="N1199" s="1333">
        <f t="shared" si="82"/>
        <v>0</v>
      </c>
      <c r="O1199" s="1333">
        <f t="shared" si="83"/>
        <v>0</v>
      </c>
    </row>
    <row r="1200" spans="1:16" s="1279" customFormat="1" hidden="1" outlineLevel="2">
      <c r="A1200" s="1298">
        <v>1189</v>
      </c>
      <c r="B1200" s="1295">
        <v>18608912</v>
      </c>
      <c r="C1200" s="1279" t="s">
        <v>688</v>
      </c>
      <c r="D1200" s="1296">
        <f>+BS!Q1196</f>
        <v>0</v>
      </c>
      <c r="E1200" s="1298"/>
      <c r="F1200" s="1275"/>
      <c r="G1200" s="1275"/>
      <c r="H1200" s="1275"/>
      <c r="I1200" s="1275"/>
      <c r="K1200" s="1275"/>
      <c r="L1200" s="1275"/>
      <c r="M1200" s="1275"/>
      <c r="N1200" s="1333">
        <f t="shared" si="82"/>
        <v>0</v>
      </c>
      <c r="O1200" s="1333">
        <f t="shared" si="83"/>
        <v>0</v>
      </c>
    </row>
    <row r="1201" spans="1:16" s="1279" customFormat="1" hidden="1" outlineLevel="2">
      <c r="A1201" s="1298">
        <v>1190</v>
      </c>
      <c r="B1201" s="1295">
        <v>18608941</v>
      </c>
      <c r="C1201" s="1279" t="s">
        <v>1182</v>
      </c>
      <c r="D1201" s="1296">
        <f>+BS!Q1197</f>
        <v>0</v>
      </c>
      <c r="E1201" s="1298"/>
      <c r="F1201" s="1275"/>
      <c r="G1201" s="1275"/>
      <c r="H1201" s="1275"/>
      <c r="I1201" s="1275"/>
      <c r="K1201" s="1275"/>
      <c r="L1201" s="1275"/>
      <c r="M1201" s="1275"/>
      <c r="N1201" s="1333">
        <f t="shared" si="82"/>
        <v>0</v>
      </c>
      <c r="O1201" s="1333">
        <f t="shared" si="83"/>
        <v>0</v>
      </c>
    </row>
    <row r="1202" spans="1:16" s="1279" customFormat="1" hidden="1" outlineLevel="2">
      <c r="A1202" s="1298">
        <v>1191</v>
      </c>
      <c r="B1202" s="1295">
        <v>18608942</v>
      </c>
      <c r="C1202" s="1279" t="s">
        <v>1182</v>
      </c>
      <c r="D1202" s="1296">
        <f>+BS!Q1198</f>
        <v>0</v>
      </c>
      <c r="E1202" s="1298"/>
      <c r="F1202" s="1275"/>
      <c r="G1202" s="1275"/>
      <c r="H1202" s="1275"/>
      <c r="I1202" s="1275"/>
      <c r="K1202" s="1275"/>
      <c r="L1202" s="1275"/>
      <c r="M1202" s="1275"/>
      <c r="N1202" s="1333">
        <f t="shared" si="82"/>
        <v>0</v>
      </c>
      <c r="O1202" s="1333">
        <f t="shared" si="83"/>
        <v>0</v>
      </c>
    </row>
    <row r="1203" spans="1:16" s="1279" customFormat="1" hidden="1" outlineLevel="2">
      <c r="A1203" s="1298">
        <v>1192</v>
      </c>
      <c r="B1203" s="1295">
        <v>18608951</v>
      </c>
      <c r="C1203" s="1279" t="s">
        <v>2657</v>
      </c>
      <c r="D1203" s="1296">
        <f>+BS!Q1199</f>
        <v>0</v>
      </c>
      <c r="E1203" s="1298"/>
      <c r="F1203" s="1275"/>
      <c r="G1203" s="1275"/>
      <c r="H1203" s="1275"/>
      <c r="I1203" s="1275"/>
      <c r="K1203" s="1275"/>
      <c r="L1203" s="1275"/>
      <c r="M1203" s="1275"/>
      <c r="N1203" s="1333">
        <f t="shared" si="82"/>
        <v>0</v>
      </c>
      <c r="O1203" s="1333">
        <f t="shared" si="83"/>
        <v>0</v>
      </c>
    </row>
    <row r="1204" spans="1:16" s="1279" customFormat="1" hidden="1" outlineLevel="2">
      <c r="A1204" s="1298">
        <v>1193</v>
      </c>
      <c r="B1204" s="1295">
        <v>18609112</v>
      </c>
      <c r="C1204" s="1279" t="s">
        <v>790</v>
      </c>
      <c r="D1204" s="1296">
        <f>+BS!Q1200</f>
        <v>0</v>
      </c>
      <c r="E1204" s="1298"/>
      <c r="F1204" s="1275"/>
      <c r="G1204" s="1275"/>
      <c r="H1204" s="1275"/>
      <c r="I1204" s="1275"/>
      <c r="K1204" s="1275"/>
      <c r="L1204" s="1275"/>
      <c r="M1204" s="1275"/>
      <c r="N1204" s="1333">
        <f t="shared" si="82"/>
        <v>0</v>
      </c>
      <c r="O1204" s="1333">
        <f t="shared" si="83"/>
        <v>0</v>
      </c>
    </row>
    <row r="1205" spans="1:16" s="1279" customFormat="1" hidden="1" outlineLevel="2">
      <c r="A1205" s="1298">
        <v>1194</v>
      </c>
      <c r="B1205" s="1295">
        <v>18609122</v>
      </c>
      <c r="C1205" s="1279" t="s">
        <v>585</v>
      </c>
      <c r="D1205" s="1296">
        <f>+BS!Q1201</f>
        <v>0</v>
      </c>
      <c r="E1205" s="1298"/>
      <c r="F1205" s="1275"/>
      <c r="G1205" s="1275"/>
      <c r="H1205" s="1275"/>
      <c r="I1205" s="1275"/>
      <c r="K1205" s="1275"/>
      <c r="L1205" s="1275"/>
      <c r="M1205" s="1275"/>
      <c r="N1205" s="1333">
        <f t="shared" si="82"/>
        <v>0</v>
      </c>
      <c r="O1205" s="1333">
        <f t="shared" si="83"/>
        <v>0</v>
      </c>
    </row>
    <row r="1206" spans="1:16" s="1279" customFormat="1" hidden="1" outlineLevel="2">
      <c r="A1206" s="1298">
        <v>1195</v>
      </c>
      <c r="B1206" s="1295">
        <v>18609132</v>
      </c>
      <c r="C1206" s="1279" t="s">
        <v>1964</v>
      </c>
      <c r="D1206" s="1296">
        <f>+BS!Q1202</f>
        <v>0</v>
      </c>
      <c r="E1206" s="1298"/>
      <c r="F1206" s="1275"/>
      <c r="G1206" s="1275"/>
      <c r="H1206" s="1275"/>
      <c r="I1206" s="1275"/>
      <c r="K1206" s="1275"/>
      <c r="L1206" s="1275"/>
      <c r="M1206" s="1275"/>
      <c r="N1206" s="1333">
        <f t="shared" si="82"/>
        <v>0</v>
      </c>
      <c r="O1206" s="1333">
        <f t="shared" si="83"/>
        <v>0</v>
      </c>
    </row>
    <row r="1207" spans="1:16" s="1279" customFormat="1" hidden="1" outlineLevel="2">
      <c r="A1207" s="1298">
        <v>1196</v>
      </c>
      <c r="B1207" s="1295">
        <v>18609142</v>
      </c>
      <c r="C1207" s="1279" t="s">
        <v>161</v>
      </c>
      <c r="D1207" s="1296">
        <f>+BS!Q1203</f>
        <v>0</v>
      </c>
      <c r="E1207" s="1298"/>
      <c r="F1207" s="1275"/>
      <c r="G1207" s="1275"/>
      <c r="H1207" s="1275"/>
      <c r="I1207" s="1275"/>
      <c r="K1207" s="1275"/>
      <c r="L1207" s="1275"/>
      <c r="M1207" s="1275"/>
      <c r="N1207" s="1333">
        <f t="shared" si="82"/>
        <v>0</v>
      </c>
      <c r="O1207" s="1333">
        <f t="shared" si="83"/>
        <v>0</v>
      </c>
    </row>
    <row r="1208" spans="1:16" s="1279" customFormat="1" hidden="1" outlineLevel="2">
      <c r="A1208" s="1298">
        <v>1197</v>
      </c>
      <c r="B1208" s="1295">
        <v>18609212</v>
      </c>
      <c r="C1208" s="1279" t="s">
        <v>791</v>
      </c>
      <c r="D1208" s="1296">
        <f>+BS!Q1204</f>
        <v>0</v>
      </c>
      <c r="E1208" s="1298"/>
      <c r="F1208" s="1275"/>
      <c r="G1208" s="1275"/>
      <c r="H1208" s="1275"/>
      <c r="I1208" s="1275"/>
      <c r="K1208" s="1275"/>
      <c r="L1208" s="1275"/>
      <c r="M1208" s="1275"/>
      <c r="N1208" s="1333">
        <f t="shared" si="82"/>
        <v>0</v>
      </c>
      <c r="O1208" s="1333">
        <f t="shared" si="83"/>
        <v>0</v>
      </c>
    </row>
    <row r="1209" spans="1:16" s="1279" customFormat="1" outlineLevel="1" collapsed="1">
      <c r="A1209" s="1298">
        <v>1198</v>
      </c>
      <c r="B1209" s="1295" t="s">
        <v>3861</v>
      </c>
      <c r="C1209" s="1279" t="s">
        <v>542</v>
      </c>
      <c r="D1209" s="1296">
        <f>+BS!Q1205</f>
        <v>12405154.710000003</v>
      </c>
      <c r="E1209" s="1298" t="s">
        <v>3772</v>
      </c>
      <c r="F1209" s="1275">
        <f>+D1209</f>
        <v>12405154.710000003</v>
      </c>
      <c r="G1209" s="1275"/>
      <c r="H1209" s="1275"/>
      <c r="I1209" s="1275"/>
      <c r="K1209" s="1275"/>
      <c r="L1209" s="1275"/>
      <c r="M1209" s="1275">
        <f>I1209</f>
        <v>0</v>
      </c>
      <c r="N1209" s="1333">
        <f t="shared" si="82"/>
        <v>0</v>
      </c>
      <c r="O1209" s="1333">
        <f t="shared" si="83"/>
        <v>0</v>
      </c>
      <c r="P1209" s="1279" t="s">
        <v>3840</v>
      </c>
    </row>
    <row r="1210" spans="1:16" s="1279" customFormat="1" outlineLevel="1">
      <c r="A1210" s="1298">
        <v>1199</v>
      </c>
      <c r="B1210" s="1295">
        <v>18609422</v>
      </c>
      <c r="C1210" s="1279" t="s">
        <v>2723</v>
      </c>
      <c r="D1210" s="1296">
        <f>+BS!Q1206</f>
        <v>21800608.924583331</v>
      </c>
      <c r="E1210" s="1298"/>
      <c r="F1210" s="1275"/>
      <c r="G1210" s="1275"/>
      <c r="H1210" s="1275"/>
      <c r="I1210" s="1275">
        <f>+D1210</f>
        <v>21800608.924583331</v>
      </c>
      <c r="K1210" s="1275"/>
      <c r="L1210" s="1275"/>
      <c r="M1210" s="1275">
        <f>I1210</f>
        <v>21800608.924583331</v>
      </c>
      <c r="N1210" s="1333">
        <f t="shared" si="82"/>
        <v>21800608.924583331</v>
      </c>
      <c r="O1210" s="1333">
        <f t="shared" si="83"/>
        <v>0</v>
      </c>
      <c r="P1210" s="1279" t="s">
        <v>3791</v>
      </c>
    </row>
    <row r="1211" spans="1:16" s="1279" customFormat="1" outlineLevel="1">
      <c r="A1211" s="1298">
        <v>1200</v>
      </c>
      <c r="B1211" s="1295" t="s">
        <v>3859</v>
      </c>
      <c r="C1211" s="1279" t="s">
        <v>2725</v>
      </c>
      <c r="D1211" s="1296">
        <f>+BS!Q1207</f>
        <v>6252278.4400000013</v>
      </c>
      <c r="E1211" s="1298" t="s">
        <v>3772</v>
      </c>
      <c r="F1211" s="1275">
        <f>+D1211</f>
        <v>6252278.4400000013</v>
      </c>
      <c r="G1211" s="1275"/>
      <c r="H1211" s="1275"/>
      <c r="I1211" s="1275"/>
      <c r="K1211" s="1275"/>
      <c r="L1211" s="1275"/>
      <c r="M1211" s="1275">
        <f>I1211</f>
        <v>0</v>
      </c>
      <c r="N1211" s="1333">
        <f t="shared" si="82"/>
        <v>0</v>
      </c>
      <c r="O1211" s="1333">
        <f t="shared" si="83"/>
        <v>0</v>
      </c>
      <c r="P1211" s="1279" t="s">
        <v>3840</v>
      </c>
    </row>
    <row r="1212" spans="1:16" s="1279" customFormat="1" outlineLevel="1">
      <c r="A1212" s="1298">
        <v>1201</v>
      </c>
      <c r="B1212" s="1295">
        <v>18609512</v>
      </c>
      <c r="C1212" s="1279" t="s">
        <v>3253</v>
      </c>
      <c r="D1212" s="1296">
        <f>+BS!Q1208</f>
        <v>79127.539583333317</v>
      </c>
      <c r="E1212" s="1298" t="s">
        <v>3772</v>
      </c>
      <c r="F1212" s="1275">
        <f>+D1212</f>
        <v>79127.539583333317</v>
      </c>
      <c r="G1212" s="1275"/>
      <c r="H1212" s="1275"/>
      <c r="I1212" s="1275"/>
      <c r="K1212" s="1275"/>
      <c r="L1212" s="1275"/>
      <c r="M1212" s="1275">
        <f>I1212</f>
        <v>0</v>
      </c>
      <c r="N1212" s="1333">
        <f t="shared" si="82"/>
        <v>0</v>
      </c>
      <c r="O1212" s="1333">
        <f t="shared" si="83"/>
        <v>0</v>
      </c>
      <c r="P1212" s="1279" t="s">
        <v>3840</v>
      </c>
    </row>
    <row r="1213" spans="1:16" s="1279" customFormat="1" outlineLevel="1">
      <c r="A1213" s="1298">
        <v>1202</v>
      </c>
      <c r="B1213" s="1295">
        <v>18609522</v>
      </c>
      <c r="C1213" s="1279" t="s">
        <v>804</v>
      </c>
      <c r="D1213" s="1296">
        <f>+BS!Q1209</f>
        <v>0</v>
      </c>
      <c r="E1213" s="1298"/>
      <c r="F1213" s="1275"/>
      <c r="G1213" s="1275"/>
      <c r="H1213" s="1275"/>
      <c r="I1213" s="1275">
        <f>+D1213</f>
        <v>0</v>
      </c>
      <c r="K1213" s="1275"/>
      <c r="L1213" s="1275"/>
      <c r="M1213" s="1275"/>
      <c r="N1213" s="1333">
        <f t="shared" si="82"/>
        <v>0</v>
      </c>
      <c r="O1213" s="1333">
        <f t="shared" si="83"/>
        <v>0</v>
      </c>
    </row>
    <row r="1214" spans="1:16" s="1279" customFormat="1" outlineLevel="1">
      <c r="A1214" s="1298">
        <v>1203</v>
      </c>
      <c r="B1214" s="1295" t="s">
        <v>3863</v>
      </c>
      <c r="C1214" s="1279" t="s">
        <v>22</v>
      </c>
      <c r="D1214" s="1296">
        <f>+BS!Q1210</f>
        <v>241783.75083333335</v>
      </c>
      <c r="E1214" s="1298" t="s">
        <v>3772</v>
      </c>
      <c r="F1214" s="1275">
        <f>+D1214</f>
        <v>241783.75083333335</v>
      </c>
      <c r="G1214" s="1275"/>
      <c r="H1214" s="1275"/>
      <c r="I1214" s="1275"/>
      <c r="K1214" s="1275"/>
      <c r="L1214" s="1275"/>
      <c r="M1214" s="1275">
        <f>I1214</f>
        <v>0</v>
      </c>
      <c r="N1214" s="1333">
        <f t="shared" si="82"/>
        <v>0</v>
      </c>
      <c r="O1214" s="1333">
        <f t="shared" si="83"/>
        <v>0</v>
      </c>
      <c r="P1214" s="1279" t="s">
        <v>3840</v>
      </c>
    </row>
    <row r="1215" spans="1:16" s="1279" customFormat="1" outlineLevel="1">
      <c r="A1215" s="1298">
        <v>1204</v>
      </c>
      <c r="B1215" s="1295">
        <v>18609542</v>
      </c>
      <c r="C1215" s="1279" t="s">
        <v>1324</v>
      </c>
      <c r="D1215" s="1296">
        <f>+BS!Q1211</f>
        <v>1259128.302083333</v>
      </c>
      <c r="E1215" s="1298" t="s">
        <v>3772</v>
      </c>
      <c r="F1215" s="1275">
        <f>+D1215</f>
        <v>1259128.302083333</v>
      </c>
      <c r="G1215" s="1275"/>
      <c r="H1215" s="1275"/>
      <c r="I1215" s="1275"/>
      <c r="K1215" s="1275"/>
      <c r="L1215" s="1275"/>
      <c r="M1215" s="1275">
        <f>I1215</f>
        <v>0</v>
      </c>
      <c r="N1215" s="1333">
        <f t="shared" si="82"/>
        <v>0</v>
      </c>
      <c r="O1215" s="1333">
        <f t="shared" si="83"/>
        <v>0</v>
      </c>
      <c r="P1215" s="1279" t="s">
        <v>3840</v>
      </c>
    </row>
    <row r="1216" spans="1:16" s="1279" customFormat="1" outlineLevel="1">
      <c r="A1216" s="1298">
        <v>1205</v>
      </c>
      <c r="B1216" s="1295">
        <v>18609552</v>
      </c>
      <c r="C1216" s="1279" t="s">
        <v>1107</v>
      </c>
      <c r="D1216" s="1296">
        <f>+BS!Q1212</f>
        <v>0</v>
      </c>
      <c r="E1216" s="1298"/>
      <c r="F1216" s="1275"/>
      <c r="G1216" s="1275"/>
      <c r="H1216" s="1275"/>
      <c r="I1216" s="1275">
        <f t="shared" ref="I1216:I1234" si="84">+D1216</f>
        <v>0</v>
      </c>
      <c r="K1216" s="1275"/>
      <c r="L1216" s="1275"/>
      <c r="M1216" s="1275"/>
      <c r="N1216" s="1333">
        <f t="shared" si="82"/>
        <v>0</v>
      </c>
      <c r="O1216" s="1333">
        <f t="shared" si="83"/>
        <v>0</v>
      </c>
    </row>
    <row r="1217" spans="1:16" s="1279" customFormat="1" outlineLevel="1">
      <c r="A1217" s="1298">
        <v>1206</v>
      </c>
      <c r="B1217" s="1295">
        <v>18609562</v>
      </c>
      <c r="C1217" s="1279" t="s">
        <v>929</v>
      </c>
      <c r="D1217" s="1296">
        <f>+BS!Q1213</f>
        <v>0</v>
      </c>
      <c r="E1217" s="1298"/>
      <c r="F1217" s="1275"/>
      <c r="G1217" s="1275"/>
      <c r="H1217" s="1275"/>
      <c r="I1217" s="1275">
        <f t="shared" si="84"/>
        <v>0</v>
      </c>
      <c r="K1217" s="1275"/>
      <c r="L1217" s="1275"/>
      <c r="M1217" s="1275"/>
      <c r="N1217" s="1333">
        <f t="shared" si="82"/>
        <v>0</v>
      </c>
      <c r="O1217" s="1333">
        <f t="shared" si="83"/>
        <v>0</v>
      </c>
    </row>
    <row r="1218" spans="1:16" s="1279" customFormat="1" outlineLevel="1">
      <c r="A1218" s="1298">
        <v>1207</v>
      </c>
      <c r="B1218" s="1295">
        <v>18609572</v>
      </c>
      <c r="C1218" s="1279" t="s">
        <v>2476</v>
      </c>
      <c r="D1218" s="1296">
        <f>+BS!Q1214</f>
        <v>626906.04124999989</v>
      </c>
      <c r="E1218" s="1298"/>
      <c r="F1218" s="1275"/>
      <c r="G1218" s="1275"/>
      <c r="H1218" s="1275"/>
      <c r="I1218" s="1275">
        <f t="shared" si="84"/>
        <v>626906.04124999989</v>
      </c>
      <c r="K1218" s="1275"/>
      <c r="L1218" s="1275"/>
      <c r="M1218" s="1275">
        <f>I1218</f>
        <v>626906.04124999989</v>
      </c>
      <c r="N1218" s="1333">
        <f t="shared" si="82"/>
        <v>626906.04124999989</v>
      </c>
      <c r="O1218" s="1333">
        <f t="shared" si="83"/>
        <v>0</v>
      </c>
      <c r="P1218" s="1279" t="s">
        <v>3791</v>
      </c>
    </row>
    <row r="1219" spans="1:16" s="1279" customFormat="1" outlineLevel="1">
      <c r="A1219" s="1298">
        <v>1208</v>
      </c>
      <c r="B1219" s="1295">
        <v>18609582</v>
      </c>
      <c r="C1219" s="1279" t="s">
        <v>2477</v>
      </c>
      <c r="D1219" s="1296">
        <f>+BS!Q1215</f>
        <v>555757.71416666673</v>
      </c>
      <c r="E1219" s="1298"/>
      <c r="F1219" s="1275"/>
      <c r="G1219" s="1275"/>
      <c r="H1219" s="1275"/>
      <c r="I1219" s="1275">
        <f t="shared" si="84"/>
        <v>555757.71416666673</v>
      </c>
      <c r="K1219" s="1275"/>
      <c r="L1219" s="1275"/>
      <c r="M1219" s="1275">
        <f>I1219</f>
        <v>555757.71416666673</v>
      </c>
      <c r="N1219" s="1333">
        <f t="shared" si="82"/>
        <v>555757.71416666673</v>
      </c>
      <c r="O1219" s="1333">
        <f t="shared" si="83"/>
        <v>0</v>
      </c>
      <c r="P1219" s="1279" t="s">
        <v>3791</v>
      </c>
    </row>
    <row r="1220" spans="1:16" s="1279" customFormat="1" outlineLevel="1">
      <c r="A1220" s="1298">
        <v>1209</v>
      </c>
      <c r="B1220" s="1295">
        <v>18609592</v>
      </c>
      <c r="C1220" s="1279" t="s">
        <v>2478</v>
      </c>
      <c r="D1220" s="1296">
        <f>+BS!Q1216</f>
        <v>3300715.5845833342</v>
      </c>
      <c r="E1220" s="1298"/>
      <c r="F1220" s="1275"/>
      <c r="G1220" s="1275"/>
      <c r="H1220" s="1275"/>
      <c r="I1220" s="1275">
        <f t="shared" si="84"/>
        <v>3300715.5845833342</v>
      </c>
      <c r="K1220" s="1275"/>
      <c r="L1220" s="1275"/>
      <c r="M1220" s="1275">
        <f>I1220</f>
        <v>3300715.5845833342</v>
      </c>
      <c r="N1220" s="1333">
        <f t="shared" si="82"/>
        <v>3300715.5845833342</v>
      </c>
      <c r="O1220" s="1333">
        <f t="shared" si="83"/>
        <v>0</v>
      </c>
      <c r="P1220" s="1279" t="s">
        <v>3791</v>
      </c>
    </row>
    <row r="1221" spans="1:16" s="1279" customFormat="1" outlineLevel="1">
      <c r="A1221" s="1298">
        <v>1210</v>
      </c>
      <c r="B1221" s="1295">
        <v>18609602</v>
      </c>
      <c r="C1221" s="1279" t="s">
        <v>2479</v>
      </c>
      <c r="D1221" s="1296">
        <f>+BS!Q1217</f>
        <v>235368.89583333337</v>
      </c>
      <c r="E1221" s="1298"/>
      <c r="F1221" s="1275"/>
      <c r="G1221" s="1275"/>
      <c r="H1221" s="1275"/>
      <c r="I1221" s="1275">
        <f t="shared" si="84"/>
        <v>235368.89583333337</v>
      </c>
      <c r="K1221" s="1275"/>
      <c r="L1221" s="1275"/>
      <c r="M1221" s="1275">
        <f>I1221</f>
        <v>235368.89583333337</v>
      </c>
      <c r="N1221" s="1333">
        <f t="shared" si="82"/>
        <v>235368.89583333337</v>
      </c>
      <c r="O1221" s="1333">
        <f t="shared" si="83"/>
        <v>0</v>
      </c>
      <c r="P1221" s="1279" t="s">
        <v>3791</v>
      </c>
    </row>
    <row r="1222" spans="1:16" s="1279" customFormat="1" outlineLevel="1">
      <c r="A1222" s="1298">
        <v>1211</v>
      </c>
      <c r="B1222" s="1295">
        <v>18609612</v>
      </c>
      <c r="C1222" s="1279" t="s">
        <v>2480</v>
      </c>
      <c r="D1222" s="1296">
        <f>+BS!Q1218</f>
        <v>0</v>
      </c>
      <c r="E1222" s="1298"/>
      <c r="F1222" s="1275"/>
      <c r="G1222" s="1275"/>
      <c r="H1222" s="1275"/>
      <c r="I1222" s="1275">
        <f t="shared" si="84"/>
        <v>0</v>
      </c>
      <c r="K1222" s="1275"/>
      <c r="L1222" s="1275"/>
      <c r="M1222" s="1275"/>
      <c r="N1222" s="1333">
        <f t="shared" si="82"/>
        <v>0</v>
      </c>
      <c r="O1222" s="1333">
        <f t="shared" si="83"/>
        <v>0</v>
      </c>
      <c r="P1222" s="1279" t="s">
        <v>3791</v>
      </c>
    </row>
    <row r="1223" spans="1:16" s="1279" customFormat="1" outlineLevel="1">
      <c r="A1223" s="1298">
        <v>1212</v>
      </c>
      <c r="B1223" s="1295">
        <v>18609622</v>
      </c>
      <c r="C1223" s="1279" t="s">
        <v>2481</v>
      </c>
      <c r="D1223" s="1296">
        <f>+BS!Q1219</f>
        <v>1280023.9145833335</v>
      </c>
      <c r="E1223" s="1298"/>
      <c r="F1223" s="1275"/>
      <c r="G1223" s="1275"/>
      <c r="H1223" s="1275"/>
      <c r="I1223" s="1275">
        <f t="shared" si="84"/>
        <v>1280023.9145833335</v>
      </c>
      <c r="K1223" s="1275"/>
      <c r="L1223" s="1275"/>
      <c r="M1223" s="1275">
        <f>I1223</f>
        <v>1280023.9145833335</v>
      </c>
      <c r="N1223" s="1333">
        <f t="shared" si="82"/>
        <v>1280023.9145833335</v>
      </c>
      <c r="O1223" s="1333">
        <f t="shared" si="83"/>
        <v>0</v>
      </c>
      <c r="P1223" s="1279" t="s">
        <v>3791</v>
      </c>
    </row>
    <row r="1224" spans="1:16" s="1279" customFormat="1" outlineLevel="1">
      <c r="A1224" s="1298">
        <v>1213</v>
      </c>
      <c r="B1224" s="1295">
        <v>18609632</v>
      </c>
      <c r="C1224" s="1279" t="s">
        <v>2482</v>
      </c>
      <c r="D1224" s="1296">
        <f>+BS!Q1220</f>
        <v>0</v>
      </c>
      <c r="E1224" s="1298"/>
      <c r="F1224" s="1275"/>
      <c r="G1224" s="1275"/>
      <c r="H1224" s="1275"/>
      <c r="I1224" s="1275">
        <f t="shared" si="84"/>
        <v>0</v>
      </c>
      <c r="K1224" s="1275"/>
      <c r="L1224" s="1275"/>
      <c r="M1224" s="1275"/>
      <c r="N1224" s="1333">
        <f t="shared" si="82"/>
        <v>0</v>
      </c>
      <c r="O1224" s="1333">
        <f t="shared" si="83"/>
        <v>0</v>
      </c>
      <c r="P1224" s="1279" t="s">
        <v>3791</v>
      </c>
    </row>
    <row r="1225" spans="1:16" s="1279" customFormat="1" outlineLevel="1">
      <c r="A1225" s="1298">
        <v>1214</v>
      </c>
      <c r="B1225" s="1295">
        <v>18609642</v>
      </c>
      <c r="C1225" s="1279" t="s">
        <v>2483</v>
      </c>
      <c r="D1225" s="1296">
        <f>+BS!Q1221</f>
        <v>3906530.8983333334</v>
      </c>
      <c r="E1225" s="1298"/>
      <c r="F1225" s="1275"/>
      <c r="G1225" s="1275"/>
      <c r="H1225" s="1275"/>
      <c r="I1225" s="1275">
        <f t="shared" si="84"/>
        <v>3906530.8983333334</v>
      </c>
      <c r="K1225" s="1275"/>
      <c r="L1225" s="1275"/>
      <c r="M1225" s="1275">
        <f t="shared" ref="M1225:M1230" si="85">I1225</f>
        <v>3906530.8983333334</v>
      </c>
      <c r="N1225" s="1333">
        <f t="shared" si="82"/>
        <v>3906530.8983333334</v>
      </c>
      <c r="O1225" s="1333">
        <f t="shared" si="83"/>
        <v>0</v>
      </c>
      <c r="P1225" s="1279" t="s">
        <v>3791</v>
      </c>
    </row>
    <row r="1226" spans="1:16" s="1279" customFormat="1" outlineLevel="1">
      <c r="A1226" s="1298">
        <v>1215</v>
      </c>
      <c r="B1226" s="1295">
        <v>18609652</v>
      </c>
      <c r="C1226" s="1279" t="s">
        <v>2484</v>
      </c>
      <c r="D1226" s="1296">
        <f>+BS!Q1222</f>
        <v>2041050.4625000001</v>
      </c>
      <c r="E1226" s="1298"/>
      <c r="F1226" s="1275"/>
      <c r="G1226" s="1275"/>
      <c r="H1226" s="1275"/>
      <c r="I1226" s="1275">
        <f t="shared" si="84"/>
        <v>2041050.4625000001</v>
      </c>
      <c r="K1226" s="1275"/>
      <c r="L1226" s="1275"/>
      <c r="M1226" s="1275">
        <f t="shared" si="85"/>
        <v>2041050.4625000001</v>
      </c>
      <c r="N1226" s="1333">
        <f t="shared" si="82"/>
        <v>2041050.4625000001</v>
      </c>
      <c r="O1226" s="1333">
        <f t="shared" si="83"/>
        <v>0</v>
      </c>
      <c r="P1226" s="1279" t="s">
        <v>3791</v>
      </c>
    </row>
    <row r="1227" spans="1:16" s="1279" customFormat="1" outlineLevel="1">
      <c r="A1227" s="1298">
        <v>1216</v>
      </c>
      <c r="B1227" s="1295">
        <v>18609662</v>
      </c>
      <c r="C1227" s="1279" t="s">
        <v>2485</v>
      </c>
      <c r="D1227" s="1296">
        <f>+BS!Q1223</f>
        <v>497745.14875000011</v>
      </c>
      <c r="E1227" s="1298"/>
      <c r="F1227" s="1275"/>
      <c r="G1227" s="1275"/>
      <c r="H1227" s="1275"/>
      <c r="I1227" s="1275">
        <f t="shared" si="84"/>
        <v>497745.14875000011</v>
      </c>
      <c r="K1227" s="1275"/>
      <c r="L1227" s="1275"/>
      <c r="M1227" s="1275">
        <f t="shared" si="85"/>
        <v>497745.14875000011</v>
      </c>
      <c r="N1227" s="1333">
        <f t="shared" si="82"/>
        <v>497745.14875000011</v>
      </c>
      <c r="O1227" s="1333">
        <f t="shared" si="83"/>
        <v>0</v>
      </c>
      <c r="P1227" s="1279" t="s">
        <v>3791</v>
      </c>
    </row>
    <row r="1228" spans="1:16" s="1279" customFormat="1" outlineLevel="1">
      <c r="A1228" s="1298">
        <v>1217</v>
      </c>
      <c r="B1228" s="1295">
        <v>18609672</v>
      </c>
      <c r="C1228" s="1279" t="s">
        <v>2486</v>
      </c>
      <c r="D1228" s="1296">
        <f>+BS!Q1224</f>
        <v>200000</v>
      </c>
      <c r="E1228" s="1298"/>
      <c r="F1228" s="1275"/>
      <c r="G1228" s="1275"/>
      <c r="H1228" s="1275"/>
      <c r="I1228" s="1275">
        <f t="shared" si="84"/>
        <v>200000</v>
      </c>
      <c r="K1228" s="1275"/>
      <c r="L1228" s="1275"/>
      <c r="M1228" s="1275">
        <f t="shared" si="85"/>
        <v>200000</v>
      </c>
      <c r="N1228" s="1333">
        <f t="shared" ref="N1228:N1291" si="86">SUM(K1228:M1228)</f>
        <v>200000</v>
      </c>
      <c r="O1228" s="1333">
        <f t="shared" ref="O1228:O1291" si="87">N1228-I1228</f>
        <v>0</v>
      </c>
      <c r="P1228" s="1279" t="s">
        <v>3791</v>
      </c>
    </row>
    <row r="1229" spans="1:16" s="1279" customFormat="1" outlineLevel="1">
      <c r="A1229" s="1298">
        <v>1218</v>
      </c>
      <c r="B1229" s="1295">
        <v>18609682</v>
      </c>
      <c r="C1229" s="1279" t="s">
        <v>2504</v>
      </c>
      <c r="D1229" s="1296">
        <f>+BS!Q1225</f>
        <v>139591.66708333333</v>
      </c>
      <c r="E1229" s="1298"/>
      <c r="F1229" s="1275"/>
      <c r="G1229" s="1275"/>
      <c r="H1229" s="1275"/>
      <c r="I1229" s="1275">
        <f t="shared" si="84"/>
        <v>139591.66708333333</v>
      </c>
      <c r="K1229" s="1275"/>
      <c r="L1229" s="1275"/>
      <c r="M1229" s="1275">
        <f t="shared" si="85"/>
        <v>139591.66708333333</v>
      </c>
      <c r="N1229" s="1333">
        <f t="shared" si="86"/>
        <v>139591.66708333333</v>
      </c>
      <c r="O1229" s="1333">
        <f t="shared" si="87"/>
        <v>0</v>
      </c>
      <c r="P1229" s="1279" t="s">
        <v>3791</v>
      </c>
    </row>
    <row r="1230" spans="1:16" s="1279" customFormat="1" outlineLevel="1">
      <c r="A1230" s="1298">
        <v>1219</v>
      </c>
      <c r="B1230" s="1295">
        <v>18609692</v>
      </c>
      <c r="C1230" s="1279" t="s">
        <v>2505</v>
      </c>
      <c r="D1230" s="1296">
        <f>+BS!Q1226</f>
        <v>100000</v>
      </c>
      <c r="E1230" s="1298"/>
      <c r="F1230" s="1275"/>
      <c r="G1230" s="1275"/>
      <c r="H1230" s="1275"/>
      <c r="I1230" s="1275">
        <f t="shared" si="84"/>
        <v>100000</v>
      </c>
      <c r="K1230" s="1275"/>
      <c r="L1230" s="1275"/>
      <c r="M1230" s="1275">
        <f t="shared" si="85"/>
        <v>100000</v>
      </c>
      <c r="N1230" s="1333">
        <f t="shared" si="86"/>
        <v>100000</v>
      </c>
      <c r="O1230" s="1333">
        <f t="shared" si="87"/>
        <v>0</v>
      </c>
      <c r="P1230" s="1279" t="s">
        <v>3791</v>
      </c>
    </row>
    <row r="1231" spans="1:16" s="1279" customFormat="1" outlineLevel="1">
      <c r="A1231" s="1298">
        <v>1220</v>
      </c>
      <c r="B1231" s="1295">
        <v>18609801</v>
      </c>
      <c r="C1231" s="1279" t="s">
        <v>1512</v>
      </c>
      <c r="D1231" s="1296">
        <f>+BS!Q1227</f>
        <v>163594.34708333333</v>
      </c>
      <c r="E1231" s="1298" t="s">
        <v>3772</v>
      </c>
      <c r="F1231" s="1275"/>
      <c r="G1231" s="1275"/>
      <c r="H1231" s="1275"/>
      <c r="I1231" s="1275">
        <f t="shared" si="84"/>
        <v>163594.34708333333</v>
      </c>
      <c r="K1231" s="1275"/>
      <c r="L1231" s="1275"/>
      <c r="M1231" s="1275">
        <f>+D1231</f>
        <v>163594.34708333333</v>
      </c>
      <c r="N1231" s="1333">
        <f t="shared" si="86"/>
        <v>163594.34708333333</v>
      </c>
      <c r="O1231" s="1333">
        <f t="shared" si="87"/>
        <v>0</v>
      </c>
      <c r="P1231" s="1279" t="s">
        <v>3841</v>
      </c>
    </row>
    <row r="1232" spans="1:16" s="1279" customFormat="1" outlineLevel="1">
      <c r="A1232" s="1298">
        <v>1221</v>
      </c>
      <c r="B1232" s="1295">
        <v>18609821</v>
      </c>
      <c r="C1232" s="1279" t="s">
        <v>1511</v>
      </c>
      <c r="D1232" s="1296">
        <f>+BS!Q1228</f>
        <v>817114.63500000013</v>
      </c>
      <c r="E1232" s="1298" t="s">
        <v>3772</v>
      </c>
      <c r="F1232" s="1275"/>
      <c r="G1232" s="1275"/>
      <c r="H1232" s="1275"/>
      <c r="I1232" s="1275">
        <f t="shared" si="84"/>
        <v>817114.63500000013</v>
      </c>
      <c r="K1232" s="1275"/>
      <c r="L1232" s="1275"/>
      <c r="M1232" s="1275">
        <f>+D1232</f>
        <v>817114.63500000013</v>
      </c>
      <c r="N1232" s="1333">
        <f t="shared" si="86"/>
        <v>817114.63500000013</v>
      </c>
      <c r="O1232" s="1333">
        <f t="shared" si="87"/>
        <v>0</v>
      </c>
      <c r="P1232" s="1279" t="s">
        <v>3841</v>
      </c>
    </row>
    <row r="1233" spans="1:16" s="1279" customFormat="1" outlineLevel="1">
      <c r="A1233" s="1298">
        <v>1222</v>
      </c>
      <c r="B1233" s="1295">
        <v>18609841</v>
      </c>
      <c r="C1233" s="1279" t="s">
        <v>1513</v>
      </c>
      <c r="D1233" s="1296">
        <f>+BS!Q1229</f>
        <v>1449799.0333333332</v>
      </c>
      <c r="E1233" s="1298" t="s">
        <v>3772</v>
      </c>
      <c r="F1233" s="1275"/>
      <c r="G1233" s="1275"/>
      <c r="H1233" s="1275"/>
      <c r="I1233" s="1275">
        <f t="shared" si="84"/>
        <v>1449799.0333333332</v>
      </c>
      <c r="K1233" s="1275"/>
      <c r="L1233" s="1275"/>
      <c r="M1233" s="1275">
        <f>+D1233</f>
        <v>1449799.0333333332</v>
      </c>
      <c r="N1233" s="1333">
        <f t="shared" si="86"/>
        <v>1449799.0333333332</v>
      </c>
      <c r="O1233" s="1333">
        <f t="shared" si="87"/>
        <v>0</v>
      </c>
      <c r="P1233" s="1279" t="s">
        <v>3841</v>
      </c>
    </row>
    <row r="1234" spans="1:16" s="1279" customFormat="1" outlineLevel="1">
      <c r="A1234" s="1298">
        <v>1223</v>
      </c>
      <c r="B1234" s="1295">
        <v>18609861</v>
      </c>
      <c r="C1234" s="1279" t="s">
        <v>1514</v>
      </c>
      <c r="D1234" s="1296">
        <f>+BS!Q1230</f>
        <v>1383175.5366666664</v>
      </c>
      <c r="E1234" s="1298" t="s">
        <v>3772</v>
      </c>
      <c r="F1234" s="1275"/>
      <c r="G1234" s="1275"/>
      <c r="H1234" s="1275"/>
      <c r="I1234" s="1275">
        <f t="shared" si="84"/>
        <v>1383175.5366666664</v>
      </c>
      <c r="K1234" s="1275"/>
      <c r="L1234" s="1275"/>
      <c r="M1234" s="1275">
        <f>+D1234</f>
        <v>1383175.5366666664</v>
      </c>
      <c r="N1234" s="1333">
        <f t="shared" si="86"/>
        <v>1383175.5366666664</v>
      </c>
      <c r="O1234" s="1333">
        <f t="shared" si="87"/>
        <v>0</v>
      </c>
      <c r="P1234" s="1279" t="s">
        <v>3841</v>
      </c>
    </row>
    <row r="1235" spans="1:16" outlineLevel="1">
      <c r="A1235" s="1263">
        <v>1224</v>
      </c>
      <c r="B1235" s="1295">
        <v>18609881</v>
      </c>
      <c r="C1235" s="1279" t="s">
        <v>1089</v>
      </c>
      <c r="D1235" s="1296">
        <f>+BS!Q1231</f>
        <v>0</v>
      </c>
      <c r="N1235" s="1353">
        <f t="shared" si="86"/>
        <v>0</v>
      </c>
      <c r="O1235" s="1353">
        <f t="shared" si="87"/>
        <v>0</v>
      </c>
    </row>
    <row r="1236" spans="1:16" outlineLevel="1">
      <c r="A1236" s="1263">
        <v>1225</v>
      </c>
      <c r="B1236" s="1295">
        <v>18630031</v>
      </c>
      <c r="C1236" s="1326" t="s">
        <v>1944</v>
      </c>
      <c r="D1236" s="1296">
        <f>+BS!Q1232</f>
        <v>213058.19333333336</v>
      </c>
      <c r="I1236" s="1261">
        <f>+D1236</f>
        <v>213058.19333333336</v>
      </c>
      <c r="M1236" s="1275">
        <f>I1236</f>
        <v>213058.19333333336</v>
      </c>
      <c r="N1236" s="1353">
        <f t="shared" si="86"/>
        <v>213058.19333333336</v>
      </c>
      <c r="O1236" s="1353">
        <f t="shared" si="87"/>
        <v>0</v>
      </c>
    </row>
    <row r="1237" spans="1:16" outlineLevel="1">
      <c r="A1237" s="1263">
        <v>1226</v>
      </c>
      <c r="B1237" s="1295">
        <v>18700001</v>
      </c>
      <c r="C1237" s="1279" t="s">
        <v>792</v>
      </c>
      <c r="D1237" s="1296">
        <f>+BS!Q1233</f>
        <v>0</v>
      </c>
      <c r="N1237" s="1353">
        <f t="shared" si="86"/>
        <v>0</v>
      </c>
      <c r="O1237" s="1353">
        <f t="shared" si="87"/>
        <v>0</v>
      </c>
    </row>
    <row r="1238" spans="1:16" outlineLevel="1">
      <c r="A1238" s="1263">
        <v>1227</v>
      </c>
      <c r="B1238" s="1295">
        <v>18700002</v>
      </c>
      <c r="C1238" s="1279" t="s">
        <v>875</v>
      </c>
      <c r="D1238" s="1296">
        <f>+BS!Q1234</f>
        <v>0</v>
      </c>
      <c r="N1238" s="1353">
        <f t="shared" si="86"/>
        <v>0</v>
      </c>
      <c r="O1238" s="1353">
        <f t="shared" si="87"/>
        <v>0</v>
      </c>
    </row>
    <row r="1239" spans="1:16" outlineLevel="1">
      <c r="A1239" s="1263">
        <v>1228</v>
      </c>
      <c r="B1239" s="1295">
        <v>18700003</v>
      </c>
      <c r="C1239" s="1305" t="s">
        <v>875</v>
      </c>
      <c r="D1239" s="1296">
        <f>+BS!Q1235</f>
        <v>40097.334999999999</v>
      </c>
      <c r="F1239" s="1261">
        <f t="shared" ref="F1239:F1250" si="88">+D1239</f>
        <v>40097.334999999999</v>
      </c>
      <c r="N1239" s="1353">
        <f t="shared" si="86"/>
        <v>0</v>
      </c>
      <c r="O1239" s="1353">
        <f t="shared" si="87"/>
        <v>0</v>
      </c>
    </row>
    <row r="1240" spans="1:16" hidden="1" outlineLevel="2">
      <c r="A1240" s="1263">
        <v>1229</v>
      </c>
      <c r="B1240" s="1295">
        <v>18700011</v>
      </c>
      <c r="C1240" s="1305" t="s">
        <v>805</v>
      </c>
      <c r="D1240" s="1296">
        <f>+BS!Q1236</f>
        <v>0</v>
      </c>
      <c r="F1240" s="1261">
        <f t="shared" si="88"/>
        <v>0</v>
      </c>
      <c r="N1240" s="1353">
        <f t="shared" si="86"/>
        <v>0</v>
      </c>
      <c r="O1240" s="1353">
        <f t="shared" si="87"/>
        <v>0</v>
      </c>
    </row>
    <row r="1241" spans="1:16" hidden="1" outlineLevel="2">
      <c r="A1241" s="1263">
        <v>1230</v>
      </c>
      <c r="B1241" s="1295">
        <v>18700012</v>
      </c>
      <c r="C1241" s="1305" t="s">
        <v>806</v>
      </c>
      <c r="D1241" s="1296">
        <f>+BS!Q1237</f>
        <v>0</v>
      </c>
      <c r="F1241" s="1261">
        <f t="shared" si="88"/>
        <v>0</v>
      </c>
      <c r="N1241" s="1353">
        <f t="shared" si="86"/>
        <v>0</v>
      </c>
      <c r="O1241" s="1353">
        <f t="shared" si="87"/>
        <v>0</v>
      </c>
    </row>
    <row r="1242" spans="1:16" hidden="1" outlineLevel="2">
      <c r="A1242" s="1263">
        <v>1231</v>
      </c>
      <c r="B1242" s="1295">
        <v>18700021</v>
      </c>
      <c r="C1242" s="1305" t="s">
        <v>807</v>
      </c>
      <c r="D1242" s="1296">
        <f>+BS!Q1238</f>
        <v>0</v>
      </c>
      <c r="F1242" s="1261">
        <f t="shared" si="88"/>
        <v>0</v>
      </c>
      <c r="N1242" s="1353">
        <f t="shared" si="86"/>
        <v>0</v>
      </c>
      <c r="O1242" s="1353">
        <f t="shared" si="87"/>
        <v>0</v>
      </c>
    </row>
    <row r="1243" spans="1:16" hidden="1" outlineLevel="2">
      <c r="A1243" s="1263">
        <v>1232</v>
      </c>
      <c r="B1243" s="1295">
        <v>18700022</v>
      </c>
      <c r="C1243" s="1305" t="s">
        <v>807</v>
      </c>
      <c r="D1243" s="1296">
        <f>+BS!Q1239</f>
        <v>0</v>
      </c>
      <c r="F1243" s="1261">
        <f t="shared" si="88"/>
        <v>0</v>
      </c>
      <c r="N1243" s="1353">
        <f t="shared" si="86"/>
        <v>0</v>
      </c>
      <c r="O1243" s="1353">
        <f t="shared" si="87"/>
        <v>0</v>
      </c>
    </row>
    <row r="1244" spans="1:16" hidden="1" outlineLevel="2">
      <c r="A1244" s="1263">
        <v>1233</v>
      </c>
      <c r="B1244" s="1295">
        <v>18700031</v>
      </c>
      <c r="C1244" s="1305" t="s">
        <v>1583</v>
      </c>
      <c r="D1244" s="1296">
        <f>+BS!Q1240</f>
        <v>0</v>
      </c>
      <c r="F1244" s="1261">
        <f t="shared" si="88"/>
        <v>0</v>
      </c>
      <c r="N1244" s="1353">
        <f t="shared" si="86"/>
        <v>0</v>
      </c>
      <c r="O1244" s="1353">
        <f t="shared" si="87"/>
        <v>0</v>
      </c>
    </row>
    <row r="1245" spans="1:16" outlineLevel="1" collapsed="1">
      <c r="A1245" s="1263">
        <v>1234</v>
      </c>
      <c r="B1245" s="1295">
        <v>18700032</v>
      </c>
      <c r="C1245" s="1305" t="s">
        <v>854</v>
      </c>
      <c r="D1245" s="1296">
        <f>+BS!Q1241</f>
        <v>316253.37000000005</v>
      </c>
      <c r="F1245" s="1261">
        <f t="shared" si="88"/>
        <v>316253.37000000005</v>
      </c>
      <c r="N1245" s="1353">
        <f t="shared" si="86"/>
        <v>0</v>
      </c>
      <c r="O1245" s="1353">
        <f t="shared" si="87"/>
        <v>0</v>
      </c>
    </row>
    <row r="1246" spans="1:16" outlineLevel="1">
      <c r="A1246" s="1263">
        <v>1235</v>
      </c>
      <c r="B1246" s="1295">
        <v>18700041</v>
      </c>
      <c r="C1246" s="1305" t="s">
        <v>2069</v>
      </c>
      <c r="D1246" s="1296">
        <f>+BS!Q1242</f>
        <v>324977.64833333337</v>
      </c>
      <c r="F1246" s="1261">
        <f t="shared" si="88"/>
        <v>324977.64833333337</v>
      </c>
      <c r="N1246" s="1353">
        <f t="shared" si="86"/>
        <v>0</v>
      </c>
      <c r="O1246" s="1353">
        <f t="shared" si="87"/>
        <v>0</v>
      </c>
    </row>
    <row r="1247" spans="1:16" outlineLevel="1">
      <c r="A1247" s="1263">
        <v>1236</v>
      </c>
      <c r="B1247" s="1295">
        <v>18700052</v>
      </c>
      <c r="C1247" s="1305" t="s">
        <v>2079</v>
      </c>
      <c r="D1247" s="1296">
        <f>+BS!Q1243</f>
        <v>0</v>
      </c>
      <c r="F1247" s="1261">
        <f t="shared" si="88"/>
        <v>0</v>
      </c>
      <c r="N1247" s="1353">
        <f t="shared" si="86"/>
        <v>0</v>
      </c>
      <c r="O1247" s="1353">
        <f t="shared" si="87"/>
        <v>0</v>
      </c>
    </row>
    <row r="1248" spans="1:16" outlineLevel="1">
      <c r="A1248" s="1263">
        <v>1237</v>
      </c>
      <c r="B1248" s="1295">
        <v>18700061</v>
      </c>
      <c r="C1248" s="1305" t="s">
        <v>2082</v>
      </c>
      <c r="D1248" s="1296">
        <f>+BS!Q1244</f>
        <v>0</v>
      </c>
      <c r="F1248" s="1261">
        <f t="shared" si="88"/>
        <v>0</v>
      </c>
      <c r="N1248" s="1353">
        <f t="shared" si="86"/>
        <v>0</v>
      </c>
      <c r="O1248" s="1353">
        <f t="shared" si="87"/>
        <v>0</v>
      </c>
    </row>
    <row r="1249" spans="1:15" outlineLevel="1">
      <c r="A1249" s="1263">
        <v>1238</v>
      </c>
      <c r="B1249" s="1295">
        <v>18700062</v>
      </c>
      <c r="C1249" s="1305" t="s">
        <v>2527</v>
      </c>
      <c r="D1249" s="1296">
        <f>+BS!Q1245</f>
        <v>-16451.13</v>
      </c>
      <c r="F1249" s="1261">
        <f t="shared" si="88"/>
        <v>-16451.13</v>
      </c>
      <c r="N1249" s="1353">
        <f t="shared" si="86"/>
        <v>0</v>
      </c>
      <c r="O1249" s="1353">
        <f t="shared" si="87"/>
        <v>0</v>
      </c>
    </row>
    <row r="1250" spans="1:15" outlineLevel="1">
      <c r="A1250" s="1263">
        <v>1239</v>
      </c>
      <c r="B1250" s="1295">
        <v>18700071</v>
      </c>
      <c r="C1250" s="1305" t="s">
        <v>2528</v>
      </c>
      <c r="D1250" s="1296">
        <f>+BS!Q1246</f>
        <v>-121143.45</v>
      </c>
      <c r="F1250" s="1261">
        <f t="shared" si="88"/>
        <v>-121143.45</v>
      </c>
      <c r="N1250" s="1353">
        <f t="shared" si="86"/>
        <v>0</v>
      </c>
      <c r="O1250" s="1353">
        <f t="shared" si="87"/>
        <v>0</v>
      </c>
    </row>
    <row r="1251" spans="1:15" outlineLevel="1">
      <c r="A1251" s="1263">
        <v>1240</v>
      </c>
      <c r="B1251" s="1311">
        <v>18800031</v>
      </c>
      <c r="C1251" s="1312" t="s">
        <v>2008</v>
      </c>
      <c r="D1251" s="1296">
        <f>+BS!Q1247</f>
        <v>0</v>
      </c>
      <c r="N1251" s="1353">
        <f t="shared" si="86"/>
        <v>0</v>
      </c>
      <c r="O1251" s="1353">
        <f t="shared" si="87"/>
        <v>0</v>
      </c>
    </row>
    <row r="1252" spans="1:15" outlineLevel="1">
      <c r="A1252" s="1263">
        <v>1241</v>
      </c>
      <c r="B1252" s="1295">
        <v>18900013</v>
      </c>
      <c r="C1252" s="1279" t="s">
        <v>670</v>
      </c>
      <c r="D1252" s="1296">
        <f>+BS!Q1248</f>
        <v>11486</v>
      </c>
      <c r="H1252" s="1261">
        <f t="shared" ref="H1252:H1285" si="89">+D1252</f>
        <v>11486</v>
      </c>
      <c r="N1252" s="1353">
        <f t="shared" si="86"/>
        <v>0</v>
      </c>
      <c r="O1252" s="1353">
        <f t="shared" si="87"/>
        <v>0</v>
      </c>
    </row>
    <row r="1253" spans="1:15" outlineLevel="1">
      <c r="A1253" s="1263">
        <v>1242</v>
      </c>
      <c r="B1253" s="1295">
        <v>18900083</v>
      </c>
      <c r="C1253" s="1279" t="s">
        <v>214</v>
      </c>
      <c r="D1253" s="1296">
        <f>+BS!Q1249</f>
        <v>0</v>
      </c>
      <c r="H1253" s="1261">
        <f t="shared" si="89"/>
        <v>0</v>
      </c>
      <c r="N1253" s="1353">
        <f t="shared" si="86"/>
        <v>0</v>
      </c>
      <c r="O1253" s="1353">
        <f t="shared" si="87"/>
        <v>0</v>
      </c>
    </row>
    <row r="1254" spans="1:15" outlineLevel="1">
      <c r="A1254" s="1263">
        <v>1243</v>
      </c>
      <c r="B1254" s="1295">
        <v>18900153</v>
      </c>
      <c r="C1254" s="1279" t="s">
        <v>1011</v>
      </c>
      <c r="D1254" s="1296">
        <f>+BS!Q1250</f>
        <v>0</v>
      </c>
      <c r="H1254" s="1261">
        <f t="shared" si="89"/>
        <v>0</v>
      </c>
      <c r="N1254" s="1353">
        <f t="shared" si="86"/>
        <v>0</v>
      </c>
      <c r="O1254" s="1353">
        <f t="shared" si="87"/>
        <v>0</v>
      </c>
    </row>
    <row r="1255" spans="1:15" outlineLevel="1">
      <c r="A1255" s="1263">
        <v>1244</v>
      </c>
      <c r="B1255" s="1295">
        <v>18900173</v>
      </c>
      <c r="C1255" s="1279" t="s">
        <v>1012</v>
      </c>
      <c r="D1255" s="1296">
        <f>+BS!Q1251</f>
        <v>1322894.6199999999</v>
      </c>
      <c r="H1255" s="1261">
        <f t="shared" si="89"/>
        <v>1322894.6199999999</v>
      </c>
      <c r="N1255" s="1353">
        <f t="shared" si="86"/>
        <v>0</v>
      </c>
      <c r="O1255" s="1353">
        <f t="shared" si="87"/>
        <v>0</v>
      </c>
    </row>
    <row r="1256" spans="1:15" outlineLevel="1">
      <c r="A1256" s="1263">
        <v>1245</v>
      </c>
      <c r="B1256" s="1295">
        <v>18900183</v>
      </c>
      <c r="C1256" s="1279" t="s">
        <v>367</v>
      </c>
      <c r="D1256" s="1296">
        <f>+BS!Q1252</f>
        <v>327491.84999999998</v>
      </c>
      <c r="H1256" s="1261">
        <f t="shared" si="89"/>
        <v>327491.84999999998</v>
      </c>
      <c r="N1256" s="1353">
        <f t="shared" si="86"/>
        <v>0</v>
      </c>
      <c r="O1256" s="1353">
        <f t="shared" si="87"/>
        <v>0</v>
      </c>
    </row>
    <row r="1257" spans="1:15" outlineLevel="1">
      <c r="A1257" s="1263">
        <v>1246</v>
      </c>
      <c r="B1257" s="1295">
        <v>18900193</v>
      </c>
      <c r="C1257" s="1305" t="s">
        <v>534</v>
      </c>
      <c r="D1257" s="1296">
        <f>+BS!Q1253</f>
        <v>2566146.16</v>
      </c>
      <c r="H1257" s="1261">
        <f t="shared" si="89"/>
        <v>2566146.16</v>
      </c>
      <c r="N1257" s="1353">
        <f t="shared" si="86"/>
        <v>0</v>
      </c>
      <c r="O1257" s="1353">
        <f t="shared" si="87"/>
        <v>0</v>
      </c>
    </row>
    <row r="1258" spans="1:15" outlineLevel="1">
      <c r="A1258" s="1263">
        <v>1247</v>
      </c>
      <c r="B1258" s="1295">
        <v>18900203</v>
      </c>
      <c r="C1258" s="1305" t="s">
        <v>3298</v>
      </c>
      <c r="D1258" s="1296">
        <f>+BS!Q1254</f>
        <v>2395035.06</v>
      </c>
      <c r="H1258" s="1261">
        <f t="shared" si="89"/>
        <v>2395035.06</v>
      </c>
      <c r="N1258" s="1353">
        <f t="shared" si="86"/>
        <v>0</v>
      </c>
      <c r="O1258" s="1353">
        <f t="shared" si="87"/>
        <v>0</v>
      </c>
    </row>
    <row r="1259" spans="1:15" outlineLevel="1">
      <c r="A1259" s="1263">
        <v>1248</v>
      </c>
      <c r="B1259" s="1295">
        <v>18900213</v>
      </c>
      <c r="C1259" s="1305" t="s">
        <v>3299</v>
      </c>
      <c r="D1259" s="1296">
        <f>+BS!Q1255</f>
        <v>9213240.6599999983</v>
      </c>
      <c r="H1259" s="1261">
        <f t="shared" si="89"/>
        <v>9213240.6599999983</v>
      </c>
      <c r="N1259" s="1353">
        <f t="shared" si="86"/>
        <v>0</v>
      </c>
      <c r="O1259" s="1353">
        <f t="shared" si="87"/>
        <v>0</v>
      </c>
    </row>
    <row r="1260" spans="1:15" outlineLevel="1">
      <c r="A1260" s="1263">
        <v>1249</v>
      </c>
      <c r="B1260" s="1295">
        <v>18900223</v>
      </c>
      <c r="C1260" s="1279" t="s">
        <v>695</v>
      </c>
      <c r="D1260" s="1296">
        <f>+BS!Q1256</f>
        <v>0</v>
      </c>
      <c r="H1260" s="1261">
        <f t="shared" si="89"/>
        <v>0</v>
      </c>
      <c r="N1260" s="1353">
        <f t="shared" si="86"/>
        <v>0</v>
      </c>
      <c r="O1260" s="1353">
        <f t="shared" si="87"/>
        <v>0</v>
      </c>
    </row>
    <row r="1261" spans="1:15" outlineLevel="1">
      <c r="A1261" s="1263">
        <v>1250</v>
      </c>
      <c r="B1261" s="1295">
        <v>18900243</v>
      </c>
      <c r="C1261" s="1279" t="s">
        <v>1336</v>
      </c>
      <c r="D1261" s="1296">
        <f>+BS!Q1257</f>
        <v>7871.9599999999991</v>
      </c>
      <c r="H1261" s="1261">
        <f t="shared" si="89"/>
        <v>7871.9599999999991</v>
      </c>
      <c r="N1261" s="1353">
        <f t="shared" si="86"/>
        <v>0</v>
      </c>
      <c r="O1261" s="1353">
        <f t="shared" si="87"/>
        <v>0</v>
      </c>
    </row>
    <row r="1262" spans="1:15" outlineLevel="1">
      <c r="A1262" s="1263">
        <v>1251</v>
      </c>
      <c r="B1262" s="1295">
        <v>18900253</v>
      </c>
      <c r="C1262" s="1279" t="s">
        <v>1881</v>
      </c>
      <c r="D1262" s="1296">
        <f>+BS!Q1258</f>
        <v>678416.58999999985</v>
      </c>
      <c r="H1262" s="1261">
        <f t="shared" si="89"/>
        <v>678416.58999999985</v>
      </c>
      <c r="N1262" s="1353">
        <f t="shared" si="86"/>
        <v>0</v>
      </c>
      <c r="O1262" s="1353">
        <f t="shared" si="87"/>
        <v>0</v>
      </c>
    </row>
    <row r="1263" spans="1:15" outlineLevel="1">
      <c r="A1263" s="1263">
        <v>1252</v>
      </c>
      <c r="B1263" s="1295">
        <v>18900263</v>
      </c>
      <c r="C1263" s="1279" t="s">
        <v>1882</v>
      </c>
      <c r="D1263" s="1296">
        <f>+BS!Q1259</f>
        <v>515540.5799999999</v>
      </c>
      <c r="H1263" s="1261">
        <f t="shared" si="89"/>
        <v>515540.5799999999</v>
      </c>
      <c r="N1263" s="1353">
        <f t="shared" si="86"/>
        <v>0</v>
      </c>
      <c r="O1263" s="1353">
        <f t="shared" si="87"/>
        <v>0</v>
      </c>
    </row>
    <row r="1264" spans="1:15" outlineLevel="1">
      <c r="A1264" s="1263">
        <v>1253</v>
      </c>
      <c r="B1264" s="1295">
        <v>18900273</v>
      </c>
      <c r="C1264" s="1279" t="s">
        <v>802</v>
      </c>
      <c r="D1264" s="1296">
        <f>+BS!Q1260</f>
        <v>1578562.3599999996</v>
      </c>
      <c r="H1264" s="1261">
        <f t="shared" si="89"/>
        <v>1578562.3599999996</v>
      </c>
      <c r="N1264" s="1353">
        <f t="shared" si="86"/>
        <v>0</v>
      </c>
      <c r="O1264" s="1353">
        <f t="shared" si="87"/>
        <v>0</v>
      </c>
    </row>
    <row r="1265" spans="1:15" outlineLevel="1">
      <c r="A1265" s="1263">
        <v>1254</v>
      </c>
      <c r="B1265" s="1295">
        <v>18900283</v>
      </c>
      <c r="C1265" s="1279" t="s">
        <v>555</v>
      </c>
      <c r="D1265" s="1296">
        <f>+BS!Q1261</f>
        <v>481776.15000000008</v>
      </c>
      <c r="H1265" s="1261">
        <f t="shared" si="89"/>
        <v>481776.15000000008</v>
      </c>
      <c r="N1265" s="1353">
        <f t="shared" si="86"/>
        <v>0</v>
      </c>
      <c r="O1265" s="1353">
        <f t="shared" si="87"/>
        <v>0</v>
      </c>
    </row>
    <row r="1266" spans="1:15" outlineLevel="1">
      <c r="A1266" s="1263">
        <v>1255</v>
      </c>
      <c r="B1266" s="1295">
        <v>18900293</v>
      </c>
      <c r="C1266" s="1279" t="s">
        <v>403</v>
      </c>
      <c r="D1266" s="1296">
        <f>+BS!Q1262</f>
        <v>6561.39</v>
      </c>
      <c r="H1266" s="1261">
        <f t="shared" si="89"/>
        <v>6561.39</v>
      </c>
      <c r="N1266" s="1353">
        <f t="shared" si="86"/>
        <v>0</v>
      </c>
      <c r="O1266" s="1353">
        <f t="shared" si="87"/>
        <v>0</v>
      </c>
    </row>
    <row r="1267" spans="1:15" outlineLevel="1">
      <c r="A1267" s="1263">
        <v>1256</v>
      </c>
      <c r="B1267" s="1295">
        <v>18900303</v>
      </c>
      <c r="C1267" s="1279" t="s">
        <v>812</v>
      </c>
      <c r="D1267" s="1296">
        <f>+BS!Q1263</f>
        <v>15308.85</v>
      </c>
      <c r="H1267" s="1261">
        <f t="shared" si="89"/>
        <v>15308.85</v>
      </c>
      <c r="N1267" s="1353">
        <f t="shared" si="86"/>
        <v>0</v>
      </c>
      <c r="O1267" s="1353">
        <f t="shared" si="87"/>
        <v>0</v>
      </c>
    </row>
    <row r="1268" spans="1:15" outlineLevel="1">
      <c r="A1268" s="1263">
        <v>1257</v>
      </c>
      <c r="B1268" s="1295">
        <v>18900313</v>
      </c>
      <c r="C1268" s="1279" t="s">
        <v>1657</v>
      </c>
      <c r="D1268" s="1296">
        <f>+BS!Q1264</f>
        <v>0</v>
      </c>
      <c r="H1268" s="1261">
        <f t="shared" si="89"/>
        <v>0</v>
      </c>
      <c r="N1268" s="1353">
        <f t="shared" si="86"/>
        <v>0</v>
      </c>
      <c r="O1268" s="1353">
        <f t="shared" si="87"/>
        <v>0</v>
      </c>
    </row>
    <row r="1269" spans="1:15" outlineLevel="1">
      <c r="A1269" s="1263">
        <v>1258</v>
      </c>
      <c r="B1269" s="1295">
        <v>18900323</v>
      </c>
      <c r="C1269" s="1279" t="s">
        <v>667</v>
      </c>
      <c r="D1269" s="1296">
        <f>+BS!Q1265</f>
        <v>400950.13999999996</v>
      </c>
      <c r="H1269" s="1261">
        <f t="shared" si="89"/>
        <v>400950.13999999996</v>
      </c>
      <c r="N1269" s="1353">
        <f t="shared" si="86"/>
        <v>0</v>
      </c>
      <c r="O1269" s="1353">
        <f t="shared" si="87"/>
        <v>0</v>
      </c>
    </row>
    <row r="1270" spans="1:15" outlineLevel="1">
      <c r="A1270" s="1263">
        <v>1259</v>
      </c>
      <c r="B1270" s="1295">
        <v>18900333</v>
      </c>
      <c r="C1270" s="1279" t="s">
        <v>668</v>
      </c>
      <c r="D1270" s="1296">
        <f>+BS!Q1266</f>
        <v>0</v>
      </c>
      <c r="H1270" s="1261">
        <f t="shared" si="89"/>
        <v>0</v>
      </c>
      <c r="N1270" s="1353">
        <f t="shared" si="86"/>
        <v>0</v>
      </c>
      <c r="O1270" s="1353">
        <f t="shared" si="87"/>
        <v>0</v>
      </c>
    </row>
    <row r="1271" spans="1:15" outlineLevel="1">
      <c r="A1271" s="1263">
        <v>1260</v>
      </c>
      <c r="B1271" s="1295">
        <v>18900343</v>
      </c>
      <c r="C1271" s="1279" t="s">
        <v>740</v>
      </c>
      <c r="D1271" s="1296">
        <f>+BS!Q1267</f>
        <v>0</v>
      </c>
      <c r="H1271" s="1261">
        <f t="shared" si="89"/>
        <v>0</v>
      </c>
      <c r="N1271" s="1353">
        <f t="shared" si="86"/>
        <v>0</v>
      </c>
      <c r="O1271" s="1353">
        <f t="shared" si="87"/>
        <v>0</v>
      </c>
    </row>
    <row r="1272" spans="1:15" outlineLevel="1">
      <c r="A1272" s="1263">
        <v>1261</v>
      </c>
      <c r="B1272" s="1295">
        <v>18900353</v>
      </c>
      <c r="C1272" s="1279" t="s">
        <v>1040</v>
      </c>
      <c r="D1272" s="1296">
        <f>+BS!Q1268</f>
        <v>78145.17</v>
      </c>
      <c r="H1272" s="1261">
        <f t="shared" si="89"/>
        <v>78145.17</v>
      </c>
      <c r="N1272" s="1353">
        <f t="shared" si="86"/>
        <v>0</v>
      </c>
      <c r="O1272" s="1353">
        <f t="shared" si="87"/>
        <v>0</v>
      </c>
    </row>
    <row r="1273" spans="1:15" outlineLevel="1">
      <c r="A1273" s="1263">
        <v>1262</v>
      </c>
      <c r="B1273" s="1295">
        <v>18900363</v>
      </c>
      <c r="C1273" s="1279" t="s">
        <v>334</v>
      </c>
      <c r="D1273" s="1296">
        <f>+BS!Q1269</f>
        <v>0</v>
      </c>
      <c r="H1273" s="1261">
        <f t="shared" si="89"/>
        <v>0</v>
      </c>
      <c r="N1273" s="1353">
        <f t="shared" si="86"/>
        <v>0</v>
      </c>
      <c r="O1273" s="1353">
        <f t="shared" si="87"/>
        <v>0</v>
      </c>
    </row>
    <row r="1274" spans="1:15" outlineLevel="1">
      <c r="A1274" s="1263">
        <v>1263</v>
      </c>
      <c r="B1274" s="1299">
        <v>18900373</v>
      </c>
      <c r="C1274" s="1300" t="s">
        <v>309</v>
      </c>
      <c r="D1274" s="1296">
        <f>+BS!Q1270</f>
        <v>3989682.61</v>
      </c>
      <c r="H1274" s="1261">
        <f t="shared" si="89"/>
        <v>3989682.61</v>
      </c>
      <c r="N1274" s="1353">
        <f t="shared" si="86"/>
        <v>0</v>
      </c>
      <c r="O1274" s="1353">
        <f t="shared" si="87"/>
        <v>0</v>
      </c>
    </row>
    <row r="1275" spans="1:15" outlineLevel="1">
      <c r="A1275" s="1263">
        <v>1264</v>
      </c>
      <c r="B1275" s="1299">
        <v>18900383</v>
      </c>
      <c r="C1275" s="1300" t="s">
        <v>1325</v>
      </c>
      <c r="D1275" s="1296">
        <f>+BS!Q1271</f>
        <v>222780.68999999994</v>
      </c>
      <c r="H1275" s="1261">
        <f t="shared" si="89"/>
        <v>222780.68999999994</v>
      </c>
      <c r="N1275" s="1353">
        <f t="shared" si="86"/>
        <v>0</v>
      </c>
      <c r="O1275" s="1353">
        <f t="shared" si="87"/>
        <v>0</v>
      </c>
    </row>
    <row r="1276" spans="1:15" outlineLevel="1">
      <c r="A1276" s="1263">
        <v>1265</v>
      </c>
      <c r="B1276" s="1299">
        <v>18900393</v>
      </c>
      <c r="C1276" s="1300" t="s">
        <v>2415</v>
      </c>
      <c r="D1276" s="1296">
        <f>+BS!Q1272</f>
        <v>14251796.109999999</v>
      </c>
      <c r="H1276" s="1261">
        <f t="shared" si="89"/>
        <v>14251796.109999999</v>
      </c>
      <c r="N1276" s="1353">
        <f t="shared" si="86"/>
        <v>0</v>
      </c>
      <c r="O1276" s="1353">
        <f t="shared" si="87"/>
        <v>0</v>
      </c>
    </row>
    <row r="1277" spans="1:15" outlineLevel="1">
      <c r="A1277" s="1263">
        <v>1266</v>
      </c>
      <c r="B1277" s="1299">
        <v>18900403</v>
      </c>
      <c r="C1277" s="1300" t="s">
        <v>2720</v>
      </c>
      <c r="D1277" s="1296">
        <f>+BS!Q1273</f>
        <v>116053.75</v>
      </c>
      <c r="H1277" s="1261">
        <f t="shared" si="89"/>
        <v>116053.75</v>
      </c>
      <c r="N1277" s="1353">
        <f t="shared" si="86"/>
        <v>0</v>
      </c>
      <c r="O1277" s="1353">
        <f t="shared" si="87"/>
        <v>0</v>
      </c>
    </row>
    <row r="1278" spans="1:15" outlineLevel="1">
      <c r="A1278" s="1263">
        <v>1267</v>
      </c>
      <c r="B1278" s="1299">
        <v>18900413</v>
      </c>
      <c r="C1278" s="1300" t="s">
        <v>2724</v>
      </c>
      <c r="D1278" s="1296">
        <f>+BS!Q1274</f>
        <v>152441</v>
      </c>
      <c r="H1278" s="1261">
        <f t="shared" si="89"/>
        <v>152441</v>
      </c>
      <c r="N1278" s="1353">
        <f t="shared" si="86"/>
        <v>0</v>
      </c>
      <c r="O1278" s="1353">
        <f t="shared" si="87"/>
        <v>0</v>
      </c>
    </row>
    <row r="1279" spans="1:15" outlineLevel="1">
      <c r="A1279" s="1263">
        <v>1268</v>
      </c>
      <c r="B1279" s="1299">
        <v>18900423</v>
      </c>
      <c r="C1279" s="1300" t="s">
        <v>2721</v>
      </c>
      <c r="D1279" s="1296">
        <f>+BS!Q1275</f>
        <v>607622.73</v>
      </c>
      <c r="H1279" s="1261">
        <f t="shared" si="89"/>
        <v>607622.73</v>
      </c>
      <c r="N1279" s="1353">
        <f t="shared" si="86"/>
        <v>0</v>
      </c>
      <c r="O1279" s="1353">
        <f t="shared" si="87"/>
        <v>0</v>
      </c>
    </row>
    <row r="1280" spans="1:15" ht="26.4" outlineLevel="1">
      <c r="A1280" s="1263">
        <v>1269</v>
      </c>
      <c r="B1280" s="1299">
        <v>18900433</v>
      </c>
      <c r="C1280" s="1300" t="s">
        <v>2833</v>
      </c>
      <c r="D1280" s="1296">
        <f>+BS!Q1276</f>
        <v>4462004.3500000006</v>
      </c>
      <c r="H1280" s="1261">
        <f t="shared" si="89"/>
        <v>4462004.3500000006</v>
      </c>
      <c r="N1280" s="1353">
        <f t="shared" si="86"/>
        <v>0</v>
      </c>
      <c r="O1280" s="1353">
        <f t="shared" si="87"/>
        <v>0</v>
      </c>
    </row>
    <row r="1281" spans="1:16" outlineLevel="1">
      <c r="A1281" s="1263">
        <v>1270</v>
      </c>
      <c r="B1281" s="1299">
        <v>18900443</v>
      </c>
      <c r="C1281" s="1300" t="s">
        <v>3056</v>
      </c>
      <c r="D1281" s="1296">
        <f>+BS!Q1277</f>
        <v>84548.57</v>
      </c>
      <c r="H1281" s="1261">
        <f t="shared" si="89"/>
        <v>84548.57</v>
      </c>
      <c r="N1281" s="1353">
        <f t="shared" si="86"/>
        <v>0</v>
      </c>
      <c r="O1281" s="1353">
        <f t="shared" si="87"/>
        <v>0</v>
      </c>
    </row>
    <row r="1282" spans="1:16" ht="26.4" outlineLevel="1">
      <c r="A1282" s="1263">
        <v>1271</v>
      </c>
      <c r="B1282" s="1299">
        <v>18900451</v>
      </c>
      <c r="C1282" s="1300" t="s">
        <v>3114</v>
      </c>
      <c r="D1282" s="1296">
        <f>+BS!Q1278</f>
        <v>28674.25</v>
      </c>
      <c r="H1282" s="1261">
        <f t="shared" si="89"/>
        <v>28674.25</v>
      </c>
      <c r="N1282" s="1353">
        <f t="shared" si="86"/>
        <v>0</v>
      </c>
      <c r="O1282" s="1353">
        <f t="shared" si="87"/>
        <v>0</v>
      </c>
    </row>
    <row r="1283" spans="1:16" ht="26.4" outlineLevel="1">
      <c r="A1283" s="1263">
        <v>1272</v>
      </c>
      <c r="B1283" s="1299">
        <v>18900452</v>
      </c>
      <c r="C1283" s="1300" t="s">
        <v>3115</v>
      </c>
      <c r="D1283" s="1296">
        <f>+BS!Q1279</f>
        <v>17574.5</v>
      </c>
      <c r="H1283" s="1261">
        <f t="shared" si="89"/>
        <v>17574.5</v>
      </c>
      <c r="N1283" s="1353">
        <f t="shared" si="86"/>
        <v>0</v>
      </c>
      <c r="O1283" s="1353">
        <f t="shared" si="87"/>
        <v>0</v>
      </c>
    </row>
    <row r="1284" spans="1:16" outlineLevel="1">
      <c r="A1284" s="1263">
        <v>1273</v>
      </c>
      <c r="B1284" s="1299">
        <v>18900453</v>
      </c>
      <c r="C1284" s="1300" t="s">
        <v>3057</v>
      </c>
      <c r="D1284" s="1296">
        <f>+BS!Q1280</f>
        <v>0</v>
      </c>
      <c r="H1284" s="1261">
        <f t="shared" si="89"/>
        <v>0</v>
      </c>
      <c r="N1284" s="1353">
        <f t="shared" si="86"/>
        <v>0</v>
      </c>
      <c r="O1284" s="1353">
        <f t="shared" si="87"/>
        <v>0</v>
      </c>
    </row>
    <row r="1285" spans="1:16" ht="26.4" outlineLevel="1">
      <c r="A1285" s="1263">
        <v>1274</v>
      </c>
      <c r="B1285" s="1299">
        <v>18900533</v>
      </c>
      <c r="C1285" s="1300" t="s">
        <v>2834</v>
      </c>
      <c r="D1285" s="1296">
        <f>+BS!Q1281</f>
        <v>754087.37</v>
      </c>
      <c r="H1285" s="1261">
        <f t="shared" si="89"/>
        <v>754087.37</v>
      </c>
      <c r="N1285" s="1353">
        <f t="shared" si="86"/>
        <v>0</v>
      </c>
      <c r="O1285" s="1353">
        <f t="shared" si="87"/>
        <v>0</v>
      </c>
    </row>
    <row r="1286" spans="1:16" s="1279" customFormat="1" outlineLevel="1">
      <c r="A1286" s="1298">
        <v>1275</v>
      </c>
      <c r="B1286" s="1295">
        <v>19000003</v>
      </c>
      <c r="C1286" s="1279" t="s">
        <v>129</v>
      </c>
      <c r="D1286" s="1296">
        <f>+BS!Q1282</f>
        <v>2997308.4145833333</v>
      </c>
      <c r="E1286" s="1298"/>
      <c r="F1286" s="1275">
        <f>+D1286</f>
        <v>2997308.4145833333</v>
      </c>
      <c r="G1286" s="1275"/>
      <c r="H1286" s="1275"/>
      <c r="I1286" s="1275"/>
      <c r="K1286" s="1275"/>
      <c r="L1286" s="1275"/>
      <c r="M1286" s="1275">
        <f>+I1286</f>
        <v>0</v>
      </c>
      <c r="N1286" s="1333">
        <f t="shared" si="86"/>
        <v>0</v>
      </c>
      <c r="O1286" s="1333">
        <f t="shared" si="87"/>
        <v>0</v>
      </c>
    </row>
    <row r="1287" spans="1:16" s="1279" customFormat="1" outlineLevel="1">
      <c r="A1287" s="1298">
        <v>1276</v>
      </c>
      <c r="B1287" s="1295">
        <v>19000011</v>
      </c>
      <c r="C1287" s="1279" t="s">
        <v>162</v>
      </c>
      <c r="D1287" s="1296">
        <f>+BS!Q1283</f>
        <v>0</v>
      </c>
      <c r="E1287" s="1298"/>
      <c r="F1287" s="1275"/>
      <c r="G1287" s="1275"/>
      <c r="H1287" s="1275"/>
      <c r="I1287" s="1275"/>
      <c r="K1287" s="1275"/>
      <c r="L1287" s="1275"/>
      <c r="M1287" s="1275"/>
      <c r="N1287" s="1333">
        <f t="shared" si="86"/>
        <v>0</v>
      </c>
      <c r="O1287" s="1333">
        <f t="shared" si="87"/>
        <v>0</v>
      </c>
    </row>
    <row r="1288" spans="1:16" s="1279" customFormat="1" outlineLevel="1">
      <c r="A1288" s="1298">
        <v>1277</v>
      </c>
      <c r="B1288" s="1295">
        <v>19000012</v>
      </c>
      <c r="C1288" s="1279" t="s">
        <v>3264</v>
      </c>
      <c r="D1288" s="1296">
        <f>+BS!Q1284</f>
        <v>0</v>
      </c>
      <c r="E1288" s="1298"/>
      <c r="F1288" s="1275"/>
      <c r="G1288" s="1275"/>
      <c r="H1288" s="1275"/>
      <c r="I1288" s="1275"/>
      <c r="K1288" s="1275"/>
      <c r="L1288" s="1275"/>
      <c r="M1288" s="1275"/>
      <c r="N1288" s="1333">
        <f t="shared" si="86"/>
        <v>0</v>
      </c>
      <c r="O1288" s="1333">
        <f t="shared" si="87"/>
        <v>0</v>
      </c>
    </row>
    <row r="1289" spans="1:16" s="1279" customFormat="1" outlineLevel="1">
      <c r="A1289" s="1298">
        <v>1278</v>
      </c>
      <c r="B1289" s="1295">
        <v>19000013</v>
      </c>
      <c r="C1289" s="1279" t="s">
        <v>762</v>
      </c>
      <c r="D1289" s="1296">
        <f>+BS!Q1285</f>
        <v>2806625.5658333325</v>
      </c>
      <c r="E1289" s="1298"/>
      <c r="F1289" s="1275"/>
      <c r="G1289" s="1275"/>
      <c r="H1289" s="1275"/>
      <c r="I1289" s="1275">
        <f t="shared" ref="I1289:I1296" si="90">+D1289</f>
        <v>2806625.5658333325</v>
      </c>
      <c r="K1289" s="1275"/>
      <c r="L1289" s="1275"/>
      <c r="M1289" s="1275">
        <f t="shared" ref="M1289:M1296" si="91">I1289</f>
        <v>2806625.5658333325</v>
      </c>
      <c r="N1289" s="1333">
        <f t="shared" si="86"/>
        <v>2806625.5658333325</v>
      </c>
      <c r="O1289" s="1333">
        <f t="shared" si="87"/>
        <v>0</v>
      </c>
      <c r="P1289" s="1279" t="s">
        <v>3777</v>
      </c>
    </row>
    <row r="1290" spans="1:16" s="1279" customFormat="1" hidden="1" outlineLevel="2">
      <c r="A1290" s="1298">
        <v>1279</v>
      </c>
      <c r="B1290" s="1295">
        <v>19000021</v>
      </c>
      <c r="C1290" s="1279" t="s">
        <v>163</v>
      </c>
      <c r="D1290" s="1296">
        <f>+BS!Q1286</f>
        <v>0</v>
      </c>
      <c r="E1290" s="1298"/>
      <c r="F1290" s="1275"/>
      <c r="G1290" s="1275"/>
      <c r="H1290" s="1275"/>
      <c r="I1290" s="1275">
        <f t="shared" si="90"/>
        <v>0</v>
      </c>
      <c r="K1290" s="1275"/>
      <c r="L1290" s="1275"/>
      <c r="M1290" s="1275">
        <f t="shared" si="91"/>
        <v>0</v>
      </c>
      <c r="N1290" s="1333">
        <f t="shared" si="86"/>
        <v>0</v>
      </c>
      <c r="O1290" s="1333">
        <f t="shared" si="87"/>
        <v>0</v>
      </c>
    </row>
    <row r="1291" spans="1:16" s="1279" customFormat="1" hidden="1" outlineLevel="2">
      <c r="A1291" s="1298">
        <v>1280</v>
      </c>
      <c r="B1291" s="1295">
        <v>19000022</v>
      </c>
      <c r="C1291" s="1279" t="s">
        <v>3265</v>
      </c>
      <c r="D1291" s="1296">
        <f>+BS!Q1287</f>
        <v>0</v>
      </c>
      <c r="E1291" s="1298"/>
      <c r="F1291" s="1275"/>
      <c r="G1291" s="1275"/>
      <c r="H1291" s="1275"/>
      <c r="I1291" s="1275">
        <f t="shared" si="90"/>
        <v>0</v>
      </c>
      <c r="K1291" s="1275"/>
      <c r="L1291" s="1275"/>
      <c r="M1291" s="1275">
        <f t="shared" si="91"/>
        <v>0</v>
      </c>
      <c r="N1291" s="1333">
        <f t="shared" si="86"/>
        <v>0</v>
      </c>
      <c r="O1291" s="1333">
        <f t="shared" si="87"/>
        <v>0</v>
      </c>
    </row>
    <row r="1292" spans="1:16" s="1279" customFormat="1" hidden="1" outlineLevel="2">
      <c r="A1292" s="1298">
        <v>1281</v>
      </c>
      <c r="B1292" s="1295">
        <v>19000023</v>
      </c>
      <c r="C1292" s="1328" t="s">
        <v>3266</v>
      </c>
      <c r="D1292" s="1296">
        <f>+BS!Q1288</f>
        <v>0</v>
      </c>
      <c r="E1292" s="1298"/>
      <c r="F1292" s="1275"/>
      <c r="G1292" s="1275"/>
      <c r="H1292" s="1275"/>
      <c r="I1292" s="1275">
        <f t="shared" si="90"/>
        <v>0</v>
      </c>
      <c r="K1292" s="1275"/>
      <c r="L1292" s="1275"/>
      <c r="M1292" s="1275">
        <f t="shared" si="91"/>
        <v>0</v>
      </c>
      <c r="N1292" s="1333">
        <f t="shared" ref="N1292:N1355" si="92">SUM(K1292:M1292)</f>
        <v>0</v>
      </c>
      <c r="O1292" s="1333">
        <f t="shared" ref="O1292:O1355" si="93">N1292-I1292</f>
        <v>0</v>
      </c>
    </row>
    <row r="1293" spans="1:16" s="1279" customFormat="1" outlineLevel="1" collapsed="1">
      <c r="A1293" s="1298">
        <v>1282</v>
      </c>
      <c r="B1293" s="1295">
        <v>19000032</v>
      </c>
      <c r="C1293" s="1279" t="s">
        <v>1826</v>
      </c>
      <c r="D1293" s="1296">
        <f>+BS!Q1289</f>
        <v>13903296.414166667</v>
      </c>
      <c r="E1293" s="1298"/>
      <c r="F1293" s="1275"/>
      <c r="G1293" s="1275"/>
      <c r="H1293" s="1275"/>
      <c r="I1293" s="1275">
        <f t="shared" si="90"/>
        <v>13903296.414166667</v>
      </c>
      <c r="K1293" s="1275"/>
      <c r="L1293" s="1275"/>
      <c r="M1293" s="1275">
        <f t="shared" si="91"/>
        <v>13903296.414166667</v>
      </c>
      <c r="N1293" s="1333">
        <f t="shared" si="92"/>
        <v>13903296.414166667</v>
      </c>
      <c r="O1293" s="1333">
        <f t="shared" si="93"/>
        <v>0</v>
      </c>
      <c r="P1293" s="1279" t="s">
        <v>3842</v>
      </c>
    </row>
    <row r="1294" spans="1:16" s="1279" customFormat="1" outlineLevel="1">
      <c r="A1294" s="1298">
        <v>1283</v>
      </c>
      <c r="B1294" s="1295">
        <v>19000033</v>
      </c>
      <c r="C1294" s="1279" t="s">
        <v>850</v>
      </c>
      <c r="D1294" s="1296">
        <f>+BS!Q1290</f>
        <v>0</v>
      </c>
      <c r="E1294" s="1298"/>
      <c r="F1294" s="1275"/>
      <c r="G1294" s="1275"/>
      <c r="H1294" s="1275"/>
      <c r="I1294" s="1275">
        <f t="shared" si="90"/>
        <v>0</v>
      </c>
      <c r="K1294" s="1275"/>
      <c r="L1294" s="1275"/>
      <c r="M1294" s="1275">
        <f t="shared" si="91"/>
        <v>0</v>
      </c>
      <c r="N1294" s="1333">
        <f t="shared" si="92"/>
        <v>0</v>
      </c>
      <c r="O1294" s="1333">
        <f t="shared" si="93"/>
        <v>0</v>
      </c>
    </row>
    <row r="1295" spans="1:16" s="1279" customFormat="1" outlineLevel="1">
      <c r="A1295" s="1298">
        <v>1284</v>
      </c>
      <c r="B1295" s="1295">
        <v>19000041</v>
      </c>
      <c r="C1295" s="1279" t="s">
        <v>3267</v>
      </c>
      <c r="D1295" s="1296">
        <f>+BS!Q1291</f>
        <v>0</v>
      </c>
      <c r="E1295" s="1298"/>
      <c r="F1295" s="1275"/>
      <c r="G1295" s="1275"/>
      <c r="H1295" s="1275"/>
      <c r="I1295" s="1275">
        <f t="shared" si="90"/>
        <v>0</v>
      </c>
      <c r="K1295" s="1275"/>
      <c r="L1295" s="1275"/>
      <c r="M1295" s="1275">
        <f t="shared" si="91"/>
        <v>0</v>
      </c>
      <c r="N1295" s="1333">
        <f t="shared" si="92"/>
        <v>0</v>
      </c>
      <c r="O1295" s="1333">
        <f t="shared" si="93"/>
        <v>0</v>
      </c>
    </row>
    <row r="1296" spans="1:16" s="1279" customFormat="1" outlineLevel="1">
      <c r="A1296" s="1298">
        <v>1285</v>
      </c>
      <c r="B1296" s="1295">
        <v>19000042</v>
      </c>
      <c r="C1296" s="1279" t="s">
        <v>1863</v>
      </c>
      <c r="D1296" s="1296">
        <f>+BS!Q1292</f>
        <v>4336291.5770833334</v>
      </c>
      <c r="E1296" s="1298"/>
      <c r="F1296" s="1275"/>
      <c r="G1296" s="1275"/>
      <c r="H1296" s="1275"/>
      <c r="I1296" s="1275">
        <f t="shared" si="90"/>
        <v>4336291.5770833334</v>
      </c>
      <c r="K1296" s="1275"/>
      <c r="L1296" s="1275"/>
      <c r="M1296" s="1275">
        <f t="shared" si="91"/>
        <v>4336291.5770833334</v>
      </c>
      <c r="N1296" s="1333">
        <f t="shared" si="92"/>
        <v>4336291.5770833334</v>
      </c>
      <c r="O1296" s="1333">
        <f t="shared" si="93"/>
        <v>0</v>
      </c>
      <c r="P1296" s="1279" t="s">
        <v>3770</v>
      </c>
    </row>
    <row r="1297" spans="1:16" s="1279" customFormat="1" outlineLevel="1">
      <c r="A1297" s="1298">
        <v>1286</v>
      </c>
      <c r="B1297" s="1295">
        <v>19000043</v>
      </c>
      <c r="C1297" s="1279" t="s">
        <v>8</v>
      </c>
      <c r="D1297" s="1296">
        <f>+BS!Q1293</f>
        <v>7895773.2399999993</v>
      </c>
      <c r="E1297" s="1298"/>
      <c r="F1297" s="1275"/>
      <c r="G1297" s="1275"/>
      <c r="H1297" s="1275">
        <f>+D1297</f>
        <v>7895773.2399999993</v>
      </c>
      <c r="I1297" s="1275"/>
      <c r="K1297" s="1275"/>
      <c r="L1297" s="1275"/>
      <c r="M1297" s="1275"/>
      <c r="N1297" s="1333">
        <f t="shared" si="92"/>
        <v>0</v>
      </c>
      <c r="O1297" s="1333">
        <f t="shared" si="93"/>
        <v>0</v>
      </c>
      <c r="P1297" s="1279" t="s">
        <v>3800</v>
      </c>
    </row>
    <row r="1298" spans="1:16" hidden="1" outlineLevel="2">
      <c r="A1298" s="1263">
        <v>1287</v>
      </c>
      <c r="B1298" s="1295">
        <v>19000051</v>
      </c>
      <c r="C1298" s="1279" t="s">
        <v>3268</v>
      </c>
      <c r="D1298" s="1296">
        <f>+BS!Q1294</f>
        <v>0</v>
      </c>
      <c r="N1298" s="1353">
        <f t="shared" si="92"/>
        <v>0</v>
      </c>
      <c r="O1298" s="1353">
        <f t="shared" si="93"/>
        <v>0</v>
      </c>
    </row>
    <row r="1299" spans="1:16" hidden="1" outlineLevel="2">
      <c r="A1299" s="1263">
        <v>1288</v>
      </c>
      <c r="B1299" s="1295">
        <v>19000052</v>
      </c>
      <c r="C1299" s="1279" t="s">
        <v>851</v>
      </c>
      <c r="D1299" s="1296">
        <f>+BS!Q1295</f>
        <v>0</v>
      </c>
      <c r="N1299" s="1353">
        <f t="shared" si="92"/>
        <v>0</v>
      </c>
      <c r="O1299" s="1353">
        <f t="shared" si="93"/>
        <v>0</v>
      </c>
    </row>
    <row r="1300" spans="1:16" hidden="1" outlineLevel="2">
      <c r="A1300" s="1263">
        <v>1289</v>
      </c>
      <c r="B1300" s="1295">
        <v>19000053</v>
      </c>
      <c r="C1300" s="1305" t="s">
        <v>355</v>
      </c>
      <c r="D1300" s="1296">
        <f>+BS!Q1296</f>
        <v>0</v>
      </c>
      <c r="N1300" s="1353">
        <f t="shared" si="92"/>
        <v>0</v>
      </c>
      <c r="O1300" s="1353">
        <f t="shared" si="93"/>
        <v>0</v>
      </c>
    </row>
    <row r="1301" spans="1:16" hidden="1" outlineLevel="2">
      <c r="A1301" s="1263">
        <v>1290</v>
      </c>
      <c r="B1301" s="1295">
        <v>19000061</v>
      </c>
      <c r="C1301" s="1279" t="s">
        <v>3269</v>
      </c>
      <c r="D1301" s="1296">
        <f>+BS!Q1297</f>
        <v>0</v>
      </c>
      <c r="N1301" s="1353">
        <f t="shared" si="92"/>
        <v>0</v>
      </c>
      <c r="O1301" s="1353">
        <f t="shared" si="93"/>
        <v>0</v>
      </c>
    </row>
    <row r="1302" spans="1:16" hidden="1" outlineLevel="2">
      <c r="A1302" s="1263">
        <v>1291</v>
      </c>
      <c r="B1302" s="1295">
        <v>19000062</v>
      </c>
      <c r="C1302" s="1279" t="s">
        <v>352</v>
      </c>
      <c r="D1302" s="1296">
        <f>+BS!Q1298</f>
        <v>0</v>
      </c>
      <c r="N1302" s="1353">
        <f t="shared" si="92"/>
        <v>0</v>
      </c>
      <c r="O1302" s="1353">
        <f t="shared" si="93"/>
        <v>0</v>
      </c>
    </row>
    <row r="1303" spans="1:16" hidden="1" outlineLevel="2">
      <c r="A1303" s="1263">
        <v>1292</v>
      </c>
      <c r="B1303" s="1304">
        <v>19000072</v>
      </c>
      <c r="C1303" s="1279" t="s">
        <v>1213</v>
      </c>
      <c r="D1303" s="1296">
        <f>+BS!Q1299</f>
        <v>0</v>
      </c>
      <c r="N1303" s="1353">
        <f t="shared" si="92"/>
        <v>0</v>
      </c>
      <c r="O1303" s="1353">
        <f t="shared" si="93"/>
        <v>0</v>
      </c>
    </row>
    <row r="1304" spans="1:16" hidden="1" outlineLevel="2">
      <c r="A1304" s="1263">
        <v>1293</v>
      </c>
      <c r="B1304" s="1295">
        <v>19000073</v>
      </c>
      <c r="C1304" s="1279" t="s">
        <v>1179</v>
      </c>
      <c r="D1304" s="1296">
        <f>+BS!Q1300</f>
        <v>0</v>
      </c>
      <c r="N1304" s="1353">
        <f t="shared" si="92"/>
        <v>0</v>
      </c>
      <c r="O1304" s="1353">
        <f t="shared" si="93"/>
        <v>0</v>
      </c>
    </row>
    <row r="1305" spans="1:16" outlineLevel="1" collapsed="1">
      <c r="A1305" s="1263">
        <v>1294</v>
      </c>
      <c r="B1305" s="1295">
        <v>19000081</v>
      </c>
      <c r="C1305" s="1279" t="s">
        <v>1746</v>
      </c>
      <c r="D1305" s="1296">
        <f>+BS!Q1301</f>
        <v>24804694.251249999</v>
      </c>
      <c r="I1305" s="1261">
        <f>+D1305</f>
        <v>24804694.251249999</v>
      </c>
      <c r="M1305" s="1275">
        <f>I1305</f>
        <v>24804694.251249999</v>
      </c>
      <c r="N1305" s="1353">
        <f t="shared" si="92"/>
        <v>24804694.251249999</v>
      </c>
      <c r="O1305" s="1353">
        <f t="shared" si="93"/>
        <v>0</v>
      </c>
      <c r="P1305" s="140" t="s">
        <v>3770</v>
      </c>
    </row>
    <row r="1306" spans="1:16" outlineLevel="1">
      <c r="A1306" s="1263">
        <v>1295</v>
      </c>
      <c r="B1306" s="1304">
        <v>19000082</v>
      </c>
      <c r="C1306" s="1279" t="s">
        <v>1214</v>
      </c>
      <c r="D1306" s="1296">
        <f>+BS!Q1302</f>
        <v>0</v>
      </c>
      <c r="N1306" s="1353">
        <f t="shared" si="92"/>
        <v>0</v>
      </c>
      <c r="O1306" s="1353">
        <f t="shared" si="93"/>
        <v>0</v>
      </c>
    </row>
    <row r="1307" spans="1:16" outlineLevel="1">
      <c r="A1307" s="1263">
        <v>1296</v>
      </c>
      <c r="B1307" s="1295">
        <v>19000083</v>
      </c>
      <c r="C1307" s="1279" t="s">
        <v>3270</v>
      </c>
      <c r="D1307" s="1296">
        <f>+BS!Q1303</f>
        <v>0</v>
      </c>
      <c r="N1307" s="1353">
        <f t="shared" si="92"/>
        <v>0</v>
      </c>
      <c r="O1307" s="1353">
        <f t="shared" si="93"/>
        <v>0</v>
      </c>
    </row>
    <row r="1308" spans="1:16" outlineLevel="1">
      <c r="A1308" s="1263">
        <v>1297</v>
      </c>
      <c r="B1308" s="1295">
        <v>19000091</v>
      </c>
      <c r="C1308" s="1279" t="s">
        <v>702</v>
      </c>
      <c r="D1308" s="1296">
        <f>+BS!Q1304</f>
        <v>7692245.2570833312</v>
      </c>
      <c r="I1308" s="1261">
        <f>+D1308</f>
        <v>7692245.2570833312</v>
      </c>
      <c r="M1308" s="1275">
        <f>I1308</f>
        <v>7692245.2570833312</v>
      </c>
      <c r="N1308" s="1353">
        <f t="shared" si="92"/>
        <v>7692245.2570833312</v>
      </c>
      <c r="O1308" s="1353">
        <f t="shared" si="93"/>
        <v>0</v>
      </c>
      <c r="P1308" s="140" t="s">
        <v>3770</v>
      </c>
    </row>
    <row r="1309" spans="1:16" outlineLevel="1">
      <c r="A1309" s="1263">
        <v>1298</v>
      </c>
      <c r="B1309" s="1304">
        <v>19000092</v>
      </c>
      <c r="C1309" s="1279" t="s">
        <v>1215</v>
      </c>
      <c r="D1309" s="1296">
        <f>+BS!Q1305</f>
        <v>0</v>
      </c>
      <c r="N1309" s="1353">
        <f t="shared" si="92"/>
        <v>0</v>
      </c>
      <c r="O1309" s="1353">
        <f t="shared" si="93"/>
        <v>0</v>
      </c>
    </row>
    <row r="1310" spans="1:16" s="1279" customFormat="1" outlineLevel="1">
      <c r="A1310" s="1298">
        <v>1299</v>
      </c>
      <c r="B1310" s="1295">
        <v>19000093</v>
      </c>
      <c r="C1310" s="1279" t="s">
        <v>3271</v>
      </c>
      <c r="D1310" s="1296">
        <f>+BS!Q1306</f>
        <v>4922040.3987499997</v>
      </c>
      <c r="E1310" s="1298"/>
      <c r="F1310" s="1275">
        <f>+D1310</f>
        <v>4922040.3987499997</v>
      </c>
      <c r="G1310" s="1275"/>
      <c r="H1310" s="1275"/>
      <c r="I1310" s="1275"/>
      <c r="K1310" s="1275"/>
      <c r="L1310" s="1275"/>
      <c r="M1310" s="1275"/>
      <c r="N1310" s="1333">
        <f t="shared" si="92"/>
        <v>0</v>
      </c>
      <c r="O1310" s="1333">
        <f t="shared" si="93"/>
        <v>0</v>
      </c>
    </row>
    <row r="1311" spans="1:16" outlineLevel="1">
      <c r="A1311" s="1263">
        <v>1300</v>
      </c>
      <c r="B1311" s="1295">
        <v>19000103</v>
      </c>
      <c r="C1311" s="1279" t="s">
        <v>2502</v>
      </c>
      <c r="D1311" s="1296">
        <f>+BS!Q1307</f>
        <v>1083840.9095833336</v>
      </c>
      <c r="F1311" s="1261">
        <f>+D1311</f>
        <v>1083840.9095833336</v>
      </c>
      <c r="N1311" s="1353">
        <f t="shared" si="92"/>
        <v>0</v>
      </c>
      <c r="O1311" s="1353">
        <f t="shared" si="93"/>
        <v>0</v>
      </c>
    </row>
    <row r="1312" spans="1:16" outlineLevel="1">
      <c r="A1312" s="1263">
        <v>1301</v>
      </c>
      <c r="B1312" s="1295">
        <v>19000111</v>
      </c>
      <c r="C1312" s="1279" t="s">
        <v>3272</v>
      </c>
      <c r="D1312" s="1296">
        <f>+BS!Q1308</f>
        <v>1079020.7041666666</v>
      </c>
      <c r="F1312" s="1261">
        <f>+D1312</f>
        <v>1079020.7041666666</v>
      </c>
      <c r="N1312" s="1353">
        <f t="shared" si="92"/>
        <v>0</v>
      </c>
      <c r="O1312" s="1353">
        <f t="shared" si="93"/>
        <v>0</v>
      </c>
    </row>
    <row r="1313" spans="1:16" outlineLevel="1">
      <c r="A1313" s="1263">
        <v>1302</v>
      </c>
      <c r="B1313" s="1295">
        <v>19000112</v>
      </c>
      <c r="C1313" s="1279" t="s">
        <v>2052</v>
      </c>
      <c r="D1313" s="1296">
        <f>+BS!Q1309</f>
        <v>31486.432499999999</v>
      </c>
      <c r="I1313" s="1261">
        <f>+D1313</f>
        <v>31486.432499999999</v>
      </c>
      <c r="L1313" s="1261">
        <f>I1313</f>
        <v>31486.432499999999</v>
      </c>
      <c r="N1313" s="1353">
        <f t="shared" si="92"/>
        <v>31486.432499999999</v>
      </c>
      <c r="O1313" s="1353">
        <f t="shared" si="93"/>
        <v>0</v>
      </c>
    </row>
    <row r="1314" spans="1:16" outlineLevel="1">
      <c r="A1314" s="1263">
        <v>1303</v>
      </c>
      <c r="B1314" s="1295">
        <v>19000121</v>
      </c>
      <c r="C1314" s="1279" t="s">
        <v>3273</v>
      </c>
      <c r="D1314" s="1296">
        <f>+BS!Q1310</f>
        <v>0</v>
      </c>
      <c r="N1314" s="1353">
        <f t="shared" si="92"/>
        <v>0</v>
      </c>
      <c r="O1314" s="1353">
        <f t="shared" si="93"/>
        <v>0</v>
      </c>
    </row>
    <row r="1315" spans="1:16" outlineLevel="1">
      <c r="A1315" s="1263">
        <v>1304</v>
      </c>
      <c r="B1315" s="1295">
        <v>19000121</v>
      </c>
      <c r="C1315" s="1279" t="s">
        <v>2129</v>
      </c>
      <c r="D1315" s="1296">
        <f>+BS!Q1311</f>
        <v>0</v>
      </c>
      <c r="N1315" s="1353">
        <f t="shared" si="92"/>
        <v>0</v>
      </c>
      <c r="O1315" s="1353">
        <f t="shared" si="93"/>
        <v>0</v>
      </c>
    </row>
    <row r="1316" spans="1:16" outlineLevel="1">
      <c r="A1316" s="1263">
        <v>1305</v>
      </c>
      <c r="B1316" s="1295">
        <v>19000122</v>
      </c>
      <c r="C1316" s="1279" t="s">
        <v>2221</v>
      </c>
      <c r="D1316" s="1296">
        <f>+BS!Q1312</f>
        <v>-98439.326666666675</v>
      </c>
      <c r="F1316" s="1261">
        <f>+D1316</f>
        <v>-98439.326666666675</v>
      </c>
      <c r="N1316" s="1353">
        <f t="shared" si="92"/>
        <v>0</v>
      </c>
      <c r="O1316" s="1353">
        <f t="shared" si="93"/>
        <v>0</v>
      </c>
    </row>
    <row r="1317" spans="1:16" outlineLevel="1">
      <c r="A1317" s="1263">
        <v>1306</v>
      </c>
      <c r="B1317" s="1295">
        <v>19000123</v>
      </c>
      <c r="C1317" s="1279" t="s">
        <v>3274</v>
      </c>
      <c r="D1317" s="1296">
        <f>+BS!Q1313</f>
        <v>0</v>
      </c>
      <c r="N1317" s="1353">
        <f t="shared" si="92"/>
        <v>0</v>
      </c>
      <c r="O1317" s="1353">
        <f t="shared" si="93"/>
        <v>0</v>
      </c>
    </row>
    <row r="1318" spans="1:16" outlineLevel="1">
      <c r="A1318" s="1263">
        <v>1307</v>
      </c>
      <c r="B1318" s="1295">
        <v>19000131</v>
      </c>
      <c r="C1318" s="1279" t="s">
        <v>1747</v>
      </c>
      <c r="D1318" s="1296">
        <f>+BS!Q1314</f>
        <v>0</v>
      </c>
      <c r="N1318" s="1353">
        <f t="shared" si="92"/>
        <v>0</v>
      </c>
      <c r="O1318" s="1353">
        <f t="shared" si="93"/>
        <v>0</v>
      </c>
    </row>
    <row r="1319" spans="1:16" s="1279" customFormat="1" outlineLevel="1">
      <c r="A1319" s="1298">
        <v>1308</v>
      </c>
      <c r="B1319" s="1295">
        <v>19000133</v>
      </c>
      <c r="C1319" s="1279" t="s">
        <v>3275</v>
      </c>
      <c r="D1319" s="1296">
        <f>+BS!Q1315</f>
        <v>14082985.075416667</v>
      </c>
      <c r="E1319" s="1298"/>
      <c r="F1319" s="1275"/>
      <c r="G1319" s="1275"/>
      <c r="H1319" s="1275"/>
      <c r="I1319" s="1275">
        <f>+D1319</f>
        <v>14082985.075416667</v>
      </c>
      <c r="K1319" s="1275"/>
      <c r="L1319" s="1275"/>
      <c r="M1319" s="1275">
        <f>I1319</f>
        <v>14082985.075416667</v>
      </c>
      <c r="N1319" s="1333">
        <f t="shared" si="92"/>
        <v>14082985.075416667</v>
      </c>
      <c r="O1319" s="1333">
        <f t="shared" si="93"/>
        <v>0</v>
      </c>
      <c r="P1319" s="1279" t="s">
        <v>3777</v>
      </c>
    </row>
    <row r="1320" spans="1:16" outlineLevel="1">
      <c r="A1320" s="1263">
        <v>1309</v>
      </c>
      <c r="B1320" s="1295">
        <v>19000141</v>
      </c>
      <c r="C1320" s="1279" t="s">
        <v>610</v>
      </c>
      <c r="D1320" s="1296">
        <f>+BS!Q1316</f>
        <v>0</v>
      </c>
      <c r="N1320" s="1353">
        <f t="shared" si="92"/>
        <v>0</v>
      </c>
      <c r="O1320" s="1353">
        <f t="shared" si="93"/>
        <v>0</v>
      </c>
    </row>
    <row r="1321" spans="1:16" s="1279" customFormat="1" outlineLevel="1">
      <c r="A1321" s="1298">
        <v>1310</v>
      </c>
      <c r="B1321" s="1304">
        <v>19000151</v>
      </c>
      <c r="C1321" s="1279" t="s">
        <v>1422</v>
      </c>
      <c r="D1321" s="1296">
        <f>+BS!Q1317</f>
        <v>354586.76916666672</v>
      </c>
      <c r="E1321" s="1298"/>
      <c r="F1321" s="1275"/>
      <c r="G1321" s="1275"/>
      <c r="H1321" s="1275"/>
      <c r="I1321" s="1275">
        <f>+D1321</f>
        <v>354586.76916666672</v>
      </c>
      <c r="K1321" s="1275">
        <f>+I1321</f>
        <v>354586.76916666672</v>
      </c>
      <c r="L1321" s="1275"/>
      <c r="M1321" s="1275"/>
      <c r="N1321" s="1333">
        <f t="shared" si="92"/>
        <v>354586.76916666672</v>
      </c>
      <c r="O1321" s="1333">
        <f t="shared" si="93"/>
        <v>0</v>
      </c>
    </row>
    <row r="1322" spans="1:16" hidden="1" outlineLevel="2">
      <c r="A1322" s="1263">
        <v>1311</v>
      </c>
      <c r="B1322" s="1295">
        <v>19000153</v>
      </c>
      <c r="C1322" s="1279" t="s">
        <v>3276</v>
      </c>
      <c r="D1322" s="1296">
        <f>+BS!Q1318</f>
        <v>0</v>
      </c>
      <c r="N1322" s="1353">
        <f t="shared" si="92"/>
        <v>0</v>
      </c>
      <c r="O1322" s="1353">
        <f t="shared" si="93"/>
        <v>0</v>
      </c>
    </row>
    <row r="1323" spans="1:16" hidden="1" outlineLevel="2">
      <c r="A1323" s="1263">
        <v>1312</v>
      </c>
      <c r="B1323" s="1295">
        <v>19000161</v>
      </c>
      <c r="C1323" s="1279" t="s">
        <v>3277</v>
      </c>
      <c r="D1323" s="1296">
        <f>+BS!Q1319</f>
        <v>0</v>
      </c>
      <c r="N1323" s="1353">
        <f t="shared" si="92"/>
        <v>0</v>
      </c>
      <c r="O1323" s="1353">
        <f t="shared" si="93"/>
        <v>0</v>
      </c>
    </row>
    <row r="1324" spans="1:16" hidden="1" outlineLevel="2">
      <c r="A1324" s="1263">
        <v>1313</v>
      </c>
      <c r="B1324" s="1295">
        <v>19000163</v>
      </c>
      <c r="C1324" s="1279" t="s">
        <v>23</v>
      </c>
      <c r="D1324" s="1296">
        <f>+BS!Q1320</f>
        <v>0</v>
      </c>
      <c r="N1324" s="1353">
        <f t="shared" si="92"/>
        <v>0</v>
      </c>
      <c r="O1324" s="1353">
        <f t="shared" si="93"/>
        <v>0</v>
      </c>
    </row>
    <row r="1325" spans="1:16" hidden="1" outlineLevel="2">
      <c r="A1325" s="1263">
        <v>1314</v>
      </c>
      <c r="B1325" s="1295">
        <v>19000173</v>
      </c>
      <c r="C1325" s="1279" t="s">
        <v>24</v>
      </c>
      <c r="D1325" s="1296">
        <f>+BS!Q1321</f>
        <v>0</v>
      </c>
      <c r="N1325" s="1353">
        <f t="shared" si="92"/>
        <v>0</v>
      </c>
      <c r="O1325" s="1353">
        <f t="shared" si="93"/>
        <v>0</v>
      </c>
    </row>
    <row r="1326" spans="1:16" s="1279" customFormat="1" outlineLevel="1" collapsed="1">
      <c r="A1326" s="1298">
        <v>1315</v>
      </c>
      <c r="B1326" s="1295">
        <v>19000181</v>
      </c>
      <c r="C1326" s="1279" t="s">
        <v>3278</v>
      </c>
      <c r="D1326" s="1296">
        <f>+BS!Q1322</f>
        <v>-1114306.1166666669</v>
      </c>
      <c r="E1326" s="1298"/>
      <c r="F1326" s="1275">
        <f>+D1326</f>
        <v>-1114306.1166666669</v>
      </c>
      <c r="G1326" s="1275"/>
      <c r="H1326" s="1275"/>
      <c r="I1326" s="1275"/>
      <c r="K1326" s="1275"/>
      <c r="L1326" s="1275"/>
      <c r="M1326" s="1275"/>
      <c r="N1326" s="1333">
        <f t="shared" si="92"/>
        <v>0</v>
      </c>
      <c r="O1326" s="1333">
        <f t="shared" si="93"/>
        <v>0</v>
      </c>
    </row>
    <row r="1327" spans="1:16" outlineLevel="1">
      <c r="A1327" s="1263">
        <v>1316</v>
      </c>
      <c r="B1327" s="1295">
        <v>19000183</v>
      </c>
      <c r="C1327" s="1279" t="s">
        <v>2022</v>
      </c>
      <c r="D1327" s="1296">
        <f>+BS!Q1323</f>
        <v>0</v>
      </c>
      <c r="N1327" s="1353">
        <f t="shared" si="92"/>
        <v>0</v>
      </c>
      <c r="O1327" s="1353">
        <f t="shared" si="93"/>
        <v>0</v>
      </c>
    </row>
    <row r="1328" spans="1:16" s="1279" customFormat="1" outlineLevel="1">
      <c r="A1328" s="1298">
        <v>1317</v>
      </c>
      <c r="B1328" s="1295">
        <v>19000193</v>
      </c>
      <c r="C1328" s="1279" t="s">
        <v>1639</v>
      </c>
      <c r="D1328" s="1296">
        <f>+BS!Q1324</f>
        <v>143456.55750000002</v>
      </c>
      <c r="E1328" s="1298" t="s">
        <v>3772</v>
      </c>
      <c r="F1328" s="1275"/>
      <c r="G1328" s="1275"/>
      <c r="H1328" s="1275"/>
      <c r="I1328" s="1275">
        <f>+D1328</f>
        <v>143456.55750000002</v>
      </c>
      <c r="K1328" s="1275"/>
      <c r="L1328" s="1275"/>
      <c r="M1328" s="1275">
        <f>+I1328</f>
        <v>143456.55750000002</v>
      </c>
      <c r="N1328" s="1333">
        <f t="shared" si="92"/>
        <v>143456.55750000002</v>
      </c>
      <c r="O1328" s="1333">
        <f t="shared" si="93"/>
        <v>0</v>
      </c>
      <c r="P1328" s="1279" t="s">
        <v>3901</v>
      </c>
    </row>
    <row r="1329" spans="1:16" s="1279" customFormat="1" hidden="1" outlineLevel="2">
      <c r="A1329" s="1298">
        <v>1318</v>
      </c>
      <c r="B1329" s="1295">
        <v>19000221</v>
      </c>
      <c r="C1329" s="1279" t="s">
        <v>3279</v>
      </c>
      <c r="D1329" s="1296">
        <f>+BS!Q1325</f>
        <v>0</v>
      </c>
      <c r="E1329" s="1298"/>
      <c r="F1329" s="1275"/>
      <c r="G1329" s="1275"/>
      <c r="H1329" s="1275"/>
      <c r="I1329" s="1275"/>
      <c r="K1329" s="1275"/>
      <c r="L1329" s="1275"/>
      <c r="M1329" s="1275"/>
      <c r="N1329" s="1333">
        <f t="shared" si="92"/>
        <v>0</v>
      </c>
      <c r="O1329" s="1333">
        <f t="shared" si="93"/>
        <v>0</v>
      </c>
    </row>
    <row r="1330" spans="1:16" s="1279" customFormat="1" hidden="1" outlineLevel="2">
      <c r="A1330" s="1298">
        <v>1319</v>
      </c>
      <c r="B1330" s="1304">
        <v>19000231</v>
      </c>
      <c r="C1330" s="1279" t="s">
        <v>1216</v>
      </c>
      <c r="D1330" s="1296">
        <f>+BS!Q1326</f>
        <v>0</v>
      </c>
      <c r="E1330" s="1298"/>
      <c r="F1330" s="1275"/>
      <c r="G1330" s="1275"/>
      <c r="H1330" s="1275"/>
      <c r="I1330" s="1275"/>
      <c r="K1330" s="1275"/>
      <c r="L1330" s="1275"/>
      <c r="M1330" s="1275"/>
      <c r="N1330" s="1333">
        <f t="shared" si="92"/>
        <v>0</v>
      </c>
      <c r="O1330" s="1333">
        <f t="shared" si="93"/>
        <v>0</v>
      </c>
    </row>
    <row r="1331" spans="1:16" s="1279" customFormat="1" hidden="1" outlineLevel="2">
      <c r="A1331" s="1298">
        <v>1320</v>
      </c>
      <c r="B1331" s="1295">
        <v>19000233</v>
      </c>
      <c r="C1331" s="1279" t="s">
        <v>3280</v>
      </c>
      <c r="D1331" s="1296">
        <f>+BS!Q1327</f>
        <v>0</v>
      </c>
      <c r="E1331" s="1298"/>
      <c r="F1331" s="1275"/>
      <c r="G1331" s="1275"/>
      <c r="H1331" s="1275"/>
      <c r="I1331" s="1275"/>
      <c r="K1331" s="1275"/>
      <c r="L1331" s="1275"/>
      <c r="M1331" s="1275"/>
      <c r="N1331" s="1333">
        <f t="shared" si="92"/>
        <v>0</v>
      </c>
      <c r="O1331" s="1333">
        <f t="shared" si="93"/>
        <v>0</v>
      </c>
    </row>
    <row r="1332" spans="1:16" s="1279" customFormat="1" hidden="1" outlineLevel="2">
      <c r="A1332" s="1298">
        <v>1321</v>
      </c>
      <c r="B1332" s="1304">
        <v>19000241</v>
      </c>
      <c r="C1332" s="1279" t="s">
        <v>1217</v>
      </c>
      <c r="D1332" s="1296">
        <f>+BS!Q1328</f>
        <v>0</v>
      </c>
      <c r="E1332" s="1298"/>
      <c r="F1332" s="1275"/>
      <c r="G1332" s="1275"/>
      <c r="H1332" s="1275"/>
      <c r="I1332" s="1275"/>
      <c r="K1332" s="1275"/>
      <c r="L1332" s="1275"/>
      <c r="M1332" s="1275"/>
      <c r="N1332" s="1333">
        <f t="shared" si="92"/>
        <v>0</v>
      </c>
      <c r="O1332" s="1333">
        <f t="shared" si="93"/>
        <v>0</v>
      </c>
    </row>
    <row r="1333" spans="1:16" s="1279" customFormat="1" hidden="1" outlineLevel="2">
      <c r="A1333" s="1298">
        <v>1322</v>
      </c>
      <c r="B1333" s="1295">
        <v>19000243</v>
      </c>
      <c r="C1333" s="1279" t="s">
        <v>3281</v>
      </c>
      <c r="D1333" s="1296">
        <f>+BS!Q1329</f>
        <v>0</v>
      </c>
      <c r="E1333" s="1298"/>
      <c r="F1333" s="1275"/>
      <c r="G1333" s="1275"/>
      <c r="H1333" s="1275"/>
      <c r="I1333" s="1275"/>
      <c r="K1333" s="1275"/>
      <c r="L1333" s="1275"/>
      <c r="M1333" s="1275"/>
      <c r="N1333" s="1333">
        <f t="shared" si="92"/>
        <v>0</v>
      </c>
      <c r="O1333" s="1333">
        <f t="shared" si="93"/>
        <v>0</v>
      </c>
    </row>
    <row r="1334" spans="1:16" s="1387" customFormat="1" outlineLevel="1" collapsed="1">
      <c r="A1334" s="1385">
        <v>1323</v>
      </c>
      <c r="B1334" s="1386">
        <v>19000251</v>
      </c>
      <c r="C1334" s="1387" t="s">
        <v>2335</v>
      </c>
      <c r="D1334" s="1388">
        <f>+BS!Q1330</f>
        <v>11925.558333333332</v>
      </c>
      <c r="E1334" s="1385" t="s">
        <v>3772</v>
      </c>
      <c r="F1334" s="1389">
        <f>+D1334</f>
        <v>11925.558333333332</v>
      </c>
      <c r="G1334" s="1389"/>
      <c r="H1334" s="1389"/>
      <c r="I1334" s="1389"/>
      <c r="K1334" s="1389"/>
      <c r="L1334" s="1389"/>
      <c r="M1334" s="1389"/>
      <c r="N1334" s="1390">
        <f t="shared" si="92"/>
        <v>0</v>
      </c>
      <c r="O1334" s="1390">
        <f t="shared" si="93"/>
        <v>0</v>
      </c>
      <c r="P1334" s="1387" t="s">
        <v>3909</v>
      </c>
    </row>
    <row r="1335" spans="1:16" s="1279" customFormat="1" hidden="1" outlineLevel="2">
      <c r="A1335" s="1298">
        <v>1324</v>
      </c>
      <c r="B1335" s="1295">
        <v>19000261</v>
      </c>
      <c r="C1335" s="1279" t="s">
        <v>3282</v>
      </c>
      <c r="D1335" s="1296">
        <f>+BS!Q1331</f>
        <v>0</v>
      </c>
      <c r="E1335" s="1298"/>
      <c r="F1335" s="1275"/>
      <c r="G1335" s="1275"/>
      <c r="H1335" s="1275"/>
      <c r="I1335" s="1275"/>
      <c r="K1335" s="1275"/>
      <c r="L1335" s="1275"/>
      <c r="M1335" s="1275"/>
      <c r="N1335" s="1333">
        <f t="shared" si="92"/>
        <v>0</v>
      </c>
      <c r="O1335" s="1333">
        <f t="shared" si="93"/>
        <v>0</v>
      </c>
    </row>
    <row r="1336" spans="1:16" s="1279" customFormat="1" hidden="1" outlineLevel="2">
      <c r="A1336" s="1298">
        <v>1325</v>
      </c>
      <c r="B1336" s="1295">
        <v>19000281</v>
      </c>
      <c r="C1336" s="1279" t="s">
        <v>1145</v>
      </c>
      <c r="D1336" s="1296">
        <f>+BS!Q1332</f>
        <v>0</v>
      </c>
      <c r="E1336" s="1298"/>
      <c r="F1336" s="1275"/>
      <c r="G1336" s="1275"/>
      <c r="H1336" s="1275"/>
      <c r="I1336" s="1275"/>
      <c r="K1336" s="1275"/>
      <c r="L1336" s="1275"/>
      <c r="M1336" s="1275"/>
      <c r="N1336" s="1333">
        <f t="shared" si="92"/>
        <v>0</v>
      </c>
      <c r="O1336" s="1333">
        <f t="shared" si="93"/>
        <v>0</v>
      </c>
    </row>
    <row r="1337" spans="1:16" s="1279" customFormat="1" hidden="1" outlineLevel="2">
      <c r="A1337" s="1298">
        <v>1326</v>
      </c>
      <c r="B1337" s="1295">
        <v>19000282</v>
      </c>
      <c r="C1337" s="1279" t="s">
        <v>1145</v>
      </c>
      <c r="D1337" s="1296">
        <f>+BS!Q1333</f>
        <v>0</v>
      </c>
      <c r="E1337" s="1298"/>
      <c r="F1337" s="1275"/>
      <c r="G1337" s="1275"/>
      <c r="H1337" s="1275"/>
      <c r="I1337" s="1275"/>
      <c r="K1337" s="1275"/>
      <c r="L1337" s="1275"/>
      <c r="M1337" s="1275"/>
      <c r="N1337" s="1333">
        <f t="shared" si="92"/>
        <v>0</v>
      </c>
      <c r="O1337" s="1333">
        <f t="shared" si="93"/>
        <v>0</v>
      </c>
    </row>
    <row r="1338" spans="1:16" s="1279" customFormat="1" outlineLevel="1" collapsed="1">
      <c r="A1338" s="1298">
        <v>1327</v>
      </c>
      <c r="B1338" s="1295">
        <v>19000283</v>
      </c>
      <c r="C1338" s="1279" t="s">
        <v>3283</v>
      </c>
      <c r="D1338" s="1296">
        <f>+BS!Q1334</f>
        <v>2581141.1729166661</v>
      </c>
      <c r="E1338" s="1298"/>
      <c r="F1338" s="1275"/>
      <c r="G1338" s="1275"/>
      <c r="H1338" s="1275"/>
      <c r="I1338" s="1275">
        <f>+D1338</f>
        <v>2581141.1729166661</v>
      </c>
      <c r="K1338" s="1275"/>
      <c r="L1338" s="1275"/>
      <c r="M1338" s="1275">
        <f>I1338</f>
        <v>2581141.1729166661</v>
      </c>
      <c r="N1338" s="1333">
        <f t="shared" si="92"/>
        <v>2581141.1729166661</v>
      </c>
      <c r="O1338" s="1333">
        <f t="shared" si="93"/>
        <v>0</v>
      </c>
    </row>
    <row r="1339" spans="1:16" hidden="1" outlineLevel="2">
      <c r="A1339" s="1263">
        <v>1328</v>
      </c>
      <c r="B1339" s="1295">
        <v>19000293</v>
      </c>
      <c r="C1339" s="1279" t="s">
        <v>3284</v>
      </c>
      <c r="D1339" s="1296">
        <f>+BS!Q1335</f>
        <v>0</v>
      </c>
      <c r="N1339" s="1353">
        <f t="shared" si="92"/>
        <v>0</v>
      </c>
      <c r="O1339" s="1353">
        <f t="shared" si="93"/>
        <v>0</v>
      </c>
    </row>
    <row r="1340" spans="1:16" hidden="1" outlineLevel="2">
      <c r="A1340" s="1263">
        <v>1329</v>
      </c>
      <c r="B1340" s="1295">
        <v>19000301</v>
      </c>
      <c r="C1340" s="1279" t="s">
        <v>3285</v>
      </c>
      <c r="D1340" s="1296">
        <f>+BS!Q1336</f>
        <v>0</v>
      </c>
      <c r="N1340" s="1353">
        <f t="shared" si="92"/>
        <v>0</v>
      </c>
      <c r="O1340" s="1353">
        <f t="shared" si="93"/>
        <v>0</v>
      </c>
    </row>
    <row r="1341" spans="1:16" hidden="1" outlineLevel="2">
      <c r="A1341" s="1263">
        <v>1330</v>
      </c>
      <c r="B1341" s="1295">
        <v>19000303</v>
      </c>
      <c r="C1341" s="1279" t="s">
        <v>1739</v>
      </c>
      <c r="D1341" s="1296">
        <f>+BS!Q1337</f>
        <v>0</v>
      </c>
      <c r="N1341" s="1353">
        <f t="shared" si="92"/>
        <v>0</v>
      </c>
      <c r="O1341" s="1353">
        <f t="shared" si="93"/>
        <v>0</v>
      </c>
    </row>
    <row r="1342" spans="1:16" hidden="1" outlineLevel="2">
      <c r="A1342" s="1263">
        <v>1331</v>
      </c>
      <c r="B1342" s="1295">
        <v>19000313</v>
      </c>
      <c r="C1342" s="1279" t="s">
        <v>1740</v>
      </c>
      <c r="D1342" s="1296">
        <f>+BS!Q1338</f>
        <v>0</v>
      </c>
      <c r="N1342" s="1353">
        <f t="shared" si="92"/>
        <v>0</v>
      </c>
      <c r="O1342" s="1353">
        <f t="shared" si="93"/>
        <v>0</v>
      </c>
    </row>
    <row r="1343" spans="1:16" hidden="1" outlineLevel="2">
      <c r="A1343" s="1263">
        <v>1332</v>
      </c>
      <c r="B1343" s="1295">
        <v>19000321</v>
      </c>
      <c r="C1343" s="1279" t="s">
        <v>3286</v>
      </c>
      <c r="D1343" s="1296">
        <f>+BS!Q1339</f>
        <v>0</v>
      </c>
      <c r="N1343" s="1353">
        <f t="shared" si="92"/>
        <v>0</v>
      </c>
      <c r="O1343" s="1353">
        <f t="shared" si="93"/>
        <v>0</v>
      </c>
    </row>
    <row r="1344" spans="1:16" hidden="1" outlineLevel="2">
      <c r="A1344" s="1263">
        <v>1333</v>
      </c>
      <c r="B1344" s="1295">
        <v>19000341</v>
      </c>
      <c r="C1344" s="1279" t="s">
        <v>3287</v>
      </c>
      <c r="D1344" s="1296">
        <f>+BS!Q1340</f>
        <v>0</v>
      </c>
      <c r="N1344" s="1353">
        <f t="shared" si="92"/>
        <v>0</v>
      </c>
      <c r="O1344" s="1353">
        <f t="shared" si="93"/>
        <v>0</v>
      </c>
    </row>
    <row r="1345" spans="1:16" s="1279" customFormat="1" outlineLevel="1" collapsed="1">
      <c r="A1345" s="1298">
        <v>1334</v>
      </c>
      <c r="B1345" s="1295">
        <v>19000361</v>
      </c>
      <c r="C1345" s="1279" t="s">
        <v>1121</v>
      </c>
      <c r="D1345" s="1296">
        <f>+BS!Q1341</f>
        <v>159437</v>
      </c>
      <c r="E1345" s="1298"/>
      <c r="F1345" s="1275">
        <f>+D1345</f>
        <v>159437</v>
      </c>
      <c r="G1345" s="1275"/>
      <c r="H1345" s="1275"/>
      <c r="I1345" s="1275"/>
      <c r="K1345" s="1275"/>
      <c r="L1345" s="1275"/>
      <c r="M1345" s="1275"/>
      <c r="N1345" s="1333">
        <f t="shared" si="92"/>
        <v>0</v>
      </c>
      <c r="O1345" s="1333">
        <f t="shared" si="93"/>
        <v>0</v>
      </c>
    </row>
    <row r="1346" spans="1:16" s="1279" customFormat="1" outlineLevel="1">
      <c r="A1346" s="1298">
        <v>1335</v>
      </c>
      <c r="B1346" s="1295">
        <v>19000371</v>
      </c>
      <c r="C1346" s="1279" t="s">
        <v>1122</v>
      </c>
      <c r="D1346" s="1296">
        <f>+BS!Q1342</f>
        <v>108298.17958333332</v>
      </c>
      <c r="E1346" s="1298"/>
      <c r="F1346" s="1275">
        <f>+D1346</f>
        <v>108298.17958333332</v>
      </c>
      <c r="G1346" s="1275"/>
      <c r="H1346" s="1275"/>
      <c r="I1346" s="1275"/>
      <c r="K1346" s="1275"/>
      <c r="L1346" s="1275"/>
      <c r="M1346" s="1275"/>
      <c r="N1346" s="1333">
        <f t="shared" si="92"/>
        <v>0</v>
      </c>
      <c r="O1346" s="1333">
        <f t="shared" si="93"/>
        <v>0</v>
      </c>
    </row>
    <row r="1347" spans="1:16" hidden="1" outlineLevel="2">
      <c r="A1347" s="1263">
        <v>1336</v>
      </c>
      <c r="B1347" s="1295">
        <v>19000381</v>
      </c>
      <c r="C1347" s="1279" t="s">
        <v>1123</v>
      </c>
      <c r="D1347" s="1296">
        <f>+BS!Q1343</f>
        <v>0</v>
      </c>
      <c r="N1347" s="1353">
        <f t="shared" si="92"/>
        <v>0</v>
      </c>
      <c r="O1347" s="1353">
        <f t="shared" si="93"/>
        <v>0</v>
      </c>
    </row>
    <row r="1348" spans="1:16" hidden="1" outlineLevel="2">
      <c r="A1348" s="1263">
        <v>1337</v>
      </c>
      <c r="B1348" s="1295">
        <v>19000383</v>
      </c>
      <c r="C1348" s="1279" t="s">
        <v>2161</v>
      </c>
      <c r="D1348" s="1296">
        <f>+BS!Q1344</f>
        <v>0</v>
      </c>
      <c r="N1348" s="1353">
        <f t="shared" si="92"/>
        <v>0</v>
      </c>
      <c r="O1348" s="1353">
        <f t="shared" si="93"/>
        <v>0</v>
      </c>
    </row>
    <row r="1349" spans="1:16" hidden="1" outlineLevel="2">
      <c r="A1349" s="1263">
        <v>1338</v>
      </c>
      <c r="B1349" s="1295">
        <v>19000393</v>
      </c>
      <c r="C1349" s="1279" t="s">
        <v>522</v>
      </c>
      <c r="D1349" s="1296">
        <f>+BS!Q1345</f>
        <v>0</v>
      </c>
      <c r="N1349" s="1353">
        <f t="shared" si="92"/>
        <v>0</v>
      </c>
      <c r="O1349" s="1353">
        <f t="shared" si="93"/>
        <v>0</v>
      </c>
    </row>
    <row r="1350" spans="1:16" hidden="1" outlineLevel="2">
      <c r="A1350" s="1263">
        <v>1339</v>
      </c>
      <c r="B1350" s="1295">
        <v>19000401</v>
      </c>
      <c r="C1350" s="1279" t="s">
        <v>871</v>
      </c>
      <c r="D1350" s="1296">
        <f>+BS!Q1346</f>
        <v>0</v>
      </c>
      <c r="N1350" s="1353">
        <f t="shared" si="92"/>
        <v>0</v>
      </c>
      <c r="O1350" s="1353">
        <f t="shared" si="93"/>
        <v>0</v>
      </c>
    </row>
    <row r="1351" spans="1:16" s="1279" customFormat="1" outlineLevel="1" collapsed="1">
      <c r="A1351" s="1298">
        <v>1340</v>
      </c>
      <c r="B1351" s="1295">
        <v>19000403</v>
      </c>
      <c r="C1351" s="1279" t="s">
        <v>1755</v>
      </c>
      <c r="D1351" s="1296">
        <f>+BS!Q1347</f>
        <v>153046.85</v>
      </c>
      <c r="E1351" s="1298"/>
      <c r="F1351" s="1275"/>
      <c r="G1351" s="1275"/>
      <c r="H1351" s="1275">
        <f>+D1351</f>
        <v>153046.85</v>
      </c>
      <c r="I1351" s="1275"/>
      <c r="K1351" s="1275"/>
      <c r="L1351" s="1275"/>
      <c r="M1351" s="1275"/>
      <c r="N1351" s="1333">
        <f t="shared" si="92"/>
        <v>0</v>
      </c>
      <c r="O1351" s="1333">
        <f t="shared" si="93"/>
        <v>0</v>
      </c>
      <c r="P1351" s="1279" t="s">
        <v>3770</v>
      </c>
    </row>
    <row r="1352" spans="1:16" hidden="1" outlineLevel="2">
      <c r="A1352" s="1263">
        <v>1341</v>
      </c>
      <c r="B1352" s="1295">
        <v>19000411</v>
      </c>
      <c r="C1352" s="1279" t="s">
        <v>872</v>
      </c>
      <c r="D1352" s="1296">
        <f>+BS!Q1348</f>
        <v>0</v>
      </c>
      <c r="N1352" s="1353">
        <f t="shared" si="92"/>
        <v>0</v>
      </c>
      <c r="O1352" s="1353">
        <f t="shared" si="93"/>
        <v>0</v>
      </c>
    </row>
    <row r="1353" spans="1:16" hidden="1" outlineLevel="2">
      <c r="A1353" s="1263">
        <v>1342</v>
      </c>
      <c r="B1353" s="1295">
        <v>19000413</v>
      </c>
      <c r="C1353" s="1279" t="s">
        <v>993</v>
      </c>
      <c r="D1353" s="1296">
        <f>+BS!Q1349</f>
        <v>0</v>
      </c>
      <c r="N1353" s="1353">
        <f t="shared" si="92"/>
        <v>0</v>
      </c>
      <c r="O1353" s="1353">
        <f t="shared" si="93"/>
        <v>0</v>
      </c>
    </row>
    <row r="1354" spans="1:16" hidden="1" outlineLevel="2">
      <c r="A1354" s="1263">
        <v>1343</v>
      </c>
      <c r="B1354" s="1295">
        <v>19000431</v>
      </c>
      <c r="C1354" s="1279" t="s">
        <v>936</v>
      </c>
      <c r="D1354" s="1296">
        <f>+BS!Q1350</f>
        <v>0</v>
      </c>
      <c r="N1354" s="1353">
        <f t="shared" si="92"/>
        <v>0</v>
      </c>
      <c r="O1354" s="1353">
        <f t="shared" si="93"/>
        <v>0</v>
      </c>
    </row>
    <row r="1355" spans="1:16" s="1279" customFormat="1" hidden="1" outlineLevel="2">
      <c r="A1355" s="1298">
        <v>1344</v>
      </c>
      <c r="B1355" s="1295">
        <v>19000433</v>
      </c>
      <c r="C1355" s="1279" t="s">
        <v>3096</v>
      </c>
      <c r="D1355" s="1296">
        <f>+BS!Q1351</f>
        <v>0</v>
      </c>
      <c r="E1355" s="1298"/>
      <c r="F1355" s="1275"/>
      <c r="G1355" s="1275"/>
      <c r="H1355" s="1275"/>
      <c r="I1355" s="1275"/>
      <c r="K1355" s="1275"/>
      <c r="L1355" s="1275"/>
      <c r="M1355" s="1275"/>
      <c r="N1355" s="1333">
        <f t="shared" si="92"/>
        <v>0</v>
      </c>
      <c r="O1355" s="1333">
        <f t="shared" si="93"/>
        <v>0</v>
      </c>
    </row>
    <row r="1356" spans="1:16" s="1279" customFormat="1" outlineLevel="1" collapsed="1">
      <c r="A1356" s="1298">
        <v>1345</v>
      </c>
      <c r="B1356" s="1295">
        <v>19000441</v>
      </c>
      <c r="C1356" s="1279" t="s">
        <v>339</v>
      </c>
      <c r="D1356" s="1296">
        <f>+BS!Q1352</f>
        <v>6106257.92875</v>
      </c>
      <c r="E1356" s="1298"/>
      <c r="F1356" s="1275"/>
      <c r="G1356" s="1275"/>
      <c r="H1356" s="1275"/>
      <c r="I1356" s="1275">
        <f t="shared" ref="I1356:I1361" si="94">+D1356</f>
        <v>6106257.92875</v>
      </c>
      <c r="K1356" s="1275">
        <f>I1356</f>
        <v>6106257.92875</v>
      </c>
      <c r="L1356" s="1275"/>
      <c r="M1356" s="1275"/>
      <c r="N1356" s="1333">
        <f t="shared" ref="N1356:N1419" si="95">SUM(K1356:M1356)</f>
        <v>6106257.92875</v>
      </c>
      <c r="O1356" s="1333">
        <f t="shared" ref="O1356:O1419" si="96">N1356-I1356</f>
        <v>0</v>
      </c>
    </row>
    <row r="1357" spans="1:16" s="1279" customFormat="1" outlineLevel="1">
      <c r="A1357" s="1298">
        <v>1346</v>
      </c>
      <c r="B1357" s="1295">
        <v>19000443</v>
      </c>
      <c r="C1357" s="1329" t="s">
        <v>524</v>
      </c>
      <c r="D1357" s="1296">
        <f>+BS!Q1353</f>
        <v>73372747.596666664</v>
      </c>
      <c r="E1357" s="1298"/>
      <c r="F1357" s="1275"/>
      <c r="G1357" s="1275"/>
      <c r="H1357" s="1275"/>
      <c r="I1357" s="1275">
        <f t="shared" si="94"/>
        <v>73372747.596666664</v>
      </c>
      <c r="K1357" s="1275"/>
      <c r="L1357" s="1275"/>
      <c r="M1357" s="1275">
        <f>I1357</f>
        <v>73372747.596666664</v>
      </c>
      <c r="N1357" s="1333">
        <f t="shared" si="95"/>
        <v>73372747.596666664</v>
      </c>
      <c r="O1357" s="1333">
        <f t="shared" si="96"/>
        <v>0</v>
      </c>
      <c r="P1357" s="1279" t="s">
        <v>3777</v>
      </c>
    </row>
    <row r="1358" spans="1:16" outlineLevel="1">
      <c r="A1358" s="1263">
        <v>1347</v>
      </c>
      <c r="B1358" s="1295">
        <v>19000451</v>
      </c>
      <c r="C1358" s="1279" t="s">
        <v>1947</v>
      </c>
      <c r="D1358" s="1296">
        <f>+BS!Q1354</f>
        <v>0</v>
      </c>
      <c r="I1358" s="1261">
        <f t="shared" si="94"/>
        <v>0</v>
      </c>
      <c r="N1358" s="1353">
        <f t="shared" si="95"/>
        <v>0</v>
      </c>
      <c r="O1358" s="1353">
        <f t="shared" si="96"/>
        <v>0</v>
      </c>
    </row>
    <row r="1359" spans="1:16" s="1279" customFormat="1" outlineLevel="1">
      <c r="A1359" s="1298">
        <v>1348</v>
      </c>
      <c r="B1359" s="1295">
        <v>19000453</v>
      </c>
      <c r="C1359" s="1329" t="s">
        <v>525</v>
      </c>
      <c r="D1359" s="1296">
        <f>+BS!Q1355</f>
        <v>4647871.03</v>
      </c>
      <c r="E1359" s="1298"/>
      <c r="F1359" s="1275"/>
      <c r="G1359" s="1275"/>
      <c r="H1359" s="1275"/>
      <c r="I1359" s="1275">
        <f t="shared" si="94"/>
        <v>4647871.03</v>
      </c>
      <c r="K1359" s="1275"/>
      <c r="L1359" s="1275"/>
      <c r="M1359" s="1275">
        <f>I1359</f>
        <v>4647871.03</v>
      </c>
      <c r="N1359" s="1333">
        <f t="shared" si="95"/>
        <v>4647871.03</v>
      </c>
      <c r="O1359" s="1333">
        <f t="shared" si="96"/>
        <v>0</v>
      </c>
      <c r="P1359" s="1279" t="s">
        <v>3777</v>
      </c>
    </row>
    <row r="1360" spans="1:16" outlineLevel="1">
      <c r="A1360" s="1263">
        <v>1349</v>
      </c>
      <c r="B1360" s="1295">
        <v>19000461</v>
      </c>
      <c r="C1360" s="1279" t="s">
        <v>703</v>
      </c>
      <c r="D1360" s="1296">
        <f>+BS!Q1356</f>
        <v>0</v>
      </c>
      <c r="I1360" s="1261">
        <f t="shared" si="94"/>
        <v>0</v>
      </c>
      <c r="N1360" s="1353">
        <f t="shared" si="95"/>
        <v>0</v>
      </c>
      <c r="O1360" s="1353">
        <f t="shared" si="96"/>
        <v>0</v>
      </c>
    </row>
    <row r="1361" spans="1:16" s="1279" customFormat="1" outlineLevel="1">
      <c r="A1361" s="1298">
        <v>1350</v>
      </c>
      <c r="B1361" s="1295">
        <v>19000463</v>
      </c>
      <c r="C1361" s="1329" t="s">
        <v>526</v>
      </c>
      <c r="D1361" s="1296">
        <f>+BS!Q1357</f>
        <v>-1051944.9320833336</v>
      </c>
      <c r="E1361" s="1298"/>
      <c r="F1361" s="1275"/>
      <c r="G1361" s="1275"/>
      <c r="H1361" s="1275"/>
      <c r="I1361" s="1275">
        <f t="shared" si="94"/>
        <v>-1051944.9320833336</v>
      </c>
      <c r="K1361" s="1275"/>
      <c r="L1361" s="1275"/>
      <c r="M1361" s="1275">
        <f>I1361</f>
        <v>-1051944.9320833336</v>
      </c>
      <c r="N1361" s="1333">
        <f t="shared" si="95"/>
        <v>-1051944.9320833336</v>
      </c>
      <c r="O1361" s="1333">
        <f t="shared" si="96"/>
        <v>0</v>
      </c>
      <c r="P1361" s="1279" t="s">
        <v>3777</v>
      </c>
    </row>
    <row r="1362" spans="1:16" s="1279" customFormat="1" outlineLevel="1">
      <c r="A1362" s="1298">
        <v>1351</v>
      </c>
      <c r="B1362" s="1295">
        <v>19000471</v>
      </c>
      <c r="C1362" s="1279" t="s">
        <v>808</v>
      </c>
      <c r="D1362" s="1296">
        <f>+BS!Q1358</f>
        <v>3786068.8808333329</v>
      </c>
      <c r="E1362" s="1298"/>
      <c r="F1362" s="1275">
        <f>+D1362</f>
        <v>3786068.8808333329</v>
      </c>
      <c r="G1362" s="1275"/>
      <c r="H1362" s="1275"/>
      <c r="I1362" s="1275"/>
      <c r="K1362" s="1275"/>
      <c r="L1362" s="1275"/>
      <c r="M1362" s="1275"/>
      <c r="N1362" s="1333">
        <f t="shared" si="95"/>
        <v>0</v>
      </c>
      <c r="O1362" s="1333">
        <f t="shared" si="96"/>
        <v>0</v>
      </c>
      <c r="P1362" s="1279" t="s">
        <v>3802</v>
      </c>
    </row>
    <row r="1363" spans="1:16" s="1279" customFormat="1" outlineLevel="1">
      <c r="A1363" s="1298">
        <v>1352</v>
      </c>
      <c r="B1363" s="1295">
        <v>19000473</v>
      </c>
      <c r="C1363" s="1279" t="s">
        <v>2163</v>
      </c>
      <c r="D1363" s="1296">
        <f>+BS!Q1359</f>
        <v>2562568</v>
      </c>
      <c r="E1363" s="1298"/>
      <c r="F1363" s="1275">
        <f>+D1363</f>
        <v>2562568</v>
      </c>
      <c r="G1363" s="1275"/>
      <c r="H1363" s="1275"/>
      <c r="I1363" s="1275"/>
      <c r="K1363" s="1275"/>
      <c r="L1363" s="1275"/>
      <c r="M1363" s="1275"/>
      <c r="N1363" s="1333">
        <f t="shared" si="95"/>
        <v>0</v>
      </c>
      <c r="O1363" s="1333">
        <f t="shared" si="96"/>
        <v>0</v>
      </c>
      <c r="P1363" s="1279" t="s">
        <v>3802</v>
      </c>
    </row>
    <row r="1364" spans="1:16" outlineLevel="1">
      <c r="A1364" s="1263">
        <v>1353</v>
      </c>
      <c r="B1364" s="1295">
        <v>19000481</v>
      </c>
      <c r="C1364" s="1279" t="s">
        <v>293</v>
      </c>
      <c r="D1364" s="1296">
        <f>+BS!Q1360</f>
        <v>0</v>
      </c>
      <c r="N1364" s="1353">
        <f t="shared" si="95"/>
        <v>0</v>
      </c>
      <c r="O1364" s="1353">
        <f t="shared" si="96"/>
        <v>0</v>
      </c>
    </row>
    <row r="1365" spans="1:16" outlineLevel="1">
      <c r="A1365" s="1263">
        <v>1354</v>
      </c>
      <c r="B1365" s="1295">
        <v>19000483</v>
      </c>
      <c r="C1365" s="1279" t="s">
        <v>2280</v>
      </c>
      <c r="D1365" s="1296">
        <f>+BS!Q1361</f>
        <v>0</v>
      </c>
      <c r="N1365" s="1353">
        <f t="shared" si="95"/>
        <v>0</v>
      </c>
      <c r="O1365" s="1353">
        <f t="shared" si="96"/>
        <v>0</v>
      </c>
    </row>
    <row r="1366" spans="1:16" outlineLevel="1">
      <c r="A1366" s="1263">
        <v>1355</v>
      </c>
      <c r="B1366" s="1295">
        <v>19000491</v>
      </c>
      <c r="C1366" s="1279" t="s">
        <v>2551</v>
      </c>
      <c r="D1366" s="1296">
        <f>+BS!Q1362</f>
        <v>2041609.1499999997</v>
      </c>
      <c r="I1366" s="1261">
        <f>+D1366</f>
        <v>2041609.1499999997</v>
      </c>
      <c r="M1366" s="1275">
        <f>I1366</f>
        <v>2041609.1499999997</v>
      </c>
      <c r="N1366" s="1353">
        <f t="shared" si="95"/>
        <v>2041609.1499999997</v>
      </c>
      <c r="O1366" s="1353">
        <f t="shared" si="96"/>
        <v>0</v>
      </c>
    </row>
    <row r="1367" spans="1:16" hidden="1" outlineLevel="2">
      <c r="A1367" s="1263">
        <v>1356</v>
      </c>
      <c r="B1367" s="1295">
        <v>19000493</v>
      </c>
      <c r="C1367" s="1279" t="s">
        <v>2182</v>
      </c>
      <c r="D1367" s="1296">
        <f>+BS!Q1363</f>
        <v>0</v>
      </c>
      <c r="N1367" s="1353">
        <f t="shared" si="95"/>
        <v>0</v>
      </c>
      <c r="O1367" s="1353">
        <f t="shared" si="96"/>
        <v>0</v>
      </c>
    </row>
    <row r="1368" spans="1:16" hidden="1" outlineLevel="2">
      <c r="A1368" s="1263">
        <v>1357</v>
      </c>
      <c r="B1368" s="1330">
        <v>19000521</v>
      </c>
      <c r="C1368" s="1279" t="s">
        <v>737</v>
      </c>
      <c r="D1368" s="1296">
        <f>+BS!Q1364</f>
        <v>0</v>
      </c>
      <c r="N1368" s="1353">
        <f t="shared" si="95"/>
        <v>0</v>
      </c>
      <c r="O1368" s="1353">
        <f t="shared" si="96"/>
        <v>0</v>
      </c>
    </row>
    <row r="1369" spans="1:16" hidden="1" outlineLevel="2">
      <c r="A1369" s="1263">
        <v>1358</v>
      </c>
      <c r="B1369" s="1330">
        <v>19000531</v>
      </c>
      <c r="C1369" s="1279" t="s">
        <v>1111</v>
      </c>
      <c r="D1369" s="1296">
        <f>+BS!Q1365</f>
        <v>0</v>
      </c>
      <c r="N1369" s="1353">
        <f t="shared" si="95"/>
        <v>0</v>
      </c>
      <c r="O1369" s="1353">
        <f t="shared" si="96"/>
        <v>0</v>
      </c>
    </row>
    <row r="1370" spans="1:16" hidden="1" outlineLevel="2">
      <c r="A1370" s="1263">
        <v>1359</v>
      </c>
      <c r="B1370" s="1330">
        <v>19000541</v>
      </c>
      <c r="C1370" s="1279" t="s">
        <v>1112</v>
      </c>
      <c r="D1370" s="1296">
        <f>+BS!Q1366</f>
        <v>0</v>
      </c>
      <c r="N1370" s="1353">
        <f t="shared" si="95"/>
        <v>0</v>
      </c>
      <c r="O1370" s="1353">
        <f t="shared" si="96"/>
        <v>0</v>
      </c>
    </row>
    <row r="1371" spans="1:16" hidden="1" outlineLevel="2">
      <c r="A1371" s="1263">
        <v>1360</v>
      </c>
      <c r="B1371" s="1330">
        <v>19000543</v>
      </c>
      <c r="C1371" s="1279" t="s">
        <v>865</v>
      </c>
      <c r="D1371" s="1296">
        <f>+BS!Q1367</f>
        <v>0</v>
      </c>
      <c r="N1371" s="1353">
        <f t="shared" si="95"/>
        <v>0</v>
      </c>
      <c r="O1371" s="1353">
        <f t="shared" si="96"/>
        <v>0</v>
      </c>
    </row>
    <row r="1372" spans="1:16" s="1279" customFormat="1" outlineLevel="1" collapsed="1">
      <c r="A1372" s="1298">
        <v>1361</v>
      </c>
      <c r="B1372" s="1295">
        <v>19000551</v>
      </c>
      <c r="C1372" s="1279" t="s">
        <v>2130</v>
      </c>
      <c r="D1372" s="1296">
        <f>+BS!Q1368</f>
        <v>1801615.75</v>
      </c>
      <c r="E1372" s="1298"/>
      <c r="F1372" s="1275"/>
      <c r="G1372" s="1275"/>
      <c r="H1372" s="1275"/>
      <c r="I1372" s="1275">
        <f>+D1372</f>
        <v>1801615.75</v>
      </c>
      <c r="K1372" s="1275"/>
      <c r="L1372" s="1275"/>
      <c r="M1372" s="1275">
        <f>+I1372</f>
        <v>1801615.75</v>
      </c>
      <c r="N1372" s="1333">
        <f t="shared" si="95"/>
        <v>1801615.75</v>
      </c>
      <c r="O1372" s="1333">
        <f t="shared" si="96"/>
        <v>0</v>
      </c>
      <c r="P1372" s="1279" t="s">
        <v>3797</v>
      </c>
    </row>
    <row r="1373" spans="1:16" outlineLevel="1">
      <c r="A1373" s="1263">
        <v>1362</v>
      </c>
      <c r="B1373" s="1295">
        <v>19000552</v>
      </c>
      <c r="C1373" s="1279" t="s">
        <v>2547</v>
      </c>
      <c r="D1373" s="1296">
        <f>+BS!Q1369</f>
        <v>566498.00750000007</v>
      </c>
      <c r="F1373" s="1261">
        <f>+D1373</f>
        <v>566498.00750000007</v>
      </c>
      <c r="N1373" s="1353">
        <f t="shared" si="95"/>
        <v>0</v>
      </c>
      <c r="O1373" s="1353">
        <f t="shared" si="96"/>
        <v>0</v>
      </c>
    </row>
    <row r="1374" spans="1:16" outlineLevel="1">
      <c r="A1374" s="1263">
        <v>1363</v>
      </c>
      <c r="B1374" s="1283">
        <v>19000553</v>
      </c>
      <c r="C1374" s="1283" t="s">
        <v>101</v>
      </c>
      <c r="D1374" s="1296">
        <f>+BS!Q1370</f>
        <v>198588.21541666662</v>
      </c>
      <c r="I1374" s="1261">
        <f>+D1374</f>
        <v>198588.21541666662</v>
      </c>
      <c r="K1374" s="1261">
        <f>I1374*K6</f>
        <v>133411.56311691663</v>
      </c>
      <c r="L1374" s="1261">
        <f>I1374*K7</f>
        <v>65176.652299749978</v>
      </c>
      <c r="N1374" s="1353">
        <f t="shared" si="95"/>
        <v>198588.21541666662</v>
      </c>
      <c r="O1374" s="1353">
        <f t="shared" si="96"/>
        <v>0</v>
      </c>
    </row>
    <row r="1375" spans="1:16" outlineLevel="1">
      <c r="A1375" s="1263">
        <v>1364</v>
      </c>
      <c r="B1375" s="1283">
        <v>19000561</v>
      </c>
      <c r="C1375" s="1283" t="s">
        <v>306</v>
      </c>
      <c r="D1375" s="1296">
        <f>+BS!Q1371</f>
        <v>0</v>
      </c>
      <c r="N1375" s="1353">
        <f t="shared" si="95"/>
        <v>0</v>
      </c>
      <c r="O1375" s="1353">
        <f t="shared" si="96"/>
        <v>0</v>
      </c>
    </row>
    <row r="1376" spans="1:16" s="1279" customFormat="1" outlineLevel="1">
      <c r="A1376" s="1298">
        <v>1365</v>
      </c>
      <c r="B1376" s="1295">
        <v>19000562</v>
      </c>
      <c r="C1376" s="1279" t="s">
        <v>763</v>
      </c>
      <c r="D1376" s="1296">
        <f>+BS!Q1372</f>
        <v>1511198.7066666668</v>
      </c>
      <c r="E1376" s="1298"/>
      <c r="F1376" s="1275">
        <f>+D1376</f>
        <v>1511198.7066666668</v>
      </c>
      <c r="G1376" s="1275"/>
      <c r="H1376" s="1275"/>
      <c r="I1376" s="1275"/>
      <c r="K1376" s="1275"/>
      <c r="L1376" s="1275"/>
      <c r="M1376" s="1275"/>
      <c r="N1376" s="1333">
        <f t="shared" si="95"/>
        <v>0</v>
      </c>
      <c r="O1376" s="1333">
        <f t="shared" si="96"/>
        <v>0</v>
      </c>
    </row>
    <row r="1377" spans="1:16" outlineLevel="1">
      <c r="A1377" s="1263">
        <v>1366</v>
      </c>
      <c r="B1377" s="1283">
        <v>19000563</v>
      </c>
      <c r="C1377" s="1283" t="s">
        <v>2180</v>
      </c>
      <c r="D1377" s="1296">
        <f>+BS!Q1373</f>
        <v>4.1666666666666666E-3</v>
      </c>
      <c r="F1377" s="1261">
        <f>+D1377</f>
        <v>4.1666666666666666E-3</v>
      </c>
      <c r="N1377" s="1353">
        <f t="shared" si="95"/>
        <v>0</v>
      </c>
      <c r="O1377" s="1353">
        <f t="shared" si="96"/>
        <v>0</v>
      </c>
    </row>
    <row r="1378" spans="1:16" outlineLevel="1">
      <c r="A1378" s="1263">
        <v>1367</v>
      </c>
      <c r="B1378" s="1283">
        <v>19000571</v>
      </c>
      <c r="C1378" s="1283" t="s">
        <v>171</v>
      </c>
      <c r="D1378" s="1296">
        <f>+BS!Q1374</f>
        <v>0</v>
      </c>
      <c r="N1378" s="1353">
        <f t="shared" si="95"/>
        <v>0</v>
      </c>
      <c r="O1378" s="1353">
        <f t="shared" si="96"/>
        <v>0</v>
      </c>
    </row>
    <row r="1379" spans="1:16" outlineLevel="1">
      <c r="A1379" s="1263">
        <v>1368</v>
      </c>
      <c r="B1379" s="1295">
        <v>19000572</v>
      </c>
      <c r="C1379" s="1279" t="s">
        <v>764</v>
      </c>
      <c r="D1379" s="1296">
        <f>+BS!Q1375</f>
        <v>256137.45583333334</v>
      </c>
      <c r="F1379" s="1261">
        <f>+D1379</f>
        <v>256137.45583333334</v>
      </c>
      <c r="N1379" s="1353">
        <f t="shared" si="95"/>
        <v>0</v>
      </c>
      <c r="O1379" s="1353">
        <f t="shared" si="96"/>
        <v>0</v>
      </c>
    </row>
    <row r="1380" spans="1:16" s="1279" customFormat="1" outlineLevel="1">
      <c r="A1380" s="1298">
        <v>1369</v>
      </c>
      <c r="B1380" s="1295">
        <v>19000573</v>
      </c>
      <c r="C1380" s="1279" t="s">
        <v>2249</v>
      </c>
      <c r="D1380" s="1296">
        <f>+BS!Q1376</f>
        <v>253089.55291666664</v>
      </c>
      <c r="E1380" s="1298"/>
      <c r="F1380" s="1275"/>
      <c r="G1380" s="1275"/>
      <c r="H1380" s="1275"/>
      <c r="I1380" s="1275">
        <f>+D1380</f>
        <v>253089.55291666664</v>
      </c>
      <c r="K1380" s="1275">
        <f>I1380*K6</f>
        <v>170025.56164941663</v>
      </c>
      <c r="L1380" s="1275">
        <f>I1380*K7</f>
        <v>83063.991267249992</v>
      </c>
      <c r="M1380" s="1275"/>
      <c r="N1380" s="1333">
        <f t="shared" si="95"/>
        <v>253089.55291666661</v>
      </c>
      <c r="O1380" s="1333">
        <f t="shared" si="96"/>
        <v>0</v>
      </c>
    </row>
    <row r="1381" spans="1:16" s="1279" customFormat="1" outlineLevel="1">
      <c r="A1381" s="1298">
        <v>1370</v>
      </c>
      <c r="B1381" s="1283">
        <v>19000581</v>
      </c>
      <c r="C1381" s="1283" t="s">
        <v>195</v>
      </c>
      <c r="D1381" s="1296">
        <f>+BS!Q1377</f>
        <v>2792901.07125</v>
      </c>
      <c r="E1381" s="1298"/>
      <c r="F1381" s="1275"/>
      <c r="G1381" s="1275"/>
      <c r="H1381" s="1275"/>
      <c r="I1381" s="1275">
        <f>+D1381</f>
        <v>2792901.07125</v>
      </c>
      <c r="K1381" s="1275"/>
      <c r="L1381" s="1275"/>
      <c r="M1381" s="1275">
        <f>I1381</f>
        <v>2792901.07125</v>
      </c>
      <c r="N1381" s="1333">
        <f t="shared" si="95"/>
        <v>2792901.07125</v>
      </c>
      <c r="O1381" s="1333">
        <f t="shared" si="96"/>
        <v>0</v>
      </c>
    </row>
    <row r="1382" spans="1:16" outlineLevel="1">
      <c r="A1382" s="1263">
        <v>1371</v>
      </c>
      <c r="B1382" s="1295">
        <v>19000582</v>
      </c>
      <c r="C1382" s="1279" t="s">
        <v>648</v>
      </c>
      <c r="D1382" s="1296">
        <f>+BS!Q1378</f>
        <v>0</v>
      </c>
      <c r="N1382" s="1353">
        <f t="shared" si="95"/>
        <v>0</v>
      </c>
      <c r="O1382" s="1353">
        <f t="shared" si="96"/>
        <v>0</v>
      </c>
    </row>
    <row r="1383" spans="1:16" outlineLevel="1">
      <c r="A1383" s="1263">
        <v>1372</v>
      </c>
      <c r="B1383" s="1295">
        <v>19000592</v>
      </c>
      <c r="C1383" s="1279" t="s">
        <v>584</v>
      </c>
      <c r="D1383" s="1296">
        <f>+BS!Q1379</f>
        <v>3832255.2808333342</v>
      </c>
      <c r="I1383" s="1261">
        <f>+D1383</f>
        <v>3832255.2808333342</v>
      </c>
      <c r="L1383" s="1261">
        <f>I1383</f>
        <v>3832255.2808333342</v>
      </c>
      <c r="N1383" s="1353">
        <f t="shared" si="95"/>
        <v>3832255.2808333342</v>
      </c>
      <c r="O1383" s="1353">
        <f t="shared" si="96"/>
        <v>0</v>
      </c>
    </row>
    <row r="1384" spans="1:16" outlineLevel="1">
      <c r="A1384" s="1263">
        <v>1373</v>
      </c>
      <c r="B1384" s="1295">
        <v>19000591</v>
      </c>
      <c r="C1384" s="1279" t="s">
        <v>1499</v>
      </c>
      <c r="D1384" s="1296">
        <f>+BS!Q1380</f>
        <v>0</v>
      </c>
      <c r="N1384" s="1353">
        <f t="shared" si="95"/>
        <v>0</v>
      </c>
      <c r="O1384" s="1353">
        <f t="shared" si="96"/>
        <v>0</v>
      </c>
    </row>
    <row r="1385" spans="1:16" s="1279" customFormat="1" outlineLevel="1">
      <c r="A1385" s="1298">
        <v>1374</v>
      </c>
      <c r="B1385" s="1295">
        <v>19000601</v>
      </c>
      <c r="C1385" s="1279" t="s">
        <v>2131</v>
      </c>
      <c r="D1385" s="1296">
        <f>+BS!Q1381</f>
        <v>179406783.75</v>
      </c>
      <c r="E1385" s="1298" t="s">
        <v>3772</v>
      </c>
      <c r="F1385" s="1275"/>
      <c r="G1385" s="1275"/>
      <c r="H1385" s="1275"/>
      <c r="I1385" s="1275">
        <f t="shared" ref="I1385:I1400" si="97">+D1385</f>
        <v>179406783.75</v>
      </c>
      <c r="K1385" s="1275"/>
      <c r="L1385" s="1275"/>
      <c r="M1385" s="1275">
        <f>+I1385</f>
        <v>179406783.75</v>
      </c>
      <c r="N1385" s="1333">
        <f t="shared" si="95"/>
        <v>179406783.75</v>
      </c>
      <c r="O1385" s="1333">
        <f t="shared" si="96"/>
        <v>0</v>
      </c>
      <c r="P1385" s="1279" t="s">
        <v>3797</v>
      </c>
    </row>
    <row r="1386" spans="1:16" s="1279" customFormat="1" hidden="1" outlineLevel="2">
      <c r="A1386" s="1298">
        <v>1375</v>
      </c>
      <c r="B1386" s="1295">
        <v>19000603</v>
      </c>
      <c r="C1386" s="1279" t="s">
        <v>2429</v>
      </c>
      <c r="D1386" s="1296">
        <f>+BS!Q1382</f>
        <v>0</v>
      </c>
      <c r="E1386" s="1298"/>
      <c r="F1386" s="1275"/>
      <c r="G1386" s="1275"/>
      <c r="H1386" s="1275"/>
      <c r="I1386" s="1275">
        <f t="shared" si="97"/>
        <v>0</v>
      </c>
      <c r="K1386" s="1275"/>
      <c r="L1386" s="1275"/>
      <c r="M1386" s="1275"/>
      <c r="N1386" s="1333">
        <f t="shared" si="95"/>
        <v>0</v>
      </c>
      <c r="O1386" s="1333">
        <f t="shared" si="96"/>
        <v>0</v>
      </c>
      <c r="P1386" s="1279" t="s">
        <v>3797</v>
      </c>
    </row>
    <row r="1387" spans="1:16" s="1279" customFormat="1" hidden="1" outlineLevel="2">
      <c r="A1387" s="1298">
        <v>1376</v>
      </c>
      <c r="B1387" s="1295">
        <v>19000602</v>
      </c>
      <c r="C1387" s="1279" t="s">
        <v>1833</v>
      </c>
      <c r="D1387" s="1296">
        <f>+BS!Q1383</f>
        <v>0</v>
      </c>
      <c r="E1387" s="1298"/>
      <c r="F1387" s="1275"/>
      <c r="G1387" s="1275"/>
      <c r="H1387" s="1275"/>
      <c r="I1387" s="1275">
        <f t="shared" si="97"/>
        <v>0</v>
      </c>
      <c r="K1387" s="1275"/>
      <c r="L1387" s="1275"/>
      <c r="M1387" s="1275"/>
      <c r="N1387" s="1333">
        <f t="shared" si="95"/>
        <v>0</v>
      </c>
      <c r="O1387" s="1333">
        <f t="shared" si="96"/>
        <v>0</v>
      </c>
      <c r="P1387" s="1279" t="s">
        <v>3797</v>
      </c>
    </row>
    <row r="1388" spans="1:16" s="1279" customFormat="1" hidden="1" outlineLevel="2">
      <c r="A1388" s="1298">
        <v>1377</v>
      </c>
      <c r="B1388" s="1295">
        <v>19000611</v>
      </c>
      <c r="C1388" s="1279" t="s">
        <v>2910</v>
      </c>
      <c r="D1388" s="1296">
        <f>+BS!Q1384</f>
        <v>0</v>
      </c>
      <c r="E1388" s="1298"/>
      <c r="F1388" s="1275"/>
      <c r="G1388" s="1275"/>
      <c r="H1388" s="1275"/>
      <c r="I1388" s="1275">
        <f t="shared" si="97"/>
        <v>0</v>
      </c>
      <c r="K1388" s="1275"/>
      <c r="L1388" s="1275"/>
      <c r="M1388" s="1275"/>
      <c r="N1388" s="1333">
        <f t="shared" si="95"/>
        <v>0</v>
      </c>
      <c r="O1388" s="1333">
        <f t="shared" si="96"/>
        <v>0</v>
      </c>
      <c r="P1388" s="1279" t="s">
        <v>3797</v>
      </c>
    </row>
    <row r="1389" spans="1:16" s="1279" customFormat="1" hidden="1" outlineLevel="2">
      <c r="A1389" s="1298">
        <v>1378</v>
      </c>
      <c r="B1389" s="1295">
        <v>19000612</v>
      </c>
      <c r="C1389" s="1279" t="s">
        <v>492</v>
      </c>
      <c r="D1389" s="1296">
        <f>+BS!Q1385</f>
        <v>0</v>
      </c>
      <c r="E1389" s="1298"/>
      <c r="F1389" s="1275"/>
      <c r="G1389" s="1275"/>
      <c r="H1389" s="1275"/>
      <c r="I1389" s="1275">
        <f t="shared" si="97"/>
        <v>0</v>
      </c>
      <c r="K1389" s="1275"/>
      <c r="L1389" s="1275"/>
      <c r="M1389" s="1275"/>
      <c r="N1389" s="1333">
        <f t="shared" si="95"/>
        <v>0</v>
      </c>
      <c r="O1389" s="1333">
        <f t="shared" si="96"/>
        <v>0</v>
      </c>
      <c r="P1389" s="1279" t="s">
        <v>3797</v>
      </c>
    </row>
    <row r="1390" spans="1:16" s="1279" customFormat="1" outlineLevel="1" collapsed="1">
      <c r="A1390" s="1298">
        <v>1379</v>
      </c>
      <c r="B1390" s="1295">
        <v>19000621</v>
      </c>
      <c r="C1390" s="1279" t="s">
        <v>2192</v>
      </c>
      <c r="D1390" s="1296">
        <f>+BS!Q1386</f>
        <v>63824787.716666669</v>
      </c>
      <c r="E1390" s="1298" t="s">
        <v>3772</v>
      </c>
      <c r="F1390" s="1275"/>
      <c r="G1390" s="1275"/>
      <c r="H1390" s="1275"/>
      <c r="I1390" s="1275">
        <f t="shared" si="97"/>
        <v>63824787.716666669</v>
      </c>
      <c r="K1390" s="1275"/>
      <c r="L1390" s="1275"/>
      <c r="M1390" s="1275">
        <f>+I1390</f>
        <v>63824787.716666669</v>
      </c>
      <c r="N1390" s="1333">
        <f t="shared" si="95"/>
        <v>63824787.716666669</v>
      </c>
      <c r="O1390" s="1333">
        <f t="shared" si="96"/>
        <v>0</v>
      </c>
      <c r="P1390" s="1279" t="s">
        <v>3797</v>
      </c>
    </row>
    <row r="1391" spans="1:16" s="1279" customFormat="1" hidden="1" outlineLevel="2">
      <c r="A1391" s="1298">
        <v>1380</v>
      </c>
      <c r="B1391" s="1295">
        <v>19000622</v>
      </c>
      <c r="C1391" s="1279" t="s">
        <v>649</v>
      </c>
      <c r="D1391" s="1296">
        <f>+BS!Q1387</f>
        <v>0</v>
      </c>
      <c r="E1391" s="1298"/>
      <c r="F1391" s="1275"/>
      <c r="G1391" s="1275"/>
      <c r="H1391" s="1275"/>
      <c r="I1391" s="1275">
        <f t="shared" si="97"/>
        <v>0</v>
      </c>
      <c r="K1391" s="1275"/>
      <c r="L1391" s="1275"/>
      <c r="M1391" s="1275"/>
      <c r="N1391" s="1333">
        <f t="shared" si="95"/>
        <v>0</v>
      </c>
      <c r="O1391" s="1333">
        <f t="shared" si="96"/>
        <v>0</v>
      </c>
      <c r="P1391" s="1279" t="s">
        <v>3797</v>
      </c>
    </row>
    <row r="1392" spans="1:16" s="1279" customFormat="1" hidden="1" outlineLevel="2">
      <c r="A1392" s="1298">
        <v>1381</v>
      </c>
      <c r="B1392" s="1295">
        <v>19000631</v>
      </c>
      <c r="C1392" s="1279" t="s">
        <v>2193</v>
      </c>
      <c r="D1392" s="1296">
        <f>+BS!Q1388</f>
        <v>0</v>
      </c>
      <c r="E1392" s="1298"/>
      <c r="F1392" s="1275"/>
      <c r="G1392" s="1275"/>
      <c r="H1392" s="1275"/>
      <c r="I1392" s="1275">
        <f t="shared" si="97"/>
        <v>0</v>
      </c>
      <c r="K1392" s="1275"/>
      <c r="L1392" s="1275"/>
      <c r="M1392" s="1275"/>
      <c r="N1392" s="1333">
        <f t="shared" si="95"/>
        <v>0</v>
      </c>
      <c r="O1392" s="1333">
        <f t="shared" si="96"/>
        <v>0</v>
      </c>
      <c r="P1392" s="1279" t="s">
        <v>3797</v>
      </c>
    </row>
    <row r="1393" spans="1:16" s="1279" customFormat="1" hidden="1" outlineLevel="2">
      <c r="A1393" s="1298">
        <v>1382</v>
      </c>
      <c r="B1393" s="1295">
        <v>19000632</v>
      </c>
      <c r="C1393" s="1279" t="s">
        <v>650</v>
      </c>
      <c r="D1393" s="1296">
        <f>+BS!Q1389</f>
        <v>0</v>
      </c>
      <c r="E1393" s="1298"/>
      <c r="F1393" s="1275"/>
      <c r="G1393" s="1275"/>
      <c r="H1393" s="1275"/>
      <c r="I1393" s="1275">
        <f t="shared" si="97"/>
        <v>0</v>
      </c>
      <c r="K1393" s="1275"/>
      <c r="L1393" s="1275"/>
      <c r="M1393" s="1275"/>
      <c r="N1393" s="1333">
        <f t="shared" si="95"/>
        <v>0</v>
      </c>
      <c r="O1393" s="1333">
        <f t="shared" si="96"/>
        <v>0</v>
      </c>
      <c r="P1393" s="1279" t="s">
        <v>3797</v>
      </c>
    </row>
    <row r="1394" spans="1:16" s="1279" customFormat="1" outlineLevel="1" collapsed="1">
      <c r="A1394" s="1298">
        <v>1383</v>
      </c>
      <c r="B1394" s="1295">
        <v>19000641</v>
      </c>
      <c r="C1394" s="1279" t="s">
        <v>2194</v>
      </c>
      <c r="D1394" s="1296">
        <f>+BS!Q1390</f>
        <v>94539.218333333338</v>
      </c>
      <c r="E1394" s="1298" t="s">
        <v>3772</v>
      </c>
      <c r="F1394" s="1275"/>
      <c r="G1394" s="1275"/>
      <c r="H1394" s="1275"/>
      <c r="I1394" s="1275">
        <f t="shared" si="97"/>
        <v>94539.218333333338</v>
      </c>
      <c r="K1394" s="1275"/>
      <c r="L1394" s="1275"/>
      <c r="M1394" s="1275">
        <f>+I1394</f>
        <v>94539.218333333338</v>
      </c>
      <c r="N1394" s="1333">
        <f t="shared" si="95"/>
        <v>94539.218333333338</v>
      </c>
      <c r="O1394" s="1333">
        <f t="shared" si="96"/>
        <v>0</v>
      </c>
      <c r="P1394" s="1279" t="s">
        <v>3797</v>
      </c>
    </row>
    <row r="1395" spans="1:16" s="1279" customFormat="1" hidden="1" outlineLevel="2">
      <c r="A1395" s="1298">
        <v>1384</v>
      </c>
      <c r="B1395" s="1295">
        <v>19000642</v>
      </c>
      <c r="C1395" s="1279" t="s">
        <v>493</v>
      </c>
      <c r="D1395" s="1296">
        <f>+BS!Q1391</f>
        <v>0</v>
      </c>
      <c r="E1395" s="1298"/>
      <c r="F1395" s="1275"/>
      <c r="G1395" s="1275"/>
      <c r="H1395" s="1275"/>
      <c r="I1395" s="1275">
        <f t="shared" si="97"/>
        <v>0</v>
      </c>
      <c r="K1395" s="1275"/>
      <c r="L1395" s="1275"/>
      <c r="M1395" s="1275"/>
      <c r="N1395" s="1333">
        <f t="shared" si="95"/>
        <v>0</v>
      </c>
      <c r="O1395" s="1333">
        <f t="shared" si="96"/>
        <v>0</v>
      </c>
      <c r="P1395" s="1279" t="s">
        <v>3797</v>
      </c>
    </row>
    <row r="1396" spans="1:16" s="1279" customFormat="1" hidden="1" outlineLevel="2">
      <c r="A1396" s="1298">
        <v>1385</v>
      </c>
      <c r="B1396" s="1295">
        <v>19000651</v>
      </c>
      <c r="C1396" s="1279" t="s">
        <v>2195</v>
      </c>
      <c r="D1396" s="1296">
        <f>+BS!Q1392</f>
        <v>0</v>
      </c>
      <c r="E1396" s="1298"/>
      <c r="F1396" s="1275"/>
      <c r="G1396" s="1275"/>
      <c r="H1396" s="1275"/>
      <c r="I1396" s="1275">
        <f t="shared" si="97"/>
        <v>0</v>
      </c>
      <c r="K1396" s="1275"/>
      <c r="L1396" s="1275"/>
      <c r="M1396" s="1275"/>
      <c r="N1396" s="1333">
        <f t="shared" si="95"/>
        <v>0</v>
      </c>
      <c r="O1396" s="1333">
        <f t="shared" si="96"/>
        <v>0</v>
      </c>
      <c r="P1396" s="1279" t="s">
        <v>3797</v>
      </c>
    </row>
    <row r="1397" spans="1:16" s="1279" customFormat="1" hidden="1" outlineLevel="2">
      <c r="A1397" s="1298">
        <v>1386</v>
      </c>
      <c r="B1397" s="1295">
        <v>19000652</v>
      </c>
      <c r="C1397" s="1279" t="s">
        <v>499</v>
      </c>
      <c r="D1397" s="1296">
        <f>+BS!Q1393</f>
        <v>0</v>
      </c>
      <c r="E1397" s="1298"/>
      <c r="F1397" s="1275"/>
      <c r="G1397" s="1275"/>
      <c r="H1397" s="1275"/>
      <c r="I1397" s="1275">
        <f t="shared" si="97"/>
        <v>0</v>
      </c>
      <c r="K1397" s="1275"/>
      <c r="L1397" s="1275"/>
      <c r="M1397" s="1275"/>
      <c r="N1397" s="1333">
        <f t="shared" si="95"/>
        <v>0</v>
      </c>
      <c r="O1397" s="1333">
        <f t="shared" si="96"/>
        <v>0</v>
      </c>
      <c r="P1397" s="1279" t="s">
        <v>3797</v>
      </c>
    </row>
    <row r="1398" spans="1:16" s="1279" customFormat="1" hidden="1" outlineLevel="2">
      <c r="A1398" s="1298">
        <v>1387</v>
      </c>
      <c r="B1398" s="1295">
        <v>19000661</v>
      </c>
      <c r="C1398" s="1279" t="s">
        <v>2196</v>
      </c>
      <c r="D1398" s="1296">
        <f>+BS!Q1394</f>
        <v>0</v>
      </c>
      <c r="E1398" s="1298"/>
      <c r="F1398" s="1275"/>
      <c r="G1398" s="1275"/>
      <c r="H1398" s="1275"/>
      <c r="I1398" s="1275">
        <f t="shared" si="97"/>
        <v>0</v>
      </c>
      <c r="K1398" s="1275"/>
      <c r="L1398" s="1275"/>
      <c r="M1398" s="1275"/>
      <c r="N1398" s="1333">
        <f t="shared" si="95"/>
        <v>0</v>
      </c>
      <c r="O1398" s="1333">
        <f t="shared" si="96"/>
        <v>0</v>
      </c>
      <c r="P1398" s="1279" t="s">
        <v>3797</v>
      </c>
    </row>
    <row r="1399" spans="1:16" s="1279" customFormat="1" hidden="1" outlineLevel="2">
      <c r="A1399" s="1298">
        <v>1388</v>
      </c>
      <c r="B1399" s="1295">
        <v>19000662</v>
      </c>
      <c r="C1399" s="1279" t="s">
        <v>500</v>
      </c>
      <c r="D1399" s="1296">
        <f>+BS!Q1395</f>
        <v>0</v>
      </c>
      <c r="E1399" s="1298"/>
      <c r="F1399" s="1275"/>
      <c r="G1399" s="1275"/>
      <c r="H1399" s="1275"/>
      <c r="I1399" s="1275">
        <f t="shared" si="97"/>
        <v>0</v>
      </c>
      <c r="K1399" s="1275"/>
      <c r="L1399" s="1275"/>
      <c r="M1399" s="1275"/>
      <c r="N1399" s="1333">
        <f t="shared" si="95"/>
        <v>0</v>
      </c>
      <c r="O1399" s="1333">
        <f t="shared" si="96"/>
        <v>0</v>
      </c>
      <c r="P1399" s="1279" t="s">
        <v>3797</v>
      </c>
    </row>
    <row r="1400" spans="1:16" s="1279" customFormat="1" outlineLevel="1" collapsed="1">
      <c r="A1400" s="1298">
        <v>1389</v>
      </c>
      <c r="B1400" s="1295">
        <v>19000671</v>
      </c>
      <c r="C1400" s="1279" t="s">
        <v>2214</v>
      </c>
      <c r="D1400" s="1296">
        <f>+BS!Q1396</f>
        <v>32765538.120000001</v>
      </c>
      <c r="E1400" s="1298" t="s">
        <v>3772</v>
      </c>
      <c r="F1400" s="1275"/>
      <c r="G1400" s="1275"/>
      <c r="H1400" s="1275"/>
      <c r="I1400" s="1275">
        <f t="shared" si="97"/>
        <v>32765538.120000001</v>
      </c>
      <c r="K1400" s="1275"/>
      <c r="L1400" s="1275"/>
      <c r="M1400" s="1275">
        <f>+I1400</f>
        <v>32765538.120000001</v>
      </c>
      <c r="N1400" s="1333">
        <f t="shared" si="95"/>
        <v>32765538.120000001</v>
      </c>
      <c r="O1400" s="1333">
        <f t="shared" si="96"/>
        <v>0</v>
      </c>
      <c r="P1400" s="1279" t="s">
        <v>3797</v>
      </c>
    </row>
    <row r="1401" spans="1:16" outlineLevel="1">
      <c r="A1401" s="1263">
        <v>1390</v>
      </c>
      <c r="B1401" s="1295">
        <v>19000672</v>
      </c>
      <c r="C1401" s="1279" t="s">
        <v>501</v>
      </c>
      <c r="D1401" s="1296">
        <f>+BS!Q1397</f>
        <v>0</v>
      </c>
      <c r="N1401" s="1353">
        <f t="shared" si="95"/>
        <v>0</v>
      </c>
      <c r="O1401" s="1353">
        <f t="shared" si="96"/>
        <v>0</v>
      </c>
    </row>
    <row r="1402" spans="1:16" outlineLevel="1">
      <c r="A1402" s="1263">
        <v>1391</v>
      </c>
      <c r="B1402" s="1295">
        <v>19000682</v>
      </c>
      <c r="C1402" s="1279" t="s">
        <v>502</v>
      </c>
      <c r="D1402" s="1296">
        <f>+BS!Q1398</f>
        <v>0</v>
      </c>
      <c r="N1402" s="1353">
        <f t="shared" si="95"/>
        <v>0</v>
      </c>
      <c r="O1402" s="1353">
        <f t="shared" si="96"/>
        <v>0</v>
      </c>
    </row>
    <row r="1403" spans="1:16" outlineLevel="1">
      <c r="A1403" s="1263">
        <v>1392</v>
      </c>
      <c r="B1403" s="1295">
        <v>19000691</v>
      </c>
      <c r="C1403" s="1279" t="s">
        <v>2549</v>
      </c>
      <c r="D1403" s="1296">
        <f>+BS!Q1399</f>
        <v>82432.291666666672</v>
      </c>
      <c r="F1403" s="1261">
        <f>+D1403</f>
        <v>82432.291666666672</v>
      </c>
      <c r="N1403" s="1353">
        <f t="shared" si="95"/>
        <v>0</v>
      </c>
      <c r="O1403" s="1353">
        <f t="shared" si="96"/>
        <v>0</v>
      </c>
    </row>
    <row r="1404" spans="1:16" outlineLevel="1">
      <c r="A1404" s="1263">
        <v>1393</v>
      </c>
      <c r="B1404" s="1295">
        <v>19000692</v>
      </c>
      <c r="C1404" s="1279" t="s">
        <v>2548</v>
      </c>
      <c r="D1404" s="1296">
        <f>+BS!Q1400</f>
        <v>17346.875</v>
      </c>
      <c r="F1404" s="1261">
        <f>+D1404</f>
        <v>17346.875</v>
      </c>
      <c r="N1404" s="1353">
        <f t="shared" si="95"/>
        <v>0</v>
      </c>
      <c r="O1404" s="1353">
        <f t="shared" si="96"/>
        <v>0</v>
      </c>
    </row>
    <row r="1405" spans="1:16" outlineLevel="1">
      <c r="A1405" s="1263">
        <v>1394</v>
      </c>
      <c r="B1405" s="1295">
        <v>19000701</v>
      </c>
      <c r="C1405" s="1279" t="s">
        <v>707</v>
      </c>
      <c r="D1405" s="1296">
        <f>+BS!Q1401</f>
        <v>0</v>
      </c>
      <c r="N1405" s="1353">
        <f t="shared" si="95"/>
        <v>0</v>
      </c>
      <c r="O1405" s="1353">
        <f t="shared" si="96"/>
        <v>0</v>
      </c>
    </row>
    <row r="1406" spans="1:16" outlineLevel="1">
      <c r="A1406" s="1263">
        <v>1395</v>
      </c>
      <c r="B1406" s="1295">
        <v>19000702</v>
      </c>
      <c r="C1406" s="1279" t="s">
        <v>708</v>
      </c>
      <c r="D1406" s="1296">
        <f>+BS!Q1402</f>
        <v>0</v>
      </c>
      <c r="N1406" s="1353">
        <f t="shared" si="95"/>
        <v>0</v>
      </c>
      <c r="O1406" s="1353">
        <f t="shared" si="96"/>
        <v>0</v>
      </c>
    </row>
    <row r="1407" spans="1:16" outlineLevel="1">
      <c r="A1407" s="1263">
        <v>1396</v>
      </c>
      <c r="B1407" s="1295">
        <v>19000711</v>
      </c>
      <c r="C1407" s="1279" t="s">
        <v>2045</v>
      </c>
      <c r="D1407" s="1296">
        <f>+BS!Q1403</f>
        <v>486103.72166666668</v>
      </c>
      <c r="I1407" s="1261">
        <f>+D1407</f>
        <v>486103.72166666668</v>
      </c>
      <c r="K1407" s="1261">
        <f>I1407</f>
        <v>486103.72166666668</v>
      </c>
      <c r="N1407" s="1353">
        <f t="shared" si="95"/>
        <v>486103.72166666668</v>
      </c>
      <c r="O1407" s="1353">
        <f t="shared" si="96"/>
        <v>0</v>
      </c>
    </row>
    <row r="1408" spans="1:16" outlineLevel="1">
      <c r="A1408" s="1263">
        <v>1397</v>
      </c>
      <c r="B1408" s="1295">
        <v>19000721</v>
      </c>
      <c r="C1408" s="1279" t="s">
        <v>2222</v>
      </c>
      <c r="D1408" s="1296">
        <f>+BS!Q1404</f>
        <v>10869.86</v>
      </c>
      <c r="F1408" s="1261">
        <f>+D1408</f>
        <v>10869.86</v>
      </c>
      <c r="N1408" s="1353">
        <f t="shared" si="95"/>
        <v>0</v>
      </c>
      <c r="O1408" s="1353">
        <f t="shared" si="96"/>
        <v>0</v>
      </c>
    </row>
    <row r="1409" spans="1:16" outlineLevel="1">
      <c r="A1409" s="1263">
        <v>1398</v>
      </c>
      <c r="B1409" s="1295">
        <v>19000731</v>
      </c>
      <c r="C1409" s="1279" t="s">
        <v>2316</v>
      </c>
      <c r="D1409" s="1296">
        <f>+BS!Q1405</f>
        <v>35486.602916666663</v>
      </c>
      <c r="I1409" s="1261">
        <f>+D1409</f>
        <v>35486.602916666663</v>
      </c>
      <c r="M1409" s="1275">
        <f>I1409</f>
        <v>35486.602916666663</v>
      </c>
      <c r="N1409" s="1353">
        <f t="shared" si="95"/>
        <v>35486.602916666663</v>
      </c>
      <c r="O1409" s="1353">
        <f t="shared" si="96"/>
        <v>0</v>
      </c>
    </row>
    <row r="1410" spans="1:16" outlineLevel="1">
      <c r="A1410" s="1263">
        <v>1399</v>
      </c>
      <c r="B1410" s="1295">
        <v>19000732</v>
      </c>
      <c r="C1410" s="1279" t="s">
        <v>2314</v>
      </c>
      <c r="D1410" s="1296">
        <f>+BS!Q1406</f>
        <v>18402.554583333334</v>
      </c>
      <c r="I1410" s="1261">
        <f>+D1410</f>
        <v>18402.554583333334</v>
      </c>
      <c r="M1410" s="1275">
        <f>I1410</f>
        <v>18402.554583333334</v>
      </c>
      <c r="N1410" s="1353">
        <f t="shared" si="95"/>
        <v>18402.554583333334</v>
      </c>
      <c r="O1410" s="1353">
        <f t="shared" si="96"/>
        <v>0</v>
      </c>
    </row>
    <row r="1411" spans="1:16" s="1279" customFormat="1" outlineLevel="1">
      <c r="A1411" s="1298">
        <v>1400</v>
      </c>
      <c r="B1411" s="1295">
        <v>19000741</v>
      </c>
      <c r="C1411" s="1279" t="s">
        <v>2383</v>
      </c>
      <c r="D1411" s="1296">
        <f>+BS!Q1407</f>
        <v>135932.04416666666</v>
      </c>
      <c r="E1411" s="1298" t="s">
        <v>3772</v>
      </c>
      <c r="F1411" s="1275">
        <f>+D1411</f>
        <v>135932.04416666666</v>
      </c>
      <c r="G1411" s="1275"/>
      <c r="H1411" s="1275"/>
      <c r="I1411" s="1275"/>
      <c r="K1411" s="1275"/>
      <c r="L1411" s="1275"/>
      <c r="M1411" s="1275"/>
      <c r="N1411" s="1333">
        <f t="shared" si="95"/>
        <v>0</v>
      </c>
      <c r="O1411" s="1333">
        <f t="shared" si="96"/>
        <v>0</v>
      </c>
      <c r="P1411" s="1279" t="s">
        <v>3831</v>
      </c>
    </row>
    <row r="1412" spans="1:16" outlineLevel="1">
      <c r="A1412" s="1263">
        <v>1401</v>
      </c>
      <c r="B1412" s="1295">
        <v>19000751</v>
      </c>
      <c r="C1412" s="1279" t="s">
        <v>2408</v>
      </c>
      <c r="D1412" s="1296">
        <f>+BS!Q1408</f>
        <v>1646067.1499999997</v>
      </c>
      <c r="F1412" s="1261">
        <f>+D1412</f>
        <v>1646067.1499999997</v>
      </c>
      <c r="N1412" s="1353">
        <f t="shared" si="95"/>
        <v>0</v>
      </c>
      <c r="O1412" s="1353">
        <f t="shared" si="96"/>
        <v>0</v>
      </c>
    </row>
    <row r="1413" spans="1:16" outlineLevel="1">
      <c r="A1413" s="1263">
        <v>1402</v>
      </c>
      <c r="B1413" s="1295">
        <v>19000752</v>
      </c>
      <c r="C1413" s="1279" t="s">
        <v>2414</v>
      </c>
      <c r="D1413" s="1296">
        <f>+BS!Q1409</f>
        <v>880495.35</v>
      </c>
      <c r="F1413" s="1261">
        <f>+D1413</f>
        <v>880495.35</v>
      </c>
      <c r="N1413" s="1353">
        <f t="shared" si="95"/>
        <v>0</v>
      </c>
      <c r="O1413" s="1353">
        <f t="shared" si="96"/>
        <v>0</v>
      </c>
    </row>
    <row r="1414" spans="1:16" outlineLevel="1">
      <c r="A1414" s="1263">
        <v>1403</v>
      </c>
      <c r="B1414" s="1295">
        <v>19000761</v>
      </c>
      <c r="C1414" s="1279" t="s">
        <v>2431</v>
      </c>
      <c r="D1414" s="1296">
        <f>+BS!Q1410</f>
        <v>0</v>
      </c>
      <c r="N1414" s="1353">
        <f t="shared" si="95"/>
        <v>0</v>
      </c>
      <c r="O1414" s="1353">
        <f t="shared" si="96"/>
        <v>0</v>
      </c>
    </row>
    <row r="1415" spans="1:16" outlineLevel="1">
      <c r="A1415" s="1263">
        <v>1404</v>
      </c>
      <c r="B1415" s="1295">
        <v>19000771</v>
      </c>
      <c r="C1415" s="1279" t="s">
        <v>2430</v>
      </c>
      <c r="D1415" s="1296">
        <f>+BS!Q1411</f>
        <v>0</v>
      </c>
      <c r="N1415" s="1353">
        <f t="shared" si="95"/>
        <v>0</v>
      </c>
      <c r="O1415" s="1353">
        <f t="shared" si="96"/>
        <v>0</v>
      </c>
    </row>
    <row r="1416" spans="1:16" outlineLevel="1">
      <c r="A1416" s="1263">
        <v>1405</v>
      </c>
      <c r="B1416" s="1295">
        <v>19000781</v>
      </c>
      <c r="C1416" s="1279" t="s">
        <v>2550</v>
      </c>
      <c r="D1416" s="1296">
        <f>+BS!Q1412</f>
        <v>2975641.5791666671</v>
      </c>
      <c r="F1416" s="1261">
        <f>+D1416</f>
        <v>2975641.5791666671</v>
      </c>
      <c r="N1416" s="1353">
        <f t="shared" si="95"/>
        <v>0</v>
      </c>
      <c r="O1416" s="1353">
        <f t="shared" si="96"/>
        <v>0</v>
      </c>
    </row>
    <row r="1417" spans="1:16" s="1279" customFormat="1" outlineLevel="1">
      <c r="A1417" s="1298">
        <v>1406</v>
      </c>
      <c r="B1417" s="1295">
        <v>19000791</v>
      </c>
      <c r="C1417" s="1279" t="s">
        <v>2543</v>
      </c>
      <c r="D1417" s="1296">
        <f>+BS!Q1413</f>
        <v>177150.34</v>
      </c>
      <c r="E1417" s="1298" t="s">
        <v>3772</v>
      </c>
      <c r="F1417" s="1275"/>
      <c r="G1417" s="1275"/>
      <c r="H1417" s="1275"/>
      <c r="I1417" s="1275">
        <f t="shared" ref="I1417:I1439" si="98">+D1417</f>
        <v>177150.34</v>
      </c>
      <c r="K1417" s="1275"/>
      <c r="L1417" s="1275"/>
      <c r="M1417" s="1275">
        <f>+I1417</f>
        <v>177150.34</v>
      </c>
      <c r="N1417" s="1333">
        <f t="shared" si="95"/>
        <v>177150.34</v>
      </c>
      <c r="O1417" s="1333">
        <f t="shared" si="96"/>
        <v>0</v>
      </c>
      <c r="P1417" s="1279" t="s">
        <v>3797</v>
      </c>
    </row>
    <row r="1418" spans="1:16" s="1279" customFormat="1" outlineLevel="1">
      <c r="A1418" s="1298">
        <v>1407</v>
      </c>
      <c r="B1418" s="1295">
        <v>19000801</v>
      </c>
      <c r="C1418" s="1279" t="s">
        <v>2544</v>
      </c>
      <c r="D1418" s="1296">
        <f>+BS!Q1414</f>
        <v>4956.5274999999992</v>
      </c>
      <c r="E1418" s="1298" t="s">
        <v>3772</v>
      </c>
      <c r="F1418" s="1275"/>
      <c r="G1418" s="1275"/>
      <c r="H1418" s="1275"/>
      <c r="I1418" s="1275">
        <f t="shared" si="98"/>
        <v>4956.5274999999992</v>
      </c>
      <c r="K1418" s="1275"/>
      <c r="L1418" s="1275"/>
      <c r="M1418" s="1275">
        <f>+I1418</f>
        <v>4956.5274999999992</v>
      </c>
      <c r="N1418" s="1333">
        <f t="shared" si="95"/>
        <v>4956.5274999999992</v>
      </c>
      <c r="O1418" s="1333">
        <f t="shared" si="96"/>
        <v>0</v>
      </c>
      <c r="P1418" s="1279" t="s">
        <v>3797</v>
      </c>
    </row>
    <row r="1419" spans="1:16" s="1279" customFormat="1" outlineLevel="1">
      <c r="A1419" s="1298">
        <v>1408</v>
      </c>
      <c r="B1419" s="1295">
        <v>19000811</v>
      </c>
      <c r="C1419" s="1279" t="s">
        <v>2545</v>
      </c>
      <c r="D1419" s="1296">
        <f>+BS!Q1415</f>
        <v>4736.4066666666668</v>
      </c>
      <c r="E1419" s="1298" t="s">
        <v>3772</v>
      </c>
      <c r="F1419" s="1275"/>
      <c r="G1419" s="1275"/>
      <c r="H1419" s="1275"/>
      <c r="I1419" s="1275">
        <f t="shared" si="98"/>
        <v>4736.4066666666668</v>
      </c>
      <c r="K1419" s="1275"/>
      <c r="L1419" s="1275"/>
      <c r="M1419" s="1275">
        <f>+I1419</f>
        <v>4736.4066666666668</v>
      </c>
      <c r="N1419" s="1333">
        <f t="shared" si="95"/>
        <v>4736.4066666666668</v>
      </c>
      <c r="O1419" s="1333">
        <f t="shared" si="96"/>
        <v>0</v>
      </c>
      <c r="P1419" s="1279" t="s">
        <v>3797</v>
      </c>
    </row>
    <row r="1420" spans="1:16" s="1279" customFormat="1" outlineLevel="1">
      <c r="A1420" s="1298">
        <v>1409</v>
      </c>
      <c r="B1420" s="1295">
        <v>19000821</v>
      </c>
      <c r="C1420" s="1279" t="s">
        <v>2584</v>
      </c>
      <c r="D1420" s="1296">
        <f>+BS!Q1416</f>
        <v>96043.671666666676</v>
      </c>
      <c r="E1420" s="1298"/>
      <c r="F1420" s="1275"/>
      <c r="G1420" s="1275"/>
      <c r="H1420" s="1275"/>
      <c r="I1420" s="1275">
        <f t="shared" si="98"/>
        <v>96043.671666666676</v>
      </c>
      <c r="K1420" s="1275"/>
      <c r="L1420" s="1275"/>
      <c r="M1420" s="1275">
        <f t="shared" ref="M1420:M1425" si="99">I1420</f>
        <v>96043.671666666676</v>
      </c>
      <c r="N1420" s="1333">
        <f t="shared" ref="N1420:N1483" si="100">SUM(K1420:M1420)</f>
        <v>96043.671666666676</v>
      </c>
      <c r="O1420" s="1333">
        <f t="shared" ref="O1420:O1483" si="101">N1420-I1420</f>
        <v>0</v>
      </c>
    </row>
    <row r="1421" spans="1:16" s="1279" customFormat="1" outlineLevel="1">
      <c r="A1421" s="1298">
        <v>1410</v>
      </c>
      <c r="B1421" s="1295">
        <v>19000831</v>
      </c>
      <c r="C1421" s="1279" t="s">
        <v>2638</v>
      </c>
      <c r="D1421" s="1296">
        <f>+BS!Q1417</f>
        <v>678884.76041666663</v>
      </c>
      <c r="E1421" s="1298"/>
      <c r="F1421" s="1275"/>
      <c r="G1421" s="1275"/>
      <c r="H1421" s="1275"/>
      <c r="I1421" s="1275">
        <f t="shared" si="98"/>
        <v>678884.76041666663</v>
      </c>
      <c r="K1421" s="1275"/>
      <c r="L1421" s="1275"/>
      <c r="M1421" s="1275">
        <f t="shared" si="99"/>
        <v>678884.76041666663</v>
      </c>
      <c r="N1421" s="1333">
        <f t="shared" si="100"/>
        <v>678884.76041666663</v>
      </c>
      <c r="O1421" s="1333">
        <f t="shared" si="101"/>
        <v>0</v>
      </c>
    </row>
    <row r="1422" spans="1:16" s="1279" customFormat="1" outlineLevel="1">
      <c r="A1422" s="1298">
        <v>1411</v>
      </c>
      <c r="B1422" s="1295">
        <v>19000841</v>
      </c>
      <c r="C1422" s="1279" t="s">
        <v>2671</v>
      </c>
      <c r="D1422" s="1296">
        <f>+BS!Q1418</f>
        <v>-536371.73999999987</v>
      </c>
      <c r="E1422" s="1298"/>
      <c r="F1422" s="1275"/>
      <c r="G1422" s="1275"/>
      <c r="H1422" s="1275"/>
      <c r="I1422" s="1275">
        <f t="shared" si="98"/>
        <v>-536371.73999999987</v>
      </c>
      <c r="K1422" s="1275"/>
      <c r="L1422" s="1275"/>
      <c r="M1422" s="1275">
        <f t="shared" si="99"/>
        <v>-536371.73999999987</v>
      </c>
      <c r="N1422" s="1333">
        <f t="shared" si="100"/>
        <v>-536371.73999999987</v>
      </c>
      <c r="O1422" s="1333">
        <f t="shared" si="101"/>
        <v>0</v>
      </c>
    </row>
    <row r="1423" spans="1:16" s="1279" customFormat="1" outlineLevel="1">
      <c r="A1423" s="1298">
        <v>1412</v>
      </c>
      <c r="B1423" s="1295">
        <v>19000851</v>
      </c>
      <c r="C1423" s="1279" t="s">
        <v>2804</v>
      </c>
      <c r="D1423" s="1296">
        <f>+BS!Q1419</f>
        <v>787380.73625000007</v>
      </c>
      <c r="E1423" s="1298"/>
      <c r="F1423" s="1275"/>
      <c r="G1423" s="1275"/>
      <c r="H1423" s="1275"/>
      <c r="I1423" s="1275">
        <f t="shared" si="98"/>
        <v>787380.73625000007</v>
      </c>
      <c r="K1423" s="1275"/>
      <c r="L1423" s="1275"/>
      <c r="M1423" s="1275">
        <f t="shared" si="99"/>
        <v>787380.73625000007</v>
      </c>
      <c r="N1423" s="1333">
        <f t="shared" si="100"/>
        <v>787380.73625000007</v>
      </c>
      <c r="O1423" s="1333">
        <f t="shared" si="101"/>
        <v>0</v>
      </c>
    </row>
    <row r="1424" spans="1:16" s="1279" customFormat="1" outlineLevel="1">
      <c r="A1424" s="1298">
        <v>1413</v>
      </c>
      <c r="B1424" s="1295">
        <v>19000861</v>
      </c>
      <c r="C1424" s="1279" t="s">
        <v>2863</v>
      </c>
      <c r="D1424" s="1296">
        <f>+BS!Q1420</f>
        <v>197981.15333333329</v>
      </c>
      <c r="E1424" s="1298"/>
      <c r="F1424" s="1275"/>
      <c r="G1424" s="1275"/>
      <c r="H1424" s="1275"/>
      <c r="I1424" s="1275">
        <f t="shared" si="98"/>
        <v>197981.15333333329</v>
      </c>
      <c r="K1424" s="1275"/>
      <c r="L1424" s="1275"/>
      <c r="M1424" s="1275">
        <f t="shared" si="99"/>
        <v>197981.15333333329</v>
      </c>
      <c r="N1424" s="1333">
        <f t="shared" si="100"/>
        <v>197981.15333333329</v>
      </c>
      <c r="O1424" s="1333">
        <f t="shared" si="101"/>
        <v>0</v>
      </c>
    </row>
    <row r="1425" spans="1:16" s="1279" customFormat="1" outlineLevel="1">
      <c r="A1425" s="1298">
        <v>1414</v>
      </c>
      <c r="B1425" s="1305">
        <v>19000871</v>
      </c>
      <c r="C1425" s="1279" t="s">
        <v>3236</v>
      </c>
      <c r="D1425" s="1296">
        <f>+BS!Q1421</f>
        <v>2503541.8187500001</v>
      </c>
      <c r="E1425" s="1298"/>
      <c r="F1425" s="1275"/>
      <c r="G1425" s="1275"/>
      <c r="H1425" s="1275"/>
      <c r="I1425" s="1275">
        <f t="shared" si="98"/>
        <v>2503541.8187500001</v>
      </c>
      <c r="K1425" s="1275"/>
      <c r="L1425" s="1275"/>
      <c r="M1425" s="1275">
        <f t="shared" si="99"/>
        <v>2503541.8187500001</v>
      </c>
      <c r="N1425" s="1333">
        <f t="shared" si="100"/>
        <v>2503541.8187500001</v>
      </c>
      <c r="O1425" s="1333">
        <f t="shared" si="101"/>
        <v>0</v>
      </c>
    </row>
    <row r="1426" spans="1:16" s="1279" customFormat="1" outlineLevel="1">
      <c r="A1426" s="1298">
        <v>1415</v>
      </c>
      <c r="B1426" s="1295">
        <v>19002003</v>
      </c>
      <c r="C1426" s="1279" t="s">
        <v>2988</v>
      </c>
      <c r="D1426" s="1296">
        <f>+BS!Q1422</f>
        <v>86592241.295416668</v>
      </c>
      <c r="E1426" s="1298"/>
      <c r="F1426" s="1275"/>
      <c r="G1426" s="1275"/>
      <c r="H1426" s="1275"/>
      <c r="I1426" s="1275">
        <f t="shared" si="98"/>
        <v>86592241.295416668</v>
      </c>
      <c r="K1426" s="1275">
        <f>'NOL Spread'!N52</f>
        <v>73969464.239325345</v>
      </c>
      <c r="L1426" s="1275">
        <f>'NOL Spread'!N53</f>
        <v>12622777.056091333</v>
      </c>
      <c r="M1426" s="1275"/>
      <c r="N1426" s="1333">
        <f t="shared" si="100"/>
        <v>86592241.295416683</v>
      </c>
      <c r="O1426" s="1333">
        <f t="shared" si="101"/>
        <v>0</v>
      </c>
    </row>
    <row r="1427" spans="1:16" outlineLevel="1">
      <c r="A1427" s="1263">
        <v>1416</v>
      </c>
      <c r="B1427" s="1295">
        <v>19003001</v>
      </c>
      <c r="C1427" s="1279" t="s">
        <v>2989</v>
      </c>
      <c r="D1427" s="1296">
        <f>+BS!Q1423</f>
        <v>0</v>
      </c>
      <c r="I1427" s="1261">
        <f t="shared" si="98"/>
        <v>0</v>
      </c>
      <c r="N1427" s="1353">
        <f t="shared" si="100"/>
        <v>0</v>
      </c>
      <c r="O1427" s="1353">
        <f t="shared" si="101"/>
        <v>0</v>
      </c>
    </row>
    <row r="1428" spans="1:16" s="1279" customFormat="1" outlineLevel="1">
      <c r="A1428" s="1298">
        <v>1417</v>
      </c>
      <c r="B1428" s="1295">
        <v>19003011</v>
      </c>
      <c r="C1428" s="1279" t="s">
        <v>3062</v>
      </c>
      <c r="D1428" s="1296">
        <f>+BS!Q1424</f>
        <v>1499309.3499999999</v>
      </c>
      <c r="E1428" s="1298"/>
      <c r="F1428" s="1275"/>
      <c r="G1428" s="1275"/>
      <c r="H1428" s="1275"/>
      <c r="I1428" s="1275">
        <f t="shared" si="98"/>
        <v>1499309.3499999999</v>
      </c>
      <c r="K1428" s="1275">
        <f>I1428</f>
        <v>1499309.3499999999</v>
      </c>
      <c r="L1428" s="1275"/>
      <c r="M1428" s="1275"/>
      <c r="N1428" s="1333">
        <f t="shared" si="100"/>
        <v>1499309.3499999999</v>
      </c>
      <c r="O1428" s="1333">
        <f t="shared" si="101"/>
        <v>0</v>
      </c>
    </row>
    <row r="1429" spans="1:16" s="1279" customFormat="1" outlineLevel="1">
      <c r="A1429" s="1298">
        <v>1418</v>
      </c>
      <c r="B1429" s="1295">
        <v>19003021</v>
      </c>
      <c r="C1429" s="1279" t="s">
        <v>3079</v>
      </c>
      <c r="D1429" s="1296">
        <f>+BS!Q1425</f>
        <v>434024.84999999992</v>
      </c>
      <c r="E1429" s="1298"/>
      <c r="F1429" s="1275"/>
      <c r="G1429" s="1275"/>
      <c r="H1429" s="1275"/>
      <c r="I1429" s="1275">
        <f t="shared" si="98"/>
        <v>434024.84999999992</v>
      </c>
      <c r="K1429" s="1275">
        <f>I1429</f>
        <v>434024.84999999992</v>
      </c>
      <c r="L1429" s="1275"/>
      <c r="M1429" s="1275"/>
      <c r="N1429" s="1333">
        <f t="shared" si="100"/>
        <v>434024.84999999992</v>
      </c>
      <c r="O1429" s="1333">
        <f t="shared" si="101"/>
        <v>0</v>
      </c>
    </row>
    <row r="1430" spans="1:16" s="1279" customFormat="1" outlineLevel="1">
      <c r="A1430" s="1298">
        <v>1419</v>
      </c>
      <c r="B1430" s="1305">
        <v>19003031</v>
      </c>
      <c r="C1430" s="1279" t="s">
        <v>3243</v>
      </c>
      <c r="D1430" s="1296">
        <f>+BS!Q1426</f>
        <v>79620.559166666659</v>
      </c>
      <c r="E1430" s="1298"/>
      <c r="F1430" s="1275"/>
      <c r="G1430" s="1275"/>
      <c r="H1430" s="1275"/>
      <c r="I1430" s="1275">
        <f t="shared" si="98"/>
        <v>79620.559166666659</v>
      </c>
      <c r="K1430" s="1275"/>
      <c r="L1430" s="1275"/>
      <c r="M1430" s="1275">
        <f>I1430</f>
        <v>79620.559166666659</v>
      </c>
      <c r="N1430" s="1333">
        <f t="shared" si="100"/>
        <v>79620.559166666659</v>
      </c>
      <c r="O1430" s="1333">
        <f t="shared" si="101"/>
        <v>0</v>
      </c>
      <c r="P1430" s="1279" t="s">
        <v>3784</v>
      </c>
    </row>
    <row r="1431" spans="1:16" s="1279" customFormat="1" outlineLevel="1">
      <c r="A1431" s="1298">
        <v>1420</v>
      </c>
      <c r="B1431" s="1305">
        <v>19003032</v>
      </c>
      <c r="C1431" s="1279" t="s">
        <v>3244</v>
      </c>
      <c r="D1431" s="1296">
        <f>+BS!Q1427</f>
        <v>3488776.0554166674</v>
      </c>
      <c r="E1431" s="1298"/>
      <c r="F1431" s="1275"/>
      <c r="G1431" s="1275"/>
      <c r="H1431" s="1275"/>
      <c r="I1431" s="1275">
        <f t="shared" si="98"/>
        <v>3488776.0554166674</v>
      </c>
      <c r="K1431" s="1275"/>
      <c r="L1431" s="1275"/>
      <c r="M1431" s="1275">
        <f>I1431</f>
        <v>3488776.0554166674</v>
      </c>
      <c r="N1431" s="1333">
        <f t="shared" si="100"/>
        <v>3488776.0554166674</v>
      </c>
      <c r="O1431" s="1333">
        <f t="shared" si="101"/>
        <v>0</v>
      </c>
      <c r="P1431" s="1279" t="s">
        <v>3798</v>
      </c>
    </row>
    <row r="1432" spans="1:16" s="1279" customFormat="1" outlineLevel="1">
      <c r="A1432" s="1298">
        <v>1421</v>
      </c>
      <c r="B1432" s="1331">
        <v>19003041</v>
      </c>
      <c r="C1432" s="1332" t="s">
        <v>3371</v>
      </c>
      <c r="D1432" s="1296">
        <f>+BS!Q1428</f>
        <v>3572832.1408333331</v>
      </c>
      <c r="E1432" s="1298" t="s">
        <v>3772</v>
      </c>
      <c r="F1432" s="1275"/>
      <c r="G1432" s="1275"/>
      <c r="H1432" s="1275"/>
      <c r="I1432" s="1275">
        <f t="shared" si="98"/>
        <v>3572832.1408333331</v>
      </c>
      <c r="K1432" s="1275"/>
      <c r="L1432" s="1275"/>
      <c r="M1432" s="1275">
        <f>I1432</f>
        <v>3572832.1408333331</v>
      </c>
      <c r="N1432" s="1333">
        <f t="shared" si="100"/>
        <v>3572832.1408333331</v>
      </c>
      <c r="O1432" s="1333">
        <f t="shared" si="101"/>
        <v>0</v>
      </c>
      <c r="P1432" s="1279" t="s">
        <v>3798</v>
      </c>
    </row>
    <row r="1433" spans="1:16" s="1279" customFormat="1" outlineLevel="1">
      <c r="A1433" s="1298">
        <v>1422</v>
      </c>
      <c r="B1433" s="1295">
        <v>19003042</v>
      </c>
      <c r="C1433" s="1279" t="s">
        <v>3300</v>
      </c>
      <c r="D1433" s="1296">
        <f>+BS!Q1429</f>
        <v>3035091.1274999999</v>
      </c>
      <c r="E1433" s="1298" t="s">
        <v>3772</v>
      </c>
      <c r="F1433" s="1275"/>
      <c r="G1433" s="1275"/>
      <c r="H1433" s="1275"/>
      <c r="I1433" s="1275">
        <f t="shared" si="98"/>
        <v>3035091.1274999999</v>
      </c>
      <c r="K1433" s="1275"/>
      <c r="L1433" s="1275"/>
      <c r="M1433" s="1275">
        <f>I1433</f>
        <v>3035091.1274999999</v>
      </c>
      <c r="N1433" s="1333">
        <f t="shared" si="100"/>
        <v>3035091.1274999999</v>
      </c>
      <c r="O1433" s="1333">
        <f t="shared" si="101"/>
        <v>0</v>
      </c>
      <c r="P1433" s="1279" t="s">
        <v>3798</v>
      </c>
    </row>
    <row r="1434" spans="1:16" s="1279" customFormat="1" outlineLevel="1">
      <c r="A1434" s="1298">
        <v>1423</v>
      </c>
      <c r="B1434" s="1295">
        <v>19100012</v>
      </c>
      <c r="C1434" s="1279" t="s">
        <v>691</v>
      </c>
      <c r="D1434" s="1296">
        <f>+BS!Q1430</f>
        <v>13148882.504583335</v>
      </c>
      <c r="E1434" s="1298" t="s">
        <v>3772</v>
      </c>
      <c r="F1434" s="1275"/>
      <c r="G1434" s="1275"/>
      <c r="H1434" s="1275"/>
      <c r="I1434" s="1275">
        <f t="shared" si="98"/>
        <v>13148882.504583335</v>
      </c>
      <c r="K1434" s="1275"/>
      <c r="L1434" s="1275"/>
      <c r="M1434" s="1333">
        <f t="shared" ref="M1434:M1439" si="102">+I1434</f>
        <v>13148882.504583335</v>
      </c>
      <c r="N1434" s="1333">
        <f t="shared" si="100"/>
        <v>13148882.504583335</v>
      </c>
      <c r="O1434" s="1333">
        <f t="shared" si="101"/>
        <v>0</v>
      </c>
      <c r="P1434" s="1279" t="s">
        <v>3798</v>
      </c>
    </row>
    <row r="1435" spans="1:16" s="1279" customFormat="1" outlineLevel="1">
      <c r="A1435" s="1298">
        <v>1424</v>
      </c>
      <c r="B1435" s="1295">
        <v>19100022</v>
      </c>
      <c r="C1435" s="1279" t="s">
        <v>780</v>
      </c>
      <c r="D1435" s="1296">
        <f>+BS!Q1431</f>
        <v>-10771168.288333334</v>
      </c>
      <c r="E1435" s="1298" t="s">
        <v>3772</v>
      </c>
      <c r="F1435" s="1275"/>
      <c r="G1435" s="1275"/>
      <c r="H1435" s="1275"/>
      <c r="I1435" s="1275">
        <f t="shared" si="98"/>
        <v>-10771168.288333334</v>
      </c>
      <c r="K1435" s="1275"/>
      <c r="L1435" s="1275"/>
      <c r="M1435" s="1333">
        <f t="shared" si="102"/>
        <v>-10771168.288333334</v>
      </c>
      <c r="N1435" s="1333">
        <f t="shared" si="100"/>
        <v>-10771168.288333334</v>
      </c>
      <c r="O1435" s="1333">
        <f t="shared" si="101"/>
        <v>0</v>
      </c>
      <c r="P1435" s="1279" t="s">
        <v>3798</v>
      </c>
    </row>
    <row r="1436" spans="1:16" s="1279" customFormat="1" outlineLevel="1">
      <c r="A1436" s="1298">
        <v>1425</v>
      </c>
      <c r="B1436" s="1295">
        <v>19100132</v>
      </c>
      <c r="C1436" s="1279" t="s">
        <v>683</v>
      </c>
      <c r="D1436" s="1296">
        <f>+BS!Q1432</f>
        <v>-48197.27666666665</v>
      </c>
      <c r="E1436" s="1298" t="s">
        <v>3772</v>
      </c>
      <c r="F1436" s="1275"/>
      <c r="G1436" s="1275"/>
      <c r="H1436" s="1275"/>
      <c r="I1436" s="1275">
        <f t="shared" si="98"/>
        <v>-48197.27666666665</v>
      </c>
      <c r="K1436" s="1275"/>
      <c r="L1436" s="1275"/>
      <c r="M1436" s="1333">
        <f t="shared" si="102"/>
        <v>-48197.27666666665</v>
      </c>
      <c r="N1436" s="1333">
        <f t="shared" si="100"/>
        <v>-48197.27666666665</v>
      </c>
      <c r="O1436" s="1333">
        <f t="shared" si="101"/>
        <v>0</v>
      </c>
      <c r="P1436" s="1279" t="s">
        <v>3798</v>
      </c>
    </row>
    <row r="1437" spans="1:16" s="1279" customFormat="1" outlineLevel="1">
      <c r="A1437" s="1298">
        <v>1426</v>
      </c>
      <c r="B1437" s="1295">
        <v>19100142</v>
      </c>
      <c r="C1437" s="1279" t="s">
        <v>684</v>
      </c>
      <c r="D1437" s="1296">
        <f>+BS!Q1433</f>
        <v>-279776.77083333331</v>
      </c>
      <c r="E1437" s="1298" t="s">
        <v>3772</v>
      </c>
      <c r="F1437" s="1275"/>
      <c r="G1437" s="1275"/>
      <c r="H1437" s="1275"/>
      <c r="I1437" s="1275">
        <f t="shared" si="98"/>
        <v>-279776.77083333331</v>
      </c>
      <c r="K1437" s="1275"/>
      <c r="L1437" s="1275"/>
      <c r="M1437" s="1333">
        <f t="shared" si="102"/>
        <v>-279776.77083333331</v>
      </c>
      <c r="N1437" s="1333">
        <f t="shared" si="100"/>
        <v>-279776.77083333331</v>
      </c>
      <c r="O1437" s="1333">
        <f t="shared" si="101"/>
        <v>0</v>
      </c>
      <c r="P1437" s="1279" t="s">
        <v>3798</v>
      </c>
    </row>
    <row r="1438" spans="1:16" s="1279" customFormat="1" outlineLevel="1">
      <c r="A1438" s="1298">
        <v>1427</v>
      </c>
      <c r="B1438" s="1295">
        <v>19100152</v>
      </c>
      <c r="C1438" s="1279" t="s">
        <v>1138</v>
      </c>
      <c r="D1438" s="1296">
        <f>+BS!Q1434</f>
        <v>3408954.2974999999</v>
      </c>
      <c r="E1438" s="1298" t="s">
        <v>3772</v>
      </c>
      <c r="F1438" s="1275"/>
      <c r="G1438" s="1275"/>
      <c r="H1438" s="1275"/>
      <c r="I1438" s="1275">
        <f t="shared" si="98"/>
        <v>3408954.2974999999</v>
      </c>
      <c r="K1438" s="1275"/>
      <c r="L1438" s="1275"/>
      <c r="M1438" s="1333">
        <f t="shared" si="102"/>
        <v>3408954.2974999999</v>
      </c>
      <c r="N1438" s="1333">
        <f t="shared" si="100"/>
        <v>3408954.2974999999</v>
      </c>
      <c r="O1438" s="1333">
        <f t="shared" si="101"/>
        <v>0</v>
      </c>
      <c r="P1438" s="1279" t="s">
        <v>3798</v>
      </c>
    </row>
    <row r="1439" spans="1:16" s="1279" customFormat="1" outlineLevel="1">
      <c r="A1439" s="1298">
        <v>1428</v>
      </c>
      <c r="B1439" s="1295">
        <v>19100162</v>
      </c>
      <c r="C1439" s="1279" t="s">
        <v>907</v>
      </c>
      <c r="D1439" s="1296">
        <f>+BS!Q1435</f>
        <v>-16581073.759166667</v>
      </c>
      <c r="E1439" s="1298" t="s">
        <v>3772</v>
      </c>
      <c r="F1439" s="1275"/>
      <c r="G1439" s="1275"/>
      <c r="H1439" s="1275"/>
      <c r="I1439" s="1275">
        <f t="shared" si="98"/>
        <v>-16581073.759166667</v>
      </c>
      <c r="K1439" s="1275"/>
      <c r="L1439" s="1275"/>
      <c r="M1439" s="1333">
        <f t="shared" si="102"/>
        <v>-16581073.759166667</v>
      </c>
      <c r="N1439" s="1333">
        <f t="shared" si="100"/>
        <v>-16581073.759166667</v>
      </c>
      <c r="O1439" s="1333">
        <f t="shared" si="101"/>
        <v>0</v>
      </c>
      <c r="P1439" s="1279" t="s">
        <v>3798</v>
      </c>
    </row>
    <row r="1440" spans="1:16" outlineLevel="1">
      <c r="A1440" s="1263">
        <v>1429</v>
      </c>
      <c r="B1440" s="1295">
        <v>19100172</v>
      </c>
      <c r="C1440" s="1279" t="s">
        <v>1581</v>
      </c>
      <c r="D1440" s="1296">
        <f>+BS!Q1436</f>
        <v>0</v>
      </c>
      <c r="F1440" s="1397"/>
      <c r="G1440" s="1397"/>
      <c r="H1440" s="1397"/>
      <c r="I1440" s="1397"/>
      <c r="N1440" s="1353">
        <f t="shared" si="100"/>
        <v>0</v>
      </c>
      <c r="O1440" s="1353">
        <f t="shared" si="101"/>
        <v>0</v>
      </c>
    </row>
    <row r="1441" spans="1:16" outlineLevel="1">
      <c r="A1441" s="1263">
        <v>1430</v>
      </c>
      <c r="B1441" s="1310">
        <v>19100182</v>
      </c>
      <c r="C1441" s="1303" t="s">
        <v>2569</v>
      </c>
      <c r="D1441" s="1334">
        <f>+BS!Q1437</f>
        <v>0</v>
      </c>
      <c r="F1441" s="1267"/>
      <c r="G1441" s="1267"/>
      <c r="H1441" s="1267"/>
      <c r="I1441" s="1267"/>
      <c r="K1441" s="1397"/>
      <c r="L1441" s="1397"/>
      <c r="M1441" s="1286"/>
      <c r="N1441" s="1353">
        <f t="shared" si="100"/>
        <v>0</v>
      </c>
      <c r="O1441" s="1353">
        <f t="shared" si="101"/>
        <v>0</v>
      </c>
    </row>
    <row r="1442" spans="1:16" ht="13.8" thickBot="1">
      <c r="A1442" s="1263">
        <v>1431</v>
      </c>
      <c r="B1442" s="1335" t="s">
        <v>3670</v>
      </c>
      <c r="C1442" s="1336"/>
      <c r="D1442" s="1335">
        <f>SUM(D12:D1441)</f>
        <v>11120825744.330845</v>
      </c>
      <c r="E1442" s="1337"/>
      <c r="F1442" s="1338">
        <f>SUM(F12:F1441)</f>
        <v>915373179.62875044</v>
      </c>
      <c r="G1442" s="1338">
        <f>SUM(G12:G1441)</f>
        <v>0</v>
      </c>
      <c r="H1442" s="1339">
        <f>SUM(H12:H1441)</f>
        <v>81718105.598333314</v>
      </c>
      <c r="I1442" s="1339">
        <f>SUM(I12:I1441)</f>
        <v>10123734459.103746</v>
      </c>
      <c r="J1442" s="1296"/>
      <c r="K1442" s="1335">
        <f>SUM(K12:K1441)</f>
        <v>6551143733.4333162</v>
      </c>
      <c r="L1442" s="1335">
        <f>SUM(L12:L1441)</f>
        <v>2210785984.6633487</v>
      </c>
      <c r="M1442" s="1335">
        <f>SUM(M12:M1441)</f>
        <v>1361804741.0070829</v>
      </c>
      <c r="N1442" s="1353">
        <f t="shared" si="100"/>
        <v>10123734459.103748</v>
      </c>
      <c r="O1442" s="1353">
        <f t="shared" si="101"/>
        <v>0</v>
      </c>
      <c r="P1442" s="1353"/>
    </row>
    <row r="1443" spans="1:16" outlineLevel="1">
      <c r="A1443" s="1263">
        <v>1432</v>
      </c>
      <c r="B1443" s="1295">
        <v>20100013</v>
      </c>
      <c r="C1443" s="1279" t="s">
        <v>1722</v>
      </c>
      <c r="D1443" s="1296">
        <f>+BS!Q1439</f>
        <v>0</v>
      </c>
      <c r="H1443" s="1261">
        <f t="shared" ref="H1443:H1452" si="103">+D1443</f>
        <v>0</v>
      </c>
      <c r="N1443" s="1353">
        <f t="shared" si="100"/>
        <v>0</v>
      </c>
      <c r="O1443" s="1353">
        <f t="shared" si="101"/>
        <v>0</v>
      </c>
      <c r="P1443" s="1353"/>
    </row>
    <row r="1444" spans="1:16" outlineLevel="1">
      <c r="A1444" s="1263">
        <v>1433</v>
      </c>
      <c r="B1444" s="1295">
        <v>20100023</v>
      </c>
      <c r="C1444" s="1279" t="s">
        <v>1984</v>
      </c>
      <c r="D1444" s="1296">
        <f>+BS!Q1440</f>
        <v>-859037.91</v>
      </c>
      <c r="H1444" s="1261">
        <f t="shared" si="103"/>
        <v>-859037.91</v>
      </c>
      <c r="N1444" s="1353">
        <f t="shared" si="100"/>
        <v>0</v>
      </c>
      <c r="O1444" s="1353">
        <f t="shared" si="101"/>
        <v>0</v>
      </c>
    </row>
    <row r="1445" spans="1:16" outlineLevel="1">
      <c r="A1445" s="1263">
        <v>1434</v>
      </c>
      <c r="B1445" s="1295">
        <v>20100150</v>
      </c>
      <c r="C1445" s="1279" t="s">
        <v>1654</v>
      </c>
      <c r="D1445" s="1296">
        <f>+BS!Q1441</f>
        <v>0</v>
      </c>
      <c r="H1445" s="1261">
        <f t="shared" si="103"/>
        <v>0</v>
      </c>
      <c r="N1445" s="1353">
        <f t="shared" si="100"/>
        <v>0</v>
      </c>
      <c r="O1445" s="1353">
        <f t="shared" si="101"/>
        <v>0</v>
      </c>
    </row>
    <row r="1446" spans="1:16" outlineLevel="1">
      <c r="A1446" s="1263">
        <v>1435</v>
      </c>
      <c r="B1446" s="1295">
        <v>20700003</v>
      </c>
      <c r="C1446" s="1279" t="s">
        <v>1296</v>
      </c>
      <c r="D1446" s="1296">
        <f>+BS!Q1442</f>
        <v>-122847945.22000001</v>
      </c>
      <c r="H1446" s="1261">
        <f t="shared" si="103"/>
        <v>-122847945.22000001</v>
      </c>
      <c r="N1446" s="1353">
        <f t="shared" si="100"/>
        <v>0</v>
      </c>
      <c r="O1446" s="1353">
        <f t="shared" si="101"/>
        <v>0</v>
      </c>
    </row>
    <row r="1447" spans="1:16" outlineLevel="1">
      <c r="A1447" s="1263">
        <v>1436</v>
      </c>
      <c r="B1447" s="1295">
        <v>20700013</v>
      </c>
      <c r="C1447" s="1279" t="s">
        <v>996</v>
      </c>
      <c r="D1447" s="1296">
        <f>+BS!Q1443</f>
        <v>-338395484.31</v>
      </c>
      <c r="H1447" s="1261">
        <f t="shared" si="103"/>
        <v>-338395484.31</v>
      </c>
      <c r="N1447" s="1353">
        <f t="shared" si="100"/>
        <v>0</v>
      </c>
      <c r="O1447" s="1353">
        <f t="shared" si="101"/>
        <v>0</v>
      </c>
    </row>
    <row r="1448" spans="1:16" outlineLevel="1">
      <c r="A1448" s="1263">
        <v>1437</v>
      </c>
      <c r="B1448" s="1295">
        <v>20700023</v>
      </c>
      <c r="C1448" s="1279" t="s">
        <v>1345</v>
      </c>
      <c r="D1448" s="1296">
        <f>+BS!Q1444</f>
        <v>-16901820.34</v>
      </c>
      <c r="H1448" s="1261">
        <f t="shared" si="103"/>
        <v>-16901820.34</v>
      </c>
      <c r="N1448" s="1353">
        <f t="shared" si="100"/>
        <v>0</v>
      </c>
      <c r="O1448" s="1353">
        <f t="shared" si="101"/>
        <v>0</v>
      </c>
    </row>
    <row r="1449" spans="1:16" outlineLevel="1">
      <c r="A1449" s="1263">
        <v>1438</v>
      </c>
      <c r="B1449" s="1295">
        <v>21000033</v>
      </c>
      <c r="C1449" s="1279" t="s">
        <v>510</v>
      </c>
      <c r="D1449" s="1296">
        <f>+BS!Q1445</f>
        <v>0</v>
      </c>
      <c r="H1449" s="1261">
        <f t="shared" si="103"/>
        <v>0</v>
      </c>
      <c r="N1449" s="1353">
        <f t="shared" si="100"/>
        <v>0</v>
      </c>
      <c r="O1449" s="1353">
        <f t="shared" si="101"/>
        <v>0</v>
      </c>
    </row>
    <row r="1450" spans="1:16" outlineLevel="1">
      <c r="A1450" s="1263">
        <v>1439</v>
      </c>
      <c r="B1450" s="1295">
        <v>21100003</v>
      </c>
      <c r="C1450" s="1279" t="s">
        <v>1186</v>
      </c>
      <c r="D1450" s="1296">
        <f>+BS!Q1446</f>
        <v>-2803605116.4700003</v>
      </c>
      <c r="H1450" s="1261">
        <f t="shared" si="103"/>
        <v>-2803605116.4700003</v>
      </c>
      <c r="N1450" s="1353">
        <f t="shared" si="100"/>
        <v>0</v>
      </c>
      <c r="O1450" s="1353">
        <f t="shared" si="101"/>
        <v>0</v>
      </c>
    </row>
    <row r="1451" spans="1:16" outlineLevel="1">
      <c r="A1451" s="1263">
        <v>1440</v>
      </c>
      <c r="B1451" s="1295">
        <v>21100363</v>
      </c>
      <c r="C1451" s="1326" t="s">
        <v>51</v>
      </c>
      <c r="D1451" s="1296">
        <f>+BS!Q1447</f>
        <v>0</v>
      </c>
      <c r="H1451" s="1261">
        <f t="shared" si="103"/>
        <v>0</v>
      </c>
      <c r="N1451" s="1353">
        <f t="shared" si="100"/>
        <v>0</v>
      </c>
      <c r="O1451" s="1353">
        <f t="shared" si="101"/>
        <v>0</v>
      </c>
    </row>
    <row r="1452" spans="1:16" outlineLevel="1">
      <c r="A1452" s="1263">
        <v>1441</v>
      </c>
      <c r="B1452" s="1295">
        <v>21100373</v>
      </c>
      <c r="C1452" s="1326" t="s">
        <v>52</v>
      </c>
      <c r="D1452" s="1296">
        <f>+BS!Q1448</f>
        <v>0</v>
      </c>
      <c r="H1452" s="1261">
        <f t="shared" si="103"/>
        <v>0</v>
      </c>
      <c r="N1452" s="1353">
        <f t="shared" si="100"/>
        <v>0</v>
      </c>
      <c r="O1452" s="1353">
        <f t="shared" si="101"/>
        <v>0</v>
      </c>
    </row>
    <row r="1453" spans="1:16" s="1279" customFormat="1" outlineLevel="1">
      <c r="A1453" s="1298">
        <v>1442</v>
      </c>
      <c r="B1453" s="1295">
        <v>21100383</v>
      </c>
      <c r="C1453" s="1326" t="s">
        <v>25</v>
      </c>
      <c r="D1453" s="1296">
        <f>+BS!Q1449</f>
        <v>-491575</v>
      </c>
      <c r="E1453" s="1298"/>
      <c r="F1453" s="1275"/>
      <c r="G1453" s="1275"/>
      <c r="H1453" s="1275"/>
      <c r="I1453" s="1275">
        <f>+D1453</f>
        <v>-491575</v>
      </c>
      <c r="K1453" s="1275"/>
      <c r="L1453" s="1275"/>
      <c r="M1453" s="1275">
        <f>I1453</f>
        <v>-491575</v>
      </c>
      <c r="N1453" s="1333">
        <f t="shared" si="100"/>
        <v>-491575</v>
      </c>
      <c r="O1453" s="1333">
        <f t="shared" si="101"/>
        <v>0</v>
      </c>
    </row>
    <row r="1454" spans="1:16" outlineLevel="1">
      <c r="A1454" s="1263">
        <v>1443</v>
      </c>
      <c r="B1454" s="1295">
        <v>21100393</v>
      </c>
      <c r="C1454" s="1326" t="s">
        <v>709</v>
      </c>
      <c r="D1454" s="1296">
        <f>+BS!Q1450</f>
        <v>0</v>
      </c>
      <c r="H1454" s="1261">
        <f t="shared" ref="H1454:H1470" si="104">+D1454</f>
        <v>0</v>
      </c>
      <c r="N1454" s="1353">
        <f t="shared" si="100"/>
        <v>0</v>
      </c>
      <c r="O1454" s="1353">
        <f t="shared" si="101"/>
        <v>0</v>
      </c>
    </row>
    <row r="1455" spans="1:16" outlineLevel="1">
      <c r="A1455" s="1263">
        <v>1444</v>
      </c>
      <c r="B1455" s="1295">
        <v>21100210</v>
      </c>
      <c r="C1455" s="1279" t="s">
        <v>1177</v>
      </c>
      <c r="D1455" s="1296">
        <f>+BS!Q1451</f>
        <v>0</v>
      </c>
      <c r="H1455" s="1261">
        <f t="shared" si="104"/>
        <v>0</v>
      </c>
      <c r="N1455" s="1353">
        <f t="shared" si="100"/>
        <v>0</v>
      </c>
      <c r="O1455" s="1353">
        <f t="shared" si="101"/>
        <v>0</v>
      </c>
    </row>
    <row r="1456" spans="1:16" outlineLevel="1">
      <c r="A1456" s="1263">
        <v>1445</v>
      </c>
      <c r="B1456" s="1295">
        <v>21400013</v>
      </c>
      <c r="C1456" s="1279" t="s">
        <v>1053</v>
      </c>
      <c r="D1456" s="1296">
        <f>+BS!Q1452</f>
        <v>2148854.7199999997</v>
      </c>
      <c r="H1456" s="1261">
        <f t="shared" si="104"/>
        <v>2148854.7199999997</v>
      </c>
      <c r="N1456" s="1353">
        <f t="shared" si="100"/>
        <v>0</v>
      </c>
      <c r="O1456" s="1353">
        <f t="shared" si="101"/>
        <v>0</v>
      </c>
    </row>
    <row r="1457" spans="1:15" outlineLevel="1">
      <c r="A1457" s="1263">
        <v>1446</v>
      </c>
      <c r="B1457" s="1295">
        <v>21400023</v>
      </c>
      <c r="C1457" s="1279" t="s">
        <v>1054</v>
      </c>
      <c r="D1457" s="1296">
        <f>+BS!Q1453</f>
        <v>0</v>
      </c>
      <c r="H1457" s="1261">
        <f t="shared" si="104"/>
        <v>0</v>
      </c>
      <c r="N1457" s="1353">
        <f t="shared" si="100"/>
        <v>0</v>
      </c>
      <c r="O1457" s="1353">
        <f t="shared" si="101"/>
        <v>0</v>
      </c>
    </row>
    <row r="1458" spans="1:15" outlineLevel="1">
      <c r="A1458" s="1263">
        <v>1447</v>
      </c>
      <c r="B1458" s="1295">
        <v>21400033</v>
      </c>
      <c r="C1458" s="1279" t="s">
        <v>1055</v>
      </c>
      <c r="D1458" s="1296">
        <f>+BS!Q1454</f>
        <v>4985024.68</v>
      </c>
      <c r="H1458" s="1261">
        <f t="shared" si="104"/>
        <v>4985024.68</v>
      </c>
      <c r="N1458" s="1353">
        <f t="shared" si="100"/>
        <v>0</v>
      </c>
      <c r="O1458" s="1353">
        <f t="shared" si="101"/>
        <v>0</v>
      </c>
    </row>
    <row r="1459" spans="1:15" outlineLevel="1">
      <c r="A1459" s="1263">
        <v>1448</v>
      </c>
      <c r="B1459" s="1295">
        <v>21400043</v>
      </c>
      <c r="C1459" s="1279" t="s">
        <v>1239</v>
      </c>
      <c r="D1459" s="1296">
        <f>+BS!Q1455</f>
        <v>0</v>
      </c>
      <c r="F1459" s="1261" t="s">
        <v>354</v>
      </c>
      <c r="H1459" s="1261">
        <f t="shared" si="104"/>
        <v>0</v>
      </c>
      <c r="N1459" s="1353">
        <f t="shared" si="100"/>
        <v>0</v>
      </c>
      <c r="O1459" s="1353">
        <f t="shared" si="101"/>
        <v>0</v>
      </c>
    </row>
    <row r="1460" spans="1:15" outlineLevel="1">
      <c r="A1460" s="1263">
        <v>1449</v>
      </c>
      <c r="B1460" s="1295">
        <v>21500023</v>
      </c>
      <c r="C1460" s="1279" t="s">
        <v>1346</v>
      </c>
      <c r="D1460" s="1296">
        <f>+BS!Q1456</f>
        <v>-11437659.166666666</v>
      </c>
      <c r="H1460" s="1261">
        <f t="shared" si="104"/>
        <v>-11437659.166666666</v>
      </c>
      <c r="N1460" s="1353">
        <f t="shared" si="100"/>
        <v>0</v>
      </c>
      <c r="O1460" s="1353">
        <f t="shared" si="101"/>
        <v>0</v>
      </c>
    </row>
    <row r="1461" spans="1:15" outlineLevel="1">
      <c r="A1461" s="1263">
        <v>1450</v>
      </c>
      <c r="B1461" s="1295">
        <v>21500033</v>
      </c>
      <c r="C1461" s="1279" t="s">
        <v>715</v>
      </c>
      <c r="D1461" s="1296">
        <f>+BS!Q1457</f>
        <v>-4399000.541666667</v>
      </c>
      <c r="H1461" s="1261">
        <f t="shared" si="104"/>
        <v>-4399000.541666667</v>
      </c>
      <c r="N1461" s="1353">
        <f t="shared" si="100"/>
        <v>0</v>
      </c>
      <c r="O1461" s="1353">
        <f t="shared" si="101"/>
        <v>0</v>
      </c>
    </row>
    <row r="1462" spans="1:15" outlineLevel="1">
      <c r="A1462" s="1263">
        <v>1451</v>
      </c>
      <c r="B1462" s="1295">
        <v>21600000</v>
      </c>
      <c r="C1462" s="1279" t="s">
        <v>669</v>
      </c>
      <c r="D1462" s="1296">
        <f>+BS!Q1458</f>
        <v>0</v>
      </c>
      <c r="H1462" s="1261">
        <f t="shared" si="104"/>
        <v>0</v>
      </c>
      <c r="N1462" s="1353">
        <f t="shared" si="100"/>
        <v>0</v>
      </c>
      <c r="O1462" s="1353">
        <f t="shared" si="101"/>
        <v>0</v>
      </c>
    </row>
    <row r="1463" spans="1:15" outlineLevel="1">
      <c r="A1463" s="1263">
        <v>1452</v>
      </c>
      <c r="B1463" s="1295" t="s">
        <v>3214</v>
      </c>
      <c r="C1463" s="1279" t="s">
        <v>1178</v>
      </c>
      <c r="D1463" s="1296">
        <f>+BS!Q1459</f>
        <v>0</v>
      </c>
      <c r="H1463" s="1261">
        <f t="shared" si="104"/>
        <v>0</v>
      </c>
      <c r="N1463" s="1353">
        <f t="shared" si="100"/>
        <v>0</v>
      </c>
      <c r="O1463" s="1353">
        <f t="shared" si="101"/>
        <v>0</v>
      </c>
    </row>
    <row r="1464" spans="1:15" outlineLevel="1">
      <c r="A1464" s="1263">
        <v>1453</v>
      </c>
      <c r="B1464" s="1295">
        <v>21600003</v>
      </c>
      <c r="C1464" s="1279" t="s">
        <v>419</v>
      </c>
      <c r="D1464" s="1296">
        <f>+BS!Q1460</f>
        <v>-365317165.48416668</v>
      </c>
      <c r="H1464" s="1261">
        <f t="shared" si="104"/>
        <v>-365317165.48416668</v>
      </c>
      <c r="N1464" s="1353">
        <f t="shared" si="100"/>
        <v>0</v>
      </c>
      <c r="O1464" s="1353">
        <f t="shared" si="101"/>
        <v>0</v>
      </c>
    </row>
    <row r="1465" spans="1:15" outlineLevel="1">
      <c r="A1465" s="1263">
        <v>1454</v>
      </c>
      <c r="B1465" s="1279" t="s">
        <v>418</v>
      </c>
      <c r="D1465" s="1296">
        <f>+BS!Q1461</f>
        <v>-203198975.10791668</v>
      </c>
      <c r="H1465" s="1261">
        <f t="shared" si="104"/>
        <v>-203198975.10791668</v>
      </c>
      <c r="N1465" s="1353">
        <f t="shared" si="100"/>
        <v>0</v>
      </c>
      <c r="O1465" s="1353">
        <f t="shared" si="101"/>
        <v>0</v>
      </c>
    </row>
    <row r="1466" spans="1:15" hidden="1" outlineLevel="2">
      <c r="A1466" s="1263">
        <v>1455</v>
      </c>
      <c r="B1466" s="1295">
        <v>43700003</v>
      </c>
      <c r="C1466" s="1279" t="s">
        <v>197</v>
      </c>
      <c r="D1466" s="1296">
        <f>+BS!Q1462</f>
        <v>0</v>
      </c>
      <c r="H1466" s="1261">
        <f t="shared" si="104"/>
        <v>0</v>
      </c>
      <c r="N1466" s="1353">
        <f t="shared" si="100"/>
        <v>0</v>
      </c>
      <c r="O1466" s="1353">
        <f t="shared" si="101"/>
        <v>0</v>
      </c>
    </row>
    <row r="1467" spans="1:15" hidden="1" outlineLevel="2">
      <c r="A1467" s="1263">
        <v>1456</v>
      </c>
      <c r="B1467" s="1295">
        <v>43700013</v>
      </c>
      <c r="C1467" s="1279" t="s">
        <v>198</v>
      </c>
      <c r="D1467" s="1296">
        <f>+BS!Q1463</f>
        <v>0</v>
      </c>
      <c r="H1467" s="1261">
        <f t="shared" si="104"/>
        <v>0</v>
      </c>
      <c r="N1467" s="1353">
        <f t="shared" si="100"/>
        <v>0</v>
      </c>
      <c r="O1467" s="1353">
        <f t="shared" si="101"/>
        <v>0</v>
      </c>
    </row>
    <row r="1468" spans="1:15" hidden="1" outlineLevel="2">
      <c r="A1468" s="1263">
        <v>1457</v>
      </c>
      <c r="B1468" s="1295">
        <v>43700023</v>
      </c>
      <c r="C1468" s="1279" t="s">
        <v>257</v>
      </c>
      <c r="D1468" s="1296">
        <f>+BS!Q1464</f>
        <v>0</v>
      </c>
      <c r="H1468" s="1261">
        <f t="shared" si="104"/>
        <v>0</v>
      </c>
      <c r="N1468" s="1353">
        <f t="shared" si="100"/>
        <v>0</v>
      </c>
      <c r="O1468" s="1353">
        <f t="shared" si="101"/>
        <v>0</v>
      </c>
    </row>
    <row r="1469" spans="1:15" hidden="1" outlineLevel="2">
      <c r="A1469" s="1263">
        <v>1458</v>
      </c>
      <c r="B1469" s="1295">
        <v>43700043</v>
      </c>
      <c r="C1469" s="1279" t="s">
        <v>1310</v>
      </c>
      <c r="D1469" s="1296">
        <f>+BS!Q1465</f>
        <v>0</v>
      </c>
      <c r="H1469" s="1261">
        <f t="shared" si="104"/>
        <v>0</v>
      </c>
      <c r="N1469" s="1353">
        <f t="shared" si="100"/>
        <v>0</v>
      </c>
      <c r="O1469" s="1353">
        <f t="shared" si="101"/>
        <v>0</v>
      </c>
    </row>
    <row r="1470" spans="1:15" outlineLevel="1" collapsed="1">
      <c r="A1470" s="1263">
        <v>1459</v>
      </c>
      <c r="B1470" s="1295">
        <v>43800003</v>
      </c>
      <c r="C1470" s="1279" t="s">
        <v>1773</v>
      </c>
      <c r="D1470" s="1296">
        <f>+BS!Q1466</f>
        <v>122201292.60250001</v>
      </c>
      <c r="H1470" s="1261">
        <f t="shared" si="104"/>
        <v>122201292.60250001</v>
      </c>
      <c r="N1470" s="1353">
        <f t="shared" si="100"/>
        <v>0</v>
      </c>
      <c r="O1470" s="1353">
        <f t="shared" si="101"/>
        <v>0</v>
      </c>
    </row>
    <row r="1471" spans="1:15" s="1279" customFormat="1" outlineLevel="1">
      <c r="A1471" s="1298">
        <v>1460</v>
      </c>
      <c r="B1471" s="1304">
        <v>43900003</v>
      </c>
      <c r="C1471" s="1279" t="s">
        <v>1319</v>
      </c>
      <c r="D1471" s="1296">
        <f>+BS!Q1467</f>
        <v>5848610</v>
      </c>
      <c r="E1471" s="1298"/>
      <c r="F1471" s="1275"/>
      <c r="G1471" s="1275"/>
      <c r="H1471" s="1275"/>
      <c r="I1471" s="1275">
        <f>+D1471</f>
        <v>5848610</v>
      </c>
      <c r="K1471" s="1275"/>
      <c r="L1471" s="1275"/>
      <c r="M1471" s="1275">
        <f>I1471</f>
        <v>5848610</v>
      </c>
      <c r="N1471" s="1333">
        <f t="shared" si="100"/>
        <v>5848610</v>
      </c>
      <c r="O1471" s="1333">
        <f t="shared" si="101"/>
        <v>0</v>
      </c>
    </row>
    <row r="1472" spans="1:15" s="1279" customFormat="1" outlineLevel="1">
      <c r="A1472" s="1298">
        <v>1461</v>
      </c>
      <c r="B1472" s="1295">
        <v>21600011</v>
      </c>
      <c r="C1472" s="1279" t="s">
        <v>2098</v>
      </c>
      <c r="D1472" s="1296">
        <f>+BS!Q1468</f>
        <v>36733009.289166667</v>
      </c>
      <c r="E1472" s="1298"/>
      <c r="F1472" s="1275"/>
      <c r="G1472" s="1275"/>
      <c r="H1472" s="1275"/>
      <c r="I1472" s="1275">
        <f>+D1472</f>
        <v>36733009.289166667</v>
      </c>
      <c r="K1472" s="1275"/>
      <c r="L1472" s="1275"/>
      <c r="M1472" s="1275">
        <f>I1472</f>
        <v>36733009.289166667</v>
      </c>
      <c r="N1472" s="1333">
        <f t="shared" si="100"/>
        <v>36733009.289166667</v>
      </c>
      <c r="O1472" s="1333">
        <f t="shared" si="101"/>
        <v>0</v>
      </c>
    </row>
    <row r="1473" spans="1:15" outlineLevel="1">
      <c r="A1473" s="1263">
        <v>1462</v>
      </c>
      <c r="B1473" s="1295">
        <v>21600013</v>
      </c>
      <c r="C1473" s="1279" t="s">
        <v>672</v>
      </c>
      <c r="D1473" s="1296">
        <f>+BS!Q1469</f>
        <v>77562549.519999996</v>
      </c>
      <c r="H1473" s="1261">
        <f t="shared" ref="H1473:H1491" si="105">+D1473</f>
        <v>77562549.519999996</v>
      </c>
      <c r="N1473" s="1353">
        <f t="shared" si="100"/>
        <v>0</v>
      </c>
      <c r="O1473" s="1353">
        <f t="shared" si="101"/>
        <v>0</v>
      </c>
    </row>
    <row r="1474" spans="1:15" outlineLevel="1">
      <c r="A1474" s="1263">
        <v>1463</v>
      </c>
      <c r="B1474" s="1295">
        <v>21600023</v>
      </c>
      <c r="C1474" s="1279" t="s">
        <v>673</v>
      </c>
      <c r="D1474" s="1296">
        <f>+BS!Q1470</f>
        <v>1755001.25</v>
      </c>
      <c r="H1474" s="1261">
        <f t="shared" si="105"/>
        <v>1755001.25</v>
      </c>
      <c r="N1474" s="1353">
        <f t="shared" si="100"/>
        <v>0</v>
      </c>
      <c r="O1474" s="1353">
        <f t="shared" si="101"/>
        <v>0</v>
      </c>
    </row>
    <row r="1475" spans="1:15" outlineLevel="1">
      <c r="A1475" s="1263">
        <v>1464</v>
      </c>
      <c r="B1475" s="1295">
        <v>21600033</v>
      </c>
      <c r="C1475" s="1279" t="s">
        <v>1196</v>
      </c>
      <c r="D1475" s="1296">
        <f>+BS!Q1471</f>
        <v>1471103.6200000003</v>
      </c>
      <c r="H1475" s="1261">
        <f t="shared" si="105"/>
        <v>1471103.6200000003</v>
      </c>
      <c r="N1475" s="1353">
        <f t="shared" si="100"/>
        <v>0</v>
      </c>
      <c r="O1475" s="1353">
        <f t="shared" si="101"/>
        <v>0</v>
      </c>
    </row>
    <row r="1476" spans="1:15" outlineLevel="1">
      <c r="A1476" s="1263">
        <v>1465</v>
      </c>
      <c r="B1476" s="1295">
        <v>21600053</v>
      </c>
      <c r="C1476" s="1279" t="s">
        <v>1197</v>
      </c>
      <c r="D1476" s="1296">
        <f>+BS!Q1472</f>
        <v>16359946.110000005</v>
      </c>
      <c r="H1476" s="1261">
        <f t="shared" si="105"/>
        <v>16359946.110000005</v>
      </c>
      <c r="N1476" s="1353">
        <f t="shared" si="100"/>
        <v>0</v>
      </c>
      <c r="O1476" s="1353">
        <f t="shared" si="101"/>
        <v>0</v>
      </c>
    </row>
    <row r="1477" spans="1:15" outlineLevel="1">
      <c r="A1477" s="1263">
        <v>1466</v>
      </c>
      <c r="B1477" s="1295">
        <v>21600073</v>
      </c>
      <c r="C1477" s="1279" t="s">
        <v>1960</v>
      </c>
      <c r="D1477" s="1296">
        <f>+BS!Q1473</f>
        <v>0</v>
      </c>
      <c r="H1477" s="1261">
        <f t="shared" si="105"/>
        <v>0</v>
      </c>
      <c r="N1477" s="1353">
        <f t="shared" si="100"/>
        <v>0</v>
      </c>
      <c r="O1477" s="1353">
        <f t="shared" si="101"/>
        <v>0</v>
      </c>
    </row>
    <row r="1478" spans="1:15" outlineLevel="1">
      <c r="A1478" s="1263">
        <v>1467</v>
      </c>
      <c r="B1478" s="1295">
        <v>21610013</v>
      </c>
      <c r="C1478" s="1279" t="s">
        <v>342</v>
      </c>
      <c r="D1478" s="1296">
        <f>+BS!Q1474</f>
        <v>14753896.166666666</v>
      </c>
      <c r="H1478" s="1261">
        <f t="shared" si="105"/>
        <v>14753896.166666666</v>
      </c>
      <c r="N1478" s="1353">
        <f t="shared" si="100"/>
        <v>0</v>
      </c>
      <c r="O1478" s="1353">
        <f t="shared" si="101"/>
        <v>0</v>
      </c>
    </row>
    <row r="1479" spans="1:15" hidden="1" outlineLevel="2">
      <c r="A1479" s="1263">
        <v>1468</v>
      </c>
      <c r="B1479" s="1295">
        <v>21610033</v>
      </c>
      <c r="C1479" s="1279" t="s">
        <v>663</v>
      </c>
      <c r="D1479" s="1296">
        <f>+BS!Q1475</f>
        <v>0</v>
      </c>
      <c r="H1479" s="1261">
        <f t="shared" si="105"/>
        <v>0</v>
      </c>
      <c r="N1479" s="1353">
        <f t="shared" si="100"/>
        <v>0</v>
      </c>
      <c r="O1479" s="1353">
        <f t="shared" si="101"/>
        <v>0</v>
      </c>
    </row>
    <row r="1480" spans="1:15" s="1279" customFormat="1" hidden="1" outlineLevel="2">
      <c r="A1480" s="1298">
        <v>1469</v>
      </c>
      <c r="B1480" s="1295">
        <v>21900003</v>
      </c>
      <c r="C1480" s="1279" t="s">
        <v>393</v>
      </c>
      <c r="D1480" s="1296">
        <f>+BS!Q1476</f>
        <v>0</v>
      </c>
      <c r="E1480" s="1298"/>
      <c r="F1480" s="1275"/>
      <c r="G1480" s="1275"/>
      <c r="H1480" s="1275">
        <f t="shared" si="105"/>
        <v>0</v>
      </c>
      <c r="I1480" s="1275"/>
      <c r="K1480" s="1275"/>
      <c r="L1480" s="1275"/>
      <c r="M1480" s="1275"/>
      <c r="N1480" s="1333">
        <f t="shared" si="100"/>
        <v>0</v>
      </c>
      <c r="O1480" s="1333">
        <f t="shared" si="101"/>
        <v>0</v>
      </c>
    </row>
    <row r="1481" spans="1:15" s="1279" customFormat="1" hidden="1" outlineLevel="2">
      <c r="A1481" s="1298">
        <v>1470</v>
      </c>
      <c r="B1481" s="1295">
        <v>21900013</v>
      </c>
      <c r="C1481" s="1279" t="s">
        <v>383</v>
      </c>
      <c r="D1481" s="1296">
        <f>+BS!Q1477</f>
        <v>0</v>
      </c>
      <c r="E1481" s="1298"/>
      <c r="F1481" s="1275"/>
      <c r="G1481" s="1275"/>
      <c r="H1481" s="1275">
        <f t="shared" si="105"/>
        <v>0</v>
      </c>
      <c r="I1481" s="1275"/>
      <c r="K1481" s="1275"/>
      <c r="L1481" s="1275"/>
      <c r="M1481" s="1275"/>
      <c r="N1481" s="1333">
        <f t="shared" si="100"/>
        <v>0</v>
      </c>
      <c r="O1481" s="1333">
        <f t="shared" si="101"/>
        <v>0</v>
      </c>
    </row>
    <row r="1482" spans="1:15" s="1279" customFormat="1" hidden="1" outlineLevel="2">
      <c r="A1482" s="1298">
        <v>1471</v>
      </c>
      <c r="B1482" s="1295">
        <v>21900023</v>
      </c>
      <c r="C1482" s="1279" t="s">
        <v>2590</v>
      </c>
      <c r="D1482" s="1296">
        <f>+BS!Q1478</f>
        <v>0</v>
      </c>
      <c r="E1482" s="1298"/>
      <c r="F1482" s="1275"/>
      <c r="G1482" s="1275"/>
      <c r="H1482" s="1275">
        <f t="shared" si="105"/>
        <v>0</v>
      </c>
      <c r="I1482" s="1275"/>
      <c r="K1482" s="1275"/>
      <c r="L1482" s="1275"/>
      <c r="M1482" s="1275"/>
      <c r="N1482" s="1333">
        <f t="shared" si="100"/>
        <v>0</v>
      </c>
      <c r="O1482" s="1333">
        <f t="shared" si="101"/>
        <v>0</v>
      </c>
    </row>
    <row r="1483" spans="1:15" s="1279" customFormat="1" hidden="1" outlineLevel="2">
      <c r="A1483" s="1298">
        <v>1472</v>
      </c>
      <c r="B1483" s="1295">
        <v>21900033</v>
      </c>
      <c r="C1483" s="1279" t="s">
        <v>2591</v>
      </c>
      <c r="D1483" s="1296">
        <f>+BS!Q1479</f>
        <v>0</v>
      </c>
      <c r="E1483" s="1298"/>
      <c r="F1483" s="1275"/>
      <c r="G1483" s="1275"/>
      <c r="H1483" s="1275">
        <f t="shared" si="105"/>
        <v>0</v>
      </c>
      <c r="I1483" s="1275"/>
      <c r="K1483" s="1275"/>
      <c r="L1483" s="1275"/>
      <c r="M1483" s="1275"/>
      <c r="N1483" s="1333">
        <f t="shared" si="100"/>
        <v>0</v>
      </c>
      <c r="O1483" s="1333">
        <f t="shared" si="101"/>
        <v>0</v>
      </c>
    </row>
    <row r="1484" spans="1:15" s="1279" customFormat="1" hidden="1" outlineLevel="2">
      <c r="A1484" s="1298">
        <v>1473</v>
      </c>
      <c r="B1484" s="1295">
        <v>21900053</v>
      </c>
      <c r="C1484" s="1279" t="s">
        <v>654</v>
      </c>
      <c r="D1484" s="1296">
        <f>+BS!Q1480</f>
        <v>0</v>
      </c>
      <c r="E1484" s="1298"/>
      <c r="F1484" s="1275"/>
      <c r="G1484" s="1275"/>
      <c r="H1484" s="1275">
        <f t="shared" si="105"/>
        <v>0</v>
      </c>
      <c r="I1484" s="1275"/>
      <c r="K1484" s="1275"/>
      <c r="L1484" s="1275"/>
      <c r="M1484" s="1275"/>
      <c r="N1484" s="1333">
        <f t="shared" ref="N1484:N1547" si="106">SUM(K1484:M1484)</f>
        <v>0</v>
      </c>
      <c r="O1484" s="1333">
        <f t="shared" ref="O1484:O1547" si="107">N1484-I1484</f>
        <v>0</v>
      </c>
    </row>
    <row r="1485" spans="1:15" s="1279" customFormat="1" hidden="1" outlineLevel="2">
      <c r="A1485" s="1298">
        <v>1474</v>
      </c>
      <c r="B1485" s="1295">
        <v>21900063</v>
      </c>
      <c r="C1485" s="1279" t="s">
        <v>494</v>
      </c>
      <c r="D1485" s="1296">
        <f>+BS!Q1481</f>
        <v>0</v>
      </c>
      <c r="E1485" s="1298"/>
      <c r="F1485" s="1275"/>
      <c r="G1485" s="1275"/>
      <c r="H1485" s="1275">
        <f t="shared" si="105"/>
        <v>0</v>
      </c>
      <c r="I1485" s="1275"/>
      <c r="K1485" s="1275"/>
      <c r="L1485" s="1275"/>
      <c r="M1485" s="1275"/>
      <c r="N1485" s="1333">
        <f t="shared" si="106"/>
        <v>0</v>
      </c>
      <c r="O1485" s="1333">
        <f t="shared" si="107"/>
        <v>0</v>
      </c>
    </row>
    <row r="1486" spans="1:15" s="1279" customFormat="1" hidden="1" outlineLevel="2">
      <c r="A1486" s="1298">
        <v>1475</v>
      </c>
      <c r="B1486" s="1295">
        <v>21900073</v>
      </c>
      <c r="C1486" s="1279" t="s">
        <v>285</v>
      </c>
      <c r="D1486" s="1296">
        <f>+BS!Q1482</f>
        <v>0</v>
      </c>
      <c r="E1486" s="1298"/>
      <c r="F1486" s="1275"/>
      <c r="G1486" s="1275"/>
      <c r="H1486" s="1275">
        <f t="shared" si="105"/>
        <v>0</v>
      </c>
      <c r="I1486" s="1275"/>
      <c r="K1486" s="1275"/>
      <c r="L1486" s="1275"/>
      <c r="M1486" s="1275"/>
      <c r="N1486" s="1333">
        <f t="shared" si="106"/>
        <v>0</v>
      </c>
      <c r="O1486" s="1333">
        <f t="shared" si="107"/>
        <v>0</v>
      </c>
    </row>
    <row r="1487" spans="1:15" s="1279" customFormat="1" hidden="1" outlineLevel="2">
      <c r="A1487" s="1298">
        <v>1476</v>
      </c>
      <c r="B1487" s="1295">
        <v>21900093</v>
      </c>
      <c r="C1487" s="1279" t="s">
        <v>746</v>
      </c>
      <c r="D1487" s="1296">
        <f>+BS!Q1483</f>
        <v>0</v>
      </c>
      <c r="E1487" s="1298"/>
      <c r="F1487" s="1275"/>
      <c r="G1487" s="1275"/>
      <c r="H1487" s="1275">
        <f t="shared" si="105"/>
        <v>0</v>
      </c>
      <c r="I1487" s="1275"/>
      <c r="K1487" s="1275"/>
      <c r="L1487" s="1275"/>
      <c r="M1487" s="1275"/>
      <c r="N1487" s="1333">
        <f t="shared" si="106"/>
        <v>0</v>
      </c>
      <c r="O1487" s="1333">
        <f t="shared" si="107"/>
        <v>0</v>
      </c>
    </row>
    <row r="1488" spans="1:15" s="1279" customFormat="1" outlineLevel="1" collapsed="1">
      <c r="A1488" s="1298">
        <v>1477</v>
      </c>
      <c r="B1488" s="1295">
        <v>21900103</v>
      </c>
      <c r="C1488" s="1279" t="s">
        <v>3161</v>
      </c>
      <c r="D1488" s="1296">
        <f>+BS!Q1484</f>
        <v>-14391415.099999996</v>
      </c>
      <c r="E1488" s="1298"/>
      <c r="F1488" s="1275"/>
      <c r="G1488" s="1275"/>
      <c r="H1488" s="1275">
        <f t="shared" si="105"/>
        <v>-14391415.099999996</v>
      </c>
      <c r="I1488" s="1275"/>
      <c r="K1488" s="1275"/>
      <c r="L1488" s="1275"/>
      <c r="M1488" s="1275"/>
      <c r="N1488" s="1333">
        <f t="shared" si="106"/>
        <v>0</v>
      </c>
      <c r="O1488" s="1333">
        <f t="shared" si="107"/>
        <v>0</v>
      </c>
    </row>
    <row r="1489" spans="1:15" s="1279" customFormat="1" outlineLevel="1">
      <c r="A1489" s="1298">
        <v>1478</v>
      </c>
      <c r="B1489" s="1295">
        <v>21900113</v>
      </c>
      <c r="C1489" s="1279" t="s">
        <v>3162</v>
      </c>
      <c r="D1489" s="1296">
        <f>+BS!Q1485</f>
        <v>22559352.400000002</v>
      </c>
      <c r="E1489" s="1298"/>
      <c r="F1489" s="1275"/>
      <c r="G1489" s="1275"/>
      <c r="H1489" s="1275">
        <f t="shared" si="105"/>
        <v>22559352.400000002</v>
      </c>
      <c r="I1489" s="1275"/>
      <c r="K1489" s="1275"/>
      <c r="L1489" s="1275"/>
      <c r="M1489" s="1275"/>
      <c r="N1489" s="1333">
        <f t="shared" si="106"/>
        <v>0</v>
      </c>
      <c r="O1489" s="1333">
        <f t="shared" si="107"/>
        <v>0</v>
      </c>
    </row>
    <row r="1490" spans="1:15" s="1279" customFormat="1" outlineLevel="1">
      <c r="A1490" s="1298">
        <v>1479</v>
      </c>
      <c r="B1490" s="1295">
        <v>21900123</v>
      </c>
      <c r="C1490" s="1279" t="s">
        <v>3163</v>
      </c>
      <c r="D1490" s="1296">
        <f>+BS!Q1486</f>
        <v>0</v>
      </c>
      <c r="E1490" s="1298"/>
      <c r="F1490" s="1275"/>
      <c r="G1490" s="1275"/>
      <c r="H1490" s="1275">
        <f t="shared" si="105"/>
        <v>0</v>
      </c>
      <c r="I1490" s="1275"/>
      <c r="K1490" s="1275"/>
      <c r="L1490" s="1275"/>
      <c r="M1490" s="1275"/>
      <c r="N1490" s="1333">
        <f t="shared" si="106"/>
        <v>0</v>
      </c>
      <c r="O1490" s="1333">
        <f t="shared" si="107"/>
        <v>0</v>
      </c>
    </row>
    <row r="1491" spans="1:15" s="1279" customFormat="1" outlineLevel="1">
      <c r="A1491" s="1298">
        <v>1480</v>
      </c>
      <c r="B1491" s="1295">
        <v>21900133</v>
      </c>
      <c r="C1491" s="1279" t="s">
        <v>1757</v>
      </c>
      <c r="D1491" s="1296">
        <f>+BS!Q1487</f>
        <v>437276.70000000013</v>
      </c>
      <c r="E1491" s="1298"/>
      <c r="F1491" s="1275"/>
      <c r="G1491" s="1275"/>
      <c r="H1491" s="1275">
        <f t="shared" si="105"/>
        <v>437276.70000000013</v>
      </c>
      <c r="I1491" s="1275"/>
      <c r="K1491" s="1275"/>
      <c r="L1491" s="1275"/>
      <c r="M1491" s="1275"/>
      <c r="N1491" s="1333">
        <f t="shared" si="106"/>
        <v>0</v>
      </c>
      <c r="O1491" s="1333">
        <f t="shared" si="107"/>
        <v>0</v>
      </c>
    </row>
    <row r="1492" spans="1:15" s="1279" customFormat="1" outlineLevel="1">
      <c r="A1492" s="1298">
        <v>1481</v>
      </c>
      <c r="B1492" s="1295">
        <v>21900143</v>
      </c>
      <c r="C1492" s="1329" t="s">
        <v>3151</v>
      </c>
      <c r="D1492" s="1296">
        <f>+BS!Q1488</f>
        <v>209636421.70666668</v>
      </c>
      <c r="E1492" s="1298"/>
      <c r="F1492" s="1275"/>
      <c r="G1492" s="1275"/>
      <c r="H1492" s="1275"/>
      <c r="I1492" s="1275">
        <f t="shared" ref="I1492:I1497" si="108">+D1492</f>
        <v>209636421.70666668</v>
      </c>
      <c r="K1492" s="1275"/>
      <c r="L1492" s="1275"/>
      <c r="M1492" s="1275">
        <f t="shared" ref="M1492:M1497" si="109">I1492</f>
        <v>209636421.70666668</v>
      </c>
      <c r="N1492" s="1333">
        <f t="shared" si="106"/>
        <v>209636421.70666668</v>
      </c>
      <c r="O1492" s="1333">
        <f t="shared" si="107"/>
        <v>0</v>
      </c>
    </row>
    <row r="1493" spans="1:15" s="1279" customFormat="1" outlineLevel="1">
      <c r="A1493" s="1298">
        <v>1482</v>
      </c>
      <c r="B1493" s="1295">
        <v>21900153</v>
      </c>
      <c r="C1493" s="1329" t="s">
        <v>3152</v>
      </c>
      <c r="D1493" s="1296">
        <f>+BS!Q1489</f>
        <v>-73372747.596666664</v>
      </c>
      <c r="E1493" s="1298"/>
      <c r="F1493" s="1275"/>
      <c r="G1493" s="1275"/>
      <c r="H1493" s="1275"/>
      <c r="I1493" s="1275">
        <f t="shared" si="108"/>
        <v>-73372747.596666664</v>
      </c>
      <c r="K1493" s="1275"/>
      <c r="L1493" s="1275"/>
      <c r="M1493" s="1275">
        <f t="shared" si="109"/>
        <v>-73372747.596666664</v>
      </c>
      <c r="N1493" s="1333">
        <f t="shared" si="106"/>
        <v>-73372747.596666664</v>
      </c>
      <c r="O1493" s="1333">
        <f t="shared" si="107"/>
        <v>0</v>
      </c>
    </row>
    <row r="1494" spans="1:15" s="1279" customFormat="1" outlineLevel="1">
      <c r="A1494" s="1298">
        <v>1483</v>
      </c>
      <c r="B1494" s="1295">
        <v>21900163</v>
      </c>
      <c r="C1494" s="1329" t="s">
        <v>3153</v>
      </c>
      <c r="D1494" s="1296">
        <f>+BS!Q1490</f>
        <v>13279631.802083334</v>
      </c>
      <c r="E1494" s="1298"/>
      <c r="F1494" s="1275"/>
      <c r="G1494" s="1275"/>
      <c r="H1494" s="1275"/>
      <c r="I1494" s="1275">
        <f t="shared" si="108"/>
        <v>13279631.802083334</v>
      </c>
      <c r="K1494" s="1275"/>
      <c r="L1494" s="1275"/>
      <c r="M1494" s="1275">
        <f t="shared" si="109"/>
        <v>13279631.802083334</v>
      </c>
      <c r="N1494" s="1333">
        <f t="shared" si="106"/>
        <v>13279631.802083334</v>
      </c>
      <c r="O1494" s="1333">
        <f t="shared" si="107"/>
        <v>0</v>
      </c>
    </row>
    <row r="1495" spans="1:15" s="1279" customFormat="1" outlineLevel="1">
      <c r="A1495" s="1298">
        <v>1484</v>
      </c>
      <c r="B1495" s="1295">
        <v>21900173</v>
      </c>
      <c r="C1495" s="1329" t="s">
        <v>3154</v>
      </c>
      <c r="D1495" s="1296">
        <f>+BS!Q1491</f>
        <v>-4647871.09</v>
      </c>
      <c r="E1495" s="1298"/>
      <c r="F1495" s="1275"/>
      <c r="G1495" s="1275"/>
      <c r="H1495" s="1275"/>
      <c r="I1495" s="1275">
        <f t="shared" si="108"/>
        <v>-4647871.09</v>
      </c>
      <c r="K1495" s="1275"/>
      <c r="L1495" s="1275"/>
      <c r="M1495" s="1275">
        <f t="shared" si="109"/>
        <v>-4647871.09</v>
      </c>
      <c r="N1495" s="1333">
        <f t="shared" si="106"/>
        <v>-4647871.09</v>
      </c>
      <c r="O1495" s="1333">
        <f t="shared" si="107"/>
        <v>0</v>
      </c>
    </row>
    <row r="1496" spans="1:15" s="1279" customFormat="1" outlineLevel="1">
      <c r="A1496" s="1298">
        <v>1485</v>
      </c>
      <c r="B1496" s="1295">
        <v>21900183</v>
      </c>
      <c r="C1496" s="1329" t="s">
        <v>3155</v>
      </c>
      <c r="D1496" s="1296">
        <f>+BS!Q1492</f>
        <v>-3005555.6345833335</v>
      </c>
      <c r="E1496" s="1298"/>
      <c r="F1496" s="1275"/>
      <c r="G1496" s="1275"/>
      <c r="H1496" s="1275"/>
      <c r="I1496" s="1275">
        <f t="shared" si="108"/>
        <v>-3005555.6345833335</v>
      </c>
      <c r="K1496" s="1275"/>
      <c r="L1496" s="1275"/>
      <c r="M1496" s="1275">
        <f t="shared" si="109"/>
        <v>-3005555.6345833335</v>
      </c>
      <c r="N1496" s="1333">
        <f t="shared" si="106"/>
        <v>-3005555.6345833335</v>
      </c>
      <c r="O1496" s="1333">
        <f t="shared" si="107"/>
        <v>0</v>
      </c>
    </row>
    <row r="1497" spans="1:15" s="1279" customFormat="1" outlineLevel="1">
      <c r="A1497" s="1298">
        <v>1486</v>
      </c>
      <c r="B1497" s="1295">
        <v>21900193</v>
      </c>
      <c r="C1497" s="1329" t="s">
        <v>3156</v>
      </c>
      <c r="D1497" s="1296">
        <f>+BS!Q1493</f>
        <v>1051944.3820833333</v>
      </c>
      <c r="E1497" s="1298"/>
      <c r="F1497" s="1275"/>
      <c r="G1497" s="1275"/>
      <c r="H1497" s="1275"/>
      <c r="I1497" s="1275">
        <f t="shared" si="108"/>
        <v>1051944.3820833333</v>
      </c>
      <c r="K1497" s="1275"/>
      <c r="L1497" s="1275"/>
      <c r="M1497" s="1275">
        <f t="shared" si="109"/>
        <v>1051944.3820833333</v>
      </c>
      <c r="N1497" s="1333">
        <f t="shared" si="106"/>
        <v>1051944.3820833333</v>
      </c>
      <c r="O1497" s="1333">
        <f t="shared" si="107"/>
        <v>0</v>
      </c>
    </row>
    <row r="1498" spans="1:15" s="1279" customFormat="1" outlineLevel="1">
      <c r="A1498" s="1298">
        <v>1487</v>
      </c>
      <c r="B1498" s="1304">
        <v>21900203</v>
      </c>
      <c r="C1498" s="1279" t="s">
        <v>1219</v>
      </c>
      <c r="D1498" s="1296">
        <f>+BS!Q1494</f>
        <v>0</v>
      </c>
      <c r="E1498" s="1298"/>
      <c r="F1498" s="1275"/>
      <c r="G1498" s="1275"/>
      <c r="H1498" s="1275">
        <f t="shared" ref="H1498:H1529" si="110">+D1498</f>
        <v>0</v>
      </c>
      <c r="I1498" s="1275"/>
      <c r="K1498" s="1275"/>
      <c r="L1498" s="1275"/>
      <c r="M1498" s="1275"/>
      <c r="N1498" s="1333">
        <f t="shared" si="106"/>
        <v>0</v>
      </c>
      <c r="O1498" s="1333">
        <f t="shared" si="107"/>
        <v>0</v>
      </c>
    </row>
    <row r="1499" spans="1:15" s="1279" customFormat="1" outlineLevel="1">
      <c r="A1499" s="1298">
        <v>1488</v>
      </c>
      <c r="B1499" s="1304">
        <v>21900213</v>
      </c>
      <c r="C1499" s="1279" t="s">
        <v>1481</v>
      </c>
      <c r="D1499" s="1296">
        <f>+BS!Q1495</f>
        <v>0</v>
      </c>
      <c r="E1499" s="1298"/>
      <c r="F1499" s="1275"/>
      <c r="G1499" s="1275"/>
      <c r="H1499" s="1275">
        <f t="shared" si="110"/>
        <v>0</v>
      </c>
      <c r="I1499" s="1275"/>
      <c r="K1499" s="1275"/>
      <c r="L1499" s="1275"/>
      <c r="M1499" s="1275"/>
      <c r="N1499" s="1333">
        <f t="shared" si="106"/>
        <v>0</v>
      </c>
      <c r="O1499" s="1333">
        <f t="shared" si="107"/>
        <v>0</v>
      </c>
    </row>
    <row r="1500" spans="1:15" s="1279" customFormat="1" outlineLevel="1">
      <c r="A1500" s="1298">
        <v>1489</v>
      </c>
      <c r="B1500" s="1304">
        <v>21900223</v>
      </c>
      <c r="C1500" s="1279" t="s">
        <v>3108</v>
      </c>
      <c r="D1500" s="1296">
        <f>+BS!Q1496</f>
        <v>-153046.85</v>
      </c>
      <c r="E1500" s="1298"/>
      <c r="F1500" s="1275"/>
      <c r="G1500" s="1275"/>
      <c r="H1500" s="1275">
        <f t="shared" si="110"/>
        <v>-153046.85</v>
      </c>
      <c r="I1500" s="1275"/>
      <c r="K1500" s="1275"/>
      <c r="L1500" s="1275"/>
      <c r="M1500" s="1275"/>
      <c r="N1500" s="1333">
        <f t="shared" si="106"/>
        <v>0</v>
      </c>
      <c r="O1500" s="1333">
        <f t="shared" si="107"/>
        <v>0</v>
      </c>
    </row>
    <row r="1501" spans="1:15" s="1279" customFormat="1" outlineLevel="1">
      <c r="A1501" s="1298">
        <v>1490</v>
      </c>
      <c r="B1501" s="1304">
        <v>21900233</v>
      </c>
      <c r="C1501" s="1279" t="s">
        <v>3111</v>
      </c>
      <c r="D1501" s="1296">
        <f>+BS!Q1497</f>
        <v>5036995.2899999991</v>
      </c>
      <c r="E1501" s="1298"/>
      <c r="F1501" s="1275"/>
      <c r="G1501" s="1275"/>
      <c r="H1501" s="1275">
        <f t="shared" si="110"/>
        <v>5036995.2899999991</v>
      </c>
      <c r="I1501" s="1275"/>
      <c r="K1501" s="1275"/>
      <c r="L1501" s="1275"/>
      <c r="M1501" s="1275"/>
      <c r="N1501" s="1333">
        <f t="shared" si="106"/>
        <v>0</v>
      </c>
      <c r="O1501" s="1333">
        <f t="shared" si="107"/>
        <v>0</v>
      </c>
    </row>
    <row r="1502" spans="1:15" outlineLevel="1">
      <c r="A1502" s="1263">
        <v>1491</v>
      </c>
      <c r="B1502" s="1304">
        <v>21900243</v>
      </c>
      <c r="C1502" s="1279" t="s">
        <v>3112</v>
      </c>
      <c r="D1502" s="1296">
        <f>+BS!Q1498</f>
        <v>-7895773.3399999999</v>
      </c>
      <c r="E1502" s="1298"/>
      <c r="H1502" s="1261">
        <f t="shared" si="110"/>
        <v>-7895773.3399999999</v>
      </c>
      <c r="N1502" s="1353">
        <f t="shared" si="106"/>
        <v>0</v>
      </c>
      <c r="O1502" s="1353">
        <f t="shared" si="107"/>
        <v>0</v>
      </c>
    </row>
    <row r="1503" spans="1:15" hidden="1" outlineLevel="2">
      <c r="A1503" s="1263">
        <v>1492</v>
      </c>
      <c r="B1503" s="1295">
        <v>22100043</v>
      </c>
      <c r="C1503" s="1279" t="s">
        <v>208</v>
      </c>
      <c r="D1503" s="1296">
        <f>+BS!Q1499</f>
        <v>0</v>
      </c>
      <c r="E1503" s="1298"/>
      <c r="H1503" s="1261">
        <f t="shared" si="110"/>
        <v>0</v>
      </c>
      <c r="N1503" s="1353">
        <f t="shared" si="106"/>
        <v>0</v>
      </c>
      <c r="O1503" s="1353">
        <f t="shared" si="107"/>
        <v>0</v>
      </c>
    </row>
    <row r="1504" spans="1:15" hidden="1" outlineLevel="2">
      <c r="A1504" s="1263">
        <v>1493</v>
      </c>
      <c r="B1504" s="1295">
        <v>22100063</v>
      </c>
      <c r="C1504" s="1279" t="s">
        <v>7</v>
      </c>
      <c r="D1504" s="1296">
        <f>+BS!Q1500</f>
        <v>0</v>
      </c>
      <c r="H1504" s="1261">
        <f t="shared" si="110"/>
        <v>0</v>
      </c>
      <c r="N1504" s="1353">
        <f t="shared" si="106"/>
        <v>0</v>
      </c>
      <c r="O1504" s="1353">
        <f t="shared" si="107"/>
        <v>0</v>
      </c>
    </row>
    <row r="1505" spans="1:15" hidden="1" outlineLevel="2">
      <c r="A1505" s="1263">
        <v>1494</v>
      </c>
      <c r="B1505" s="1295">
        <v>22100193</v>
      </c>
      <c r="C1505" s="1279" t="s">
        <v>268</v>
      </c>
      <c r="D1505" s="1296">
        <f>+BS!Q1501</f>
        <v>0</v>
      </c>
      <c r="H1505" s="1261">
        <f t="shared" si="110"/>
        <v>0</v>
      </c>
      <c r="N1505" s="1353">
        <f t="shared" si="106"/>
        <v>0</v>
      </c>
      <c r="O1505" s="1353">
        <f t="shared" si="107"/>
        <v>0</v>
      </c>
    </row>
    <row r="1506" spans="1:15" hidden="1" outlineLevel="2">
      <c r="A1506" s="1263">
        <v>1495</v>
      </c>
      <c r="B1506" s="1295">
        <v>22100223</v>
      </c>
      <c r="C1506" s="1279" t="s">
        <v>1274</v>
      </c>
      <c r="D1506" s="1296">
        <f>+BS!Q1502</f>
        <v>0</v>
      </c>
      <c r="H1506" s="1261">
        <f t="shared" si="110"/>
        <v>0</v>
      </c>
      <c r="N1506" s="1353">
        <f t="shared" si="106"/>
        <v>0</v>
      </c>
      <c r="O1506" s="1353">
        <f t="shared" si="107"/>
        <v>0</v>
      </c>
    </row>
    <row r="1507" spans="1:15" hidden="1" outlineLevel="2">
      <c r="A1507" s="1263">
        <v>1496</v>
      </c>
      <c r="B1507" s="1295">
        <v>22100243</v>
      </c>
      <c r="C1507" s="1279" t="s">
        <v>779</v>
      </c>
      <c r="D1507" s="1296">
        <f>+BS!Q1503</f>
        <v>0</v>
      </c>
      <c r="H1507" s="1261">
        <f t="shared" si="110"/>
        <v>0</v>
      </c>
      <c r="N1507" s="1353">
        <f t="shared" si="106"/>
        <v>0</v>
      </c>
      <c r="O1507" s="1353">
        <f t="shared" si="107"/>
        <v>0</v>
      </c>
    </row>
    <row r="1508" spans="1:15" hidden="1" outlineLevel="2">
      <c r="A1508" s="1263">
        <v>1497</v>
      </c>
      <c r="B1508" s="1295">
        <v>22100263</v>
      </c>
      <c r="C1508" s="1279" t="s">
        <v>661</v>
      </c>
      <c r="D1508" s="1296">
        <f>+BS!Q1504</f>
        <v>0</v>
      </c>
      <c r="H1508" s="1261">
        <f t="shared" si="110"/>
        <v>0</v>
      </c>
      <c r="N1508" s="1353">
        <f t="shared" si="106"/>
        <v>0</v>
      </c>
      <c r="O1508" s="1353">
        <f t="shared" si="107"/>
        <v>0</v>
      </c>
    </row>
    <row r="1509" spans="1:15" hidden="1" outlineLevel="2">
      <c r="A1509" s="1263">
        <v>1498</v>
      </c>
      <c r="B1509" s="1295">
        <v>22100273</v>
      </c>
      <c r="C1509" s="1279" t="s">
        <v>662</v>
      </c>
      <c r="D1509" s="1296">
        <f>+BS!Q1505</f>
        <v>0</v>
      </c>
      <c r="H1509" s="1261">
        <f t="shared" si="110"/>
        <v>0</v>
      </c>
      <c r="N1509" s="1353">
        <f t="shared" si="106"/>
        <v>0</v>
      </c>
      <c r="O1509" s="1353">
        <f t="shared" si="107"/>
        <v>0</v>
      </c>
    </row>
    <row r="1510" spans="1:15" hidden="1" outlineLevel="2">
      <c r="A1510" s="1263">
        <v>1499</v>
      </c>
      <c r="B1510" s="1295">
        <v>22100283</v>
      </c>
      <c r="C1510" s="1279" t="s">
        <v>164</v>
      </c>
      <c r="D1510" s="1296">
        <f>+BS!Q1506</f>
        <v>0</v>
      </c>
      <c r="H1510" s="1261">
        <f t="shared" si="110"/>
        <v>0</v>
      </c>
      <c r="N1510" s="1353">
        <f t="shared" si="106"/>
        <v>0</v>
      </c>
      <c r="O1510" s="1353">
        <f t="shared" si="107"/>
        <v>0</v>
      </c>
    </row>
    <row r="1511" spans="1:15" hidden="1" outlineLevel="2">
      <c r="A1511" s="1263">
        <v>1500</v>
      </c>
      <c r="B1511" s="1295">
        <v>22100293</v>
      </c>
      <c r="C1511" s="1279" t="s">
        <v>651</v>
      </c>
      <c r="D1511" s="1296">
        <f>+BS!Q1507</f>
        <v>0</v>
      </c>
      <c r="H1511" s="1261">
        <f t="shared" si="110"/>
        <v>0</v>
      </c>
      <c r="N1511" s="1353">
        <f t="shared" si="106"/>
        <v>0</v>
      </c>
      <c r="O1511" s="1353">
        <f t="shared" si="107"/>
        <v>0</v>
      </c>
    </row>
    <row r="1512" spans="1:15" hidden="1" outlineLevel="2">
      <c r="A1512" s="1263">
        <v>1501</v>
      </c>
      <c r="B1512" s="1295">
        <v>22100303</v>
      </c>
      <c r="C1512" s="1279" t="s">
        <v>651</v>
      </c>
      <c r="D1512" s="1296">
        <f>+BS!Q1508</f>
        <v>0</v>
      </c>
      <c r="H1512" s="1261">
        <f t="shared" si="110"/>
        <v>0</v>
      </c>
      <c r="N1512" s="1353">
        <f t="shared" si="106"/>
        <v>0</v>
      </c>
      <c r="O1512" s="1353">
        <f t="shared" si="107"/>
        <v>0</v>
      </c>
    </row>
    <row r="1513" spans="1:15" hidden="1" outlineLevel="2">
      <c r="A1513" s="1263">
        <v>1502</v>
      </c>
      <c r="B1513" s="1295">
        <v>22100313</v>
      </c>
      <c r="C1513" s="1279" t="s">
        <v>998</v>
      </c>
      <c r="D1513" s="1296">
        <f>+BS!Q1509</f>
        <v>0</v>
      </c>
      <c r="H1513" s="1261">
        <f t="shared" si="110"/>
        <v>0</v>
      </c>
      <c r="N1513" s="1353">
        <f t="shared" si="106"/>
        <v>0</v>
      </c>
      <c r="O1513" s="1353">
        <f t="shared" si="107"/>
        <v>0</v>
      </c>
    </row>
    <row r="1514" spans="1:15" hidden="1" outlineLevel="2">
      <c r="A1514" s="1263">
        <v>1503</v>
      </c>
      <c r="B1514" s="1295">
        <v>22100323</v>
      </c>
      <c r="C1514" s="1279" t="s">
        <v>351</v>
      </c>
      <c r="D1514" s="1296">
        <f>+BS!Q1510</f>
        <v>0</v>
      </c>
      <c r="H1514" s="1261">
        <f t="shared" si="110"/>
        <v>0</v>
      </c>
      <c r="N1514" s="1353">
        <f t="shared" si="106"/>
        <v>0</v>
      </c>
      <c r="O1514" s="1353">
        <f t="shared" si="107"/>
        <v>0</v>
      </c>
    </row>
    <row r="1515" spans="1:15" hidden="1" outlineLevel="2">
      <c r="A1515" s="1263">
        <v>1504</v>
      </c>
      <c r="B1515" s="1295">
        <v>22100333</v>
      </c>
      <c r="C1515" s="1279" t="s">
        <v>1556</v>
      </c>
      <c r="D1515" s="1296">
        <f>+BS!Q1511</f>
        <v>0</v>
      </c>
      <c r="H1515" s="1261">
        <f t="shared" si="110"/>
        <v>0</v>
      </c>
      <c r="N1515" s="1353">
        <f t="shared" si="106"/>
        <v>0</v>
      </c>
      <c r="O1515" s="1353">
        <f t="shared" si="107"/>
        <v>0</v>
      </c>
    </row>
    <row r="1516" spans="1:15" hidden="1" outlineLevel="2">
      <c r="A1516" s="1263">
        <v>1505</v>
      </c>
      <c r="B1516" s="1295">
        <v>22100343</v>
      </c>
      <c r="C1516" s="1279" t="s">
        <v>1958</v>
      </c>
      <c r="D1516" s="1296">
        <f>+BS!Q1512</f>
        <v>0</v>
      </c>
      <c r="H1516" s="1261">
        <f t="shared" si="110"/>
        <v>0</v>
      </c>
      <c r="N1516" s="1353">
        <f t="shared" si="106"/>
        <v>0</v>
      </c>
      <c r="O1516" s="1353">
        <f t="shared" si="107"/>
        <v>0</v>
      </c>
    </row>
    <row r="1517" spans="1:15" hidden="1" outlineLevel="2">
      <c r="A1517" s="1263">
        <v>1506</v>
      </c>
      <c r="B1517" s="1295">
        <v>22100353</v>
      </c>
      <c r="C1517" s="1279" t="s">
        <v>1959</v>
      </c>
      <c r="D1517" s="1296">
        <f>+BS!Q1513</f>
        <v>0</v>
      </c>
      <c r="H1517" s="1261">
        <f t="shared" si="110"/>
        <v>0</v>
      </c>
      <c r="N1517" s="1353">
        <f t="shared" si="106"/>
        <v>0</v>
      </c>
      <c r="O1517" s="1353">
        <f t="shared" si="107"/>
        <v>0</v>
      </c>
    </row>
    <row r="1518" spans="1:15" hidden="1" outlineLevel="2">
      <c r="A1518" s="1263">
        <v>1507</v>
      </c>
      <c r="B1518" s="1295">
        <v>22100363</v>
      </c>
      <c r="C1518" s="1279" t="s">
        <v>471</v>
      </c>
      <c r="D1518" s="1296">
        <f>+BS!Q1514</f>
        <v>0</v>
      </c>
      <c r="H1518" s="1261">
        <f t="shared" si="110"/>
        <v>0</v>
      </c>
      <c r="N1518" s="1353">
        <f t="shared" si="106"/>
        <v>0</v>
      </c>
      <c r="O1518" s="1353">
        <f t="shared" si="107"/>
        <v>0</v>
      </c>
    </row>
    <row r="1519" spans="1:15" hidden="1" outlineLevel="2">
      <c r="A1519" s="1263">
        <v>1508</v>
      </c>
      <c r="B1519" s="1295">
        <v>22100373</v>
      </c>
      <c r="C1519" s="1279" t="s">
        <v>472</v>
      </c>
      <c r="D1519" s="1296">
        <f>+BS!Q1515</f>
        <v>0</v>
      </c>
      <c r="H1519" s="1261">
        <f t="shared" si="110"/>
        <v>0</v>
      </c>
      <c r="N1519" s="1353">
        <f t="shared" si="106"/>
        <v>0</v>
      </c>
      <c r="O1519" s="1353">
        <f t="shared" si="107"/>
        <v>0</v>
      </c>
    </row>
    <row r="1520" spans="1:15" hidden="1" outlineLevel="2">
      <c r="A1520" s="1263">
        <v>1509</v>
      </c>
      <c r="B1520" s="1295">
        <v>22100383</v>
      </c>
      <c r="C1520" s="1279" t="s">
        <v>473</v>
      </c>
      <c r="D1520" s="1296">
        <f>+BS!Q1516</f>
        <v>0</v>
      </c>
      <c r="H1520" s="1261">
        <f t="shared" si="110"/>
        <v>0</v>
      </c>
      <c r="N1520" s="1353">
        <f t="shared" si="106"/>
        <v>0</v>
      </c>
      <c r="O1520" s="1353">
        <f t="shared" si="107"/>
        <v>0</v>
      </c>
    </row>
    <row r="1521" spans="1:15" outlineLevel="1" collapsed="1">
      <c r="A1521" s="1263">
        <v>1510</v>
      </c>
      <c r="B1521" s="1295">
        <v>22100393</v>
      </c>
      <c r="C1521" s="1279" t="s">
        <v>474</v>
      </c>
      <c r="D1521" s="1296">
        <f>+BS!Q1517</f>
        <v>-15000000</v>
      </c>
      <c r="H1521" s="1261">
        <f t="shared" si="110"/>
        <v>-15000000</v>
      </c>
      <c r="N1521" s="1353">
        <f t="shared" si="106"/>
        <v>0</v>
      </c>
      <c r="O1521" s="1353">
        <f t="shared" si="107"/>
        <v>0</v>
      </c>
    </row>
    <row r="1522" spans="1:15" outlineLevel="1">
      <c r="A1522" s="1263">
        <v>1511</v>
      </c>
      <c r="B1522" s="1295">
        <v>22100403</v>
      </c>
      <c r="C1522" s="1279" t="s">
        <v>140</v>
      </c>
      <c r="D1522" s="1296">
        <f>+BS!Q1518</f>
        <v>0</v>
      </c>
      <c r="H1522" s="1261">
        <f t="shared" si="110"/>
        <v>0</v>
      </c>
      <c r="N1522" s="1353">
        <f t="shared" si="106"/>
        <v>0</v>
      </c>
      <c r="O1522" s="1353">
        <f t="shared" si="107"/>
        <v>0</v>
      </c>
    </row>
    <row r="1523" spans="1:15" outlineLevel="1">
      <c r="A1523" s="1263">
        <v>1512</v>
      </c>
      <c r="B1523" s="1295">
        <v>22100413</v>
      </c>
      <c r="C1523" s="1279" t="s">
        <v>141</v>
      </c>
      <c r="D1523" s="1296">
        <f>+BS!Q1519</f>
        <v>-2000000</v>
      </c>
      <c r="H1523" s="1261">
        <f t="shared" si="110"/>
        <v>-2000000</v>
      </c>
      <c r="N1523" s="1353">
        <f t="shared" si="106"/>
        <v>0</v>
      </c>
      <c r="O1523" s="1353">
        <f t="shared" si="107"/>
        <v>0</v>
      </c>
    </row>
    <row r="1524" spans="1:15" hidden="1" outlineLevel="2">
      <c r="A1524" s="1263">
        <v>1513</v>
      </c>
      <c r="B1524" s="1295">
        <v>22100473</v>
      </c>
      <c r="C1524" s="1279" t="s">
        <v>404</v>
      </c>
      <c r="D1524" s="1296">
        <f>+BS!Q1520</f>
        <v>0</v>
      </c>
      <c r="H1524" s="1261">
        <f t="shared" si="110"/>
        <v>0</v>
      </c>
      <c r="N1524" s="1353">
        <f t="shared" si="106"/>
        <v>0</v>
      </c>
      <c r="O1524" s="1353">
        <f t="shared" si="107"/>
        <v>0</v>
      </c>
    </row>
    <row r="1525" spans="1:15" hidden="1" outlineLevel="2">
      <c r="A1525" s="1263">
        <v>1514</v>
      </c>
      <c r="B1525" s="1295">
        <v>22100483</v>
      </c>
      <c r="C1525" s="1279" t="s">
        <v>1078</v>
      </c>
      <c r="D1525" s="1296">
        <f>+BS!Q1521</f>
        <v>0</v>
      </c>
      <c r="H1525" s="1261">
        <f t="shared" si="110"/>
        <v>0</v>
      </c>
      <c r="N1525" s="1353">
        <f t="shared" si="106"/>
        <v>0</v>
      </c>
      <c r="O1525" s="1353">
        <f t="shared" si="107"/>
        <v>0</v>
      </c>
    </row>
    <row r="1526" spans="1:15" hidden="1" outlineLevel="2">
      <c r="A1526" s="1263">
        <v>1515</v>
      </c>
      <c r="B1526" s="1295">
        <v>22100523</v>
      </c>
      <c r="C1526" s="1279" t="s">
        <v>1302</v>
      </c>
      <c r="D1526" s="1296">
        <f>+BS!Q1522</f>
        <v>0</v>
      </c>
      <c r="H1526" s="1261">
        <f t="shared" si="110"/>
        <v>0</v>
      </c>
      <c r="N1526" s="1353">
        <f t="shared" si="106"/>
        <v>0</v>
      </c>
      <c r="O1526" s="1353">
        <f t="shared" si="107"/>
        <v>0</v>
      </c>
    </row>
    <row r="1527" spans="1:15" hidden="1" outlineLevel="2">
      <c r="A1527" s="1263">
        <v>1516</v>
      </c>
      <c r="B1527" s="1295">
        <v>22100603</v>
      </c>
      <c r="C1527" s="1279" t="s">
        <v>299</v>
      </c>
      <c r="D1527" s="1296">
        <f>+BS!Q1523</f>
        <v>0</v>
      </c>
      <c r="H1527" s="1261">
        <f t="shared" si="110"/>
        <v>0</v>
      </c>
      <c r="N1527" s="1353">
        <f t="shared" si="106"/>
        <v>0</v>
      </c>
      <c r="O1527" s="1353">
        <f t="shared" si="107"/>
        <v>0</v>
      </c>
    </row>
    <row r="1528" spans="1:15" hidden="1" outlineLevel="2">
      <c r="A1528" s="1263">
        <v>1517</v>
      </c>
      <c r="B1528" s="1295">
        <v>22100691</v>
      </c>
      <c r="C1528" s="1279" t="s">
        <v>1247</v>
      </c>
      <c r="D1528" s="1296">
        <f>+BS!Q1524</f>
        <v>0</v>
      </c>
      <c r="H1528" s="1261">
        <f t="shared" si="110"/>
        <v>0</v>
      </c>
      <c r="N1528" s="1353">
        <f t="shared" si="106"/>
        <v>0</v>
      </c>
      <c r="O1528" s="1353">
        <f t="shared" si="107"/>
        <v>0</v>
      </c>
    </row>
    <row r="1529" spans="1:15" hidden="1" outlineLevel="2">
      <c r="A1529" s="1263">
        <v>1518</v>
      </c>
      <c r="B1529" s="1295">
        <v>22100693</v>
      </c>
      <c r="C1529" s="1279" t="s">
        <v>1915</v>
      </c>
      <c r="D1529" s="1296">
        <f>+BS!Q1525</f>
        <v>0</v>
      </c>
      <c r="H1529" s="1261">
        <f t="shared" si="110"/>
        <v>0</v>
      </c>
      <c r="N1529" s="1353">
        <f t="shared" si="106"/>
        <v>0</v>
      </c>
      <c r="O1529" s="1353">
        <f t="shared" si="107"/>
        <v>0</v>
      </c>
    </row>
    <row r="1530" spans="1:15" hidden="1" outlineLevel="2">
      <c r="A1530" s="1263">
        <v>1519</v>
      </c>
      <c r="B1530" s="1295">
        <v>22100703</v>
      </c>
      <c r="C1530" s="1279" t="s">
        <v>512</v>
      </c>
      <c r="D1530" s="1296">
        <f>+BS!Q1526</f>
        <v>0</v>
      </c>
      <c r="H1530" s="1261">
        <f t="shared" ref="H1530:H1561" si="111">+D1530</f>
        <v>0</v>
      </c>
      <c r="N1530" s="1353">
        <f t="shared" si="106"/>
        <v>0</v>
      </c>
      <c r="O1530" s="1353">
        <f t="shared" si="107"/>
        <v>0</v>
      </c>
    </row>
    <row r="1531" spans="1:15" outlineLevel="1" collapsed="1">
      <c r="A1531" s="1263">
        <v>1520</v>
      </c>
      <c r="B1531" s="1295">
        <v>22100713</v>
      </c>
      <c r="C1531" s="1279" t="s">
        <v>513</v>
      </c>
      <c r="D1531" s="1296">
        <f>+BS!Q1527</f>
        <v>-300000000</v>
      </c>
      <c r="H1531" s="1261">
        <f t="shared" si="111"/>
        <v>-300000000</v>
      </c>
      <c r="N1531" s="1353">
        <f t="shared" si="106"/>
        <v>0</v>
      </c>
      <c r="O1531" s="1353">
        <f t="shared" si="107"/>
        <v>0</v>
      </c>
    </row>
    <row r="1532" spans="1:15" outlineLevel="1">
      <c r="A1532" s="1263">
        <v>1521</v>
      </c>
      <c r="B1532" s="1295">
        <v>22100723</v>
      </c>
      <c r="C1532" s="1279" t="s">
        <v>514</v>
      </c>
      <c r="D1532" s="1296">
        <f>+BS!Q1528</f>
        <v>-200000000</v>
      </c>
      <c r="H1532" s="1261">
        <f t="shared" si="111"/>
        <v>-200000000</v>
      </c>
      <c r="N1532" s="1353">
        <f t="shared" si="106"/>
        <v>0</v>
      </c>
      <c r="O1532" s="1353">
        <f t="shared" si="107"/>
        <v>0</v>
      </c>
    </row>
    <row r="1533" spans="1:15" outlineLevel="1">
      <c r="A1533" s="1263">
        <v>1522</v>
      </c>
      <c r="B1533" s="1295">
        <v>22100733</v>
      </c>
      <c r="C1533" s="1279" t="s">
        <v>515</v>
      </c>
      <c r="D1533" s="1296">
        <f>+BS!Q1529</f>
        <v>0</v>
      </c>
      <c r="H1533" s="1261">
        <f t="shared" si="111"/>
        <v>0</v>
      </c>
      <c r="N1533" s="1353">
        <f t="shared" si="106"/>
        <v>0</v>
      </c>
      <c r="O1533" s="1353">
        <f t="shared" si="107"/>
        <v>0</v>
      </c>
    </row>
    <row r="1534" spans="1:15" outlineLevel="1">
      <c r="A1534" s="1263">
        <v>1523</v>
      </c>
      <c r="B1534" s="1295">
        <v>22100743</v>
      </c>
      <c r="C1534" s="1279" t="s">
        <v>699</v>
      </c>
      <c r="D1534" s="1296">
        <f>+BS!Q1530</f>
        <v>-100000000</v>
      </c>
      <c r="H1534" s="1261">
        <f t="shared" si="111"/>
        <v>-100000000</v>
      </c>
      <c r="N1534" s="1353">
        <f t="shared" si="106"/>
        <v>0</v>
      </c>
      <c r="O1534" s="1353">
        <f t="shared" si="107"/>
        <v>0</v>
      </c>
    </row>
    <row r="1535" spans="1:15" hidden="1" outlineLevel="2">
      <c r="A1535" s="1263">
        <v>1524</v>
      </c>
      <c r="B1535" s="1295">
        <v>22100753</v>
      </c>
      <c r="C1535" s="1279" t="s">
        <v>700</v>
      </c>
      <c r="D1535" s="1296">
        <f>+BS!Q1531</f>
        <v>0</v>
      </c>
      <c r="H1535" s="1261">
        <f t="shared" si="111"/>
        <v>0</v>
      </c>
      <c r="N1535" s="1353">
        <f t="shared" si="106"/>
        <v>0</v>
      </c>
      <c r="O1535" s="1353">
        <f t="shared" si="107"/>
        <v>0</v>
      </c>
    </row>
    <row r="1536" spans="1:15" hidden="1" outlineLevel="2">
      <c r="A1536" s="1263">
        <v>1525</v>
      </c>
      <c r="B1536" s="1295">
        <v>22100763</v>
      </c>
      <c r="C1536" s="1279" t="s">
        <v>227</v>
      </c>
      <c r="D1536" s="1296">
        <f>+BS!Q1532</f>
        <v>0</v>
      </c>
      <c r="H1536" s="1261">
        <f t="shared" si="111"/>
        <v>0</v>
      </c>
      <c r="N1536" s="1353">
        <f t="shared" si="106"/>
        <v>0</v>
      </c>
      <c r="O1536" s="1353">
        <f t="shared" si="107"/>
        <v>0</v>
      </c>
    </row>
    <row r="1537" spans="1:15" hidden="1" outlineLevel="2">
      <c r="A1537" s="1263">
        <v>1526</v>
      </c>
      <c r="B1537" s="1295">
        <v>22100773</v>
      </c>
      <c r="C1537" s="1279" t="s">
        <v>870</v>
      </c>
      <c r="D1537" s="1296">
        <f>+BS!Q1533</f>
        <v>0</v>
      </c>
      <c r="H1537" s="1261">
        <f t="shared" si="111"/>
        <v>0</v>
      </c>
      <c r="N1537" s="1353">
        <f t="shared" si="106"/>
        <v>0</v>
      </c>
      <c r="O1537" s="1353">
        <f t="shared" si="107"/>
        <v>0</v>
      </c>
    </row>
    <row r="1538" spans="1:15" hidden="1" outlineLevel="2">
      <c r="A1538" s="1263">
        <v>1527</v>
      </c>
      <c r="B1538" s="1295">
        <v>22100793</v>
      </c>
      <c r="C1538" s="1279" t="s">
        <v>337</v>
      </c>
      <c r="D1538" s="1296">
        <f>+BS!Q1534</f>
        <v>0</v>
      </c>
      <c r="H1538" s="1261">
        <f t="shared" si="111"/>
        <v>0</v>
      </c>
      <c r="N1538" s="1353">
        <f t="shared" si="106"/>
        <v>0</v>
      </c>
      <c r="O1538" s="1353">
        <f t="shared" si="107"/>
        <v>0</v>
      </c>
    </row>
    <row r="1539" spans="1:15" hidden="1" outlineLevel="2">
      <c r="A1539" s="1263">
        <v>1528</v>
      </c>
      <c r="B1539" s="1295">
        <v>22100803</v>
      </c>
      <c r="C1539" s="1279" t="s">
        <v>338</v>
      </c>
      <c r="D1539" s="1296">
        <f>+BS!Q1535</f>
        <v>0</v>
      </c>
      <c r="H1539" s="1261">
        <f t="shared" si="111"/>
        <v>0</v>
      </c>
      <c r="N1539" s="1353">
        <f t="shared" si="106"/>
        <v>0</v>
      </c>
      <c r="O1539" s="1353">
        <f t="shared" si="107"/>
        <v>0</v>
      </c>
    </row>
    <row r="1540" spans="1:15" hidden="1" outlineLevel="2">
      <c r="A1540" s="1263">
        <v>1529</v>
      </c>
      <c r="B1540" s="1295">
        <v>22100813</v>
      </c>
      <c r="C1540" s="1279" t="s">
        <v>495</v>
      </c>
      <c r="D1540" s="1296">
        <f>+BS!Q1536</f>
        <v>0</v>
      </c>
      <c r="H1540" s="1261">
        <f t="shared" si="111"/>
        <v>0</v>
      </c>
      <c r="N1540" s="1353">
        <f t="shared" si="106"/>
        <v>0</v>
      </c>
      <c r="O1540" s="1353">
        <f t="shared" si="107"/>
        <v>0</v>
      </c>
    </row>
    <row r="1541" spans="1:15" outlineLevel="1" collapsed="1">
      <c r="A1541" s="1263">
        <v>1530</v>
      </c>
      <c r="B1541" s="1295">
        <v>22100823</v>
      </c>
      <c r="C1541" s="1279" t="s">
        <v>803</v>
      </c>
      <c r="D1541" s="1296">
        <f>+BS!Q1537</f>
        <v>-250000000</v>
      </c>
      <c r="H1541" s="1261">
        <f t="shared" si="111"/>
        <v>-250000000</v>
      </c>
      <c r="N1541" s="1353">
        <f t="shared" si="106"/>
        <v>0</v>
      </c>
      <c r="O1541" s="1353">
        <f t="shared" si="107"/>
        <v>0</v>
      </c>
    </row>
    <row r="1542" spans="1:15" outlineLevel="1">
      <c r="A1542" s="1263">
        <v>1531</v>
      </c>
      <c r="B1542" s="1295">
        <v>22100833</v>
      </c>
      <c r="C1542" s="1279" t="s">
        <v>2813</v>
      </c>
      <c r="D1542" s="1296">
        <f>+BS!Q1538</f>
        <v>-138460000</v>
      </c>
      <c r="H1542" s="1261">
        <f t="shared" si="111"/>
        <v>-138460000</v>
      </c>
      <c r="N1542" s="1353">
        <f t="shared" si="106"/>
        <v>0</v>
      </c>
      <c r="O1542" s="1353">
        <f t="shared" si="107"/>
        <v>0</v>
      </c>
    </row>
    <row r="1543" spans="1:15" outlineLevel="1">
      <c r="A1543" s="1263">
        <v>1532</v>
      </c>
      <c r="B1543" s="1295">
        <v>22100843</v>
      </c>
      <c r="C1543" s="1279" t="s">
        <v>2814</v>
      </c>
      <c r="D1543" s="1296">
        <f>+BS!Q1539</f>
        <v>-23400000</v>
      </c>
      <c r="H1543" s="1261">
        <f t="shared" si="111"/>
        <v>-23400000</v>
      </c>
      <c r="N1543" s="1353">
        <f t="shared" si="106"/>
        <v>0</v>
      </c>
      <c r="O1543" s="1353">
        <f t="shared" si="107"/>
        <v>0</v>
      </c>
    </row>
    <row r="1544" spans="1:15" outlineLevel="1">
      <c r="A1544" s="1263">
        <v>1533</v>
      </c>
      <c r="B1544" s="1295">
        <v>22100853</v>
      </c>
      <c r="C1544" s="1322" t="s">
        <v>3254</v>
      </c>
      <c r="D1544" s="1296">
        <f>+BS!Q1540</f>
        <v>-425000000</v>
      </c>
      <c r="H1544" s="1261">
        <f t="shared" si="111"/>
        <v>-425000000</v>
      </c>
      <c r="N1544" s="1353">
        <f t="shared" si="106"/>
        <v>0</v>
      </c>
      <c r="O1544" s="1353">
        <f t="shared" si="107"/>
        <v>0</v>
      </c>
    </row>
    <row r="1545" spans="1:15" outlineLevel="1">
      <c r="A1545" s="1263">
        <v>1534</v>
      </c>
      <c r="B1545" s="1295">
        <v>22100901</v>
      </c>
      <c r="C1545" s="1279" t="s">
        <v>1413</v>
      </c>
      <c r="D1545" s="1296">
        <f>+BS!Q1541</f>
        <v>0</v>
      </c>
      <c r="H1545" s="1261">
        <f t="shared" si="111"/>
        <v>0</v>
      </c>
      <c r="N1545" s="1353">
        <f t="shared" si="106"/>
        <v>0</v>
      </c>
      <c r="O1545" s="1353">
        <f t="shared" si="107"/>
        <v>0</v>
      </c>
    </row>
    <row r="1546" spans="1:15" outlineLevel="1">
      <c r="A1546" s="1263">
        <v>1535</v>
      </c>
      <c r="B1546" s="1295">
        <v>22100923</v>
      </c>
      <c r="C1546" s="1279" t="s">
        <v>2404</v>
      </c>
      <c r="D1546" s="1296">
        <f>+BS!Q1542</f>
        <v>-250000000</v>
      </c>
      <c r="H1546" s="1261">
        <f t="shared" si="111"/>
        <v>-250000000</v>
      </c>
      <c r="N1546" s="1353">
        <f t="shared" si="106"/>
        <v>0</v>
      </c>
      <c r="O1546" s="1353">
        <f t="shared" si="107"/>
        <v>0</v>
      </c>
    </row>
    <row r="1547" spans="1:15" outlineLevel="1">
      <c r="A1547" s="1263">
        <v>1536</v>
      </c>
      <c r="B1547" s="1295">
        <v>22100933</v>
      </c>
      <c r="C1547" s="1279" t="s">
        <v>2405</v>
      </c>
      <c r="D1547" s="1296">
        <f>+BS!Q1543</f>
        <v>-45000000</v>
      </c>
      <c r="H1547" s="1261">
        <f t="shared" si="111"/>
        <v>-45000000</v>
      </c>
      <c r="N1547" s="1353">
        <f t="shared" si="106"/>
        <v>0</v>
      </c>
      <c r="O1547" s="1353">
        <f t="shared" si="107"/>
        <v>0</v>
      </c>
    </row>
    <row r="1548" spans="1:15" outlineLevel="1">
      <c r="A1548" s="1263">
        <v>1537</v>
      </c>
      <c r="B1548" s="1295">
        <v>22100973</v>
      </c>
      <c r="C1548" s="1279" t="s">
        <v>196</v>
      </c>
      <c r="D1548" s="1296">
        <f>+BS!Q1544</f>
        <v>0</v>
      </c>
      <c r="H1548" s="1261">
        <f t="shared" si="111"/>
        <v>0</v>
      </c>
      <c r="N1548" s="1353">
        <f t="shared" ref="N1548:N1611" si="112">SUM(K1548:M1548)</f>
        <v>0</v>
      </c>
      <c r="O1548" s="1353">
        <f t="shared" ref="O1548:O1611" si="113">N1548-I1548</f>
        <v>0</v>
      </c>
    </row>
    <row r="1549" spans="1:15" outlineLevel="1">
      <c r="A1549" s="1263">
        <v>1538</v>
      </c>
      <c r="B1549" s="1295">
        <v>22100993</v>
      </c>
      <c r="C1549" s="1279" t="s">
        <v>1736</v>
      </c>
      <c r="D1549" s="1296">
        <f>+BS!Q1545</f>
        <v>0</v>
      </c>
      <c r="H1549" s="1261">
        <f t="shared" si="111"/>
        <v>0</v>
      </c>
      <c r="N1549" s="1353">
        <f t="shared" si="112"/>
        <v>0</v>
      </c>
      <c r="O1549" s="1353">
        <f t="shared" si="113"/>
        <v>0</v>
      </c>
    </row>
    <row r="1550" spans="1:15" outlineLevel="1">
      <c r="A1550" s="1263">
        <v>1539</v>
      </c>
      <c r="B1550" s="1299">
        <v>22101023</v>
      </c>
      <c r="C1550" s="1340" t="s">
        <v>1032</v>
      </c>
      <c r="D1550" s="1296">
        <f>+BS!Q1546</f>
        <v>-250000000</v>
      </c>
      <c r="H1550" s="1261">
        <f t="shared" si="111"/>
        <v>-250000000</v>
      </c>
      <c r="N1550" s="1353">
        <f t="shared" si="112"/>
        <v>0</v>
      </c>
      <c r="O1550" s="1353">
        <f t="shared" si="113"/>
        <v>0</v>
      </c>
    </row>
    <row r="1551" spans="1:15" outlineLevel="1">
      <c r="A1551" s="1263">
        <v>1540</v>
      </c>
      <c r="B1551" s="1299">
        <v>22101033</v>
      </c>
      <c r="C1551" s="1340" t="s">
        <v>521</v>
      </c>
      <c r="D1551" s="1296">
        <f>+BS!Q1547</f>
        <v>-300000000</v>
      </c>
      <c r="H1551" s="1261">
        <f t="shared" si="111"/>
        <v>-300000000</v>
      </c>
      <c r="N1551" s="1353">
        <f t="shared" si="112"/>
        <v>0</v>
      </c>
      <c r="O1551" s="1353">
        <f t="shared" si="113"/>
        <v>0</v>
      </c>
    </row>
    <row r="1552" spans="1:15" outlineLevel="1">
      <c r="A1552" s="1263">
        <v>1541</v>
      </c>
      <c r="B1552" s="1299">
        <v>22101043</v>
      </c>
      <c r="C1552" s="1300" t="s">
        <v>1326</v>
      </c>
      <c r="D1552" s="1296">
        <f>+BS!Q1548</f>
        <v>0</v>
      </c>
      <c r="H1552" s="1261">
        <f t="shared" si="111"/>
        <v>0</v>
      </c>
      <c r="N1552" s="1353">
        <f t="shared" si="112"/>
        <v>0</v>
      </c>
      <c r="O1552" s="1353">
        <f t="shared" si="113"/>
        <v>0</v>
      </c>
    </row>
    <row r="1553" spans="1:15" outlineLevel="1">
      <c r="A1553" s="1263">
        <v>1542</v>
      </c>
      <c r="B1553" s="1295">
        <v>22101053</v>
      </c>
      <c r="C1553" s="1301" t="s">
        <v>1943</v>
      </c>
      <c r="D1553" s="1296">
        <f>+BS!Q1549</f>
        <v>-250000000</v>
      </c>
      <c r="H1553" s="1261">
        <f t="shared" si="111"/>
        <v>-250000000</v>
      </c>
      <c r="N1553" s="1353">
        <f t="shared" si="112"/>
        <v>0</v>
      </c>
      <c r="O1553" s="1353">
        <f t="shared" si="113"/>
        <v>0</v>
      </c>
    </row>
    <row r="1554" spans="1:15" outlineLevel="1">
      <c r="A1554" s="1263">
        <v>1543</v>
      </c>
      <c r="B1554" s="1295">
        <v>22101113</v>
      </c>
      <c r="C1554" s="1279" t="s">
        <v>1600</v>
      </c>
      <c r="D1554" s="1296">
        <f>+BS!Q1550</f>
        <v>-350000000</v>
      </c>
      <c r="H1554" s="1261">
        <f t="shared" si="111"/>
        <v>-350000000</v>
      </c>
      <c r="N1554" s="1353">
        <f t="shared" si="112"/>
        <v>0</v>
      </c>
      <c r="O1554" s="1353">
        <f t="shared" si="113"/>
        <v>0</v>
      </c>
    </row>
    <row r="1555" spans="1:15" outlineLevel="1">
      <c r="A1555" s="1263">
        <v>1544</v>
      </c>
      <c r="B1555" s="1295">
        <v>22101123</v>
      </c>
      <c r="C1555" s="1279" t="s">
        <v>977</v>
      </c>
      <c r="D1555" s="1296">
        <f>+BS!Q1551</f>
        <v>-325000000</v>
      </c>
      <c r="H1555" s="1261">
        <f t="shared" si="111"/>
        <v>-325000000</v>
      </c>
      <c r="N1555" s="1353">
        <f t="shared" si="112"/>
        <v>0</v>
      </c>
      <c r="O1555" s="1353">
        <f t="shared" si="113"/>
        <v>0</v>
      </c>
    </row>
    <row r="1556" spans="1:15" outlineLevel="1">
      <c r="A1556" s="1263">
        <v>1545</v>
      </c>
      <c r="B1556" s="1295">
        <v>22101133</v>
      </c>
      <c r="C1556" s="1279" t="s">
        <v>2132</v>
      </c>
      <c r="D1556" s="1296">
        <f>+BS!Q1552</f>
        <v>-250000000</v>
      </c>
      <c r="H1556" s="1261">
        <f t="shared" si="111"/>
        <v>-250000000</v>
      </c>
      <c r="N1556" s="1353">
        <f t="shared" si="112"/>
        <v>0</v>
      </c>
      <c r="O1556" s="1353">
        <f t="shared" si="113"/>
        <v>0</v>
      </c>
    </row>
    <row r="1557" spans="1:15" outlineLevel="1">
      <c r="A1557" s="1263">
        <v>1546</v>
      </c>
      <c r="B1557" s="1295">
        <v>22101143</v>
      </c>
      <c r="C1557" s="1279" t="s">
        <v>2242</v>
      </c>
      <c r="D1557" s="1296">
        <f>+BS!Q1553</f>
        <v>-300000000</v>
      </c>
      <c r="H1557" s="1261">
        <f t="shared" si="111"/>
        <v>-300000000</v>
      </c>
      <c r="N1557" s="1353">
        <f t="shared" si="112"/>
        <v>0</v>
      </c>
      <c r="O1557" s="1353">
        <f t="shared" si="113"/>
        <v>0</v>
      </c>
    </row>
    <row r="1558" spans="1:15" hidden="1" outlineLevel="2">
      <c r="A1558" s="1263">
        <v>1547</v>
      </c>
      <c r="B1558" s="1295">
        <v>22300013</v>
      </c>
      <c r="C1558" s="1279" t="s">
        <v>1823</v>
      </c>
      <c r="D1558" s="1296">
        <f>+BS!Q1554</f>
        <v>0</v>
      </c>
      <c r="H1558" s="1261">
        <f t="shared" si="111"/>
        <v>0</v>
      </c>
      <c r="N1558" s="1353">
        <f t="shared" si="112"/>
        <v>0</v>
      </c>
      <c r="O1558" s="1353">
        <f t="shared" si="113"/>
        <v>0</v>
      </c>
    </row>
    <row r="1559" spans="1:15" hidden="1" outlineLevel="2">
      <c r="A1559" s="1263">
        <v>1548</v>
      </c>
      <c r="B1559" s="1295">
        <v>22300023</v>
      </c>
      <c r="C1559" s="1279" t="s">
        <v>1824</v>
      </c>
      <c r="D1559" s="1296">
        <f>+BS!Q1555</f>
        <v>0</v>
      </c>
      <c r="H1559" s="1261">
        <f t="shared" si="111"/>
        <v>0</v>
      </c>
      <c r="N1559" s="1353">
        <f t="shared" si="112"/>
        <v>0</v>
      </c>
      <c r="O1559" s="1353">
        <f t="shared" si="113"/>
        <v>0</v>
      </c>
    </row>
    <row r="1560" spans="1:15" hidden="1" outlineLevel="2">
      <c r="A1560" s="1263">
        <v>1549</v>
      </c>
      <c r="B1560" s="1295">
        <v>22400013</v>
      </c>
      <c r="C1560" s="1279" t="s">
        <v>517</v>
      </c>
      <c r="D1560" s="1296">
        <f>+BS!Q1556</f>
        <v>0</v>
      </c>
      <c r="H1560" s="1261">
        <f t="shared" si="111"/>
        <v>0</v>
      </c>
      <c r="N1560" s="1353">
        <f t="shared" si="112"/>
        <v>0</v>
      </c>
      <c r="O1560" s="1353">
        <f t="shared" si="113"/>
        <v>0</v>
      </c>
    </row>
    <row r="1561" spans="1:15" hidden="1" outlineLevel="2">
      <c r="A1561" s="1263">
        <v>1550</v>
      </c>
      <c r="B1561" s="1295">
        <v>22400023</v>
      </c>
      <c r="C1561" s="1279" t="s">
        <v>539</v>
      </c>
      <c r="D1561" s="1296">
        <f>+BS!Q1557</f>
        <v>0</v>
      </c>
      <c r="H1561" s="1261">
        <f t="shared" si="111"/>
        <v>0</v>
      </c>
      <c r="N1561" s="1353">
        <f t="shared" si="112"/>
        <v>0</v>
      </c>
      <c r="O1561" s="1353">
        <f t="shared" si="113"/>
        <v>0</v>
      </c>
    </row>
    <row r="1562" spans="1:15" hidden="1" outlineLevel="2">
      <c r="A1562" s="1263">
        <v>1551</v>
      </c>
      <c r="B1562" s="1295">
        <v>22600043</v>
      </c>
      <c r="C1562" s="1279" t="s">
        <v>615</v>
      </c>
      <c r="D1562" s="1296">
        <f>+BS!Q1558</f>
        <v>0</v>
      </c>
      <c r="H1562" s="1261">
        <f t="shared" ref="H1562:H1567" si="114">+D1562</f>
        <v>0</v>
      </c>
      <c r="N1562" s="1353">
        <f t="shared" si="112"/>
        <v>0</v>
      </c>
      <c r="O1562" s="1353">
        <f t="shared" si="113"/>
        <v>0</v>
      </c>
    </row>
    <row r="1563" spans="1:15" hidden="1" outlineLevel="2">
      <c r="A1563" s="1263">
        <v>1552</v>
      </c>
      <c r="B1563" s="1295">
        <v>22600053</v>
      </c>
      <c r="C1563" s="1279" t="s">
        <v>858</v>
      </c>
      <c r="D1563" s="1296">
        <f>+BS!Q1559</f>
        <v>0</v>
      </c>
      <c r="H1563" s="1261">
        <f t="shared" si="114"/>
        <v>0</v>
      </c>
      <c r="N1563" s="1353">
        <f t="shared" si="112"/>
        <v>0</v>
      </c>
      <c r="O1563" s="1353">
        <f t="shared" si="113"/>
        <v>0</v>
      </c>
    </row>
    <row r="1564" spans="1:15" hidden="1" outlineLevel="2">
      <c r="A1564" s="1263">
        <v>1553</v>
      </c>
      <c r="B1564" s="1295">
        <v>22600063</v>
      </c>
      <c r="C1564" s="1279" t="s">
        <v>859</v>
      </c>
      <c r="D1564" s="1296">
        <f>+BS!Q1560</f>
        <v>0</v>
      </c>
      <c r="H1564" s="1261">
        <f t="shared" si="114"/>
        <v>0</v>
      </c>
      <c r="N1564" s="1353">
        <f t="shared" si="112"/>
        <v>0</v>
      </c>
      <c r="O1564" s="1353">
        <f t="shared" si="113"/>
        <v>0</v>
      </c>
    </row>
    <row r="1565" spans="1:15" hidden="1" outlineLevel="2">
      <c r="A1565" s="1263">
        <v>1554</v>
      </c>
      <c r="B1565" s="1295">
        <v>22600073</v>
      </c>
      <c r="C1565" s="1279" t="s">
        <v>860</v>
      </c>
      <c r="D1565" s="1296">
        <f>+BS!Q1561</f>
        <v>0</v>
      </c>
      <c r="H1565" s="1261">
        <f t="shared" si="114"/>
        <v>0</v>
      </c>
      <c r="N1565" s="1353">
        <f t="shared" si="112"/>
        <v>0</v>
      </c>
      <c r="O1565" s="1353">
        <f t="shared" si="113"/>
        <v>0</v>
      </c>
    </row>
    <row r="1566" spans="1:15" outlineLevel="1" collapsed="1">
      <c r="A1566" s="1263">
        <v>1555</v>
      </c>
      <c r="B1566" s="1295">
        <v>22600083</v>
      </c>
      <c r="C1566" s="1279" t="s">
        <v>2244</v>
      </c>
      <c r="D1566" s="1296">
        <f>+BS!Q1562</f>
        <v>12511.769999999999</v>
      </c>
      <c r="H1566" s="1261">
        <f t="shared" si="114"/>
        <v>12511.769999999999</v>
      </c>
      <c r="N1566" s="1353">
        <f t="shared" si="112"/>
        <v>0</v>
      </c>
      <c r="O1566" s="1353">
        <f t="shared" si="113"/>
        <v>0</v>
      </c>
    </row>
    <row r="1567" spans="1:15" outlineLevel="1">
      <c r="A1567" s="1263">
        <v>1556</v>
      </c>
      <c r="B1567" s="1295">
        <v>22600093</v>
      </c>
      <c r="C1567" s="1322" t="s">
        <v>3255</v>
      </c>
      <c r="D1567" s="1296">
        <f>+BS!Q1563</f>
        <v>1858489.58</v>
      </c>
      <c r="H1567" s="1261">
        <f t="shared" si="114"/>
        <v>1858489.58</v>
      </c>
      <c r="N1567" s="1353">
        <f t="shared" si="112"/>
        <v>0</v>
      </c>
      <c r="O1567" s="1353">
        <f t="shared" si="113"/>
        <v>0</v>
      </c>
    </row>
    <row r="1568" spans="1:15" hidden="1" outlineLevel="2">
      <c r="A1568" s="1263">
        <v>1557</v>
      </c>
      <c r="B1568" s="1295">
        <v>22700001</v>
      </c>
      <c r="C1568" s="1279" t="s">
        <v>620</v>
      </c>
      <c r="D1568" s="1296">
        <f>+BS!Q1564</f>
        <v>0</v>
      </c>
      <c r="N1568" s="1353">
        <f t="shared" si="112"/>
        <v>0</v>
      </c>
      <c r="O1568" s="1353">
        <f t="shared" si="113"/>
        <v>0</v>
      </c>
    </row>
    <row r="1569" spans="1:16" hidden="1" outlineLevel="2">
      <c r="A1569" s="1263">
        <v>1558</v>
      </c>
      <c r="B1569" s="1295">
        <v>22700003</v>
      </c>
      <c r="C1569" s="1279" t="s">
        <v>2294</v>
      </c>
      <c r="D1569" s="1296">
        <f>+BS!Q1565</f>
        <v>0</v>
      </c>
      <c r="N1569" s="1353">
        <f t="shared" si="112"/>
        <v>0</v>
      </c>
      <c r="O1569" s="1353">
        <f t="shared" si="113"/>
        <v>0</v>
      </c>
    </row>
    <row r="1570" spans="1:16" hidden="1" outlineLevel="2">
      <c r="A1570" s="1263">
        <v>1559</v>
      </c>
      <c r="B1570" s="1295">
        <v>22700011</v>
      </c>
      <c r="C1570" s="1279" t="s">
        <v>1391</v>
      </c>
      <c r="D1570" s="1296">
        <f>+BS!Q1566</f>
        <v>0</v>
      </c>
      <c r="N1570" s="1353">
        <f t="shared" si="112"/>
        <v>0</v>
      </c>
      <c r="O1570" s="1353">
        <f t="shared" si="113"/>
        <v>0</v>
      </c>
    </row>
    <row r="1571" spans="1:16" outlineLevel="1" collapsed="1">
      <c r="A1571" s="1263">
        <v>1560</v>
      </c>
      <c r="B1571" s="1295">
        <v>22820011</v>
      </c>
      <c r="C1571" s="1279" t="s">
        <v>616</v>
      </c>
      <c r="D1571" s="1296">
        <f>+BS!Q1567</f>
        <v>-235520.83333333334</v>
      </c>
      <c r="G1571" s="1261">
        <f>+D1571</f>
        <v>-235520.83333333334</v>
      </c>
      <c r="N1571" s="1353">
        <f t="shared" si="112"/>
        <v>0</v>
      </c>
      <c r="O1571" s="1353">
        <f t="shared" si="113"/>
        <v>0</v>
      </c>
    </row>
    <row r="1572" spans="1:16" outlineLevel="1">
      <c r="A1572" s="1263">
        <v>1561</v>
      </c>
      <c r="B1572" s="1295">
        <v>22820012</v>
      </c>
      <c r="C1572" s="1279" t="s">
        <v>1865</v>
      </c>
      <c r="D1572" s="1296">
        <f>+BS!Q1568</f>
        <v>-49562.5</v>
      </c>
      <c r="G1572" s="1261">
        <f>+D1572</f>
        <v>-49562.5</v>
      </c>
      <c r="N1572" s="1353">
        <f t="shared" si="112"/>
        <v>0</v>
      </c>
      <c r="O1572" s="1353">
        <f t="shared" si="113"/>
        <v>0</v>
      </c>
    </row>
    <row r="1573" spans="1:16" s="1279" customFormat="1" outlineLevel="1">
      <c r="A1573" s="1298">
        <v>1562</v>
      </c>
      <c r="B1573" s="1295">
        <v>22830003</v>
      </c>
      <c r="C1573" s="1279" t="s">
        <v>894</v>
      </c>
      <c r="D1573" s="1296">
        <f>+BS!Q1569</f>
        <v>-53516594.064166673</v>
      </c>
      <c r="E1573" s="1298"/>
      <c r="F1573" s="1275"/>
      <c r="G1573" s="1275"/>
      <c r="H1573" s="1275"/>
      <c r="I1573" s="1275">
        <f>+D1573</f>
        <v>-53516594.064166673</v>
      </c>
      <c r="K1573" s="1275"/>
      <c r="L1573" s="1275"/>
      <c r="M1573" s="1275">
        <f>I1573</f>
        <v>-53516594.064166673</v>
      </c>
      <c r="N1573" s="1333">
        <f t="shared" si="112"/>
        <v>-53516594.064166673</v>
      </c>
      <c r="O1573" s="1333">
        <f t="shared" si="113"/>
        <v>0</v>
      </c>
    </row>
    <row r="1574" spans="1:16" s="1279" customFormat="1" outlineLevel="1">
      <c r="A1574" s="1298">
        <v>1563</v>
      </c>
      <c r="B1574" s="1295">
        <v>22830013</v>
      </c>
      <c r="C1574" s="1279" t="s">
        <v>895</v>
      </c>
      <c r="D1574" s="1296">
        <f>+BS!Q1570</f>
        <v>-5013374.5554166669</v>
      </c>
      <c r="E1574" s="1298"/>
      <c r="F1574" s="1275"/>
      <c r="G1574" s="1275"/>
      <c r="H1574" s="1275"/>
      <c r="I1574" s="1275">
        <f>+D1574</f>
        <v>-5013374.5554166669</v>
      </c>
      <c r="K1574" s="1275"/>
      <c r="L1574" s="1275"/>
      <c r="M1574" s="1275">
        <f>I1574</f>
        <v>-5013374.5554166669</v>
      </c>
      <c r="N1574" s="1333">
        <f t="shared" si="112"/>
        <v>-5013374.5554166669</v>
      </c>
      <c r="O1574" s="1333">
        <f t="shared" si="113"/>
        <v>0</v>
      </c>
    </row>
    <row r="1575" spans="1:16" s="1279" customFormat="1" outlineLevel="1">
      <c r="A1575" s="1298">
        <v>1564</v>
      </c>
      <c r="B1575" s="1295">
        <v>22830023</v>
      </c>
      <c r="C1575" s="1279" t="s">
        <v>1434</v>
      </c>
      <c r="D1575" s="1296">
        <f>+BS!Q1571</f>
        <v>-40664164.747916669</v>
      </c>
      <c r="E1575" s="1298"/>
      <c r="F1575" s="1275"/>
      <c r="G1575" s="1275"/>
      <c r="H1575" s="1275"/>
      <c r="I1575" s="1275">
        <f>+D1575</f>
        <v>-40664164.747916669</v>
      </c>
      <c r="K1575" s="1275"/>
      <c r="L1575" s="1275"/>
      <c r="M1575" s="1275">
        <f>I1575</f>
        <v>-40664164.747916669</v>
      </c>
      <c r="N1575" s="1333">
        <f t="shared" si="112"/>
        <v>-40664164.747916669</v>
      </c>
      <c r="O1575" s="1333">
        <f t="shared" si="113"/>
        <v>0</v>
      </c>
    </row>
    <row r="1576" spans="1:16" outlineLevel="1">
      <c r="A1576" s="1263">
        <v>1565</v>
      </c>
      <c r="B1576" s="1295">
        <v>22830033</v>
      </c>
      <c r="C1576" s="1279" t="s">
        <v>2420</v>
      </c>
      <c r="D1576" s="1296">
        <f>+BS!Q1572</f>
        <v>-1216526.3674999999</v>
      </c>
      <c r="G1576" s="1261">
        <f>+D1576</f>
        <v>-1216526.3674999999</v>
      </c>
      <c r="N1576" s="1353">
        <f t="shared" si="112"/>
        <v>0</v>
      </c>
      <c r="O1576" s="1353">
        <f t="shared" si="113"/>
        <v>0</v>
      </c>
    </row>
    <row r="1577" spans="1:16" outlineLevel="1">
      <c r="A1577" s="1263">
        <v>1566</v>
      </c>
      <c r="B1577" s="1295">
        <v>22830043</v>
      </c>
      <c r="C1577" s="1279" t="s">
        <v>2837</v>
      </c>
      <c r="D1577" s="1296">
        <f>+BS!Q1573</f>
        <v>-145828.38666666666</v>
      </c>
      <c r="G1577" s="1261">
        <f>+D1577</f>
        <v>-145828.38666666666</v>
      </c>
      <c r="N1577" s="1353">
        <f t="shared" si="112"/>
        <v>0</v>
      </c>
      <c r="O1577" s="1353">
        <f t="shared" si="113"/>
        <v>0</v>
      </c>
    </row>
    <row r="1578" spans="1:16" outlineLevel="1">
      <c r="A1578" s="1263">
        <v>1567</v>
      </c>
      <c r="B1578" s="1295">
        <v>22830053</v>
      </c>
      <c r="C1578" s="1279" t="s">
        <v>2995</v>
      </c>
      <c r="D1578" s="1296">
        <f>+BS!Q1574</f>
        <v>-1698200.2549999999</v>
      </c>
      <c r="G1578" s="1261">
        <f>+D1578</f>
        <v>-1698200.2549999999</v>
      </c>
      <c r="N1578" s="1353">
        <f t="shared" si="112"/>
        <v>0</v>
      </c>
      <c r="O1578" s="1353">
        <f t="shared" si="113"/>
        <v>0</v>
      </c>
    </row>
    <row r="1579" spans="1:16" outlineLevel="1">
      <c r="A1579" s="1263">
        <v>1568</v>
      </c>
      <c r="B1579" s="1295">
        <v>22830063</v>
      </c>
      <c r="C1579" s="1279" t="s">
        <v>3043</v>
      </c>
      <c r="D1579" s="1296">
        <f>+BS!Q1575</f>
        <v>-62456.25</v>
      </c>
      <c r="G1579" s="1261">
        <f>+D1579</f>
        <v>-62456.25</v>
      </c>
      <c r="N1579" s="1353">
        <f t="shared" si="112"/>
        <v>0</v>
      </c>
      <c r="O1579" s="1353">
        <f t="shared" si="113"/>
        <v>0</v>
      </c>
    </row>
    <row r="1580" spans="1:16" outlineLevel="1">
      <c r="A1580" s="1263">
        <v>1569</v>
      </c>
      <c r="B1580" s="1295">
        <v>22830073</v>
      </c>
      <c r="C1580" s="1279" t="s">
        <v>3044</v>
      </c>
      <c r="D1580" s="1296">
        <f>+BS!Q1576</f>
        <v>-119506.4375</v>
      </c>
      <c r="G1580" s="1261">
        <f>+D1580</f>
        <v>-119506.4375</v>
      </c>
      <c r="N1580" s="1353">
        <f t="shared" si="112"/>
        <v>0</v>
      </c>
      <c r="O1580" s="1353">
        <f t="shared" si="113"/>
        <v>0</v>
      </c>
    </row>
    <row r="1581" spans="1:16" outlineLevel="1">
      <c r="A1581" s="1263">
        <v>1570</v>
      </c>
      <c r="B1581" s="1295">
        <v>22840002</v>
      </c>
      <c r="C1581" s="1279" t="s">
        <v>3511</v>
      </c>
      <c r="D1581" s="1296">
        <f>+BS!Q1577</f>
        <v>0</v>
      </c>
      <c r="N1581" s="1353">
        <f t="shared" si="112"/>
        <v>0</v>
      </c>
      <c r="O1581" s="1353">
        <f t="shared" si="113"/>
        <v>0</v>
      </c>
    </row>
    <row r="1582" spans="1:16" outlineLevel="1">
      <c r="A1582" s="1263">
        <v>1571</v>
      </c>
      <c r="B1582" s="1295">
        <v>22840011</v>
      </c>
      <c r="C1582" s="1279" t="s">
        <v>3512</v>
      </c>
      <c r="D1582" s="1296">
        <f>+BS!Q1578</f>
        <v>0</v>
      </c>
      <c r="N1582" s="1353">
        <f t="shared" si="112"/>
        <v>0</v>
      </c>
      <c r="O1582" s="1353">
        <f t="shared" si="113"/>
        <v>0</v>
      </c>
    </row>
    <row r="1583" spans="1:16" s="1279" customFormat="1" outlineLevel="1">
      <c r="A1583" s="1298">
        <v>1572</v>
      </c>
      <c r="B1583" s="1295">
        <v>22840012</v>
      </c>
      <c r="C1583" s="1279" t="s">
        <v>2476</v>
      </c>
      <c r="D1583" s="1296">
        <f>+BS!Q1579</f>
        <v>-626906.04124999989</v>
      </c>
      <c r="E1583" s="1298"/>
      <c r="F1583" s="1275"/>
      <c r="G1583" s="1275"/>
      <c r="H1583" s="1275"/>
      <c r="I1583" s="1275">
        <f>+D1583</f>
        <v>-626906.04124999989</v>
      </c>
      <c r="K1583" s="1275"/>
      <c r="L1583" s="1275"/>
      <c r="M1583" s="1275">
        <f>I1583</f>
        <v>-626906.04124999989</v>
      </c>
      <c r="N1583" s="1333">
        <f t="shared" si="112"/>
        <v>-626906.04124999989</v>
      </c>
      <c r="O1583" s="1333">
        <f t="shared" si="113"/>
        <v>0</v>
      </c>
      <c r="P1583" s="1279" t="s">
        <v>3791</v>
      </c>
    </row>
    <row r="1584" spans="1:16" s="1279" customFormat="1" outlineLevel="1">
      <c r="A1584" s="1298">
        <v>1573</v>
      </c>
      <c r="B1584" s="1295">
        <v>22840021</v>
      </c>
      <c r="C1584" s="1279" t="s">
        <v>3513</v>
      </c>
      <c r="D1584" s="1296">
        <f>+BS!Q1580</f>
        <v>-198720.6875</v>
      </c>
      <c r="E1584" s="1298" t="s">
        <v>3772</v>
      </c>
      <c r="F1584" s="1275"/>
      <c r="G1584" s="1275"/>
      <c r="H1584" s="1275"/>
      <c r="I1584" s="1275">
        <f>+D1584</f>
        <v>-198720.6875</v>
      </c>
      <c r="K1584" s="1275"/>
      <c r="L1584" s="1275"/>
      <c r="M1584" s="1275">
        <f>I1584</f>
        <v>-198720.6875</v>
      </c>
      <c r="N1584" s="1333">
        <f t="shared" si="112"/>
        <v>-198720.6875</v>
      </c>
      <c r="O1584" s="1333">
        <f t="shared" si="113"/>
        <v>0</v>
      </c>
    </row>
    <row r="1585" spans="1:16" s="1279" customFormat="1" outlineLevel="1">
      <c r="A1585" s="1298">
        <v>1574</v>
      </c>
      <c r="B1585" s="1295">
        <v>22840022</v>
      </c>
      <c r="C1585" s="1279" t="s">
        <v>2477</v>
      </c>
      <c r="D1585" s="1296">
        <f>+BS!Q1581</f>
        <v>-555757.71416666673</v>
      </c>
      <c r="E1585" s="1298"/>
      <c r="F1585" s="1275"/>
      <c r="G1585" s="1275"/>
      <c r="H1585" s="1275"/>
      <c r="I1585" s="1275">
        <f>+D1585</f>
        <v>-555757.71416666673</v>
      </c>
      <c r="K1585" s="1275"/>
      <c r="L1585" s="1275"/>
      <c r="M1585" s="1275">
        <f>I1585</f>
        <v>-555757.71416666673</v>
      </c>
      <c r="N1585" s="1333">
        <f t="shared" si="112"/>
        <v>-555757.71416666673</v>
      </c>
      <c r="O1585" s="1333">
        <f t="shared" si="113"/>
        <v>0</v>
      </c>
      <c r="P1585" s="1279" t="s">
        <v>3791</v>
      </c>
    </row>
    <row r="1586" spans="1:16" s="1279" customFormat="1" outlineLevel="1">
      <c r="A1586" s="1298">
        <v>1575</v>
      </c>
      <c r="B1586" s="1295">
        <v>22840031</v>
      </c>
      <c r="C1586" s="1279" t="s">
        <v>3514</v>
      </c>
      <c r="D1586" s="1296">
        <f>+BS!Q1582</f>
        <v>-258000</v>
      </c>
      <c r="E1586" s="1298"/>
      <c r="F1586" s="1275"/>
      <c r="G1586" s="1275">
        <f>+D1586</f>
        <v>-258000</v>
      </c>
      <c r="H1586" s="1275"/>
      <c r="I1586" s="1275"/>
      <c r="K1586" s="1275"/>
      <c r="L1586" s="1275"/>
      <c r="M1586" s="1275"/>
      <c r="N1586" s="1333">
        <f t="shared" si="112"/>
        <v>0</v>
      </c>
      <c r="O1586" s="1333">
        <f t="shared" si="113"/>
        <v>0</v>
      </c>
    </row>
    <row r="1587" spans="1:16" s="1279" customFormat="1" outlineLevel="1">
      <c r="A1587" s="1298">
        <v>1576</v>
      </c>
      <c r="B1587" s="1295">
        <v>22840032</v>
      </c>
      <c r="C1587" s="1279" t="s">
        <v>2478</v>
      </c>
      <c r="D1587" s="1296">
        <f>+BS!Q1583</f>
        <v>-3300715.5845833342</v>
      </c>
      <c r="E1587" s="1298"/>
      <c r="F1587" s="1275"/>
      <c r="G1587" s="1275"/>
      <c r="H1587" s="1275"/>
      <c r="I1587" s="1275">
        <f>+D1587</f>
        <v>-3300715.5845833342</v>
      </c>
      <c r="K1587" s="1275"/>
      <c r="L1587" s="1275"/>
      <c r="M1587" s="1275">
        <f>I1587</f>
        <v>-3300715.5845833342</v>
      </c>
      <c r="N1587" s="1333">
        <f t="shared" si="112"/>
        <v>-3300715.5845833342</v>
      </c>
      <c r="O1587" s="1333">
        <f t="shared" si="113"/>
        <v>0</v>
      </c>
      <c r="P1587" s="1279" t="s">
        <v>3791</v>
      </c>
    </row>
    <row r="1588" spans="1:16" s="1279" customFormat="1" outlineLevel="1">
      <c r="A1588" s="1298">
        <v>1577</v>
      </c>
      <c r="B1588" s="1295">
        <v>22840041</v>
      </c>
      <c r="C1588" s="1279" t="s">
        <v>3515</v>
      </c>
      <c r="D1588" s="1296">
        <f>+BS!Q1584</f>
        <v>0</v>
      </c>
      <c r="E1588" s="1298"/>
      <c r="F1588" s="1275"/>
      <c r="G1588" s="1275"/>
      <c r="H1588" s="1275"/>
      <c r="I1588" s="1275"/>
      <c r="K1588" s="1275"/>
      <c r="L1588" s="1275"/>
      <c r="M1588" s="1275"/>
      <c r="N1588" s="1333">
        <f t="shared" si="112"/>
        <v>0</v>
      </c>
      <c r="O1588" s="1333">
        <f t="shared" si="113"/>
        <v>0</v>
      </c>
    </row>
    <row r="1589" spans="1:16" s="1279" customFormat="1" outlineLevel="1">
      <c r="A1589" s="1298">
        <v>1578</v>
      </c>
      <c r="B1589" s="1295">
        <v>22840042</v>
      </c>
      <c r="C1589" s="1279" t="s">
        <v>2479</v>
      </c>
      <c r="D1589" s="1296">
        <f>+BS!Q1585</f>
        <v>-235368.89583333337</v>
      </c>
      <c r="E1589" s="1298"/>
      <c r="F1589" s="1275"/>
      <c r="G1589" s="1275"/>
      <c r="H1589" s="1275"/>
      <c r="I1589" s="1275">
        <f>+D1589</f>
        <v>-235368.89583333337</v>
      </c>
      <c r="K1589" s="1275"/>
      <c r="L1589" s="1275"/>
      <c r="M1589" s="1275">
        <f>I1589</f>
        <v>-235368.89583333337</v>
      </c>
      <c r="N1589" s="1333">
        <f t="shared" si="112"/>
        <v>-235368.89583333337</v>
      </c>
      <c r="O1589" s="1333">
        <f t="shared" si="113"/>
        <v>0</v>
      </c>
      <c r="P1589" s="1279" t="s">
        <v>3791</v>
      </c>
    </row>
    <row r="1590" spans="1:16" s="1279" customFormat="1" outlineLevel="1">
      <c r="A1590" s="1298">
        <v>1579</v>
      </c>
      <c r="B1590" s="1295">
        <v>22840051</v>
      </c>
      <c r="C1590" s="1279" t="s">
        <v>3516</v>
      </c>
      <c r="D1590" s="1296">
        <f>+BS!Q1586</f>
        <v>-30000</v>
      </c>
      <c r="E1590" s="1298"/>
      <c r="F1590" s="1275"/>
      <c r="G1590" s="1275"/>
      <c r="H1590" s="1275"/>
      <c r="I1590" s="1275">
        <f>+D1590</f>
        <v>-30000</v>
      </c>
      <c r="K1590" s="1275"/>
      <c r="L1590" s="1275"/>
      <c r="M1590" s="1275">
        <f>I1590</f>
        <v>-30000</v>
      </c>
      <c r="N1590" s="1333">
        <f t="shared" si="112"/>
        <v>-30000</v>
      </c>
      <c r="O1590" s="1333">
        <f t="shared" si="113"/>
        <v>0</v>
      </c>
    </row>
    <row r="1591" spans="1:16" s="1279" customFormat="1" outlineLevel="1">
      <c r="A1591" s="1298">
        <v>1580</v>
      </c>
      <c r="B1591" s="1295">
        <v>22840052</v>
      </c>
      <c r="C1591" s="1279" t="s">
        <v>2480</v>
      </c>
      <c r="D1591" s="1296">
        <f>+BS!Q1587</f>
        <v>0</v>
      </c>
      <c r="E1591" s="1298"/>
      <c r="F1591" s="1275"/>
      <c r="G1591" s="1275"/>
      <c r="H1591" s="1275"/>
      <c r="I1591" s="1275"/>
      <c r="K1591" s="1275"/>
      <c r="L1591" s="1275"/>
      <c r="M1591" s="1275"/>
      <c r="N1591" s="1333">
        <f t="shared" si="112"/>
        <v>0</v>
      </c>
      <c r="O1591" s="1333">
        <f t="shared" si="113"/>
        <v>0</v>
      </c>
      <c r="P1591" s="1279" t="s">
        <v>3791</v>
      </c>
    </row>
    <row r="1592" spans="1:16" s="1279" customFormat="1" outlineLevel="1">
      <c r="A1592" s="1298">
        <v>1581</v>
      </c>
      <c r="B1592" s="1295">
        <v>22840061</v>
      </c>
      <c r="C1592" s="1279" t="s">
        <v>3517</v>
      </c>
      <c r="D1592" s="1296">
        <f>+BS!Q1588</f>
        <v>0</v>
      </c>
      <c r="E1592" s="1298"/>
      <c r="F1592" s="1275"/>
      <c r="G1592" s="1275"/>
      <c r="H1592" s="1275"/>
      <c r="I1592" s="1275"/>
      <c r="K1592" s="1275"/>
      <c r="L1592" s="1275"/>
      <c r="M1592" s="1275"/>
      <c r="N1592" s="1333">
        <f t="shared" si="112"/>
        <v>0</v>
      </c>
      <c r="O1592" s="1333">
        <f t="shared" si="113"/>
        <v>0</v>
      </c>
    </row>
    <row r="1593" spans="1:16" s="1279" customFormat="1" outlineLevel="1">
      <c r="A1593" s="1298">
        <v>1582</v>
      </c>
      <c r="B1593" s="1295">
        <v>22840062</v>
      </c>
      <c r="C1593" s="1279" t="s">
        <v>2481</v>
      </c>
      <c r="D1593" s="1296">
        <f>+BS!Q1589</f>
        <v>-1280023.9145833335</v>
      </c>
      <c r="E1593" s="1298"/>
      <c r="F1593" s="1275"/>
      <c r="G1593" s="1275"/>
      <c r="H1593" s="1275"/>
      <c r="I1593" s="1275">
        <f>+D1593</f>
        <v>-1280023.9145833335</v>
      </c>
      <c r="K1593" s="1275"/>
      <c r="L1593" s="1275"/>
      <c r="M1593" s="1275">
        <f>I1593</f>
        <v>-1280023.9145833335</v>
      </c>
      <c r="N1593" s="1333">
        <f t="shared" si="112"/>
        <v>-1280023.9145833335</v>
      </c>
      <c r="O1593" s="1333">
        <f t="shared" si="113"/>
        <v>0</v>
      </c>
      <c r="P1593" s="1279" t="s">
        <v>3791</v>
      </c>
    </row>
    <row r="1594" spans="1:16" s="1279" customFormat="1" outlineLevel="1">
      <c r="A1594" s="1298">
        <v>1583</v>
      </c>
      <c r="B1594" s="1295">
        <v>22840071</v>
      </c>
      <c r="C1594" s="1279" t="s">
        <v>3518</v>
      </c>
      <c r="D1594" s="1296">
        <f>+BS!Q1590</f>
        <v>0</v>
      </c>
      <c r="E1594" s="1298"/>
      <c r="F1594" s="1275"/>
      <c r="G1594" s="1275"/>
      <c r="H1594" s="1275"/>
      <c r="I1594" s="1275"/>
      <c r="K1594" s="1275"/>
      <c r="L1594" s="1275"/>
      <c r="M1594" s="1275"/>
      <c r="N1594" s="1333">
        <f t="shared" si="112"/>
        <v>0</v>
      </c>
      <c r="O1594" s="1333">
        <f t="shared" si="113"/>
        <v>0</v>
      </c>
    </row>
    <row r="1595" spans="1:16" s="1279" customFormat="1" outlineLevel="1">
      <c r="A1595" s="1298">
        <v>1584</v>
      </c>
      <c r="B1595" s="1295">
        <v>22840072</v>
      </c>
      <c r="C1595" s="1279" t="s">
        <v>2482</v>
      </c>
      <c r="D1595" s="1296">
        <f>+BS!Q1591</f>
        <v>0</v>
      </c>
      <c r="E1595" s="1298"/>
      <c r="F1595" s="1275"/>
      <c r="G1595" s="1275"/>
      <c r="H1595" s="1275"/>
      <c r="I1595" s="1275"/>
      <c r="K1595" s="1275"/>
      <c r="L1595" s="1275"/>
      <c r="M1595" s="1275"/>
      <c r="N1595" s="1333">
        <f t="shared" si="112"/>
        <v>0</v>
      </c>
      <c r="O1595" s="1333">
        <f t="shared" si="113"/>
        <v>0</v>
      </c>
      <c r="P1595" s="1279" t="s">
        <v>3791</v>
      </c>
    </row>
    <row r="1596" spans="1:16" s="1279" customFormat="1" outlineLevel="1">
      <c r="A1596" s="1298">
        <v>1585</v>
      </c>
      <c r="B1596" s="1295">
        <v>22840081</v>
      </c>
      <c r="C1596" s="1279" t="s">
        <v>3519</v>
      </c>
      <c r="D1596" s="1296">
        <f>+BS!Q1592</f>
        <v>-550000</v>
      </c>
      <c r="E1596" s="1298"/>
      <c r="F1596" s="1275"/>
      <c r="G1596" s="1275">
        <f>+D1596</f>
        <v>-550000</v>
      </c>
      <c r="H1596" s="1275"/>
      <c r="I1596" s="1275"/>
      <c r="K1596" s="1275"/>
      <c r="L1596" s="1275"/>
      <c r="M1596" s="1275"/>
      <c r="N1596" s="1333">
        <f t="shared" si="112"/>
        <v>0</v>
      </c>
      <c r="O1596" s="1333">
        <f t="shared" si="113"/>
        <v>0</v>
      </c>
    </row>
    <row r="1597" spans="1:16" s="1279" customFormat="1" outlineLevel="1">
      <c r="A1597" s="1298">
        <v>1586</v>
      </c>
      <c r="B1597" s="1295">
        <v>22840082</v>
      </c>
      <c r="C1597" s="1325" t="s">
        <v>2483</v>
      </c>
      <c r="D1597" s="1296">
        <f>+BS!Q1593</f>
        <v>-3906530.8983333334</v>
      </c>
      <c r="E1597" s="1298"/>
      <c r="F1597" s="1275"/>
      <c r="G1597" s="1275"/>
      <c r="H1597" s="1275"/>
      <c r="I1597" s="1275">
        <f>+D1597</f>
        <v>-3906530.8983333334</v>
      </c>
      <c r="K1597" s="1275"/>
      <c r="L1597" s="1275"/>
      <c r="M1597" s="1275">
        <f>I1597</f>
        <v>-3906530.8983333334</v>
      </c>
      <c r="N1597" s="1333">
        <f t="shared" si="112"/>
        <v>-3906530.8983333334</v>
      </c>
      <c r="O1597" s="1333">
        <f t="shared" si="113"/>
        <v>0</v>
      </c>
      <c r="P1597" s="1279" t="s">
        <v>3791</v>
      </c>
    </row>
    <row r="1598" spans="1:16" s="1279" customFormat="1" outlineLevel="1">
      <c r="A1598" s="1298">
        <v>1587</v>
      </c>
      <c r="B1598" s="1295">
        <v>22840091</v>
      </c>
      <c r="C1598" s="1279" t="s">
        <v>3520</v>
      </c>
      <c r="D1598" s="1296">
        <f>+BS!Q1594</f>
        <v>0</v>
      </c>
      <c r="E1598" s="1298"/>
      <c r="F1598" s="1275"/>
      <c r="G1598" s="1275"/>
      <c r="H1598" s="1275"/>
      <c r="I1598" s="1275"/>
      <c r="K1598" s="1275"/>
      <c r="L1598" s="1275"/>
      <c r="M1598" s="1275"/>
      <c r="N1598" s="1333">
        <f t="shared" si="112"/>
        <v>0</v>
      </c>
      <c r="O1598" s="1333">
        <f t="shared" si="113"/>
        <v>0</v>
      </c>
    </row>
    <row r="1599" spans="1:16" s="1279" customFormat="1" outlineLevel="1">
      <c r="A1599" s="1298">
        <v>1588</v>
      </c>
      <c r="B1599" s="1295">
        <v>22840092</v>
      </c>
      <c r="C1599" s="1325" t="s">
        <v>2484</v>
      </c>
      <c r="D1599" s="1296">
        <f>+BS!Q1595</f>
        <v>-2041050.4625000001</v>
      </c>
      <c r="E1599" s="1298"/>
      <c r="F1599" s="1275"/>
      <c r="G1599" s="1275"/>
      <c r="H1599" s="1275"/>
      <c r="I1599" s="1275">
        <f>+D1599</f>
        <v>-2041050.4625000001</v>
      </c>
      <c r="K1599" s="1275"/>
      <c r="L1599" s="1275"/>
      <c r="M1599" s="1275">
        <f>I1599</f>
        <v>-2041050.4625000001</v>
      </c>
      <c r="N1599" s="1333">
        <f t="shared" si="112"/>
        <v>-2041050.4625000001</v>
      </c>
      <c r="O1599" s="1333">
        <f t="shared" si="113"/>
        <v>0</v>
      </c>
      <c r="P1599" s="1279" t="s">
        <v>3791</v>
      </c>
    </row>
    <row r="1600" spans="1:16" s="1279" customFormat="1" outlineLevel="1">
      <c r="A1600" s="1298">
        <v>1589</v>
      </c>
      <c r="B1600" s="1295">
        <v>22840101</v>
      </c>
      <c r="C1600" s="1279" t="s">
        <v>743</v>
      </c>
      <c r="D1600" s="1296">
        <f>+BS!Q1596</f>
        <v>0</v>
      </c>
      <c r="E1600" s="1298"/>
      <c r="F1600" s="1275"/>
      <c r="G1600" s="1275"/>
      <c r="H1600" s="1275"/>
      <c r="I1600" s="1275"/>
      <c r="K1600" s="1275"/>
      <c r="L1600" s="1275"/>
      <c r="M1600" s="1275"/>
      <c r="N1600" s="1333">
        <f t="shared" si="112"/>
        <v>0</v>
      </c>
      <c r="O1600" s="1333">
        <f t="shared" si="113"/>
        <v>0</v>
      </c>
    </row>
    <row r="1601" spans="1:16" s="1279" customFormat="1" outlineLevel="1">
      <c r="A1601" s="1298">
        <v>1590</v>
      </c>
      <c r="B1601" s="1295">
        <v>22840102</v>
      </c>
      <c r="C1601" s="1279" t="s">
        <v>2485</v>
      </c>
      <c r="D1601" s="1296">
        <f>+BS!Q1597</f>
        <v>-497745.14875000011</v>
      </c>
      <c r="E1601" s="1298"/>
      <c r="F1601" s="1275"/>
      <c r="G1601" s="1275"/>
      <c r="H1601" s="1275"/>
      <c r="I1601" s="1275">
        <f>+D1601</f>
        <v>-497745.14875000011</v>
      </c>
      <c r="K1601" s="1275"/>
      <c r="L1601" s="1275"/>
      <c r="M1601" s="1275">
        <f>I1601</f>
        <v>-497745.14875000011</v>
      </c>
      <c r="N1601" s="1333">
        <f t="shared" si="112"/>
        <v>-497745.14875000011</v>
      </c>
      <c r="O1601" s="1333">
        <f t="shared" si="113"/>
        <v>0</v>
      </c>
      <c r="P1601" s="1279" t="s">
        <v>3791</v>
      </c>
    </row>
    <row r="1602" spans="1:16" s="1279" customFormat="1" outlineLevel="1">
      <c r="A1602" s="1298">
        <v>1591</v>
      </c>
      <c r="B1602" s="1295">
        <v>22840111</v>
      </c>
      <c r="C1602" s="1279" t="s">
        <v>3521</v>
      </c>
      <c r="D1602" s="1296">
        <f>+BS!Q1598</f>
        <v>-20000</v>
      </c>
      <c r="E1602" s="1298"/>
      <c r="F1602" s="1275"/>
      <c r="G1602" s="1275">
        <f>+D1602</f>
        <v>-20000</v>
      </c>
      <c r="H1602" s="1275"/>
      <c r="I1602" s="1275"/>
      <c r="K1602" s="1275"/>
      <c r="L1602" s="1275"/>
      <c r="M1602" s="1275"/>
      <c r="N1602" s="1333">
        <f t="shared" si="112"/>
        <v>0</v>
      </c>
      <c r="O1602" s="1333">
        <f t="shared" si="113"/>
        <v>0</v>
      </c>
    </row>
    <row r="1603" spans="1:16" s="1279" customFormat="1" outlineLevel="1">
      <c r="A1603" s="1298">
        <v>1592</v>
      </c>
      <c r="B1603" s="1295">
        <v>22840112</v>
      </c>
      <c r="C1603" s="1325" t="s">
        <v>2486</v>
      </c>
      <c r="D1603" s="1296">
        <f>+BS!Q1599</f>
        <v>-200000</v>
      </c>
      <c r="E1603" s="1298"/>
      <c r="F1603" s="1275"/>
      <c r="G1603" s="1275"/>
      <c r="H1603" s="1275"/>
      <c r="I1603" s="1275">
        <f t="shared" ref="I1603:I1611" si="115">+D1603</f>
        <v>-200000</v>
      </c>
      <c r="K1603" s="1275"/>
      <c r="L1603" s="1275"/>
      <c r="M1603" s="1275">
        <f>I1603</f>
        <v>-200000</v>
      </c>
      <c r="N1603" s="1333">
        <f t="shared" si="112"/>
        <v>-200000</v>
      </c>
      <c r="O1603" s="1333">
        <f t="shared" si="113"/>
        <v>0</v>
      </c>
      <c r="P1603" s="1279" t="s">
        <v>3791</v>
      </c>
    </row>
    <row r="1604" spans="1:16" s="1279" customFormat="1" outlineLevel="1">
      <c r="A1604" s="1298">
        <v>1593</v>
      </c>
      <c r="B1604" s="1295">
        <v>22840121</v>
      </c>
      <c r="C1604" s="1279" t="s">
        <v>3522</v>
      </c>
      <c r="D1604" s="1296">
        <f>+BS!Q1600</f>
        <v>0</v>
      </c>
      <c r="E1604" s="1298"/>
      <c r="F1604" s="1275"/>
      <c r="G1604" s="1275"/>
      <c r="H1604" s="1275"/>
      <c r="I1604" s="1275">
        <f t="shared" si="115"/>
        <v>0</v>
      </c>
      <c r="K1604" s="1275"/>
      <c r="L1604" s="1275"/>
      <c r="M1604" s="1275"/>
      <c r="N1604" s="1333">
        <f t="shared" si="112"/>
        <v>0</v>
      </c>
      <c r="O1604" s="1333">
        <f t="shared" si="113"/>
        <v>0</v>
      </c>
    </row>
    <row r="1605" spans="1:16" s="1279" customFormat="1" outlineLevel="1">
      <c r="A1605" s="1298">
        <v>1594</v>
      </c>
      <c r="B1605" s="1295">
        <v>22840122</v>
      </c>
      <c r="C1605" s="1325" t="s">
        <v>2504</v>
      </c>
      <c r="D1605" s="1296">
        <f>+BS!Q1601</f>
        <v>-139591.66708333333</v>
      </c>
      <c r="E1605" s="1298"/>
      <c r="F1605" s="1275"/>
      <c r="G1605" s="1275"/>
      <c r="H1605" s="1275"/>
      <c r="I1605" s="1275">
        <f t="shared" si="115"/>
        <v>-139591.66708333333</v>
      </c>
      <c r="K1605" s="1275"/>
      <c r="L1605" s="1275"/>
      <c r="M1605" s="1275">
        <f>I1605</f>
        <v>-139591.66708333333</v>
      </c>
      <c r="N1605" s="1333">
        <f t="shared" si="112"/>
        <v>-139591.66708333333</v>
      </c>
      <c r="O1605" s="1333">
        <f t="shared" si="113"/>
        <v>0</v>
      </c>
      <c r="P1605" s="1279" t="s">
        <v>3791</v>
      </c>
    </row>
    <row r="1606" spans="1:16" s="1279" customFormat="1" outlineLevel="1">
      <c r="A1606" s="1298">
        <v>1595</v>
      </c>
      <c r="B1606" s="1295">
        <v>22840131</v>
      </c>
      <c r="C1606" s="1279" t="s">
        <v>1232</v>
      </c>
      <c r="D1606" s="1296">
        <f>+BS!Q1602</f>
        <v>-499332.0083333333</v>
      </c>
      <c r="E1606" s="1298"/>
      <c r="F1606" s="1275"/>
      <c r="G1606" s="1275"/>
      <c r="H1606" s="1275"/>
      <c r="I1606" s="1275">
        <f t="shared" si="115"/>
        <v>-499332.0083333333</v>
      </c>
      <c r="K1606" s="1275"/>
      <c r="L1606" s="1275"/>
      <c r="M1606" s="1275">
        <f>I1606</f>
        <v>-499332.0083333333</v>
      </c>
      <c r="N1606" s="1333">
        <f t="shared" si="112"/>
        <v>-499332.0083333333</v>
      </c>
      <c r="O1606" s="1333">
        <f t="shared" si="113"/>
        <v>0</v>
      </c>
    </row>
    <row r="1607" spans="1:16" s="1279" customFormat="1" outlineLevel="1">
      <c r="A1607" s="1298">
        <v>1596</v>
      </c>
      <c r="B1607" s="1295">
        <v>22840132</v>
      </c>
      <c r="C1607" s="1325" t="s">
        <v>2505</v>
      </c>
      <c r="D1607" s="1296">
        <f>+BS!Q1603</f>
        <v>-100000</v>
      </c>
      <c r="E1607" s="1298"/>
      <c r="F1607" s="1275"/>
      <c r="G1607" s="1275"/>
      <c r="H1607" s="1275"/>
      <c r="I1607" s="1275">
        <f t="shared" si="115"/>
        <v>-100000</v>
      </c>
      <c r="K1607" s="1275"/>
      <c r="L1607" s="1275"/>
      <c r="M1607" s="1275">
        <f>I1607</f>
        <v>-100000</v>
      </c>
      <c r="N1607" s="1333">
        <f t="shared" si="112"/>
        <v>-100000</v>
      </c>
      <c r="O1607" s="1333">
        <f t="shared" si="113"/>
        <v>0</v>
      </c>
      <c r="P1607" s="1279" t="s">
        <v>3791</v>
      </c>
    </row>
    <row r="1608" spans="1:16" s="1279" customFormat="1" outlineLevel="1">
      <c r="A1608" s="1298">
        <v>1597</v>
      </c>
      <c r="B1608" s="1295">
        <v>22840141</v>
      </c>
      <c r="C1608" s="1279" t="s">
        <v>3523</v>
      </c>
      <c r="D1608" s="1296">
        <f>+BS!Q1604</f>
        <v>0</v>
      </c>
      <c r="E1608" s="1298"/>
      <c r="F1608" s="1275"/>
      <c r="G1608" s="1275"/>
      <c r="H1608" s="1275"/>
      <c r="I1608" s="1275">
        <f t="shared" si="115"/>
        <v>0</v>
      </c>
      <c r="K1608" s="1275"/>
      <c r="L1608" s="1275"/>
      <c r="M1608" s="1275"/>
      <c r="N1608" s="1333">
        <f t="shared" si="112"/>
        <v>0</v>
      </c>
      <c r="O1608" s="1333">
        <f t="shared" si="113"/>
        <v>0</v>
      </c>
    </row>
    <row r="1609" spans="1:16" s="1279" customFormat="1" outlineLevel="1">
      <c r="A1609" s="1298">
        <v>1598</v>
      </c>
      <c r="B1609" s="1295">
        <v>22840151</v>
      </c>
      <c r="C1609" s="1279" t="s">
        <v>346</v>
      </c>
      <c r="D1609" s="1296">
        <f>+BS!Q1605</f>
        <v>0</v>
      </c>
      <c r="E1609" s="1298"/>
      <c r="F1609" s="1275"/>
      <c r="G1609" s="1275"/>
      <c r="H1609" s="1275"/>
      <c r="I1609" s="1275">
        <f t="shared" si="115"/>
        <v>0</v>
      </c>
      <c r="K1609" s="1275"/>
      <c r="L1609" s="1275"/>
      <c r="M1609" s="1275"/>
      <c r="N1609" s="1333">
        <f t="shared" si="112"/>
        <v>0</v>
      </c>
      <c r="O1609" s="1333">
        <f t="shared" si="113"/>
        <v>0</v>
      </c>
    </row>
    <row r="1610" spans="1:16" s="1279" customFormat="1" outlineLevel="1">
      <c r="A1610" s="1298">
        <v>1599</v>
      </c>
      <c r="B1610" s="1305">
        <v>22840161</v>
      </c>
      <c r="C1610" s="1279" t="s">
        <v>3804</v>
      </c>
      <c r="D1610" s="1296">
        <f>+BS!Q1606</f>
        <v>-344122.77249999996</v>
      </c>
      <c r="E1610" s="1298"/>
      <c r="F1610" s="1275"/>
      <c r="G1610" s="1275"/>
      <c r="H1610" s="1275"/>
      <c r="I1610" s="1275">
        <f t="shared" si="115"/>
        <v>-344122.77249999996</v>
      </c>
      <c r="K1610" s="1275"/>
      <c r="L1610" s="1275"/>
      <c r="M1610" s="1275">
        <f>I1610</f>
        <v>-344122.77249999996</v>
      </c>
      <c r="N1610" s="1333">
        <f t="shared" si="112"/>
        <v>-344122.77249999996</v>
      </c>
      <c r="O1610" s="1333">
        <f t="shared" si="113"/>
        <v>0</v>
      </c>
      <c r="P1610" s="1279" t="s">
        <v>3791</v>
      </c>
    </row>
    <row r="1611" spans="1:16" s="1279" customFormat="1" outlineLevel="1">
      <c r="A1611" s="1298">
        <v>1600</v>
      </c>
      <c r="B1611" s="1305">
        <v>22840162</v>
      </c>
      <c r="C1611" s="1279" t="s">
        <v>3085</v>
      </c>
      <c r="D1611" s="1296">
        <f>+BS!Q1607</f>
        <v>-117011.78916666663</v>
      </c>
      <c r="E1611" s="1298"/>
      <c r="F1611" s="1275"/>
      <c r="G1611" s="1275"/>
      <c r="H1611" s="1275"/>
      <c r="I1611" s="1275">
        <f t="shared" si="115"/>
        <v>-117011.78916666663</v>
      </c>
      <c r="K1611" s="1275"/>
      <c r="L1611" s="1275"/>
      <c r="M1611" s="1275">
        <f>I1611</f>
        <v>-117011.78916666663</v>
      </c>
      <c r="N1611" s="1333">
        <f t="shared" si="112"/>
        <v>-117011.78916666663</v>
      </c>
      <c r="O1611" s="1333">
        <f t="shared" si="113"/>
        <v>0</v>
      </c>
    </row>
    <row r="1612" spans="1:16" s="1279" customFormat="1" outlineLevel="1">
      <c r="A1612" s="1298">
        <v>1601</v>
      </c>
      <c r="B1612" s="1305">
        <v>22840171</v>
      </c>
      <c r="C1612" s="1279" t="s">
        <v>3525</v>
      </c>
      <c r="D1612" s="1296">
        <f>+BS!Q1608</f>
        <v>-50000</v>
      </c>
      <c r="E1612" s="1298"/>
      <c r="F1612" s="1275"/>
      <c r="G1612" s="1275">
        <f>+D1612</f>
        <v>-50000</v>
      </c>
      <c r="H1612" s="1275"/>
      <c r="I1612" s="1275"/>
      <c r="K1612" s="1275"/>
      <c r="L1612" s="1275"/>
      <c r="M1612" s="1275"/>
      <c r="N1612" s="1333">
        <f t="shared" ref="N1612:N1675" si="116">SUM(K1612:M1612)</f>
        <v>0</v>
      </c>
      <c r="O1612" s="1333">
        <f t="shared" ref="O1612:O1675" si="117">N1612-I1612</f>
        <v>0</v>
      </c>
    </row>
    <row r="1613" spans="1:16" s="1279" customFormat="1" outlineLevel="1">
      <c r="A1613" s="1298">
        <v>1602</v>
      </c>
      <c r="B1613" s="1305">
        <v>22840181</v>
      </c>
      <c r="C1613" s="1279" t="s">
        <v>3526</v>
      </c>
      <c r="D1613" s="1296">
        <f>+BS!Q1609</f>
        <v>-2888713.7208333332</v>
      </c>
      <c r="E1613" s="1298"/>
      <c r="F1613" s="1275"/>
      <c r="G1613" s="1275"/>
      <c r="H1613" s="1275"/>
      <c r="I1613" s="1275">
        <f t="shared" ref="I1613:I1630" si="118">+D1613</f>
        <v>-2888713.7208333332</v>
      </c>
      <c r="K1613" s="1275"/>
      <c r="L1613" s="1275"/>
      <c r="M1613" s="1275">
        <f>I1613</f>
        <v>-2888713.7208333332</v>
      </c>
      <c r="N1613" s="1333">
        <f t="shared" si="116"/>
        <v>-2888713.7208333332</v>
      </c>
      <c r="O1613" s="1333">
        <f t="shared" si="117"/>
        <v>0</v>
      </c>
    </row>
    <row r="1614" spans="1:16" s="1279" customFormat="1" outlineLevel="1">
      <c r="A1614" s="1298">
        <v>1603</v>
      </c>
      <c r="B1614" s="1305">
        <v>22840191</v>
      </c>
      <c r="C1614" s="1279" t="s">
        <v>3527</v>
      </c>
      <c r="D1614" s="1296">
        <f>+BS!Q1610</f>
        <v>-250000</v>
      </c>
      <c r="E1614" s="1298"/>
      <c r="F1614" s="1275"/>
      <c r="G1614" s="1275"/>
      <c r="H1614" s="1275"/>
      <c r="I1614" s="1275">
        <f t="shared" si="118"/>
        <v>-250000</v>
      </c>
      <c r="K1614" s="1275"/>
      <c r="L1614" s="1275"/>
      <c r="M1614" s="1275">
        <f>I1614</f>
        <v>-250000</v>
      </c>
      <c r="N1614" s="1333">
        <f t="shared" si="116"/>
        <v>-250000</v>
      </c>
      <c r="O1614" s="1333">
        <f t="shared" si="117"/>
        <v>0</v>
      </c>
    </row>
    <row r="1615" spans="1:16" s="1279" customFormat="1" hidden="1" outlineLevel="2">
      <c r="A1615" s="1298">
        <v>1604</v>
      </c>
      <c r="B1615" s="1305">
        <v>22840201</v>
      </c>
      <c r="C1615" s="1279" t="s">
        <v>3528</v>
      </c>
      <c r="D1615" s="1296">
        <f>+BS!Q1611</f>
        <v>0</v>
      </c>
      <c r="E1615" s="1298"/>
      <c r="F1615" s="1275"/>
      <c r="G1615" s="1275"/>
      <c r="H1615" s="1275"/>
      <c r="I1615" s="1275">
        <f t="shared" si="118"/>
        <v>0</v>
      </c>
      <c r="K1615" s="1275"/>
      <c r="L1615" s="1275"/>
      <c r="M1615" s="1275"/>
      <c r="N1615" s="1333">
        <f t="shared" si="116"/>
        <v>0</v>
      </c>
      <c r="O1615" s="1333">
        <f t="shared" si="117"/>
        <v>0</v>
      </c>
    </row>
    <row r="1616" spans="1:16" s="1279" customFormat="1" hidden="1" outlineLevel="2">
      <c r="A1616" s="1298">
        <v>1605</v>
      </c>
      <c r="B1616" s="1295">
        <v>22840211</v>
      </c>
      <c r="C1616" s="1279" t="s">
        <v>3529</v>
      </c>
      <c r="D1616" s="1296">
        <f>+BS!Q1612</f>
        <v>0</v>
      </c>
      <c r="E1616" s="1298"/>
      <c r="F1616" s="1275"/>
      <c r="G1616" s="1275"/>
      <c r="H1616" s="1275"/>
      <c r="I1616" s="1275">
        <f t="shared" si="118"/>
        <v>0</v>
      </c>
      <c r="K1616" s="1275"/>
      <c r="L1616" s="1275"/>
      <c r="M1616" s="1275"/>
      <c r="N1616" s="1333">
        <f t="shared" si="116"/>
        <v>0</v>
      </c>
      <c r="O1616" s="1333">
        <f t="shared" si="117"/>
        <v>0</v>
      </c>
    </row>
    <row r="1617" spans="1:16" s="1279" customFormat="1" outlineLevel="1" collapsed="1">
      <c r="A1617" s="1298">
        <v>1606</v>
      </c>
      <c r="B1617" s="1295">
        <v>22840221</v>
      </c>
      <c r="C1617" s="1279" t="s">
        <v>3530</v>
      </c>
      <c r="D1617" s="1296">
        <f>+BS!Q1613</f>
        <v>-449095.91166666668</v>
      </c>
      <c r="E1617" s="1298"/>
      <c r="F1617" s="1275"/>
      <c r="G1617" s="1275"/>
      <c r="H1617" s="1275"/>
      <c r="I1617" s="1275">
        <f t="shared" si="118"/>
        <v>-449095.91166666668</v>
      </c>
      <c r="K1617" s="1275"/>
      <c r="L1617" s="1275"/>
      <c r="M1617" s="1275">
        <f>I1617</f>
        <v>-449095.91166666668</v>
      </c>
      <c r="N1617" s="1333">
        <f t="shared" si="116"/>
        <v>-449095.91166666668</v>
      </c>
      <c r="O1617" s="1333">
        <f t="shared" si="117"/>
        <v>0</v>
      </c>
    </row>
    <row r="1618" spans="1:16" s="1279" customFormat="1" outlineLevel="1">
      <c r="A1618" s="1298">
        <v>1607</v>
      </c>
      <c r="B1618" s="1305">
        <v>22840231</v>
      </c>
      <c r="C1618" s="1279" t="s">
        <v>3531</v>
      </c>
      <c r="D1618" s="1296">
        <f>+BS!Q1614</f>
        <v>-75000</v>
      </c>
      <c r="E1618" s="1298"/>
      <c r="F1618" s="1275"/>
      <c r="G1618" s="1275"/>
      <c r="H1618" s="1275"/>
      <c r="I1618" s="1275">
        <f t="shared" si="118"/>
        <v>-75000</v>
      </c>
      <c r="K1618" s="1275"/>
      <c r="L1618" s="1275"/>
      <c r="M1618" s="1275">
        <f>I1618</f>
        <v>-75000</v>
      </c>
      <c r="N1618" s="1333">
        <f t="shared" si="116"/>
        <v>-75000</v>
      </c>
      <c r="O1618" s="1333">
        <f t="shared" si="117"/>
        <v>0</v>
      </c>
    </row>
    <row r="1619" spans="1:16" s="1279" customFormat="1" outlineLevel="1">
      <c r="A1619" s="1298">
        <v>1608</v>
      </c>
      <c r="B1619" s="1305">
        <v>22840241</v>
      </c>
      <c r="C1619" s="1279" t="s">
        <v>3532</v>
      </c>
      <c r="D1619" s="1296">
        <f>+BS!Q1615</f>
        <v>0</v>
      </c>
      <c r="E1619" s="1298"/>
      <c r="F1619" s="1275"/>
      <c r="G1619" s="1275"/>
      <c r="H1619" s="1275"/>
      <c r="I1619" s="1275">
        <f t="shared" si="118"/>
        <v>0</v>
      </c>
      <c r="K1619" s="1275"/>
      <c r="L1619" s="1275"/>
      <c r="M1619" s="1275"/>
      <c r="N1619" s="1333">
        <f t="shared" si="116"/>
        <v>0</v>
      </c>
      <c r="O1619" s="1333">
        <f t="shared" si="117"/>
        <v>0</v>
      </c>
    </row>
    <row r="1620" spans="1:16" s="1279" customFormat="1" outlineLevel="1">
      <c r="A1620" s="1298">
        <v>1609</v>
      </c>
      <c r="B1620" s="1295">
        <v>22840251</v>
      </c>
      <c r="C1620" s="1279" t="s">
        <v>983</v>
      </c>
      <c r="D1620" s="1296">
        <f>+BS!Q1616</f>
        <v>-9677701.25</v>
      </c>
      <c r="E1620" s="1298"/>
      <c r="F1620" s="1275"/>
      <c r="G1620" s="1275"/>
      <c r="H1620" s="1275"/>
      <c r="I1620" s="1275">
        <f t="shared" si="118"/>
        <v>-9677701.25</v>
      </c>
      <c r="K1620" s="1275"/>
      <c r="L1620" s="1275"/>
      <c r="M1620" s="1275">
        <f>I1620</f>
        <v>-9677701.25</v>
      </c>
      <c r="N1620" s="1333">
        <f t="shared" si="116"/>
        <v>-9677701.25</v>
      </c>
      <c r="O1620" s="1333">
        <f t="shared" si="117"/>
        <v>0</v>
      </c>
    </row>
    <row r="1621" spans="1:16" s="1279" customFormat="1" outlineLevel="1">
      <c r="A1621" s="1298">
        <v>1610</v>
      </c>
      <c r="B1621" s="1295">
        <v>22840261</v>
      </c>
      <c r="C1621" s="1279" t="s">
        <v>3533</v>
      </c>
      <c r="D1621" s="1296">
        <f>+BS!Q1617</f>
        <v>0</v>
      </c>
      <c r="E1621" s="1298"/>
      <c r="F1621" s="1275"/>
      <c r="G1621" s="1275"/>
      <c r="H1621" s="1275"/>
      <c r="I1621" s="1275">
        <f t="shared" si="118"/>
        <v>0</v>
      </c>
      <c r="K1621" s="1275"/>
      <c r="L1621" s="1275"/>
      <c r="M1621" s="1275"/>
      <c r="N1621" s="1333">
        <f t="shared" si="116"/>
        <v>0</v>
      </c>
      <c r="O1621" s="1333">
        <f t="shared" si="117"/>
        <v>0</v>
      </c>
    </row>
    <row r="1622" spans="1:16" s="1279" customFormat="1" outlineLevel="1">
      <c r="A1622" s="1298">
        <v>1611</v>
      </c>
      <c r="B1622" s="1295">
        <v>22840281</v>
      </c>
      <c r="C1622" s="1279" t="s">
        <v>3534</v>
      </c>
      <c r="D1622" s="1296">
        <f>+BS!Q1618</f>
        <v>-50000</v>
      </c>
      <c r="E1622" s="1298"/>
      <c r="F1622" s="1275"/>
      <c r="G1622" s="1275"/>
      <c r="H1622" s="1275"/>
      <c r="I1622" s="1275">
        <f t="shared" si="118"/>
        <v>-50000</v>
      </c>
      <c r="K1622" s="1275"/>
      <c r="L1622" s="1275"/>
      <c r="M1622" s="1275">
        <f>I1622</f>
        <v>-50000</v>
      </c>
      <c r="N1622" s="1333">
        <f t="shared" si="116"/>
        <v>-50000</v>
      </c>
      <c r="O1622" s="1333">
        <f t="shared" si="117"/>
        <v>0</v>
      </c>
    </row>
    <row r="1623" spans="1:16" s="1279" customFormat="1" outlineLevel="1">
      <c r="A1623" s="1298">
        <v>1612</v>
      </c>
      <c r="B1623" s="1295">
        <v>22840291</v>
      </c>
      <c r="C1623" s="1279" t="s">
        <v>2348</v>
      </c>
      <c r="D1623" s="1296">
        <f>+BS!Q1619</f>
        <v>0</v>
      </c>
      <c r="E1623" s="1298"/>
      <c r="F1623" s="1275"/>
      <c r="G1623" s="1275"/>
      <c r="H1623" s="1275"/>
      <c r="I1623" s="1275">
        <f t="shared" si="118"/>
        <v>0</v>
      </c>
      <c r="K1623" s="1275"/>
      <c r="L1623" s="1275"/>
      <c r="M1623" s="1275"/>
      <c r="N1623" s="1333">
        <f t="shared" si="116"/>
        <v>0</v>
      </c>
      <c r="O1623" s="1333">
        <f t="shared" si="117"/>
        <v>0</v>
      </c>
    </row>
    <row r="1624" spans="1:16" s="1279" customFormat="1" outlineLevel="1">
      <c r="A1624" s="1298">
        <v>1613</v>
      </c>
      <c r="B1624" s="1295">
        <v>22840301</v>
      </c>
      <c r="C1624" s="1279" t="s">
        <v>2470</v>
      </c>
      <c r="D1624" s="1296">
        <f>+BS!Q1620</f>
        <v>-113235.72625000001</v>
      </c>
      <c r="E1624" s="1298"/>
      <c r="F1624" s="1275"/>
      <c r="G1624" s="1275"/>
      <c r="H1624" s="1275"/>
      <c r="I1624" s="1275">
        <f t="shared" si="118"/>
        <v>-113235.72625000001</v>
      </c>
      <c r="K1624" s="1275"/>
      <c r="L1624" s="1275"/>
      <c r="M1624" s="1275">
        <f>I1624</f>
        <v>-113235.72625000001</v>
      </c>
      <c r="N1624" s="1333">
        <f t="shared" si="116"/>
        <v>-113235.72625000001</v>
      </c>
      <c r="O1624" s="1333">
        <f t="shared" si="117"/>
        <v>0</v>
      </c>
    </row>
    <row r="1625" spans="1:16" s="1279" customFormat="1" outlineLevel="1">
      <c r="A1625" s="1298">
        <v>1614</v>
      </c>
      <c r="B1625" s="1295">
        <v>22840311</v>
      </c>
      <c r="C1625" s="1279" t="s">
        <v>2471</v>
      </c>
      <c r="D1625" s="1296">
        <f>+BS!Q1621</f>
        <v>-95855.052083333328</v>
      </c>
      <c r="E1625" s="1298"/>
      <c r="F1625" s="1275"/>
      <c r="G1625" s="1275"/>
      <c r="H1625" s="1275"/>
      <c r="I1625" s="1275">
        <f t="shared" si="118"/>
        <v>-95855.052083333328</v>
      </c>
      <c r="K1625" s="1275"/>
      <c r="L1625" s="1275"/>
      <c r="M1625" s="1275">
        <f>I1625</f>
        <v>-95855.052083333328</v>
      </c>
      <c r="N1625" s="1333">
        <f t="shared" si="116"/>
        <v>-95855.052083333328</v>
      </c>
      <c r="O1625" s="1333">
        <f t="shared" si="117"/>
        <v>0</v>
      </c>
    </row>
    <row r="1626" spans="1:16" s="1279" customFormat="1" outlineLevel="1">
      <c r="A1626" s="1298">
        <v>1615</v>
      </c>
      <c r="B1626" s="1295">
        <v>22840321</v>
      </c>
      <c r="C1626" s="1279" t="s">
        <v>2647</v>
      </c>
      <c r="D1626" s="1296">
        <f>+BS!Q1622</f>
        <v>-130854094.79166667</v>
      </c>
      <c r="E1626" s="1298"/>
      <c r="F1626" s="1275"/>
      <c r="G1626" s="1275"/>
      <c r="H1626" s="1275"/>
      <c r="I1626" s="1275">
        <f t="shared" si="118"/>
        <v>-130854094.79166667</v>
      </c>
      <c r="K1626" s="1275"/>
      <c r="L1626" s="1275"/>
      <c r="M1626" s="1275">
        <f>I1626</f>
        <v>-130854094.79166667</v>
      </c>
      <c r="N1626" s="1333">
        <f t="shared" si="116"/>
        <v>-130854094.79166667</v>
      </c>
      <c r="O1626" s="1333">
        <f t="shared" si="117"/>
        <v>0</v>
      </c>
    </row>
    <row r="1627" spans="1:16" s="1279" customFormat="1" outlineLevel="1">
      <c r="A1627" s="1298">
        <v>1616</v>
      </c>
      <c r="B1627" s="1295">
        <v>22840331</v>
      </c>
      <c r="C1627" s="1279" t="s">
        <v>3089</v>
      </c>
      <c r="D1627" s="1296">
        <f>+BS!Q1623</f>
        <v>-75091620</v>
      </c>
      <c r="E1627" s="1298"/>
      <c r="F1627" s="1275"/>
      <c r="G1627" s="1275"/>
      <c r="H1627" s="1275"/>
      <c r="I1627" s="1275">
        <f t="shared" si="118"/>
        <v>-75091620</v>
      </c>
      <c r="K1627" s="1275">
        <f>I1627</f>
        <v>-75091620</v>
      </c>
      <c r="L1627" s="1275"/>
      <c r="M1627" s="1275"/>
      <c r="N1627" s="1333">
        <f t="shared" si="116"/>
        <v>-75091620</v>
      </c>
      <c r="O1627" s="1333">
        <f t="shared" si="117"/>
        <v>0</v>
      </c>
    </row>
    <row r="1628" spans="1:16" s="1279" customFormat="1" outlineLevel="1">
      <c r="A1628" s="1298">
        <v>1617</v>
      </c>
      <c r="B1628" s="1295">
        <v>22840332</v>
      </c>
      <c r="C1628" s="1279" t="s">
        <v>2512</v>
      </c>
      <c r="D1628" s="1296">
        <f>+BS!Q1624</f>
        <v>-21800608.924583331</v>
      </c>
      <c r="E1628" s="1298"/>
      <c r="F1628" s="1275"/>
      <c r="G1628" s="1275"/>
      <c r="H1628" s="1275"/>
      <c r="I1628" s="1275">
        <f t="shared" si="118"/>
        <v>-21800608.924583331</v>
      </c>
      <c r="K1628" s="1275"/>
      <c r="L1628" s="1275"/>
      <c r="M1628" s="1275">
        <f>I1628</f>
        <v>-21800608.924583331</v>
      </c>
      <c r="N1628" s="1333">
        <f t="shared" si="116"/>
        <v>-21800608.924583331</v>
      </c>
      <c r="O1628" s="1333">
        <f t="shared" si="117"/>
        <v>0</v>
      </c>
      <c r="P1628" s="1279" t="s">
        <v>3806</v>
      </c>
    </row>
    <row r="1629" spans="1:16" s="1279" customFormat="1" outlineLevel="1">
      <c r="A1629" s="1298">
        <v>1618</v>
      </c>
      <c r="B1629" s="1295">
        <v>22840341</v>
      </c>
      <c r="C1629" s="1279" t="s">
        <v>3053</v>
      </c>
      <c r="D1629" s="1296">
        <f>+BS!Q1625</f>
        <v>-26467879</v>
      </c>
      <c r="E1629" s="1298"/>
      <c r="F1629" s="1275"/>
      <c r="G1629" s="1275"/>
      <c r="H1629" s="1275"/>
      <c r="I1629" s="1275">
        <f t="shared" si="118"/>
        <v>-26467879</v>
      </c>
      <c r="K1629" s="1275">
        <f>I1629</f>
        <v>-26467879</v>
      </c>
      <c r="L1629" s="1275"/>
      <c r="M1629" s="1275"/>
      <c r="N1629" s="1333">
        <f t="shared" si="116"/>
        <v>-26467879</v>
      </c>
      <c r="O1629" s="1333">
        <f t="shared" si="117"/>
        <v>0</v>
      </c>
    </row>
    <row r="1630" spans="1:16" s="1279" customFormat="1" outlineLevel="1">
      <c r="A1630" s="1298">
        <v>1619</v>
      </c>
      <c r="B1630" s="1295">
        <v>22840351</v>
      </c>
      <c r="C1630" s="1279" t="s">
        <v>3497</v>
      </c>
      <c r="D1630" s="1296">
        <f>+BS!Q1626</f>
        <v>-251146.71875</v>
      </c>
      <c r="E1630" s="1298"/>
      <c r="F1630" s="1275"/>
      <c r="G1630" s="1275"/>
      <c r="H1630" s="1275"/>
      <c r="I1630" s="1275">
        <f t="shared" si="118"/>
        <v>-251146.71875</v>
      </c>
      <c r="K1630" s="1275"/>
      <c r="L1630" s="1275"/>
      <c r="M1630" s="1275">
        <f>I1630</f>
        <v>-251146.71875</v>
      </c>
      <c r="N1630" s="1333">
        <f t="shared" si="116"/>
        <v>-251146.71875</v>
      </c>
      <c r="O1630" s="1333">
        <f t="shared" si="117"/>
        <v>0</v>
      </c>
    </row>
    <row r="1631" spans="1:16" outlineLevel="1">
      <c r="A1631" s="1263">
        <v>1620</v>
      </c>
      <c r="B1631" s="1299">
        <v>22840411</v>
      </c>
      <c r="C1631" s="1300" t="s">
        <v>310</v>
      </c>
      <c r="D1631" s="1296">
        <f>+BS!Q1627</f>
        <v>0</v>
      </c>
      <c r="N1631" s="1353">
        <f t="shared" si="116"/>
        <v>0</v>
      </c>
      <c r="O1631" s="1353">
        <f t="shared" si="117"/>
        <v>0</v>
      </c>
    </row>
    <row r="1632" spans="1:16" outlineLevel="1">
      <c r="A1632" s="1263">
        <v>1621</v>
      </c>
      <c r="B1632" s="1295">
        <v>22841001</v>
      </c>
      <c r="C1632" s="1279" t="s">
        <v>1877</v>
      </c>
      <c r="D1632" s="1296">
        <f>+BS!Q1628</f>
        <v>-4610484.0799999991</v>
      </c>
      <c r="G1632" s="1261">
        <f>+D1632</f>
        <v>-4610484.0799999991</v>
      </c>
      <c r="N1632" s="1353">
        <f t="shared" si="116"/>
        <v>0</v>
      </c>
      <c r="O1632" s="1353">
        <f t="shared" si="117"/>
        <v>0</v>
      </c>
    </row>
    <row r="1633" spans="1:15" hidden="1" outlineLevel="2">
      <c r="A1633" s="1263">
        <v>1622</v>
      </c>
      <c r="B1633" s="1295">
        <v>22900001</v>
      </c>
      <c r="C1633" s="1279" t="s">
        <v>2574</v>
      </c>
      <c r="D1633" s="1296">
        <f>+BS!Q1629</f>
        <v>0</v>
      </c>
      <c r="N1633" s="1353">
        <f t="shared" si="116"/>
        <v>0</v>
      </c>
      <c r="O1633" s="1353">
        <f t="shared" si="117"/>
        <v>0</v>
      </c>
    </row>
    <row r="1634" spans="1:15" hidden="1" outlineLevel="2">
      <c r="A1634" s="1263">
        <v>1623</v>
      </c>
      <c r="B1634" s="1295">
        <v>23001001</v>
      </c>
      <c r="C1634" s="1279" t="s">
        <v>628</v>
      </c>
      <c r="D1634" s="1296">
        <f>+BS!Q1630</f>
        <v>0</v>
      </c>
      <c r="N1634" s="1353">
        <f t="shared" si="116"/>
        <v>0</v>
      </c>
      <c r="O1634" s="1353">
        <f t="shared" si="117"/>
        <v>0</v>
      </c>
    </row>
    <row r="1635" spans="1:15" hidden="1" outlineLevel="2">
      <c r="A1635" s="1263">
        <v>1624</v>
      </c>
      <c r="B1635" s="1295">
        <v>23001011</v>
      </c>
      <c r="C1635" s="1279" t="s">
        <v>835</v>
      </c>
      <c r="D1635" s="1296">
        <f>+BS!Q1631</f>
        <v>0</v>
      </c>
      <c r="N1635" s="1353">
        <f t="shared" si="116"/>
        <v>0</v>
      </c>
      <c r="O1635" s="1353">
        <f t="shared" si="117"/>
        <v>0</v>
      </c>
    </row>
    <row r="1636" spans="1:15" hidden="1" outlineLevel="2">
      <c r="A1636" s="1263">
        <v>1625</v>
      </c>
      <c r="B1636" s="1295">
        <v>23001013</v>
      </c>
      <c r="C1636" s="1279" t="s">
        <v>1821</v>
      </c>
      <c r="D1636" s="1296">
        <f>+BS!Q1632</f>
        <v>0</v>
      </c>
      <c r="N1636" s="1353">
        <f t="shared" si="116"/>
        <v>0</v>
      </c>
      <c r="O1636" s="1353">
        <f t="shared" si="117"/>
        <v>0</v>
      </c>
    </row>
    <row r="1637" spans="1:15" hidden="1" outlineLevel="2">
      <c r="A1637" s="1263">
        <v>1626</v>
      </c>
      <c r="B1637" s="1295" t="s">
        <v>1783</v>
      </c>
      <c r="C1637" s="1279" t="s">
        <v>1821</v>
      </c>
      <c r="D1637" s="1296">
        <f>+BS!Q1633</f>
        <v>0</v>
      </c>
      <c r="N1637" s="1353">
        <f t="shared" si="116"/>
        <v>0</v>
      </c>
      <c r="O1637" s="1353">
        <f t="shared" si="117"/>
        <v>0</v>
      </c>
    </row>
    <row r="1638" spans="1:15" s="1279" customFormat="1" outlineLevel="1" collapsed="1">
      <c r="A1638" s="1298">
        <v>1627</v>
      </c>
      <c r="B1638" s="1295">
        <v>23001021</v>
      </c>
      <c r="C1638" s="1279" t="s">
        <v>29</v>
      </c>
      <c r="D1638" s="1296">
        <f>+BS!Q1634</f>
        <v>-19091254.050416667</v>
      </c>
      <c r="E1638" s="1298"/>
      <c r="F1638" s="1275"/>
      <c r="G1638" s="1275"/>
      <c r="H1638" s="1275"/>
      <c r="I1638" s="1275">
        <f t="shared" ref="I1638:I1675" si="119">+D1638</f>
        <v>-19091254.050416667</v>
      </c>
      <c r="K1638" s="1275">
        <f>I1638</f>
        <v>-19091254.050416667</v>
      </c>
      <c r="L1638" s="1275"/>
      <c r="M1638" s="1275"/>
      <c r="N1638" s="1333">
        <f t="shared" si="116"/>
        <v>-19091254.050416667</v>
      </c>
      <c r="O1638" s="1333">
        <f t="shared" si="117"/>
        <v>0</v>
      </c>
    </row>
    <row r="1639" spans="1:15" outlineLevel="1">
      <c r="A1639" s="1263">
        <v>1628</v>
      </c>
      <c r="B1639" s="1295">
        <v>23001023</v>
      </c>
      <c r="C1639" s="1279" t="s">
        <v>1008</v>
      </c>
      <c r="D1639" s="1296">
        <f>+BS!Q1635</f>
        <v>0</v>
      </c>
      <c r="I1639" s="1261">
        <f t="shared" si="119"/>
        <v>0</v>
      </c>
      <c r="N1639" s="1353">
        <f t="shared" si="116"/>
        <v>0</v>
      </c>
      <c r="O1639" s="1353">
        <f t="shared" si="117"/>
        <v>0</v>
      </c>
    </row>
    <row r="1640" spans="1:15" s="1279" customFormat="1" outlineLevel="1">
      <c r="A1640" s="1298">
        <v>1629</v>
      </c>
      <c r="B1640" s="1295">
        <v>23001031</v>
      </c>
      <c r="C1640" s="1279" t="s">
        <v>1167</v>
      </c>
      <c r="D1640" s="1296">
        <f>+BS!Q1636</f>
        <v>-19475859.264583334</v>
      </c>
      <c r="E1640" s="1298"/>
      <c r="F1640" s="1275"/>
      <c r="G1640" s="1275"/>
      <c r="H1640" s="1275"/>
      <c r="I1640" s="1275">
        <f t="shared" si="119"/>
        <v>-19475859.264583334</v>
      </c>
      <c r="K1640" s="1275">
        <f>I1640</f>
        <v>-19475859.264583334</v>
      </c>
      <c r="L1640" s="1275"/>
      <c r="M1640" s="1275"/>
      <c r="N1640" s="1333">
        <f t="shared" si="116"/>
        <v>-19475859.264583334</v>
      </c>
      <c r="O1640" s="1333">
        <f t="shared" si="117"/>
        <v>0</v>
      </c>
    </row>
    <row r="1641" spans="1:15" outlineLevel="1">
      <c r="A1641" s="1263">
        <v>1630</v>
      </c>
      <c r="B1641" s="1295">
        <v>23001041</v>
      </c>
      <c r="C1641" s="1279" t="s">
        <v>385</v>
      </c>
      <c r="D1641" s="1296">
        <f>+BS!Q1637</f>
        <v>-7829614.4329166664</v>
      </c>
      <c r="I1641" s="1261">
        <f t="shared" si="119"/>
        <v>-7829614.4329166664</v>
      </c>
      <c r="K1641" s="1261">
        <f>I1641</f>
        <v>-7829614.4329166664</v>
      </c>
      <c r="N1641" s="1353">
        <f t="shared" si="116"/>
        <v>-7829614.4329166664</v>
      </c>
      <c r="O1641" s="1353">
        <f t="shared" si="117"/>
        <v>0</v>
      </c>
    </row>
    <row r="1642" spans="1:15" outlineLevel="1">
      <c r="A1642" s="1263">
        <v>1631</v>
      </c>
      <c r="B1642" s="1295" t="s">
        <v>1785</v>
      </c>
      <c r="C1642" s="1279" t="s">
        <v>385</v>
      </c>
      <c r="D1642" s="1296">
        <f>+BS!Q1638</f>
        <v>0</v>
      </c>
      <c r="I1642" s="1261">
        <f t="shared" si="119"/>
        <v>0</v>
      </c>
      <c r="N1642" s="1353">
        <f t="shared" si="116"/>
        <v>0</v>
      </c>
      <c r="O1642" s="1353">
        <f t="shared" si="117"/>
        <v>0</v>
      </c>
    </row>
    <row r="1643" spans="1:15" s="1279" customFormat="1" outlineLevel="1">
      <c r="A1643" s="1298">
        <v>1632</v>
      </c>
      <c r="B1643" s="1295">
        <v>23001043</v>
      </c>
      <c r="C1643" s="1279" t="s">
        <v>2663</v>
      </c>
      <c r="D1643" s="1296">
        <f>+BS!Q1639</f>
        <v>-804979.22666666657</v>
      </c>
      <c r="E1643" s="1298"/>
      <c r="F1643" s="1275"/>
      <c r="G1643" s="1275"/>
      <c r="H1643" s="1275"/>
      <c r="I1643" s="1275">
        <f t="shared" si="119"/>
        <v>-804979.22666666657</v>
      </c>
      <c r="K1643" s="1275">
        <f>+I1643*K6</f>
        <v>-540785.04447466659</v>
      </c>
      <c r="L1643" s="1275">
        <f>+I1643*K7</f>
        <v>-264194.18219199998</v>
      </c>
      <c r="M1643" s="1275"/>
      <c r="N1643" s="1333">
        <f t="shared" si="116"/>
        <v>-804979.22666666657</v>
      </c>
      <c r="O1643" s="1333">
        <f t="shared" si="117"/>
        <v>0</v>
      </c>
    </row>
    <row r="1644" spans="1:15" outlineLevel="1">
      <c r="A1644" s="1263">
        <v>1633</v>
      </c>
      <c r="B1644" s="1295">
        <v>23001061</v>
      </c>
      <c r="C1644" s="1279" t="s">
        <v>1059</v>
      </c>
      <c r="D1644" s="1296">
        <f>+BS!Q1640</f>
        <v>-6160895.7470833324</v>
      </c>
      <c r="I1644" s="1261">
        <f t="shared" si="119"/>
        <v>-6160895.7470833324</v>
      </c>
      <c r="K1644" s="1261">
        <f>I1644</f>
        <v>-6160895.7470833324</v>
      </c>
      <c r="N1644" s="1353">
        <f t="shared" si="116"/>
        <v>-6160895.7470833324</v>
      </c>
      <c r="O1644" s="1353">
        <f t="shared" si="117"/>
        <v>0</v>
      </c>
    </row>
    <row r="1645" spans="1:15" outlineLevel="1">
      <c r="A1645" s="1263">
        <v>1634</v>
      </c>
      <c r="B1645" s="1295">
        <v>23001071</v>
      </c>
      <c r="C1645" s="1279" t="s">
        <v>876</v>
      </c>
      <c r="D1645" s="1296">
        <f>+BS!Q1641</f>
        <v>-9082009.5095833335</v>
      </c>
      <c r="I1645" s="1261">
        <f t="shared" si="119"/>
        <v>-9082009.5095833335</v>
      </c>
      <c r="K1645" s="1261">
        <f>I1645</f>
        <v>-9082009.5095833335</v>
      </c>
      <c r="N1645" s="1353">
        <f t="shared" si="116"/>
        <v>-9082009.5095833335</v>
      </c>
      <c r="O1645" s="1353">
        <f t="shared" si="117"/>
        <v>0</v>
      </c>
    </row>
    <row r="1646" spans="1:15" hidden="1" outlineLevel="2">
      <c r="A1646" s="1263">
        <v>1635</v>
      </c>
      <c r="B1646" s="1295">
        <v>23001081</v>
      </c>
      <c r="C1646" s="1279" t="s">
        <v>1822</v>
      </c>
      <c r="D1646" s="1296">
        <f>+BS!Q1642</f>
        <v>0</v>
      </c>
      <c r="I1646" s="1261">
        <f t="shared" si="119"/>
        <v>0</v>
      </c>
      <c r="N1646" s="1353">
        <f t="shared" si="116"/>
        <v>0</v>
      </c>
      <c r="O1646" s="1353">
        <f t="shared" si="117"/>
        <v>0</v>
      </c>
    </row>
    <row r="1647" spans="1:15" hidden="1" outlineLevel="2">
      <c r="A1647" s="1263">
        <v>1636</v>
      </c>
      <c r="B1647" s="1295">
        <v>23001091</v>
      </c>
      <c r="C1647" s="1279" t="s">
        <v>1114</v>
      </c>
      <c r="D1647" s="1296">
        <f>+BS!Q1643</f>
        <v>0</v>
      </c>
      <c r="I1647" s="1261">
        <f t="shared" si="119"/>
        <v>0</v>
      </c>
      <c r="N1647" s="1353">
        <f t="shared" si="116"/>
        <v>0</v>
      </c>
      <c r="O1647" s="1353">
        <f t="shared" si="117"/>
        <v>0</v>
      </c>
    </row>
    <row r="1648" spans="1:15" hidden="1" outlineLevel="2">
      <c r="A1648" s="1263">
        <v>1637</v>
      </c>
      <c r="B1648" s="1295" t="s">
        <v>1782</v>
      </c>
      <c r="C1648" s="1279" t="s">
        <v>1114</v>
      </c>
      <c r="D1648" s="1296">
        <f>+BS!Q1644</f>
        <v>0</v>
      </c>
      <c r="I1648" s="1261">
        <f t="shared" si="119"/>
        <v>0</v>
      </c>
      <c r="N1648" s="1353">
        <f t="shared" si="116"/>
        <v>0</v>
      </c>
      <c r="O1648" s="1353">
        <f t="shared" si="117"/>
        <v>0</v>
      </c>
    </row>
    <row r="1649" spans="1:15" outlineLevel="1" collapsed="1">
      <c r="A1649" s="1263">
        <v>1638</v>
      </c>
      <c r="B1649" s="1295">
        <v>23001092</v>
      </c>
      <c r="C1649" s="1279" t="s">
        <v>545</v>
      </c>
      <c r="D1649" s="1296">
        <f>+BS!Q1645</f>
        <v>-8781926.7879166678</v>
      </c>
      <c r="I1649" s="1261">
        <f t="shared" si="119"/>
        <v>-8781926.7879166678</v>
      </c>
      <c r="L1649" s="1261">
        <f>I1649</f>
        <v>-8781926.7879166678</v>
      </c>
      <c r="N1649" s="1353">
        <f t="shared" si="116"/>
        <v>-8781926.7879166678</v>
      </c>
      <c r="O1649" s="1353">
        <f t="shared" si="117"/>
        <v>0</v>
      </c>
    </row>
    <row r="1650" spans="1:15" outlineLevel="1">
      <c r="A1650" s="1263">
        <v>1639</v>
      </c>
      <c r="B1650" s="1295">
        <v>23001101</v>
      </c>
      <c r="C1650" s="1279" t="s">
        <v>1985</v>
      </c>
      <c r="D1650" s="1296">
        <f>+BS!Q1646</f>
        <v>0</v>
      </c>
      <c r="I1650" s="1261">
        <f t="shared" si="119"/>
        <v>0</v>
      </c>
      <c r="N1650" s="1353">
        <f t="shared" si="116"/>
        <v>0</v>
      </c>
      <c r="O1650" s="1353">
        <f t="shared" si="117"/>
        <v>0</v>
      </c>
    </row>
    <row r="1651" spans="1:15" outlineLevel="1">
      <c r="A1651" s="1263">
        <v>1640</v>
      </c>
      <c r="B1651" s="1295">
        <v>23001121</v>
      </c>
      <c r="C1651" s="1279" t="s">
        <v>2421</v>
      </c>
      <c r="D1651" s="1296">
        <f>+BS!Q1647</f>
        <v>0</v>
      </c>
      <c r="I1651" s="1261">
        <f t="shared" si="119"/>
        <v>0</v>
      </c>
      <c r="N1651" s="1353">
        <f t="shared" si="116"/>
        <v>0</v>
      </c>
      <c r="O1651" s="1353">
        <f t="shared" si="117"/>
        <v>0</v>
      </c>
    </row>
    <row r="1652" spans="1:15" outlineLevel="1">
      <c r="A1652" s="1263">
        <v>1641</v>
      </c>
      <c r="B1652" s="1295">
        <v>23001131</v>
      </c>
      <c r="C1652" s="1279" t="s">
        <v>2451</v>
      </c>
      <c r="D1652" s="1296">
        <f>+BS!Q1648</f>
        <v>-12116038.135416666</v>
      </c>
      <c r="I1652" s="1261">
        <f t="shared" si="119"/>
        <v>-12116038.135416666</v>
      </c>
      <c r="K1652" s="1261">
        <f>I1652</f>
        <v>-12116038.135416666</v>
      </c>
      <c r="N1652" s="1353">
        <f t="shared" si="116"/>
        <v>-12116038.135416666</v>
      </c>
      <c r="O1652" s="1353">
        <f t="shared" si="117"/>
        <v>0</v>
      </c>
    </row>
    <row r="1653" spans="1:15" outlineLevel="1">
      <c r="A1653" s="1263">
        <v>1642</v>
      </c>
      <c r="B1653" s="1295">
        <v>23001141</v>
      </c>
      <c r="C1653" s="1279" t="s">
        <v>2658</v>
      </c>
      <c r="D1653" s="1296">
        <f>+BS!Q1649</f>
        <v>-557444.59833333339</v>
      </c>
      <c r="I1653" s="1261">
        <f t="shared" si="119"/>
        <v>-557444.59833333339</v>
      </c>
      <c r="K1653" s="1261">
        <f>I1653</f>
        <v>-557444.59833333339</v>
      </c>
      <c r="N1653" s="1353">
        <f t="shared" si="116"/>
        <v>-557444.59833333339</v>
      </c>
      <c r="O1653" s="1353">
        <f t="shared" si="117"/>
        <v>0</v>
      </c>
    </row>
    <row r="1654" spans="1:15" outlineLevel="1">
      <c r="A1654" s="1263">
        <v>1643</v>
      </c>
      <c r="B1654" s="1295">
        <v>23001151</v>
      </c>
      <c r="C1654" s="1279" t="s">
        <v>2770</v>
      </c>
      <c r="D1654" s="1296">
        <f>+BS!Q1650</f>
        <v>-152434.75958333336</v>
      </c>
      <c r="I1654" s="1261">
        <f t="shared" si="119"/>
        <v>-152434.75958333336</v>
      </c>
      <c r="K1654" s="1261">
        <f>I1654</f>
        <v>-152434.75958333336</v>
      </c>
      <c r="N1654" s="1353">
        <f t="shared" si="116"/>
        <v>-152434.75958333336</v>
      </c>
      <c r="O1654" s="1353">
        <f t="shared" si="117"/>
        <v>0</v>
      </c>
    </row>
    <row r="1655" spans="1:15" outlineLevel="1">
      <c r="A1655" s="1263">
        <v>1644</v>
      </c>
      <c r="B1655" s="1295">
        <v>23001211</v>
      </c>
      <c r="C1655" s="1279" t="s">
        <v>2627</v>
      </c>
      <c r="D1655" s="1296">
        <f>+BS!Q1651</f>
        <v>0</v>
      </c>
      <c r="I1655" s="1261">
        <f t="shared" si="119"/>
        <v>0</v>
      </c>
      <c r="N1655" s="1353">
        <f t="shared" si="116"/>
        <v>0</v>
      </c>
      <c r="O1655" s="1353">
        <f t="shared" si="117"/>
        <v>0</v>
      </c>
    </row>
    <row r="1656" spans="1:15" outlineLevel="1">
      <c r="A1656" s="1263">
        <v>1645</v>
      </c>
      <c r="B1656" s="1295">
        <v>23001221</v>
      </c>
      <c r="C1656" s="1279" t="s">
        <v>2631</v>
      </c>
      <c r="D1656" s="1296">
        <f>+BS!Q1652</f>
        <v>0</v>
      </c>
      <c r="I1656" s="1261">
        <f t="shared" si="119"/>
        <v>0</v>
      </c>
      <c r="N1656" s="1353">
        <f t="shared" si="116"/>
        <v>0</v>
      </c>
      <c r="O1656" s="1353">
        <f t="shared" si="117"/>
        <v>0</v>
      </c>
    </row>
    <row r="1657" spans="1:15" outlineLevel="1">
      <c r="A1657" s="1263">
        <v>1646</v>
      </c>
      <c r="B1657" s="1295">
        <v>23001231</v>
      </c>
      <c r="C1657" s="1279" t="s">
        <v>2628</v>
      </c>
      <c r="D1657" s="1296">
        <f>+BS!Q1653</f>
        <v>-1165732.06</v>
      </c>
      <c r="I1657" s="1261">
        <f t="shared" si="119"/>
        <v>-1165732.06</v>
      </c>
      <c r="K1657" s="1261">
        <f>I1657</f>
        <v>-1165732.06</v>
      </c>
      <c r="N1657" s="1353">
        <f t="shared" si="116"/>
        <v>-1165732.06</v>
      </c>
      <c r="O1657" s="1353">
        <f t="shared" si="117"/>
        <v>0</v>
      </c>
    </row>
    <row r="1658" spans="1:15" outlineLevel="1">
      <c r="A1658" s="1263">
        <v>1647</v>
      </c>
      <c r="B1658" s="1295">
        <v>23002001</v>
      </c>
      <c r="C1658" s="1279" t="s">
        <v>813</v>
      </c>
      <c r="D1658" s="1296">
        <f>+BS!Q1654</f>
        <v>0</v>
      </c>
      <c r="I1658" s="1261">
        <f t="shared" si="119"/>
        <v>0</v>
      </c>
      <c r="N1658" s="1353">
        <f t="shared" si="116"/>
        <v>0</v>
      </c>
      <c r="O1658" s="1353">
        <f t="shared" si="117"/>
        <v>0</v>
      </c>
    </row>
    <row r="1659" spans="1:15" outlineLevel="1">
      <c r="A1659" s="1263">
        <v>1648</v>
      </c>
      <c r="B1659" s="1295">
        <v>23002002</v>
      </c>
      <c r="C1659" s="1279" t="s">
        <v>1168</v>
      </c>
      <c r="D1659" s="1296">
        <f>+BS!Q1655</f>
        <v>0</v>
      </c>
      <c r="I1659" s="1261">
        <f t="shared" si="119"/>
        <v>0</v>
      </c>
      <c r="N1659" s="1353">
        <f t="shared" si="116"/>
        <v>0</v>
      </c>
      <c r="O1659" s="1353">
        <f t="shared" si="117"/>
        <v>0</v>
      </c>
    </row>
    <row r="1660" spans="1:15" outlineLevel="1">
      <c r="A1660" s="1263">
        <v>1649</v>
      </c>
      <c r="B1660" s="1295">
        <v>23002011</v>
      </c>
      <c r="C1660" s="1279" t="s">
        <v>1870</v>
      </c>
      <c r="D1660" s="1296">
        <f>+BS!Q1656</f>
        <v>-909356.31958333345</v>
      </c>
      <c r="I1660" s="1261">
        <f t="shared" si="119"/>
        <v>-909356.31958333345</v>
      </c>
      <c r="K1660" s="1261">
        <f>I1660</f>
        <v>-909356.31958333345</v>
      </c>
      <c r="N1660" s="1353">
        <f t="shared" si="116"/>
        <v>-909356.31958333345</v>
      </c>
      <c r="O1660" s="1353">
        <f t="shared" si="117"/>
        <v>0</v>
      </c>
    </row>
    <row r="1661" spans="1:15" hidden="1" outlineLevel="2">
      <c r="A1661" s="1263">
        <v>1650</v>
      </c>
      <c r="B1661" s="1295" t="s">
        <v>1784</v>
      </c>
      <c r="C1661" s="1279" t="s">
        <v>1870</v>
      </c>
      <c r="D1661" s="1296">
        <f>+BS!Q1657</f>
        <v>0</v>
      </c>
      <c r="I1661" s="1261">
        <f t="shared" si="119"/>
        <v>0</v>
      </c>
      <c r="N1661" s="1353">
        <f t="shared" si="116"/>
        <v>0</v>
      </c>
      <c r="O1661" s="1353">
        <f t="shared" si="117"/>
        <v>0</v>
      </c>
    </row>
    <row r="1662" spans="1:15" hidden="1" outlineLevel="2">
      <c r="A1662" s="1263">
        <v>1651</v>
      </c>
      <c r="B1662" s="1295">
        <v>23002012</v>
      </c>
      <c r="C1662" s="1279" t="s">
        <v>1748</v>
      </c>
      <c r="D1662" s="1296">
        <f>+BS!Q1658</f>
        <v>0</v>
      </c>
      <c r="I1662" s="1261">
        <f t="shared" si="119"/>
        <v>0</v>
      </c>
      <c r="N1662" s="1353">
        <f t="shared" si="116"/>
        <v>0</v>
      </c>
      <c r="O1662" s="1353">
        <f t="shared" si="117"/>
        <v>0</v>
      </c>
    </row>
    <row r="1663" spans="1:15" hidden="1" outlineLevel="2">
      <c r="A1663" s="1263">
        <v>1652</v>
      </c>
      <c r="B1663" s="1295">
        <v>23002022</v>
      </c>
      <c r="C1663" s="1279" t="s">
        <v>814</v>
      </c>
      <c r="D1663" s="1296">
        <f>+BS!Q1659</f>
        <v>0</v>
      </c>
      <c r="I1663" s="1261">
        <f t="shared" si="119"/>
        <v>0</v>
      </c>
      <c r="N1663" s="1353">
        <f t="shared" si="116"/>
        <v>0</v>
      </c>
      <c r="O1663" s="1353">
        <f t="shared" si="117"/>
        <v>0</v>
      </c>
    </row>
    <row r="1664" spans="1:15" hidden="1" outlineLevel="2">
      <c r="A1664" s="1263">
        <v>1653</v>
      </c>
      <c r="B1664" s="1295">
        <v>23002032</v>
      </c>
      <c r="C1664" s="1279" t="s">
        <v>566</v>
      </c>
      <c r="D1664" s="1296">
        <f>+BS!Q1660</f>
        <v>0</v>
      </c>
      <c r="I1664" s="1261">
        <f t="shared" si="119"/>
        <v>0</v>
      </c>
      <c r="N1664" s="1353">
        <f t="shared" si="116"/>
        <v>0</v>
      </c>
      <c r="O1664" s="1353">
        <f t="shared" si="117"/>
        <v>0</v>
      </c>
    </row>
    <row r="1665" spans="1:15" outlineLevel="1" collapsed="1">
      <c r="A1665" s="1263">
        <v>1654</v>
      </c>
      <c r="B1665" s="1304">
        <v>23002041</v>
      </c>
      <c r="C1665" s="1279" t="s">
        <v>1220</v>
      </c>
      <c r="D1665" s="1296">
        <f>+BS!Q1661</f>
        <v>-7138934.9266666668</v>
      </c>
      <c r="I1665" s="1261">
        <f t="shared" si="119"/>
        <v>-7138934.9266666668</v>
      </c>
      <c r="K1665" s="1261">
        <f>I1665</f>
        <v>-7138934.9266666668</v>
      </c>
      <c r="N1665" s="1353">
        <f t="shared" si="116"/>
        <v>-7138934.9266666668</v>
      </c>
      <c r="O1665" s="1353">
        <f t="shared" si="117"/>
        <v>0</v>
      </c>
    </row>
    <row r="1666" spans="1:15" outlineLevel="1">
      <c r="A1666" s="1263">
        <v>1655</v>
      </c>
      <c r="B1666" s="1304" t="s">
        <v>1786</v>
      </c>
      <c r="C1666" s="1279" t="s">
        <v>1220</v>
      </c>
      <c r="D1666" s="1296">
        <f>+BS!Q1662</f>
        <v>0</v>
      </c>
      <c r="I1666" s="1261">
        <f t="shared" si="119"/>
        <v>0</v>
      </c>
      <c r="N1666" s="1353">
        <f t="shared" si="116"/>
        <v>0</v>
      </c>
      <c r="O1666" s="1353">
        <f t="shared" si="117"/>
        <v>0</v>
      </c>
    </row>
    <row r="1667" spans="1:15" outlineLevel="1">
      <c r="A1667" s="1263">
        <v>1656</v>
      </c>
      <c r="B1667" s="1295">
        <v>23002061</v>
      </c>
      <c r="C1667" s="1279" t="s">
        <v>567</v>
      </c>
      <c r="D1667" s="1296">
        <f>+BS!Q1663</f>
        <v>88954.25</v>
      </c>
      <c r="I1667" s="1261">
        <f t="shared" si="119"/>
        <v>88954.25</v>
      </c>
      <c r="K1667" s="1261">
        <f>I1667</f>
        <v>88954.25</v>
      </c>
      <c r="N1667" s="1353">
        <f t="shared" si="116"/>
        <v>88954.25</v>
      </c>
      <c r="O1667" s="1353">
        <f t="shared" si="117"/>
        <v>0</v>
      </c>
    </row>
    <row r="1668" spans="1:15" outlineLevel="1">
      <c r="A1668" s="1263">
        <v>1657</v>
      </c>
      <c r="B1668" s="1295">
        <v>23002052</v>
      </c>
      <c r="C1668" s="1279" t="s">
        <v>1069</v>
      </c>
      <c r="D1668" s="1296">
        <f>+BS!Q1664</f>
        <v>0</v>
      </c>
      <c r="I1668" s="1261">
        <f t="shared" si="119"/>
        <v>0</v>
      </c>
      <c r="N1668" s="1353">
        <f t="shared" si="116"/>
        <v>0</v>
      </c>
      <c r="O1668" s="1353">
        <f t="shared" si="117"/>
        <v>0</v>
      </c>
    </row>
    <row r="1669" spans="1:15" outlineLevel="1">
      <c r="A1669" s="1263">
        <v>1658</v>
      </c>
      <c r="B1669" s="1295">
        <v>23002062</v>
      </c>
      <c r="C1669" s="1312" t="s">
        <v>2009</v>
      </c>
      <c r="D1669" s="1296">
        <f>+BS!Q1665</f>
        <v>0</v>
      </c>
      <c r="I1669" s="1261">
        <f t="shared" si="119"/>
        <v>0</v>
      </c>
      <c r="N1669" s="1353">
        <f t="shared" si="116"/>
        <v>0</v>
      </c>
      <c r="O1669" s="1353">
        <f t="shared" si="117"/>
        <v>0</v>
      </c>
    </row>
    <row r="1670" spans="1:15" outlineLevel="1">
      <c r="A1670" s="1263">
        <v>1659</v>
      </c>
      <c r="B1670" s="1295">
        <v>23002071</v>
      </c>
      <c r="C1670" s="1279" t="s">
        <v>568</v>
      </c>
      <c r="D1670" s="1296">
        <f>+BS!Q1666</f>
        <v>254922.35041666662</v>
      </c>
      <c r="I1670" s="1261">
        <f t="shared" si="119"/>
        <v>254922.35041666662</v>
      </c>
      <c r="K1670" s="1261">
        <f>I1670</f>
        <v>254922.35041666662</v>
      </c>
      <c r="N1670" s="1353">
        <f t="shared" si="116"/>
        <v>254922.35041666662</v>
      </c>
      <c r="O1670" s="1353">
        <f t="shared" si="117"/>
        <v>0</v>
      </c>
    </row>
    <row r="1671" spans="1:15" outlineLevel="1">
      <c r="A1671" s="1263">
        <v>1660</v>
      </c>
      <c r="B1671" s="1295">
        <v>23002072</v>
      </c>
      <c r="C1671" s="1279" t="s">
        <v>2668</v>
      </c>
      <c r="D1671" s="1296">
        <f>+BS!Q1667</f>
        <v>390781.02291666664</v>
      </c>
      <c r="I1671" s="1261">
        <f t="shared" si="119"/>
        <v>390781.02291666664</v>
      </c>
      <c r="L1671" s="1261">
        <f>I1671</f>
        <v>390781.02291666664</v>
      </c>
      <c r="N1671" s="1353">
        <f t="shared" si="116"/>
        <v>390781.02291666664</v>
      </c>
      <c r="O1671" s="1353">
        <f t="shared" si="117"/>
        <v>0</v>
      </c>
    </row>
    <row r="1672" spans="1:15" outlineLevel="1">
      <c r="A1672" s="1263">
        <v>1661</v>
      </c>
      <c r="B1672" s="1295">
        <v>23002081</v>
      </c>
      <c r="C1672" s="1279" t="s">
        <v>569</v>
      </c>
      <c r="D1672" s="1296">
        <f>+BS!Q1668</f>
        <v>0</v>
      </c>
      <c r="I1672" s="1261">
        <f t="shared" si="119"/>
        <v>0</v>
      </c>
      <c r="N1672" s="1353">
        <f t="shared" si="116"/>
        <v>0</v>
      </c>
      <c r="O1672" s="1353">
        <f t="shared" si="117"/>
        <v>0</v>
      </c>
    </row>
    <row r="1673" spans="1:15" outlineLevel="1">
      <c r="A1673" s="1263">
        <v>1662</v>
      </c>
      <c r="B1673" s="1295">
        <v>23002091</v>
      </c>
      <c r="C1673" s="1279" t="s">
        <v>570</v>
      </c>
      <c r="D1673" s="1296">
        <f>+BS!Q1669</f>
        <v>-343876.60041666665</v>
      </c>
      <c r="I1673" s="1261">
        <f t="shared" si="119"/>
        <v>-343876.60041666665</v>
      </c>
      <c r="K1673" s="1261">
        <f>I1673</f>
        <v>-343876.60041666665</v>
      </c>
      <c r="N1673" s="1353">
        <f t="shared" si="116"/>
        <v>-343876.60041666665</v>
      </c>
      <c r="O1673" s="1353">
        <f t="shared" si="117"/>
        <v>0</v>
      </c>
    </row>
    <row r="1674" spans="1:15" outlineLevel="1">
      <c r="A1674" s="1263">
        <v>1663</v>
      </c>
      <c r="B1674" s="1295" t="s">
        <v>1369</v>
      </c>
      <c r="C1674" s="1279" t="s">
        <v>1370</v>
      </c>
      <c r="D1674" s="1296">
        <f>+BS!Q1670</f>
        <v>0</v>
      </c>
      <c r="I1674" s="1261">
        <f t="shared" si="119"/>
        <v>0</v>
      </c>
      <c r="N1674" s="1353">
        <f t="shared" si="116"/>
        <v>0</v>
      </c>
      <c r="O1674" s="1353">
        <f t="shared" si="117"/>
        <v>0</v>
      </c>
    </row>
    <row r="1675" spans="1:15" outlineLevel="1">
      <c r="A1675" s="1263">
        <v>1664</v>
      </c>
      <c r="B1675" s="1295">
        <v>23002092</v>
      </c>
      <c r="C1675" s="1279" t="s">
        <v>571</v>
      </c>
      <c r="D1675" s="1296">
        <f>+BS!Q1671</f>
        <v>-390781.02291666664</v>
      </c>
      <c r="I1675" s="1261">
        <f t="shared" si="119"/>
        <v>-390781.02291666664</v>
      </c>
      <c r="L1675" s="1261">
        <f>I1675</f>
        <v>-390781.02291666664</v>
      </c>
      <c r="N1675" s="1353">
        <f t="shared" si="116"/>
        <v>-390781.02291666664</v>
      </c>
      <c r="O1675" s="1353">
        <f t="shared" si="117"/>
        <v>0</v>
      </c>
    </row>
    <row r="1676" spans="1:15" hidden="1" outlineLevel="2">
      <c r="A1676" s="1263">
        <v>1665</v>
      </c>
      <c r="B1676" s="1295">
        <v>23003003</v>
      </c>
      <c r="C1676" s="1279" t="s">
        <v>1871</v>
      </c>
      <c r="D1676" s="1296">
        <f>+BS!Q1672</f>
        <v>0</v>
      </c>
      <c r="N1676" s="1353">
        <f t="shared" ref="N1676:N1739" si="120">SUM(K1676:M1676)</f>
        <v>0</v>
      </c>
      <c r="O1676" s="1353">
        <f t="shared" ref="O1676:O1739" si="121">N1676-I1676</f>
        <v>0</v>
      </c>
    </row>
    <row r="1677" spans="1:15" hidden="1" outlineLevel="2">
      <c r="A1677" s="1263">
        <v>1666</v>
      </c>
      <c r="B1677" s="1295">
        <v>23003011</v>
      </c>
      <c r="C1677" s="1279" t="s">
        <v>1872</v>
      </c>
      <c r="D1677" s="1296">
        <f>+BS!Q1673</f>
        <v>0</v>
      </c>
      <c r="N1677" s="1353">
        <f t="shared" si="120"/>
        <v>0</v>
      </c>
      <c r="O1677" s="1353">
        <f t="shared" si="121"/>
        <v>0</v>
      </c>
    </row>
    <row r="1678" spans="1:15" hidden="1" outlineLevel="2">
      <c r="A1678" s="1263">
        <v>1667</v>
      </c>
      <c r="B1678" s="1295">
        <v>23003013</v>
      </c>
      <c r="C1678" s="1279" t="s">
        <v>1873</v>
      </c>
      <c r="D1678" s="1296">
        <f>+BS!Q1674</f>
        <v>0</v>
      </c>
      <c r="N1678" s="1353">
        <f t="shared" si="120"/>
        <v>0</v>
      </c>
      <c r="O1678" s="1353">
        <f t="shared" si="121"/>
        <v>0</v>
      </c>
    </row>
    <row r="1679" spans="1:15" hidden="1" outlineLevel="2">
      <c r="A1679" s="1263">
        <v>1668</v>
      </c>
      <c r="B1679" s="1299">
        <v>23100011</v>
      </c>
      <c r="C1679" s="1340" t="s">
        <v>1033</v>
      </c>
      <c r="D1679" s="1296">
        <f>+BS!Q1675</f>
        <v>0</v>
      </c>
      <c r="H1679" s="1261">
        <f t="shared" ref="H1679:H1687" si="122">+D1679</f>
        <v>0</v>
      </c>
      <c r="N1679" s="1353">
        <f t="shared" si="120"/>
        <v>0</v>
      </c>
      <c r="O1679" s="1353">
        <f t="shared" si="121"/>
        <v>0</v>
      </c>
    </row>
    <row r="1680" spans="1:15" hidden="1" outlineLevel="2">
      <c r="A1680" s="1263">
        <v>1669</v>
      </c>
      <c r="B1680" s="1299">
        <v>23100093</v>
      </c>
      <c r="C1680" s="1340" t="s">
        <v>773</v>
      </c>
      <c r="D1680" s="1296">
        <f>+BS!Q1676</f>
        <v>0</v>
      </c>
      <c r="H1680" s="1261">
        <f t="shared" si="122"/>
        <v>0</v>
      </c>
      <c r="N1680" s="1353">
        <f t="shared" si="120"/>
        <v>0</v>
      </c>
      <c r="O1680" s="1353">
        <f t="shared" si="121"/>
        <v>0</v>
      </c>
    </row>
    <row r="1681" spans="1:15" hidden="1" outlineLevel="2">
      <c r="A1681" s="1263">
        <v>1670</v>
      </c>
      <c r="B1681" s="1295">
        <v>23100103</v>
      </c>
      <c r="C1681" s="1279" t="s">
        <v>930</v>
      </c>
      <c r="D1681" s="1296">
        <f>+BS!Q1677</f>
        <v>0</v>
      </c>
      <c r="H1681" s="1261">
        <f t="shared" si="122"/>
        <v>0</v>
      </c>
      <c r="N1681" s="1353">
        <f t="shared" si="120"/>
        <v>0</v>
      </c>
      <c r="O1681" s="1353">
        <f t="shared" si="121"/>
        <v>0</v>
      </c>
    </row>
    <row r="1682" spans="1:15" hidden="1" outlineLevel="2">
      <c r="A1682" s="1263">
        <v>1671</v>
      </c>
      <c r="B1682" s="1295">
        <v>23100400</v>
      </c>
      <c r="C1682" s="1279" t="s">
        <v>1343</v>
      </c>
      <c r="D1682" s="1296">
        <f>+BS!Q1678</f>
        <v>0</v>
      </c>
      <c r="H1682" s="1261">
        <f t="shared" si="122"/>
        <v>0</v>
      </c>
      <c r="N1682" s="1353">
        <f t="shared" si="120"/>
        <v>0</v>
      </c>
      <c r="O1682" s="1353">
        <f t="shared" si="121"/>
        <v>0</v>
      </c>
    </row>
    <row r="1683" spans="1:15" hidden="1" outlineLevel="2">
      <c r="A1683" s="1263">
        <v>1672</v>
      </c>
      <c r="B1683" s="1295">
        <v>23100410</v>
      </c>
      <c r="C1683" s="1279" t="s">
        <v>1344</v>
      </c>
      <c r="D1683" s="1296">
        <f>+BS!Q1679</f>
        <v>0</v>
      </c>
      <c r="H1683" s="1261">
        <f t="shared" si="122"/>
        <v>0</v>
      </c>
      <c r="N1683" s="1353">
        <f t="shared" si="120"/>
        <v>0</v>
      </c>
      <c r="O1683" s="1353">
        <f t="shared" si="121"/>
        <v>0</v>
      </c>
    </row>
    <row r="1684" spans="1:15" hidden="1" outlineLevel="2">
      <c r="A1684" s="1263">
        <v>1673</v>
      </c>
      <c r="B1684" s="1295">
        <v>23108313</v>
      </c>
      <c r="C1684" s="1279" t="s">
        <v>952</v>
      </c>
      <c r="D1684" s="1296">
        <f>+BS!Q1680</f>
        <v>0</v>
      </c>
      <c r="H1684" s="1261">
        <f t="shared" si="122"/>
        <v>0</v>
      </c>
      <c r="N1684" s="1353">
        <f t="shared" si="120"/>
        <v>0</v>
      </c>
      <c r="O1684" s="1353">
        <f t="shared" si="121"/>
        <v>0</v>
      </c>
    </row>
    <row r="1685" spans="1:15" outlineLevel="1" collapsed="1">
      <c r="A1685" s="1263">
        <v>1674</v>
      </c>
      <c r="B1685" s="1295">
        <v>23108323</v>
      </c>
      <c r="C1685" s="1279" t="s">
        <v>145</v>
      </c>
      <c r="D1685" s="1296">
        <f>+BS!Q1681</f>
        <v>-24375000</v>
      </c>
      <c r="H1685" s="1261">
        <f t="shared" si="122"/>
        <v>-24375000</v>
      </c>
      <c r="N1685" s="1353">
        <f t="shared" si="120"/>
        <v>0</v>
      </c>
      <c r="O1685" s="1353">
        <f t="shared" si="121"/>
        <v>0</v>
      </c>
    </row>
    <row r="1686" spans="1:15" outlineLevel="1">
      <c r="A1686" s="1263">
        <v>1675</v>
      </c>
      <c r="B1686" s="1295">
        <v>23108363</v>
      </c>
      <c r="C1686" s="1279" t="s">
        <v>1242</v>
      </c>
      <c r="D1686" s="1296">
        <f>+BS!Q1682</f>
        <v>-9750000</v>
      </c>
      <c r="H1686" s="1261">
        <f t="shared" si="122"/>
        <v>-9750000</v>
      </c>
      <c r="N1686" s="1353">
        <f t="shared" si="120"/>
        <v>0</v>
      </c>
      <c r="O1686" s="1353">
        <f t="shared" si="121"/>
        <v>0</v>
      </c>
    </row>
    <row r="1687" spans="1:15" outlineLevel="1">
      <c r="A1687" s="1263">
        <v>1676</v>
      </c>
      <c r="B1687" s="1295">
        <v>23108383</v>
      </c>
      <c r="C1687" s="1279" t="s">
        <v>1009</v>
      </c>
      <c r="D1687" s="1296">
        <f>+BS!Q1683</f>
        <v>-24187833.333333332</v>
      </c>
      <c r="H1687" s="1261">
        <f t="shared" si="122"/>
        <v>-24187833.333333332</v>
      </c>
      <c r="N1687" s="1353">
        <f t="shared" si="120"/>
        <v>0</v>
      </c>
      <c r="O1687" s="1353">
        <f t="shared" si="121"/>
        <v>0</v>
      </c>
    </row>
    <row r="1688" spans="1:15" hidden="1" outlineLevel="2">
      <c r="A1688" s="1263">
        <v>1677</v>
      </c>
      <c r="B1688" s="1295">
        <v>23108623</v>
      </c>
      <c r="C1688" s="1303" t="s">
        <v>1202</v>
      </c>
      <c r="D1688" s="1296">
        <f>+BS!Q1684</f>
        <v>0</v>
      </c>
      <c r="N1688" s="1353">
        <f t="shared" si="120"/>
        <v>0</v>
      </c>
      <c r="O1688" s="1353">
        <f t="shared" si="121"/>
        <v>0</v>
      </c>
    </row>
    <row r="1689" spans="1:15" hidden="1" outlineLevel="2">
      <c r="A1689" s="1263">
        <v>1678</v>
      </c>
      <c r="B1689" s="1295">
        <v>23108373</v>
      </c>
      <c r="C1689" s="1341" t="s">
        <v>506</v>
      </c>
      <c r="D1689" s="1296">
        <f>+BS!Q1685</f>
        <v>0</v>
      </c>
      <c r="N1689" s="1353">
        <f t="shared" si="120"/>
        <v>0</v>
      </c>
      <c r="O1689" s="1353">
        <f t="shared" si="121"/>
        <v>0</v>
      </c>
    </row>
    <row r="1690" spans="1:15" hidden="1" outlineLevel="2">
      <c r="A1690" s="1263">
        <v>1679</v>
      </c>
      <c r="B1690" s="1295">
        <v>23108633</v>
      </c>
      <c r="C1690" s="1279" t="s">
        <v>1986</v>
      </c>
      <c r="D1690" s="1296">
        <f>+BS!Q1686</f>
        <v>0</v>
      </c>
      <c r="N1690" s="1353">
        <f t="shared" si="120"/>
        <v>0</v>
      </c>
      <c r="O1690" s="1353">
        <f t="shared" si="121"/>
        <v>0</v>
      </c>
    </row>
    <row r="1691" spans="1:15" hidden="1" outlineLevel="2">
      <c r="A1691" s="1263">
        <v>1680</v>
      </c>
      <c r="B1691" s="1295">
        <v>23108643</v>
      </c>
      <c r="C1691" s="1279" t="s">
        <v>1589</v>
      </c>
      <c r="D1691" s="1296">
        <f>+BS!Q1687</f>
        <v>0</v>
      </c>
      <c r="N1691" s="1353">
        <f t="shared" si="120"/>
        <v>0</v>
      </c>
      <c r="O1691" s="1353">
        <f t="shared" si="121"/>
        <v>0</v>
      </c>
    </row>
    <row r="1692" spans="1:15" hidden="1" outlineLevel="2">
      <c r="A1692" s="1263">
        <v>1681</v>
      </c>
      <c r="B1692" s="1295">
        <v>23108653</v>
      </c>
      <c r="C1692" s="1279" t="s">
        <v>1986</v>
      </c>
      <c r="D1692" s="1296">
        <f>+BS!Q1688</f>
        <v>0</v>
      </c>
      <c r="N1692" s="1353">
        <f t="shared" si="120"/>
        <v>0</v>
      </c>
      <c r="O1692" s="1353">
        <f t="shared" si="121"/>
        <v>0</v>
      </c>
    </row>
    <row r="1693" spans="1:15" outlineLevel="1" collapsed="1">
      <c r="A1693" s="1263">
        <v>1682</v>
      </c>
      <c r="B1693" s="1295">
        <v>23200011</v>
      </c>
      <c r="C1693" s="1279" t="s">
        <v>1779</v>
      </c>
      <c r="D1693" s="1296">
        <f>+BS!Q1689</f>
        <v>-6901183.8058333332</v>
      </c>
      <c r="G1693" s="1261">
        <f t="shared" ref="G1693:G1724" si="123">+D1693</f>
        <v>-6901183.8058333332</v>
      </c>
      <c r="N1693" s="1353">
        <f t="shared" si="120"/>
        <v>0</v>
      </c>
      <c r="O1693" s="1353">
        <f t="shared" si="121"/>
        <v>0</v>
      </c>
    </row>
    <row r="1694" spans="1:15" outlineLevel="1">
      <c r="A1694" s="1263">
        <v>1683</v>
      </c>
      <c r="B1694" s="1295">
        <v>23200031</v>
      </c>
      <c r="C1694" s="1279" t="s">
        <v>430</v>
      </c>
      <c r="D1694" s="1296">
        <f>+BS!Q1690</f>
        <v>-22086206.846250001</v>
      </c>
      <c r="G1694" s="1261">
        <f t="shared" si="123"/>
        <v>-22086206.846250001</v>
      </c>
      <c r="N1694" s="1353">
        <f t="shared" si="120"/>
        <v>0</v>
      </c>
      <c r="O1694" s="1353">
        <f t="shared" si="121"/>
        <v>0</v>
      </c>
    </row>
    <row r="1695" spans="1:15" outlineLevel="1">
      <c r="A1695" s="1263">
        <v>1684</v>
      </c>
      <c r="B1695" s="1295">
        <v>23200033</v>
      </c>
      <c r="C1695" s="1279" t="s">
        <v>2374</v>
      </c>
      <c r="D1695" s="1296">
        <f>+BS!Q1691</f>
        <v>-397944.78416666668</v>
      </c>
      <c r="G1695" s="1261">
        <f t="shared" si="123"/>
        <v>-397944.78416666668</v>
      </c>
      <c r="N1695" s="1353">
        <f t="shared" si="120"/>
        <v>0</v>
      </c>
      <c r="O1695" s="1353">
        <f t="shared" si="121"/>
        <v>0</v>
      </c>
    </row>
    <row r="1696" spans="1:15" outlineLevel="1">
      <c r="A1696" s="1263">
        <v>1685</v>
      </c>
      <c r="B1696" s="1295">
        <v>23200041</v>
      </c>
      <c r="C1696" s="1279" t="s">
        <v>818</v>
      </c>
      <c r="D1696" s="1296">
        <f>+BS!Q1692</f>
        <v>-8966983.5</v>
      </c>
      <c r="G1696" s="1261">
        <f t="shared" si="123"/>
        <v>-8966983.5</v>
      </c>
      <c r="N1696" s="1353">
        <f t="shared" si="120"/>
        <v>0</v>
      </c>
      <c r="O1696" s="1353">
        <f t="shared" si="121"/>
        <v>0</v>
      </c>
    </row>
    <row r="1697" spans="1:16" outlineLevel="1">
      <c r="A1697" s="1263">
        <v>1686</v>
      </c>
      <c r="B1697" s="1295">
        <v>23200051</v>
      </c>
      <c r="C1697" s="1279" t="s">
        <v>819</v>
      </c>
      <c r="D1697" s="1296">
        <f>+BS!Q1693</f>
        <v>-10282178.239583332</v>
      </c>
      <c r="G1697" s="1261">
        <f t="shared" si="123"/>
        <v>-10282178.239583332</v>
      </c>
      <c r="N1697" s="1353">
        <f t="shared" si="120"/>
        <v>0</v>
      </c>
      <c r="O1697" s="1353">
        <f t="shared" si="121"/>
        <v>0</v>
      </c>
    </row>
    <row r="1698" spans="1:16" outlineLevel="1">
      <c r="A1698" s="1263">
        <v>1687</v>
      </c>
      <c r="B1698" s="1295">
        <v>23200061</v>
      </c>
      <c r="C1698" s="1279" t="s">
        <v>375</v>
      </c>
      <c r="D1698" s="1296">
        <f>+BS!Q1694</f>
        <v>-12791793.64625</v>
      </c>
      <c r="G1698" s="1261">
        <f t="shared" si="123"/>
        <v>-12791793.64625</v>
      </c>
      <c r="N1698" s="1353">
        <f t="shared" si="120"/>
        <v>0</v>
      </c>
      <c r="O1698" s="1353">
        <f t="shared" si="121"/>
        <v>0</v>
      </c>
    </row>
    <row r="1699" spans="1:16" outlineLevel="1">
      <c r="A1699" s="1263">
        <v>1688</v>
      </c>
      <c r="B1699" s="1295">
        <v>23200063</v>
      </c>
      <c r="C1699" s="1279" t="s">
        <v>2375</v>
      </c>
      <c r="D1699" s="1296">
        <f>+BS!Q1695</f>
        <v>-858133.70000000007</v>
      </c>
      <c r="G1699" s="1261">
        <f t="shared" si="123"/>
        <v>-858133.70000000007</v>
      </c>
      <c r="N1699" s="1353">
        <f t="shared" si="120"/>
        <v>0</v>
      </c>
      <c r="O1699" s="1353">
        <f t="shared" si="121"/>
        <v>0</v>
      </c>
    </row>
    <row r="1700" spans="1:16" outlineLevel="1">
      <c r="A1700" s="1263">
        <v>1689</v>
      </c>
      <c r="B1700" s="1295">
        <v>23200071</v>
      </c>
      <c r="C1700" s="1279" t="s">
        <v>1899</v>
      </c>
      <c r="D1700" s="1296">
        <f>+BS!Q1696</f>
        <v>-1985524.6125000005</v>
      </c>
      <c r="G1700" s="1261">
        <f t="shared" si="123"/>
        <v>-1985524.6125000005</v>
      </c>
      <c r="N1700" s="1353">
        <f t="shared" si="120"/>
        <v>0</v>
      </c>
      <c r="O1700" s="1353">
        <f t="shared" si="121"/>
        <v>0</v>
      </c>
    </row>
    <row r="1701" spans="1:16" outlineLevel="1">
      <c r="A1701" s="1263">
        <v>1690</v>
      </c>
      <c r="B1701" s="1295">
        <v>23200081</v>
      </c>
      <c r="C1701" s="1279" t="s">
        <v>1900</v>
      </c>
      <c r="D1701" s="1296">
        <f>+BS!Q1697</f>
        <v>-4159970.0050000004</v>
      </c>
      <c r="G1701" s="1261">
        <f t="shared" si="123"/>
        <v>-4159970.0050000004</v>
      </c>
      <c r="N1701" s="1353">
        <f t="shared" si="120"/>
        <v>0</v>
      </c>
      <c r="O1701" s="1353">
        <f t="shared" si="121"/>
        <v>0</v>
      </c>
    </row>
    <row r="1702" spans="1:16" outlineLevel="1">
      <c r="A1702" s="1263">
        <v>1691</v>
      </c>
      <c r="B1702" s="1295">
        <v>23200083</v>
      </c>
      <c r="C1702" s="1279" t="s">
        <v>3535</v>
      </c>
      <c r="D1702" s="1296">
        <f>+BS!Q1698</f>
        <v>0</v>
      </c>
      <c r="G1702" s="1261">
        <f t="shared" si="123"/>
        <v>0</v>
      </c>
      <c r="N1702" s="1353">
        <f t="shared" si="120"/>
        <v>0</v>
      </c>
      <c r="O1702" s="1353">
        <f t="shared" si="121"/>
        <v>0</v>
      </c>
    </row>
    <row r="1703" spans="1:16" outlineLevel="1">
      <c r="A1703" s="1263">
        <v>1692</v>
      </c>
      <c r="B1703" s="1295">
        <v>23200091</v>
      </c>
      <c r="C1703" s="1279" t="s">
        <v>121</v>
      </c>
      <c r="D1703" s="1296">
        <f>+BS!Q1699</f>
        <v>0</v>
      </c>
      <c r="G1703" s="1261">
        <f t="shared" si="123"/>
        <v>0</v>
      </c>
      <c r="N1703" s="1353">
        <f t="shared" si="120"/>
        <v>0</v>
      </c>
      <c r="O1703" s="1353">
        <f t="shared" si="121"/>
        <v>0</v>
      </c>
    </row>
    <row r="1704" spans="1:16" outlineLevel="1">
      <c r="A1704" s="1263">
        <v>1693</v>
      </c>
      <c r="B1704" s="1295">
        <v>23200101</v>
      </c>
      <c r="C1704" s="1279" t="s">
        <v>809</v>
      </c>
      <c r="D1704" s="1296">
        <f>+BS!Q1700</f>
        <v>-407597.26</v>
      </c>
      <c r="G1704" s="1261">
        <f t="shared" si="123"/>
        <v>-407597.26</v>
      </c>
      <c r="N1704" s="1353">
        <f t="shared" si="120"/>
        <v>0</v>
      </c>
      <c r="O1704" s="1353">
        <f t="shared" si="121"/>
        <v>0</v>
      </c>
    </row>
    <row r="1705" spans="1:16" s="1387" customFormat="1" outlineLevel="1">
      <c r="A1705" s="1385">
        <v>1694</v>
      </c>
      <c r="B1705" s="1386">
        <v>23200103</v>
      </c>
      <c r="C1705" s="1387" t="s">
        <v>136</v>
      </c>
      <c r="D1705" s="1388">
        <f>+BS!Q1701</f>
        <v>-62703.837083333325</v>
      </c>
      <c r="E1705" s="1385" t="s">
        <v>3772</v>
      </c>
      <c r="F1705" s="1389"/>
      <c r="G1705" s="1389">
        <f t="shared" si="123"/>
        <v>-62703.837083333325</v>
      </c>
      <c r="H1705" s="1389"/>
      <c r="I1705" s="1389"/>
      <c r="K1705" s="1389"/>
      <c r="L1705" s="1389"/>
      <c r="M1705" s="1389"/>
      <c r="N1705" s="1390">
        <f t="shared" si="120"/>
        <v>0</v>
      </c>
      <c r="O1705" s="1390">
        <f t="shared" si="121"/>
        <v>0</v>
      </c>
      <c r="P1705" s="1401" t="s">
        <v>3915</v>
      </c>
    </row>
    <row r="1706" spans="1:16" outlineLevel="1">
      <c r="A1706" s="1263">
        <v>1695</v>
      </c>
      <c r="B1706" s="1295">
        <v>23200111</v>
      </c>
      <c r="C1706" s="1279" t="s">
        <v>1901</v>
      </c>
      <c r="D1706" s="1296">
        <f>+BS!Q1702</f>
        <v>-327516.71249999997</v>
      </c>
      <c r="G1706" s="1261">
        <f t="shared" si="123"/>
        <v>-327516.71249999997</v>
      </c>
      <c r="N1706" s="1353">
        <f t="shared" si="120"/>
        <v>0</v>
      </c>
      <c r="O1706" s="1353">
        <f t="shared" si="121"/>
        <v>0</v>
      </c>
    </row>
    <row r="1707" spans="1:16" outlineLevel="1">
      <c r="A1707" s="1263">
        <v>1696</v>
      </c>
      <c r="B1707" s="1295">
        <v>23200113</v>
      </c>
      <c r="C1707" s="1279" t="s">
        <v>137</v>
      </c>
      <c r="D1707" s="1296">
        <f>+BS!Q1703</f>
        <v>0</v>
      </c>
      <c r="G1707" s="1261">
        <f t="shared" si="123"/>
        <v>0</v>
      </c>
      <c r="N1707" s="1353">
        <f t="shared" si="120"/>
        <v>0</v>
      </c>
      <c r="O1707" s="1353">
        <f t="shared" si="121"/>
        <v>0</v>
      </c>
    </row>
    <row r="1708" spans="1:16" outlineLevel="1">
      <c r="A1708" s="1263">
        <v>1697</v>
      </c>
      <c r="B1708" s="1295">
        <v>23200121</v>
      </c>
      <c r="C1708" s="1279" t="s">
        <v>1647</v>
      </c>
      <c r="D1708" s="1296">
        <f>+BS!Q1704</f>
        <v>-216928.45583333334</v>
      </c>
      <c r="G1708" s="1261">
        <f t="shared" si="123"/>
        <v>-216928.45583333334</v>
      </c>
      <c r="N1708" s="1353">
        <f t="shared" si="120"/>
        <v>0</v>
      </c>
      <c r="O1708" s="1353">
        <f t="shared" si="121"/>
        <v>0</v>
      </c>
    </row>
    <row r="1709" spans="1:16" hidden="1" outlineLevel="2">
      <c r="A1709" s="1263">
        <v>1698</v>
      </c>
      <c r="B1709" s="1295">
        <v>23200131</v>
      </c>
      <c r="C1709" s="1279" t="s">
        <v>572</v>
      </c>
      <c r="D1709" s="1296">
        <f>+BS!Q1705</f>
        <v>0</v>
      </c>
      <c r="G1709" s="1261">
        <f t="shared" si="123"/>
        <v>0</v>
      </c>
      <c r="N1709" s="1353">
        <f t="shared" si="120"/>
        <v>0</v>
      </c>
      <c r="O1709" s="1353">
        <f t="shared" si="121"/>
        <v>0</v>
      </c>
    </row>
    <row r="1710" spans="1:16" hidden="1" outlineLevel="2">
      <c r="A1710" s="1263">
        <v>1699</v>
      </c>
      <c r="B1710" s="1295">
        <v>23200141</v>
      </c>
      <c r="C1710" s="1279" t="s">
        <v>547</v>
      </c>
      <c r="D1710" s="1296">
        <f>+BS!Q1706</f>
        <v>0</v>
      </c>
      <c r="G1710" s="1261">
        <f t="shared" si="123"/>
        <v>0</v>
      </c>
      <c r="N1710" s="1353">
        <f t="shared" si="120"/>
        <v>0</v>
      </c>
      <c r="O1710" s="1353">
        <f t="shared" si="121"/>
        <v>0</v>
      </c>
    </row>
    <row r="1711" spans="1:16" hidden="1" outlineLevel="2">
      <c r="A1711" s="1263">
        <v>1700</v>
      </c>
      <c r="B1711" s="1310">
        <v>23200151</v>
      </c>
      <c r="C1711" s="1303" t="s">
        <v>2379</v>
      </c>
      <c r="D1711" s="1296">
        <f>+BS!Q1707</f>
        <v>0</v>
      </c>
      <c r="G1711" s="1261">
        <f t="shared" si="123"/>
        <v>0</v>
      </c>
      <c r="N1711" s="1353">
        <f t="shared" si="120"/>
        <v>0</v>
      </c>
      <c r="O1711" s="1353">
        <f t="shared" si="121"/>
        <v>0</v>
      </c>
    </row>
    <row r="1712" spans="1:16" outlineLevel="1" collapsed="1">
      <c r="A1712" s="1263">
        <v>1701</v>
      </c>
      <c r="B1712" s="1295">
        <v>23200153</v>
      </c>
      <c r="C1712" s="1279" t="s">
        <v>1699</v>
      </c>
      <c r="D1712" s="1296">
        <f>+BS!Q1708</f>
        <v>-2963.6962500000004</v>
      </c>
      <c r="G1712" s="1261">
        <f t="shared" si="123"/>
        <v>-2963.6962500000004</v>
      </c>
      <c r="N1712" s="1353">
        <f t="shared" si="120"/>
        <v>0</v>
      </c>
      <c r="O1712" s="1353">
        <f t="shared" si="121"/>
        <v>0</v>
      </c>
    </row>
    <row r="1713" spans="1:15" hidden="1" outlineLevel="2">
      <c r="A1713" s="1263">
        <v>1702</v>
      </c>
      <c r="B1713" s="1295">
        <v>23200161</v>
      </c>
      <c r="C1713" s="1279" t="s">
        <v>2741</v>
      </c>
      <c r="D1713" s="1296">
        <f>+BS!Q1709</f>
        <v>0</v>
      </c>
      <c r="G1713" s="1261">
        <f t="shared" si="123"/>
        <v>0</v>
      </c>
      <c r="N1713" s="1353">
        <f t="shared" si="120"/>
        <v>0</v>
      </c>
      <c r="O1713" s="1353">
        <f t="shared" si="121"/>
        <v>0</v>
      </c>
    </row>
    <row r="1714" spans="1:15" hidden="1" outlineLevel="2">
      <c r="A1714" s="1263">
        <v>1703</v>
      </c>
      <c r="B1714" s="1295">
        <v>23200173</v>
      </c>
      <c r="C1714" s="1279" t="s">
        <v>1700</v>
      </c>
      <c r="D1714" s="1296">
        <f>+BS!Q1710</f>
        <v>0</v>
      </c>
      <c r="G1714" s="1261">
        <f t="shared" si="123"/>
        <v>0</v>
      </c>
      <c r="N1714" s="1353">
        <f t="shared" si="120"/>
        <v>0</v>
      </c>
      <c r="O1714" s="1353">
        <f t="shared" si="121"/>
        <v>0</v>
      </c>
    </row>
    <row r="1715" spans="1:15" hidden="1" outlineLevel="2">
      <c r="A1715" s="1263">
        <v>1704</v>
      </c>
      <c r="B1715" s="1295">
        <v>23200202</v>
      </c>
      <c r="C1715" s="1279" t="s">
        <v>304</v>
      </c>
      <c r="D1715" s="1296">
        <f>+BS!Q1711</f>
        <v>0</v>
      </c>
      <c r="G1715" s="1261">
        <f t="shared" si="123"/>
        <v>0</v>
      </c>
      <c r="N1715" s="1353">
        <f t="shared" si="120"/>
        <v>0</v>
      </c>
      <c r="O1715" s="1353">
        <f t="shared" si="121"/>
        <v>0</v>
      </c>
    </row>
    <row r="1716" spans="1:15" hidden="1" outlineLevel="2">
      <c r="A1716" s="1263">
        <v>1705</v>
      </c>
      <c r="B1716" s="1295">
        <v>23200212</v>
      </c>
      <c r="C1716" s="1279" t="s">
        <v>1264</v>
      </c>
      <c r="D1716" s="1296">
        <f>+BS!Q1712</f>
        <v>0</v>
      </c>
      <c r="G1716" s="1261">
        <f t="shared" si="123"/>
        <v>0</v>
      </c>
      <c r="N1716" s="1353">
        <f t="shared" si="120"/>
        <v>0</v>
      </c>
      <c r="O1716" s="1353">
        <f t="shared" si="121"/>
        <v>0</v>
      </c>
    </row>
    <row r="1717" spans="1:15" outlineLevel="1" collapsed="1">
      <c r="A1717" s="1263">
        <v>1706</v>
      </c>
      <c r="B1717" s="1295">
        <v>23200221</v>
      </c>
      <c r="C1717" s="1279" t="s">
        <v>3305</v>
      </c>
      <c r="D1717" s="1296">
        <f>+BS!Q1713</f>
        <v>-26866.274999999998</v>
      </c>
      <c r="G1717" s="1261">
        <f t="shared" si="123"/>
        <v>-26866.274999999998</v>
      </c>
      <c r="N1717" s="1353">
        <f t="shared" si="120"/>
        <v>0</v>
      </c>
      <c r="O1717" s="1353">
        <f t="shared" si="121"/>
        <v>0</v>
      </c>
    </row>
    <row r="1718" spans="1:15" outlineLevel="1">
      <c r="A1718" s="1263">
        <v>1707</v>
      </c>
      <c r="B1718" s="1295">
        <v>23200222</v>
      </c>
      <c r="C1718" s="1279" t="s">
        <v>279</v>
      </c>
      <c r="D1718" s="1296">
        <f>+BS!Q1714</f>
        <v>-10652282.1</v>
      </c>
      <c r="G1718" s="1261">
        <f t="shared" si="123"/>
        <v>-10652282.1</v>
      </c>
      <c r="N1718" s="1353">
        <f t="shared" si="120"/>
        <v>0</v>
      </c>
      <c r="O1718" s="1353">
        <f t="shared" si="121"/>
        <v>0</v>
      </c>
    </row>
    <row r="1719" spans="1:15" outlineLevel="1">
      <c r="A1719" s="1263">
        <v>1708</v>
      </c>
      <c r="B1719" s="1295">
        <v>23200241</v>
      </c>
      <c r="C1719" s="1279" t="s">
        <v>573</v>
      </c>
      <c r="D1719" s="1296">
        <f>+BS!Q1715</f>
        <v>0</v>
      </c>
      <c r="G1719" s="1261">
        <f t="shared" si="123"/>
        <v>0</v>
      </c>
      <c r="N1719" s="1353">
        <f t="shared" si="120"/>
        <v>0</v>
      </c>
      <c r="O1719" s="1353">
        <f t="shared" si="121"/>
        <v>0</v>
      </c>
    </row>
    <row r="1720" spans="1:15" outlineLevel="1">
      <c r="A1720" s="1263">
        <v>1709</v>
      </c>
      <c r="B1720" s="1295">
        <v>23200242</v>
      </c>
      <c r="C1720" s="1279" t="s">
        <v>1701</v>
      </c>
      <c r="D1720" s="1296">
        <f>+BS!Q1716</f>
        <v>-20517286.724583335</v>
      </c>
      <c r="G1720" s="1261">
        <f t="shared" si="123"/>
        <v>-20517286.724583335</v>
      </c>
      <c r="N1720" s="1353">
        <f t="shared" si="120"/>
        <v>0</v>
      </c>
      <c r="O1720" s="1353">
        <f t="shared" si="121"/>
        <v>0</v>
      </c>
    </row>
    <row r="1721" spans="1:15" hidden="1" outlineLevel="2">
      <c r="A1721" s="1263">
        <v>1710</v>
      </c>
      <c r="B1721" s="1295">
        <v>23200243</v>
      </c>
      <c r="C1721" s="1279" t="s">
        <v>1021</v>
      </c>
      <c r="D1721" s="1296">
        <f>+BS!Q1717</f>
        <v>0</v>
      </c>
      <c r="G1721" s="1261">
        <f t="shared" si="123"/>
        <v>0</v>
      </c>
      <c r="N1721" s="1353">
        <f t="shared" si="120"/>
        <v>0</v>
      </c>
      <c r="O1721" s="1353">
        <f t="shared" si="121"/>
        <v>0</v>
      </c>
    </row>
    <row r="1722" spans="1:15" hidden="1" outlineLevel="2">
      <c r="A1722" s="1263">
        <v>1711</v>
      </c>
      <c r="B1722" s="1295">
        <v>23200251</v>
      </c>
      <c r="C1722" s="1279" t="s">
        <v>1408</v>
      </c>
      <c r="D1722" s="1296">
        <f>+BS!Q1718</f>
        <v>0</v>
      </c>
      <c r="G1722" s="1261">
        <f t="shared" si="123"/>
        <v>0</v>
      </c>
      <c r="N1722" s="1353">
        <f t="shared" si="120"/>
        <v>0</v>
      </c>
      <c r="O1722" s="1353">
        <f t="shared" si="121"/>
        <v>0</v>
      </c>
    </row>
    <row r="1723" spans="1:15" hidden="1" outlineLevel="2">
      <c r="A1723" s="1263">
        <v>1712</v>
      </c>
      <c r="B1723" s="1295">
        <v>23200261</v>
      </c>
      <c r="C1723" s="1279" t="s">
        <v>1409</v>
      </c>
      <c r="D1723" s="1296">
        <f>+BS!Q1719</f>
        <v>0</v>
      </c>
      <c r="G1723" s="1261">
        <f t="shared" si="123"/>
        <v>0</v>
      </c>
      <c r="N1723" s="1353">
        <f t="shared" si="120"/>
        <v>0</v>
      </c>
      <c r="O1723" s="1353">
        <f t="shared" si="121"/>
        <v>0</v>
      </c>
    </row>
    <row r="1724" spans="1:15" hidden="1" outlineLevel="2">
      <c r="A1724" s="1263">
        <v>1713</v>
      </c>
      <c r="B1724" s="1295">
        <v>23200271</v>
      </c>
      <c r="C1724" s="1279" t="s">
        <v>1410</v>
      </c>
      <c r="D1724" s="1296">
        <f>+BS!Q1720</f>
        <v>0</v>
      </c>
      <c r="G1724" s="1261">
        <f t="shared" si="123"/>
        <v>0</v>
      </c>
      <c r="N1724" s="1353">
        <f t="shared" si="120"/>
        <v>0</v>
      </c>
      <c r="O1724" s="1353">
        <f t="shared" si="121"/>
        <v>0</v>
      </c>
    </row>
    <row r="1725" spans="1:15" outlineLevel="1" collapsed="1">
      <c r="A1725" s="1263">
        <v>1714</v>
      </c>
      <c r="B1725" s="1295">
        <v>23200281</v>
      </c>
      <c r="C1725" s="1279" t="s">
        <v>516</v>
      </c>
      <c r="D1725" s="1296">
        <f>+BS!Q1721</f>
        <v>-58.28458333333333</v>
      </c>
      <c r="G1725" s="1261">
        <f t="shared" ref="G1725:G1758" si="124">+D1725</f>
        <v>-58.28458333333333</v>
      </c>
      <c r="N1725" s="1353">
        <f t="shared" si="120"/>
        <v>0</v>
      </c>
      <c r="O1725" s="1353">
        <f t="shared" si="121"/>
        <v>0</v>
      </c>
    </row>
    <row r="1726" spans="1:15" outlineLevel="1">
      <c r="A1726" s="1263">
        <v>1715</v>
      </c>
      <c r="B1726" s="1295">
        <v>23200282</v>
      </c>
      <c r="C1726" s="1279" t="s">
        <v>1044</v>
      </c>
      <c r="D1726" s="1296">
        <f>+BS!Q1722</f>
        <v>-1454.9270833333333</v>
      </c>
      <c r="G1726" s="1261">
        <f t="shared" si="124"/>
        <v>-1454.9270833333333</v>
      </c>
      <c r="N1726" s="1353">
        <f t="shared" si="120"/>
        <v>0</v>
      </c>
      <c r="O1726" s="1353">
        <f t="shared" si="121"/>
        <v>0</v>
      </c>
    </row>
    <row r="1727" spans="1:15" hidden="1" outlineLevel="2">
      <c r="A1727" s="1263">
        <v>1716</v>
      </c>
      <c r="B1727" s="1295">
        <v>23200291</v>
      </c>
      <c r="C1727" s="1279" t="s">
        <v>1414</v>
      </c>
      <c r="D1727" s="1296">
        <f>+BS!Q1723</f>
        <v>0</v>
      </c>
      <c r="G1727" s="1261">
        <f t="shared" si="124"/>
        <v>0</v>
      </c>
      <c r="N1727" s="1353">
        <f t="shared" si="120"/>
        <v>0</v>
      </c>
      <c r="O1727" s="1353">
        <f t="shared" si="121"/>
        <v>0</v>
      </c>
    </row>
    <row r="1728" spans="1:15" hidden="1" outlineLevel="2">
      <c r="A1728" s="1263">
        <v>1717</v>
      </c>
      <c r="B1728" s="1295">
        <v>23200292</v>
      </c>
      <c r="C1728" s="1279" t="s">
        <v>216</v>
      </c>
      <c r="D1728" s="1296">
        <f>+BS!Q1724</f>
        <v>0</v>
      </c>
      <c r="G1728" s="1261">
        <f t="shared" si="124"/>
        <v>0</v>
      </c>
      <c r="N1728" s="1353">
        <f t="shared" si="120"/>
        <v>0</v>
      </c>
      <c r="O1728" s="1353">
        <f t="shared" si="121"/>
        <v>0</v>
      </c>
    </row>
    <row r="1729" spans="1:16" hidden="1" outlineLevel="2">
      <c r="A1729" s="1263">
        <v>1718</v>
      </c>
      <c r="B1729" s="1295">
        <v>23200293</v>
      </c>
      <c r="C1729" s="1279" t="s">
        <v>1967</v>
      </c>
      <c r="D1729" s="1296">
        <f>+BS!Q1725</f>
        <v>0</v>
      </c>
      <c r="G1729" s="1261">
        <f t="shared" si="124"/>
        <v>0</v>
      </c>
      <c r="N1729" s="1353">
        <f t="shared" si="120"/>
        <v>0</v>
      </c>
      <c r="O1729" s="1353">
        <f t="shared" si="121"/>
        <v>0</v>
      </c>
    </row>
    <row r="1730" spans="1:16" hidden="1" outlineLevel="2">
      <c r="A1730" s="1263">
        <v>1719</v>
      </c>
      <c r="B1730" s="1295">
        <v>23200300</v>
      </c>
      <c r="C1730" s="1279" t="s">
        <v>1342</v>
      </c>
      <c r="D1730" s="1296">
        <f>+BS!Q1726</f>
        <v>0</v>
      </c>
      <c r="G1730" s="1261">
        <f t="shared" si="124"/>
        <v>0</v>
      </c>
      <c r="N1730" s="1353">
        <f t="shared" si="120"/>
        <v>0</v>
      </c>
      <c r="O1730" s="1353">
        <f t="shared" si="121"/>
        <v>0</v>
      </c>
    </row>
    <row r="1731" spans="1:16" hidden="1" outlineLevel="2">
      <c r="A1731" s="1263">
        <v>1720</v>
      </c>
      <c r="B1731" s="1295">
        <v>23200301</v>
      </c>
      <c r="C1731" s="1279" t="s">
        <v>2206</v>
      </c>
      <c r="D1731" s="1296">
        <f>+BS!Q1727</f>
        <v>0</v>
      </c>
      <c r="G1731" s="1261">
        <f t="shared" si="124"/>
        <v>0</v>
      </c>
      <c r="N1731" s="1353">
        <f t="shared" si="120"/>
        <v>0</v>
      </c>
      <c r="O1731" s="1353">
        <f t="shared" si="121"/>
        <v>0</v>
      </c>
    </row>
    <row r="1732" spans="1:16" hidden="1" outlineLevel="2">
      <c r="A1732" s="1263">
        <v>1721</v>
      </c>
      <c r="B1732" s="1295">
        <v>23200311</v>
      </c>
      <c r="C1732" s="1279" t="s">
        <v>26</v>
      </c>
      <c r="D1732" s="1296">
        <f>+BS!Q1728</f>
        <v>0</v>
      </c>
      <c r="G1732" s="1261">
        <f t="shared" si="124"/>
        <v>0</v>
      </c>
      <c r="N1732" s="1353">
        <f t="shared" si="120"/>
        <v>0</v>
      </c>
      <c r="O1732" s="1353">
        <f t="shared" si="121"/>
        <v>0</v>
      </c>
    </row>
    <row r="1733" spans="1:16" hidden="1" outlineLevel="2">
      <c r="A1733" s="1263">
        <v>1722</v>
      </c>
      <c r="B1733" s="1295">
        <v>23200312</v>
      </c>
      <c r="C1733" s="1279" t="s">
        <v>1861</v>
      </c>
      <c r="D1733" s="1296">
        <f>+BS!Q1729</f>
        <v>0</v>
      </c>
      <c r="G1733" s="1261">
        <f t="shared" si="124"/>
        <v>0</v>
      </c>
      <c r="N1733" s="1353">
        <f t="shared" si="120"/>
        <v>0</v>
      </c>
      <c r="O1733" s="1353">
        <f t="shared" si="121"/>
        <v>0</v>
      </c>
    </row>
    <row r="1734" spans="1:16" hidden="1" outlineLevel="2">
      <c r="A1734" s="1263">
        <v>1723</v>
      </c>
      <c r="B1734" s="1295">
        <v>23200313</v>
      </c>
      <c r="C1734" s="1279" t="s">
        <v>622</v>
      </c>
      <c r="D1734" s="1296">
        <f>+BS!Q1730</f>
        <v>0</v>
      </c>
      <c r="G1734" s="1261">
        <f t="shared" si="124"/>
        <v>0</v>
      </c>
      <c r="N1734" s="1353">
        <f t="shared" si="120"/>
        <v>0</v>
      </c>
      <c r="O1734" s="1353">
        <f t="shared" si="121"/>
        <v>0</v>
      </c>
    </row>
    <row r="1735" spans="1:16" outlineLevel="1" collapsed="1">
      <c r="A1735" s="1263">
        <v>1724</v>
      </c>
      <c r="B1735" s="1295">
        <v>23200333</v>
      </c>
      <c r="C1735" s="1279" t="s">
        <v>1045</v>
      </c>
      <c r="D1735" s="1296">
        <f>+BS!Q1731</f>
        <v>-13973668.177083334</v>
      </c>
      <c r="G1735" s="1261">
        <f t="shared" si="124"/>
        <v>-13973668.177083334</v>
      </c>
      <c r="N1735" s="1353">
        <f t="shared" si="120"/>
        <v>0</v>
      </c>
      <c r="O1735" s="1353">
        <f t="shared" si="121"/>
        <v>0</v>
      </c>
    </row>
    <row r="1736" spans="1:16" s="1279" customFormat="1" outlineLevel="1">
      <c r="A1736" s="1298">
        <v>1725</v>
      </c>
      <c r="B1736" s="1295">
        <v>23200483</v>
      </c>
      <c r="C1736" s="1279" t="s">
        <v>665</v>
      </c>
      <c r="D1736" s="1296">
        <f>+BS!Q1732</f>
        <v>-12995995.709583333</v>
      </c>
      <c r="E1736" s="1298"/>
      <c r="F1736" s="1275"/>
      <c r="G1736" s="1275">
        <f t="shared" si="124"/>
        <v>-12995995.709583333</v>
      </c>
      <c r="H1736" s="1275"/>
      <c r="I1736" s="1275"/>
      <c r="K1736" s="1275"/>
      <c r="L1736" s="1275"/>
      <c r="M1736" s="1275"/>
      <c r="N1736" s="1333">
        <f t="shared" si="120"/>
        <v>0</v>
      </c>
      <c r="O1736" s="1333">
        <f t="shared" si="121"/>
        <v>0</v>
      </c>
      <c r="P1736" s="1325"/>
    </row>
    <row r="1737" spans="1:16" outlineLevel="1">
      <c r="A1737" s="1263">
        <v>1726</v>
      </c>
      <c r="B1737" s="1295">
        <v>23200493</v>
      </c>
      <c r="C1737" s="1279" t="s">
        <v>3095</v>
      </c>
      <c r="D1737" s="1296">
        <f>+BS!Q1733</f>
        <v>-213810.44958333336</v>
      </c>
      <c r="G1737" s="1261">
        <f t="shared" si="124"/>
        <v>-213810.44958333336</v>
      </c>
      <c r="N1737" s="1353">
        <f t="shared" si="120"/>
        <v>0</v>
      </c>
      <c r="O1737" s="1353">
        <f t="shared" si="121"/>
        <v>0</v>
      </c>
    </row>
    <row r="1738" spans="1:16" s="1279" customFormat="1" outlineLevel="1">
      <c r="A1738" s="1298">
        <v>1727</v>
      </c>
      <c r="B1738" s="1295">
        <v>23200543</v>
      </c>
      <c r="C1738" s="1279" t="s">
        <v>3536</v>
      </c>
      <c r="D1738" s="1296">
        <f>+BS!Q1734</f>
        <v>-59258008.074583329</v>
      </c>
      <c r="E1738" s="1298"/>
      <c r="F1738" s="1275"/>
      <c r="G1738" s="1275">
        <f t="shared" si="124"/>
        <v>-59258008.074583329</v>
      </c>
      <c r="H1738" s="1275"/>
      <c r="I1738" s="1275"/>
      <c r="K1738" s="1275"/>
      <c r="L1738" s="1275"/>
      <c r="M1738" s="1275"/>
      <c r="N1738" s="1333">
        <f t="shared" si="120"/>
        <v>0</v>
      </c>
      <c r="O1738" s="1333">
        <f t="shared" si="121"/>
        <v>0</v>
      </c>
    </row>
    <row r="1739" spans="1:16" hidden="1" outlineLevel="2">
      <c r="A1739" s="1263">
        <v>1728</v>
      </c>
      <c r="B1739" s="1295">
        <v>23200563</v>
      </c>
      <c r="C1739" s="1279" t="s">
        <v>246</v>
      </c>
      <c r="D1739" s="1296">
        <f>+BS!Q1735</f>
        <v>0</v>
      </c>
      <c r="G1739" s="1261">
        <f t="shared" si="124"/>
        <v>0</v>
      </c>
      <c r="N1739" s="1353">
        <f t="shared" si="120"/>
        <v>0</v>
      </c>
      <c r="O1739" s="1353">
        <f t="shared" si="121"/>
        <v>0</v>
      </c>
    </row>
    <row r="1740" spans="1:16" hidden="1" outlineLevel="2">
      <c r="A1740" s="1263">
        <v>1729</v>
      </c>
      <c r="B1740" s="1295">
        <v>23200573</v>
      </c>
      <c r="C1740" s="1279" t="s">
        <v>247</v>
      </c>
      <c r="D1740" s="1296">
        <f>+BS!Q1736</f>
        <v>0</v>
      </c>
      <c r="G1740" s="1261">
        <f t="shared" si="124"/>
        <v>0</v>
      </c>
      <c r="N1740" s="1353">
        <f t="shared" ref="N1740:N1803" si="125">SUM(K1740:M1740)</f>
        <v>0</v>
      </c>
      <c r="O1740" s="1353">
        <f t="shared" ref="O1740:O1803" si="126">N1740-I1740</f>
        <v>0</v>
      </c>
    </row>
    <row r="1741" spans="1:16" hidden="1" outlineLevel="2">
      <c r="A1741" s="1263">
        <v>1730</v>
      </c>
      <c r="B1741" s="1295">
        <v>23200583</v>
      </c>
      <c r="C1741" s="1279" t="s">
        <v>248</v>
      </c>
      <c r="D1741" s="1296">
        <f>+BS!Q1737</f>
        <v>0</v>
      </c>
      <c r="G1741" s="1261">
        <f t="shared" si="124"/>
        <v>0</v>
      </c>
      <c r="N1741" s="1353">
        <f t="shared" si="125"/>
        <v>0</v>
      </c>
      <c r="O1741" s="1353">
        <f t="shared" si="126"/>
        <v>0</v>
      </c>
    </row>
    <row r="1742" spans="1:16" hidden="1" outlineLevel="2">
      <c r="A1742" s="1263">
        <v>1731</v>
      </c>
      <c r="B1742" s="1295">
        <v>23200593</v>
      </c>
      <c r="C1742" s="1279" t="s">
        <v>114</v>
      </c>
      <c r="D1742" s="1296">
        <f>+BS!Q1738</f>
        <v>0</v>
      </c>
      <c r="G1742" s="1261">
        <f t="shared" si="124"/>
        <v>0</v>
      </c>
      <c r="N1742" s="1353">
        <f t="shared" si="125"/>
        <v>0</v>
      </c>
      <c r="O1742" s="1353">
        <f t="shared" si="126"/>
        <v>0</v>
      </c>
    </row>
    <row r="1743" spans="1:16" hidden="1" outlineLevel="2">
      <c r="A1743" s="1263">
        <v>1732</v>
      </c>
      <c r="B1743" s="1295">
        <v>23200603</v>
      </c>
      <c r="C1743" s="1279" t="s">
        <v>115</v>
      </c>
      <c r="D1743" s="1296">
        <f>+BS!Q1739</f>
        <v>0</v>
      </c>
      <c r="G1743" s="1261">
        <f t="shared" si="124"/>
        <v>0</v>
      </c>
      <c r="N1743" s="1353">
        <f t="shared" si="125"/>
        <v>0</v>
      </c>
      <c r="O1743" s="1353">
        <f t="shared" si="126"/>
        <v>0</v>
      </c>
    </row>
    <row r="1744" spans="1:16" hidden="1" outlineLevel="2">
      <c r="A1744" s="1263">
        <v>1733</v>
      </c>
      <c r="B1744" s="1295">
        <v>23200613</v>
      </c>
      <c r="C1744" s="1279" t="s">
        <v>118</v>
      </c>
      <c r="D1744" s="1296">
        <f>+BS!Q1740</f>
        <v>0</v>
      </c>
      <c r="G1744" s="1261">
        <f t="shared" si="124"/>
        <v>0</v>
      </c>
      <c r="N1744" s="1353">
        <f t="shared" si="125"/>
        <v>0</v>
      </c>
      <c r="O1744" s="1353">
        <f t="shared" si="126"/>
        <v>0</v>
      </c>
    </row>
    <row r="1745" spans="1:15" hidden="1" outlineLevel="2">
      <c r="A1745" s="1263">
        <v>1734</v>
      </c>
      <c r="B1745" s="1295">
        <v>23200623</v>
      </c>
      <c r="C1745" s="1279" t="s">
        <v>119</v>
      </c>
      <c r="D1745" s="1296">
        <f>+BS!Q1741</f>
        <v>0</v>
      </c>
      <c r="G1745" s="1261">
        <f t="shared" si="124"/>
        <v>0</v>
      </c>
      <c r="N1745" s="1353">
        <f t="shared" si="125"/>
        <v>0</v>
      </c>
      <c r="O1745" s="1353">
        <f t="shared" si="126"/>
        <v>0</v>
      </c>
    </row>
    <row r="1746" spans="1:15" hidden="1" outlineLevel="2">
      <c r="A1746" s="1263">
        <v>1735</v>
      </c>
      <c r="B1746" s="1295">
        <v>23200633</v>
      </c>
      <c r="C1746" s="1279" t="s">
        <v>2336</v>
      </c>
      <c r="D1746" s="1296">
        <f>+BS!Q1742</f>
        <v>0</v>
      </c>
      <c r="G1746" s="1261">
        <f t="shared" si="124"/>
        <v>0</v>
      </c>
      <c r="N1746" s="1353">
        <f t="shared" si="125"/>
        <v>0</v>
      </c>
      <c r="O1746" s="1353">
        <f t="shared" si="126"/>
        <v>0</v>
      </c>
    </row>
    <row r="1747" spans="1:15" outlineLevel="1" collapsed="1">
      <c r="A1747" s="1263">
        <v>1736</v>
      </c>
      <c r="B1747" s="1295">
        <v>23200643</v>
      </c>
      <c r="C1747" s="1279" t="s">
        <v>640</v>
      </c>
      <c r="D1747" s="1296">
        <f>+BS!Q1743</f>
        <v>-7182243.712083335</v>
      </c>
      <c r="G1747" s="1261">
        <f t="shared" si="124"/>
        <v>-7182243.712083335</v>
      </c>
      <c r="N1747" s="1353">
        <f t="shared" si="125"/>
        <v>0</v>
      </c>
      <c r="O1747" s="1353">
        <f t="shared" si="126"/>
        <v>0</v>
      </c>
    </row>
    <row r="1748" spans="1:15" outlineLevel="1">
      <c r="A1748" s="1263">
        <v>1737</v>
      </c>
      <c r="B1748" s="1295">
        <v>23200653</v>
      </c>
      <c r="C1748" s="1279" t="s">
        <v>1694</v>
      </c>
      <c r="D1748" s="1296">
        <f>+BS!Q1744</f>
        <v>-1714092.77125</v>
      </c>
      <c r="G1748" s="1261">
        <f t="shared" si="124"/>
        <v>-1714092.77125</v>
      </c>
      <c r="N1748" s="1353">
        <f t="shared" si="125"/>
        <v>0</v>
      </c>
      <c r="O1748" s="1353">
        <f t="shared" si="126"/>
        <v>0</v>
      </c>
    </row>
    <row r="1749" spans="1:15" outlineLevel="1">
      <c r="A1749" s="1263">
        <v>1738</v>
      </c>
      <c r="B1749" s="1295">
        <v>23200673</v>
      </c>
      <c r="C1749" s="1279" t="s">
        <v>1860</v>
      </c>
      <c r="D1749" s="1296">
        <f>+BS!Q1745</f>
        <v>0</v>
      </c>
      <c r="G1749" s="1261">
        <f t="shared" si="124"/>
        <v>0</v>
      </c>
      <c r="N1749" s="1353">
        <f t="shared" si="125"/>
        <v>0</v>
      </c>
      <c r="O1749" s="1353">
        <f t="shared" si="126"/>
        <v>0</v>
      </c>
    </row>
    <row r="1750" spans="1:15" outlineLevel="1">
      <c r="A1750" s="1263">
        <v>1739</v>
      </c>
      <c r="B1750" s="1295">
        <v>23200683</v>
      </c>
      <c r="C1750" s="1279" t="s">
        <v>1837</v>
      </c>
      <c r="D1750" s="1296">
        <f>+BS!Q1746</f>
        <v>-2.8125</v>
      </c>
      <c r="G1750" s="1261">
        <f t="shared" si="124"/>
        <v>-2.8125</v>
      </c>
      <c r="N1750" s="1353">
        <f t="shared" si="125"/>
        <v>0</v>
      </c>
      <c r="O1750" s="1353">
        <f t="shared" si="126"/>
        <v>0</v>
      </c>
    </row>
    <row r="1751" spans="1:15" s="1279" customFormat="1" outlineLevel="1">
      <c r="A1751" s="1298">
        <v>1740</v>
      </c>
      <c r="B1751" s="1295">
        <v>23200693</v>
      </c>
      <c r="C1751" s="1279" t="s">
        <v>1368</v>
      </c>
      <c r="D1751" s="1296">
        <f>+BS!Q1747</f>
        <v>-62001.906250000007</v>
      </c>
      <c r="E1751" s="1298"/>
      <c r="F1751" s="1275"/>
      <c r="G1751" s="1275">
        <f t="shared" si="124"/>
        <v>-62001.906250000007</v>
      </c>
      <c r="H1751" s="1275"/>
      <c r="I1751" s="1275"/>
      <c r="K1751" s="1275"/>
      <c r="L1751" s="1275"/>
      <c r="M1751" s="1275"/>
      <c r="N1751" s="1333">
        <f t="shared" si="125"/>
        <v>0</v>
      </c>
      <c r="O1751" s="1333">
        <f t="shared" si="126"/>
        <v>0</v>
      </c>
    </row>
    <row r="1752" spans="1:15" outlineLevel="1">
      <c r="A1752" s="1263">
        <v>1741</v>
      </c>
      <c r="B1752" s="1295">
        <v>23200713</v>
      </c>
      <c r="C1752" s="1279" t="s">
        <v>1128</v>
      </c>
      <c r="D1752" s="1296">
        <f>+BS!Q1748</f>
        <v>0</v>
      </c>
      <c r="G1752" s="1261">
        <f t="shared" si="124"/>
        <v>0</v>
      </c>
      <c r="N1752" s="1353">
        <f t="shared" si="125"/>
        <v>0</v>
      </c>
      <c r="O1752" s="1353">
        <f t="shared" si="126"/>
        <v>0</v>
      </c>
    </row>
    <row r="1753" spans="1:15" outlineLevel="1">
      <c r="A1753" s="1263">
        <v>1742</v>
      </c>
      <c r="B1753" s="1295">
        <v>23200723</v>
      </c>
      <c r="C1753" s="1279" t="s">
        <v>247</v>
      </c>
      <c r="D1753" s="1296">
        <f>+BS!Q1749</f>
        <v>0</v>
      </c>
      <c r="G1753" s="1261">
        <f t="shared" si="124"/>
        <v>0</v>
      </c>
      <c r="N1753" s="1353">
        <f t="shared" si="125"/>
        <v>0</v>
      </c>
      <c r="O1753" s="1353">
        <f t="shared" si="126"/>
        <v>0</v>
      </c>
    </row>
    <row r="1754" spans="1:15" outlineLevel="1">
      <c r="A1754" s="1263">
        <v>1743</v>
      </c>
      <c r="B1754" s="1295">
        <v>23200733</v>
      </c>
      <c r="C1754" s="1279" t="s">
        <v>248</v>
      </c>
      <c r="D1754" s="1296">
        <f>+BS!Q1750</f>
        <v>-4544.6516666666657</v>
      </c>
      <c r="G1754" s="1261">
        <f t="shared" si="124"/>
        <v>-4544.6516666666657</v>
      </c>
      <c r="N1754" s="1353">
        <f t="shared" si="125"/>
        <v>0</v>
      </c>
      <c r="O1754" s="1353">
        <f t="shared" si="126"/>
        <v>0</v>
      </c>
    </row>
    <row r="1755" spans="1:15" outlineLevel="1">
      <c r="A1755" s="1263">
        <v>1744</v>
      </c>
      <c r="B1755" s="1295">
        <v>23200743</v>
      </c>
      <c r="C1755" s="1305" t="s">
        <v>1946</v>
      </c>
      <c r="D1755" s="1296">
        <f>+BS!Q1751</f>
        <v>2832.7270833333337</v>
      </c>
      <c r="G1755" s="1261">
        <f t="shared" si="124"/>
        <v>2832.7270833333337</v>
      </c>
      <c r="N1755" s="1353">
        <f t="shared" si="125"/>
        <v>0</v>
      </c>
      <c r="O1755" s="1353">
        <f t="shared" si="126"/>
        <v>0</v>
      </c>
    </row>
    <row r="1756" spans="1:15" outlineLevel="1">
      <c r="A1756" s="1263">
        <v>1745</v>
      </c>
      <c r="B1756" s="1295">
        <v>23200753</v>
      </c>
      <c r="C1756" s="1305" t="s">
        <v>115</v>
      </c>
      <c r="D1756" s="1296">
        <f>+BS!Q1752</f>
        <v>-2881.7462500000001</v>
      </c>
      <c r="G1756" s="1261">
        <f t="shared" si="124"/>
        <v>-2881.7462500000001</v>
      </c>
      <c r="N1756" s="1353">
        <f t="shared" si="125"/>
        <v>0</v>
      </c>
      <c r="O1756" s="1353">
        <f t="shared" si="126"/>
        <v>0</v>
      </c>
    </row>
    <row r="1757" spans="1:15" outlineLevel="1">
      <c r="A1757" s="1263">
        <v>1746</v>
      </c>
      <c r="B1757" s="1295">
        <v>23200763</v>
      </c>
      <c r="C1757" s="1305" t="s">
        <v>118</v>
      </c>
      <c r="D1757" s="1296">
        <f>+BS!Q1753</f>
        <v>-2257.6050000000009</v>
      </c>
      <c r="G1757" s="1261">
        <f t="shared" si="124"/>
        <v>-2257.6050000000009</v>
      </c>
      <c r="N1757" s="1353">
        <f t="shared" si="125"/>
        <v>0</v>
      </c>
      <c r="O1757" s="1353">
        <f t="shared" si="126"/>
        <v>0</v>
      </c>
    </row>
    <row r="1758" spans="1:15" outlineLevel="1">
      <c r="A1758" s="1263">
        <v>1747</v>
      </c>
      <c r="B1758" s="1295">
        <v>23200773</v>
      </c>
      <c r="C1758" s="1305" t="s">
        <v>1128</v>
      </c>
      <c r="D1758" s="1296">
        <f>+BS!Q1754</f>
        <v>-16455.274166666666</v>
      </c>
      <c r="G1758" s="1261">
        <f t="shared" si="124"/>
        <v>-16455.274166666666</v>
      </c>
      <c r="N1758" s="1353">
        <f t="shared" si="125"/>
        <v>0</v>
      </c>
      <c r="O1758" s="1353">
        <f t="shared" si="126"/>
        <v>0</v>
      </c>
    </row>
    <row r="1759" spans="1:15" hidden="1" outlineLevel="2">
      <c r="A1759" s="1263">
        <v>1748</v>
      </c>
      <c r="B1759" s="1295">
        <v>23200783</v>
      </c>
      <c r="C1759" s="1305" t="s">
        <v>1787</v>
      </c>
      <c r="D1759" s="1296">
        <f>+BS!Q1755</f>
        <v>0</v>
      </c>
      <c r="N1759" s="1353">
        <f t="shared" si="125"/>
        <v>0</v>
      </c>
      <c r="O1759" s="1353">
        <f t="shared" si="126"/>
        <v>0</v>
      </c>
    </row>
    <row r="1760" spans="1:15" hidden="1" outlineLevel="2">
      <c r="A1760" s="1263">
        <v>1749</v>
      </c>
      <c r="B1760" s="1295">
        <v>23200793</v>
      </c>
      <c r="C1760" s="1305" t="s">
        <v>2016</v>
      </c>
      <c r="D1760" s="1296">
        <f>+BS!Q1756</f>
        <v>0</v>
      </c>
      <c r="N1760" s="1353">
        <f t="shared" si="125"/>
        <v>0</v>
      </c>
      <c r="O1760" s="1353">
        <f t="shared" si="126"/>
        <v>0</v>
      </c>
    </row>
    <row r="1761" spans="1:15" hidden="1" outlineLevel="2">
      <c r="A1761" s="1263">
        <v>1750</v>
      </c>
      <c r="B1761" s="1295">
        <v>23200803</v>
      </c>
      <c r="C1761" s="1279" t="s">
        <v>2702</v>
      </c>
      <c r="D1761" s="1296">
        <f>+BS!Q1757</f>
        <v>0</v>
      </c>
      <c r="N1761" s="1353">
        <f t="shared" si="125"/>
        <v>0</v>
      </c>
      <c r="O1761" s="1353">
        <f t="shared" si="126"/>
        <v>0</v>
      </c>
    </row>
    <row r="1762" spans="1:15" outlineLevel="1" collapsed="1">
      <c r="A1762" s="1263">
        <v>1751</v>
      </c>
      <c r="B1762" s="1295">
        <v>23200813</v>
      </c>
      <c r="C1762" s="1279" t="s">
        <v>3191</v>
      </c>
      <c r="D1762" s="1296">
        <f>+BS!Q1758</f>
        <v>345.43833333333328</v>
      </c>
      <c r="G1762" s="1261">
        <f>+D1762</f>
        <v>345.43833333333328</v>
      </c>
      <c r="N1762" s="1353">
        <f t="shared" si="125"/>
        <v>0</v>
      </c>
      <c r="O1762" s="1353">
        <f t="shared" si="126"/>
        <v>0</v>
      </c>
    </row>
    <row r="1763" spans="1:15" outlineLevel="1">
      <c r="A1763" s="1263">
        <v>1752</v>
      </c>
      <c r="B1763" s="1295">
        <v>23200823</v>
      </c>
      <c r="C1763" s="1305" t="s">
        <v>3209</v>
      </c>
      <c r="D1763" s="1296">
        <f>+BS!Q1759</f>
        <v>-174141.69875000001</v>
      </c>
      <c r="G1763" s="1261">
        <f>+D1763</f>
        <v>-174141.69875000001</v>
      </c>
      <c r="N1763" s="1353">
        <f t="shared" si="125"/>
        <v>0</v>
      </c>
      <c r="O1763" s="1353">
        <f t="shared" si="126"/>
        <v>0</v>
      </c>
    </row>
    <row r="1764" spans="1:15" outlineLevel="1">
      <c r="A1764" s="1263">
        <v>1753</v>
      </c>
      <c r="B1764" s="1295" t="s">
        <v>3478</v>
      </c>
      <c r="C1764" s="1279" t="s">
        <v>3476</v>
      </c>
      <c r="D1764" s="1296">
        <f>+BS!Q1760</f>
        <v>-481.51666666666665</v>
      </c>
      <c r="G1764" s="1261">
        <f>+D1764</f>
        <v>-481.51666666666665</v>
      </c>
      <c r="N1764" s="1353">
        <f t="shared" si="125"/>
        <v>0</v>
      </c>
      <c r="O1764" s="1353">
        <f t="shared" si="126"/>
        <v>0</v>
      </c>
    </row>
    <row r="1765" spans="1:15" s="1279" customFormat="1" outlineLevel="1">
      <c r="A1765" s="1298">
        <v>1754</v>
      </c>
      <c r="B1765" s="1295">
        <v>23200873</v>
      </c>
      <c r="C1765" s="1279" t="s">
        <v>3306</v>
      </c>
      <c r="D1765" s="1296">
        <f>+BS!Q1761</f>
        <v>-1806602.9637500001</v>
      </c>
      <c r="E1765" s="1298"/>
      <c r="F1765" s="1275"/>
      <c r="G1765" s="1275"/>
      <c r="H1765" s="1275"/>
      <c r="I1765" s="1275">
        <f>+D1765</f>
        <v>-1806602.9637500001</v>
      </c>
      <c r="K1765" s="1275"/>
      <c r="L1765" s="1275"/>
      <c r="M1765" s="1275">
        <f>I1765</f>
        <v>-1806602.9637500001</v>
      </c>
      <c r="N1765" s="1333">
        <f t="shared" si="125"/>
        <v>-1806602.9637500001</v>
      </c>
      <c r="O1765" s="1333">
        <f t="shared" si="126"/>
        <v>0</v>
      </c>
    </row>
    <row r="1766" spans="1:15" hidden="1" outlineLevel="2">
      <c r="A1766" s="1263">
        <v>1755</v>
      </c>
      <c r="B1766" s="1295">
        <v>23200953</v>
      </c>
      <c r="C1766" s="1279" t="s">
        <v>62</v>
      </c>
      <c r="D1766" s="1296">
        <f>+BS!Q1762</f>
        <v>0</v>
      </c>
      <c r="N1766" s="1353">
        <f t="shared" si="125"/>
        <v>0</v>
      </c>
      <c r="O1766" s="1353">
        <f t="shared" si="126"/>
        <v>0</v>
      </c>
    </row>
    <row r="1767" spans="1:15" hidden="1" outlineLevel="2">
      <c r="A1767" s="1263">
        <v>1756</v>
      </c>
      <c r="B1767" s="1295">
        <v>23200963</v>
      </c>
      <c r="C1767" s="1279" t="s">
        <v>1314</v>
      </c>
      <c r="D1767" s="1296">
        <f>+BS!Q1763</f>
        <v>0</v>
      </c>
      <c r="N1767" s="1353">
        <f t="shared" si="125"/>
        <v>0</v>
      </c>
      <c r="O1767" s="1353">
        <f t="shared" si="126"/>
        <v>0</v>
      </c>
    </row>
    <row r="1768" spans="1:15" hidden="1" outlineLevel="2">
      <c r="A1768" s="1263">
        <v>1757</v>
      </c>
      <c r="B1768" s="1295">
        <v>23201001</v>
      </c>
      <c r="C1768" s="1279" t="s">
        <v>701</v>
      </c>
      <c r="D1768" s="1296">
        <f>+BS!Q1764</f>
        <v>0</v>
      </c>
      <c r="N1768" s="1353">
        <f t="shared" si="125"/>
        <v>0</v>
      </c>
      <c r="O1768" s="1353">
        <f t="shared" si="126"/>
        <v>0</v>
      </c>
    </row>
    <row r="1769" spans="1:15" s="1279" customFormat="1" outlineLevel="1" collapsed="1">
      <c r="A1769" s="1298">
        <v>1758</v>
      </c>
      <c r="B1769" s="1295">
        <v>23201003</v>
      </c>
      <c r="C1769" s="1279" t="s">
        <v>2376</v>
      </c>
      <c r="D1769" s="1296">
        <f>+BS!Q1765</f>
        <v>-21496237.08666667</v>
      </c>
      <c r="E1769" s="1298"/>
      <c r="F1769" s="1275"/>
      <c r="G1769" s="1275">
        <f t="shared" ref="G1769:G1796" si="127">+D1769</f>
        <v>-21496237.08666667</v>
      </c>
      <c r="H1769" s="1275"/>
      <c r="I1769" s="1275"/>
      <c r="K1769" s="1275"/>
      <c r="L1769" s="1275"/>
      <c r="M1769" s="1275"/>
      <c r="N1769" s="1333">
        <f t="shared" si="125"/>
        <v>0</v>
      </c>
      <c r="O1769" s="1333">
        <f t="shared" si="126"/>
        <v>0</v>
      </c>
    </row>
    <row r="1770" spans="1:15" outlineLevel="1">
      <c r="A1770" s="1263">
        <v>1759</v>
      </c>
      <c r="B1770" s="1295">
        <v>23201011</v>
      </c>
      <c r="C1770" s="1279" t="s">
        <v>1555</v>
      </c>
      <c r="D1770" s="1296">
        <f>+BS!Q1766</f>
        <v>0</v>
      </c>
      <c r="G1770" s="1261">
        <f t="shared" si="127"/>
        <v>0</v>
      </c>
      <c r="N1770" s="1353">
        <f t="shared" si="125"/>
        <v>0</v>
      </c>
      <c r="O1770" s="1353">
        <f t="shared" si="126"/>
        <v>0</v>
      </c>
    </row>
    <row r="1771" spans="1:15" s="1279" customFormat="1" outlineLevel="1">
      <c r="A1771" s="1298">
        <v>1760</v>
      </c>
      <c r="B1771" s="1295">
        <v>23201013</v>
      </c>
      <c r="C1771" s="1279" t="s">
        <v>1461</v>
      </c>
      <c r="D1771" s="1296">
        <f>+BS!Q1767</f>
        <v>-9749553.4574999996</v>
      </c>
      <c r="E1771" s="1298"/>
      <c r="F1771" s="1275"/>
      <c r="G1771" s="1275">
        <f t="shared" si="127"/>
        <v>-9749553.4574999996</v>
      </c>
      <c r="H1771" s="1275"/>
      <c r="I1771" s="1275"/>
      <c r="K1771" s="1275"/>
      <c r="L1771" s="1275"/>
      <c r="M1771" s="1275"/>
      <c r="N1771" s="1333">
        <f t="shared" si="125"/>
        <v>0</v>
      </c>
      <c r="O1771" s="1333">
        <f t="shared" si="126"/>
        <v>0</v>
      </c>
    </row>
    <row r="1772" spans="1:15" outlineLevel="1">
      <c r="A1772" s="1263">
        <v>1761</v>
      </c>
      <c r="B1772" s="1295">
        <v>23201023</v>
      </c>
      <c r="C1772" s="1279" t="s">
        <v>1136</v>
      </c>
      <c r="D1772" s="1296">
        <f>+BS!Q1768</f>
        <v>0</v>
      </c>
      <c r="G1772" s="1261">
        <f t="shared" si="127"/>
        <v>0</v>
      </c>
      <c r="N1772" s="1353">
        <f t="shared" si="125"/>
        <v>0</v>
      </c>
      <c r="O1772" s="1353">
        <f t="shared" si="126"/>
        <v>0</v>
      </c>
    </row>
    <row r="1773" spans="1:15" outlineLevel="1">
      <c r="A1773" s="1263">
        <v>1762</v>
      </c>
      <c r="B1773" s="1295">
        <v>23201033</v>
      </c>
      <c r="C1773" s="1279" t="s">
        <v>1052</v>
      </c>
      <c r="D1773" s="1296">
        <f>+BS!Q1769</f>
        <v>-135697.86208333334</v>
      </c>
      <c r="G1773" s="1261">
        <f t="shared" si="127"/>
        <v>-135697.86208333334</v>
      </c>
      <c r="N1773" s="1353">
        <f t="shared" si="125"/>
        <v>0</v>
      </c>
      <c r="O1773" s="1353">
        <f t="shared" si="126"/>
        <v>0</v>
      </c>
    </row>
    <row r="1774" spans="1:15" outlineLevel="1">
      <c r="A1774" s="1263">
        <v>1763</v>
      </c>
      <c r="B1774" s="1295">
        <v>23201043</v>
      </c>
      <c r="C1774" s="1279" t="s">
        <v>2337</v>
      </c>
      <c r="D1774" s="1296">
        <f>+BS!Q1770</f>
        <v>-31156.868750000005</v>
      </c>
      <c r="G1774" s="1261">
        <f t="shared" si="127"/>
        <v>-31156.868750000005</v>
      </c>
      <c r="N1774" s="1353">
        <f t="shared" si="125"/>
        <v>0</v>
      </c>
      <c r="O1774" s="1353">
        <f t="shared" si="126"/>
        <v>0</v>
      </c>
    </row>
    <row r="1775" spans="1:15" outlineLevel="1">
      <c r="A1775" s="1263">
        <v>1764</v>
      </c>
      <c r="B1775" s="1295">
        <v>23201053</v>
      </c>
      <c r="C1775" s="1279" t="s">
        <v>2338</v>
      </c>
      <c r="D1775" s="1296">
        <f>+BS!Q1771</f>
        <v>-152700.06916666665</v>
      </c>
      <c r="G1775" s="1261">
        <f t="shared" si="127"/>
        <v>-152700.06916666665</v>
      </c>
      <c r="N1775" s="1353">
        <f t="shared" si="125"/>
        <v>0</v>
      </c>
      <c r="O1775" s="1353">
        <f t="shared" si="126"/>
        <v>0</v>
      </c>
    </row>
    <row r="1776" spans="1:15" outlineLevel="1">
      <c r="A1776" s="1263">
        <v>1765</v>
      </c>
      <c r="B1776" s="1295">
        <v>23201063</v>
      </c>
      <c r="C1776" s="1279" t="s">
        <v>1866</v>
      </c>
      <c r="D1776" s="1296">
        <f>+BS!Q1772</f>
        <v>0</v>
      </c>
      <c r="G1776" s="1261">
        <f t="shared" si="127"/>
        <v>0</v>
      </c>
      <c r="N1776" s="1353">
        <f t="shared" si="125"/>
        <v>0</v>
      </c>
      <c r="O1776" s="1353">
        <f t="shared" si="126"/>
        <v>0</v>
      </c>
    </row>
    <row r="1777" spans="1:15" outlineLevel="1">
      <c r="A1777" s="1263">
        <v>1766</v>
      </c>
      <c r="B1777" s="1295">
        <v>23201073</v>
      </c>
      <c r="C1777" s="1279" t="s">
        <v>130</v>
      </c>
      <c r="D1777" s="1296">
        <f>+BS!Q1773</f>
        <v>-115143.62333333334</v>
      </c>
      <c r="G1777" s="1261">
        <f t="shared" si="127"/>
        <v>-115143.62333333334</v>
      </c>
      <c r="N1777" s="1353">
        <f t="shared" si="125"/>
        <v>0</v>
      </c>
      <c r="O1777" s="1353">
        <f t="shared" si="126"/>
        <v>0</v>
      </c>
    </row>
    <row r="1778" spans="1:15" outlineLevel="1">
      <c r="A1778" s="1263">
        <v>1767</v>
      </c>
      <c r="B1778" s="1295">
        <v>23201093</v>
      </c>
      <c r="C1778" s="1279" t="s">
        <v>131</v>
      </c>
      <c r="D1778" s="1296">
        <f>+BS!Q1774</f>
        <v>-20329.492916666666</v>
      </c>
      <c r="G1778" s="1261">
        <f t="shared" si="127"/>
        <v>-20329.492916666666</v>
      </c>
      <c r="N1778" s="1353">
        <f t="shared" si="125"/>
        <v>0</v>
      </c>
      <c r="O1778" s="1353">
        <f t="shared" si="126"/>
        <v>0</v>
      </c>
    </row>
    <row r="1779" spans="1:15" outlineLevel="1">
      <c r="A1779" s="1263">
        <v>1768</v>
      </c>
      <c r="B1779" s="1295">
        <v>23201103</v>
      </c>
      <c r="C1779" s="1279" t="s">
        <v>1817</v>
      </c>
      <c r="D1779" s="1296">
        <f>+BS!Q1775</f>
        <v>0</v>
      </c>
      <c r="G1779" s="1261">
        <f t="shared" si="127"/>
        <v>0</v>
      </c>
      <c r="N1779" s="1353">
        <f t="shared" si="125"/>
        <v>0</v>
      </c>
      <c r="O1779" s="1353">
        <f t="shared" si="126"/>
        <v>0</v>
      </c>
    </row>
    <row r="1780" spans="1:15" outlineLevel="1">
      <c r="A1780" s="1263">
        <v>1769</v>
      </c>
      <c r="B1780" s="1295">
        <v>23201111</v>
      </c>
      <c r="C1780" s="1279" t="s">
        <v>1395</v>
      </c>
      <c r="D1780" s="1296">
        <f>+BS!Q1776</f>
        <v>0</v>
      </c>
      <c r="G1780" s="1261">
        <f t="shared" si="127"/>
        <v>0</v>
      </c>
      <c r="N1780" s="1353">
        <f t="shared" si="125"/>
        <v>0</v>
      </c>
      <c r="O1780" s="1353">
        <f t="shared" si="126"/>
        <v>0</v>
      </c>
    </row>
    <row r="1781" spans="1:15" outlineLevel="1">
      <c r="A1781" s="1263">
        <v>1770</v>
      </c>
      <c r="B1781" s="1330">
        <v>23201113</v>
      </c>
      <c r="C1781" s="1279" t="s">
        <v>575</v>
      </c>
      <c r="D1781" s="1296">
        <f>+BS!Q1777</f>
        <v>13663.34375</v>
      </c>
      <c r="G1781" s="1261">
        <f t="shared" si="127"/>
        <v>13663.34375</v>
      </c>
      <c r="N1781" s="1353">
        <f t="shared" si="125"/>
        <v>0</v>
      </c>
      <c r="O1781" s="1353">
        <f t="shared" si="126"/>
        <v>0</v>
      </c>
    </row>
    <row r="1782" spans="1:15" outlineLevel="1">
      <c r="A1782" s="1263">
        <v>1771</v>
      </c>
      <c r="B1782" s="1295">
        <v>23201153</v>
      </c>
      <c r="C1782" s="1279" t="s">
        <v>519</v>
      </c>
      <c r="D1782" s="1296">
        <f>+BS!Q1778</f>
        <v>-9311.2566666666662</v>
      </c>
      <c r="G1782" s="1261">
        <f t="shared" si="127"/>
        <v>-9311.2566666666662</v>
      </c>
      <c r="N1782" s="1353">
        <f t="shared" si="125"/>
        <v>0</v>
      </c>
      <c r="O1782" s="1353">
        <f t="shared" si="126"/>
        <v>0</v>
      </c>
    </row>
    <row r="1783" spans="1:15" outlineLevel="1">
      <c r="A1783" s="1263">
        <v>1772</v>
      </c>
      <c r="B1783" s="1295">
        <v>23201163</v>
      </c>
      <c r="C1783" s="1279" t="s">
        <v>817</v>
      </c>
      <c r="D1783" s="1296">
        <f>+BS!Q1779</f>
        <v>-7466.0874999999987</v>
      </c>
      <c r="G1783" s="1261">
        <f t="shared" si="127"/>
        <v>-7466.0874999999987</v>
      </c>
      <c r="N1783" s="1353">
        <f t="shared" si="125"/>
        <v>0</v>
      </c>
      <c r="O1783" s="1353">
        <f t="shared" si="126"/>
        <v>0</v>
      </c>
    </row>
    <row r="1784" spans="1:15" outlineLevel="1">
      <c r="A1784" s="1263">
        <v>1773</v>
      </c>
      <c r="B1784" s="1295">
        <v>23201173</v>
      </c>
      <c r="C1784" s="1279" t="s">
        <v>496</v>
      </c>
      <c r="D1784" s="1296">
        <f>+BS!Q1780</f>
        <v>30115.688750000001</v>
      </c>
      <c r="G1784" s="1261">
        <f t="shared" si="127"/>
        <v>30115.688750000001</v>
      </c>
      <c r="N1784" s="1353">
        <f t="shared" si="125"/>
        <v>0</v>
      </c>
      <c r="O1784" s="1353">
        <f t="shared" si="126"/>
        <v>0</v>
      </c>
    </row>
    <row r="1785" spans="1:15" outlineLevel="1">
      <c r="A1785" s="1263">
        <v>1774</v>
      </c>
      <c r="B1785" s="1295">
        <v>23201183</v>
      </c>
      <c r="C1785" s="1279" t="s">
        <v>160</v>
      </c>
      <c r="D1785" s="1296">
        <f>+BS!Q1781</f>
        <v>0</v>
      </c>
      <c r="G1785" s="1261">
        <f t="shared" si="127"/>
        <v>0</v>
      </c>
      <c r="N1785" s="1353">
        <f t="shared" si="125"/>
        <v>0</v>
      </c>
      <c r="O1785" s="1353">
        <f t="shared" si="126"/>
        <v>0</v>
      </c>
    </row>
    <row r="1786" spans="1:15" outlineLevel="1">
      <c r="A1786" s="1263">
        <v>1775</v>
      </c>
      <c r="B1786" s="1295">
        <v>23201193</v>
      </c>
      <c r="C1786" s="1279" t="s">
        <v>2378</v>
      </c>
      <c r="D1786" s="1296">
        <f>+BS!Q1782</f>
        <v>-21534.021666666667</v>
      </c>
      <c r="G1786" s="1261">
        <f t="shared" si="127"/>
        <v>-21534.021666666667</v>
      </c>
      <c r="N1786" s="1353">
        <f t="shared" si="125"/>
        <v>0</v>
      </c>
      <c r="O1786" s="1353">
        <f t="shared" si="126"/>
        <v>0</v>
      </c>
    </row>
    <row r="1787" spans="1:15" outlineLevel="1">
      <c r="A1787" s="1263">
        <v>1776</v>
      </c>
      <c r="B1787" s="1295">
        <v>23201203</v>
      </c>
      <c r="C1787" s="1279" t="s">
        <v>2377</v>
      </c>
      <c r="D1787" s="1296">
        <f>+BS!Q1783</f>
        <v>-1701.2404166666665</v>
      </c>
      <c r="G1787" s="1261">
        <f t="shared" si="127"/>
        <v>-1701.2404166666665</v>
      </c>
      <c r="N1787" s="1353">
        <f t="shared" si="125"/>
        <v>0</v>
      </c>
      <c r="O1787" s="1353">
        <f t="shared" si="126"/>
        <v>0</v>
      </c>
    </row>
    <row r="1788" spans="1:15" outlineLevel="1">
      <c r="A1788" s="1263">
        <v>1777</v>
      </c>
      <c r="B1788" s="1295">
        <v>23201213</v>
      </c>
      <c r="C1788" s="1279" t="s">
        <v>3192</v>
      </c>
      <c r="D1788" s="1296">
        <f>+BS!Q1784</f>
        <v>-127.21249999999999</v>
      </c>
      <c r="G1788" s="1261">
        <f t="shared" si="127"/>
        <v>-127.21249999999999</v>
      </c>
      <c r="N1788" s="1353">
        <f t="shared" si="125"/>
        <v>0</v>
      </c>
      <c r="O1788" s="1353">
        <f t="shared" si="126"/>
        <v>0</v>
      </c>
    </row>
    <row r="1789" spans="1:15" outlineLevel="1">
      <c r="A1789" s="1263">
        <v>1778</v>
      </c>
      <c r="B1789" s="1295">
        <v>23201251</v>
      </c>
      <c r="C1789" s="1279" t="s">
        <v>2665</v>
      </c>
      <c r="D1789" s="1296">
        <f>+BS!Q1785</f>
        <v>-698190.5</v>
      </c>
      <c r="G1789" s="1261">
        <f t="shared" si="127"/>
        <v>-698190.5</v>
      </c>
      <c r="N1789" s="1353">
        <f t="shared" si="125"/>
        <v>0</v>
      </c>
      <c r="O1789" s="1353">
        <f t="shared" si="126"/>
        <v>0</v>
      </c>
    </row>
    <row r="1790" spans="1:15" outlineLevel="1">
      <c r="A1790" s="1263">
        <v>1779</v>
      </c>
      <c r="B1790" s="1295">
        <v>23202173</v>
      </c>
      <c r="C1790" s="1279" t="s">
        <v>416</v>
      </c>
      <c r="D1790" s="1296">
        <f>+BS!Q1786</f>
        <v>-6.899166666666666</v>
      </c>
      <c r="G1790" s="1261">
        <f t="shared" si="127"/>
        <v>-6.899166666666666</v>
      </c>
      <c r="N1790" s="1353">
        <f t="shared" si="125"/>
        <v>0</v>
      </c>
      <c r="O1790" s="1353">
        <f t="shared" si="126"/>
        <v>0</v>
      </c>
    </row>
    <row r="1791" spans="1:15" outlineLevel="1">
      <c r="A1791" s="1263">
        <v>1780</v>
      </c>
      <c r="B1791" s="1295">
        <v>23202183</v>
      </c>
      <c r="C1791" s="1279" t="s">
        <v>1255</v>
      </c>
      <c r="D1791" s="1296">
        <f>+BS!Q1787</f>
        <v>-32022.677500000002</v>
      </c>
      <c r="G1791" s="1261">
        <f t="shared" si="127"/>
        <v>-32022.677500000002</v>
      </c>
      <c r="N1791" s="1353">
        <f t="shared" si="125"/>
        <v>0</v>
      </c>
      <c r="O1791" s="1353">
        <f t="shared" si="126"/>
        <v>0</v>
      </c>
    </row>
    <row r="1792" spans="1:15" outlineLevel="1">
      <c r="A1792" s="1263">
        <v>1781</v>
      </c>
      <c r="B1792" s="1295">
        <v>23202193</v>
      </c>
      <c r="C1792" s="1279" t="s">
        <v>1902</v>
      </c>
      <c r="D1792" s="1296">
        <f>+BS!Q1788</f>
        <v>0</v>
      </c>
      <c r="G1792" s="1261">
        <f t="shared" si="127"/>
        <v>0</v>
      </c>
      <c r="N1792" s="1353">
        <f t="shared" si="125"/>
        <v>0</v>
      </c>
      <c r="O1792" s="1353">
        <f t="shared" si="126"/>
        <v>0</v>
      </c>
    </row>
    <row r="1793" spans="1:15" outlineLevel="1">
      <c r="A1793" s="1263">
        <v>1782</v>
      </c>
      <c r="B1793" s="1295">
        <v>23202203</v>
      </c>
      <c r="C1793" s="1279" t="s">
        <v>1759</v>
      </c>
      <c r="D1793" s="1296">
        <f>+BS!Q1789</f>
        <v>0</v>
      </c>
      <c r="G1793" s="1261">
        <f t="shared" si="127"/>
        <v>0</v>
      </c>
      <c r="N1793" s="1353">
        <f t="shared" si="125"/>
        <v>0</v>
      </c>
      <c r="O1793" s="1353">
        <f t="shared" si="126"/>
        <v>0</v>
      </c>
    </row>
    <row r="1794" spans="1:15" outlineLevel="1">
      <c r="A1794" s="1263">
        <v>1783</v>
      </c>
      <c r="B1794" s="1295">
        <v>23202213</v>
      </c>
      <c r="C1794" s="1279" t="s">
        <v>2438</v>
      </c>
      <c r="D1794" s="1296">
        <f>+BS!Q1790</f>
        <v>-352.94666666666666</v>
      </c>
      <c r="G1794" s="1261">
        <f t="shared" si="127"/>
        <v>-352.94666666666666</v>
      </c>
      <c r="N1794" s="1353">
        <f t="shared" si="125"/>
        <v>0</v>
      </c>
      <c r="O1794" s="1353">
        <f t="shared" si="126"/>
        <v>0</v>
      </c>
    </row>
    <row r="1795" spans="1:15" outlineLevel="1">
      <c r="A1795" s="1263">
        <v>1784</v>
      </c>
      <c r="B1795" s="1295">
        <v>23202233</v>
      </c>
      <c r="C1795" s="1279" t="s">
        <v>3301</v>
      </c>
      <c r="D1795" s="1296">
        <f>+BS!Q1791</f>
        <v>520957.49583333341</v>
      </c>
      <c r="G1795" s="1261">
        <f t="shared" si="127"/>
        <v>520957.49583333341</v>
      </c>
      <c r="N1795" s="1353">
        <f t="shared" si="125"/>
        <v>0</v>
      </c>
      <c r="O1795" s="1353">
        <f t="shared" si="126"/>
        <v>0</v>
      </c>
    </row>
    <row r="1796" spans="1:15" outlineLevel="1">
      <c r="A1796" s="1263">
        <v>1785</v>
      </c>
      <c r="B1796" s="1295">
        <v>23202353</v>
      </c>
      <c r="C1796" s="1279" t="s">
        <v>3302</v>
      </c>
      <c r="D1796" s="1296">
        <f>+BS!Q1792</f>
        <v>-13615798.328749999</v>
      </c>
      <c r="G1796" s="1261">
        <f t="shared" si="127"/>
        <v>-13615798.328749999</v>
      </c>
      <c r="N1796" s="1353">
        <f t="shared" si="125"/>
        <v>0</v>
      </c>
      <c r="O1796" s="1353">
        <f t="shared" si="126"/>
        <v>0</v>
      </c>
    </row>
    <row r="1797" spans="1:15" hidden="1" outlineLevel="2">
      <c r="A1797" s="1263">
        <v>1786</v>
      </c>
      <c r="B1797" s="1295">
        <v>23300000</v>
      </c>
      <c r="C1797" s="1279" t="s">
        <v>1652</v>
      </c>
      <c r="D1797" s="1296">
        <f>+BS!Q1793</f>
        <v>0</v>
      </c>
      <c r="N1797" s="1353">
        <f t="shared" si="125"/>
        <v>0</v>
      </c>
      <c r="O1797" s="1353">
        <f t="shared" si="126"/>
        <v>0</v>
      </c>
    </row>
    <row r="1798" spans="1:15" hidden="1" outlineLevel="2">
      <c r="A1798" s="1263">
        <v>1787</v>
      </c>
      <c r="B1798" s="1299">
        <v>23300043</v>
      </c>
      <c r="C1798" s="1340" t="s">
        <v>1034</v>
      </c>
      <c r="D1798" s="1296">
        <f>+BS!Q1794</f>
        <v>0</v>
      </c>
      <c r="N1798" s="1353">
        <f t="shared" si="125"/>
        <v>0</v>
      </c>
      <c r="O1798" s="1353">
        <f t="shared" si="126"/>
        <v>0</v>
      </c>
    </row>
    <row r="1799" spans="1:15" hidden="1" outlineLevel="2">
      <c r="A1799" s="1263">
        <v>1788</v>
      </c>
      <c r="B1799" s="1295">
        <v>23400000</v>
      </c>
      <c r="C1799" s="1279" t="s">
        <v>956</v>
      </c>
      <c r="D1799" s="1296">
        <f>+BS!Q1795</f>
        <v>0</v>
      </c>
      <c r="N1799" s="1353">
        <f t="shared" si="125"/>
        <v>0</v>
      </c>
      <c r="O1799" s="1353">
        <f t="shared" si="126"/>
        <v>0</v>
      </c>
    </row>
    <row r="1800" spans="1:15" hidden="1" outlineLevel="2">
      <c r="A1800" s="1263">
        <v>1789</v>
      </c>
      <c r="B1800" s="1295">
        <v>23400000</v>
      </c>
      <c r="C1800" s="1279" t="s">
        <v>1176</v>
      </c>
      <c r="D1800" s="1296">
        <f>+BS!Q1796</f>
        <v>0</v>
      </c>
      <c r="N1800" s="1353">
        <f t="shared" si="125"/>
        <v>0</v>
      </c>
      <c r="O1800" s="1353">
        <f t="shared" si="126"/>
        <v>0</v>
      </c>
    </row>
    <row r="1801" spans="1:15" s="1279" customFormat="1" outlineLevel="1" collapsed="1">
      <c r="A1801" s="1298">
        <v>1790</v>
      </c>
      <c r="B1801" s="1283">
        <v>23500003</v>
      </c>
      <c r="C1801" s="1279" t="s">
        <v>2755</v>
      </c>
      <c r="D1801" s="1296">
        <f>+BS!Q1797</f>
        <v>-28342777.249583337</v>
      </c>
      <c r="E1801" s="1298"/>
      <c r="F1801" s="1275"/>
      <c r="G1801" s="1275"/>
      <c r="H1801" s="1275"/>
      <c r="I1801" s="1275">
        <f>+D1801</f>
        <v>-28342777.249583337</v>
      </c>
      <c r="K1801" s="1275">
        <f>I1801*K6</f>
        <v>-19040677.756270085</v>
      </c>
      <c r="L1801" s="1275">
        <f>I1801*K7</f>
        <v>-9302099.4933132511</v>
      </c>
      <c r="M1801" s="1275"/>
      <c r="N1801" s="1333">
        <f t="shared" si="125"/>
        <v>-28342777.249583334</v>
      </c>
      <c r="O1801" s="1333">
        <f t="shared" si="126"/>
        <v>0</v>
      </c>
    </row>
    <row r="1802" spans="1:15" s="1279" customFormat="1" outlineLevel="1">
      <c r="A1802" s="1298">
        <v>1791</v>
      </c>
      <c r="B1802" s="1330">
        <v>23500011</v>
      </c>
      <c r="C1802" s="1279" t="s">
        <v>991</v>
      </c>
      <c r="D1802" s="1296">
        <f>+BS!Q1798</f>
        <v>-5962277.1433333335</v>
      </c>
      <c r="E1802" s="1298"/>
      <c r="F1802" s="1275"/>
      <c r="G1802" s="1275"/>
      <c r="H1802" s="1275"/>
      <c r="I1802" s="1275">
        <f>+D1802</f>
        <v>-5962277.1433333335</v>
      </c>
      <c r="K1802" s="1275">
        <f>I1802</f>
        <v>-5962277.1433333335</v>
      </c>
      <c r="L1802" s="1275"/>
      <c r="M1802" s="1275"/>
      <c r="N1802" s="1333">
        <f t="shared" si="125"/>
        <v>-5962277.1433333335</v>
      </c>
      <c r="O1802" s="1333">
        <f t="shared" si="126"/>
        <v>0</v>
      </c>
    </row>
    <row r="1803" spans="1:15" hidden="1" outlineLevel="2">
      <c r="A1803" s="1263">
        <v>1792</v>
      </c>
      <c r="B1803" s="1330">
        <v>23500012</v>
      </c>
      <c r="C1803" s="1279" t="s">
        <v>869</v>
      </c>
      <c r="D1803" s="1296">
        <f>+BS!Q1799</f>
        <v>0</v>
      </c>
      <c r="N1803" s="1353">
        <f t="shared" si="125"/>
        <v>0</v>
      </c>
      <c r="O1803" s="1353">
        <f t="shared" si="126"/>
        <v>0</v>
      </c>
    </row>
    <row r="1804" spans="1:15" hidden="1" outlineLevel="2">
      <c r="A1804" s="1263">
        <v>1793</v>
      </c>
      <c r="B1804" s="1330">
        <v>23500021</v>
      </c>
      <c r="C1804" s="1279" t="s">
        <v>243</v>
      </c>
      <c r="D1804" s="1296">
        <f>+BS!Q1800</f>
        <v>0</v>
      </c>
      <c r="N1804" s="1353">
        <f t="shared" ref="N1804:N1867" si="128">SUM(K1804:M1804)</f>
        <v>0</v>
      </c>
      <c r="O1804" s="1353">
        <f t="shared" ref="O1804:O1867" si="129">N1804-I1804</f>
        <v>0</v>
      </c>
    </row>
    <row r="1805" spans="1:15" hidden="1" outlineLevel="2">
      <c r="A1805" s="1263">
        <v>1794</v>
      </c>
      <c r="B1805" s="1295">
        <v>23500032</v>
      </c>
      <c r="C1805" s="1279" t="s">
        <v>389</v>
      </c>
      <c r="D1805" s="1296">
        <f>+BS!Q1801</f>
        <v>0</v>
      </c>
      <c r="N1805" s="1353">
        <f t="shared" si="128"/>
        <v>0</v>
      </c>
      <c r="O1805" s="1353">
        <f t="shared" si="129"/>
        <v>0</v>
      </c>
    </row>
    <row r="1806" spans="1:15" hidden="1" outlineLevel="2">
      <c r="A1806" s="1263">
        <v>1795</v>
      </c>
      <c r="B1806" s="1295">
        <v>23500112</v>
      </c>
      <c r="C1806" s="1279" t="s">
        <v>741</v>
      </c>
      <c r="D1806" s="1296">
        <f>+BS!Q1802</f>
        <v>0</v>
      </c>
      <c r="N1806" s="1353">
        <f t="shared" si="128"/>
        <v>0</v>
      </c>
      <c r="O1806" s="1353">
        <f t="shared" si="129"/>
        <v>0</v>
      </c>
    </row>
    <row r="1807" spans="1:15" hidden="1" outlineLevel="2">
      <c r="A1807" s="1263">
        <v>1796</v>
      </c>
      <c r="B1807" s="1295">
        <v>23500121</v>
      </c>
      <c r="C1807" s="1279" t="s">
        <v>742</v>
      </c>
      <c r="D1807" s="1296">
        <f>+BS!Q1803</f>
        <v>0</v>
      </c>
      <c r="N1807" s="1353">
        <f t="shared" si="128"/>
        <v>0</v>
      </c>
      <c r="O1807" s="1353">
        <f t="shared" si="129"/>
        <v>0</v>
      </c>
    </row>
    <row r="1808" spans="1:15" hidden="1" outlineLevel="2">
      <c r="A1808" s="1263">
        <v>1797</v>
      </c>
      <c r="B1808" s="1304">
        <v>23500131</v>
      </c>
      <c r="C1808" s="1279" t="s">
        <v>1221</v>
      </c>
      <c r="D1808" s="1296">
        <f>+BS!Q1804</f>
        <v>0</v>
      </c>
      <c r="N1808" s="1353">
        <f t="shared" si="128"/>
        <v>0</v>
      </c>
      <c r="O1808" s="1353">
        <f t="shared" si="129"/>
        <v>0</v>
      </c>
    </row>
    <row r="1809" spans="1:15" hidden="1" outlineLevel="2">
      <c r="A1809" s="1263">
        <v>1798</v>
      </c>
      <c r="B1809" s="1304">
        <v>23500141</v>
      </c>
      <c r="C1809" s="1279" t="s">
        <v>1788</v>
      </c>
      <c r="D1809" s="1296">
        <f>+BS!Q1805</f>
        <v>0</v>
      </c>
      <c r="N1809" s="1353">
        <f t="shared" si="128"/>
        <v>0</v>
      </c>
      <c r="O1809" s="1353">
        <f t="shared" si="129"/>
        <v>0</v>
      </c>
    </row>
    <row r="1810" spans="1:15" hidden="1" outlineLevel="2">
      <c r="A1810" s="1263">
        <v>1799</v>
      </c>
      <c r="B1810" s="1295">
        <v>23600000</v>
      </c>
      <c r="C1810" s="1279" t="s">
        <v>1174</v>
      </c>
      <c r="D1810" s="1296">
        <f>+BS!Q1806</f>
        <v>0</v>
      </c>
      <c r="N1810" s="1353">
        <f t="shared" si="128"/>
        <v>0</v>
      </c>
      <c r="O1810" s="1353">
        <f t="shared" si="129"/>
        <v>0</v>
      </c>
    </row>
    <row r="1811" spans="1:15" hidden="1" outlineLevel="2">
      <c r="A1811" s="1263">
        <v>1800</v>
      </c>
      <c r="B1811" s="1295">
        <v>23600011</v>
      </c>
      <c r="C1811" s="1279" t="s">
        <v>302</v>
      </c>
      <c r="D1811" s="1296">
        <f>+BS!Q1807</f>
        <v>0</v>
      </c>
      <c r="N1811" s="1353">
        <f t="shared" si="128"/>
        <v>0</v>
      </c>
      <c r="O1811" s="1353">
        <f t="shared" si="129"/>
        <v>0</v>
      </c>
    </row>
    <row r="1812" spans="1:15" s="1279" customFormat="1" outlineLevel="1" collapsed="1">
      <c r="A1812" s="1298">
        <v>1801</v>
      </c>
      <c r="B1812" s="1295">
        <v>23600021</v>
      </c>
      <c r="C1812" s="1279" t="s">
        <v>2494</v>
      </c>
      <c r="D1812" s="1296">
        <f>+BS!Q1808</f>
        <v>-4563216.2491666665</v>
      </c>
      <c r="E1812" s="1298"/>
      <c r="F1812" s="1275"/>
      <c r="G1812" s="1275">
        <f t="shared" ref="G1812:G1850" si="130">+D1812</f>
        <v>-4563216.2491666665</v>
      </c>
      <c r="H1812" s="1275"/>
      <c r="I1812" s="1275"/>
      <c r="K1812" s="1275"/>
      <c r="L1812" s="1275"/>
      <c r="M1812" s="1275"/>
      <c r="N1812" s="1333">
        <f t="shared" si="128"/>
        <v>0</v>
      </c>
      <c r="O1812" s="1333">
        <f t="shared" si="129"/>
        <v>0</v>
      </c>
    </row>
    <row r="1813" spans="1:15" s="1279" customFormat="1" outlineLevel="1">
      <c r="A1813" s="1298">
        <v>1802</v>
      </c>
      <c r="B1813" s="1295">
        <v>23600022</v>
      </c>
      <c r="C1813" s="1279" t="s">
        <v>2495</v>
      </c>
      <c r="D1813" s="1296">
        <f>+BS!Q1809</f>
        <v>-1516796.0104166667</v>
      </c>
      <c r="E1813" s="1298"/>
      <c r="F1813" s="1275"/>
      <c r="G1813" s="1275">
        <f t="shared" si="130"/>
        <v>-1516796.0104166667</v>
      </c>
      <c r="H1813" s="1275"/>
      <c r="I1813" s="1275"/>
      <c r="K1813" s="1275"/>
      <c r="L1813" s="1275"/>
      <c r="M1813" s="1275"/>
      <c r="N1813" s="1333">
        <f t="shared" si="128"/>
        <v>0</v>
      </c>
      <c r="O1813" s="1333">
        <f t="shared" si="129"/>
        <v>0</v>
      </c>
    </row>
    <row r="1814" spans="1:15" hidden="1" outlineLevel="2">
      <c r="A1814" s="1263">
        <v>1803</v>
      </c>
      <c r="B1814" s="1295">
        <v>23600023</v>
      </c>
      <c r="C1814" s="1279" t="s">
        <v>948</v>
      </c>
      <c r="D1814" s="1296">
        <f>+BS!Q1810</f>
        <v>0</v>
      </c>
      <c r="G1814" s="1261">
        <f t="shared" si="130"/>
        <v>0</v>
      </c>
      <c r="N1814" s="1353">
        <f t="shared" si="128"/>
        <v>0</v>
      </c>
      <c r="O1814" s="1353">
        <f t="shared" si="129"/>
        <v>0</v>
      </c>
    </row>
    <row r="1815" spans="1:15" hidden="1" outlineLevel="2">
      <c r="A1815" s="1263">
        <v>1804</v>
      </c>
      <c r="B1815" s="1295">
        <v>23600033</v>
      </c>
      <c r="C1815" s="1279" t="s">
        <v>1916</v>
      </c>
      <c r="D1815" s="1296">
        <f>+BS!Q1811</f>
        <v>0</v>
      </c>
      <c r="G1815" s="1261">
        <f t="shared" si="130"/>
        <v>0</v>
      </c>
      <c r="N1815" s="1353">
        <f t="shared" si="128"/>
        <v>0</v>
      </c>
      <c r="O1815" s="1353">
        <f t="shared" si="129"/>
        <v>0</v>
      </c>
    </row>
    <row r="1816" spans="1:15" hidden="1" outlineLevel="2">
      <c r="A1816" s="1263">
        <v>1805</v>
      </c>
      <c r="B1816" s="1295" t="s">
        <v>10</v>
      </c>
      <c r="C1816" s="1279" t="s">
        <v>325</v>
      </c>
      <c r="D1816" s="1296">
        <f>+BS!Q1812</f>
        <v>0</v>
      </c>
      <c r="G1816" s="1261">
        <f t="shared" si="130"/>
        <v>0</v>
      </c>
      <c r="N1816" s="1353">
        <f t="shared" si="128"/>
        <v>0</v>
      </c>
      <c r="O1816" s="1353">
        <f t="shared" si="129"/>
        <v>0</v>
      </c>
    </row>
    <row r="1817" spans="1:15" hidden="1" outlineLevel="2">
      <c r="A1817" s="1263">
        <v>1806</v>
      </c>
      <c r="B1817" s="1295">
        <v>23600043</v>
      </c>
      <c r="C1817" s="1279" t="s">
        <v>1243</v>
      </c>
      <c r="D1817" s="1296">
        <f>+BS!Q1813</f>
        <v>0</v>
      </c>
      <c r="G1817" s="1261">
        <f t="shared" si="130"/>
        <v>0</v>
      </c>
      <c r="N1817" s="1353">
        <f t="shared" si="128"/>
        <v>0</v>
      </c>
      <c r="O1817" s="1353">
        <f t="shared" si="129"/>
        <v>0</v>
      </c>
    </row>
    <row r="1818" spans="1:15" outlineLevel="1" collapsed="1">
      <c r="A1818" s="1263">
        <v>1807</v>
      </c>
      <c r="B1818" s="1295">
        <v>23600063</v>
      </c>
      <c r="C1818" s="1279" t="s">
        <v>949</v>
      </c>
      <c r="D1818" s="1296">
        <f>+BS!Q1814</f>
        <v>-131.26624999999999</v>
      </c>
      <c r="G1818" s="1261">
        <f t="shared" si="130"/>
        <v>-131.26624999999999</v>
      </c>
      <c r="N1818" s="1353">
        <f t="shared" si="128"/>
        <v>0</v>
      </c>
      <c r="O1818" s="1353">
        <f t="shared" si="129"/>
        <v>0</v>
      </c>
    </row>
    <row r="1819" spans="1:15" outlineLevel="1">
      <c r="A1819" s="1263">
        <v>1808</v>
      </c>
      <c r="B1819" s="1295">
        <v>23600093</v>
      </c>
      <c r="C1819" s="1279" t="s">
        <v>344</v>
      </c>
      <c r="D1819" s="1296">
        <f>+BS!Q1815</f>
        <v>-82376.179999999993</v>
      </c>
      <c r="G1819" s="1261">
        <f t="shared" si="130"/>
        <v>-82376.179999999993</v>
      </c>
      <c r="N1819" s="1353">
        <f t="shared" si="128"/>
        <v>0</v>
      </c>
      <c r="O1819" s="1353">
        <f t="shared" si="129"/>
        <v>0</v>
      </c>
    </row>
    <row r="1820" spans="1:15" hidden="1" outlineLevel="2">
      <c r="A1820" s="1263">
        <v>1809</v>
      </c>
      <c r="B1820" s="1295">
        <v>23600103</v>
      </c>
      <c r="C1820" s="1279" t="s">
        <v>3537</v>
      </c>
      <c r="D1820" s="1296">
        <f>+BS!Q1816</f>
        <v>0</v>
      </c>
      <c r="G1820" s="1261">
        <f t="shared" si="130"/>
        <v>0</v>
      </c>
      <c r="N1820" s="1353">
        <f t="shared" si="128"/>
        <v>0</v>
      </c>
      <c r="O1820" s="1353">
        <f t="shared" si="129"/>
        <v>0</v>
      </c>
    </row>
    <row r="1821" spans="1:15" hidden="1" outlineLevel="2">
      <c r="A1821" s="1263">
        <v>1810</v>
      </c>
      <c r="B1821" s="1295">
        <v>23600113</v>
      </c>
      <c r="C1821" s="1279" t="s">
        <v>159</v>
      </c>
      <c r="D1821" s="1296">
        <f>+BS!Q1817</f>
        <v>0</v>
      </c>
      <c r="G1821" s="1261">
        <f t="shared" si="130"/>
        <v>0</v>
      </c>
      <c r="N1821" s="1353">
        <f t="shared" si="128"/>
        <v>0</v>
      </c>
      <c r="O1821" s="1353">
        <f t="shared" si="129"/>
        <v>0</v>
      </c>
    </row>
    <row r="1822" spans="1:15" hidden="1" outlineLevel="2">
      <c r="A1822" s="1263">
        <v>1811</v>
      </c>
      <c r="B1822" s="1295">
        <v>23600123</v>
      </c>
      <c r="C1822" s="1279" t="s">
        <v>3538</v>
      </c>
      <c r="D1822" s="1296">
        <f>+BS!Q1818</f>
        <v>0</v>
      </c>
      <c r="G1822" s="1261">
        <f t="shared" si="130"/>
        <v>0</v>
      </c>
      <c r="N1822" s="1353">
        <f t="shared" si="128"/>
        <v>0</v>
      </c>
      <c r="O1822" s="1353">
        <f t="shared" si="129"/>
        <v>0</v>
      </c>
    </row>
    <row r="1823" spans="1:15" outlineLevel="1" collapsed="1">
      <c r="A1823" s="1263">
        <v>1812</v>
      </c>
      <c r="B1823" s="1305">
        <v>23600173</v>
      </c>
      <c r="C1823" s="1279" t="s">
        <v>3239</v>
      </c>
      <c r="D1823" s="1296">
        <f>+BS!Q1819</f>
        <v>-471.76041666666669</v>
      </c>
      <c r="G1823" s="1261">
        <f t="shared" si="130"/>
        <v>-471.76041666666669</v>
      </c>
      <c r="N1823" s="1353">
        <f t="shared" si="128"/>
        <v>0</v>
      </c>
      <c r="O1823" s="1353">
        <f t="shared" si="129"/>
        <v>0</v>
      </c>
    </row>
    <row r="1824" spans="1:15" s="1279" customFormat="1" outlineLevel="1">
      <c r="A1824" s="1298">
        <v>1813</v>
      </c>
      <c r="B1824" s="1295">
        <v>23600201</v>
      </c>
      <c r="C1824" s="1279" t="s">
        <v>487</v>
      </c>
      <c r="D1824" s="1296">
        <f>+BS!Q1820</f>
        <v>-48945545.601666667</v>
      </c>
      <c r="E1824" s="1298"/>
      <c r="F1824" s="1275"/>
      <c r="G1824" s="1275">
        <f t="shared" si="130"/>
        <v>-48945545.601666667</v>
      </c>
      <c r="H1824" s="1275"/>
      <c r="I1824" s="1275"/>
      <c r="K1824" s="1275"/>
      <c r="L1824" s="1275"/>
      <c r="M1824" s="1275"/>
      <c r="N1824" s="1333">
        <f t="shared" si="128"/>
        <v>0</v>
      </c>
      <c r="O1824" s="1333">
        <f t="shared" si="129"/>
        <v>0</v>
      </c>
    </row>
    <row r="1825" spans="1:15" s="1279" customFormat="1" outlineLevel="1">
      <c r="A1825" s="1298">
        <v>1814</v>
      </c>
      <c r="B1825" s="1295">
        <v>23600211</v>
      </c>
      <c r="C1825" s="1279" t="s">
        <v>488</v>
      </c>
      <c r="D1825" s="1296">
        <f>+BS!Q1821</f>
        <v>-7319105.1783333337</v>
      </c>
      <c r="E1825" s="1298"/>
      <c r="F1825" s="1275"/>
      <c r="G1825" s="1275">
        <f t="shared" si="130"/>
        <v>-7319105.1783333337</v>
      </c>
      <c r="H1825" s="1275"/>
      <c r="I1825" s="1275"/>
      <c r="K1825" s="1275"/>
      <c r="L1825" s="1275"/>
      <c r="M1825" s="1275"/>
      <c r="N1825" s="1333">
        <f t="shared" si="128"/>
        <v>0</v>
      </c>
      <c r="O1825" s="1333">
        <f t="shared" si="129"/>
        <v>0</v>
      </c>
    </row>
    <row r="1826" spans="1:15" s="1279" customFormat="1" outlineLevel="1">
      <c r="A1826" s="1298">
        <v>1815</v>
      </c>
      <c r="B1826" s="1295">
        <v>23600213</v>
      </c>
      <c r="C1826" s="1279" t="s">
        <v>644</v>
      </c>
      <c r="D1826" s="1296">
        <f>+BS!Q1822</f>
        <v>-163148.6875</v>
      </c>
      <c r="E1826" s="1298"/>
      <c r="F1826" s="1275"/>
      <c r="G1826" s="1275">
        <f t="shared" si="130"/>
        <v>-163148.6875</v>
      </c>
      <c r="H1826" s="1275"/>
      <c r="I1826" s="1275"/>
      <c r="K1826" s="1275"/>
      <c r="L1826" s="1275"/>
      <c r="M1826" s="1275"/>
      <c r="N1826" s="1333">
        <f t="shared" si="128"/>
        <v>0</v>
      </c>
      <c r="O1826" s="1333">
        <f t="shared" si="129"/>
        <v>0</v>
      </c>
    </row>
    <row r="1827" spans="1:15" s="1279" customFormat="1" outlineLevel="1">
      <c r="A1827" s="1298">
        <v>1816</v>
      </c>
      <c r="B1827" s="1295">
        <v>23600221</v>
      </c>
      <c r="C1827" s="1279" t="s">
        <v>714</v>
      </c>
      <c r="D1827" s="1296">
        <f>+BS!Q1823</f>
        <v>72440.852500000023</v>
      </c>
      <c r="E1827" s="1298"/>
      <c r="F1827" s="1275"/>
      <c r="G1827" s="1275">
        <f t="shared" si="130"/>
        <v>72440.852500000023</v>
      </c>
      <c r="H1827" s="1275"/>
      <c r="I1827" s="1275"/>
      <c r="K1827" s="1275"/>
      <c r="L1827" s="1275"/>
      <c r="M1827" s="1275"/>
      <c r="N1827" s="1333">
        <f t="shared" si="128"/>
        <v>0</v>
      </c>
      <c r="O1827" s="1333">
        <f t="shared" si="129"/>
        <v>0</v>
      </c>
    </row>
    <row r="1828" spans="1:15" s="1279" customFormat="1" outlineLevel="1">
      <c r="A1828" s="1298">
        <v>1817</v>
      </c>
      <c r="B1828" s="1295">
        <v>23600231</v>
      </c>
      <c r="C1828" s="1279" t="s">
        <v>1436</v>
      </c>
      <c r="D1828" s="1296">
        <f>+BS!Q1824</f>
        <v>0</v>
      </c>
      <c r="E1828" s="1298"/>
      <c r="F1828" s="1275"/>
      <c r="G1828" s="1275">
        <f t="shared" si="130"/>
        <v>0</v>
      </c>
      <c r="H1828" s="1275"/>
      <c r="I1828" s="1275"/>
      <c r="K1828" s="1275"/>
      <c r="L1828" s="1275"/>
      <c r="M1828" s="1275"/>
      <c r="N1828" s="1333">
        <f t="shared" si="128"/>
        <v>0</v>
      </c>
      <c r="O1828" s="1333">
        <f t="shared" si="129"/>
        <v>0</v>
      </c>
    </row>
    <row r="1829" spans="1:15" s="1279" customFormat="1" outlineLevel="1">
      <c r="A1829" s="1298">
        <v>1818</v>
      </c>
      <c r="B1829" s="1295">
        <v>23600232</v>
      </c>
      <c r="C1829" s="1279" t="s">
        <v>489</v>
      </c>
      <c r="D1829" s="1296">
        <f>+BS!Q1825</f>
        <v>-21507639.361250002</v>
      </c>
      <c r="E1829" s="1298"/>
      <c r="F1829" s="1275"/>
      <c r="G1829" s="1275">
        <f t="shared" si="130"/>
        <v>-21507639.361250002</v>
      </c>
      <c r="H1829" s="1275"/>
      <c r="I1829" s="1275"/>
      <c r="K1829" s="1275"/>
      <c r="L1829" s="1275"/>
      <c r="M1829" s="1275"/>
      <c r="N1829" s="1333">
        <f t="shared" si="128"/>
        <v>0</v>
      </c>
      <c r="O1829" s="1333">
        <f t="shared" si="129"/>
        <v>0</v>
      </c>
    </row>
    <row r="1830" spans="1:15" outlineLevel="1">
      <c r="A1830" s="1263">
        <v>1819</v>
      </c>
      <c r="B1830" s="1295">
        <v>23600301</v>
      </c>
      <c r="C1830" s="1279" t="s">
        <v>155</v>
      </c>
      <c r="D1830" s="1296">
        <f>+BS!Q1826</f>
        <v>0</v>
      </c>
      <c r="G1830" s="1261">
        <f t="shared" si="130"/>
        <v>0</v>
      </c>
      <c r="N1830" s="1353">
        <f t="shared" si="128"/>
        <v>0</v>
      </c>
      <c r="O1830" s="1353">
        <f t="shared" si="129"/>
        <v>0</v>
      </c>
    </row>
    <row r="1831" spans="1:15" outlineLevel="1">
      <c r="A1831" s="1263">
        <v>1820</v>
      </c>
      <c r="B1831" s="1295">
        <v>23600351</v>
      </c>
      <c r="C1831" s="1279" t="s">
        <v>3539</v>
      </c>
      <c r="D1831" s="1296">
        <f>+BS!Q1827</f>
        <v>-8488400.2841666657</v>
      </c>
      <c r="G1831" s="1261">
        <f t="shared" si="130"/>
        <v>-8488400.2841666657</v>
      </c>
      <c r="N1831" s="1353">
        <f t="shared" si="128"/>
        <v>0</v>
      </c>
      <c r="O1831" s="1353">
        <f t="shared" si="129"/>
        <v>0</v>
      </c>
    </row>
    <row r="1832" spans="1:15" outlineLevel="1">
      <c r="A1832" s="1263">
        <v>1821</v>
      </c>
      <c r="B1832" s="1295">
        <v>23600381</v>
      </c>
      <c r="C1832" s="1279" t="s">
        <v>143</v>
      </c>
      <c r="D1832" s="1296">
        <f>+BS!Q1828</f>
        <v>0</v>
      </c>
      <c r="G1832" s="1261">
        <f t="shared" si="130"/>
        <v>0</v>
      </c>
      <c r="N1832" s="1353">
        <f t="shared" si="128"/>
        <v>0</v>
      </c>
      <c r="O1832" s="1353">
        <f t="shared" si="129"/>
        <v>0</v>
      </c>
    </row>
    <row r="1833" spans="1:15" outlineLevel="1">
      <c r="A1833" s="1263">
        <v>1822</v>
      </c>
      <c r="B1833" s="1295">
        <v>23600391</v>
      </c>
      <c r="C1833" s="1279" t="s">
        <v>1334</v>
      </c>
      <c r="D1833" s="1296">
        <f>+BS!Q1829</f>
        <v>-299390.90416666662</v>
      </c>
      <c r="G1833" s="1261">
        <f t="shared" si="130"/>
        <v>-299390.90416666662</v>
      </c>
      <c r="N1833" s="1353">
        <f t="shared" si="128"/>
        <v>0</v>
      </c>
      <c r="O1833" s="1353">
        <f t="shared" si="129"/>
        <v>0</v>
      </c>
    </row>
    <row r="1834" spans="1:15" outlineLevel="1">
      <c r="A1834" s="1263">
        <v>1823</v>
      </c>
      <c r="B1834" s="1295">
        <v>23600421</v>
      </c>
      <c r="C1834" s="1279" t="s">
        <v>1525</v>
      </c>
      <c r="D1834" s="1296">
        <f>+BS!Q1830</f>
        <v>-3.0591666666666666</v>
      </c>
      <c r="G1834" s="1261">
        <f t="shared" si="130"/>
        <v>-3.0591666666666666</v>
      </c>
      <c r="N1834" s="1353">
        <f t="shared" si="128"/>
        <v>0</v>
      </c>
      <c r="O1834" s="1353">
        <f t="shared" si="129"/>
        <v>0</v>
      </c>
    </row>
    <row r="1835" spans="1:15" outlineLevel="1">
      <c r="A1835" s="1263">
        <v>1824</v>
      </c>
      <c r="B1835" s="1295">
        <v>23600431</v>
      </c>
      <c r="C1835" s="1279" t="s">
        <v>3127</v>
      </c>
      <c r="D1835" s="1296">
        <f>+BS!Q1831</f>
        <v>1700</v>
      </c>
      <c r="G1835" s="1261">
        <f t="shared" si="130"/>
        <v>1700</v>
      </c>
      <c r="N1835" s="1353">
        <f t="shared" si="128"/>
        <v>0</v>
      </c>
      <c r="O1835" s="1353">
        <f t="shared" si="129"/>
        <v>0</v>
      </c>
    </row>
    <row r="1836" spans="1:15" outlineLevel="1">
      <c r="A1836" s="1263">
        <v>1825</v>
      </c>
      <c r="B1836" s="1295">
        <v>23600451</v>
      </c>
      <c r="C1836" s="1279" t="s">
        <v>1335</v>
      </c>
      <c r="D1836" s="1296">
        <f>+BS!Q1832</f>
        <v>0</v>
      </c>
      <c r="G1836" s="1261">
        <f t="shared" si="130"/>
        <v>0</v>
      </c>
      <c r="N1836" s="1353">
        <f t="shared" si="128"/>
        <v>0</v>
      </c>
      <c r="O1836" s="1353">
        <f t="shared" si="129"/>
        <v>0</v>
      </c>
    </row>
    <row r="1837" spans="1:15" outlineLevel="1">
      <c r="A1837" s="1263">
        <v>1826</v>
      </c>
      <c r="B1837" s="1295">
        <v>23600471</v>
      </c>
      <c r="C1837" s="1279" t="s">
        <v>3540</v>
      </c>
      <c r="D1837" s="1296">
        <f>+BS!Q1833</f>
        <v>-6460506.5745833339</v>
      </c>
      <c r="G1837" s="1261">
        <f t="shared" si="130"/>
        <v>-6460506.5745833339</v>
      </c>
      <c r="N1837" s="1353">
        <f t="shared" si="128"/>
        <v>0</v>
      </c>
      <c r="O1837" s="1353">
        <f t="shared" si="129"/>
        <v>0</v>
      </c>
    </row>
    <row r="1838" spans="1:15" outlineLevel="1">
      <c r="A1838" s="1263">
        <v>1827</v>
      </c>
      <c r="B1838" s="1295">
        <v>23600483</v>
      </c>
      <c r="C1838" s="1279" t="s">
        <v>2281</v>
      </c>
      <c r="D1838" s="1296">
        <f>+BS!Q1834</f>
        <v>0</v>
      </c>
      <c r="G1838" s="1261">
        <f t="shared" si="130"/>
        <v>0</v>
      </c>
      <c r="N1838" s="1353">
        <f t="shared" si="128"/>
        <v>0</v>
      </c>
      <c r="O1838" s="1353">
        <f t="shared" si="129"/>
        <v>0</v>
      </c>
    </row>
    <row r="1839" spans="1:15" outlineLevel="1">
      <c r="A1839" s="1263">
        <v>1828</v>
      </c>
      <c r="B1839" s="1295">
        <v>23600552</v>
      </c>
      <c r="C1839" s="1279" t="s">
        <v>3541</v>
      </c>
      <c r="D1839" s="1296">
        <f>+BS!Q1835</f>
        <v>-2755349.6370833339</v>
      </c>
      <c r="G1839" s="1261">
        <f t="shared" si="130"/>
        <v>-2755349.6370833339</v>
      </c>
      <c r="N1839" s="1353">
        <f t="shared" si="128"/>
        <v>0</v>
      </c>
      <c r="O1839" s="1353">
        <f t="shared" si="129"/>
        <v>0</v>
      </c>
    </row>
    <row r="1840" spans="1:15" outlineLevel="1">
      <c r="A1840" s="1263">
        <v>1829</v>
      </c>
      <c r="B1840" s="1295">
        <v>23600602</v>
      </c>
      <c r="C1840" s="1279" t="s">
        <v>3542</v>
      </c>
      <c r="D1840" s="1296">
        <f>+BS!Q1836</f>
        <v>-3766967.2233333341</v>
      </c>
      <c r="G1840" s="1261">
        <f t="shared" si="130"/>
        <v>-3766967.2233333341</v>
      </c>
      <c r="N1840" s="1353">
        <f t="shared" si="128"/>
        <v>0</v>
      </c>
      <c r="O1840" s="1353">
        <f t="shared" si="129"/>
        <v>0</v>
      </c>
    </row>
    <row r="1841" spans="1:15" outlineLevel="1">
      <c r="A1841" s="1263">
        <v>1830</v>
      </c>
      <c r="B1841" s="1295">
        <v>23600622</v>
      </c>
      <c r="C1841" s="1279" t="s">
        <v>15</v>
      </c>
      <c r="D1841" s="1296">
        <f>+BS!Q1837</f>
        <v>0</v>
      </c>
      <c r="G1841" s="1261">
        <f t="shared" si="130"/>
        <v>0</v>
      </c>
      <c r="N1841" s="1353">
        <f t="shared" si="128"/>
        <v>0</v>
      </c>
      <c r="O1841" s="1353">
        <f t="shared" si="129"/>
        <v>0</v>
      </c>
    </row>
    <row r="1842" spans="1:15" outlineLevel="1">
      <c r="A1842" s="1263">
        <v>1831</v>
      </c>
      <c r="B1842" s="1295">
        <v>23601001</v>
      </c>
      <c r="C1842" s="1279" t="s">
        <v>1311</v>
      </c>
      <c r="D1842" s="1296">
        <f>+BS!Q1838</f>
        <v>0</v>
      </c>
      <c r="G1842" s="1261">
        <f t="shared" si="130"/>
        <v>0</v>
      </c>
      <c r="N1842" s="1353">
        <f t="shared" si="128"/>
        <v>0</v>
      </c>
      <c r="O1842" s="1353">
        <f t="shared" si="129"/>
        <v>0</v>
      </c>
    </row>
    <row r="1843" spans="1:15" outlineLevel="1">
      <c r="A1843" s="1263">
        <v>1832</v>
      </c>
      <c r="B1843" s="1295">
        <v>23601003</v>
      </c>
      <c r="C1843" s="1279" t="s">
        <v>1731</v>
      </c>
      <c r="D1843" s="1296">
        <f>+BS!Q1839</f>
        <v>-109699.90750000002</v>
      </c>
      <c r="G1843" s="1261">
        <f t="shared" si="130"/>
        <v>-109699.90750000002</v>
      </c>
      <c r="N1843" s="1353">
        <f t="shared" si="128"/>
        <v>0</v>
      </c>
      <c r="O1843" s="1353">
        <f t="shared" si="129"/>
        <v>0</v>
      </c>
    </row>
    <row r="1844" spans="1:15" outlineLevel="1">
      <c r="A1844" s="1263">
        <v>1833</v>
      </c>
      <c r="B1844" s="1295">
        <v>23601011</v>
      </c>
      <c r="C1844" s="1279" t="s">
        <v>107</v>
      </c>
      <c r="D1844" s="1296">
        <f>+BS!Q1840</f>
        <v>0</v>
      </c>
      <c r="G1844" s="1261">
        <f t="shared" si="130"/>
        <v>0</v>
      </c>
      <c r="N1844" s="1353">
        <f t="shared" si="128"/>
        <v>0</v>
      </c>
      <c r="O1844" s="1353">
        <f t="shared" si="129"/>
        <v>0</v>
      </c>
    </row>
    <row r="1845" spans="1:15" outlineLevel="1">
      <c r="A1845" s="1263">
        <v>1834</v>
      </c>
      <c r="B1845" s="1295">
        <v>23601013</v>
      </c>
      <c r="C1845" s="1279" t="s">
        <v>2496</v>
      </c>
      <c r="D1845" s="1296">
        <f>+BS!Q1841</f>
        <v>-93509.544999999998</v>
      </c>
      <c r="G1845" s="1261">
        <f t="shared" si="130"/>
        <v>-93509.544999999998</v>
      </c>
      <c r="N1845" s="1353">
        <f t="shared" si="128"/>
        <v>0</v>
      </c>
      <c r="O1845" s="1353">
        <f t="shared" si="129"/>
        <v>0</v>
      </c>
    </row>
    <row r="1846" spans="1:15" outlineLevel="1">
      <c r="A1846" s="1263">
        <v>1835</v>
      </c>
      <c r="B1846" s="1295">
        <v>23601021</v>
      </c>
      <c r="C1846" s="1279" t="s">
        <v>108</v>
      </c>
      <c r="D1846" s="1296">
        <f>+BS!Q1842</f>
        <v>0</v>
      </c>
      <c r="G1846" s="1261">
        <f t="shared" si="130"/>
        <v>0</v>
      </c>
      <c r="N1846" s="1353">
        <f t="shared" si="128"/>
        <v>0</v>
      </c>
      <c r="O1846" s="1353">
        <f t="shared" si="129"/>
        <v>0</v>
      </c>
    </row>
    <row r="1847" spans="1:15" outlineLevel="1">
      <c r="A1847" s="1263">
        <v>1836</v>
      </c>
      <c r="B1847" s="1295">
        <v>23601023</v>
      </c>
      <c r="C1847" s="1279" t="s">
        <v>689</v>
      </c>
      <c r="D1847" s="1296">
        <f>+BS!Q1843</f>
        <v>-10624.711249999998</v>
      </c>
      <c r="G1847" s="1261">
        <f t="shared" si="130"/>
        <v>-10624.711249999998</v>
      </c>
      <c r="N1847" s="1353">
        <f t="shared" si="128"/>
        <v>0</v>
      </c>
      <c r="O1847" s="1353">
        <f t="shared" si="129"/>
        <v>0</v>
      </c>
    </row>
    <row r="1848" spans="1:15" outlineLevel="1">
      <c r="A1848" s="1263">
        <v>1837</v>
      </c>
      <c r="B1848" s="1295">
        <v>23601031</v>
      </c>
      <c r="C1848" s="1279" t="s">
        <v>1968</v>
      </c>
      <c r="D1848" s="1296">
        <f>+BS!Q1844</f>
        <v>0</v>
      </c>
      <c r="G1848" s="1261">
        <f t="shared" si="130"/>
        <v>0</v>
      </c>
      <c r="N1848" s="1353">
        <f t="shared" si="128"/>
        <v>0</v>
      </c>
      <c r="O1848" s="1353">
        <f t="shared" si="129"/>
        <v>0</v>
      </c>
    </row>
    <row r="1849" spans="1:15" outlineLevel="1">
      <c r="A1849" s="1263">
        <v>1838</v>
      </c>
      <c r="B1849" s="1295">
        <v>23601033</v>
      </c>
      <c r="C1849" s="1279" t="s">
        <v>1655</v>
      </c>
      <c r="D1849" s="1296">
        <f>+BS!Q1845</f>
        <v>0</v>
      </c>
      <c r="G1849" s="1261">
        <f t="shared" si="130"/>
        <v>0</v>
      </c>
      <c r="N1849" s="1353">
        <f t="shared" si="128"/>
        <v>0</v>
      </c>
      <c r="O1849" s="1353">
        <f t="shared" si="129"/>
        <v>0</v>
      </c>
    </row>
    <row r="1850" spans="1:15" outlineLevel="1">
      <c r="A1850" s="1263">
        <v>1839</v>
      </c>
      <c r="B1850" s="1295">
        <v>23601043</v>
      </c>
      <c r="C1850" s="1279" t="s">
        <v>1856</v>
      </c>
      <c r="D1850" s="1296">
        <f>+BS!Q1846</f>
        <v>-31795.245416666668</v>
      </c>
      <c r="G1850" s="1261">
        <f t="shared" si="130"/>
        <v>-31795.245416666668</v>
      </c>
      <c r="N1850" s="1353">
        <f t="shared" si="128"/>
        <v>0</v>
      </c>
      <c r="O1850" s="1353">
        <f t="shared" si="129"/>
        <v>0</v>
      </c>
    </row>
    <row r="1851" spans="1:15" hidden="1" outlineLevel="2">
      <c r="A1851" s="1263">
        <v>1840</v>
      </c>
      <c r="B1851" s="1295">
        <v>23700001</v>
      </c>
      <c r="C1851" s="1279" t="s">
        <v>3543</v>
      </c>
      <c r="D1851" s="1296">
        <f>+BS!Q1847</f>
        <v>0</v>
      </c>
      <c r="N1851" s="1353">
        <f t="shared" si="128"/>
        <v>0</v>
      </c>
      <c r="O1851" s="1353">
        <f t="shared" si="129"/>
        <v>0</v>
      </c>
    </row>
    <row r="1852" spans="1:15" hidden="1" outlineLevel="2">
      <c r="A1852" s="1263">
        <v>1841</v>
      </c>
      <c r="B1852" s="1295">
        <v>23700033</v>
      </c>
      <c r="C1852" s="1279" t="s">
        <v>3544</v>
      </c>
      <c r="D1852" s="1296">
        <f>+BS!Q1848</f>
        <v>0</v>
      </c>
      <c r="N1852" s="1353">
        <f t="shared" si="128"/>
        <v>0</v>
      </c>
      <c r="O1852" s="1353">
        <f t="shared" si="129"/>
        <v>0</v>
      </c>
    </row>
    <row r="1853" spans="1:15" hidden="1" outlineLevel="2">
      <c r="A1853" s="1263">
        <v>1842</v>
      </c>
      <c r="B1853" s="1295">
        <v>23700163</v>
      </c>
      <c r="C1853" s="1279" t="s">
        <v>3545</v>
      </c>
      <c r="D1853" s="1296">
        <f>+BS!Q1849</f>
        <v>0</v>
      </c>
      <c r="N1853" s="1353">
        <f t="shared" si="128"/>
        <v>0</v>
      </c>
      <c r="O1853" s="1353">
        <f t="shared" si="129"/>
        <v>0</v>
      </c>
    </row>
    <row r="1854" spans="1:15" hidden="1" outlineLevel="2">
      <c r="A1854" s="1263">
        <v>1843</v>
      </c>
      <c r="B1854" s="1295">
        <v>23700193</v>
      </c>
      <c r="C1854" s="1279" t="s">
        <v>3546</v>
      </c>
      <c r="D1854" s="1296">
        <f>+BS!Q1850</f>
        <v>0</v>
      </c>
      <c r="N1854" s="1353">
        <f t="shared" si="128"/>
        <v>0</v>
      </c>
      <c r="O1854" s="1353">
        <f t="shared" si="129"/>
        <v>0</v>
      </c>
    </row>
    <row r="1855" spans="1:15" hidden="1" outlineLevel="2">
      <c r="A1855" s="1263">
        <v>1844</v>
      </c>
      <c r="B1855" s="1295">
        <v>23700210</v>
      </c>
      <c r="C1855" s="1279" t="s">
        <v>1175</v>
      </c>
      <c r="D1855" s="1296">
        <f>+BS!Q1851</f>
        <v>0</v>
      </c>
      <c r="N1855" s="1353">
        <f t="shared" si="128"/>
        <v>0</v>
      </c>
      <c r="O1855" s="1353">
        <f t="shared" si="129"/>
        <v>0</v>
      </c>
    </row>
    <row r="1856" spans="1:15" hidden="1" outlineLevel="2">
      <c r="A1856" s="1263">
        <v>1845</v>
      </c>
      <c r="B1856" s="1295">
        <v>23700213</v>
      </c>
      <c r="C1856" s="1279" t="s">
        <v>3547</v>
      </c>
      <c r="D1856" s="1296">
        <f>+BS!Q1852</f>
        <v>0</v>
      </c>
      <c r="N1856" s="1353">
        <f t="shared" si="128"/>
        <v>0</v>
      </c>
      <c r="O1856" s="1353">
        <f t="shared" si="129"/>
        <v>0</v>
      </c>
    </row>
    <row r="1857" spans="1:15" hidden="1" outlineLevel="2">
      <c r="A1857" s="1263">
        <v>1846</v>
      </c>
      <c r="B1857" s="1295">
        <v>23700233</v>
      </c>
      <c r="C1857" s="1279" t="s">
        <v>3548</v>
      </c>
      <c r="D1857" s="1296">
        <f>+BS!Q1853</f>
        <v>0</v>
      </c>
      <c r="N1857" s="1353">
        <f t="shared" si="128"/>
        <v>0</v>
      </c>
      <c r="O1857" s="1353">
        <f t="shared" si="129"/>
        <v>0</v>
      </c>
    </row>
    <row r="1858" spans="1:15" hidden="1" outlineLevel="2">
      <c r="A1858" s="1263">
        <v>1847</v>
      </c>
      <c r="B1858" s="1295">
        <v>23700243</v>
      </c>
      <c r="C1858" s="1279" t="s">
        <v>3549</v>
      </c>
      <c r="D1858" s="1296">
        <f>+BS!Q1854</f>
        <v>0</v>
      </c>
      <c r="N1858" s="1353">
        <f t="shared" si="128"/>
        <v>0</v>
      </c>
      <c r="O1858" s="1353">
        <f t="shared" si="129"/>
        <v>0</v>
      </c>
    </row>
    <row r="1859" spans="1:15" hidden="1" outlineLevel="2">
      <c r="A1859" s="1263">
        <v>1848</v>
      </c>
      <c r="B1859" s="1295">
        <v>23700253</v>
      </c>
      <c r="C1859" s="1279" t="s">
        <v>3550</v>
      </c>
      <c r="D1859" s="1296">
        <f>+BS!Q1855</f>
        <v>0</v>
      </c>
      <c r="N1859" s="1353">
        <f t="shared" si="128"/>
        <v>0</v>
      </c>
      <c r="O1859" s="1353">
        <f t="shared" si="129"/>
        <v>0</v>
      </c>
    </row>
    <row r="1860" spans="1:15" hidden="1" outlineLevel="2">
      <c r="A1860" s="1263">
        <v>1849</v>
      </c>
      <c r="B1860" s="1295">
        <v>23700263</v>
      </c>
      <c r="C1860" s="1279" t="s">
        <v>3551</v>
      </c>
      <c r="D1860" s="1296">
        <f>+BS!Q1856</f>
        <v>0</v>
      </c>
      <c r="N1860" s="1353">
        <f t="shared" si="128"/>
        <v>0</v>
      </c>
      <c r="O1860" s="1353">
        <f t="shared" si="129"/>
        <v>0</v>
      </c>
    </row>
    <row r="1861" spans="1:15" hidden="1" outlineLevel="2">
      <c r="A1861" s="1263">
        <v>1850</v>
      </c>
      <c r="B1861" s="1295">
        <v>23700273</v>
      </c>
      <c r="C1861" s="1279" t="s">
        <v>3551</v>
      </c>
      <c r="D1861" s="1296">
        <f>+BS!Q1857</f>
        <v>0</v>
      </c>
      <c r="N1861" s="1353">
        <f t="shared" si="128"/>
        <v>0</v>
      </c>
      <c r="O1861" s="1353">
        <f t="shared" si="129"/>
        <v>0</v>
      </c>
    </row>
    <row r="1862" spans="1:15" hidden="1" outlineLevel="2">
      <c r="A1862" s="1263">
        <v>1851</v>
      </c>
      <c r="B1862" s="1295">
        <v>23700283</v>
      </c>
      <c r="C1862" s="1279" t="s">
        <v>3552</v>
      </c>
      <c r="D1862" s="1296">
        <f>+BS!Q1858</f>
        <v>0</v>
      </c>
      <c r="N1862" s="1353">
        <f t="shared" si="128"/>
        <v>0</v>
      </c>
      <c r="O1862" s="1353">
        <f t="shared" si="129"/>
        <v>0</v>
      </c>
    </row>
    <row r="1863" spans="1:15" hidden="1" outlineLevel="2">
      <c r="A1863" s="1263">
        <v>1852</v>
      </c>
      <c r="B1863" s="1295">
        <v>23700293</v>
      </c>
      <c r="C1863" s="1279" t="s">
        <v>3553</v>
      </c>
      <c r="D1863" s="1296">
        <f>+BS!Q1859</f>
        <v>0</v>
      </c>
      <c r="N1863" s="1353">
        <f t="shared" si="128"/>
        <v>0</v>
      </c>
      <c r="O1863" s="1353">
        <f t="shared" si="129"/>
        <v>0</v>
      </c>
    </row>
    <row r="1864" spans="1:15" hidden="1" outlineLevel="2">
      <c r="A1864" s="1263">
        <v>1853</v>
      </c>
      <c r="B1864" s="1295">
        <v>23700303</v>
      </c>
      <c r="C1864" s="1279" t="s">
        <v>3554</v>
      </c>
      <c r="D1864" s="1296">
        <f>+BS!Q1860</f>
        <v>0</v>
      </c>
      <c r="N1864" s="1353">
        <f t="shared" si="128"/>
        <v>0</v>
      </c>
      <c r="O1864" s="1353">
        <f t="shared" si="129"/>
        <v>0</v>
      </c>
    </row>
    <row r="1865" spans="1:15" hidden="1" outlineLevel="2">
      <c r="A1865" s="1263">
        <v>1854</v>
      </c>
      <c r="B1865" s="1295">
        <v>23700313</v>
      </c>
      <c r="C1865" s="1279" t="s">
        <v>3555</v>
      </c>
      <c r="D1865" s="1296">
        <f>+BS!Q1861</f>
        <v>0</v>
      </c>
      <c r="N1865" s="1353">
        <f t="shared" si="128"/>
        <v>0</v>
      </c>
      <c r="O1865" s="1353">
        <f t="shared" si="129"/>
        <v>0</v>
      </c>
    </row>
    <row r="1866" spans="1:15" hidden="1" outlineLevel="2">
      <c r="A1866" s="1263">
        <v>1855</v>
      </c>
      <c r="B1866" s="1295">
        <v>23700323</v>
      </c>
      <c r="C1866" s="1279" t="s">
        <v>1702</v>
      </c>
      <c r="D1866" s="1296">
        <f>+BS!Q1862</f>
        <v>0</v>
      </c>
      <c r="N1866" s="1353">
        <f t="shared" si="128"/>
        <v>0</v>
      </c>
      <c r="O1866" s="1353">
        <f t="shared" si="129"/>
        <v>0</v>
      </c>
    </row>
    <row r="1867" spans="1:15" hidden="1" outlineLevel="2">
      <c r="A1867" s="1263">
        <v>1856</v>
      </c>
      <c r="B1867" s="1295">
        <v>23700333</v>
      </c>
      <c r="C1867" s="1279" t="s">
        <v>1703</v>
      </c>
      <c r="D1867" s="1296">
        <f>+BS!Q1863</f>
        <v>0</v>
      </c>
      <c r="N1867" s="1353">
        <f t="shared" si="128"/>
        <v>0</v>
      </c>
      <c r="O1867" s="1353">
        <f t="shared" si="129"/>
        <v>0</v>
      </c>
    </row>
    <row r="1868" spans="1:15" hidden="1" outlineLevel="2">
      <c r="A1868" s="1263">
        <v>1857</v>
      </c>
      <c r="B1868" s="1295">
        <v>23700343</v>
      </c>
      <c r="C1868" s="1279" t="s">
        <v>3556</v>
      </c>
      <c r="D1868" s="1296">
        <f>+BS!Q1864</f>
        <v>0</v>
      </c>
      <c r="N1868" s="1353">
        <f t="shared" ref="N1868:N1931" si="131">SUM(K1868:M1868)</f>
        <v>0</v>
      </c>
      <c r="O1868" s="1353">
        <f t="shared" ref="O1868:O1931" si="132">N1868-I1868</f>
        <v>0</v>
      </c>
    </row>
    <row r="1869" spans="1:15" hidden="1" outlineLevel="2">
      <c r="A1869" s="1263">
        <v>1858</v>
      </c>
      <c r="B1869" s="1295">
        <v>23700353</v>
      </c>
      <c r="C1869" s="1279" t="s">
        <v>3557</v>
      </c>
      <c r="D1869" s="1296">
        <f>+BS!Q1865</f>
        <v>0</v>
      </c>
      <c r="N1869" s="1353">
        <f t="shared" si="131"/>
        <v>0</v>
      </c>
      <c r="O1869" s="1353">
        <f t="shared" si="132"/>
        <v>0</v>
      </c>
    </row>
    <row r="1870" spans="1:15" s="1279" customFormat="1" outlineLevel="1" collapsed="1">
      <c r="A1870" s="1298">
        <v>1859</v>
      </c>
      <c r="B1870" s="1295">
        <v>23700363</v>
      </c>
      <c r="C1870" s="1279" t="s">
        <v>1704</v>
      </c>
      <c r="D1870" s="1296">
        <f>+BS!Q1866</f>
        <v>-268125</v>
      </c>
      <c r="E1870" s="1298"/>
      <c r="F1870" s="1275"/>
      <c r="G1870" s="1275">
        <f>+D1870</f>
        <v>-268125</v>
      </c>
      <c r="H1870" s="1275"/>
      <c r="I1870" s="1275"/>
      <c r="K1870" s="1275"/>
      <c r="L1870" s="1275"/>
      <c r="M1870" s="1275"/>
      <c r="N1870" s="1333">
        <f t="shared" si="131"/>
        <v>0</v>
      </c>
      <c r="O1870" s="1333">
        <f t="shared" si="132"/>
        <v>0</v>
      </c>
    </row>
    <row r="1871" spans="1:15" s="1279" customFormat="1" outlineLevel="1">
      <c r="A1871" s="1298">
        <v>1860</v>
      </c>
      <c r="B1871" s="1295">
        <v>23700373</v>
      </c>
      <c r="C1871" s="1279" t="s">
        <v>3558</v>
      </c>
      <c r="D1871" s="1296">
        <f>+BS!Q1867</f>
        <v>0</v>
      </c>
      <c r="E1871" s="1298"/>
      <c r="F1871" s="1275"/>
      <c r="G1871" s="1275"/>
      <c r="H1871" s="1275"/>
      <c r="I1871" s="1275"/>
      <c r="K1871" s="1275"/>
      <c r="L1871" s="1275"/>
      <c r="M1871" s="1275"/>
      <c r="N1871" s="1333">
        <f t="shared" si="131"/>
        <v>0</v>
      </c>
      <c r="O1871" s="1333">
        <f t="shared" si="132"/>
        <v>0</v>
      </c>
    </row>
    <row r="1872" spans="1:15" s="1279" customFormat="1" outlineLevel="1">
      <c r="A1872" s="1298">
        <v>1861</v>
      </c>
      <c r="B1872" s="1295">
        <v>23700383</v>
      </c>
      <c r="C1872" s="1279" t="s">
        <v>199</v>
      </c>
      <c r="D1872" s="1296">
        <f>+BS!Q1868</f>
        <v>-36000</v>
      </c>
      <c r="E1872" s="1298"/>
      <c r="F1872" s="1275"/>
      <c r="G1872" s="1275">
        <f t="shared" ref="G1872:G1903" si="133">+D1872</f>
        <v>-36000</v>
      </c>
      <c r="H1872" s="1275"/>
      <c r="I1872" s="1275"/>
      <c r="K1872" s="1275"/>
      <c r="L1872" s="1275"/>
      <c r="M1872" s="1275"/>
      <c r="N1872" s="1333">
        <f t="shared" si="131"/>
        <v>0</v>
      </c>
      <c r="O1872" s="1333">
        <f t="shared" si="132"/>
        <v>0</v>
      </c>
    </row>
    <row r="1873" spans="1:15" s="1279" customFormat="1" hidden="1" outlineLevel="2">
      <c r="A1873" s="1298">
        <v>1862</v>
      </c>
      <c r="B1873" s="1295">
        <v>23700443</v>
      </c>
      <c r="C1873" s="1279" t="s">
        <v>3559</v>
      </c>
      <c r="D1873" s="1296">
        <f>+BS!Q1869</f>
        <v>0</v>
      </c>
      <c r="E1873" s="1298"/>
      <c r="F1873" s="1275"/>
      <c r="G1873" s="1275">
        <f t="shared" si="133"/>
        <v>0</v>
      </c>
      <c r="H1873" s="1275"/>
      <c r="I1873" s="1275"/>
      <c r="K1873" s="1275"/>
      <c r="L1873" s="1275"/>
      <c r="M1873" s="1275"/>
      <c r="N1873" s="1333">
        <f t="shared" si="131"/>
        <v>0</v>
      </c>
      <c r="O1873" s="1333">
        <f t="shared" si="132"/>
        <v>0</v>
      </c>
    </row>
    <row r="1874" spans="1:15" s="1279" customFormat="1" hidden="1" outlineLevel="2">
      <c r="A1874" s="1298">
        <v>1863</v>
      </c>
      <c r="B1874" s="1295">
        <v>23700453</v>
      </c>
      <c r="C1874" s="1279" t="s">
        <v>3560</v>
      </c>
      <c r="D1874" s="1296">
        <f>+BS!Q1870</f>
        <v>0</v>
      </c>
      <c r="E1874" s="1298"/>
      <c r="F1874" s="1275"/>
      <c r="G1874" s="1275">
        <f t="shared" si="133"/>
        <v>0</v>
      </c>
      <c r="H1874" s="1275"/>
      <c r="I1874" s="1275"/>
      <c r="K1874" s="1275"/>
      <c r="L1874" s="1275"/>
      <c r="M1874" s="1275"/>
      <c r="N1874" s="1333">
        <f t="shared" si="131"/>
        <v>0</v>
      </c>
      <c r="O1874" s="1333">
        <f t="shared" si="132"/>
        <v>0</v>
      </c>
    </row>
    <row r="1875" spans="1:15" s="1279" customFormat="1" hidden="1" outlineLevel="2">
      <c r="A1875" s="1298">
        <v>1864</v>
      </c>
      <c r="B1875" s="1295">
        <v>23700493</v>
      </c>
      <c r="C1875" s="1279" t="s">
        <v>3561</v>
      </c>
      <c r="D1875" s="1296">
        <f>+BS!Q1871</f>
        <v>0</v>
      </c>
      <c r="E1875" s="1298"/>
      <c r="F1875" s="1275"/>
      <c r="G1875" s="1275">
        <f t="shared" si="133"/>
        <v>0</v>
      </c>
      <c r="H1875" s="1275"/>
      <c r="I1875" s="1275"/>
      <c r="K1875" s="1275"/>
      <c r="L1875" s="1275"/>
      <c r="M1875" s="1275"/>
      <c r="N1875" s="1333">
        <f t="shared" si="131"/>
        <v>0</v>
      </c>
      <c r="O1875" s="1333">
        <f t="shared" si="132"/>
        <v>0</v>
      </c>
    </row>
    <row r="1876" spans="1:15" s="1279" customFormat="1" hidden="1" outlineLevel="2">
      <c r="A1876" s="1298">
        <v>1865</v>
      </c>
      <c r="B1876" s="1295">
        <v>23700573</v>
      </c>
      <c r="C1876" s="1279" t="s">
        <v>3562</v>
      </c>
      <c r="D1876" s="1296">
        <f>+BS!Q1872</f>
        <v>0</v>
      </c>
      <c r="E1876" s="1298"/>
      <c r="F1876" s="1275"/>
      <c r="G1876" s="1275">
        <f t="shared" si="133"/>
        <v>0</v>
      </c>
      <c r="H1876" s="1275"/>
      <c r="I1876" s="1275"/>
      <c r="K1876" s="1275"/>
      <c r="L1876" s="1275"/>
      <c r="M1876" s="1275"/>
      <c r="N1876" s="1333">
        <f t="shared" si="131"/>
        <v>0</v>
      </c>
      <c r="O1876" s="1333">
        <f t="shared" si="132"/>
        <v>0</v>
      </c>
    </row>
    <row r="1877" spans="1:15" s="1279" customFormat="1" hidden="1" outlineLevel="2">
      <c r="A1877" s="1298">
        <v>1866</v>
      </c>
      <c r="B1877" s="1295">
        <v>23700663</v>
      </c>
      <c r="C1877" s="1279" t="s">
        <v>3563</v>
      </c>
      <c r="D1877" s="1296">
        <f>+BS!Q1873</f>
        <v>0</v>
      </c>
      <c r="E1877" s="1298"/>
      <c r="F1877" s="1275"/>
      <c r="G1877" s="1275">
        <f t="shared" si="133"/>
        <v>0</v>
      </c>
      <c r="H1877" s="1275"/>
      <c r="I1877" s="1275"/>
      <c r="K1877" s="1275"/>
      <c r="L1877" s="1275"/>
      <c r="M1877" s="1275"/>
      <c r="N1877" s="1333">
        <f t="shared" si="131"/>
        <v>0</v>
      </c>
      <c r="O1877" s="1333">
        <f t="shared" si="132"/>
        <v>0</v>
      </c>
    </row>
    <row r="1878" spans="1:15" s="1279" customFormat="1" hidden="1" outlineLevel="2">
      <c r="A1878" s="1298">
        <v>1867</v>
      </c>
      <c r="B1878" s="1295">
        <v>23700673</v>
      </c>
      <c r="C1878" s="1279" t="s">
        <v>3564</v>
      </c>
      <c r="D1878" s="1296">
        <f>+BS!Q1874</f>
        <v>0</v>
      </c>
      <c r="E1878" s="1298"/>
      <c r="F1878" s="1275"/>
      <c r="G1878" s="1275">
        <f t="shared" si="133"/>
        <v>0</v>
      </c>
      <c r="H1878" s="1275"/>
      <c r="I1878" s="1275"/>
      <c r="K1878" s="1275"/>
      <c r="L1878" s="1275"/>
      <c r="M1878" s="1275"/>
      <c r="N1878" s="1333">
        <f t="shared" si="131"/>
        <v>0</v>
      </c>
      <c r="O1878" s="1333">
        <f t="shared" si="132"/>
        <v>0</v>
      </c>
    </row>
    <row r="1879" spans="1:15" s="1279" customFormat="1" hidden="1" outlineLevel="2">
      <c r="A1879" s="1298">
        <v>1868</v>
      </c>
      <c r="B1879" s="1295">
        <v>23700683</v>
      </c>
      <c r="C1879" s="1279" t="s">
        <v>3565</v>
      </c>
      <c r="D1879" s="1296">
        <f>+BS!Q1875</f>
        <v>0</v>
      </c>
      <c r="E1879" s="1298"/>
      <c r="F1879" s="1275"/>
      <c r="G1879" s="1275">
        <f t="shared" si="133"/>
        <v>0</v>
      </c>
      <c r="H1879" s="1275"/>
      <c r="I1879" s="1275"/>
      <c r="K1879" s="1275"/>
      <c r="L1879" s="1275"/>
      <c r="M1879" s="1275"/>
      <c r="N1879" s="1333">
        <f t="shared" si="131"/>
        <v>0</v>
      </c>
      <c r="O1879" s="1333">
        <f t="shared" si="132"/>
        <v>0</v>
      </c>
    </row>
    <row r="1880" spans="1:15" s="1279" customFormat="1" outlineLevel="1" collapsed="1">
      <c r="A1880" s="1298">
        <v>1869</v>
      </c>
      <c r="B1880" s="1295">
        <v>23700713</v>
      </c>
      <c r="C1880" s="1279" t="s">
        <v>1165</v>
      </c>
      <c r="D1880" s="1296">
        <f>+BS!Q1876</f>
        <v>-65416.672083333338</v>
      </c>
      <c r="E1880" s="1298"/>
      <c r="F1880" s="1275"/>
      <c r="G1880" s="1275">
        <f t="shared" si="133"/>
        <v>-65416.672083333338</v>
      </c>
      <c r="H1880" s="1275"/>
      <c r="I1880" s="1275"/>
      <c r="K1880" s="1275"/>
      <c r="L1880" s="1275"/>
      <c r="M1880" s="1275"/>
      <c r="N1880" s="1333">
        <f t="shared" si="131"/>
        <v>0</v>
      </c>
      <c r="O1880" s="1333">
        <f t="shared" si="132"/>
        <v>0</v>
      </c>
    </row>
    <row r="1881" spans="1:15" s="1279" customFormat="1" hidden="1" outlineLevel="2">
      <c r="A1881" s="1298">
        <v>1870</v>
      </c>
      <c r="B1881" s="1295">
        <v>23700771</v>
      </c>
      <c r="C1881" s="1279" t="s">
        <v>1256</v>
      </c>
      <c r="D1881" s="1296">
        <f>+BS!Q1877</f>
        <v>0</v>
      </c>
      <c r="E1881" s="1298"/>
      <c r="F1881" s="1275"/>
      <c r="G1881" s="1275">
        <f t="shared" si="133"/>
        <v>0</v>
      </c>
      <c r="H1881" s="1275"/>
      <c r="I1881" s="1275"/>
      <c r="K1881" s="1275"/>
      <c r="L1881" s="1275"/>
      <c r="M1881" s="1275"/>
      <c r="N1881" s="1333">
        <f t="shared" si="131"/>
        <v>0</v>
      </c>
      <c r="O1881" s="1333">
        <f t="shared" si="132"/>
        <v>0</v>
      </c>
    </row>
    <row r="1882" spans="1:15" s="1279" customFormat="1" hidden="1" outlineLevel="2">
      <c r="A1882" s="1298">
        <v>1871</v>
      </c>
      <c r="B1882" s="1295">
        <v>23700773</v>
      </c>
      <c r="C1882" s="1279" t="s">
        <v>3566</v>
      </c>
      <c r="D1882" s="1296">
        <f>+BS!Q1878</f>
        <v>0</v>
      </c>
      <c r="E1882" s="1298"/>
      <c r="F1882" s="1275"/>
      <c r="G1882" s="1275">
        <f t="shared" si="133"/>
        <v>0</v>
      </c>
      <c r="H1882" s="1275"/>
      <c r="I1882" s="1275"/>
      <c r="K1882" s="1275"/>
      <c r="L1882" s="1275"/>
      <c r="M1882" s="1275"/>
      <c r="N1882" s="1333">
        <f t="shared" si="131"/>
        <v>0</v>
      </c>
      <c r="O1882" s="1333">
        <f t="shared" si="132"/>
        <v>0</v>
      </c>
    </row>
    <row r="1883" spans="1:15" s="1279" customFormat="1" hidden="1" outlineLevel="2">
      <c r="A1883" s="1298">
        <v>1872</v>
      </c>
      <c r="B1883" s="1295">
        <v>23700781</v>
      </c>
      <c r="C1883" s="1279" t="s">
        <v>3567</v>
      </c>
      <c r="D1883" s="1296">
        <f>+BS!Q1879</f>
        <v>0</v>
      </c>
      <c r="E1883" s="1298"/>
      <c r="F1883" s="1275"/>
      <c r="G1883" s="1275">
        <f t="shared" si="133"/>
        <v>0</v>
      </c>
      <c r="H1883" s="1275"/>
      <c r="I1883" s="1275"/>
      <c r="K1883" s="1275"/>
      <c r="L1883" s="1275"/>
      <c r="M1883" s="1275"/>
      <c r="N1883" s="1333">
        <f t="shared" si="131"/>
        <v>0</v>
      </c>
      <c r="O1883" s="1333">
        <f t="shared" si="132"/>
        <v>0</v>
      </c>
    </row>
    <row r="1884" spans="1:15" s="1279" customFormat="1" hidden="1" outlineLevel="2">
      <c r="A1884" s="1298">
        <v>1873</v>
      </c>
      <c r="B1884" s="1295">
        <v>23700791</v>
      </c>
      <c r="C1884" s="1279" t="s">
        <v>3568</v>
      </c>
      <c r="D1884" s="1296">
        <f>+BS!Q1880</f>
        <v>0</v>
      </c>
      <c r="E1884" s="1298"/>
      <c r="F1884" s="1275"/>
      <c r="G1884" s="1275">
        <f t="shared" si="133"/>
        <v>0</v>
      </c>
      <c r="H1884" s="1275"/>
      <c r="I1884" s="1275"/>
      <c r="K1884" s="1275"/>
      <c r="L1884" s="1275"/>
      <c r="M1884" s="1275"/>
      <c r="N1884" s="1333">
        <f t="shared" si="131"/>
        <v>0</v>
      </c>
      <c r="O1884" s="1333">
        <f t="shared" si="132"/>
        <v>0</v>
      </c>
    </row>
    <row r="1885" spans="1:15" s="1279" customFormat="1" hidden="1" outlineLevel="2">
      <c r="A1885" s="1298">
        <v>1874</v>
      </c>
      <c r="B1885" s="1295">
        <v>23700793</v>
      </c>
      <c r="C1885" s="1279" t="s">
        <v>1885</v>
      </c>
      <c r="D1885" s="1296">
        <f>+BS!Q1881</f>
        <v>0</v>
      </c>
      <c r="E1885" s="1298"/>
      <c r="F1885" s="1275"/>
      <c r="G1885" s="1275">
        <f t="shared" si="133"/>
        <v>0</v>
      </c>
      <c r="H1885" s="1275"/>
      <c r="I1885" s="1275"/>
      <c r="K1885" s="1275"/>
      <c r="L1885" s="1275"/>
      <c r="M1885" s="1275"/>
      <c r="N1885" s="1333">
        <f t="shared" si="131"/>
        <v>0</v>
      </c>
      <c r="O1885" s="1333">
        <f t="shared" si="132"/>
        <v>0</v>
      </c>
    </row>
    <row r="1886" spans="1:15" s="1279" customFormat="1" hidden="1" outlineLevel="2">
      <c r="A1886" s="1298">
        <v>1875</v>
      </c>
      <c r="B1886" s="1295">
        <v>23700803</v>
      </c>
      <c r="C1886" s="1279" t="s">
        <v>3569</v>
      </c>
      <c r="D1886" s="1296">
        <f>+BS!Q1882</f>
        <v>0</v>
      </c>
      <c r="E1886" s="1298"/>
      <c r="F1886" s="1275"/>
      <c r="G1886" s="1275">
        <f t="shared" si="133"/>
        <v>0</v>
      </c>
      <c r="H1886" s="1275"/>
      <c r="I1886" s="1275"/>
      <c r="K1886" s="1275"/>
      <c r="L1886" s="1275"/>
      <c r="M1886" s="1275"/>
      <c r="N1886" s="1333">
        <f t="shared" si="131"/>
        <v>0</v>
      </c>
      <c r="O1886" s="1333">
        <f t="shared" si="132"/>
        <v>0</v>
      </c>
    </row>
    <row r="1887" spans="1:15" s="1279" customFormat="1" outlineLevel="1" collapsed="1">
      <c r="A1887" s="1298">
        <v>1876</v>
      </c>
      <c r="B1887" s="1295">
        <v>23700813</v>
      </c>
      <c r="C1887" s="1279" t="s">
        <v>402</v>
      </c>
      <c r="D1887" s="1296">
        <f>+BS!Q1883</f>
        <v>-1749999.7766666664</v>
      </c>
      <c r="E1887" s="1298"/>
      <c r="F1887" s="1275"/>
      <c r="G1887" s="1275">
        <f t="shared" si="133"/>
        <v>-1749999.7766666664</v>
      </c>
      <c r="H1887" s="1275"/>
      <c r="I1887" s="1275"/>
      <c r="K1887" s="1275"/>
      <c r="L1887" s="1275"/>
      <c r="M1887" s="1275"/>
      <c r="N1887" s="1333">
        <f t="shared" si="131"/>
        <v>0</v>
      </c>
      <c r="O1887" s="1333">
        <f t="shared" si="132"/>
        <v>0</v>
      </c>
    </row>
    <row r="1888" spans="1:15" s="1279" customFormat="1" outlineLevel="1">
      <c r="A1888" s="1298">
        <v>1877</v>
      </c>
      <c r="B1888" s="1295">
        <v>23700821</v>
      </c>
      <c r="C1888" s="1279" t="s">
        <v>3570</v>
      </c>
      <c r="D1888" s="1296">
        <f>+BS!Q1884</f>
        <v>0</v>
      </c>
      <c r="E1888" s="1298"/>
      <c r="F1888" s="1275"/>
      <c r="G1888" s="1275">
        <f t="shared" si="133"/>
        <v>0</v>
      </c>
      <c r="H1888" s="1275"/>
      <c r="I1888" s="1275"/>
      <c r="K1888" s="1275"/>
      <c r="L1888" s="1275"/>
      <c r="M1888" s="1275"/>
      <c r="N1888" s="1333">
        <f t="shared" si="131"/>
        <v>0</v>
      </c>
      <c r="O1888" s="1333">
        <f t="shared" si="132"/>
        <v>0</v>
      </c>
    </row>
    <row r="1889" spans="1:15" s="1279" customFormat="1" outlineLevel="1">
      <c r="A1889" s="1298">
        <v>1878</v>
      </c>
      <c r="B1889" s="1295">
        <v>23700822</v>
      </c>
      <c r="C1889" s="1279" t="s">
        <v>3571</v>
      </c>
      <c r="D1889" s="1296">
        <f>+BS!Q1885</f>
        <v>0</v>
      </c>
      <c r="E1889" s="1298"/>
      <c r="F1889" s="1275"/>
      <c r="G1889" s="1275">
        <f t="shared" si="133"/>
        <v>0</v>
      </c>
      <c r="H1889" s="1275"/>
      <c r="I1889" s="1275"/>
      <c r="K1889" s="1275"/>
      <c r="L1889" s="1275"/>
      <c r="M1889" s="1275"/>
      <c r="N1889" s="1333">
        <f t="shared" si="131"/>
        <v>0</v>
      </c>
      <c r="O1889" s="1333">
        <f t="shared" si="132"/>
        <v>0</v>
      </c>
    </row>
    <row r="1890" spans="1:15" s="1279" customFormat="1" outlineLevel="1">
      <c r="A1890" s="1298">
        <v>1879</v>
      </c>
      <c r="B1890" s="1295">
        <v>23700823</v>
      </c>
      <c r="C1890" s="1279" t="s">
        <v>3572</v>
      </c>
      <c r="D1890" s="1296">
        <f>+BS!Q1886</f>
        <v>-3369999.7733333334</v>
      </c>
      <c r="E1890" s="1298"/>
      <c r="F1890" s="1275"/>
      <c r="G1890" s="1275">
        <f t="shared" si="133"/>
        <v>-3369999.7733333334</v>
      </c>
      <c r="H1890" s="1275"/>
      <c r="I1890" s="1275"/>
      <c r="K1890" s="1275"/>
      <c r="L1890" s="1275"/>
      <c r="M1890" s="1275"/>
      <c r="N1890" s="1333">
        <f t="shared" si="131"/>
        <v>0</v>
      </c>
      <c r="O1890" s="1333">
        <f t="shared" si="132"/>
        <v>0</v>
      </c>
    </row>
    <row r="1891" spans="1:15" s="1279" customFormat="1" outlineLevel="1">
      <c r="A1891" s="1298">
        <v>1880</v>
      </c>
      <c r="B1891" s="1295">
        <v>23700831</v>
      </c>
      <c r="C1891" s="1279" t="s">
        <v>2166</v>
      </c>
      <c r="D1891" s="1296">
        <f>+BS!Q1887</f>
        <v>0</v>
      </c>
      <c r="E1891" s="1298"/>
      <c r="F1891" s="1275"/>
      <c r="G1891" s="1275">
        <f t="shared" si="133"/>
        <v>0</v>
      </c>
      <c r="H1891" s="1275"/>
      <c r="I1891" s="1275"/>
      <c r="K1891" s="1275"/>
      <c r="L1891" s="1275"/>
      <c r="M1891" s="1275"/>
      <c r="N1891" s="1333">
        <f t="shared" si="131"/>
        <v>0</v>
      </c>
      <c r="O1891" s="1333">
        <f t="shared" si="132"/>
        <v>0</v>
      </c>
    </row>
    <row r="1892" spans="1:15" s="1279" customFormat="1" outlineLevel="1">
      <c r="A1892" s="1298">
        <v>1881</v>
      </c>
      <c r="B1892" s="1295">
        <v>23700833</v>
      </c>
      <c r="C1892" s="1279" t="s">
        <v>3573</v>
      </c>
      <c r="D1892" s="1296">
        <f>+BS!Q1888</f>
        <v>0</v>
      </c>
      <c r="E1892" s="1298"/>
      <c r="F1892" s="1275"/>
      <c r="G1892" s="1275">
        <f t="shared" si="133"/>
        <v>0</v>
      </c>
      <c r="H1892" s="1275"/>
      <c r="I1892" s="1275"/>
      <c r="K1892" s="1275"/>
      <c r="L1892" s="1275"/>
      <c r="M1892" s="1275"/>
      <c r="N1892" s="1333">
        <f t="shared" si="131"/>
        <v>0</v>
      </c>
      <c r="O1892" s="1333">
        <f t="shared" si="132"/>
        <v>0</v>
      </c>
    </row>
    <row r="1893" spans="1:15" s="1279" customFormat="1" outlineLevel="1">
      <c r="A1893" s="1298">
        <v>1882</v>
      </c>
      <c r="B1893" s="1295">
        <v>23700841</v>
      </c>
      <c r="C1893" s="1279" t="s">
        <v>1269</v>
      </c>
      <c r="D1893" s="1296">
        <f>+BS!Q1889</f>
        <v>-450396.6654166666</v>
      </c>
      <c r="E1893" s="1298"/>
      <c r="F1893" s="1275"/>
      <c r="G1893" s="1275">
        <f t="shared" si="133"/>
        <v>-450396.6654166666</v>
      </c>
      <c r="H1893" s="1275"/>
      <c r="I1893" s="1275"/>
      <c r="K1893" s="1275"/>
      <c r="L1893" s="1275"/>
      <c r="M1893" s="1275"/>
      <c r="N1893" s="1333">
        <f t="shared" si="131"/>
        <v>0</v>
      </c>
      <c r="O1893" s="1333">
        <f t="shared" si="132"/>
        <v>0</v>
      </c>
    </row>
    <row r="1894" spans="1:15" s="1279" customFormat="1" outlineLevel="1">
      <c r="A1894" s="1298">
        <v>1883</v>
      </c>
      <c r="B1894" s="1295">
        <v>23700843</v>
      </c>
      <c r="C1894" s="1279" t="s">
        <v>3574</v>
      </c>
      <c r="D1894" s="1296">
        <f>+BS!Q1890</f>
        <v>0</v>
      </c>
      <c r="E1894" s="1298"/>
      <c r="F1894" s="1275"/>
      <c r="G1894" s="1275">
        <f t="shared" si="133"/>
        <v>0</v>
      </c>
      <c r="H1894" s="1275"/>
      <c r="I1894" s="1275"/>
      <c r="K1894" s="1275"/>
      <c r="L1894" s="1275"/>
      <c r="M1894" s="1275"/>
      <c r="N1894" s="1333">
        <f t="shared" si="131"/>
        <v>0</v>
      </c>
      <c r="O1894" s="1333">
        <f t="shared" si="132"/>
        <v>0</v>
      </c>
    </row>
    <row r="1895" spans="1:15" s="1279" customFormat="1" outlineLevel="1">
      <c r="A1895" s="1298">
        <v>1884</v>
      </c>
      <c r="B1895" s="1295">
        <v>23700853</v>
      </c>
      <c r="C1895" s="1279" t="s">
        <v>3575</v>
      </c>
      <c r="D1895" s="1296">
        <f>+BS!Q1891</f>
        <v>0</v>
      </c>
      <c r="E1895" s="1298"/>
      <c r="F1895" s="1275"/>
      <c r="G1895" s="1275">
        <f t="shared" si="133"/>
        <v>0</v>
      </c>
      <c r="H1895" s="1275"/>
      <c r="I1895" s="1275"/>
      <c r="K1895" s="1275"/>
      <c r="L1895" s="1275"/>
      <c r="M1895" s="1275"/>
      <c r="N1895" s="1333">
        <f t="shared" si="131"/>
        <v>0</v>
      </c>
      <c r="O1895" s="1333">
        <f t="shared" si="132"/>
        <v>0</v>
      </c>
    </row>
    <row r="1896" spans="1:15" s="1279" customFormat="1" outlineLevel="1">
      <c r="A1896" s="1298">
        <v>1885</v>
      </c>
      <c r="B1896" s="1295">
        <v>23700873</v>
      </c>
      <c r="C1896" s="1279" t="s">
        <v>3576</v>
      </c>
      <c r="D1896" s="1296">
        <f>+BS!Q1892</f>
        <v>-5265000</v>
      </c>
      <c r="E1896" s="1298"/>
      <c r="F1896" s="1275"/>
      <c r="G1896" s="1275">
        <f t="shared" si="133"/>
        <v>-5265000</v>
      </c>
      <c r="H1896" s="1275"/>
      <c r="I1896" s="1275"/>
      <c r="K1896" s="1275"/>
      <c r="L1896" s="1275"/>
      <c r="M1896" s="1275"/>
      <c r="N1896" s="1333">
        <f t="shared" si="131"/>
        <v>0</v>
      </c>
      <c r="O1896" s="1333">
        <f t="shared" si="132"/>
        <v>0</v>
      </c>
    </row>
    <row r="1897" spans="1:15" s="1279" customFormat="1" hidden="1" outlineLevel="2">
      <c r="A1897" s="1298">
        <v>1886</v>
      </c>
      <c r="B1897" s="1295">
        <v>23700893</v>
      </c>
      <c r="C1897" s="1279" t="s">
        <v>3577</v>
      </c>
      <c r="D1897" s="1296">
        <f>+BS!Q1893</f>
        <v>0</v>
      </c>
      <c r="E1897" s="1298"/>
      <c r="F1897" s="1275"/>
      <c r="G1897" s="1275">
        <f t="shared" si="133"/>
        <v>0</v>
      </c>
      <c r="H1897" s="1275"/>
      <c r="I1897" s="1275"/>
      <c r="K1897" s="1275"/>
      <c r="L1897" s="1275"/>
      <c r="M1897" s="1275"/>
      <c r="N1897" s="1333">
        <f t="shared" si="131"/>
        <v>0</v>
      </c>
      <c r="O1897" s="1333">
        <f t="shared" si="132"/>
        <v>0</v>
      </c>
    </row>
    <row r="1898" spans="1:15" s="1279" customFormat="1" hidden="1" outlineLevel="2">
      <c r="A1898" s="1298">
        <v>1887</v>
      </c>
      <c r="B1898" s="1295">
        <v>23700901</v>
      </c>
      <c r="C1898" s="1279" t="s">
        <v>3578</v>
      </c>
      <c r="D1898" s="1296">
        <f>+BS!Q1894</f>
        <v>0</v>
      </c>
      <c r="E1898" s="1298"/>
      <c r="F1898" s="1275"/>
      <c r="G1898" s="1275">
        <f t="shared" si="133"/>
        <v>0</v>
      </c>
      <c r="H1898" s="1275"/>
      <c r="I1898" s="1275"/>
      <c r="K1898" s="1275"/>
      <c r="L1898" s="1275"/>
      <c r="M1898" s="1275"/>
      <c r="N1898" s="1333">
        <f t="shared" si="131"/>
        <v>0</v>
      </c>
      <c r="O1898" s="1333">
        <f t="shared" si="132"/>
        <v>0</v>
      </c>
    </row>
    <row r="1899" spans="1:15" s="1279" customFormat="1" hidden="1" outlineLevel="2">
      <c r="A1899" s="1298">
        <v>1888</v>
      </c>
      <c r="B1899" s="1295">
        <v>23700913</v>
      </c>
      <c r="C1899" s="1279" t="s">
        <v>1750</v>
      </c>
      <c r="D1899" s="1296">
        <f>+BS!Q1895</f>
        <v>0</v>
      </c>
      <c r="E1899" s="1298"/>
      <c r="F1899" s="1275"/>
      <c r="G1899" s="1275">
        <f t="shared" si="133"/>
        <v>0</v>
      </c>
      <c r="H1899" s="1275"/>
      <c r="I1899" s="1275"/>
      <c r="K1899" s="1275"/>
      <c r="L1899" s="1275"/>
      <c r="M1899" s="1275"/>
      <c r="N1899" s="1333">
        <f t="shared" si="131"/>
        <v>0</v>
      </c>
      <c r="O1899" s="1333">
        <f t="shared" si="132"/>
        <v>0</v>
      </c>
    </row>
    <row r="1900" spans="1:15" s="1279" customFormat="1" hidden="1" outlineLevel="2">
      <c r="A1900" s="1298">
        <v>1889</v>
      </c>
      <c r="B1900" s="1295">
        <v>23700933</v>
      </c>
      <c r="C1900" s="1279" t="s">
        <v>1016</v>
      </c>
      <c r="D1900" s="1296">
        <f>+BS!Q1896</f>
        <v>0</v>
      </c>
      <c r="E1900" s="1298"/>
      <c r="F1900" s="1275"/>
      <c r="G1900" s="1275">
        <f t="shared" si="133"/>
        <v>0</v>
      </c>
      <c r="H1900" s="1275"/>
      <c r="I1900" s="1275"/>
      <c r="K1900" s="1275"/>
      <c r="L1900" s="1275"/>
      <c r="M1900" s="1275"/>
      <c r="N1900" s="1333">
        <f t="shared" si="131"/>
        <v>0</v>
      </c>
      <c r="O1900" s="1333">
        <f t="shared" si="132"/>
        <v>0</v>
      </c>
    </row>
    <row r="1901" spans="1:15" s="1279" customFormat="1" hidden="1" outlineLevel="2">
      <c r="A1901" s="1298">
        <v>1890</v>
      </c>
      <c r="B1901" s="1295">
        <v>23700943</v>
      </c>
      <c r="C1901" s="1279" t="s">
        <v>336</v>
      </c>
      <c r="D1901" s="1296">
        <f>+BS!Q1897</f>
        <v>0</v>
      </c>
      <c r="E1901" s="1298"/>
      <c r="F1901" s="1275"/>
      <c r="G1901" s="1275">
        <f t="shared" si="133"/>
        <v>0</v>
      </c>
      <c r="H1901" s="1275"/>
      <c r="I1901" s="1275"/>
      <c r="K1901" s="1275"/>
      <c r="L1901" s="1275"/>
      <c r="M1901" s="1275"/>
      <c r="N1901" s="1333">
        <f t="shared" si="131"/>
        <v>0</v>
      </c>
      <c r="O1901" s="1333">
        <f t="shared" si="132"/>
        <v>0</v>
      </c>
    </row>
    <row r="1902" spans="1:15" s="1279" customFormat="1" hidden="1" outlineLevel="2">
      <c r="A1902" s="1298">
        <v>1891</v>
      </c>
      <c r="B1902" s="1295">
        <v>23700953</v>
      </c>
      <c r="C1902" s="1279" t="s">
        <v>3579</v>
      </c>
      <c r="D1902" s="1296">
        <f>+BS!Q1898</f>
        <v>0</v>
      </c>
      <c r="E1902" s="1298"/>
      <c r="F1902" s="1275"/>
      <c r="G1902" s="1275">
        <f t="shared" si="133"/>
        <v>0</v>
      </c>
      <c r="H1902" s="1275"/>
      <c r="I1902" s="1275"/>
      <c r="K1902" s="1275"/>
      <c r="L1902" s="1275"/>
      <c r="M1902" s="1275"/>
      <c r="N1902" s="1333">
        <f t="shared" si="131"/>
        <v>0</v>
      </c>
      <c r="O1902" s="1333">
        <f t="shared" si="132"/>
        <v>0</v>
      </c>
    </row>
    <row r="1903" spans="1:15" s="1279" customFormat="1" outlineLevel="1" collapsed="1">
      <c r="A1903" s="1298">
        <v>1892</v>
      </c>
      <c r="B1903" s="1295">
        <v>23700963</v>
      </c>
      <c r="C1903" s="1279" t="s">
        <v>1976</v>
      </c>
      <c r="D1903" s="1296">
        <f>+BS!Q1899</f>
        <v>-4036097.5566666666</v>
      </c>
      <c r="E1903" s="1298"/>
      <c r="F1903" s="1275"/>
      <c r="G1903" s="1275">
        <f t="shared" si="133"/>
        <v>-4036097.5566666666</v>
      </c>
      <c r="H1903" s="1275"/>
      <c r="I1903" s="1275"/>
      <c r="K1903" s="1275"/>
      <c r="L1903" s="1275"/>
      <c r="M1903" s="1275"/>
      <c r="N1903" s="1333">
        <f t="shared" si="131"/>
        <v>0</v>
      </c>
      <c r="O1903" s="1333">
        <f t="shared" si="132"/>
        <v>0</v>
      </c>
    </row>
    <row r="1904" spans="1:15" s="1279" customFormat="1" hidden="1" outlineLevel="2">
      <c r="A1904" s="1298">
        <v>1893</v>
      </c>
      <c r="B1904" s="1295">
        <v>23700973</v>
      </c>
      <c r="C1904" s="1279" t="s">
        <v>1977</v>
      </c>
      <c r="D1904" s="1296">
        <f>+BS!Q1900</f>
        <v>0</v>
      </c>
      <c r="E1904" s="1298"/>
      <c r="F1904" s="1275"/>
      <c r="G1904" s="1275">
        <f t="shared" ref="G1904:G1939" si="134">+D1904</f>
        <v>0</v>
      </c>
      <c r="H1904" s="1275"/>
      <c r="I1904" s="1275"/>
      <c r="K1904" s="1275"/>
      <c r="L1904" s="1275"/>
      <c r="M1904" s="1275"/>
      <c r="N1904" s="1333">
        <f t="shared" si="131"/>
        <v>0</v>
      </c>
      <c r="O1904" s="1333">
        <f t="shared" si="132"/>
        <v>0</v>
      </c>
    </row>
    <row r="1905" spans="1:15" s="1279" customFormat="1" hidden="1" outlineLevel="2">
      <c r="A1905" s="1298">
        <v>1894</v>
      </c>
      <c r="B1905" s="1295">
        <v>23700983</v>
      </c>
      <c r="C1905" s="1279" t="s">
        <v>3580</v>
      </c>
      <c r="D1905" s="1296">
        <f>+BS!Q1901</f>
        <v>0</v>
      </c>
      <c r="E1905" s="1298"/>
      <c r="F1905" s="1275"/>
      <c r="G1905" s="1275">
        <f t="shared" si="134"/>
        <v>0</v>
      </c>
      <c r="H1905" s="1275"/>
      <c r="I1905" s="1275"/>
      <c r="K1905" s="1275"/>
      <c r="L1905" s="1275"/>
      <c r="M1905" s="1275"/>
      <c r="N1905" s="1333">
        <f t="shared" si="131"/>
        <v>0</v>
      </c>
      <c r="O1905" s="1333">
        <f t="shared" si="132"/>
        <v>0</v>
      </c>
    </row>
    <row r="1906" spans="1:15" s="1279" customFormat="1" hidden="1" outlineLevel="2">
      <c r="A1906" s="1298">
        <v>1895</v>
      </c>
      <c r="B1906" s="1295">
        <v>23700993</v>
      </c>
      <c r="C1906" s="1279" t="s">
        <v>3581</v>
      </c>
      <c r="D1906" s="1296">
        <f>+BS!Q1902</f>
        <v>0</v>
      </c>
      <c r="E1906" s="1298"/>
      <c r="F1906" s="1275"/>
      <c r="G1906" s="1275">
        <f t="shared" si="134"/>
        <v>0</v>
      </c>
      <c r="H1906" s="1275"/>
      <c r="I1906" s="1275"/>
      <c r="K1906" s="1275"/>
      <c r="L1906" s="1275"/>
      <c r="M1906" s="1275"/>
      <c r="N1906" s="1333">
        <f t="shared" si="131"/>
        <v>0</v>
      </c>
      <c r="O1906" s="1333">
        <f t="shared" si="132"/>
        <v>0</v>
      </c>
    </row>
    <row r="1907" spans="1:15" s="1279" customFormat="1" hidden="1" outlineLevel="2">
      <c r="A1907" s="1298">
        <v>1896</v>
      </c>
      <c r="B1907" s="1295">
        <v>23701002</v>
      </c>
      <c r="C1907" s="1279" t="s">
        <v>389</v>
      </c>
      <c r="D1907" s="1296">
        <f>+BS!Q1903</f>
        <v>0</v>
      </c>
      <c r="E1907" s="1298"/>
      <c r="F1907" s="1275"/>
      <c r="G1907" s="1275">
        <f t="shared" si="134"/>
        <v>0</v>
      </c>
      <c r="H1907" s="1275"/>
      <c r="I1907" s="1275"/>
      <c r="K1907" s="1275"/>
      <c r="L1907" s="1275"/>
      <c r="M1907" s="1275"/>
      <c r="N1907" s="1333">
        <f t="shared" si="131"/>
        <v>0</v>
      </c>
      <c r="O1907" s="1333">
        <f t="shared" si="132"/>
        <v>0</v>
      </c>
    </row>
    <row r="1908" spans="1:15" s="1279" customFormat="1" hidden="1" outlineLevel="2">
      <c r="A1908" s="1298">
        <v>1897</v>
      </c>
      <c r="B1908" s="1295">
        <v>23701003</v>
      </c>
      <c r="C1908" s="1279" t="s">
        <v>3582</v>
      </c>
      <c r="D1908" s="1296">
        <f>+BS!Q1904</f>
        <v>0</v>
      </c>
      <c r="E1908" s="1298"/>
      <c r="F1908" s="1275"/>
      <c r="G1908" s="1275">
        <f t="shared" si="134"/>
        <v>0</v>
      </c>
      <c r="H1908" s="1275"/>
      <c r="I1908" s="1275"/>
      <c r="K1908" s="1275"/>
      <c r="L1908" s="1275"/>
      <c r="M1908" s="1275"/>
      <c r="N1908" s="1333">
        <f t="shared" si="131"/>
        <v>0</v>
      </c>
      <c r="O1908" s="1333">
        <f t="shared" si="132"/>
        <v>0</v>
      </c>
    </row>
    <row r="1909" spans="1:15" s="1279" customFormat="1" outlineLevel="1" collapsed="1">
      <c r="A1909" s="1298">
        <v>1898</v>
      </c>
      <c r="B1909" s="1299">
        <v>23701013</v>
      </c>
      <c r="C1909" s="1340" t="s">
        <v>1035</v>
      </c>
      <c r="D1909" s="1296">
        <f>+BS!Q1905</f>
        <v>-302.84958333333333</v>
      </c>
      <c r="E1909" s="1298"/>
      <c r="F1909" s="1275"/>
      <c r="G1909" s="1275">
        <f t="shared" si="134"/>
        <v>-302.84958333333333</v>
      </c>
      <c r="H1909" s="1275"/>
      <c r="I1909" s="1275"/>
      <c r="K1909" s="1275"/>
      <c r="L1909" s="1275"/>
      <c r="M1909" s="1275"/>
      <c r="N1909" s="1333">
        <f t="shared" si="131"/>
        <v>0</v>
      </c>
      <c r="O1909" s="1333">
        <f t="shared" si="132"/>
        <v>0</v>
      </c>
    </row>
    <row r="1910" spans="1:15" s="1279" customFormat="1" outlineLevel="1">
      <c r="A1910" s="1298">
        <v>1899</v>
      </c>
      <c r="B1910" s="1299">
        <v>23701023</v>
      </c>
      <c r="C1910" s="1340" t="s">
        <v>1036</v>
      </c>
      <c r="D1910" s="1296">
        <f>+BS!Q1906</f>
        <v>-4248554.4333333336</v>
      </c>
      <c r="E1910" s="1298"/>
      <c r="F1910" s="1275"/>
      <c r="G1910" s="1275">
        <f t="shared" si="134"/>
        <v>-4248554.4333333336</v>
      </c>
      <c r="H1910" s="1275"/>
      <c r="I1910" s="1275"/>
      <c r="K1910" s="1275"/>
      <c r="L1910" s="1275"/>
      <c r="M1910" s="1275"/>
      <c r="N1910" s="1333">
        <f t="shared" si="131"/>
        <v>0</v>
      </c>
      <c r="O1910" s="1333">
        <f t="shared" si="132"/>
        <v>0</v>
      </c>
    </row>
    <row r="1911" spans="1:15" s="1279" customFormat="1" outlineLevel="1">
      <c r="A1911" s="1298">
        <v>1900</v>
      </c>
      <c r="B1911" s="1299">
        <v>23701033</v>
      </c>
      <c r="C1911" s="1342" t="s">
        <v>3583</v>
      </c>
      <c r="D1911" s="1296">
        <f>+BS!Q1907</f>
        <v>-4757783.3299999991</v>
      </c>
      <c r="E1911" s="1298"/>
      <c r="F1911" s="1275"/>
      <c r="G1911" s="1275">
        <f t="shared" si="134"/>
        <v>-4757783.3299999991</v>
      </c>
      <c r="H1911" s="1275"/>
      <c r="I1911" s="1275"/>
      <c r="K1911" s="1275"/>
      <c r="L1911" s="1275"/>
      <c r="M1911" s="1275"/>
      <c r="N1911" s="1333">
        <f t="shared" si="131"/>
        <v>0</v>
      </c>
      <c r="O1911" s="1333">
        <f t="shared" si="132"/>
        <v>0</v>
      </c>
    </row>
    <row r="1912" spans="1:15" s="1279" customFormat="1" outlineLevel="1">
      <c r="A1912" s="1298">
        <v>1901</v>
      </c>
      <c r="B1912" s="1299">
        <v>23701043</v>
      </c>
      <c r="C1912" s="1300" t="s">
        <v>1326</v>
      </c>
      <c r="D1912" s="1296">
        <f>+BS!Q1908</f>
        <v>0</v>
      </c>
      <c r="E1912" s="1298"/>
      <c r="F1912" s="1275"/>
      <c r="G1912" s="1275">
        <f t="shared" si="134"/>
        <v>0</v>
      </c>
      <c r="H1912" s="1275"/>
      <c r="I1912" s="1275"/>
      <c r="K1912" s="1275"/>
      <c r="L1912" s="1275"/>
      <c r="M1912" s="1275"/>
      <c r="N1912" s="1333">
        <f t="shared" si="131"/>
        <v>0</v>
      </c>
      <c r="O1912" s="1333">
        <f t="shared" si="132"/>
        <v>0</v>
      </c>
    </row>
    <row r="1913" spans="1:15" s="1279" customFormat="1" outlineLevel="1">
      <c r="A1913" s="1298">
        <v>1902</v>
      </c>
      <c r="B1913" s="1313">
        <v>23701053</v>
      </c>
      <c r="C1913" s="1301" t="s">
        <v>1943</v>
      </c>
      <c r="D1913" s="1296">
        <f>+BS!Q1909</f>
        <v>-5085208.5066666668</v>
      </c>
      <c r="E1913" s="1298"/>
      <c r="F1913" s="1275"/>
      <c r="G1913" s="1275">
        <f t="shared" si="134"/>
        <v>-5085208.5066666668</v>
      </c>
      <c r="H1913" s="1275"/>
      <c r="I1913" s="1275"/>
      <c r="K1913" s="1275"/>
      <c r="L1913" s="1275"/>
      <c r="M1913" s="1275"/>
      <c r="N1913" s="1333">
        <f t="shared" si="131"/>
        <v>0</v>
      </c>
      <c r="O1913" s="1333">
        <f t="shared" si="132"/>
        <v>0</v>
      </c>
    </row>
    <row r="1914" spans="1:15" s="1279" customFormat="1" outlineLevel="1">
      <c r="A1914" s="1298">
        <v>1903</v>
      </c>
      <c r="B1914" s="1295">
        <v>23701063</v>
      </c>
      <c r="C1914" s="1279" t="s">
        <v>2339</v>
      </c>
      <c r="D1914" s="1296">
        <f>+BS!Q1910</f>
        <v>-102583.96083333333</v>
      </c>
      <c r="E1914" s="1298"/>
      <c r="F1914" s="1275"/>
      <c r="G1914" s="1275">
        <f t="shared" si="134"/>
        <v>-102583.96083333333</v>
      </c>
      <c r="H1914" s="1275"/>
      <c r="I1914" s="1275"/>
      <c r="K1914" s="1275"/>
      <c r="L1914" s="1275"/>
      <c r="M1914" s="1275"/>
      <c r="N1914" s="1333">
        <f t="shared" si="131"/>
        <v>0</v>
      </c>
      <c r="O1914" s="1333">
        <f t="shared" si="132"/>
        <v>0</v>
      </c>
    </row>
    <row r="1915" spans="1:15" s="1279" customFormat="1" outlineLevel="1">
      <c r="A1915" s="1298">
        <v>1904</v>
      </c>
      <c r="B1915" s="1295">
        <v>23701073</v>
      </c>
      <c r="C1915" s="1279" t="s">
        <v>2028</v>
      </c>
      <c r="D1915" s="1296">
        <f>+BS!Q1911</f>
        <v>0</v>
      </c>
      <c r="E1915" s="1298"/>
      <c r="F1915" s="1275"/>
      <c r="G1915" s="1275">
        <f t="shared" si="134"/>
        <v>0</v>
      </c>
      <c r="H1915" s="1275"/>
      <c r="I1915" s="1275"/>
      <c r="K1915" s="1275"/>
      <c r="L1915" s="1275"/>
      <c r="M1915" s="1275"/>
      <c r="N1915" s="1333">
        <f t="shared" si="131"/>
        <v>0</v>
      </c>
      <c r="O1915" s="1333">
        <f t="shared" si="132"/>
        <v>0</v>
      </c>
    </row>
    <row r="1916" spans="1:15" s="1279" customFormat="1" outlineLevel="1">
      <c r="A1916" s="1298">
        <v>1905</v>
      </c>
      <c r="B1916" s="1295">
        <v>23701083</v>
      </c>
      <c r="C1916" s="1279" t="s">
        <v>2029</v>
      </c>
      <c r="D1916" s="1296">
        <f>+BS!Q1912</f>
        <v>0</v>
      </c>
      <c r="E1916" s="1298"/>
      <c r="F1916" s="1275"/>
      <c r="G1916" s="1275">
        <f t="shared" si="134"/>
        <v>0</v>
      </c>
      <c r="H1916" s="1275"/>
      <c r="I1916" s="1275"/>
      <c r="K1916" s="1275"/>
      <c r="L1916" s="1275"/>
      <c r="M1916" s="1275"/>
      <c r="N1916" s="1333">
        <f t="shared" si="131"/>
        <v>0</v>
      </c>
      <c r="O1916" s="1333">
        <f t="shared" si="132"/>
        <v>0</v>
      </c>
    </row>
    <row r="1917" spans="1:15" s="1279" customFormat="1" outlineLevel="1">
      <c r="A1917" s="1298">
        <v>1906</v>
      </c>
      <c r="B1917" s="1295">
        <v>23701113</v>
      </c>
      <c r="C1917" s="1279" t="s">
        <v>3584</v>
      </c>
      <c r="D1917" s="1296">
        <f>+BS!Q1913</f>
        <v>-5876937.5</v>
      </c>
      <c r="E1917" s="1298"/>
      <c r="F1917" s="1275"/>
      <c r="G1917" s="1275">
        <f t="shared" si="134"/>
        <v>-5876937.5</v>
      </c>
      <c r="H1917" s="1275"/>
      <c r="I1917" s="1275"/>
      <c r="K1917" s="1275"/>
      <c r="L1917" s="1275"/>
      <c r="M1917" s="1275"/>
      <c r="N1917" s="1333">
        <f t="shared" si="131"/>
        <v>0</v>
      </c>
      <c r="O1917" s="1333">
        <f t="shared" si="132"/>
        <v>0</v>
      </c>
    </row>
    <row r="1918" spans="1:15" s="1279" customFormat="1" outlineLevel="1">
      <c r="A1918" s="1298">
        <v>1907</v>
      </c>
      <c r="B1918" s="1295">
        <v>23701123</v>
      </c>
      <c r="C1918" s="1279" t="s">
        <v>977</v>
      </c>
      <c r="D1918" s="1296">
        <f>+BS!Q1914</f>
        <v>-4813069.5866666669</v>
      </c>
      <c r="E1918" s="1298"/>
      <c r="F1918" s="1275"/>
      <c r="G1918" s="1275">
        <f t="shared" si="134"/>
        <v>-4813069.5866666669</v>
      </c>
      <c r="H1918" s="1275"/>
      <c r="I1918" s="1275"/>
      <c r="K1918" s="1275"/>
      <c r="L1918" s="1275"/>
      <c r="M1918" s="1275"/>
      <c r="N1918" s="1333">
        <f t="shared" si="131"/>
        <v>0</v>
      </c>
      <c r="O1918" s="1333">
        <f t="shared" si="132"/>
        <v>0</v>
      </c>
    </row>
    <row r="1919" spans="1:15" s="1279" customFormat="1" outlineLevel="1">
      <c r="A1919" s="1298">
        <v>1908</v>
      </c>
      <c r="B1919" s="1295">
        <v>23701133</v>
      </c>
      <c r="C1919" s="1279" t="s">
        <v>2133</v>
      </c>
      <c r="D1919" s="1296">
        <f>+BS!Q1915</f>
        <v>-3642527.5366666666</v>
      </c>
      <c r="E1919" s="1298"/>
      <c r="F1919" s="1275"/>
      <c r="G1919" s="1275">
        <f t="shared" si="134"/>
        <v>-3642527.5366666666</v>
      </c>
      <c r="H1919" s="1275"/>
      <c r="I1919" s="1275"/>
      <c r="K1919" s="1275"/>
      <c r="L1919" s="1275"/>
      <c r="M1919" s="1275"/>
      <c r="N1919" s="1333">
        <f t="shared" si="131"/>
        <v>0</v>
      </c>
      <c r="O1919" s="1333">
        <f t="shared" si="132"/>
        <v>0</v>
      </c>
    </row>
    <row r="1920" spans="1:15" s="1279" customFormat="1" outlineLevel="1">
      <c r="A1920" s="1298">
        <v>1909</v>
      </c>
      <c r="B1920" s="1295">
        <v>23701143</v>
      </c>
      <c r="C1920" s="1279" t="s">
        <v>2242</v>
      </c>
      <c r="D1920" s="1296">
        <f>+BS!Q1916</f>
        <v>-4322466.66</v>
      </c>
      <c r="E1920" s="1298"/>
      <c r="F1920" s="1275"/>
      <c r="G1920" s="1275">
        <f t="shared" si="134"/>
        <v>-4322466.66</v>
      </c>
      <c r="H1920" s="1275"/>
      <c r="I1920" s="1275"/>
      <c r="K1920" s="1275"/>
      <c r="L1920" s="1275"/>
      <c r="M1920" s="1275"/>
      <c r="N1920" s="1333">
        <f t="shared" si="131"/>
        <v>0</v>
      </c>
      <c r="O1920" s="1333">
        <f t="shared" si="132"/>
        <v>0</v>
      </c>
    </row>
    <row r="1921" spans="1:15" s="1279" customFormat="1" outlineLevel="1">
      <c r="A1921" s="1298">
        <v>1910</v>
      </c>
      <c r="B1921" s="1295">
        <v>23701153</v>
      </c>
      <c r="C1921" s="1279" t="s">
        <v>2402</v>
      </c>
      <c r="D1921" s="1296">
        <f>+BS!Q1917</f>
        <v>-2802041.6700000004</v>
      </c>
      <c r="E1921" s="1298"/>
      <c r="F1921" s="1275"/>
      <c r="G1921" s="1275">
        <f t="shared" si="134"/>
        <v>-2802041.6700000004</v>
      </c>
      <c r="H1921" s="1275"/>
      <c r="I1921" s="1275"/>
      <c r="K1921" s="1275"/>
      <c r="L1921" s="1275"/>
      <c r="M1921" s="1275"/>
      <c r="N1921" s="1333">
        <f t="shared" si="131"/>
        <v>0</v>
      </c>
      <c r="O1921" s="1333">
        <f t="shared" si="132"/>
        <v>0</v>
      </c>
    </row>
    <row r="1922" spans="1:15" s="1279" customFormat="1" outlineLevel="1">
      <c r="A1922" s="1298">
        <v>1911</v>
      </c>
      <c r="B1922" s="1295">
        <v>23701163</v>
      </c>
      <c r="C1922" s="1279" t="s">
        <v>2403</v>
      </c>
      <c r="D1922" s="1296">
        <f>+BS!Q1918</f>
        <v>-534625</v>
      </c>
      <c r="E1922" s="1298"/>
      <c r="F1922" s="1275"/>
      <c r="G1922" s="1275">
        <f t="shared" si="134"/>
        <v>-534625</v>
      </c>
      <c r="H1922" s="1275"/>
      <c r="I1922" s="1275"/>
      <c r="K1922" s="1275"/>
      <c r="L1922" s="1275"/>
      <c r="M1922" s="1275"/>
      <c r="N1922" s="1333">
        <f t="shared" si="131"/>
        <v>0</v>
      </c>
      <c r="O1922" s="1333">
        <f t="shared" si="132"/>
        <v>0</v>
      </c>
    </row>
    <row r="1923" spans="1:15" s="1279" customFormat="1" outlineLevel="1">
      <c r="A1923" s="1298">
        <v>1912</v>
      </c>
      <c r="B1923" s="1295">
        <v>23701173</v>
      </c>
      <c r="C1923" s="1279" t="s">
        <v>2764</v>
      </c>
      <c r="D1923" s="1296">
        <f>+BS!Q1919</f>
        <v>-37369.401666666665</v>
      </c>
      <c r="E1923" s="1298"/>
      <c r="F1923" s="1275"/>
      <c r="G1923" s="1275">
        <f t="shared" si="134"/>
        <v>-37369.401666666665</v>
      </c>
      <c r="H1923" s="1275"/>
      <c r="I1923" s="1275"/>
      <c r="K1923" s="1275"/>
      <c r="L1923" s="1275"/>
      <c r="M1923" s="1275"/>
      <c r="N1923" s="1333">
        <f t="shared" si="131"/>
        <v>0</v>
      </c>
      <c r="O1923" s="1333">
        <f t="shared" si="132"/>
        <v>0</v>
      </c>
    </row>
    <row r="1924" spans="1:15" s="1279" customFormat="1" outlineLevel="1">
      <c r="A1924" s="1298">
        <v>1913</v>
      </c>
      <c r="B1924" s="1295">
        <v>23701183</v>
      </c>
      <c r="C1924" s="1279" t="s">
        <v>2813</v>
      </c>
      <c r="D1924" s="1296">
        <f>+BS!Q1920</f>
        <v>-1589982.33</v>
      </c>
      <c r="E1924" s="1298"/>
      <c r="F1924" s="1275"/>
      <c r="G1924" s="1275">
        <f t="shared" si="134"/>
        <v>-1589982.33</v>
      </c>
      <c r="H1924" s="1275"/>
      <c r="I1924" s="1275"/>
      <c r="K1924" s="1275"/>
      <c r="L1924" s="1275"/>
      <c r="M1924" s="1275"/>
      <c r="N1924" s="1333">
        <f t="shared" si="131"/>
        <v>0</v>
      </c>
      <c r="O1924" s="1333">
        <f t="shared" si="132"/>
        <v>0</v>
      </c>
    </row>
    <row r="1925" spans="1:15" s="1279" customFormat="1" outlineLevel="1">
      <c r="A1925" s="1298">
        <v>1914</v>
      </c>
      <c r="B1925" s="1295">
        <v>23701193</v>
      </c>
      <c r="C1925" s="1279" t="s">
        <v>2815</v>
      </c>
      <c r="D1925" s="1296">
        <f>+BS!Q1921</f>
        <v>-275600</v>
      </c>
      <c r="E1925" s="1298"/>
      <c r="F1925" s="1275"/>
      <c r="G1925" s="1275">
        <f t="shared" si="134"/>
        <v>-275600</v>
      </c>
      <c r="H1925" s="1275"/>
      <c r="I1925" s="1275"/>
      <c r="K1925" s="1275"/>
      <c r="L1925" s="1275"/>
      <c r="M1925" s="1275"/>
      <c r="N1925" s="1333">
        <f t="shared" si="131"/>
        <v>0</v>
      </c>
      <c r="O1925" s="1333">
        <f t="shared" si="132"/>
        <v>0</v>
      </c>
    </row>
    <row r="1926" spans="1:15" s="1279" customFormat="1" outlineLevel="1">
      <c r="A1926" s="1298">
        <v>1915</v>
      </c>
      <c r="B1926" s="1295" t="s">
        <v>3258</v>
      </c>
      <c r="C1926" s="1322" t="s">
        <v>3256</v>
      </c>
      <c r="D1926" s="1296">
        <f>+BS!Q1922</f>
        <v>-4327621.55375</v>
      </c>
      <c r="E1926" s="1298"/>
      <c r="F1926" s="1275"/>
      <c r="G1926" s="1275">
        <f t="shared" si="134"/>
        <v>-4327621.55375</v>
      </c>
      <c r="H1926" s="1275"/>
      <c r="I1926" s="1275"/>
      <c r="K1926" s="1275"/>
      <c r="L1926" s="1275"/>
      <c r="M1926" s="1275"/>
      <c r="N1926" s="1333">
        <f t="shared" si="131"/>
        <v>0</v>
      </c>
      <c r="O1926" s="1333">
        <f t="shared" si="132"/>
        <v>0</v>
      </c>
    </row>
    <row r="1927" spans="1:15" outlineLevel="1">
      <c r="A1927" s="1263">
        <v>1916</v>
      </c>
      <c r="B1927" s="1295">
        <v>23800063</v>
      </c>
      <c r="C1927" s="1279" t="s">
        <v>2017</v>
      </c>
      <c r="D1927" s="1296">
        <f>+BS!Q1923</f>
        <v>0</v>
      </c>
      <c r="G1927" s="1261">
        <f t="shared" si="134"/>
        <v>0</v>
      </c>
      <c r="N1927" s="1353">
        <f t="shared" si="131"/>
        <v>0</v>
      </c>
      <c r="O1927" s="1353">
        <f t="shared" si="132"/>
        <v>0</v>
      </c>
    </row>
    <row r="1928" spans="1:15" outlineLevel="1">
      <c r="A1928" s="1263">
        <v>1917</v>
      </c>
      <c r="B1928" s="1295">
        <v>24100013</v>
      </c>
      <c r="C1928" s="1279" t="s">
        <v>614</v>
      </c>
      <c r="D1928" s="1296">
        <f>+BS!Q1924</f>
        <v>0</v>
      </c>
      <c r="G1928" s="1261">
        <f t="shared" si="134"/>
        <v>0</v>
      </c>
      <c r="N1928" s="1353">
        <f t="shared" si="131"/>
        <v>0</v>
      </c>
      <c r="O1928" s="1353">
        <f t="shared" si="132"/>
        <v>0</v>
      </c>
    </row>
    <row r="1929" spans="1:15" outlineLevel="1">
      <c r="A1929" s="1263">
        <v>1918</v>
      </c>
      <c r="B1929" s="1295">
        <v>24100043</v>
      </c>
      <c r="C1929" s="1279" t="s">
        <v>1562</v>
      </c>
      <c r="D1929" s="1296">
        <f>+BS!Q1925</f>
        <v>-82376.960833333331</v>
      </c>
      <c r="G1929" s="1261">
        <f t="shared" si="134"/>
        <v>-82376.960833333331</v>
      </c>
      <c r="N1929" s="1353">
        <f t="shared" si="131"/>
        <v>0</v>
      </c>
      <c r="O1929" s="1353">
        <f t="shared" si="132"/>
        <v>0</v>
      </c>
    </row>
    <row r="1930" spans="1:15" outlineLevel="1">
      <c r="A1930" s="1263">
        <v>1919</v>
      </c>
      <c r="B1930" s="1295">
        <v>24100063</v>
      </c>
      <c r="C1930" s="1279" t="s">
        <v>1563</v>
      </c>
      <c r="D1930" s="1296">
        <f>+BS!Q1926</f>
        <v>9845.8212500000009</v>
      </c>
      <c r="G1930" s="1261">
        <f t="shared" si="134"/>
        <v>9845.8212500000009</v>
      </c>
      <c r="N1930" s="1353">
        <f t="shared" si="131"/>
        <v>0</v>
      </c>
      <c r="O1930" s="1353">
        <f t="shared" si="132"/>
        <v>0</v>
      </c>
    </row>
    <row r="1931" spans="1:15" outlineLevel="1">
      <c r="A1931" s="1263">
        <v>1920</v>
      </c>
      <c r="B1931" s="1295">
        <v>24100101</v>
      </c>
      <c r="C1931" s="1279" t="s">
        <v>225</v>
      </c>
      <c r="D1931" s="1296">
        <f>+BS!Q1927</f>
        <v>0</v>
      </c>
      <c r="G1931" s="1261">
        <f t="shared" si="134"/>
        <v>0</v>
      </c>
      <c r="N1931" s="1353">
        <f t="shared" si="131"/>
        <v>0</v>
      </c>
      <c r="O1931" s="1353">
        <f t="shared" si="132"/>
        <v>0</v>
      </c>
    </row>
    <row r="1932" spans="1:15" outlineLevel="1">
      <c r="A1932" s="1263">
        <v>1921</v>
      </c>
      <c r="B1932" s="1295">
        <v>24100111</v>
      </c>
      <c r="C1932" s="1279" t="s">
        <v>1719</v>
      </c>
      <c r="D1932" s="1296">
        <f>+BS!Q1928</f>
        <v>0</v>
      </c>
      <c r="G1932" s="1261">
        <f t="shared" si="134"/>
        <v>0</v>
      </c>
      <c r="N1932" s="1353">
        <f t="shared" ref="N1932:N1995" si="135">SUM(K1932:M1932)</f>
        <v>0</v>
      </c>
      <c r="O1932" s="1353">
        <f t="shared" ref="O1932:O1995" si="136">N1932-I1932</f>
        <v>0</v>
      </c>
    </row>
    <row r="1933" spans="1:15" outlineLevel="1">
      <c r="A1933" s="1263">
        <v>1922</v>
      </c>
      <c r="B1933" s="1295">
        <v>24100143</v>
      </c>
      <c r="C1933" s="1279" t="s">
        <v>614</v>
      </c>
      <c r="D1933" s="1296">
        <f>+BS!Q1929</f>
        <v>-156437.70291666666</v>
      </c>
      <c r="G1933" s="1261">
        <f t="shared" si="134"/>
        <v>-156437.70291666666</v>
      </c>
      <c r="N1933" s="1353">
        <f t="shared" si="135"/>
        <v>0</v>
      </c>
      <c r="O1933" s="1353">
        <f t="shared" si="136"/>
        <v>0</v>
      </c>
    </row>
    <row r="1934" spans="1:15" outlineLevel="1">
      <c r="A1934" s="1263">
        <v>1923</v>
      </c>
      <c r="B1934" s="1295">
        <v>24100153</v>
      </c>
      <c r="C1934" s="1279" t="s">
        <v>225</v>
      </c>
      <c r="D1934" s="1296">
        <f>+BS!Q1930</f>
        <v>0</v>
      </c>
      <c r="G1934" s="1261">
        <f t="shared" si="134"/>
        <v>0</v>
      </c>
      <c r="N1934" s="1353">
        <f t="shared" si="135"/>
        <v>0</v>
      </c>
      <c r="O1934" s="1353">
        <f t="shared" si="136"/>
        <v>0</v>
      </c>
    </row>
    <row r="1935" spans="1:15" outlineLevel="1">
      <c r="A1935" s="1263">
        <v>1924</v>
      </c>
      <c r="B1935" s="1295">
        <v>24100173</v>
      </c>
      <c r="C1935" s="1279" t="s">
        <v>1563</v>
      </c>
      <c r="D1935" s="1296">
        <f>+BS!Q1931</f>
        <v>-26495.352499999997</v>
      </c>
      <c r="G1935" s="1261">
        <f t="shared" si="134"/>
        <v>-26495.352499999997</v>
      </c>
      <c r="N1935" s="1353">
        <f t="shared" si="135"/>
        <v>0</v>
      </c>
      <c r="O1935" s="1353">
        <f t="shared" si="136"/>
        <v>0</v>
      </c>
    </row>
    <row r="1936" spans="1:15" outlineLevel="1">
      <c r="A1936" s="1263">
        <v>1925</v>
      </c>
      <c r="B1936" s="1295">
        <v>24100212</v>
      </c>
      <c r="C1936" s="1279" t="s">
        <v>999</v>
      </c>
      <c r="D1936" s="1296">
        <f>+BS!Q1932</f>
        <v>-972556.84916666662</v>
      </c>
      <c r="G1936" s="1261">
        <f t="shared" si="134"/>
        <v>-972556.84916666662</v>
      </c>
      <c r="N1936" s="1353">
        <f t="shared" si="135"/>
        <v>0</v>
      </c>
      <c r="O1936" s="1353">
        <f t="shared" si="136"/>
        <v>0</v>
      </c>
    </row>
    <row r="1937" spans="1:15" outlineLevel="1">
      <c r="A1937" s="1263">
        <v>1926</v>
      </c>
      <c r="B1937" s="1295">
        <v>24200001</v>
      </c>
      <c r="C1937" s="1279" t="s">
        <v>462</v>
      </c>
      <c r="D1937" s="1296">
        <f>+BS!Q1933</f>
        <v>0</v>
      </c>
      <c r="G1937" s="1261">
        <f t="shared" si="134"/>
        <v>0</v>
      </c>
      <c r="N1937" s="1353">
        <f t="shared" si="135"/>
        <v>0</v>
      </c>
      <c r="O1937" s="1353">
        <f t="shared" si="136"/>
        <v>0</v>
      </c>
    </row>
    <row r="1938" spans="1:15" outlineLevel="1">
      <c r="A1938" s="1263">
        <v>1927</v>
      </c>
      <c r="B1938" s="1295">
        <v>24200002</v>
      </c>
      <c r="C1938" s="1279" t="s">
        <v>1025</v>
      </c>
      <c r="D1938" s="1296">
        <f>+BS!Q1934</f>
        <v>0</v>
      </c>
      <c r="G1938" s="1261">
        <f t="shared" si="134"/>
        <v>0</v>
      </c>
      <c r="N1938" s="1353">
        <f t="shared" si="135"/>
        <v>0</v>
      </c>
      <c r="O1938" s="1353">
        <f t="shared" si="136"/>
        <v>0</v>
      </c>
    </row>
    <row r="1939" spans="1:15" outlineLevel="1">
      <c r="A1939" s="1263">
        <v>1928</v>
      </c>
      <c r="B1939" s="1295">
        <v>24200011</v>
      </c>
      <c r="C1939" s="1279" t="s">
        <v>2450</v>
      </c>
      <c r="D1939" s="1296">
        <f>+BS!Q1935</f>
        <v>-61260.145833333343</v>
      </c>
      <c r="G1939" s="1261">
        <f t="shared" si="134"/>
        <v>-61260.145833333343</v>
      </c>
      <c r="N1939" s="1353">
        <f t="shared" si="135"/>
        <v>0</v>
      </c>
      <c r="O1939" s="1353">
        <f t="shared" si="136"/>
        <v>0</v>
      </c>
    </row>
    <row r="1940" spans="1:15" hidden="1" outlineLevel="2">
      <c r="A1940" s="1263">
        <v>1929</v>
      </c>
      <c r="B1940" s="1295">
        <v>24200012</v>
      </c>
      <c r="C1940" s="1279" t="s">
        <v>2617</v>
      </c>
      <c r="D1940" s="1296">
        <f>+BS!Q1936</f>
        <v>0</v>
      </c>
      <c r="N1940" s="1353">
        <f t="shared" si="135"/>
        <v>0</v>
      </c>
      <c r="O1940" s="1353">
        <f t="shared" si="136"/>
        <v>0</v>
      </c>
    </row>
    <row r="1941" spans="1:15" hidden="1" outlineLevel="2">
      <c r="A1941" s="1263">
        <v>1930</v>
      </c>
      <c r="B1941" s="1295">
        <v>24200021</v>
      </c>
      <c r="C1941" s="1279" t="s">
        <v>2340</v>
      </c>
      <c r="D1941" s="1296">
        <f>+BS!Q1937</f>
        <v>0</v>
      </c>
      <c r="N1941" s="1353">
        <f t="shared" si="135"/>
        <v>0</v>
      </c>
      <c r="O1941" s="1353">
        <f t="shared" si="136"/>
        <v>0</v>
      </c>
    </row>
    <row r="1942" spans="1:15" hidden="1" outlineLevel="2">
      <c r="A1942" s="1263">
        <v>1931</v>
      </c>
      <c r="B1942" s="1295">
        <v>24200022</v>
      </c>
      <c r="C1942" s="1279" t="s">
        <v>2776</v>
      </c>
      <c r="D1942" s="1296">
        <f>+BS!Q1938</f>
        <v>0</v>
      </c>
      <c r="N1942" s="1353">
        <f t="shared" si="135"/>
        <v>0</v>
      </c>
      <c r="O1942" s="1353">
        <f t="shared" si="136"/>
        <v>0</v>
      </c>
    </row>
    <row r="1943" spans="1:15" hidden="1" outlineLevel="2">
      <c r="A1943" s="1263">
        <v>1932</v>
      </c>
      <c r="B1943" s="1295">
        <v>24200031</v>
      </c>
      <c r="C1943" s="1279" t="s">
        <v>3585</v>
      </c>
      <c r="D1943" s="1296">
        <f>+BS!Q1939</f>
        <v>0</v>
      </c>
      <c r="N1943" s="1353">
        <f t="shared" si="135"/>
        <v>0</v>
      </c>
      <c r="O1943" s="1353">
        <f t="shared" si="136"/>
        <v>0</v>
      </c>
    </row>
    <row r="1944" spans="1:15" outlineLevel="1" collapsed="1">
      <c r="A1944" s="1263">
        <v>1933</v>
      </c>
      <c r="B1944" s="1295" t="s">
        <v>3636</v>
      </c>
      <c r="C1944" s="1279" t="s">
        <v>3634</v>
      </c>
      <c r="D1944" s="1296">
        <f>+BS!Q1940</f>
        <v>-133333.33333333334</v>
      </c>
      <c r="I1944" s="1261">
        <f>+D1944</f>
        <v>-133333.33333333334</v>
      </c>
      <c r="M1944" s="1275">
        <f>I1944</f>
        <v>-133333.33333333334</v>
      </c>
      <c r="N1944" s="1353">
        <f t="shared" si="135"/>
        <v>-133333.33333333334</v>
      </c>
      <c r="O1944" s="1353">
        <f t="shared" si="136"/>
        <v>0</v>
      </c>
    </row>
    <row r="1945" spans="1:15" outlineLevel="1">
      <c r="A1945" s="1263">
        <v>1934</v>
      </c>
      <c r="B1945" s="1304">
        <v>24200041</v>
      </c>
      <c r="C1945" s="1279" t="s">
        <v>1222</v>
      </c>
      <c r="D1945" s="1296">
        <f>+BS!Q1941</f>
        <v>-140916.25</v>
      </c>
      <c r="I1945" s="1261">
        <f>+D1945</f>
        <v>-140916.25</v>
      </c>
      <c r="M1945" s="1275">
        <f>I1945</f>
        <v>-140916.25</v>
      </c>
      <c r="N1945" s="1353">
        <f t="shared" si="135"/>
        <v>-140916.25</v>
      </c>
      <c r="O1945" s="1353">
        <f t="shared" si="136"/>
        <v>0</v>
      </c>
    </row>
    <row r="1946" spans="1:15" outlineLevel="1">
      <c r="A1946" s="1263">
        <v>1935</v>
      </c>
      <c r="B1946" s="1304">
        <v>24200051</v>
      </c>
      <c r="C1946" s="1279" t="s">
        <v>2559</v>
      </c>
      <c r="D1946" s="1296">
        <f>+BS!Q1942</f>
        <v>0</v>
      </c>
      <c r="N1946" s="1353">
        <f t="shared" si="135"/>
        <v>0</v>
      </c>
      <c r="O1946" s="1353">
        <f t="shared" si="136"/>
        <v>0</v>
      </c>
    </row>
    <row r="1947" spans="1:15" s="1279" customFormat="1" outlineLevel="1">
      <c r="A1947" s="1298">
        <v>1936</v>
      </c>
      <c r="B1947" s="1304">
        <v>24200061</v>
      </c>
      <c r="C1947" s="1279" t="s">
        <v>2740</v>
      </c>
      <c r="D1947" s="1296">
        <f>+BS!Q1943</f>
        <v>-1220500.1350000002</v>
      </c>
      <c r="E1947" s="1298"/>
      <c r="F1947" s="1275"/>
      <c r="G1947" s="1275">
        <f>+D1947</f>
        <v>-1220500.1350000002</v>
      </c>
      <c r="H1947" s="1275"/>
      <c r="I1947" s="1275"/>
      <c r="K1947" s="1275"/>
      <c r="L1947" s="1275"/>
      <c r="M1947" s="1275"/>
      <c r="N1947" s="1333">
        <f t="shared" si="135"/>
        <v>0</v>
      </c>
      <c r="O1947" s="1333">
        <f t="shared" si="136"/>
        <v>0</v>
      </c>
    </row>
    <row r="1948" spans="1:15" outlineLevel="1">
      <c r="A1948" s="1263">
        <v>1937</v>
      </c>
      <c r="B1948" s="1295">
        <v>24200063</v>
      </c>
      <c r="C1948" s="1279" t="s">
        <v>3586</v>
      </c>
      <c r="D1948" s="1296">
        <f>+BS!Q1944</f>
        <v>0</v>
      </c>
      <c r="N1948" s="1353">
        <f t="shared" si="135"/>
        <v>0</v>
      </c>
      <c r="O1948" s="1353">
        <f t="shared" si="136"/>
        <v>0</v>
      </c>
    </row>
    <row r="1949" spans="1:15" outlineLevel="1">
      <c r="A1949" s="1263">
        <v>1938</v>
      </c>
      <c r="B1949" s="1295">
        <v>24200071</v>
      </c>
      <c r="C1949" s="1279" t="s">
        <v>3176</v>
      </c>
      <c r="D1949" s="1296">
        <f>+BS!Q1945</f>
        <v>-7139</v>
      </c>
      <c r="G1949" s="1261">
        <f>+D1949</f>
        <v>-7139</v>
      </c>
      <c r="N1949" s="1353">
        <f t="shared" si="135"/>
        <v>0</v>
      </c>
      <c r="O1949" s="1353">
        <f t="shared" si="136"/>
        <v>0</v>
      </c>
    </row>
    <row r="1950" spans="1:15" outlineLevel="1">
      <c r="A1950" s="1263">
        <v>1939</v>
      </c>
      <c r="B1950" s="1295">
        <v>24200093</v>
      </c>
      <c r="C1950" s="1279" t="s">
        <v>2562</v>
      </c>
      <c r="D1950" s="1296">
        <f>+BS!Q1946</f>
        <v>0</v>
      </c>
      <c r="N1950" s="1353">
        <f t="shared" si="135"/>
        <v>0</v>
      </c>
      <c r="O1950" s="1353">
        <f t="shared" si="136"/>
        <v>0</v>
      </c>
    </row>
    <row r="1951" spans="1:15" outlineLevel="1">
      <c r="A1951" s="1263">
        <v>1940</v>
      </c>
      <c r="B1951" s="1295">
        <v>24200103</v>
      </c>
      <c r="C1951" s="1279" t="s">
        <v>2622</v>
      </c>
      <c r="D1951" s="1296">
        <f>+BS!Q1947</f>
        <v>-25000</v>
      </c>
      <c r="G1951" s="1261">
        <f>+D1951</f>
        <v>-25000</v>
      </c>
      <c r="N1951" s="1353">
        <f t="shared" si="135"/>
        <v>0</v>
      </c>
      <c r="O1951" s="1353">
        <f t="shared" si="136"/>
        <v>0</v>
      </c>
    </row>
    <row r="1952" spans="1:15" outlineLevel="1">
      <c r="A1952" s="1263">
        <v>1941</v>
      </c>
      <c r="B1952" s="1295">
        <v>24200363</v>
      </c>
      <c r="C1952" s="1279" t="s">
        <v>966</v>
      </c>
      <c r="D1952" s="1296">
        <f>+BS!Q1948</f>
        <v>0</v>
      </c>
      <c r="N1952" s="1353">
        <f t="shared" si="135"/>
        <v>0</v>
      </c>
      <c r="O1952" s="1353">
        <f t="shared" si="136"/>
        <v>0</v>
      </c>
    </row>
    <row r="1953" spans="1:15" s="1279" customFormat="1" outlineLevel="1">
      <c r="A1953" s="1298">
        <v>1942</v>
      </c>
      <c r="B1953" s="1295">
        <v>24200451</v>
      </c>
      <c r="C1953" s="1279" t="s">
        <v>2227</v>
      </c>
      <c r="D1953" s="1296">
        <f>+BS!Q1949</f>
        <v>-1502664.1549999996</v>
      </c>
      <c r="E1953" s="1298"/>
      <c r="F1953" s="1275"/>
      <c r="G1953" s="1275"/>
      <c r="H1953" s="1275"/>
      <c r="I1953" s="1275">
        <f>+D1953</f>
        <v>-1502664.1549999996</v>
      </c>
      <c r="K1953" s="1275"/>
      <c r="L1953" s="1275"/>
      <c r="M1953" s="1275">
        <f>I1953</f>
        <v>-1502664.1549999996</v>
      </c>
      <c r="N1953" s="1333">
        <f t="shared" si="135"/>
        <v>-1502664.1549999996</v>
      </c>
      <c r="O1953" s="1333">
        <f t="shared" si="136"/>
        <v>0</v>
      </c>
    </row>
    <row r="1954" spans="1:15" s="1279" customFormat="1" outlineLevel="1">
      <c r="A1954" s="1298">
        <v>1943</v>
      </c>
      <c r="B1954" s="1295">
        <v>24200453</v>
      </c>
      <c r="C1954" s="1279" t="s">
        <v>1129</v>
      </c>
      <c r="D1954" s="1296">
        <f>+BS!Q1950</f>
        <v>0</v>
      </c>
      <c r="E1954" s="1298"/>
      <c r="F1954" s="1275"/>
      <c r="G1954" s="1275"/>
      <c r="H1954" s="1275"/>
      <c r="I1954" s="1275"/>
      <c r="K1954" s="1275"/>
      <c r="L1954" s="1275"/>
      <c r="M1954" s="1275"/>
      <c r="N1954" s="1333">
        <f t="shared" si="135"/>
        <v>0</v>
      </c>
      <c r="O1954" s="1333">
        <f t="shared" si="136"/>
        <v>0</v>
      </c>
    </row>
    <row r="1955" spans="1:15" s="1279" customFormat="1" outlineLevel="1">
      <c r="A1955" s="1298">
        <v>1944</v>
      </c>
      <c r="B1955" s="1295">
        <v>24200461</v>
      </c>
      <c r="C1955" s="1279" t="s">
        <v>2647</v>
      </c>
      <c r="D1955" s="1296">
        <f>+BS!Q1951</f>
        <v>-10688049.793333331</v>
      </c>
      <c r="E1955" s="1298"/>
      <c r="F1955" s="1275"/>
      <c r="G1955" s="1275"/>
      <c r="H1955" s="1275"/>
      <c r="I1955" s="1275">
        <f>+D1955</f>
        <v>-10688049.793333331</v>
      </c>
      <c r="K1955" s="1275"/>
      <c r="L1955" s="1275"/>
      <c r="M1955" s="1275">
        <f>I1955</f>
        <v>-10688049.793333331</v>
      </c>
      <c r="N1955" s="1333">
        <f t="shared" si="135"/>
        <v>-10688049.793333331</v>
      </c>
      <c r="O1955" s="1333">
        <f t="shared" si="136"/>
        <v>0</v>
      </c>
    </row>
    <row r="1956" spans="1:15" s="1279" customFormat="1" outlineLevel="1">
      <c r="A1956" s="1298">
        <v>1945</v>
      </c>
      <c r="B1956" s="1295">
        <v>24200483</v>
      </c>
      <c r="C1956" s="1279" t="s">
        <v>3587</v>
      </c>
      <c r="D1956" s="1296">
        <f>+BS!Q1952</f>
        <v>0</v>
      </c>
      <c r="E1956" s="1298"/>
      <c r="F1956" s="1275"/>
      <c r="G1956" s="1275"/>
      <c r="H1956" s="1275"/>
      <c r="I1956" s="1275"/>
      <c r="K1956" s="1275"/>
      <c r="L1956" s="1275"/>
      <c r="M1956" s="1275"/>
      <c r="N1956" s="1333">
        <f t="shared" si="135"/>
        <v>0</v>
      </c>
      <c r="O1956" s="1333">
        <f t="shared" si="136"/>
        <v>0</v>
      </c>
    </row>
    <row r="1957" spans="1:15" s="1279" customFormat="1" outlineLevel="1">
      <c r="A1957" s="1298">
        <v>1946</v>
      </c>
      <c r="B1957" s="1295">
        <v>24200491</v>
      </c>
      <c r="C1957" s="1279" t="s">
        <v>223</v>
      </c>
      <c r="D1957" s="1296">
        <f>+BS!Q1953</f>
        <v>0</v>
      </c>
      <c r="E1957" s="1298"/>
      <c r="F1957" s="1275"/>
      <c r="G1957" s="1275"/>
      <c r="H1957" s="1275"/>
      <c r="I1957" s="1275"/>
      <c r="K1957" s="1275"/>
      <c r="L1957" s="1275"/>
      <c r="M1957" s="1275"/>
      <c r="N1957" s="1333">
        <f t="shared" si="135"/>
        <v>0</v>
      </c>
      <c r="O1957" s="1333">
        <f t="shared" si="136"/>
        <v>0</v>
      </c>
    </row>
    <row r="1958" spans="1:15" s="1279" customFormat="1" outlineLevel="1">
      <c r="A1958" s="1298">
        <v>1947</v>
      </c>
      <c r="B1958" s="1295">
        <v>24200511</v>
      </c>
      <c r="C1958" s="1279" t="s">
        <v>224</v>
      </c>
      <c r="D1958" s="1296">
        <f>+BS!Q1954</f>
        <v>-3418747.7166666668</v>
      </c>
      <c r="E1958" s="1298"/>
      <c r="F1958" s="1275"/>
      <c r="G1958" s="1275">
        <f t="shared" ref="G1958:G1971" si="137">+D1958</f>
        <v>-3418747.7166666668</v>
      </c>
      <c r="H1958" s="1275"/>
      <c r="I1958" s="1275"/>
      <c r="K1958" s="1275"/>
      <c r="L1958" s="1275"/>
      <c r="M1958" s="1275"/>
      <c r="N1958" s="1333">
        <f t="shared" si="135"/>
        <v>0</v>
      </c>
      <c r="O1958" s="1333">
        <f t="shared" si="136"/>
        <v>0</v>
      </c>
    </row>
    <row r="1959" spans="1:15" s="1279" customFormat="1" outlineLevel="1">
      <c r="A1959" s="1298">
        <v>1948</v>
      </c>
      <c r="B1959" s="1295">
        <v>24200513</v>
      </c>
      <c r="C1959" s="1279" t="s">
        <v>1656</v>
      </c>
      <c r="D1959" s="1296">
        <f>+BS!Q1955</f>
        <v>0</v>
      </c>
      <c r="E1959" s="1298"/>
      <c r="F1959" s="1275"/>
      <c r="G1959" s="1275">
        <f t="shared" si="137"/>
        <v>0</v>
      </c>
      <c r="H1959" s="1275"/>
      <c r="I1959" s="1275"/>
      <c r="K1959" s="1275"/>
      <c r="L1959" s="1275"/>
      <c r="M1959" s="1275"/>
      <c r="N1959" s="1333">
        <f t="shared" si="135"/>
        <v>0</v>
      </c>
      <c r="O1959" s="1333">
        <f t="shared" si="136"/>
        <v>0</v>
      </c>
    </row>
    <row r="1960" spans="1:15" s="1279" customFormat="1" outlineLevel="1">
      <c r="A1960" s="1298">
        <v>1949</v>
      </c>
      <c r="B1960" s="1295">
        <v>24200521</v>
      </c>
      <c r="C1960" s="1279" t="s">
        <v>2238</v>
      </c>
      <c r="D1960" s="1296">
        <f>+BS!Q1956</f>
        <v>-267917.38999999996</v>
      </c>
      <c r="E1960" s="1298"/>
      <c r="F1960" s="1275"/>
      <c r="G1960" s="1275">
        <f t="shared" si="137"/>
        <v>-267917.38999999996</v>
      </c>
      <c r="H1960" s="1275"/>
      <c r="I1960" s="1275"/>
      <c r="K1960" s="1275"/>
      <c r="L1960" s="1275"/>
      <c r="M1960" s="1275"/>
      <c r="N1960" s="1333">
        <f t="shared" si="135"/>
        <v>0</v>
      </c>
      <c r="O1960" s="1333">
        <f t="shared" si="136"/>
        <v>0</v>
      </c>
    </row>
    <row r="1961" spans="1:15" s="1279" customFormat="1" outlineLevel="1">
      <c r="A1961" s="1298">
        <v>1950</v>
      </c>
      <c r="B1961" s="1295">
        <v>24200541</v>
      </c>
      <c r="C1961" s="1279" t="s">
        <v>1289</v>
      </c>
      <c r="D1961" s="1296">
        <f>+BS!Q1957</f>
        <v>-143364.73833333334</v>
      </c>
      <c r="E1961" s="1298"/>
      <c r="F1961" s="1275"/>
      <c r="G1961" s="1275">
        <f t="shared" si="137"/>
        <v>-143364.73833333334</v>
      </c>
      <c r="H1961" s="1275"/>
      <c r="I1961" s="1275"/>
      <c r="K1961" s="1275"/>
      <c r="L1961" s="1275"/>
      <c r="M1961" s="1275"/>
      <c r="N1961" s="1333">
        <f t="shared" si="135"/>
        <v>0</v>
      </c>
      <c r="O1961" s="1333">
        <f t="shared" si="136"/>
        <v>0</v>
      </c>
    </row>
    <row r="1962" spans="1:15" s="1279" customFormat="1" outlineLevel="1">
      <c r="A1962" s="1298">
        <v>1951</v>
      </c>
      <c r="B1962" s="1295">
        <v>24200551</v>
      </c>
      <c r="C1962" s="1279" t="s">
        <v>48</v>
      </c>
      <c r="D1962" s="1296">
        <f>+BS!Q1958</f>
        <v>-143364.73833333334</v>
      </c>
      <c r="E1962" s="1298"/>
      <c r="F1962" s="1275"/>
      <c r="G1962" s="1275">
        <f t="shared" si="137"/>
        <v>-143364.73833333334</v>
      </c>
      <c r="H1962" s="1275"/>
      <c r="I1962" s="1275"/>
      <c r="K1962" s="1275"/>
      <c r="L1962" s="1275"/>
      <c r="M1962" s="1275"/>
      <c r="N1962" s="1333">
        <f t="shared" si="135"/>
        <v>0</v>
      </c>
      <c r="O1962" s="1333">
        <f t="shared" si="136"/>
        <v>0</v>
      </c>
    </row>
    <row r="1963" spans="1:15" s="1279" customFormat="1" outlineLevel="1">
      <c r="A1963" s="1298">
        <v>1952</v>
      </c>
      <c r="B1963" s="1295">
        <v>24200561</v>
      </c>
      <c r="C1963" s="1279" t="s">
        <v>861</v>
      </c>
      <c r="D1963" s="1296">
        <f>+BS!Q1959</f>
        <v>-36899.809166666666</v>
      </c>
      <c r="E1963" s="1298"/>
      <c r="F1963" s="1275"/>
      <c r="G1963" s="1275">
        <f t="shared" si="137"/>
        <v>-36899.809166666666</v>
      </c>
      <c r="H1963" s="1275"/>
      <c r="I1963" s="1275"/>
      <c r="K1963" s="1275"/>
      <c r="L1963" s="1275"/>
      <c r="M1963" s="1275"/>
      <c r="N1963" s="1333">
        <f t="shared" si="135"/>
        <v>0</v>
      </c>
      <c r="O1963" s="1333">
        <f t="shared" si="136"/>
        <v>0</v>
      </c>
    </row>
    <row r="1964" spans="1:15" s="1279" customFormat="1" outlineLevel="1">
      <c r="A1964" s="1298">
        <v>1953</v>
      </c>
      <c r="B1964" s="1295">
        <v>24200571</v>
      </c>
      <c r="C1964" s="1279" t="s">
        <v>417</v>
      </c>
      <c r="D1964" s="1296">
        <f>+BS!Q1960</f>
        <v>-36899.809166666666</v>
      </c>
      <c r="E1964" s="1298"/>
      <c r="F1964" s="1275"/>
      <c r="G1964" s="1275">
        <f t="shared" si="137"/>
        <v>-36899.809166666666</v>
      </c>
      <c r="H1964" s="1275"/>
      <c r="I1964" s="1275"/>
      <c r="K1964" s="1275"/>
      <c r="L1964" s="1275"/>
      <c r="M1964" s="1275"/>
      <c r="N1964" s="1333">
        <f t="shared" si="135"/>
        <v>0</v>
      </c>
      <c r="O1964" s="1333">
        <f t="shared" si="136"/>
        <v>0</v>
      </c>
    </row>
    <row r="1965" spans="1:15" s="1279" customFormat="1" hidden="1" outlineLevel="2">
      <c r="A1965" s="1298">
        <v>1954</v>
      </c>
      <c r="B1965" s="1295">
        <v>24200581</v>
      </c>
      <c r="C1965" s="1279" t="s">
        <v>611</v>
      </c>
      <c r="D1965" s="1296">
        <f>+BS!Q1961</f>
        <v>0</v>
      </c>
      <c r="E1965" s="1298"/>
      <c r="F1965" s="1275"/>
      <c r="G1965" s="1275">
        <f t="shared" si="137"/>
        <v>0</v>
      </c>
      <c r="H1965" s="1275"/>
      <c r="I1965" s="1275"/>
      <c r="K1965" s="1275"/>
      <c r="L1965" s="1275"/>
      <c r="M1965" s="1275"/>
      <c r="N1965" s="1333">
        <f t="shared" si="135"/>
        <v>0</v>
      </c>
      <c r="O1965" s="1333">
        <f t="shared" si="136"/>
        <v>0</v>
      </c>
    </row>
    <row r="1966" spans="1:15" s="1279" customFormat="1" hidden="1" outlineLevel="2">
      <c r="A1966" s="1298">
        <v>1955</v>
      </c>
      <c r="B1966" s="1295">
        <v>24200593</v>
      </c>
      <c r="C1966" s="1279" t="s">
        <v>612</v>
      </c>
      <c r="D1966" s="1296">
        <f>+BS!Q1962</f>
        <v>0</v>
      </c>
      <c r="E1966" s="1298"/>
      <c r="F1966" s="1275"/>
      <c r="G1966" s="1275">
        <f t="shared" si="137"/>
        <v>0</v>
      </c>
      <c r="H1966" s="1275"/>
      <c r="I1966" s="1275"/>
      <c r="K1966" s="1275"/>
      <c r="L1966" s="1275"/>
      <c r="M1966" s="1275"/>
      <c r="N1966" s="1333">
        <f t="shared" si="135"/>
        <v>0</v>
      </c>
      <c r="O1966" s="1333">
        <f t="shared" si="136"/>
        <v>0</v>
      </c>
    </row>
    <row r="1967" spans="1:15" s="1279" customFormat="1" hidden="1" outlineLevel="2">
      <c r="A1967" s="1298">
        <v>1956</v>
      </c>
      <c r="B1967" s="1295">
        <v>24200603</v>
      </c>
      <c r="C1967" s="1279" t="s">
        <v>1373</v>
      </c>
      <c r="D1967" s="1296">
        <f>+BS!Q1963</f>
        <v>0</v>
      </c>
      <c r="E1967" s="1298"/>
      <c r="F1967" s="1275"/>
      <c r="G1967" s="1275">
        <f t="shared" si="137"/>
        <v>0</v>
      </c>
      <c r="H1967" s="1275"/>
      <c r="I1967" s="1275"/>
      <c r="K1967" s="1275"/>
      <c r="L1967" s="1275"/>
      <c r="M1967" s="1275"/>
      <c r="N1967" s="1333">
        <f t="shared" si="135"/>
        <v>0</v>
      </c>
      <c r="O1967" s="1333">
        <f t="shared" si="136"/>
        <v>0</v>
      </c>
    </row>
    <row r="1968" spans="1:15" s="1279" customFormat="1" outlineLevel="1" collapsed="1">
      <c r="A1968" s="1298">
        <v>1957</v>
      </c>
      <c r="B1968" s="1330">
        <v>24200611</v>
      </c>
      <c r="C1968" s="1279" t="s">
        <v>833</v>
      </c>
      <c r="D1968" s="1296">
        <f>+BS!Q1964</f>
        <v>-261849.375</v>
      </c>
      <c r="E1968" s="1298"/>
      <c r="F1968" s="1275"/>
      <c r="G1968" s="1275">
        <f t="shared" si="137"/>
        <v>-261849.375</v>
      </c>
      <c r="H1968" s="1275"/>
      <c r="I1968" s="1275"/>
      <c r="K1968" s="1275"/>
      <c r="L1968" s="1275"/>
      <c r="M1968" s="1275"/>
      <c r="N1968" s="1333">
        <f t="shared" si="135"/>
        <v>0</v>
      </c>
      <c r="O1968" s="1333">
        <f t="shared" si="136"/>
        <v>0</v>
      </c>
    </row>
    <row r="1969" spans="1:15" s="1279" customFormat="1" outlineLevel="1">
      <c r="A1969" s="1298">
        <v>1958</v>
      </c>
      <c r="B1969" s="1295">
        <v>24200612</v>
      </c>
      <c r="C1969" s="1279" t="s">
        <v>2020</v>
      </c>
      <c r="D1969" s="1296">
        <f>+BS!Q1965</f>
        <v>0</v>
      </c>
      <c r="E1969" s="1298"/>
      <c r="F1969" s="1275"/>
      <c r="G1969" s="1275">
        <f t="shared" si="137"/>
        <v>0</v>
      </c>
      <c r="H1969" s="1275"/>
      <c r="I1969" s="1275"/>
      <c r="K1969" s="1275"/>
      <c r="L1969" s="1275"/>
      <c r="M1969" s="1275"/>
      <c r="N1969" s="1333">
        <f t="shared" si="135"/>
        <v>0</v>
      </c>
      <c r="O1969" s="1333">
        <f t="shared" si="136"/>
        <v>0</v>
      </c>
    </row>
    <row r="1970" spans="1:15" s="1279" customFormat="1" outlineLevel="1">
      <c r="A1970" s="1298">
        <v>1959</v>
      </c>
      <c r="B1970" s="1295">
        <v>24200621</v>
      </c>
      <c r="C1970" s="1279" t="s">
        <v>3588</v>
      </c>
      <c r="D1970" s="1296">
        <f>+BS!Q1966</f>
        <v>0</v>
      </c>
      <c r="E1970" s="1298"/>
      <c r="F1970" s="1275"/>
      <c r="G1970" s="1275">
        <f t="shared" si="137"/>
        <v>0</v>
      </c>
      <c r="H1970" s="1275"/>
      <c r="I1970" s="1275"/>
      <c r="K1970" s="1275"/>
      <c r="L1970" s="1275"/>
      <c r="M1970" s="1275"/>
      <c r="N1970" s="1333">
        <f t="shared" si="135"/>
        <v>0</v>
      </c>
      <c r="O1970" s="1333">
        <f t="shared" si="136"/>
        <v>0</v>
      </c>
    </row>
    <row r="1971" spans="1:15" s="1279" customFormat="1" outlineLevel="1">
      <c r="A1971" s="1298">
        <v>1960</v>
      </c>
      <c r="B1971" s="1295">
        <v>24200622</v>
      </c>
      <c r="C1971" s="1279" t="s">
        <v>3589</v>
      </c>
      <c r="D1971" s="1296">
        <f>+BS!Q1967</f>
        <v>-1523868.4758333333</v>
      </c>
      <c r="E1971" s="1298"/>
      <c r="F1971" s="1275"/>
      <c r="G1971" s="1275">
        <f t="shared" si="137"/>
        <v>-1523868.4758333333</v>
      </c>
      <c r="H1971" s="1275"/>
      <c r="I1971" s="1275"/>
      <c r="K1971" s="1275"/>
      <c r="L1971" s="1275"/>
      <c r="M1971" s="1275"/>
      <c r="N1971" s="1333">
        <f t="shared" si="135"/>
        <v>0</v>
      </c>
      <c r="O1971" s="1333">
        <f t="shared" si="136"/>
        <v>0</v>
      </c>
    </row>
    <row r="1972" spans="1:15" s="1279" customFormat="1" outlineLevel="1">
      <c r="A1972" s="1298">
        <v>1961</v>
      </c>
      <c r="B1972" s="1295">
        <v>24200632</v>
      </c>
      <c r="C1972" s="1279" t="s">
        <v>1862</v>
      </c>
      <c r="D1972" s="1296">
        <f>+BS!Q1968</f>
        <v>-150940.24666666667</v>
      </c>
      <c r="E1972" s="1298"/>
      <c r="F1972" s="1275"/>
      <c r="G1972" s="1275"/>
      <c r="H1972" s="1275"/>
      <c r="I1972" s="1275">
        <f>+D1972</f>
        <v>-150940.24666666667</v>
      </c>
      <c r="K1972" s="1275"/>
      <c r="L1972" s="1275"/>
      <c r="M1972" s="1275">
        <f>I1972</f>
        <v>-150940.24666666667</v>
      </c>
      <c r="N1972" s="1333">
        <f t="shared" si="135"/>
        <v>-150940.24666666667</v>
      </c>
      <c r="O1972" s="1333">
        <f t="shared" si="136"/>
        <v>0</v>
      </c>
    </row>
    <row r="1973" spans="1:15" s="1279" customFormat="1" outlineLevel="1">
      <c r="A1973" s="1298">
        <v>1962</v>
      </c>
      <c r="B1973" s="1295">
        <v>24200633</v>
      </c>
      <c r="C1973" s="1279" t="s">
        <v>1904</v>
      </c>
      <c r="D1973" s="1296">
        <f>+BS!Q1969</f>
        <v>-1756799.2829166667</v>
      </c>
      <c r="E1973" s="1298"/>
      <c r="F1973" s="1275"/>
      <c r="G1973" s="1275">
        <f>+D1973</f>
        <v>-1756799.2829166667</v>
      </c>
      <c r="H1973" s="1275"/>
      <c r="I1973" s="1275"/>
      <c r="K1973" s="1275"/>
      <c r="L1973" s="1275"/>
      <c r="M1973" s="1275"/>
      <c r="N1973" s="1333">
        <f t="shared" si="135"/>
        <v>0</v>
      </c>
      <c r="O1973" s="1333">
        <f t="shared" si="136"/>
        <v>0</v>
      </c>
    </row>
    <row r="1974" spans="1:15" outlineLevel="1">
      <c r="A1974" s="1263">
        <v>1963</v>
      </c>
      <c r="B1974" s="1295">
        <v>24200631</v>
      </c>
      <c r="C1974" s="1279" t="s">
        <v>463</v>
      </c>
      <c r="D1974" s="1296">
        <f>+BS!Q1970</f>
        <v>0</v>
      </c>
      <c r="N1974" s="1353">
        <f t="shared" si="135"/>
        <v>0</v>
      </c>
      <c r="O1974" s="1353">
        <f t="shared" si="136"/>
        <v>0</v>
      </c>
    </row>
    <row r="1975" spans="1:15" outlineLevel="1">
      <c r="A1975" s="1263">
        <v>1964</v>
      </c>
      <c r="B1975" s="1295">
        <v>24200641</v>
      </c>
      <c r="C1975" s="1279" t="s">
        <v>1691</v>
      </c>
      <c r="D1975" s="1296">
        <f>+BS!Q1971</f>
        <v>-257458.08666666667</v>
      </c>
      <c r="I1975" s="1261">
        <f>+D1975</f>
        <v>-257458.08666666667</v>
      </c>
      <c r="M1975" s="1275">
        <f>I1975</f>
        <v>-257458.08666666667</v>
      </c>
      <c r="N1975" s="1353">
        <f t="shared" si="135"/>
        <v>-257458.08666666667</v>
      </c>
      <c r="O1975" s="1353">
        <f t="shared" si="136"/>
        <v>0</v>
      </c>
    </row>
    <row r="1976" spans="1:15" outlineLevel="1">
      <c r="A1976" s="1263">
        <v>1965</v>
      </c>
      <c r="B1976" s="1295">
        <v>24200643</v>
      </c>
      <c r="C1976" s="1279" t="s">
        <v>2341</v>
      </c>
      <c r="D1976" s="1296">
        <f>+BS!Q1972</f>
        <v>0</v>
      </c>
      <c r="N1976" s="1353">
        <f t="shared" si="135"/>
        <v>0</v>
      </c>
      <c r="O1976" s="1353">
        <f t="shared" si="136"/>
        <v>0</v>
      </c>
    </row>
    <row r="1977" spans="1:15" outlineLevel="1">
      <c r="A1977" s="1263">
        <v>1966</v>
      </c>
      <c r="B1977" s="1295">
        <v>24200651</v>
      </c>
      <c r="C1977" s="1279" t="s">
        <v>1384</v>
      </c>
      <c r="D1977" s="1296">
        <f>+BS!Q1973</f>
        <v>-21541.666666666668</v>
      </c>
      <c r="G1977" s="1261">
        <f t="shared" ref="G1977:G1992" si="138">+D1977</f>
        <v>-21541.666666666668</v>
      </c>
      <c r="N1977" s="1353">
        <f t="shared" si="135"/>
        <v>0</v>
      </c>
      <c r="O1977" s="1353">
        <f t="shared" si="136"/>
        <v>0</v>
      </c>
    </row>
    <row r="1978" spans="1:15" s="1279" customFormat="1" outlineLevel="1">
      <c r="A1978" s="1298">
        <v>1967</v>
      </c>
      <c r="B1978" s="1330">
        <v>24200653</v>
      </c>
      <c r="C1978" s="1279" t="s">
        <v>1714</v>
      </c>
      <c r="D1978" s="1296">
        <f>+BS!Q1974</f>
        <v>-777942.72666666668</v>
      </c>
      <c r="E1978" s="1298"/>
      <c r="F1978" s="1275"/>
      <c r="G1978" s="1275">
        <f t="shared" si="138"/>
        <v>-777942.72666666668</v>
      </c>
      <c r="H1978" s="1275"/>
      <c r="I1978" s="1275"/>
      <c r="K1978" s="1275"/>
      <c r="L1978" s="1275"/>
      <c r="M1978" s="1275"/>
      <c r="N1978" s="1333">
        <f t="shared" si="135"/>
        <v>0</v>
      </c>
      <c r="O1978" s="1333">
        <f t="shared" si="136"/>
        <v>0</v>
      </c>
    </row>
    <row r="1979" spans="1:15" outlineLevel="1">
      <c r="A1979" s="1263">
        <v>1968</v>
      </c>
      <c r="B1979" s="1295">
        <v>24200661</v>
      </c>
      <c r="C1979" s="1279" t="s">
        <v>1385</v>
      </c>
      <c r="D1979" s="1296">
        <f>+BS!Q1975</f>
        <v>-197646.09</v>
      </c>
      <c r="G1979" s="1261">
        <f t="shared" si="138"/>
        <v>-197646.09</v>
      </c>
      <c r="N1979" s="1353">
        <f t="shared" si="135"/>
        <v>0</v>
      </c>
      <c r="O1979" s="1353">
        <f t="shared" si="136"/>
        <v>0</v>
      </c>
    </row>
    <row r="1980" spans="1:15" outlineLevel="1">
      <c r="A1980" s="1263">
        <v>1969</v>
      </c>
      <c r="B1980" s="1295">
        <v>24200671</v>
      </c>
      <c r="C1980" s="1279" t="s">
        <v>1386</v>
      </c>
      <c r="D1980" s="1296">
        <f>+BS!Q1976</f>
        <v>-58535.345000000001</v>
      </c>
      <c r="G1980" s="1261">
        <f t="shared" si="138"/>
        <v>-58535.345000000001</v>
      </c>
      <c r="N1980" s="1353">
        <f t="shared" si="135"/>
        <v>0</v>
      </c>
      <c r="O1980" s="1353">
        <f t="shared" si="136"/>
        <v>0</v>
      </c>
    </row>
    <row r="1981" spans="1:15" outlineLevel="1">
      <c r="A1981" s="1263">
        <v>1970</v>
      </c>
      <c r="B1981" s="1295">
        <v>24200681</v>
      </c>
      <c r="C1981" s="1279" t="s">
        <v>1387</v>
      </c>
      <c r="D1981" s="1296">
        <f>+BS!Q1977</f>
        <v>-58535.345000000001</v>
      </c>
      <c r="G1981" s="1261">
        <f t="shared" si="138"/>
        <v>-58535.345000000001</v>
      </c>
      <c r="N1981" s="1353">
        <f t="shared" si="135"/>
        <v>0</v>
      </c>
      <c r="O1981" s="1353">
        <f t="shared" si="136"/>
        <v>0</v>
      </c>
    </row>
    <row r="1982" spans="1:15" hidden="1" outlineLevel="2">
      <c r="A1982" s="1263">
        <v>1971</v>
      </c>
      <c r="B1982" s="1295">
        <v>24200691</v>
      </c>
      <c r="C1982" s="1279" t="s">
        <v>1093</v>
      </c>
      <c r="D1982" s="1296">
        <f>+BS!Q1978</f>
        <v>0</v>
      </c>
      <c r="G1982" s="1261">
        <f t="shared" si="138"/>
        <v>0</v>
      </c>
      <c r="N1982" s="1353">
        <f t="shared" si="135"/>
        <v>0</v>
      </c>
      <c r="O1982" s="1353">
        <f t="shared" si="136"/>
        <v>0</v>
      </c>
    </row>
    <row r="1983" spans="1:15" hidden="1" outlineLevel="2">
      <c r="A1983" s="1263">
        <v>1972</v>
      </c>
      <c r="B1983" s="1295">
        <v>24200713</v>
      </c>
      <c r="C1983" s="1279" t="s">
        <v>1758</v>
      </c>
      <c r="D1983" s="1296">
        <f>+BS!Q1979</f>
        <v>0</v>
      </c>
      <c r="G1983" s="1261">
        <f t="shared" si="138"/>
        <v>0</v>
      </c>
      <c r="N1983" s="1353">
        <f t="shared" si="135"/>
        <v>0</v>
      </c>
      <c r="O1983" s="1353">
        <f t="shared" si="136"/>
        <v>0</v>
      </c>
    </row>
    <row r="1984" spans="1:15" hidden="1" outlineLevel="2">
      <c r="A1984" s="1263">
        <v>1973</v>
      </c>
      <c r="B1984" s="1295">
        <v>24200723</v>
      </c>
      <c r="C1984" s="1279" t="s">
        <v>1552</v>
      </c>
      <c r="D1984" s="1296">
        <f>+BS!Q1980</f>
        <v>0</v>
      </c>
      <c r="G1984" s="1261">
        <f t="shared" si="138"/>
        <v>0</v>
      </c>
      <c r="N1984" s="1353">
        <f t="shared" si="135"/>
        <v>0</v>
      </c>
      <c r="O1984" s="1353">
        <f t="shared" si="136"/>
        <v>0</v>
      </c>
    </row>
    <row r="1985" spans="1:16" hidden="1" outlineLevel="2">
      <c r="A1985" s="1263">
        <v>1974</v>
      </c>
      <c r="B1985" s="1295">
        <v>24200731</v>
      </c>
      <c r="C1985" s="1279" t="s">
        <v>965</v>
      </c>
      <c r="D1985" s="1296">
        <f>+BS!Q1981</f>
        <v>0</v>
      </c>
      <c r="G1985" s="1261">
        <f t="shared" si="138"/>
        <v>0</v>
      </c>
      <c r="N1985" s="1353">
        <f t="shared" si="135"/>
        <v>0</v>
      </c>
      <c r="O1985" s="1353">
        <f t="shared" si="136"/>
        <v>0</v>
      </c>
    </row>
    <row r="1986" spans="1:16" hidden="1" outlineLevel="2">
      <c r="A1986" s="1263">
        <v>1975</v>
      </c>
      <c r="B1986" s="1295">
        <v>24200733</v>
      </c>
      <c r="C1986" s="1279" t="s">
        <v>1506</v>
      </c>
      <c r="D1986" s="1296">
        <f>+BS!Q1982</f>
        <v>0</v>
      </c>
      <c r="G1986" s="1261">
        <f t="shared" si="138"/>
        <v>0</v>
      </c>
      <c r="N1986" s="1353">
        <f t="shared" si="135"/>
        <v>0</v>
      </c>
      <c r="O1986" s="1353">
        <f t="shared" si="136"/>
        <v>0</v>
      </c>
    </row>
    <row r="1987" spans="1:16" hidden="1" outlineLevel="2">
      <c r="A1987" s="1263">
        <v>1976</v>
      </c>
      <c r="B1987" s="1295">
        <v>24200741</v>
      </c>
      <c r="C1987" s="1279" t="s">
        <v>2126</v>
      </c>
      <c r="D1987" s="1296">
        <f>+BS!Q1983</f>
        <v>0</v>
      </c>
      <c r="G1987" s="1261">
        <f t="shared" si="138"/>
        <v>0</v>
      </c>
      <c r="N1987" s="1353">
        <f t="shared" si="135"/>
        <v>0</v>
      </c>
      <c r="O1987" s="1353">
        <f t="shared" si="136"/>
        <v>0</v>
      </c>
    </row>
    <row r="1988" spans="1:16" hidden="1" outlineLevel="2">
      <c r="A1988" s="1263">
        <v>1977</v>
      </c>
      <c r="B1988" s="1295">
        <v>24200743</v>
      </c>
      <c r="C1988" s="1279" t="s">
        <v>2173</v>
      </c>
      <c r="D1988" s="1296">
        <f>+BS!Q1984</f>
        <v>0</v>
      </c>
      <c r="G1988" s="1261">
        <f t="shared" si="138"/>
        <v>0</v>
      </c>
      <c r="N1988" s="1353">
        <f t="shared" si="135"/>
        <v>0</v>
      </c>
      <c r="O1988" s="1353">
        <f t="shared" si="136"/>
        <v>0</v>
      </c>
    </row>
    <row r="1989" spans="1:16" hidden="1" outlineLevel="2">
      <c r="A1989" s="1263">
        <v>1978</v>
      </c>
      <c r="B1989" s="1295">
        <v>24200751</v>
      </c>
      <c r="C1989" s="1279" t="s">
        <v>2139</v>
      </c>
      <c r="D1989" s="1296">
        <f>+BS!Q1985</f>
        <v>0</v>
      </c>
      <c r="G1989" s="1261">
        <f t="shared" si="138"/>
        <v>0</v>
      </c>
      <c r="N1989" s="1353">
        <f t="shared" si="135"/>
        <v>0</v>
      </c>
      <c r="O1989" s="1353">
        <f t="shared" si="136"/>
        <v>0</v>
      </c>
    </row>
    <row r="1990" spans="1:16" hidden="1" outlineLevel="2">
      <c r="A1990" s="1263">
        <v>1979</v>
      </c>
      <c r="B1990" s="1295">
        <v>24200761</v>
      </c>
      <c r="C1990" s="1279" t="s">
        <v>2164</v>
      </c>
      <c r="D1990" s="1296">
        <f>+BS!Q1986</f>
        <v>0</v>
      </c>
      <c r="G1990" s="1261">
        <f t="shared" si="138"/>
        <v>0</v>
      </c>
      <c r="N1990" s="1353">
        <f t="shared" si="135"/>
        <v>0</v>
      </c>
      <c r="O1990" s="1353">
        <f t="shared" si="136"/>
        <v>0</v>
      </c>
    </row>
    <row r="1991" spans="1:16" hidden="1" outlineLevel="2">
      <c r="A1991" s="1263">
        <v>1980</v>
      </c>
      <c r="B1991" s="1295">
        <v>24200771</v>
      </c>
      <c r="C1991" s="1279" t="s">
        <v>2168</v>
      </c>
      <c r="D1991" s="1296">
        <f>+BS!Q1987</f>
        <v>0</v>
      </c>
      <c r="G1991" s="1261">
        <f t="shared" si="138"/>
        <v>0</v>
      </c>
      <c r="N1991" s="1353">
        <f t="shared" si="135"/>
        <v>0</v>
      </c>
      <c r="O1991" s="1353">
        <f t="shared" si="136"/>
        <v>0</v>
      </c>
    </row>
    <row r="1992" spans="1:16" hidden="1" outlineLevel="2">
      <c r="A1992" s="1263">
        <v>1981</v>
      </c>
      <c r="B1992" s="1295">
        <v>24200782</v>
      </c>
      <c r="C1992" s="1279" t="s">
        <v>2302</v>
      </c>
      <c r="D1992" s="1296">
        <f>+BS!Q1988</f>
        <v>0</v>
      </c>
      <c r="G1992" s="1261">
        <f t="shared" si="138"/>
        <v>0</v>
      </c>
      <c r="N1992" s="1353">
        <f t="shared" si="135"/>
        <v>0</v>
      </c>
      <c r="O1992" s="1353">
        <f t="shared" si="136"/>
        <v>0</v>
      </c>
    </row>
    <row r="1993" spans="1:16" s="1279" customFormat="1" outlineLevel="1" collapsed="1">
      <c r="A1993" s="1298">
        <v>1982</v>
      </c>
      <c r="B1993" s="1295">
        <v>24200811</v>
      </c>
      <c r="C1993" s="1279" t="s">
        <v>1474</v>
      </c>
      <c r="D1993" s="1296">
        <f>+BS!Q1989</f>
        <v>-174241.68083333338</v>
      </c>
      <c r="E1993" s="1298" t="s">
        <v>3772</v>
      </c>
      <c r="F1993" s="1275"/>
      <c r="G1993" s="1275"/>
      <c r="H1993" s="1275"/>
      <c r="I1993" s="1275">
        <f t="shared" ref="I1993:I2015" si="139">+D1993</f>
        <v>-174241.68083333338</v>
      </c>
      <c r="K1993" s="1275"/>
      <c r="L1993" s="1275"/>
      <c r="M1993" s="1275">
        <f t="shared" ref="M1993:M2015" si="140">+I1993</f>
        <v>-174241.68083333338</v>
      </c>
      <c r="N1993" s="1333">
        <f t="shared" si="135"/>
        <v>-174241.68083333338</v>
      </c>
      <c r="O1993" s="1333">
        <f t="shared" si="136"/>
        <v>0</v>
      </c>
      <c r="P1993" s="1279" t="s">
        <v>3841</v>
      </c>
    </row>
    <row r="1994" spans="1:16" s="1279" customFormat="1" outlineLevel="1">
      <c r="A1994" s="1298">
        <v>1983</v>
      </c>
      <c r="B1994" s="1295">
        <v>24200821</v>
      </c>
      <c r="C1994" s="1279" t="s">
        <v>1475</v>
      </c>
      <c r="D1994" s="1296">
        <f>+BS!Q1990</f>
        <v>-157736.69708333336</v>
      </c>
      <c r="E1994" s="1298" t="s">
        <v>3772</v>
      </c>
      <c r="F1994" s="1275"/>
      <c r="G1994" s="1275"/>
      <c r="H1994" s="1275"/>
      <c r="I1994" s="1275">
        <f t="shared" si="139"/>
        <v>-157736.69708333336</v>
      </c>
      <c r="K1994" s="1275"/>
      <c r="L1994" s="1275"/>
      <c r="M1994" s="1275">
        <f t="shared" si="140"/>
        <v>-157736.69708333336</v>
      </c>
      <c r="N1994" s="1333">
        <f t="shared" si="135"/>
        <v>-157736.69708333336</v>
      </c>
      <c r="O1994" s="1333">
        <f t="shared" si="136"/>
        <v>0</v>
      </c>
      <c r="P1994" s="1279" t="s">
        <v>3841</v>
      </c>
    </row>
    <row r="1995" spans="1:16" s="1279" customFormat="1" outlineLevel="1">
      <c r="A1995" s="1298">
        <v>1984</v>
      </c>
      <c r="B1995" s="1295">
        <v>24200831</v>
      </c>
      <c r="C1995" s="1279" t="s">
        <v>1476</v>
      </c>
      <c r="D1995" s="1296">
        <f>+BS!Q1991</f>
        <v>-87175.907499999987</v>
      </c>
      <c r="E1995" s="1298" t="s">
        <v>3772</v>
      </c>
      <c r="F1995" s="1275"/>
      <c r="G1995" s="1275"/>
      <c r="H1995" s="1275"/>
      <c r="I1995" s="1275">
        <f t="shared" si="139"/>
        <v>-87175.907499999987</v>
      </c>
      <c r="K1995" s="1275"/>
      <c r="L1995" s="1275"/>
      <c r="M1995" s="1275">
        <f t="shared" si="140"/>
        <v>-87175.907499999987</v>
      </c>
      <c r="N1995" s="1333">
        <f t="shared" si="135"/>
        <v>-87175.907499999987</v>
      </c>
      <c r="O1995" s="1333">
        <f t="shared" si="136"/>
        <v>0</v>
      </c>
      <c r="P1995" s="1279" t="s">
        <v>3841</v>
      </c>
    </row>
    <row r="1996" spans="1:16" s="1279" customFormat="1" outlineLevel="1">
      <c r="A1996" s="1298">
        <v>1985</v>
      </c>
      <c r="B1996" s="1295">
        <v>24200841</v>
      </c>
      <c r="C1996" s="1279" t="s">
        <v>1477</v>
      </c>
      <c r="D1996" s="1296">
        <f>+BS!Q1992</f>
        <v>-320534.3470833333</v>
      </c>
      <c r="E1996" s="1298" t="s">
        <v>3772</v>
      </c>
      <c r="F1996" s="1275"/>
      <c r="G1996" s="1275"/>
      <c r="H1996" s="1275"/>
      <c r="I1996" s="1275">
        <f t="shared" si="139"/>
        <v>-320534.3470833333</v>
      </c>
      <c r="K1996" s="1275"/>
      <c r="L1996" s="1275"/>
      <c r="M1996" s="1275">
        <f t="shared" si="140"/>
        <v>-320534.3470833333</v>
      </c>
      <c r="N1996" s="1333">
        <f t="shared" ref="N1996:N2059" si="141">SUM(K1996:M1996)</f>
        <v>-320534.3470833333</v>
      </c>
      <c r="O1996" s="1333">
        <f t="shared" ref="O1996:O2059" si="142">N1996-I1996</f>
        <v>0</v>
      </c>
      <c r="P1996" s="1279" t="s">
        <v>3841</v>
      </c>
    </row>
    <row r="1997" spans="1:16" s="1279" customFormat="1" outlineLevel="1">
      <c r="A1997" s="1298">
        <v>1986</v>
      </c>
      <c r="B1997" s="1295">
        <v>24200851</v>
      </c>
      <c r="C1997" s="1279" t="s">
        <v>1478</v>
      </c>
      <c r="D1997" s="1296">
        <f>+BS!Q1993</f>
        <v>-79704.276666666658</v>
      </c>
      <c r="E1997" s="1298" t="s">
        <v>3772</v>
      </c>
      <c r="F1997" s="1275"/>
      <c r="G1997" s="1275"/>
      <c r="H1997" s="1275"/>
      <c r="I1997" s="1275">
        <f t="shared" si="139"/>
        <v>-79704.276666666658</v>
      </c>
      <c r="K1997" s="1275"/>
      <c r="L1997" s="1275"/>
      <c r="M1997" s="1275">
        <f t="shared" si="140"/>
        <v>-79704.276666666658</v>
      </c>
      <c r="N1997" s="1333">
        <f t="shared" si="141"/>
        <v>-79704.276666666658</v>
      </c>
      <c r="O1997" s="1333">
        <f t="shared" si="142"/>
        <v>0</v>
      </c>
      <c r="P1997" s="1279" t="s">
        <v>3841</v>
      </c>
    </row>
    <row r="1998" spans="1:16" s="1279" customFormat="1" outlineLevel="1">
      <c r="A1998" s="1298">
        <v>1987</v>
      </c>
      <c r="B1998" s="1295">
        <v>24200861</v>
      </c>
      <c r="C1998" s="1279" t="s">
        <v>1479</v>
      </c>
      <c r="D1998" s="1296">
        <f>+BS!Q1994</f>
        <v>0</v>
      </c>
      <c r="E1998" s="1298" t="s">
        <v>3772</v>
      </c>
      <c r="F1998" s="1275"/>
      <c r="G1998" s="1275"/>
      <c r="H1998" s="1275"/>
      <c r="I1998" s="1275">
        <f t="shared" si="139"/>
        <v>0</v>
      </c>
      <c r="K1998" s="1275"/>
      <c r="L1998" s="1275"/>
      <c r="M1998" s="1275">
        <f t="shared" si="140"/>
        <v>0</v>
      </c>
      <c r="N1998" s="1333">
        <f t="shared" si="141"/>
        <v>0</v>
      </c>
      <c r="O1998" s="1333">
        <f t="shared" si="142"/>
        <v>0</v>
      </c>
      <c r="P1998" s="1279" t="s">
        <v>3841</v>
      </c>
    </row>
    <row r="1999" spans="1:16" s="1279" customFormat="1" outlineLevel="1">
      <c r="A1999" s="1298">
        <v>1988</v>
      </c>
      <c r="B1999" s="1295">
        <v>24200871</v>
      </c>
      <c r="C1999" s="1279" t="s">
        <v>1480</v>
      </c>
      <c r="D1999" s="1296">
        <f>+BS!Q1995</f>
        <v>-94690.851250000007</v>
      </c>
      <c r="E1999" s="1298" t="s">
        <v>3772</v>
      </c>
      <c r="F1999" s="1275"/>
      <c r="G1999" s="1275"/>
      <c r="H1999" s="1275"/>
      <c r="I1999" s="1275">
        <f t="shared" si="139"/>
        <v>-94690.851250000007</v>
      </c>
      <c r="K1999" s="1275"/>
      <c r="L1999" s="1275"/>
      <c r="M1999" s="1275">
        <f t="shared" si="140"/>
        <v>-94690.851250000007</v>
      </c>
      <c r="N1999" s="1333">
        <f t="shared" si="141"/>
        <v>-94690.851250000007</v>
      </c>
      <c r="O1999" s="1333">
        <f t="shared" si="142"/>
        <v>0</v>
      </c>
      <c r="P1999" s="1279" t="s">
        <v>3841</v>
      </c>
    </row>
    <row r="2000" spans="1:16" s="1279" customFormat="1" outlineLevel="1">
      <c r="A2000" s="1298">
        <v>1989</v>
      </c>
      <c r="B2000" s="1295">
        <v>24200881</v>
      </c>
      <c r="C2000" s="1343" t="s">
        <v>1515</v>
      </c>
      <c r="D2000" s="1296">
        <f>+BS!Q1996</f>
        <v>-248538.84208333332</v>
      </c>
      <c r="E2000" s="1298" t="s">
        <v>3772</v>
      </c>
      <c r="F2000" s="1275"/>
      <c r="G2000" s="1275"/>
      <c r="H2000" s="1275"/>
      <c r="I2000" s="1275">
        <f t="shared" si="139"/>
        <v>-248538.84208333332</v>
      </c>
      <c r="K2000" s="1275"/>
      <c r="L2000" s="1275"/>
      <c r="M2000" s="1275">
        <f t="shared" si="140"/>
        <v>-248538.84208333332</v>
      </c>
      <c r="N2000" s="1333">
        <f t="shared" si="141"/>
        <v>-248538.84208333332</v>
      </c>
      <c r="O2000" s="1333">
        <f t="shared" si="142"/>
        <v>0</v>
      </c>
      <c r="P2000" s="1279" t="s">
        <v>3841</v>
      </c>
    </row>
    <row r="2001" spans="1:16" s="1279" customFormat="1" outlineLevel="1">
      <c r="A2001" s="1298">
        <v>1990</v>
      </c>
      <c r="B2001" s="1295">
        <v>24200891</v>
      </c>
      <c r="C2001" s="1343" t="s">
        <v>1516</v>
      </c>
      <c r="D2001" s="1296">
        <f>+BS!Q1997</f>
        <v>-67388.41833333332</v>
      </c>
      <c r="E2001" s="1298" t="s">
        <v>3772</v>
      </c>
      <c r="F2001" s="1275"/>
      <c r="G2001" s="1275"/>
      <c r="H2001" s="1275"/>
      <c r="I2001" s="1275">
        <f t="shared" si="139"/>
        <v>-67388.41833333332</v>
      </c>
      <c r="K2001" s="1275"/>
      <c r="L2001" s="1275"/>
      <c r="M2001" s="1275">
        <f t="shared" si="140"/>
        <v>-67388.41833333332</v>
      </c>
      <c r="N2001" s="1333">
        <f t="shared" si="141"/>
        <v>-67388.41833333332</v>
      </c>
      <c r="O2001" s="1333">
        <f t="shared" si="142"/>
        <v>0</v>
      </c>
      <c r="P2001" s="1279" t="s">
        <v>3841</v>
      </c>
    </row>
    <row r="2002" spans="1:16" s="1279" customFormat="1" outlineLevel="1">
      <c r="A2002" s="1298">
        <v>1991</v>
      </c>
      <c r="B2002" s="1295">
        <v>24200901</v>
      </c>
      <c r="C2002" s="1343" t="s">
        <v>1512</v>
      </c>
      <c r="D2002" s="1296">
        <f>+BS!Q1998</f>
        <v>-163594.34708333333</v>
      </c>
      <c r="E2002" s="1298" t="s">
        <v>3772</v>
      </c>
      <c r="F2002" s="1275"/>
      <c r="G2002" s="1275"/>
      <c r="H2002" s="1275"/>
      <c r="I2002" s="1275">
        <f t="shared" si="139"/>
        <v>-163594.34708333333</v>
      </c>
      <c r="K2002" s="1275"/>
      <c r="L2002" s="1275"/>
      <c r="M2002" s="1275">
        <f t="shared" si="140"/>
        <v>-163594.34708333333</v>
      </c>
      <c r="N2002" s="1333">
        <f t="shared" si="141"/>
        <v>-163594.34708333333</v>
      </c>
      <c r="O2002" s="1333">
        <f t="shared" si="142"/>
        <v>0</v>
      </c>
      <c r="P2002" s="1279" t="s">
        <v>3841</v>
      </c>
    </row>
    <row r="2003" spans="1:16" s="1279" customFormat="1" outlineLevel="1">
      <c r="A2003" s="1298">
        <v>1992</v>
      </c>
      <c r="B2003" s="1295">
        <v>24200911</v>
      </c>
      <c r="C2003" s="1343" t="s">
        <v>1517</v>
      </c>
      <c r="D2003" s="1296">
        <f>+BS!Q1999</f>
        <v>-16907.403333333328</v>
      </c>
      <c r="E2003" s="1298" t="s">
        <v>3772</v>
      </c>
      <c r="F2003" s="1275"/>
      <c r="G2003" s="1275"/>
      <c r="H2003" s="1275"/>
      <c r="I2003" s="1275">
        <f t="shared" si="139"/>
        <v>-16907.403333333328</v>
      </c>
      <c r="K2003" s="1275"/>
      <c r="L2003" s="1275"/>
      <c r="M2003" s="1275">
        <f t="shared" si="140"/>
        <v>-16907.403333333328</v>
      </c>
      <c r="N2003" s="1333">
        <f t="shared" si="141"/>
        <v>-16907.403333333328</v>
      </c>
      <c r="O2003" s="1333">
        <f t="shared" si="142"/>
        <v>0</v>
      </c>
      <c r="P2003" s="1279" t="s">
        <v>3841</v>
      </c>
    </row>
    <row r="2004" spans="1:16" s="1279" customFormat="1" outlineLevel="1">
      <c r="A2004" s="1298">
        <v>1993</v>
      </c>
      <c r="B2004" s="1295">
        <v>24200921</v>
      </c>
      <c r="C2004" s="1343" t="s">
        <v>1511</v>
      </c>
      <c r="D2004" s="1296">
        <f>+BS!Q2000</f>
        <v>-2232339.6549999998</v>
      </c>
      <c r="E2004" s="1298" t="s">
        <v>3772</v>
      </c>
      <c r="F2004" s="1275"/>
      <c r="G2004" s="1275"/>
      <c r="H2004" s="1275"/>
      <c r="I2004" s="1275">
        <f t="shared" si="139"/>
        <v>-2232339.6549999998</v>
      </c>
      <c r="K2004" s="1275"/>
      <c r="L2004" s="1275"/>
      <c r="M2004" s="1275">
        <f t="shared" si="140"/>
        <v>-2232339.6549999998</v>
      </c>
      <c r="N2004" s="1333">
        <f t="shared" si="141"/>
        <v>-2232339.6549999998</v>
      </c>
      <c r="O2004" s="1333">
        <f t="shared" si="142"/>
        <v>0</v>
      </c>
      <c r="P2004" s="1279" t="s">
        <v>3841</v>
      </c>
    </row>
    <row r="2005" spans="1:16" s="1279" customFormat="1" outlineLevel="1">
      <c r="A2005" s="1298">
        <v>1994</v>
      </c>
      <c r="B2005" s="1295">
        <v>24200931</v>
      </c>
      <c r="C2005" s="1343" t="s">
        <v>1518</v>
      </c>
      <c r="D2005" s="1296">
        <f>+BS!Q2001</f>
        <v>-298965.7475</v>
      </c>
      <c r="E2005" s="1298" t="s">
        <v>3772</v>
      </c>
      <c r="F2005" s="1275"/>
      <c r="G2005" s="1275"/>
      <c r="H2005" s="1275"/>
      <c r="I2005" s="1275">
        <f t="shared" si="139"/>
        <v>-298965.7475</v>
      </c>
      <c r="K2005" s="1275"/>
      <c r="L2005" s="1275"/>
      <c r="M2005" s="1275">
        <f t="shared" si="140"/>
        <v>-298965.7475</v>
      </c>
      <c r="N2005" s="1333">
        <f t="shared" si="141"/>
        <v>-298965.7475</v>
      </c>
      <c r="O2005" s="1333">
        <f t="shared" si="142"/>
        <v>0</v>
      </c>
      <c r="P2005" s="1279" t="s">
        <v>3841</v>
      </c>
    </row>
    <row r="2006" spans="1:16" s="1279" customFormat="1" outlineLevel="1">
      <c r="A2006" s="1298">
        <v>1995</v>
      </c>
      <c r="B2006" s="1295">
        <v>24200941</v>
      </c>
      <c r="C2006" s="1343" t="s">
        <v>1519</v>
      </c>
      <c r="D2006" s="1296">
        <f>+BS!Q2002</f>
        <v>-67999.033333333326</v>
      </c>
      <c r="E2006" s="1298" t="s">
        <v>3772</v>
      </c>
      <c r="F2006" s="1275"/>
      <c r="G2006" s="1275"/>
      <c r="H2006" s="1275"/>
      <c r="I2006" s="1275">
        <f t="shared" si="139"/>
        <v>-67999.033333333326</v>
      </c>
      <c r="K2006" s="1275"/>
      <c r="L2006" s="1275"/>
      <c r="M2006" s="1275">
        <f t="shared" si="140"/>
        <v>-67999.033333333326</v>
      </c>
      <c r="N2006" s="1333">
        <f t="shared" si="141"/>
        <v>-67999.033333333326</v>
      </c>
      <c r="O2006" s="1333">
        <f t="shared" si="142"/>
        <v>0</v>
      </c>
      <c r="P2006" s="1279" t="s">
        <v>3841</v>
      </c>
    </row>
    <row r="2007" spans="1:16" s="1279" customFormat="1" outlineLevel="1">
      <c r="A2007" s="1298">
        <v>1996</v>
      </c>
      <c r="B2007" s="1295">
        <v>24200951</v>
      </c>
      <c r="C2007" s="1343" t="s">
        <v>1520</v>
      </c>
      <c r="D2007" s="1296">
        <f>+BS!Q2003</f>
        <v>-203502.56583333333</v>
      </c>
      <c r="E2007" s="1298" t="s">
        <v>3772</v>
      </c>
      <c r="F2007" s="1275"/>
      <c r="G2007" s="1275"/>
      <c r="H2007" s="1275"/>
      <c r="I2007" s="1275">
        <f t="shared" si="139"/>
        <v>-203502.56583333333</v>
      </c>
      <c r="K2007" s="1275"/>
      <c r="L2007" s="1275"/>
      <c r="M2007" s="1275">
        <f t="shared" si="140"/>
        <v>-203502.56583333333</v>
      </c>
      <c r="N2007" s="1333">
        <f t="shared" si="141"/>
        <v>-203502.56583333333</v>
      </c>
      <c r="O2007" s="1333">
        <f t="shared" si="142"/>
        <v>0</v>
      </c>
      <c r="P2007" s="1279" t="s">
        <v>3841</v>
      </c>
    </row>
    <row r="2008" spans="1:16" s="1279" customFormat="1" ht="26.4" outlineLevel="1">
      <c r="A2008" s="1298">
        <v>1997</v>
      </c>
      <c r="B2008" s="1295">
        <v>24200961</v>
      </c>
      <c r="C2008" s="1343" t="s">
        <v>1514</v>
      </c>
      <c r="D2008" s="1296">
        <f>+BS!Q2004</f>
        <v>-1349750.5166666666</v>
      </c>
      <c r="E2008" s="1298" t="s">
        <v>3772</v>
      </c>
      <c r="F2008" s="1275"/>
      <c r="G2008" s="1275"/>
      <c r="H2008" s="1275"/>
      <c r="I2008" s="1275">
        <f t="shared" si="139"/>
        <v>-1349750.5166666666</v>
      </c>
      <c r="K2008" s="1275"/>
      <c r="L2008" s="1275"/>
      <c r="M2008" s="1275">
        <f t="shared" si="140"/>
        <v>-1349750.5166666666</v>
      </c>
      <c r="N2008" s="1333">
        <f t="shared" si="141"/>
        <v>-1349750.5166666666</v>
      </c>
      <c r="O2008" s="1333">
        <f t="shared" si="142"/>
        <v>0</v>
      </c>
      <c r="P2008" s="1279" t="s">
        <v>3841</v>
      </c>
    </row>
    <row r="2009" spans="1:16" s="1279" customFormat="1" outlineLevel="1">
      <c r="A2009" s="1298">
        <v>1998</v>
      </c>
      <c r="B2009" s="1295">
        <v>24200971</v>
      </c>
      <c r="C2009" s="1343" t="s">
        <v>1521</v>
      </c>
      <c r="D2009" s="1296">
        <f>+BS!Q2005</f>
        <v>-105785.42041666666</v>
      </c>
      <c r="E2009" s="1298" t="s">
        <v>3772</v>
      </c>
      <c r="F2009" s="1275"/>
      <c r="G2009" s="1275"/>
      <c r="H2009" s="1275"/>
      <c r="I2009" s="1275">
        <f t="shared" si="139"/>
        <v>-105785.42041666666</v>
      </c>
      <c r="K2009" s="1275"/>
      <c r="L2009" s="1275"/>
      <c r="M2009" s="1275">
        <f t="shared" si="140"/>
        <v>-105785.42041666666</v>
      </c>
      <c r="N2009" s="1333">
        <f t="shared" si="141"/>
        <v>-105785.42041666666</v>
      </c>
      <c r="O2009" s="1333">
        <f t="shared" si="142"/>
        <v>0</v>
      </c>
      <c r="P2009" s="1279" t="s">
        <v>3841</v>
      </c>
    </row>
    <row r="2010" spans="1:16" s="1279" customFormat="1" ht="26.4" outlineLevel="1">
      <c r="A2010" s="1298">
        <v>1999</v>
      </c>
      <c r="B2010" s="1295">
        <v>24200981</v>
      </c>
      <c r="C2010" s="1343" t="s">
        <v>1082</v>
      </c>
      <c r="D2010" s="1296">
        <f>+BS!Q2006</f>
        <v>0</v>
      </c>
      <c r="E2010" s="1298" t="s">
        <v>3772</v>
      </c>
      <c r="F2010" s="1275"/>
      <c r="G2010" s="1275"/>
      <c r="H2010" s="1275"/>
      <c r="I2010" s="1275">
        <f t="shared" si="139"/>
        <v>0</v>
      </c>
      <c r="K2010" s="1275"/>
      <c r="L2010" s="1275"/>
      <c r="M2010" s="1275">
        <f t="shared" si="140"/>
        <v>0</v>
      </c>
      <c r="N2010" s="1333">
        <f t="shared" si="141"/>
        <v>0</v>
      </c>
      <c r="O2010" s="1333">
        <f t="shared" si="142"/>
        <v>0</v>
      </c>
      <c r="P2010" s="1279" t="s">
        <v>3841</v>
      </c>
    </row>
    <row r="2011" spans="1:16" s="1279" customFormat="1" ht="26.4" outlineLevel="1">
      <c r="A2011" s="1298">
        <v>2000</v>
      </c>
      <c r="B2011" s="1295">
        <v>24200991</v>
      </c>
      <c r="C2011" s="1343" t="s">
        <v>1083</v>
      </c>
      <c r="D2011" s="1296">
        <f>+BS!Q2007</f>
        <v>-1267.8841666666669</v>
      </c>
      <c r="E2011" s="1298" t="s">
        <v>3772</v>
      </c>
      <c r="F2011" s="1275"/>
      <c r="G2011" s="1275"/>
      <c r="H2011" s="1275"/>
      <c r="I2011" s="1275">
        <f t="shared" si="139"/>
        <v>-1267.8841666666669</v>
      </c>
      <c r="K2011" s="1275"/>
      <c r="L2011" s="1275"/>
      <c r="M2011" s="1275">
        <f t="shared" si="140"/>
        <v>-1267.8841666666669</v>
      </c>
      <c r="N2011" s="1333">
        <f t="shared" si="141"/>
        <v>-1267.8841666666669</v>
      </c>
      <c r="O2011" s="1333">
        <f t="shared" si="142"/>
        <v>0</v>
      </c>
      <c r="P2011" s="1279" t="s">
        <v>3841</v>
      </c>
    </row>
    <row r="2012" spans="1:16" s="1279" customFormat="1" ht="26.4" outlineLevel="1">
      <c r="A2012" s="1298">
        <v>2001</v>
      </c>
      <c r="B2012" s="1295">
        <v>24201011</v>
      </c>
      <c r="C2012" s="1343" t="s">
        <v>1084</v>
      </c>
      <c r="D2012" s="1296">
        <f>+BS!Q2008</f>
        <v>0</v>
      </c>
      <c r="E2012" s="1298" t="s">
        <v>3772</v>
      </c>
      <c r="F2012" s="1275"/>
      <c r="G2012" s="1275"/>
      <c r="H2012" s="1275"/>
      <c r="I2012" s="1275">
        <f t="shared" si="139"/>
        <v>0</v>
      </c>
      <c r="K2012" s="1275"/>
      <c r="L2012" s="1275"/>
      <c r="M2012" s="1275">
        <f t="shared" si="140"/>
        <v>0</v>
      </c>
      <c r="N2012" s="1333">
        <f t="shared" si="141"/>
        <v>0</v>
      </c>
      <c r="O2012" s="1333">
        <f t="shared" si="142"/>
        <v>0</v>
      </c>
      <c r="P2012" s="1279" t="s">
        <v>3841</v>
      </c>
    </row>
    <row r="2013" spans="1:16" s="1279" customFormat="1" outlineLevel="1">
      <c r="A2013" s="1298">
        <v>2002</v>
      </c>
      <c r="B2013" s="1295">
        <v>24201021</v>
      </c>
      <c r="C2013" s="1343" t="s">
        <v>2134</v>
      </c>
      <c r="D2013" s="1296">
        <f>+BS!Q2009</f>
        <v>0</v>
      </c>
      <c r="E2013" s="1298" t="s">
        <v>3772</v>
      </c>
      <c r="F2013" s="1275"/>
      <c r="G2013" s="1275"/>
      <c r="H2013" s="1275"/>
      <c r="I2013" s="1275">
        <f t="shared" si="139"/>
        <v>0</v>
      </c>
      <c r="K2013" s="1275"/>
      <c r="L2013" s="1275"/>
      <c r="M2013" s="1275">
        <f t="shared" si="140"/>
        <v>0</v>
      </c>
      <c r="N2013" s="1333">
        <f t="shared" si="141"/>
        <v>0</v>
      </c>
      <c r="O2013" s="1333">
        <f t="shared" si="142"/>
        <v>0</v>
      </c>
      <c r="P2013" s="1279" t="s">
        <v>3841</v>
      </c>
    </row>
    <row r="2014" spans="1:16" s="1279" customFormat="1" outlineLevel="1">
      <c r="A2014" s="1298">
        <v>2003</v>
      </c>
      <c r="B2014" s="1295">
        <v>24201031</v>
      </c>
      <c r="C2014" s="1343" t="s">
        <v>2580</v>
      </c>
      <c r="D2014" s="1296">
        <f>+BS!Q2010</f>
        <v>-96586.308750000011</v>
      </c>
      <c r="E2014" s="1298" t="s">
        <v>3772</v>
      </c>
      <c r="F2014" s="1275"/>
      <c r="G2014" s="1275"/>
      <c r="H2014" s="1275"/>
      <c r="I2014" s="1275">
        <f t="shared" si="139"/>
        <v>-96586.308750000011</v>
      </c>
      <c r="K2014" s="1275"/>
      <c r="L2014" s="1275"/>
      <c r="M2014" s="1275">
        <f t="shared" si="140"/>
        <v>-96586.308750000011</v>
      </c>
      <c r="N2014" s="1333">
        <f t="shared" si="141"/>
        <v>-96586.308750000011</v>
      </c>
      <c r="O2014" s="1333">
        <f t="shared" si="142"/>
        <v>0</v>
      </c>
      <c r="P2014" s="1279" t="s">
        <v>3841</v>
      </c>
    </row>
    <row r="2015" spans="1:16" s="1279" customFormat="1" ht="26.4" outlineLevel="1">
      <c r="A2015" s="1298">
        <v>2004</v>
      </c>
      <c r="B2015" s="1295">
        <v>24201041</v>
      </c>
      <c r="C2015" s="1343" t="s">
        <v>2582</v>
      </c>
      <c r="D2015" s="1296">
        <f>+BS!Q2011</f>
        <v>-22605.677916666667</v>
      </c>
      <c r="E2015" s="1298" t="s">
        <v>3772</v>
      </c>
      <c r="F2015" s="1275"/>
      <c r="G2015" s="1275"/>
      <c r="H2015" s="1275"/>
      <c r="I2015" s="1275">
        <f t="shared" si="139"/>
        <v>-22605.677916666667</v>
      </c>
      <c r="K2015" s="1275"/>
      <c r="L2015" s="1275"/>
      <c r="M2015" s="1275">
        <f t="shared" si="140"/>
        <v>-22605.677916666667</v>
      </c>
      <c r="N2015" s="1333">
        <f t="shared" si="141"/>
        <v>-22605.677916666667</v>
      </c>
      <c r="O2015" s="1333">
        <f t="shared" si="142"/>
        <v>0</v>
      </c>
      <c r="P2015" s="1279" t="s">
        <v>3841</v>
      </c>
    </row>
    <row r="2016" spans="1:16" s="1279" customFormat="1" hidden="1" outlineLevel="2">
      <c r="A2016" s="1298">
        <v>2005</v>
      </c>
      <c r="B2016" s="1295">
        <v>24201101</v>
      </c>
      <c r="C2016" s="1343" t="s">
        <v>2417</v>
      </c>
      <c r="D2016" s="1296">
        <f>+BS!Q2012</f>
        <v>0</v>
      </c>
      <c r="E2016" s="1298"/>
      <c r="F2016" s="1275"/>
      <c r="G2016" s="1275"/>
      <c r="H2016" s="1275"/>
      <c r="I2016" s="1275"/>
      <c r="K2016" s="1275"/>
      <c r="L2016" s="1275"/>
      <c r="M2016" s="1275"/>
      <c r="N2016" s="1333">
        <f t="shared" si="141"/>
        <v>0</v>
      </c>
      <c r="O2016" s="1333">
        <f t="shared" si="142"/>
        <v>0</v>
      </c>
    </row>
    <row r="2017" spans="1:16" s="1279" customFormat="1" hidden="1" outlineLevel="2">
      <c r="A2017" s="1298">
        <v>2006</v>
      </c>
      <c r="B2017" s="1295">
        <v>24300003</v>
      </c>
      <c r="C2017" s="1279" t="s">
        <v>2018</v>
      </c>
      <c r="D2017" s="1296">
        <f>+BS!Q2013</f>
        <v>0</v>
      </c>
      <c r="E2017" s="1298"/>
      <c r="F2017" s="1275"/>
      <c r="G2017" s="1275"/>
      <c r="H2017" s="1275"/>
      <c r="I2017" s="1275"/>
      <c r="K2017" s="1275"/>
      <c r="L2017" s="1275"/>
      <c r="M2017" s="1275"/>
      <c r="N2017" s="1333">
        <f t="shared" si="141"/>
        <v>0</v>
      </c>
      <c r="O2017" s="1333">
        <f t="shared" si="142"/>
        <v>0</v>
      </c>
    </row>
    <row r="2018" spans="1:16" s="1279" customFormat="1" hidden="1" outlineLevel="2">
      <c r="A2018" s="1298">
        <v>2007</v>
      </c>
      <c r="B2018" s="1295">
        <v>24300011</v>
      </c>
      <c r="C2018" s="1303" t="s">
        <v>621</v>
      </c>
      <c r="D2018" s="1296">
        <f>+BS!Q2014</f>
        <v>0</v>
      </c>
      <c r="E2018" s="1298"/>
      <c r="F2018" s="1275"/>
      <c r="G2018" s="1275"/>
      <c r="H2018" s="1275"/>
      <c r="I2018" s="1275"/>
      <c r="K2018" s="1275"/>
      <c r="L2018" s="1275"/>
      <c r="M2018" s="1275"/>
      <c r="N2018" s="1333">
        <f t="shared" si="141"/>
        <v>0</v>
      </c>
      <c r="O2018" s="1333">
        <f t="shared" si="142"/>
        <v>0</v>
      </c>
    </row>
    <row r="2019" spans="1:16" s="1279" customFormat="1" outlineLevel="1" collapsed="1">
      <c r="A2019" s="1298">
        <v>2008</v>
      </c>
      <c r="B2019" s="1310">
        <v>24300013</v>
      </c>
      <c r="C2019" s="1303" t="s">
        <v>2292</v>
      </c>
      <c r="D2019" s="1296">
        <f>+BS!Q2015</f>
        <v>-189115.43416666667</v>
      </c>
      <c r="E2019" s="1298"/>
      <c r="F2019" s="1275"/>
      <c r="G2019" s="1275"/>
      <c r="H2019" s="1275"/>
      <c r="I2019" s="1275">
        <f t="shared" ref="I2019:I2024" si="143">+D2019</f>
        <v>-189115.43416666667</v>
      </c>
      <c r="K2019" s="1275"/>
      <c r="L2019" s="1275"/>
      <c r="M2019" s="1275">
        <f t="shared" ref="M2019:M2024" si="144">I2019</f>
        <v>-189115.43416666667</v>
      </c>
      <c r="N2019" s="1333">
        <f t="shared" si="141"/>
        <v>-189115.43416666667</v>
      </c>
      <c r="O2019" s="1333">
        <f t="shared" si="142"/>
        <v>0</v>
      </c>
    </row>
    <row r="2020" spans="1:16" s="1279" customFormat="1" outlineLevel="1">
      <c r="A2020" s="1298">
        <v>2009</v>
      </c>
      <c r="B2020" s="1295">
        <v>24300021</v>
      </c>
      <c r="C2020" s="1279" t="s">
        <v>1392</v>
      </c>
      <c r="D2020" s="1296">
        <f>+BS!Q2016</f>
        <v>0</v>
      </c>
      <c r="E2020" s="1298"/>
      <c r="F2020" s="1275"/>
      <c r="G2020" s="1275"/>
      <c r="H2020" s="1275"/>
      <c r="I2020" s="1275">
        <f t="shared" si="143"/>
        <v>0</v>
      </c>
      <c r="K2020" s="1275"/>
      <c r="L2020" s="1275"/>
      <c r="M2020" s="1275">
        <f t="shared" si="144"/>
        <v>0</v>
      </c>
      <c r="N2020" s="1333">
        <f t="shared" si="141"/>
        <v>0</v>
      </c>
      <c r="O2020" s="1333">
        <f t="shared" si="142"/>
        <v>0</v>
      </c>
    </row>
    <row r="2021" spans="1:16" s="1279" customFormat="1" outlineLevel="1">
      <c r="A2021" s="1298">
        <v>2010</v>
      </c>
      <c r="B2021" s="1295">
        <v>24400001</v>
      </c>
      <c r="C2021" s="1279" t="s">
        <v>2600</v>
      </c>
      <c r="D2021" s="1296">
        <f>+BS!Q2017</f>
        <v>-70870554.985000014</v>
      </c>
      <c r="E2021" s="1298" t="s">
        <v>3772</v>
      </c>
      <c r="F2021" s="1275"/>
      <c r="G2021" s="1275"/>
      <c r="H2021" s="1275"/>
      <c r="I2021" s="1275">
        <f t="shared" si="143"/>
        <v>-70870554.985000014</v>
      </c>
      <c r="K2021" s="1275"/>
      <c r="L2021" s="1275"/>
      <c r="M2021" s="1275">
        <f t="shared" si="144"/>
        <v>-70870554.985000014</v>
      </c>
      <c r="N2021" s="1333">
        <f t="shared" si="141"/>
        <v>-70870554.985000014</v>
      </c>
      <c r="O2021" s="1333">
        <f t="shared" si="142"/>
        <v>0</v>
      </c>
      <c r="P2021" s="1279" t="s">
        <v>3843</v>
      </c>
    </row>
    <row r="2022" spans="1:16" s="1279" customFormat="1" outlineLevel="1">
      <c r="A2022" s="1298">
        <v>2011</v>
      </c>
      <c r="B2022" s="1295">
        <v>24400002</v>
      </c>
      <c r="C2022" s="1279" t="s">
        <v>2593</v>
      </c>
      <c r="D2022" s="1296">
        <f>+BS!Q2018</f>
        <v>-39723704.031666659</v>
      </c>
      <c r="E2022" s="1298" t="s">
        <v>3772</v>
      </c>
      <c r="F2022" s="1275"/>
      <c r="G2022" s="1275"/>
      <c r="H2022" s="1275"/>
      <c r="I2022" s="1275">
        <f t="shared" si="143"/>
        <v>-39723704.031666659</v>
      </c>
      <c r="K2022" s="1275"/>
      <c r="L2022" s="1275"/>
      <c r="M2022" s="1275">
        <f t="shared" si="144"/>
        <v>-39723704.031666659</v>
      </c>
      <c r="N2022" s="1333">
        <f t="shared" si="141"/>
        <v>-39723704.031666659</v>
      </c>
      <c r="O2022" s="1333">
        <f t="shared" si="142"/>
        <v>0</v>
      </c>
      <c r="P2022" s="1279" t="s">
        <v>3843</v>
      </c>
    </row>
    <row r="2023" spans="1:16" s="1279" customFormat="1" outlineLevel="1">
      <c r="A2023" s="1298">
        <v>2012</v>
      </c>
      <c r="B2023" s="1295">
        <v>24400011</v>
      </c>
      <c r="C2023" s="1279" t="s">
        <v>2601</v>
      </c>
      <c r="D2023" s="1296">
        <f>+BS!Q2019</f>
        <v>-21977843.60458333</v>
      </c>
      <c r="E2023" s="1298" t="s">
        <v>3772</v>
      </c>
      <c r="F2023" s="1275"/>
      <c r="G2023" s="1275"/>
      <c r="H2023" s="1275"/>
      <c r="I2023" s="1275">
        <f t="shared" si="143"/>
        <v>-21977843.60458333</v>
      </c>
      <c r="K2023" s="1275"/>
      <c r="L2023" s="1275"/>
      <c r="M2023" s="1275">
        <f t="shared" si="144"/>
        <v>-21977843.60458333</v>
      </c>
      <c r="N2023" s="1333">
        <f t="shared" si="141"/>
        <v>-21977843.60458333</v>
      </c>
      <c r="O2023" s="1333">
        <f t="shared" si="142"/>
        <v>0</v>
      </c>
      <c r="P2023" s="1279" t="s">
        <v>3843</v>
      </c>
    </row>
    <row r="2024" spans="1:16" s="1279" customFormat="1" outlineLevel="1">
      <c r="A2024" s="1298">
        <v>2013</v>
      </c>
      <c r="B2024" s="1295">
        <v>24400012</v>
      </c>
      <c r="C2024" s="1279" t="s">
        <v>2595</v>
      </c>
      <c r="D2024" s="1296">
        <f>+BS!Q2020</f>
        <v>-12389404.5</v>
      </c>
      <c r="E2024" s="1298" t="s">
        <v>3772</v>
      </c>
      <c r="F2024" s="1275"/>
      <c r="G2024" s="1275"/>
      <c r="H2024" s="1275"/>
      <c r="I2024" s="1275">
        <f t="shared" si="143"/>
        <v>-12389404.5</v>
      </c>
      <c r="K2024" s="1275"/>
      <c r="L2024" s="1275"/>
      <c r="M2024" s="1275">
        <f t="shared" si="144"/>
        <v>-12389404.5</v>
      </c>
      <c r="N2024" s="1333">
        <f t="shared" si="141"/>
        <v>-12389404.5</v>
      </c>
      <c r="O2024" s="1333">
        <f t="shared" si="142"/>
        <v>0</v>
      </c>
      <c r="P2024" s="1279" t="s">
        <v>3843</v>
      </c>
    </row>
    <row r="2025" spans="1:16" s="1279" customFormat="1" hidden="1" outlineLevel="2">
      <c r="A2025" s="1298">
        <v>2014</v>
      </c>
      <c r="B2025" s="1295">
        <v>24400021</v>
      </c>
      <c r="C2025" s="1279" t="s">
        <v>866</v>
      </c>
      <c r="D2025" s="1296">
        <f>+BS!Q2021</f>
        <v>0</v>
      </c>
      <c r="E2025" s="1298"/>
      <c r="F2025" s="1275"/>
      <c r="G2025" s="1275"/>
      <c r="H2025" s="1275"/>
      <c r="I2025" s="1275"/>
      <c r="K2025" s="1275"/>
      <c r="L2025" s="1275"/>
      <c r="M2025" s="1275"/>
      <c r="N2025" s="1333">
        <f t="shared" si="141"/>
        <v>0</v>
      </c>
      <c r="O2025" s="1333">
        <f t="shared" si="142"/>
        <v>0</v>
      </c>
    </row>
    <row r="2026" spans="1:16" s="1279" customFormat="1" hidden="1" outlineLevel="2">
      <c r="A2026" s="1298">
        <v>2015</v>
      </c>
      <c r="B2026" s="1295">
        <v>24400022</v>
      </c>
      <c r="C2026" s="1279" t="s">
        <v>1225</v>
      </c>
      <c r="D2026" s="1296">
        <f>+BS!Q2022</f>
        <v>0</v>
      </c>
      <c r="E2026" s="1298"/>
      <c r="F2026" s="1275"/>
      <c r="G2026" s="1275"/>
      <c r="H2026" s="1275"/>
      <c r="I2026" s="1275"/>
      <c r="K2026" s="1275"/>
      <c r="L2026" s="1275"/>
      <c r="M2026" s="1275"/>
      <c r="N2026" s="1333">
        <f t="shared" si="141"/>
        <v>0</v>
      </c>
      <c r="O2026" s="1333">
        <f t="shared" si="142"/>
        <v>0</v>
      </c>
    </row>
    <row r="2027" spans="1:16" s="1279" customFormat="1" hidden="1" outlineLevel="2">
      <c r="A2027" s="1298">
        <v>2016</v>
      </c>
      <c r="B2027" s="1295">
        <v>24400031</v>
      </c>
      <c r="C2027" s="1279" t="s">
        <v>867</v>
      </c>
      <c r="D2027" s="1296">
        <f>+BS!Q2023</f>
        <v>0</v>
      </c>
      <c r="E2027" s="1298"/>
      <c r="F2027" s="1275"/>
      <c r="G2027" s="1275"/>
      <c r="H2027" s="1275"/>
      <c r="I2027" s="1275"/>
      <c r="K2027" s="1275"/>
      <c r="L2027" s="1275"/>
      <c r="M2027" s="1275"/>
      <c r="N2027" s="1333">
        <f t="shared" si="141"/>
        <v>0</v>
      </c>
      <c r="O2027" s="1333">
        <f t="shared" si="142"/>
        <v>0</v>
      </c>
    </row>
    <row r="2028" spans="1:16" s="1279" customFormat="1" hidden="1" outlineLevel="2">
      <c r="A2028" s="1298">
        <v>2017</v>
      </c>
      <c r="B2028" s="1295">
        <v>24400032</v>
      </c>
      <c r="C2028" s="1279" t="s">
        <v>1226</v>
      </c>
      <c r="D2028" s="1296">
        <f>+BS!Q2024</f>
        <v>0</v>
      </c>
      <c r="E2028" s="1298"/>
      <c r="F2028" s="1275"/>
      <c r="G2028" s="1275"/>
      <c r="H2028" s="1275"/>
      <c r="I2028" s="1275"/>
      <c r="K2028" s="1275"/>
      <c r="L2028" s="1275"/>
      <c r="M2028" s="1275"/>
      <c r="N2028" s="1333">
        <f t="shared" si="141"/>
        <v>0</v>
      </c>
      <c r="O2028" s="1333">
        <f t="shared" si="142"/>
        <v>0</v>
      </c>
    </row>
    <row r="2029" spans="1:16" s="1279" customFormat="1" hidden="1" outlineLevel="2">
      <c r="A2029" s="1298">
        <v>2018</v>
      </c>
      <c r="B2029" s="1304">
        <v>24400041</v>
      </c>
      <c r="C2029" s="1279" t="s">
        <v>1223</v>
      </c>
      <c r="D2029" s="1296">
        <f>+BS!Q2025</f>
        <v>0</v>
      </c>
      <c r="E2029" s="1298"/>
      <c r="F2029" s="1275"/>
      <c r="G2029" s="1275"/>
      <c r="H2029" s="1275"/>
      <c r="I2029" s="1275"/>
      <c r="K2029" s="1275"/>
      <c r="L2029" s="1275"/>
      <c r="M2029" s="1275"/>
      <c r="N2029" s="1333">
        <f t="shared" si="141"/>
        <v>0</v>
      </c>
      <c r="O2029" s="1333">
        <f t="shared" si="142"/>
        <v>0</v>
      </c>
    </row>
    <row r="2030" spans="1:16" s="1279" customFormat="1" hidden="1" outlineLevel="2">
      <c r="A2030" s="1298">
        <v>2019</v>
      </c>
      <c r="B2030" s="1304">
        <v>24400051</v>
      </c>
      <c r="C2030" s="1279" t="s">
        <v>1224</v>
      </c>
      <c r="D2030" s="1296">
        <f>+BS!Q2026</f>
        <v>0</v>
      </c>
      <c r="E2030" s="1298"/>
      <c r="F2030" s="1275"/>
      <c r="G2030" s="1275"/>
      <c r="H2030" s="1275"/>
      <c r="I2030" s="1275"/>
      <c r="K2030" s="1275"/>
      <c r="L2030" s="1275"/>
      <c r="M2030" s="1275"/>
      <c r="N2030" s="1333">
        <f t="shared" si="141"/>
        <v>0</v>
      </c>
      <c r="O2030" s="1333">
        <f t="shared" si="142"/>
        <v>0</v>
      </c>
    </row>
    <row r="2031" spans="1:16" s="1279" customFormat="1" hidden="1" outlineLevel="2">
      <c r="A2031" s="1298">
        <v>2020</v>
      </c>
      <c r="B2031" s="1305">
        <v>24400061</v>
      </c>
      <c r="C2031" s="1279" t="s">
        <v>1458</v>
      </c>
      <c r="D2031" s="1296">
        <f>+BS!Q2027</f>
        <v>0</v>
      </c>
      <c r="E2031" s="1298"/>
      <c r="F2031" s="1275"/>
      <c r="G2031" s="1275"/>
      <c r="H2031" s="1275"/>
      <c r="I2031" s="1275"/>
      <c r="K2031" s="1275"/>
      <c r="L2031" s="1275"/>
      <c r="M2031" s="1275"/>
      <c r="N2031" s="1333">
        <f t="shared" si="141"/>
        <v>0</v>
      </c>
      <c r="O2031" s="1333">
        <f t="shared" si="142"/>
        <v>0</v>
      </c>
    </row>
    <row r="2032" spans="1:16" s="1279" customFormat="1" hidden="1" outlineLevel="2">
      <c r="A2032" s="1298">
        <v>2021</v>
      </c>
      <c r="B2032" s="1305">
        <v>24400071</v>
      </c>
      <c r="C2032" s="1279" t="s">
        <v>1459</v>
      </c>
      <c r="D2032" s="1296">
        <f>+BS!Q2028</f>
        <v>0</v>
      </c>
      <c r="E2032" s="1298"/>
      <c r="F2032" s="1275"/>
      <c r="G2032" s="1275"/>
      <c r="H2032" s="1275"/>
      <c r="I2032" s="1275"/>
      <c r="K2032" s="1275"/>
      <c r="L2032" s="1275"/>
      <c r="M2032" s="1275"/>
      <c r="N2032" s="1333">
        <f t="shared" si="141"/>
        <v>0</v>
      </c>
      <c r="O2032" s="1333">
        <f t="shared" si="142"/>
        <v>0</v>
      </c>
    </row>
    <row r="2033" spans="1:15" s="1279" customFormat="1" hidden="1" outlineLevel="2">
      <c r="A2033" s="1298">
        <v>2022</v>
      </c>
      <c r="B2033" s="1304">
        <v>24500001</v>
      </c>
      <c r="C2033" s="1317" t="s">
        <v>2424</v>
      </c>
      <c r="D2033" s="1296">
        <f>+BS!Q2029</f>
        <v>0</v>
      </c>
      <c r="E2033" s="1298"/>
      <c r="F2033" s="1275"/>
      <c r="G2033" s="1275"/>
      <c r="H2033" s="1275"/>
      <c r="I2033" s="1275"/>
      <c r="K2033" s="1275"/>
      <c r="L2033" s="1275"/>
      <c r="M2033" s="1275"/>
      <c r="N2033" s="1333">
        <f t="shared" si="141"/>
        <v>0</v>
      </c>
      <c r="O2033" s="1333">
        <f t="shared" si="142"/>
        <v>0</v>
      </c>
    </row>
    <row r="2034" spans="1:15" s="1279" customFormat="1" hidden="1" outlineLevel="2">
      <c r="A2034" s="1298">
        <v>2023</v>
      </c>
      <c r="B2034" s="1295">
        <v>24500002</v>
      </c>
      <c r="C2034" s="1279" t="s">
        <v>540</v>
      </c>
      <c r="D2034" s="1296">
        <f>+BS!Q2030</f>
        <v>0</v>
      </c>
      <c r="E2034" s="1298"/>
      <c r="F2034" s="1275"/>
      <c r="G2034" s="1275"/>
      <c r="H2034" s="1275"/>
      <c r="I2034" s="1275"/>
      <c r="K2034" s="1275"/>
      <c r="L2034" s="1275"/>
      <c r="M2034" s="1275"/>
      <c r="N2034" s="1333">
        <f t="shared" si="141"/>
        <v>0</v>
      </c>
      <c r="O2034" s="1333">
        <f t="shared" si="142"/>
        <v>0</v>
      </c>
    </row>
    <row r="2035" spans="1:15" s="1279" customFormat="1" hidden="1" outlineLevel="2">
      <c r="A2035" s="1298">
        <v>2024</v>
      </c>
      <c r="B2035" s="1295">
        <v>24500003</v>
      </c>
      <c r="C2035" s="1279" t="s">
        <v>1765</v>
      </c>
      <c r="D2035" s="1296">
        <f>+BS!Q2031</f>
        <v>0</v>
      </c>
      <c r="E2035" s="1298"/>
      <c r="F2035" s="1275"/>
      <c r="G2035" s="1275"/>
      <c r="H2035" s="1275"/>
      <c r="I2035" s="1275"/>
      <c r="K2035" s="1275"/>
      <c r="L2035" s="1275"/>
      <c r="M2035" s="1275"/>
      <c r="N2035" s="1333">
        <f t="shared" si="141"/>
        <v>0</v>
      </c>
      <c r="O2035" s="1333">
        <f t="shared" si="142"/>
        <v>0</v>
      </c>
    </row>
    <row r="2036" spans="1:15" s="1279" customFormat="1" hidden="1" outlineLevel="2">
      <c r="A2036" s="1298">
        <v>2025</v>
      </c>
      <c r="B2036" s="1295">
        <v>24500011</v>
      </c>
      <c r="C2036" s="1317" t="s">
        <v>2426</v>
      </c>
      <c r="D2036" s="1296">
        <f>+BS!Q2032</f>
        <v>0</v>
      </c>
      <c r="E2036" s="1298"/>
      <c r="F2036" s="1275"/>
      <c r="G2036" s="1275"/>
      <c r="H2036" s="1275"/>
      <c r="I2036" s="1275"/>
      <c r="K2036" s="1275"/>
      <c r="L2036" s="1275"/>
      <c r="M2036" s="1275"/>
      <c r="N2036" s="1333">
        <f t="shared" si="141"/>
        <v>0</v>
      </c>
      <c r="O2036" s="1333">
        <f t="shared" si="142"/>
        <v>0</v>
      </c>
    </row>
    <row r="2037" spans="1:15" s="1279" customFormat="1" hidden="1" outlineLevel="2">
      <c r="A2037" s="1298">
        <v>2026</v>
      </c>
      <c r="B2037" s="1295">
        <v>24500012</v>
      </c>
      <c r="C2037" s="1279" t="s">
        <v>1950</v>
      </c>
      <c r="D2037" s="1296">
        <f>+BS!Q2033</f>
        <v>0</v>
      </c>
      <c r="E2037" s="1298"/>
      <c r="F2037" s="1275"/>
      <c r="G2037" s="1275"/>
      <c r="H2037" s="1275"/>
      <c r="I2037" s="1275"/>
      <c r="K2037" s="1275"/>
      <c r="L2037" s="1275"/>
      <c r="M2037" s="1275"/>
      <c r="N2037" s="1333">
        <f t="shared" si="141"/>
        <v>0</v>
      </c>
      <c r="O2037" s="1333">
        <f t="shared" si="142"/>
        <v>0</v>
      </c>
    </row>
    <row r="2038" spans="1:15" s="1279" customFormat="1" hidden="1" outlineLevel="2">
      <c r="A2038" s="1298">
        <v>2027</v>
      </c>
      <c r="B2038" s="1283">
        <v>24500021</v>
      </c>
      <c r="C2038" s="1283" t="s">
        <v>1109</v>
      </c>
      <c r="D2038" s="1296">
        <f>+BS!Q2034</f>
        <v>0</v>
      </c>
      <c r="E2038" s="1298"/>
      <c r="F2038" s="1275"/>
      <c r="G2038" s="1275"/>
      <c r="H2038" s="1275"/>
      <c r="I2038" s="1275"/>
      <c r="K2038" s="1275"/>
      <c r="L2038" s="1275"/>
      <c r="M2038" s="1275"/>
      <c r="N2038" s="1333">
        <f t="shared" si="141"/>
        <v>0</v>
      </c>
      <c r="O2038" s="1333">
        <f t="shared" si="142"/>
        <v>0</v>
      </c>
    </row>
    <row r="2039" spans="1:15" s="1279" customFormat="1" hidden="1" outlineLevel="2">
      <c r="A2039" s="1298">
        <v>2028</v>
      </c>
      <c r="B2039" s="1304">
        <v>24500022</v>
      </c>
      <c r="C2039" s="1279" t="s">
        <v>1225</v>
      </c>
      <c r="D2039" s="1296">
        <f>+BS!Q2035</f>
        <v>0</v>
      </c>
      <c r="E2039" s="1298"/>
      <c r="F2039" s="1275"/>
      <c r="G2039" s="1275"/>
      <c r="H2039" s="1275"/>
      <c r="I2039" s="1275"/>
      <c r="K2039" s="1275"/>
      <c r="L2039" s="1275"/>
      <c r="M2039" s="1275"/>
      <c r="N2039" s="1333">
        <f t="shared" si="141"/>
        <v>0</v>
      </c>
      <c r="O2039" s="1333">
        <f t="shared" si="142"/>
        <v>0</v>
      </c>
    </row>
    <row r="2040" spans="1:15" s="1279" customFormat="1" hidden="1" outlineLevel="2">
      <c r="A2040" s="1298">
        <v>2029</v>
      </c>
      <c r="B2040" s="1295">
        <v>24500023</v>
      </c>
      <c r="C2040" s="1279" t="s">
        <v>1309</v>
      </c>
      <c r="D2040" s="1296">
        <f>+BS!Q2036</f>
        <v>0</v>
      </c>
      <c r="E2040" s="1298"/>
      <c r="F2040" s="1275"/>
      <c r="G2040" s="1275"/>
      <c r="H2040" s="1275"/>
      <c r="I2040" s="1275"/>
      <c r="K2040" s="1275"/>
      <c r="L2040" s="1275"/>
      <c r="M2040" s="1275"/>
      <c r="N2040" s="1333">
        <f t="shared" si="141"/>
        <v>0</v>
      </c>
      <c r="O2040" s="1333">
        <f t="shared" si="142"/>
        <v>0</v>
      </c>
    </row>
    <row r="2041" spans="1:15" s="1279" customFormat="1" hidden="1" outlineLevel="2">
      <c r="A2041" s="1298">
        <v>2030</v>
      </c>
      <c r="B2041" s="1295">
        <v>24500031</v>
      </c>
      <c r="C2041" s="1279" t="s">
        <v>921</v>
      </c>
      <c r="D2041" s="1296">
        <f>+BS!Q2037</f>
        <v>0</v>
      </c>
      <c r="E2041" s="1298"/>
      <c r="F2041" s="1275"/>
      <c r="G2041" s="1275"/>
      <c r="H2041" s="1275"/>
      <c r="I2041" s="1275"/>
      <c r="K2041" s="1275"/>
      <c r="L2041" s="1275"/>
      <c r="M2041" s="1275"/>
      <c r="N2041" s="1333">
        <f t="shared" si="141"/>
        <v>0</v>
      </c>
      <c r="O2041" s="1333">
        <f t="shared" si="142"/>
        <v>0</v>
      </c>
    </row>
    <row r="2042" spans="1:15" s="1279" customFormat="1" hidden="1" outlineLevel="2">
      <c r="A2042" s="1298">
        <v>2031</v>
      </c>
      <c r="B2042" s="1304">
        <v>24500032</v>
      </c>
      <c r="C2042" s="1279" t="s">
        <v>1226</v>
      </c>
      <c r="D2042" s="1296">
        <f>+BS!Q2038</f>
        <v>0</v>
      </c>
      <c r="E2042" s="1298"/>
      <c r="F2042" s="1275"/>
      <c r="G2042" s="1275"/>
      <c r="H2042" s="1275"/>
      <c r="I2042" s="1275"/>
      <c r="K2042" s="1275"/>
      <c r="L2042" s="1275"/>
      <c r="M2042" s="1275"/>
      <c r="N2042" s="1333">
        <f t="shared" si="141"/>
        <v>0</v>
      </c>
      <c r="O2042" s="1333">
        <f t="shared" si="142"/>
        <v>0</v>
      </c>
    </row>
    <row r="2043" spans="1:15" s="1279" customFormat="1" hidden="1" outlineLevel="2">
      <c r="A2043" s="1298">
        <v>2032</v>
      </c>
      <c r="B2043" s="1304">
        <v>24500051</v>
      </c>
      <c r="C2043" s="1279" t="s">
        <v>1223</v>
      </c>
      <c r="D2043" s="1296">
        <f>+BS!Q2039</f>
        <v>0</v>
      </c>
      <c r="E2043" s="1298"/>
      <c r="F2043" s="1275"/>
      <c r="G2043" s="1275"/>
      <c r="H2043" s="1275"/>
      <c r="I2043" s="1275"/>
      <c r="K2043" s="1275"/>
      <c r="L2043" s="1275"/>
      <c r="M2043" s="1275"/>
      <c r="N2043" s="1333">
        <f t="shared" si="141"/>
        <v>0</v>
      </c>
      <c r="O2043" s="1333">
        <f t="shared" si="142"/>
        <v>0</v>
      </c>
    </row>
    <row r="2044" spans="1:15" s="1279" customFormat="1" hidden="1" outlineLevel="2">
      <c r="A2044" s="1298">
        <v>2033</v>
      </c>
      <c r="B2044" s="1304">
        <v>24500061</v>
      </c>
      <c r="C2044" s="1279" t="s">
        <v>1224</v>
      </c>
      <c r="D2044" s="1296">
        <f>+BS!Q2040</f>
        <v>0</v>
      </c>
      <c r="E2044" s="1298"/>
      <c r="F2044" s="1275"/>
      <c r="G2044" s="1275"/>
      <c r="H2044" s="1275"/>
      <c r="I2044" s="1275"/>
      <c r="K2044" s="1275"/>
      <c r="L2044" s="1275"/>
      <c r="M2044" s="1275"/>
      <c r="N2044" s="1333">
        <f t="shared" si="141"/>
        <v>0</v>
      </c>
      <c r="O2044" s="1333">
        <f t="shared" si="142"/>
        <v>0</v>
      </c>
    </row>
    <row r="2045" spans="1:15" s="1279" customFormat="1" hidden="1" outlineLevel="2">
      <c r="A2045" s="1298">
        <v>2034</v>
      </c>
      <c r="B2045" s="1304">
        <v>24500111</v>
      </c>
      <c r="C2045" s="1279" t="s">
        <v>2424</v>
      </c>
      <c r="D2045" s="1296">
        <f>+BS!Q2041</f>
        <v>0</v>
      </c>
      <c r="E2045" s="1298"/>
      <c r="F2045" s="1275"/>
      <c r="G2045" s="1275"/>
      <c r="H2045" s="1275"/>
      <c r="I2045" s="1275"/>
      <c r="K2045" s="1275"/>
      <c r="L2045" s="1275"/>
      <c r="M2045" s="1275"/>
      <c r="N2045" s="1333">
        <f t="shared" si="141"/>
        <v>0</v>
      </c>
      <c r="O2045" s="1333">
        <f t="shared" si="142"/>
        <v>0</v>
      </c>
    </row>
    <row r="2046" spans="1:15" s="1279" customFormat="1" hidden="1" outlineLevel="2">
      <c r="A2046" s="1298">
        <v>2035</v>
      </c>
      <c r="B2046" s="1304">
        <v>24500121</v>
      </c>
      <c r="C2046" s="1279" t="s">
        <v>2426</v>
      </c>
      <c r="D2046" s="1296">
        <f>+BS!Q2042</f>
        <v>0</v>
      </c>
      <c r="E2046" s="1298"/>
      <c r="F2046" s="1275"/>
      <c r="G2046" s="1275"/>
      <c r="H2046" s="1275"/>
      <c r="I2046" s="1275"/>
      <c r="K2046" s="1275"/>
      <c r="L2046" s="1275"/>
      <c r="M2046" s="1275"/>
      <c r="N2046" s="1333">
        <f t="shared" si="141"/>
        <v>0</v>
      </c>
      <c r="O2046" s="1333">
        <f t="shared" si="142"/>
        <v>0</v>
      </c>
    </row>
    <row r="2047" spans="1:15" s="1279" customFormat="1" hidden="1" outlineLevel="2">
      <c r="A2047" s="1298">
        <v>2036</v>
      </c>
      <c r="B2047" s="1304">
        <v>25200001</v>
      </c>
      <c r="C2047" s="1279" t="s">
        <v>2768</v>
      </c>
      <c r="D2047" s="1296">
        <f>+BS!Q2043</f>
        <v>0</v>
      </c>
      <c r="E2047" s="1298"/>
      <c r="F2047" s="1275"/>
      <c r="G2047" s="1275"/>
      <c r="H2047" s="1275"/>
      <c r="I2047" s="1275"/>
      <c r="K2047" s="1275"/>
      <c r="L2047" s="1275"/>
      <c r="M2047" s="1275"/>
      <c r="N2047" s="1333">
        <f t="shared" si="141"/>
        <v>0</v>
      </c>
      <c r="O2047" s="1333">
        <f t="shared" si="142"/>
        <v>0</v>
      </c>
    </row>
    <row r="2048" spans="1:15" s="1279" customFormat="1" hidden="1" outlineLevel="2">
      <c r="A2048" s="1298">
        <v>2037</v>
      </c>
      <c r="B2048" s="1295">
        <v>25200002</v>
      </c>
      <c r="C2048" s="1279" t="s">
        <v>1715</v>
      </c>
      <c r="D2048" s="1296">
        <f>+BS!Q2044</f>
        <v>0</v>
      </c>
      <c r="E2048" s="1298"/>
      <c r="F2048" s="1275"/>
      <c r="G2048" s="1275"/>
      <c r="H2048" s="1275"/>
      <c r="I2048" s="1275"/>
      <c r="K2048" s="1275"/>
      <c r="L2048" s="1275"/>
      <c r="M2048" s="1275"/>
      <c r="N2048" s="1333">
        <f t="shared" si="141"/>
        <v>0</v>
      </c>
      <c r="O2048" s="1333">
        <f t="shared" si="142"/>
        <v>0</v>
      </c>
    </row>
    <row r="2049" spans="1:15" s="1279" customFormat="1" hidden="1" outlineLevel="2">
      <c r="A2049" s="1298">
        <v>2038</v>
      </c>
      <c r="B2049" s="1295">
        <v>25200022</v>
      </c>
      <c r="C2049" s="1279" t="s">
        <v>305</v>
      </c>
      <c r="D2049" s="1296">
        <f>+BS!Q2045</f>
        <v>0</v>
      </c>
      <c r="E2049" s="1298"/>
      <c r="F2049" s="1275"/>
      <c r="G2049" s="1275"/>
      <c r="H2049" s="1275"/>
      <c r="I2049" s="1275"/>
      <c r="K2049" s="1275"/>
      <c r="L2049" s="1275"/>
      <c r="M2049" s="1275"/>
      <c r="N2049" s="1333">
        <f t="shared" si="141"/>
        <v>0</v>
      </c>
      <c r="O2049" s="1333">
        <f t="shared" si="142"/>
        <v>0</v>
      </c>
    </row>
    <row r="2050" spans="1:15" s="1279" customFormat="1" hidden="1" outlineLevel="2">
      <c r="A2050" s="1298">
        <v>2039</v>
      </c>
      <c r="B2050" s="1295">
        <v>25200032</v>
      </c>
      <c r="C2050" s="1279" t="s">
        <v>1305</v>
      </c>
      <c r="D2050" s="1296">
        <f>+BS!Q2046</f>
        <v>0</v>
      </c>
      <c r="E2050" s="1298"/>
      <c r="F2050" s="1275"/>
      <c r="G2050" s="1275"/>
      <c r="H2050" s="1275"/>
      <c r="I2050" s="1275"/>
      <c r="K2050" s="1275"/>
      <c r="L2050" s="1275"/>
      <c r="M2050" s="1275"/>
      <c r="N2050" s="1333">
        <f t="shared" si="141"/>
        <v>0</v>
      </c>
      <c r="O2050" s="1333">
        <f t="shared" si="142"/>
        <v>0</v>
      </c>
    </row>
    <row r="2051" spans="1:15" s="1279" customFormat="1" hidden="1" outlineLevel="2">
      <c r="A2051" s="1298">
        <v>2040</v>
      </c>
      <c r="B2051" s="1295">
        <v>25200111</v>
      </c>
      <c r="C2051" s="1279" t="s">
        <v>1297</v>
      </c>
      <c r="D2051" s="1296">
        <f>+BS!Q2047</f>
        <v>0</v>
      </c>
      <c r="E2051" s="1298"/>
      <c r="F2051" s="1275"/>
      <c r="G2051" s="1275"/>
      <c r="H2051" s="1275"/>
      <c r="I2051" s="1275"/>
      <c r="K2051" s="1275"/>
      <c r="L2051" s="1275"/>
      <c r="M2051" s="1275"/>
      <c r="N2051" s="1333">
        <f t="shared" si="141"/>
        <v>0</v>
      </c>
      <c r="O2051" s="1333">
        <f t="shared" si="142"/>
        <v>0</v>
      </c>
    </row>
    <row r="2052" spans="1:15" s="1279" customFormat="1" outlineLevel="1" collapsed="1">
      <c r="A2052" s="1298">
        <v>2041</v>
      </c>
      <c r="B2052" s="1295">
        <v>25200121</v>
      </c>
      <c r="C2052" s="1279" t="s">
        <v>1898</v>
      </c>
      <c r="D2052" s="1296">
        <f>+BS!Q2048</f>
        <v>-16967.4175</v>
      </c>
      <c r="E2052" s="1298"/>
      <c r="F2052" s="1275"/>
      <c r="G2052" s="1275"/>
      <c r="H2052" s="1275"/>
      <c r="I2052" s="1275">
        <f t="shared" ref="I2052:I2069" si="145">+D2052</f>
        <v>-16967.4175</v>
      </c>
      <c r="K2052" s="1275">
        <f>I2052</f>
        <v>-16967.4175</v>
      </c>
      <c r="L2052" s="1275"/>
      <c r="M2052" s="1275"/>
      <c r="N2052" s="1333">
        <f t="shared" si="141"/>
        <v>-16967.4175</v>
      </c>
      <c r="O2052" s="1333">
        <f t="shared" si="142"/>
        <v>0</v>
      </c>
    </row>
    <row r="2053" spans="1:15" s="1279" customFormat="1" hidden="1" outlineLevel="2">
      <c r="A2053" s="1298">
        <v>2042</v>
      </c>
      <c r="B2053" s="1295">
        <v>25200122</v>
      </c>
      <c r="C2053" s="1279" t="s">
        <v>1144</v>
      </c>
      <c r="D2053" s="1296">
        <f>+BS!Q2049</f>
        <v>0</v>
      </c>
      <c r="E2053" s="1298"/>
      <c r="F2053" s="1275"/>
      <c r="G2053" s="1275"/>
      <c r="H2053" s="1275"/>
      <c r="I2053" s="1275">
        <f t="shared" si="145"/>
        <v>0</v>
      </c>
      <c r="K2053" s="1275"/>
      <c r="L2053" s="1275"/>
      <c r="M2053" s="1275"/>
      <c r="N2053" s="1333">
        <f t="shared" si="141"/>
        <v>0</v>
      </c>
      <c r="O2053" s="1333">
        <f t="shared" si="142"/>
        <v>0</v>
      </c>
    </row>
    <row r="2054" spans="1:15" s="1279" customFormat="1" hidden="1" outlineLevel="2">
      <c r="A2054" s="1298">
        <v>2043</v>
      </c>
      <c r="B2054" s="1295">
        <v>25200132</v>
      </c>
      <c r="C2054" s="1279" t="s">
        <v>109</v>
      </c>
      <c r="D2054" s="1296">
        <f>+BS!Q2050</f>
        <v>0</v>
      </c>
      <c r="E2054" s="1298"/>
      <c r="F2054" s="1275"/>
      <c r="G2054" s="1275"/>
      <c r="H2054" s="1275"/>
      <c r="I2054" s="1275">
        <f t="shared" si="145"/>
        <v>0</v>
      </c>
      <c r="K2054" s="1275"/>
      <c r="L2054" s="1275"/>
      <c r="M2054" s="1275"/>
      <c r="N2054" s="1333">
        <f t="shared" si="141"/>
        <v>0</v>
      </c>
      <c r="O2054" s="1333">
        <f t="shared" si="142"/>
        <v>0</v>
      </c>
    </row>
    <row r="2055" spans="1:15" s="1279" customFormat="1" hidden="1" outlineLevel="2">
      <c r="A2055" s="1298">
        <v>2044</v>
      </c>
      <c r="B2055" s="1295">
        <v>25200141</v>
      </c>
      <c r="C2055" s="1279" t="s">
        <v>110</v>
      </c>
      <c r="D2055" s="1296">
        <f>+BS!Q2051</f>
        <v>0</v>
      </c>
      <c r="E2055" s="1298"/>
      <c r="F2055" s="1275"/>
      <c r="G2055" s="1275"/>
      <c r="H2055" s="1275"/>
      <c r="I2055" s="1275">
        <f t="shared" si="145"/>
        <v>0</v>
      </c>
      <c r="K2055" s="1275"/>
      <c r="L2055" s="1275"/>
      <c r="M2055" s="1275"/>
      <c r="N2055" s="1333">
        <f t="shared" si="141"/>
        <v>0</v>
      </c>
      <c r="O2055" s="1333">
        <f t="shared" si="142"/>
        <v>0</v>
      </c>
    </row>
    <row r="2056" spans="1:15" s="1279" customFormat="1" hidden="1" outlineLevel="2">
      <c r="A2056" s="1298">
        <v>2045</v>
      </c>
      <c r="B2056" s="1295">
        <v>25200142</v>
      </c>
      <c r="C2056" s="1279" t="s">
        <v>587</v>
      </c>
      <c r="D2056" s="1296">
        <f>+BS!Q2052</f>
        <v>0</v>
      </c>
      <c r="E2056" s="1298"/>
      <c r="F2056" s="1275"/>
      <c r="G2056" s="1275"/>
      <c r="H2056" s="1275"/>
      <c r="I2056" s="1275">
        <f t="shared" si="145"/>
        <v>0</v>
      </c>
      <c r="K2056" s="1275"/>
      <c r="L2056" s="1275"/>
      <c r="M2056" s="1275"/>
      <c r="N2056" s="1333">
        <f t="shared" si="141"/>
        <v>0</v>
      </c>
      <c r="O2056" s="1333">
        <f t="shared" si="142"/>
        <v>0</v>
      </c>
    </row>
    <row r="2057" spans="1:15" s="1279" customFormat="1" hidden="1" outlineLevel="2">
      <c r="A2057" s="1298">
        <v>2046</v>
      </c>
      <c r="B2057" s="1295">
        <v>25200151</v>
      </c>
      <c r="C2057" s="1279" t="s">
        <v>3032</v>
      </c>
      <c r="D2057" s="1296">
        <f>+BS!Q2053</f>
        <v>0</v>
      </c>
      <c r="E2057" s="1298"/>
      <c r="F2057" s="1275"/>
      <c r="G2057" s="1275"/>
      <c r="H2057" s="1275"/>
      <c r="I2057" s="1275">
        <f t="shared" si="145"/>
        <v>0</v>
      </c>
      <c r="K2057" s="1275"/>
      <c r="L2057" s="1275"/>
      <c r="M2057" s="1275"/>
      <c r="N2057" s="1333">
        <f t="shared" si="141"/>
        <v>0</v>
      </c>
      <c r="O2057" s="1333">
        <f t="shared" si="142"/>
        <v>0</v>
      </c>
    </row>
    <row r="2058" spans="1:15" s="1279" customFormat="1" outlineLevel="1" collapsed="1">
      <c r="A2058" s="1298">
        <v>2047</v>
      </c>
      <c r="B2058" s="1295">
        <v>25200152</v>
      </c>
      <c r="C2058" s="1279" t="s">
        <v>1270</v>
      </c>
      <c r="D2058" s="1296">
        <f>+BS!Q2054</f>
        <v>-27122.195000000003</v>
      </c>
      <c r="E2058" s="1298"/>
      <c r="F2058" s="1275"/>
      <c r="G2058" s="1275"/>
      <c r="H2058" s="1275"/>
      <c r="I2058" s="1275">
        <f t="shared" si="145"/>
        <v>-27122.195000000003</v>
      </c>
      <c r="K2058" s="1275"/>
      <c r="L2058" s="1275">
        <f>I2058</f>
        <v>-27122.195000000003</v>
      </c>
      <c r="M2058" s="1275"/>
      <c r="N2058" s="1333">
        <f t="shared" si="141"/>
        <v>-27122.195000000003</v>
      </c>
      <c r="O2058" s="1333">
        <f t="shared" si="142"/>
        <v>0</v>
      </c>
    </row>
    <row r="2059" spans="1:15" s="1279" customFormat="1" outlineLevel="1">
      <c r="A2059" s="1298">
        <v>2048</v>
      </c>
      <c r="B2059" s="1295">
        <v>25200161</v>
      </c>
      <c r="C2059" s="1279" t="s">
        <v>55</v>
      </c>
      <c r="D2059" s="1296">
        <f>+BS!Q2055</f>
        <v>-6429735.9779166654</v>
      </c>
      <c r="E2059" s="1298"/>
      <c r="F2059" s="1275"/>
      <c r="G2059" s="1275"/>
      <c r="H2059" s="1275"/>
      <c r="I2059" s="1275">
        <f t="shared" si="145"/>
        <v>-6429735.9779166654</v>
      </c>
      <c r="K2059" s="1275">
        <f>I2059</f>
        <v>-6429735.9779166654</v>
      </c>
      <c r="L2059" s="1275"/>
      <c r="M2059" s="1275"/>
      <c r="N2059" s="1333">
        <f t="shared" si="141"/>
        <v>-6429735.9779166654</v>
      </c>
      <c r="O2059" s="1333">
        <f t="shared" si="142"/>
        <v>0</v>
      </c>
    </row>
    <row r="2060" spans="1:15" s="1279" customFormat="1" outlineLevel="1">
      <c r="A2060" s="1298">
        <v>2049</v>
      </c>
      <c r="B2060" s="1295">
        <v>25200171</v>
      </c>
      <c r="C2060" s="1279" t="s">
        <v>56</v>
      </c>
      <c r="D2060" s="1296">
        <f>+BS!Q2056</f>
        <v>-14726399.540416665</v>
      </c>
      <c r="E2060" s="1298"/>
      <c r="F2060" s="1275"/>
      <c r="G2060" s="1275"/>
      <c r="H2060" s="1275"/>
      <c r="I2060" s="1275">
        <f t="shared" si="145"/>
        <v>-14726399.540416665</v>
      </c>
      <c r="K2060" s="1275">
        <f>I2060</f>
        <v>-14726399.540416665</v>
      </c>
      <c r="L2060" s="1275"/>
      <c r="M2060" s="1275"/>
      <c r="N2060" s="1333">
        <f t="shared" ref="N2060:N2110" si="146">SUM(K2060:M2060)</f>
        <v>-14726399.540416665</v>
      </c>
      <c r="O2060" s="1333">
        <f t="shared" ref="O2060:O2123" si="147">N2060-I2060</f>
        <v>0</v>
      </c>
    </row>
    <row r="2061" spans="1:15" outlineLevel="1">
      <c r="A2061" s="1263">
        <v>2050</v>
      </c>
      <c r="B2061" s="1295">
        <v>25200181</v>
      </c>
      <c r="C2061" s="1279" t="s">
        <v>1276</v>
      </c>
      <c r="D2061" s="1296">
        <f>+BS!Q2057</f>
        <v>-33547574.951666668</v>
      </c>
      <c r="I2061" s="1261">
        <f t="shared" si="145"/>
        <v>-33547574.951666668</v>
      </c>
      <c r="K2061" s="1261">
        <f>I2061</f>
        <v>-33547574.951666668</v>
      </c>
      <c r="N2061" s="1353">
        <f t="shared" si="146"/>
        <v>-33547574.951666668</v>
      </c>
      <c r="O2061" s="1353">
        <f t="shared" si="147"/>
        <v>0</v>
      </c>
    </row>
    <row r="2062" spans="1:15" outlineLevel="1">
      <c r="A2062" s="1263">
        <v>2051</v>
      </c>
      <c r="B2062" s="1295">
        <v>25200191</v>
      </c>
      <c r="C2062" s="1279" t="s">
        <v>381</v>
      </c>
      <c r="D2062" s="1296">
        <f>+BS!Q2058</f>
        <v>0</v>
      </c>
      <c r="I2062" s="1261">
        <f t="shared" si="145"/>
        <v>0</v>
      </c>
      <c r="N2062" s="1353">
        <f t="shared" si="146"/>
        <v>0</v>
      </c>
      <c r="O2062" s="1353">
        <f t="shared" si="147"/>
        <v>0</v>
      </c>
    </row>
    <row r="2063" spans="1:15" outlineLevel="1">
      <c r="A2063" s="1263">
        <v>2052</v>
      </c>
      <c r="B2063" s="1295">
        <v>25200201</v>
      </c>
      <c r="C2063" s="1279" t="s">
        <v>2418</v>
      </c>
      <c r="D2063" s="1296">
        <f>+BS!Q2059</f>
        <v>0</v>
      </c>
      <c r="I2063" s="1261">
        <f t="shared" si="145"/>
        <v>0</v>
      </c>
      <c r="N2063" s="1353">
        <f t="shared" si="146"/>
        <v>0</v>
      </c>
      <c r="O2063" s="1353">
        <f t="shared" si="147"/>
        <v>0</v>
      </c>
    </row>
    <row r="2064" spans="1:15" outlineLevel="1">
      <c r="A2064" s="1263">
        <v>2053</v>
      </c>
      <c r="B2064" s="1295">
        <v>25200202</v>
      </c>
      <c r="C2064" s="1279" t="s">
        <v>1375</v>
      </c>
      <c r="D2064" s="1296">
        <f>+BS!Q2060</f>
        <v>-19541231.601666663</v>
      </c>
      <c r="I2064" s="1261">
        <f t="shared" si="145"/>
        <v>-19541231.601666663</v>
      </c>
      <c r="L2064" s="1261">
        <f>I2064</f>
        <v>-19541231.601666663</v>
      </c>
      <c r="N2064" s="1353">
        <f t="shared" si="146"/>
        <v>-19541231.601666663</v>
      </c>
      <c r="O2064" s="1353">
        <f t="shared" si="147"/>
        <v>0</v>
      </c>
    </row>
    <row r="2065" spans="1:16" outlineLevel="1">
      <c r="A2065" s="1263">
        <v>2054</v>
      </c>
      <c r="B2065" s="1295">
        <v>25200211</v>
      </c>
      <c r="C2065" s="1279" t="s">
        <v>2254</v>
      </c>
      <c r="D2065" s="1296">
        <f>+BS!Q2061</f>
        <v>0</v>
      </c>
      <c r="I2065" s="1261">
        <f t="shared" si="145"/>
        <v>0</v>
      </c>
      <c r="N2065" s="1353">
        <f t="shared" si="146"/>
        <v>0</v>
      </c>
      <c r="O2065" s="1353">
        <f t="shared" si="147"/>
        <v>0</v>
      </c>
    </row>
    <row r="2066" spans="1:16" outlineLevel="1">
      <c r="A2066" s="1263">
        <v>2055</v>
      </c>
      <c r="B2066" s="1295">
        <v>25200212</v>
      </c>
      <c r="C2066" s="1279" t="s">
        <v>127</v>
      </c>
      <c r="D2066" s="1296">
        <f>+BS!Q2062</f>
        <v>0</v>
      </c>
      <c r="I2066" s="1261">
        <f t="shared" si="145"/>
        <v>0</v>
      </c>
      <c r="N2066" s="1353">
        <f t="shared" si="146"/>
        <v>0</v>
      </c>
      <c r="O2066" s="1353">
        <f t="shared" si="147"/>
        <v>0</v>
      </c>
    </row>
    <row r="2067" spans="1:16" outlineLevel="1">
      <c r="A2067" s="1263">
        <v>2056</v>
      </c>
      <c r="B2067" s="1295">
        <v>25200222</v>
      </c>
      <c r="C2067" s="1279" t="s">
        <v>1376</v>
      </c>
      <c r="D2067" s="1296">
        <f>+BS!Q2063</f>
        <v>-1286429.0370833334</v>
      </c>
      <c r="I2067" s="1261">
        <f t="shared" si="145"/>
        <v>-1286429.0370833334</v>
      </c>
      <c r="L2067" s="1261">
        <f>I2067</f>
        <v>-1286429.0370833334</v>
      </c>
      <c r="N2067" s="1353">
        <f t="shared" si="146"/>
        <v>-1286429.0370833334</v>
      </c>
      <c r="O2067" s="1353">
        <f t="shared" si="147"/>
        <v>0</v>
      </c>
    </row>
    <row r="2068" spans="1:16" outlineLevel="1">
      <c r="A2068" s="1263">
        <v>2057</v>
      </c>
      <c r="B2068" s="1295">
        <v>25200232</v>
      </c>
      <c r="C2068" s="1279" t="s">
        <v>303</v>
      </c>
      <c r="D2068" s="1296">
        <f>+BS!Q2064</f>
        <v>0</v>
      </c>
      <c r="I2068" s="1261">
        <f t="shared" si="145"/>
        <v>0</v>
      </c>
      <c r="N2068" s="1353">
        <f t="shared" si="146"/>
        <v>0</v>
      </c>
      <c r="O2068" s="1353">
        <f t="shared" si="147"/>
        <v>0</v>
      </c>
    </row>
    <row r="2069" spans="1:16" outlineLevel="1">
      <c r="A2069" s="1263">
        <v>2058</v>
      </c>
      <c r="B2069" s="1295">
        <v>25200262</v>
      </c>
      <c r="C2069" s="1279" t="s">
        <v>1143</v>
      </c>
      <c r="D2069" s="1296">
        <f>+BS!Q2065</f>
        <v>-4920.9137499999997</v>
      </c>
      <c r="I2069" s="1261">
        <f t="shared" si="145"/>
        <v>-4920.9137499999997</v>
      </c>
      <c r="L2069" s="1261">
        <f>I2069</f>
        <v>-4920.9137499999997</v>
      </c>
      <c r="N2069" s="1353">
        <f t="shared" si="146"/>
        <v>-4920.9137499999997</v>
      </c>
      <c r="O2069" s="1353">
        <f t="shared" si="147"/>
        <v>0</v>
      </c>
    </row>
    <row r="2070" spans="1:16" outlineLevel="1">
      <c r="A2070" s="1263">
        <v>2059</v>
      </c>
      <c r="B2070" s="1295">
        <v>25200272</v>
      </c>
      <c r="C2070" s="1279" t="s">
        <v>1948</v>
      </c>
      <c r="D2070" s="1296">
        <f>+BS!Q2066</f>
        <v>0</v>
      </c>
      <c r="N2070" s="1353">
        <f t="shared" si="146"/>
        <v>0</v>
      </c>
      <c r="O2070" s="1353">
        <f t="shared" si="147"/>
        <v>0</v>
      </c>
    </row>
    <row r="2071" spans="1:16" outlineLevel="1">
      <c r="A2071" s="1263">
        <v>2060</v>
      </c>
      <c r="B2071" s="1295">
        <v>25300001</v>
      </c>
      <c r="C2071" s="1279" t="s">
        <v>111</v>
      </c>
      <c r="D2071" s="1296">
        <f>+BS!Q2067</f>
        <v>-309422.66749999992</v>
      </c>
      <c r="G2071" s="1261">
        <f t="shared" ref="G2071:G2076" si="148">+D2071</f>
        <v>-309422.66749999992</v>
      </c>
      <c r="N2071" s="1353">
        <f t="shared" si="146"/>
        <v>0</v>
      </c>
      <c r="O2071" s="1353">
        <f t="shared" si="147"/>
        <v>0</v>
      </c>
    </row>
    <row r="2072" spans="1:16" outlineLevel="1">
      <c r="A2072" s="1263">
        <v>2061</v>
      </c>
      <c r="B2072" s="1295">
        <v>25300002</v>
      </c>
      <c r="C2072" s="1279" t="s">
        <v>1103</v>
      </c>
      <c r="D2072" s="1296">
        <f>+BS!Q2068</f>
        <v>0</v>
      </c>
      <c r="G2072" s="1261">
        <f t="shared" si="148"/>
        <v>0</v>
      </c>
      <c r="N2072" s="1353">
        <f t="shared" si="146"/>
        <v>0</v>
      </c>
      <c r="O2072" s="1353">
        <f t="shared" si="147"/>
        <v>0</v>
      </c>
    </row>
    <row r="2073" spans="1:16" outlineLevel="1">
      <c r="A2073" s="1263">
        <v>2062</v>
      </c>
      <c r="B2073" s="1295">
        <v>25300011</v>
      </c>
      <c r="C2073" s="1279" t="s">
        <v>1061</v>
      </c>
      <c r="D2073" s="1296">
        <f>+BS!Q2069</f>
        <v>-5237.625</v>
      </c>
      <c r="G2073" s="1261">
        <f t="shared" si="148"/>
        <v>-5237.625</v>
      </c>
      <c r="N2073" s="1353">
        <f t="shared" si="146"/>
        <v>0</v>
      </c>
      <c r="O2073" s="1353">
        <f t="shared" si="147"/>
        <v>0</v>
      </c>
    </row>
    <row r="2074" spans="1:16" outlineLevel="1">
      <c r="A2074" s="1263">
        <v>2063</v>
      </c>
      <c r="B2074" s="1295">
        <v>25300022</v>
      </c>
      <c r="C2074" s="1279" t="s">
        <v>212</v>
      </c>
      <c r="D2074" s="1296">
        <f>+BS!Q2070</f>
        <v>0</v>
      </c>
      <c r="G2074" s="1261">
        <f t="shared" si="148"/>
        <v>0</v>
      </c>
      <c r="N2074" s="1353">
        <f t="shared" si="146"/>
        <v>0</v>
      </c>
      <c r="O2074" s="1353">
        <f t="shared" si="147"/>
        <v>0</v>
      </c>
    </row>
    <row r="2075" spans="1:16" outlineLevel="1">
      <c r="A2075" s="1263">
        <v>2064</v>
      </c>
      <c r="B2075" s="1295">
        <v>25300031</v>
      </c>
      <c r="C2075" s="1279" t="s">
        <v>1104</v>
      </c>
      <c r="D2075" s="1296">
        <f>+BS!Q2071</f>
        <v>0</v>
      </c>
      <c r="G2075" s="1261">
        <f t="shared" si="148"/>
        <v>0</v>
      </c>
      <c r="N2075" s="1353">
        <f t="shared" si="146"/>
        <v>0</v>
      </c>
      <c r="O2075" s="1353">
        <f t="shared" si="147"/>
        <v>0</v>
      </c>
    </row>
    <row r="2076" spans="1:16" s="1279" customFormat="1" outlineLevel="1">
      <c r="A2076" s="1298">
        <v>2065</v>
      </c>
      <c r="B2076" s="1295">
        <v>25300033</v>
      </c>
      <c r="C2076" s="1279" t="s">
        <v>340</v>
      </c>
      <c r="D2076" s="1296">
        <f>+BS!Q2072</f>
        <v>-8563737.5649999995</v>
      </c>
      <c r="E2076" s="1298"/>
      <c r="F2076" s="1275"/>
      <c r="G2076" s="1275">
        <f t="shared" si="148"/>
        <v>-8563737.5649999995</v>
      </c>
      <c r="H2076" s="1275"/>
      <c r="I2076" s="1275"/>
      <c r="K2076" s="1275"/>
      <c r="L2076" s="1275"/>
      <c r="M2076" s="1275"/>
      <c r="N2076" s="1333">
        <f t="shared" si="146"/>
        <v>0</v>
      </c>
      <c r="O2076" s="1333">
        <f t="shared" si="147"/>
        <v>0</v>
      </c>
    </row>
    <row r="2077" spans="1:16" hidden="1" outlineLevel="2">
      <c r="A2077" s="1263">
        <v>2066</v>
      </c>
      <c r="B2077" s="1295">
        <v>25300041</v>
      </c>
      <c r="C2077" s="1279" t="s">
        <v>27</v>
      </c>
      <c r="D2077" s="1296">
        <f>+BS!Q2073</f>
        <v>0</v>
      </c>
      <c r="N2077" s="1353">
        <f t="shared" si="146"/>
        <v>0</v>
      </c>
      <c r="O2077" s="1353">
        <f t="shared" si="147"/>
        <v>0</v>
      </c>
    </row>
    <row r="2078" spans="1:16" hidden="1" outlineLevel="2">
      <c r="A2078" s="1263">
        <v>2067</v>
      </c>
      <c r="B2078" s="1305">
        <v>25300051</v>
      </c>
      <c r="C2078" s="1279" t="s">
        <v>362</v>
      </c>
      <c r="D2078" s="1296">
        <f>+BS!Q2074</f>
        <v>0</v>
      </c>
      <c r="N2078" s="1353">
        <f t="shared" si="146"/>
        <v>0</v>
      </c>
      <c r="O2078" s="1353">
        <f t="shared" si="147"/>
        <v>0</v>
      </c>
    </row>
    <row r="2079" spans="1:16" s="1279" customFormat="1" hidden="1" outlineLevel="2">
      <c r="A2079" s="1298">
        <v>2068</v>
      </c>
      <c r="B2079" s="1305">
        <v>25300061</v>
      </c>
      <c r="C2079" s="1279" t="s">
        <v>2769</v>
      </c>
      <c r="D2079" s="1296">
        <f>+BS!Q2075</f>
        <v>0</v>
      </c>
      <c r="E2079" s="1298"/>
      <c r="F2079" s="1275"/>
      <c r="G2079" s="1275"/>
      <c r="H2079" s="1275"/>
      <c r="I2079" s="1275"/>
      <c r="K2079" s="1275"/>
      <c r="L2079" s="1275"/>
      <c r="M2079" s="1275"/>
      <c r="N2079" s="1333">
        <f t="shared" si="146"/>
        <v>0</v>
      </c>
      <c r="O2079" s="1333">
        <f t="shared" si="147"/>
        <v>0</v>
      </c>
    </row>
    <row r="2080" spans="1:16" s="1279" customFormat="1" outlineLevel="1" collapsed="1">
      <c r="A2080" s="1298">
        <v>2069</v>
      </c>
      <c r="B2080" s="1305">
        <v>25300071</v>
      </c>
      <c r="C2080" s="1279" t="s">
        <v>2181</v>
      </c>
      <c r="D2080" s="1296">
        <f>+BS!Q2076</f>
        <v>-182356536.33333334</v>
      </c>
      <c r="E2080" s="1298" t="s">
        <v>3772</v>
      </c>
      <c r="F2080" s="1275"/>
      <c r="G2080" s="1275"/>
      <c r="H2080" s="1275"/>
      <c r="I2080" s="1275">
        <f>+D2080</f>
        <v>-182356536.33333334</v>
      </c>
      <c r="K2080" s="1275"/>
      <c r="L2080" s="1275"/>
      <c r="M2080" s="1275">
        <f>+I2080</f>
        <v>-182356536.33333334</v>
      </c>
      <c r="N2080" s="1333">
        <f t="shared" si="146"/>
        <v>-182356536.33333334</v>
      </c>
      <c r="O2080" s="1333">
        <f t="shared" si="147"/>
        <v>0</v>
      </c>
      <c r="P2080" s="1279" t="s">
        <v>3799</v>
      </c>
    </row>
    <row r="2081" spans="1:16" outlineLevel="1">
      <c r="A2081" s="1263">
        <v>2070</v>
      </c>
      <c r="B2081" s="1305">
        <v>25300081</v>
      </c>
      <c r="C2081" s="1279" t="s">
        <v>2838</v>
      </c>
      <c r="D2081" s="1296">
        <f>+BS!Q2077</f>
        <v>-1000</v>
      </c>
      <c r="G2081" s="1261">
        <f>+D2081</f>
        <v>-1000</v>
      </c>
      <c r="N2081" s="1353">
        <f t="shared" si="146"/>
        <v>0</v>
      </c>
      <c r="O2081" s="1353">
        <f t="shared" si="147"/>
        <v>0</v>
      </c>
    </row>
    <row r="2082" spans="1:16" s="1279" customFormat="1" outlineLevel="1">
      <c r="A2082" s="1298">
        <v>2071</v>
      </c>
      <c r="B2082" s="1305">
        <v>25300091</v>
      </c>
      <c r="C2082" s="1279" t="s">
        <v>2800</v>
      </c>
      <c r="D2082" s="1296">
        <f>+BS!Q2078</f>
        <v>-2249659.2399999998</v>
      </c>
      <c r="E2082" s="1298"/>
      <c r="F2082" s="1275"/>
      <c r="G2082" s="1275"/>
      <c r="H2082" s="1275"/>
      <c r="I2082" s="1275">
        <f>+D2082</f>
        <v>-2249659.2399999998</v>
      </c>
      <c r="K2082" s="1275"/>
      <c r="L2082" s="1275"/>
      <c r="M2082" s="1275">
        <f>+I2082</f>
        <v>-2249659.2399999998</v>
      </c>
      <c r="N2082" s="1333">
        <f t="shared" si="146"/>
        <v>-2249659.2399999998</v>
      </c>
      <c r="O2082" s="1333">
        <f t="shared" si="147"/>
        <v>0</v>
      </c>
    </row>
    <row r="2083" spans="1:16" s="1279" customFormat="1" outlineLevel="1">
      <c r="A2083" s="1298">
        <v>2072</v>
      </c>
      <c r="B2083" s="1305">
        <v>25300121</v>
      </c>
      <c r="C2083" s="1279" t="s">
        <v>2859</v>
      </c>
      <c r="D2083" s="1296">
        <f>+BS!Q2079</f>
        <v>-565660.43999999994</v>
      </c>
      <c r="E2083" s="1298"/>
      <c r="F2083" s="1275"/>
      <c r="G2083" s="1275"/>
      <c r="H2083" s="1275"/>
      <c r="I2083" s="1275">
        <f>+D2083</f>
        <v>-565660.43999999994</v>
      </c>
      <c r="K2083" s="1275"/>
      <c r="L2083" s="1275"/>
      <c r="M2083" s="1275">
        <f>+I2083</f>
        <v>-565660.43999999994</v>
      </c>
      <c r="N2083" s="1333">
        <f t="shared" si="146"/>
        <v>-565660.43999999994</v>
      </c>
      <c r="O2083" s="1333">
        <f t="shared" si="147"/>
        <v>0</v>
      </c>
    </row>
    <row r="2084" spans="1:16" outlineLevel="1">
      <c r="A2084" s="1263">
        <v>2073</v>
      </c>
      <c r="B2084" s="1330">
        <v>25300131</v>
      </c>
      <c r="C2084" s="1279" t="s">
        <v>61</v>
      </c>
      <c r="D2084" s="1296">
        <f>+BS!Q2080</f>
        <v>0</v>
      </c>
      <c r="N2084" s="1353">
        <f t="shared" si="146"/>
        <v>0</v>
      </c>
      <c r="O2084" s="1353">
        <f t="shared" si="147"/>
        <v>0</v>
      </c>
    </row>
    <row r="2085" spans="1:16" outlineLevel="1">
      <c r="A2085" s="1263">
        <v>2074</v>
      </c>
      <c r="B2085" s="1295">
        <v>25300141</v>
      </c>
      <c r="C2085" s="1279" t="s">
        <v>774</v>
      </c>
      <c r="D2085" s="1296">
        <f>+BS!Q2081</f>
        <v>-2819167.2770833336</v>
      </c>
      <c r="G2085" s="1261">
        <f>+D2085</f>
        <v>-2819167.2770833336</v>
      </c>
      <c r="N2085" s="1353">
        <f t="shared" si="146"/>
        <v>0</v>
      </c>
      <c r="O2085" s="1353">
        <f t="shared" si="147"/>
        <v>0</v>
      </c>
    </row>
    <row r="2086" spans="1:16" outlineLevel="1">
      <c r="A2086" s="1263">
        <v>2075</v>
      </c>
      <c r="B2086" s="1295">
        <v>25300143</v>
      </c>
      <c r="C2086" s="1279" t="s">
        <v>880</v>
      </c>
      <c r="D2086" s="1296">
        <f>+BS!Q2082</f>
        <v>0</v>
      </c>
      <c r="G2086" s="1261">
        <f>+D2086</f>
        <v>0</v>
      </c>
      <c r="N2086" s="1353">
        <f t="shared" si="146"/>
        <v>0</v>
      </c>
      <c r="O2086" s="1353">
        <f t="shared" si="147"/>
        <v>0</v>
      </c>
    </row>
    <row r="2087" spans="1:16" s="1279" customFormat="1" outlineLevel="1">
      <c r="A2087" s="1298">
        <v>2076</v>
      </c>
      <c r="B2087" s="1295">
        <v>25300151</v>
      </c>
      <c r="C2087" s="1279" t="s">
        <v>1257</v>
      </c>
      <c r="D2087" s="1296">
        <f>+BS!Q2083</f>
        <v>-9974044.7795833349</v>
      </c>
      <c r="E2087" s="1298"/>
      <c r="F2087" s="1275"/>
      <c r="G2087" s="1275">
        <f>+D2087</f>
        <v>-9974044.7795833349</v>
      </c>
      <c r="H2087" s="1275"/>
      <c r="I2087" s="1275"/>
      <c r="K2087" s="1275"/>
      <c r="L2087" s="1275"/>
      <c r="M2087" s="1275"/>
      <c r="N2087" s="1333">
        <f t="shared" si="146"/>
        <v>0</v>
      </c>
      <c r="O2087" s="1333">
        <f t="shared" si="147"/>
        <v>0</v>
      </c>
      <c r="P2087" s="1279" t="s">
        <v>3776</v>
      </c>
    </row>
    <row r="2088" spans="1:16" outlineLevel="1">
      <c r="A2088" s="1263">
        <v>2077</v>
      </c>
      <c r="B2088" s="1295">
        <v>25300153</v>
      </c>
      <c r="C2088" s="1279" t="s">
        <v>2624</v>
      </c>
      <c r="D2088" s="1296">
        <f>+BS!Q2084</f>
        <v>-84375</v>
      </c>
      <c r="G2088" s="1261">
        <f>+D2088</f>
        <v>-84375</v>
      </c>
      <c r="N2088" s="1353">
        <f t="shared" si="146"/>
        <v>0</v>
      </c>
      <c r="O2088" s="1353">
        <f t="shared" si="147"/>
        <v>0</v>
      </c>
    </row>
    <row r="2089" spans="1:16" outlineLevel="1">
      <c r="A2089" s="1263">
        <v>2078</v>
      </c>
      <c r="B2089" s="1295">
        <v>25300161</v>
      </c>
      <c r="C2089" s="1279" t="s">
        <v>390</v>
      </c>
      <c r="D2089" s="1296">
        <f>+BS!Q2085</f>
        <v>-574491.97916666674</v>
      </c>
      <c r="G2089" s="1261">
        <f>+D2089</f>
        <v>-574491.97916666674</v>
      </c>
      <c r="N2089" s="1353">
        <f t="shared" si="146"/>
        <v>0</v>
      </c>
      <c r="O2089" s="1353">
        <f t="shared" si="147"/>
        <v>0</v>
      </c>
    </row>
    <row r="2090" spans="1:16" outlineLevel="1">
      <c r="A2090" s="1263">
        <v>2079</v>
      </c>
      <c r="B2090" s="1295">
        <v>25300171</v>
      </c>
      <c r="C2090" s="1279" t="s">
        <v>213</v>
      </c>
      <c r="D2090" s="1296">
        <f>+BS!Q2086</f>
        <v>0</v>
      </c>
      <c r="N2090" s="1353">
        <f t="shared" si="146"/>
        <v>0</v>
      </c>
      <c r="O2090" s="1353">
        <f t="shared" si="147"/>
        <v>0</v>
      </c>
    </row>
    <row r="2091" spans="1:16" outlineLevel="1">
      <c r="A2091" s="1263">
        <v>2080</v>
      </c>
      <c r="B2091" s="1295">
        <v>25300173</v>
      </c>
      <c r="C2091" s="1279" t="s">
        <v>420</v>
      </c>
      <c r="D2091" s="1296">
        <f>+BS!Q2087</f>
        <v>0</v>
      </c>
      <c r="N2091" s="1353">
        <f t="shared" si="146"/>
        <v>0</v>
      </c>
      <c r="O2091" s="1353">
        <f t="shared" si="147"/>
        <v>0</v>
      </c>
    </row>
    <row r="2092" spans="1:16" s="1279" customFormat="1" outlineLevel="1">
      <c r="A2092" s="1298">
        <v>2081</v>
      </c>
      <c r="B2092" s="1295">
        <v>25300181</v>
      </c>
      <c r="C2092" s="1279" t="s">
        <v>2169</v>
      </c>
      <c r="D2092" s="1296">
        <f>+BS!Q2088</f>
        <v>-4299088.1933333343</v>
      </c>
      <c r="E2092" s="1298" t="s">
        <v>3772</v>
      </c>
      <c r="F2092" s="1275"/>
      <c r="G2092" s="1275"/>
      <c r="H2092" s="1275"/>
      <c r="I2092" s="1275">
        <f t="shared" ref="I2092:I2106" si="149">+D2092</f>
        <v>-4299088.1933333343</v>
      </c>
      <c r="K2092" s="1275"/>
      <c r="L2092" s="1275"/>
      <c r="M2092" s="1275">
        <f>+I2092</f>
        <v>-4299088.1933333343</v>
      </c>
      <c r="N2092" s="1333">
        <f t="shared" si="146"/>
        <v>-4299088.1933333343</v>
      </c>
      <c r="O2092" s="1333">
        <f t="shared" si="147"/>
        <v>0</v>
      </c>
      <c r="P2092" s="1279" t="s">
        <v>3828</v>
      </c>
    </row>
    <row r="2093" spans="1:16" outlineLevel="1">
      <c r="A2093" s="1263">
        <v>2082</v>
      </c>
      <c r="B2093" s="1295">
        <v>25300191</v>
      </c>
      <c r="C2093" s="1279" t="s">
        <v>2165</v>
      </c>
      <c r="D2093" s="1296">
        <f>+BS!Q2089</f>
        <v>0</v>
      </c>
      <c r="I2093" s="1261">
        <f t="shared" si="149"/>
        <v>0</v>
      </c>
      <c r="N2093" s="1353">
        <f t="shared" si="146"/>
        <v>0</v>
      </c>
      <c r="O2093" s="1353">
        <f t="shared" si="147"/>
        <v>0</v>
      </c>
    </row>
    <row r="2094" spans="1:16" s="1279" customFormat="1" outlineLevel="1">
      <c r="A2094" s="1298">
        <v>2083</v>
      </c>
      <c r="B2094" s="1295">
        <v>25300201</v>
      </c>
      <c r="C2094" s="1279" t="s">
        <v>2177</v>
      </c>
      <c r="D2094" s="1296">
        <f>+BS!Q2090</f>
        <v>-5833169</v>
      </c>
      <c r="E2094" s="1298"/>
      <c r="F2094" s="1275"/>
      <c r="G2094" s="1275"/>
      <c r="H2094" s="1275"/>
      <c r="I2094" s="1275">
        <f t="shared" si="149"/>
        <v>-5833169</v>
      </c>
      <c r="K2094" s="1275"/>
      <c r="L2094" s="1275"/>
      <c r="M2094" s="1275">
        <f>+I2094</f>
        <v>-5833169</v>
      </c>
      <c r="N2094" s="1333">
        <f t="shared" si="146"/>
        <v>-5833169</v>
      </c>
      <c r="O2094" s="1333">
        <f t="shared" si="147"/>
        <v>0</v>
      </c>
    </row>
    <row r="2095" spans="1:16" outlineLevel="1">
      <c r="A2095" s="1263">
        <v>2084</v>
      </c>
      <c r="B2095" s="1295">
        <v>25300203</v>
      </c>
      <c r="C2095" s="1279" t="s">
        <v>1906</v>
      </c>
      <c r="D2095" s="1296">
        <f>+BS!Q2091</f>
        <v>0</v>
      </c>
      <c r="I2095" s="1261">
        <f t="shared" si="149"/>
        <v>0</v>
      </c>
      <c r="N2095" s="1353">
        <f t="shared" si="146"/>
        <v>0</v>
      </c>
      <c r="O2095" s="1353">
        <f t="shared" si="147"/>
        <v>0</v>
      </c>
    </row>
    <row r="2096" spans="1:16" outlineLevel="1">
      <c r="A2096" s="1263">
        <v>2085</v>
      </c>
      <c r="B2096" s="1295">
        <v>25300212</v>
      </c>
      <c r="C2096" s="1279" t="s">
        <v>976</v>
      </c>
      <c r="D2096" s="1296">
        <f>+BS!Q2092</f>
        <v>-89960.849999999991</v>
      </c>
      <c r="I2096" s="1261">
        <f t="shared" si="149"/>
        <v>-89960.849999999991</v>
      </c>
      <c r="L2096" s="1261">
        <f>I2096</f>
        <v>-89960.849999999991</v>
      </c>
      <c r="N2096" s="1353">
        <f t="shared" si="146"/>
        <v>-89960.849999999991</v>
      </c>
      <c r="O2096" s="1353">
        <f t="shared" si="147"/>
        <v>0</v>
      </c>
    </row>
    <row r="2097" spans="1:16" hidden="1" outlineLevel="2">
      <c r="A2097" s="1263">
        <v>2086</v>
      </c>
      <c r="B2097" s="1295">
        <v>25300221</v>
      </c>
      <c r="C2097" s="1279" t="s">
        <v>2342</v>
      </c>
      <c r="D2097" s="1296">
        <f>+BS!Q2093</f>
        <v>0</v>
      </c>
      <c r="I2097" s="1261">
        <f t="shared" si="149"/>
        <v>0</v>
      </c>
      <c r="N2097" s="1353">
        <f t="shared" si="146"/>
        <v>0</v>
      </c>
      <c r="O2097" s="1353">
        <f t="shared" si="147"/>
        <v>0</v>
      </c>
    </row>
    <row r="2098" spans="1:16" hidden="1" outlineLevel="2">
      <c r="A2098" s="1263">
        <v>2087</v>
      </c>
      <c r="B2098" s="1295">
        <v>25300223</v>
      </c>
      <c r="C2098" s="1279" t="s">
        <v>1907</v>
      </c>
      <c r="D2098" s="1296">
        <f>+BS!Q2094</f>
        <v>0</v>
      </c>
      <c r="I2098" s="1261">
        <f t="shared" si="149"/>
        <v>0</v>
      </c>
      <c r="N2098" s="1353">
        <f t="shared" si="146"/>
        <v>0</v>
      </c>
      <c r="O2098" s="1353">
        <f t="shared" si="147"/>
        <v>0</v>
      </c>
    </row>
    <row r="2099" spans="1:16" hidden="1" outlineLevel="2">
      <c r="A2099" s="1263">
        <v>2088</v>
      </c>
      <c r="B2099" s="1295">
        <v>25300231</v>
      </c>
      <c r="C2099" s="1279" t="s">
        <v>2343</v>
      </c>
      <c r="D2099" s="1296">
        <f>+BS!Q2095</f>
        <v>0</v>
      </c>
      <c r="I2099" s="1261">
        <f t="shared" si="149"/>
        <v>0</v>
      </c>
      <c r="N2099" s="1353">
        <f t="shared" si="146"/>
        <v>0</v>
      </c>
      <c r="O2099" s="1353">
        <f t="shared" si="147"/>
        <v>0</v>
      </c>
    </row>
    <row r="2100" spans="1:16" hidden="1" outlineLevel="2">
      <c r="A2100" s="1263">
        <v>2089</v>
      </c>
      <c r="B2100" s="1295">
        <v>25300241</v>
      </c>
      <c r="C2100" s="1279" t="s">
        <v>2897</v>
      </c>
      <c r="D2100" s="1296">
        <f>+BS!Q2096</f>
        <v>0</v>
      </c>
      <c r="I2100" s="1261">
        <f t="shared" si="149"/>
        <v>0</v>
      </c>
      <c r="N2100" s="1353">
        <f t="shared" si="146"/>
        <v>0</v>
      </c>
      <c r="O2100" s="1353">
        <f t="shared" si="147"/>
        <v>0</v>
      </c>
    </row>
    <row r="2101" spans="1:16" hidden="1" outlineLevel="2">
      <c r="A2101" s="1263">
        <v>2090</v>
      </c>
      <c r="B2101" s="1295">
        <v>25300251</v>
      </c>
      <c r="C2101" s="1279" t="s">
        <v>2178</v>
      </c>
      <c r="D2101" s="1296">
        <f>+BS!Q2097</f>
        <v>0</v>
      </c>
      <c r="I2101" s="1261">
        <f t="shared" si="149"/>
        <v>0</v>
      </c>
      <c r="N2101" s="1353">
        <f t="shared" si="146"/>
        <v>0</v>
      </c>
      <c r="O2101" s="1353">
        <f t="shared" si="147"/>
        <v>0</v>
      </c>
    </row>
    <row r="2102" spans="1:16" hidden="1" outlineLevel="2">
      <c r="A2102" s="1263">
        <v>2091</v>
      </c>
      <c r="B2102" s="1295">
        <v>25300261</v>
      </c>
      <c r="C2102" s="1279" t="s">
        <v>2179</v>
      </c>
      <c r="D2102" s="1296">
        <f>+BS!Q2098</f>
        <v>0</v>
      </c>
      <c r="I2102" s="1261">
        <f t="shared" si="149"/>
        <v>0</v>
      </c>
      <c r="N2102" s="1353">
        <f t="shared" si="146"/>
        <v>0</v>
      </c>
      <c r="O2102" s="1353">
        <f t="shared" si="147"/>
        <v>0</v>
      </c>
    </row>
    <row r="2103" spans="1:16" hidden="1" outlineLevel="2">
      <c r="A2103" s="1263">
        <v>2092</v>
      </c>
      <c r="B2103" s="1295">
        <v>25300263</v>
      </c>
      <c r="C2103" s="1279" t="s">
        <v>31</v>
      </c>
      <c r="D2103" s="1296">
        <f>+BS!Q2099</f>
        <v>0</v>
      </c>
      <c r="I2103" s="1261">
        <f t="shared" si="149"/>
        <v>0</v>
      </c>
      <c r="N2103" s="1353">
        <f t="shared" si="146"/>
        <v>0</v>
      </c>
      <c r="O2103" s="1353">
        <f t="shared" si="147"/>
        <v>0</v>
      </c>
    </row>
    <row r="2104" spans="1:16" s="1279" customFormat="1" outlineLevel="1" collapsed="1">
      <c r="A2104" s="1298">
        <v>2093</v>
      </c>
      <c r="B2104" s="1295">
        <v>25300271</v>
      </c>
      <c r="C2104" s="1279" t="s">
        <v>2474</v>
      </c>
      <c r="D2104" s="1296">
        <f>+BS!Q2100</f>
        <v>-274410.49000000005</v>
      </c>
      <c r="E2104" s="1298"/>
      <c r="F2104" s="1275"/>
      <c r="G2104" s="1275"/>
      <c r="H2104" s="1275"/>
      <c r="I2104" s="1275">
        <f t="shared" si="149"/>
        <v>-274410.49000000005</v>
      </c>
      <c r="K2104" s="1275"/>
      <c r="L2104" s="1275"/>
      <c r="M2104" s="1275">
        <f>I2104</f>
        <v>-274410.49000000005</v>
      </c>
      <c r="N2104" s="1333">
        <f t="shared" si="146"/>
        <v>-274410.49000000005</v>
      </c>
      <c r="O2104" s="1333">
        <f t="shared" si="147"/>
        <v>0</v>
      </c>
    </row>
    <row r="2105" spans="1:16" s="1279" customFormat="1" outlineLevel="1">
      <c r="A2105" s="1298">
        <v>2094</v>
      </c>
      <c r="B2105" s="1295">
        <v>25300281</v>
      </c>
      <c r="C2105" s="1279" t="s">
        <v>2560</v>
      </c>
      <c r="D2105" s="1296">
        <f>+BS!Q2101</f>
        <v>-506118.33333333331</v>
      </c>
      <c r="E2105" s="1298" t="s">
        <v>3772</v>
      </c>
      <c r="F2105" s="1275"/>
      <c r="G2105" s="1275"/>
      <c r="H2105" s="1275"/>
      <c r="I2105" s="1275">
        <f t="shared" si="149"/>
        <v>-506118.33333333331</v>
      </c>
      <c r="K2105" s="1275"/>
      <c r="L2105" s="1275"/>
      <c r="M2105" s="1275">
        <f>+I2105</f>
        <v>-506118.33333333331</v>
      </c>
      <c r="N2105" s="1333">
        <f t="shared" si="146"/>
        <v>-506118.33333333331</v>
      </c>
      <c r="O2105" s="1333">
        <f t="shared" si="147"/>
        <v>0</v>
      </c>
      <c r="P2105" s="1279" t="s">
        <v>3828</v>
      </c>
    </row>
    <row r="2106" spans="1:16" s="1279" customFormat="1" outlineLevel="1">
      <c r="A2106" s="1298">
        <v>2095</v>
      </c>
      <c r="B2106" s="1295">
        <v>25300293</v>
      </c>
      <c r="C2106" s="1279" t="s">
        <v>1853</v>
      </c>
      <c r="D2106" s="1296">
        <f>+BS!Q2102</f>
        <v>-7374690.8399999989</v>
      </c>
      <c r="E2106" s="1298"/>
      <c r="F2106" s="1275"/>
      <c r="G2106" s="1275"/>
      <c r="H2106" s="1275"/>
      <c r="I2106" s="1275">
        <f t="shared" si="149"/>
        <v>-7374690.8399999989</v>
      </c>
      <c r="K2106" s="1275"/>
      <c r="L2106" s="1275"/>
      <c r="M2106" s="1275">
        <f>I2106</f>
        <v>-7374690.8399999989</v>
      </c>
      <c r="N2106" s="1333">
        <f t="shared" si="146"/>
        <v>-7374690.8399999989</v>
      </c>
      <c r="O2106" s="1333">
        <f t="shared" si="147"/>
        <v>0</v>
      </c>
    </row>
    <row r="2107" spans="1:16" outlineLevel="1">
      <c r="A2107" s="1263">
        <v>2096</v>
      </c>
      <c r="B2107" s="1283">
        <v>25300302</v>
      </c>
      <c r="C2107" s="1283" t="s">
        <v>476</v>
      </c>
      <c r="D2107" s="1296">
        <f>+BS!Q2103</f>
        <v>0</v>
      </c>
      <c r="N2107" s="1353">
        <f t="shared" si="146"/>
        <v>0</v>
      </c>
      <c r="O2107" s="1353">
        <f t="shared" si="147"/>
        <v>0</v>
      </c>
    </row>
    <row r="2108" spans="1:16" outlineLevel="1">
      <c r="A2108" s="1263">
        <v>2097</v>
      </c>
      <c r="B2108" s="1295">
        <v>25300303</v>
      </c>
      <c r="C2108" s="1279" t="s">
        <v>1854</v>
      </c>
      <c r="D2108" s="1296">
        <f>+BS!Q2104</f>
        <v>-8.7499999999999991E-3</v>
      </c>
      <c r="G2108" s="1261">
        <f>+D2108</f>
        <v>-8.7499999999999991E-3</v>
      </c>
      <c r="N2108" s="1353">
        <f t="shared" si="146"/>
        <v>0</v>
      </c>
      <c r="O2108" s="1353">
        <f t="shared" si="147"/>
        <v>0</v>
      </c>
    </row>
    <row r="2109" spans="1:16" outlineLevel="1">
      <c r="A2109" s="1263">
        <v>2098</v>
      </c>
      <c r="B2109" s="1311">
        <v>25300312</v>
      </c>
      <c r="C2109" s="1312" t="s">
        <v>2010</v>
      </c>
      <c r="D2109" s="1296">
        <f>+BS!Q2105</f>
        <v>0</v>
      </c>
      <c r="N2109" s="1353">
        <f t="shared" si="146"/>
        <v>0</v>
      </c>
      <c r="O2109" s="1353">
        <f t="shared" si="147"/>
        <v>0</v>
      </c>
      <c r="P2109" s="1275"/>
    </row>
    <row r="2110" spans="1:16" outlineLevel="1">
      <c r="A2110" s="1263">
        <v>2099</v>
      </c>
      <c r="B2110" s="1295">
        <v>25300323</v>
      </c>
      <c r="C2110" s="1279" t="s">
        <v>151</v>
      </c>
      <c r="D2110" s="1296">
        <f>+BS!Q2106</f>
        <v>-50934.829999999994</v>
      </c>
      <c r="G2110" s="1261">
        <f>+D2110</f>
        <v>-50934.829999999994</v>
      </c>
      <c r="N2110" s="1353">
        <f t="shared" si="146"/>
        <v>0</v>
      </c>
      <c r="O2110" s="1353">
        <f t="shared" si="147"/>
        <v>0</v>
      </c>
    </row>
    <row r="2111" spans="1:16" s="1279" customFormat="1" outlineLevel="1">
      <c r="A2111" s="1298">
        <v>2100</v>
      </c>
      <c r="B2111" s="1295">
        <v>25300343</v>
      </c>
      <c r="C2111" s="1279" t="s">
        <v>2772</v>
      </c>
      <c r="D2111" s="1296">
        <f>+BS!Q2107</f>
        <v>-2963701.5287500001</v>
      </c>
      <c r="E2111" s="1298"/>
      <c r="F2111" s="1275"/>
      <c r="G2111" s="1275">
        <f>+D2111</f>
        <v>-2963701.5287500001</v>
      </c>
      <c r="L2111" s="1344"/>
      <c r="N2111" s="1333">
        <f>SUM(L2111:L2111)</f>
        <v>0</v>
      </c>
      <c r="O2111" s="1333">
        <f t="shared" si="147"/>
        <v>0</v>
      </c>
    </row>
    <row r="2112" spans="1:16" s="1279" customFormat="1" outlineLevel="1">
      <c r="A2112" s="1298">
        <v>2101</v>
      </c>
      <c r="B2112" s="1295">
        <v>25300353</v>
      </c>
      <c r="C2112" s="1279" t="s">
        <v>1857</v>
      </c>
      <c r="D2112" s="1296">
        <f>+BS!Q2108</f>
        <v>-5760871.0158333331</v>
      </c>
      <c r="E2112" s="1298"/>
      <c r="F2112" s="1275"/>
      <c r="G2112" s="1275"/>
      <c r="H2112" s="1275"/>
      <c r="I2112" s="1275">
        <f>+D2112</f>
        <v>-5760871.0158333331</v>
      </c>
      <c r="K2112" s="1275">
        <f>I2112*K6</f>
        <v>-3870153.1484368327</v>
      </c>
      <c r="L2112" s="1275">
        <f>I2112*K7</f>
        <v>-1890717.8673965</v>
      </c>
      <c r="M2112" s="1275"/>
      <c r="N2112" s="1333">
        <f t="shared" ref="N2112:N2175" si="150">SUM(K2112:M2112)</f>
        <v>-5760871.0158333331</v>
      </c>
      <c r="O2112" s="1333">
        <f t="shared" si="147"/>
        <v>0</v>
      </c>
    </row>
    <row r="2113" spans="1:15" s="1279" customFormat="1" outlineLevel="1">
      <c r="A2113" s="1298">
        <v>2102</v>
      </c>
      <c r="B2113" s="1295">
        <v>25300363</v>
      </c>
      <c r="C2113" s="1279" t="s">
        <v>1753</v>
      </c>
      <c r="D2113" s="1296">
        <f>+BS!Q2109</f>
        <v>-1516832.2199999997</v>
      </c>
      <c r="E2113" s="1298"/>
      <c r="F2113" s="1275"/>
      <c r="G2113" s="1275"/>
      <c r="H2113" s="1275"/>
      <c r="I2113" s="1275">
        <f>+D2113</f>
        <v>-1516832.2199999997</v>
      </c>
      <c r="K2113" s="1275">
        <f>I2113*K6</f>
        <v>-1019007.8853959998</v>
      </c>
      <c r="L2113" s="1275">
        <f>I2113*K7</f>
        <v>-497824.33460399992</v>
      </c>
      <c r="M2113" s="1275"/>
      <c r="N2113" s="1333">
        <f t="shared" si="150"/>
        <v>-1516832.2199999997</v>
      </c>
      <c r="O2113" s="1333">
        <f t="shared" si="147"/>
        <v>0</v>
      </c>
    </row>
    <row r="2114" spans="1:15" outlineLevel="1">
      <c r="A2114" s="1263">
        <v>2103</v>
      </c>
      <c r="B2114" s="1295">
        <v>25300371</v>
      </c>
      <c r="C2114" s="1279" t="s">
        <v>1687</v>
      </c>
      <c r="D2114" s="1296">
        <f>+BS!Q2110</f>
        <v>-584331.93333333323</v>
      </c>
      <c r="G2114" s="1261">
        <f>+D2114</f>
        <v>-584331.93333333323</v>
      </c>
      <c r="N2114" s="1353">
        <f t="shared" si="150"/>
        <v>0</v>
      </c>
      <c r="O2114" s="1353">
        <f t="shared" si="147"/>
        <v>0</v>
      </c>
    </row>
    <row r="2115" spans="1:15" hidden="1" outlineLevel="2">
      <c r="A2115" s="1263">
        <v>2104</v>
      </c>
      <c r="B2115" s="1295">
        <v>25300373</v>
      </c>
      <c r="C2115" s="1279" t="s">
        <v>239</v>
      </c>
      <c r="D2115" s="1296">
        <f>+BS!Q2111</f>
        <v>0</v>
      </c>
      <c r="N2115" s="1353">
        <f t="shared" si="150"/>
        <v>0</v>
      </c>
      <c r="O2115" s="1353">
        <f t="shared" si="147"/>
        <v>0</v>
      </c>
    </row>
    <row r="2116" spans="1:15" hidden="1" outlineLevel="2">
      <c r="A2116" s="1263">
        <v>2105</v>
      </c>
      <c r="B2116" s="1304">
        <v>25300381</v>
      </c>
      <c r="C2116" s="1279" t="s">
        <v>1227</v>
      </c>
      <c r="D2116" s="1296">
        <f>+BS!Q2112</f>
        <v>0</v>
      </c>
      <c r="N2116" s="1353">
        <f t="shared" si="150"/>
        <v>0</v>
      </c>
      <c r="O2116" s="1353">
        <f t="shared" si="147"/>
        <v>0</v>
      </c>
    </row>
    <row r="2117" spans="1:15" hidden="1" outlineLevel="2">
      <c r="A2117" s="1263">
        <v>2106</v>
      </c>
      <c r="B2117" s="1295">
        <v>25300393</v>
      </c>
      <c r="C2117" s="1279" t="s">
        <v>2344</v>
      </c>
      <c r="D2117" s="1296">
        <f>+BS!Q2113</f>
        <v>0</v>
      </c>
      <c r="N2117" s="1353">
        <f t="shared" si="150"/>
        <v>0</v>
      </c>
      <c r="O2117" s="1353">
        <f t="shared" si="147"/>
        <v>0</v>
      </c>
    </row>
    <row r="2118" spans="1:15" outlineLevel="1" collapsed="1">
      <c r="A2118" s="1263">
        <v>2107</v>
      </c>
      <c r="B2118" s="1295">
        <v>25300413</v>
      </c>
      <c r="C2118" s="1279" t="s">
        <v>932</v>
      </c>
      <c r="D2118" s="1296">
        <f>+BS!Q2114</f>
        <v>-567394.70000000007</v>
      </c>
      <c r="I2118" s="1261">
        <f>+D2118</f>
        <v>-567394.70000000007</v>
      </c>
      <c r="K2118" s="1261">
        <f>I2118*K6</f>
        <v>-381175.75946000003</v>
      </c>
      <c r="L2118" s="1261">
        <f>I2118*K7</f>
        <v>-186218.94054000001</v>
      </c>
      <c r="N2118" s="1353">
        <f t="shared" si="150"/>
        <v>-567394.70000000007</v>
      </c>
      <c r="O2118" s="1353">
        <f t="shared" si="147"/>
        <v>0</v>
      </c>
    </row>
    <row r="2119" spans="1:15" hidden="1" outlineLevel="2">
      <c r="A2119" s="1263">
        <v>2108</v>
      </c>
      <c r="B2119" s="1295">
        <v>25300421</v>
      </c>
      <c r="C2119" s="1279" t="s">
        <v>1100</v>
      </c>
      <c r="D2119" s="1296">
        <f>+BS!Q2115</f>
        <v>0</v>
      </c>
      <c r="N2119" s="1353">
        <f t="shared" si="150"/>
        <v>0</v>
      </c>
      <c r="O2119" s="1353">
        <f t="shared" si="147"/>
        <v>0</v>
      </c>
    </row>
    <row r="2120" spans="1:15" hidden="1" outlineLevel="2">
      <c r="A2120" s="1263">
        <v>2109</v>
      </c>
      <c r="B2120" s="1295">
        <v>25300423</v>
      </c>
      <c r="C2120" s="1279" t="s">
        <v>1696</v>
      </c>
      <c r="D2120" s="1296">
        <f>+BS!Q2116</f>
        <v>0</v>
      </c>
      <c r="N2120" s="1353">
        <f t="shared" si="150"/>
        <v>0</v>
      </c>
      <c r="O2120" s="1353">
        <f t="shared" si="147"/>
        <v>0</v>
      </c>
    </row>
    <row r="2121" spans="1:15" hidden="1" outlineLevel="2">
      <c r="A2121" s="1263">
        <v>2110</v>
      </c>
      <c r="B2121" s="1295">
        <v>25300433</v>
      </c>
      <c r="C2121" s="1279" t="s">
        <v>1258</v>
      </c>
      <c r="D2121" s="1296">
        <f>+BS!Q2117</f>
        <v>0</v>
      </c>
      <c r="N2121" s="1353">
        <f t="shared" si="150"/>
        <v>0</v>
      </c>
      <c r="O2121" s="1353">
        <f t="shared" si="147"/>
        <v>0</v>
      </c>
    </row>
    <row r="2122" spans="1:15" outlineLevel="1" collapsed="1">
      <c r="A2122" s="1263">
        <v>2111</v>
      </c>
      <c r="B2122" s="1295">
        <v>25300443</v>
      </c>
      <c r="C2122" s="1279" t="s">
        <v>2241</v>
      </c>
      <c r="D2122" s="1296">
        <f>+BS!Q2118</f>
        <v>-723113.27999999991</v>
      </c>
      <c r="I2122" s="1261">
        <f>+D2122</f>
        <v>-723113.27999999991</v>
      </c>
      <c r="K2122" s="1261">
        <f>I2122*K6</f>
        <v>-485787.50150399993</v>
      </c>
      <c r="L2122" s="1261">
        <f>I2122*K7</f>
        <v>-237325.77849599996</v>
      </c>
      <c r="N2122" s="1353">
        <f t="shared" si="150"/>
        <v>-723113.27999999991</v>
      </c>
      <c r="O2122" s="1353">
        <f t="shared" si="147"/>
        <v>0</v>
      </c>
    </row>
    <row r="2123" spans="1:15" outlineLevel="1">
      <c r="A2123" s="1263">
        <v>2112</v>
      </c>
      <c r="B2123" s="1295">
        <v>25300503</v>
      </c>
      <c r="C2123" s="1279" t="s">
        <v>428</v>
      </c>
      <c r="D2123" s="1296">
        <f>+BS!Q2119</f>
        <v>-31168.876666666667</v>
      </c>
      <c r="G2123" s="1261">
        <f>+D2123</f>
        <v>-31168.876666666667</v>
      </c>
      <c r="N2123" s="1353">
        <f t="shared" si="150"/>
        <v>0</v>
      </c>
      <c r="O2123" s="1353">
        <f t="shared" si="147"/>
        <v>0</v>
      </c>
    </row>
    <row r="2124" spans="1:15" hidden="1" outlineLevel="2">
      <c r="A2124" s="1263">
        <v>2113</v>
      </c>
      <c r="B2124" s="1295">
        <v>25300511</v>
      </c>
      <c r="C2124" s="1279" t="s">
        <v>1498</v>
      </c>
      <c r="D2124" s="1296">
        <f>+BS!Q2120</f>
        <v>0</v>
      </c>
      <c r="N2124" s="1353">
        <f t="shared" si="150"/>
        <v>0</v>
      </c>
      <c r="O2124" s="1353">
        <f t="shared" ref="O2124:O2187" si="151">N2124-I2124</f>
        <v>0</v>
      </c>
    </row>
    <row r="2125" spans="1:15" hidden="1" outlineLevel="2">
      <c r="A2125" s="1263">
        <v>2114</v>
      </c>
      <c r="B2125" s="1295">
        <v>25300513</v>
      </c>
      <c r="C2125" s="1279" t="s">
        <v>429</v>
      </c>
      <c r="D2125" s="1296">
        <f>+BS!Q2121</f>
        <v>0</v>
      </c>
      <c r="N2125" s="1353">
        <f t="shared" si="150"/>
        <v>0</v>
      </c>
      <c r="O2125" s="1353">
        <f t="shared" si="151"/>
        <v>0</v>
      </c>
    </row>
    <row r="2126" spans="1:15" hidden="1" outlineLevel="2">
      <c r="A2126" s="1263">
        <v>2115</v>
      </c>
      <c r="B2126" s="1295">
        <v>25300521</v>
      </c>
      <c r="C2126" s="1279" t="s">
        <v>1546</v>
      </c>
      <c r="D2126" s="1296">
        <f>+BS!Q2122</f>
        <v>0</v>
      </c>
      <c r="N2126" s="1353">
        <f t="shared" si="150"/>
        <v>0</v>
      </c>
      <c r="O2126" s="1353">
        <f t="shared" si="151"/>
        <v>0</v>
      </c>
    </row>
    <row r="2127" spans="1:15" hidden="1" outlineLevel="2">
      <c r="A2127" s="1263">
        <v>2116</v>
      </c>
      <c r="B2127" s="1295">
        <v>25300533</v>
      </c>
      <c r="C2127" s="1326" t="s">
        <v>1975</v>
      </c>
      <c r="D2127" s="1296">
        <f>+BS!Q2123</f>
        <v>0</v>
      </c>
      <c r="N2127" s="1353">
        <f t="shared" si="150"/>
        <v>0</v>
      </c>
      <c r="O2127" s="1353">
        <f t="shared" si="151"/>
        <v>0</v>
      </c>
    </row>
    <row r="2128" spans="1:15" s="1279" customFormat="1" outlineLevel="1" collapsed="1">
      <c r="A2128" s="1298">
        <v>2117</v>
      </c>
      <c r="B2128" s="1295">
        <v>25300541</v>
      </c>
      <c r="C2128" s="1279" t="s">
        <v>910</v>
      </c>
      <c r="D2128" s="1296">
        <f>+BS!Q2124</f>
        <v>-7996974.0566666657</v>
      </c>
      <c r="E2128" s="1298" t="s">
        <v>3772</v>
      </c>
      <c r="F2128" s="1275"/>
      <c r="G2128" s="1275">
        <f>+D2128</f>
        <v>-7996974.0566666657</v>
      </c>
      <c r="H2128" s="1275"/>
      <c r="I2128" s="1275"/>
      <c r="K2128" s="1275"/>
      <c r="L2128" s="1275"/>
      <c r="M2128" s="1275"/>
      <c r="N2128" s="1333">
        <f t="shared" si="150"/>
        <v>0</v>
      </c>
      <c r="O2128" s="1333">
        <f t="shared" si="151"/>
        <v>0</v>
      </c>
    </row>
    <row r="2129" spans="1:16" outlineLevel="1">
      <c r="A2129" s="1263">
        <v>2118</v>
      </c>
      <c r="B2129" s="1295">
        <v>25300543</v>
      </c>
      <c r="C2129" s="1326" t="s">
        <v>412</v>
      </c>
      <c r="D2129" s="1296">
        <f>+BS!Q2125</f>
        <v>0</v>
      </c>
      <c r="N2129" s="1353">
        <f t="shared" si="150"/>
        <v>0</v>
      </c>
      <c r="O2129" s="1353">
        <f t="shared" si="151"/>
        <v>0</v>
      </c>
    </row>
    <row r="2130" spans="1:16" outlineLevel="1">
      <c r="A2130" s="1263">
        <v>2119</v>
      </c>
      <c r="B2130" s="1295">
        <v>25300551</v>
      </c>
      <c r="C2130" s="1279" t="s">
        <v>221</v>
      </c>
      <c r="D2130" s="1296">
        <f>+BS!Q2126</f>
        <v>0</v>
      </c>
      <c r="N2130" s="1353">
        <f t="shared" si="150"/>
        <v>0</v>
      </c>
      <c r="O2130" s="1353">
        <f t="shared" si="151"/>
        <v>0</v>
      </c>
    </row>
    <row r="2131" spans="1:16" outlineLevel="1">
      <c r="A2131" s="1263">
        <v>2120</v>
      </c>
      <c r="B2131" s="1295">
        <v>25300553</v>
      </c>
      <c r="C2131" s="1345" t="s">
        <v>413</v>
      </c>
      <c r="D2131" s="1296">
        <f>+BS!Q2127</f>
        <v>-3361.5833333333326</v>
      </c>
      <c r="G2131" s="1261">
        <f>+D2131</f>
        <v>-3361.5833333333326</v>
      </c>
      <c r="N2131" s="1353">
        <f t="shared" si="150"/>
        <v>0</v>
      </c>
      <c r="O2131" s="1353">
        <f t="shared" si="151"/>
        <v>0</v>
      </c>
    </row>
    <row r="2132" spans="1:16" s="1279" customFormat="1" outlineLevel="1">
      <c r="A2132" s="1298">
        <v>2121</v>
      </c>
      <c r="B2132" s="1295">
        <v>25300561</v>
      </c>
      <c r="C2132" s="1279" t="s">
        <v>1949</v>
      </c>
      <c r="D2132" s="1296">
        <f>+BS!Q2128</f>
        <v>-8018747.791666667</v>
      </c>
      <c r="E2132" s="1298"/>
      <c r="F2132" s="1275"/>
      <c r="G2132" s="1275"/>
      <c r="H2132" s="1275"/>
      <c r="I2132" s="1275">
        <f>+D2132</f>
        <v>-8018747.791666667</v>
      </c>
      <c r="K2132" s="1275"/>
      <c r="L2132" s="1275"/>
      <c r="M2132" s="1275">
        <f>I2132</f>
        <v>-8018747.791666667</v>
      </c>
      <c r="N2132" s="1333">
        <f t="shared" si="150"/>
        <v>-8018747.791666667</v>
      </c>
      <c r="O2132" s="1333">
        <f t="shared" si="151"/>
        <v>0</v>
      </c>
      <c r="P2132" s="1325"/>
    </row>
    <row r="2133" spans="1:16" hidden="1" outlineLevel="2">
      <c r="A2133" s="1263">
        <v>2122</v>
      </c>
      <c r="B2133" s="1295">
        <v>25300563</v>
      </c>
      <c r="C2133" s="1279" t="s">
        <v>2147</v>
      </c>
      <c r="D2133" s="1296">
        <f>+BS!Q2129</f>
        <v>0</v>
      </c>
      <c r="N2133" s="1353">
        <f t="shared" si="150"/>
        <v>0</v>
      </c>
      <c r="O2133" s="1353">
        <f t="shared" si="151"/>
        <v>0</v>
      </c>
    </row>
    <row r="2134" spans="1:16" hidden="1" outlineLevel="2">
      <c r="A2134" s="1263">
        <v>2123</v>
      </c>
      <c r="B2134" s="1295">
        <v>25300571</v>
      </c>
      <c r="C2134" s="1279" t="s">
        <v>643</v>
      </c>
      <c r="D2134" s="1296">
        <f>+BS!Q2130</f>
        <v>0</v>
      </c>
      <c r="N2134" s="1353">
        <f t="shared" si="150"/>
        <v>0</v>
      </c>
      <c r="O2134" s="1353">
        <f t="shared" si="151"/>
        <v>0</v>
      </c>
    </row>
    <row r="2135" spans="1:16" hidden="1" outlineLevel="2">
      <c r="A2135" s="1263">
        <v>2124</v>
      </c>
      <c r="B2135" s="1295">
        <v>25300573</v>
      </c>
      <c r="C2135" s="1279" t="s">
        <v>387</v>
      </c>
      <c r="D2135" s="1296">
        <f>+BS!Q2131</f>
        <v>0</v>
      </c>
      <c r="N2135" s="1353">
        <f t="shared" si="150"/>
        <v>0</v>
      </c>
      <c r="O2135" s="1353">
        <f t="shared" si="151"/>
        <v>0</v>
      </c>
    </row>
    <row r="2136" spans="1:16" outlineLevel="1" collapsed="1">
      <c r="A2136" s="1263">
        <v>2125</v>
      </c>
      <c r="B2136" s="1283">
        <v>25300581</v>
      </c>
      <c r="C2136" s="1283" t="s">
        <v>102</v>
      </c>
      <c r="D2136" s="1296">
        <f>+BS!Q2132</f>
        <v>-5127137.8125</v>
      </c>
      <c r="G2136" s="1261">
        <f>+D2136</f>
        <v>-5127137.8125</v>
      </c>
      <c r="N2136" s="1353">
        <f t="shared" si="150"/>
        <v>0</v>
      </c>
      <c r="O2136" s="1353">
        <f t="shared" si="151"/>
        <v>0</v>
      </c>
    </row>
    <row r="2137" spans="1:16" outlineLevel="1">
      <c r="A2137" s="1263">
        <v>2126</v>
      </c>
      <c r="B2137" s="1295">
        <v>25300582</v>
      </c>
      <c r="C2137" s="1283" t="s">
        <v>103</v>
      </c>
      <c r="D2137" s="1296">
        <f>+BS!Q2133</f>
        <v>-2187796.5645833327</v>
      </c>
      <c r="G2137" s="1261">
        <f>+D2137</f>
        <v>-2187796.5645833327</v>
      </c>
      <c r="N2137" s="1353">
        <f t="shared" si="150"/>
        <v>0</v>
      </c>
      <c r="O2137" s="1353">
        <f t="shared" si="151"/>
        <v>0</v>
      </c>
    </row>
    <row r="2138" spans="1:16" outlineLevel="1">
      <c r="A2138" s="1263">
        <v>2127</v>
      </c>
      <c r="B2138" s="1295">
        <v>25300583</v>
      </c>
      <c r="C2138" s="1279" t="s">
        <v>3590</v>
      </c>
      <c r="D2138" s="1296">
        <f>+BS!Q2134</f>
        <v>0</v>
      </c>
      <c r="G2138" s="1261">
        <f>+D2138</f>
        <v>0</v>
      </c>
      <c r="N2138" s="1353">
        <f t="shared" si="150"/>
        <v>0</v>
      </c>
      <c r="O2138" s="1353">
        <f t="shared" si="151"/>
        <v>0</v>
      </c>
    </row>
    <row r="2139" spans="1:16" outlineLevel="1">
      <c r="A2139" s="1263">
        <v>2128</v>
      </c>
      <c r="B2139" s="1283">
        <v>25300591</v>
      </c>
      <c r="C2139" s="1283" t="s">
        <v>104</v>
      </c>
      <c r="D2139" s="1296">
        <f>+BS!Q2135</f>
        <v>5127137.8125</v>
      </c>
      <c r="G2139" s="1261">
        <f>+D2139</f>
        <v>5127137.8125</v>
      </c>
      <c r="N2139" s="1353">
        <f t="shared" si="150"/>
        <v>0</v>
      </c>
      <c r="O2139" s="1353">
        <f t="shared" si="151"/>
        <v>0</v>
      </c>
    </row>
    <row r="2140" spans="1:16" outlineLevel="1">
      <c r="A2140" s="1263">
        <v>2129</v>
      </c>
      <c r="B2140" s="1283">
        <v>25300592</v>
      </c>
      <c r="C2140" s="1283" t="s">
        <v>105</v>
      </c>
      <c r="D2140" s="1296">
        <f>+BS!Q2136</f>
        <v>2187796.5645833327</v>
      </c>
      <c r="G2140" s="1261">
        <f>+D2140</f>
        <v>2187796.5645833327</v>
      </c>
      <c r="N2140" s="1353">
        <f t="shared" si="150"/>
        <v>0</v>
      </c>
      <c r="O2140" s="1353">
        <f t="shared" si="151"/>
        <v>0</v>
      </c>
    </row>
    <row r="2141" spans="1:16" hidden="1" outlineLevel="2">
      <c r="A2141" s="1263">
        <v>2130</v>
      </c>
      <c r="B2141" s="1283">
        <v>25300593</v>
      </c>
      <c r="C2141" s="1283" t="s">
        <v>2305</v>
      </c>
      <c r="D2141" s="1296">
        <f>+BS!Q2137</f>
        <v>0</v>
      </c>
      <c r="N2141" s="1353">
        <f t="shared" si="150"/>
        <v>0</v>
      </c>
      <c r="O2141" s="1353">
        <f t="shared" si="151"/>
        <v>0</v>
      </c>
    </row>
    <row r="2142" spans="1:16" hidden="1" outlineLevel="2">
      <c r="A2142" s="1263">
        <v>2131</v>
      </c>
      <c r="B2142" s="1295">
        <v>25300601</v>
      </c>
      <c r="C2142" s="1279" t="s">
        <v>732</v>
      </c>
      <c r="D2142" s="1296">
        <f>+BS!Q2138</f>
        <v>0</v>
      </c>
      <c r="N2142" s="1353">
        <f t="shared" si="150"/>
        <v>0</v>
      </c>
      <c r="O2142" s="1353">
        <f t="shared" si="151"/>
        <v>0</v>
      </c>
    </row>
    <row r="2143" spans="1:16" hidden="1" outlineLevel="2">
      <c r="A2143" s="1263">
        <v>2132</v>
      </c>
      <c r="B2143" s="1295">
        <v>25300602</v>
      </c>
      <c r="C2143" s="1279" t="s">
        <v>2599</v>
      </c>
      <c r="D2143" s="1296">
        <f>+BS!Q2139</f>
        <v>0</v>
      </c>
      <c r="N2143" s="1353">
        <f t="shared" si="150"/>
        <v>0</v>
      </c>
      <c r="O2143" s="1353">
        <f t="shared" si="151"/>
        <v>0</v>
      </c>
    </row>
    <row r="2144" spans="1:16" s="1279" customFormat="1" outlineLevel="1" collapsed="1">
      <c r="A2144" s="1298">
        <v>2133</v>
      </c>
      <c r="B2144" s="1295">
        <v>25300611</v>
      </c>
      <c r="C2144" s="1279" t="s">
        <v>1421</v>
      </c>
      <c r="D2144" s="1296">
        <f>+BS!Q2140</f>
        <v>-62187342.813750006</v>
      </c>
      <c r="E2144" s="1298"/>
      <c r="F2144" s="1275"/>
      <c r="G2144" s="1275"/>
      <c r="H2144" s="1275"/>
      <c r="I2144" s="1275">
        <f>+D2144</f>
        <v>-62187342.813750006</v>
      </c>
      <c r="K2144" s="1275"/>
      <c r="L2144" s="1275"/>
      <c r="M2144" s="1275">
        <f>I2144</f>
        <v>-62187342.813750006</v>
      </c>
      <c r="N2144" s="1333">
        <f t="shared" si="150"/>
        <v>-62187342.813750006</v>
      </c>
      <c r="O2144" s="1333">
        <f t="shared" si="151"/>
        <v>0</v>
      </c>
    </row>
    <row r="2145" spans="1:16" outlineLevel="1">
      <c r="A2145" s="1263">
        <v>2134</v>
      </c>
      <c r="B2145" s="1295">
        <v>25300612</v>
      </c>
      <c r="C2145" s="1279" t="s">
        <v>1383</v>
      </c>
      <c r="D2145" s="1296">
        <f>+BS!Q2141</f>
        <v>0</v>
      </c>
      <c r="N2145" s="1353">
        <f t="shared" si="150"/>
        <v>0</v>
      </c>
      <c r="O2145" s="1353">
        <f t="shared" si="151"/>
        <v>0</v>
      </c>
    </row>
    <row r="2146" spans="1:16" s="1279" customFormat="1" outlineLevel="1">
      <c r="A2146" s="1298">
        <v>2135</v>
      </c>
      <c r="B2146" s="1295">
        <v>25300621</v>
      </c>
      <c r="C2146" s="1279" t="s">
        <v>1429</v>
      </c>
      <c r="D2146" s="1296">
        <f>+BS!Q2142</f>
        <v>-7979702.6400000006</v>
      </c>
      <c r="E2146" s="1298"/>
      <c r="F2146" s="1275"/>
      <c r="G2146" s="1275"/>
      <c r="H2146" s="1275"/>
      <c r="I2146" s="1275">
        <f>+D2146</f>
        <v>-7979702.6400000006</v>
      </c>
      <c r="K2146" s="1275"/>
      <c r="L2146" s="1275"/>
      <c r="M2146" s="1275">
        <f>I2146</f>
        <v>-7979702.6400000006</v>
      </c>
      <c r="N2146" s="1333">
        <f t="shared" si="150"/>
        <v>-7979702.6400000006</v>
      </c>
      <c r="O2146" s="1333">
        <f t="shared" si="151"/>
        <v>0</v>
      </c>
    </row>
    <row r="2147" spans="1:16" outlineLevel="1">
      <c r="A2147" s="1263">
        <v>2136</v>
      </c>
      <c r="B2147" s="1295">
        <v>25300631</v>
      </c>
      <c r="C2147" s="1279" t="s">
        <v>1489</v>
      </c>
      <c r="D2147" s="1296">
        <f>+BS!Q2143</f>
        <v>0</v>
      </c>
      <c r="N2147" s="1353">
        <f t="shared" si="150"/>
        <v>0</v>
      </c>
      <c r="O2147" s="1353">
        <f t="shared" si="151"/>
        <v>0</v>
      </c>
    </row>
    <row r="2148" spans="1:16" outlineLevel="1">
      <c r="A2148" s="1263">
        <v>2137</v>
      </c>
      <c r="B2148" s="1295">
        <v>25300633</v>
      </c>
      <c r="C2148" s="1279" t="s">
        <v>1396</v>
      </c>
      <c r="D2148" s="1296">
        <f>+BS!Q2144</f>
        <v>0</v>
      </c>
      <c r="N2148" s="1353">
        <f t="shared" si="150"/>
        <v>0</v>
      </c>
      <c r="O2148" s="1353">
        <f t="shared" si="151"/>
        <v>0</v>
      </c>
    </row>
    <row r="2149" spans="1:16" outlineLevel="1">
      <c r="A2149" s="1263">
        <v>2138</v>
      </c>
      <c r="B2149" s="1295">
        <v>25300641</v>
      </c>
      <c r="C2149" s="1279" t="s">
        <v>2311</v>
      </c>
      <c r="D2149" s="1296">
        <f>+BS!Q2145</f>
        <v>-101390.15208333335</v>
      </c>
      <c r="I2149" s="1261">
        <f>+D2149</f>
        <v>-101390.15208333335</v>
      </c>
      <c r="M2149" s="1275">
        <f>I2149</f>
        <v>-101390.15208333335</v>
      </c>
      <c r="N2149" s="1353">
        <f t="shared" si="150"/>
        <v>-101390.15208333335</v>
      </c>
      <c r="O2149" s="1353">
        <f t="shared" si="151"/>
        <v>0</v>
      </c>
    </row>
    <row r="2150" spans="1:16" outlineLevel="1">
      <c r="A2150" s="1263">
        <v>2139</v>
      </c>
      <c r="B2150" s="1295">
        <v>25300642</v>
      </c>
      <c r="C2150" s="1279" t="s">
        <v>2312</v>
      </c>
      <c r="D2150" s="1296">
        <f>+BS!Q2146</f>
        <v>-52578.600833333338</v>
      </c>
      <c r="I2150" s="1261">
        <f>+D2150</f>
        <v>-52578.600833333338</v>
      </c>
      <c r="M2150" s="1275">
        <f>I2150</f>
        <v>-52578.600833333338</v>
      </c>
      <c r="N2150" s="1353">
        <f t="shared" si="150"/>
        <v>-52578.600833333338</v>
      </c>
      <c r="O2150" s="1353">
        <f t="shared" si="151"/>
        <v>0</v>
      </c>
    </row>
    <row r="2151" spans="1:16" outlineLevel="1">
      <c r="A2151" s="1263">
        <v>2140</v>
      </c>
      <c r="B2151" s="1295">
        <v>25300651</v>
      </c>
      <c r="C2151" s="1279" t="s">
        <v>3031</v>
      </c>
      <c r="D2151" s="1296">
        <f>+BS!Q2147</f>
        <v>0</v>
      </c>
      <c r="I2151" s="1261">
        <f>+D2151</f>
        <v>0</v>
      </c>
      <c r="N2151" s="1353">
        <f t="shared" si="150"/>
        <v>0</v>
      </c>
      <c r="O2151" s="1353">
        <f t="shared" si="151"/>
        <v>0</v>
      </c>
    </row>
    <row r="2152" spans="1:16" s="1279" customFormat="1" outlineLevel="1">
      <c r="A2152" s="1298">
        <v>2141</v>
      </c>
      <c r="B2152" s="1295">
        <v>25300663</v>
      </c>
      <c r="C2152" s="1279" t="s">
        <v>2577</v>
      </c>
      <c r="D2152" s="1296">
        <f>+BS!Q2148</f>
        <v>-73696.88</v>
      </c>
      <c r="E2152" s="1298"/>
      <c r="F2152" s="1275"/>
      <c r="G2152" s="1275"/>
      <c r="H2152" s="1275"/>
      <c r="I2152" s="1275">
        <f>+D2152</f>
        <v>-73696.88</v>
      </c>
      <c r="K2152" s="1275">
        <f>I2152*K6</f>
        <v>-49509.563984</v>
      </c>
      <c r="L2152" s="1275">
        <f>I2152*K7</f>
        <v>-24187.316016000001</v>
      </c>
      <c r="M2152" s="1275"/>
      <c r="N2152" s="1333">
        <f t="shared" si="150"/>
        <v>-73696.88</v>
      </c>
      <c r="O2152" s="1333">
        <f t="shared" si="151"/>
        <v>0</v>
      </c>
    </row>
    <row r="2153" spans="1:16" outlineLevel="1">
      <c r="A2153" s="1263">
        <v>2142</v>
      </c>
      <c r="B2153" s="1295">
        <v>25300711</v>
      </c>
      <c r="C2153" s="1279" t="s">
        <v>1086</v>
      </c>
      <c r="D2153" s="1296">
        <f>+BS!Q2149</f>
        <v>0</v>
      </c>
      <c r="N2153" s="1353">
        <f t="shared" si="150"/>
        <v>0</v>
      </c>
      <c r="O2153" s="1353">
        <f t="shared" si="151"/>
        <v>0</v>
      </c>
    </row>
    <row r="2154" spans="1:16" outlineLevel="1">
      <c r="A2154" s="1263">
        <v>2143</v>
      </c>
      <c r="B2154" s="1295">
        <v>25300721</v>
      </c>
      <c r="C2154" s="1279" t="s">
        <v>3107</v>
      </c>
      <c r="D2154" s="1296">
        <f>+BS!Q2150</f>
        <v>0</v>
      </c>
      <c r="N2154" s="1353">
        <f t="shared" si="150"/>
        <v>0</v>
      </c>
      <c r="O2154" s="1353">
        <f t="shared" si="151"/>
        <v>0</v>
      </c>
    </row>
    <row r="2155" spans="1:16" outlineLevel="1">
      <c r="A2155" s="1263">
        <v>2144</v>
      </c>
      <c r="B2155" s="1295">
        <v>25300731</v>
      </c>
      <c r="C2155" s="1279" t="s">
        <v>3189</v>
      </c>
      <c r="D2155" s="1296">
        <f>+BS!Q2151</f>
        <v>-15154.75</v>
      </c>
      <c r="G2155" s="1261">
        <f>+D2155</f>
        <v>-15154.75</v>
      </c>
      <c r="N2155" s="1353">
        <f t="shared" si="150"/>
        <v>0</v>
      </c>
      <c r="O2155" s="1353">
        <f t="shared" si="151"/>
        <v>0</v>
      </c>
    </row>
    <row r="2156" spans="1:16" outlineLevel="1">
      <c r="A2156" s="1263">
        <v>2145</v>
      </c>
      <c r="B2156" s="1295">
        <v>25300732</v>
      </c>
      <c r="C2156" s="1279" t="s">
        <v>3193</v>
      </c>
      <c r="D2156" s="1296">
        <f>+BS!Q2152</f>
        <v>0</v>
      </c>
      <c r="N2156" s="1353">
        <f t="shared" si="150"/>
        <v>0</v>
      </c>
      <c r="O2156" s="1353">
        <f t="shared" si="151"/>
        <v>0</v>
      </c>
    </row>
    <row r="2157" spans="1:16" outlineLevel="1">
      <c r="A2157" s="1263">
        <v>2146</v>
      </c>
      <c r="B2157" s="1295">
        <v>25300733</v>
      </c>
      <c r="C2157" s="1279" t="s">
        <v>3190</v>
      </c>
      <c r="D2157" s="1296">
        <f>+BS!Q2153</f>
        <v>-50468.169999999991</v>
      </c>
      <c r="G2157" s="1261">
        <f>+D2157</f>
        <v>-50468.169999999991</v>
      </c>
      <c r="N2157" s="1353">
        <f t="shared" si="150"/>
        <v>0</v>
      </c>
      <c r="O2157" s="1353">
        <f t="shared" si="151"/>
        <v>0</v>
      </c>
    </row>
    <row r="2158" spans="1:16" s="1279" customFormat="1" outlineLevel="1">
      <c r="A2158" s="1298">
        <v>2147</v>
      </c>
      <c r="B2158" s="1305">
        <v>25300741</v>
      </c>
      <c r="C2158" s="1279" t="s">
        <v>3245</v>
      </c>
      <c r="D2158" s="1296">
        <f>+BS!Q2154</f>
        <v>-231740.80999999997</v>
      </c>
      <c r="E2158" s="1298"/>
      <c r="F2158" s="1275"/>
      <c r="G2158" s="1275"/>
      <c r="H2158" s="1275"/>
      <c r="I2158" s="1275">
        <f>+D2158</f>
        <v>-231740.80999999997</v>
      </c>
      <c r="K2158" s="1275"/>
      <c r="L2158" s="1275"/>
      <c r="M2158" s="1275">
        <f>I2158</f>
        <v>-231740.80999999997</v>
      </c>
      <c r="N2158" s="1333">
        <f t="shared" si="150"/>
        <v>-231740.80999999997</v>
      </c>
      <c r="O2158" s="1333">
        <f t="shared" si="151"/>
        <v>0</v>
      </c>
      <c r="P2158" s="1279" t="s">
        <v>3782</v>
      </c>
    </row>
    <row r="2159" spans="1:16" s="1279" customFormat="1" outlineLevel="1">
      <c r="A2159" s="1298">
        <v>2148</v>
      </c>
      <c r="B2159" s="1305">
        <v>25300742</v>
      </c>
      <c r="C2159" s="1279" t="s">
        <v>3242</v>
      </c>
      <c r="D2159" s="1296">
        <f>+BS!Q2155</f>
        <v>-9967931.5866666678</v>
      </c>
      <c r="E2159" s="1298"/>
      <c r="F2159" s="1275"/>
      <c r="G2159" s="1275"/>
      <c r="H2159" s="1275"/>
      <c r="I2159" s="1275">
        <f>+D2159</f>
        <v>-9967931.5866666678</v>
      </c>
      <c r="K2159" s="1275"/>
      <c r="L2159" s="1275"/>
      <c r="M2159" s="1275">
        <f>I2159</f>
        <v>-9967931.5866666678</v>
      </c>
      <c r="N2159" s="1333">
        <f t="shared" si="150"/>
        <v>-9967931.5866666678</v>
      </c>
      <c r="O2159" s="1333">
        <f t="shared" si="151"/>
        <v>0</v>
      </c>
      <c r="P2159" s="1279" t="s">
        <v>3782</v>
      </c>
    </row>
    <row r="2160" spans="1:16" outlineLevel="1">
      <c r="A2160" s="1263">
        <v>2149</v>
      </c>
      <c r="B2160" s="1295">
        <v>25300761</v>
      </c>
      <c r="C2160" s="1279" t="s">
        <v>382</v>
      </c>
      <c r="D2160" s="1296">
        <f>+BS!Q2156</f>
        <v>-176310.41</v>
      </c>
      <c r="G2160" s="1261">
        <f>+D2160</f>
        <v>-176310.41</v>
      </c>
      <c r="N2160" s="1353">
        <f t="shared" si="150"/>
        <v>0</v>
      </c>
      <c r="O2160" s="1353">
        <f t="shared" si="151"/>
        <v>0</v>
      </c>
    </row>
    <row r="2161" spans="1:16" s="1279" customFormat="1" outlineLevel="1">
      <c r="A2161" s="1298">
        <v>2150</v>
      </c>
      <c r="B2161" s="1295">
        <v>25300771</v>
      </c>
      <c r="C2161" s="1279" t="s">
        <v>240</v>
      </c>
      <c r="D2161" s="1296">
        <f>+BS!Q2157</f>
        <v>-5236199.4833333334</v>
      </c>
      <c r="E2161" s="1298" t="s">
        <v>3772</v>
      </c>
      <c r="F2161" s="1275"/>
      <c r="G2161" s="1275">
        <f>+D2161</f>
        <v>-5236199.4833333334</v>
      </c>
      <c r="H2161" s="1275"/>
      <c r="I2161" s="1275">
        <v>0</v>
      </c>
      <c r="K2161" s="1275"/>
      <c r="L2161" s="1275"/>
      <c r="M2161" s="1275"/>
      <c r="N2161" s="1333">
        <f t="shared" si="150"/>
        <v>0</v>
      </c>
      <c r="O2161" s="1333">
        <f t="shared" si="151"/>
        <v>0</v>
      </c>
      <c r="P2161" s="1279" t="s">
        <v>3856</v>
      </c>
    </row>
    <row r="2162" spans="1:16" s="1279" customFormat="1" outlineLevel="1">
      <c r="A2162" s="1298">
        <v>2151</v>
      </c>
      <c r="B2162" s="1295">
        <v>25300772</v>
      </c>
      <c r="C2162" s="1279" t="s">
        <v>2257</v>
      </c>
      <c r="D2162" s="1296">
        <f>+BS!Q2158</f>
        <v>625.07083333333333</v>
      </c>
      <c r="E2162" s="1298" t="s">
        <v>3772</v>
      </c>
      <c r="F2162" s="1275"/>
      <c r="G2162" s="1275">
        <f>+D2162</f>
        <v>625.07083333333333</v>
      </c>
      <c r="H2162" s="1275"/>
      <c r="I2162" s="1275">
        <v>0</v>
      </c>
      <c r="K2162" s="1275"/>
      <c r="L2162" s="1275"/>
      <c r="M2162" s="1275"/>
      <c r="N2162" s="1333">
        <f t="shared" si="150"/>
        <v>0</v>
      </c>
      <c r="O2162" s="1333">
        <f t="shared" si="151"/>
        <v>0</v>
      </c>
      <c r="P2162" s="1279" t="s">
        <v>3856</v>
      </c>
    </row>
    <row r="2163" spans="1:16" hidden="1" outlineLevel="2">
      <c r="A2163" s="1263">
        <v>2152</v>
      </c>
      <c r="B2163" s="1295">
        <v>25300781</v>
      </c>
      <c r="C2163" s="1279" t="s">
        <v>507</v>
      </c>
      <c r="D2163" s="1296">
        <f>+BS!Q2159</f>
        <v>0</v>
      </c>
      <c r="N2163" s="1353">
        <f t="shared" si="150"/>
        <v>0</v>
      </c>
      <c r="O2163" s="1353">
        <f t="shared" si="151"/>
        <v>0</v>
      </c>
    </row>
    <row r="2164" spans="1:16" hidden="1" outlineLevel="2">
      <c r="A2164" s="1263">
        <v>2153</v>
      </c>
      <c r="B2164" s="1305">
        <v>25300791</v>
      </c>
      <c r="C2164" s="1279" t="s">
        <v>363</v>
      </c>
      <c r="D2164" s="1296">
        <f>+BS!Q2160</f>
        <v>0</v>
      </c>
      <c r="N2164" s="1353">
        <f t="shared" si="150"/>
        <v>0</v>
      </c>
      <c r="O2164" s="1353">
        <f t="shared" si="151"/>
        <v>0</v>
      </c>
    </row>
    <row r="2165" spans="1:16" hidden="1" outlineLevel="2">
      <c r="A2165" s="1263">
        <v>2154</v>
      </c>
      <c r="B2165" s="1295">
        <v>25300801</v>
      </c>
      <c r="C2165" s="1279" t="s">
        <v>911</v>
      </c>
      <c r="D2165" s="1296">
        <f>+BS!Q2161</f>
        <v>0</v>
      </c>
      <c r="N2165" s="1353">
        <f t="shared" si="150"/>
        <v>0</v>
      </c>
      <c r="O2165" s="1353">
        <f t="shared" si="151"/>
        <v>0</v>
      </c>
    </row>
    <row r="2166" spans="1:16" hidden="1" outlineLevel="2">
      <c r="A2166" s="1263">
        <v>2155</v>
      </c>
      <c r="B2166" s="1295">
        <v>25300803</v>
      </c>
      <c r="C2166" s="1279" t="s">
        <v>1026</v>
      </c>
      <c r="D2166" s="1296">
        <f>+BS!Q2162</f>
        <v>0</v>
      </c>
      <c r="N2166" s="1353">
        <f t="shared" si="150"/>
        <v>0</v>
      </c>
      <c r="O2166" s="1353">
        <f t="shared" si="151"/>
        <v>0</v>
      </c>
    </row>
    <row r="2167" spans="1:16" hidden="1" outlineLevel="2">
      <c r="A2167" s="1263">
        <v>2156</v>
      </c>
      <c r="B2167" s="1310">
        <v>25300831</v>
      </c>
      <c r="C2167" s="1303" t="s">
        <v>933</v>
      </c>
      <c r="D2167" s="1296">
        <f>+BS!Q2163</f>
        <v>0</v>
      </c>
      <c r="N2167" s="1353">
        <f t="shared" si="150"/>
        <v>0</v>
      </c>
      <c r="O2167" s="1353">
        <f t="shared" si="151"/>
        <v>0</v>
      </c>
    </row>
    <row r="2168" spans="1:16" hidden="1" outlineLevel="2">
      <c r="A2168" s="1263">
        <v>2157</v>
      </c>
      <c r="B2168" s="1306">
        <v>25300841</v>
      </c>
      <c r="C2168" s="1307" t="s">
        <v>2001</v>
      </c>
      <c r="D2168" s="1296">
        <f>+BS!Q2164</f>
        <v>0</v>
      </c>
      <c r="N2168" s="1353">
        <f t="shared" si="150"/>
        <v>0</v>
      </c>
      <c r="O2168" s="1353">
        <f t="shared" si="151"/>
        <v>0</v>
      </c>
    </row>
    <row r="2169" spans="1:16" hidden="1" outlineLevel="2">
      <c r="A2169" s="1263">
        <v>2158</v>
      </c>
      <c r="B2169" s="1308">
        <v>25300851</v>
      </c>
      <c r="C2169" s="1309" t="s">
        <v>1606</v>
      </c>
      <c r="D2169" s="1296">
        <f>+BS!Q2165</f>
        <v>0</v>
      </c>
      <c r="N2169" s="1353">
        <f t="shared" si="150"/>
        <v>0</v>
      </c>
      <c r="O2169" s="1353">
        <f t="shared" si="151"/>
        <v>0</v>
      </c>
    </row>
    <row r="2170" spans="1:16" hidden="1" outlineLevel="2">
      <c r="A2170" s="1263">
        <v>2159</v>
      </c>
      <c r="B2170" s="1308">
        <v>25300861</v>
      </c>
      <c r="C2170" s="1312" t="s">
        <v>1090</v>
      </c>
      <c r="D2170" s="1296">
        <f>+BS!Q2166</f>
        <v>0</v>
      </c>
      <c r="N2170" s="1353">
        <f t="shared" si="150"/>
        <v>0</v>
      </c>
      <c r="O2170" s="1353">
        <f t="shared" si="151"/>
        <v>0</v>
      </c>
    </row>
    <row r="2171" spans="1:16" hidden="1" outlineLevel="2">
      <c r="A2171" s="1263">
        <v>2160</v>
      </c>
      <c r="B2171" s="1308">
        <v>25300863</v>
      </c>
      <c r="C2171" s="1312" t="s">
        <v>2488</v>
      </c>
      <c r="D2171" s="1296">
        <f>+BS!Q2167</f>
        <v>0</v>
      </c>
      <c r="N2171" s="1353">
        <f t="shared" si="150"/>
        <v>0</v>
      </c>
      <c r="O2171" s="1353">
        <f t="shared" si="151"/>
        <v>0</v>
      </c>
    </row>
    <row r="2172" spans="1:16" hidden="1" outlineLevel="2">
      <c r="A2172" s="1263">
        <v>2161</v>
      </c>
      <c r="B2172" s="1295">
        <v>25300973</v>
      </c>
      <c r="C2172" s="1279" t="s">
        <v>775</v>
      </c>
      <c r="D2172" s="1296">
        <f>+BS!Q2168</f>
        <v>0</v>
      </c>
      <c r="N2172" s="1353">
        <f t="shared" si="150"/>
        <v>0</v>
      </c>
      <c r="O2172" s="1353">
        <f t="shared" si="151"/>
        <v>0</v>
      </c>
    </row>
    <row r="2173" spans="1:16" hidden="1" outlineLevel="2">
      <c r="A2173" s="1263">
        <v>2162</v>
      </c>
      <c r="B2173" s="1295">
        <v>25300983</v>
      </c>
      <c r="C2173" s="1279" t="s">
        <v>776</v>
      </c>
      <c r="D2173" s="1296">
        <f>+BS!Q2169</f>
        <v>0</v>
      </c>
      <c r="N2173" s="1353">
        <f t="shared" si="150"/>
        <v>0</v>
      </c>
      <c r="O2173" s="1353">
        <f t="shared" si="151"/>
        <v>0</v>
      </c>
    </row>
    <row r="2174" spans="1:16" hidden="1" outlineLevel="2">
      <c r="A2174" s="1263">
        <v>2163</v>
      </c>
      <c r="B2174" s="1295">
        <v>25300993</v>
      </c>
      <c r="C2174" s="1279" t="s">
        <v>777</v>
      </c>
      <c r="D2174" s="1296">
        <f>+BS!Q2170</f>
        <v>0</v>
      </c>
      <c r="N2174" s="1353">
        <f t="shared" si="150"/>
        <v>0</v>
      </c>
      <c r="O2174" s="1353">
        <f t="shared" si="151"/>
        <v>0</v>
      </c>
    </row>
    <row r="2175" spans="1:16" hidden="1" outlineLevel="2">
      <c r="A2175" s="1263">
        <v>2164</v>
      </c>
      <c r="B2175" s="1295">
        <v>25301003</v>
      </c>
      <c r="C2175" s="1279" t="s">
        <v>778</v>
      </c>
      <c r="D2175" s="1296">
        <f>+BS!Q2171</f>
        <v>0</v>
      </c>
      <c r="N2175" s="1353">
        <f t="shared" si="150"/>
        <v>0</v>
      </c>
      <c r="O2175" s="1353">
        <f t="shared" si="151"/>
        <v>0</v>
      </c>
    </row>
    <row r="2176" spans="1:16" hidden="1" outlineLevel="2">
      <c r="A2176" s="1263">
        <v>2165</v>
      </c>
      <c r="B2176" s="1295">
        <v>25301013</v>
      </c>
      <c r="C2176" s="1279" t="s">
        <v>951</v>
      </c>
      <c r="D2176" s="1296">
        <f>+BS!Q2172</f>
        <v>0</v>
      </c>
      <c r="N2176" s="1353">
        <f t="shared" ref="N2176:N2239" si="152">SUM(K2176:M2176)</f>
        <v>0</v>
      </c>
      <c r="O2176" s="1353">
        <f t="shared" si="151"/>
        <v>0</v>
      </c>
    </row>
    <row r="2177" spans="1:15" hidden="1" outlineLevel="2">
      <c r="A2177" s="1263">
        <v>2166</v>
      </c>
      <c r="B2177" s="1295">
        <v>25301023</v>
      </c>
      <c r="C2177" s="1279" t="s">
        <v>1849</v>
      </c>
      <c r="D2177" s="1296">
        <f>+BS!Q2173</f>
        <v>0</v>
      </c>
      <c r="N2177" s="1353">
        <f t="shared" si="152"/>
        <v>0</v>
      </c>
      <c r="O2177" s="1353">
        <f t="shared" si="151"/>
        <v>0</v>
      </c>
    </row>
    <row r="2178" spans="1:15" hidden="1" outlineLevel="2">
      <c r="A2178" s="1263">
        <v>2167</v>
      </c>
      <c r="B2178" s="1295">
        <v>25301033</v>
      </c>
      <c r="C2178" s="1279" t="s">
        <v>241</v>
      </c>
      <c r="D2178" s="1296">
        <f>+BS!Q2174</f>
        <v>0</v>
      </c>
      <c r="N2178" s="1353">
        <f t="shared" si="152"/>
        <v>0</v>
      </c>
      <c r="O2178" s="1353">
        <f t="shared" si="151"/>
        <v>0</v>
      </c>
    </row>
    <row r="2179" spans="1:15" hidden="1" outlineLevel="2">
      <c r="A2179" s="1263">
        <v>2168</v>
      </c>
      <c r="B2179" s="1295">
        <v>25301043</v>
      </c>
      <c r="C2179" s="1279" t="s">
        <v>1244</v>
      </c>
      <c r="D2179" s="1296">
        <f>+BS!Q2175</f>
        <v>0</v>
      </c>
      <c r="N2179" s="1353">
        <f t="shared" si="152"/>
        <v>0</v>
      </c>
      <c r="O2179" s="1353">
        <f t="shared" si="151"/>
        <v>0</v>
      </c>
    </row>
    <row r="2180" spans="1:15" hidden="1" outlineLevel="2">
      <c r="A2180" s="1263">
        <v>2169</v>
      </c>
      <c r="B2180" s="1295">
        <v>25301053</v>
      </c>
      <c r="C2180" s="1279" t="s">
        <v>1130</v>
      </c>
      <c r="D2180" s="1296">
        <f>+BS!Q2176</f>
        <v>0</v>
      </c>
      <c r="N2180" s="1353">
        <f t="shared" si="152"/>
        <v>0</v>
      </c>
      <c r="O2180" s="1353">
        <f t="shared" si="151"/>
        <v>0</v>
      </c>
    </row>
    <row r="2181" spans="1:15" hidden="1" outlineLevel="2">
      <c r="A2181" s="1263">
        <v>2170</v>
      </c>
      <c r="B2181" s="1295">
        <v>25301063</v>
      </c>
      <c r="C2181" s="1279" t="s">
        <v>815</v>
      </c>
      <c r="D2181" s="1296">
        <f>+BS!Q2177</f>
        <v>0</v>
      </c>
      <c r="N2181" s="1353">
        <f t="shared" si="152"/>
        <v>0</v>
      </c>
      <c r="O2181" s="1353">
        <f t="shared" si="151"/>
        <v>0</v>
      </c>
    </row>
    <row r="2182" spans="1:15" outlineLevel="1" collapsed="1">
      <c r="A2182" s="1263">
        <v>2171</v>
      </c>
      <c r="B2182" s="1295">
        <v>25301073</v>
      </c>
      <c r="C2182" s="1279" t="s">
        <v>116</v>
      </c>
      <c r="D2182" s="1296">
        <f>+BS!Q2178</f>
        <v>-780.59749999999997</v>
      </c>
      <c r="G2182" s="1261">
        <f>+D2182</f>
        <v>-780.59749999999997</v>
      </c>
      <c r="N2182" s="1353">
        <f t="shared" si="152"/>
        <v>0</v>
      </c>
      <c r="O2182" s="1353">
        <f t="shared" si="151"/>
        <v>0</v>
      </c>
    </row>
    <row r="2183" spans="1:15" outlineLevel="1">
      <c r="A2183" s="1263">
        <v>2172</v>
      </c>
      <c r="B2183" s="1295">
        <v>25301101</v>
      </c>
      <c r="C2183" s="1279" t="s">
        <v>2418</v>
      </c>
      <c r="D2183" s="1296">
        <f>+BS!Q2179</f>
        <v>0</v>
      </c>
      <c r="N2183" s="1353">
        <f t="shared" si="152"/>
        <v>0</v>
      </c>
      <c r="O2183" s="1353">
        <f t="shared" si="151"/>
        <v>0</v>
      </c>
    </row>
    <row r="2184" spans="1:15" outlineLevel="1">
      <c r="A2184" s="1263">
        <v>2173</v>
      </c>
      <c r="B2184" s="1295">
        <v>25301141</v>
      </c>
      <c r="C2184" s="1279" t="s">
        <v>2608</v>
      </c>
      <c r="D2184" s="1296">
        <f>+BS!Q2180</f>
        <v>0</v>
      </c>
      <c r="N2184" s="1353">
        <f t="shared" si="152"/>
        <v>0</v>
      </c>
      <c r="O2184" s="1353">
        <f t="shared" si="151"/>
        <v>0</v>
      </c>
    </row>
    <row r="2185" spans="1:15" s="1279" customFormat="1" outlineLevel="1">
      <c r="A2185" s="1298">
        <v>2174</v>
      </c>
      <c r="B2185" s="1295">
        <v>25301151</v>
      </c>
      <c r="C2185" s="1279" t="s">
        <v>2637</v>
      </c>
      <c r="D2185" s="1296">
        <f>+BS!Q2181</f>
        <v>-1939670.74</v>
      </c>
      <c r="E2185" s="1298"/>
      <c r="F2185" s="1275"/>
      <c r="G2185" s="1275"/>
      <c r="H2185" s="1275"/>
      <c r="I2185" s="1275">
        <f>+D2185</f>
        <v>-1939670.74</v>
      </c>
      <c r="K2185" s="1275"/>
      <c r="L2185" s="1275"/>
      <c r="M2185" s="1275">
        <f>I2185</f>
        <v>-1939670.74</v>
      </c>
      <c r="N2185" s="1333">
        <f t="shared" si="152"/>
        <v>-1939670.74</v>
      </c>
      <c r="O2185" s="1333">
        <f t="shared" si="151"/>
        <v>0</v>
      </c>
    </row>
    <row r="2186" spans="1:15" outlineLevel="1">
      <c r="A2186" s="1263">
        <v>2175</v>
      </c>
      <c r="B2186" s="1295">
        <v>25301161</v>
      </c>
      <c r="C2186" s="1279" t="s">
        <v>2666</v>
      </c>
      <c r="D2186" s="1296">
        <f>+BS!Q2182</f>
        <v>0</v>
      </c>
      <c r="I2186" s="1261">
        <f>+D2186</f>
        <v>0</v>
      </c>
      <c r="N2186" s="1353">
        <f t="shared" si="152"/>
        <v>0</v>
      </c>
      <c r="O2186" s="1353">
        <f t="shared" si="151"/>
        <v>0</v>
      </c>
    </row>
    <row r="2187" spans="1:15" s="1279" customFormat="1" outlineLevel="1">
      <c r="A2187" s="1298">
        <v>2176</v>
      </c>
      <c r="B2187" s="1295">
        <v>25301203</v>
      </c>
      <c r="C2187" s="1279" t="s">
        <v>1070</v>
      </c>
      <c r="D2187" s="1296">
        <f>+BS!Q2183</f>
        <v>-153717</v>
      </c>
      <c r="E2187" s="1298"/>
      <c r="F2187" s="1275"/>
      <c r="G2187" s="1275"/>
      <c r="H2187" s="1275"/>
      <c r="I2187" s="1275">
        <f>+D2187</f>
        <v>-153717</v>
      </c>
      <c r="K2187" s="1275">
        <f>I2187*K6</f>
        <v>-103267.08059999999</v>
      </c>
      <c r="L2187" s="1275">
        <f>I2187*K7</f>
        <v>-50449.919399999999</v>
      </c>
      <c r="M2187" s="1275"/>
      <c r="N2187" s="1333">
        <f t="shared" si="152"/>
        <v>-153717</v>
      </c>
      <c r="O2187" s="1333">
        <f t="shared" si="151"/>
        <v>0</v>
      </c>
    </row>
    <row r="2188" spans="1:15" s="1279" customFormat="1" outlineLevel="1">
      <c r="A2188" s="1298">
        <v>2177</v>
      </c>
      <c r="B2188" s="1295">
        <v>25301213</v>
      </c>
      <c r="C2188" s="1279" t="s">
        <v>3197</v>
      </c>
      <c r="D2188" s="1296">
        <f>+BS!Q2184</f>
        <v>-675825</v>
      </c>
      <c r="E2188" s="1298"/>
      <c r="F2188" s="1275"/>
      <c r="G2188" s="1275"/>
      <c r="H2188" s="1275"/>
      <c r="I2188" s="1275">
        <f>+D2188</f>
        <v>-675825</v>
      </c>
      <c r="K2188" s="1275">
        <f>I2188*K6</f>
        <v>-454019.23499999999</v>
      </c>
      <c r="L2188" s="1275">
        <f>I2188*K7</f>
        <v>-221805.76499999998</v>
      </c>
      <c r="M2188" s="1275"/>
      <c r="N2188" s="1333">
        <f t="shared" si="152"/>
        <v>-675825</v>
      </c>
      <c r="O2188" s="1333">
        <f t="shared" ref="O2188:O2251" si="153">N2188-I2188</f>
        <v>0</v>
      </c>
    </row>
    <row r="2189" spans="1:15" hidden="1" outlineLevel="2">
      <c r="A2189" s="1263">
        <v>2178</v>
      </c>
      <c r="B2189" s="1295">
        <v>25301993</v>
      </c>
      <c r="C2189" s="1279" t="s">
        <v>297</v>
      </c>
      <c r="D2189" s="1296">
        <f>+BS!Q2185</f>
        <v>0</v>
      </c>
      <c r="N2189" s="1353">
        <f t="shared" si="152"/>
        <v>0</v>
      </c>
      <c r="O2189" s="1353">
        <f t="shared" si="153"/>
        <v>0</v>
      </c>
    </row>
    <row r="2190" spans="1:15" hidden="1" outlineLevel="2">
      <c r="A2190" s="1263">
        <v>2179</v>
      </c>
      <c r="B2190" s="1295">
        <v>25302003</v>
      </c>
      <c r="C2190" s="1279" t="s">
        <v>694</v>
      </c>
      <c r="D2190" s="1296">
        <f>+BS!Q2186</f>
        <v>0</v>
      </c>
      <c r="N2190" s="1353">
        <f t="shared" si="152"/>
        <v>0</v>
      </c>
      <c r="O2190" s="1353">
        <f t="shared" si="153"/>
        <v>0</v>
      </c>
    </row>
    <row r="2191" spans="1:15" hidden="1" outlineLevel="2">
      <c r="A2191" s="1263">
        <v>2180</v>
      </c>
      <c r="B2191" s="1295">
        <v>25302013</v>
      </c>
      <c r="C2191" s="1279" t="s">
        <v>1659</v>
      </c>
      <c r="D2191" s="1296">
        <f>+BS!Q2187</f>
        <v>0</v>
      </c>
      <c r="N2191" s="1353">
        <f t="shared" si="152"/>
        <v>0</v>
      </c>
      <c r="O2191" s="1353">
        <f t="shared" si="153"/>
        <v>0</v>
      </c>
    </row>
    <row r="2192" spans="1:15" hidden="1" outlineLevel="2">
      <c r="A2192" s="1263">
        <v>2181</v>
      </c>
      <c r="B2192" s="1295">
        <v>25302023</v>
      </c>
      <c r="C2192" s="1279" t="s">
        <v>926</v>
      </c>
      <c r="D2192" s="1296">
        <f>+BS!Q2188</f>
        <v>0</v>
      </c>
      <c r="N2192" s="1353">
        <f t="shared" si="152"/>
        <v>0</v>
      </c>
      <c r="O2192" s="1353">
        <f t="shared" si="153"/>
        <v>0</v>
      </c>
    </row>
    <row r="2193" spans="1:15" hidden="1" outlineLevel="2">
      <c r="A2193" s="1263">
        <v>2182</v>
      </c>
      <c r="B2193" s="1295">
        <v>25302033</v>
      </c>
      <c r="C2193" s="1279" t="s">
        <v>1763</v>
      </c>
      <c r="D2193" s="1296">
        <f>+BS!Q2189</f>
        <v>0</v>
      </c>
      <c r="N2193" s="1353">
        <f t="shared" si="152"/>
        <v>0</v>
      </c>
      <c r="O2193" s="1353">
        <f t="shared" si="153"/>
        <v>0</v>
      </c>
    </row>
    <row r="2194" spans="1:15" hidden="1" outlineLevel="2">
      <c r="A2194" s="1263">
        <v>2183</v>
      </c>
      <c r="B2194" s="1295">
        <v>25302043</v>
      </c>
      <c r="C2194" s="1279" t="s">
        <v>1105</v>
      </c>
      <c r="D2194" s="1296">
        <f>+BS!Q2190</f>
        <v>0</v>
      </c>
      <c r="N2194" s="1353">
        <f t="shared" si="152"/>
        <v>0</v>
      </c>
      <c r="O2194" s="1353">
        <f t="shared" si="153"/>
        <v>0</v>
      </c>
    </row>
    <row r="2195" spans="1:15" hidden="1" outlineLevel="2">
      <c r="A2195" s="1263">
        <v>2184</v>
      </c>
      <c r="B2195" s="1295">
        <v>25302053</v>
      </c>
      <c r="C2195" s="1279" t="s">
        <v>793</v>
      </c>
      <c r="D2195" s="1296">
        <f>+BS!Q2191</f>
        <v>0</v>
      </c>
      <c r="N2195" s="1353">
        <f t="shared" si="152"/>
        <v>0</v>
      </c>
      <c r="O2195" s="1353">
        <f t="shared" si="153"/>
        <v>0</v>
      </c>
    </row>
    <row r="2196" spans="1:15" hidden="1" outlineLevel="2">
      <c r="A2196" s="1263">
        <v>2185</v>
      </c>
      <c r="B2196" s="1295">
        <v>25302063</v>
      </c>
      <c r="C2196" s="1326" t="s">
        <v>553</v>
      </c>
      <c r="D2196" s="1296">
        <f>+BS!Q2192</f>
        <v>0</v>
      </c>
      <c r="N2196" s="1353">
        <f t="shared" si="152"/>
        <v>0</v>
      </c>
      <c r="O2196" s="1353">
        <f t="shared" si="153"/>
        <v>0</v>
      </c>
    </row>
    <row r="2197" spans="1:15" hidden="1" outlineLevel="2">
      <c r="A2197" s="1263">
        <v>2186</v>
      </c>
      <c r="B2197" s="1295">
        <v>25302073</v>
      </c>
      <c r="C2197" s="1326" t="s">
        <v>272</v>
      </c>
      <c r="D2197" s="1296">
        <f>+BS!Q2193</f>
        <v>0</v>
      </c>
      <c r="N2197" s="1353">
        <f t="shared" si="152"/>
        <v>0</v>
      </c>
      <c r="O2197" s="1353">
        <f t="shared" si="153"/>
        <v>0</v>
      </c>
    </row>
    <row r="2198" spans="1:15" hidden="1" outlineLevel="2">
      <c r="A2198" s="1263">
        <v>2187</v>
      </c>
      <c r="B2198" s="1295">
        <v>25302101</v>
      </c>
      <c r="C2198" s="1279" t="s">
        <v>1660</v>
      </c>
      <c r="D2198" s="1296">
        <f>+BS!Q2194</f>
        <v>0</v>
      </c>
      <c r="N2198" s="1353">
        <f t="shared" si="152"/>
        <v>0</v>
      </c>
      <c r="O2198" s="1353">
        <f t="shared" si="153"/>
        <v>0</v>
      </c>
    </row>
    <row r="2199" spans="1:15" hidden="1" outlineLevel="2">
      <c r="A2199" s="1263">
        <v>2188</v>
      </c>
      <c r="B2199" s="1295">
        <v>25302113</v>
      </c>
      <c r="C2199" s="1279" t="s">
        <v>2260</v>
      </c>
      <c r="D2199" s="1296">
        <f>+BS!Q2195</f>
        <v>0</v>
      </c>
      <c r="N2199" s="1353">
        <f t="shared" si="152"/>
        <v>0</v>
      </c>
      <c r="O2199" s="1353">
        <f t="shared" si="153"/>
        <v>0</v>
      </c>
    </row>
    <row r="2200" spans="1:15" hidden="1" outlineLevel="2">
      <c r="A2200" s="1263">
        <v>2189</v>
      </c>
      <c r="B2200" s="1295">
        <v>25302121</v>
      </c>
      <c r="C2200" s="1279" t="s">
        <v>2044</v>
      </c>
      <c r="D2200" s="1296">
        <f>+BS!Q2196</f>
        <v>0</v>
      </c>
      <c r="N2200" s="1353">
        <f t="shared" si="152"/>
        <v>0</v>
      </c>
      <c r="O2200" s="1353">
        <f t="shared" si="153"/>
        <v>0</v>
      </c>
    </row>
    <row r="2201" spans="1:15" hidden="1" outlineLevel="2">
      <c r="A2201" s="1263">
        <v>2190</v>
      </c>
      <c r="B2201" s="1295">
        <v>25302133</v>
      </c>
      <c r="C2201" s="1279" t="s">
        <v>2651</v>
      </c>
      <c r="D2201" s="1296">
        <f>+BS!Q2197</f>
        <v>0</v>
      </c>
      <c r="N2201" s="1353">
        <f t="shared" si="152"/>
        <v>0</v>
      </c>
      <c r="O2201" s="1353">
        <f t="shared" si="153"/>
        <v>0</v>
      </c>
    </row>
    <row r="2202" spans="1:15" hidden="1" outlineLevel="2">
      <c r="A2202" s="1263">
        <v>2191</v>
      </c>
      <c r="B2202" s="1295">
        <v>25302142</v>
      </c>
      <c r="C2202" s="1279" t="s">
        <v>2825</v>
      </c>
      <c r="D2202" s="1296">
        <f>+BS!Q2198</f>
        <v>0</v>
      </c>
      <c r="N2202" s="1353">
        <f t="shared" si="152"/>
        <v>0</v>
      </c>
      <c r="O2202" s="1353">
        <f t="shared" si="153"/>
        <v>0</v>
      </c>
    </row>
    <row r="2203" spans="1:15" outlineLevel="1" collapsed="1">
      <c r="A2203" s="1263">
        <v>2192</v>
      </c>
      <c r="B2203" s="1295">
        <v>25302221</v>
      </c>
      <c r="C2203" s="1279" t="s">
        <v>1819</v>
      </c>
      <c r="D2203" s="1296">
        <f>+BS!Q2199</f>
        <v>-3102718.2983333333</v>
      </c>
      <c r="G2203" s="1261">
        <f>+D2203</f>
        <v>-3102718.2983333333</v>
      </c>
      <c r="N2203" s="1353">
        <f t="shared" si="152"/>
        <v>0</v>
      </c>
      <c r="O2203" s="1353">
        <f t="shared" si="153"/>
        <v>0</v>
      </c>
    </row>
    <row r="2204" spans="1:15" outlineLevel="1">
      <c r="A2204" s="1263">
        <v>2193</v>
      </c>
      <c r="B2204" s="1295">
        <v>25302222</v>
      </c>
      <c r="C2204" s="1279" t="s">
        <v>1286</v>
      </c>
      <c r="D2204" s="1296">
        <f>+BS!Q2200</f>
        <v>-5527603.3929166663</v>
      </c>
      <c r="G2204" s="1261">
        <f>+D2204</f>
        <v>-5527603.3929166663</v>
      </c>
      <c r="N2204" s="1353">
        <f t="shared" si="152"/>
        <v>0</v>
      </c>
      <c r="O2204" s="1353">
        <f t="shared" si="153"/>
        <v>0</v>
      </c>
    </row>
    <row r="2205" spans="1:15" s="1279" customFormat="1" outlineLevel="1">
      <c r="A2205" s="1298">
        <v>2194</v>
      </c>
      <c r="B2205" s="1295">
        <v>25302223</v>
      </c>
      <c r="C2205" s="1279" t="s">
        <v>3180</v>
      </c>
      <c r="D2205" s="1296">
        <f>+BS!Q2201</f>
        <v>-7152976.625</v>
      </c>
      <c r="E2205" s="1298"/>
      <c r="F2205" s="1275"/>
      <c r="G2205" s="1275"/>
      <c r="H2205" s="1275"/>
      <c r="I2205" s="1275">
        <f>+D2205</f>
        <v>-7152976.625</v>
      </c>
      <c r="K2205" s="1275"/>
      <c r="L2205" s="1275"/>
      <c r="M2205" s="1275">
        <f>I2205</f>
        <v>-7152976.625</v>
      </c>
      <c r="N2205" s="1333">
        <f t="shared" si="152"/>
        <v>-7152976.625</v>
      </c>
      <c r="O2205" s="1333">
        <f t="shared" si="153"/>
        <v>0</v>
      </c>
    </row>
    <row r="2206" spans="1:15" hidden="1" outlineLevel="2">
      <c r="A2206" s="1263">
        <v>2195</v>
      </c>
      <c r="B2206" s="1295">
        <v>25302231</v>
      </c>
      <c r="C2206" s="1279" t="s">
        <v>945</v>
      </c>
      <c r="D2206" s="1296">
        <f>+BS!Q2202</f>
        <v>0</v>
      </c>
      <c r="N2206" s="1353">
        <f t="shared" si="152"/>
        <v>0</v>
      </c>
      <c r="O2206" s="1353">
        <f t="shared" si="153"/>
        <v>0</v>
      </c>
    </row>
    <row r="2207" spans="1:15" hidden="1" outlineLevel="2">
      <c r="A2207" s="1263">
        <v>2196</v>
      </c>
      <c r="B2207" s="1295">
        <v>25302232</v>
      </c>
      <c r="C2207" s="1279" t="s">
        <v>946</v>
      </c>
      <c r="D2207" s="1296">
        <f>+BS!Q2203</f>
        <v>0</v>
      </c>
      <c r="N2207" s="1353">
        <f t="shared" si="152"/>
        <v>0</v>
      </c>
      <c r="O2207" s="1353">
        <f t="shared" si="153"/>
        <v>0</v>
      </c>
    </row>
    <row r="2208" spans="1:15" hidden="1" outlineLevel="2">
      <c r="A2208" s="1263">
        <v>2197</v>
      </c>
      <c r="B2208" s="1295">
        <v>25303003</v>
      </c>
      <c r="C2208" s="1279" t="s">
        <v>222</v>
      </c>
      <c r="D2208" s="1296">
        <f>+BS!Q2204</f>
        <v>0</v>
      </c>
      <c r="N2208" s="1353">
        <f t="shared" si="152"/>
        <v>0</v>
      </c>
      <c r="O2208" s="1353">
        <f t="shared" si="153"/>
        <v>0</v>
      </c>
    </row>
    <row r="2209" spans="1:15" hidden="1" outlineLevel="2">
      <c r="A2209" s="1263">
        <v>2198</v>
      </c>
      <c r="B2209" s="1295">
        <v>25306001</v>
      </c>
      <c r="C2209" s="1279" t="s">
        <v>2893</v>
      </c>
      <c r="D2209" s="1296">
        <f>+BS!Q2205</f>
        <v>0</v>
      </c>
      <c r="N2209" s="1353">
        <f t="shared" si="152"/>
        <v>0</v>
      </c>
      <c r="O2209" s="1353">
        <f t="shared" si="153"/>
        <v>0</v>
      </c>
    </row>
    <row r="2210" spans="1:15" hidden="1" outlineLevel="2">
      <c r="A2210" s="1263">
        <v>2199</v>
      </c>
      <c r="B2210" s="1295">
        <v>25400001</v>
      </c>
      <c r="C2210" s="1279" t="s">
        <v>625</v>
      </c>
      <c r="D2210" s="1296">
        <f>+BS!Q2206</f>
        <v>0</v>
      </c>
      <c r="N2210" s="1353">
        <f t="shared" si="152"/>
        <v>0</v>
      </c>
      <c r="O2210" s="1353">
        <f t="shared" si="153"/>
        <v>0</v>
      </c>
    </row>
    <row r="2211" spans="1:15" hidden="1" outlineLevel="2">
      <c r="A2211" s="1263">
        <v>2200</v>
      </c>
      <c r="B2211" s="1295">
        <v>25400011</v>
      </c>
      <c r="C2211" s="1279" t="s">
        <v>626</v>
      </c>
      <c r="D2211" s="1296">
        <f>+BS!Q2207</f>
        <v>0</v>
      </c>
      <c r="N2211" s="1353">
        <f t="shared" si="152"/>
        <v>0</v>
      </c>
      <c r="O2211" s="1353">
        <f t="shared" si="153"/>
        <v>0</v>
      </c>
    </row>
    <row r="2212" spans="1:15" hidden="1" outlineLevel="2">
      <c r="A2212" s="1263">
        <v>2201</v>
      </c>
      <c r="B2212" s="1295">
        <v>25400021</v>
      </c>
      <c r="C2212" s="1279" t="s">
        <v>1775</v>
      </c>
      <c r="D2212" s="1296">
        <f>+BS!Q2208</f>
        <v>0</v>
      </c>
      <c r="N2212" s="1353">
        <f t="shared" si="152"/>
        <v>0</v>
      </c>
      <c r="O2212" s="1353">
        <f t="shared" si="153"/>
        <v>0</v>
      </c>
    </row>
    <row r="2213" spans="1:15" hidden="1" outlineLevel="2">
      <c r="A2213" s="1263">
        <v>2202</v>
      </c>
      <c r="B2213" s="1295">
        <v>25400031</v>
      </c>
      <c r="C2213" s="1279" t="s">
        <v>1683</v>
      </c>
      <c r="D2213" s="1296">
        <f>+BS!Q2209</f>
        <v>0</v>
      </c>
      <c r="N2213" s="1353">
        <f t="shared" si="152"/>
        <v>0</v>
      </c>
      <c r="O2213" s="1353">
        <f t="shared" si="153"/>
        <v>0</v>
      </c>
    </row>
    <row r="2214" spans="1:15" hidden="1" outlineLevel="2">
      <c r="A2214" s="1263">
        <v>2203</v>
      </c>
      <c r="B2214" s="1295">
        <v>25400033</v>
      </c>
      <c r="C2214" s="1279" t="s">
        <v>794</v>
      </c>
      <c r="D2214" s="1296">
        <f>+BS!Q2210</f>
        <v>0</v>
      </c>
      <c r="N2214" s="1353">
        <f t="shared" si="152"/>
        <v>0</v>
      </c>
      <c r="O2214" s="1353">
        <f t="shared" si="153"/>
        <v>0</v>
      </c>
    </row>
    <row r="2215" spans="1:15" hidden="1" outlineLevel="2">
      <c r="A2215" s="1263">
        <v>2204</v>
      </c>
      <c r="B2215" s="1295">
        <v>25400041</v>
      </c>
      <c r="C2215" s="1279" t="s">
        <v>1684</v>
      </c>
      <c r="D2215" s="1296">
        <f>+BS!Q2211</f>
        <v>0</v>
      </c>
      <c r="N2215" s="1353">
        <f t="shared" si="152"/>
        <v>0</v>
      </c>
      <c r="O2215" s="1353">
        <f t="shared" si="153"/>
        <v>0</v>
      </c>
    </row>
    <row r="2216" spans="1:15" hidden="1" outlineLevel="2">
      <c r="A2216" s="1263">
        <v>2205</v>
      </c>
      <c r="B2216" s="1295">
        <v>25400043</v>
      </c>
      <c r="C2216" s="1279" t="s">
        <v>13</v>
      </c>
      <c r="D2216" s="1296">
        <f>+BS!Q2212</f>
        <v>0</v>
      </c>
      <c r="N2216" s="1353">
        <f t="shared" si="152"/>
        <v>0</v>
      </c>
      <c r="O2216" s="1353">
        <f t="shared" si="153"/>
        <v>0</v>
      </c>
    </row>
    <row r="2217" spans="1:15" hidden="1" outlineLevel="2">
      <c r="A2217" s="1263">
        <v>2206</v>
      </c>
      <c r="B2217" s="1295">
        <v>25400053</v>
      </c>
      <c r="C2217" s="1279" t="s">
        <v>1789</v>
      </c>
      <c r="D2217" s="1296">
        <f>+BS!Q2213</f>
        <v>0</v>
      </c>
      <c r="N2217" s="1353">
        <f t="shared" si="152"/>
        <v>0</v>
      </c>
      <c r="O2217" s="1353">
        <f t="shared" si="153"/>
        <v>0</v>
      </c>
    </row>
    <row r="2218" spans="1:15" hidden="1" outlineLevel="2">
      <c r="A2218" s="1263">
        <v>2207</v>
      </c>
      <c r="B2218" s="1295">
        <v>25400061</v>
      </c>
      <c r="C2218" s="1279" t="s">
        <v>1132</v>
      </c>
      <c r="D2218" s="1296">
        <f>+BS!Q2214</f>
        <v>0</v>
      </c>
      <c r="N2218" s="1353">
        <f t="shared" si="152"/>
        <v>0</v>
      </c>
      <c r="O2218" s="1353">
        <f t="shared" si="153"/>
        <v>0</v>
      </c>
    </row>
    <row r="2219" spans="1:15" outlineLevel="1" collapsed="1">
      <c r="A2219" s="1263">
        <v>2208</v>
      </c>
      <c r="B2219" s="1295">
        <v>25400101</v>
      </c>
      <c r="C2219" s="1279" t="s">
        <v>1133</v>
      </c>
      <c r="D2219" s="1296">
        <f>+BS!Q2215</f>
        <v>-27837.811249999999</v>
      </c>
      <c r="G2219" s="1261">
        <f>+D2219</f>
        <v>-27837.811249999999</v>
      </c>
      <c r="N2219" s="1353">
        <f t="shared" si="152"/>
        <v>0</v>
      </c>
      <c r="O2219" s="1353">
        <f t="shared" si="153"/>
        <v>0</v>
      </c>
    </row>
    <row r="2220" spans="1:15" outlineLevel="1">
      <c r="A2220" s="1263">
        <v>2209</v>
      </c>
      <c r="B2220" s="1295">
        <v>25400111</v>
      </c>
      <c r="C2220" s="1279" t="s">
        <v>1133</v>
      </c>
      <c r="D2220" s="1296">
        <f>+BS!Q2216</f>
        <v>-6235.4525000000003</v>
      </c>
      <c r="G2220" s="1261">
        <f>+D2220</f>
        <v>-6235.4525000000003</v>
      </c>
      <c r="N2220" s="1353">
        <f t="shared" si="152"/>
        <v>0</v>
      </c>
      <c r="O2220" s="1353">
        <f t="shared" si="153"/>
        <v>0</v>
      </c>
    </row>
    <row r="2221" spans="1:15" outlineLevel="1">
      <c r="A2221" s="1263">
        <v>2210</v>
      </c>
      <c r="B2221" s="1295">
        <v>25400131</v>
      </c>
      <c r="C2221" s="1279" t="s">
        <v>1323</v>
      </c>
      <c r="D2221" s="1296">
        <f>+BS!Q2217</f>
        <v>0</v>
      </c>
      <c r="N2221" s="1353">
        <f t="shared" si="152"/>
        <v>0</v>
      </c>
      <c r="O2221" s="1353">
        <f t="shared" si="153"/>
        <v>0</v>
      </c>
    </row>
    <row r="2222" spans="1:15" hidden="1" outlineLevel="2">
      <c r="A2222" s="1263">
        <v>2211</v>
      </c>
      <c r="B2222" s="1295">
        <v>25400141</v>
      </c>
      <c r="C2222" s="1279" t="s">
        <v>117</v>
      </c>
      <c r="D2222" s="1296">
        <f>+BS!Q2218</f>
        <v>0</v>
      </c>
      <c r="N2222" s="1353">
        <f t="shared" si="152"/>
        <v>0</v>
      </c>
      <c r="O2222" s="1353">
        <f t="shared" si="153"/>
        <v>0</v>
      </c>
    </row>
    <row r="2223" spans="1:15" hidden="1" outlineLevel="2">
      <c r="A2223" s="1263">
        <v>2212</v>
      </c>
      <c r="B2223" s="1295">
        <v>25400142</v>
      </c>
      <c r="C2223" s="1279" t="s">
        <v>117</v>
      </c>
      <c r="D2223" s="1296">
        <f>+BS!Q2219</f>
        <v>0</v>
      </c>
      <c r="N2223" s="1353">
        <f t="shared" si="152"/>
        <v>0</v>
      </c>
      <c r="O2223" s="1353">
        <f t="shared" si="153"/>
        <v>0</v>
      </c>
    </row>
    <row r="2224" spans="1:15" hidden="1" outlineLevel="2">
      <c r="A2224" s="1263">
        <v>2213</v>
      </c>
      <c r="B2224" s="1295">
        <v>25400151</v>
      </c>
      <c r="C2224" s="1279" t="s">
        <v>1770</v>
      </c>
      <c r="D2224" s="1296">
        <f>+BS!Q2220</f>
        <v>0</v>
      </c>
      <c r="N2224" s="1353">
        <f t="shared" si="152"/>
        <v>0</v>
      </c>
      <c r="O2224" s="1353">
        <f t="shared" si="153"/>
        <v>0</v>
      </c>
    </row>
    <row r="2225" spans="1:16" hidden="1" outlineLevel="2">
      <c r="A2225" s="1263">
        <v>2214</v>
      </c>
      <c r="B2225" s="1295">
        <v>25400152</v>
      </c>
      <c r="C2225" s="1303" t="s">
        <v>1771</v>
      </c>
      <c r="D2225" s="1296">
        <f>+BS!Q2221</f>
        <v>0</v>
      </c>
      <c r="N2225" s="1353">
        <f t="shared" si="152"/>
        <v>0</v>
      </c>
      <c r="O2225" s="1353">
        <f t="shared" si="153"/>
        <v>0</v>
      </c>
    </row>
    <row r="2226" spans="1:16" hidden="1" outlineLevel="2">
      <c r="A2226" s="1263">
        <v>2215</v>
      </c>
      <c r="B2226" s="1295">
        <v>25400161</v>
      </c>
      <c r="C2226" s="1341" t="s">
        <v>508</v>
      </c>
      <c r="D2226" s="1296">
        <f>+BS!Q2222</f>
        <v>0</v>
      </c>
      <c r="N2226" s="1353">
        <f t="shared" si="152"/>
        <v>0</v>
      </c>
      <c r="O2226" s="1353">
        <f t="shared" si="153"/>
        <v>0</v>
      </c>
    </row>
    <row r="2227" spans="1:16" hidden="1" outlineLevel="2">
      <c r="A2227" s="1263">
        <v>2216</v>
      </c>
      <c r="B2227" s="1295">
        <v>25400171</v>
      </c>
      <c r="C2227" s="1303" t="s">
        <v>1797</v>
      </c>
      <c r="D2227" s="1296">
        <f>+BS!Q2223</f>
        <v>0</v>
      </c>
      <c r="N2227" s="1353">
        <f t="shared" si="152"/>
        <v>0</v>
      </c>
      <c r="O2227" s="1353">
        <f t="shared" si="153"/>
        <v>0</v>
      </c>
    </row>
    <row r="2228" spans="1:16" outlineLevel="1" collapsed="1">
      <c r="A2228" s="1263">
        <v>2217</v>
      </c>
      <c r="B2228" s="1295">
        <v>25400181</v>
      </c>
      <c r="C2228" s="1341" t="s">
        <v>1790</v>
      </c>
      <c r="D2228" s="1296">
        <f>+BS!Q2224</f>
        <v>-4703049</v>
      </c>
      <c r="G2228" s="1261">
        <f>+D2228</f>
        <v>-4703049</v>
      </c>
      <c r="N2228" s="1353">
        <f t="shared" si="152"/>
        <v>0</v>
      </c>
      <c r="O2228" s="1353">
        <f t="shared" si="153"/>
        <v>0</v>
      </c>
    </row>
    <row r="2229" spans="1:16" outlineLevel="1">
      <c r="A2229" s="1263">
        <v>2218</v>
      </c>
      <c r="B2229" s="1295">
        <v>25400182</v>
      </c>
      <c r="C2229" s="1341" t="s">
        <v>1791</v>
      </c>
      <c r="D2229" s="1296">
        <f>+BS!Q2225</f>
        <v>-2515701</v>
      </c>
      <c r="G2229" s="1261">
        <f>+D2229</f>
        <v>-2515701</v>
      </c>
      <c r="N2229" s="1353">
        <f t="shared" si="152"/>
        <v>0</v>
      </c>
      <c r="O2229" s="1353">
        <f t="shared" si="153"/>
        <v>0</v>
      </c>
    </row>
    <row r="2230" spans="1:16" s="1387" customFormat="1" outlineLevel="1">
      <c r="A2230" s="1385">
        <v>2219</v>
      </c>
      <c r="B2230" s="1386">
        <v>25400191</v>
      </c>
      <c r="C2230" s="1387" t="s">
        <v>2073</v>
      </c>
      <c r="D2230" s="1388">
        <f>+BS!Q2226</f>
        <v>-1388868.04</v>
      </c>
      <c r="E2230" s="1385" t="s">
        <v>3772</v>
      </c>
      <c r="F2230" s="1389"/>
      <c r="G2230" s="1389"/>
      <c r="H2230" s="1389"/>
      <c r="I2230" s="1389">
        <f t="shared" ref="I2230:I2272" si="154">+D2230</f>
        <v>-1388868.04</v>
      </c>
      <c r="K2230" s="1389">
        <f>I2230</f>
        <v>-1388868.04</v>
      </c>
      <c r="L2230" s="1389"/>
      <c r="M2230" s="1389"/>
      <c r="N2230" s="1390">
        <f t="shared" si="152"/>
        <v>-1388868.04</v>
      </c>
      <c r="O2230" s="1390">
        <f t="shared" si="153"/>
        <v>0</v>
      </c>
      <c r="P2230" s="1401" t="s">
        <v>3916</v>
      </c>
    </row>
    <row r="2231" spans="1:16" s="1387" customFormat="1" outlineLevel="1">
      <c r="A2231" s="1385">
        <v>2220</v>
      </c>
      <c r="B2231" s="1386">
        <v>25400201</v>
      </c>
      <c r="C2231" s="1387" t="s">
        <v>2074</v>
      </c>
      <c r="D2231" s="1388">
        <f>+BS!Q2227</f>
        <v>-1013105.31</v>
      </c>
      <c r="E2231" s="1385" t="s">
        <v>3772</v>
      </c>
      <c r="F2231" s="1389"/>
      <c r="G2231" s="1389"/>
      <c r="H2231" s="1389"/>
      <c r="I2231" s="1389">
        <f t="shared" si="154"/>
        <v>-1013105.31</v>
      </c>
      <c r="K2231" s="1389">
        <f>I2231</f>
        <v>-1013105.31</v>
      </c>
      <c r="L2231" s="1389"/>
      <c r="M2231" s="1389"/>
      <c r="N2231" s="1390">
        <f t="shared" si="152"/>
        <v>-1013105.31</v>
      </c>
      <c r="O2231" s="1390">
        <f t="shared" si="153"/>
        <v>0</v>
      </c>
      <c r="P2231" s="1401" t="s">
        <v>3916</v>
      </c>
    </row>
    <row r="2232" spans="1:16" s="1279" customFormat="1" hidden="1" outlineLevel="2">
      <c r="A2232" s="1298">
        <v>2221</v>
      </c>
      <c r="B2232" s="1295">
        <v>25400202</v>
      </c>
      <c r="C2232" s="1279" t="s">
        <v>816</v>
      </c>
      <c r="D2232" s="1296">
        <f>+BS!Q2228</f>
        <v>0</v>
      </c>
      <c r="E2232" s="1298"/>
      <c r="F2232" s="1275"/>
      <c r="G2232" s="1275"/>
      <c r="H2232" s="1275"/>
      <c r="I2232" s="1275">
        <f t="shared" si="154"/>
        <v>0</v>
      </c>
      <c r="K2232" s="1275"/>
      <c r="L2232" s="1275"/>
      <c r="M2232" s="1275"/>
      <c r="N2232" s="1333">
        <f t="shared" si="152"/>
        <v>0</v>
      </c>
      <c r="O2232" s="1333">
        <f t="shared" si="153"/>
        <v>0</v>
      </c>
    </row>
    <row r="2233" spans="1:16" s="1279" customFormat="1" hidden="1" outlineLevel="2">
      <c r="A2233" s="1298">
        <v>2222</v>
      </c>
      <c r="B2233" s="1295">
        <v>25400211</v>
      </c>
      <c r="C2233" s="1279" t="s">
        <v>2187</v>
      </c>
      <c r="D2233" s="1296">
        <f>+BS!Q2229</f>
        <v>0</v>
      </c>
      <c r="E2233" s="1298"/>
      <c r="F2233" s="1275"/>
      <c r="G2233" s="1275"/>
      <c r="H2233" s="1275"/>
      <c r="I2233" s="1275">
        <f t="shared" si="154"/>
        <v>0</v>
      </c>
      <c r="K2233" s="1275"/>
      <c r="L2233" s="1275"/>
      <c r="M2233" s="1275"/>
      <c r="N2233" s="1333">
        <f t="shared" si="152"/>
        <v>0</v>
      </c>
      <c r="O2233" s="1333">
        <f t="shared" si="153"/>
        <v>0</v>
      </c>
    </row>
    <row r="2234" spans="1:16" s="1279" customFormat="1" hidden="1" outlineLevel="2">
      <c r="A2234" s="1298">
        <v>2223</v>
      </c>
      <c r="B2234" s="1295">
        <v>25400212</v>
      </c>
      <c r="C2234" s="1279" t="s">
        <v>1523</v>
      </c>
      <c r="D2234" s="1296">
        <f>+BS!Q2230</f>
        <v>0</v>
      </c>
      <c r="E2234" s="1298"/>
      <c r="F2234" s="1275"/>
      <c r="G2234" s="1275"/>
      <c r="H2234" s="1275"/>
      <c r="I2234" s="1275">
        <f t="shared" si="154"/>
        <v>0</v>
      </c>
      <c r="K2234" s="1275"/>
      <c r="L2234" s="1275"/>
      <c r="M2234" s="1275"/>
      <c r="N2234" s="1333">
        <f t="shared" si="152"/>
        <v>0</v>
      </c>
      <c r="O2234" s="1333">
        <f t="shared" si="153"/>
        <v>0</v>
      </c>
    </row>
    <row r="2235" spans="1:16" s="1279" customFormat="1" outlineLevel="1" collapsed="1">
      <c r="A2235" s="1298">
        <v>2224</v>
      </c>
      <c r="B2235" s="1295">
        <v>25400221</v>
      </c>
      <c r="C2235" s="1279" t="s">
        <v>2188</v>
      </c>
      <c r="D2235" s="1296">
        <f>+BS!Q2231</f>
        <v>-270301.46333333332</v>
      </c>
      <c r="E2235" s="1298" t="s">
        <v>3772</v>
      </c>
      <c r="F2235" s="1275"/>
      <c r="G2235" s="1275"/>
      <c r="H2235" s="1275"/>
      <c r="I2235" s="1275">
        <f t="shared" si="154"/>
        <v>-270301.46333333332</v>
      </c>
      <c r="K2235" s="1275"/>
      <c r="L2235" s="1275"/>
      <c r="M2235" s="1275">
        <f>+I2235</f>
        <v>-270301.46333333332</v>
      </c>
      <c r="N2235" s="1333">
        <f t="shared" si="152"/>
        <v>-270301.46333333332</v>
      </c>
      <c r="O2235" s="1333">
        <f t="shared" si="153"/>
        <v>0</v>
      </c>
      <c r="P2235" s="1279" t="s">
        <v>3789</v>
      </c>
    </row>
    <row r="2236" spans="1:16" s="1279" customFormat="1" hidden="1" outlineLevel="2">
      <c r="A2236" s="1298">
        <v>2225</v>
      </c>
      <c r="B2236" s="1295">
        <v>25400222</v>
      </c>
      <c r="C2236" s="1279" t="s">
        <v>1524</v>
      </c>
      <c r="D2236" s="1296">
        <f>+BS!Q2232</f>
        <v>0</v>
      </c>
      <c r="E2236" s="1298"/>
      <c r="F2236" s="1275"/>
      <c r="G2236" s="1275"/>
      <c r="H2236" s="1275"/>
      <c r="I2236" s="1275">
        <f t="shared" si="154"/>
        <v>0</v>
      </c>
      <c r="K2236" s="1275"/>
      <c r="L2236" s="1275"/>
      <c r="M2236" s="1275"/>
      <c r="N2236" s="1333">
        <f t="shared" si="152"/>
        <v>0</v>
      </c>
      <c r="O2236" s="1333">
        <f t="shared" si="153"/>
        <v>0</v>
      </c>
      <c r="P2236" s="1279" t="s">
        <v>3789</v>
      </c>
    </row>
    <row r="2237" spans="1:16" s="1279" customFormat="1" hidden="1" outlineLevel="2">
      <c r="A2237" s="1298">
        <v>2226</v>
      </c>
      <c r="B2237" s="1295">
        <v>25400231</v>
      </c>
      <c r="C2237" s="1279" t="s">
        <v>2189</v>
      </c>
      <c r="D2237" s="1296">
        <f>+BS!Q2233</f>
        <v>0</v>
      </c>
      <c r="E2237" s="1298"/>
      <c r="F2237" s="1275"/>
      <c r="G2237" s="1275"/>
      <c r="H2237" s="1275"/>
      <c r="I2237" s="1275">
        <f t="shared" si="154"/>
        <v>0</v>
      </c>
      <c r="K2237" s="1275"/>
      <c r="L2237" s="1275"/>
      <c r="M2237" s="1275"/>
      <c r="N2237" s="1333">
        <f t="shared" si="152"/>
        <v>0</v>
      </c>
      <c r="O2237" s="1333">
        <f t="shared" si="153"/>
        <v>0</v>
      </c>
    </row>
    <row r="2238" spans="1:16" s="1279" customFormat="1" hidden="1" outlineLevel="2">
      <c r="A2238" s="1298">
        <v>2227</v>
      </c>
      <c r="B2238" s="1295">
        <v>25400232</v>
      </c>
      <c r="C2238" s="1279" t="s">
        <v>2065</v>
      </c>
      <c r="D2238" s="1296">
        <f>+BS!Q2234</f>
        <v>0</v>
      </c>
      <c r="E2238" s="1298"/>
      <c r="F2238" s="1275"/>
      <c r="G2238" s="1275"/>
      <c r="H2238" s="1275"/>
      <c r="I2238" s="1275">
        <f t="shared" si="154"/>
        <v>0</v>
      </c>
      <c r="K2238" s="1275"/>
      <c r="L2238" s="1275"/>
      <c r="M2238" s="1275"/>
      <c r="N2238" s="1333">
        <f t="shared" si="152"/>
        <v>0</v>
      </c>
      <c r="O2238" s="1333">
        <f t="shared" si="153"/>
        <v>0</v>
      </c>
    </row>
    <row r="2239" spans="1:16" s="1279" customFormat="1" hidden="1" outlineLevel="2">
      <c r="A2239" s="1298">
        <v>2228</v>
      </c>
      <c r="B2239" s="1295">
        <v>25400241</v>
      </c>
      <c r="C2239" s="1279" t="s">
        <v>2209</v>
      </c>
      <c r="D2239" s="1296">
        <f>+BS!Q2235</f>
        <v>0</v>
      </c>
      <c r="E2239" s="1298"/>
      <c r="F2239" s="1275"/>
      <c r="G2239" s="1275"/>
      <c r="H2239" s="1275"/>
      <c r="I2239" s="1275">
        <f t="shared" si="154"/>
        <v>0</v>
      </c>
      <c r="K2239" s="1275"/>
      <c r="L2239" s="1275"/>
      <c r="M2239" s="1275"/>
      <c r="N2239" s="1333">
        <f t="shared" si="152"/>
        <v>0</v>
      </c>
      <c r="O2239" s="1333">
        <f t="shared" si="153"/>
        <v>0</v>
      </c>
    </row>
    <row r="2240" spans="1:16" s="1279" customFormat="1" hidden="1" outlineLevel="2">
      <c r="A2240" s="1298">
        <v>2229</v>
      </c>
      <c r="B2240" s="1295">
        <v>25400251</v>
      </c>
      <c r="C2240" s="1279" t="s">
        <v>2210</v>
      </c>
      <c r="D2240" s="1296">
        <f>+BS!Q2236</f>
        <v>0</v>
      </c>
      <c r="E2240" s="1298"/>
      <c r="F2240" s="1275"/>
      <c r="G2240" s="1275"/>
      <c r="H2240" s="1275"/>
      <c r="I2240" s="1275">
        <f t="shared" si="154"/>
        <v>0</v>
      </c>
      <c r="K2240" s="1275"/>
      <c r="L2240" s="1275"/>
      <c r="M2240" s="1275"/>
      <c r="N2240" s="1333">
        <f t="shared" ref="N2240:N2303" si="155">SUM(K2240:M2240)</f>
        <v>0</v>
      </c>
      <c r="O2240" s="1333">
        <f t="shared" si="153"/>
        <v>0</v>
      </c>
    </row>
    <row r="2241" spans="1:16" s="1279" customFormat="1" outlineLevel="1" collapsed="1">
      <c r="A2241" s="1298">
        <v>2230</v>
      </c>
      <c r="B2241" s="1295">
        <v>25400261</v>
      </c>
      <c r="C2241" s="1279" t="s">
        <v>2211</v>
      </c>
      <c r="D2241" s="1296">
        <f>+BS!Q2237</f>
        <v>-93615823</v>
      </c>
      <c r="E2241" s="1298" t="s">
        <v>3772</v>
      </c>
      <c r="F2241" s="1275"/>
      <c r="G2241" s="1275"/>
      <c r="H2241" s="1275"/>
      <c r="I2241" s="1275">
        <f t="shared" si="154"/>
        <v>-93615823</v>
      </c>
      <c r="K2241" s="1275"/>
      <c r="L2241" s="1275"/>
      <c r="M2241" s="1275">
        <f>+I2241</f>
        <v>-93615823</v>
      </c>
      <c r="N2241" s="1333">
        <f t="shared" si="155"/>
        <v>-93615823</v>
      </c>
      <c r="O2241" s="1333">
        <f t="shared" si="153"/>
        <v>0</v>
      </c>
      <c r="P2241" s="1279" t="s">
        <v>3789</v>
      </c>
    </row>
    <row r="2242" spans="1:16" s="1279" customFormat="1" outlineLevel="1">
      <c r="A2242" s="1298">
        <v>2231</v>
      </c>
      <c r="B2242" s="1295">
        <v>25400271</v>
      </c>
      <c r="C2242" s="1279" t="s">
        <v>2212</v>
      </c>
      <c r="D2242" s="1296">
        <f>+BS!Q2238</f>
        <v>0</v>
      </c>
      <c r="E2242" s="1298"/>
      <c r="F2242" s="1275"/>
      <c r="G2242" s="1275"/>
      <c r="H2242" s="1275"/>
      <c r="I2242" s="1275">
        <f t="shared" si="154"/>
        <v>0</v>
      </c>
      <c r="K2242" s="1275"/>
      <c r="L2242" s="1275"/>
      <c r="M2242" s="1275"/>
      <c r="N2242" s="1333">
        <f t="shared" si="155"/>
        <v>0</v>
      </c>
      <c r="O2242" s="1333">
        <f t="shared" si="153"/>
        <v>0</v>
      </c>
    </row>
    <row r="2243" spans="1:16" s="1279" customFormat="1" outlineLevel="1">
      <c r="A2243" s="1298">
        <v>2232</v>
      </c>
      <c r="B2243" s="1295">
        <v>25400281</v>
      </c>
      <c r="C2243" s="1279" t="s">
        <v>2350</v>
      </c>
      <c r="D2243" s="1296">
        <f>+BS!Q2239</f>
        <v>0</v>
      </c>
      <c r="E2243" s="1298"/>
      <c r="F2243" s="1275"/>
      <c r="G2243" s="1275"/>
      <c r="H2243" s="1275"/>
      <c r="I2243" s="1275">
        <f t="shared" si="154"/>
        <v>0</v>
      </c>
      <c r="K2243" s="1275"/>
      <c r="L2243" s="1275"/>
      <c r="M2243" s="1275"/>
      <c r="N2243" s="1333">
        <f t="shared" si="155"/>
        <v>0</v>
      </c>
      <c r="O2243" s="1333">
        <f t="shared" si="153"/>
        <v>0</v>
      </c>
    </row>
    <row r="2244" spans="1:16" s="1279" customFormat="1" outlineLevel="1">
      <c r="A2244" s="1298">
        <v>2233</v>
      </c>
      <c r="B2244" s="1295">
        <v>25400291</v>
      </c>
      <c r="C2244" s="1279" t="s">
        <v>2534</v>
      </c>
      <c r="D2244" s="1296">
        <f>+BS!Q2240</f>
        <v>-506143.81583333336</v>
      </c>
      <c r="E2244" s="1298" t="s">
        <v>3772</v>
      </c>
      <c r="F2244" s="1275"/>
      <c r="G2244" s="1275"/>
      <c r="H2244" s="1275"/>
      <c r="I2244" s="1275">
        <f t="shared" si="154"/>
        <v>-506143.81583333336</v>
      </c>
      <c r="K2244" s="1275"/>
      <c r="L2244" s="1275"/>
      <c r="M2244" s="1275">
        <f>+I2244</f>
        <v>-506143.81583333336</v>
      </c>
      <c r="N2244" s="1333">
        <f t="shared" si="155"/>
        <v>-506143.81583333336</v>
      </c>
      <c r="O2244" s="1333">
        <f t="shared" si="153"/>
        <v>0</v>
      </c>
      <c r="P2244" s="1279" t="s">
        <v>3789</v>
      </c>
    </row>
    <row r="2245" spans="1:16" s="1279" customFormat="1" outlineLevel="1">
      <c r="A2245" s="1298">
        <v>2234</v>
      </c>
      <c r="B2245" s="1295">
        <v>25400301</v>
      </c>
      <c r="C2245" s="1279" t="s">
        <v>2552</v>
      </c>
      <c r="D2245" s="1296">
        <f>+BS!Q2241</f>
        <v>-14161.522916666667</v>
      </c>
      <c r="E2245" s="1298" t="s">
        <v>3772</v>
      </c>
      <c r="F2245" s="1275"/>
      <c r="G2245" s="1275"/>
      <c r="H2245" s="1275"/>
      <c r="I2245" s="1275">
        <f t="shared" si="154"/>
        <v>-14161.522916666667</v>
      </c>
      <c r="K2245" s="1275"/>
      <c r="L2245" s="1275"/>
      <c r="M2245" s="1275">
        <f>+I2245</f>
        <v>-14161.522916666667</v>
      </c>
      <c r="N2245" s="1333">
        <f t="shared" si="155"/>
        <v>-14161.522916666667</v>
      </c>
      <c r="O2245" s="1333">
        <f t="shared" si="153"/>
        <v>0</v>
      </c>
      <c r="P2245" s="1279" t="s">
        <v>3789</v>
      </c>
    </row>
    <row r="2246" spans="1:16" s="1279" customFormat="1" outlineLevel="1">
      <c r="A2246" s="1298">
        <v>2235</v>
      </c>
      <c r="B2246" s="1295">
        <v>25400311</v>
      </c>
      <c r="C2246" s="1279" t="s">
        <v>2538</v>
      </c>
      <c r="D2246" s="1296">
        <f>+BS!Q2242</f>
        <v>-13532.581666666665</v>
      </c>
      <c r="E2246" s="1298" t="s">
        <v>3772</v>
      </c>
      <c r="F2246" s="1275"/>
      <c r="G2246" s="1275"/>
      <c r="H2246" s="1275"/>
      <c r="I2246" s="1275">
        <f t="shared" si="154"/>
        <v>-13532.581666666665</v>
      </c>
      <c r="K2246" s="1275"/>
      <c r="L2246" s="1275"/>
      <c r="M2246" s="1275">
        <f>+I2246</f>
        <v>-13532.581666666665</v>
      </c>
      <c r="N2246" s="1333">
        <f t="shared" si="155"/>
        <v>-13532.581666666665</v>
      </c>
      <c r="O2246" s="1333">
        <f t="shared" si="153"/>
        <v>0</v>
      </c>
      <c r="P2246" s="1279" t="s">
        <v>3789</v>
      </c>
    </row>
    <row r="2247" spans="1:16" s="1279" customFormat="1" outlineLevel="1">
      <c r="A2247" s="1298">
        <v>2236</v>
      </c>
      <c r="B2247" s="1295">
        <v>25400321</v>
      </c>
      <c r="C2247" s="1279" t="s">
        <v>2561</v>
      </c>
      <c r="D2247" s="1296">
        <f>+BS!Q2243</f>
        <v>-145688.53166666668</v>
      </c>
      <c r="E2247" s="1298" t="s">
        <v>3772</v>
      </c>
      <c r="F2247" s="1275"/>
      <c r="G2247" s="1275"/>
      <c r="H2247" s="1275"/>
      <c r="I2247" s="1275">
        <f t="shared" si="154"/>
        <v>-145688.53166666668</v>
      </c>
      <c r="K2247" s="1275"/>
      <c r="L2247" s="1275"/>
      <c r="M2247" s="1275">
        <f>I2247</f>
        <v>-145688.53166666668</v>
      </c>
      <c r="N2247" s="1333">
        <f t="shared" si="155"/>
        <v>-145688.53166666668</v>
      </c>
      <c r="O2247" s="1333">
        <f t="shared" si="153"/>
        <v>0</v>
      </c>
      <c r="P2247" s="1279" t="s">
        <v>3789</v>
      </c>
    </row>
    <row r="2248" spans="1:16" s="1279" customFormat="1" outlineLevel="1">
      <c r="A2248" s="1298">
        <v>2237</v>
      </c>
      <c r="B2248" s="1295">
        <v>25400331</v>
      </c>
      <c r="C2248" s="1279" t="s">
        <v>2646</v>
      </c>
      <c r="D2248" s="1296">
        <f>+BS!Q2244</f>
        <v>-1532490.6766666665</v>
      </c>
      <c r="E2248" s="1298" t="s">
        <v>3772</v>
      </c>
      <c r="F2248" s="1275"/>
      <c r="G2248" s="1275"/>
      <c r="H2248" s="1275"/>
      <c r="I2248" s="1275">
        <f t="shared" si="154"/>
        <v>-1532490.6766666665</v>
      </c>
      <c r="K2248" s="1275"/>
      <c r="L2248" s="1275"/>
      <c r="M2248" s="1275">
        <f>I2248</f>
        <v>-1532490.6766666665</v>
      </c>
      <c r="N2248" s="1333">
        <f t="shared" si="155"/>
        <v>-1532490.6766666665</v>
      </c>
      <c r="O2248" s="1333">
        <f t="shared" si="153"/>
        <v>0</v>
      </c>
      <c r="P2248" s="1279" t="s">
        <v>3789</v>
      </c>
    </row>
    <row r="2249" spans="1:16" s="1279" customFormat="1" outlineLevel="1">
      <c r="A2249" s="1298">
        <v>2238</v>
      </c>
      <c r="B2249" s="1295">
        <v>25400341</v>
      </c>
      <c r="C2249" s="1279" t="s">
        <v>2847</v>
      </c>
      <c r="D2249" s="1296">
        <f>+BS!Q2245</f>
        <v>-285821.32666666666</v>
      </c>
      <c r="E2249" s="1298" t="s">
        <v>3772</v>
      </c>
      <c r="F2249" s="1275"/>
      <c r="G2249" s="1275"/>
      <c r="H2249" s="1275"/>
      <c r="I2249" s="1275">
        <f t="shared" si="154"/>
        <v>-285821.32666666666</v>
      </c>
      <c r="K2249" s="1275"/>
      <c r="L2249" s="1275"/>
      <c r="M2249" s="1275">
        <f t="shared" ref="M2249:M2262" si="156">+I2249</f>
        <v>-285821.32666666666</v>
      </c>
      <c r="N2249" s="1333">
        <f t="shared" si="155"/>
        <v>-285821.32666666666</v>
      </c>
      <c r="O2249" s="1333">
        <f t="shared" si="153"/>
        <v>0</v>
      </c>
      <c r="P2249" s="1279" t="s">
        <v>3787</v>
      </c>
    </row>
    <row r="2250" spans="1:16" s="1279" customFormat="1" outlineLevel="1">
      <c r="A2250" s="1298">
        <v>2239</v>
      </c>
      <c r="B2250" s="1295">
        <v>25400342</v>
      </c>
      <c r="C2250" s="1279" t="s">
        <v>2848</v>
      </c>
      <c r="D2250" s="1296">
        <f>+BS!Q2246</f>
        <v>0</v>
      </c>
      <c r="E2250" s="1298"/>
      <c r="F2250" s="1275"/>
      <c r="G2250" s="1275"/>
      <c r="H2250" s="1275"/>
      <c r="I2250" s="1275">
        <f t="shared" si="154"/>
        <v>0</v>
      </c>
      <c r="K2250" s="1275"/>
      <c r="L2250" s="1275"/>
      <c r="M2250" s="1275">
        <f t="shared" si="156"/>
        <v>0</v>
      </c>
      <c r="N2250" s="1333">
        <f t="shared" si="155"/>
        <v>0</v>
      </c>
      <c r="O2250" s="1333">
        <f t="shared" si="153"/>
        <v>0</v>
      </c>
      <c r="P2250" s="1279" t="s">
        <v>3782</v>
      </c>
    </row>
    <row r="2251" spans="1:16" s="1279" customFormat="1" outlineLevel="1">
      <c r="A2251" s="1298">
        <v>2240</v>
      </c>
      <c r="B2251" s="1295">
        <v>25400351</v>
      </c>
      <c r="C2251" s="1279" t="s">
        <v>2849</v>
      </c>
      <c r="D2251" s="1296">
        <f>+BS!Q2247</f>
        <v>0</v>
      </c>
      <c r="E2251" s="1298"/>
      <c r="F2251" s="1275"/>
      <c r="G2251" s="1275"/>
      <c r="H2251" s="1275"/>
      <c r="I2251" s="1275">
        <f t="shared" si="154"/>
        <v>0</v>
      </c>
      <c r="K2251" s="1275"/>
      <c r="L2251" s="1275"/>
      <c r="M2251" s="1275">
        <f t="shared" si="156"/>
        <v>0</v>
      </c>
      <c r="N2251" s="1333">
        <f t="shared" si="155"/>
        <v>0</v>
      </c>
      <c r="O2251" s="1333">
        <f t="shared" si="153"/>
        <v>0</v>
      </c>
      <c r="P2251" s="1279" t="s">
        <v>3782</v>
      </c>
    </row>
    <row r="2252" spans="1:16" s="1279" customFormat="1" outlineLevel="1">
      <c r="A2252" s="1298">
        <v>2241</v>
      </c>
      <c r="B2252" s="1295">
        <v>25400352</v>
      </c>
      <c r="C2252" s="1279" t="s">
        <v>2850</v>
      </c>
      <c r="D2252" s="1296">
        <f>+BS!Q2248</f>
        <v>-1424.93</v>
      </c>
      <c r="E2252" s="1298" t="s">
        <v>3772</v>
      </c>
      <c r="F2252" s="1275"/>
      <c r="G2252" s="1275"/>
      <c r="H2252" s="1275"/>
      <c r="I2252" s="1275">
        <f t="shared" si="154"/>
        <v>-1424.93</v>
      </c>
      <c r="K2252" s="1275"/>
      <c r="L2252" s="1275"/>
      <c r="M2252" s="1275">
        <f t="shared" si="156"/>
        <v>-1424.93</v>
      </c>
      <c r="N2252" s="1333">
        <f t="shared" si="155"/>
        <v>-1424.93</v>
      </c>
      <c r="O2252" s="1333">
        <f t="shared" ref="O2252:O2315" si="157">N2252-I2252</f>
        <v>0</v>
      </c>
      <c r="P2252" s="1279" t="s">
        <v>3787</v>
      </c>
    </row>
    <row r="2253" spans="1:16" s="1279" customFormat="1" hidden="1" outlineLevel="2">
      <c r="A2253" s="1298">
        <v>2242</v>
      </c>
      <c r="B2253" s="1295">
        <v>25400361</v>
      </c>
      <c r="C2253" s="1279" t="s">
        <v>2851</v>
      </c>
      <c r="D2253" s="1296">
        <f>+BS!Q2249</f>
        <v>0</v>
      </c>
      <c r="E2253" s="1298"/>
      <c r="F2253" s="1275"/>
      <c r="G2253" s="1275"/>
      <c r="H2253" s="1275"/>
      <c r="I2253" s="1275">
        <f t="shared" si="154"/>
        <v>0</v>
      </c>
      <c r="K2253" s="1275"/>
      <c r="L2253" s="1275"/>
      <c r="M2253" s="1275">
        <f t="shared" si="156"/>
        <v>0</v>
      </c>
      <c r="N2253" s="1333">
        <f t="shared" si="155"/>
        <v>0</v>
      </c>
      <c r="O2253" s="1333">
        <f t="shared" si="157"/>
        <v>0</v>
      </c>
      <c r="P2253" s="1279" t="s">
        <v>3782</v>
      </c>
    </row>
    <row r="2254" spans="1:16" s="1279" customFormat="1" hidden="1" outlineLevel="2">
      <c r="A2254" s="1298">
        <v>2243</v>
      </c>
      <c r="B2254" s="1295">
        <v>25400362</v>
      </c>
      <c r="C2254" s="1279" t="s">
        <v>2852</v>
      </c>
      <c r="D2254" s="1296">
        <f>+BS!Q2250</f>
        <v>0</v>
      </c>
      <c r="E2254" s="1298"/>
      <c r="F2254" s="1275"/>
      <c r="G2254" s="1275"/>
      <c r="H2254" s="1275"/>
      <c r="I2254" s="1275">
        <f t="shared" si="154"/>
        <v>0</v>
      </c>
      <c r="K2254" s="1275"/>
      <c r="L2254" s="1275"/>
      <c r="M2254" s="1275">
        <f t="shared" si="156"/>
        <v>0</v>
      </c>
      <c r="N2254" s="1333">
        <f t="shared" si="155"/>
        <v>0</v>
      </c>
      <c r="O2254" s="1333">
        <f t="shared" si="157"/>
        <v>0</v>
      </c>
      <c r="P2254" s="1279" t="s">
        <v>3782</v>
      </c>
    </row>
    <row r="2255" spans="1:16" s="1279" customFormat="1" hidden="1" outlineLevel="2">
      <c r="A2255" s="1298">
        <v>2244</v>
      </c>
      <c r="B2255" s="1295">
        <v>25400371</v>
      </c>
      <c r="C2255" s="1279" t="s">
        <v>2853</v>
      </c>
      <c r="D2255" s="1296">
        <f>+BS!Q2251</f>
        <v>0</v>
      </c>
      <c r="E2255" s="1298"/>
      <c r="F2255" s="1275"/>
      <c r="G2255" s="1275"/>
      <c r="H2255" s="1275"/>
      <c r="I2255" s="1275">
        <f t="shared" si="154"/>
        <v>0</v>
      </c>
      <c r="K2255" s="1275"/>
      <c r="L2255" s="1275"/>
      <c r="M2255" s="1275">
        <f t="shared" si="156"/>
        <v>0</v>
      </c>
      <c r="N2255" s="1333">
        <f t="shared" si="155"/>
        <v>0</v>
      </c>
      <c r="O2255" s="1333">
        <f t="shared" si="157"/>
        <v>0</v>
      </c>
      <c r="P2255" s="1279" t="s">
        <v>3782</v>
      </c>
    </row>
    <row r="2256" spans="1:16" s="1279" customFormat="1" hidden="1" outlineLevel="2">
      <c r="A2256" s="1298">
        <v>2245</v>
      </c>
      <c r="B2256" s="1295">
        <v>25400372</v>
      </c>
      <c r="C2256" s="1279" t="s">
        <v>2854</v>
      </c>
      <c r="D2256" s="1296">
        <f>+BS!Q2252</f>
        <v>0</v>
      </c>
      <c r="E2256" s="1298"/>
      <c r="F2256" s="1275"/>
      <c r="G2256" s="1275"/>
      <c r="H2256" s="1275"/>
      <c r="I2256" s="1275">
        <f t="shared" si="154"/>
        <v>0</v>
      </c>
      <c r="K2256" s="1275"/>
      <c r="L2256" s="1275"/>
      <c r="M2256" s="1275">
        <f t="shared" si="156"/>
        <v>0</v>
      </c>
      <c r="N2256" s="1333">
        <f t="shared" si="155"/>
        <v>0</v>
      </c>
      <c r="O2256" s="1333">
        <f t="shared" si="157"/>
        <v>0</v>
      </c>
      <c r="P2256" s="1279" t="s">
        <v>3782</v>
      </c>
    </row>
    <row r="2257" spans="1:16" s="1279" customFormat="1" outlineLevel="1" collapsed="1">
      <c r="A2257" s="1298">
        <v>2246</v>
      </c>
      <c r="B2257" s="1295">
        <v>25400381</v>
      </c>
      <c r="C2257" s="1279" t="s">
        <v>3004</v>
      </c>
      <c r="D2257" s="1296">
        <f>+BS!Q2253</f>
        <v>-200522.52916666667</v>
      </c>
      <c r="E2257" s="1298" t="s">
        <v>3772</v>
      </c>
      <c r="F2257" s="1275"/>
      <c r="G2257" s="1275"/>
      <c r="H2257" s="1275"/>
      <c r="I2257" s="1275">
        <f t="shared" si="154"/>
        <v>-200522.52916666667</v>
      </c>
      <c r="K2257" s="1275"/>
      <c r="L2257" s="1275"/>
      <c r="M2257" s="1275">
        <f t="shared" si="156"/>
        <v>-200522.52916666667</v>
      </c>
      <c r="N2257" s="1333">
        <f t="shared" si="155"/>
        <v>-200522.52916666667</v>
      </c>
      <c r="O2257" s="1333">
        <f t="shared" si="157"/>
        <v>0</v>
      </c>
      <c r="P2257" s="1279" t="s">
        <v>3787</v>
      </c>
    </row>
    <row r="2258" spans="1:16" s="1279" customFormat="1" outlineLevel="1">
      <c r="A2258" s="1298">
        <v>2247</v>
      </c>
      <c r="B2258" s="1295">
        <v>25400391</v>
      </c>
      <c r="C2258" s="1279" t="s">
        <v>3002</v>
      </c>
      <c r="D2258" s="1296">
        <f>+BS!Q2254</f>
        <v>-136045.4025</v>
      </c>
      <c r="E2258" s="1298" t="s">
        <v>3772</v>
      </c>
      <c r="F2258" s="1275"/>
      <c r="G2258" s="1275"/>
      <c r="H2258" s="1275"/>
      <c r="I2258" s="1275">
        <f t="shared" si="154"/>
        <v>-136045.4025</v>
      </c>
      <c r="K2258" s="1275"/>
      <c r="L2258" s="1275"/>
      <c r="M2258" s="1275">
        <f t="shared" si="156"/>
        <v>-136045.4025</v>
      </c>
      <c r="N2258" s="1333">
        <f t="shared" si="155"/>
        <v>-136045.4025</v>
      </c>
      <c r="O2258" s="1333">
        <f t="shared" si="157"/>
        <v>0</v>
      </c>
      <c r="P2258" s="1279" t="s">
        <v>3787</v>
      </c>
    </row>
    <row r="2259" spans="1:16" s="1279" customFormat="1" outlineLevel="1">
      <c r="A2259" s="1298">
        <v>2248</v>
      </c>
      <c r="B2259" s="1295">
        <v>25400392</v>
      </c>
      <c r="C2259" s="1279" t="s">
        <v>3036</v>
      </c>
      <c r="D2259" s="1296">
        <f>+BS!Q2255</f>
        <v>-8671688.9358333331</v>
      </c>
      <c r="E2259" s="1298" t="s">
        <v>3772</v>
      </c>
      <c r="F2259" s="1275"/>
      <c r="G2259" s="1275"/>
      <c r="H2259" s="1275"/>
      <c r="I2259" s="1275">
        <f t="shared" si="154"/>
        <v>-8671688.9358333331</v>
      </c>
      <c r="K2259" s="1275"/>
      <c r="L2259" s="1275"/>
      <c r="M2259" s="1275">
        <f t="shared" si="156"/>
        <v>-8671688.9358333331</v>
      </c>
      <c r="N2259" s="1333">
        <f t="shared" si="155"/>
        <v>-8671688.9358333331</v>
      </c>
      <c r="O2259" s="1333">
        <f t="shared" si="157"/>
        <v>0</v>
      </c>
      <c r="P2259" s="1279" t="s">
        <v>3787</v>
      </c>
    </row>
    <row r="2260" spans="1:16" s="1279" customFormat="1" outlineLevel="1">
      <c r="A2260" s="1298">
        <v>2249</v>
      </c>
      <c r="B2260" s="1295">
        <v>25400411</v>
      </c>
      <c r="C2260" s="1279" t="s">
        <v>3071</v>
      </c>
      <c r="D2260" s="1296">
        <f>+BS!Q2256</f>
        <v>-528.33416666666665</v>
      </c>
      <c r="E2260" s="1298" t="s">
        <v>3772</v>
      </c>
      <c r="F2260" s="1275"/>
      <c r="G2260" s="1275"/>
      <c r="H2260" s="1275"/>
      <c r="I2260" s="1275">
        <f t="shared" si="154"/>
        <v>-528.33416666666665</v>
      </c>
      <c r="K2260" s="1275"/>
      <c r="L2260" s="1275"/>
      <c r="M2260" s="1275">
        <f t="shared" si="156"/>
        <v>-528.33416666666665</v>
      </c>
      <c r="N2260" s="1333">
        <f t="shared" si="155"/>
        <v>-528.33416666666665</v>
      </c>
      <c r="O2260" s="1333">
        <f t="shared" si="157"/>
        <v>0</v>
      </c>
      <c r="P2260" s="1279" t="s">
        <v>3787</v>
      </c>
    </row>
    <row r="2261" spans="1:16" s="1279" customFormat="1" outlineLevel="1">
      <c r="A2261" s="1298">
        <v>2250</v>
      </c>
      <c r="B2261" s="1295">
        <v>25400412</v>
      </c>
      <c r="C2261" s="1279" t="s">
        <v>3072</v>
      </c>
      <c r="D2261" s="1296">
        <f>+BS!Q2257</f>
        <v>0</v>
      </c>
      <c r="E2261" s="1298"/>
      <c r="F2261" s="1275"/>
      <c r="G2261" s="1275"/>
      <c r="H2261" s="1275"/>
      <c r="I2261" s="1275">
        <f t="shared" si="154"/>
        <v>0</v>
      </c>
      <c r="K2261" s="1275"/>
      <c r="L2261" s="1275"/>
      <c r="M2261" s="1275">
        <f t="shared" si="156"/>
        <v>0</v>
      </c>
      <c r="N2261" s="1333">
        <f t="shared" si="155"/>
        <v>0</v>
      </c>
      <c r="O2261" s="1333">
        <f t="shared" si="157"/>
        <v>0</v>
      </c>
      <c r="P2261" s="1279" t="s">
        <v>3782</v>
      </c>
    </row>
    <row r="2262" spans="1:16" s="1279" customFormat="1" outlineLevel="1">
      <c r="A2262" s="1298">
        <v>2251</v>
      </c>
      <c r="B2262" s="1295">
        <v>25400421</v>
      </c>
      <c r="C2262" s="1279" t="s">
        <v>3073</v>
      </c>
      <c r="D2262" s="1296">
        <f>+BS!Q2258</f>
        <v>0</v>
      </c>
      <c r="E2262" s="1298"/>
      <c r="F2262" s="1275"/>
      <c r="G2262" s="1275"/>
      <c r="H2262" s="1275"/>
      <c r="I2262" s="1275">
        <f t="shared" si="154"/>
        <v>0</v>
      </c>
      <c r="K2262" s="1275"/>
      <c r="L2262" s="1275"/>
      <c r="M2262" s="1275">
        <f t="shared" si="156"/>
        <v>0</v>
      </c>
      <c r="N2262" s="1333">
        <f t="shared" si="155"/>
        <v>0</v>
      </c>
      <c r="O2262" s="1333">
        <f t="shared" si="157"/>
        <v>0</v>
      </c>
      <c r="P2262" s="1279" t="s">
        <v>3782</v>
      </c>
    </row>
    <row r="2263" spans="1:16" s="1279" customFormat="1" outlineLevel="1">
      <c r="A2263" s="1298">
        <v>2252</v>
      </c>
      <c r="B2263" s="1295">
        <v>25400431</v>
      </c>
      <c r="C2263" s="1279" t="s">
        <v>2957</v>
      </c>
      <c r="D2263" s="1296">
        <f>+BS!Q2259</f>
        <v>-404015.30791666661</v>
      </c>
      <c r="E2263" s="1298"/>
      <c r="F2263" s="1275"/>
      <c r="G2263" s="1275"/>
      <c r="H2263" s="1275"/>
      <c r="I2263" s="1275">
        <f t="shared" si="154"/>
        <v>-404015.30791666661</v>
      </c>
      <c r="K2263" s="1275"/>
      <c r="L2263" s="1275"/>
      <c r="M2263" s="1275">
        <f>I2263</f>
        <v>-404015.30791666661</v>
      </c>
      <c r="N2263" s="1333">
        <f t="shared" si="155"/>
        <v>-404015.30791666661</v>
      </c>
      <c r="O2263" s="1333">
        <f t="shared" si="157"/>
        <v>0</v>
      </c>
    </row>
    <row r="2264" spans="1:16" s="1279" customFormat="1" outlineLevel="1">
      <c r="A2264" s="1298">
        <v>2253</v>
      </c>
      <c r="B2264" s="1295">
        <v>25400441</v>
      </c>
      <c r="C2264" s="1279" t="s">
        <v>2963</v>
      </c>
      <c r="D2264" s="1296">
        <f>+BS!Q2260</f>
        <v>15638.040833333333</v>
      </c>
      <c r="E2264" s="1298"/>
      <c r="F2264" s="1275"/>
      <c r="G2264" s="1275"/>
      <c r="H2264" s="1275"/>
      <c r="I2264" s="1275">
        <f t="shared" si="154"/>
        <v>15638.040833333333</v>
      </c>
      <c r="K2264" s="1275"/>
      <c r="L2264" s="1275"/>
      <c r="M2264" s="1275">
        <f>I2264</f>
        <v>15638.040833333333</v>
      </c>
      <c r="N2264" s="1333">
        <f t="shared" si="155"/>
        <v>15638.040833333333</v>
      </c>
      <c r="O2264" s="1333">
        <f t="shared" si="157"/>
        <v>0</v>
      </c>
    </row>
    <row r="2265" spans="1:16" s="1279" customFormat="1" outlineLevel="1">
      <c r="A2265" s="1298">
        <v>2254</v>
      </c>
      <c r="B2265" s="1295">
        <v>25400451</v>
      </c>
      <c r="C2265" s="1279" t="s">
        <v>3003</v>
      </c>
      <c r="D2265" s="1296">
        <f>+BS!Q2261</f>
        <v>0</v>
      </c>
      <c r="E2265" s="1298"/>
      <c r="F2265" s="1275"/>
      <c r="G2265" s="1275"/>
      <c r="H2265" s="1275"/>
      <c r="I2265" s="1275">
        <f t="shared" si="154"/>
        <v>0</v>
      </c>
      <c r="K2265" s="1275"/>
      <c r="L2265" s="1275"/>
      <c r="M2265" s="1275">
        <f>+I2265</f>
        <v>0</v>
      </c>
      <c r="N2265" s="1333">
        <f t="shared" si="155"/>
        <v>0</v>
      </c>
      <c r="O2265" s="1333">
        <f t="shared" si="157"/>
        <v>0</v>
      </c>
      <c r="P2265" s="1279" t="s">
        <v>3782</v>
      </c>
    </row>
    <row r="2266" spans="1:16" s="1279" customFormat="1" outlineLevel="1">
      <c r="A2266" s="1298">
        <v>2255</v>
      </c>
      <c r="B2266" s="1295">
        <v>25400461</v>
      </c>
      <c r="C2266" s="1279" t="s">
        <v>3005</v>
      </c>
      <c r="D2266" s="1296">
        <f>+BS!Q2262</f>
        <v>0</v>
      </c>
      <c r="E2266" s="1298"/>
      <c r="F2266" s="1275"/>
      <c r="G2266" s="1275"/>
      <c r="H2266" s="1275"/>
      <c r="I2266" s="1275">
        <f t="shared" si="154"/>
        <v>0</v>
      </c>
      <c r="K2266" s="1275"/>
      <c r="L2266" s="1275"/>
      <c r="M2266" s="1275">
        <f>+I2266</f>
        <v>0</v>
      </c>
      <c r="N2266" s="1333">
        <f t="shared" si="155"/>
        <v>0</v>
      </c>
      <c r="O2266" s="1333">
        <f t="shared" si="157"/>
        <v>0</v>
      </c>
      <c r="P2266" s="1279" t="s">
        <v>3782</v>
      </c>
    </row>
    <row r="2267" spans="1:16" s="1279" customFormat="1" outlineLevel="1">
      <c r="A2267" s="1298">
        <v>2256</v>
      </c>
      <c r="B2267" s="1295">
        <v>25400471</v>
      </c>
      <c r="C2267" s="1279" t="s">
        <v>3074</v>
      </c>
      <c r="D2267" s="1296">
        <f>+BS!Q2263</f>
        <v>-3863.552916666667</v>
      </c>
      <c r="E2267" s="1298" t="s">
        <v>3772</v>
      </c>
      <c r="F2267" s="1275"/>
      <c r="G2267" s="1275"/>
      <c r="H2267" s="1275"/>
      <c r="I2267" s="1275">
        <f t="shared" si="154"/>
        <v>-3863.552916666667</v>
      </c>
      <c r="K2267" s="1275"/>
      <c r="L2267" s="1275"/>
      <c r="M2267" s="1275">
        <f>+I2267</f>
        <v>-3863.552916666667</v>
      </c>
      <c r="N2267" s="1333">
        <f t="shared" si="155"/>
        <v>-3863.552916666667</v>
      </c>
      <c r="O2267" s="1333">
        <f t="shared" si="157"/>
        <v>0</v>
      </c>
      <c r="P2267" s="1279" t="s">
        <v>3782</v>
      </c>
    </row>
    <row r="2268" spans="1:16" s="1279" customFormat="1" outlineLevel="1">
      <c r="A2268" s="1298">
        <v>2257</v>
      </c>
      <c r="B2268" s="1295">
        <v>25400481</v>
      </c>
      <c r="C2268" s="1279" t="s">
        <v>3075</v>
      </c>
      <c r="D2268" s="1296">
        <f>+BS!Q2264</f>
        <v>671.44791666666663</v>
      </c>
      <c r="E2268" s="1298" t="s">
        <v>3772</v>
      </c>
      <c r="F2268" s="1275"/>
      <c r="G2268" s="1275"/>
      <c r="H2268" s="1275"/>
      <c r="I2268" s="1275">
        <f t="shared" si="154"/>
        <v>671.44791666666663</v>
      </c>
      <c r="K2268" s="1275"/>
      <c r="L2268" s="1275"/>
      <c r="M2268" s="1275">
        <f>+I2268</f>
        <v>671.44791666666663</v>
      </c>
      <c r="N2268" s="1333">
        <f t="shared" si="155"/>
        <v>671.44791666666663</v>
      </c>
      <c r="O2268" s="1333">
        <f t="shared" si="157"/>
        <v>0</v>
      </c>
      <c r="P2268" s="1279" t="s">
        <v>3782</v>
      </c>
    </row>
    <row r="2269" spans="1:16" s="1279" customFormat="1" outlineLevel="1">
      <c r="A2269" s="1298">
        <v>2258</v>
      </c>
      <c r="B2269" s="1295">
        <v>25400491</v>
      </c>
      <c r="C2269" s="1279" t="s">
        <v>3058</v>
      </c>
      <c r="D2269" s="1296">
        <f>+BS!Q2265</f>
        <v>-4283741</v>
      </c>
      <c r="E2269" s="1298"/>
      <c r="F2269" s="1275"/>
      <c r="G2269" s="1275"/>
      <c r="H2269" s="1275"/>
      <c r="I2269" s="1275">
        <f t="shared" si="154"/>
        <v>-4283741</v>
      </c>
      <c r="K2269" s="1275">
        <f>I2269</f>
        <v>-4283741</v>
      </c>
      <c r="L2269" s="1275"/>
      <c r="M2269" s="1275"/>
      <c r="N2269" s="1333">
        <f t="shared" si="155"/>
        <v>-4283741</v>
      </c>
      <c r="O2269" s="1333">
        <f t="shared" si="157"/>
        <v>0</v>
      </c>
    </row>
    <row r="2270" spans="1:16" s="1279" customFormat="1" outlineLevel="1">
      <c r="A2270" s="1298">
        <v>2259</v>
      </c>
      <c r="B2270" s="1295">
        <v>25400501</v>
      </c>
      <c r="C2270" s="1279" t="s">
        <v>3066</v>
      </c>
      <c r="D2270" s="1296">
        <f>+BS!Q2266</f>
        <v>-1240071</v>
      </c>
      <c r="E2270" s="1298"/>
      <c r="F2270" s="1275"/>
      <c r="G2270" s="1275"/>
      <c r="H2270" s="1275"/>
      <c r="I2270" s="1275">
        <f t="shared" si="154"/>
        <v>-1240071</v>
      </c>
      <c r="K2270" s="1275">
        <f>I2270</f>
        <v>-1240071</v>
      </c>
      <c r="L2270" s="1275"/>
      <c r="M2270" s="1275"/>
      <c r="N2270" s="1333">
        <f t="shared" si="155"/>
        <v>-1240071</v>
      </c>
      <c r="O2270" s="1333">
        <f t="shared" si="157"/>
        <v>0</v>
      </c>
    </row>
    <row r="2271" spans="1:16" s="1279" customFormat="1" outlineLevel="1">
      <c r="A2271" s="1298">
        <v>2260</v>
      </c>
      <c r="B2271" s="1295">
        <v>25400511</v>
      </c>
      <c r="C2271" s="1279" t="s">
        <v>3122</v>
      </c>
      <c r="D2271" s="1296">
        <f>+BS!Q2267</f>
        <v>-8373.1429166666658</v>
      </c>
      <c r="E2271" s="1298"/>
      <c r="F2271" s="1275"/>
      <c r="G2271" s="1275"/>
      <c r="H2271" s="1275"/>
      <c r="I2271" s="1275">
        <f t="shared" si="154"/>
        <v>-8373.1429166666658</v>
      </c>
      <c r="K2271" s="1275"/>
      <c r="L2271" s="1275"/>
      <c r="M2271" s="1275">
        <f>I2271</f>
        <v>-8373.1429166666658</v>
      </c>
      <c r="N2271" s="1333">
        <f t="shared" si="155"/>
        <v>-8373.1429166666658</v>
      </c>
      <c r="O2271" s="1333">
        <f t="shared" si="157"/>
        <v>0</v>
      </c>
    </row>
    <row r="2272" spans="1:16" s="1279" customFormat="1" outlineLevel="1">
      <c r="A2272" s="1298">
        <v>2261</v>
      </c>
      <c r="B2272" s="1295" t="s">
        <v>3373</v>
      </c>
      <c r="C2272" s="1279" t="s">
        <v>3175</v>
      </c>
      <c r="D2272" s="1296">
        <f>+BS!Q2268</f>
        <v>-10203838.330833333</v>
      </c>
      <c r="E2272" s="1298" t="s">
        <v>3772</v>
      </c>
      <c r="F2272" s="1275"/>
      <c r="G2272" s="1275"/>
      <c r="H2272" s="1275"/>
      <c r="I2272" s="1275">
        <f t="shared" si="154"/>
        <v>-10203838.330833333</v>
      </c>
      <c r="K2272" s="1275"/>
      <c r="L2272" s="1275"/>
      <c r="M2272" s="1275">
        <f>+I2272</f>
        <v>-10203838.330833333</v>
      </c>
      <c r="N2272" s="1333">
        <f t="shared" si="155"/>
        <v>-10203838.330833333</v>
      </c>
      <c r="O2272" s="1333">
        <f t="shared" si="157"/>
        <v>0</v>
      </c>
      <c r="P2272" s="1279" t="s">
        <v>3787</v>
      </c>
    </row>
    <row r="2273" spans="1:15" s="1279" customFormat="1" outlineLevel="1">
      <c r="A2273" s="1298">
        <v>2262</v>
      </c>
      <c r="B2273" s="1295">
        <v>25500002</v>
      </c>
      <c r="C2273" s="1279" t="s">
        <v>3288</v>
      </c>
      <c r="D2273" s="1296">
        <f>+BS!Q2269</f>
        <v>-8165809</v>
      </c>
      <c r="E2273" s="1298"/>
      <c r="F2273" s="1275"/>
      <c r="G2273" s="1275"/>
      <c r="H2273" s="1275">
        <f>+D2273</f>
        <v>-8165809</v>
      </c>
      <c r="I2273" s="1275"/>
      <c r="K2273" s="1275"/>
      <c r="L2273" s="1275"/>
      <c r="M2273" s="1275"/>
      <c r="N2273" s="1333">
        <f t="shared" si="155"/>
        <v>0</v>
      </c>
      <c r="O2273" s="1333">
        <f t="shared" si="157"/>
        <v>0</v>
      </c>
    </row>
    <row r="2274" spans="1:15" s="1279" customFormat="1" outlineLevel="1">
      <c r="A2274" s="1298">
        <v>2263</v>
      </c>
      <c r="B2274" s="1295">
        <v>25500022</v>
      </c>
      <c r="C2274" s="1279" t="s">
        <v>3288</v>
      </c>
      <c r="D2274" s="1296">
        <f>+BS!Q2270</f>
        <v>8165809</v>
      </c>
      <c r="E2274" s="1298"/>
      <c r="F2274" s="1275"/>
      <c r="G2274" s="1275"/>
      <c r="H2274" s="1275">
        <f>+D2274</f>
        <v>8165809</v>
      </c>
      <c r="I2274" s="1275"/>
      <c r="K2274" s="1275"/>
      <c r="L2274" s="1275"/>
      <c r="M2274" s="1275"/>
      <c r="N2274" s="1333">
        <f t="shared" si="155"/>
        <v>0</v>
      </c>
      <c r="O2274" s="1333">
        <f t="shared" si="157"/>
        <v>0</v>
      </c>
    </row>
    <row r="2275" spans="1:15" s="1279" customFormat="1" hidden="1" outlineLevel="2">
      <c r="A2275" s="1298">
        <v>2264</v>
      </c>
      <c r="B2275" s="1295">
        <v>25600031</v>
      </c>
      <c r="C2275" s="1279" t="s">
        <v>1726</v>
      </c>
      <c r="D2275" s="1296">
        <f>+BS!Q2271</f>
        <v>0</v>
      </c>
      <c r="E2275" s="1298"/>
      <c r="F2275" s="1275"/>
      <c r="G2275" s="1275"/>
      <c r="H2275" s="1275"/>
      <c r="I2275" s="1275"/>
      <c r="K2275" s="1275"/>
      <c r="L2275" s="1275"/>
      <c r="M2275" s="1275"/>
      <c r="N2275" s="1333">
        <f t="shared" si="155"/>
        <v>0</v>
      </c>
      <c r="O2275" s="1333">
        <f t="shared" si="157"/>
        <v>0</v>
      </c>
    </row>
    <row r="2276" spans="1:15" s="1279" customFormat="1" hidden="1" outlineLevel="2">
      <c r="A2276" s="1298">
        <v>2265</v>
      </c>
      <c r="B2276" s="1295">
        <v>25600051</v>
      </c>
      <c r="C2276" s="1279" t="s">
        <v>1547</v>
      </c>
      <c r="D2276" s="1296">
        <f>+BS!Q2272</f>
        <v>0</v>
      </c>
      <c r="E2276" s="1298"/>
      <c r="F2276" s="1275"/>
      <c r="G2276" s="1275"/>
      <c r="H2276" s="1275"/>
      <c r="I2276" s="1275"/>
      <c r="K2276" s="1275"/>
      <c r="L2276" s="1275"/>
      <c r="M2276" s="1275"/>
      <c r="N2276" s="1333">
        <f t="shared" si="155"/>
        <v>0</v>
      </c>
      <c r="O2276" s="1333">
        <f t="shared" si="157"/>
        <v>0</v>
      </c>
    </row>
    <row r="2277" spans="1:15" s="1279" customFormat="1" hidden="1" outlineLevel="2">
      <c r="A2277" s="1298">
        <v>2266</v>
      </c>
      <c r="B2277" s="1295">
        <v>25600052</v>
      </c>
      <c r="C2277" s="1279" t="s">
        <v>14</v>
      </c>
      <c r="D2277" s="1296">
        <f>+BS!Q2273</f>
        <v>0</v>
      </c>
      <c r="E2277" s="1298"/>
      <c r="F2277" s="1275"/>
      <c r="G2277" s="1275"/>
      <c r="H2277" s="1275"/>
      <c r="I2277" s="1275"/>
      <c r="K2277" s="1275"/>
      <c r="L2277" s="1275"/>
      <c r="M2277" s="1275"/>
      <c r="N2277" s="1333">
        <f t="shared" si="155"/>
        <v>0</v>
      </c>
      <c r="O2277" s="1333">
        <f t="shared" si="157"/>
        <v>0</v>
      </c>
    </row>
    <row r="2278" spans="1:15" s="1279" customFormat="1" hidden="1" outlineLevel="2">
      <c r="A2278" s="1298">
        <v>2267</v>
      </c>
      <c r="B2278" s="1295">
        <v>25600061</v>
      </c>
      <c r="C2278" s="1305" t="s">
        <v>1772</v>
      </c>
      <c r="D2278" s="1296">
        <f>+BS!Q2274</f>
        <v>0</v>
      </c>
      <c r="E2278" s="1298"/>
      <c r="F2278" s="1275"/>
      <c r="G2278" s="1275"/>
      <c r="H2278" s="1275"/>
      <c r="I2278" s="1275"/>
      <c r="K2278" s="1275"/>
      <c r="L2278" s="1275"/>
      <c r="M2278" s="1275"/>
      <c r="N2278" s="1333">
        <f t="shared" si="155"/>
        <v>0</v>
      </c>
      <c r="O2278" s="1333">
        <f t="shared" si="157"/>
        <v>0</v>
      </c>
    </row>
    <row r="2279" spans="1:15" s="1279" customFormat="1" hidden="1" outlineLevel="2">
      <c r="A2279" s="1298">
        <v>2268</v>
      </c>
      <c r="B2279" s="1295">
        <v>25600071</v>
      </c>
      <c r="C2279" s="1305" t="s">
        <v>855</v>
      </c>
      <c r="D2279" s="1296">
        <f>+BS!Q2275</f>
        <v>0</v>
      </c>
      <c r="E2279" s="1298"/>
      <c r="F2279" s="1275"/>
      <c r="G2279" s="1275"/>
      <c r="H2279" s="1275"/>
      <c r="I2279" s="1275"/>
      <c r="K2279" s="1275"/>
      <c r="L2279" s="1275"/>
      <c r="M2279" s="1275"/>
      <c r="N2279" s="1333">
        <f t="shared" si="155"/>
        <v>0</v>
      </c>
      <c r="O2279" s="1333">
        <f t="shared" si="157"/>
        <v>0</v>
      </c>
    </row>
    <row r="2280" spans="1:15" s="1279" customFormat="1" outlineLevel="1" collapsed="1">
      <c r="A2280" s="1298">
        <v>2269</v>
      </c>
      <c r="B2280" s="1295">
        <v>25600072</v>
      </c>
      <c r="C2280" s="1305" t="s">
        <v>856</v>
      </c>
      <c r="D2280" s="1296">
        <f>+BS!Q2276</f>
        <v>-80291.085833333331</v>
      </c>
      <c r="E2280" s="1298"/>
      <c r="F2280" s="1275"/>
      <c r="G2280" s="1275">
        <f t="shared" ref="G2280:G2285" si="158">+D2280</f>
        <v>-80291.085833333331</v>
      </c>
      <c r="H2280" s="1275"/>
      <c r="I2280" s="1275"/>
      <c r="K2280" s="1275"/>
      <c r="L2280" s="1275"/>
      <c r="M2280" s="1275"/>
      <c r="N2280" s="1333">
        <f t="shared" si="155"/>
        <v>0</v>
      </c>
      <c r="O2280" s="1333">
        <f t="shared" si="157"/>
        <v>0</v>
      </c>
    </row>
    <row r="2281" spans="1:15" s="1279" customFormat="1" outlineLevel="1">
      <c r="A2281" s="1298">
        <v>2270</v>
      </c>
      <c r="B2281" s="1295">
        <v>25600081</v>
      </c>
      <c r="C2281" s="1305" t="s">
        <v>2070</v>
      </c>
      <c r="D2281" s="1296">
        <f>+BS!Q2277</f>
        <v>-3914998.6829166668</v>
      </c>
      <c r="E2281" s="1298"/>
      <c r="F2281" s="1275"/>
      <c r="G2281" s="1275">
        <f t="shared" si="158"/>
        <v>-3914998.6829166668</v>
      </c>
      <c r="H2281" s="1275"/>
      <c r="I2281" s="1275"/>
      <c r="K2281" s="1275"/>
      <c r="L2281" s="1275"/>
      <c r="M2281" s="1275"/>
      <c r="N2281" s="1333">
        <f t="shared" si="155"/>
        <v>0</v>
      </c>
      <c r="O2281" s="1333">
        <f t="shared" si="157"/>
        <v>0</v>
      </c>
    </row>
    <row r="2282" spans="1:15" s="1279" customFormat="1" outlineLevel="1">
      <c r="A2282" s="1298">
        <v>2271</v>
      </c>
      <c r="B2282" s="1295">
        <v>25600092</v>
      </c>
      <c r="C2282" s="1305" t="s">
        <v>2080</v>
      </c>
      <c r="D2282" s="1296">
        <f>+BS!Q2278</f>
        <v>0</v>
      </c>
      <c r="E2282" s="1298"/>
      <c r="F2282" s="1275"/>
      <c r="G2282" s="1275">
        <f t="shared" si="158"/>
        <v>0</v>
      </c>
      <c r="H2282" s="1275"/>
      <c r="I2282" s="1275"/>
      <c r="K2282" s="1275"/>
      <c r="L2282" s="1275"/>
      <c r="M2282" s="1275"/>
      <c r="N2282" s="1333">
        <f t="shared" si="155"/>
        <v>0</v>
      </c>
      <c r="O2282" s="1333">
        <f t="shared" si="157"/>
        <v>0</v>
      </c>
    </row>
    <row r="2283" spans="1:15" s="1279" customFormat="1" outlineLevel="1">
      <c r="A2283" s="1298">
        <v>2272</v>
      </c>
      <c r="B2283" s="1295">
        <v>25600101</v>
      </c>
      <c r="C2283" s="1305" t="s">
        <v>2081</v>
      </c>
      <c r="D2283" s="1296">
        <f>+BS!Q2279</f>
        <v>0</v>
      </c>
      <c r="E2283" s="1298"/>
      <c r="F2283" s="1275"/>
      <c r="G2283" s="1275">
        <f t="shared" si="158"/>
        <v>0</v>
      </c>
      <c r="H2283" s="1275"/>
      <c r="I2283" s="1275"/>
      <c r="K2283" s="1275"/>
      <c r="L2283" s="1275"/>
      <c r="M2283" s="1275"/>
      <c r="N2283" s="1333">
        <f t="shared" si="155"/>
        <v>0</v>
      </c>
      <c r="O2283" s="1333">
        <f t="shared" si="157"/>
        <v>0</v>
      </c>
    </row>
    <row r="2284" spans="1:15" s="1279" customFormat="1" outlineLevel="1">
      <c r="A2284" s="1298">
        <v>2273</v>
      </c>
      <c r="B2284" s="1295">
        <v>25600102</v>
      </c>
      <c r="C2284" s="1305" t="s">
        <v>2529</v>
      </c>
      <c r="D2284" s="1296">
        <f>+BS!Q2280</f>
        <v>61744.05000000001</v>
      </c>
      <c r="E2284" s="1298"/>
      <c r="F2284" s="1275"/>
      <c r="G2284" s="1275">
        <f t="shared" si="158"/>
        <v>61744.05000000001</v>
      </c>
      <c r="H2284" s="1275"/>
      <c r="I2284" s="1275"/>
      <c r="K2284" s="1275"/>
      <c r="L2284" s="1275"/>
      <c r="M2284" s="1275"/>
      <c r="N2284" s="1333">
        <f t="shared" si="155"/>
        <v>0</v>
      </c>
      <c r="O2284" s="1333">
        <f t="shared" si="157"/>
        <v>0</v>
      </c>
    </row>
    <row r="2285" spans="1:15" s="1279" customFormat="1" outlineLevel="1">
      <c r="A2285" s="1298">
        <v>2274</v>
      </c>
      <c r="B2285" s="1295">
        <v>25600111</v>
      </c>
      <c r="C2285" s="1305" t="s">
        <v>2530</v>
      </c>
      <c r="D2285" s="1296">
        <f>+BS!Q2281</f>
        <v>628243.67000000004</v>
      </c>
      <c r="E2285" s="1298"/>
      <c r="F2285" s="1275"/>
      <c r="G2285" s="1275">
        <f t="shared" si="158"/>
        <v>628243.67000000004</v>
      </c>
      <c r="H2285" s="1275"/>
      <c r="I2285" s="1275"/>
      <c r="K2285" s="1275"/>
      <c r="L2285" s="1275"/>
      <c r="M2285" s="1275"/>
      <c r="N2285" s="1333">
        <f t="shared" si="155"/>
        <v>0</v>
      </c>
      <c r="O2285" s="1333">
        <f t="shared" si="157"/>
        <v>0</v>
      </c>
    </row>
    <row r="2286" spans="1:15" s="1279" customFormat="1" hidden="1" outlineLevel="2">
      <c r="A2286" s="1298">
        <v>2275</v>
      </c>
      <c r="B2286" s="1295">
        <v>25700013</v>
      </c>
      <c r="C2286" s="1279" t="s">
        <v>1533</v>
      </c>
      <c r="D2286" s="1296">
        <f>+BS!Q2282</f>
        <v>0</v>
      </c>
      <c r="E2286" s="1298"/>
      <c r="F2286" s="1275"/>
      <c r="G2286" s="1275"/>
      <c r="H2286" s="1275">
        <f>+D2286</f>
        <v>0</v>
      </c>
      <c r="I2286" s="1275"/>
      <c r="K2286" s="1275"/>
      <c r="L2286" s="1275"/>
      <c r="M2286" s="1275"/>
      <c r="N2286" s="1333">
        <f t="shared" si="155"/>
        <v>0</v>
      </c>
      <c r="O2286" s="1333">
        <f t="shared" si="157"/>
        <v>0</v>
      </c>
    </row>
    <row r="2287" spans="1:15" s="1279" customFormat="1" hidden="1" outlineLevel="2">
      <c r="A2287" s="1298">
        <v>2276</v>
      </c>
      <c r="B2287" s="1295">
        <v>25700023</v>
      </c>
      <c r="C2287" s="1279" t="s">
        <v>1080</v>
      </c>
      <c r="D2287" s="1296">
        <f>+BS!Q2283</f>
        <v>0</v>
      </c>
      <c r="E2287" s="1298"/>
      <c r="F2287" s="1275"/>
      <c r="G2287" s="1275"/>
      <c r="H2287" s="1275">
        <f>+D2287</f>
        <v>0</v>
      </c>
      <c r="I2287" s="1275"/>
      <c r="K2287" s="1275"/>
      <c r="L2287" s="1275"/>
      <c r="M2287" s="1275"/>
      <c r="N2287" s="1333">
        <f t="shared" si="155"/>
        <v>0</v>
      </c>
      <c r="O2287" s="1333">
        <f t="shared" si="157"/>
        <v>0</v>
      </c>
    </row>
    <row r="2288" spans="1:15" s="1279" customFormat="1" hidden="1" outlineLevel="2">
      <c r="A2288" s="1298">
        <v>2277</v>
      </c>
      <c r="B2288" s="1295">
        <v>25700033</v>
      </c>
      <c r="C2288" s="1279" t="s">
        <v>541</v>
      </c>
      <c r="D2288" s="1296">
        <f>+BS!Q2284</f>
        <v>0</v>
      </c>
      <c r="E2288" s="1298"/>
      <c r="F2288" s="1275"/>
      <c r="G2288" s="1275"/>
      <c r="H2288" s="1275">
        <f>+D2288</f>
        <v>0</v>
      </c>
      <c r="I2288" s="1275"/>
      <c r="K2288" s="1275"/>
      <c r="L2288" s="1275"/>
      <c r="M2288" s="1275"/>
      <c r="N2288" s="1333">
        <f t="shared" si="155"/>
        <v>0</v>
      </c>
      <c r="O2288" s="1333">
        <f t="shared" si="157"/>
        <v>0</v>
      </c>
    </row>
    <row r="2289" spans="1:16" s="1279" customFormat="1" outlineLevel="1" collapsed="1">
      <c r="A2289" s="1298">
        <v>2278</v>
      </c>
      <c r="B2289" s="1295">
        <v>25700043</v>
      </c>
      <c r="C2289" s="1279" t="s">
        <v>3616</v>
      </c>
      <c r="D2289" s="1296">
        <f>+BS!Q2285</f>
        <v>7185.3908333333338</v>
      </c>
      <c r="E2289" s="1298"/>
      <c r="F2289" s="1275"/>
      <c r="G2289" s="1275"/>
      <c r="H2289" s="1275">
        <f>+D2289</f>
        <v>7185.3908333333338</v>
      </c>
      <c r="I2289" s="1275"/>
      <c r="K2289" s="1275"/>
      <c r="L2289" s="1275"/>
      <c r="M2289" s="1275"/>
      <c r="N2289" s="1333">
        <f t="shared" si="155"/>
        <v>0</v>
      </c>
      <c r="O2289" s="1333">
        <f t="shared" si="157"/>
        <v>0</v>
      </c>
    </row>
    <row r="2290" spans="1:16" s="1279" customFormat="1" outlineLevel="1">
      <c r="A2290" s="1298">
        <v>2279</v>
      </c>
      <c r="B2290" s="1295">
        <v>28200002</v>
      </c>
      <c r="C2290" s="1303" t="s">
        <v>1727</v>
      </c>
      <c r="D2290" s="1296">
        <f>+BS!Q2286</f>
        <v>-504776303.59958339</v>
      </c>
      <c r="E2290" s="1298"/>
      <c r="F2290" s="1275"/>
      <c r="G2290" s="1275"/>
      <c r="H2290" s="1275"/>
      <c r="I2290" s="1275">
        <f t="shared" ref="I2290:I2308" si="159">+D2290</f>
        <v>-504776303.59958339</v>
      </c>
      <c r="K2290" s="1275"/>
      <c r="L2290" s="1275">
        <f>I2290</f>
        <v>-504776303.59958339</v>
      </c>
      <c r="M2290" s="1275"/>
      <c r="N2290" s="1333">
        <f t="shared" si="155"/>
        <v>-504776303.59958339</v>
      </c>
      <c r="O2290" s="1333">
        <f t="shared" si="157"/>
        <v>0</v>
      </c>
      <c r="P2290" s="1279" t="s">
        <v>3775</v>
      </c>
    </row>
    <row r="2291" spans="1:16" s="1279" customFormat="1" outlineLevel="1">
      <c r="A2291" s="1298">
        <v>2280</v>
      </c>
      <c r="B2291" s="1295">
        <v>28200013</v>
      </c>
      <c r="C2291" s="1346" t="s">
        <v>414</v>
      </c>
      <c r="D2291" s="1296">
        <f>+BS!Q2287</f>
        <v>-43815200.087916665</v>
      </c>
      <c r="E2291" s="1298"/>
      <c r="F2291" s="1275"/>
      <c r="G2291" s="1275"/>
      <c r="H2291" s="1275"/>
      <c r="I2291" s="1275">
        <f t="shared" si="159"/>
        <v>-43815200.087916665</v>
      </c>
      <c r="K2291" s="1275">
        <f>I2291*K6</f>
        <v>-29435051.419062413</v>
      </c>
      <c r="L2291" s="1275">
        <f>I2291*K7</f>
        <v>-14380148.66885425</v>
      </c>
      <c r="M2291" s="1275"/>
      <c r="N2291" s="1333">
        <f t="shared" si="155"/>
        <v>-43815200.087916665</v>
      </c>
      <c r="O2291" s="1333">
        <f t="shared" si="157"/>
        <v>0</v>
      </c>
      <c r="P2291" s="1279" t="s">
        <v>3775</v>
      </c>
    </row>
    <row r="2292" spans="1:16" hidden="1" outlineLevel="2">
      <c r="A2292" s="1263">
        <v>2281</v>
      </c>
      <c r="B2292" s="1295">
        <v>28200042</v>
      </c>
      <c r="C2292" s="1347" t="s">
        <v>2282</v>
      </c>
      <c r="D2292" s="1296">
        <f>+BS!Q2288</f>
        <v>0</v>
      </c>
      <c r="I2292" s="1261">
        <f t="shared" si="159"/>
        <v>0</v>
      </c>
      <c r="N2292" s="1353">
        <f t="shared" si="155"/>
        <v>0</v>
      </c>
      <c r="O2292" s="1353">
        <f t="shared" si="157"/>
        <v>0</v>
      </c>
    </row>
    <row r="2293" spans="1:16" hidden="1" outlineLevel="2">
      <c r="A2293" s="1263">
        <v>2282</v>
      </c>
      <c r="B2293" s="1295">
        <v>28200101</v>
      </c>
      <c r="C2293" s="1279" t="s">
        <v>398</v>
      </c>
      <c r="D2293" s="1296">
        <f>+BS!Q2289</f>
        <v>0</v>
      </c>
      <c r="I2293" s="1261">
        <f t="shared" si="159"/>
        <v>0</v>
      </c>
      <c r="N2293" s="1353">
        <f t="shared" si="155"/>
        <v>0</v>
      </c>
      <c r="O2293" s="1353">
        <f t="shared" si="157"/>
        <v>0</v>
      </c>
    </row>
    <row r="2294" spans="1:16" hidden="1" outlineLevel="2">
      <c r="A2294" s="1263">
        <v>2283</v>
      </c>
      <c r="B2294" s="1295">
        <v>28200111</v>
      </c>
      <c r="C2294" s="1279" t="s">
        <v>399</v>
      </c>
      <c r="D2294" s="1296">
        <f>+BS!Q2290</f>
        <v>0</v>
      </c>
      <c r="I2294" s="1261">
        <f t="shared" si="159"/>
        <v>0</v>
      </c>
      <c r="N2294" s="1353">
        <f t="shared" si="155"/>
        <v>0</v>
      </c>
      <c r="O2294" s="1353">
        <f t="shared" si="157"/>
        <v>0</v>
      </c>
    </row>
    <row r="2295" spans="1:16" s="1279" customFormat="1" outlineLevel="1" collapsed="1">
      <c r="A2295" s="1298">
        <v>2284</v>
      </c>
      <c r="B2295" s="1295">
        <v>28200121</v>
      </c>
      <c r="C2295" s="1279" t="s">
        <v>400</v>
      </c>
      <c r="D2295" s="1296">
        <f>+BS!Q2291</f>
        <v>-1266343705.2720833</v>
      </c>
      <c r="E2295" s="1298"/>
      <c r="F2295" s="1275"/>
      <c r="G2295" s="1275"/>
      <c r="H2295" s="1275"/>
      <c r="I2295" s="1333">
        <f t="shared" si="159"/>
        <v>-1266343705.2720833</v>
      </c>
      <c r="K2295" s="1275">
        <f>I2295</f>
        <v>-1266343705.2720833</v>
      </c>
      <c r="L2295" s="1275"/>
      <c r="M2295" s="1275"/>
      <c r="N2295" s="1333">
        <f t="shared" si="155"/>
        <v>-1266343705.2720833</v>
      </c>
      <c r="O2295" s="1333">
        <f t="shared" si="157"/>
        <v>0</v>
      </c>
      <c r="P2295" s="1279" t="s">
        <v>3775</v>
      </c>
    </row>
    <row r="2296" spans="1:16" hidden="1" outlineLevel="2">
      <c r="A2296" s="1263">
        <v>2285</v>
      </c>
      <c r="B2296" s="1295">
        <v>28200131</v>
      </c>
      <c r="C2296" s="1279" t="s">
        <v>1667</v>
      </c>
      <c r="D2296" s="1296">
        <f>+BS!Q2292</f>
        <v>0</v>
      </c>
      <c r="I2296" s="1261">
        <f t="shared" si="159"/>
        <v>0</v>
      </c>
      <c r="N2296" s="1353">
        <f t="shared" si="155"/>
        <v>0</v>
      </c>
      <c r="O2296" s="1353">
        <f t="shared" si="157"/>
        <v>0</v>
      </c>
    </row>
    <row r="2297" spans="1:16" hidden="1" outlineLevel="2">
      <c r="A2297" s="1263">
        <v>2286</v>
      </c>
      <c r="B2297" s="1295">
        <v>28200141</v>
      </c>
      <c r="C2297" s="1279" t="s">
        <v>1969</v>
      </c>
      <c r="D2297" s="1296">
        <f>+BS!Q2293</f>
        <v>0</v>
      </c>
      <c r="I2297" s="1261">
        <f t="shared" si="159"/>
        <v>0</v>
      </c>
      <c r="N2297" s="1353">
        <f t="shared" si="155"/>
        <v>0</v>
      </c>
      <c r="O2297" s="1353">
        <f t="shared" si="157"/>
        <v>0</v>
      </c>
    </row>
    <row r="2298" spans="1:16" hidden="1" outlineLevel="2">
      <c r="A2298" s="1263">
        <v>2287</v>
      </c>
      <c r="B2298" s="1295">
        <v>28200142</v>
      </c>
      <c r="C2298" s="1279" t="s">
        <v>3289</v>
      </c>
      <c r="D2298" s="1296">
        <f>+BS!Q2294</f>
        <v>0</v>
      </c>
      <c r="I2298" s="1261">
        <f t="shared" si="159"/>
        <v>0</v>
      </c>
      <c r="N2298" s="1353">
        <f t="shared" si="155"/>
        <v>0</v>
      </c>
      <c r="O2298" s="1353">
        <f t="shared" si="157"/>
        <v>0</v>
      </c>
    </row>
    <row r="2299" spans="1:16" hidden="1" outlineLevel="2">
      <c r="A2299" s="1263">
        <v>2288</v>
      </c>
      <c r="B2299" s="1295">
        <v>28200151</v>
      </c>
      <c r="C2299" s="1279" t="s">
        <v>765</v>
      </c>
      <c r="D2299" s="1296">
        <f>+BS!Q2295</f>
        <v>0</v>
      </c>
      <c r="I2299" s="1261">
        <f t="shared" si="159"/>
        <v>0</v>
      </c>
      <c r="N2299" s="1353">
        <f t="shared" si="155"/>
        <v>0</v>
      </c>
      <c r="O2299" s="1353">
        <f t="shared" si="157"/>
        <v>0</v>
      </c>
    </row>
    <row r="2300" spans="1:16" hidden="1" outlineLevel="2">
      <c r="A2300" s="1263">
        <v>2289</v>
      </c>
      <c r="B2300" s="1295">
        <v>28200152</v>
      </c>
      <c r="C2300" s="1279" t="s">
        <v>280</v>
      </c>
      <c r="D2300" s="1296">
        <f>+BS!Q2296</f>
        <v>0</v>
      </c>
      <c r="I2300" s="1261">
        <f t="shared" si="159"/>
        <v>0</v>
      </c>
      <c r="N2300" s="1353">
        <f t="shared" si="155"/>
        <v>0</v>
      </c>
      <c r="O2300" s="1353">
        <f t="shared" si="157"/>
        <v>0</v>
      </c>
    </row>
    <row r="2301" spans="1:16" hidden="1" outlineLevel="2">
      <c r="A2301" s="1263">
        <v>2290</v>
      </c>
      <c r="B2301" s="1295">
        <v>28200161</v>
      </c>
      <c r="C2301" s="1279" t="s">
        <v>281</v>
      </c>
      <c r="D2301" s="1296">
        <f>+BS!Q2297</f>
        <v>0</v>
      </c>
      <c r="I2301" s="1261">
        <f t="shared" si="159"/>
        <v>0</v>
      </c>
      <c r="N2301" s="1353">
        <f t="shared" si="155"/>
        <v>0</v>
      </c>
      <c r="O2301" s="1353">
        <f t="shared" si="157"/>
        <v>0</v>
      </c>
    </row>
    <row r="2302" spans="1:16" hidden="1" outlineLevel="2">
      <c r="A2302" s="1263">
        <v>2291</v>
      </c>
      <c r="B2302" s="1295">
        <v>28200171</v>
      </c>
      <c r="C2302" s="1279" t="s">
        <v>2283</v>
      </c>
      <c r="D2302" s="1296">
        <f>+BS!Q2298</f>
        <v>0</v>
      </c>
      <c r="I2302" s="1261">
        <f t="shared" si="159"/>
        <v>0</v>
      </c>
      <c r="N2302" s="1353">
        <f t="shared" si="155"/>
        <v>0</v>
      </c>
      <c r="O2302" s="1353">
        <f t="shared" si="157"/>
        <v>0</v>
      </c>
    </row>
    <row r="2303" spans="1:16" hidden="1" outlineLevel="2">
      <c r="A2303" s="1263">
        <v>2292</v>
      </c>
      <c r="B2303" s="1295">
        <v>28300011</v>
      </c>
      <c r="C2303" s="1279" t="s">
        <v>282</v>
      </c>
      <c r="D2303" s="1296">
        <f>+BS!Q2299</f>
        <v>0</v>
      </c>
      <c r="I2303" s="1261">
        <f t="shared" si="159"/>
        <v>0</v>
      </c>
      <c r="N2303" s="1353">
        <f t="shared" si="155"/>
        <v>0</v>
      </c>
      <c r="O2303" s="1353">
        <f t="shared" si="157"/>
        <v>0</v>
      </c>
    </row>
    <row r="2304" spans="1:16" hidden="1" outlineLevel="2">
      <c r="A2304" s="1263">
        <v>2293</v>
      </c>
      <c r="B2304" s="1295">
        <v>28300012</v>
      </c>
      <c r="C2304" s="1279" t="s">
        <v>971</v>
      </c>
      <c r="D2304" s="1296">
        <f>+BS!Q2300</f>
        <v>0</v>
      </c>
      <c r="I2304" s="1261">
        <f t="shared" si="159"/>
        <v>0</v>
      </c>
      <c r="N2304" s="1353">
        <f t="shared" ref="N2304:N2367" si="160">SUM(K2304:M2304)</f>
        <v>0</v>
      </c>
      <c r="O2304" s="1353">
        <f t="shared" si="157"/>
        <v>0</v>
      </c>
    </row>
    <row r="2305" spans="1:16" hidden="1" outlineLevel="2">
      <c r="A2305" s="1263">
        <v>2294</v>
      </c>
      <c r="B2305" s="1295">
        <v>28300013</v>
      </c>
      <c r="C2305" s="1279" t="s">
        <v>3290</v>
      </c>
      <c r="D2305" s="1296">
        <f>+BS!Q2301</f>
        <v>0</v>
      </c>
      <c r="I2305" s="1261">
        <f t="shared" si="159"/>
        <v>0</v>
      </c>
      <c r="N2305" s="1353">
        <f t="shared" si="160"/>
        <v>0</v>
      </c>
      <c r="O2305" s="1353">
        <f t="shared" si="157"/>
        <v>0</v>
      </c>
    </row>
    <row r="2306" spans="1:16" hidden="1" outlineLevel="2">
      <c r="A2306" s="1263">
        <v>2295</v>
      </c>
      <c r="B2306" s="1295">
        <v>28300021</v>
      </c>
      <c r="C2306" s="1279" t="s">
        <v>311</v>
      </c>
      <c r="D2306" s="1296">
        <f>+BS!Q2302</f>
        <v>0</v>
      </c>
      <c r="I2306" s="1261">
        <f t="shared" si="159"/>
        <v>0</v>
      </c>
      <c r="N2306" s="1353">
        <f t="shared" si="160"/>
        <v>0</v>
      </c>
      <c r="O2306" s="1353">
        <f t="shared" si="157"/>
        <v>0</v>
      </c>
    </row>
    <row r="2307" spans="1:16" hidden="1" outlineLevel="2">
      <c r="A2307" s="1263">
        <v>2296</v>
      </c>
      <c r="B2307" s="1295">
        <v>28300022</v>
      </c>
      <c r="C2307" s="1279" t="s">
        <v>448</v>
      </c>
      <c r="D2307" s="1296">
        <f>+BS!Q2303</f>
        <v>0</v>
      </c>
      <c r="I2307" s="1261">
        <f t="shared" si="159"/>
        <v>0</v>
      </c>
      <c r="N2307" s="1353">
        <f t="shared" si="160"/>
        <v>0</v>
      </c>
      <c r="O2307" s="1353">
        <f t="shared" si="157"/>
        <v>0</v>
      </c>
    </row>
    <row r="2308" spans="1:16" s="1279" customFormat="1" hidden="1" outlineLevel="2">
      <c r="A2308" s="1298">
        <v>2297</v>
      </c>
      <c r="B2308" s="1295">
        <v>28300023</v>
      </c>
      <c r="C2308" s="1279" t="s">
        <v>627</v>
      </c>
      <c r="D2308" s="1296">
        <f>+BS!Q2304</f>
        <v>0</v>
      </c>
      <c r="E2308" s="1298"/>
      <c r="F2308" s="1275"/>
      <c r="G2308" s="1275"/>
      <c r="H2308" s="1275"/>
      <c r="I2308" s="1275">
        <f t="shared" si="159"/>
        <v>0</v>
      </c>
      <c r="K2308" s="1275"/>
      <c r="L2308" s="1275"/>
      <c r="M2308" s="1275"/>
      <c r="N2308" s="1333">
        <f t="shared" si="160"/>
        <v>0</v>
      </c>
      <c r="O2308" s="1333">
        <f t="shared" si="157"/>
        <v>0</v>
      </c>
    </row>
    <row r="2309" spans="1:16" s="1279" customFormat="1" outlineLevel="1" collapsed="1">
      <c r="A2309" s="1298">
        <v>2298</v>
      </c>
      <c r="B2309" s="1295">
        <v>28300031</v>
      </c>
      <c r="C2309" s="1279" t="s">
        <v>1464</v>
      </c>
      <c r="D2309" s="1296">
        <f>+BS!Q2305</f>
        <v>-7712319.7995833317</v>
      </c>
      <c r="E2309" s="1298"/>
      <c r="F2309" s="1275"/>
      <c r="G2309" s="1275"/>
      <c r="H2309" s="1275"/>
      <c r="I2309" s="1275">
        <f>+D2309</f>
        <v>-7712319.7995833317</v>
      </c>
      <c r="K2309" s="1275"/>
      <c r="L2309" s="1275"/>
      <c r="M2309" s="1275">
        <f>I2309</f>
        <v>-7712319.7995833317</v>
      </c>
      <c r="N2309" s="1333">
        <f t="shared" si="160"/>
        <v>-7712319.7995833317</v>
      </c>
      <c r="O2309" s="1333">
        <f t="shared" si="157"/>
        <v>0</v>
      </c>
      <c r="P2309" s="1279" t="s">
        <v>3770</v>
      </c>
    </row>
    <row r="2310" spans="1:16" s="1279" customFormat="1" outlineLevel="1">
      <c r="A2310" s="1298">
        <v>2299</v>
      </c>
      <c r="B2310" s="1295">
        <v>28300032</v>
      </c>
      <c r="C2310" s="1279" t="s">
        <v>449</v>
      </c>
      <c r="D2310" s="1296">
        <f>+BS!Q2306</f>
        <v>0</v>
      </c>
      <c r="E2310" s="1298"/>
      <c r="F2310" s="1275"/>
      <c r="G2310" s="1275"/>
      <c r="H2310" s="1275"/>
      <c r="I2310" s="1275">
        <f>+D2310</f>
        <v>0</v>
      </c>
      <c r="K2310" s="1275"/>
      <c r="L2310" s="1275"/>
      <c r="M2310" s="1275"/>
      <c r="N2310" s="1333">
        <f t="shared" si="160"/>
        <v>0</v>
      </c>
      <c r="O2310" s="1333">
        <f t="shared" si="157"/>
        <v>0</v>
      </c>
    </row>
    <row r="2311" spans="1:16" s="1279" customFormat="1" outlineLevel="1">
      <c r="A2311" s="1298">
        <v>2300</v>
      </c>
      <c r="B2311" s="1295">
        <v>28300033</v>
      </c>
      <c r="C2311" s="1279" t="s">
        <v>283</v>
      </c>
      <c r="D2311" s="1296">
        <f>+BS!Q2307</f>
        <v>-68846660.709583327</v>
      </c>
      <c r="E2311" s="1298"/>
      <c r="F2311" s="1275"/>
      <c r="G2311" s="1275"/>
      <c r="H2311" s="1275"/>
      <c r="I2311" s="1275">
        <f>+D2311</f>
        <v>-68846660.709583327</v>
      </c>
      <c r="K2311" s="1275"/>
      <c r="L2311" s="1275"/>
      <c r="M2311" s="1275">
        <f>I2311</f>
        <v>-68846660.709583327</v>
      </c>
      <c r="N2311" s="1333">
        <f t="shared" si="160"/>
        <v>-68846660.709583327</v>
      </c>
      <c r="O2311" s="1333">
        <f t="shared" si="157"/>
        <v>0</v>
      </c>
    </row>
    <row r="2312" spans="1:16" s="1279" customFormat="1" outlineLevel="1">
      <c r="A2312" s="1298">
        <v>2301</v>
      </c>
      <c r="B2312" s="1295">
        <v>28300041</v>
      </c>
      <c r="C2312" s="1279" t="s">
        <v>934</v>
      </c>
      <c r="D2312" s="1296">
        <f>+BS!Q2308</f>
        <v>-1856055.7295833332</v>
      </c>
      <c r="E2312" s="1298"/>
      <c r="F2312" s="1275"/>
      <c r="G2312" s="1275"/>
      <c r="H2312" s="1275"/>
      <c r="I2312" s="1275">
        <f>+D2312</f>
        <v>-1856055.7295833332</v>
      </c>
      <c r="K2312" s="1275"/>
      <c r="L2312" s="1275"/>
      <c r="M2312" s="1275">
        <f>I2312</f>
        <v>-1856055.7295833332</v>
      </c>
      <c r="N2312" s="1333">
        <f t="shared" si="160"/>
        <v>-1856055.7295833332</v>
      </c>
      <c r="O2312" s="1333">
        <f t="shared" si="157"/>
        <v>0</v>
      </c>
      <c r="P2312" s="1279" t="s">
        <v>3770</v>
      </c>
    </row>
    <row r="2313" spans="1:16" s="1279" customFormat="1" outlineLevel="1">
      <c r="A2313" s="1298">
        <v>2302</v>
      </c>
      <c r="B2313" s="1295">
        <v>28300042</v>
      </c>
      <c r="C2313" s="1279" t="s">
        <v>450</v>
      </c>
      <c r="D2313" s="1296">
        <f>+BS!Q2309</f>
        <v>0</v>
      </c>
      <c r="E2313" s="1298"/>
      <c r="F2313" s="1275"/>
      <c r="G2313" s="1275"/>
      <c r="H2313" s="1275"/>
      <c r="I2313" s="1275"/>
      <c r="K2313" s="1275"/>
      <c r="L2313" s="1275"/>
      <c r="M2313" s="1275"/>
      <c r="N2313" s="1333">
        <f t="shared" si="160"/>
        <v>0</v>
      </c>
      <c r="O2313" s="1333">
        <f t="shared" si="157"/>
        <v>0</v>
      </c>
    </row>
    <row r="2314" spans="1:16" s="1279" customFormat="1" outlineLevel="1">
      <c r="A2314" s="1298">
        <v>2303</v>
      </c>
      <c r="B2314" s="1295">
        <v>28300043</v>
      </c>
      <c r="C2314" s="1279" t="s">
        <v>284</v>
      </c>
      <c r="D2314" s="1296">
        <f>+BS!Q2310</f>
        <v>-15475463.930833334</v>
      </c>
      <c r="E2314" s="1298"/>
      <c r="F2314" s="1275"/>
      <c r="G2314" s="1275"/>
      <c r="H2314" s="1275">
        <f>+D2314</f>
        <v>-15475463.930833334</v>
      </c>
      <c r="I2314" s="1275"/>
      <c r="K2314" s="1275"/>
      <c r="L2314" s="1275"/>
      <c r="M2314" s="1275"/>
      <c r="N2314" s="1333">
        <f t="shared" si="160"/>
        <v>0</v>
      </c>
      <c r="O2314" s="1333">
        <f t="shared" si="157"/>
        <v>0</v>
      </c>
    </row>
    <row r="2315" spans="1:16" s="1279" customFormat="1" hidden="1" outlineLevel="2">
      <c r="A2315" s="1298">
        <v>2304</v>
      </c>
      <c r="B2315" s="1304">
        <v>28300051</v>
      </c>
      <c r="C2315" s="1279" t="s">
        <v>1228</v>
      </c>
      <c r="D2315" s="1296">
        <f>+BS!Q2311</f>
        <v>0</v>
      </c>
      <c r="E2315" s="1298"/>
      <c r="F2315" s="1275"/>
      <c r="G2315" s="1275"/>
      <c r="H2315" s="1275"/>
      <c r="I2315" s="1275"/>
      <c r="K2315" s="1275"/>
      <c r="L2315" s="1275"/>
      <c r="M2315" s="1275"/>
      <c r="N2315" s="1333">
        <f t="shared" si="160"/>
        <v>0</v>
      </c>
      <c r="O2315" s="1333">
        <f t="shared" si="157"/>
        <v>0</v>
      </c>
    </row>
    <row r="2316" spans="1:16" s="1279" customFormat="1" hidden="1" outlineLevel="2">
      <c r="A2316" s="1298">
        <v>2305</v>
      </c>
      <c r="B2316" s="1295">
        <v>28300052</v>
      </c>
      <c r="C2316" s="1279" t="s">
        <v>451</v>
      </c>
      <c r="D2316" s="1296">
        <f>+BS!Q2312</f>
        <v>0</v>
      </c>
      <c r="E2316" s="1298"/>
      <c r="F2316" s="1275"/>
      <c r="G2316" s="1275"/>
      <c r="H2316" s="1275"/>
      <c r="I2316" s="1275"/>
      <c r="K2316" s="1275"/>
      <c r="L2316" s="1275"/>
      <c r="M2316" s="1275"/>
      <c r="N2316" s="1333">
        <f t="shared" si="160"/>
        <v>0</v>
      </c>
      <c r="O2316" s="1333">
        <f t="shared" ref="O2316:O2379" si="161">N2316-I2316</f>
        <v>0</v>
      </c>
    </row>
    <row r="2317" spans="1:16" s="1279" customFormat="1" hidden="1" outlineLevel="2">
      <c r="A2317" s="1298">
        <v>2306</v>
      </c>
      <c r="B2317" s="1295">
        <v>28300053</v>
      </c>
      <c r="C2317" s="1279" t="s">
        <v>1692</v>
      </c>
      <c r="D2317" s="1296">
        <f>+BS!Q2313</f>
        <v>0</v>
      </c>
      <c r="E2317" s="1298"/>
      <c r="F2317" s="1275"/>
      <c r="G2317" s="1275"/>
      <c r="H2317" s="1275"/>
      <c r="I2317" s="1275"/>
      <c r="K2317" s="1275"/>
      <c r="L2317" s="1275"/>
      <c r="M2317" s="1275"/>
      <c r="N2317" s="1333">
        <f t="shared" si="160"/>
        <v>0</v>
      </c>
      <c r="O2317" s="1333">
        <f t="shared" si="161"/>
        <v>0</v>
      </c>
    </row>
    <row r="2318" spans="1:16" s="1279" customFormat="1" hidden="1" outlineLevel="2">
      <c r="A2318" s="1298">
        <v>2307</v>
      </c>
      <c r="B2318" s="1304">
        <v>28300061</v>
      </c>
      <c r="C2318" s="1279" t="s">
        <v>1229</v>
      </c>
      <c r="D2318" s="1296">
        <f>+BS!Q2314</f>
        <v>0</v>
      </c>
      <c r="E2318" s="1298"/>
      <c r="F2318" s="1275"/>
      <c r="G2318" s="1275"/>
      <c r="H2318" s="1275"/>
      <c r="I2318" s="1275"/>
      <c r="K2318" s="1275"/>
      <c r="L2318" s="1275"/>
      <c r="M2318" s="1275"/>
      <c r="N2318" s="1333">
        <f t="shared" si="160"/>
        <v>0</v>
      </c>
      <c r="O2318" s="1333">
        <f t="shared" si="161"/>
        <v>0</v>
      </c>
    </row>
    <row r="2319" spans="1:16" s="1279" customFormat="1" hidden="1" outlineLevel="2">
      <c r="A2319" s="1298">
        <v>2308</v>
      </c>
      <c r="B2319" s="1295">
        <v>28300062</v>
      </c>
      <c r="C2319" s="1279" t="s">
        <v>452</v>
      </c>
      <c r="D2319" s="1296">
        <f>+BS!Q2315</f>
        <v>0</v>
      </c>
      <c r="E2319" s="1298"/>
      <c r="F2319" s="1275"/>
      <c r="G2319" s="1275"/>
      <c r="H2319" s="1275"/>
      <c r="I2319" s="1275"/>
      <c r="K2319" s="1275"/>
      <c r="L2319" s="1275"/>
      <c r="M2319" s="1275"/>
      <c r="N2319" s="1333">
        <f t="shared" si="160"/>
        <v>0</v>
      </c>
      <c r="O2319" s="1333">
        <f t="shared" si="161"/>
        <v>0</v>
      </c>
    </row>
    <row r="2320" spans="1:16" s="1279" customFormat="1" hidden="1" outlineLevel="2">
      <c r="A2320" s="1298">
        <v>2309</v>
      </c>
      <c r="B2320" s="1305">
        <v>28300071</v>
      </c>
      <c r="C2320" s="1279" t="s">
        <v>364</v>
      </c>
      <c r="D2320" s="1296">
        <f>+BS!Q2316</f>
        <v>0</v>
      </c>
      <c r="E2320" s="1298"/>
      <c r="F2320" s="1275"/>
      <c r="G2320" s="1275"/>
      <c r="H2320" s="1275"/>
      <c r="I2320" s="1275"/>
      <c r="K2320" s="1275"/>
      <c r="L2320" s="1275"/>
      <c r="M2320" s="1275"/>
      <c r="N2320" s="1333">
        <f t="shared" si="160"/>
        <v>0</v>
      </c>
      <c r="O2320" s="1333">
        <f t="shared" si="161"/>
        <v>0</v>
      </c>
    </row>
    <row r="2321" spans="1:16" s="1279" customFormat="1" hidden="1" outlineLevel="2">
      <c r="A2321" s="1298">
        <v>2310</v>
      </c>
      <c r="B2321" s="1295">
        <v>28300072</v>
      </c>
      <c r="C2321" s="1279" t="s">
        <v>453</v>
      </c>
      <c r="D2321" s="1296">
        <f>+BS!Q2317</f>
        <v>0</v>
      </c>
      <c r="E2321" s="1298"/>
      <c r="F2321" s="1275"/>
      <c r="G2321" s="1275"/>
      <c r="H2321" s="1275"/>
      <c r="I2321" s="1275"/>
      <c r="K2321" s="1275"/>
      <c r="L2321" s="1275"/>
      <c r="M2321" s="1275"/>
      <c r="N2321" s="1333">
        <f t="shared" si="160"/>
        <v>0</v>
      </c>
      <c r="O2321" s="1333">
        <f t="shared" si="161"/>
        <v>0</v>
      </c>
    </row>
    <row r="2322" spans="1:16" s="1279" customFormat="1" outlineLevel="1" collapsed="1">
      <c r="A2322" s="1298">
        <v>2311</v>
      </c>
      <c r="B2322" s="1295">
        <v>28300081</v>
      </c>
      <c r="C2322" s="1279" t="s">
        <v>2546</v>
      </c>
      <c r="D2322" s="1296">
        <f>+BS!Q2318</f>
        <v>-5100336.1499999994</v>
      </c>
      <c r="E2322" s="1298"/>
      <c r="F2322" s="1275"/>
      <c r="G2322" s="1275"/>
      <c r="H2322" s="1275"/>
      <c r="I2322" s="1275">
        <f t="shared" ref="I2322:I2334" si="162">+D2322</f>
        <v>-5100336.1499999994</v>
      </c>
      <c r="K2322" s="1275">
        <f>I2322</f>
        <v>-5100336.1499999994</v>
      </c>
      <c r="L2322" s="1275"/>
      <c r="M2322" s="1275"/>
      <c r="N2322" s="1333">
        <f t="shared" si="160"/>
        <v>-5100336.1499999994</v>
      </c>
      <c r="O2322" s="1333">
        <f t="shared" si="161"/>
        <v>0</v>
      </c>
    </row>
    <row r="2323" spans="1:16" s="1279" customFormat="1" outlineLevel="1">
      <c r="A2323" s="1298">
        <v>2312</v>
      </c>
      <c r="B2323" s="1295">
        <v>28300082</v>
      </c>
      <c r="C2323" s="1279" t="s">
        <v>1766</v>
      </c>
      <c r="D2323" s="1296">
        <f>+BS!Q2319</f>
        <v>0</v>
      </c>
      <c r="E2323" s="1298"/>
      <c r="F2323" s="1275"/>
      <c r="G2323" s="1275"/>
      <c r="H2323" s="1275"/>
      <c r="I2323" s="1275">
        <f t="shared" si="162"/>
        <v>0</v>
      </c>
      <c r="K2323" s="1275"/>
      <c r="L2323" s="1275"/>
      <c r="M2323" s="1275"/>
      <c r="N2323" s="1333">
        <f t="shared" si="160"/>
        <v>0</v>
      </c>
      <c r="O2323" s="1333">
        <f t="shared" si="161"/>
        <v>0</v>
      </c>
    </row>
    <row r="2324" spans="1:16" s="1279" customFormat="1" outlineLevel="1">
      <c r="A2324" s="1298">
        <v>2313</v>
      </c>
      <c r="B2324" s="1295">
        <v>28300091</v>
      </c>
      <c r="C2324" s="1279" t="s">
        <v>2805</v>
      </c>
      <c r="D2324" s="1296">
        <f>+BS!Q2320</f>
        <v>-2390726</v>
      </c>
      <c r="E2324" s="1298"/>
      <c r="F2324" s="1275"/>
      <c r="G2324" s="1275"/>
      <c r="H2324" s="1275"/>
      <c r="I2324" s="1275">
        <f t="shared" si="162"/>
        <v>-2390726</v>
      </c>
      <c r="K2324" s="1275">
        <f>I2324</f>
        <v>-2390726</v>
      </c>
      <c r="L2324" s="1275"/>
      <c r="M2324" s="1275"/>
      <c r="N2324" s="1333">
        <f t="shared" si="160"/>
        <v>-2390726</v>
      </c>
      <c r="O2324" s="1333">
        <f t="shared" si="161"/>
        <v>0</v>
      </c>
    </row>
    <row r="2325" spans="1:16" s="1279" customFormat="1" hidden="1" outlineLevel="2">
      <c r="A2325" s="1298">
        <v>2314</v>
      </c>
      <c r="B2325" s="1295">
        <v>28300092</v>
      </c>
      <c r="C2325" s="1279" t="s">
        <v>1767</v>
      </c>
      <c r="D2325" s="1296">
        <f>+BS!Q2321</f>
        <v>0</v>
      </c>
      <c r="E2325" s="1298"/>
      <c r="F2325" s="1275"/>
      <c r="G2325" s="1275"/>
      <c r="H2325" s="1275"/>
      <c r="I2325" s="1275">
        <f t="shared" si="162"/>
        <v>0</v>
      </c>
      <c r="K2325" s="1275"/>
      <c r="L2325" s="1275"/>
      <c r="M2325" s="1275"/>
      <c r="N2325" s="1333">
        <f t="shared" si="160"/>
        <v>0</v>
      </c>
      <c r="O2325" s="1333">
        <f t="shared" si="161"/>
        <v>0</v>
      </c>
    </row>
    <row r="2326" spans="1:16" s="1279" customFormat="1" hidden="1" outlineLevel="2">
      <c r="A2326" s="1298">
        <v>2315</v>
      </c>
      <c r="B2326" s="1295">
        <v>28300102</v>
      </c>
      <c r="C2326" s="1279" t="s">
        <v>1768</v>
      </c>
      <c r="D2326" s="1296">
        <f>+BS!Q2322</f>
        <v>0</v>
      </c>
      <c r="E2326" s="1298"/>
      <c r="F2326" s="1275"/>
      <c r="G2326" s="1275"/>
      <c r="H2326" s="1275"/>
      <c r="I2326" s="1275">
        <f t="shared" si="162"/>
        <v>0</v>
      </c>
      <c r="K2326" s="1275"/>
      <c r="L2326" s="1275"/>
      <c r="M2326" s="1275"/>
      <c r="N2326" s="1333">
        <f t="shared" si="160"/>
        <v>0</v>
      </c>
      <c r="O2326" s="1333">
        <f t="shared" si="161"/>
        <v>0</v>
      </c>
    </row>
    <row r="2327" spans="1:16" s="1279" customFormat="1" hidden="1" outlineLevel="2">
      <c r="A2327" s="1298">
        <v>2316</v>
      </c>
      <c r="B2327" s="1295">
        <v>28300112</v>
      </c>
      <c r="C2327" s="1279" t="s">
        <v>1769</v>
      </c>
      <c r="D2327" s="1296">
        <f>+BS!Q2323</f>
        <v>0</v>
      </c>
      <c r="E2327" s="1298"/>
      <c r="F2327" s="1275"/>
      <c r="G2327" s="1275"/>
      <c r="H2327" s="1275"/>
      <c r="I2327" s="1275">
        <f t="shared" si="162"/>
        <v>0</v>
      </c>
      <c r="K2327" s="1275"/>
      <c r="L2327" s="1275"/>
      <c r="M2327" s="1275"/>
      <c r="N2327" s="1333">
        <f t="shared" si="160"/>
        <v>0</v>
      </c>
      <c r="O2327" s="1333">
        <f t="shared" si="161"/>
        <v>0</v>
      </c>
    </row>
    <row r="2328" spans="1:16" s="1279" customFormat="1" hidden="1" outlineLevel="2">
      <c r="A2328" s="1298">
        <v>2317</v>
      </c>
      <c r="B2328" s="1295">
        <v>28300122</v>
      </c>
      <c r="C2328" s="1279" t="s">
        <v>823</v>
      </c>
      <c r="D2328" s="1296">
        <f>+BS!Q2324</f>
        <v>0</v>
      </c>
      <c r="E2328" s="1298"/>
      <c r="F2328" s="1275"/>
      <c r="G2328" s="1275"/>
      <c r="H2328" s="1275"/>
      <c r="I2328" s="1275">
        <f t="shared" si="162"/>
        <v>0</v>
      </c>
      <c r="K2328" s="1275"/>
      <c r="L2328" s="1275"/>
      <c r="M2328" s="1275"/>
      <c r="N2328" s="1333">
        <f t="shared" si="160"/>
        <v>0</v>
      </c>
      <c r="O2328" s="1333">
        <f t="shared" si="161"/>
        <v>0</v>
      </c>
    </row>
    <row r="2329" spans="1:16" s="1279" customFormat="1" hidden="1" outlineLevel="2">
      <c r="A2329" s="1298">
        <v>2318</v>
      </c>
      <c r="B2329" s="1295">
        <v>28300132</v>
      </c>
      <c r="C2329" s="1279" t="s">
        <v>824</v>
      </c>
      <c r="D2329" s="1296">
        <f>+BS!Q2325</f>
        <v>0</v>
      </c>
      <c r="E2329" s="1298"/>
      <c r="F2329" s="1275"/>
      <c r="G2329" s="1275"/>
      <c r="H2329" s="1275"/>
      <c r="I2329" s="1275">
        <f t="shared" si="162"/>
        <v>0</v>
      </c>
      <c r="K2329" s="1275"/>
      <c r="L2329" s="1275"/>
      <c r="M2329" s="1275"/>
      <c r="N2329" s="1333">
        <f t="shared" si="160"/>
        <v>0</v>
      </c>
      <c r="O2329" s="1333">
        <f t="shared" si="161"/>
        <v>0</v>
      </c>
    </row>
    <row r="2330" spans="1:16" s="1279" customFormat="1" hidden="1" outlineLevel="2">
      <c r="A2330" s="1298">
        <v>2319</v>
      </c>
      <c r="B2330" s="1295">
        <v>28300141</v>
      </c>
      <c r="C2330" s="1279" t="s">
        <v>1658</v>
      </c>
      <c r="D2330" s="1296">
        <f>+BS!Q2326</f>
        <v>0</v>
      </c>
      <c r="E2330" s="1298"/>
      <c r="F2330" s="1275"/>
      <c r="G2330" s="1275"/>
      <c r="H2330" s="1275"/>
      <c r="I2330" s="1275">
        <f t="shared" si="162"/>
        <v>0</v>
      </c>
      <c r="K2330" s="1275"/>
      <c r="L2330" s="1275"/>
      <c r="M2330" s="1275"/>
      <c r="N2330" s="1333">
        <f t="shared" si="160"/>
        <v>0</v>
      </c>
      <c r="O2330" s="1333">
        <f t="shared" si="161"/>
        <v>0</v>
      </c>
    </row>
    <row r="2331" spans="1:16" s="1279" customFormat="1" hidden="1" outlineLevel="2">
      <c r="A2331" s="1298">
        <v>2320</v>
      </c>
      <c r="B2331" s="1295">
        <v>28300142</v>
      </c>
      <c r="C2331" s="1279" t="s">
        <v>898</v>
      </c>
      <c r="D2331" s="1296">
        <f>+BS!Q2327</f>
        <v>0</v>
      </c>
      <c r="E2331" s="1298"/>
      <c r="F2331" s="1275"/>
      <c r="G2331" s="1275"/>
      <c r="H2331" s="1275"/>
      <c r="I2331" s="1275">
        <f t="shared" si="162"/>
        <v>0</v>
      </c>
      <c r="K2331" s="1275"/>
      <c r="L2331" s="1275"/>
      <c r="M2331" s="1275"/>
      <c r="N2331" s="1333">
        <f t="shared" si="160"/>
        <v>0</v>
      </c>
      <c r="O2331" s="1333">
        <f t="shared" si="161"/>
        <v>0</v>
      </c>
    </row>
    <row r="2332" spans="1:16" s="1279" customFormat="1" outlineLevel="1" collapsed="1">
      <c r="A2332" s="1298">
        <v>2321</v>
      </c>
      <c r="B2332" s="1295">
        <v>28300152</v>
      </c>
      <c r="C2332" s="1279" t="s">
        <v>1002</v>
      </c>
      <c r="D2332" s="1296">
        <f>+BS!Q2328</f>
        <v>-2464417.4708333332</v>
      </c>
      <c r="E2332" s="1298"/>
      <c r="F2332" s="1275"/>
      <c r="G2332" s="1275"/>
      <c r="H2332" s="1275"/>
      <c r="I2332" s="1275">
        <f t="shared" si="162"/>
        <v>-2464417.4708333332</v>
      </c>
      <c r="K2332" s="1275"/>
      <c r="L2332" s="1275"/>
      <c r="M2332" s="1275">
        <f>I2332</f>
        <v>-2464417.4708333332</v>
      </c>
      <c r="N2332" s="1333">
        <f t="shared" si="160"/>
        <v>-2464417.4708333332</v>
      </c>
      <c r="O2332" s="1333">
        <f t="shared" si="161"/>
        <v>0</v>
      </c>
      <c r="P2332" s="1279" t="s">
        <v>3770</v>
      </c>
    </row>
    <row r="2333" spans="1:16" s="1279" customFormat="1" outlineLevel="1">
      <c r="A2333" s="1298">
        <v>2322</v>
      </c>
      <c r="B2333" s="1295">
        <v>28300153</v>
      </c>
      <c r="C2333" s="1279" t="s">
        <v>899</v>
      </c>
      <c r="D2333" s="1296">
        <f>+BS!Q2329</f>
        <v>0</v>
      </c>
      <c r="E2333" s="1298"/>
      <c r="F2333" s="1275"/>
      <c r="G2333" s="1275"/>
      <c r="H2333" s="1275"/>
      <c r="I2333" s="1275">
        <f t="shared" si="162"/>
        <v>0</v>
      </c>
      <c r="K2333" s="1275"/>
      <c r="L2333" s="1275"/>
      <c r="M2333" s="1275"/>
      <c r="N2333" s="1333">
        <f t="shared" si="160"/>
        <v>0</v>
      </c>
      <c r="O2333" s="1333">
        <f t="shared" si="161"/>
        <v>0</v>
      </c>
    </row>
    <row r="2334" spans="1:16" s="1279" customFormat="1" outlineLevel="1">
      <c r="A2334" s="1298">
        <v>2323</v>
      </c>
      <c r="B2334" s="1295">
        <v>28300162</v>
      </c>
      <c r="C2334" s="1279" t="s">
        <v>795</v>
      </c>
      <c r="D2334" s="1296">
        <f>+BS!Q2330</f>
        <v>-474315.55666666664</v>
      </c>
      <c r="E2334" s="1298"/>
      <c r="F2334" s="1275"/>
      <c r="G2334" s="1275"/>
      <c r="H2334" s="1275"/>
      <c r="I2334" s="1275">
        <f t="shared" si="162"/>
        <v>-474315.55666666664</v>
      </c>
      <c r="K2334" s="1275"/>
      <c r="L2334" s="1275"/>
      <c r="M2334" s="1275">
        <f>I2334</f>
        <v>-474315.55666666664</v>
      </c>
      <c r="N2334" s="1333">
        <f t="shared" si="160"/>
        <v>-474315.55666666664</v>
      </c>
      <c r="O2334" s="1333">
        <f t="shared" si="161"/>
        <v>0</v>
      </c>
    </row>
    <row r="2335" spans="1:16" s="1279" customFormat="1" hidden="1" outlineLevel="2">
      <c r="A2335" s="1298">
        <v>2324</v>
      </c>
      <c r="B2335" s="1295">
        <v>28300172</v>
      </c>
      <c r="C2335" s="1279" t="s">
        <v>9</v>
      </c>
      <c r="D2335" s="1296">
        <f>+BS!Q2331</f>
        <v>0</v>
      </c>
      <c r="E2335" s="1298"/>
      <c r="F2335" s="1275"/>
      <c r="G2335" s="1275"/>
      <c r="H2335" s="1275"/>
      <c r="I2335" s="1275"/>
      <c r="K2335" s="1275"/>
      <c r="L2335" s="1275"/>
      <c r="M2335" s="1275"/>
      <c r="N2335" s="1333">
        <f t="shared" si="160"/>
        <v>0</v>
      </c>
      <c r="O2335" s="1333">
        <f t="shared" si="161"/>
        <v>0</v>
      </c>
      <c r="P2335" s="1279" t="s">
        <v>3773</v>
      </c>
    </row>
    <row r="2336" spans="1:16" s="1279" customFormat="1" hidden="1" outlineLevel="2">
      <c r="A2336" s="1298">
        <v>2325</v>
      </c>
      <c r="B2336" s="1304">
        <v>28300182</v>
      </c>
      <c r="C2336" s="1279" t="s">
        <v>1317</v>
      </c>
      <c r="D2336" s="1296">
        <f>+BS!Q2332</f>
        <v>0</v>
      </c>
      <c r="E2336" s="1298"/>
      <c r="F2336" s="1275"/>
      <c r="G2336" s="1275"/>
      <c r="H2336" s="1275"/>
      <c r="I2336" s="1275"/>
      <c r="K2336" s="1275"/>
      <c r="L2336" s="1275"/>
      <c r="M2336" s="1275"/>
      <c r="N2336" s="1333">
        <f t="shared" si="160"/>
        <v>0</v>
      </c>
      <c r="O2336" s="1333">
        <f t="shared" si="161"/>
        <v>0</v>
      </c>
    </row>
    <row r="2337" spans="1:16" s="1279" customFormat="1" hidden="1" outlineLevel="2">
      <c r="A2337" s="1298">
        <v>2326</v>
      </c>
      <c r="B2337" s="1295">
        <v>28300183</v>
      </c>
      <c r="C2337" s="1279" t="s">
        <v>900</v>
      </c>
      <c r="D2337" s="1296">
        <f>+BS!Q2333</f>
        <v>0</v>
      </c>
      <c r="E2337" s="1298"/>
      <c r="F2337" s="1275"/>
      <c r="G2337" s="1275"/>
      <c r="H2337" s="1275"/>
      <c r="I2337" s="1275"/>
      <c r="K2337" s="1275"/>
      <c r="L2337" s="1275"/>
      <c r="M2337" s="1275"/>
      <c r="N2337" s="1333">
        <f t="shared" si="160"/>
        <v>0</v>
      </c>
      <c r="O2337" s="1333">
        <f t="shared" si="161"/>
        <v>0</v>
      </c>
    </row>
    <row r="2338" spans="1:16" s="1279" customFormat="1" hidden="1" outlineLevel="2">
      <c r="A2338" s="1298">
        <v>2327</v>
      </c>
      <c r="B2338" s="1295">
        <v>28300191</v>
      </c>
      <c r="C2338" s="1279" t="s">
        <v>1291</v>
      </c>
      <c r="D2338" s="1296">
        <f>+BS!Q2334</f>
        <v>0</v>
      </c>
      <c r="E2338" s="1298"/>
      <c r="F2338" s="1275"/>
      <c r="G2338" s="1275"/>
      <c r="H2338" s="1275"/>
      <c r="I2338" s="1275"/>
      <c r="K2338" s="1275"/>
      <c r="L2338" s="1275"/>
      <c r="M2338" s="1275"/>
      <c r="N2338" s="1333">
        <f t="shared" si="160"/>
        <v>0</v>
      </c>
      <c r="O2338" s="1333">
        <f t="shared" si="161"/>
        <v>0</v>
      </c>
    </row>
    <row r="2339" spans="1:16" s="1279" customFormat="1" hidden="1" outlineLevel="2">
      <c r="A2339" s="1298">
        <v>2328</v>
      </c>
      <c r="B2339" s="1304">
        <v>28300192</v>
      </c>
      <c r="C2339" s="1279" t="s">
        <v>1317</v>
      </c>
      <c r="D2339" s="1296">
        <f>+BS!Q2335</f>
        <v>0</v>
      </c>
      <c r="E2339" s="1298"/>
      <c r="F2339" s="1275"/>
      <c r="G2339" s="1275"/>
      <c r="H2339" s="1275"/>
      <c r="I2339" s="1275"/>
      <c r="K2339" s="1275"/>
      <c r="L2339" s="1275"/>
      <c r="M2339" s="1275"/>
      <c r="N2339" s="1333">
        <f t="shared" si="160"/>
        <v>0</v>
      </c>
      <c r="O2339" s="1333">
        <f t="shared" si="161"/>
        <v>0</v>
      </c>
    </row>
    <row r="2340" spans="1:16" s="1279" customFormat="1" hidden="1" outlineLevel="2">
      <c r="A2340" s="1298">
        <v>2329</v>
      </c>
      <c r="B2340" s="1295">
        <v>28300193</v>
      </c>
      <c r="C2340" s="1279" t="s">
        <v>987</v>
      </c>
      <c r="D2340" s="1296">
        <f>+BS!Q2336</f>
        <v>0</v>
      </c>
      <c r="E2340" s="1298"/>
      <c r="F2340" s="1275"/>
      <c r="G2340" s="1275"/>
      <c r="H2340" s="1275"/>
      <c r="I2340" s="1275"/>
      <c r="K2340" s="1275"/>
      <c r="L2340" s="1275"/>
      <c r="M2340" s="1275"/>
      <c r="N2340" s="1333">
        <f t="shared" si="160"/>
        <v>0</v>
      </c>
      <c r="O2340" s="1333">
        <f t="shared" si="161"/>
        <v>0</v>
      </c>
    </row>
    <row r="2341" spans="1:16" s="1279" customFormat="1" hidden="1" outlineLevel="2">
      <c r="A2341" s="1298">
        <v>2330</v>
      </c>
      <c r="B2341" s="1304">
        <v>28300202</v>
      </c>
      <c r="C2341" s="1279" t="s">
        <v>1318</v>
      </c>
      <c r="D2341" s="1296">
        <f>+BS!Q2337</f>
        <v>0</v>
      </c>
      <c r="E2341" s="1298"/>
      <c r="F2341" s="1275"/>
      <c r="G2341" s="1275"/>
      <c r="H2341" s="1275"/>
      <c r="I2341" s="1275"/>
      <c r="K2341" s="1275"/>
      <c r="L2341" s="1275"/>
      <c r="M2341" s="1275"/>
      <c r="N2341" s="1333">
        <f t="shared" si="160"/>
        <v>0</v>
      </c>
      <c r="O2341" s="1333">
        <f t="shared" si="161"/>
        <v>0</v>
      </c>
    </row>
    <row r="2342" spans="1:16" s="1279" customFormat="1" outlineLevel="1" collapsed="1">
      <c r="A2342" s="1298">
        <v>2331</v>
      </c>
      <c r="B2342" s="1295">
        <v>28300211</v>
      </c>
      <c r="C2342" s="1326" t="s">
        <v>554</v>
      </c>
      <c r="D2342" s="1296">
        <f>+BS!Q2338</f>
        <v>-28526365.680000003</v>
      </c>
      <c r="E2342" s="1298"/>
      <c r="F2342" s="1275"/>
      <c r="G2342" s="1275">
        <f>+D2342</f>
        <v>-28526365.680000003</v>
      </c>
      <c r="H2342" s="1275"/>
      <c r="I2342" s="1275"/>
      <c r="K2342" s="1275"/>
      <c r="L2342" s="1275"/>
      <c r="M2342" s="1275"/>
      <c r="N2342" s="1333">
        <f t="shared" si="160"/>
        <v>0</v>
      </c>
      <c r="O2342" s="1333">
        <f t="shared" si="161"/>
        <v>0</v>
      </c>
    </row>
    <row r="2343" spans="1:16" s="1279" customFormat="1" outlineLevel="1">
      <c r="A2343" s="1298">
        <v>2332</v>
      </c>
      <c r="B2343" s="1295">
        <v>28300221</v>
      </c>
      <c r="C2343" s="1326" t="s">
        <v>3186</v>
      </c>
      <c r="D2343" s="1296">
        <f>+BS!Q2339</f>
        <v>-6364959.7508333335</v>
      </c>
      <c r="E2343" s="1298"/>
      <c r="F2343" s="1275"/>
      <c r="G2343" s="1275">
        <f>+D2343</f>
        <v>-6364959.7508333335</v>
      </c>
      <c r="H2343" s="1275"/>
      <c r="I2343" s="1275"/>
      <c r="K2343" s="1275"/>
      <c r="L2343" s="1275"/>
      <c r="M2343" s="1275"/>
      <c r="N2343" s="1333">
        <f t="shared" si="160"/>
        <v>0</v>
      </c>
      <c r="O2343" s="1333">
        <f t="shared" si="161"/>
        <v>0</v>
      </c>
    </row>
    <row r="2344" spans="1:16" s="1279" customFormat="1" outlineLevel="1">
      <c r="A2344" s="1298">
        <v>2333</v>
      </c>
      <c r="B2344" s="1295">
        <v>28300231</v>
      </c>
      <c r="C2344" s="1326" t="s">
        <v>415</v>
      </c>
      <c r="D2344" s="1296">
        <f>+BS!Q2340</f>
        <v>0</v>
      </c>
      <c r="E2344" s="1298"/>
      <c r="F2344" s="1275"/>
      <c r="G2344" s="1275"/>
      <c r="H2344" s="1275"/>
      <c r="I2344" s="1275"/>
      <c r="K2344" s="1275"/>
      <c r="L2344" s="1275"/>
      <c r="M2344" s="1275"/>
      <c r="N2344" s="1333">
        <f t="shared" si="160"/>
        <v>0</v>
      </c>
      <c r="O2344" s="1333">
        <f t="shared" si="161"/>
        <v>0</v>
      </c>
    </row>
    <row r="2345" spans="1:16" s="1279" customFormat="1" outlineLevel="1">
      <c r="A2345" s="1298">
        <v>2334</v>
      </c>
      <c r="B2345" s="1295">
        <v>28300232</v>
      </c>
      <c r="C2345" s="1279" t="s">
        <v>973</v>
      </c>
      <c r="D2345" s="1296">
        <f>+BS!Q2341</f>
        <v>-15300854.957916668</v>
      </c>
      <c r="E2345" s="1298"/>
      <c r="F2345" s="1275"/>
      <c r="G2345" s="1275"/>
      <c r="H2345" s="1275"/>
      <c r="I2345" s="1275">
        <f>+D2345</f>
        <v>-15300854.957916668</v>
      </c>
      <c r="K2345" s="1275"/>
      <c r="L2345" s="1275"/>
      <c r="M2345" s="1275">
        <f>I2345</f>
        <v>-15300854.957916668</v>
      </c>
      <c r="N2345" s="1333">
        <f t="shared" si="160"/>
        <v>-15300854.957916668</v>
      </c>
      <c r="O2345" s="1333">
        <f t="shared" si="161"/>
        <v>0</v>
      </c>
      <c r="P2345" s="1279" t="s">
        <v>3770</v>
      </c>
    </row>
    <row r="2346" spans="1:16" hidden="1" outlineLevel="2">
      <c r="A2346" s="1298">
        <v>2335</v>
      </c>
      <c r="B2346" s="1295">
        <v>28300241</v>
      </c>
      <c r="C2346" s="1326" t="s">
        <v>1761</v>
      </c>
      <c r="D2346" s="1296">
        <f>+BS!Q2342</f>
        <v>0</v>
      </c>
      <c r="I2346" s="1261">
        <f>+D2346</f>
        <v>0</v>
      </c>
      <c r="N2346" s="1353">
        <f t="shared" si="160"/>
        <v>0</v>
      </c>
      <c r="O2346" s="1353">
        <f t="shared" si="161"/>
        <v>0</v>
      </c>
    </row>
    <row r="2347" spans="1:16" hidden="1" outlineLevel="2">
      <c r="A2347" s="1298">
        <v>2336</v>
      </c>
      <c r="B2347" s="1295">
        <v>28300242</v>
      </c>
      <c r="C2347" s="1326" t="s">
        <v>1895</v>
      </c>
      <c r="D2347" s="1296">
        <f>+BS!Q2343</f>
        <v>0</v>
      </c>
      <c r="I2347" s="1261">
        <f>+D2347</f>
        <v>0</v>
      </c>
      <c r="N2347" s="1353">
        <f t="shared" si="160"/>
        <v>0</v>
      </c>
      <c r="O2347" s="1353">
        <f t="shared" si="161"/>
        <v>0</v>
      </c>
    </row>
    <row r="2348" spans="1:16" hidden="1" outlineLevel="2">
      <c r="A2348" s="1298">
        <v>2337</v>
      </c>
      <c r="B2348" s="1295">
        <v>28300251</v>
      </c>
      <c r="C2348" s="1279" t="s">
        <v>1312</v>
      </c>
      <c r="D2348" s="1296">
        <f>+BS!Q2344</f>
        <v>0</v>
      </c>
      <c r="I2348" s="1261">
        <f>+D2348</f>
        <v>0</v>
      </c>
      <c r="N2348" s="1353">
        <f t="shared" si="160"/>
        <v>0</v>
      </c>
      <c r="O2348" s="1353">
        <f t="shared" si="161"/>
        <v>0</v>
      </c>
    </row>
    <row r="2349" spans="1:16" s="1279" customFormat="1" outlineLevel="1" collapsed="1">
      <c r="A2349" s="1298">
        <v>2338</v>
      </c>
      <c r="B2349" s="1295">
        <v>28300252</v>
      </c>
      <c r="C2349" s="1279" t="s">
        <v>2412</v>
      </c>
      <c r="D2349" s="1296">
        <f>+BS!Q2345</f>
        <v>-7296100.7341666659</v>
      </c>
      <c r="E2349" s="1298" t="s">
        <v>3772</v>
      </c>
      <c r="F2349" s="1275"/>
      <c r="G2349" s="1275">
        <f>+-16073455.75*0.35</f>
        <v>-5625709.5124999993</v>
      </c>
      <c r="H2349" s="1275"/>
      <c r="I2349" s="1275">
        <f>+D2349-G2349</f>
        <v>-1670391.2216666667</v>
      </c>
      <c r="K2349" s="1275"/>
      <c r="L2349" s="1275"/>
      <c r="M2349" s="1275">
        <f>I2349</f>
        <v>-1670391.2216666667</v>
      </c>
      <c r="N2349" s="1275">
        <f t="shared" si="160"/>
        <v>-1670391.2216666667</v>
      </c>
      <c r="O2349" s="1275">
        <f t="shared" si="161"/>
        <v>0</v>
      </c>
      <c r="P2349" s="1279" t="s">
        <v>3899</v>
      </c>
    </row>
    <row r="2350" spans="1:16" outlineLevel="1">
      <c r="A2350" s="1298">
        <v>2339</v>
      </c>
      <c r="B2350" s="1295">
        <v>28300261</v>
      </c>
      <c r="C2350" s="1279" t="s">
        <v>1668</v>
      </c>
      <c r="D2350" s="1296">
        <f>+BS!Q2346</f>
        <v>0</v>
      </c>
      <c r="I2350" s="1261">
        <f>+D2350</f>
        <v>0</v>
      </c>
      <c r="N2350" s="1353">
        <f t="shared" si="160"/>
        <v>0</v>
      </c>
      <c r="O2350" s="1353">
        <f t="shared" si="161"/>
        <v>0</v>
      </c>
    </row>
    <row r="2351" spans="1:16" s="1387" customFormat="1" outlineLevel="1">
      <c r="A2351" s="1385">
        <v>2340</v>
      </c>
      <c r="B2351" s="1386">
        <v>28300262</v>
      </c>
      <c r="C2351" s="1387" t="s">
        <v>2413</v>
      </c>
      <c r="D2351" s="1388">
        <f>+BS!Q2347</f>
        <v>-2700137.0533333332</v>
      </c>
      <c r="E2351" s="1385" t="s">
        <v>3772</v>
      </c>
      <c r="F2351" s="1389"/>
      <c r="G2351" s="1389">
        <f>+D2351</f>
        <v>-2700137.0533333332</v>
      </c>
      <c r="H2351" s="1389"/>
      <c r="I2351" s="1389"/>
      <c r="K2351" s="1389"/>
      <c r="L2351" s="1389"/>
      <c r="M2351" s="1389">
        <f>I2351</f>
        <v>0</v>
      </c>
      <c r="N2351" s="1390">
        <f t="shared" si="160"/>
        <v>0</v>
      </c>
      <c r="O2351" s="1390">
        <f t="shared" si="161"/>
        <v>0</v>
      </c>
      <c r="P2351" s="1400" t="s">
        <v>3911</v>
      </c>
    </row>
    <row r="2352" spans="1:16" s="1279" customFormat="1" outlineLevel="1">
      <c r="A2352" s="1298">
        <v>2341</v>
      </c>
      <c r="B2352" s="1295">
        <v>28300301</v>
      </c>
      <c r="C2352" s="1279" t="s">
        <v>249</v>
      </c>
      <c r="D2352" s="1296">
        <f>+BS!Q2348</f>
        <v>0</v>
      </c>
      <c r="E2352" s="1298"/>
      <c r="F2352" s="1275"/>
      <c r="G2352" s="1275"/>
      <c r="H2352" s="1275"/>
      <c r="I2352" s="1275"/>
      <c r="K2352" s="1275"/>
      <c r="L2352" s="1275"/>
      <c r="M2352" s="1275"/>
      <c r="N2352" s="1333">
        <f t="shared" si="160"/>
        <v>0</v>
      </c>
      <c r="O2352" s="1333">
        <f t="shared" si="161"/>
        <v>0</v>
      </c>
    </row>
    <row r="2353" spans="1:15" s="1279" customFormat="1" outlineLevel="1">
      <c r="A2353" s="1298">
        <v>2342</v>
      </c>
      <c r="B2353" s="1295">
        <v>28300311</v>
      </c>
      <c r="C2353" s="1295" t="s">
        <v>3338</v>
      </c>
      <c r="D2353" s="1296">
        <f>+BS!Q2349</f>
        <v>-7295941.1299999999</v>
      </c>
      <c r="E2353" s="1298"/>
      <c r="F2353" s="1275"/>
      <c r="G2353" s="1275">
        <f>+D2353</f>
        <v>-7295941.1299999999</v>
      </c>
      <c r="H2353" s="1275"/>
      <c r="I2353" s="1275"/>
      <c r="K2353" s="1275"/>
      <c r="L2353" s="1275"/>
      <c r="M2353" s="1275"/>
      <c r="N2353" s="1333">
        <f t="shared" si="160"/>
        <v>0</v>
      </c>
      <c r="O2353" s="1333">
        <f t="shared" si="161"/>
        <v>0</v>
      </c>
    </row>
    <row r="2354" spans="1:15" hidden="1" outlineLevel="2">
      <c r="A2354" s="1263">
        <v>2343</v>
      </c>
      <c r="B2354" s="1295">
        <v>28300321</v>
      </c>
      <c r="C2354" s="1279" t="s">
        <v>655</v>
      </c>
      <c r="D2354" s="1296">
        <f>+BS!Q2350</f>
        <v>0</v>
      </c>
      <c r="N2354" s="1353">
        <f t="shared" si="160"/>
        <v>0</v>
      </c>
      <c r="O2354" s="1353">
        <f t="shared" si="161"/>
        <v>0</v>
      </c>
    </row>
    <row r="2355" spans="1:15" hidden="1" outlineLevel="2">
      <c r="A2355" s="1263">
        <v>2344</v>
      </c>
      <c r="B2355" s="1295">
        <v>28300331</v>
      </c>
      <c r="C2355" s="1279" t="s">
        <v>656</v>
      </c>
      <c r="D2355" s="1296">
        <f>+BS!Q2351</f>
        <v>0</v>
      </c>
      <c r="N2355" s="1353">
        <f t="shared" si="160"/>
        <v>0</v>
      </c>
      <c r="O2355" s="1353">
        <f t="shared" si="161"/>
        <v>0</v>
      </c>
    </row>
    <row r="2356" spans="1:15" hidden="1" outlineLevel="2">
      <c r="A2356" s="1263">
        <v>2345</v>
      </c>
      <c r="B2356" s="1295">
        <v>28300341</v>
      </c>
      <c r="C2356" s="1279" t="s">
        <v>796</v>
      </c>
      <c r="D2356" s="1296">
        <f>+BS!Q2352</f>
        <v>0</v>
      </c>
      <c r="N2356" s="1353">
        <f t="shared" si="160"/>
        <v>0</v>
      </c>
      <c r="O2356" s="1353">
        <f t="shared" si="161"/>
        <v>0</v>
      </c>
    </row>
    <row r="2357" spans="1:15" s="1279" customFormat="1" outlineLevel="1" collapsed="1">
      <c r="A2357" s="1298">
        <v>2346</v>
      </c>
      <c r="B2357" s="1295">
        <v>28300361</v>
      </c>
      <c r="C2357" s="1279" t="s">
        <v>3291</v>
      </c>
      <c r="D2357" s="1296">
        <f>+BS!Q2353</f>
        <v>-70002824.639166668</v>
      </c>
      <c r="E2357" s="1298"/>
      <c r="F2357" s="1275"/>
      <c r="G2357" s="1275"/>
      <c r="H2357" s="1275"/>
      <c r="I2357" s="1275">
        <f>+D2357</f>
        <v>-70002824.639166668</v>
      </c>
      <c r="K2357" s="1275"/>
      <c r="L2357" s="1275"/>
      <c r="M2357" s="1275">
        <f>I2357</f>
        <v>-70002824.639166668</v>
      </c>
      <c r="N2357" s="1333">
        <f t="shared" si="160"/>
        <v>-70002824.639166668</v>
      </c>
      <c r="O2357" s="1333">
        <f t="shared" si="161"/>
        <v>0</v>
      </c>
    </row>
    <row r="2358" spans="1:15" outlineLevel="1">
      <c r="A2358" s="1263">
        <v>2347</v>
      </c>
      <c r="B2358" s="1295">
        <v>28300362</v>
      </c>
      <c r="C2358" s="1279" t="s">
        <v>376</v>
      </c>
      <c r="D2358" s="1296">
        <f>+BS!Q2354</f>
        <v>-1368237.4495833332</v>
      </c>
      <c r="I2358" s="1261">
        <f>+D2358</f>
        <v>-1368237.4495833332</v>
      </c>
      <c r="M2358" s="1275">
        <f>I2358</f>
        <v>-1368237.4495833332</v>
      </c>
      <c r="N2358" s="1353">
        <f t="shared" si="160"/>
        <v>-1368237.4495833332</v>
      </c>
      <c r="O2358" s="1353">
        <f t="shared" si="161"/>
        <v>0</v>
      </c>
    </row>
    <row r="2359" spans="1:15" hidden="1" outlineLevel="2">
      <c r="A2359" s="1263">
        <v>2348</v>
      </c>
      <c r="B2359" s="1295">
        <v>28300371</v>
      </c>
      <c r="C2359" s="1279" t="s">
        <v>657</v>
      </c>
      <c r="D2359" s="1296">
        <f>+BS!Q2355</f>
        <v>0</v>
      </c>
      <c r="N2359" s="1353">
        <f t="shared" si="160"/>
        <v>0</v>
      </c>
      <c r="O2359" s="1353">
        <f t="shared" si="161"/>
        <v>0</v>
      </c>
    </row>
    <row r="2360" spans="1:15" hidden="1" outlineLevel="2">
      <c r="A2360" s="1263">
        <v>2349</v>
      </c>
      <c r="B2360" s="1295">
        <v>28300401</v>
      </c>
      <c r="C2360" s="1279" t="s">
        <v>658</v>
      </c>
      <c r="D2360" s="1296">
        <f>+BS!Q2356</f>
        <v>0</v>
      </c>
      <c r="N2360" s="1353">
        <f t="shared" si="160"/>
        <v>0</v>
      </c>
      <c r="O2360" s="1353">
        <f t="shared" si="161"/>
        <v>0</v>
      </c>
    </row>
    <row r="2361" spans="1:15" hidden="1" outlineLevel="2">
      <c r="A2361" s="1263">
        <v>2350</v>
      </c>
      <c r="B2361" s="1295">
        <v>28300411</v>
      </c>
      <c r="C2361" s="1279" t="s">
        <v>659</v>
      </c>
      <c r="D2361" s="1296">
        <f>+BS!Q2357</f>
        <v>0</v>
      </c>
      <c r="N2361" s="1353">
        <f t="shared" si="160"/>
        <v>0</v>
      </c>
      <c r="O2361" s="1353">
        <f t="shared" si="161"/>
        <v>0</v>
      </c>
    </row>
    <row r="2362" spans="1:15" s="1279" customFormat="1" outlineLevel="1" collapsed="1">
      <c r="A2362" s="1298">
        <v>2351</v>
      </c>
      <c r="B2362" s="1295">
        <v>28300431</v>
      </c>
      <c r="C2362" s="1279" t="s">
        <v>552</v>
      </c>
      <c r="D2362" s="1296">
        <f>+BS!Q2358</f>
        <v>-1477918.4749999999</v>
      </c>
      <c r="E2362" s="1298" t="s">
        <v>3772</v>
      </c>
      <c r="F2362" s="1275"/>
      <c r="G2362" s="1275"/>
      <c r="H2362" s="1275"/>
      <c r="I2362" s="1275">
        <f>+D2362</f>
        <v>-1477918.4749999999</v>
      </c>
      <c r="K2362" s="1275">
        <f>I2362</f>
        <v>-1477918.4749999999</v>
      </c>
      <c r="L2362" s="1275"/>
      <c r="M2362" s="1275"/>
      <c r="N2362" s="1333">
        <f t="shared" si="160"/>
        <v>-1477918.4749999999</v>
      </c>
      <c r="O2362" s="1333">
        <f t="shared" si="161"/>
        <v>0</v>
      </c>
    </row>
    <row r="2363" spans="1:15" s="1279" customFormat="1" outlineLevel="1">
      <c r="A2363" s="1298">
        <v>2352</v>
      </c>
      <c r="B2363" s="1295">
        <v>28300441</v>
      </c>
      <c r="C2363" s="1279" t="s">
        <v>3498</v>
      </c>
      <c r="D2363" s="1296">
        <f>+BS!Q2359</f>
        <v>-893146.46375</v>
      </c>
      <c r="E2363" s="1298"/>
      <c r="F2363" s="1275"/>
      <c r="G2363" s="1275">
        <f>+D2363</f>
        <v>-893146.46375</v>
      </c>
      <c r="H2363" s="1275"/>
      <c r="I2363" s="1275"/>
      <c r="K2363" s="1275"/>
      <c r="L2363" s="1275"/>
      <c r="M2363" s="1275"/>
      <c r="N2363" s="1333">
        <f t="shared" si="160"/>
        <v>0</v>
      </c>
      <c r="O2363" s="1333">
        <f t="shared" si="161"/>
        <v>0</v>
      </c>
    </row>
    <row r="2364" spans="1:15" s="1279" customFormat="1" hidden="1" outlineLevel="2">
      <c r="A2364" s="1298">
        <v>2353</v>
      </c>
      <c r="B2364" s="1295">
        <v>28300442</v>
      </c>
      <c r="C2364" s="1279" t="s">
        <v>3292</v>
      </c>
      <c r="D2364" s="1296">
        <f>+BS!Q2360</f>
        <v>0</v>
      </c>
      <c r="E2364" s="1298"/>
      <c r="F2364" s="1275"/>
      <c r="G2364" s="1275"/>
      <c r="H2364" s="1275"/>
      <c r="I2364" s="1275"/>
      <c r="K2364" s="1275"/>
      <c r="L2364" s="1275"/>
      <c r="M2364" s="1275"/>
      <c r="N2364" s="1333">
        <f t="shared" si="160"/>
        <v>0</v>
      </c>
      <c r="O2364" s="1333">
        <f t="shared" si="161"/>
        <v>0</v>
      </c>
    </row>
    <row r="2365" spans="1:15" s="1279" customFormat="1" hidden="1" outlineLevel="2">
      <c r="A2365" s="1298">
        <v>2354</v>
      </c>
      <c r="B2365" s="1295">
        <v>28300451</v>
      </c>
      <c r="C2365" s="1279" t="s">
        <v>3293</v>
      </c>
      <c r="D2365" s="1296">
        <f>+BS!Q2361</f>
        <v>0</v>
      </c>
      <c r="E2365" s="1298"/>
      <c r="F2365" s="1275"/>
      <c r="G2365" s="1275"/>
      <c r="H2365" s="1275"/>
      <c r="I2365" s="1275"/>
      <c r="K2365" s="1275"/>
      <c r="L2365" s="1275"/>
      <c r="M2365" s="1275"/>
      <c r="N2365" s="1333">
        <f t="shared" si="160"/>
        <v>0</v>
      </c>
      <c r="O2365" s="1333">
        <f t="shared" si="161"/>
        <v>0</v>
      </c>
    </row>
    <row r="2366" spans="1:15" s="1279" customFormat="1" hidden="1" outlineLevel="2">
      <c r="A2366" s="1298">
        <v>2355</v>
      </c>
      <c r="B2366" s="1295">
        <v>28300452</v>
      </c>
      <c r="C2366" s="1279" t="s">
        <v>531</v>
      </c>
      <c r="D2366" s="1296">
        <f>+BS!Q2362</f>
        <v>0</v>
      </c>
      <c r="E2366" s="1298"/>
      <c r="F2366" s="1275"/>
      <c r="G2366" s="1275"/>
      <c r="H2366" s="1275"/>
      <c r="I2366" s="1275"/>
      <c r="K2366" s="1275"/>
      <c r="L2366" s="1275"/>
      <c r="M2366" s="1275"/>
      <c r="N2366" s="1333">
        <f t="shared" si="160"/>
        <v>0</v>
      </c>
      <c r="O2366" s="1333">
        <f t="shared" si="161"/>
        <v>0</v>
      </c>
    </row>
    <row r="2367" spans="1:15" s="1279" customFormat="1" hidden="1" outlineLevel="2">
      <c r="A2367" s="1298">
        <v>2356</v>
      </c>
      <c r="B2367" s="1295">
        <v>28300461</v>
      </c>
      <c r="C2367" s="1279" t="s">
        <v>3294</v>
      </c>
      <c r="D2367" s="1296">
        <f>+BS!Q2363</f>
        <v>0</v>
      </c>
      <c r="E2367" s="1298"/>
      <c r="F2367" s="1275"/>
      <c r="G2367" s="1275"/>
      <c r="H2367" s="1275"/>
      <c r="I2367" s="1275"/>
      <c r="K2367" s="1275"/>
      <c r="L2367" s="1275"/>
      <c r="M2367" s="1275"/>
      <c r="N2367" s="1333">
        <f t="shared" si="160"/>
        <v>0</v>
      </c>
      <c r="O2367" s="1333">
        <f t="shared" si="161"/>
        <v>0</v>
      </c>
    </row>
    <row r="2368" spans="1:15" s="1279" customFormat="1" hidden="1" outlineLevel="2">
      <c r="A2368" s="1298">
        <v>2357</v>
      </c>
      <c r="B2368" s="1295">
        <v>28300462</v>
      </c>
      <c r="C2368" s="1279" t="s">
        <v>1858</v>
      </c>
      <c r="D2368" s="1296">
        <f>+BS!Q2364</f>
        <v>0</v>
      </c>
      <c r="E2368" s="1298"/>
      <c r="F2368" s="1275"/>
      <c r="G2368" s="1275"/>
      <c r="H2368" s="1275"/>
      <c r="I2368" s="1275"/>
      <c r="K2368" s="1275"/>
      <c r="L2368" s="1275"/>
      <c r="M2368" s="1275"/>
      <c r="N2368" s="1333">
        <f t="shared" ref="N2368:N2411" si="163">SUM(K2368:M2368)</f>
        <v>0</v>
      </c>
      <c r="O2368" s="1333">
        <f t="shared" si="161"/>
        <v>0</v>
      </c>
    </row>
    <row r="2369" spans="1:16" s="1279" customFormat="1" hidden="1" outlineLevel="2">
      <c r="A2369" s="1298">
        <v>2358</v>
      </c>
      <c r="B2369" s="1295">
        <v>28300471</v>
      </c>
      <c r="C2369" s="1279" t="s">
        <v>1859</v>
      </c>
      <c r="D2369" s="1296">
        <f>+BS!Q2365</f>
        <v>0</v>
      </c>
      <c r="E2369" s="1298"/>
      <c r="F2369" s="1275"/>
      <c r="G2369" s="1275"/>
      <c r="H2369" s="1275"/>
      <c r="I2369" s="1275"/>
      <c r="K2369" s="1275"/>
      <c r="L2369" s="1275"/>
      <c r="M2369" s="1275"/>
      <c r="N2369" s="1333">
        <f t="shared" si="163"/>
        <v>0</v>
      </c>
      <c r="O2369" s="1333">
        <f t="shared" si="161"/>
        <v>0</v>
      </c>
    </row>
    <row r="2370" spans="1:16" s="1279" customFormat="1" hidden="1" outlineLevel="2">
      <c r="A2370" s="1298">
        <v>2359</v>
      </c>
      <c r="B2370" s="1295">
        <v>28300481</v>
      </c>
      <c r="C2370" s="1279" t="s">
        <v>641</v>
      </c>
      <c r="D2370" s="1296">
        <f>+BS!Q2366</f>
        <v>0</v>
      </c>
      <c r="E2370" s="1298"/>
      <c r="F2370" s="1275"/>
      <c r="G2370" s="1275"/>
      <c r="H2370" s="1275"/>
      <c r="I2370" s="1275"/>
      <c r="K2370" s="1275"/>
      <c r="L2370" s="1275"/>
      <c r="M2370" s="1275"/>
      <c r="N2370" s="1333">
        <f t="shared" si="163"/>
        <v>0</v>
      </c>
      <c r="O2370" s="1333">
        <f t="shared" si="161"/>
        <v>0</v>
      </c>
    </row>
    <row r="2371" spans="1:16" s="1279" customFormat="1" outlineLevel="1" collapsed="1">
      <c r="A2371" s="1298">
        <v>2360</v>
      </c>
      <c r="B2371" s="1295">
        <v>28300501</v>
      </c>
      <c r="C2371" s="1279" t="s">
        <v>2160</v>
      </c>
      <c r="D2371" s="1296">
        <f>+BS!Q2367</f>
        <v>1389505.0633333332</v>
      </c>
      <c r="E2371" s="1298"/>
      <c r="F2371" s="1275"/>
      <c r="G2371" s="1275"/>
      <c r="H2371" s="1275"/>
      <c r="I2371" s="1275">
        <f>+D2371</f>
        <v>1389505.0633333332</v>
      </c>
      <c r="K2371" s="1275">
        <f>I2371*K6</f>
        <v>933469.5015473332</v>
      </c>
      <c r="L2371" s="1275">
        <f>I2371*K7</f>
        <v>456035.56178599998</v>
      </c>
      <c r="M2371" s="1275"/>
      <c r="N2371" s="1333">
        <f t="shared" si="163"/>
        <v>1389505.0633333332</v>
      </c>
      <c r="O2371" s="1333">
        <f t="shared" si="161"/>
        <v>0</v>
      </c>
    </row>
    <row r="2372" spans="1:16" s="1387" customFormat="1" outlineLevel="1">
      <c r="A2372" s="1385">
        <v>2361</v>
      </c>
      <c r="B2372" s="1386">
        <v>28300503</v>
      </c>
      <c r="C2372" s="1387" t="s">
        <v>1666</v>
      </c>
      <c r="D2372" s="1388">
        <f>+BS!Q2368</f>
        <v>-5036995.2899999991</v>
      </c>
      <c r="E2372" s="1385" t="s">
        <v>3772</v>
      </c>
      <c r="F2372" s="1389"/>
      <c r="G2372" s="1389"/>
      <c r="H2372" s="1389">
        <f>+D2372</f>
        <v>-5036995.2899999991</v>
      </c>
      <c r="I2372" s="1389"/>
      <c r="K2372" s="1389"/>
      <c r="L2372" s="1389"/>
      <c r="M2372" s="1389"/>
      <c r="N2372" s="1390">
        <f t="shared" si="163"/>
        <v>0</v>
      </c>
      <c r="O2372" s="1390">
        <f t="shared" si="161"/>
        <v>0</v>
      </c>
      <c r="P2372" s="1401" t="s">
        <v>3917</v>
      </c>
    </row>
    <row r="2373" spans="1:16" s="1279" customFormat="1" outlineLevel="1">
      <c r="A2373" s="1298">
        <v>2362</v>
      </c>
      <c r="B2373" s="1295">
        <v>28300511</v>
      </c>
      <c r="C2373" s="1279" t="s">
        <v>1113</v>
      </c>
      <c r="D2373" s="1296">
        <f>+BS!Q2369</f>
        <v>-1336200.6875</v>
      </c>
      <c r="E2373" s="1298"/>
      <c r="F2373" s="1275"/>
      <c r="G2373" s="1275"/>
      <c r="H2373" s="1275"/>
      <c r="I2373" s="1275">
        <f t="shared" ref="I2373:I2401" si="164">+D2373</f>
        <v>-1336200.6875</v>
      </c>
      <c r="K2373" s="1275"/>
      <c r="L2373" s="1275"/>
      <c r="M2373" s="1275">
        <f>+I2373</f>
        <v>-1336200.6875</v>
      </c>
      <c r="N2373" s="1333">
        <f t="shared" si="163"/>
        <v>-1336200.6875</v>
      </c>
      <c r="O2373" s="1333">
        <f t="shared" si="161"/>
        <v>0</v>
      </c>
      <c r="P2373" s="1279" t="s">
        <v>3801</v>
      </c>
    </row>
    <row r="2374" spans="1:16" hidden="1" outlineLevel="2">
      <c r="A2374" s="1263">
        <v>2363</v>
      </c>
      <c r="B2374" s="1295">
        <v>28300513</v>
      </c>
      <c r="C2374" s="1279" t="s">
        <v>1301</v>
      </c>
      <c r="D2374" s="1296">
        <f>+BS!Q2370</f>
        <v>0</v>
      </c>
      <c r="I2374" s="1261">
        <f t="shared" si="164"/>
        <v>0</v>
      </c>
      <c r="N2374" s="1353">
        <f t="shared" si="163"/>
        <v>0</v>
      </c>
      <c r="O2374" s="1353">
        <f t="shared" si="161"/>
        <v>0</v>
      </c>
    </row>
    <row r="2375" spans="1:16" hidden="1" outlineLevel="2">
      <c r="A2375" s="1263">
        <v>2364</v>
      </c>
      <c r="B2375" s="1295">
        <v>28300531</v>
      </c>
      <c r="C2375" s="1279" t="s">
        <v>407</v>
      </c>
      <c r="D2375" s="1296">
        <f>+BS!Q2371</f>
        <v>0</v>
      </c>
      <c r="I2375" s="1261">
        <f t="shared" si="164"/>
        <v>0</v>
      </c>
      <c r="N2375" s="1353">
        <f t="shared" si="163"/>
        <v>0</v>
      </c>
      <c r="O2375" s="1353">
        <f t="shared" si="161"/>
        <v>0</v>
      </c>
    </row>
    <row r="2376" spans="1:16" hidden="1" outlineLevel="2">
      <c r="A2376" s="1263">
        <v>2365</v>
      </c>
      <c r="B2376" s="1295">
        <v>28300541</v>
      </c>
      <c r="C2376" s="1279" t="s">
        <v>710</v>
      </c>
      <c r="D2376" s="1296">
        <f>+BS!Q2372</f>
        <v>0</v>
      </c>
      <c r="I2376" s="1261">
        <f t="shared" si="164"/>
        <v>0</v>
      </c>
      <c r="N2376" s="1353">
        <f t="shared" si="163"/>
        <v>0</v>
      </c>
      <c r="O2376" s="1353">
        <f t="shared" si="161"/>
        <v>0</v>
      </c>
    </row>
    <row r="2377" spans="1:16" hidden="1" outlineLevel="2">
      <c r="A2377" s="1263">
        <v>2366</v>
      </c>
      <c r="B2377" s="1295">
        <v>28300551</v>
      </c>
      <c r="C2377" s="1279" t="s">
        <v>1697</v>
      </c>
      <c r="D2377" s="1296">
        <f>+BS!Q2373</f>
        <v>0</v>
      </c>
      <c r="I2377" s="1261">
        <f t="shared" si="164"/>
        <v>0</v>
      </c>
      <c r="N2377" s="1353">
        <f t="shared" si="163"/>
        <v>0</v>
      </c>
      <c r="O2377" s="1353">
        <f t="shared" si="161"/>
        <v>0</v>
      </c>
    </row>
    <row r="2378" spans="1:16" s="1279" customFormat="1" outlineLevel="1" collapsed="1">
      <c r="A2378" s="1298">
        <v>2367</v>
      </c>
      <c r="B2378" s="1295">
        <v>28300561</v>
      </c>
      <c r="C2378" s="1279" t="s">
        <v>931</v>
      </c>
      <c r="D2378" s="1296">
        <f>+BS!Q2374</f>
        <v>-14388256.550833331</v>
      </c>
      <c r="E2378" s="1298"/>
      <c r="F2378" s="1275"/>
      <c r="G2378" s="1275"/>
      <c r="H2378" s="1275"/>
      <c r="I2378" s="1275">
        <f t="shared" si="164"/>
        <v>-14388256.550833331</v>
      </c>
      <c r="K2378" s="1275">
        <f>I2378</f>
        <v>-14388256.550833331</v>
      </c>
      <c r="L2378" s="1275"/>
      <c r="M2378" s="1275"/>
      <c r="N2378" s="1333">
        <f t="shared" si="163"/>
        <v>-14388256.550833331</v>
      </c>
      <c r="O2378" s="1333">
        <f t="shared" si="161"/>
        <v>0</v>
      </c>
    </row>
    <row r="2379" spans="1:16" outlineLevel="1">
      <c r="A2379" s="1263">
        <v>2368</v>
      </c>
      <c r="B2379" s="1295">
        <v>28300571</v>
      </c>
      <c r="C2379" s="1279" t="s">
        <v>1433</v>
      </c>
      <c r="D2379" s="1296">
        <f>+BS!Q2375</f>
        <v>0</v>
      </c>
      <c r="I2379" s="1261">
        <f t="shared" si="164"/>
        <v>0</v>
      </c>
      <c r="N2379" s="1353">
        <f t="shared" si="163"/>
        <v>0</v>
      </c>
      <c r="O2379" s="1353">
        <f t="shared" si="161"/>
        <v>0</v>
      </c>
    </row>
    <row r="2380" spans="1:16" s="1387" customFormat="1" outlineLevel="1">
      <c r="A2380" s="1385">
        <v>2369</v>
      </c>
      <c r="B2380" s="1386">
        <v>28300581</v>
      </c>
      <c r="C2380" s="1387" t="s">
        <v>1431</v>
      </c>
      <c r="D2380" s="1388">
        <f>+BS!Q2376</f>
        <v>-8292220.6950000003</v>
      </c>
      <c r="E2380" s="1385" t="s">
        <v>3772</v>
      </c>
      <c r="F2380" s="1389"/>
      <c r="G2380" s="1389">
        <f>+D2380</f>
        <v>-8292220.6950000003</v>
      </c>
      <c r="H2380" s="1389"/>
      <c r="I2380" s="1389"/>
      <c r="K2380" s="1389"/>
      <c r="L2380" s="1389"/>
      <c r="M2380" s="1389">
        <f>I2380</f>
        <v>0</v>
      </c>
      <c r="N2380" s="1390">
        <f t="shared" si="163"/>
        <v>0</v>
      </c>
      <c r="O2380" s="1390">
        <f t="shared" ref="O2380:O2411" si="165">N2380-I2380</f>
        <v>0</v>
      </c>
      <c r="P2380" s="1400" t="s">
        <v>3911</v>
      </c>
    </row>
    <row r="2381" spans="1:16" hidden="1" outlineLevel="2">
      <c r="A2381" s="1263">
        <v>2370</v>
      </c>
      <c r="B2381" s="1295">
        <v>28300591</v>
      </c>
      <c r="C2381" s="1279" t="s">
        <v>172</v>
      </c>
      <c r="D2381" s="1296">
        <f>+BS!Q2377</f>
        <v>0</v>
      </c>
      <c r="I2381" s="1261">
        <f t="shared" si="164"/>
        <v>0</v>
      </c>
      <c r="N2381" s="1353">
        <f t="shared" si="163"/>
        <v>0</v>
      </c>
      <c r="O2381" s="1353">
        <f t="shared" si="165"/>
        <v>0</v>
      </c>
    </row>
    <row r="2382" spans="1:16" hidden="1" outlineLevel="2">
      <c r="A2382" s="1263">
        <v>2371</v>
      </c>
      <c r="B2382" s="1295">
        <v>28300601</v>
      </c>
      <c r="C2382" s="1279" t="s">
        <v>1989</v>
      </c>
      <c r="D2382" s="1296">
        <f>+BS!Q2378</f>
        <v>0</v>
      </c>
      <c r="I2382" s="1261">
        <f t="shared" si="164"/>
        <v>0</v>
      </c>
      <c r="N2382" s="1353">
        <f t="shared" si="163"/>
        <v>0</v>
      </c>
      <c r="O2382" s="1353">
        <f t="shared" si="165"/>
        <v>0</v>
      </c>
    </row>
    <row r="2383" spans="1:16" hidden="1" outlineLevel="2">
      <c r="A2383" s="1263">
        <v>2372</v>
      </c>
      <c r="B2383" s="1295">
        <v>28300611</v>
      </c>
      <c r="C2383" s="1279" t="s">
        <v>1991</v>
      </c>
      <c r="D2383" s="1296">
        <f>+BS!Q2379</f>
        <v>0</v>
      </c>
      <c r="I2383" s="1261">
        <f t="shared" si="164"/>
        <v>0</v>
      </c>
      <c r="N2383" s="1353">
        <f t="shared" si="163"/>
        <v>0</v>
      </c>
      <c r="O2383" s="1353">
        <f t="shared" si="165"/>
        <v>0</v>
      </c>
    </row>
    <row r="2384" spans="1:16" hidden="1" outlineLevel="2">
      <c r="A2384" s="1263">
        <v>2373</v>
      </c>
      <c r="B2384" s="1295">
        <v>28300621</v>
      </c>
      <c r="C2384" s="1279" t="s">
        <v>2019</v>
      </c>
      <c r="D2384" s="1296">
        <f>+BS!Q2380</f>
        <v>0</v>
      </c>
      <c r="I2384" s="1261">
        <f t="shared" si="164"/>
        <v>0</v>
      </c>
      <c r="N2384" s="1353">
        <f t="shared" si="163"/>
        <v>0</v>
      </c>
      <c r="O2384" s="1353">
        <f t="shared" si="165"/>
        <v>0</v>
      </c>
    </row>
    <row r="2385" spans="1:16" hidden="1" outlineLevel="2">
      <c r="A2385" s="1263">
        <v>2374</v>
      </c>
      <c r="B2385" s="1295">
        <v>28300631</v>
      </c>
      <c r="C2385" s="1279" t="s">
        <v>1502</v>
      </c>
      <c r="D2385" s="1296">
        <f>+BS!Q2381</f>
        <v>0</v>
      </c>
      <c r="I2385" s="1261">
        <f t="shared" si="164"/>
        <v>0</v>
      </c>
      <c r="N2385" s="1353">
        <f t="shared" si="163"/>
        <v>0</v>
      </c>
      <c r="O2385" s="1353">
        <f t="shared" si="165"/>
        <v>0</v>
      </c>
    </row>
    <row r="2386" spans="1:16" hidden="1" outlineLevel="2">
      <c r="A2386" s="1263">
        <v>2375</v>
      </c>
      <c r="B2386" s="1295">
        <v>28300641</v>
      </c>
      <c r="C2386" s="1279" t="s">
        <v>1503</v>
      </c>
      <c r="D2386" s="1296">
        <f>+BS!Q2382</f>
        <v>0</v>
      </c>
      <c r="I2386" s="1261">
        <f t="shared" si="164"/>
        <v>0</v>
      </c>
      <c r="N2386" s="1353">
        <f t="shared" si="163"/>
        <v>0</v>
      </c>
      <c r="O2386" s="1353">
        <f t="shared" si="165"/>
        <v>0</v>
      </c>
    </row>
    <row r="2387" spans="1:16" s="1279" customFormat="1" outlineLevel="1" collapsed="1">
      <c r="A2387" s="1298">
        <v>2376</v>
      </c>
      <c r="B2387" s="1295">
        <v>28300651</v>
      </c>
      <c r="C2387" s="1279" t="s">
        <v>1101</v>
      </c>
      <c r="D2387" s="1296">
        <f>+BS!Q2383</f>
        <v>-7971288.697916667</v>
      </c>
      <c r="E2387" s="1298"/>
      <c r="F2387" s="1275"/>
      <c r="G2387" s="1275"/>
      <c r="H2387" s="1275"/>
      <c r="I2387" s="1275">
        <f t="shared" si="164"/>
        <v>-7971288.697916667</v>
      </c>
      <c r="K2387" s="1275">
        <f>I2387</f>
        <v>-7971288.697916667</v>
      </c>
      <c r="L2387" s="1275"/>
      <c r="M2387" s="1275"/>
      <c r="N2387" s="1333">
        <f t="shared" si="163"/>
        <v>-7971288.697916667</v>
      </c>
      <c r="O2387" s="1333">
        <f t="shared" si="165"/>
        <v>0</v>
      </c>
    </row>
    <row r="2388" spans="1:16" s="1279" customFormat="1" outlineLevel="1">
      <c r="A2388" s="1298">
        <v>2377</v>
      </c>
      <c r="B2388" s="1295">
        <v>28300661</v>
      </c>
      <c r="C2388" s="1279" t="s">
        <v>2084</v>
      </c>
      <c r="D2388" s="1296">
        <f>+BS!Q2384</f>
        <v>-9029729.7999999989</v>
      </c>
      <c r="E2388" s="1298"/>
      <c r="F2388" s="1275"/>
      <c r="G2388" s="1275"/>
      <c r="H2388" s="1275"/>
      <c r="I2388" s="1275">
        <f t="shared" si="164"/>
        <v>-9029729.7999999989</v>
      </c>
      <c r="K2388" s="1275">
        <f>I2388</f>
        <v>-9029729.7999999989</v>
      </c>
      <c r="L2388" s="1275"/>
      <c r="M2388" s="1275"/>
      <c r="N2388" s="1333">
        <f t="shared" si="163"/>
        <v>-9029729.7999999989</v>
      </c>
      <c r="O2388" s="1333">
        <f t="shared" si="165"/>
        <v>0</v>
      </c>
    </row>
    <row r="2389" spans="1:16" s="1279" customFormat="1" hidden="1" outlineLevel="2">
      <c r="A2389" s="1298">
        <v>2378</v>
      </c>
      <c r="B2389" s="1295">
        <v>28300671</v>
      </c>
      <c r="C2389" s="1279" t="s">
        <v>2085</v>
      </c>
      <c r="D2389" s="1296">
        <f>+BS!Q2385</f>
        <v>0</v>
      </c>
      <c r="E2389" s="1298"/>
      <c r="F2389" s="1275"/>
      <c r="G2389" s="1275"/>
      <c r="H2389" s="1275"/>
      <c r="I2389" s="1275">
        <f t="shared" si="164"/>
        <v>0</v>
      </c>
      <c r="K2389" s="1275"/>
      <c r="L2389" s="1275"/>
      <c r="M2389" s="1275"/>
      <c r="N2389" s="1333">
        <f t="shared" si="163"/>
        <v>0</v>
      </c>
      <c r="O2389" s="1333">
        <f t="shared" si="165"/>
        <v>0</v>
      </c>
    </row>
    <row r="2390" spans="1:16" s="1279" customFormat="1" hidden="1" outlineLevel="2">
      <c r="A2390" s="1298">
        <v>2379</v>
      </c>
      <c r="B2390" s="1295">
        <v>28300681</v>
      </c>
      <c r="C2390" s="1279" t="s">
        <v>2191</v>
      </c>
      <c r="D2390" s="1296">
        <f>+BS!Q2386</f>
        <v>0</v>
      </c>
      <c r="E2390" s="1298"/>
      <c r="F2390" s="1275"/>
      <c r="G2390" s="1275"/>
      <c r="H2390" s="1275"/>
      <c r="I2390" s="1275">
        <f t="shared" si="164"/>
        <v>0</v>
      </c>
      <c r="K2390" s="1275"/>
      <c r="L2390" s="1275"/>
      <c r="M2390" s="1275"/>
      <c r="N2390" s="1333">
        <f t="shared" si="163"/>
        <v>0</v>
      </c>
      <c r="O2390" s="1333">
        <f t="shared" si="165"/>
        <v>0</v>
      </c>
    </row>
    <row r="2391" spans="1:16" s="1279" customFormat="1" hidden="1" outlineLevel="2">
      <c r="A2391" s="1298">
        <v>2380</v>
      </c>
      <c r="B2391" s="1295">
        <v>28300691</v>
      </c>
      <c r="C2391" s="1279" t="s">
        <v>2190</v>
      </c>
      <c r="D2391" s="1296">
        <f>+BS!Q2387</f>
        <v>0</v>
      </c>
      <c r="E2391" s="1298"/>
      <c r="F2391" s="1275"/>
      <c r="G2391" s="1275"/>
      <c r="H2391" s="1275"/>
      <c r="I2391" s="1275">
        <f t="shared" si="164"/>
        <v>0</v>
      </c>
      <c r="K2391" s="1275"/>
      <c r="L2391" s="1275"/>
      <c r="M2391" s="1275"/>
      <c r="N2391" s="1333">
        <f t="shared" si="163"/>
        <v>0</v>
      </c>
      <c r="O2391" s="1333">
        <f t="shared" si="165"/>
        <v>0</v>
      </c>
    </row>
    <row r="2392" spans="1:16" s="1279" customFormat="1" hidden="1" outlineLevel="2">
      <c r="A2392" s="1298">
        <v>2381</v>
      </c>
      <c r="B2392" s="1295">
        <v>28300701</v>
      </c>
      <c r="C2392" s="1279" t="s">
        <v>2434</v>
      </c>
      <c r="D2392" s="1296">
        <f>+BS!Q2388</f>
        <v>0</v>
      </c>
      <c r="E2392" s="1298"/>
      <c r="F2392" s="1275"/>
      <c r="G2392" s="1275"/>
      <c r="H2392" s="1275"/>
      <c r="I2392" s="1275">
        <f t="shared" si="164"/>
        <v>0</v>
      </c>
      <c r="K2392" s="1275"/>
      <c r="L2392" s="1275"/>
      <c r="M2392" s="1275"/>
      <c r="N2392" s="1333">
        <f t="shared" si="163"/>
        <v>0</v>
      </c>
      <c r="O2392" s="1333">
        <f t="shared" si="165"/>
        <v>0</v>
      </c>
    </row>
    <row r="2393" spans="1:16" s="1279" customFormat="1" outlineLevel="1" collapsed="1">
      <c r="A2393" s="1298">
        <v>2382</v>
      </c>
      <c r="B2393" s="1295">
        <v>28300721</v>
      </c>
      <c r="C2393" s="1279" t="s">
        <v>2475</v>
      </c>
      <c r="D2393" s="1296">
        <f>+BS!Q2389</f>
        <v>-267944.77749999997</v>
      </c>
      <c r="E2393" s="1298"/>
      <c r="F2393" s="1275"/>
      <c r="G2393" s="1275"/>
      <c r="H2393" s="1275"/>
      <c r="I2393" s="1275">
        <f t="shared" si="164"/>
        <v>-267944.77749999997</v>
      </c>
      <c r="K2393" s="1275">
        <f>I2393</f>
        <v>-267944.77749999997</v>
      </c>
      <c r="L2393" s="1275"/>
      <c r="M2393" s="1275"/>
      <c r="N2393" s="1333">
        <f t="shared" si="163"/>
        <v>-267944.77749999997</v>
      </c>
      <c r="O2393" s="1333">
        <f t="shared" si="165"/>
        <v>0</v>
      </c>
    </row>
    <row r="2394" spans="1:16" s="1279" customFormat="1" outlineLevel="1">
      <c r="A2394" s="1298">
        <v>2383</v>
      </c>
      <c r="B2394" s="1295">
        <v>28300731</v>
      </c>
      <c r="C2394" s="1279" t="s">
        <v>2639</v>
      </c>
      <c r="D2394" s="1296">
        <f>+BS!Q2390</f>
        <v>-5669362.9200000009</v>
      </c>
      <c r="E2394" s="1298"/>
      <c r="F2394" s="1275"/>
      <c r="G2394" s="1275"/>
      <c r="H2394" s="1275"/>
      <c r="I2394" s="1275">
        <f t="shared" si="164"/>
        <v>-5669362.9200000009</v>
      </c>
      <c r="K2394" s="1275">
        <f>I2394</f>
        <v>-5669362.9200000009</v>
      </c>
      <c r="L2394" s="1275"/>
      <c r="M2394" s="1275"/>
      <c r="N2394" s="1333">
        <f t="shared" si="163"/>
        <v>-5669362.9200000009</v>
      </c>
      <c r="O2394" s="1333">
        <f t="shared" si="165"/>
        <v>0</v>
      </c>
    </row>
    <row r="2395" spans="1:16" s="1279" customFormat="1" outlineLevel="1">
      <c r="A2395" s="1298">
        <v>2384</v>
      </c>
      <c r="B2395" s="1295">
        <v>28300741</v>
      </c>
      <c r="C2395" s="1279" t="s">
        <v>2865</v>
      </c>
      <c r="D2395" s="1296">
        <f>+BS!Q2391</f>
        <v>-608820.06999999995</v>
      </c>
      <c r="E2395" s="1298"/>
      <c r="F2395" s="1275"/>
      <c r="G2395" s="1275"/>
      <c r="H2395" s="1275"/>
      <c r="I2395" s="1275">
        <f t="shared" si="164"/>
        <v>-608820.06999999995</v>
      </c>
      <c r="K2395" s="1275">
        <f>I2395</f>
        <v>-608820.06999999995</v>
      </c>
      <c r="L2395" s="1275"/>
      <c r="M2395" s="1275"/>
      <c r="N2395" s="1333">
        <f t="shared" si="163"/>
        <v>-608820.06999999995</v>
      </c>
      <c r="O2395" s="1333">
        <f t="shared" si="165"/>
        <v>0</v>
      </c>
    </row>
    <row r="2396" spans="1:16" s="1279" customFormat="1" outlineLevel="1">
      <c r="A2396" s="1298">
        <v>2385</v>
      </c>
      <c r="B2396" s="1295">
        <v>28300751</v>
      </c>
      <c r="C2396" s="1279" t="s">
        <v>3017</v>
      </c>
      <c r="D2396" s="1296">
        <f>+BS!Q2392</f>
        <v>0</v>
      </c>
      <c r="E2396" s="1298"/>
      <c r="F2396" s="1275"/>
      <c r="G2396" s="1275"/>
      <c r="H2396" s="1275"/>
      <c r="I2396" s="1275">
        <f t="shared" si="164"/>
        <v>0</v>
      </c>
      <c r="K2396" s="1275"/>
      <c r="L2396" s="1275"/>
      <c r="M2396" s="1275"/>
      <c r="N2396" s="1333">
        <f t="shared" si="163"/>
        <v>0</v>
      </c>
      <c r="O2396" s="1333">
        <f t="shared" si="165"/>
        <v>0</v>
      </c>
    </row>
    <row r="2397" spans="1:16" s="1279" customFormat="1" outlineLevel="1">
      <c r="A2397" s="1298">
        <v>2386</v>
      </c>
      <c r="B2397" s="1295">
        <v>28300761</v>
      </c>
      <c r="C2397" s="1279" t="s">
        <v>3236</v>
      </c>
      <c r="D2397" s="1296">
        <f>+BS!Q2393</f>
        <v>-2503541.8187500001</v>
      </c>
      <c r="E2397" s="1298"/>
      <c r="F2397" s="1275"/>
      <c r="G2397" s="1275"/>
      <c r="H2397" s="1275"/>
      <c r="I2397" s="1275">
        <f t="shared" si="164"/>
        <v>-2503541.8187500001</v>
      </c>
      <c r="K2397" s="1275"/>
      <c r="L2397" s="1275"/>
      <c r="M2397" s="1275">
        <f>I2397</f>
        <v>-2503541.8187500001</v>
      </c>
      <c r="N2397" s="1333">
        <f t="shared" si="163"/>
        <v>-2503541.8187500001</v>
      </c>
      <c r="O2397" s="1333">
        <f t="shared" si="165"/>
        <v>0</v>
      </c>
    </row>
    <row r="2398" spans="1:16" s="1279" customFormat="1" outlineLevel="1">
      <c r="A2398" s="1298">
        <v>2387</v>
      </c>
      <c r="B2398" s="1295">
        <v>28302001</v>
      </c>
      <c r="C2398" s="1279" t="s">
        <v>2874</v>
      </c>
      <c r="D2398" s="1296">
        <f>+BS!Q2394</f>
        <v>-10026022.341666667</v>
      </c>
      <c r="E2398" s="1298" t="s">
        <v>3772</v>
      </c>
      <c r="F2398" s="1275"/>
      <c r="G2398" s="1275"/>
      <c r="H2398" s="1275"/>
      <c r="I2398" s="1275">
        <f t="shared" si="164"/>
        <v>-10026022.341666667</v>
      </c>
      <c r="K2398" s="1275"/>
      <c r="L2398" s="1275"/>
      <c r="M2398" s="1275">
        <f t="shared" ref="M2398:M2404" si="166">+I2398</f>
        <v>-10026022.341666667</v>
      </c>
      <c r="N2398" s="1333">
        <f t="shared" si="163"/>
        <v>-10026022.341666667</v>
      </c>
      <c r="O2398" s="1333">
        <f t="shared" si="165"/>
        <v>0</v>
      </c>
      <c r="P2398" s="1279" t="s">
        <v>3787</v>
      </c>
    </row>
    <row r="2399" spans="1:16" s="1279" customFormat="1" outlineLevel="1">
      <c r="A2399" s="1298">
        <v>2388</v>
      </c>
      <c r="B2399" s="1295">
        <v>28302002</v>
      </c>
      <c r="C2399" s="1279" t="s">
        <v>2875</v>
      </c>
      <c r="D2399" s="1296">
        <f>+BS!Q2395</f>
        <v>-24415660.201666668</v>
      </c>
      <c r="E2399" s="1298" t="s">
        <v>3772</v>
      </c>
      <c r="F2399" s="1275"/>
      <c r="G2399" s="1275"/>
      <c r="H2399" s="1275"/>
      <c r="I2399" s="1275">
        <f t="shared" si="164"/>
        <v>-24415660.201666668</v>
      </c>
      <c r="K2399" s="1275"/>
      <c r="L2399" s="1275"/>
      <c r="M2399" s="1275">
        <f t="shared" si="166"/>
        <v>-24415660.201666668</v>
      </c>
      <c r="N2399" s="1333">
        <f t="shared" si="163"/>
        <v>-24415660.201666668</v>
      </c>
      <c r="O2399" s="1333">
        <f t="shared" si="165"/>
        <v>0</v>
      </c>
      <c r="P2399" s="1279" t="s">
        <v>3787</v>
      </c>
    </row>
    <row r="2400" spans="1:16" s="1279" customFormat="1" outlineLevel="1">
      <c r="A2400" s="1298">
        <v>2389</v>
      </c>
      <c r="B2400" s="1295">
        <v>28302011</v>
      </c>
      <c r="C2400" s="1279" t="s">
        <v>2876</v>
      </c>
      <c r="D2400" s="1296">
        <f>+BS!Q2396</f>
        <v>-3616188.8541666674</v>
      </c>
      <c r="E2400" s="1298" t="s">
        <v>3772</v>
      </c>
      <c r="F2400" s="1275"/>
      <c r="G2400" s="1275"/>
      <c r="H2400" s="1275"/>
      <c r="I2400" s="1275">
        <f t="shared" si="164"/>
        <v>-3616188.8541666674</v>
      </c>
      <c r="K2400" s="1275"/>
      <c r="L2400" s="1275"/>
      <c r="M2400" s="1275">
        <f t="shared" si="166"/>
        <v>-3616188.8541666674</v>
      </c>
      <c r="N2400" s="1333">
        <f t="shared" si="163"/>
        <v>-3616188.8541666674</v>
      </c>
      <c r="O2400" s="1333">
        <f t="shared" si="165"/>
        <v>0</v>
      </c>
      <c r="P2400" s="1279" t="s">
        <v>3787</v>
      </c>
    </row>
    <row r="2401" spans="1:16" s="1279" customFormat="1" outlineLevel="1">
      <c r="A2401" s="1298">
        <v>2390</v>
      </c>
      <c r="B2401" s="1295">
        <v>28302012</v>
      </c>
      <c r="C2401" s="1279" t="s">
        <v>2877</v>
      </c>
      <c r="D2401" s="1296">
        <f>+BS!Q2397</f>
        <v>-5894166.5770833334</v>
      </c>
      <c r="E2401" s="1298" t="s">
        <v>3772</v>
      </c>
      <c r="F2401" s="1275"/>
      <c r="G2401" s="1275"/>
      <c r="H2401" s="1275"/>
      <c r="I2401" s="1275">
        <f t="shared" si="164"/>
        <v>-5894166.5770833334</v>
      </c>
      <c r="K2401" s="1275"/>
      <c r="L2401" s="1275"/>
      <c r="M2401" s="1275">
        <f t="shared" si="166"/>
        <v>-5894166.5770833334</v>
      </c>
      <c r="N2401" s="1333">
        <f t="shared" si="163"/>
        <v>-5894166.5770833334</v>
      </c>
      <c r="O2401" s="1333">
        <f t="shared" si="165"/>
        <v>0</v>
      </c>
      <c r="P2401" s="1279" t="s">
        <v>3787</v>
      </c>
    </row>
    <row r="2402" spans="1:16" s="1387" customFormat="1" outlineLevel="1">
      <c r="A2402" s="1385">
        <v>2391</v>
      </c>
      <c r="B2402" s="1386">
        <v>28302021</v>
      </c>
      <c r="C2402" s="1387" t="s">
        <v>2881</v>
      </c>
      <c r="D2402" s="1388">
        <f>+BS!Q2398</f>
        <v>-11213887.471666666</v>
      </c>
      <c r="E2402" s="1385" t="s">
        <v>3772</v>
      </c>
      <c r="F2402" s="1389"/>
      <c r="G2402" s="1389">
        <f>+D2402</f>
        <v>-11213887.471666666</v>
      </c>
      <c r="H2402" s="1389"/>
      <c r="I2402" s="1389"/>
      <c r="K2402" s="1389"/>
      <c r="L2402" s="1389"/>
      <c r="M2402" s="1389">
        <f t="shared" si="166"/>
        <v>0</v>
      </c>
      <c r="N2402" s="1390">
        <f t="shared" si="163"/>
        <v>0</v>
      </c>
      <c r="O2402" s="1390">
        <f t="shared" si="165"/>
        <v>0</v>
      </c>
      <c r="P2402" s="1401" t="s">
        <v>3912</v>
      </c>
    </row>
    <row r="2403" spans="1:16" s="1387" customFormat="1" outlineLevel="1">
      <c r="A2403" s="1385">
        <v>2392</v>
      </c>
      <c r="B2403" s="1386">
        <v>28302022</v>
      </c>
      <c r="C2403" s="1387" t="s">
        <v>2880</v>
      </c>
      <c r="D2403" s="1388">
        <f>+BS!Q2399</f>
        <v>-3889735.7295833337</v>
      </c>
      <c r="E2403" s="1385" t="s">
        <v>3772</v>
      </c>
      <c r="F2403" s="1389"/>
      <c r="G2403" s="1389">
        <f>+D2403</f>
        <v>-3889735.7295833337</v>
      </c>
      <c r="H2403" s="1389"/>
      <c r="I2403" s="1389"/>
      <c r="K2403" s="1389"/>
      <c r="L2403" s="1389"/>
      <c r="M2403" s="1389">
        <f t="shared" si="166"/>
        <v>0</v>
      </c>
      <c r="N2403" s="1390">
        <f t="shared" si="163"/>
        <v>0</v>
      </c>
      <c r="O2403" s="1390">
        <f t="shared" si="165"/>
        <v>0</v>
      </c>
      <c r="P2403" s="1401" t="s">
        <v>3912</v>
      </c>
    </row>
    <row r="2404" spans="1:16" s="1279" customFormat="1" outlineLevel="1">
      <c r="A2404" s="1298">
        <v>2393</v>
      </c>
      <c r="B2404" s="1295">
        <v>28302031</v>
      </c>
      <c r="C2404" s="1279" t="s">
        <v>3015</v>
      </c>
      <c r="D2404" s="1296">
        <f>+BS!Q2400</f>
        <v>-881479.0283333332</v>
      </c>
      <c r="E2404" s="1298"/>
      <c r="F2404" s="1275"/>
      <c r="G2404" s="1275"/>
      <c r="H2404" s="1275"/>
      <c r="I2404" s="1275">
        <f>+D2404</f>
        <v>-881479.0283333332</v>
      </c>
      <c r="K2404" s="1275"/>
      <c r="L2404" s="1275"/>
      <c r="M2404" s="1275">
        <f t="shared" si="166"/>
        <v>-881479.0283333332</v>
      </c>
      <c r="N2404" s="1333">
        <f t="shared" si="163"/>
        <v>-881479.0283333332</v>
      </c>
      <c r="O2404" s="1333">
        <f t="shared" si="165"/>
        <v>0</v>
      </c>
      <c r="P2404" s="1279" t="s">
        <v>3787</v>
      </c>
    </row>
    <row r="2405" spans="1:16" s="1279" customFormat="1" outlineLevel="1">
      <c r="A2405" s="1298">
        <v>2394</v>
      </c>
      <c r="B2405" s="1295">
        <v>28302032</v>
      </c>
      <c r="C2405" s="1279" t="s">
        <v>3016</v>
      </c>
      <c r="D2405" s="1296">
        <f>+BS!Q2401</f>
        <v>0</v>
      </c>
      <c r="E2405" s="1298"/>
      <c r="F2405" s="1275"/>
      <c r="G2405" s="1275"/>
      <c r="H2405" s="1275"/>
      <c r="I2405" s="1275"/>
      <c r="K2405" s="1275"/>
      <c r="L2405" s="1275"/>
      <c r="M2405" s="1275"/>
      <c r="N2405" s="1333">
        <f t="shared" si="163"/>
        <v>0</v>
      </c>
      <c r="O2405" s="1333">
        <f t="shared" si="165"/>
        <v>0</v>
      </c>
    </row>
    <row r="2406" spans="1:16" s="1279" customFormat="1" outlineLevel="1">
      <c r="A2406" s="1298">
        <v>2395</v>
      </c>
      <c r="B2406" s="1295">
        <v>28302041</v>
      </c>
      <c r="C2406" s="1279" t="s">
        <v>3045</v>
      </c>
      <c r="D2406" s="1296">
        <f>+BS!Q2402</f>
        <v>-6547635.8504166668</v>
      </c>
      <c r="E2406" s="1298"/>
      <c r="F2406" s="1275"/>
      <c r="G2406" s="1275">
        <f>+D2406</f>
        <v>-6547635.8504166668</v>
      </c>
      <c r="H2406" s="1275"/>
      <c r="I2406" s="1275"/>
      <c r="K2406" s="1275"/>
      <c r="L2406" s="1275"/>
      <c r="M2406" s="1275"/>
      <c r="N2406" s="1333">
        <f t="shared" si="163"/>
        <v>0</v>
      </c>
      <c r="O2406" s="1333">
        <f t="shared" si="165"/>
        <v>0</v>
      </c>
    </row>
    <row r="2407" spans="1:16" s="1279" customFormat="1" outlineLevel="1">
      <c r="A2407" s="1298">
        <v>2396</v>
      </c>
      <c r="B2407" s="1295">
        <v>28302042</v>
      </c>
      <c r="C2407" s="1279" t="s">
        <v>3046</v>
      </c>
      <c r="D2407" s="1296">
        <f>+BS!Q2403</f>
        <v>0</v>
      </c>
      <c r="E2407" s="1298"/>
      <c r="F2407" s="1275"/>
      <c r="G2407" s="1275"/>
      <c r="H2407" s="1275"/>
      <c r="I2407" s="1275"/>
      <c r="K2407" s="1275"/>
      <c r="L2407" s="1275"/>
      <c r="M2407" s="1275"/>
      <c r="N2407" s="1333">
        <f t="shared" si="163"/>
        <v>0</v>
      </c>
      <c r="O2407" s="1333">
        <f t="shared" si="165"/>
        <v>0</v>
      </c>
    </row>
    <row r="2408" spans="1:16" s="1279" customFormat="1" outlineLevel="1">
      <c r="A2408" s="1298">
        <v>2397</v>
      </c>
      <c r="B2408" s="1295">
        <v>28302051</v>
      </c>
      <c r="C2408" s="1279" t="s">
        <v>3165</v>
      </c>
      <c r="D2408" s="1296">
        <f>+BS!Q2404</f>
        <v>-2312775.6850000001</v>
      </c>
      <c r="E2408" s="1298"/>
      <c r="F2408" s="1275"/>
      <c r="G2408" s="1275">
        <f>+D2408</f>
        <v>-2312775.6850000001</v>
      </c>
      <c r="H2408" s="1275"/>
      <c r="I2408" s="1275"/>
      <c r="K2408" s="1275"/>
      <c r="L2408" s="1275"/>
      <c r="M2408" s="1275"/>
      <c r="N2408" s="1333">
        <f t="shared" si="163"/>
        <v>0</v>
      </c>
      <c r="O2408" s="1333">
        <f t="shared" si="165"/>
        <v>0</v>
      </c>
    </row>
    <row r="2409" spans="1:16" s="1279" customFormat="1" outlineLevel="1">
      <c r="A2409" s="1298">
        <v>2398</v>
      </c>
      <c r="B2409" s="1295">
        <v>28302061</v>
      </c>
      <c r="C2409" s="1279" t="s">
        <v>3187</v>
      </c>
      <c r="D2409" s="1296">
        <f>+BS!Q2405</f>
        <v>-3402646.758750001</v>
      </c>
      <c r="E2409" s="1298"/>
      <c r="F2409" s="1286"/>
      <c r="G2409" s="1286"/>
      <c r="H2409" s="1286"/>
      <c r="I2409" s="1286">
        <f>+D2409</f>
        <v>-3402646.758750001</v>
      </c>
      <c r="K2409" s="1286">
        <f>I2409</f>
        <v>-3402646.758750001</v>
      </c>
      <c r="L2409" s="1286"/>
      <c r="M2409" s="1286"/>
      <c r="N2409" s="1333">
        <f t="shared" si="163"/>
        <v>-3402646.758750001</v>
      </c>
      <c r="O2409" s="1333">
        <f t="shared" si="165"/>
        <v>0</v>
      </c>
    </row>
    <row r="2410" spans="1:16" s="1279" customFormat="1" outlineLevel="1">
      <c r="A2410" s="1298">
        <v>2399</v>
      </c>
      <c r="B2410" s="1310">
        <v>28302071</v>
      </c>
      <c r="C2410" s="1303" t="s">
        <v>3188</v>
      </c>
      <c r="D2410" s="1334">
        <f>+BS!Q2406</f>
        <v>0</v>
      </c>
      <c r="E2410" s="1298"/>
      <c r="F2410" s="1348"/>
      <c r="G2410" s="1348"/>
      <c r="H2410" s="1348"/>
      <c r="I2410" s="1348"/>
      <c r="K2410" s="1348"/>
      <c r="L2410" s="1348"/>
      <c r="M2410" s="1348"/>
      <c r="N2410" s="1333">
        <f t="shared" si="163"/>
        <v>0</v>
      </c>
      <c r="O2410" s="1333">
        <f t="shared" si="165"/>
        <v>0</v>
      </c>
    </row>
    <row r="2411" spans="1:16" ht="13.8" thickBot="1">
      <c r="A2411" s="1263">
        <v>2400</v>
      </c>
      <c r="B2411" s="1335" t="s">
        <v>3669</v>
      </c>
      <c r="C2411" s="1335"/>
      <c r="D2411" s="1335">
        <f>SUM(D1443:D2410)</f>
        <v>-11120825744.330828</v>
      </c>
      <c r="F2411" s="1338">
        <f>SUM(F1443:F2410)</f>
        <v>0</v>
      </c>
      <c r="G2411" s="1338">
        <f>SUM(G1443:G2410)</f>
        <v>-568016942.77333355</v>
      </c>
      <c r="H2411" s="1335">
        <f>SUM(H1443:H2410)</f>
        <v>-7470938252.5945826</v>
      </c>
      <c r="I2411" s="1335">
        <f>SUM(I1443:I2410)</f>
        <v>-3081870548.9629173</v>
      </c>
      <c r="J2411" s="1286"/>
      <c r="K2411" s="1335">
        <f>SUM(K1443:K2410)</f>
        <v>-1624944513.5497236</v>
      </c>
      <c r="L2411" s="1335">
        <f>SUM(L1443:L2410)</f>
        <v>-561106831.689026</v>
      </c>
      <c r="M2411" s="1335">
        <f>SUM(M1443:M2410)</f>
        <v>-895819203.72416663</v>
      </c>
      <c r="N2411" s="1353">
        <f t="shared" si="163"/>
        <v>-3081870548.9629164</v>
      </c>
      <c r="O2411" s="1353">
        <f t="shared" si="165"/>
        <v>0</v>
      </c>
    </row>
    <row r="2412" spans="1:16">
      <c r="A2412" s="1298">
        <v>2401</v>
      </c>
      <c r="D2412" s="1296">
        <f>+H2411+F2411+G2411+I2411</f>
        <v>-11120825744.330833</v>
      </c>
      <c r="N2412" s="1353">
        <f>+N2411-I2411</f>
        <v>0</v>
      </c>
    </row>
    <row r="2413" spans="1:16" s="1261" customFormat="1" ht="13.8" thickBot="1">
      <c r="A2413" s="1298">
        <v>2402</v>
      </c>
      <c r="B2413" s="1349"/>
      <c r="C2413" s="1350" t="s">
        <v>3851</v>
      </c>
      <c r="D2413" s="1296"/>
      <c r="E2413" s="1284"/>
      <c r="F2413" s="1403">
        <f>+(F1442+F2411)</f>
        <v>915373179.62875044</v>
      </c>
      <c r="G2413" s="1388">
        <f>+(G1442+G2411)*-1</f>
        <v>568016942.77333355</v>
      </c>
      <c r="H2413" s="1407">
        <f>+(H1442+H2411)*-1</f>
        <v>7389220146.9962492</v>
      </c>
      <c r="I2413" s="1407">
        <f>+(I1442+I2411)</f>
        <v>7041863910.1408291</v>
      </c>
      <c r="J2413" s="1351">
        <f>+J2411+J1442</f>
        <v>0</v>
      </c>
      <c r="K2413" s="1403">
        <f>+K2411+K1442</f>
        <v>4926199219.8835926</v>
      </c>
      <c r="L2413" s="1351">
        <f>+L2411+L1442</f>
        <v>1649679152.9743228</v>
      </c>
      <c r="M2413" s="1403">
        <f>+M2411+M1442</f>
        <v>465985537.28291631</v>
      </c>
      <c r="N2413" s="1353">
        <f>SUM(K2413:M2413)</f>
        <v>7041863910.1408319</v>
      </c>
      <c r="O2413" s="1353">
        <f>N2413-I2413</f>
        <v>0</v>
      </c>
    </row>
    <row r="2414" spans="1:16" s="1261" customFormat="1" ht="13.8" thickBot="1">
      <c r="A2414" s="1298">
        <v>2403</v>
      </c>
      <c r="B2414" s="1349"/>
      <c r="C2414" s="1351" t="s">
        <v>3887</v>
      </c>
      <c r="D2414" s="1296"/>
      <c r="E2414" s="1284"/>
      <c r="F2414" s="1351"/>
      <c r="G2414" s="1404">
        <f>+F2413-G2413</f>
        <v>347356236.85541689</v>
      </c>
      <c r="H2414" s="1351"/>
      <c r="M2414" s="1403">
        <f>SUM(K2413:M2413)</f>
        <v>7041863910.1408319</v>
      </c>
      <c r="N2414" s="1261">
        <f>+N2413-I2413</f>
        <v>0</v>
      </c>
      <c r="O2414" s="1261">
        <f>M2414-I2413</f>
        <v>0</v>
      </c>
    </row>
    <row r="2415" spans="1:16" s="1275" customFormat="1" ht="13.8" thickBot="1">
      <c r="A2415" s="1298">
        <v>2404</v>
      </c>
      <c r="B2415" s="1352"/>
      <c r="D2415" s="1296"/>
      <c r="E2415" s="1282"/>
      <c r="G2415" s="1286"/>
    </row>
    <row r="2416" spans="1:16" s="1261" customFormat="1" ht="13.8" thickBot="1">
      <c r="A2416" s="1298">
        <v>2405</v>
      </c>
      <c r="B2416" s="1349"/>
      <c r="C2416" s="1350" t="s">
        <v>3888</v>
      </c>
      <c r="D2416" s="1296"/>
      <c r="E2416" s="1264"/>
      <c r="G2416" s="1406">
        <f>H2413-I2413</f>
        <v>347356236.85542011</v>
      </c>
      <c r="M2416" s="1275"/>
    </row>
    <row r="2417" spans="1:15" s="1261" customFormat="1">
      <c r="A2417" s="1298">
        <v>2406</v>
      </c>
      <c r="B2417" s="1349"/>
      <c r="C2417" s="1275"/>
      <c r="D2417" s="1296"/>
      <c r="E2417" s="1264"/>
      <c r="M2417" s="1275"/>
    </row>
    <row r="2418" spans="1:15" s="1351" customFormat="1">
      <c r="A2418" s="1298">
        <v>2407</v>
      </c>
      <c r="B2418" s="1352"/>
      <c r="C2418" s="1350" t="s">
        <v>3849</v>
      </c>
      <c r="D2418" s="1296"/>
      <c r="E2418" s="1284"/>
      <c r="K2418" s="1402">
        <f>K2413/$M$2414</f>
        <v>0.69955899215681838</v>
      </c>
      <c r="L2418" s="1402">
        <f>L2413/$M$2414</f>
        <v>0.23426740051006331</v>
      </c>
      <c r="M2418" s="1402">
        <f>M2413/$M$2414</f>
        <v>6.6173607333118278E-2</v>
      </c>
    </row>
    <row r="2419" spans="1:15" s="1351" customFormat="1">
      <c r="A2419" s="1263">
        <v>2408</v>
      </c>
      <c r="B2419" s="1352"/>
      <c r="C2419" s="1350" t="s">
        <v>3850</v>
      </c>
      <c r="D2419" s="1296"/>
      <c r="E2419" s="1284"/>
      <c r="K2419" s="1403">
        <f>$G$2416*K2418</f>
        <v>242996178.97396278</v>
      </c>
      <c r="L2419" s="1403">
        <f>$G$2416*L2418</f>
        <v>81374242.659077123</v>
      </c>
      <c r="M2419" s="1403">
        <f>$G$2416*M2418</f>
        <v>22985815.222380199</v>
      </c>
      <c r="N2419" s="1403">
        <f>SUM(K2419:M2419)</f>
        <v>347356236.85542011</v>
      </c>
      <c r="O2419" s="1351">
        <f>N2419-G2416</f>
        <v>0</v>
      </c>
    </row>
    <row r="2420" spans="1:15" s="1261" customFormat="1">
      <c r="A2420" s="1298">
        <v>2409</v>
      </c>
      <c r="B2420" s="1349"/>
      <c r="C2420" s="1286" t="s">
        <v>3666</v>
      </c>
      <c r="D2420" s="1296"/>
      <c r="E2420" s="1287"/>
      <c r="F2420" s="1397"/>
      <c r="G2420" s="1397"/>
      <c r="H2420" s="1397"/>
      <c r="I2420" s="1397"/>
      <c r="J2420" s="1397"/>
      <c r="K2420" s="1397">
        <f ca="1">'PSE CWC'!D106</f>
        <v>227005241.70228952</v>
      </c>
      <c r="L2420" s="1397">
        <f ca="1">'PSE CWC'!D119</f>
        <v>77640607.339463621</v>
      </c>
      <c r="M2420" s="1286">
        <f ca="1">+'PSE CWC'!D121</f>
        <v>535960.66283002496</v>
      </c>
    </row>
    <row r="2421" spans="1:15" s="1261" customFormat="1">
      <c r="A2421" s="1298">
        <v>2410</v>
      </c>
      <c r="B2421" s="1349"/>
      <c r="C2421" s="1391" t="s">
        <v>3847</v>
      </c>
      <c r="D2421" s="1392"/>
      <c r="E2421" s="1393"/>
      <c r="F2421" s="1394"/>
      <c r="G2421" s="1394"/>
      <c r="H2421" s="1394"/>
      <c r="I2421" s="1394"/>
      <c r="J2421" s="1394"/>
      <c r="K2421" s="1394">
        <f ca="1">K2419-K2420</f>
        <v>15990937.271673262</v>
      </c>
      <c r="L2421" s="1394">
        <f ca="1">L2419-L2420</f>
        <v>3733635.3196135014</v>
      </c>
      <c r="M2421" s="1395">
        <f ca="1">M2419-M2420</f>
        <v>22449854.559550174</v>
      </c>
    </row>
    <row r="2422" spans="1:15" s="1261" customFormat="1">
      <c r="B2422" s="1349"/>
      <c r="C2422" s="1275"/>
      <c r="D2422" s="1296"/>
      <c r="E2422" s="1264"/>
      <c r="M2422" s="1275"/>
    </row>
    <row r="2423" spans="1:15" s="1261" customFormat="1">
      <c r="B2423" s="1349"/>
      <c r="C2423" s="1357"/>
      <c r="D2423" s="1296"/>
      <c r="E2423" s="1264"/>
      <c r="G2423" s="1351"/>
      <c r="J2423" s="1351"/>
      <c r="K2423" s="1351"/>
      <c r="L2423" s="1351"/>
      <c r="M2423" s="1275"/>
    </row>
    <row r="2424" spans="1:15" s="1261" customFormat="1" ht="15">
      <c r="B2424" s="1275"/>
      <c r="C2424" s="1275"/>
      <c r="D2424" s="1296"/>
      <c r="E2424" s="1264"/>
      <c r="G2424" s="1272"/>
      <c r="K2424" s="1374"/>
      <c r="M2424" s="1275"/>
    </row>
    <row r="2425" spans="1:15" s="1261" customFormat="1">
      <c r="B2425" s="1275"/>
      <c r="C2425" s="1275"/>
      <c r="D2425" s="1296"/>
      <c r="E2425" s="1264"/>
      <c r="M2425" s="1275"/>
    </row>
    <row r="2426" spans="1:15" s="1261" customFormat="1" ht="15">
      <c r="B2426" s="1275"/>
      <c r="C2426" s="1275"/>
      <c r="D2426" s="1275"/>
      <c r="E2426" s="1264"/>
      <c r="K2426" s="1374"/>
      <c r="M2426" s="1275"/>
    </row>
    <row r="2427" spans="1:15" s="1261" customFormat="1">
      <c r="B2427" s="1275"/>
      <c r="C2427" s="1275"/>
      <c r="D2427" s="1275"/>
      <c r="E2427" s="1264"/>
      <c r="M2427" s="1275"/>
    </row>
    <row r="2428" spans="1:15" s="1261" customFormat="1">
      <c r="B2428" s="1275"/>
      <c r="C2428" s="1275"/>
      <c r="D2428" s="1275"/>
      <c r="E2428" s="1264"/>
      <c r="M2428" s="1275"/>
    </row>
    <row r="2429" spans="1:15" s="1261" customFormat="1">
      <c r="B2429" s="1275"/>
      <c r="C2429" s="1275"/>
      <c r="D2429" s="1275"/>
      <c r="E2429" s="1264"/>
      <c r="M2429" s="1275"/>
    </row>
    <row r="2430" spans="1:15" s="1261" customFormat="1">
      <c r="B2430" s="1275"/>
      <c r="C2430" s="1275"/>
      <c r="D2430" s="1275"/>
      <c r="E2430" s="1264"/>
      <c r="M2430" s="1275"/>
    </row>
    <row r="2431" spans="1:15">
      <c r="B2431" s="1279"/>
    </row>
    <row r="2432" spans="1:15">
      <c r="B2432" s="1279"/>
    </row>
    <row r="2433" spans="2:2">
      <c r="B2433" s="1279"/>
    </row>
    <row r="2434" spans="2:2">
      <c r="B2434" s="1279"/>
    </row>
    <row r="2802" spans="2:2">
      <c r="B2802" s="1279"/>
    </row>
    <row r="2803" spans="2:2">
      <c r="B2803" s="1279"/>
    </row>
    <row r="2804" spans="2:2">
      <c r="B2804" s="1279"/>
    </row>
    <row r="2805" spans="2:2">
      <c r="B2805" s="1279"/>
    </row>
    <row r="2806" spans="2:2">
      <c r="B2806" s="1279"/>
    </row>
    <row r="2807" spans="2:2">
      <c r="B2807" s="1279"/>
    </row>
    <row r="2808" spans="2:2">
      <c r="B2808" s="1279"/>
    </row>
    <row r="2876" spans="2:2">
      <c r="B2876" s="1279"/>
    </row>
    <row r="2883" spans="2:2">
      <c r="B2883" s="1279"/>
    </row>
    <row r="2884" spans="2:2">
      <c r="B2884" s="1279"/>
    </row>
    <row r="2885" spans="2:2">
      <c r="B2885" s="1279"/>
    </row>
    <row r="2886" spans="2:2">
      <c r="B2886" s="1279"/>
    </row>
    <row r="2887" spans="2:2">
      <c r="B2887" s="1279"/>
    </row>
    <row r="2888" spans="2:2">
      <c r="B2888" s="1279"/>
    </row>
    <row r="2889" spans="2:2">
      <c r="B2889" s="1279"/>
    </row>
    <row r="2890" spans="2:2">
      <c r="B2890" s="1279"/>
    </row>
    <row r="2891" spans="2:2">
      <c r="B2891" s="1279"/>
    </row>
    <row r="2892" spans="2:2">
      <c r="B2892" s="1279"/>
    </row>
    <row r="2893" spans="2:2">
      <c r="B2893" s="1279"/>
    </row>
    <row r="2894" spans="2:2">
      <c r="B2894" s="1279"/>
    </row>
    <row r="2895" spans="2:2">
      <c r="B2895" s="1279"/>
    </row>
    <row r="3351" spans="2:2">
      <c r="B3351" s="1279"/>
    </row>
    <row r="3352" spans="2:2">
      <c r="B3352" s="1279"/>
    </row>
  </sheetData>
  <autoFilter ref="A11:P2421">
    <sortState ref="A12:P2421">
      <sortCondition sortBy="cellColor" ref="C11:C2421" dxfId="10"/>
    </sortState>
  </autoFilter>
  <mergeCells count="2">
    <mergeCell ref="K10:L10"/>
    <mergeCell ref="K9:M9"/>
  </mergeCells>
  <conditionalFormatting sqref="C10">
    <cfRule type="cellIs" dxfId="9" priority="1" stopIfTrue="1" operator="equal">
      <formula>"NOT OK!"</formula>
    </cfRule>
    <cfRule type="cellIs" dxfId="8" priority="2" stopIfTrue="1" operator="equal">
      <formula>"OK!"</formula>
    </cfRule>
  </conditionalFormatting>
  <pageMargins left="0.75" right="0.25" top="0.75" bottom="0.75" header="0.3" footer="0.3"/>
  <pageSetup scale="65" fitToHeight="0" orientation="landscape" r:id="rId1"/>
  <headerFooter>
    <oddHeader xml:space="preserve">&amp;RExh. BAE-3 Markup
Dockets UE-170033/UG-170034
Page &amp;P of  &amp;N
</oddHeader>
    <oddFooter>&amp;L&amp;F&amp;C&amp;A</oddFooter>
  </headerFooter>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C000"/>
  </sheetPr>
  <dimension ref="A1:H1667"/>
  <sheetViews>
    <sheetView workbookViewId="0"/>
  </sheetViews>
  <sheetFormatPr defaultColWidth="9.109375" defaultRowHeight="14.4"/>
  <cols>
    <col min="1" max="1" width="44" bestFit="1" customWidth="1"/>
    <col min="2" max="2" width="41.6640625" bestFit="1" customWidth="1"/>
    <col min="3" max="3" width="17.33203125" bestFit="1" customWidth="1"/>
    <col min="4" max="4" width="17.33203125" style="676" bestFit="1" customWidth="1"/>
    <col min="5" max="5" width="9.109375" style="676"/>
    <col min="6" max="6" width="13.44140625" customWidth="1"/>
    <col min="7" max="16384" width="9.109375" style="676"/>
  </cols>
  <sheetData>
    <row r="1" spans="1:8">
      <c r="A1">
        <v>10100501</v>
      </c>
      <c r="B1" t="s">
        <v>881</v>
      </c>
      <c r="C1" s="82">
        <v>8953913911.1100006</v>
      </c>
      <c r="F1" s="660">
        <v>16500953</v>
      </c>
      <c r="G1" s="660" t="s">
        <v>3232</v>
      </c>
    </row>
    <row r="2" spans="1:8">
      <c r="A2">
        <v>10100502</v>
      </c>
      <c r="B2" t="s">
        <v>882</v>
      </c>
      <c r="C2" s="82">
        <v>3210661249.8600001</v>
      </c>
      <c r="F2" s="660">
        <v>18600923</v>
      </c>
      <c r="G2" s="660" t="s">
        <v>2402</v>
      </c>
    </row>
    <row r="3" spans="1:8">
      <c r="A3">
        <v>10100503</v>
      </c>
      <c r="B3" t="s">
        <v>883</v>
      </c>
      <c r="C3" s="82">
        <v>461905789.67000002</v>
      </c>
      <c r="F3" s="660">
        <v>18603081</v>
      </c>
      <c r="G3" s="660" t="s">
        <v>3233</v>
      </c>
    </row>
    <row r="4" spans="1:8">
      <c r="A4">
        <v>10110013</v>
      </c>
      <c r="B4" t="s">
        <v>2295</v>
      </c>
      <c r="C4" s="82">
        <v>6946579.8099999996</v>
      </c>
      <c r="F4" s="660">
        <v>18603091</v>
      </c>
      <c r="G4" s="660" t="s">
        <v>3234</v>
      </c>
    </row>
    <row r="5" spans="1:8">
      <c r="A5">
        <v>10500501</v>
      </c>
      <c r="B5" t="s">
        <v>884</v>
      </c>
      <c r="C5" s="82">
        <v>49538156.670000002</v>
      </c>
      <c r="D5" s="677"/>
      <c r="F5" s="682">
        <v>18605021</v>
      </c>
      <c r="G5" s="660" t="s">
        <v>3235</v>
      </c>
    </row>
    <row r="6" spans="1:8">
      <c r="A6">
        <v>10500502</v>
      </c>
      <c r="B6" t="s">
        <v>885</v>
      </c>
      <c r="C6" s="82">
        <v>6137924.0599999996</v>
      </c>
      <c r="D6" s="677"/>
      <c r="F6" s="682">
        <v>19000871</v>
      </c>
      <c r="G6" s="660" t="s">
        <v>3236</v>
      </c>
      <c r="H6" s="683"/>
    </row>
    <row r="7" spans="1:8">
      <c r="A7">
        <v>10600501</v>
      </c>
      <c r="B7" t="s">
        <v>886</v>
      </c>
      <c r="C7" s="82">
        <v>13061351.25</v>
      </c>
      <c r="D7" s="677"/>
      <c r="F7" s="682">
        <v>19003031</v>
      </c>
      <c r="G7" s="660" t="s">
        <v>3243</v>
      </c>
    </row>
    <row r="8" spans="1:8">
      <c r="A8">
        <v>10600502</v>
      </c>
      <c r="B8" t="s">
        <v>887</v>
      </c>
      <c r="C8" s="82">
        <v>43364977.07</v>
      </c>
      <c r="D8" s="677"/>
      <c r="F8" s="682">
        <v>19003032</v>
      </c>
      <c r="G8" s="660" t="s">
        <v>3244</v>
      </c>
    </row>
    <row r="9" spans="1:8">
      <c r="A9">
        <v>10600503</v>
      </c>
      <c r="B9" t="s">
        <v>2218</v>
      </c>
      <c r="C9" s="82">
        <v>110796.17</v>
      </c>
      <c r="D9" s="677"/>
      <c r="F9" s="682">
        <v>23600173</v>
      </c>
      <c r="G9" s="660" t="s">
        <v>3239</v>
      </c>
    </row>
    <row r="10" spans="1:8">
      <c r="A10">
        <v>10600601</v>
      </c>
      <c r="B10" t="s">
        <v>3204</v>
      </c>
      <c r="C10" s="82">
        <v>15673291.970000001</v>
      </c>
      <c r="D10" s="677"/>
      <c r="F10" s="682">
        <v>25300741</v>
      </c>
      <c r="G10" s="660" t="s">
        <v>3245</v>
      </c>
    </row>
    <row r="11" spans="1:8">
      <c r="A11">
        <v>10600602</v>
      </c>
      <c r="B11" t="s">
        <v>3205</v>
      </c>
      <c r="C11" s="82">
        <v>545648.9</v>
      </c>
      <c r="D11" s="677"/>
      <c r="F11" s="682">
        <v>25300742</v>
      </c>
      <c r="G11" s="660" t="s">
        <v>3242</v>
      </c>
    </row>
    <row r="12" spans="1:8">
      <c r="A12">
        <v>10600603</v>
      </c>
      <c r="B12" t="s">
        <v>3206</v>
      </c>
      <c r="C12" s="82">
        <v>39376.959999999999</v>
      </c>
      <c r="D12" s="677"/>
      <c r="F12" s="680">
        <v>28300761</v>
      </c>
      <c r="G12" s="287" t="s">
        <v>3236</v>
      </c>
    </row>
    <row r="13" spans="1:8">
      <c r="A13">
        <v>10700013</v>
      </c>
      <c r="B13" t="s">
        <v>1698</v>
      </c>
      <c r="C13" s="82">
        <v>1830717.02</v>
      </c>
      <c r="D13" s="677"/>
    </row>
    <row r="14" spans="1:8">
      <c r="A14">
        <v>10700023</v>
      </c>
      <c r="B14" t="s">
        <v>2217</v>
      </c>
      <c r="C14" s="82">
        <v>-393750</v>
      </c>
      <c r="D14" s="677"/>
    </row>
    <row r="15" spans="1:8">
      <c r="A15">
        <v>10700501</v>
      </c>
      <c r="B15" t="s">
        <v>424</v>
      </c>
      <c r="C15" s="82">
        <v>196362375.47999999</v>
      </c>
      <c r="D15" s="677"/>
    </row>
    <row r="16" spans="1:8">
      <c r="A16">
        <v>10700502</v>
      </c>
      <c r="B16" t="s">
        <v>888</v>
      </c>
      <c r="C16" s="82">
        <v>58990441.490000002</v>
      </c>
      <c r="D16" s="677"/>
    </row>
    <row r="17" spans="1:4">
      <c r="A17">
        <v>10700503</v>
      </c>
      <c r="B17" t="s">
        <v>1850</v>
      </c>
      <c r="C17" s="82">
        <v>29515207.18</v>
      </c>
      <c r="D17" s="677"/>
    </row>
    <row r="18" spans="1:4">
      <c r="A18">
        <v>10700601</v>
      </c>
      <c r="B18" t="s">
        <v>2904</v>
      </c>
      <c r="C18" s="82">
        <v>-15407851.970000001</v>
      </c>
      <c r="D18" s="677"/>
    </row>
    <row r="19" spans="1:4">
      <c r="A19">
        <v>10700602</v>
      </c>
      <c r="B19" t="s">
        <v>2905</v>
      </c>
      <c r="C19" s="82">
        <v>-191275.15</v>
      </c>
      <c r="D19" s="677"/>
    </row>
    <row r="20" spans="1:4">
      <c r="A20">
        <v>10700603</v>
      </c>
      <c r="B20" t="s">
        <v>3177</v>
      </c>
      <c r="C20" s="82">
        <v>-39376.959999999999</v>
      </c>
      <c r="D20" s="677"/>
    </row>
    <row r="21" spans="1:4">
      <c r="A21">
        <v>10800061</v>
      </c>
      <c r="B21" t="s">
        <v>905</v>
      </c>
      <c r="C21" s="82">
        <v>-71901766</v>
      </c>
      <c r="D21" s="677"/>
    </row>
    <row r="22" spans="1:4">
      <c r="A22">
        <v>10800062</v>
      </c>
      <c r="B22" t="s">
        <v>905</v>
      </c>
      <c r="C22" s="82">
        <v>-245607853</v>
      </c>
      <c r="D22" s="677"/>
    </row>
    <row r="23" spans="1:4">
      <c r="A23">
        <v>10800071</v>
      </c>
      <c r="B23" t="s">
        <v>906</v>
      </c>
      <c r="C23" s="82">
        <v>71901766</v>
      </c>
      <c r="D23" s="677"/>
    </row>
    <row r="24" spans="1:4">
      <c r="A24">
        <v>10800072</v>
      </c>
      <c r="B24" t="s">
        <v>906</v>
      </c>
      <c r="C24" s="82">
        <v>245607853</v>
      </c>
      <c r="D24" s="677"/>
    </row>
    <row r="25" spans="1:4">
      <c r="A25">
        <v>10800501</v>
      </c>
      <c r="B25" t="s">
        <v>563</v>
      </c>
      <c r="C25" s="82">
        <v>-3311489270.0500002</v>
      </c>
      <c r="D25" s="677"/>
    </row>
    <row r="26" spans="1:4">
      <c r="A26">
        <v>10800502</v>
      </c>
      <c r="B26" t="s">
        <v>564</v>
      </c>
      <c r="C26" s="82">
        <v>-1219132423.21</v>
      </c>
    </row>
    <row r="27" spans="1:4">
      <c r="A27">
        <v>10800503</v>
      </c>
      <c r="B27" t="s">
        <v>1072</v>
      </c>
      <c r="C27" s="82">
        <v>-88229821.930000007</v>
      </c>
    </row>
    <row r="28" spans="1:4">
      <c r="A28">
        <v>10800541</v>
      </c>
      <c r="B28" t="s">
        <v>96</v>
      </c>
      <c r="C28" s="82">
        <v>4207530.5199999996</v>
      </c>
      <c r="D28" s="677"/>
    </row>
    <row r="29" spans="1:4">
      <c r="A29">
        <v>10800543</v>
      </c>
      <c r="B29" t="s">
        <v>97</v>
      </c>
      <c r="C29" s="82">
        <v>265550.01</v>
      </c>
      <c r="D29" s="677"/>
    </row>
    <row r="30" spans="1:4">
      <c r="A30">
        <v>10800552</v>
      </c>
      <c r="B30" t="s">
        <v>1073</v>
      </c>
      <c r="C30" s="82">
        <v>2481652.4900000002</v>
      </c>
      <c r="D30" s="677"/>
    </row>
    <row r="31" spans="1:4">
      <c r="A31">
        <v>11100501</v>
      </c>
      <c r="B31" t="s">
        <v>747</v>
      </c>
      <c r="C31" s="82">
        <v>-28464336.079999998</v>
      </c>
      <c r="D31" s="677"/>
    </row>
    <row r="32" spans="1:4">
      <c r="A32">
        <v>11100502</v>
      </c>
      <c r="B32" t="s">
        <v>748</v>
      </c>
      <c r="C32" s="82">
        <v>-7386130.5700000003</v>
      </c>
      <c r="D32" s="677"/>
    </row>
    <row r="33" spans="1:4">
      <c r="A33">
        <v>11100503</v>
      </c>
      <c r="B33" t="s">
        <v>749</v>
      </c>
      <c r="C33" s="82">
        <v>-84405785.609999999</v>
      </c>
      <c r="D33" s="677"/>
    </row>
    <row r="34" spans="1:4">
      <c r="A34">
        <v>11400001</v>
      </c>
      <c r="B34" t="s">
        <v>237</v>
      </c>
      <c r="C34" s="82">
        <v>946172.25</v>
      </c>
      <c r="D34" s="677"/>
    </row>
    <row r="35" spans="1:4">
      <c r="A35">
        <v>11400011</v>
      </c>
      <c r="B35" t="s">
        <v>1879</v>
      </c>
      <c r="C35" s="82">
        <v>302358.01</v>
      </c>
      <c r="D35" s="677"/>
    </row>
    <row r="36" spans="1:4">
      <c r="A36">
        <v>11400031</v>
      </c>
      <c r="B36" t="s">
        <v>1549</v>
      </c>
      <c r="C36" s="82">
        <v>76622596.840000004</v>
      </c>
      <c r="D36" s="677"/>
    </row>
    <row r="37" spans="1:4">
      <c r="A37">
        <v>11400061</v>
      </c>
      <c r="B37" t="s">
        <v>1437</v>
      </c>
      <c r="C37" s="82">
        <v>156960790.84</v>
      </c>
      <c r="D37" s="677"/>
    </row>
    <row r="38" spans="1:4">
      <c r="A38">
        <v>11400071</v>
      </c>
      <c r="B38" t="s">
        <v>1980</v>
      </c>
      <c r="C38" s="82">
        <v>16950332.899999999</v>
      </c>
      <c r="D38" s="677"/>
    </row>
    <row r="39" spans="1:4">
      <c r="A39">
        <v>11400091</v>
      </c>
      <c r="B39" t="s">
        <v>2618</v>
      </c>
      <c r="C39" s="82">
        <v>31009424.030000001</v>
      </c>
      <c r="D39" s="677"/>
    </row>
    <row r="40" spans="1:4">
      <c r="A40">
        <v>11500001</v>
      </c>
      <c r="B40" t="s">
        <v>950</v>
      </c>
      <c r="C40" s="82">
        <v>-856589</v>
      </c>
      <c r="D40" s="677"/>
    </row>
    <row r="41" spans="1:4">
      <c r="A41">
        <v>11500011</v>
      </c>
      <c r="B41" t="s">
        <v>652</v>
      </c>
      <c r="C41" s="82">
        <v>-302358.01</v>
      </c>
    </row>
    <row r="42" spans="1:4">
      <c r="A42">
        <v>11500031</v>
      </c>
      <c r="B42" t="s">
        <v>1356</v>
      </c>
      <c r="C42" s="82">
        <v>-56725838.659999996</v>
      </c>
    </row>
    <row r="43" spans="1:4">
      <c r="A43">
        <v>11500041</v>
      </c>
      <c r="B43" t="s">
        <v>1423</v>
      </c>
      <c r="C43" s="82">
        <v>-29489473.559999999</v>
      </c>
      <c r="D43" s="677"/>
    </row>
    <row r="44" spans="1:4">
      <c r="A44">
        <v>11500051</v>
      </c>
      <c r="B44" t="s">
        <v>1981</v>
      </c>
      <c r="C44" s="82">
        <v>-14270427.970000001</v>
      </c>
      <c r="D44" s="677"/>
    </row>
    <row r="45" spans="1:4">
      <c r="A45">
        <v>11500061</v>
      </c>
      <c r="B45" t="s">
        <v>2620</v>
      </c>
      <c r="C45" s="82">
        <v>-2813951.37</v>
      </c>
      <c r="D45" s="677"/>
    </row>
    <row r="46" spans="1:4">
      <c r="A46">
        <v>11730002</v>
      </c>
      <c r="B46" t="s">
        <v>653</v>
      </c>
      <c r="C46" s="82">
        <v>8654564.4700000007</v>
      </c>
      <c r="D46" s="677"/>
    </row>
    <row r="47" spans="1:4">
      <c r="A47">
        <v>12100503</v>
      </c>
      <c r="B47" t="s">
        <v>750</v>
      </c>
      <c r="C47" s="82">
        <v>-111145.31</v>
      </c>
      <c r="D47" s="677"/>
    </row>
    <row r="48" spans="1:4">
      <c r="A48">
        <v>12100513</v>
      </c>
      <c r="B48" t="s">
        <v>751</v>
      </c>
      <c r="C48" s="82">
        <v>4915956.8600000003</v>
      </c>
      <c r="D48" s="677"/>
    </row>
    <row r="49" spans="1:4">
      <c r="A49">
        <v>12200503</v>
      </c>
      <c r="B49" t="s">
        <v>752</v>
      </c>
      <c r="C49" s="82">
        <v>-454602.38</v>
      </c>
      <c r="D49" s="677"/>
    </row>
    <row r="50" spans="1:4">
      <c r="A50">
        <v>12310000</v>
      </c>
      <c r="B50" t="s">
        <v>845</v>
      </c>
      <c r="C50" s="82">
        <v>29855290</v>
      </c>
      <c r="D50" s="677"/>
    </row>
    <row r="51" spans="1:4">
      <c r="A51">
        <v>12400043</v>
      </c>
      <c r="B51" t="s">
        <v>1160</v>
      </c>
      <c r="C51" s="82">
        <v>47594007.049999997</v>
      </c>
      <c r="D51" s="677"/>
    </row>
    <row r="52" spans="1:4">
      <c r="A52">
        <v>12400503</v>
      </c>
      <c r="B52" t="s">
        <v>378</v>
      </c>
      <c r="C52" s="82">
        <v>586265.81999999995</v>
      </c>
      <c r="D52" s="677"/>
    </row>
    <row r="53" spans="1:4">
      <c r="A53">
        <v>12400553</v>
      </c>
      <c r="B53" t="s">
        <v>1712</v>
      </c>
      <c r="C53" s="82">
        <v>1357333.9</v>
      </c>
      <c r="D53" s="677"/>
    </row>
    <row r="54" spans="1:4">
      <c r="A54">
        <v>12400723</v>
      </c>
      <c r="B54" t="s">
        <v>2261</v>
      </c>
      <c r="C54" s="82">
        <v>42156</v>
      </c>
      <c r="D54" s="677"/>
    </row>
    <row r="55" spans="1:4">
      <c r="A55">
        <v>12400743</v>
      </c>
      <c r="B55" t="s">
        <v>2978</v>
      </c>
      <c r="C55">
        <v>305.45999999999998</v>
      </c>
      <c r="D55" s="677"/>
    </row>
    <row r="56" spans="1:4">
      <c r="A56">
        <v>12800001</v>
      </c>
      <c r="B56" t="s">
        <v>2392</v>
      </c>
      <c r="C56" s="82">
        <v>18500000</v>
      </c>
    </row>
    <row r="57" spans="1:4">
      <c r="A57">
        <v>12800011</v>
      </c>
      <c r="B57" t="s">
        <v>2604</v>
      </c>
      <c r="C57" s="82">
        <v>1661634.29</v>
      </c>
    </row>
    <row r="58" spans="1:4">
      <c r="A58">
        <v>13100543</v>
      </c>
      <c r="B58" t="s">
        <v>1545</v>
      </c>
      <c r="C58" s="82">
        <v>35004.46</v>
      </c>
      <c r="D58" s="677"/>
    </row>
    <row r="59" spans="1:4">
      <c r="A59">
        <v>13100563</v>
      </c>
      <c r="B59" t="s">
        <v>2730</v>
      </c>
      <c r="C59" s="82">
        <v>285667.62</v>
      </c>
      <c r="D59" s="677"/>
    </row>
    <row r="60" spans="1:4">
      <c r="A60">
        <v>13100573</v>
      </c>
      <c r="B60" t="s">
        <v>574</v>
      </c>
      <c r="C60" s="82">
        <v>14136.97</v>
      </c>
      <c r="D60" s="677"/>
    </row>
    <row r="61" spans="1:4">
      <c r="A61">
        <v>13101003</v>
      </c>
      <c r="B61" t="s">
        <v>2731</v>
      </c>
      <c r="C61" s="82">
        <v>6112184.0800000001</v>
      </c>
      <c r="D61" s="677"/>
    </row>
    <row r="62" spans="1:4">
      <c r="A62">
        <v>13101023</v>
      </c>
      <c r="B62" t="s">
        <v>1679</v>
      </c>
      <c r="C62" s="82">
        <v>15411894.23</v>
      </c>
      <c r="D62" s="677"/>
    </row>
    <row r="63" spans="1:4">
      <c r="A63">
        <v>13101033</v>
      </c>
      <c r="B63" t="s">
        <v>2733</v>
      </c>
      <c r="C63" s="82">
        <v>362423.47</v>
      </c>
      <c r="D63" s="677"/>
    </row>
    <row r="64" spans="1:4">
      <c r="A64">
        <v>13101093</v>
      </c>
      <c r="B64" t="s">
        <v>690</v>
      </c>
      <c r="C64" s="82">
        <v>-5802.91</v>
      </c>
      <c r="D64" s="677"/>
    </row>
    <row r="65" spans="1:4">
      <c r="A65">
        <v>13101113</v>
      </c>
      <c r="B65" t="s">
        <v>294</v>
      </c>
      <c r="C65" s="82">
        <v>-47942804.899999999</v>
      </c>
      <c r="D65" s="677"/>
    </row>
    <row r="66" spans="1:4">
      <c r="A66">
        <v>13101123</v>
      </c>
      <c r="B66" t="s">
        <v>201</v>
      </c>
      <c r="C66" s="82">
        <v>-1490084.56</v>
      </c>
      <c r="D66" s="677"/>
    </row>
    <row r="67" spans="1:4">
      <c r="A67">
        <v>13101133</v>
      </c>
      <c r="B67" t="s">
        <v>2780</v>
      </c>
      <c r="C67">
        <v>300</v>
      </c>
      <c r="D67" s="677"/>
    </row>
    <row r="68" spans="1:4">
      <c r="A68">
        <v>13101163</v>
      </c>
      <c r="B68" t="s">
        <v>435</v>
      </c>
      <c r="C68" s="82">
        <v>95424.06</v>
      </c>
      <c r="D68" s="677"/>
    </row>
    <row r="69" spans="1:4">
      <c r="A69">
        <v>13101183</v>
      </c>
      <c r="B69" t="s">
        <v>1601</v>
      </c>
      <c r="C69" s="82">
        <v>1521071.71</v>
      </c>
      <c r="D69" s="677"/>
    </row>
    <row r="70" spans="1:4">
      <c r="A70">
        <v>13101193</v>
      </c>
      <c r="B70" t="s">
        <v>2284</v>
      </c>
      <c r="C70" s="82">
        <v>12223.39</v>
      </c>
      <c r="D70" s="677"/>
    </row>
    <row r="71" spans="1:4">
      <c r="A71">
        <v>13101253</v>
      </c>
      <c r="B71" t="s">
        <v>2013</v>
      </c>
      <c r="C71" s="82">
        <v>453330.62</v>
      </c>
      <c r="D71" s="677"/>
    </row>
    <row r="72" spans="1:4">
      <c r="A72">
        <v>13109003</v>
      </c>
      <c r="B72" t="s">
        <v>2781</v>
      </c>
      <c r="C72" s="82">
        <v>60202.51</v>
      </c>
      <c r="D72" s="677"/>
    </row>
    <row r="73" spans="1:4">
      <c r="A73">
        <v>13400021</v>
      </c>
      <c r="B73" t="s">
        <v>1281</v>
      </c>
      <c r="C73" s="82">
        <v>7193084.2000000002</v>
      </c>
      <c r="D73" s="677"/>
    </row>
    <row r="74" spans="1:4">
      <c r="A74">
        <v>13400031</v>
      </c>
      <c r="B74" t="s">
        <v>1282</v>
      </c>
      <c r="C74" s="82">
        <v>-7193084.2000000002</v>
      </c>
      <c r="D74" s="677"/>
    </row>
    <row r="75" spans="1:4">
      <c r="A75">
        <v>13400073</v>
      </c>
      <c r="B75" t="s">
        <v>1046</v>
      </c>
      <c r="C75" s="82">
        <v>4187400.93</v>
      </c>
      <c r="D75" s="677"/>
    </row>
    <row r="76" spans="1:4">
      <c r="A76">
        <v>13400111</v>
      </c>
      <c r="B76" t="s">
        <v>1066</v>
      </c>
      <c r="C76" s="82">
        <v>145714</v>
      </c>
      <c r="D76" s="677"/>
    </row>
    <row r="77" spans="1:4">
      <c r="A77">
        <v>13400123</v>
      </c>
      <c r="B77" t="s">
        <v>2204</v>
      </c>
      <c r="C77" s="82">
        <v>413785.31</v>
      </c>
      <c r="D77" s="677"/>
    </row>
    <row r="78" spans="1:4">
      <c r="A78">
        <v>13400201</v>
      </c>
      <c r="B78" t="s">
        <v>2053</v>
      </c>
      <c r="C78">
        <v>40.53</v>
      </c>
      <c r="D78" s="677"/>
    </row>
    <row r="79" spans="1:4">
      <c r="A79">
        <v>13400211</v>
      </c>
      <c r="B79" t="s">
        <v>2285</v>
      </c>
      <c r="C79" s="82">
        <v>52300</v>
      </c>
      <c r="D79" s="677"/>
    </row>
    <row r="80" spans="1:4">
      <c r="A80">
        <v>13400241</v>
      </c>
      <c r="B80" t="s">
        <v>3033</v>
      </c>
      <c r="C80" s="82">
        <v>449616</v>
      </c>
      <c r="D80" s="677"/>
    </row>
    <row r="81" spans="1:4">
      <c r="A81">
        <v>13400251</v>
      </c>
      <c r="B81" t="s">
        <v>3029</v>
      </c>
      <c r="C81" s="82">
        <v>5683315.6600000001</v>
      </c>
    </row>
    <row r="82" spans="1:4">
      <c r="A82">
        <v>13400261</v>
      </c>
      <c r="B82" t="s">
        <v>3141</v>
      </c>
      <c r="C82" s="82">
        <v>29580</v>
      </c>
      <c r="D82" s="677"/>
    </row>
    <row r="83" spans="1:4">
      <c r="A83">
        <v>13400271</v>
      </c>
      <c r="B83" t="s">
        <v>2384</v>
      </c>
      <c r="C83" s="82">
        <v>533521.72</v>
      </c>
    </row>
    <row r="84" spans="1:4">
      <c r="A84">
        <v>13400281</v>
      </c>
      <c r="B84" t="s">
        <v>2345</v>
      </c>
      <c r="C84" s="82">
        <v>338538.15</v>
      </c>
    </row>
    <row r="85" spans="1:4">
      <c r="A85">
        <v>13400311</v>
      </c>
      <c r="B85" t="s">
        <v>2818</v>
      </c>
      <c r="C85" s="82">
        <v>194700</v>
      </c>
    </row>
    <row r="86" spans="1:4">
      <c r="A86">
        <v>13400332</v>
      </c>
      <c r="B86" t="s">
        <v>3219</v>
      </c>
      <c r="C86" s="82">
        <v>596700</v>
      </c>
      <c r="D86" s="677"/>
    </row>
    <row r="87" spans="1:4">
      <c r="A87">
        <v>13500003</v>
      </c>
      <c r="B87" t="s">
        <v>1348</v>
      </c>
      <c r="C87" s="82">
        <v>32666.61</v>
      </c>
      <c r="D87" s="677"/>
    </row>
    <row r="88" spans="1:4">
      <c r="A88">
        <v>13500041</v>
      </c>
      <c r="B88" t="s">
        <v>940</v>
      </c>
      <c r="C88" s="82">
        <v>138006.01</v>
      </c>
      <c r="D88" s="677"/>
    </row>
    <row r="89" spans="1:4">
      <c r="A89">
        <v>13500051</v>
      </c>
      <c r="B89" t="s">
        <v>335</v>
      </c>
      <c r="C89" s="82">
        <v>73353</v>
      </c>
      <c r="D89" s="677"/>
    </row>
    <row r="90" spans="1:4">
      <c r="A90">
        <v>13500061</v>
      </c>
      <c r="B90" t="s">
        <v>1272</v>
      </c>
      <c r="C90" s="82">
        <v>1938403</v>
      </c>
    </row>
    <row r="91" spans="1:4">
      <c r="A91">
        <v>13500071</v>
      </c>
      <c r="B91" t="s">
        <v>1273</v>
      </c>
      <c r="C91" s="82">
        <v>1073505</v>
      </c>
    </row>
    <row r="92" spans="1:4">
      <c r="A92">
        <v>13500183</v>
      </c>
      <c r="B92" t="s">
        <v>2232</v>
      </c>
      <c r="C92" s="82">
        <v>100000</v>
      </c>
      <c r="D92" s="677"/>
    </row>
    <row r="93" spans="1:4">
      <c r="A93">
        <v>13500192</v>
      </c>
      <c r="B93" t="s">
        <v>2416</v>
      </c>
      <c r="C93" s="82">
        <v>6000</v>
      </c>
      <c r="D93" s="677"/>
    </row>
    <row r="94" spans="1:4">
      <c r="A94">
        <v>13500201</v>
      </c>
      <c r="B94" t="s">
        <v>2606</v>
      </c>
      <c r="C94" s="82">
        <v>412304.8</v>
      </c>
      <c r="D94" s="677"/>
    </row>
    <row r="95" spans="1:4">
      <c r="A95">
        <v>13600013</v>
      </c>
      <c r="B95" t="s">
        <v>467</v>
      </c>
      <c r="C95" s="82">
        <v>46000000</v>
      </c>
      <c r="D95" s="677"/>
    </row>
    <row r="96" spans="1:4">
      <c r="A96">
        <v>14100311</v>
      </c>
      <c r="B96" t="s">
        <v>1642</v>
      </c>
      <c r="C96" s="82">
        <v>3336180.49</v>
      </c>
      <c r="D96" s="677"/>
    </row>
    <row r="97" spans="1:4">
      <c r="A97">
        <v>14200003</v>
      </c>
      <c r="B97" t="s">
        <v>322</v>
      </c>
      <c r="C97" s="82">
        <v>1204.3399999999999</v>
      </c>
      <c r="D97" s="677"/>
    </row>
    <row r="98" spans="1:4">
      <c r="A98">
        <v>14200201</v>
      </c>
      <c r="B98" t="s">
        <v>2742</v>
      </c>
      <c r="C98" s="82">
        <v>121794164.67</v>
      </c>
      <c r="D98" s="677"/>
    </row>
    <row r="99" spans="1:4">
      <c r="A99">
        <v>14200202</v>
      </c>
      <c r="B99" t="s">
        <v>2743</v>
      </c>
      <c r="C99" s="82">
        <v>68459450.239999995</v>
      </c>
      <c r="D99" s="677"/>
    </row>
    <row r="100" spans="1:4">
      <c r="A100">
        <v>14200203</v>
      </c>
      <c r="B100" t="s">
        <v>2744</v>
      </c>
      <c r="C100" s="82">
        <v>-18244309.890000001</v>
      </c>
      <c r="D100" s="677"/>
    </row>
    <row r="101" spans="1:4">
      <c r="A101">
        <v>14200213</v>
      </c>
      <c r="B101" t="s">
        <v>2761</v>
      </c>
      <c r="C101" s="82">
        <v>-50505.74</v>
      </c>
      <c r="D101" s="677"/>
    </row>
    <row r="102" spans="1:4">
      <c r="A102">
        <v>14200223</v>
      </c>
      <c r="B102" t="s">
        <v>2762</v>
      </c>
      <c r="C102" s="82">
        <v>24838.89</v>
      </c>
      <c r="D102" s="677"/>
    </row>
    <row r="103" spans="1:4">
      <c r="A103">
        <v>14200253</v>
      </c>
      <c r="B103" t="s">
        <v>2745</v>
      </c>
      <c r="C103" s="82">
        <v>-48634.5</v>
      </c>
    </row>
    <row r="104" spans="1:4">
      <c r="A104">
        <v>14300062</v>
      </c>
      <c r="B104" t="s">
        <v>2489</v>
      </c>
      <c r="C104" s="82">
        <v>9838000.6600000001</v>
      </c>
      <c r="D104" s="677"/>
    </row>
    <row r="105" spans="1:4">
      <c r="A105">
        <v>14300072</v>
      </c>
      <c r="B105" t="s">
        <v>1754</v>
      </c>
      <c r="C105" s="82">
        <v>120276.78</v>
      </c>
      <c r="D105" s="677"/>
    </row>
    <row r="106" spans="1:4">
      <c r="A106">
        <v>14300081</v>
      </c>
      <c r="B106" t="s">
        <v>477</v>
      </c>
      <c r="C106" s="82">
        <v>2666.39</v>
      </c>
    </row>
    <row r="107" spans="1:4">
      <c r="A107">
        <v>14300082</v>
      </c>
      <c r="B107" t="s">
        <v>3158</v>
      </c>
      <c r="C107" s="82">
        <v>120276.64</v>
      </c>
      <c r="D107" s="677"/>
    </row>
    <row r="108" spans="1:4">
      <c r="A108">
        <v>14300141</v>
      </c>
      <c r="B108" t="s">
        <v>1650</v>
      </c>
      <c r="C108" s="82">
        <v>13461987.51</v>
      </c>
    </row>
    <row r="109" spans="1:4">
      <c r="A109">
        <v>14300151</v>
      </c>
      <c r="B109" t="s">
        <v>1651</v>
      </c>
      <c r="C109" s="82">
        <v>1080213.56</v>
      </c>
    </row>
    <row r="110" spans="1:4">
      <c r="A110">
        <v>14300171</v>
      </c>
      <c r="B110" t="s">
        <v>723</v>
      </c>
      <c r="C110" s="82">
        <v>18656707.66</v>
      </c>
    </row>
    <row r="111" spans="1:4">
      <c r="A111">
        <v>14300213</v>
      </c>
      <c r="B111" t="s">
        <v>3231</v>
      </c>
      <c r="C111" s="82">
        <v>1296.57</v>
      </c>
      <c r="D111" s="677"/>
    </row>
    <row r="112" spans="1:4">
      <c r="A112">
        <v>14300261</v>
      </c>
      <c r="B112" t="s">
        <v>446</v>
      </c>
      <c r="C112" s="82">
        <v>4429642.9000000004</v>
      </c>
      <c r="D112" s="677"/>
    </row>
    <row r="113" spans="1:4">
      <c r="A113">
        <v>14300333</v>
      </c>
      <c r="B113" t="s">
        <v>917</v>
      </c>
      <c r="C113" s="82">
        <v>50689.42</v>
      </c>
      <c r="D113" s="677"/>
    </row>
    <row r="114" spans="1:4">
      <c r="A114">
        <v>14300341</v>
      </c>
      <c r="B114" t="s">
        <v>2791</v>
      </c>
      <c r="C114" s="82">
        <v>-6140.28</v>
      </c>
      <c r="D114" s="677"/>
    </row>
    <row r="115" spans="1:4">
      <c r="A115">
        <v>14300703</v>
      </c>
      <c r="B115" t="s">
        <v>2746</v>
      </c>
      <c r="C115" s="82">
        <v>8340221.1699999999</v>
      </c>
      <c r="D115" s="677"/>
    </row>
    <row r="116" spans="1:4">
      <c r="A116">
        <v>14300713</v>
      </c>
      <c r="B116" t="s">
        <v>2747</v>
      </c>
      <c r="C116" s="82">
        <v>27694.880000000001</v>
      </c>
      <c r="D116" s="677"/>
    </row>
    <row r="117" spans="1:4">
      <c r="A117">
        <v>14300733</v>
      </c>
      <c r="B117" t="s">
        <v>2748</v>
      </c>
      <c r="C117" s="82">
        <v>15132492.630000001</v>
      </c>
      <c r="D117" s="677"/>
    </row>
    <row r="118" spans="1:4">
      <c r="A118">
        <v>14300743</v>
      </c>
      <c r="B118" t="s">
        <v>2749</v>
      </c>
      <c r="C118" s="82">
        <v>826804.7</v>
      </c>
      <c r="D118" s="677"/>
    </row>
    <row r="119" spans="1:4">
      <c r="A119">
        <v>14300763</v>
      </c>
      <c r="B119" t="s">
        <v>2713</v>
      </c>
      <c r="C119" s="82">
        <v>1641139.81</v>
      </c>
      <c r="D119" s="677"/>
    </row>
    <row r="120" spans="1:4">
      <c r="A120">
        <v>14300921</v>
      </c>
      <c r="B120" t="s">
        <v>889</v>
      </c>
      <c r="C120" s="82">
        <v>667342.82999999996</v>
      </c>
    </row>
    <row r="121" spans="1:4">
      <c r="A121">
        <v>14301022</v>
      </c>
      <c r="B121" t="s">
        <v>358</v>
      </c>
      <c r="C121" s="82">
        <v>4500784.4800000004</v>
      </c>
      <c r="D121" s="677"/>
    </row>
    <row r="122" spans="1:4">
      <c r="A122">
        <v>14301033</v>
      </c>
      <c r="B122" t="s">
        <v>2902</v>
      </c>
      <c r="C122" s="82">
        <v>34004.71</v>
      </c>
      <c r="D122" s="677"/>
    </row>
    <row r="123" spans="1:4">
      <c r="A123">
        <v>14301041</v>
      </c>
      <c r="B123" t="s">
        <v>2973</v>
      </c>
      <c r="C123" s="82">
        <v>242658.38</v>
      </c>
      <c r="D123" s="677"/>
    </row>
    <row r="124" spans="1:4">
      <c r="A124">
        <v>14400311</v>
      </c>
      <c r="B124" t="s">
        <v>2750</v>
      </c>
      <c r="C124" s="82">
        <v>-4843976.83</v>
      </c>
      <c r="D124" s="677"/>
    </row>
    <row r="125" spans="1:4">
      <c r="A125">
        <v>14400312</v>
      </c>
      <c r="B125" t="s">
        <v>2751</v>
      </c>
      <c r="C125" s="82">
        <v>-1860960.33</v>
      </c>
      <c r="D125" s="677"/>
    </row>
    <row r="126" spans="1:4">
      <c r="A126">
        <v>14400313</v>
      </c>
      <c r="B126" t="s">
        <v>2783</v>
      </c>
      <c r="C126" s="82">
        <v>-13159.86</v>
      </c>
      <c r="D126" s="677"/>
    </row>
    <row r="127" spans="1:4">
      <c r="A127">
        <v>14400323</v>
      </c>
      <c r="B127" t="s">
        <v>2784</v>
      </c>
      <c r="C127">
        <v>-944.02</v>
      </c>
      <c r="D127" s="677"/>
    </row>
    <row r="128" spans="1:4">
      <c r="A128">
        <v>14400343</v>
      </c>
      <c r="B128" t="s">
        <v>1447</v>
      </c>
      <c r="C128" s="82">
        <v>-1588416.63</v>
      </c>
      <c r="D128" s="677"/>
    </row>
    <row r="129" spans="1:4">
      <c r="A129">
        <v>14400353</v>
      </c>
      <c r="B129" t="s">
        <v>2752</v>
      </c>
      <c r="C129" s="82">
        <v>-826804.7</v>
      </c>
      <c r="D129" s="677"/>
    </row>
    <row r="130" spans="1:4">
      <c r="A130">
        <v>14600000</v>
      </c>
      <c r="B130" t="s">
        <v>220</v>
      </c>
      <c r="C130" s="82">
        <v>556655.14</v>
      </c>
      <c r="D130" s="677"/>
    </row>
    <row r="131" spans="1:4">
      <c r="A131">
        <v>15100021</v>
      </c>
      <c r="B131" t="s">
        <v>260</v>
      </c>
      <c r="C131" s="82">
        <v>3949817.09</v>
      </c>
      <c r="D131" s="677"/>
    </row>
    <row r="132" spans="1:4">
      <c r="A132">
        <v>15100031</v>
      </c>
      <c r="B132" t="s">
        <v>42</v>
      </c>
      <c r="C132" s="82">
        <v>3250203.92</v>
      </c>
    </row>
    <row r="133" spans="1:4">
      <c r="A133">
        <v>15100041</v>
      </c>
      <c r="B133" t="s">
        <v>1192</v>
      </c>
      <c r="C133" s="82">
        <v>368184.93</v>
      </c>
      <c r="D133" s="677"/>
    </row>
    <row r="134" spans="1:4">
      <c r="A134">
        <v>15100061</v>
      </c>
      <c r="B134" t="s">
        <v>918</v>
      </c>
      <c r="C134" s="82">
        <v>39942.730000000003</v>
      </c>
      <c r="D134" s="677"/>
    </row>
    <row r="135" spans="1:4">
      <c r="A135">
        <v>15100081</v>
      </c>
      <c r="B135" t="s">
        <v>1193</v>
      </c>
      <c r="C135" s="82">
        <v>1557880.78</v>
      </c>
      <c r="D135" s="677"/>
    </row>
    <row r="136" spans="1:4">
      <c r="A136">
        <v>15100091</v>
      </c>
      <c r="B136" t="s">
        <v>2200</v>
      </c>
      <c r="C136" s="82">
        <v>1780368.16</v>
      </c>
      <c r="D136" s="677"/>
    </row>
    <row r="137" spans="1:4">
      <c r="A137">
        <v>15100101</v>
      </c>
      <c r="B137" t="s">
        <v>205</v>
      </c>
      <c r="C137" s="82">
        <v>4624780.08</v>
      </c>
      <c r="D137" s="677"/>
    </row>
    <row r="138" spans="1:4">
      <c r="A138">
        <v>15100122</v>
      </c>
      <c r="B138" t="s">
        <v>461</v>
      </c>
      <c r="C138" s="82">
        <v>296599.96000000002</v>
      </c>
      <c r="D138" s="677"/>
    </row>
    <row r="139" spans="1:4">
      <c r="A139">
        <v>15100181</v>
      </c>
      <c r="B139" t="s">
        <v>1462</v>
      </c>
      <c r="C139" s="82">
        <v>142266.10999999999</v>
      </c>
      <c r="D139" s="677"/>
    </row>
    <row r="140" spans="1:4">
      <c r="A140">
        <v>15100211</v>
      </c>
      <c r="B140" t="s">
        <v>157</v>
      </c>
      <c r="C140" s="82">
        <v>14713.81</v>
      </c>
      <c r="D140" s="677"/>
    </row>
    <row r="141" spans="1:4">
      <c r="A141">
        <v>15100221</v>
      </c>
      <c r="B141" t="s">
        <v>1438</v>
      </c>
      <c r="C141" s="82">
        <v>1112961.95</v>
      </c>
      <c r="D141" s="677"/>
    </row>
    <row r="142" spans="1:4">
      <c r="A142">
        <v>15100271</v>
      </c>
      <c r="B142" t="s">
        <v>2660</v>
      </c>
      <c r="C142" s="82">
        <v>2779219.15</v>
      </c>
      <c r="D142" s="677"/>
    </row>
    <row r="143" spans="1:4">
      <c r="A143">
        <v>15111001</v>
      </c>
      <c r="B143" t="s">
        <v>1357</v>
      </c>
      <c r="C143" s="82">
        <v>248718.36</v>
      </c>
      <c r="D143" s="677"/>
    </row>
    <row r="144" spans="1:4">
      <c r="A144">
        <v>15400023</v>
      </c>
      <c r="B144" t="s">
        <v>1661</v>
      </c>
      <c r="C144" s="82">
        <v>9135263.5500000007</v>
      </c>
      <c r="D144" s="677"/>
    </row>
    <row r="145" spans="1:4">
      <c r="A145">
        <v>15400031</v>
      </c>
      <c r="B145" t="s">
        <v>1185</v>
      </c>
      <c r="C145" s="82">
        <v>5474070.54</v>
      </c>
      <c r="D145" s="677"/>
    </row>
    <row r="146" spans="1:4">
      <c r="A146">
        <v>15400033</v>
      </c>
      <c r="B146" t="s">
        <v>1235</v>
      </c>
      <c r="C146" s="82">
        <v>-9135263.5500000007</v>
      </c>
      <c r="D146" s="677"/>
    </row>
    <row r="147" spans="1:4">
      <c r="A147">
        <v>15400041</v>
      </c>
      <c r="B147" t="s">
        <v>937</v>
      </c>
      <c r="C147" s="82">
        <v>4105569.03</v>
      </c>
      <c r="D147" s="677"/>
    </row>
    <row r="148" spans="1:4">
      <c r="A148">
        <v>15400061</v>
      </c>
      <c r="B148" t="s">
        <v>1245</v>
      </c>
      <c r="C148" s="82">
        <v>19778296.469999999</v>
      </c>
      <c r="D148" s="677"/>
    </row>
    <row r="149" spans="1:4">
      <c r="A149">
        <v>15400101</v>
      </c>
      <c r="B149" t="s">
        <v>589</v>
      </c>
      <c r="C149" s="82">
        <v>36762603.149999999</v>
      </c>
      <c r="D149" s="677"/>
    </row>
    <row r="150" spans="1:4">
      <c r="A150">
        <v>15400102</v>
      </c>
      <c r="B150" t="s">
        <v>590</v>
      </c>
      <c r="C150" s="82">
        <v>6259994.9500000002</v>
      </c>
      <c r="D150" s="677"/>
    </row>
    <row r="151" spans="1:4">
      <c r="A151">
        <v>15400103</v>
      </c>
      <c r="B151" t="s">
        <v>1249</v>
      </c>
      <c r="C151" s="82">
        <v>4410234.13</v>
      </c>
      <c r="D151" s="677"/>
    </row>
    <row r="152" spans="1:4">
      <c r="A152">
        <v>15400181</v>
      </c>
      <c r="B152" t="s">
        <v>2615</v>
      </c>
      <c r="C152" s="82">
        <v>3809491.11</v>
      </c>
      <c r="D152" s="677"/>
    </row>
    <row r="153" spans="1:4">
      <c r="A153">
        <v>15600003</v>
      </c>
      <c r="B153" t="s">
        <v>2980</v>
      </c>
      <c r="C153" s="82">
        <v>256274.52</v>
      </c>
      <c r="D153" s="677"/>
    </row>
    <row r="154" spans="1:4">
      <c r="A154">
        <v>15810001</v>
      </c>
      <c r="B154" t="s">
        <v>3173</v>
      </c>
      <c r="C154" s="82">
        <v>34267.199999999997</v>
      </c>
    </row>
    <row r="155" spans="1:4">
      <c r="A155">
        <v>16300023</v>
      </c>
      <c r="B155" t="s">
        <v>1293</v>
      </c>
      <c r="C155" s="82">
        <v>3338031.13</v>
      </c>
      <c r="D155" s="677"/>
    </row>
    <row r="156" spans="1:4">
      <c r="A156">
        <v>16300063</v>
      </c>
      <c r="B156" t="s">
        <v>1294</v>
      </c>
      <c r="C156" s="82">
        <v>862349.31</v>
      </c>
      <c r="D156" s="677"/>
    </row>
    <row r="157" spans="1:4">
      <c r="A157">
        <v>16300093</v>
      </c>
      <c r="B157" t="s">
        <v>1246</v>
      </c>
      <c r="C157" s="82">
        <v>1163647.21</v>
      </c>
      <c r="D157" s="677"/>
    </row>
    <row r="158" spans="1:4">
      <c r="A158">
        <v>16410002</v>
      </c>
      <c r="B158" t="s">
        <v>1330</v>
      </c>
      <c r="C158" s="82">
        <v>13446638.42</v>
      </c>
      <c r="D158" s="677"/>
    </row>
    <row r="159" spans="1:4">
      <c r="A159">
        <v>16410012</v>
      </c>
      <c r="B159" t="s">
        <v>798</v>
      </c>
      <c r="C159" s="82">
        <v>1380661.88</v>
      </c>
      <c r="D159" s="677"/>
    </row>
    <row r="160" spans="1:4">
      <c r="A160">
        <v>16410022</v>
      </c>
      <c r="B160" t="s">
        <v>315</v>
      </c>
      <c r="C160" s="82">
        <v>12627098.99</v>
      </c>
      <c r="D160" s="677"/>
    </row>
    <row r="161" spans="1:4">
      <c r="A161">
        <v>16420002</v>
      </c>
      <c r="B161" t="s">
        <v>600</v>
      </c>
      <c r="C161" s="82">
        <v>576201.30000000005</v>
      </c>
      <c r="D161" s="677"/>
    </row>
    <row r="162" spans="1:4">
      <c r="A162">
        <v>16420012</v>
      </c>
      <c r="B162" t="s">
        <v>112</v>
      </c>
      <c r="C162" s="82">
        <v>36207.85</v>
      </c>
      <c r="D162" s="677"/>
    </row>
    <row r="163" spans="1:4">
      <c r="A163">
        <v>16500013</v>
      </c>
      <c r="B163" t="s">
        <v>601</v>
      </c>
      <c r="C163" s="82">
        <v>2482774.87</v>
      </c>
      <c r="D163" s="677"/>
    </row>
    <row r="164" spans="1:4">
      <c r="A164">
        <v>16500063</v>
      </c>
      <c r="B164" t="s">
        <v>1937</v>
      </c>
      <c r="C164" s="82">
        <v>256514.4</v>
      </c>
      <c r="D164" s="677"/>
    </row>
    <row r="165" spans="1:4">
      <c r="A165">
        <v>16500071</v>
      </c>
      <c r="B165" t="s">
        <v>2555</v>
      </c>
      <c r="C165" s="82">
        <v>125508.91</v>
      </c>
      <c r="D165" s="677"/>
    </row>
    <row r="166" spans="1:4">
      <c r="A166">
        <v>16500083</v>
      </c>
      <c r="B166" t="s">
        <v>421</v>
      </c>
      <c r="C166" s="82">
        <v>3363827.5</v>
      </c>
      <c r="D166" s="677"/>
    </row>
    <row r="167" spans="1:4">
      <c r="A167">
        <v>16500103</v>
      </c>
      <c r="B167" t="s">
        <v>365</v>
      </c>
      <c r="C167" s="82">
        <v>40000</v>
      </c>
      <c r="D167" s="677"/>
    </row>
    <row r="168" spans="1:4">
      <c r="A168">
        <v>16500123</v>
      </c>
      <c r="B168" t="s">
        <v>738</v>
      </c>
      <c r="C168" s="82">
        <v>1535870.68</v>
      </c>
      <c r="D168" s="677"/>
    </row>
    <row r="169" spans="1:4">
      <c r="A169">
        <v>16500173</v>
      </c>
      <c r="B169" t="s">
        <v>2715</v>
      </c>
      <c r="C169" s="82">
        <v>105290.81</v>
      </c>
      <c r="D169" s="677"/>
    </row>
    <row r="170" spans="1:4">
      <c r="A170">
        <v>16500183</v>
      </c>
      <c r="B170" t="s">
        <v>2727</v>
      </c>
      <c r="C170" s="82">
        <v>322664.43</v>
      </c>
      <c r="D170" s="677"/>
    </row>
    <row r="171" spans="1:4">
      <c r="A171">
        <v>16500251</v>
      </c>
      <c r="B171" t="s">
        <v>2653</v>
      </c>
      <c r="C171" s="82">
        <v>22131.98</v>
      </c>
      <c r="D171" s="677"/>
    </row>
    <row r="172" spans="1:4">
      <c r="A172">
        <v>16500283</v>
      </c>
      <c r="B172" t="s">
        <v>736</v>
      </c>
      <c r="C172" s="82">
        <v>1975382.68</v>
      </c>
      <c r="D172" s="677"/>
    </row>
    <row r="173" spans="1:4">
      <c r="A173">
        <v>16500333</v>
      </c>
      <c r="B173" t="s">
        <v>1139</v>
      </c>
      <c r="C173">
        <v>643.97</v>
      </c>
      <c r="D173" s="677"/>
    </row>
    <row r="174" spans="1:4">
      <c r="A174">
        <v>16500383</v>
      </c>
      <c r="B174" t="s">
        <v>2144</v>
      </c>
      <c r="C174" s="82">
        <v>277104.52</v>
      </c>
      <c r="D174" s="677"/>
    </row>
    <row r="175" spans="1:4">
      <c r="A175">
        <v>16500401</v>
      </c>
      <c r="B175" t="s">
        <v>3220</v>
      </c>
      <c r="C175" s="82">
        <v>202292.69</v>
      </c>
      <c r="D175" s="677"/>
    </row>
    <row r="176" spans="1:4">
      <c r="A176">
        <v>16500411</v>
      </c>
      <c r="B176" t="s">
        <v>3221</v>
      </c>
      <c r="C176" s="82">
        <v>202292.69</v>
      </c>
      <c r="D176" s="677"/>
    </row>
    <row r="177" spans="1:4">
      <c r="A177">
        <v>16500413</v>
      </c>
      <c r="B177" t="s">
        <v>2705</v>
      </c>
      <c r="C177" s="82">
        <v>297425.36</v>
      </c>
      <c r="D177" s="677"/>
    </row>
    <row r="178" spans="1:4">
      <c r="A178">
        <v>16500433</v>
      </c>
      <c r="B178" t="s">
        <v>2442</v>
      </c>
      <c r="C178" s="82">
        <v>227542.2</v>
      </c>
      <c r="D178" s="677"/>
    </row>
    <row r="179" spans="1:4">
      <c r="A179">
        <v>16500443</v>
      </c>
      <c r="B179" t="s">
        <v>2443</v>
      </c>
      <c r="C179" s="82">
        <v>210078.49</v>
      </c>
      <c r="D179" s="677"/>
    </row>
    <row r="180" spans="1:4">
      <c r="A180">
        <v>16500532</v>
      </c>
      <c r="B180" t="s">
        <v>2819</v>
      </c>
      <c r="C180" s="82">
        <v>2464690</v>
      </c>
      <c r="D180" s="677"/>
    </row>
    <row r="181" spans="1:4">
      <c r="A181">
        <v>16500563</v>
      </c>
      <c r="B181" t="s">
        <v>188</v>
      </c>
      <c r="C181" s="82">
        <v>97358.19</v>
      </c>
      <c r="D181" s="677"/>
    </row>
    <row r="182" spans="1:4">
      <c r="A182">
        <v>16500583</v>
      </c>
      <c r="B182" t="s">
        <v>1067</v>
      </c>
      <c r="C182" s="82">
        <v>100404.94</v>
      </c>
      <c r="D182" s="677"/>
    </row>
    <row r="183" spans="1:4">
      <c r="A183">
        <v>16500591</v>
      </c>
      <c r="B183" t="s">
        <v>959</v>
      </c>
      <c r="C183" s="82">
        <v>177139.5</v>
      </c>
      <c r="D183" s="677"/>
    </row>
    <row r="184" spans="1:4">
      <c r="A184">
        <v>16500601</v>
      </c>
      <c r="B184" t="s">
        <v>927</v>
      </c>
      <c r="C184" s="82">
        <v>756659.31</v>
      </c>
      <c r="D184" s="677"/>
    </row>
    <row r="185" spans="1:4">
      <c r="A185">
        <v>16500611</v>
      </c>
      <c r="B185" t="s">
        <v>759</v>
      </c>
      <c r="C185" s="82">
        <v>478219.36</v>
      </c>
      <c r="D185" s="677"/>
    </row>
    <row r="186" spans="1:4">
      <c r="A186">
        <v>16500612</v>
      </c>
      <c r="B186" t="s">
        <v>1077</v>
      </c>
      <c r="C186" s="82">
        <v>299906.64</v>
      </c>
      <c r="D186" s="677"/>
    </row>
    <row r="187" spans="1:4">
      <c r="A187">
        <v>16500622</v>
      </c>
      <c r="B187" t="s">
        <v>1868</v>
      </c>
      <c r="C187" s="82">
        <v>58569.32</v>
      </c>
      <c r="D187" s="677"/>
    </row>
    <row r="188" spans="1:4">
      <c r="A188">
        <v>16500623</v>
      </c>
      <c r="B188" t="s">
        <v>533</v>
      </c>
      <c r="C188" s="82">
        <v>74319.5</v>
      </c>
      <c r="D188" s="677"/>
    </row>
    <row r="189" spans="1:4">
      <c r="A189">
        <v>16500633</v>
      </c>
      <c r="B189" t="s">
        <v>2148</v>
      </c>
      <c r="C189" s="82">
        <v>673391.22</v>
      </c>
      <c r="D189" s="677"/>
    </row>
    <row r="190" spans="1:4">
      <c r="A190">
        <v>16500643</v>
      </c>
      <c r="B190" t="s">
        <v>3145</v>
      </c>
      <c r="C190" s="82">
        <v>87600</v>
      </c>
      <c r="D190" s="677"/>
    </row>
    <row r="191" spans="1:4">
      <c r="A191">
        <v>16500651</v>
      </c>
      <c r="B191" t="s">
        <v>479</v>
      </c>
      <c r="C191" s="82">
        <v>849299.34</v>
      </c>
    </row>
    <row r="192" spans="1:4">
      <c r="A192">
        <v>16500661</v>
      </c>
      <c r="B192" t="s">
        <v>480</v>
      </c>
      <c r="C192" s="82">
        <v>1837404.38</v>
      </c>
    </row>
    <row r="193" spans="1:4">
      <c r="A193">
        <v>16500671</v>
      </c>
      <c r="B193" t="s">
        <v>481</v>
      </c>
      <c r="C193" s="82">
        <v>1987474.46</v>
      </c>
      <c r="D193" s="677"/>
    </row>
    <row r="194" spans="1:4">
      <c r="A194">
        <v>16500673</v>
      </c>
      <c r="B194" t="s">
        <v>2458</v>
      </c>
      <c r="C194" s="82">
        <v>150379.21</v>
      </c>
      <c r="D194" s="677"/>
    </row>
    <row r="195" spans="1:4">
      <c r="A195">
        <v>16500681</v>
      </c>
      <c r="B195" t="s">
        <v>928</v>
      </c>
      <c r="C195" s="82">
        <v>39834.78</v>
      </c>
      <c r="D195" s="677"/>
    </row>
    <row r="196" spans="1:4">
      <c r="A196">
        <v>16500683</v>
      </c>
      <c r="B196" t="s">
        <v>2869</v>
      </c>
      <c r="C196" s="82">
        <v>15330</v>
      </c>
      <c r="D196" s="677"/>
    </row>
    <row r="197" spans="1:4">
      <c r="A197">
        <v>16500693</v>
      </c>
      <c r="B197" t="s">
        <v>2235</v>
      </c>
      <c r="C197" s="82">
        <v>285525.09999999998</v>
      </c>
    </row>
    <row r="198" spans="1:4">
      <c r="A198">
        <v>16500703</v>
      </c>
      <c r="B198" t="s">
        <v>2263</v>
      </c>
      <c r="C198" s="82">
        <v>63110.33</v>
      </c>
    </row>
    <row r="199" spans="1:4">
      <c r="A199">
        <v>16500731</v>
      </c>
      <c r="B199" t="s">
        <v>1398</v>
      </c>
      <c r="C199" s="82">
        <v>1519061.02</v>
      </c>
      <c r="D199" s="677"/>
    </row>
    <row r="200" spans="1:4">
      <c r="A200">
        <v>16500741</v>
      </c>
      <c r="B200" t="s">
        <v>1399</v>
      </c>
      <c r="C200" s="82">
        <v>1703189.64</v>
      </c>
      <c r="D200" s="677"/>
    </row>
    <row r="201" spans="1:4">
      <c r="A201">
        <v>16500753</v>
      </c>
      <c r="B201" t="s">
        <v>2266</v>
      </c>
      <c r="C201" s="82">
        <v>61784.92</v>
      </c>
      <c r="D201" s="677"/>
    </row>
    <row r="202" spans="1:4">
      <c r="A202">
        <v>16500763</v>
      </c>
      <c r="B202" t="s">
        <v>2883</v>
      </c>
      <c r="C202" s="82">
        <v>142810.82999999999</v>
      </c>
      <c r="D202" s="677"/>
    </row>
    <row r="203" spans="1:4">
      <c r="A203">
        <v>16500783</v>
      </c>
      <c r="B203" t="s">
        <v>2572</v>
      </c>
      <c r="C203" s="82">
        <v>42921.69</v>
      </c>
      <c r="D203" s="677"/>
    </row>
    <row r="204" spans="1:4">
      <c r="A204">
        <v>16500881</v>
      </c>
      <c r="B204" t="s">
        <v>2062</v>
      </c>
      <c r="C204" s="82">
        <v>500000</v>
      </c>
      <c r="D204" s="677"/>
    </row>
    <row r="205" spans="1:4">
      <c r="A205">
        <v>16500901</v>
      </c>
      <c r="B205" t="s">
        <v>2449</v>
      </c>
      <c r="C205" s="82">
        <v>775579.91</v>
      </c>
      <c r="D205" s="677"/>
    </row>
    <row r="206" spans="1:4">
      <c r="A206">
        <v>16500911</v>
      </c>
      <c r="B206" t="s">
        <v>2640</v>
      </c>
      <c r="C206" s="82">
        <v>240434</v>
      </c>
      <c r="D206" s="677"/>
    </row>
    <row r="207" spans="1:4">
      <c r="A207">
        <v>16500953</v>
      </c>
      <c r="B207" t="s">
        <v>3232</v>
      </c>
      <c r="C207" s="82">
        <v>96313.74</v>
      </c>
    </row>
    <row r="208" spans="1:4">
      <c r="A208">
        <v>16501003</v>
      </c>
      <c r="B208" t="s">
        <v>1263</v>
      </c>
      <c r="C208" s="82">
        <v>38718.730000000003</v>
      </c>
    </row>
    <row r="209" spans="1:4">
      <c r="A209">
        <v>16501013</v>
      </c>
      <c r="B209" t="s">
        <v>1869</v>
      </c>
      <c r="C209" s="82">
        <v>11199.87</v>
      </c>
      <c r="D209" s="677"/>
    </row>
    <row r="210" spans="1:4">
      <c r="A210">
        <v>16501051</v>
      </c>
      <c r="B210" t="s">
        <v>2654</v>
      </c>
      <c r="C210" s="82">
        <v>196011.08</v>
      </c>
      <c r="D210" s="677"/>
    </row>
    <row r="211" spans="1:4">
      <c r="A211">
        <v>16501083</v>
      </c>
      <c r="B211" t="s">
        <v>2650</v>
      </c>
      <c r="C211" s="82">
        <v>29851.17</v>
      </c>
      <c r="D211" s="677"/>
    </row>
    <row r="212" spans="1:4">
      <c r="A212">
        <v>16501103</v>
      </c>
      <c r="B212" t="s">
        <v>2867</v>
      </c>
      <c r="C212" s="82">
        <v>23366.1</v>
      </c>
    </row>
    <row r="213" spans="1:4">
      <c r="A213">
        <v>16502013</v>
      </c>
      <c r="B213" t="s">
        <v>2968</v>
      </c>
      <c r="C213" s="82">
        <v>97870.74</v>
      </c>
      <c r="D213" s="677"/>
    </row>
    <row r="214" spans="1:4">
      <c r="A214">
        <v>16502023</v>
      </c>
      <c r="B214" t="s">
        <v>2891</v>
      </c>
      <c r="C214" s="82">
        <v>46094.3</v>
      </c>
      <c r="D214" s="677"/>
    </row>
    <row r="215" spans="1:4">
      <c r="A215">
        <v>16502033</v>
      </c>
      <c r="B215" t="s">
        <v>2944</v>
      </c>
      <c r="C215" s="82">
        <v>60000</v>
      </c>
      <c r="D215" s="677"/>
    </row>
    <row r="216" spans="1:4">
      <c r="A216">
        <v>16502053</v>
      </c>
      <c r="B216" t="s">
        <v>2996</v>
      </c>
      <c r="C216" s="82">
        <v>67322.05</v>
      </c>
      <c r="D216" s="677"/>
    </row>
    <row r="217" spans="1:4">
      <c r="A217">
        <v>16502063</v>
      </c>
      <c r="B217" t="s">
        <v>3020</v>
      </c>
      <c r="C217" s="82">
        <v>115064.89</v>
      </c>
    </row>
    <row r="218" spans="1:4">
      <c r="A218">
        <v>16502083</v>
      </c>
      <c r="B218" t="s">
        <v>3049</v>
      </c>
      <c r="C218" s="82">
        <v>146316.35999999999</v>
      </c>
    </row>
    <row r="219" spans="1:4">
      <c r="A219">
        <v>16502103</v>
      </c>
      <c r="B219" t="s">
        <v>3098</v>
      </c>
      <c r="C219" s="82">
        <v>13026.85</v>
      </c>
      <c r="D219" s="677"/>
    </row>
    <row r="220" spans="1:4">
      <c r="A220">
        <v>16502113</v>
      </c>
      <c r="B220" t="s">
        <v>3118</v>
      </c>
      <c r="C220" s="82">
        <v>25150.81</v>
      </c>
      <c r="D220" s="677"/>
    </row>
    <row r="221" spans="1:4">
      <c r="A221">
        <v>16502123</v>
      </c>
      <c r="B221" t="s">
        <v>3195</v>
      </c>
      <c r="C221" s="82">
        <v>72274.289999999994</v>
      </c>
      <c r="D221" s="677"/>
    </row>
    <row r="222" spans="1:4">
      <c r="A222">
        <v>16504003</v>
      </c>
      <c r="B222" t="s">
        <v>2898</v>
      </c>
      <c r="C222" s="82">
        <v>37047.5</v>
      </c>
      <c r="D222" s="677"/>
    </row>
    <row r="223" spans="1:4">
      <c r="A223">
        <v>16504013</v>
      </c>
      <c r="B223" t="s">
        <v>2969</v>
      </c>
      <c r="C223" s="82">
        <v>57091.34</v>
      </c>
      <c r="D223" s="677"/>
    </row>
    <row r="224" spans="1:4">
      <c r="A224">
        <v>16504033</v>
      </c>
      <c r="B224" t="s">
        <v>2945</v>
      </c>
      <c r="C224" s="82">
        <v>135000</v>
      </c>
      <c r="D224" s="677"/>
    </row>
    <row r="225" spans="1:4">
      <c r="A225">
        <v>16504043</v>
      </c>
      <c r="B225" t="s">
        <v>3145</v>
      </c>
      <c r="C225" s="82">
        <v>124100</v>
      </c>
      <c r="D225" s="677"/>
    </row>
    <row r="226" spans="1:4">
      <c r="A226">
        <v>17300001</v>
      </c>
      <c r="B226" t="s">
        <v>2491</v>
      </c>
      <c r="C226" s="82">
        <v>101821509.17</v>
      </c>
      <c r="D226" s="677"/>
    </row>
    <row r="227" spans="1:4">
      <c r="A227">
        <v>17300002</v>
      </c>
      <c r="B227" t="s">
        <v>1728</v>
      </c>
      <c r="C227" s="82">
        <v>41068952.189999998</v>
      </c>
      <c r="D227" s="677"/>
    </row>
    <row r="228" spans="1:4">
      <c r="A228">
        <v>17500001</v>
      </c>
      <c r="B228" t="s">
        <v>2585</v>
      </c>
      <c r="C228" s="82">
        <v>3443608.42</v>
      </c>
      <c r="D228" s="677"/>
    </row>
    <row r="229" spans="1:4">
      <c r="A229">
        <v>17500002</v>
      </c>
      <c r="B229" t="s">
        <v>2586</v>
      </c>
      <c r="C229" s="82">
        <v>5177548.74</v>
      </c>
      <c r="D229" s="677"/>
    </row>
    <row r="230" spans="1:4">
      <c r="A230">
        <v>17500011</v>
      </c>
      <c r="B230" t="s">
        <v>2587</v>
      </c>
      <c r="C230" s="82">
        <v>1694053.93</v>
      </c>
      <c r="D230" s="677"/>
    </row>
    <row r="231" spans="1:4">
      <c r="A231">
        <v>17500012</v>
      </c>
      <c r="B231" t="s">
        <v>2588</v>
      </c>
      <c r="C231" s="82">
        <v>1768060.6</v>
      </c>
      <c r="D231" s="677"/>
    </row>
    <row r="232" spans="1:4">
      <c r="A232">
        <v>18100003</v>
      </c>
      <c r="B232" t="s">
        <v>995</v>
      </c>
      <c r="C232" s="82">
        <v>315403.03999999998</v>
      </c>
      <c r="D232" s="677"/>
    </row>
    <row r="233" spans="1:4">
      <c r="A233">
        <v>18100093</v>
      </c>
      <c r="B233" t="s">
        <v>244</v>
      </c>
      <c r="C233" s="82">
        <v>49578.44</v>
      </c>
      <c r="D233" s="677"/>
    </row>
    <row r="234" spans="1:4">
      <c r="A234">
        <v>18100203</v>
      </c>
      <c r="B234" t="s">
        <v>1919</v>
      </c>
      <c r="C234" s="82">
        <v>1647173.3</v>
      </c>
      <c r="D234" s="677"/>
    </row>
    <row r="235" spans="1:4">
      <c r="A235">
        <v>18100223</v>
      </c>
      <c r="B235" t="s">
        <v>2808</v>
      </c>
      <c r="C235" s="82">
        <v>1309709.68</v>
      </c>
      <c r="D235" s="677"/>
    </row>
    <row r="236" spans="1:4">
      <c r="A236">
        <v>18100233</v>
      </c>
      <c r="B236" t="s">
        <v>2812</v>
      </c>
      <c r="C236" s="82">
        <v>221333.59</v>
      </c>
    </row>
    <row r="237" spans="1:4">
      <c r="A237">
        <v>18100473</v>
      </c>
      <c r="B237" t="s">
        <v>1287</v>
      </c>
      <c r="C237" s="82">
        <v>1273128.3600000001</v>
      </c>
    </row>
    <row r="238" spans="1:4">
      <c r="A238">
        <v>18100493</v>
      </c>
      <c r="B238" t="s">
        <v>713</v>
      </c>
      <c r="C238" s="82">
        <v>441172.73</v>
      </c>
      <c r="D238" s="677"/>
    </row>
    <row r="239" spans="1:4">
      <c r="A239">
        <v>18100663</v>
      </c>
      <c r="B239" t="s">
        <v>2703</v>
      </c>
      <c r="C239" s="82">
        <v>996957.03</v>
      </c>
      <c r="D239" s="677"/>
    </row>
    <row r="240" spans="1:4">
      <c r="A240">
        <v>18100673</v>
      </c>
      <c r="B240" t="s">
        <v>2706</v>
      </c>
      <c r="C240" s="82">
        <v>1775478.52</v>
      </c>
      <c r="D240" s="677"/>
    </row>
    <row r="241" spans="1:4">
      <c r="A241">
        <v>18100923</v>
      </c>
      <c r="B241" t="s">
        <v>2402</v>
      </c>
      <c r="C241" s="82">
        <v>2298375.1</v>
      </c>
      <c r="D241" s="677"/>
    </row>
    <row r="242" spans="1:4">
      <c r="A242">
        <v>18100933</v>
      </c>
      <c r="B242" t="s">
        <v>2403</v>
      </c>
      <c r="C242" s="82">
        <v>467327.14</v>
      </c>
      <c r="D242" s="677"/>
    </row>
    <row r="243" spans="1:4">
      <c r="A243">
        <v>18100973</v>
      </c>
      <c r="B243" t="s">
        <v>192</v>
      </c>
      <c r="C243" s="82">
        <v>182987</v>
      </c>
      <c r="D243" s="677"/>
    </row>
    <row r="244" spans="1:4">
      <c r="A244">
        <v>18100993</v>
      </c>
      <c r="B244" t="s">
        <v>1827</v>
      </c>
      <c r="C244" s="82">
        <v>50439.43</v>
      </c>
      <c r="D244" s="677"/>
    </row>
    <row r="245" spans="1:4">
      <c r="A245">
        <v>18101023</v>
      </c>
      <c r="B245" t="s">
        <v>1110</v>
      </c>
      <c r="C245" s="82">
        <v>1788707.64</v>
      </c>
      <c r="D245" s="677"/>
    </row>
    <row r="246" spans="1:4">
      <c r="A246">
        <v>18101033</v>
      </c>
      <c r="B246" t="s">
        <v>1283</v>
      </c>
      <c r="C246" s="82">
        <v>2094711.35</v>
      </c>
      <c r="D246" s="677"/>
    </row>
    <row r="247" spans="1:4">
      <c r="A247">
        <v>18101053</v>
      </c>
      <c r="B247" t="s">
        <v>1943</v>
      </c>
      <c r="C247" s="82">
        <v>901720.8</v>
      </c>
      <c r="D247" s="677"/>
    </row>
    <row r="248" spans="1:4">
      <c r="A248">
        <v>18101083</v>
      </c>
      <c r="B248" t="s">
        <v>1006</v>
      </c>
      <c r="C248" s="82">
        <v>737335.27</v>
      </c>
      <c r="D248" s="677"/>
    </row>
    <row r="249" spans="1:4">
      <c r="A249">
        <v>18101093</v>
      </c>
      <c r="B249" t="s">
        <v>1007</v>
      </c>
      <c r="C249" s="82">
        <v>568068.68000000005</v>
      </c>
      <c r="D249" s="677"/>
    </row>
    <row r="250" spans="1:4">
      <c r="A250">
        <v>18101113</v>
      </c>
      <c r="B250" t="s">
        <v>1643</v>
      </c>
      <c r="C250" s="82">
        <v>2888903.51</v>
      </c>
      <c r="D250" s="677"/>
    </row>
    <row r="251" spans="1:4">
      <c r="A251">
        <v>18101123</v>
      </c>
      <c r="B251" t="s">
        <v>2135</v>
      </c>
      <c r="C251" s="82">
        <v>2802184.21</v>
      </c>
      <c r="D251" s="677"/>
    </row>
    <row r="252" spans="1:4">
      <c r="A252">
        <v>18101133</v>
      </c>
      <c r="B252" t="s">
        <v>2136</v>
      </c>
      <c r="C252" s="82">
        <v>2170546.6</v>
      </c>
      <c r="D252" s="677"/>
    </row>
    <row r="253" spans="1:4">
      <c r="A253">
        <v>18101143</v>
      </c>
      <c r="B253" t="s">
        <v>2246</v>
      </c>
      <c r="C253" s="82">
        <v>2659632.0499999998</v>
      </c>
      <c r="D253" s="677"/>
    </row>
    <row r="254" spans="1:4">
      <c r="A254">
        <v>18210231</v>
      </c>
      <c r="B254" t="s">
        <v>1792</v>
      </c>
      <c r="C254" s="82">
        <v>27857717</v>
      </c>
      <c r="D254" s="677"/>
    </row>
    <row r="255" spans="1:4">
      <c r="A255">
        <v>18210261</v>
      </c>
      <c r="B255" t="s">
        <v>2213</v>
      </c>
      <c r="C255" s="82">
        <v>50185.88</v>
      </c>
      <c r="D255" s="677"/>
    </row>
    <row r="256" spans="1:4">
      <c r="A256">
        <v>18210281</v>
      </c>
      <c r="B256" t="s">
        <v>2446</v>
      </c>
      <c r="C256" s="82">
        <v>60295490.299999997</v>
      </c>
      <c r="D256" s="677"/>
    </row>
    <row r="257" spans="1:4">
      <c r="A257">
        <v>18210291</v>
      </c>
      <c r="B257" t="s">
        <v>2522</v>
      </c>
      <c r="C257" s="82">
        <v>7488121.7699999996</v>
      </c>
      <c r="D257" s="677"/>
    </row>
    <row r="258" spans="1:4">
      <c r="A258">
        <v>18210301</v>
      </c>
      <c r="B258" t="s">
        <v>3147</v>
      </c>
      <c r="C258" s="82">
        <v>18189053.359999999</v>
      </c>
      <c r="D258" s="677"/>
    </row>
    <row r="259" spans="1:4">
      <c r="A259">
        <v>18220011</v>
      </c>
      <c r="B259" t="s">
        <v>491</v>
      </c>
      <c r="C259" s="82">
        <v>65708856.939999998</v>
      </c>
      <c r="D259" s="677"/>
    </row>
    <row r="260" spans="1:4">
      <c r="A260">
        <v>18220021</v>
      </c>
      <c r="B260" t="s">
        <v>1157</v>
      </c>
      <c r="C260" s="82">
        <v>743111.53</v>
      </c>
      <c r="D260" s="677"/>
    </row>
    <row r="261" spans="1:4">
      <c r="A261">
        <v>18220031</v>
      </c>
      <c r="B261" t="s">
        <v>261</v>
      </c>
      <c r="C261" s="82">
        <v>-18818583.699999999</v>
      </c>
      <c r="D261" s="677"/>
    </row>
    <row r="262" spans="1:4">
      <c r="A262">
        <v>18220041</v>
      </c>
      <c r="B262" t="s">
        <v>1329</v>
      </c>
      <c r="C262" s="82">
        <v>-16877676.739999998</v>
      </c>
    </row>
    <row r="263" spans="1:4">
      <c r="A263">
        <v>18220061</v>
      </c>
      <c r="B263" t="s">
        <v>1507</v>
      </c>
      <c r="C263" s="82">
        <v>-30211680.609999999</v>
      </c>
    </row>
    <row r="264" spans="1:4">
      <c r="A264">
        <v>18220091</v>
      </c>
      <c r="B264" t="s">
        <v>2436</v>
      </c>
      <c r="C264" s="82">
        <v>402113.31</v>
      </c>
    </row>
    <row r="265" spans="1:4">
      <c r="A265">
        <v>18220101</v>
      </c>
      <c r="B265" t="s">
        <v>3160</v>
      </c>
      <c r="C265" s="82">
        <v>12838587.869999999</v>
      </c>
      <c r="D265" s="677"/>
    </row>
    <row r="266" spans="1:4">
      <c r="A266">
        <v>18230002</v>
      </c>
      <c r="B266" t="s">
        <v>2</v>
      </c>
      <c r="C266" s="82">
        <v>458005.42</v>
      </c>
      <c r="D266" s="677"/>
    </row>
    <row r="267" spans="1:4">
      <c r="A267">
        <v>18230021</v>
      </c>
      <c r="B267" t="s">
        <v>613</v>
      </c>
      <c r="C267" s="82">
        <v>128894861.8</v>
      </c>
      <c r="D267" s="677"/>
    </row>
    <row r="268" spans="1:4">
      <c r="A268">
        <v>18230031</v>
      </c>
      <c r="B268" t="s">
        <v>1332</v>
      </c>
      <c r="C268" s="82">
        <v>52896274.939999998</v>
      </c>
      <c r="D268" s="677"/>
    </row>
    <row r="269" spans="1:4">
      <c r="A269">
        <v>18230032</v>
      </c>
      <c r="B269" t="s">
        <v>878</v>
      </c>
      <c r="C269" s="82">
        <v>15555836.880000001</v>
      </c>
      <c r="D269" s="677"/>
    </row>
    <row r="270" spans="1:4">
      <c r="A270">
        <v>18230041</v>
      </c>
      <c r="B270" t="s">
        <v>766</v>
      </c>
      <c r="C270" s="82">
        <v>21589277</v>
      </c>
    </row>
    <row r="271" spans="1:4">
      <c r="A271">
        <v>18230042</v>
      </c>
      <c r="B271" t="s">
        <v>1686</v>
      </c>
      <c r="C271" s="82">
        <v>-10585813.09</v>
      </c>
    </row>
    <row r="272" spans="1:4">
      <c r="A272">
        <v>18230051</v>
      </c>
      <c r="B272" t="s">
        <v>767</v>
      </c>
      <c r="C272" s="82">
        <v>-16333711.91</v>
      </c>
      <c r="D272" s="677"/>
    </row>
    <row r="273" spans="1:4">
      <c r="A273">
        <v>18230061</v>
      </c>
      <c r="B273" t="s">
        <v>675</v>
      </c>
      <c r="C273" s="82">
        <v>1270181</v>
      </c>
      <c r="D273" s="677"/>
    </row>
    <row r="274" spans="1:4">
      <c r="A274">
        <v>18230071</v>
      </c>
      <c r="B274" t="s">
        <v>1027</v>
      </c>
      <c r="C274" s="82">
        <v>113632921</v>
      </c>
      <c r="D274" s="677"/>
    </row>
    <row r="275" spans="1:4">
      <c r="A275">
        <v>18230081</v>
      </c>
      <c r="B275" t="s">
        <v>988</v>
      </c>
      <c r="C275" s="82">
        <v>-105992002.98999999</v>
      </c>
      <c r="D275" s="677"/>
    </row>
    <row r="276" spans="1:4">
      <c r="A276">
        <v>18230281</v>
      </c>
      <c r="B276" t="s">
        <v>156</v>
      </c>
      <c r="C276" s="82">
        <v>1828298</v>
      </c>
      <c r="D276" s="677"/>
    </row>
    <row r="277" spans="1:4">
      <c r="A277">
        <v>18230291</v>
      </c>
      <c r="B277" t="s">
        <v>1566</v>
      </c>
      <c r="C277" s="82">
        <v>-1828298</v>
      </c>
      <c r="D277" s="677"/>
    </row>
    <row r="278" spans="1:4">
      <c r="A278">
        <v>18230311</v>
      </c>
      <c r="B278" t="s">
        <v>1607</v>
      </c>
      <c r="C278" s="82">
        <v>30000</v>
      </c>
      <c r="D278" s="677"/>
    </row>
    <row r="279" spans="1:4">
      <c r="A279">
        <v>18230351</v>
      </c>
      <c r="B279" t="s">
        <v>238</v>
      </c>
      <c r="C279" s="82">
        <v>116953082.89</v>
      </c>
      <c r="D279" s="677"/>
    </row>
    <row r="280" spans="1:4">
      <c r="A280">
        <v>18230401</v>
      </c>
      <c r="B280" t="s">
        <v>2462</v>
      </c>
      <c r="C280" s="82">
        <v>13262.01</v>
      </c>
      <c r="D280" s="677"/>
    </row>
    <row r="281" spans="1:4">
      <c r="A281">
        <v>18230621</v>
      </c>
      <c r="B281" t="s">
        <v>1353</v>
      </c>
      <c r="C281" s="82">
        <v>-100278647.48999999</v>
      </c>
      <c r="D281" s="677"/>
    </row>
    <row r="282" spans="1:4">
      <c r="A282">
        <v>18230631</v>
      </c>
      <c r="B282" t="s">
        <v>1920</v>
      </c>
      <c r="C282" s="82">
        <v>75766352.859999999</v>
      </c>
      <c r="D282" s="677"/>
    </row>
    <row r="283" spans="1:4">
      <c r="A283">
        <v>18230691</v>
      </c>
      <c r="B283" t="s">
        <v>1366</v>
      </c>
      <c r="C283" s="82">
        <v>-474402.14</v>
      </c>
      <c r="D283" s="677"/>
    </row>
    <row r="284" spans="1:4">
      <c r="A284">
        <v>18230711</v>
      </c>
      <c r="B284" t="s">
        <v>1037</v>
      </c>
      <c r="C284" s="82">
        <v>29551324</v>
      </c>
    </row>
    <row r="285" spans="1:4">
      <c r="A285">
        <v>18230721</v>
      </c>
      <c r="B285" t="s">
        <v>1038</v>
      </c>
      <c r="C285" s="82">
        <v>-29551324</v>
      </c>
    </row>
    <row r="286" spans="1:4">
      <c r="A286">
        <v>18230731</v>
      </c>
      <c r="B286" t="s">
        <v>1842</v>
      </c>
      <c r="C286" s="82">
        <v>9957561</v>
      </c>
      <c r="D286" s="677"/>
    </row>
    <row r="287" spans="1:4">
      <c r="A287">
        <v>18230741</v>
      </c>
      <c r="B287" t="s">
        <v>254</v>
      </c>
      <c r="C287" s="82">
        <v>-9957561</v>
      </c>
      <c r="D287" s="677"/>
    </row>
    <row r="288" spans="1:4">
      <c r="A288">
        <v>18230751</v>
      </c>
      <c r="B288" t="s">
        <v>300</v>
      </c>
      <c r="C288" s="82">
        <v>-12375488</v>
      </c>
      <c r="D288" s="677"/>
    </row>
    <row r="289" spans="1:4">
      <c r="A289">
        <v>18230761</v>
      </c>
      <c r="B289" t="s">
        <v>301</v>
      </c>
      <c r="C289" s="82">
        <v>12375488</v>
      </c>
      <c r="D289" s="677"/>
    </row>
    <row r="290" spans="1:4">
      <c r="A290">
        <v>18230771</v>
      </c>
      <c r="B290" t="s">
        <v>925</v>
      </c>
      <c r="C290" s="82">
        <v>-1674542</v>
      </c>
      <c r="D290" s="677"/>
    </row>
    <row r="291" spans="1:4">
      <c r="A291">
        <v>18230781</v>
      </c>
      <c r="B291" t="s">
        <v>834</v>
      </c>
      <c r="C291" s="82">
        <v>1674542</v>
      </c>
      <c r="D291" s="677"/>
    </row>
    <row r="292" spans="1:4">
      <c r="A292">
        <v>18230791</v>
      </c>
      <c r="B292" t="s">
        <v>406</v>
      </c>
      <c r="C292" s="82">
        <v>3858376</v>
      </c>
      <c r="D292" s="677"/>
    </row>
    <row r="293" spans="1:4">
      <c r="A293">
        <v>18230811</v>
      </c>
      <c r="B293" t="s">
        <v>1671</v>
      </c>
      <c r="C293" s="82">
        <v>-671033</v>
      </c>
      <c r="D293" s="677"/>
    </row>
    <row r="294" spans="1:4">
      <c r="A294">
        <v>18230821</v>
      </c>
      <c r="B294" t="s">
        <v>1672</v>
      </c>
      <c r="C294" s="82">
        <v>671033</v>
      </c>
      <c r="D294" s="677"/>
    </row>
    <row r="295" spans="1:4">
      <c r="A295">
        <v>18230831</v>
      </c>
      <c r="B295" t="s">
        <v>1532</v>
      </c>
      <c r="C295" s="82">
        <v>-30212669</v>
      </c>
    </row>
    <row r="296" spans="1:4">
      <c r="A296">
        <v>18230841</v>
      </c>
      <c r="B296" t="s">
        <v>753</v>
      </c>
      <c r="C296" s="82">
        <v>30212669</v>
      </c>
      <c r="D296" s="677"/>
    </row>
    <row r="297" spans="1:4">
      <c r="A297">
        <v>18230851</v>
      </c>
      <c r="B297" t="s">
        <v>1210</v>
      </c>
      <c r="C297" s="82">
        <v>-1764924</v>
      </c>
      <c r="D297" s="677"/>
    </row>
    <row r="298" spans="1:4">
      <c r="A298">
        <v>18230861</v>
      </c>
      <c r="B298" t="s">
        <v>1211</v>
      </c>
      <c r="C298" s="82">
        <v>1764924</v>
      </c>
      <c r="D298" s="677"/>
    </row>
    <row r="299" spans="1:4">
      <c r="A299">
        <v>18230871</v>
      </c>
      <c r="B299" t="s">
        <v>193</v>
      </c>
      <c r="C299" s="82">
        <v>30270096</v>
      </c>
      <c r="D299" s="677"/>
    </row>
    <row r="300" spans="1:4">
      <c r="A300">
        <v>18230881</v>
      </c>
      <c r="B300" t="s">
        <v>194</v>
      </c>
      <c r="C300" s="82">
        <v>-30270096</v>
      </c>
      <c r="D300" s="677"/>
    </row>
    <row r="301" spans="1:4">
      <c r="A301">
        <v>18230891</v>
      </c>
      <c r="B301" t="s">
        <v>967</v>
      </c>
      <c r="C301" s="82">
        <v>36163528</v>
      </c>
      <c r="D301" s="677"/>
    </row>
    <row r="302" spans="1:4">
      <c r="A302">
        <v>18230971</v>
      </c>
      <c r="B302" t="s">
        <v>1471</v>
      </c>
      <c r="C302" s="82">
        <v>2749643.08</v>
      </c>
      <c r="D302" s="677"/>
    </row>
    <row r="303" spans="1:4">
      <c r="A303">
        <v>18230981</v>
      </c>
      <c r="B303" t="s">
        <v>970</v>
      </c>
      <c r="C303" s="82">
        <v>-36163528</v>
      </c>
      <c r="D303" s="677"/>
    </row>
    <row r="304" spans="1:4">
      <c r="A304">
        <v>18231051</v>
      </c>
      <c r="B304" t="s">
        <v>2228</v>
      </c>
      <c r="C304" s="82">
        <v>-34827817</v>
      </c>
      <c r="D304" s="677"/>
    </row>
    <row r="305" spans="1:4">
      <c r="A305">
        <v>18231061</v>
      </c>
      <c r="B305" t="s">
        <v>2229</v>
      </c>
      <c r="C305" s="82">
        <v>34827817</v>
      </c>
      <c r="D305" s="677"/>
    </row>
    <row r="306" spans="1:4">
      <c r="A306">
        <v>18231081</v>
      </c>
      <c r="B306" t="s">
        <v>2444</v>
      </c>
      <c r="C306" s="82">
        <v>-25644564</v>
      </c>
      <c r="D306" s="677"/>
    </row>
    <row r="307" spans="1:4">
      <c r="A307">
        <v>18231091</v>
      </c>
      <c r="B307" t="s">
        <v>2445</v>
      </c>
      <c r="C307" s="82">
        <v>25644564</v>
      </c>
      <c r="D307" s="677"/>
    </row>
    <row r="308" spans="1:4">
      <c r="A308">
        <v>18231141</v>
      </c>
      <c r="B308" t="s">
        <v>2708</v>
      </c>
      <c r="C308" s="82">
        <v>-37811937</v>
      </c>
      <c r="D308" s="677"/>
    </row>
    <row r="309" spans="1:4">
      <c r="A309">
        <v>18231151</v>
      </c>
      <c r="B309" t="s">
        <v>2709</v>
      </c>
      <c r="C309" s="82">
        <v>37811937</v>
      </c>
      <c r="D309" s="677"/>
    </row>
    <row r="310" spans="1:4">
      <c r="A310">
        <v>18231161</v>
      </c>
      <c r="B310" t="s">
        <v>3012</v>
      </c>
      <c r="C310" s="82">
        <v>40127111</v>
      </c>
      <c r="D310" s="677"/>
    </row>
    <row r="311" spans="1:4">
      <c r="A311">
        <v>18231171</v>
      </c>
      <c r="B311" t="s">
        <v>3013</v>
      </c>
      <c r="C311" s="82">
        <v>-40127111</v>
      </c>
      <c r="D311" s="677"/>
    </row>
    <row r="312" spans="1:4">
      <c r="A312">
        <v>18231181</v>
      </c>
      <c r="B312" t="s">
        <v>3201</v>
      </c>
      <c r="C312" s="82">
        <v>-2405648</v>
      </c>
      <c r="D312" s="677"/>
    </row>
    <row r="313" spans="1:4">
      <c r="A313">
        <v>18231191</v>
      </c>
      <c r="B313" t="s">
        <v>3202</v>
      </c>
      <c r="C313" s="82">
        <v>2405648</v>
      </c>
      <c r="D313" s="677"/>
    </row>
    <row r="314" spans="1:4">
      <c r="A314">
        <v>18232221</v>
      </c>
      <c r="B314" t="s">
        <v>1608</v>
      </c>
      <c r="C314" s="82">
        <v>198681</v>
      </c>
      <c r="D314" s="677"/>
    </row>
    <row r="315" spans="1:4">
      <c r="A315">
        <v>18232251</v>
      </c>
      <c r="B315" t="s">
        <v>1609</v>
      </c>
      <c r="C315" s="82">
        <v>2142305.36</v>
      </c>
      <c r="D315" s="677"/>
    </row>
    <row r="316" spans="1:4">
      <c r="A316">
        <v>18232261</v>
      </c>
      <c r="B316" t="s">
        <v>1644</v>
      </c>
      <c r="C316" s="82">
        <v>199389.37</v>
      </c>
      <c r="D316" s="677"/>
    </row>
    <row r="317" spans="1:4">
      <c r="A317">
        <v>18232271</v>
      </c>
      <c r="B317" t="s">
        <v>1610</v>
      </c>
      <c r="C317" s="82">
        <v>217146.8</v>
      </c>
      <c r="D317" s="677"/>
    </row>
    <row r="318" spans="1:4">
      <c r="A318">
        <v>18232301</v>
      </c>
      <c r="B318" t="s">
        <v>2523</v>
      </c>
      <c r="C318" s="82">
        <v>71940305.370000005</v>
      </c>
      <c r="D318" s="677"/>
    </row>
    <row r="319" spans="1:4">
      <c r="A319">
        <v>18232311</v>
      </c>
      <c r="B319" t="s">
        <v>2524</v>
      </c>
      <c r="C319" s="82">
        <v>15202524</v>
      </c>
      <c r="D319" s="677"/>
    </row>
    <row r="320" spans="1:4">
      <c r="A320">
        <v>18232321</v>
      </c>
      <c r="B320" t="s">
        <v>2525</v>
      </c>
      <c r="C320" s="82">
        <v>2333333.15</v>
      </c>
      <c r="D320" s="677"/>
    </row>
    <row r="321" spans="1:4">
      <c r="A321">
        <v>18232331</v>
      </c>
      <c r="B321" t="s">
        <v>2536</v>
      </c>
      <c r="C321" s="82">
        <v>4499626.62</v>
      </c>
      <c r="D321" s="677"/>
    </row>
    <row r="322" spans="1:4">
      <c r="A322">
        <v>18233061</v>
      </c>
      <c r="B322" t="s">
        <v>1611</v>
      </c>
      <c r="C322" s="82">
        <v>20000</v>
      </c>
      <c r="D322" s="677"/>
    </row>
    <row r="323" spans="1:4">
      <c r="A323">
        <v>18233091</v>
      </c>
      <c r="B323" t="s">
        <v>1612</v>
      </c>
      <c r="C323" s="82">
        <v>198092.16</v>
      </c>
      <c r="D323" s="677"/>
    </row>
    <row r="324" spans="1:4">
      <c r="A324">
        <v>18235521</v>
      </c>
      <c r="B324" t="s">
        <v>2075</v>
      </c>
      <c r="C324" s="82">
        <v>28443858.879999999</v>
      </c>
      <c r="D324" s="677"/>
    </row>
    <row r="325" spans="1:4">
      <c r="A325">
        <v>18236021</v>
      </c>
      <c r="B325" t="s">
        <v>44</v>
      </c>
      <c r="C325" s="82">
        <v>15256064.07</v>
      </c>
      <c r="D325" s="677"/>
    </row>
    <row r="326" spans="1:4">
      <c r="A326">
        <v>18236031</v>
      </c>
      <c r="B326" t="s">
        <v>45</v>
      </c>
      <c r="C326" s="82">
        <v>2873005.76</v>
      </c>
      <c r="D326" s="677"/>
    </row>
    <row r="327" spans="1:4">
      <c r="A327">
        <v>18236041</v>
      </c>
      <c r="B327" t="s">
        <v>46</v>
      </c>
      <c r="C327" s="82">
        <v>-228709.77</v>
      </c>
      <c r="D327" s="677"/>
    </row>
    <row r="328" spans="1:4">
      <c r="A328">
        <v>18236051</v>
      </c>
      <c r="B328" t="s">
        <v>1284</v>
      </c>
      <c r="C328" s="82">
        <v>107024.51</v>
      </c>
      <c r="D328" s="677"/>
    </row>
    <row r="329" spans="1:4">
      <c r="A329">
        <v>18236061</v>
      </c>
      <c r="B329" t="s">
        <v>349</v>
      </c>
      <c r="C329" s="82">
        <v>1031542.85</v>
      </c>
      <c r="D329" s="677"/>
    </row>
    <row r="330" spans="1:4">
      <c r="A330">
        <v>18236071</v>
      </c>
      <c r="B330" t="s">
        <v>350</v>
      </c>
      <c r="C330" s="82">
        <v>671052.84</v>
      </c>
      <c r="D330" s="677"/>
    </row>
    <row r="331" spans="1:4">
      <c r="A331">
        <v>18236091</v>
      </c>
      <c r="B331" t="s">
        <v>1472</v>
      </c>
      <c r="C331" s="82">
        <v>-102670.3</v>
      </c>
      <c r="D331" s="677"/>
    </row>
    <row r="332" spans="1:4">
      <c r="A332">
        <v>18236101</v>
      </c>
      <c r="B332" t="s">
        <v>1509</v>
      </c>
      <c r="C332" s="82">
        <v>3769772.47</v>
      </c>
      <c r="D332" s="677"/>
    </row>
    <row r="333" spans="1:4">
      <c r="A333">
        <v>18236111</v>
      </c>
      <c r="B333" t="s">
        <v>3039</v>
      </c>
      <c r="C333" s="82">
        <v>35059.58</v>
      </c>
      <c r="D333" s="677"/>
    </row>
    <row r="334" spans="1:4">
      <c r="A334">
        <v>18237112</v>
      </c>
      <c r="B334" t="s">
        <v>677</v>
      </c>
      <c r="C334" s="82">
        <v>279321.2</v>
      </c>
      <c r="D334" s="677"/>
    </row>
    <row r="335" spans="1:4">
      <c r="A335">
        <v>18237122</v>
      </c>
      <c r="B335" t="s">
        <v>1018</v>
      </c>
      <c r="C335" s="82">
        <v>169602.13</v>
      </c>
      <c r="D335" s="677"/>
    </row>
    <row r="336" spans="1:4">
      <c r="A336">
        <v>18237132</v>
      </c>
      <c r="B336" t="s">
        <v>58</v>
      </c>
      <c r="C336" s="82">
        <v>133750.43</v>
      </c>
      <c r="D336" s="677"/>
    </row>
    <row r="337" spans="1:4">
      <c r="A337">
        <v>18237142</v>
      </c>
      <c r="B337" t="s">
        <v>59</v>
      </c>
      <c r="C337" s="82">
        <v>53995.63</v>
      </c>
      <c r="D337" s="677"/>
    </row>
    <row r="338" spans="1:4">
      <c r="A338">
        <v>18237152</v>
      </c>
      <c r="B338" t="s">
        <v>345</v>
      </c>
      <c r="C338" s="82">
        <v>67987.45</v>
      </c>
      <c r="D338" s="677"/>
    </row>
    <row r="339" spans="1:4">
      <c r="A339">
        <v>18238031</v>
      </c>
      <c r="B339" t="s">
        <v>2856</v>
      </c>
      <c r="C339" s="82">
        <v>-1444492.17</v>
      </c>
      <c r="D339" s="677"/>
    </row>
    <row r="340" spans="1:4">
      <c r="A340">
        <v>18238032</v>
      </c>
      <c r="B340" t="s">
        <v>2856</v>
      </c>
      <c r="C340" s="82">
        <v>-1033621.19</v>
      </c>
    </row>
    <row r="341" spans="1:4">
      <c r="A341">
        <v>18238041</v>
      </c>
      <c r="B341" t="s">
        <v>2857</v>
      </c>
      <c r="C341" s="82">
        <v>25846138</v>
      </c>
      <c r="D341" s="677"/>
    </row>
    <row r="342" spans="1:4">
      <c r="A342">
        <v>18238042</v>
      </c>
      <c r="B342" t="s">
        <v>2858</v>
      </c>
      <c r="C342" s="82">
        <v>7633643</v>
      </c>
    </row>
    <row r="343" spans="1:4">
      <c r="A343">
        <v>18238141</v>
      </c>
      <c r="B343" t="s">
        <v>3081</v>
      </c>
      <c r="C343" s="82">
        <v>29256077.969999999</v>
      </c>
    </row>
    <row r="344" spans="1:4">
      <c r="A344">
        <v>18238142</v>
      </c>
      <c r="B344" t="s">
        <v>3080</v>
      </c>
      <c r="C344" s="82">
        <v>47759894.75</v>
      </c>
    </row>
    <row r="345" spans="1:4">
      <c r="A345">
        <v>18238151</v>
      </c>
      <c r="B345" t="s">
        <v>2958</v>
      </c>
      <c r="C345" s="82">
        <v>12524149.68</v>
      </c>
      <c r="D345" s="677"/>
    </row>
    <row r="346" spans="1:4">
      <c r="A346">
        <v>18238152</v>
      </c>
      <c r="B346" t="s">
        <v>2872</v>
      </c>
      <c r="C346" s="82">
        <v>12289432.119999999</v>
      </c>
      <c r="D346" s="677"/>
    </row>
    <row r="347" spans="1:4">
      <c r="A347">
        <v>18238161</v>
      </c>
      <c r="B347" t="s">
        <v>2855</v>
      </c>
      <c r="C347" s="82">
        <v>123758.42</v>
      </c>
      <c r="D347" s="677"/>
    </row>
    <row r="348" spans="1:4">
      <c r="A348">
        <v>18238162</v>
      </c>
      <c r="B348" t="s">
        <v>3164</v>
      </c>
      <c r="C348" s="82">
        <v>433699.93</v>
      </c>
      <c r="D348" s="677"/>
    </row>
    <row r="349" spans="1:4">
      <c r="A349">
        <v>18238171</v>
      </c>
      <c r="B349" t="s">
        <v>3059</v>
      </c>
      <c r="C349" s="82">
        <v>209618.78</v>
      </c>
    </row>
    <row r="350" spans="1:4">
      <c r="A350">
        <v>18238172</v>
      </c>
      <c r="B350" t="s">
        <v>2873</v>
      </c>
      <c r="C350" s="82">
        <v>195197.34</v>
      </c>
    </row>
    <row r="351" spans="1:4">
      <c r="A351">
        <v>18238181</v>
      </c>
      <c r="B351" t="s">
        <v>3008</v>
      </c>
      <c r="C351" s="82">
        <v>1350675.98</v>
      </c>
    </row>
    <row r="352" spans="1:4">
      <c r="A352">
        <v>18238191</v>
      </c>
      <c r="B352" t="s">
        <v>3009</v>
      </c>
      <c r="C352" s="82">
        <v>2344223.21</v>
      </c>
      <c r="D352" s="677"/>
    </row>
    <row r="353" spans="1:4">
      <c r="A353">
        <v>18238211</v>
      </c>
      <c r="B353" t="s">
        <v>3000</v>
      </c>
      <c r="C353" s="82">
        <v>24389.49</v>
      </c>
      <c r="D353" s="677"/>
    </row>
    <row r="354" spans="1:4">
      <c r="A354">
        <v>18238221</v>
      </c>
      <c r="B354" t="s">
        <v>3001</v>
      </c>
      <c r="C354" s="82">
        <v>41011.69</v>
      </c>
      <c r="D354" s="677"/>
    </row>
    <row r="355" spans="1:4">
      <c r="A355">
        <v>18238311</v>
      </c>
      <c r="B355" t="s">
        <v>2959</v>
      </c>
      <c r="C355" s="82">
        <v>20341901.760000002</v>
      </c>
    </row>
    <row r="356" spans="1:4">
      <c r="A356">
        <v>18238321</v>
      </c>
      <c r="B356" t="s">
        <v>2960</v>
      </c>
      <c r="C356" s="82">
        <v>2356728.9</v>
      </c>
      <c r="D356" s="677"/>
    </row>
    <row r="357" spans="1:4">
      <c r="A357">
        <v>18238331</v>
      </c>
      <c r="B357" t="s">
        <v>2965</v>
      </c>
      <c r="C357" s="82">
        <v>9254429.7200000007</v>
      </c>
      <c r="D357" s="677"/>
    </row>
    <row r="358" spans="1:4">
      <c r="A358">
        <v>18239001</v>
      </c>
      <c r="B358" t="s">
        <v>1910</v>
      </c>
      <c r="C358" s="82">
        <v>96744945.049999997</v>
      </c>
      <c r="D358" s="677"/>
    </row>
    <row r="359" spans="1:4">
      <c r="A359">
        <v>18239002</v>
      </c>
      <c r="B359" t="s">
        <v>1911</v>
      </c>
      <c r="C359" s="82">
        <v>31544487.260000002</v>
      </c>
      <c r="D359" s="677"/>
    </row>
    <row r="360" spans="1:4">
      <c r="A360">
        <v>18239011</v>
      </c>
      <c r="B360" t="s">
        <v>592</v>
      </c>
      <c r="C360" s="82">
        <v>3046970.83</v>
      </c>
    </row>
    <row r="361" spans="1:4">
      <c r="A361">
        <v>18239012</v>
      </c>
      <c r="B361" t="s">
        <v>593</v>
      </c>
      <c r="C361" s="82">
        <v>1208747.83</v>
      </c>
    </row>
    <row r="362" spans="1:4">
      <c r="A362">
        <v>18239021</v>
      </c>
      <c r="B362" t="s">
        <v>1912</v>
      </c>
      <c r="C362" s="82">
        <v>22076934.280000001</v>
      </c>
      <c r="D362" s="677"/>
    </row>
    <row r="363" spans="1:4">
      <c r="A363">
        <v>18239022</v>
      </c>
      <c r="B363" t="s">
        <v>1913</v>
      </c>
      <c r="C363" s="82">
        <v>8475053.6899999995</v>
      </c>
      <c r="D363" s="677"/>
    </row>
    <row r="364" spans="1:4">
      <c r="A364">
        <v>18239031</v>
      </c>
      <c r="B364" t="s">
        <v>945</v>
      </c>
      <c r="C364" s="82">
        <v>-121868850.16</v>
      </c>
      <c r="D364" s="677"/>
    </row>
    <row r="365" spans="1:4">
      <c r="A365">
        <v>18239032</v>
      </c>
      <c r="B365" t="s">
        <v>946</v>
      </c>
      <c r="C365" s="82">
        <v>-41228288.780000001</v>
      </c>
      <c r="D365" s="677"/>
    </row>
    <row r="366" spans="1:4">
      <c r="A366">
        <v>18239061</v>
      </c>
      <c r="B366" t="s">
        <v>1721</v>
      </c>
      <c r="C366" s="82">
        <v>806180</v>
      </c>
    </row>
    <row r="367" spans="1:4">
      <c r="A367">
        <v>18239092</v>
      </c>
      <c r="B367" t="s">
        <v>3070</v>
      </c>
      <c r="C367" s="82">
        <v>60296.99</v>
      </c>
      <c r="D367" s="677"/>
    </row>
    <row r="368" spans="1:4">
      <c r="A368">
        <v>18400013</v>
      </c>
      <c r="B368" t="s">
        <v>1743</v>
      </c>
      <c r="C368" s="82">
        <v>152175.24</v>
      </c>
      <c r="D368" s="677"/>
    </row>
    <row r="369" spans="1:4">
      <c r="A369">
        <v>18400123</v>
      </c>
      <c r="B369" t="s">
        <v>1744</v>
      </c>
      <c r="C369" s="82">
        <v>-71446.740000000005</v>
      </c>
      <c r="D369" s="677"/>
    </row>
    <row r="370" spans="1:4">
      <c r="A370">
        <v>18400143</v>
      </c>
      <c r="B370" t="s">
        <v>1745</v>
      </c>
      <c r="C370" s="82">
        <v>-68527.64</v>
      </c>
      <c r="D370" s="677"/>
    </row>
    <row r="371" spans="1:4">
      <c r="A371">
        <v>18400433</v>
      </c>
      <c r="B371" t="s">
        <v>3040</v>
      </c>
      <c r="C371" s="82">
        <v>-11714.72</v>
      </c>
    </row>
    <row r="372" spans="1:4">
      <c r="A372">
        <v>18400483</v>
      </c>
      <c r="B372" t="s">
        <v>664</v>
      </c>
      <c r="C372" s="82">
        <v>-169429.07</v>
      </c>
    </row>
    <row r="373" spans="1:4">
      <c r="A373">
        <v>18500003</v>
      </c>
      <c r="B373" t="s">
        <v>704</v>
      </c>
      <c r="C373" s="82">
        <v>28236.48</v>
      </c>
    </row>
    <row r="374" spans="1:4">
      <c r="A374">
        <v>18600013</v>
      </c>
      <c r="B374" t="s">
        <v>1351</v>
      </c>
      <c r="C374" s="82">
        <v>994835.63</v>
      </c>
    </row>
    <row r="375" spans="1:4">
      <c r="A375">
        <v>18600053</v>
      </c>
      <c r="B375" t="s">
        <v>1352</v>
      </c>
      <c r="C375" s="82">
        <v>3769582.28</v>
      </c>
    </row>
    <row r="376" spans="1:4">
      <c r="A376">
        <v>18600091</v>
      </c>
      <c r="B376" t="s">
        <v>2307</v>
      </c>
      <c r="C376" s="82">
        <v>6999.89</v>
      </c>
      <c r="D376" s="677"/>
    </row>
    <row r="377" spans="1:4">
      <c r="A377">
        <v>18600122</v>
      </c>
      <c r="B377" t="s">
        <v>1688</v>
      </c>
      <c r="C377">
        <v>-415.06</v>
      </c>
      <c r="D377" s="677"/>
    </row>
    <row r="378" spans="1:4">
      <c r="A378">
        <v>18600123</v>
      </c>
      <c r="B378" t="s">
        <v>256</v>
      </c>
      <c r="C378">
        <v>366.47</v>
      </c>
      <c r="D378" s="677"/>
    </row>
    <row r="379" spans="1:4">
      <c r="A379">
        <v>18600143</v>
      </c>
      <c r="B379" t="s">
        <v>3168</v>
      </c>
      <c r="C379" s="82">
        <v>26249.99</v>
      </c>
      <c r="D379" s="677"/>
    </row>
    <row r="380" spans="1:4">
      <c r="A380">
        <v>18600291</v>
      </c>
      <c r="B380" t="s">
        <v>3076</v>
      </c>
      <c r="C380" s="82">
        <v>12399.37</v>
      </c>
      <c r="D380" s="677"/>
    </row>
    <row r="381" spans="1:4">
      <c r="A381">
        <v>18600403</v>
      </c>
      <c r="B381" t="s">
        <v>2771</v>
      </c>
      <c r="C381" s="82">
        <v>1204912.49</v>
      </c>
    </row>
    <row r="382" spans="1:4">
      <c r="A382">
        <v>18600512</v>
      </c>
      <c r="B382" t="s">
        <v>2589</v>
      </c>
      <c r="C382" s="82">
        <v>64126260.469999999</v>
      </c>
    </row>
    <row r="383" spans="1:4">
      <c r="A383">
        <v>18600561</v>
      </c>
      <c r="B383" t="s">
        <v>1158</v>
      </c>
      <c r="C383" s="82">
        <v>8110328</v>
      </c>
      <c r="D383" s="677"/>
    </row>
    <row r="384" spans="1:4">
      <c r="A384">
        <v>18600571</v>
      </c>
      <c r="B384" t="s">
        <v>1441</v>
      </c>
      <c r="C384" s="82">
        <v>59721408.640000001</v>
      </c>
      <c r="D384" s="677"/>
    </row>
    <row r="385" spans="1:4">
      <c r="A385">
        <v>18600573</v>
      </c>
      <c r="B385" t="s">
        <v>3179</v>
      </c>
      <c r="C385" s="82">
        <v>4885918</v>
      </c>
      <c r="D385" s="677"/>
    </row>
    <row r="386" spans="1:4">
      <c r="A386">
        <v>18600751</v>
      </c>
      <c r="B386" t="s">
        <v>2393</v>
      </c>
      <c r="C386" s="82">
        <v>2572743.77</v>
      </c>
      <c r="D386" s="677"/>
    </row>
    <row r="387" spans="1:4">
      <c r="A387">
        <v>18600761</v>
      </c>
      <c r="B387" t="s">
        <v>2394</v>
      </c>
      <c r="C387" s="82">
        <v>1102322.26</v>
      </c>
      <c r="D387" s="677"/>
    </row>
    <row r="388" spans="1:4">
      <c r="A388">
        <v>18600771</v>
      </c>
      <c r="B388" t="s">
        <v>2563</v>
      </c>
      <c r="C388" s="82">
        <v>2656356.65</v>
      </c>
      <c r="D388" s="677"/>
    </row>
    <row r="389" spans="1:4">
      <c r="A389">
        <v>18600781</v>
      </c>
      <c r="B389" t="s">
        <v>2564</v>
      </c>
      <c r="C389" s="82">
        <v>1408046.14</v>
      </c>
      <c r="D389" s="677"/>
    </row>
    <row r="390" spans="1:4">
      <c r="A390">
        <v>18600923</v>
      </c>
      <c r="B390" t="s">
        <v>2402</v>
      </c>
      <c r="C390">
        <v>677.95</v>
      </c>
      <c r="D390" s="677"/>
    </row>
    <row r="391" spans="1:4">
      <c r="A391">
        <v>18600941</v>
      </c>
      <c r="B391" t="s">
        <v>3104</v>
      </c>
      <c r="C391" s="82">
        <v>48330.559999999998</v>
      </c>
      <c r="D391" s="677"/>
    </row>
    <row r="392" spans="1:4">
      <c r="A392">
        <v>18600943</v>
      </c>
      <c r="B392" t="s">
        <v>3105</v>
      </c>
      <c r="C392" s="82">
        <v>420719.9</v>
      </c>
      <c r="D392" s="677"/>
    </row>
    <row r="393" spans="1:4">
      <c r="A393">
        <v>18601013</v>
      </c>
      <c r="B393" t="s">
        <v>3207</v>
      </c>
      <c r="C393" s="82">
        <v>112637.5</v>
      </c>
      <c r="D393" s="677"/>
    </row>
    <row r="394" spans="1:4">
      <c r="A394">
        <v>18601021</v>
      </c>
      <c r="B394" t="s">
        <v>2824</v>
      </c>
      <c r="C394" s="82">
        <v>687614.16</v>
      </c>
      <c r="D394" s="677"/>
    </row>
    <row r="395" spans="1:4">
      <c r="A395">
        <v>18601173</v>
      </c>
      <c r="B395" t="s">
        <v>3006</v>
      </c>
      <c r="C395" s="82">
        <v>162853.93</v>
      </c>
      <c r="D395" s="677"/>
    </row>
    <row r="396" spans="1:4">
      <c r="A396">
        <v>18601502</v>
      </c>
      <c r="B396" t="s">
        <v>2773</v>
      </c>
      <c r="C396" s="82">
        <v>174742.64</v>
      </c>
      <c r="D396" s="677"/>
    </row>
    <row r="397" spans="1:4">
      <c r="A397">
        <v>18603003</v>
      </c>
      <c r="B397" t="s">
        <v>3103</v>
      </c>
      <c r="C397" s="82">
        <v>2730857.1</v>
      </c>
      <c r="D397" s="677"/>
    </row>
    <row r="398" spans="1:4">
      <c r="A398">
        <v>18603011</v>
      </c>
      <c r="B398" t="s">
        <v>3054</v>
      </c>
      <c r="C398" s="82">
        <v>2140064.2400000002</v>
      </c>
      <c r="D398" s="677"/>
    </row>
    <row r="399" spans="1:4">
      <c r="A399">
        <v>18603021</v>
      </c>
      <c r="B399" t="s">
        <v>3077</v>
      </c>
      <c r="C399" s="82">
        <v>6350723.0800000001</v>
      </c>
      <c r="D399" s="677"/>
    </row>
    <row r="400" spans="1:4">
      <c r="A400">
        <v>18603031</v>
      </c>
      <c r="B400" t="s">
        <v>3047</v>
      </c>
      <c r="C400" s="82">
        <v>2201598.63</v>
      </c>
      <c r="D400" s="677"/>
    </row>
    <row r="401" spans="1:4">
      <c r="A401">
        <v>18603041</v>
      </c>
      <c r="B401" t="s">
        <v>3078</v>
      </c>
      <c r="C401" s="82">
        <v>1076870.5</v>
      </c>
      <c r="D401" s="677"/>
    </row>
    <row r="402" spans="1:4">
      <c r="A402">
        <v>18603051</v>
      </c>
      <c r="B402" t="s">
        <v>3082</v>
      </c>
      <c r="C402" s="82">
        <v>1142882.6399999999</v>
      </c>
      <c r="D402" s="677"/>
    </row>
    <row r="403" spans="1:4">
      <c r="A403">
        <v>18603061</v>
      </c>
      <c r="B403" t="s">
        <v>3222</v>
      </c>
      <c r="C403" s="82">
        <v>44258.53</v>
      </c>
      <c r="D403" s="677"/>
    </row>
    <row r="404" spans="1:4">
      <c r="A404">
        <v>18603071</v>
      </c>
      <c r="B404" t="s">
        <v>3208</v>
      </c>
      <c r="C404" s="82">
        <v>462146.95</v>
      </c>
      <c r="D404" s="677"/>
    </row>
    <row r="405" spans="1:4">
      <c r="A405">
        <v>18603072</v>
      </c>
      <c r="B405" t="s">
        <v>3223</v>
      </c>
      <c r="C405" s="82">
        <v>1346917.5</v>
      </c>
      <c r="D405" s="677"/>
    </row>
    <row r="406" spans="1:4">
      <c r="A406">
        <v>18603081</v>
      </c>
      <c r="B406" t="s">
        <v>3233</v>
      </c>
      <c r="C406" s="82">
        <v>10000</v>
      </c>
      <c r="D406" s="677"/>
    </row>
    <row r="407" spans="1:4">
      <c r="A407">
        <v>18603091</v>
      </c>
      <c r="B407" t="s">
        <v>3234</v>
      </c>
      <c r="C407" s="82">
        <v>12500</v>
      </c>
      <c r="D407" s="677"/>
    </row>
    <row r="408" spans="1:4">
      <c r="A408">
        <v>18605011</v>
      </c>
      <c r="B408" t="s">
        <v>3182</v>
      </c>
      <c r="C408" s="82">
        <v>2350167.16</v>
      </c>
      <c r="D408" s="677"/>
    </row>
    <row r="409" spans="1:4">
      <c r="A409">
        <v>18605021</v>
      </c>
      <c r="B409" t="s">
        <v>3235</v>
      </c>
      <c r="C409" s="82">
        <v>411802.37</v>
      </c>
      <c r="D409" s="677"/>
    </row>
    <row r="410" spans="1:4">
      <c r="A410">
        <v>18608001</v>
      </c>
      <c r="B410" t="s">
        <v>1613</v>
      </c>
      <c r="C410" s="82">
        <v>404497.63</v>
      </c>
      <c r="D410" s="677"/>
    </row>
    <row r="411" spans="1:4">
      <c r="A411">
        <v>18608002</v>
      </c>
      <c r="B411" t="s">
        <v>3088</v>
      </c>
      <c r="C411" s="82">
        <v>153869.76000000001</v>
      </c>
      <c r="D411" s="677"/>
    </row>
    <row r="412" spans="1:4">
      <c r="A412">
        <v>18608011</v>
      </c>
      <c r="B412" t="s">
        <v>1614</v>
      </c>
      <c r="C412" s="82">
        <v>347606.7</v>
      </c>
      <c r="D412" s="677"/>
    </row>
    <row r="413" spans="1:4">
      <c r="A413">
        <v>18608012</v>
      </c>
      <c r="B413" t="s">
        <v>3084</v>
      </c>
      <c r="C413" s="82">
        <v>219526.17</v>
      </c>
      <c r="D413" s="677"/>
    </row>
    <row r="414" spans="1:4">
      <c r="A414">
        <v>18608021</v>
      </c>
      <c r="B414" t="s">
        <v>1615</v>
      </c>
      <c r="C414" s="82">
        <v>2254508.17</v>
      </c>
      <c r="D414" s="677"/>
    </row>
    <row r="415" spans="1:4">
      <c r="A415">
        <v>18608031</v>
      </c>
      <c r="B415" t="s">
        <v>1616</v>
      </c>
      <c r="C415" s="82">
        <v>50000</v>
      </c>
      <c r="D415" s="677"/>
    </row>
    <row r="416" spans="1:4">
      <c r="A416">
        <v>18608041</v>
      </c>
      <c r="B416" t="s">
        <v>1627</v>
      </c>
      <c r="C416" s="82">
        <v>2133202</v>
      </c>
      <c r="D416" s="677"/>
    </row>
    <row r="417" spans="1:4">
      <c r="A417">
        <v>18608051</v>
      </c>
      <c r="B417" t="s">
        <v>1617</v>
      </c>
      <c r="C417" s="82">
        <v>2878949.83</v>
      </c>
    </row>
    <row r="418" spans="1:4">
      <c r="A418">
        <v>18608062</v>
      </c>
      <c r="B418" t="s">
        <v>511</v>
      </c>
      <c r="C418" s="82">
        <v>-50267724.640000001</v>
      </c>
    </row>
    <row r="419" spans="1:4">
      <c r="A419">
        <v>18608081</v>
      </c>
      <c r="B419" t="s">
        <v>1618</v>
      </c>
      <c r="C419" s="82">
        <v>659654.59</v>
      </c>
      <c r="D419" s="677"/>
    </row>
    <row r="420" spans="1:4">
      <c r="A420">
        <v>18608111</v>
      </c>
      <c r="B420" t="s">
        <v>1619</v>
      </c>
      <c r="C420" s="82">
        <v>250000</v>
      </c>
      <c r="D420" s="677"/>
    </row>
    <row r="421" spans="1:4">
      <c r="A421">
        <v>18608112</v>
      </c>
      <c r="B421" t="s">
        <v>1628</v>
      </c>
      <c r="C421" s="82">
        <v>38800463.350000001</v>
      </c>
      <c r="D421" s="677"/>
    </row>
    <row r="422" spans="1:4">
      <c r="A422">
        <v>18608141</v>
      </c>
      <c r="B422" t="s">
        <v>1592</v>
      </c>
      <c r="C422" s="82">
        <v>224879.76</v>
      </c>
      <c r="D422" s="677"/>
    </row>
    <row r="423" spans="1:4">
      <c r="A423">
        <v>18608151</v>
      </c>
      <c r="B423" t="s">
        <v>1645</v>
      </c>
      <c r="C423" s="82">
        <v>75000</v>
      </c>
      <c r="D423" s="677"/>
    </row>
    <row r="424" spans="1:4">
      <c r="A424">
        <v>18608171</v>
      </c>
      <c r="B424" t="s">
        <v>2753</v>
      </c>
      <c r="C424" s="82">
        <v>212588.68</v>
      </c>
      <c r="D424" s="677"/>
    </row>
    <row r="425" spans="1:4">
      <c r="A425">
        <v>18608181</v>
      </c>
      <c r="B425" t="s">
        <v>2300</v>
      </c>
      <c r="C425" s="82">
        <v>50000</v>
      </c>
      <c r="D425" s="677"/>
    </row>
    <row r="426" spans="1:4">
      <c r="A426">
        <v>18608191</v>
      </c>
      <c r="B426" t="s">
        <v>2308</v>
      </c>
      <c r="C426" s="82">
        <v>400495.47</v>
      </c>
      <c r="D426" s="677"/>
    </row>
    <row r="427" spans="1:4">
      <c r="A427">
        <v>18608211</v>
      </c>
      <c r="B427" t="s">
        <v>2754</v>
      </c>
      <c r="C427" s="82">
        <v>111880.23</v>
      </c>
      <c r="D427" s="677"/>
    </row>
    <row r="428" spans="1:4">
      <c r="A428">
        <v>18608212</v>
      </c>
      <c r="B428" t="s">
        <v>1629</v>
      </c>
      <c r="C428" s="82">
        <v>1460480.9</v>
      </c>
      <c r="D428" s="677"/>
    </row>
    <row r="429" spans="1:4">
      <c r="A429">
        <v>18608221</v>
      </c>
      <c r="B429" t="s">
        <v>2463</v>
      </c>
      <c r="C429" s="82">
        <v>140859.12</v>
      </c>
      <c r="D429" s="677"/>
    </row>
    <row r="430" spans="1:4">
      <c r="A430">
        <v>18608231</v>
      </c>
      <c r="B430" t="s">
        <v>2570</v>
      </c>
      <c r="C430" s="82">
        <v>236345.99</v>
      </c>
      <c r="D430" s="677"/>
    </row>
    <row r="431" spans="1:4">
      <c r="A431">
        <v>18608241</v>
      </c>
      <c r="B431" t="s">
        <v>2464</v>
      </c>
      <c r="C431" s="82">
        <v>96000</v>
      </c>
      <c r="D431" s="677"/>
    </row>
    <row r="432" spans="1:4">
      <c r="A432">
        <v>18608312</v>
      </c>
      <c r="B432" t="s">
        <v>1630</v>
      </c>
      <c r="C432" s="82">
        <v>3949045.03</v>
      </c>
      <c r="D432" s="677"/>
    </row>
    <row r="433" spans="1:4">
      <c r="A433">
        <v>18608412</v>
      </c>
      <c r="B433" t="s">
        <v>2726</v>
      </c>
      <c r="C433" s="82">
        <v>2651381.7400000002</v>
      </c>
      <c r="D433" s="677"/>
    </row>
    <row r="434" spans="1:4">
      <c r="A434">
        <v>18608612</v>
      </c>
      <c r="B434" t="s">
        <v>1631</v>
      </c>
      <c r="C434" s="82">
        <v>776531.8</v>
      </c>
      <c r="D434" s="677"/>
    </row>
    <row r="435" spans="1:4">
      <c r="A435">
        <v>18608712</v>
      </c>
      <c r="B435" t="s">
        <v>1632</v>
      </c>
      <c r="C435" s="82">
        <v>5358520.29</v>
      </c>
      <c r="D435" s="677"/>
    </row>
    <row r="436" spans="1:4">
      <c r="A436">
        <v>18608752</v>
      </c>
      <c r="B436" t="s">
        <v>1633</v>
      </c>
      <c r="C436" s="82">
        <v>935530</v>
      </c>
    </row>
    <row r="437" spans="1:4">
      <c r="A437">
        <v>18608772</v>
      </c>
      <c r="B437" t="s">
        <v>2941</v>
      </c>
      <c r="C437" s="82">
        <v>-3488999.1</v>
      </c>
      <c r="D437" s="677"/>
    </row>
    <row r="438" spans="1:4">
      <c r="A438">
        <v>18608782</v>
      </c>
      <c r="B438" t="s">
        <v>2942</v>
      </c>
      <c r="C438" s="82">
        <v>-801550.75</v>
      </c>
      <c r="D438" s="677"/>
    </row>
    <row r="439" spans="1:4">
      <c r="A439">
        <v>18608792</v>
      </c>
      <c r="B439" t="s">
        <v>2943</v>
      </c>
      <c r="C439" s="82">
        <v>-160310.15</v>
      </c>
      <c r="D439" s="677"/>
    </row>
    <row r="440" spans="1:4">
      <c r="A440">
        <v>18609312</v>
      </c>
      <c r="B440" t="s">
        <v>2717</v>
      </c>
      <c r="C440" s="82">
        <v>12405154.710000001</v>
      </c>
      <c r="D440" s="677"/>
    </row>
    <row r="441" spans="1:4">
      <c r="A441">
        <v>18609422</v>
      </c>
      <c r="B441" t="s">
        <v>2480</v>
      </c>
      <c r="C441" s="82">
        <v>22056206.390000001</v>
      </c>
      <c r="D441" s="677"/>
    </row>
    <row r="442" spans="1:4">
      <c r="A442">
        <v>18609432</v>
      </c>
      <c r="B442" t="s">
        <v>2725</v>
      </c>
      <c r="C442" s="82">
        <v>5073998.8</v>
      </c>
      <c r="D442" s="677"/>
    </row>
    <row r="443" spans="1:4">
      <c r="A443">
        <v>18609532</v>
      </c>
      <c r="B443" t="s">
        <v>1634</v>
      </c>
      <c r="C443" s="82">
        <v>231369.84</v>
      </c>
      <c r="D443" s="677"/>
    </row>
    <row r="444" spans="1:4">
      <c r="A444">
        <v>18609542</v>
      </c>
      <c r="B444" t="s">
        <v>1019</v>
      </c>
      <c r="C444" s="82">
        <v>1243523.8799999999</v>
      </c>
      <c r="D444" s="677"/>
    </row>
    <row r="445" spans="1:4">
      <c r="A445">
        <v>18609572</v>
      </c>
      <c r="B445" t="s">
        <v>2476</v>
      </c>
      <c r="C445" s="82">
        <v>609250</v>
      </c>
    </row>
    <row r="446" spans="1:4">
      <c r="A446">
        <v>18609582</v>
      </c>
      <c r="B446" t="s">
        <v>2477</v>
      </c>
      <c r="C446" s="82">
        <v>1919341.5</v>
      </c>
      <c r="D446" s="677"/>
    </row>
    <row r="447" spans="1:4">
      <c r="A447">
        <v>18609592</v>
      </c>
      <c r="B447" t="s">
        <v>2478</v>
      </c>
      <c r="C447" s="82">
        <v>3299692.33</v>
      </c>
      <c r="D447" s="677"/>
    </row>
    <row r="448" spans="1:4">
      <c r="A448">
        <v>18609602</v>
      </c>
      <c r="B448" t="s">
        <v>2479</v>
      </c>
      <c r="C448" s="82">
        <v>236796.87</v>
      </c>
      <c r="D448" s="677"/>
    </row>
    <row r="449" spans="1:4">
      <c r="A449">
        <v>18609622</v>
      </c>
      <c r="B449" t="s">
        <v>2481</v>
      </c>
      <c r="C449" s="82">
        <v>1300000</v>
      </c>
      <c r="D449" s="677"/>
    </row>
    <row r="450" spans="1:4">
      <c r="A450">
        <v>18609642</v>
      </c>
      <c r="B450" t="s">
        <v>2483</v>
      </c>
      <c r="C450" s="82">
        <v>2445223.31</v>
      </c>
      <c r="D450" s="677"/>
    </row>
    <row r="451" spans="1:4">
      <c r="A451">
        <v>18609652</v>
      </c>
      <c r="B451" t="s">
        <v>2484</v>
      </c>
      <c r="C451" s="82">
        <v>2050000</v>
      </c>
      <c r="D451" s="677"/>
    </row>
    <row r="452" spans="1:4">
      <c r="A452">
        <v>18609662</v>
      </c>
      <c r="B452" t="s">
        <v>2485</v>
      </c>
      <c r="C452" s="82">
        <v>519371.25</v>
      </c>
      <c r="D452" s="677"/>
    </row>
    <row r="453" spans="1:4">
      <c r="A453">
        <v>18609672</v>
      </c>
      <c r="B453" t="s">
        <v>2486</v>
      </c>
      <c r="C453" s="82">
        <v>200000</v>
      </c>
      <c r="D453" s="677"/>
    </row>
    <row r="454" spans="1:4">
      <c r="A454">
        <v>18609682</v>
      </c>
      <c r="B454" t="s">
        <v>2506</v>
      </c>
      <c r="C454" s="82">
        <v>140000</v>
      </c>
      <c r="D454" s="677"/>
    </row>
    <row r="455" spans="1:4">
      <c r="A455">
        <v>18609692</v>
      </c>
      <c r="B455" t="s">
        <v>2507</v>
      </c>
      <c r="C455" s="82">
        <v>100000</v>
      </c>
      <c r="D455" s="677"/>
    </row>
    <row r="456" spans="1:4">
      <c r="A456">
        <v>18609801</v>
      </c>
      <c r="B456" t="s">
        <v>2385</v>
      </c>
      <c r="C456" s="82">
        <v>163563</v>
      </c>
      <c r="D456" s="677"/>
    </row>
    <row r="457" spans="1:4">
      <c r="A457">
        <v>18609821</v>
      </c>
      <c r="B457" t="s">
        <v>1094</v>
      </c>
      <c r="C457" s="82">
        <v>850764.05</v>
      </c>
      <c r="D457" s="677"/>
    </row>
    <row r="458" spans="1:4">
      <c r="A458">
        <v>18609841</v>
      </c>
      <c r="B458" t="s">
        <v>2605</v>
      </c>
      <c r="C458" s="82">
        <v>1449786</v>
      </c>
      <c r="D458" s="677"/>
    </row>
    <row r="459" spans="1:4">
      <c r="A459">
        <v>18609861</v>
      </c>
      <c r="B459" t="s">
        <v>2386</v>
      </c>
      <c r="C459" s="82">
        <v>1406897.95</v>
      </c>
      <c r="D459" s="677"/>
    </row>
    <row r="460" spans="1:4">
      <c r="A460">
        <v>18630031</v>
      </c>
      <c r="B460" t="s">
        <v>1944</v>
      </c>
      <c r="C460" s="82">
        <v>246243.64</v>
      </c>
      <c r="D460" s="677"/>
    </row>
    <row r="461" spans="1:4">
      <c r="A461">
        <v>18700032</v>
      </c>
      <c r="B461" t="s">
        <v>2526</v>
      </c>
      <c r="C461" s="82">
        <v>316253.37</v>
      </c>
      <c r="D461" s="677"/>
    </row>
    <row r="462" spans="1:4">
      <c r="A462">
        <v>18700041</v>
      </c>
      <c r="B462" t="s">
        <v>2167</v>
      </c>
      <c r="C462" s="82">
        <v>149362.71</v>
      </c>
      <c r="D462" s="677"/>
    </row>
    <row r="463" spans="1:4">
      <c r="A463">
        <v>18700062</v>
      </c>
      <c r="B463" t="s">
        <v>2527</v>
      </c>
      <c r="C463" s="82">
        <v>-1345.49</v>
      </c>
      <c r="D463" s="677"/>
    </row>
    <row r="464" spans="1:4">
      <c r="A464">
        <v>18700071</v>
      </c>
      <c r="B464" t="s">
        <v>2528</v>
      </c>
      <c r="C464">
        <v>451.1</v>
      </c>
      <c r="D464" s="677"/>
    </row>
    <row r="465" spans="1:4">
      <c r="A465">
        <v>18900013</v>
      </c>
      <c r="B465" t="s">
        <v>670</v>
      </c>
      <c r="C465" s="82">
        <v>28294</v>
      </c>
      <c r="D465" s="677"/>
    </row>
    <row r="466" spans="1:4">
      <c r="A466">
        <v>18900173</v>
      </c>
      <c r="B466" t="s">
        <v>530</v>
      </c>
      <c r="C466" s="82">
        <v>1477701.36</v>
      </c>
      <c r="D466" s="677"/>
    </row>
    <row r="467" spans="1:4">
      <c r="A467">
        <v>18900183</v>
      </c>
      <c r="B467" t="s">
        <v>367</v>
      </c>
      <c r="C467" s="82">
        <v>343154.53</v>
      </c>
      <c r="D467" s="677"/>
    </row>
    <row r="468" spans="1:4">
      <c r="A468">
        <v>18900193</v>
      </c>
      <c r="B468" t="s">
        <v>534</v>
      </c>
      <c r="C468" s="82">
        <v>2776800.01</v>
      </c>
      <c r="D468" s="677"/>
    </row>
    <row r="469" spans="1:4">
      <c r="A469">
        <v>18900243</v>
      </c>
      <c r="B469" t="s">
        <v>1886</v>
      </c>
      <c r="C469" s="82">
        <v>11079.23</v>
      </c>
      <c r="D469" s="677"/>
    </row>
    <row r="470" spans="1:4">
      <c r="A470">
        <v>18900253</v>
      </c>
      <c r="B470" t="s">
        <v>1881</v>
      </c>
      <c r="C470" s="82">
        <v>720107.03</v>
      </c>
      <c r="D470" s="677"/>
    </row>
    <row r="471" spans="1:4">
      <c r="A471">
        <v>18900263</v>
      </c>
      <c r="B471" t="s">
        <v>1882</v>
      </c>
      <c r="C471" s="82">
        <v>547221.9</v>
      </c>
      <c r="D471" s="677"/>
    </row>
    <row r="472" spans="1:4">
      <c r="A472">
        <v>18900273</v>
      </c>
      <c r="B472" t="s">
        <v>802</v>
      </c>
      <c r="C472" s="82">
        <v>1675569.05</v>
      </c>
      <c r="D472" s="677"/>
    </row>
    <row r="473" spans="1:4">
      <c r="A473">
        <v>18900283</v>
      </c>
      <c r="B473" t="s">
        <v>555</v>
      </c>
      <c r="C473" s="82">
        <v>511382.43</v>
      </c>
      <c r="D473" s="677"/>
    </row>
    <row r="474" spans="1:4">
      <c r="A474">
        <v>18900293</v>
      </c>
      <c r="B474" t="s">
        <v>403</v>
      </c>
      <c r="C474" s="82">
        <v>7607.38</v>
      </c>
      <c r="D474" s="677"/>
    </row>
    <row r="475" spans="1:4">
      <c r="A475">
        <v>18900303</v>
      </c>
      <c r="B475" t="s">
        <v>812</v>
      </c>
      <c r="C475" s="82">
        <v>17749.53</v>
      </c>
      <c r="D475" s="677"/>
    </row>
    <row r="476" spans="1:4">
      <c r="A476">
        <v>18900323</v>
      </c>
      <c r="B476" t="s">
        <v>667</v>
      </c>
      <c r="C476" s="82">
        <v>458228.68</v>
      </c>
      <c r="D476" s="677"/>
    </row>
    <row r="477" spans="1:4">
      <c r="A477">
        <v>18900353</v>
      </c>
      <c r="B477" t="s">
        <v>1040</v>
      </c>
      <c r="C477" s="82">
        <v>87913.06</v>
      </c>
      <c r="D477" s="677"/>
    </row>
    <row r="478" spans="1:4">
      <c r="A478">
        <v>18900373</v>
      </c>
      <c r="B478" t="s">
        <v>1030</v>
      </c>
      <c r="C478" s="82">
        <v>4170285.56</v>
      </c>
      <c r="D478" s="677"/>
    </row>
    <row r="479" spans="1:4">
      <c r="A479">
        <v>18900383</v>
      </c>
      <c r="B479" t="s">
        <v>1020</v>
      </c>
      <c r="C479" s="82">
        <v>397822.59</v>
      </c>
      <c r="D479" s="677"/>
    </row>
    <row r="480" spans="1:4">
      <c r="A480">
        <v>18900393</v>
      </c>
      <c r="B480" t="s">
        <v>2415</v>
      </c>
      <c r="C480" s="82">
        <v>14618938.380000001</v>
      </c>
      <c r="D480" s="677"/>
    </row>
    <row r="481" spans="1:4">
      <c r="A481">
        <v>18900403</v>
      </c>
      <c r="B481" t="s">
        <v>2718</v>
      </c>
      <c r="C481" s="82">
        <v>174080.51</v>
      </c>
      <c r="D481" s="677"/>
    </row>
    <row r="482" spans="1:4">
      <c r="A482">
        <v>18900413</v>
      </c>
      <c r="B482" t="s">
        <v>2722</v>
      </c>
      <c r="C482" s="82">
        <v>228661.54</v>
      </c>
      <c r="D482" s="677"/>
    </row>
    <row r="483" spans="1:4">
      <c r="A483">
        <v>18900423</v>
      </c>
      <c r="B483" t="s">
        <v>2719</v>
      </c>
      <c r="C483" s="82">
        <v>911434.15</v>
      </c>
      <c r="D483" s="677"/>
    </row>
    <row r="484" spans="1:4">
      <c r="A484">
        <v>18900433</v>
      </c>
      <c r="B484" t="s">
        <v>2826</v>
      </c>
      <c r="C484" s="82">
        <v>4736205.6399999997</v>
      </c>
      <c r="D484" s="677"/>
    </row>
    <row r="485" spans="1:4">
      <c r="A485">
        <v>18900443</v>
      </c>
      <c r="B485" t="s">
        <v>3055</v>
      </c>
      <c r="C485" s="82">
        <v>109684.67</v>
      </c>
    </row>
    <row r="486" spans="1:4">
      <c r="A486">
        <v>18900451</v>
      </c>
      <c r="B486" t="s">
        <v>3116</v>
      </c>
      <c r="C486" s="82">
        <v>37199.03</v>
      </c>
    </row>
    <row r="487" spans="1:4">
      <c r="A487">
        <v>18900452</v>
      </c>
      <c r="B487" t="s">
        <v>3116</v>
      </c>
      <c r="C487" s="82">
        <v>22799.39</v>
      </c>
      <c r="D487" s="677"/>
    </row>
    <row r="488" spans="1:4">
      <c r="A488">
        <v>18900533</v>
      </c>
      <c r="B488" t="s">
        <v>2827</v>
      </c>
      <c r="C488" s="82">
        <v>800427.84</v>
      </c>
      <c r="D488" s="677"/>
    </row>
    <row r="489" spans="1:4">
      <c r="A489">
        <v>19000003</v>
      </c>
      <c r="B489" t="s">
        <v>129</v>
      </c>
      <c r="C489" s="82">
        <v>3538462.79</v>
      </c>
      <c r="D489" s="677"/>
    </row>
    <row r="490" spans="1:4">
      <c r="A490">
        <v>19000013</v>
      </c>
      <c r="B490" t="s">
        <v>762</v>
      </c>
      <c r="C490" s="82">
        <v>2976281.99</v>
      </c>
      <c r="D490" s="677"/>
    </row>
    <row r="491" spans="1:4">
      <c r="A491">
        <v>19000032</v>
      </c>
      <c r="B491" t="s">
        <v>1826</v>
      </c>
      <c r="C491" s="82">
        <v>18813315.91</v>
      </c>
      <c r="D491" s="677"/>
    </row>
    <row r="492" spans="1:4">
      <c r="A492">
        <v>19000042</v>
      </c>
      <c r="B492" t="s">
        <v>1863</v>
      </c>
      <c r="C492" s="82">
        <v>6061838.5300000003</v>
      </c>
      <c r="D492" s="677"/>
    </row>
    <row r="493" spans="1:4">
      <c r="A493">
        <v>19000043</v>
      </c>
      <c r="B493" t="s">
        <v>8</v>
      </c>
      <c r="C493" s="82">
        <v>8273396.6399999997</v>
      </c>
      <c r="D493" s="677"/>
    </row>
    <row r="494" spans="1:4">
      <c r="A494">
        <v>19000081</v>
      </c>
      <c r="B494" t="s">
        <v>1746</v>
      </c>
      <c r="C494" s="82">
        <v>22023879.190000001</v>
      </c>
      <c r="D494" s="677"/>
    </row>
    <row r="495" spans="1:4">
      <c r="A495">
        <v>19000091</v>
      </c>
      <c r="B495" t="s">
        <v>702</v>
      </c>
      <c r="C495" s="82">
        <v>10563559.15</v>
      </c>
      <c r="D495" s="677"/>
    </row>
    <row r="496" spans="1:4">
      <c r="A496">
        <v>19000093</v>
      </c>
      <c r="B496" t="s">
        <v>771</v>
      </c>
      <c r="C496" s="82">
        <v>5223060.37</v>
      </c>
      <c r="D496" s="677"/>
    </row>
    <row r="497" spans="1:4">
      <c r="A497">
        <v>19000103</v>
      </c>
      <c r="B497" t="s">
        <v>3007</v>
      </c>
      <c r="C497" s="82">
        <v>1049516.99</v>
      </c>
      <c r="D497" s="677"/>
    </row>
    <row r="498" spans="1:4">
      <c r="A498">
        <v>19000111</v>
      </c>
      <c r="B498" t="s">
        <v>915</v>
      </c>
      <c r="C498" s="82">
        <v>147354.38</v>
      </c>
    </row>
    <row r="499" spans="1:4">
      <c r="A499">
        <v>19000112</v>
      </c>
      <c r="B499" t="s">
        <v>2060</v>
      </c>
      <c r="C499" s="82">
        <v>43031.43</v>
      </c>
      <c r="D499" s="677"/>
    </row>
    <row r="500" spans="1:4">
      <c r="A500">
        <v>19000122</v>
      </c>
      <c r="B500" t="s">
        <v>2221</v>
      </c>
      <c r="C500" s="82">
        <v>-88962.64</v>
      </c>
      <c r="D500" s="677"/>
    </row>
    <row r="501" spans="1:4">
      <c r="A501">
        <v>19000133</v>
      </c>
      <c r="B501" t="s">
        <v>1060</v>
      </c>
      <c r="C501" s="82">
        <v>13185864.9</v>
      </c>
      <c r="D501" s="677"/>
    </row>
    <row r="502" spans="1:4">
      <c r="A502">
        <v>19000151</v>
      </c>
      <c r="B502" t="s">
        <v>170</v>
      </c>
      <c r="C502" s="82">
        <v>480407.89</v>
      </c>
      <c r="D502" s="677"/>
    </row>
    <row r="503" spans="1:4">
      <c r="A503">
        <v>19000181</v>
      </c>
      <c r="B503" t="s">
        <v>994</v>
      </c>
      <c r="C503" s="82">
        <v>-1147595.49</v>
      </c>
      <c r="D503" s="677"/>
    </row>
    <row r="504" spans="1:4">
      <c r="A504">
        <v>19000193</v>
      </c>
      <c r="B504" t="s">
        <v>2669</v>
      </c>
      <c r="C504" s="82">
        <v>721929.13</v>
      </c>
      <c r="D504" s="677"/>
    </row>
    <row r="505" spans="1:4">
      <c r="A505">
        <v>19000251</v>
      </c>
      <c r="B505" t="s">
        <v>733</v>
      </c>
      <c r="C505" s="82">
        <v>22244.74</v>
      </c>
      <c r="D505" s="677"/>
    </row>
    <row r="506" spans="1:4">
      <c r="A506">
        <v>19000283</v>
      </c>
      <c r="B506" t="s">
        <v>1584</v>
      </c>
      <c r="C506" s="82">
        <v>1806258.03</v>
      </c>
      <c r="D506" s="677"/>
    </row>
    <row r="507" spans="1:4">
      <c r="A507">
        <v>19000361</v>
      </c>
      <c r="B507" t="s">
        <v>1121</v>
      </c>
      <c r="C507" s="82">
        <v>159437</v>
      </c>
      <c r="D507" s="677"/>
    </row>
    <row r="508" spans="1:4">
      <c r="A508">
        <v>19000371</v>
      </c>
      <c r="B508" t="s">
        <v>1122</v>
      </c>
      <c r="C508" s="82">
        <v>32641.43</v>
      </c>
      <c r="D508" s="677"/>
    </row>
    <row r="509" spans="1:4">
      <c r="A509">
        <v>19000403</v>
      </c>
      <c r="B509" t="s">
        <v>286</v>
      </c>
      <c r="C509" s="82">
        <v>159888.29999999999</v>
      </c>
      <c r="D509" s="677"/>
    </row>
    <row r="510" spans="1:4">
      <c r="A510">
        <v>19000433</v>
      </c>
      <c r="B510" t="s">
        <v>2982</v>
      </c>
      <c r="C510" s="82">
        <v>4452868</v>
      </c>
      <c r="D510" s="677"/>
    </row>
    <row r="511" spans="1:4">
      <c r="A511">
        <v>19000441</v>
      </c>
      <c r="B511" t="s">
        <v>339</v>
      </c>
      <c r="C511" s="82">
        <v>4859143.01</v>
      </c>
      <c r="D511" s="677"/>
    </row>
    <row r="512" spans="1:4">
      <c r="A512">
        <v>19000443</v>
      </c>
      <c r="B512" t="s">
        <v>524</v>
      </c>
      <c r="C512" s="82">
        <v>80519060.409999996</v>
      </c>
      <c r="D512" s="677"/>
    </row>
    <row r="513" spans="1:4">
      <c r="A513">
        <v>19000453</v>
      </c>
      <c r="B513" t="s">
        <v>525</v>
      </c>
      <c r="C513" s="82">
        <v>6504189.9000000004</v>
      </c>
      <c r="D513" s="677"/>
    </row>
    <row r="514" spans="1:4">
      <c r="A514">
        <v>19000463</v>
      </c>
      <c r="B514" t="s">
        <v>526</v>
      </c>
      <c r="C514" s="82">
        <v>-992017.12</v>
      </c>
      <c r="D514" s="677"/>
    </row>
    <row r="515" spans="1:4">
      <c r="A515">
        <v>19000471</v>
      </c>
      <c r="B515" t="s">
        <v>808</v>
      </c>
      <c r="C515" s="82">
        <v>3606518.44</v>
      </c>
      <c r="D515" s="677"/>
    </row>
    <row r="516" spans="1:4">
      <c r="A516">
        <v>19000473</v>
      </c>
      <c r="B516" t="s">
        <v>2163</v>
      </c>
      <c r="C516" s="82">
        <v>2562568</v>
      </c>
      <c r="D516" s="677"/>
    </row>
    <row r="517" spans="1:4">
      <c r="A517">
        <v>19000491</v>
      </c>
      <c r="B517" t="s">
        <v>2540</v>
      </c>
      <c r="C517" s="82">
        <v>2130374.75</v>
      </c>
      <c r="D517" s="677"/>
    </row>
    <row r="518" spans="1:4">
      <c r="A518">
        <v>19000551</v>
      </c>
      <c r="B518" t="s">
        <v>3126</v>
      </c>
      <c r="C518" s="82">
        <v>1965399</v>
      </c>
      <c r="D518" s="677"/>
    </row>
    <row r="519" spans="1:4">
      <c r="A519">
        <v>19000552</v>
      </c>
      <c r="B519" t="s">
        <v>2521</v>
      </c>
      <c r="C519" s="82">
        <v>651336.11</v>
      </c>
      <c r="D519" s="677"/>
    </row>
    <row r="520" spans="1:4">
      <c r="A520">
        <v>19000553</v>
      </c>
      <c r="B520" t="s">
        <v>101</v>
      </c>
      <c r="C520" s="82">
        <v>276605</v>
      </c>
      <c r="D520" s="677"/>
    </row>
    <row r="521" spans="1:4">
      <c r="A521">
        <v>19000562</v>
      </c>
      <c r="B521" t="s">
        <v>763</v>
      </c>
      <c r="C521" s="82">
        <v>1025830.05</v>
      </c>
      <c r="D521" s="677"/>
    </row>
    <row r="522" spans="1:4">
      <c r="A522">
        <v>19000563</v>
      </c>
      <c r="B522" t="s">
        <v>2180</v>
      </c>
      <c r="C522" s="82">
        <v>6104.24</v>
      </c>
    </row>
    <row r="523" spans="1:4">
      <c r="A523">
        <v>19000572</v>
      </c>
      <c r="B523" t="s">
        <v>764</v>
      </c>
      <c r="C523" s="82">
        <v>290763.2</v>
      </c>
      <c r="D523" s="677"/>
    </row>
    <row r="524" spans="1:4">
      <c r="A524">
        <v>19000573</v>
      </c>
      <c r="B524" t="s">
        <v>2248</v>
      </c>
      <c r="C524" s="82">
        <v>297279.77</v>
      </c>
    </row>
    <row r="525" spans="1:4">
      <c r="A525">
        <v>19000581</v>
      </c>
      <c r="B525" t="s">
        <v>195</v>
      </c>
      <c r="C525" s="82">
        <v>3076749.87</v>
      </c>
      <c r="D525" s="677"/>
    </row>
    <row r="526" spans="1:4">
      <c r="A526">
        <v>19000592</v>
      </c>
      <c r="B526" t="s">
        <v>584</v>
      </c>
      <c r="C526" s="82">
        <v>3770731.22</v>
      </c>
      <c r="D526" s="677"/>
    </row>
    <row r="527" spans="1:4">
      <c r="A527">
        <v>19000601</v>
      </c>
      <c r="B527" t="s">
        <v>2138</v>
      </c>
      <c r="C527" s="82">
        <v>163041408</v>
      </c>
      <c r="D527" s="677"/>
    </row>
    <row r="528" spans="1:4">
      <c r="A528">
        <v>19000621</v>
      </c>
      <c r="B528" t="s">
        <v>2197</v>
      </c>
      <c r="C528" s="82">
        <v>55025983.950000003</v>
      </c>
      <c r="D528" s="677"/>
    </row>
    <row r="529" spans="1:4">
      <c r="A529">
        <v>19000641</v>
      </c>
      <c r="B529" t="s">
        <v>2194</v>
      </c>
      <c r="C529" s="82">
        <v>278697.09999999998</v>
      </c>
      <c r="D529" s="677"/>
    </row>
    <row r="530" spans="1:4">
      <c r="A530">
        <v>19000671</v>
      </c>
      <c r="B530" t="s">
        <v>2214</v>
      </c>
      <c r="C530" s="82">
        <v>32765538.120000001</v>
      </c>
      <c r="D530" s="677"/>
    </row>
    <row r="531" spans="1:4">
      <c r="A531">
        <v>19000691</v>
      </c>
      <c r="B531" t="s">
        <v>2541</v>
      </c>
      <c r="C531" s="82">
        <v>24500</v>
      </c>
      <c r="D531" s="677"/>
    </row>
    <row r="532" spans="1:4">
      <c r="A532">
        <v>19000692</v>
      </c>
      <c r="B532" t="s">
        <v>1218</v>
      </c>
      <c r="C532" s="82">
        <v>353500</v>
      </c>
      <c r="D532" s="677"/>
    </row>
    <row r="533" spans="1:4">
      <c r="A533">
        <v>19000711</v>
      </c>
      <c r="B533" t="s">
        <v>2061</v>
      </c>
      <c r="C533" s="82">
        <v>658592.12</v>
      </c>
      <c r="D533" s="677"/>
    </row>
    <row r="534" spans="1:4">
      <c r="A534">
        <v>19000721</v>
      </c>
      <c r="B534" t="s">
        <v>2222</v>
      </c>
      <c r="C534" s="82">
        <v>10869.86</v>
      </c>
      <c r="D534" s="677"/>
    </row>
    <row r="535" spans="1:4">
      <c r="A535">
        <v>19000731</v>
      </c>
      <c r="B535" t="s">
        <v>2317</v>
      </c>
      <c r="C535" s="82">
        <v>266159.46000000002</v>
      </c>
      <c r="D535" s="677"/>
    </row>
    <row r="536" spans="1:4">
      <c r="A536">
        <v>19000732</v>
      </c>
      <c r="B536" t="s">
        <v>2313</v>
      </c>
      <c r="C536" s="82">
        <v>175423.99</v>
      </c>
      <c r="D536" s="677"/>
    </row>
    <row r="537" spans="1:4">
      <c r="A537">
        <v>19000741</v>
      </c>
      <c r="B537" t="s">
        <v>2382</v>
      </c>
      <c r="C537" s="82">
        <v>450288.13</v>
      </c>
      <c r="D537" s="677"/>
    </row>
    <row r="538" spans="1:4">
      <c r="A538">
        <v>19000751</v>
      </c>
      <c r="B538" t="s">
        <v>2408</v>
      </c>
      <c r="C538" s="82">
        <v>1975276.8</v>
      </c>
      <c r="D538" s="677"/>
    </row>
    <row r="539" spans="1:4">
      <c r="A539">
        <v>19000752</v>
      </c>
      <c r="B539" t="s">
        <v>2409</v>
      </c>
      <c r="C539" s="82">
        <v>1056598.2</v>
      </c>
      <c r="D539" s="677"/>
    </row>
    <row r="540" spans="1:4">
      <c r="A540">
        <v>19000781</v>
      </c>
      <c r="B540" t="s">
        <v>2542</v>
      </c>
      <c r="C540" s="82">
        <v>2545655.71</v>
      </c>
      <c r="D540" s="677"/>
    </row>
    <row r="541" spans="1:4">
      <c r="A541">
        <v>19000791</v>
      </c>
      <c r="B541" t="s">
        <v>2543</v>
      </c>
      <c r="C541" s="82">
        <v>475270.42</v>
      </c>
      <c r="D541" s="677"/>
    </row>
    <row r="542" spans="1:4">
      <c r="A542">
        <v>19000801</v>
      </c>
      <c r="B542" t="s">
        <v>2544</v>
      </c>
      <c r="C542" s="82">
        <v>18871.259999999998</v>
      </c>
      <c r="D542" s="677"/>
    </row>
    <row r="543" spans="1:4">
      <c r="A543">
        <v>19000811</v>
      </c>
      <c r="B543" t="s">
        <v>2545</v>
      </c>
      <c r="C543" s="82">
        <v>3006.41</v>
      </c>
      <c r="D543" s="677"/>
    </row>
    <row r="544" spans="1:4">
      <c r="A544">
        <v>19000821</v>
      </c>
      <c r="B544" t="s">
        <v>2583</v>
      </c>
      <c r="C544" s="82">
        <v>525736.68999999994</v>
      </c>
      <c r="D544" s="677"/>
    </row>
    <row r="545" spans="1:4">
      <c r="A545">
        <v>19000831</v>
      </c>
      <c r="B545" t="s">
        <v>2626</v>
      </c>
      <c r="C545" s="82">
        <v>852552.99</v>
      </c>
      <c r="D545" s="677"/>
    </row>
    <row r="546" spans="1:4">
      <c r="A546">
        <v>19000841</v>
      </c>
      <c r="B546" t="s">
        <v>2670</v>
      </c>
      <c r="C546" s="82">
        <v>-354957.93</v>
      </c>
      <c r="D546" s="677"/>
    </row>
    <row r="547" spans="1:4">
      <c r="A547">
        <v>19000851</v>
      </c>
      <c r="B547" t="s">
        <v>2802</v>
      </c>
      <c r="C547" s="82">
        <v>1066773.8899999999</v>
      </c>
      <c r="D547" s="677"/>
    </row>
    <row r="548" spans="1:4">
      <c r="A548">
        <v>19000861</v>
      </c>
      <c r="B548" t="s">
        <v>2863</v>
      </c>
      <c r="C548" s="82">
        <v>268232.53000000003</v>
      </c>
      <c r="D548" s="677"/>
    </row>
    <row r="549" spans="1:4">
      <c r="A549">
        <v>19000871</v>
      </c>
      <c r="B549" t="s">
        <v>3236</v>
      </c>
      <c r="C549" s="82">
        <v>1710071.3</v>
      </c>
      <c r="D549" s="677"/>
    </row>
    <row r="550" spans="1:4">
      <c r="A550">
        <v>19002003</v>
      </c>
      <c r="B550" t="s">
        <v>2990</v>
      </c>
      <c r="C550" s="82">
        <v>122068436.90000001</v>
      </c>
      <c r="D550" s="677"/>
    </row>
    <row r="551" spans="1:4">
      <c r="A551">
        <v>19003011</v>
      </c>
      <c r="B551" t="s">
        <v>3060</v>
      </c>
      <c r="C551" s="82">
        <v>2031321.6</v>
      </c>
      <c r="D551" s="677"/>
    </row>
    <row r="552" spans="1:4">
      <c r="A552">
        <v>19003021</v>
      </c>
      <c r="B552" t="s">
        <v>3079</v>
      </c>
      <c r="C552" s="82">
        <v>588032.55000000005</v>
      </c>
    </row>
    <row r="553" spans="1:4">
      <c r="A553">
        <v>19003031</v>
      </c>
      <c r="B553" t="s">
        <v>3237</v>
      </c>
      <c r="C553" s="82">
        <v>68637.8</v>
      </c>
      <c r="D553" s="677"/>
    </row>
    <row r="554" spans="1:4">
      <c r="A554">
        <v>19003032</v>
      </c>
      <c r="B554" t="s">
        <v>3238</v>
      </c>
      <c r="C554" s="82">
        <v>609385.69999999995</v>
      </c>
      <c r="D554" s="677"/>
    </row>
    <row r="555" spans="1:4">
      <c r="A555">
        <v>19100012</v>
      </c>
      <c r="B555" t="s">
        <v>1000</v>
      </c>
      <c r="C555" s="82">
        <v>-4048870.01</v>
      </c>
      <c r="D555" s="677"/>
    </row>
    <row r="556" spans="1:4">
      <c r="A556">
        <v>19100022</v>
      </c>
      <c r="B556" t="s">
        <v>697</v>
      </c>
      <c r="C556" s="82">
        <v>-23629407.329999998</v>
      </c>
      <c r="D556" s="677"/>
    </row>
    <row r="557" spans="1:4">
      <c r="A557">
        <v>19100132</v>
      </c>
      <c r="B557" t="s">
        <v>683</v>
      </c>
      <c r="C557" s="82">
        <v>-77790.44</v>
      </c>
      <c r="D557" s="677"/>
    </row>
    <row r="558" spans="1:4">
      <c r="A558">
        <v>19100142</v>
      </c>
      <c r="B558" t="s">
        <v>684</v>
      </c>
      <c r="C558" s="82">
        <v>-760252.69</v>
      </c>
      <c r="D558" s="677"/>
    </row>
    <row r="559" spans="1:4">
      <c r="A559">
        <v>19100152</v>
      </c>
      <c r="B559" t="s">
        <v>1138</v>
      </c>
      <c r="C559" s="82">
        <v>-49379.79</v>
      </c>
      <c r="D559" s="677"/>
    </row>
    <row r="560" spans="1:4">
      <c r="A560">
        <v>19100162</v>
      </c>
      <c r="B560" t="s">
        <v>312</v>
      </c>
      <c r="C560" s="82">
        <v>12523927.75</v>
      </c>
      <c r="D560" s="677"/>
    </row>
    <row r="561" spans="1:4">
      <c r="A561">
        <v>20100023</v>
      </c>
      <c r="B561" t="s">
        <v>1984</v>
      </c>
      <c r="C561" s="82">
        <v>-859037.91</v>
      </c>
      <c r="D561" s="677"/>
    </row>
    <row r="562" spans="1:4">
      <c r="A562">
        <v>20700003</v>
      </c>
      <c r="B562" t="s">
        <v>1296</v>
      </c>
      <c r="C562" s="82">
        <v>-122847945.22</v>
      </c>
      <c r="D562" s="677"/>
    </row>
    <row r="563" spans="1:4">
      <c r="A563">
        <v>20700013</v>
      </c>
      <c r="B563" t="s">
        <v>1889</v>
      </c>
      <c r="C563" s="82">
        <v>-338395484.31</v>
      </c>
      <c r="D563" s="677"/>
    </row>
    <row r="564" spans="1:4">
      <c r="A564">
        <v>20700023</v>
      </c>
      <c r="B564" t="s">
        <v>1345</v>
      </c>
      <c r="C564" s="82">
        <v>-16901820.34</v>
      </c>
      <c r="D564" s="677"/>
    </row>
    <row r="565" spans="1:4">
      <c r="A565">
        <v>21100003</v>
      </c>
      <c r="B565" t="s">
        <v>1186</v>
      </c>
      <c r="C565" s="82">
        <v>-2774705116.4699998</v>
      </c>
      <c r="D565" s="677"/>
    </row>
    <row r="566" spans="1:4">
      <c r="A566">
        <v>21100383</v>
      </c>
      <c r="B566" t="s">
        <v>25</v>
      </c>
      <c r="C566" s="82">
        <v>-491575</v>
      </c>
      <c r="D566" s="677"/>
    </row>
    <row r="567" spans="1:4">
      <c r="A567">
        <v>21400013</v>
      </c>
      <c r="B567" t="s">
        <v>1053</v>
      </c>
      <c r="C567" s="82">
        <v>2148854.7200000002</v>
      </c>
      <c r="D567" s="677"/>
    </row>
    <row r="568" spans="1:4">
      <c r="A568">
        <v>21400033</v>
      </c>
      <c r="B568" t="s">
        <v>1055</v>
      </c>
      <c r="C568" s="82">
        <v>4985024.68</v>
      </c>
      <c r="D568" s="677"/>
    </row>
    <row r="569" spans="1:4">
      <c r="A569">
        <v>21500023</v>
      </c>
      <c r="B569" t="s">
        <v>1346</v>
      </c>
      <c r="C569" s="82">
        <v>-9346764</v>
      </c>
      <c r="D569" s="677"/>
    </row>
    <row r="570" spans="1:4">
      <c r="A570">
        <v>21500033</v>
      </c>
      <c r="B570" t="s">
        <v>1890</v>
      </c>
      <c r="C570" s="82">
        <v>-2541813</v>
      </c>
      <c r="D570" s="677"/>
    </row>
    <row r="571" spans="1:4">
      <c r="A571">
        <v>21600003</v>
      </c>
      <c r="B571" t="s">
        <v>419</v>
      </c>
      <c r="C571" s="82">
        <v>-359700081.70999998</v>
      </c>
      <c r="D571" s="677"/>
    </row>
    <row r="572" spans="1:4">
      <c r="A572">
        <v>21600011</v>
      </c>
      <c r="B572" t="s">
        <v>2097</v>
      </c>
      <c r="C572" s="82">
        <v>51331437.82</v>
      </c>
      <c r="D572" s="677"/>
    </row>
    <row r="573" spans="1:4">
      <c r="A573">
        <v>21600013</v>
      </c>
      <c r="B573" t="s">
        <v>672</v>
      </c>
      <c r="C573" s="82">
        <v>77562549.519999996</v>
      </c>
      <c r="D573" s="677"/>
    </row>
    <row r="574" spans="1:4">
      <c r="A574">
        <v>21600023</v>
      </c>
      <c r="B574" t="s">
        <v>1891</v>
      </c>
      <c r="C574" s="82">
        <v>1755001.25</v>
      </c>
      <c r="D574" s="677"/>
    </row>
    <row r="575" spans="1:4">
      <c r="A575">
        <v>21600033</v>
      </c>
      <c r="B575" t="s">
        <v>1196</v>
      </c>
      <c r="C575" s="82">
        <v>1471103.62</v>
      </c>
      <c r="D575" s="677"/>
    </row>
    <row r="576" spans="1:4">
      <c r="A576">
        <v>21600053</v>
      </c>
      <c r="B576" t="s">
        <v>1074</v>
      </c>
      <c r="C576" s="82">
        <v>16359946.109999999</v>
      </c>
      <c r="D576" s="677"/>
    </row>
    <row r="577" spans="1:4">
      <c r="A577">
        <v>21610013</v>
      </c>
      <c r="B577" t="s">
        <v>342</v>
      </c>
      <c r="C577" s="82">
        <v>14642154</v>
      </c>
      <c r="D577" s="677"/>
    </row>
    <row r="578" spans="1:4">
      <c r="A578">
        <v>21900103</v>
      </c>
      <c r="B578" t="s">
        <v>3148</v>
      </c>
      <c r="C578" s="82">
        <v>-15042879.1</v>
      </c>
      <c r="D578" s="677"/>
    </row>
    <row r="579" spans="1:4">
      <c r="A579">
        <v>21900113</v>
      </c>
      <c r="B579" t="s">
        <v>3149</v>
      </c>
      <c r="C579" s="82">
        <v>23638276.399999999</v>
      </c>
      <c r="D579" s="677"/>
    </row>
    <row r="580" spans="1:4">
      <c r="A580">
        <v>21900133</v>
      </c>
      <c r="B580" t="s">
        <v>3150</v>
      </c>
      <c r="C580" s="82">
        <v>456823.7</v>
      </c>
      <c r="D580" s="677"/>
    </row>
    <row r="581" spans="1:4">
      <c r="A581">
        <v>21900143</v>
      </c>
      <c r="B581" t="s">
        <v>3166</v>
      </c>
      <c r="C581" s="82">
        <v>230054458.31999999</v>
      </c>
      <c r="D581" s="677"/>
    </row>
    <row r="582" spans="1:4">
      <c r="A582">
        <v>21900153</v>
      </c>
      <c r="B582" t="s">
        <v>3152</v>
      </c>
      <c r="C582" s="82">
        <v>-80519060.409999996</v>
      </c>
      <c r="D582" s="677"/>
    </row>
    <row r="583" spans="1:4">
      <c r="A583">
        <v>21900163</v>
      </c>
      <c r="B583" t="s">
        <v>3167</v>
      </c>
      <c r="C583" s="82">
        <v>18583400</v>
      </c>
      <c r="D583" s="677"/>
    </row>
    <row r="584" spans="1:4">
      <c r="A584">
        <v>21900173</v>
      </c>
      <c r="B584" t="s">
        <v>3154</v>
      </c>
      <c r="C584" s="82">
        <v>-6504189.96</v>
      </c>
      <c r="D584" s="677"/>
    </row>
    <row r="585" spans="1:4">
      <c r="A585">
        <v>21900183</v>
      </c>
      <c r="B585" t="s">
        <v>3155</v>
      </c>
      <c r="C585" s="82">
        <v>-2834333.32</v>
      </c>
      <c r="D585" s="677"/>
    </row>
    <row r="586" spans="1:4">
      <c r="A586">
        <v>21900193</v>
      </c>
      <c r="B586" t="s">
        <v>3156</v>
      </c>
      <c r="C586" s="82">
        <v>992016.57</v>
      </c>
      <c r="D586" s="677"/>
    </row>
    <row r="587" spans="1:4">
      <c r="A587">
        <v>21900223</v>
      </c>
      <c r="B587" t="s">
        <v>3140</v>
      </c>
      <c r="C587" s="82">
        <v>-159888.29999999999</v>
      </c>
      <c r="D587" s="677"/>
    </row>
    <row r="588" spans="1:4">
      <c r="A588">
        <v>21900233</v>
      </c>
      <c r="B588" t="s">
        <v>3109</v>
      </c>
      <c r="C588" s="82">
        <v>5265007.6900000004</v>
      </c>
      <c r="D588" s="677"/>
    </row>
    <row r="589" spans="1:4">
      <c r="A589">
        <v>21900243</v>
      </c>
      <c r="B589" t="s">
        <v>3157</v>
      </c>
      <c r="C589" s="82">
        <v>-8273396.7400000002</v>
      </c>
      <c r="D589" s="677"/>
    </row>
    <row r="590" spans="1:4">
      <c r="A590">
        <v>22100353</v>
      </c>
      <c r="B590" t="s">
        <v>1959</v>
      </c>
      <c r="C590" s="82">
        <v>-10000000</v>
      </c>
    </row>
    <row r="591" spans="1:4">
      <c r="A591">
        <v>22100363</v>
      </c>
      <c r="B591" t="s">
        <v>471</v>
      </c>
      <c r="C591" s="82">
        <v>-2000000</v>
      </c>
      <c r="D591" s="677"/>
    </row>
    <row r="592" spans="1:4">
      <c r="A592">
        <v>22100393</v>
      </c>
      <c r="B592" t="s">
        <v>474</v>
      </c>
      <c r="C592" s="82">
        <v>-15000000</v>
      </c>
      <c r="D592" s="677"/>
    </row>
    <row r="593" spans="1:4">
      <c r="A593">
        <v>22100413</v>
      </c>
      <c r="B593" t="s">
        <v>141</v>
      </c>
      <c r="C593" s="82">
        <v>-2000000</v>
      </c>
      <c r="D593" s="677"/>
    </row>
    <row r="594" spans="1:4">
      <c r="A594">
        <v>22100713</v>
      </c>
      <c r="B594" t="s">
        <v>513</v>
      </c>
      <c r="C594" s="82">
        <v>-300000000</v>
      </c>
      <c r="D594" s="677"/>
    </row>
    <row r="595" spans="1:4">
      <c r="A595">
        <v>22100723</v>
      </c>
      <c r="B595" t="s">
        <v>514</v>
      </c>
      <c r="C595" s="82">
        <v>-200000000</v>
      </c>
      <c r="D595" s="677"/>
    </row>
    <row r="596" spans="1:4">
      <c r="A596">
        <v>22100743</v>
      </c>
      <c r="B596" t="s">
        <v>1322</v>
      </c>
      <c r="C596" s="82">
        <v>-100000000</v>
      </c>
      <c r="D596" s="677"/>
    </row>
    <row r="597" spans="1:4">
      <c r="A597">
        <v>22100823</v>
      </c>
      <c r="B597" t="s">
        <v>1921</v>
      </c>
      <c r="C597" s="82">
        <v>-250000000</v>
      </c>
      <c r="D597" s="677"/>
    </row>
    <row r="598" spans="1:4">
      <c r="A598">
        <v>22100833</v>
      </c>
      <c r="B598" t="s">
        <v>2808</v>
      </c>
      <c r="C598" s="82">
        <v>-138460000</v>
      </c>
      <c r="D598" s="677"/>
    </row>
    <row r="599" spans="1:4">
      <c r="A599">
        <v>22100843</v>
      </c>
      <c r="B599" t="s">
        <v>2812</v>
      </c>
      <c r="C599" s="82">
        <v>-23400000</v>
      </c>
      <c r="D599" s="677"/>
    </row>
    <row r="600" spans="1:4">
      <c r="A600">
        <v>22100923</v>
      </c>
      <c r="B600" t="s">
        <v>2402</v>
      </c>
      <c r="C600" s="82">
        <v>-250000000</v>
      </c>
      <c r="D600" s="677"/>
    </row>
    <row r="601" spans="1:4">
      <c r="A601">
        <v>22100933</v>
      </c>
      <c r="B601" t="s">
        <v>2403</v>
      </c>
      <c r="C601" s="82">
        <v>-45000000</v>
      </c>
      <c r="D601" s="677"/>
    </row>
    <row r="602" spans="1:4">
      <c r="A602">
        <v>22100973</v>
      </c>
      <c r="B602" t="s">
        <v>196</v>
      </c>
      <c r="C602" s="82">
        <v>-250000000</v>
      </c>
      <c r="D602" s="677"/>
    </row>
    <row r="603" spans="1:4">
      <c r="A603">
        <v>22100993</v>
      </c>
      <c r="B603" t="s">
        <v>1736</v>
      </c>
      <c r="C603" s="82">
        <v>-150000000</v>
      </c>
      <c r="D603" s="677"/>
    </row>
    <row r="604" spans="1:4">
      <c r="A604">
        <v>22101023</v>
      </c>
      <c r="B604" t="s">
        <v>1032</v>
      </c>
      <c r="C604" s="82">
        <v>-250000000</v>
      </c>
      <c r="D604" s="677"/>
    </row>
    <row r="605" spans="1:4">
      <c r="A605">
        <v>22101033</v>
      </c>
      <c r="B605" t="s">
        <v>1893</v>
      </c>
      <c r="C605" s="82">
        <v>-300000000</v>
      </c>
      <c r="D605" s="677"/>
    </row>
    <row r="606" spans="1:4">
      <c r="A606">
        <v>22101053</v>
      </c>
      <c r="B606" t="s">
        <v>1943</v>
      </c>
      <c r="C606" s="82">
        <v>-250000000</v>
      </c>
      <c r="D606" s="677"/>
    </row>
    <row r="607" spans="1:4">
      <c r="A607">
        <v>22101113</v>
      </c>
      <c r="B607" t="s">
        <v>1605</v>
      </c>
      <c r="C607" s="82">
        <v>-350000000</v>
      </c>
      <c r="D607" s="677"/>
    </row>
    <row r="608" spans="1:4">
      <c r="A608">
        <v>22101123</v>
      </c>
      <c r="B608" t="s">
        <v>2137</v>
      </c>
      <c r="C608" s="82">
        <v>-325000000</v>
      </c>
      <c r="D608" s="677"/>
    </row>
    <row r="609" spans="1:4">
      <c r="A609">
        <v>22101133</v>
      </c>
      <c r="B609" t="s">
        <v>2132</v>
      </c>
      <c r="C609" s="82">
        <v>-250000000</v>
      </c>
      <c r="D609" s="677"/>
    </row>
    <row r="610" spans="1:4">
      <c r="A610">
        <v>22101143</v>
      </c>
      <c r="B610" t="s">
        <v>2247</v>
      </c>
      <c r="C610" s="82">
        <v>-300000000</v>
      </c>
      <c r="D610" s="677"/>
    </row>
    <row r="611" spans="1:4">
      <c r="A611">
        <v>22600083</v>
      </c>
      <c r="B611" t="s">
        <v>2243</v>
      </c>
      <c r="C611" s="82">
        <v>12972.12</v>
      </c>
      <c r="D611" s="677"/>
    </row>
    <row r="612" spans="1:4">
      <c r="A612">
        <v>22700003</v>
      </c>
      <c r="B612" t="s">
        <v>2289</v>
      </c>
      <c r="C612" s="82">
        <v>631507.91</v>
      </c>
      <c r="D612" s="677"/>
    </row>
    <row r="613" spans="1:4">
      <c r="A613">
        <v>22820011</v>
      </c>
      <c r="B613" t="s">
        <v>1864</v>
      </c>
      <c r="C613" s="82">
        <v>-70000</v>
      </c>
      <c r="D613" s="677"/>
    </row>
    <row r="614" spans="1:4">
      <c r="A614">
        <v>22820012</v>
      </c>
      <c r="B614" t="s">
        <v>1865</v>
      </c>
      <c r="C614" s="82">
        <v>-1010000</v>
      </c>
      <c r="D614" s="677"/>
    </row>
    <row r="615" spans="1:4">
      <c r="A615">
        <v>22830003</v>
      </c>
      <c r="B615" t="s">
        <v>1058</v>
      </c>
      <c r="C615" s="82">
        <v>-56257298.700000003</v>
      </c>
      <c r="D615" s="677"/>
    </row>
    <row r="616" spans="1:4">
      <c r="A616">
        <v>22830013</v>
      </c>
      <c r="B616" t="s">
        <v>1057</v>
      </c>
      <c r="C616" s="82">
        <v>-5669329.5</v>
      </c>
      <c r="D616" s="677"/>
    </row>
    <row r="617" spans="1:4">
      <c r="A617">
        <v>22830023</v>
      </c>
      <c r="B617" t="s">
        <v>1434</v>
      </c>
      <c r="C617" s="82">
        <v>-60949046.32</v>
      </c>
      <c r="D617" s="677"/>
    </row>
    <row r="618" spans="1:4">
      <c r="A618">
        <v>22830033</v>
      </c>
      <c r="B618" t="s">
        <v>2420</v>
      </c>
      <c r="C618" s="82">
        <v>-1515701.46</v>
      </c>
    </row>
    <row r="619" spans="1:4">
      <c r="A619">
        <v>22830043</v>
      </c>
      <c r="B619" t="s">
        <v>2836</v>
      </c>
      <c r="C619">
        <v>29.23</v>
      </c>
      <c r="D619" s="677"/>
    </row>
    <row r="620" spans="1:4">
      <c r="A620">
        <v>22830053</v>
      </c>
      <c r="B620" t="s">
        <v>2994</v>
      </c>
      <c r="C620" s="82">
        <v>-1365746.01</v>
      </c>
      <c r="D620" s="677"/>
    </row>
    <row r="621" spans="1:4">
      <c r="A621">
        <v>22830063</v>
      </c>
      <c r="B621" t="s">
        <v>3043</v>
      </c>
      <c r="C621" s="82">
        <v>-42528</v>
      </c>
      <c r="D621" s="677"/>
    </row>
    <row r="622" spans="1:4">
      <c r="A622">
        <v>22830073</v>
      </c>
      <c r="B622" t="s">
        <v>3044</v>
      </c>
      <c r="C622" s="82">
        <v>-74644.5</v>
      </c>
      <c r="D622" s="677"/>
    </row>
    <row r="623" spans="1:4">
      <c r="A623">
        <v>22840012</v>
      </c>
      <c r="B623" t="s">
        <v>2508</v>
      </c>
      <c r="C623" s="82">
        <v>-609250</v>
      </c>
      <c r="D623" s="677"/>
    </row>
    <row r="624" spans="1:4">
      <c r="A624">
        <v>22840021</v>
      </c>
      <c r="B624" t="s">
        <v>1620</v>
      </c>
      <c r="C624" s="82">
        <v>-198681</v>
      </c>
      <c r="D624" s="677"/>
    </row>
    <row r="625" spans="1:4">
      <c r="A625">
        <v>22840022</v>
      </c>
      <c r="B625" t="s">
        <v>2509</v>
      </c>
      <c r="C625" s="82">
        <v>-1919341.5</v>
      </c>
      <c r="D625" s="677"/>
    </row>
    <row r="626" spans="1:4">
      <c r="A626">
        <v>22840031</v>
      </c>
      <c r="B626" t="s">
        <v>1635</v>
      </c>
      <c r="C626" s="82">
        <v>-258000</v>
      </c>
      <c r="D626" s="677"/>
    </row>
    <row r="627" spans="1:4">
      <c r="A627">
        <v>22840032</v>
      </c>
      <c r="B627" t="s">
        <v>2510</v>
      </c>
      <c r="C627" s="82">
        <v>-3299692.33</v>
      </c>
    </row>
    <row r="628" spans="1:4">
      <c r="A628">
        <v>22840042</v>
      </c>
      <c r="B628" t="s">
        <v>2511</v>
      </c>
      <c r="C628" s="82">
        <v>-236796.87</v>
      </c>
      <c r="D628" s="677"/>
    </row>
    <row r="629" spans="1:4">
      <c r="A629">
        <v>22840051</v>
      </c>
      <c r="B629" t="s">
        <v>1636</v>
      </c>
      <c r="C629" s="82">
        <v>-30000</v>
      </c>
      <c r="D629" s="677"/>
    </row>
    <row r="630" spans="1:4">
      <c r="A630">
        <v>22840062</v>
      </c>
      <c r="B630" t="s">
        <v>2513</v>
      </c>
      <c r="C630" s="82">
        <v>-1300000</v>
      </c>
      <c r="D630" s="677"/>
    </row>
    <row r="631" spans="1:4">
      <c r="A631">
        <v>22840081</v>
      </c>
      <c r="B631" t="s">
        <v>1621</v>
      </c>
      <c r="C631" s="82">
        <v>-550000</v>
      </c>
      <c r="D631" s="677"/>
    </row>
    <row r="632" spans="1:4">
      <c r="A632">
        <v>22840082</v>
      </c>
      <c r="B632" t="s">
        <v>2514</v>
      </c>
      <c r="C632" s="82">
        <v>-2445223.31</v>
      </c>
      <c r="D632" s="677"/>
    </row>
    <row r="633" spans="1:4">
      <c r="A633">
        <v>22840092</v>
      </c>
      <c r="B633" t="s">
        <v>2515</v>
      </c>
      <c r="C633" s="82">
        <v>-2050000</v>
      </c>
      <c r="D633" s="677"/>
    </row>
    <row r="634" spans="1:4">
      <c r="A634">
        <v>22840102</v>
      </c>
      <c r="B634" t="s">
        <v>2516</v>
      </c>
      <c r="C634" s="82">
        <v>-519371.25</v>
      </c>
      <c r="D634" s="677"/>
    </row>
    <row r="635" spans="1:4">
      <c r="A635">
        <v>22840111</v>
      </c>
      <c r="B635" t="s">
        <v>1637</v>
      </c>
      <c r="C635" s="82">
        <v>-20000</v>
      </c>
      <c r="D635" s="677"/>
    </row>
    <row r="636" spans="1:4">
      <c r="A636">
        <v>22840112</v>
      </c>
      <c r="B636" t="s">
        <v>2517</v>
      </c>
      <c r="C636" s="82">
        <v>-200000</v>
      </c>
      <c r="D636" s="677"/>
    </row>
    <row r="637" spans="1:4">
      <c r="A637">
        <v>22840122</v>
      </c>
      <c r="B637" t="s">
        <v>2518</v>
      </c>
      <c r="C637" s="82">
        <v>-140000</v>
      </c>
      <c r="D637" s="677"/>
    </row>
    <row r="638" spans="1:4">
      <c r="A638">
        <v>22840131</v>
      </c>
      <c r="B638" t="s">
        <v>1622</v>
      </c>
      <c r="C638" s="82">
        <v>-498268.5</v>
      </c>
      <c r="D638" s="677"/>
    </row>
    <row r="639" spans="1:4">
      <c r="A639">
        <v>22840132</v>
      </c>
      <c r="B639" t="s">
        <v>2519</v>
      </c>
      <c r="C639" s="82">
        <v>-100000</v>
      </c>
      <c r="D639" s="677"/>
    </row>
    <row r="640" spans="1:4">
      <c r="A640">
        <v>22840161</v>
      </c>
      <c r="B640" t="s">
        <v>1623</v>
      </c>
      <c r="C640" s="82">
        <v>-347606.7</v>
      </c>
      <c r="D640" s="677"/>
    </row>
    <row r="641" spans="1:4">
      <c r="A641">
        <v>22840162</v>
      </c>
      <c r="B641" t="s">
        <v>3085</v>
      </c>
      <c r="C641" s="82">
        <v>-219526.17</v>
      </c>
      <c r="D641" s="677"/>
    </row>
    <row r="642" spans="1:4">
      <c r="A642">
        <v>22840171</v>
      </c>
      <c r="B642" t="s">
        <v>1624</v>
      </c>
      <c r="C642" s="82">
        <v>-50000</v>
      </c>
      <c r="D642" s="677"/>
    </row>
    <row r="643" spans="1:4">
      <c r="A643">
        <v>22840181</v>
      </c>
      <c r="B643" t="s">
        <v>1638</v>
      </c>
      <c r="C643" s="82">
        <v>-2878949.83</v>
      </c>
      <c r="D643" s="677"/>
    </row>
    <row r="644" spans="1:4">
      <c r="A644">
        <v>22840191</v>
      </c>
      <c r="B644" t="s">
        <v>1625</v>
      </c>
      <c r="C644" s="82">
        <v>-250000</v>
      </c>
      <c r="D644" s="677"/>
    </row>
    <row r="645" spans="1:4">
      <c r="A645">
        <v>22840221</v>
      </c>
      <c r="B645" t="s">
        <v>1646</v>
      </c>
      <c r="C645" s="82">
        <v>-199389.37</v>
      </c>
      <c r="D645" s="677"/>
    </row>
    <row r="646" spans="1:4">
      <c r="A646">
        <v>22840231</v>
      </c>
      <c r="B646" t="s">
        <v>441</v>
      </c>
      <c r="C646" s="82">
        <v>-75000</v>
      </c>
      <c r="D646" s="677"/>
    </row>
    <row r="647" spans="1:4">
      <c r="A647">
        <v>22840251</v>
      </c>
      <c r="B647" t="s">
        <v>984</v>
      </c>
      <c r="C647" s="82">
        <v>-11708823</v>
      </c>
      <c r="D647" s="677"/>
    </row>
    <row r="648" spans="1:4">
      <c r="A648">
        <v>22840281</v>
      </c>
      <c r="B648" t="s">
        <v>2301</v>
      </c>
      <c r="C648" s="82">
        <v>-50000</v>
      </c>
      <c r="D648" s="677"/>
    </row>
    <row r="649" spans="1:4">
      <c r="A649">
        <v>22840301</v>
      </c>
      <c r="B649" t="s">
        <v>2465</v>
      </c>
      <c r="C649" s="82">
        <v>-140859.12</v>
      </c>
      <c r="D649" s="677"/>
    </row>
    <row r="650" spans="1:4">
      <c r="A650">
        <v>22840311</v>
      </c>
      <c r="B650" t="s">
        <v>2466</v>
      </c>
      <c r="C650" s="82">
        <v>-96000</v>
      </c>
      <c r="D650" s="677"/>
    </row>
    <row r="651" spans="1:4">
      <c r="A651">
        <v>22840321</v>
      </c>
      <c r="B651" t="s">
        <v>2647</v>
      </c>
      <c r="C651" s="82">
        <v>-145393439</v>
      </c>
      <c r="D651" s="677"/>
    </row>
    <row r="652" spans="1:4">
      <c r="A652">
        <v>22840331</v>
      </c>
      <c r="B652" t="s">
        <v>3086</v>
      </c>
      <c r="C652" s="82">
        <v>-77529902</v>
      </c>
      <c r="D652" s="677"/>
    </row>
    <row r="653" spans="1:4">
      <c r="A653">
        <v>22840332</v>
      </c>
      <c r="B653" t="s">
        <v>2512</v>
      </c>
      <c r="C653" s="82">
        <v>-22056206.390000001</v>
      </c>
      <c r="D653" s="677"/>
    </row>
    <row r="654" spans="1:4">
      <c r="A654">
        <v>22840341</v>
      </c>
      <c r="B654" t="s">
        <v>3065</v>
      </c>
      <c r="C654" s="82">
        <v>-27036062</v>
      </c>
      <c r="D654" s="677"/>
    </row>
    <row r="655" spans="1:4">
      <c r="A655">
        <v>22841001</v>
      </c>
      <c r="B655" t="s">
        <v>1626</v>
      </c>
      <c r="C655" s="82">
        <v>-4610484.08</v>
      </c>
      <c r="D655" s="677"/>
    </row>
    <row r="656" spans="1:4">
      <c r="A656">
        <v>23001021</v>
      </c>
      <c r="B656" t="s">
        <v>29</v>
      </c>
      <c r="C656" s="82">
        <v>-2184967.21</v>
      </c>
      <c r="D656" s="677"/>
    </row>
    <row r="657" spans="1:4">
      <c r="A657">
        <v>23001031</v>
      </c>
      <c r="B657" t="s">
        <v>1167</v>
      </c>
      <c r="C657" s="82">
        <v>-1193861.26</v>
      </c>
      <c r="D657" s="677"/>
    </row>
    <row r="658" spans="1:4">
      <c r="A658">
        <v>23001041</v>
      </c>
      <c r="B658" t="s">
        <v>385</v>
      </c>
      <c r="C658" s="82">
        <v>-2551119.98</v>
      </c>
      <c r="D658" s="677"/>
    </row>
    <row r="659" spans="1:4">
      <c r="A659">
        <v>23001043</v>
      </c>
      <c r="B659" t="s">
        <v>2663</v>
      </c>
      <c r="C659" s="82">
        <v>-875200.54</v>
      </c>
      <c r="D659" s="677"/>
    </row>
    <row r="660" spans="1:4">
      <c r="A660">
        <v>23001061</v>
      </c>
      <c r="B660" t="s">
        <v>1059</v>
      </c>
      <c r="C660" s="82">
        <v>-7737373.6100000003</v>
      </c>
      <c r="D660" s="677"/>
    </row>
    <row r="661" spans="1:4">
      <c r="A661">
        <v>23001071</v>
      </c>
      <c r="B661" t="s">
        <v>876</v>
      </c>
      <c r="C661" s="82">
        <v>-8912291.0700000003</v>
      </c>
      <c r="D661" s="677"/>
    </row>
    <row r="662" spans="1:4">
      <c r="A662">
        <v>23001092</v>
      </c>
      <c r="B662" t="s">
        <v>545</v>
      </c>
      <c r="C662" s="82">
        <v>-7366980.9100000001</v>
      </c>
      <c r="D662" s="677"/>
    </row>
    <row r="663" spans="1:4">
      <c r="A663">
        <v>23001131</v>
      </c>
      <c r="B663" t="s">
        <v>2451</v>
      </c>
      <c r="C663" s="82">
        <v>-6942419.4299999997</v>
      </c>
      <c r="D663" s="677"/>
    </row>
    <row r="664" spans="1:4">
      <c r="A664">
        <v>23001141</v>
      </c>
      <c r="B664" t="s">
        <v>2658</v>
      </c>
      <c r="C664" s="82">
        <v>-586353.93999999994</v>
      </c>
      <c r="D664" s="677"/>
    </row>
    <row r="665" spans="1:4">
      <c r="A665">
        <v>23001151</v>
      </c>
      <c r="B665" t="s">
        <v>2770</v>
      </c>
      <c r="C665" s="82">
        <v>-265409.59999999998</v>
      </c>
      <c r="D665" s="677"/>
    </row>
    <row r="666" spans="1:4">
      <c r="A666">
        <v>23001231</v>
      </c>
      <c r="B666" t="s">
        <v>2628</v>
      </c>
      <c r="C666" s="82">
        <v>-1638163.04</v>
      </c>
      <c r="D666" s="677"/>
    </row>
    <row r="667" spans="1:4">
      <c r="A667">
        <v>23002011</v>
      </c>
      <c r="B667" t="s">
        <v>1870</v>
      </c>
      <c r="C667" s="82">
        <v>-859915.77</v>
      </c>
      <c r="D667" s="677"/>
    </row>
    <row r="668" spans="1:4">
      <c r="A668">
        <v>23002041</v>
      </c>
      <c r="B668" t="s">
        <v>1220</v>
      </c>
      <c r="C668" s="82">
        <v>-8709918.0600000005</v>
      </c>
      <c r="D668" s="677"/>
    </row>
    <row r="669" spans="1:4">
      <c r="A669">
        <v>23002061</v>
      </c>
      <c r="B669" t="s">
        <v>66</v>
      </c>
      <c r="C669" s="82">
        <v>114248</v>
      </c>
      <c r="D669" s="677"/>
    </row>
    <row r="670" spans="1:4">
      <c r="A670">
        <v>23002071</v>
      </c>
      <c r="B670" t="s">
        <v>50</v>
      </c>
      <c r="C670" s="82">
        <v>266857.81</v>
      </c>
      <c r="D670" s="677"/>
    </row>
    <row r="671" spans="1:4">
      <c r="A671">
        <v>23002072</v>
      </c>
      <c r="B671" t="s">
        <v>2664</v>
      </c>
      <c r="C671" s="82">
        <v>1804646.16</v>
      </c>
      <c r="D671" s="677"/>
    </row>
    <row r="672" spans="1:4">
      <c r="A672">
        <v>23002091</v>
      </c>
      <c r="B672" t="s">
        <v>548</v>
      </c>
      <c r="C672" s="82">
        <v>-381105.81</v>
      </c>
      <c r="D672" s="677"/>
    </row>
    <row r="673" spans="1:4">
      <c r="A673">
        <v>23002092</v>
      </c>
      <c r="B673" t="s">
        <v>549</v>
      </c>
      <c r="C673" s="82">
        <v>-1804646.16</v>
      </c>
      <c r="D673" s="677"/>
    </row>
    <row r="674" spans="1:4">
      <c r="A674">
        <v>23200011</v>
      </c>
      <c r="B674" t="s">
        <v>1779</v>
      </c>
      <c r="C674" s="82">
        <v>-4308913.25</v>
      </c>
      <c r="D674" s="677"/>
    </row>
    <row r="675" spans="1:4">
      <c r="A675">
        <v>23200031</v>
      </c>
      <c r="B675" t="s">
        <v>430</v>
      </c>
      <c r="C675" s="82">
        <v>-20697930.100000001</v>
      </c>
      <c r="D675" s="677"/>
    </row>
    <row r="676" spans="1:4">
      <c r="A676">
        <v>23200033</v>
      </c>
      <c r="B676" t="s">
        <v>434</v>
      </c>
      <c r="C676" s="82">
        <v>-275246.86</v>
      </c>
      <c r="D676" s="677"/>
    </row>
    <row r="677" spans="1:4">
      <c r="A677">
        <v>23200041</v>
      </c>
      <c r="B677" t="s">
        <v>818</v>
      </c>
      <c r="C677" s="82">
        <v>-8715929</v>
      </c>
      <c r="D677" s="677"/>
    </row>
    <row r="678" spans="1:4">
      <c r="A678">
        <v>23200051</v>
      </c>
      <c r="B678" t="s">
        <v>819</v>
      </c>
      <c r="C678" s="82">
        <v>-7977287.1900000004</v>
      </c>
    </row>
    <row r="679" spans="1:4">
      <c r="A679">
        <v>23200061</v>
      </c>
      <c r="B679" t="s">
        <v>375</v>
      </c>
      <c r="C679" s="82">
        <v>-12549323.73</v>
      </c>
      <c r="D679" s="677"/>
    </row>
    <row r="680" spans="1:4">
      <c r="A680">
        <v>23200063</v>
      </c>
      <c r="B680" t="s">
        <v>2202</v>
      </c>
      <c r="C680" s="82">
        <v>-2763097.1</v>
      </c>
    </row>
    <row r="681" spans="1:4">
      <c r="A681">
        <v>23200071</v>
      </c>
      <c r="B681" t="s">
        <v>1899</v>
      </c>
      <c r="C681" s="82">
        <v>-1410626.86</v>
      </c>
      <c r="D681" s="677"/>
    </row>
    <row r="682" spans="1:4">
      <c r="A682">
        <v>23200081</v>
      </c>
      <c r="B682" t="s">
        <v>1900</v>
      </c>
      <c r="C682" s="82">
        <v>-3482312.91</v>
      </c>
    </row>
    <row r="683" spans="1:4">
      <c r="A683">
        <v>23200101</v>
      </c>
      <c r="B683" t="s">
        <v>809</v>
      </c>
      <c r="C683" s="82">
        <v>-807942</v>
      </c>
    </row>
    <row r="684" spans="1:4">
      <c r="A684">
        <v>23200103</v>
      </c>
      <c r="B684" t="s">
        <v>136</v>
      </c>
      <c r="C684" s="82">
        <v>-55607.16</v>
      </c>
    </row>
    <row r="685" spans="1:4">
      <c r="A685">
        <v>23200111</v>
      </c>
      <c r="B685" t="s">
        <v>1901</v>
      </c>
      <c r="C685" s="82">
        <v>-391341.7</v>
      </c>
    </row>
    <row r="686" spans="1:4">
      <c r="A686">
        <v>23200121</v>
      </c>
      <c r="B686" t="s">
        <v>1647</v>
      </c>
      <c r="C686" s="82">
        <v>-113402.42</v>
      </c>
    </row>
    <row r="687" spans="1:4">
      <c r="A687">
        <v>23200153</v>
      </c>
      <c r="B687" t="s">
        <v>3037</v>
      </c>
      <c r="C687" s="82">
        <v>-11445.54</v>
      </c>
    </row>
    <row r="688" spans="1:4">
      <c r="A688">
        <v>23200222</v>
      </c>
      <c r="B688" t="s">
        <v>279</v>
      </c>
      <c r="C688" s="82">
        <v>-10565369.32</v>
      </c>
    </row>
    <row r="689" spans="1:4">
      <c r="A689">
        <v>23200242</v>
      </c>
      <c r="B689" t="s">
        <v>1701</v>
      </c>
      <c r="C689" s="82">
        <v>-32521065.039999999</v>
      </c>
    </row>
    <row r="690" spans="1:4">
      <c r="A690">
        <v>23200281</v>
      </c>
      <c r="B690" t="s">
        <v>3224</v>
      </c>
      <c r="C690">
        <v>-179.04</v>
      </c>
    </row>
    <row r="691" spans="1:4">
      <c r="A691">
        <v>23200282</v>
      </c>
      <c r="B691" t="s">
        <v>3225</v>
      </c>
      <c r="C691" s="82">
        <v>-5191.8</v>
      </c>
    </row>
    <row r="692" spans="1:4">
      <c r="A692">
        <v>23200333</v>
      </c>
      <c r="B692" t="s">
        <v>1045</v>
      </c>
      <c r="C692" s="82">
        <v>-14923027.73</v>
      </c>
    </row>
    <row r="693" spans="1:4">
      <c r="A693">
        <v>23200483</v>
      </c>
      <c r="B693" t="s">
        <v>665</v>
      </c>
      <c r="C693" s="82">
        <v>-5960681.7699999996</v>
      </c>
    </row>
    <row r="694" spans="1:4">
      <c r="A694">
        <v>23200493</v>
      </c>
      <c r="B694" t="s">
        <v>3094</v>
      </c>
      <c r="C694" s="82">
        <v>-88772.7</v>
      </c>
    </row>
    <row r="695" spans="1:4">
      <c r="A695">
        <v>23200543</v>
      </c>
      <c r="B695" t="s">
        <v>735</v>
      </c>
      <c r="C695" s="82">
        <v>-54873815.960000001</v>
      </c>
    </row>
    <row r="696" spans="1:4">
      <c r="A696">
        <v>23200643</v>
      </c>
      <c r="B696" t="s">
        <v>640</v>
      </c>
      <c r="C696" s="82">
        <v>-6078641.6600000001</v>
      </c>
      <c r="D696" s="677"/>
    </row>
    <row r="697" spans="1:4">
      <c r="A697">
        <v>23200653</v>
      </c>
      <c r="B697" t="s">
        <v>1694</v>
      </c>
      <c r="C697" s="82">
        <v>-1034560.69</v>
      </c>
      <c r="D697" s="677"/>
    </row>
    <row r="698" spans="1:4">
      <c r="A698">
        <v>23200683</v>
      </c>
      <c r="B698" t="s">
        <v>1837</v>
      </c>
      <c r="C698">
        <v>-15</v>
      </c>
      <c r="D698" s="677"/>
    </row>
    <row r="699" spans="1:4">
      <c r="A699">
        <v>23200693</v>
      </c>
      <c r="B699" t="s">
        <v>1368</v>
      </c>
      <c r="C699" s="82">
        <v>-205588.3</v>
      </c>
      <c r="D699" s="677"/>
    </row>
    <row r="700" spans="1:4">
      <c r="A700">
        <v>23200733</v>
      </c>
      <c r="B700" t="s">
        <v>248</v>
      </c>
      <c r="C700" s="82">
        <v>-1589.42</v>
      </c>
      <c r="D700" s="677"/>
    </row>
    <row r="701" spans="1:4">
      <c r="A701">
        <v>23200743</v>
      </c>
      <c r="B701" t="s">
        <v>1946</v>
      </c>
      <c r="C701">
        <v>-145.47999999999999</v>
      </c>
      <c r="D701" s="677"/>
    </row>
    <row r="702" spans="1:4">
      <c r="A702">
        <v>23200753</v>
      </c>
      <c r="B702" t="s">
        <v>1674</v>
      </c>
      <c r="C702">
        <v>-8.42</v>
      </c>
      <c r="D702" s="677"/>
    </row>
    <row r="703" spans="1:4">
      <c r="A703">
        <v>23200763</v>
      </c>
      <c r="B703" t="s">
        <v>1945</v>
      </c>
      <c r="C703" s="82">
        <v>-1229.71</v>
      </c>
      <c r="D703" s="677"/>
    </row>
    <row r="704" spans="1:4">
      <c r="A704">
        <v>23200773</v>
      </c>
      <c r="B704" t="s">
        <v>1128</v>
      </c>
      <c r="C704" s="82">
        <v>-14596.8</v>
      </c>
      <c r="D704" s="677"/>
    </row>
    <row r="705" spans="1:4">
      <c r="A705">
        <v>23200823</v>
      </c>
      <c r="B705" t="s">
        <v>3209</v>
      </c>
      <c r="C705" s="82">
        <v>-138289.65</v>
      </c>
      <c r="D705" s="677"/>
    </row>
    <row r="706" spans="1:4">
      <c r="A706">
        <v>23201003</v>
      </c>
      <c r="B706" t="s">
        <v>783</v>
      </c>
      <c r="C706" s="82">
        <v>-19356457.84</v>
      </c>
      <c r="D706" s="677"/>
    </row>
    <row r="707" spans="1:4">
      <c r="A707">
        <v>23201013</v>
      </c>
      <c r="B707" t="s">
        <v>1461</v>
      </c>
      <c r="C707" s="82">
        <v>-6490397.6699999999</v>
      </c>
    </row>
    <row r="708" spans="1:4">
      <c r="A708">
        <v>23201033</v>
      </c>
      <c r="B708" t="s">
        <v>1169</v>
      </c>
      <c r="C708" s="82">
        <v>-158580.07</v>
      </c>
      <c r="D708" s="677"/>
    </row>
    <row r="709" spans="1:4">
      <c r="A709">
        <v>23201043</v>
      </c>
      <c r="B709" t="s">
        <v>498</v>
      </c>
      <c r="C709" s="82">
        <v>-61204.27</v>
      </c>
      <c r="D709" s="677"/>
    </row>
    <row r="710" spans="1:4">
      <c r="A710">
        <v>23201053</v>
      </c>
      <c r="B710" t="s">
        <v>2659</v>
      </c>
      <c r="C710" s="82">
        <v>-45371.13</v>
      </c>
      <c r="D710" s="677"/>
    </row>
    <row r="711" spans="1:4">
      <c r="A711">
        <v>23201073</v>
      </c>
      <c r="B711" t="s">
        <v>1292</v>
      </c>
      <c r="C711" s="82">
        <v>-388827.32</v>
      </c>
      <c r="D711" s="677"/>
    </row>
    <row r="712" spans="1:4">
      <c r="A712">
        <v>23201093</v>
      </c>
      <c r="B712" t="s">
        <v>2201</v>
      </c>
      <c r="C712" s="82">
        <v>-70515.11</v>
      </c>
      <c r="D712" s="677"/>
    </row>
    <row r="713" spans="1:4">
      <c r="A713">
        <v>23201113</v>
      </c>
      <c r="B713" t="s">
        <v>575</v>
      </c>
      <c r="C713" s="82">
        <v>7583.14</v>
      </c>
      <c r="D713" s="677"/>
    </row>
    <row r="714" spans="1:4">
      <c r="A714">
        <v>23201153</v>
      </c>
      <c r="B714" t="s">
        <v>2734</v>
      </c>
      <c r="C714" s="82">
        <v>-5217.17</v>
      </c>
      <c r="D714" s="677"/>
    </row>
    <row r="715" spans="1:4">
      <c r="A715">
        <v>23201163</v>
      </c>
      <c r="B715" t="s">
        <v>2735</v>
      </c>
      <c r="C715" s="82">
        <v>-7256.15</v>
      </c>
      <c r="D715" s="677"/>
    </row>
    <row r="716" spans="1:4">
      <c r="A716">
        <v>23201173</v>
      </c>
      <c r="B716" t="s">
        <v>496</v>
      </c>
      <c r="C716" s="82">
        <v>99342.77</v>
      </c>
      <c r="D716" s="677"/>
    </row>
    <row r="717" spans="1:4">
      <c r="A717">
        <v>23201193</v>
      </c>
      <c r="B717" t="s">
        <v>2736</v>
      </c>
      <c r="C717" s="82">
        <v>-26760.62</v>
      </c>
      <c r="D717" s="677"/>
    </row>
    <row r="718" spans="1:4">
      <c r="A718">
        <v>23201203</v>
      </c>
      <c r="B718" t="s">
        <v>2737</v>
      </c>
      <c r="C718" s="82">
        <v>-3467.04</v>
      </c>
      <c r="D718" s="677"/>
    </row>
    <row r="719" spans="1:4">
      <c r="A719">
        <v>23201251</v>
      </c>
      <c r="B719" t="s">
        <v>2665</v>
      </c>
      <c r="C719" s="82">
        <v>-113315</v>
      </c>
      <c r="D719" s="677"/>
    </row>
    <row r="720" spans="1:4">
      <c r="A720">
        <v>23202173</v>
      </c>
      <c r="B720" t="s">
        <v>416</v>
      </c>
      <c r="C720">
        <v>26.8</v>
      </c>
      <c r="D720" s="677"/>
    </row>
    <row r="721" spans="1:4">
      <c r="A721">
        <v>23202183</v>
      </c>
      <c r="B721" t="s">
        <v>1255</v>
      </c>
      <c r="C721">
        <v>-880.5</v>
      </c>
      <c r="D721" s="677"/>
    </row>
    <row r="722" spans="1:4">
      <c r="A722">
        <v>23202213</v>
      </c>
      <c r="B722" t="s">
        <v>3227</v>
      </c>
      <c r="C722">
        <v>-944.5</v>
      </c>
      <c r="D722" s="677"/>
    </row>
    <row r="723" spans="1:4">
      <c r="A723">
        <v>23300043</v>
      </c>
      <c r="B723" t="s">
        <v>1034</v>
      </c>
      <c r="C723" s="82">
        <v>-28932785.219999999</v>
      </c>
      <c r="D723" s="677"/>
    </row>
    <row r="724" spans="1:4">
      <c r="A724">
        <v>23500003</v>
      </c>
      <c r="B724" t="s">
        <v>2755</v>
      </c>
      <c r="C724" s="82">
        <v>-21059006.66</v>
      </c>
      <c r="D724" s="677"/>
    </row>
    <row r="725" spans="1:4">
      <c r="A725">
        <v>23500011</v>
      </c>
      <c r="B725" t="s">
        <v>991</v>
      </c>
      <c r="C725" s="82">
        <v>-4662953.8099999996</v>
      </c>
      <c r="D725" s="677"/>
    </row>
    <row r="726" spans="1:4">
      <c r="A726">
        <v>23600021</v>
      </c>
      <c r="B726" t="s">
        <v>2494</v>
      </c>
      <c r="C726" s="82">
        <v>-3943954.34</v>
      </c>
      <c r="D726" s="677"/>
    </row>
    <row r="727" spans="1:4">
      <c r="A727">
        <v>23600022</v>
      </c>
      <c r="B727" t="s">
        <v>2495</v>
      </c>
      <c r="C727" s="82">
        <v>-1581976.04</v>
      </c>
    </row>
    <row r="728" spans="1:4">
      <c r="A728">
        <v>23600063</v>
      </c>
      <c r="B728" t="s">
        <v>949</v>
      </c>
      <c r="C728">
        <v>-108.27</v>
      </c>
      <c r="D728" s="677"/>
    </row>
    <row r="729" spans="1:4">
      <c r="A729">
        <v>23600093</v>
      </c>
      <c r="B729" t="s">
        <v>344</v>
      </c>
      <c r="C729" s="82">
        <v>-320593.89</v>
      </c>
    </row>
    <row r="730" spans="1:4">
      <c r="A730">
        <v>23600173</v>
      </c>
      <c r="B730" t="s">
        <v>3239</v>
      </c>
      <c r="C730" s="82">
        <v>-4307.6899999999996</v>
      </c>
      <c r="D730" s="677"/>
    </row>
    <row r="731" spans="1:4">
      <c r="A731">
        <v>23600201</v>
      </c>
      <c r="B731" t="s">
        <v>487</v>
      </c>
      <c r="C731" s="82">
        <v>-39233811.649999999</v>
      </c>
      <c r="D731" s="677"/>
    </row>
    <row r="732" spans="1:4">
      <c r="A732">
        <v>23600211</v>
      </c>
      <c r="B732" t="s">
        <v>488</v>
      </c>
      <c r="C732" s="82">
        <v>-8556488.0700000003</v>
      </c>
    </row>
    <row r="733" spans="1:4">
      <c r="A733">
        <v>23600213</v>
      </c>
      <c r="B733" t="s">
        <v>1855</v>
      </c>
      <c r="C733" s="82">
        <v>-134446.19</v>
      </c>
    </row>
    <row r="734" spans="1:4">
      <c r="A734">
        <v>23600221</v>
      </c>
      <c r="B734" t="s">
        <v>714</v>
      </c>
      <c r="C734" s="82">
        <v>100423.71</v>
      </c>
      <c r="D734" s="677"/>
    </row>
    <row r="735" spans="1:4">
      <c r="A735">
        <v>23600232</v>
      </c>
      <c r="B735" t="s">
        <v>489</v>
      </c>
      <c r="C735" s="82">
        <v>-17388177.510000002</v>
      </c>
      <c r="D735" s="677"/>
    </row>
    <row r="736" spans="1:4">
      <c r="A736">
        <v>23600351</v>
      </c>
      <c r="B736" t="s">
        <v>1664</v>
      </c>
      <c r="C736" s="82">
        <v>-6156984.3600000003</v>
      </c>
      <c r="D736" s="677"/>
    </row>
    <row r="737" spans="1:4">
      <c r="A737">
        <v>23600391</v>
      </c>
      <c r="B737" t="s">
        <v>745</v>
      </c>
      <c r="C737" s="82">
        <v>-172474.1</v>
      </c>
      <c r="D737" s="677"/>
    </row>
    <row r="738" spans="1:4">
      <c r="A738">
        <v>23600421</v>
      </c>
      <c r="B738" t="s">
        <v>2707</v>
      </c>
      <c r="C738">
        <v>-8.02</v>
      </c>
      <c r="D738" s="677"/>
    </row>
    <row r="739" spans="1:4">
      <c r="A739">
        <v>23600431</v>
      </c>
      <c r="B739" t="s">
        <v>3127</v>
      </c>
      <c r="C739">
        <v>800</v>
      </c>
      <c r="D739" s="677"/>
    </row>
    <row r="740" spans="1:4">
      <c r="A740">
        <v>23600471</v>
      </c>
      <c r="B740" t="s">
        <v>1847</v>
      </c>
      <c r="C740" s="82">
        <v>-6036264.2800000003</v>
      </c>
      <c r="D740" s="677"/>
    </row>
    <row r="741" spans="1:4">
      <c r="A741">
        <v>23600552</v>
      </c>
      <c r="B741" t="s">
        <v>1847</v>
      </c>
      <c r="C741" s="82">
        <v>-3246418.79</v>
      </c>
      <c r="D741" s="677"/>
    </row>
    <row r="742" spans="1:4">
      <c r="A742">
        <v>23600602</v>
      </c>
      <c r="B742" t="s">
        <v>1848</v>
      </c>
      <c r="C742" s="82">
        <v>-3873050.83</v>
      </c>
      <c r="D742" s="677"/>
    </row>
    <row r="743" spans="1:4">
      <c r="A743">
        <v>23601003</v>
      </c>
      <c r="B743" t="s">
        <v>1731</v>
      </c>
      <c r="C743" s="82">
        <v>-120563.4</v>
      </c>
    </row>
    <row r="744" spans="1:4">
      <c r="A744">
        <v>23601013</v>
      </c>
      <c r="B744" t="s">
        <v>2496</v>
      </c>
      <c r="C744" s="82">
        <v>-116275.03</v>
      </c>
    </row>
    <row r="745" spans="1:4">
      <c r="A745">
        <v>23601023</v>
      </c>
      <c r="B745" t="s">
        <v>689</v>
      </c>
      <c r="C745" s="82">
        <v>-3882.68</v>
      </c>
      <c r="D745" s="677"/>
    </row>
    <row r="746" spans="1:4">
      <c r="A746">
        <v>23601043</v>
      </c>
      <c r="B746" t="s">
        <v>1856</v>
      </c>
      <c r="C746" s="82">
        <v>-1017.22</v>
      </c>
      <c r="D746" s="677"/>
    </row>
    <row r="747" spans="1:4">
      <c r="A747">
        <v>23700323</v>
      </c>
      <c r="B747" t="s">
        <v>1702</v>
      </c>
      <c r="C747" s="82">
        <v>-275625</v>
      </c>
      <c r="D747" s="677"/>
    </row>
    <row r="748" spans="1:4">
      <c r="A748">
        <v>23700333</v>
      </c>
      <c r="B748" t="s">
        <v>1703</v>
      </c>
      <c r="C748" s="82">
        <v>-55200.17</v>
      </c>
      <c r="D748" s="677"/>
    </row>
    <row r="749" spans="1:4">
      <c r="A749">
        <v>23700363</v>
      </c>
      <c r="B749" t="s">
        <v>1704</v>
      </c>
      <c r="C749" s="82">
        <v>-402187.5</v>
      </c>
    </row>
    <row r="750" spans="1:4">
      <c r="A750">
        <v>23700383</v>
      </c>
      <c r="B750" t="s">
        <v>199</v>
      </c>
      <c r="C750" s="82">
        <v>-54000</v>
      </c>
    </row>
    <row r="751" spans="1:4">
      <c r="A751">
        <v>23700713</v>
      </c>
      <c r="B751" t="s">
        <v>1165</v>
      </c>
      <c r="C751" s="82">
        <v>-63071.13</v>
      </c>
      <c r="D751" s="677"/>
    </row>
    <row r="752" spans="1:4">
      <c r="A752">
        <v>23700813</v>
      </c>
      <c r="B752" t="s">
        <v>402</v>
      </c>
      <c r="C752" s="82">
        <v>-291666.48</v>
      </c>
      <c r="D752" s="677"/>
    </row>
    <row r="753" spans="1:4">
      <c r="A753">
        <v>23700823</v>
      </c>
      <c r="B753" t="s">
        <v>132</v>
      </c>
      <c r="C753" s="82">
        <v>-1684999.81</v>
      </c>
      <c r="D753" s="677"/>
    </row>
    <row r="754" spans="1:4">
      <c r="A754">
        <v>23700841</v>
      </c>
      <c r="B754" t="s">
        <v>1269</v>
      </c>
      <c r="C754" s="82">
        <v>-293549.36</v>
      </c>
    </row>
    <row r="755" spans="1:4">
      <c r="A755">
        <v>23700873</v>
      </c>
      <c r="B755" t="s">
        <v>1917</v>
      </c>
      <c r="C755" s="82">
        <v>-2632500</v>
      </c>
    </row>
    <row r="756" spans="1:4">
      <c r="A756">
        <v>23700963</v>
      </c>
      <c r="B756" t="s">
        <v>1976</v>
      </c>
      <c r="C756" s="82">
        <v>-5749535.0199999996</v>
      </c>
      <c r="D756" s="677"/>
    </row>
    <row r="757" spans="1:4">
      <c r="A757">
        <v>23700973</v>
      </c>
      <c r="B757" t="s">
        <v>1977</v>
      </c>
      <c r="C757" s="82">
        <v>-5015625</v>
      </c>
      <c r="D757" s="677"/>
    </row>
    <row r="758" spans="1:4">
      <c r="A758">
        <v>23700993</v>
      </c>
      <c r="B758" t="s">
        <v>1735</v>
      </c>
      <c r="C758" s="82">
        <v>-649625</v>
      </c>
    </row>
    <row r="759" spans="1:4">
      <c r="A759">
        <v>23701013</v>
      </c>
      <c r="B759" t="s">
        <v>1035</v>
      </c>
      <c r="C759" s="82">
        <v>-17660.080000000002</v>
      </c>
      <c r="D759" s="677"/>
    </row>
    <row r="760" spans="1:4">
      <c r="A760">
        <v>23701023</v>
      </c>
      <c r="B760" t="s">
        <v>1036</v>
      </c>
      <c r="C760" s="82">
        <v>-6349804.4699999997</v>
      </c>
      <c r="D760" s="677"/>
    </row>
    <row r="761" spans="1:4">
      <c r="A761">
        <v>23701033</v>
      </c>
      <c r="B761" t="s">
        <v>1894</v>
      </c>
      <c r="C761" s="82">
        <v>-2405033.33</v>
      </c>
      <c r="D761" s="677"/>
    </row>
    <row r="762" spans="1:4">
      <c r="A762">
        <v>23701053</v>
      </c>
      <c r="B762" t="s">
        <v>1943</v>
      </c>
      <c r="C762" s="82">
        <v>-7264583.4699999997</v>
      </c>
      <c r="D762" s="677"/>
    </row>
    <row r="763" spans="1:4">
      <c r="A763">
        <v>23701063</v>
      </c>
      <c r="B763" t="s">
        <v>1987</v>
      </c>
      <c r="C763" s="82">
        <v>-98321.75</v>
      </c>
      <c r="D763" s="677"/>
    </row>
    <row r="764" spans="1:4">
      <c r="A764">
        <v>23701113</v>
      </c>
      <c r="B764" t="s">
        <v>445</v>
      </c>
      <c r="C764" s="82">
        <v>-1679125</v>
      </c>
      <c r="D764" s="677"/>
    </row>
    <row r="765" spans="1:4">
      <c r="A765">
        <v>23701123</v>
      </c>
      <c r="B765" t="s">
        <v>2137</v>
      </c>
      <c r="C765" s="82">
        <v>-2458850.7999999998</v>
      </c>
      <c r="D765" s="677"/>
    </row>
    <row r="766" spans="1:4">
      <c r="A766">
        <v>23701133</v>
      </c>
      <c r="B766" t="s">
        <v>2132</v>
      </c>
      <c r="C766" s="82">
        <v>-4242944.24</v>
      </c>
      <c r="D766" s="677"/>
    </row>
    <row r="767" spans="1:4">
      <c r="A767">
        <v>23701143</v>
      </c>
      <c r="B767" t="s">
        <v>2247</v>
      </c>
      <c r="C767" s="82">
        <v>-798716.66</v>
      </c>
      <c r="D767" s="677"/>
    </row>
    <row r="768" spans="1:4">
      <c r="A768">
        <v>23701153</v>
      </c>
      <c r="B768" t="s">
        <v>2402</v>
      </c>
      <c r="C768" s="82">
        <v>-5111416.67</v>
      </c>
    </row>
    <row r="769" spans="1:4">
      <c r="A769">
        <v>23701163</v>
      </c>
      <c r="B769" t="s">
        <v>2403</v>
      </c>
      <c r="C769" s="82">
        <v>-975250</v>
      </c>
    </row>
    <row r="770" spans="1:4">
      <c r="A770">
        <v>23701173</v>
      </c>
      <c r="B770" t="s">
        <v>2763</v>
      </c>
      <c r="C770" s="82">
        <v>-25901.84</v>
      </c>
      <c r="D770" s="677"/>
    </row>
    <row r="771" spans="1:4">
      <c r="A771">
        <v>23701183</v>
      </c>
      <c r="B771" t="s">
        <v>2808</v>
      </c>
      <c r="C771" s="82">
        <v>-914989.83</v>
      </c>
      <c r="D771" s="677"/>
    </row>
    <row r="772" spans="1:4">
      <c r="A772">
        <v>23701193</v>
      </c>
      <c r="B772" t="s">
        <v>2812</v>
      </c>
      <c r="C772" s="82">
        <v>-158600</v>
      </c>
      <c r="D772" s="677"/>
    </row>
    <row r="773" spans="1:4">
      <c r="A773">
        <v>24100043</v>
      </c>
      <c r="B773" t="s">
        <v>1562</v>
      </c>
      <c r="C773" s="82">
        <v>-320583.23</v>
      </c>
      <c r="D773" s="677"/>
    </row>
    <row r="774" spans="1:4">
      <c r="A774">
        <v>24100063</v>
      </c>
      <c r="B774" t="s">
        <v>1918</v>
      </c>
      <c r="C774" s="82">
        <v>4227.8</v>
      </c>
      <c r="D774" s="677"/>
    </row>
    <row r="775" spans="1:4">
      <c r="A775">
        <v>24100143</v>
      </c>
      <c r="B775" t="s">
        <v>614</v>
      </c>
      <c r="C775" s="82">
        <v>-578281.36</v>
      </c>
      <c r="D775" s="677"/>
    </row>
    <row r="776" spans="1:4">
      <c r="A776">
        <v>24100173</v>
      </c>
      <c r="B776" t="s">
        <v>1918</v>
      </c>
      <c r="C776" s="82">
        <v>-33299.129999999997</v>
      </c>
      <c r="D776" s="677"/>
    </row>
    <row r="777" spans="1:4">
      <c r="A777">
        <v>24100212</v>
      </c>
      <c r="B777" t="s">
        <v>1207</v>
      </c>
      <c r="C777" s="82">
        <v>-1181528.8999999999</v>
      </c>
      <c r="D777" s="677"/>
    </row>
    <row r="778" spans="1:4">
      <c r="A778">
        <v>24200011</v>
      </c>
      <c r="B778" t="s">
        <v>2450</v>
      </c>
      <c r="C778" s="82">
        <v>-62711.89</v>
      </c>
      <c r="D778" s="677"/>
    </row>
    <row r="779" spans="1:4">
      <c r="A779">
        <v>24200041</v>
      </c>
      <c r="B779" t="s">
        <v>1222</v>
      </c>
      <c r="C779" s="82">
        <v>-423978</v>
      </c>
    </row>
    <row r="780" spans="1:4">
      <c r="A780">
        <v>24200061</v>
      </c>
      <c r="B780" t="s">
        <v>2740</v>
      </c>
      <c r="C780" s="82">
        <v>-1401531.25</v>
      </c>
    </row>
    <row r="781" spans="1:4">
      <c r="A781">
        <v>24200071</v>
      </c>
      <c r="B781" t="s">
        <v>3176</v>
      </c>
      <c r="C781" s="82">
        <v>-34267.199999999997</v>
      </c>
      <c r="D781" s="677"/>
    </row>
    <row r="782" spans="1:4">
      <c r="A782">
        <v>24200103</v>
      </c>
      <c r="B782" t="s">
        <v>2622</v>
      </c>
      <c r="C782" s="82">
        <v>-25000</v>
      </c>
      <c r="D782" s="677"/>
    </row>
    <row r="783" spans="1:4">
      <c r="A783">
        <v>24200451</v>
      </c>
      <c r="B783" t="s">
        <v>2227</v>
      </c>
      <c r="C783" s="82">
        <v>-1992614.13</v>
      </c>
      <c r="D783" s="677"/>
    </row>
    <row r="784" spans="1:4">
      <c r="A784">
        <v>24200461</v>
      </c>
      <c r="B784" t="s">
        <v>2647</v>
      </c>
      <c r="C784" s="82">
        <v>-14150652.529999999</v>
      </c>
      <c r="D784" s="677"/>
    </row>
    <row r="785" spans="1:4">
      <c r="A785">
        <v>24200511</v>
      </c>
      <c r="B785" t="s">
        <v>1081</v>
      </c>
      <c r="C785" s="82">
        <v>-1482725</v>
      </c>
      <c r="D785" s="677"/>
    </row>
    <row r="786" spans="1:4">
      <c r="A786">
        <v>24200541</v>
      </c>
      <c r="B786" t="s">
        <v>1289</v>
      </c>
      <c r="C786" s="82">
        <v>-140016.06</v>
      </c>
      <c r="D786" s="677"/>
    </row>
    <row r="787" spans="1:4">
      <c r="A787">
        <v>24200551</v>
      </c>
      <c r="B787" t="s">
        <v>48</v>
      </c>
      <c r="C787" s="82">
        <v>-140016.06</v>
      </c>
      <c r="D787" s="677"/>
    </row>
    <row r="788" spans="1:4">
      <c r="A788">
        <v>24200561</v>
      </c>
      <c r="B788" t="s">
        <v>861</v>
      </c>
      <c r="C788" s="82">
        <v>-23943.599999999999</v>
      </c>
    </row>
    <row r="789" spans="1:4">
      <c r="A789">
        <v>24200571</v>
      </c>
      <c r="B789" t="s">
        <v>417</v>
      </c>
      <c r="C789" s="82">
        <v>-23943.599999999999</v>
      </c>
    </row>
    <row r="790" spans="1:4">
      <c r="A790">
        <v>24200611</v>
      </c>
      <c r="B790" t="s">
        <v>2199</v>
      </c>
      <c r="C790" s="82">
        <v>-401916.69</v>
      </c>
      <c r="D790" s="677"/>
    </row>
    <row r="791" spans="1:4">
      <c r="A791">
        <v>24200622</v>
      </c>
      <c r="B791" t="s">
        <v>782</v>
      </c>
      <c r="C791" s="82">
        <v>-874200</v>
      </c>
      <c r="D791" s="677"/>
    </row>
    <row r="792" spans="1:4">
      <c r="A792">
        <v>24200633</v>
      </c>
      <c r="B792" t="s">
        <v>3035</v>
      </c>
      <c r="C792" s="82">
        <v>-779967.29</v>
      </c>
      <c r="D792" s="677"/>
    </row>
    <row r="793" spans="1:4">
      <c r="A793">
        <v>24200651</v>
      </c>
      <c r="B793" t="s">
        <v>1417</v>
      </c>
      <c r="C793" s="82">
        <v>-14500</v>
      </c>
      <c r="D793" s="677"/>
    </row>
    <row r="794" spans="1:4">
      <c r="A794">
        <v>24200653</v>
      </c>
      <c r="B794" t="s">
        <v>1714</v>
      </c>
      <c r="C794" s="82">
        <v>-357640.91</v>
      </c>
      <c r="D794" s="677"/>
    </row>
    <row r="795" spans="1:4">
      <c r="A795">
        <v>24200661</v>
      </c>
      <c r="B795" t="s">
        <v>1418</v>
      </c>
      <c r="C795" s="82">
        <v>-35644.019999999997</v>
      </c>
      <c r="D795" s="677"/>
    </row>
    <row r="796" spans="1:4">
      <c r="A796">
        <v>24200671</v>
      </c>
      <c r="B796" t="s">
        <v>1419</v>
      </c>
      <c r="C796" s="82">
        <v>-10556.42</v>
      </c>
      <c r="D796" s="677"/>
    </row>
    <row r="797" spans="1:4">
      <c r="A797">
        <v>24200681</v>
      </c>
      <c r="B797" t="s">
        <v>1420</v>
      </c>
      <c r="C797" s="82">
        <v>-10556.42</v>
      </c>
      <c r="D797" s="677"/>
    </row>
    <row r="798" spans="1:4">
      <c r="A798">
        <v>24200811</v>
      </c>
      <c r="B798" t="s">
        <v>1095</v>
      </c>
      <c r="C798" s="82">
        <v>-153106.01999999999</v>
      </c>
      <c r="D798" s="677"/>
    </row>
    <row r="799" spans="1:4">
      <c r="A799">
        <v>24200821</v>
      </c>
      <c r="B799" t="s">
        <v>1096</v>
      </c>
      <c r="C799" s="82">
        <v>-153074.01999999999</v>
      </c>
      <c r="D799" s="677"/>
    </row>
    <row r="800" spans="1:4">
      <c r="A800">
        <v>24200831</v>
      </c>
      <c r="B800" t="s">
        <v>1097</v>
      </c>
      <c r="C800" s="82">
        <v>-77674.210000000006</v>
      </c>
      <c r="D800" s="677"/>
    </row>
    <row r="801" spans="1:4">
      <c r="A801">
        <v>24200841</v>
      </c>
      <c r="B801" t="s">
        <v>2096</v>
      </c>
      <c r="C801" s="82">
        <v>-323168.90000000002</v>
      </c>
      <c r="D801" s="677"/>
    </row>
    <row r="802" spans="1:4">
      <c r="A802">
        <v>24200851</v>
      </c>
      <c r="B802" t="s">
        <v>1482</v>
      </c>
      <c r="C802" s="82">
        <v>-282752.05</v>
      </c>
      <c r="D802" s="677"/>
    </row>
    <row r="803" spans="1:4">
      <c r="A803">
        <v>24200871</v>
      </c>
      <c r="B803" t="s">
        <v>2245</v>
      </c>
      <c r="C803" s="82">
        <v>-99037.36</v>
      </c>
      <c r="D803" s="677"/>
    </row>
    <row r="804" spans="1:4">
      <c r="A804">
        <v>24200881</v>
      </c>
      <c r="B804" t="s">
        <v>2579</v>
      </c>
      <c r="C804" s="82">
        <v>-202614.06</v>
      </c>
      <c r="D804" s="677"/>
    </row>
    <row r="805" spans="1:4">
      <c r="A805">
        <v>24200891</v>
      </c>
      <c r="B805" t="s">
        <v>2207</v>
      </c>
      <c r="C805" s="82">
        <v>-67375.5</v>
      </c>
      <c r="D805" s="677"/>
    </row>
    <row r="806" spans="1:4">
      <c r="A806">
        <v>24200901</v>
      </c>
      <c r="B806" t="s">
        <v>2385</v>
      </c>
      <c r="C806" s="82">
        <v>-163563</v>
      </c>
      <c r="D806" s="677"/>
    </row>
    <row r="807" spans="1:4">
      <c r="A807">
        <v>24200911</v>
      </c>
      <c r="B807" t="s">
        <v>2208</v>
      </c>
      <c r="C807" s="82">
        <v>-17425.07</v>
      </c>
      <c r="D807" s="677"/>
    </row>
    <row r="808" spans="1:4">
      <c r="A808">
        <v>24200921</v>
      </c>
      <c r="B808" t="s">
        <v>1094</v>
      </c>
      <c r="C808" s="82">
        <v>-2232564.0499999998</v>
      </c>
      <c r="D808" s="677"/>
    </row>
    <row r="809" spans="1:4">
      <c r="A809">
        <v>24200931</v>
      </c>
      <c r="B809" t="s">
        <v>1098</v>
      </c>
      <c r="C809" s="82">
        <v>-343210.22</v>
      </c>
      <c r="D809" s="677"/>
    </row>
    <row r="810" spans="1:4">
      <c r="A810">
        <v>24200941</v>
      </c>
      <c r="B810" t="s">
        <v>2605</v>
      </c>
      <c r="C810" s="82">
        <v>-67986</v>
      </c>
      <c r="D810" s="677"/>
    </row>
    <row r="811" spans="1:4">
      <c r="A811">
        <v>24200951</v>
      </c>
      <c r="B811" t="s">
        <v>2389</v>
      </c>
      <c r="C811" s="82">
        <v>-204557.72</v>
      </c>
      <c r="D811" s="677"/>
    </row>
    <row r="812" spans="1:4">
      <c r="A812">
        <v>24200961</v>
      </c>
      <c r="B812" t="s">
        <v>2386</v>
      </c>
      <c r="C812" s="82">
        <v>-1406897.95</v>
      </c>
      <c r="D812" s="677"/>
    </row>
    <row r="813" spans="1:4">
      <c r="A813">
        <v>24200971</v>
      </c>
      <c r="B813" t="s">
        <v>1099</v>
      </c>
      <c r="C813" s="82">
        <v>-102977.15</v>
      </c>
      <c r="D813" s="677"/>
    </row>
    <row r="814" spans="1:4">
      <c r="A814">
        <v>24200991</v>
      </c>
      <c r="B814" t="s">
        <v>2457</v>
      </c>
      <c r="C814" s="82">
        <v>-1341.25</v>
      </c>
      <c r="D814" s="677"/>
    </row>
    <row r="815" spans="1:4">
      <c r="A815">
        <v>24201031</v>
      </c>
      <c r="B815" t="s">
        <v>2580</v>
      </c>
      <c r="C815" s="82">
        <v>-92347.35</v>
      </c>
      <c r="D815" s="677"/>
    </row>
    <row r="816" spans="1:4">
      <c r="A816">
        <v>24201041</v>
      </c>
      <c r="B816" t="s">
        <v>2581</v>
      </c>
      <c r="C816" s="82">
        <v>-18885.61</v>
      </c>
      <c r="D816" s="677"/>
    </row>
    <row r="817" spans="1:4">
      <c r="A817">
        <v>24300013</v>
      </c>
      <c r="B817" t="s">
        <v>2290</v>
      </c>
      <c r="C817" s="82">
        <v>-7578087.7199999997</v>
      </c>
      <c r="D817" s="677"/>
    </row>
    <row r="818" spans="1:4">
      <c r="A818">
        <v>24400001</v>
      </c>
      <c r="B818" t="s">
        <v>2592</v>
      </c>
      <c r="C818" s="82">
        <v>-62925369.100000001</v>
      </c>
    </row>
    <row r="819" spans="1:4">
      <c r="A819">
        <v>24400002</v>
      </c>
      <c r="B819" t="s">
        <v>2593</v>
      </c>
      <c r="C819" s="82">
        <v>-53752331.170000002</v>
      </c>
    </row>
    <row r="820" spans="1:4">
      <c r="A820">
        <v>24400011</v>
      </c>
      <c r="B820" t="s">
        <v>2594</v>
      </c>
      <c r="C820" s="82">
        <v>-30181597.59</v>
      </c>
    </row>
    <row r="821" spans="1:4">
      <c r="A821">
        <v>24400012</v>
      </c>
      <c r="B821" t="s">
        <v>2595</v>
      </c>
      <c r="C821" s="82">
        <v>-17319538.640000001</v>
      </c>
      <c r="D821" s="677"/>
    </row>
    <row r="822" spans="1:4">
      <c r="A822">
        <v>25200121</v>
      </c>
      <c r="B822" t="s">
        <v>1898</v>
      </c>
      <c r="C822" s="82">
        <v>-135739.34</v>
      </c>
      <c r="D822" s="677"/>
    </row>
    <row r="823" spans="1:4">
      <c r="A823">
        <v>25200152</v>
      </c>
      <c r="B823" t="s">
        <v>1270</v>
      </c>
      <c r="C823" s="82">
        <v>-107354.9</v>
      </c>
      <c r="D823" s="677"/>
    </row>
    <row r="824" spans="1:4">
      <c r="A824">
        <v>25200161</v>
      </c>
      <c r="B824" t="s">
        <v>55</v>
      </c>
      <c r="C824" s="82">
        <v>-5571800.1399999997</v>
      </c>
      <c r="D824" s="677"/>
    </row>
    <row r="825" spans="1:4">
      <c r="A825">
        <v>25200171</v>
      </c>
      <c r="B825" t="s">
        <v>56</v>
      </c>
      <c r="C825" s="82">
        <v>-12466816.220000001</v>
      </c>
      <c r="D825" s="677"/>
    </row>
    <row r="826" spans="1:4">
      <c r="A826">
        <v>25200181</v>
      </c>
      <c r="B826" t="s">
        <v>1276</v>
      </c>
      <c r="C826" s="82">
        <v>-30411695.870000001</v>
      </c>
    </row>
    <row r="827" spans="1:4">
      <c r="A827">
        <v>25200202</v>
      </c>
      <c r="B827" t="s">
        <v>1375</v>
      </c>
      <c r="C827" s="82">
        <v>-18661311.100000001</v>
      </c>
    </row>
    <row r="828" spans="1:4">
      <c r="A828">
        <v>25200222</v>
      </c>
      <c r="B828" t="s">
        <v>1376</v>
      </c>
      <c r="C828" s="82">
        <v>-1562516</v>
      </c>
      <c r="D828" s="677"/>
    </row>
    <row r="829" spans="1:4">
      <c r="A829">
        <v>25200262</v>
      </c>
      <c r="B829" t="s">
        <v>1143</v>
      </c>
      <c r="C829" s="82">
        <v>-39367.31</v>
      </c>
      <c r="D829" s="677"/>
    </row>
    <row r="830" spans="1:4">
      <c r="A830">
        <v>25300001</v>
      </c>
      <c r="B830" t="s">
        <v>594</v>
      </c>
      <c r="C830" s="82">
        <v>-93260.23</v>
      </c>
      <c r="D830" s="677"/>
    </row>
    <row r="831" spans="1:4">
      <c r="A831">
        <v>25300011</v>
      </c>
      <c r="B831" t="s">
        <v>1061</v>
      </c>
      <c r="C831" s="82">
        <v>-6901</v>
      </c>
      <c r="D831" s="677"/>
    </row>
    <row r="832" spans="1:4">
      <c r="A832">
        <v>25300033</v>
      </c>
      <c r="B832" t="s">
        <v>340</v>
      </c>
      <c r="C832" s="82">
        <v>-10109892.9</v>
      </c>
      <c r="D832" s="677"/>
    </row>
    <row r="833" spans="1:4">
      <c r="A833">
        <v>25300071</v>
      </c>
      <c r="B833" t="s">
        <v>2181</v>
      </c>
      <c r="C833" s="82">
        <v>-157217097</v>
      </c>
      <c r="D833" s="677"/>
    </row>
    <row r="834" spans="1:4">
      <c r="A834">
        <v>25300081</v>
      </c>
      <c r="B834" t="s">
        <v>2838</v>
      </c>
      <c r="C834" s="82">
        <v>-1000</v>
      </c>
      <c r="D834" s="677"/>
    </row>
    <row r="835" spans="1:4">
      <c r="A835">
        <v>25300091</v>
      </c>
      <c r="B835" t="s">
        <v>2798</v>
      </c>
      <c r="C835" s="82">
        <v>-3047925.39</v>
      </c>
      <c r="D835" s="677"/>
    </row>
    <row r="836" spans="1:4">
      <c r="A836">
        <v>25300121</v>
      </c>
      <c r="B836" t="s">
        <v>2859</v>
      </c>
      <c r="C836" s="82">
        <v>-766378.65</v>
      </c>
      <c r="D836" s="677"/>
    </row>
    <row r="837" spans="1:4">
      <c r="A837">
        <v>25300141</v>
      </c>
      <c r="B837" t="s">
        <v>774</v>
      </c>
      <c r="C837" s="82">
        <v>-1979956.53</v>
      </c>
      <c r="D837" s="677"/>
    </row>
    <row r="838" spans="1:4">
      <c r="A838">
        <v>25300151</v>
      </c>
      <c r="B838" t="s">
        <v>1257</v>
      </c>
      <c r="C838" s="82">
        <v>-9375725.0099999998</v>
      </c>
      <c r="D838" s="677"/>
    </row>
    <row r="839" spans="1:4">
      <c r="A839">
        <v>25300153</v>
      </c>
      <c r="B839" t="s">
        <v>2623</v>
      </c>
      <c r="C839" s="82">
        <v>-125000</v>
      </c>
      <c r="D839" s="677"/>
    </row>
    <row r="840" spans="1:4">
      <c r="A840">
        <v>25300161</v>
      </c>
      <c r="B840" t="s">
        <v>386</v>
      </c>
      <c r="C840" s="82">
        <v>-604304.05000000005</v>
      </c>
      <c r="D840" s="677"/>
    </row>
    <row r="841" spans="1:4">
      <c r="A841">
        <v>25300181</v>
      </c>
      <c r="B841" t="s">
        <v>2174</v>
      </c>
      <c r="C841" s="82">
        <v>-4429642.7300000004</v>
      </c>
      <c r="D841" s="677"/>
    </row>
    <row r="842" spans="1:4">
      <c r="A842">
        <v>25300201</v>
      </c>
      <c r="B842" t="s">
        <v>2175</v>
      </c>
      <c r="C842" s="82">
        <v>-6086785</v>
      </c>
      <c r="D842" s="677"/>
    </row>
    <row r="843" spans="1:4">
      <c r="A843">
        <v>25300212</v>
      </c>
      <c r="B843" t="s">
        <v>978</v>
      </c>
      <c r="C843" s="82">
        <v>-122946.55</v>
      </c>
      <c r="D843" s="677"/>
    </row>
    <row r="844" spans="1:4">
      <c r="A844">
        <v>25300271</v>
      </c>
      <c r="B844" t="s">
        <v>2467</v>
      </c>
      <c r="C844" s="82">
        <v>-1502104.82</v>
      </c>
      <c r="D844" s="677"/>
    </row>
    <row r="845" spans="1:4">
      <c r="A845">
        <v>25300281</v>
      </c>
      <c r="B845" t="s">
        <v>2560</v>
      </c>
      <c r="C845" s="82">
        <v>-502860</v>
      </c>
      <c r="D845" s="677"/>
    </row>
    <row r="846" spans="1:4">
      <c r="A846">
        <v>25300293</v>
      </c>
      <c r="B846" t="s">
        <v>1582</v>
      </c>
      <c r="C846" s="82">
        <v>-5160739</v>
      </c>
      <c r="D846" s="677"/>
    </row>
    <row r="847" spans="1:4">
      <c r="A847">
        <v>25300323</v>
      </c>
      <c r="B847" t="s">
        <v>1333</v>
      </c>
      <c r="C847" s="82">
        <v>-63538.96</v>
      </c>
      <c r="D847" s="677"/>
    </row>
    <row r="848" spans="1:4">
      <c r="A848">
        <v>25300343</v>
      </c>
      <c r="B848" t="s">
        <v>2901</v>
      </c>
      <c r="C848" s="82">
        <v>-3935769.59</v>
      </c>
      <c r="D848" s="677"/>
    </row>
    <row r="849" spans="1:4">
      <c r="A849">
        <v>25300353</v>
      </c>
      <c r="B849" t="s">
        <v>1857</v>
      </c>
      <c r="C849" s="82">
        <v>-6570542.3899999997</v>
      </c>
      <c r="D849" s="677"/>
    </row>
    <row r="850" spans="1:4">
      <c r="A850">
        <v>25300363</v>
      </c>
      <c r="B850" t="s">
        <v>1753</v>
      </c>
      <c r="C850" s="82">
        <v>-2112730.71</v>
      </c>
      <c r="D850" s="677"/>
    </row>
    <row r="851" spans="1:4">
      <c r="A851">
        <v>25300371</v>
      </c>
      <c r="B851" t="s">
        <v>1687</v>
      </c>
      <c r="C851" s="82">
        <v>-2219464.36</v>
      </c>
      <c r="D851" s="677"/>
    </row>
    <row r="852" spans="1:4">
      <c r="A852">
        <v>25300413</v>
      </c>
      <c r="B852" t="s">
        <v>932</v>
      </c>
      <c r="C852" s="82">
        <v>-790299.8</v>
      </c>
      <c r="D852" s="677"/>
    </row>
    <row r="853" spans="1:4">
      <c r="A853">
        <v>25300443</v>
      </c>
      <c r="B853" t="s">
        <v>2240</v>
      </c>
      <c r="C853" s="82">
        <v>-849371.06</v>
      </c>
      <c r="D853" s="677"/>
    </row>
    <row r="854" spans="1:4">
      <c r="A854">
        <v>25300503</v>
      </c>
      <c r="B854" t="s">
        <v>428</v>
      </c>
      <c r="C854" s="82">
        <v>-1287.75</v>
      </c>
      <c r="D854" s="677"/>
    </row>
    <row r="855" spans="1:4">
      <c r="A855">
        <v>25300521</v>
      </c>
      <c r="B855" t="s">
        <v>2948</v>
      </c>
      <c r="C855" s="82">
        <v>-160000</v>
      </c>
      <c r="D855" s="677"/>
    </row>
    <row r="856" spans="1:4">
      <c r="A856">
        <v>25300541</v>
      </c>
      <c r="B856" t="s">
        <v>910</v>
      </c>
      <c r="C856" s="82">
        <v>-12110429.140000001</v>
      </c>
      <c r="D856" s="677"/>
    </row>
    <row r="857" spans="1:4">
      <c r="A857">
        <v>25300543</v>
      </c>
      <c r="B857" t="s">
        <v>3240</v>
      </c>
      <c r="C857">
        <v>66.739999999999995</v>
      </c>
      <c r="D857" s="677"/>
    </row>
    <row r="858" spans="1:4">
      <c r="A858">
        <v>25300553</v>
      </c>
      <c r="B858" t="s">
        <v>2900</v>
      </c>
      <c r="C858" s="82">
        <v>-5699.21</v>
      </c>
      <c r="D858" s="677"/>
    </row>
    <row r="859" spans="1:4">
      <c r="A859">
        <v>25300561</v>
      </c>
      <c r="B859" t="s">
        <v>1949</v>
      </c>
      <c r="C859" s="82">
        <v>-8110328</v>
      </c>
      <c r="D859" s="677"/>
    </row>
    <row r="860" spans="1:4">
      <c r="A860">
        <v>25300563</v>
      </c>
      <c r="B860" t="s">
        <v>2170</v>
      </c>
      <c r="C860" s="82">
        <v>-17440.63</v>
      </c>
      <c r="D860" s="677"/>
    </row>
    <row r="861" spans="1:4">
      <c r="A861">
        <v>25300581</v>
      </c>
      <c r="B861" t="s">
        <v>728</v>
      </c>
      <c r="C861" s="82">
        <v>-4536636.9400000004</v>
      </c>
      <c r="D861" s="677"/>
    </row>
    <row r="862" spans="1:4">
      <c r="A862">
        <v>25300582</v>
      </c>
      <c r="B862" t="s">
        <v>728</v>
      </c>
      <c r="C862" s="82">
        <v>-1916881.14</v>
      </c>
      <c r="D862" s="677"/>
    </row>
    <row r="863" spans="1:4">
      <c r="A863">
        <v>25300591</v>
      </c>
      <c r="B863" t="s">
        <v>729</v>
      </c>
      <c r="C863" s="82">
        <v>4536636.9400000004</v>
      </c>
      <c r="D863" s="677"/>
    </row>
    <row r="864" spans="1:4">
      <c r="A864">
        <v>25300592</v>
      </c>
      <c r="B864" t="s">
        <v>729</v>
      </c>
      <c r="C864" s="82">
        <v>1916881.14</v>
      </c>
      <c r="D864" s="677"/>
    </row>
    <row r="865" spans="1:4">
      <c r="A865">
        <v>25300611</v>
      </c>
      <c r="B865" t="s">
        <v>1421</v>
      </c>
      <c r="C865" s="82">
        <v>-59721408.640000001</v>
      </c>
      <c r="D865" s="677"/>
    </row>
    <row r="866" spans="1:4">
      <c r="A866">
        <v>25300621</v>
      </c>
      <c r="B866" t="s">
        <v>1442</v>
      </c>
      <c r="C866" s="82">
        <v>-8790699.1999999993</v>
      </c>
      <c r="D866" s="677"/>
    </row>
    <row r="867" spans="1:4">
      <c r="A867">
        <v>25300641</v>
      </c>
      <c r="B867" t="s">
        <v>2310</v>
      </c>
      <c r="C867" s="82">
        <v>-760455.4</v>
      </c>
      <c r="D867" s="677"/>
    </row>
    <row r="868" spans="1:4">
      <c r="A868">
        <v>25300642</v>
      </c>
      <c r="B868" t="s">
        <v>2310</v>
      </c>
      <c r="C868" s="82">
        <v>-501211.22</v>
      </c>
      <c r="D868" s="677"/>
    </row>
    <row r="869" spans="1:4">
      <c r="A869">
        <v>25300663</v>
      </c>
      <c r="B869" t="s">
        <v>2575</v>
      </c>
      <c r="C869" s="82">
        <v>-114230.12</v>
      </c>
      <c r="D869" s="677"/>
    </row>
    <row r="870" spans="1:4">
      <c r="A870">
        <v>25300731</v>
      </c>
      <c r="B870" t="s">
        <v>3189</v>
      </c>
      <c r="C870" s="82">
        <v>-15154.75</v>
      </c>
      <c r="D870" s="677"/>
    </row>
    <row r="871" spans="1:4">
      <c r="A871">
        <v>25300732</v>
      </c>
      <c r="B871" t="s">
        <v>3194</v>
      </c>
      <c r="C871" s="82">
        <v>-1500</v>
      </c>
      <c r="D871" s="677"/>
    </row>
    <row r="872" spans="1:4">
      <c r="A872">
        <v>25300733</v>
      </c>
      <c r="B872" t="s">
        <v>3190</v>
      </c>
      <c r="C872" s="82">
        <v>-50468.17</v>
      </c>
      <c r="D872" s="677"/>
    </row>
    <row r="873" spans="1:4">
      <c r="A873">
        <v>25300741</v>
      </c>
      <c r="B873" t="s">
        <v>3241</v>
      </c>
      <c r="C873" s="82">
        <v>-196108</v>
      </c>
      <c r="D873" s="677"/>
    </row>
    <row r="874" spans="1:4">
      <c r="A874">
        <v>25300742</v>
      </c>
      <c r="B874" t="s">
        <v>3242</v>
      </c>
      <c r="C874" s="82">
        <v>-1741102</v>
      </c>
      <c r="D874" s="677"/>
    </row>
    <row r="875" spans="1:4">
      <c r="A875">
        <v>25300761</v>
      </c>
      <c r="B875" t="s">
        <v>382</v>
      </c>
      <c r="C875" s="82">
        <v>-201021.25</v>
      </c>
      <c r="D875" s="677"/>
    </row>
    <row r="876" spans="1:4">
      <c r="A876">
        <v>25300771</v>
      </c>
      <c r="B876" t="s">
        <v>240</v>
      </c>
      <c r="C876" s="82">
        <v>-4309131.9800000004</v>
      </c>
      <c r="D876" s="677"/>
    </row>
    <row r="877" spans="1:4">
      <c r="A877">
        <v>25301073</v>
      </c>
      <c r="B877" t="s">
        <v>583</v>
      </c>
      <c r="C877" s="82">
        <v>-1147.92</v>
      </c>
      <c r="D877" s="677"/>
    </row>
    <row r="878" spans="1:4">
      <c r="A878">
        <v>25301151</v>
      </c>
      <c r="B878" t="s">
        <v>2629</v>
      </c>
      <c r="C878" s="82">
        <v>-2435865.67</v>
      </c>
      <c r="D878" s="677"/>
    </row>
    <row r="879" spans="1:4">
      <c r="A879">
        <v>25301203</v>
      </c>
      <c r="B879" t="s">
        <v>1070</v>
      </c>
      <c r="C879" s="82">
        <v>-238261.13</v>
      </c>
    </row>
    <row r="880" spans="1:4">
      <c r="A880">
        <v>25301213</v>
      </c>
      <c r="B880" t="s">
        <v>3196</v>
      </c>
      <c r="C880" s="82">
        <v>-675825</v>
      </c>
      <c r="D880" s="677"/>
    </row>
    <row r="881" spans="1:4">
      <c r="A881">
        <v>25302221</v>
      </c>
      <c r="B881" t="s">
        <v>1819</v>
      </c>
      <c r="C881" s="82">
        <v>-2199041.19</v>
      </c>
    </row>
    <row r="882" spans="1:4">
      <c r="A882">
        <v>25302222</v>
      </c>
      <c r="B882" t="s">
        <v>1286</v>
      </c>
      <c r="C882" s="82">
        <v>-3738387.51</v>
      </c>
    </row>
    <row r="883" spans="1:4">
      <c r="A883">
        <v>25302223</v>
      </c>
      <c r="B883" t="s">
        <v>3179</v>
      </c>
      <c r="C883" s="82">
        <v>-4885918</v>
      </c>
    </row>
    <row r="884" spans="1:4">
      <c r="A884">
        <v>25400101</v>
      </c>
      <c r="B884" t="s">
        <v>1320</v>
      </c>
      <c r="C884" s="82">
        <v>-51926.11</v>
      </c>
      <c r="D884" s="677"/>
    </row>
    <row r="885" spans="1:4">
      <c r="A885">
        <v>25400111</v>
      </c>
      <c r="B885" t="s">
        <v>1321</v>
      </c>
      <c r="C885" s="82">
        <v>-11630.54</v>
      </c>
      <c r="D885" s="677"/>
    </row>
    <row r="886" spans="1:4">
      <c r="A886">
        <v>25400181</v>
      </c>
      <c r="B886" t="s">
        <v>1790</v>
      </c>
      <c r="C886" s="82">
        <v>-5643648</v>
      </c>
      <c r="D886" s="677"/>
    </row>
    <row r="887" spans="1:4">
      <c r="A887">
        <v>25400182</v>
      </c>
      <c r="B887" t="s">
        <v>1791</v>
      </c>
      <c r="C887" s="82">
        <v>-3018852</v>
      </c>
      <c r="D887" s="677"/>
    </row>
    <row r="888" spans="1:4">
      <c r="A888">
        <v>25400191</v>
      </c>
      <c r="B888" t="s">
        <v>2076</v>
      </c>
      <c r="C888" s="82">
        <v>-1881692.02</v>
      </c>
    </row>
    <row r="889" spans="1:4">
      <c r="A889">
        <v>25400201</v>
      </c>
      <c r="B889" t="s">
        <v>2077</v>
      </c>
      <c r="C889" s="82">
        <v>-1372594.22</v>
      </c>
    </row>
    <row r="890" spans="1:4">
      <c r="A890">
        <v>25400221</v>
      </c>
      <c r="B890" t="s">
        <v>2198</v>
      </c>
      <c r="C890" s="82">
        <v>-796277.43</v>
      </c>
      <c r="D890" s="677"/>
    </row>
    <row r="891" spans="1:4">
      <c r="A891">
        <v>25400261</v>
      </c>
      <c r="B891" t="s">
        <v>2211</v>
      </c>
      <c r="C891" s="82">
        <v>-93615823</v>
      </c>
      <c r="D891" s="677"/>
    </row>
    <row r="892" spans="1:4">
      <c r="A892">
        <v>25400291</v>
      </c>
      <c r="B892" t="s">
        <v>2534</v>
      </c>
      <c r="C892" s="82">
        <v>-1357915.48</v>
      </c>
      <c r="D892" s="677"/>
    </row>
    <row r="893" spans="1:4">
      <c r="A893">
        <v>25400301</v>
      </c>
      <c r="B893" t="s">
        <v>2535</v>
      </c>
      <c r="C893" s="82">
        <v>-53917.9</v>
      </c>
      <c r="D893" s="677"/>
    </row>
    <row r="894" spans="1:4">
      <c r="A894">
        <v>25400311</v>
      </c>
      <c r="B894" t="s">
        <v>2537</v>
      </c>
      <c r="C894" s="82">
        <v>-8589.76</v>
      </c>
      <c r="D894" s="677"/>
    </row>
    <row r="895" spans="1:4">
      <c r="A895">
        <v>25400321</v>
      </c>
      <c r="B895" t="s">
        <v>2644</v>
      </c>
      <c r="C895" s="82">
        <v>-88756.57</v>
      </c>
      <c r="D895" s="677"/>
    </row>
    <row r="896" spans="1:4">
      <c r="A896">
        <v>25400331</v>
      </c>
      <c r="B896" t="s">
        <v>2645</v>
      </c>
      <c r="C896" s="82">
        <v>-1014165.5</v>
      </c>
      <c r="D896" s="677"/>
    </row>
    <row r="897" spans="1:4">
      <c r="A897">
        <v>25400392</v>
      </c>
      <c r="B897" t="s">
        <v>3228</v>
      </c>
      <c r="C897" s="82">
        <v>-2335805</v>
      </c>
      <c r="D897" s="677"/>
    </row>
    <row r="898" spans="1:4">
      <c r="A898">
        <v>25400411</v>
      </c>
      <c r="B898" t="s">
        <v>3071</v>
      </c>
      <c r="C898" s="82">
        <v>-714665.05</v>
      </c>
      <c r="D898" s="677"/>
    </row>
    <row r="899" spans="1:4">
      <c r="A899">
        <v>25400412</v>
      </c>
      <c r="B899" t="s">
        <v>3072</v>
      </c>
      <c r="C899" s="82">
        <v>-1048644.49</v>
      </c>
      <c r="D899" s="677"/>
    </row>
    <row r="900" spans="1:4">
      <c r="A900">
        <v>25400421</v>
      </c>
      <c r="B900" t="s">
        <v>3073</v>
      </c>
      <c r="C900" s="82">
        <v>-22635.83</v>
      </c>
      <c r="D900" s="677"/>
    </row>
    <row r="901" spans="1:4">
      <c r="A901">
        <v>25400431</v>
      </c>
      <c r="B901" t="s">
        <v>2955</v>
      </c>
      <c r="C901" s="82">
        <v>-1080397.31</v>
      </c>
      <c r="D901" s="677"/>
    </row>
    <row r="902" spans="1:4">
      <c r="A902">
        <v>25400441</v>
      </c>
      <c r="B902" t="s">
        <v>2961</v>
      </c>
      <c r="C902" s="82">
        <v>-206140.2</v>
      </c>
      <c r="D902" s="677"/>
    </row>
    <row r="903" spans="1:4">
      <c r="A903">
        <v>25400471</v>
      </c>
      <c r="B903" t="s">
        <v>3074</v>
      </c>
      <c r="C903" s="82">
        <v>-5600.3</v>
      </c>
      <c r="D903" s="677"/>
    </row>
    <row r="904" spans="1:4">
      <c r="A904">
        <v>25400481</v>
      </c>
      <c r="B904" t="s">
        <v>3075</v>
      </c>
      <c r="C904" s="82">
        <v>-8268.5300000000007</v>
      </c>
      <c r="D904" s="677"/>
    </row>
    <row r="905" spans="1:4">
      <c r="A905">
        <v>25400491</v>
      </c>
      <c r="B905" t="s">
        <v>3092</v>
      </c>
      <c r="C905" s="82">
        <v>-5803776</v>
      </c>
      <c r="D905" s="677"/>
    </row>
    <row r="906" spans="1:4">
      <c r="A906">
        <v>25400501</v>
      </c>
      <c r="B906" t="s">
        <v>3093</v>
      </c>
      <c r="C906" s="82">
        <v>-1680093</v>
      </c>
      <c r="D906" s="677"/>
    </row>
    <row r="907" spans="1:4">
      <c r="A907">
        <v>25400511</v>
      </c>
      <c r="B907" t="s">
        <v>3123</v>
      </c>
      <c r="C907" s="82">
        <v>-6636483.1399999997</v>
      </c>
      <c r="D907" s="677"/>
    </row>
    <row r="908" spans="1:4">
      <c r="A908">
        <v>25500002</v>
      </c>
      <c r="B908" t="s">
        <v>1725</v>
      </c>
      <c r="C908" s="82">
        <v>-8165809</v>
      </c>
      <c r="D908" s="677"/>
    </row>
    <row r="909" spans="1:4">
      <c r="A909">
        <v>25500022</v>
      </c>
      <c r="B909" t="s">
        <v>1725</v>
      </c>
      <c r="C909" s="82">
        <v>8165809</v>
      </c>
      <c r="D909" s="677"/>
    </row>
    <row r="910" spans="1:4">
      <c r="A910">
        <v>25600072</v>
      </c>
      <c r="B910" t="s">
        <v>2258</v>
      </c>
      <c r="C910" s="82">
        <v>-65777.98</v>
      </c>
      <c r="D910" s="677"/>
    </row>
    <row r="911" spans="1:4">
      <c r="A911">
        <v>25600081</v>
      </c>
      <c r="B911" t="s">
        <v>2078</v>
      </c>
      <c r="C911" s="82">
        <v>-618812.96</v>
      </c>
      <c r="D911" s="677"/>
    </row>
    <row r="912" spans="1:4">
      <c r="A912">
        <v>25600102</v>
      </c>
      <c r="B912" t="s">
        <v>2529</v>
      </c>
      <c r="C912" s="82">
        <v>5049.0600000000004</v>
      </c>
      <c r="D912" s="677"/>
    </row>
    <row r="913" spans="1:4">
      <c r="A913">
        <v>25600111</v>
      </c>
      <c r="B913" t="s">
        <v>2530</v>
      </c>
      <c r="C913" s="82">
        <v>47986.63</v>
      </c>
      <c r="D913" s="677"/>
    </row>
    <row r="914" spans="1:4">
      <c r="A914">
        <v>28200002</v>
      </c>
      <c r="B914" t="s">
        <v>442</v>
      </c>
      <c r="C914" s="82">
        <v>-483412014.56</v>
      </c>
      <c r="D914" s="677"/>
    </row>
    <row r="915" spans="1:4">
      <c r="A915">
        <v>28200013</v>
      </c>
      <c r="B915" t="s">
        <v>443</v>
      </c>
      <c r="C915" s="82">
        <v>-40937758.869999997</v>
      </c>
      <c r="D915" s="677"/>
    </row>
    <row r="916" spans="1:4">
      <c r="A916">
        <v>28200121</v>
      </c>
      <c r="B916" t="s">
        <v>444</v>
      </c>
      <c r="C916" s="82">
        <v>-1209383149.47</v>
      </c>
      <c r="D916" s="677"/>
    </row>
    <row r="917" spans="1:4">
      <c r="A917">
        <v>28300031</v>
      </c>
      <c r="B917" t="s">
        <v>1464</v>
      </c>
      <c r="C917" s="82">
        <v>-1205262.95</v>
      </c>
      <c r="D917" s="677"/>
    </row>
    <row r="918" spans="1:4">
      <c r="A918">
        <v>28300033</v>
      </c>
      <c r="B918" t="s">
        <v>283</v>
      </c>
      <c r="C918" s="82">
        <v>-66841351.609999999</v>
      </c>
      <c r="D918" s="677"/>
    </row>
    <row r="919" spans="1:4">
      <c r="A919">
        <v>28300041</v>
      </c>
      <c r="B919" t="s">
        <v>934</v>
      </c>
      <c r="C919" s="82">
        <v>-592919.12</v>
      </c>
      <c r="D919" s="677"/>
    </row>
    <row r="920" spans="1:4">
      <c r="A920">
        <v>28300043</v>
      </c>
      <c r="B920" t="s">
        <v>284</v>
      </c>
      <c r="C920" s="82">
        <v>-12179742.83</v>
      </c>
      <c r="D920" s="677"/>
    </row>
    <row r="921" spans="1:4">
      <c r="A921">
        <v>28300081</v>
      </c>
      <c r="B921" t="s">
        <v>2546</v>
      </c>
      <c r="C921" s="82">
        <v>-5320883.4000000004</v>
      </c>
      <c r="D921" s="677"/>
    </row>
    <row r="922" spans="1:4">
      <c r="A922">
        <v>28300091</v>
      </c>
      <c r="B922" t="s">
        <v>2803</v>
      </c>
      <c r="C922" s="82">
        <v>-3239050.4</v>
      </c>
      <c r="D922" s="677"/>
    </row>
    <row r="923" spans="1:4">
      <c r="A923">
        <v>28300152</v>
      </c>
      <c r="B923" t="s">
        <v>1002</v>
      </c>
      <c r="C923" s="82">
        <v>-1812142.06</v>
      </c>
      <c r="D923" s="677"/>
    </row>
    <row r="924" spans="1:4">
      <c r="A924">
        <v>28300162</v>
      </c>
      <c r="B924" t="s">
        <v>795</v>
      </c>
      <c r="C924" s="82">
        <v>-618821.21</v>
      </c>
      <c r="D924" s="677"/>
    </row>
    <row r="925" spans="1:4">
      <c r="A925">
        <v>28300211</v>
      </c>
      <c r="B925" t="s">
        <v>3210</v>
      </c>
      <c r="C925" s="82">
        <v>-33492030.23</v>
      </c>
      <c r="D925" s="677"/>
    </row>
    <row r="926" spans="1:4">
      <c r="A926">
        <v>28300221</v>
      </c>
      <c r="B926" t="s">
        <v>3211</v>
      </c>
      <c r="C926" s="82">
        <v>-6366168.6699999999</v>
      </c>
      <c r="D926" s="677"/>
    </row>
    <row r="927" spans="1:4">
      <c r="A927">
        <v>28300232</v>
      </c>
      <c r="B927" t="s">
        <v>974</v>
      </c>
      <c r="C927" s="82">
        <v>-22444191.170000002</v>
      </c>
      <c r="D927" s="677"/>
    </row>
    <row r="928" spans="1:4">
      <c r="A928">
        <v>28300252</v>
      </c>
      <c r="B928" t="s">
        <v>2410</v>
      </c>
      <c r="C928" s="82">
        <v>-6659079.7999999998</v>
      </c>
      <c r="D928" s="677"/>
    </row>
    <row r="929" spans="1:4">
      <c r="A929">
        <v>28300262</v>
      </c>
      <c r="B929" t="s">
        <v>2411</v>
      </c>
      <c r="C929" s="82">
        <v>-1739507.97</v>
      </c>
      <c r="D929" s="677"/>
    </row>
    <row r="930" spans="1:4">
      <c r="A930">
        <v>28300361</v>
      </c>
      <c r="B930" t="s">
        <v>168</v>
      </c>
      <c r="C930" s="82">
        <v>-75766352.859999999</v>
      </c>
      <c r="D930" s="677"/>
    </row>
    <row r="931" spans="1:4">
      <c r="A931">
        <v>28300362</v>
      </c>
      <c r="B931" t="s">
        <v>169</v>
      </c>
      <c r="C931" s="82">
        <v>-458005.42</v>
      </c>
      <c r="D931" s="677"/>
    </row>
    <row r="932" spans="1:4">
      <c r="A932">
        <v>28300431</v>
      </c>
      <c r="B932" t="s">
        <v>552</v>
      </c>
      <c r="C932" s="82">
        <v>-2440332.1800000002</v>
      </c>
      <c r="D932" s="677"/>
    </row>
    <row r="933" spans="1:4">
      <c r="A933">
        <v>28300501</v>
      </c>
      <c r="B933" t="s">
        <v>2159</v>
      </c>
      <c r="C933" s="82">
        <v>1678976.15</v>
      </c>
      <c r="D933" s="677"/>
    </row>
    <row r="934" spans="1:4">
      <c r="A934">
        <v>28300503</v>
      </c>
      <c r="B934" t="s">
        <v>1665</v>
      </c>
      <c r="C934" s="82">
        <v>-5265007.6900000004</v>
      </c>
      <c r="D934" s="677"/>
    </row>
    <row r="935" spans="1:4">
      <c r="A935">
        <v>28300511</v>
      </c>
      <c r="B935" t="s">
        <v>1693</v>
      </c>
      <c r="C935" s="82">
        <v>-1350431.6</v>
      </c>
      <c r="D935" s="677"/>
    </row>
    <row r="936" spans="1:4">
      <c r="A936">
        <v>28300561</v>
      </c>
      <c r="B936" t="s">
        <v>931</v>
      </c>
      <c r="C936" s="82">
        <v>-15234636.52</v>
      </c>
      <c r="D936" s="677"/>
    </row>
    <row r="937" spans="1:4">
      <c r="A937">
        <v>28300581</v>
      </c>
      <c r="B937" t="s">
        <v>1431</v>
      </c>
      <c r="C937" s="82">
        <v>-10015675.01</v>
      </c>
      <c r="D937" s="677"/>
    </row>
    <row r="938" spans="1:4">
      <c r="A938">
        <v>28300651</v>
      </c>
      <c r="B938" t="s">
        <v>1101</v>
      </c>
      <c r="C938" s="82">
        <v>-9185635.3300000001</v>
      </c>
      <c r="D938" s="677"/>
    </row>
    <row r="939" spans="1:4">
      <c r="A939">
        <v>28300661</v>
      </c>
      <c r="B939" t="s">
        <v>2083</v>
      </c>
      <c r="C939" s="82">
        <v>-9955350.6500000004</v>
      </c>
      <c r="D939" s="677"/>
    </row>
    <row r="940" spans="1:4">
      <c r="A940">
        <v>28300721</v>
      </c>
      <c r="B940" t="s">
        <v>2475</v>
      </c>
      <c r="C940" s="82">
        <v>-1574869.32</v>
      </c>
      <c r="D940" s="677"/>
    </row>
    <row r="941" spans="1:4">
      <c r="A941">
        <v>28300731</v>
      </c>
      <c r="B941" t="s">
        <v>2630</v>
      </c>
      <c r="C941" s="82">
        <v>-7119665.6200000001</v>
      </c>
      <c r="D941" s="677"/>
    </row>
    <row r="942" spans="1:4">
      <c r="A942">
        <v>28300741</v>
      </c>
      <c r="B942" t="s">
        <v>2864</v>
      </c>
      <c r="C942" s="82">
        <v>-824855.12</v>
      </c>
      <c r="D942" s="677"/>
    </row>
    <row r="943" spans="1:4">
      <c r="A943">
        <v>28300761</v>
      </c>
      <c r="B943" t="s">
        <v>3236</v>
      </c>
      <c r="C943" s="82">
        <v>-1710071.3</v>
      </c>
      <c r="D943" s="677"/>
    </row>
    <row r="944" spans="1:4">
      <c r="A944">
        <v>28302001</v>
      </c>
      <c r="B944" t="s">
        <v>2874</v>
      </c>
      <c r="C944" s="82">
        <v>-10032809.970000001</v>
      </c>
      <c r="D944" s="677"/>
    </row>
    <row r="945" spans="1:6">
      <c r="A945">
        <v>28302002</v>
      </c>
      <c r="B945" t="s">
        <v>2875</v>
      </c>
      <c r="C945" s="82">
        <v>-16500732.57</v>
      </c>
      <c r="D945" s="677"/>
    </row>
    <row r="946" spans="1:6">
      <c r="A946">
        <v>28302011</v>
      </c>
      <c r="B946" t="s">
        <v>2876</v>
      </c>
      <c r="C946" s="82">
        <v>-4448896.42</v>
      </c>
      <c r="D946" s="677"/>
    </row>
    <row r="947" spans="1:6">
      <c r="A947">
        <v>28302012</v>
      </c>
      <c r="B947" t="s">
        <v>2877</v>
      </c>
      <c r="C947" s="82">
        <v>-4390724.25</v>
      </c>
      <c r="D947" s="677"/>
    </row>
    <row r="948" spans="1:6">
      <c r="A948">
        <v>28302021</v>
      </c>
      <c r="B948" t="s">
        <v>2878</v>
      </c>
      <c r="C948" s="82">
        <v>-8540576.0500000007</v>
      </c>
      <c r="D948" s="677"/>
    </row>
    <row r="949" spans="1:6">
      <c r="A949">
        <v>28302022</v>
      </c>
      <c r="B949" t="s">
        <v>2879</v>
      </c>
      <c r="C949" s="82">
        <v>-2310007.63</v>
      </c>
      <c r="D949" s="677"/>
    </row>
    <row r="950" spans="1:6">
      <c r="A950">
        <v>28302031</v>
      </c>
      <c r="B950" t="s">
        <v>3015</v>
      </c>
      <c r="C950" s="82">
        <v>-1311251.04</v>
      </c>
      <c r="D950" s="677"/>
    </row>
    <row r="951" spans="1:6">
      <c r="A951">
        <v>28302041</v>
      </c>
      <c r="B951" t="s">
        <v>3048</v>
      </c>
      <c r="C951" s="82">
        <v>-5233358.4000000004</v>
      </c>
    </row>
    <row r="952" spans="1:6">
      <c r="A952">
        <v>28302042</v>
      </c>
      <c r="B952" t="s">
        <v>3229</v>
      </c>
      <c r="C952" s="82">
        <v>817531.75</v>
      </c>
      <c r="D952" s="677"/>
    </row>
    <row r="953" spans="1:6">
      <c r="A953">
        <v>28302051</v>
      </c>
      <c r="B953" t="s">
        <v>3165</v>
      </c>
      <c r="C953" s="82">
        <v>-966689.33</v>
      </c>
      <c r="D953" s="677"/>
    </row>
    <row r="954" spans="1:6">
      <c r="A954">
        <v>28302061</v>
      </c>
      <c r="B954" t="s">
        <v>3184</v>
      </c>
      <c r="C954" s="82">
        <v>-4493505.75</v>
      </c>
      <c r="D954" s="677"/>
    </row>
    <row r="955" spans="1:6">
      <c r="A955">
        <v>43800003</v>
      </c>
      <c r="B955" t="s">
        <v>1773</v>
      </c>
      <c r="C955" s="82">
        <v>97488826.780000001</v>
      </c>
      <c r="D955" s="677"/>
    </row>
    <row r="956" spans="1:6">
      <c r="A956">
        <v>43900003</v>
      </c>
      <c r="B956" t="s">
        <v>1319</v>
      </c>
      <c r="C956" s="82">
        <v>5848610</v>
      </c>
      <c r="D956" s="677"/>
    </row>
    <row r="957" spans="1:6">
      <c r="A957" s="656" t="s">
        <v>418</v>
      </c>
      <c r="C957" s="82">
        <v>-160919863.84</v>
      </c>
      <c r="D957" s="677"/>
      <c r="F957" s="656"/>
    </row>
    <row r="958" spans="1:6">
      <c r="D958" s="677"/>
    </row>
    <row r="959" spans="1:6">
      <c r="D959" s="677"/>
    </row>
    <row r="960" spans="1:6">
      <c r="D960" s="677"/>
    </row>
    <row r="961" spans="4:4">
      <c r="D961" s="677"/>
    </row>
    <row r="962" spans="4:4">
      <c r="D962" s="677"/>
    </row>
    <row r="963" spans="4:4">
      <c r="D963" s="677"/>
    </row>
    <row r="964" spans="4:4">
      <c r="D964" s="677"/>
    </row>
    <row r="965" spans="4:4">
      <c r="D965" s="677"/>
    </row>
    <row r="966" spans="4:4">
      <c r="D966" s="677"/>
    </row>
    <row r="967" spans="4:4">
      <c r="D967" s="677"/>
    </row>
    <row r="968" spans="4:4">
      <c r="D968" s="677"/>
    </row>
    <row r="969" spans="4:4">
      <c r="D969" s="677"/>
    </row>
    <row r="970" spans="4:4">
      <c r="D970" s="677"/>
    </row>
    <row r="971" spans="4:4">
      <c r="D971" s="677"/>
    </row>
    <row r="972" spans="4:4">
      <c r="D972" s="677"/>
    </row>
    <row r="973" spans="4:4">
      <c r="D973" s="677"/>
    </row>
    <row r="974" spans="4:4">
      <c r="D974" s="677"/>
    </row>
    <row r="975" spans="4:4">
      <c r="D975" s="677"/>
    </row>
    <row r="976" spans="4:4">
      <c r="D976" s="677"/>
    </row>
    <row r="977" spans="4:4">
      <c r="D977" s="677"/>
    </row>
    <row r="978" spans="4:4">
      <c r="D978" s="677"/>
    </row>
    <row r="979" spans="4:4">
      <c r="D979" s="677"/>
    </row>
    <row r="980" spans="4:4">
      <c r="D980" s="677"/>
    </row>
    <row r="981" spans="4:4">
      <c r="D981" s="677"/>
    </row>
    <row r="982" spans="4:4">
      <c r="D982" s="677"/>
    </row>
    <row r="983" spans="4:4">
      <c r="D983" s="677"/>
    </row>
    <row r="984" spans="4:4">
      <c r="D984" s="677"/>
    </row>
    <row r="985" spans="4:4">
      <c r="D985" s="677"/>
    </row>
    <row r="986" spans="4:4">
      <c r="D986" s="677"/>
    </row>
    <row r="987" spans="4:4">
      <c r="D987" s="677"/>
    </row>
    <row r="988" spans="4:4">
      <c r="D988" s="677"/>
    </row>
    <row r="989" spans="4:4">
      <c r="D989" s="677"/>
    </row>
    <row r="990" spans="4:4">
      <c r="D990" s="677"/>
    </row>
    <row r="991" spans="4:4">
      <c r="D991" s="677"/>
    </row>
    <row r="993" spans="4:4">
      <c r="D993" s="677"/>
    </row>
    <row r="998" spans="4:4">
      <c r="D998" s="677"/>
    </row>
    <row r="999" spans="4:4">
      <c r="D999" s="677"/>
    </row>
    <row r="1000" spans="4:4">
      <c r="D1000" s="677"/>
    </row>
    <row r="1001" spans="4:4">
      <c r="D1001" s="677"/>
    </row>
    <row r="1003" spans="4:4">
      <c r="D1003" s="677"/>
    </row>
    <row r="1004" spans="4:4">
      <c r="D1004" s="677"/>
    </row>
    <row r="1005" spans="4:4">
      <c r="D1005" s="677"/>
    </row>
    <row r="1006" spans="4:4">
      <c r="D1006" s="677"/>
    </row>
    <row r="1007" spans="4:4">
      <c r="D1007" s="677"/>
    </row>
    <row r="1008" spans="4:4">
      <c r="D1008" s="677"/>
    </row>
    <row r="1009" spans="4:4">
      <c r="D1009" s="677"/>
    </row>
    <row r="1010" spans="4:4">
      <c r="D1010" s="677"/>
    </row>
    <row r="1011" spans="4:4">
      <c r="D1011" s="677"/>
    </row>
    <row r="1013" spans="4:4">
      <c r="D1013" s="677"/>
    </row>
    <row r="1014" spans="4:4">
      <c r="D1014" s="677"/>
    </row>
    <row r="1015" spans="4:4">
      <c r="D1015" s="677"/>
    </row>
    <row r="1016" spans="4:4">
      <c r="D1016" s="677"/>
    </row>
    <row r="1017" spans="4:4">
      <c r="D1017" s="677"/>
    </row>
    <row r="1018" spans="4:4">
      <c r="D1018" s="677"/>
    </row>
    <row r="1019" spans="4:4">
      <c r="D1019" s="677"/>
    </row>
    <row r="1020" spans="4:4">
      <c r="D1020" s="677"/>
    </row>
    <row r="1021" spans="4:4">
      <c r="D1021" s="677"/>
    </row>
    <row r="1022" spans="4:4">
      <c r="D1022" s="677"/>
    </row>
    <row r="1023" spans="4:4">
      <c r="D1023" s="677"/>
    </row>
    <row r="1024" spans="4:4">
      <c r="D1024" s="677"/>
    </row>
    <row r="1025" spans="4:4">
      <c r="D1025" s="677"/>
    </row>
    <row r="1026" spans="4:4">
      <c r="D1026" s="677"/>
    </row>
    <row r="1027" spans="4:4">
      <c r="D1027" s="677"/>
    </row>
    <row r="1028" spans="4:4">
      <c r="D1028" s="677"/>
    </row>
    <row r="1029" spans="4:4">
      <c r="D1029" s="677"/>
    </row>
    <row r="1030" spans="4:4">
      <c r="D1030" s="677"/>
    </row>
    <row r="1031" spans="4:4">
      <c r="D1031" s="677"/>
    </row>
    <row r="1032" spans="4:4">
      <c r="D1032" s="677"/>
    </row>
    <row r="1033" spans="4:4">
      <c r="D1033" s="677"/>
    </row>
    <row r="1034" spans="4:4">
      <c r="D1034" s="677"/>
    </row>
    <row r="1035" spans="4:4">
      <c r="D1035" s="677"/>
    </row>
    <row r="1036" spans="4:4">
      <c r="D1036" s="677"/>
    </row>
    <row r="1037" spans="4:4">
      <c r="D1037" s="677"/>
    </row>
    <row r="1038" spans="4:4">
      <c r="D1038" s="677"/>
    </row>
    <row r="1039" spans="4:4">
      <c r="D1039" s="677"/>
    </row>
    <row r="1040" spans="4:4">
      <c r="D1040" s="677"/>
    </row>
    <row r="1041" spans="4:4">
      <c r="D1041" s="677"/>
    </row>
    <row r="1042" spans="4:4">
      <c r="D1042" s="677"/>
    </row>
    <row r="1043" spans="4:4">
      <c r="D1043" s="677"/>
    </row>
    <row r="1044" spans="4:4">
      <c r="D1044" s="677"/>
    </row>
    <row r="1045" spans="4:4">
      <c r="D1045" s="677"/>
    </row>
    <row r="1046" spans="4:4">
      <c r="D1046" s="677"/>
    </row>
    <row r="1047" spans="4:4">
      <c r="D1047" s="677"/>
    </row>
    <row r="1048" spans="4:4">
      <c r="D1048" s="677"/>
    </row>
    <row r="1049" spans="4:4">
      <c r="D1049" s="677"/>
    </row>
    <row r="1050" spans="4:4">
      <c r="D1050" s="677"/>
    </row>
    <row r="1051" spans="4:4">
      <c r="D1051" s="677"/>
    </row>
    <row r="1052" spans="4:4">
      <c r="D1052" s="677"/>
    </row>
    <row r="1053" spans="4:4">
      <c r="D1053" s="677"/>
    </row>
    <row r="1054" spans="4:4">
      <c r="D1054" s="677"/>
    </row>
    <row r="1055" spans="4:4">
      <c r="D1055" s="677"/>
    </row>
    <row r="1056" spans="4:4">
      <c r="D1056" s="677"/>
    </row>
    <row r="1057" spans="4:4">
      <c r="D1057" s="677"/>
    </row>
    <row r="1058" spans="4:4">
      <c r="D1058" s="677"/>
    </row>
    <row r="1059" spans="4:4">
      <c r="D1059" s="677"/>
    </row>
    <row r="1060" spans="4:4">
      <c r="D1060" s="677"/>
    </row>
    <row r="1061" spans="4:4">
      <c r="D1061" s="677"/>
    </row>
    <row r="1062" spans="4:4">
      <c r="D1062" s="677"/>
    </row>
    <row r="1063" spans="4:4">
      <c r="D1063" s="677"/>
    </row>
    <row r="1064" spans="4:4">
      <c r="D1064" s="677"/>
    </row>
    <row r="1065" spans="4:4">
      <c r="D1065" s="677"/>
    </row>
    <row r="1066" spans="4:4">
      <c r="D1066" s="677"/>
    </row>
    <row r="1067" spans="4:4">
      <c r="D1067" s="677"/>
    </row>
    <row r="1068" spans="4:4">
      <c r="D1068" s="677"/>
    </row>
    <row r="1069" spans="4:4">
      <c r="D1069" s="677"/>
    </row>
    <row r="1070" spans="4:4">
      <c r="D1070" s="677"/>
    </row>
    <row r="1071" spans="4:4">
      <c r="D1071" s="677"/>
    </row>
    <row r="1072" spans="4:4">
      <c r="D1072" s="677"/>
    </row>
    <row r="1073" spans="4:4">
      <c r="D1073" s="677"/>
    </row>
    <row r="1074" spans="4:4">
      <c r="D1074" s="677"/>
    </row>
    <row r="1075" spans="4:4">
      <c r="D1075" s="677"/>
    </row>
    <row r="1076" spans="4:4">
      <c r="D1076" s="677"/>
    </row>
    <row r="1077" spans="4:4">
      <c r="D1077" s="677"/>
    </row>
    <row r="1078" spans="4:4">
      <c r="D1078" s="677"/>
    </row>
    <row r="1079" spans="4:4">
      <c r="D1079" s="677"/>
    </row>
    <row r="1080" spans="4:4">
      <c r="D1080" s="677"/>
    </row>
    <row r="1081" spans="4:4">
      <c r="D1081" s="677"/>
    </row>
    <row r="1082" spans="4:4">
      <c r="D1082" s="677"/>
    </row>
    <row r="1083" spans="4:4">
      <c r="D1083" s="677"/>
    </row>
    <row r="1084" spans="4:4">
      <c r="D1084" s="677"/>
    </row>
    <row r="1085" spans="4:4">
      <c r="D1085" s="677"/>
    </row>
    <row r="1086" spans="4:4">
      <c r="D1086" s="677"/>
    </row>
    <row r="1087" spans="4:4">
      <c r="D1087" s="677"/>
    </row>
    <row r="1088" spans="4:4">
      <c r="D1088" s="677"/>
    </row>
    <row r="1089" spans="4:4">
      <c r="D1089" s="677"/>
    </row>
    <row r="1090" spans="4:4">
      <c r="D1090" s="677"/>
    </row>
    <row r="1091" spans="4:4">
      <c r="D1091" s="677"/>
    </row>
    <row r="1092" spans="4:4">
      <c r="D1092" s="677"/>
    </row>
    <row r="1093" spans="4:4">
      <c r="D1093" s="677"/>
    </row>
    <row r="1094" spans="4:4">
      <c r="D1094" s="677"/>
    </row>
    <row r="1095" spans="4:4">
      <c r="D1095" s="677"/>
    </row>
    <row r="1096" spans="4:4">
      <c r="D1096" s="677"/>
    </row>
    <row r="1097" spans="4:4">
      <c r="D1097" s="677"/>
    </row>
    <row r="1098" spans="4:4">
      <c r="D1098" s="677"/>
    </row>
    <row r="1099" spans="4:4">
      <c r="D1099" s="677"/>
    </row>
    <row r="1100" spans="4:4">
      <c r="D1100" s="677"/>
    </row>
    <row r="1101" spans="4:4">
      <c r="D1101" s="677"/>
    </row>
    <row r="1103" spans="4:4">
      <c r="D1103" s="677"/>
    </row>
    <row r="1104" spans="4:4">
      <c r="D1104" s="677"/>
    </row>
    <row r="1105" spans="4:4">
      <c r="D1105" s="677"/>
    </row>
    <row r="1106" spans="4:4">
      <c r="D1106" s="677"/>
    </row>
    <row r="1107" spans="4:4">
      <c r="D1107" s="677"/>
    </row>
    <row r="1108" spans="4:4">
      <c r="D1108" s="677"/>
    </row>
    <row r="1109" spans="4:4">
      <c r="D1109" s="677"/>
    </row>
    <row r="1110" spans="4:4">
      <c r="D1110" s="677"/>
    </row>
    <row r="1111" spans="4:4">
      <c r="D1111" s="677"/>
    </row>
    <row r="1112" spans="4:4">
      <c r="D1112" s="677"/>
    </row>
    <row r="1113" spans="4:4">
      <c r="D1113" s="677"/>
    </row>
    <row r="1114" spans="4:4">
      <c r="D1114" s="677"/>
    </row>
    <row r="1115" spans="4:4">
      <c r="D1115" s="677"/>
    </row>
    <row r="1116" spans="4:4">
      <c r="D1116" s="677"/>
    </row>
    <row r="1117" spans="4:4">
      <c r="D1117" s="677"/>
    </row>
    <row r="1118" spans="4:4">
      <c r="D1118" s="677"/>
    </row>
    <row r="1119" spans="4:4">
      <c r="D1119" s="677"/>
    </row>
    <row r="1120" spans="4:4">
      <c r="D1120" s="677"/>
    </row>
    <row r="1121" spans="4:4">
      <c r="D1121" s="677"/>
    </row>
    <row r="1122" spans="4:4">
      <c r="D1122" s="677"/>
    </row>
    <row r="1123" spans="4:4">
      <c r="D1123" s="677"/>
    </row>
    <row r="1124" spans="4:4">
      <c r="D1124" s="677"/>
    </row>
    <row r="1125" spans="4:4">
      <c r="D1125" s="677"/>
    </row>
    <row r="1126" spans="4:4">
      <c r="D1126" s="677"/>
    </row>
    <row r="1127" spans="4:4">
      <c r="D1127" s="677"/>
    </row>
    <row r="1128" spans="4:4">
      <c r="D1128" s="677"/>
    </row>
    <row r="1129" spans="4:4">
      <c r="D1129" s="677"/>
    </row>
    <row r="1130" spans="4:4">
      <c r="D1130" s="677"/>
    </row>
    <row r="1131" spans="4:4">
      <c r="D1131" s="677"/>
    </row>
    <row r="1132" spans="4:4">
      <c r="D1132" s="677"/>
    </row>
    <row r="1133" spans="4:4">
      <c r="D1133" s="677"/>
    </row>
    <row r="1134" spans="4:4">
      <c r="D1134" s="677"/>
    </row>
    <row r="1135" spans="4:4">
      <c r="D1135" s="677"/>
    </row>
    <row r="1136" spans="4:4">
      <c r="D1136" s="677"/>
    </row>
    <row r="1137" spans="4:4">
      <c r="D1137" s="677"/>
    </row>
    <row r="1138" spans="4:4">
      <c r="D1138" s="677"/>
    </row>
    <row r="1139" spans="4:4">
      <c r="D1139" s="677"/>
    </row>
    <row r="1140" spans="4:4">
      <c r="D1140" s="677"/>
    </row>
    <row r="1141" spans="4:4">
      <c r="D1141" s="677"/>
    </row>
    <row r="1142" spans="4:4">
      <c r="D1142" s="677"/>
    </row>
    <row r="1143" spans="4:4">
      <c r="D1143" s="677"/>
    </row>
    <row r="1144" spans="4:4">
      <c r="D1144" s="677"/>
    </row>
    <row r="1145" spans="4:4">
      <c r="D1145" s="677"/>
    </row>
    <row r="1146" spans="4:4">
      <c r="D1146" s="677"/>
    </row>
    <row r="1147" spans="4:4">
      <c r="D1147" s="677"/>
    </row>
    <row r="1148" spans="4:4">
      <c r="D1148" s="677"/>
    </row>
    <row r="1149" spans="4:4">
      <c r="D1149" s="677"/>
    </row>
    <row r="1150" spans="4:4">
      <c r="D1150" s="677"/>
    </row>
    <row r="1151" spans="4:4">
      <c r="D1151" s="677"/>
    </row>
    <row r="1152" spans="4:4">
      <c r="D1152" s="677"/>
    </row>
    <row r="1153" spans="4:4">
      <c r="D1153" s="677"/>
    </row>
    <row r="1154" spans="4:4">
      <c r="D1154" s="677"/>
    </row>
    <row r="1155" spans="4:4">
      <c r="D1155" s="677"/>
    </row>
    <row r="1156" spans="4:4">
      <c r="D1156" s="677"/>
    </row>
    <row r="1157" spans="4:4">
      <c r="D1157" s="677"/>
    </row>
    <row r="1158" spans="4:4">
      <c r="D1158" s="677"/>
    </row>
    <row r="1159" spans="4:4">
      <c r="D1159" s="677"/>
    </row>
    <row r="1161" spans="4:4">
      <c r="D1161" s="677"/>
    </row>
    <row r="1166" spans="4:4">
      <c r="D1166" s="677"/>
    </row>
    <row r="1167" spans="4:4">
      <c r="D1167" s="677"/>
    </row>
    <row r="1168" spans="4:4">
      <c r="D1168" s="677"/>
    </row>
    <row r="1169" spans="4:4">
      <c r="D1169" s="677"/>
    </row>
    <row r="1170" spans="4:4">
      <c r="D1170" s="677"/>
    </row>
    <row r="1171" spans="4:4">
      <c r="D1171" s="677"/>
    </row>
    <row r="1172" spans="4:4">
      <c r="D1172" s="677"/>
    </row>
    <row r="1173" spans="4:4">
      <c r="D1173" s="677"/>
    </row>
    <row r="1174" spans="4:4">
      <c r="D1174" s="677"/>
    </row>
    <row r="1175" spans="4:4">
      <c r="D1175" s="677"/>
    </row>
    <row r="1176" spans="4:4">
      <c r="D1176" s="677"/>
    </row>
    <row r="1177" spans="4:4">
      <c r="D1177" s="677"/>
    </row>
    <row r="1178" spans="4:4">
      <c r="D1178" s="677"/>
    </row>
    <row r="1179" spans="4:4">
      <c r="D1179" s="677"/>
    </row>
    <row r="1180" spans="4:4">
      <c r="D1180" s="677"/>
    </row>
    <row r="1181" spans="4:4">
      <c r="D1181" s="677"/>
    </row>
    <row r="1182" spans="4:4">
      <c r="D1182" s="677"/>
    </row>
    <row r="1183" spans="4:4">
      <c r="D1183" s="677"/>
    </row>
    <row r="1184" spans="4:4">
      <c r="D1184" s="677"/>
    </row>
    <row r="1185" spans="4:4">
      <c r="D1185" s="677"/>
    </row>
    <row r="1186" spans="4:4">
      <c r="D1186" s="677"/>
    </row>
    <row r="1187" spans="4:4">
      <c r="D1187" s="677"/>
    </row>
    <row r="1188" spans="4:4">
      <c r="D1188" s="677"/>
    </row>
    <row r="1189" spans="4:4">
      <c r="D1189" s="677"/>
    </row>
    <row r="1191" spans="4:4">
      <c r="D1191" s="677"/>
    </row>
    <row r="1192" spans="4:4">
      <c r="D1192" s="677"/>
    </row>
    <row r="1193" spans="4:4">
      <c r="D1193" s="677"/>
    </row>
    <row r="1194" spans="4:4">
      <c r="D1194" s="677"/>
    </row>
    <row r="1195" spans="4:4">
      <c r="D1195" s="677"/>
    </row>
    <row r="1196" spans="4:4">
      <c r="D1196" s="677"/>
    </row>
    <row r="1197" spans="4:4">
      <c r="D1197" s="677"/>
    </row>
    <row r="1198" spans="4:4">
      <c r="D1198" s="677"/>
    </row>
    <row r="1200" spans="4:4">
      <c r="D1200" s="677"/>
    </row>
    <row r="1201" spans="4:4">
      <c r="D1201" s="677"/>
    </row>
    <row r="1202" spans="4:4">
      <c r="D1202" s="677"/>
    </row>
    <row r="1203" spans="4:4">
      <c r="D1203" s="677"/>
    </row>
    <row r="1204" spans="4:4">
      <c r="D1204" s="677"/>
    </row>
    <row r="1205" spans="4:4">
      <c r="D1205" s="677"/>
    </row>
    <row r="1206" spans="4:4">
      <c r="D1206" s="677"/>
    </row>
    <row r="1207" spans="4:4">
      <c r="D1207" s="677"/>
    </row>
    <row r="1209" spans="4:4">
      <c r="D1209" s="677"/>
    </row>
    <row r="1210" spans="4:4">
      <c r="D1210" s="677"/>
    </row>
    <row r="1211" spans="4:4">
      <c r="D1211" s="677"/>
    </row>
    <row r="1212" spans="4:4">
      <c r="D1212" s="677"/>
    </row>
    <row r="1213" spans="4:4">
      <c r="D1213" s="677"/>
    </row>
    <row r="1214" spans="4:4">
      <c r="D1214" s="677"/>
    </row>
    <row r="1215" spans="4:4">
      <c r="D1215" s="677"/>
    </row>
    <row r="1216" spans="4:4">
      <c r="D1216" s="677"/>
    </row>
    <row r="1220" spans="4:4">
      <c r="D1220" s="677"/>
    </row>
    <row r="1221" spans="4:4">
      <c r="D1221" s="677"/>
    </row>
    <row r="1222" spans="4:4">
      <c r="D1222" s="677"/>
    </row>
    <row r="1223" spans="4:4">
      <c r="D1223" s="677"/>
    </row>
    <row r="1224" spans="4:4">
      <c r="D1224" s="677"/>
    </row>
    <row r="1225" spans="4:4">
      <c r="D1225" s="677"/>
    </row>
    <row r="1226" spans="4:4">
      <c r="D1226" s="677"/>
    </row>
    <row r="1227" spans="4:4">
      <c r="D1227" s="677"/>
    </row>
    <row r="1228" spans="4:4">
      <c r="D1228" s="677"/>
    </row>
    <row r="1229" spans="4:4">
      <c r="D1229" s="677"/>
    </row>
    <row r="1230" spans="4:4">
      <c r="D1230" s="677"/>
    </row>
    <row r="1231" spans="4:4">
      <c r="D1231" s="677"/>
    </row>
    <row r="1232" spans="4:4">
      <c r="D1232" s="677"/>
    </row>
    <row r="1233" spans="4:4">
      <c r="D1233" s="677"/>
    </row>
    <row r="1234" spans="4:4">
      <c r="D1234" s="677"/>
    </row>
    <row r="1235" spans="4:4">
      <c r="D1235" s="677"/>
    </row>
    <row r="1236" spans="4:4">
      <c r="D1236" s="677"/>
    </row>
    <row r="1237" spans="4:4">
      <c r="D1237" s="677"/>
    </row>
    <row r="1238" spans="4:4">
      <c r="D1238" s="677"/>
    </row>
    <row r="1239" spans="4:4">
      <c r="D1239" s="677"/>
    </row>
    <row r="1240" spans="4:4">
      <c r="D1240" s="677"/>
    </row>
    <row r="1241" spans="4:4">
      <c r="D1241" s="677"/>
    </row>
    <row r="1242" spans="4:4">
      <c r="D1242" s="677"/>
    </row>
    <row r="1243" spans="4:4">
      <c r="D1243" s="677"/>
    </row>
    <row r="1244" spans="4:4">
      <c r="D1244" s="677"/>
    </row>
    <row r="1245" spans="4:4">
      <c r="D1245" s="677"/>
    </row>
    <row r="1246" spans="4:4">
      <c r="D1246" s="677"/>
    </row>
    <row r="1247" spans="4:4">
      <c r="D1247" s="677"/>
    </row>
    <row r="1249" spans="4:4">
      <c r="D1249" s="677"/>
    </row>
    <row r="1251" spans="4:4">
      <c r="D1251" s="677"/>
    </row>
    <row r="1266" spans="4:4">
      <c r="D1266" s="677"/>
    </row>
    <row r="1267" spans="4:4">
      <c r="D1267" s="677"/>
    </row>
    <row r="1268" spans="4:4">
      <c r="D1268" s="677"/>
    </row>
    <row r="1269" spans="4:4">
      <c r="D1269" s="677"/>
    </row>
    <row r="1270" spans="4:4">
      <c r="D1270" s="677"/>
    </row>
    <row r="1271" spans="4:4">
      <c r="D1271" s="677"/>
    </row>
    <row r="1272" spans="4:4">
      <c r="D1272" s="677"/>
    </row>
    <row r="1273" spans="4:4">
      <c r="D1273" s="677"/>
    </row>
    <row r="1274" spans="4:4">
      <c r="D1274" s="677"/>
    </row>
    <row r="1275" spans="4:4">
      <c r="D1275" s="677"/>
    </row>
    <row r="1276" spans="4:4">
      <c r="D1276" s="677"/>
    </row>
    <row r="1277" spans="4:4">
      <c r="D1277" s="677"/>
    </row>
    <row r="1278" spans="4:4">
      <c r="D1278" s="677"/>
    </row>
    <row r="1279" spans="4:4">
      <c r="D1279" s="677"/>
    </row>
    <row r="1280" spans="4:4">
      <c r="D1280" s="677"/>
    </row>
    <row r="1281" spans="4:4">
      <c r="D1281" s="677"/>
    </row>
    <row r="1282" spans="4:4">
      <c r="D1282" s="677"/>
    </row>
    <row r="1283" spans="4:4">
      <c r="D1283" s="677"/>
    </row>
    <row r="1284" spans="4:4">
      <c r="D1284" s="677"/>
    </row>
    <row r="1285" spans="4:4">
      <c r="D1285" s="677"/>
    </row>
    <row r="1286" spans="4:4">
      <c r="D1286" s="677"/>
    </row>
    <row r="1287" spans="4:4">
      <c r="D1287" s="677"/>
    </row>
    <row r="1288" spans="4:4">
      <c r="D1288" s="677"/>
    </row>
    <row r="1289" spans="4:4">
      <c r="D1289" s="677"/>
    </row>
    <row r="1290" spans="4:4">
      <c r="D1290" s="677"/>
    </row>
    <row r="1291" spans="4:4">
      <c r="D1291" s="677"/>
    </row>
    <row r="1292" spans="4:4">
      <c r="D1292" s="677"/>
    </row>
    <row r="1293" spans="4:4">
      <c r="D1293" s="677"/>
    </row>
    <row r="1294" spans="4:4">
      <c r="D1294" s="677"/>
    </row>
    <row r="1295" spans="4:4">
      <c r="D1295" s="677"/>
    </row>
    <row r="1296" spans="4:4">
      <c r="D1296" s="677"/>
    </row>
    <row r="1297" spans="4:4">
      <c r="D1297" s="677"/>
    </row>
    <row r="1298" spans="4:4">
      <c r="D1298" s="677"/>
    </row>
    <row r="1299" spans="4:4">
      <c r="D1299" s="677"/>
    </row>
    <row r="1300" spans="4:4">
      <c r="D1300" s="677"/>
    </row>
    <row r="1301" spans="4:4">
      <c r="D1301" s="677"/>
    </row>
    <row r="1302" spans="4:4">
      <c r="D1302" s="677"/>
    </row>
    <row r="1303" spans="4:4">
      <c r="D1303" s="677"/>
    </row>
    <row r="1304" spans="4:4">
      <c r="D1304" s="677"/>
    </row>
    <row r="1305" spans="4:4">
      <c r="D1305" s="677"/>
    </row>
    <row r="1306" spans="4:4">
      <c r="D1306" s="677"/>
    </row>
    <row r="1307" spans="4:4">
      <c r="D1307" s="677"/>
    </row>
    <row r="1308" spans="4:4">
      <c r="D1308" s="677"/>
    </row>
    <row r="1309" spans="4:4">
      <c r="D1309" s="677"/>
    </row>
    <row r="1310" spans="4:4">
      <c r="D1310" s="677"/>
    </row>
    <row r="1311" spans="4:4">
      <c r="D1311" s="677"/>
    </row>
    <row r="1312" spans="4:4">
      <c r="D1312" s="677"/>
    </row>
    <row r="1313" spans="4:4">
      <c r="D1313" s="677"/>
    </row>
    <row r="1314" spans="4:4">
      <c r="D1314" s="677"/>
    </row>
    <row r="1315" spans="4:4">
      <c r="D1315" s="677"/>
    </row>
    <row r="1316" spans="4:4">
      <c r="D1316" s="677"/>
    </row>
    <row r="1317" spans="4:4">
      <c r="D1317" s="677"/>
    </row>
    <row r="1318" spans="4:4">
      <c r="D1318" s="677"/>
    </row>
    <row r="1319" spans="4:4">
      <c r="D1319" s="677"/>
    </row>
    <row r="1320" spans="4:4">
      <c r="D1320" s="677"/>
    </row>
    <row r="1321" spans="4:4">
      <c r="D1321" s="677"/>
    </row>
    <row r="1322" spans="4:4">
      <c r="D1322" s="677"/>
    </row>
    <row r="1323" spans="4:4">
      <c r="D1323" s="677"/>
    </row>
    <row r="1324" spans="4:4">
      <c r="D1324" s="677"/>
    </row>
    <row r="1325" spans="4:4">
      <c r="D1325" s="677"/>
    </row>
    <row r="1326" spans="4:4">
      <c r="D1326" s="677"/>
    </row>
    <row r="1327" spans="4:4">
      <c r="D1327" s="677"/>
    </row>
    <row r="1328" spans="4:4">
      <c r="D1328" s="677"/>
    </row>
    <row r="1329" spans="4:4">
      <c r="D1329" s="677"/>
    </row>
    <row r="1330" spans="4:4">
      <c r="D1330" s="677"/>
    </row>
    <row r="1331" spans="4:4">
      <c r="D1331" s="677"/>
    </row>
    <row r="1332" spans="4:4">
      <c r="D1332" s="677"/>
    </row>
    <row r="1333" spans="4:4">
      <c r="D1333" s="677"/>
    </row>
    <row r="1334" spans="4:4">
      <c r="D1334" s="677"/>
    </row>
    <row r="1335" spans="4:4">
      <c r="D1335" s="677"/>
    </row>
    <row r="1336" spans="4:4">
      <c r="D1336" s="677"/>
    </row>
    <row r="1337" spans="4:4">
      <c r="D1337" s="677"/>
    </row>
    <row r="1338" spans="4:4">
      <c r="D1338" s="677"/>
    </row>
    <row r="1339" spans="4:4">
      <c r="D1339" s="677"/>
    </row>
    <row r="1340" spans="4:4">
      <c r="D1340" s="677"/>
    </row>
    <row r="1341" spans="4:4">
      <c r="D1341" s="677"/>
    </row>
    <row r="1342" spans="4:4">
      <c r="D1342" s="677"/>
    </row>
    <row r="1344" spans="4:4">
      <c r="D1344" s="677"/>
    </row>
    <row r="1345" spans="4:4">
      <c r="D1345" s="677"/>
    </row>
    <row r="1346" spans="4:4">
      <c r="D1346" s="677"/>
    </row>
    <row r="1347" spans="4:4">
      <c r="D1347" s="677"/>
    </row>
    <row r="1348" spans="4:4">
      <c r="D1348" s="677"/>
    </row>
    <row r="1349" spans="4:4">
      <c r="D1349" s="677"/>
    </row>
    <row r="1350" spans="4:4">
      <c r="D1350" s="677"/>
    </row>
    <row r="1351" spans="4:4">
      <c r="D1351" s="677"/>
    </row>
    <row r="1352" spans="4:4">
      <c r="D1352" s="677"/>
    </row>
    <row r="1353" spans="4:4">
      <c r="D1353" s="677"/>
    </row>
    <row r="1354" spans="4:4">
      <c r="D1354" s="677"/>
    </row>
    <row r="1355" spans="4:4">
      <c r="D1355" s="677"/>
    </row>
    <row r="1356" spans="4:4">
      <c r="D1356" s="677"/>
    </row>
    <row r="1357" spans="4:4">
      <c r="D1357" s="677"/>
    </row>
    <row r="1358" spans="4:4">
      <c r="D1358" s="677"/>
    </row>
    <row r="1359" spans="4:4">
      <c r="D1359" s="677"/>
    </row>
    <row r="1360" spans="4:4">
      <c r="D1360" s="677"/>
    </row>
    <row r="1361" spans="4:4">
      <c r="D1361" s="677"/>
    </row>
    <row r="1362" spans="4:4">
      <c r="D1362" s="677"/>
    </row>
    <row r="1363" spans="4:4">
      <c r="D1363" s="677"/>
    </row>
    <row r="1364" spans="4:4">
      <c r="D1364" s="677"/>
    </row>
    <row r="1365" spans="4:4">
      <c r="D1365" s="677"/>
    </row>
    <row r="1366" spans="4:4">
      <c r="D1366" s="677"/>
    </row>
    <row r="1367" spans="4:4">
      <c r="D1367" s="677"/>
    </row>
    <row r="1368" spans="4:4">
      <c r="D1368" s="677"/>
    </row>
    <row r="1369" spans="4:4">
      <c r="D1369" s="677"/>
    </row>
    <row r="1370" spans="4:4">
      <c r="D1370" s="677"/>
    </row>
    <row r="1371" spans="4:4">
      <c r="D1371" s="677"/>
    </row>
    <row r="1372" spans="4:4">
      <c r="D1372" s="677"/>
    </row>
    <row r="1373" spans="4:4">
      <c r="D1373" s="677"/>
    </row>
    <row r="1374" spans="4:4">
      <c r="D1374" s="677"/>
    </row>
    <row r="1375" spans="4:4">
      <c r="D1375" s="677"/>
    </row>
    <row r="1376" spans="4:4">
      <c r="D1376" s="677"/>
    </row>
    <row r="1377" spans="4:4">
      <c r="D1377" s="677"/>
    </row>
    <row r="1378" spans="4:4">
      <c r="D1378" s="677"/>
    </row>
    <row r="1379" spans="4:4">
      <c r="D1379" s="677"/>
    </row>
    <row r="1380" spans="4:4">
      <c r="D1380" s="677"/>
    </row>
    <row r="1381" spans="4:4">
      <c r="D1381" s="677"/>
    </row>
    <row r="1382" spans="4:4">
      <c r="D1382" s="677"/>
    </row>
    <row r="1383" spans="4:4">
      <c r="D1383" s="677"/>
    </row>
    <row r="1384" spans="4:4">
      <c r="D1384" s="677"/>
    </row>
    <row r="1385" spans="4:4">
      <c r="D1385" s="677"/>
    </row>
    <row r="1386" spans="4:4">
      <c r="D1386" s="677"/>
    </row>
    <row r="1387" spans="4:4">
      <c r="D1387" s="677"/>
    </row>
    <row r="1388" spans="4:4">
      <c r="D1388" s="677"/>
    </row>
    <row r="1389" spans="4:4">
      <c r="D1389" s="677"/>
    </row>
    <row r="1390" spans="4:4">
      <c r="D1390" s="677"/>
    </row>
    <row r="1391" spans="4:4">
      <c r="D1391" s="677"/>
    </row>
    <row r="1392" spans="4:4">
      <c r="D1392" s="677"/>
    </row>
    <row r="1393" spans="4:4">
      <c r="D1393" s="677"/>
    </row>
    <row r="1394" spans="4:4">
      <c r="D1394" s="677"/>
    </row>
    <row r="1395" spans="4:4">
      <c r="D1395" s="677"/>
    </row>
    <row r="1396" spans="4:4">
      <c r="D1396" s="677"/>
    </row>
    <row r="1397" spans="4:4">
      <c r="D1397" s="677"/>
    </row>
    <row r="1398" spans="4:4">
      <c r="D1398" s="677"/>
    </row>
    <row r="1399" spans="4:4">
      <c r="D1399" s="677"/>
    </row>
    <row r="1400" spans="4:4">
      <c r="D1400" s="677"/>
    </row>
    <row r="1401" spans="4:4">
      <c r="D1401" s="677"/>
    </row>
    <row r="1402" spans="4:4">
      <c r="D1402" s="677"/>
    </row>
    <row r="1403" spans="4:4">
      <c r="D1403" s="677"/>
    </row>
    <row r="1404" spans="4:4">
      <c r="D1404" s="677"/>
    </row>
    <row r="1422" spans="4:4">
      <c r="D1422" s="677"/>
    </row>
    <row r="1423" spans="4:4">
      <c r="D1423" s="677"/>
    </row>
    <row r="1424" spans="4:4">
      <c r="D1424" s="677"/>
    </row>
    <row r="1427" spans="4:4">
      <c r="D1427" s="677"/>
    </row>
    <row r="1429" spans="4:4">
      <c r="D1429" s="677"/>
    </row>
    <row r="1430" spans="4:4">
      <c r="D1430" s="677"/>
    </row>
    <row r="1431" spans="4:4">
      <c r="D1431" s="677"/>
    </row>
    <row r="1432" spans="4:4">
      <c r="D1432" s="677"/>
    </row>
    <row r="1433" spans="4:4">
      <c r="D1433" s="677"/>
    </row>
    <row r="1434" spans="4:4">
      <c r="D1434" s="677"/>
    </row>
    <row r="1435" spans="4:4">
      <c r="D1435" s="677"/>
    </row>
    <row r="1436" spans="4:4">
      <c r="D1436" s="677"/>
    </row>
    <row r="1437" spans="4:4">
      <c r="D1437" s="677"/>
    </row>
    <row r="1438" spans="4:4">
      <c r="D1438" s="677"/>
    </row>
    <row r="1439" spans="4:4">
      <c r="D1439" s="677"/>
    </row>
    <row r="1440" spans="4:4">
      <c r="D1440" s="677"/>
    </row>
    <row r="1441" spans="4:4">
      <c r="D1441" s="677"/>
    </row>
    <row r="1442" spans="4:4">
      <c r="D1442" s="677"/>
    </row>
    <row r="1443" spans="4:4">
      <c r="D1443" s="677"/>
    </row>
    <row r="1444" spans="4:4">
      <c r="D1444" s="677"/>
    </row>
    <row r="1445" spans="4:4">
      <c r="D1445" s="677"/>
    </row>
    <row r="1446" spans="4:4">
      <c r="D1446" s="677"/>
    </row>
    <row r="1447" spans="4:4">
      <c r="D1447" s="677"/>
    </row>
    <row r="1448" spans="4:4">
      <c r="D1448" s="677"/>
    </row>
    <row r="1449" spans="4:4">
      <c r="D1449" s="677"/>
    </row>
    <row r="1450" spans="4:4">
      <c r="D1450" s="677"/>
    </row>
    <row r="1451" spans="4:4">
      <c r="D1451" s="677"/>
    </row>
    <row r="1452" spans="4:4">
      <c r="D1452" s="677"/>
    </row>
    <row r="1453" spans="4:4">
      <c r="D1453" s="677"/>
    </row>
    <row r="1454" spans="4:4">
      <c r="D1454" s="677"/>
    </row>
    <row r="1455" spans="4:4">
      <c r="D1455" s="677"/>
    </row>
    <row r="1456" spans="4:4">
      <c r="D1456" s="677"/>
    </row>
    <row r="1457" spans="4:4">
      <c r="D1457" s="677"/>
    </row>
    <row r="1458" spans="4:4">
      <c r="D1458" s="677"/>
    </row>
    <row r="1459" spans="4:4">
      <c r="D1459" s="677"/>
    </row>
    <row r="1460" spans="4:4">
      <c r="D1460" s="677"/>
    </row>
    <row r="1461" spans="4:4">
      <c r="D1461" s="677"/>
    </row>
    <row r="1462" spans="4:4">
      <c r="D1462" s="677"/>
    </row>
    <row r="1463" spans="4:4">
      <c r="D1463" s="677"/>
    </row>
    <row r="1464" spans="4:4">
      <c r="D1464" s="677"/>
    </row>
    <row r="1465" spans="4:4">
      <c r="D1465" s="677"/>
    </row>
    <row r="1466" spans="4:4">
      <c r="D1466" s="677"/>
    </row>
    <row r="1467" spans="4:4">
      <c r="D1467" s="677"/>
    </row>
    <row r="1468" spans="4:4">
      <c r="D1468" s="677"/>
    </row>
    <row r="1469" spans="4:4">
      <c r="D1469" s="677"/>
    </row>
    <row r="1470" spans="4:4">
      <c r="D1470" s="677"/>
    </row>
    <row r="1471" spans="4:4">
      <c r="D1471" s="677"/>
    </row>
    <row r="1472" spans="4:4">
      <c r="D1472" s="677"/>
    </row>
    <row r="1473" spans="4:4">
      <c r="D1473" s="677"/>
    </row>
    <row r="1474" spans="4:4">
      <c r="D1474" s="677"/>
    </row>
    <row r="1475" spans="4:4">
      <c r="D1475" s="677"/>
    </row>
    <row r="1476" spans="4:4">
      <c r="D1476" s="677"/>
    </row>
    <row r="1477" spans="4:4">
      <c r="D1477" s="677"/>
    </row>
    <row r="1479" spans="4:4">
      <c r="D1479" s="677"/>
    </row>
    <row r="1480" spans="4:4">
      <c r="D1480" s="677"/>
    </row>
    <row r="1481" spans="4:4">
      <c r="D1481" s="677"/>
    </row>
    <row r="1482" spans="4:4">
      <c r="D1482" s="677"/>
    </row>
    <row r="1483" spans="4:4">
      <c r="D1483" s="677"/>
    </row>
    <row r="1484" spans="4:4">
      <c r="D1484" s="677"/>
    </row>
    <row r="1485" spans="4:4">
      <c r="D1485" s="677"/>
    </row>
    <row r="1486" spans="4:4">
      <c r="D1486" s="677"/>
    </row>
    <row r="1487" spans="4:4">
      <c r="D1487" s="677"/>
    </row>
    <row r="1488" spans="4:4">
      <c r="D1488" s="677"/>
    </row>
    <row r="1489" spans="4:4">
      <c r="D1489" s="677"/>
    </row>
    <row r="1490" spans="4:4">
      <c r="D1490" s="677"/>
    </row>
    <row r="1491" spans="4:4">
      <c r="D1491" s="677"/>
    </row>
    <row r="1492" spans="4:4">
      <c r="D1492" s="677"/>
    </row>
    <row r="1493" spans="4:4">
      <c r="D1493" s="677"/>
    </row>
    <row r="1494" spans="4:4">
      <c r="D1494" s="677"/>
    </row>
    <row r="1495" spans="4:4">
      <c r="D1495" s="677"/>
    </row>
    <row r="1496" spans="4:4">
      <c r="D1496" s="677"/>
    </row>
    <row r="1497" spans="4:4">
      <c r="D1497" s="677"/>
    </row>
    <row r="1498" spans="4:4">
      <c r="D1498" s="677"/>
    </row>
    <row r="1499" spans="4:4">
      <c r="D1499" s="677"/>
    </row>
    <row r="1500" spans="4:4">
      <c r="D1500" s="677"/>
    </row>
    <row r="1501" spans="4:4">
      <c r="D1501" s="677"/>
    </row>
    <row r="1502" spans="4:4">
      <c r="D1502" s="677"/>
    </row>
    <row r="1503" spans="4:4">
      <c r="D1503" s="677"/>
    </row>
    <row r="1504" spans="4:4">
      <c r="D1504" s="677"/>
    </row>
    <row r="1505" spans="4:4">
      <c r="D1505" s="677"/>
    </row>
    <row r="1506" spans="4:4">
      <c r="D1506" s="677"/>
    </row>
    <row r="1507" spans="4:4">
      <c r="D1507" s="677"/>
    </row>
    <row r="1508" spans="4:4">
      <c r="D1508" s="677"/>
    </row>
    <row r="1509" spans="4:4">
      <c r="D1509" s="677"/>
    </row>
    <row r="1510" spans="4:4">
      <c r="D1510" s="677"/>
    </row>
    <row r="1511" spans="4:4">
      <c r="D1511" s="677"/>
    </row>
    <row r="1512" spans="4:4">
      <c r="D1512" s="677"/>
    </row>
    <row r="1513" spans="4:4">
      <c r="D1513" s="677"/>
    </row>
    <row r="1514" spans="4:4">
      <c r="D1514" s="677"/>
    </row>
    <row r="1515" spans="4:4">
      <c r="D1515" s="677"/>
    </row>
    <row r="1516" spans="4:4">
      <c r="D1516" s="677"/>
    </row>
    <row r="1517" spans="4:4">
      <c r="D1517" s="677"/>
    </row>
    <row r="1518" spans="4:4">
      <c r="D1518" s="677"/>
    </row>
    <row r="1519" spans="4:4">
      <c r="D1519" s="677"/>
    </row>
    <row r="1520" spans="4:4">
      <c r="D1520" s="677"/>
    </row>
    <row r="1521" spans="4:4">
      <c r="D1521" s="677"/>
    </row>
    <row r="1522" spans="4:4">
      <c r="D1522" s="677"/>
    </row>
    <row r="1523" spans="4:4">
      <c r="D1523" s="677"/>
    </row>
    <row r="1524" spans="4:4">
      <c r="D1524" s="677"/>
    </row>
    <row r="1527" spans="4:4">
      <c r="D1527" s="677"/>
    </row>
    <row r="1528" spans="4:4">
      <c r="D1528" s="677"/>
    </row>
    <row r="1529" spans="4:4">
      <c r="D1529" s="677"/>
    </row>
    <row r="1530" spans="4:4">
      <c r="D1530" s="677"/>
    </row>
    <row r="1531" spans="4:4">
      <c r="D1531" s="677"/>
    </row>
    <row r="1532" spans="4:4">
      <c r="D1532" s="677"/>
    </row>
    <row r="1533" spans="4:4">
      <c r="D1533" s="677"/>
    </row>
    <row r="1534" spans="4:4">
      <c r="D1534" s="677"/>
    </row>
    <row r="1535" spans="4:4">
      <c r="D1535" s="677"/>
    </row>
    <row r="1536" spans="4:4">
      <c r="D1536" s="677"/>
    </row>
    <row r="1537" spans="4:4">
      <c r="D1537" s="677"/>
    </row>
    <row r="1538" spans="4:4">
      <c r="D1538" s="677"/>
    </row>
    <row r="1539" spans="4:4">
      <c r="D1539" s="677"/>
    </row>
    <row r="1541" spans="4:4">
      <c r="D1541" s="677"/>
    </row>
    <row r="1543" spans="4:4">
      <c r="D1543" s="677"/>
    </row>
    <row r="1544" spans="4:4">
      <c r="D1544" s="677"/>
    </row>
    <row r="1545" spans="4:4">
      <c r="D1545" s="677"/>
    </row>
    <row r="1546" spans="4:4">
      <c r="D1546" s="677"/>
    </row>
    <row r="1547" spans="4:4">
      <c r="D1547" s="677"/>
    </row>
    <row r="1548" spans="4:4">
      <c r="D1548" s="677"/>
    </row>
    <row r="1549" spans="4:4">
      <c r="D1549" s="677"/>
    </row>
    <row r="1550" spans="4:4">
      <c r="D1550" s="677"/>
    </row>
    <row r="1551" spans="4:4">
      <c r="D1551" s="677"/>
    </row>
    <row r="1552" spans="4:4">
      <c r="D1552" s="677"/>
    </row>
    <row r="1553" spans="4:4">
      <c r="D1553" s="677"/>
    </row>
    <row r="1554" spans="4:4">
      <c r="D1554" s="677"/>
    </row>
    <row r="1555" spans="4:4">
      <c r="D1555" s="677"/>
    </row>
    <row r="1556" spans="4:4">
      <c r="D1556" s="677"/>
    </row>
    <row r="1557" spans="4:4">
      <c r="D1557" s="677"/>
    </row>
    <row r="1558" spans="4:4">
      <c r="D1558" s="677"/>
    </row>
    <row r="1559" spans="4:4">
      <c r="D1559" s="677"/>
    </row>
    <row r="1560" spans="4:4">
      <c r="D1560" s="677"/>
    </row>
    <row r="1561" spans="4:4">
      <c r="D1561" s="677"/>
    </row>
    <row r="1562" spans="4:4">
      <c r="D1562" s="677"/>
    </row>
    <row r="1563" spans="4:4">
      <c r="D1563" s="677"/>
    </row>
    <row r="1564" spans="4:4">
      <c r="D1564" s="677"/>
    </row>
    <row r="1565" spans="4:4">
      <c r="D1565" s="677"/>
    </row>
    <row r="1566" spans="4:4">
      <c r="D1566" s="677"/>
    </row>
    <row r="1567" spans="4:4">
      <c r="D1567" s="677"/>
    </row>
    <row r="1568" spans="4:4">
      <c r="D1568" s="677"/>
    </row>
    <row r="1569" spans="4:4">
      <c r="D1569" s="677"/>
    </row>
    <row r="1570" spans="4:4">
      <c r="D1570" s="677"/>
    </row>
    <row r="1571" spans="4:4">
      <c r="D1571" s="677"/>
    </row>
    <row r="1572" spans="4:4">
      <c r="D1572" s="677"/>
    </row>
    <row r="1573" spans="4:4">
      <c r="D1573" s="677"/>
    </row>
    <row r="1574" spans="4:4">
      <c r="D1574" s="677"/>
    </row>
    <row r="1575" spans="4:4">
      <c r="D1575" s="677"/>
    </row>
    <row r="1576" spans="4:4">
      <c r="D1576" s="677"/>
    </row>
    <row r="1577" spans="4:4">
      <c r="D1577" s="677"/>
    </row>
    <row r="1578" spans="4:4">
      <c r="D1578" s="677"/>
    </row>
    <row r="1579" spans="4:4">
      <c r="D1579" s="677"/>
    </row>
    <row r="1580" spans="4:4">
      <c r="D1580" s="677"/>
    </row>
    <row r="1581" spans="4:4">
      <c r="D1581" s="677"/>
    </row>
    <row r="1582" spans="4:4">
      <c r="D1582" s="677"/>
    </row>
    <row r="1583" spans="4:4">
      <c r="D1583" s="677"/>
    </row>
    <row r="1584" spans="4:4">
      <c r="D1584" s="677"/>
    </row>
    <row r="1585" spans="4:4">
      <c r="D1585" s="677"/>
    </row>
    <row r="1586" spans="4:4">
      <c r="D1586" s="677"/>
    </row>
    <row r="1587" spans="4:4">
      <c r="D1587" s="677"/>
    </row>
    <row r="1588" spans="4:4">
      <c r="D1588" s="677"/>
    </row>
    <row r="1589" spans="4:4">
      <c r="D1589" s="677"/>
    </row>
    <row r="1590" spans="4:4">
      <c r="D1590" s="677"/>
    </row>
    <row r="1591" spans="4:4">
      <c r="D1591" s="677"/>
    </row>
    <row r="1592" spans="4:4">
      <c r="D1592" s="677"/>
    </row>
    <row r="1593" spans="4:4">
      <c r="D1593" s="677"/>
    </row>
    <row r="1594" spans="4:4">
      <c r="D1594" s="677"/>
    </row>
    <row r="1595" spans="4:4">
      <c r="D1595" s="677"/>
    </row>
    <row r="1596" spans="4:4">
      <c r="D1596" s="677"/>
    </row>
    <row r="1597" spans="4:4">
      <c r="D1597" s="677"/>
    </row>
    <row r="1598" spans="4:4">
      <c r="D1598" s="677"/>
    </row>
    <row r="1599" spans="4:4">
      <c r="D1599" s="677"/>
    </row>
    <row r="1600" spans="4:4">
      <c r="D1600" s="677"/>
    </row>
    <row r="1601" spans="4:4">
      <c r="D1601" s="677"/>
    </row>
    <row r="1602" spans="4:4">
      <c r="D1602" s="677"/>
    </row>
    <row r="1603" spans="4:4">
      <c r="D1603" s="677"/>
    </row>
    <row r="1604" spans="4:4">
      <c r="D1604" s="677"/>
    </row>
    <row r="1605" spans="4:4">
      <c r="D1605" s="677"/>
    </row>
    <row r="1606" spans="4:4">
      <c r="D1606" s="677"/>
    </row>
    <row r="1607" spans="4:4">
      <c r="D1607" s="677"/>
    </row>
    <row r="1608" spans="4:4">
      <c r="D1608" s="677"/>
    </row>
    <row r="1609" spans="4:4">
      <c r="D1609" s="677"/>
    </row>
    <row r="1610" spans="4:4">
      <c r="D1610" s="677"/>
    </row>
    <row r="1611" spans="4:4">
      <c r="D1611" s="677"/>
    </row>
    <row r="1612" spans="4:4">
      <c r="D1612" s="677"/>
    </row>
    <row r="1613" spans="4:4">
      <c r="D1613" s="677"/>
    </row>
    <row r="1614" spans="4:4">
      <c r="D1614" s="677"/>
    </row>
    <row r="1615" spans="4:4">
      <c r="D1615" s="677"/>
    </row>
    <row r="1616" spans="4:4">
      <c r="D1616" s="677"/>
    </row>
    <row r="1617" spans="4:4">
      <c r="D1617" s="677"/>
    </row>
    <row r="1619" spans="4:4">
      <c r="D1619" s="677"/>
    </row>
    <row r="1620" spans="4:4">
      <c r="D1620" s="677"/>
    </row>
    <row r="1621" spans="4:4">
      <c r="D1621" s="677"/>
    </row>
    <row r="1622" spans="4:4">
      <c r="D1622" s="677"/>
    </row>
    <row r="1623" spans="4:4">
      <c r="D1623" s="677"/>
    </row>
    <row r="1624" spans="4:4">
      <c r="D1624" s="677"/>
    </row>
    <row r="1625" spans="4:4">
      <c r="D1625" s="677"/>
    </row>
    <row r="1627" spans="4:4">
      <c r="D1627" s="677"/>
    </row>
    <row r="1638" spans="4:4">
      <c r="D1638" s="677"/>
    </row>
    <row r="1641" spans="4:4">
      <c r="D1641" s="677"/>
    </row>
    <row r="1642" spans="4:4">
      <c r="D1642" s="677"/>
    </row>
    <row r="1643" spans="4:4">
      <c r="D1643" s="677"/>
    </row>
    <row r="1644" spans="4:4">
      <c r="D1644" s="677"/>
    </row>
    <row r="1645" spans="4:4">
      <c r="D1645" s="677"/>
    </row>
    <row r="1648" spans="4:4">
      <c r="D1648" s="677"/>
    </row>
    <row r="1649" spans="4:4">
      <c r="D1649" s="677"/>
    </row>
    <row r="1655" spans="4:4">
      <c r="D1655" s="677"/>
    </row>
    <row r="1657" spans="4:4">
      <c r="D1657" s="677"/>
    </row>
    <row r="1659" spans="4:4">
      <c r="D1659" s="677"/>
    </row>
    <row r="1660" spans="4:4">
      <c r="D1660" s="677"/>
    </row>
    <row r="1661" spans="4:4">
      <c r="D1661" s="677"/>
    </row>
    <row r="1662" spans="4:4">
      <c r="D1662" s="677"/>
    </row>
    <row r="1664" spans="4:4">
      <c r="D1664" s="677"/>
    </row>
    <row r="1665" spans="4:4">
      <c r="D1665" s="677"/>
    </row>
    <row r="1666" spans="4:4">
      <c r="D1666" s="677"/>
    </row>
    <row r="1667" spans="4:4">
      <c r="D1667" s="677"/>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E49"/>
  <sheetViews>
    <sheetView workbookViewId="0">
      <selection activeCell="I20" sqref="I20"/>
    </sheetView>
  </sheetViews>
  <sheetFormatPr defaultRowHeight="13.2"/>
  <cols>
    <col min="1" max="1" width="3.44140625" bestFit="1" customWidth="1"/>
    <col min="2" max="2" width="21.5546875" customWidth="1"/>
    <col min="3" max="3" width="2.6640625" customWidth="1"/>
    <col min="4" max="4" width="19.33203125" bestFit="1" customWidth="1"/>
    <col min="5" max="5" width="2.6640625" customWidth="1"/>
    <col min="6" max="6" width="16" bestFit="1" customWidth="1"/>
    <col min="7" max="7" width="16.5546875" bestFit="1" customWidth="1"/>
    <col min="8" max="8" width="15.44140625" bestFit="1" customWidth="1"/>
    <col min="9" max="9" width="14.33203125" bestFit="1" customWidth="1"/>
    <col min="10" max="10" width="2.6640625" customWidth="1"/>
    <col min="11" max="11" width="16" bestFit="1" customWidth="1"/>
    <col min="12" max="12" width="2.88671875" customWidth="1"/>
    <col min="13" max="13" width="12.88671875" bestFit="1" customWidth="1"/>
  </cols>
  <sheetData>
    <row r="1" spans="1:31">
      <c r="A1" s="9" t="s">
        <v>484</v>
      </c>
    </row>
    <row r="2" spans="1:31">
      <c r="A2" s="9" t="s">
        <v>485</v>
      </c>
      <c r="D2" s="14"/>
      <c r="E2" s="14"/>
      <c r="F2" s="14"/>
      <c r="G2" s="14"/>
      <c r="H2" s="14"/>
      <c r="I2" s="14"/>
      <c r="J2" s="14"/>
      <c r="K2" s="14"/>
    </row>
    <row r="3" spans="1:31">
      <c r="A3" s="176" t="s">
        <v>3608</v>
      </c>
      <c r="D3" s="14"/>
      <c r="E3" s="14"/>
      <c r="F3" s="14"/>
      <c r="G3" s="14"/>
      <c r="H3" s="14"/>
      <c r="I3" s="14"/>
      <c r="J3" s="14"/>
      <c r="K3" s="14"/>
    </row>
    <row r="4" spans="1:31">
      <c r="A4" s="9"/>
      <c r="B4" s="844" t="str">
        <f>'PSE CWC'!B5</f>
        <v>September 2016</v>
      </c>
      <c r="D4" s="14"/>
      <c r="E4" s="14"/>
      <c r="F4" s="14"/>
      <c r="G4" s="14"/>
      <c r="H4" s="14"/>
      <c r="I4" s="14"/>
      <c r="J4" s="14"/>
      <c r="K4" s="14"/>
    </row>
    <row r="5" spans="1:31">
      <c r="D5" s="14"/>
      <c r="E5" s="14"/>
      <c r="F5" s="14"/>
      <c r="G5" s="14"/>
      <c r="H5" s="14"/>
      <c r="I5" s="14"/>
      <c r="J5" s="14"/>
      <c r="K5" s="14"/>
    </row>
    <row r="6" spans="1:31">
      <c r="D6" s="14"/>
      <c r="E6" s="14"/>
      <c r="F6" s="14"/>
      <c r="G6" s="14"/>
      <c r="H6" s="14"/>
      <c r="I6" s="14"/>
      <c r="J6" s="14"/>
      <c r="K6" s="14"/>
    </row>
    <row r="7" spans="1:31">
      <c r="D7" s="14"/>
      <c r="E7" s="14"/>
      <c r="F7" s="14"/>
      <c r="G7" s="14"/>
      <c r="H7" s="14"/>
      <c r="I7" s="14"/>
      <c r="J7" s="14"/>
      <c r="K7" s="14"/>
    </row>
    <row r="8" spans="1:31">
      <c r="D8" s="14"/>
      <c r="E8" s="14"/>
      <c r="F8" s="14"/>
      <c r="G8" s="14"/>
      <c r="H8" s="14"/>
      <c r="I8" s="14"/>
      <c r="J8" s="14"/>
      <c r="K8" s="14"/>
    </row>
    <row r="9" spans="1:31">
      <c r="D9" s="14"/>
      <c r="E9" s="14"/>
      <c r="F9" s="14"/>
      <c r="G9" s="14"/>
      <c r="H9" s="14"/>
      <c r="I9" s="14"/>
      <c r="J9" s="14"/>
      <c r="K9" s="14"/>
    </row>
    <row r="10" spans="1:31">
      <c r="D10" s="14"/>
      <c r="E10" s="14"/>
      <c r="F10" s="14"/>
      <c r="G10" s="14"/>
      <c r="H10" s="14"/>
      <c r="I10" s="14"/>
      <c r="J10" s="14"/>
      <c r="K10" s="14"/>
    </row>
    <row r="11" spans="1:31">
      <c r="D11" s="37"/>
      <c r="E11" s="37"/>
      <c r="F11" s="155" t="s">
        <v>67</v>
      </c>
      <c r="G11" s="155"/>
      <c r="H11" s="155" t="s">
        <v>68</v>
      </c>
      <c r="I11" s="155"/>
      <c r="J11" s="37"/>
      <c r="K11" s="155" t="s">
        <v>69</v>
      </c>
      <c r="L11" s="13"/>
      <c r="M11" s="13"/>
    </row>
    <row r="12" spans="1:31">
      <c r="D12" s="37"/>
      <c r="E12" s="37"/>
      <c r="F12" s="155" t="s">
        <v>70</v>
      </c>
      <c r="G12" s="155" t="s">
        <v>71</v>
      </c>
      <c r="H12" s="155" t="s">
        <v>71</v>
      </c>
      <c r="I12" s="155" t="s">
        <v>72</v>
      </c>
      <c r="J12" s="37"/>
      <c r="K12" s="155" t="s">
        <v>1762</v>
      </c>
      <c r="L12" s="13"/>
      <c r="M12" s="13"/>
      <c r="N12" s="13"/>
    </row>
    <row r="13" spans="1:31">
      <c r="A13" s="122" t="s">
        <v>73</v>
      </c>
      <c r="B13" s="122"/>
      <c r="C13" s="121"/>
      <c r="D13" s="126" t="s">
        <v>1548</v>
      </c>
      <c r="E13" s="155"/>
      <c r="F13" s="126" t="s">
        <v>74</v>
      </c>
      <c r="G13" s="126" t="s">
        <v>75</v>
      </c>
      <c r="H13" s="126" t="s">
        <v>75</v>
      </c>
      <c r="I13" s="126" t="s">
        <v>74</v>
      </c>
      <c r="J13" s="155"/>
      <c r="K13" s="126" t="s">
        <v>76</v>
      </c>
      <c r="L13" s="13"/>
      <c r="M13" s="13"/>
      <c r="N13" s="13"/>
      <c r="AE13" s="60">
        <v>40999</v>
      </c>
    </row>
    <row r="14" spans="1:31">
      <c r="A14" s="123" t="s">
        <v>77</v>
      </c>
      <c r="B14" s="123"/>
      <c r="C14" s="76"/>
      <c r="D14" s="155" t="s">
        <v>78</v>
      </c>
      <c r="E14" s="155"/>
      <c r="F14" s="155" t="s">
        <v>79</v>
      </c>
      <c r="G14" s="155" t="s">
        <v>80</v>
      </c>
      <c r="H14" s="155" t="s">
        <v>81</v>
      </c>
      <c r="I14" s="155" t="s">
        <v>82</v>
      </c>
      <c r="J14" s="155"/>
      <c r="K14" s="155" t="s">
        <v>83</v>
      </c>
      <c r="L14" s="13"/>
      <c r="M14" s="13"/>
      <c r="N14" s="13"/>
    </row>
    <row r="15" spans="1:31">
      <c r="D15" s="37"/>
      <c r="E15" s="37"/>
      <c r="F15" s="155"/>
      <c r="G15" s="37"/>
      <c r="H15" s="37"/>
      <c r="I15" s="37"/>
      <c r="J15" s="37"/>
      <c r="K15" s="37"/>
      <c r="L15" s="13"/>
      <c r="M15" s="13"/>
      <c r="N15" s="13"/>
    </row>
    <row r="16" spans="1:31" s="124" customFormat="1">
      <c r="A16" s="124">
        <f>ROW()</f>
        <v>16</v>
      </c>
      <c r="B16" s="124" t="s">
        <v>84</v>
      </c>
      <c r="D16" s="129">
        <f>BS!Q1438</f>
        <v>11120825744.330833</v>
      </c>
      <c r="E16" s="129"/>
      <c r="F16" s="129">
        <f>SUM(BS!X8:X1438)</f>
        <v>81718105.598333314</v>
      </c>
      <c r="G16" s="129">
        <f>'BS and CWC Recon, p2'!H12</f>
        <v>9220565297.3462486</v>
      </c>
      <c r="H16" s="129">
        <f>SUM(BS!AG8:AG1438)</f>
        <v>984508512.39375043</v>
      </c>
      <c r="I16" s="129">
        <f>SUM(BS!AH8:AH1438)</f>
        <v>834033828.99249995</v>
      </c>
      <c r="J16" s="129"/>
      <c r="K16" s="129">
        <f>SUM(F16:J16)</f>
        <v>11120825744.330833</v>
      </c>
      <c r="L16" s="132"/>
      <c r="M16" s="403">
        <f>D16-K16</f>
        <v>0</v>
      </c>
      <c r="N16" s="132"/>
    </row>
    <row r="17" spans="1:14" s="124" customFormat="1">
      <c r="A17" s="124">
        <f>ROW()</f>
        <v>17</v>
      </c>
      <c r="D17" s="129"/>
      <c r="E17" s="129"/>
      <c r="F17" s="129"/>
      <c r="G17" s="129"/>
      <c r="H17" s="129"/>
      <c r="I17" s="129"/>
      <c r="J17" s="129"/>
      <c r="K17" s="129"/>
      <c r="L17" s="132"/>
      <c r="M17" s="132"/>
      <c r="N17" s="132"/>
    </row>
    <row r="18" spans="1:14" s="124" customFormat="1">
      <c r="A18" s="124">
        <f>ROW()</f>
        <v>18</v>
      </c>
      <c r="B18" s="124" t="s">
        <v>85</v>
      </c>
      <c r="D18" s="129">
        <f>BS!Q2407</f>
        <v>-11120825744.330833</v>
      </c>
      <c r="E18" s="129"/>
      <c r="F18" s="129">
        <f>SUM(BS!X1439:X2407)</f>
        <v>-7470938252.5945826</v>
      </c>
      <c r="G18" s="129">
        <f>'BS and CWC Recon, p2'!H14</f>
        <v>-2561642001.7374992</v>
      </c>
      <c r="H18" s="129">
        <f>SUM(BS!AG1439:AG2407)</f>
        <v>-559393470.57583356</v>
      </c>
      <c r="I18" s="170">
        <f>SUM(BS!AH1439:AH2407)</f>
        <v>-528852019.42291671</v>
      </c>
      <c r="J18" s="129"/>
      <c r="K18" s="129">
        <f>SUM(F18:J18)</f>
        <v>-11120825744.330832</v>
      </c>
      <c r="L18" s="132"/>
      <c r="M18" s="403">
        <f>D18-K18</f>
        <v>0</v>
      </c>
      <c r="N18" s="132"/>
    </row>
    <row r="19" spans="1:14" s="124" customFormat="1">
      <c r="A19" s="124">
        <f>ROW()</f>
        <v>19</v>
      </c>
      <c r="D19" s="130"/>
      <c r="E19" s="129"/>
      <c r="F19" s="130"/>
      <c r="G19" s="130"/>
      <c r="H19" s="130"/>
      <c r="I19" s="130"/>
      <c r="J19" s="129"/>
      <c r="K19" s="130"/>
      <c r="L19" s="132"/>
      <c r="M19" s="132"/>
      <c r="N19" s="132"/>
    </row>
    <row r="20" spans="1:14" s="124" customFormat="1">
      <c r="A20" s="124">
        <f>ROW()</f>
        <v>20</v>
      </c>
      <c r="B20" s="124" t="s">
        <v>86</v>
      </c>
      <c r="D20" s="129">
        <f>SUM(D16:D19)</f>
        <v>0</v>
      </c>
      <c r="E20" s="129"/>
      <c r="F20" s="129">
        <f>SUM(F16:F19)</f>
        <v>-7389220146.9962492</v>
      </c>
      <c r="G20" s="129">
        <f>SUM(G16:G19)</f>
        <v>6658923295.6087494</v>
      </c>
      <c r="H20" s="129">
        <f>SUM(H16:H19)</f>
        <v>425115041.81791687</v>
      </c>
      <c r="I20" s="129">
        <f>SUM(I16:I19)</f>
        <v>305181809.56958324</v>
      </c>
      <c r="J20" s="129"/>
      <c r="K20" s="129">
        <f>SUM(K16:K19)</f>
        <v>0</v>
      </c>
      <c r="L20" s="132"/>
      <c r="M20" s="129">
        <f>SUM(M16:M19)</f>
        <v>0</v>
      </c>
      <c r="N20" s="132"/>
    </row>
    <row r="21" spans="1:14" s="124" customFormat="1">
      <c r="A21" s="124">
        <f>ROW()</f>
        <v>21</v>
      </c>
      <c r="D21" s="129"/>
      <c r="E21" s="129"/>
      <c r="F21" s="129"/>
      <c r="G21" s="129"/>
      <c r="H21" s="129"/>
      <c r="I21" s="129"/>
      <c r="J21" s="129"/>
      <c r="K21" s="129"/>
      <c r="L21" s="132"/>
      <c r="M21" s="132"/>
      <c r="N21" s="132"/>
    </row>
    <row r="22" spans="1:14" s="124" customFormat="1">
      <c r="A22" s="124">
        <f>ROW()</f>
        <v>22</v>
      </c>
      <c r="B22" s="125"/>
      <c r="D22" s="152">
        <v>0</v>
      </c>
      <c r="E22" s="152"/>
      <c r="F22" s="152">
        <v>0</v>
      </c>
      <c r="G22" s="152"/>
      <c r="H22" s="152">
        <f>BS!AG2410</f>
        <v>0</v>
      </c>
      <c r="I22" s="152">
        <f>BS!AH2410</f>
        <v>0</v>
      </c>
      <c r="J22" s="152"/>
      <c r="K22" s="152">
        <f>SUM(F22:J22)</f>
        <v>0</v>
      </c>
      <c r="L22" s="132"/>
      <c r="M22" s="132"/>
      <c r="N22" s="132"/>
    </row>
    <row r="23" spans="1:14">
      <c r="A23">
        <f>ROW()</f>
        <v>23</v>
      </c>
      <c r="D23" s="134"/>
      <c r="E23" s="128"/>
      <c r="F23" s="134"/>
      <c r="G23" s="134"/>
      <c r="H23" s="134"/>
      <c r="I23" s="134"/>
      <c r="J23" s="128"/>
      <c r="K23" s="134"/>
      <c r="L23" s="13"/>
      <c r="M23" s="13"/>
      <c r="N23" s="13"/>
    </row>
    <row r="24" spans="1:14" ht="27" thickBot="1">
      <c r="A24" s="124">
        <f>ROW()</f>
        <v>24</v>
      </c>
      <c r="B24" s="125" t="s">
        <v>88</v>
      </c>
      <c r="D24" s="127">
        <f>SUM(D20:D23)</f>
        <v>0</v>
      </c>
      <c r="E24" s="128"/>
      <c r="F24" s="127">
        <f>SUM(F20:F23)</f>
        <v>-7389220146.9962492</v>
      </c>
      <c r="G24" s="127">
        <f>SUM(G20:G23)</f>
        <v>6658923295.6087494</v>
      </c>
      <c r="H24" s="127">
        <f>SUM(H20:H23)</f>
        <v>425115041.81791687</v>
      </c>
      <c r="I24" s="127">
        <f>SUM(I20:I23)</f>
        <v>305181809.56958324</v>
      </c>
      <c r="J24" s="128"/>
      <c r="K24" s="127">
        <f>SUM(K20:K23)</f>
        <v>0</v>
      </c>
      <c r="L24" s="13"/>
      <c r="M24" s="13"/>
      <c r="N24" s="13"/>
    </row>
    <row r="25" spans="1:14" ht="13.8" thickTop="1">
      <c r="A25">
        <f>ROW()</f>
        <v>25</v>
      </c>
      <c r="D25" s="128"/>
      <c r="E25" s="128"/>
      <c r="F25" s="128"/>
      <c r="G25" s="128"/>
      <c r="H25" s="128"/>
      <c r="I25" s="128"/>
      <c r="J25" s="128"/>
      <c r="K25" s="128"/>
      <c r="L25" s="13"/>
      <c r="M25" s="13"/>
    </row>
    <row r="26" spans="1:14">
      <c r="A26" s="14"/>
      <c r="B26" s="14"/>
      <c r="C26" s="14"/>
      <c r="D26" s="153"/>
      <c r="E26" s="128"/>
      <c r="F26" s="156"/>
      <c r="G26" s="156"/>
      <c r="H26" s="156"/>
      <c r="I26" s="156"/>
      <c r="J26" s="128"/>
      <c r="K26" s="156"/>
      <c r="L26" s="13"/>
      <c r="M26" s="13"/>
    </row>
    <row r="27" spans="1:14">
      <c r="A27" s="14"/>
      <c r="B27" s="14"/>
      <c r="C27" s="14"/>
      <c r="D27" s="153"/>
      <c r="E27" s="128"/>
      <c r="F27" s="156"/>
      <c r="G27" s="156"/>
      <c r="H27" s="156"/>
      <c r="I27" s="156"/>
      <c r="J27" s="128"/>
      <c r="K27" s="156"/>
      <c r="L27" s="13"/>
      <c r="M27" s="13"/>
    </row>
    <row r="28" spans="1:14">
      <c r="A28" s="14"/>
      <c r="B28" s="14"/>
      <c r="C28" s="14"/>
      <c r="D28" s="153"/>
      <c r="E28" s="128"/>
      <c r="F28" s="153"/>
      <c r="G28" s="153"/>
      <c r="H28" s="153"/>
      <c r="I28" s="153"/>
      <c r="J28" s="128"/>
      <c r="K28" s="153"/>
      <c r="L28" s="13"/>
      <c r="M28" s="13"/>
    </row>
    <row r="29" spans="1:14">
      <c r="A29" s="14"/>
      <c r="B29" s="14"/>
      <c r="C29" s="14"/>
      <c r="D29" s="74"/>
      <c r="E29" s="74"/>
      <c r="F29" s="74"/>
      <c r="G29" s="74"/>
      <c r="H29" s="74"/>
      <c r="I29" s="74"/>
      <c r="J29" s="74"/>
      <c r="K29" s="74"/>
    </row>
    <row r="30" spans="1:14">
      <c r="A30" s="14"/>
      <c r="B30" s="14"/>
      <c r="C30" s="14"/>
      <c r="D30" s="74"/>
      <c r="E30" s="74"/>
      <c r="F30" s="74"/>
      <c r="G30" s="74"/>
      <c r="H30" s="74"/>
      <c r="I30" s="74"/>
      <c r="J30" s="74"/>
      <c r="K30" s="74"/>
    </row>
    <row r="31" spans="1:14">
      <c r="A31" s="14"/>
      <c r="B31" s="14"/>
      <c r="C31" s="14"/>
      <c r="D31" s="74"/>
      <c r="E31" s="74"/>
      <c r="F31" s="74"/>
      <c r="G31" s="74"/>
      <c r="H31" s="74"/>
      <c r="I31" s="74"/>
      <c r="J31" s="74"/>
      <c r="K31" s="74"/>
    </row>
    <row r="32" spans="1:14">
      <c r="D32" s="74"/>
      <c r="E32" s="74"/>
      <c r="F32" s="74"/>
      <c r="G32" s="74"/>
      <c r="H32" s="74"/>
      <c r="I32" s="74"/>
      <c r="J32" s="74"/>
      <c r="K32" s="74"/>
    </row>
    <row r="33" spans="4:11">
      <c r="D33" s="74"/>
      <c r="E33" s="74"/>
      <c r="F33" s="74"/>
      <c r="G33" s="74"/>
      <c r="H33" s="74"/>
      <c r="I33" s="74"/>
      <c r="J33" s="74"/>
      <c r="K33" s="74"/>
    </row>
    <row r="34" spans="4:11">
      <c r="D34" s="73"/>
      <c r="E34" s="73"/>
      <c r="F34" s="73"/>
      <c r="G34" s="73"/>
      <c r="H34" s="73"/>
      <c r="I34" s="73"/>
      <c r="J34" s="73"/>
      <c r="K34" s="73"/>
    </row>
    <row r="35" spans="4:11">
      <c r="D35" s="73"/>
      <c r="E35" s="73"/>
      <c r="F35" s="73"/>
      <c r="G35" s="73"/>
      <c r="H35" s="73"/>
      <c r="I35" s="73"/>
      <c r="J35" s="73"/>
      <c r="K35" s="73"/>
    </row>
    <row r="36" spans="4:11">
      <c r="D36" s="73"/>
      <c r="E36" s="73"/>
      <c r="F36" s="73"/>
      <c r="G36" s="73"/>
      <c r="H36" s="73"/>
      <c r="I36" s="73"/>
      <c r="J36" s="73"/>
      <c r="K36" s="73"/>
    </row>
    <row r="37" spans="4:11">
      <c r="D37" s="73"/>
      <c r="E37" s="73"/>
      <c r="F37" s="73"/>
      <c r="G37" s="73"/>
      <c r="H37" s="73"/>
      <c r="I37" s="73"/>
      <c r="J37" s="73"/>
      <c r="K37" s="73"/>
    </row>
    <row r="38" spans="4:11">
      <c r="D38" s="73"/>
      <c r="E38" s="73"/>
      <c r="F38" s="73"/>
      <c r="G38" s="73"/>
      <c r="H38" s="73"/>
      <c r="I38" s="73"/>
      <c r="J38" s="73"/>
      <c r="K38" s="73"/>
    </row>
    <row r="39" spans="4:11">
      <c r="D39" s="73"/>
      <c r="E39" s="73"/>
      <c r="F39" s="73"/>
      <c r="G39" s="73"/>
      <c r="H39" s="73"/>
      <c r="I39" s="73"/>
      <c r="J39" s="73"/>
      <c r="K39" s="73"/>
    </row>
    <row r="40" spans="4:11">
      <c r="D40" s="73"/>
      <c r="E40" s="73"/>
      <c r="F40" s="73"/>
      <c r="G40" s="73"/>
      <c r="H40" s="73"/>
      <c r="I40" s="73"/>
      <c r="J40" s="73"/>
      <c r="K40" s="73"/>
    </row>
    <row r="41" spans="4:11">
      <c r="D41" s="73"/>
      <c r="E41" s="73"/>
      <c r="F41" s="73"/>
      <c r="G41" s="73"/>
      <c r="H41" s="73"/>
      <c r="I41" s="73"/>
      <c r="J41" s="73"/>
      <c r="K41" s="73"/>
    </row>
    <row r="42" spans="4:11">
      <c r="D42" s="73"/>
      <c r="E42" s="73"/>
      <c r="F42" s="73"/>
      <c r="G42" s="73"/>
      <c r="H42" s="73"/>
      <c r="I42" s="73"/>
      <c r="J42" s="73"/>
      <c r="K42" s="73"/>
    </row>
    <row r="43" spans="4:11">
      <c r="D43" s="73"/>
      <c r="E43" s="73"/>
      <c r="F43" s="73"/>
      <c r="G43" s="73"/>
      <c r="H43" s="73"/>
      <c r="I43" s="73"/>
      <c r="J43" s="73"/>
      <c r="K43" s="73"/>
    </row>
    <row r="44" spans="4:11">
      <c r="D44" s="73"/>
      <c r="E44" s="73"/>
      <c r="F44" s="73"/>
      <c r="G44" s="73"/>
      <c r="H44" s="73"/>
      <c r="I44" s="73"/>
      <c r="J44" s="73"/>
      <c r="K44" s="73"/>
    </row>
    <row r="45" spans="4:11">
      <c r="D45" s="73"/>
      <c r="E45" s="73"/>
      <c r="F45" s="73"/>
      <c r="G45" s="73"/>
      <c r="H45" s="73"/>
      <c r="I45" s="73"/>
      <c r="J45" s="73"/>
      <c r="K45" s="73"/>
    </row>
    <row r="46" spans="4:11">
      <c r="D46" s="73"/>
      <c r="E46" s="73"/>
      <c r="F46" s="73"/>
      <c r="G46" s="73"/>
      <c r="H46" s="73"/>
      <c r="I46" s="73"/>
      <c r="J46" s="73"/>
      <c r="K46" s="73"/>
    </row>
    <row r="47" spans="4:11">
      <c r="D47" s="73"/>
      <c r="E47" s="73"/>
      <c r="F47" s="73"/>
      <c r="G47" s="73"/>
      <c r="H47" s="73"/>
      <c r="I47" s="73"/>
      <c r="J47" s="73"/>
      <c r="K47" s="73"/>
    </row>
    <row r="48" spans="4:11">
      <c r="D48" s="73"/>
      <c r="E48" s="73"/>
      <c r="F48" s="73"/>
      <c r="G48" s="73"/>
      <c r="H48" s="73"/>
      <c r="I48" s="73"/>
      <c r="J48" s="73"/>
      <c r="K48" s="73"/>
    </row>
    <row r="49" spans="4:11">
      <c r="D49" s="73"/>
      <c r="E49" s="73"/>
      <c r="F49" s="73"/>
      <c r="G49" s="73"/>
      <c r="H49" s="73"/>
      <c r="I49" s="73"/>
      <c r="J49" s="73"/>
      <c r="K49" s="73"/>
    </row>
  </sheetData>
  <phoneticPr fontId="26" type="noConversion"/>
  <printOptions horizontalCentered="1"/>
  <pageMargins left="0.25" right="0.25" top="0.5" bottom="0.5" header="0.5" footer="0.5"/>
  <pageSetup scale="90" orientation="landscape" r:id="rId1"/>
  <headerFooter alignWithMargins="0">
    <oddFooter xml:space="preserve">&amp;CPage 1 of 2&amp;RAttachment A 
</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E47"/>
  <sheetViews>
    <sheetView workbookViewId="0"/>
  </sheetViews>
  <sheetFormatPr defaultRowHeight="13.2"/>
  <cols>
    <col min="1" max="1" width="3.44140625" bestFit="1" customWidth="1"/>
    <col min="2" max="2" width="21.5546875" customWidth="1"/>
    <col min="3" max="3" width="2.6640625" customWidth="1"/>
    <col min="4" max="4" width="15.44140625" bestFit="1" customWidth="1"/>
    <col min="5" max="5" width="15.88671875" bestFit="1" customWidth="1"/>
    <col min="6" max="7" width="15.44140625" bestFit="1" customWidth="1"/>
    <col min="8" max="8" width="18.88671875" bestFit="1" customWidth="1"/>
  </cols>
  <sheetData>
    <row r="1" spans="1:31">
      <c r="A1" s="9" t="s">
        <v>484</v>
      </c>
    </row>
    <row r="2" spans="1:31">
      <c r="A2" s="9" t="s">
        <v>486</v>
      </c>
    </row>
    <row r="3" spans="1:31">
      <c r="A3" s="9" t="str">
        <f>'BS and CWC Recon, p1'!A3</f>
        <v xml:space="preserve">AMA as of </v>
      </c>
    </row>
    <row r="4" spans="1:31">
      <c r="A4" s="9"/>
      <c r="B4" s="844" t="str">
        <f>'BS and CWC Recon, p1'!B4</f>
        <v>September 2016</v>
      </c>
    </row>
    <row r="6" spans="1:31">
      <c r="D6" s="13"/>
      <c r="E6" s="13"/>
      <c r="F6" s="13"/>
      <c r="G6" s="13"/>
      <c r="H6" s="13"/>
      <c r="I6" s="13"/>
      <c r="J6" s="13"/>
      <c r="K6" s="13"/>
      <c r="L6" s="13"/>
    </row>
    <row r="7" spans="1:31">
      <c r="D7" s="13"/>
      <c r="E7" s="13"/>
      <c r="F7" s="13"/>
      <c r="G7" s="13"/>
      <c r="H7" s="13"/>
      <c r="I7" s="13"/>
      <c r="J7" s="13"/>
      <c r="K7" s="13"/>
      <c r="L7" s="13"/>
    </row>
    <row r="8" spans="1:31">
      <c r="D8" s="135" t="s">
        <v>840</v>
      </c>
      <c r="E8" s="135" t="s">
        <v>838</v>
      </c>
      <c r="F8" s="13"/>
      <c r="G8" s="135" t="s">
        <v>919</v>
      </c>
      <c r="H8" s="135" t="s">
        <v>71</v>
      </c>
      <c r="I8" s="13"/>
      <c r="J8" s="13"/>
      <c r="K8" s="13"/>
      <c r="L8" s="13"/>
    </row>
    <row r="9" spans="1:31">
      <c r="A9" s="122" t="s">
        <v>73</v>
      </c>
      <c r="B9" s="122"/>
      <c r="C9" s="121"/>
      <c r="D9" s="126" t="s">
        <v>138</v>
      </c>
      <c r="E9" s="126" t="s">
        <v>138</v>
      </c>
      <c r="F9" s="126" t="s">
        <v>138</v>
      </c>
      <c r="G9" s="126" t="s">
        <v>71</v>
      </c>
      <c r="H9" s="126" t="s">
        <v>75</v>
      </c>
      <c r="I9" s="13"/>
      <c r="J9" s="13"/>
      <c r="K9" s="13"/>
      <c r="L9" s="13"/>
    </row>
    <row r="10" spans="1:31">
      <c r="A10" s="123" t="s">
        <v>77</v>
      </c>
      <c r="B10" s="123"/>
      <c r="C10" s="76"/>
      <c r="D10" s="135" t="s">
        <v>78</v>
      </c>
      <c r="E10" s="135" t="s">
        <v>79</v>
      </c>
      <c r="F10" s="135" t="s">
        <v>89</v>
      </c>
      <c r="G10" s="135" t="s">
        <v>81</v>
      </c>
      <c r="H10" s="135" t="s">
        <v>90</v>
      </c>
      <c r="I10" s="13"/>
      <c r="J10" s="13"/>
      <c r="K10" s="13"/>
      <c r="L10" s="13"/>
    </row>
    <row r="11" spans="1:31">
      <c r="D11" s="13"/>
      <c r="E11" s="13"/>
      <c r="F11" s="13"/>
      <c r="G11" s="13"/>
      <c r="H11" s="13"/>
      <c r="I11" s="13"/>
      <c r="J11" s="13"/>
      <c r="K11" s="13"/>
      <c r="L11" s="13"/>
    </row>
    <row r="12" spans="1:31" s="124" customFormat="1">
      <c r="A12" s="124">
        <f>ROW()</f>
        <v>12</v>
      </c>
      <c r="B12" s="124" t="s">
        <v>84</v>
      </c>
      <c r="D12" s="131">
        <f>SUM(BS!Y8:Y1438)</f>
        <v>6551143733.4333162</v>
      </c>
      <c r="E12" s="131">
        <f>SUM(BS!Z8:Z1438)</f>
        <v>2210785984.6633487</v>
      </c>
      <c r="F12" s="131">
        <f>SUM(D12:E12)</f>
        <v>8761929718.0966644</v>
      </c>
      <c r="G12" s="131">
        <f>SUM(BS!AD8:AD1438)</f>
        <v>458635579.24958342</v>
      </c>
      <c r="H12" s="131">
        <f>SUM(F12:G12)</f>
        <v>9220565297.3462486</v>
      </c>
      <c r="I12" s="132"/>
      <c r="J12" s="132"/>
      <c r="K12" s="132"/>
      <c r="L12" s="132"/>
    </row>
    <row r="13" spans="1:31" s="124" customFormat="1">
      <c r="A13" s="124">
        <f>ROW()</f>
        <v>13</v>
      </c>
      <c r="D13" s="131"/>
      <c r="E13" s="131"/>
      <c r="F13" s="131"/>
      <c r="G13" s="131"/>
      <c r="H13" s="131"/>
      <c r="I13" s="132"/>
      <c r="J13" s="132"/>
      <c r="K13" s="132"/>
      <c r="L13" s="132"/>
      <c r="AE13" s="469">
        <v>40999</v>
      </c>
    </row>
    <row r="14" spans="1:31" s="124" customFormat="1">
      <c r="A14" s="124">
        <f>ROW()</f>
        <v>14</v>
      </c>
      <c r="B14" s="124" t="s">
        <v>85</v>
      </c>
      <c r="D14" s="170">
        <f>SUM(BS!Y1439:Y2407)</f>
        <v>-1624944513.5497236</v>
      </c>
      <c r="E14" s="170">
        <f>SUM(BS!Z1439:Z2407)</f>
        <v>-561106831.689026</v>
      </c>
      <c r="F14" s="131">
        <f>SUM(D14:E14)</f>
        <v>-2186051345.2387495</v>
      </c>
      <c r="G14" s="131">
        <f>SUM(BS!AD1439:AD2407)</f>
        <v>-375590656.49874985</v>
      </c>
      <c r="H14" s="131">
        <f>SUM(F14:G14)</f>
        <v>-2561642001.7374992</v>
      </c>
      <c r="I14" s="132"/>
      <c r="J14" s="132"/>
      <c r="K14" s="132"/>
      <c r="L14" s="132"/>
    </row>
    <row r="15" spans="1:31" s="124" customFormat="1">
      <c r="A15" s="124">
        <f>ROW()</f>
        <v>15</v>
      </c>
      <c r="D15" s="130"/>
      <c r="E15" s="130"/>
      <c r="F15" s="130"/>
      <c r="G15" s="130"/>
      <c r="H15" s="130"/>
      <c r="I15" s="132"/>
      <c r="J15" s="132"/>
      <c r="K15" s="132"/>
      <c r="L15" s="132"/>
    </row>
    <row r="16" spans="1:31" s="124" customFormat="1">
      <c r="A16" s="124">
        <f>ROW()</f>
        <v>16</v>
      </c>
      <c r="B16" s="124" t="s">
        <v>86</v>
      </c>
      <c r="D16" s="129">
        <f>SUM(D12:D15)</f>
        <v>4926199219.8835926</v>
      </c>
      <c r="E16" s="129">
        <f>SUM(E12:E15)</f>
        <v>1649679152.9743228</v>
      </c>
      <c r="F16" s="129">
        <f>SUM(F12:F15)</f>
        <v>6575878372.8579149</v>
      </c>
      <c r="G16" s="129">
        <f>SUM(G12:G15)</f>
        <v>83044922.750833571</v>
      </c>
      <c r="H16" s="129">
        <f>SUM(H12:H15)</f>
        <v>6658923295.6087494</v>
      </c>
      <c r="I16" s="132"/>
      <c r="J16" s="132"/>
      <c r="K16" s="132"/>
      <c r="L16" s="132"/>
    </row>
    <row r="17" spans="1:12" s="124" customFormat="1">
      <c r="A17" s="124">
        <f>ROW()</f>
        <v>17</v>
      </c>
      <c r="D17" s="131"/>
      <c r="E17" s="131"/>
      <c r="F17" s="131"/>
      <c r="G17" s="131"/>
      <c r="H17" s="131"/>
      <c r="I17" s="132"/>
      <c r="J17" s="132"/>
      <c r="K17" s="132"/>
      <c r="L17" s="132"/>
    </row>
    <row r="18" spans="1:12" s="124" customFormat="1" ht="26.4">
      <c r="A18" s="124">
        <f>ROW()</f>
        <v>18</v>
      </c>
      <c r="B18" s="125" t="s">
        <v>87</v>
      </c>
      <c r="D18" s="133"/>
      <c r="E18" s="133"/>
      <c r="F18" s="133"/>
      <c r="G18" s="133"/>
      <c r="H18" s="133"/>
      <c r="I18" s="132"/>
      <c r="J18" s="132"/>
      <c r="K18" s="132"/>
      <c r="L18" s="132"/>
    </row>
    <row r="19" spans="1:12" s="124" customFormat="1" ht="39.6">
      <c r="A19" s="124">
        <f>ROW()</f>
        <v>19</v>
      </c>
      <c r="B19" s="125" t="s">
        <v>91</v>
      </c>
      <c r="D19" s="133">
        <f>BS!Y2410</f>
        <v>0</v>
      </c>
      <c r="E19" s="133"/>
      <c r="F19" s="133">
        <f>SUM(D19:E19)</f>
        <v>0</v>
      </c>
      <c r="G19" s="133">
        <f>-F19</f>
        <v>0</v>
      </c>
      <c r="H19" s="133">
        <f>SUM(F19:G19)</f>
        <v>0</v>
      </c>
      <c r="I19" s="132"/>
      <c r="J19" s="132"/>
      <c r="K19" s="132"/>
      <c r="L19" s="132"/>
    </row>
    <row r="20" spans="1:12">
      <c r="A20">
        <f>ROW()</f>
        <v>20</v>
      </c>
      <c r="D20" s="134"/>
      <c r="E20" s="134"/>
      <c r="F20" s="134"/>
      <c r="G20" s="134"/>
      <c r="H20" s="134"/>
      <c r="I20" s="13"/>
      <c r="J20" s="13"/>
      <c r="K20" s="13"/>
      <c r="L20" s="13"/>
    </row>
    <row r="21" spans="1:12" ht="27" thickBot="1">
      <c r="A21" s="124">
        <f>ROW()</f>
        <v>21</v>
      </c>
      <c r="B21" s="125" t="s">
        <v>88</v>
      </c>
      <c r="C21" s="13"/>
      <c r="D21" s="127">
        <f>SUM(D16:D20)</f>
        <v>4926199219.8835926</v>
      </c>
      <c r="E21" s="127">
        <f>SUM(E16:E20)</f>
        <v>1649679152.9743228</v>
      </c>
      <c r="F21" s="127">
        <f>SUM(F16:F20)</f>
        <v>6575878372.8579149</v>
      </c>
      <c r="G21" s="127">
        <f>SUM(G16:G20)</f>
        <v>83044922.750833571</v>
      </c>
      <c r="H21" s="127">
        <f>SUM(H16:H20)</f>
        <v>6658923295.6087494</v>
      </c>
      <c r="I21" s="13"/>
      <c r="J21" s="13"/>
      <c r="K21" s="13"/>
      <c r="L21" s="13"/>
    </row>
    <row r="22" spans="1:12" ht="13.8" thickTop="1">
      <c r="A22" s="124">
        <f>ROW()</f>
        <v>22</v>
      </c>
      <c r="B22" s="125"/>
      <c r="C22" s="13"/>
      <c r="D22" s="128"/>
      <c r="E22" s="128"/>
      <c r="F22" s="128"/>
      <c r="G22" s="128"/>
      <c r="H22" s="128"/>
      <c r="I22" s="13"/>
      <c r="J22" s="13"/>
      <c r="K22" s="13"/>
      <c r="L22" s="13"/>
    </row>
    <row r="23" spans="1:12">
      <c r="A23" s="124">
        <f>ROW()</f>
        <v>23</v>
      </c>
      <c r="B23" s="533" t="s">
        <v>2884</v>
      </c>
      <c r="C23" s="14"/>
      <c r="D23" s="153">
        <f ca="1">ERB!D97-ERB!D95</f>
        <v>4926199219.8835945</v>
      </c>
      <c r="E23" s="153">
        <f ca="1">GRB!D32-GRB!D31</f>
        <v>1649679153.0560913</v>
      </c>
      <c r="F23" s="128">
        <f ca="1">SUM(D23:E23)</f>
        <v>6575878372.9396858</v>
      </c>
      <c r="G23" s="128">
        <f ca="1">'PSE CWC'!D64-'BS and CWC Recon, p2'!F23</f>
        <v>83044921.35573101</v>
      </c>
      <c r="H23" s="154">
        <v>0</v>
      </c>
      <c r="I23" s="13"/>
      <c r="J23" s="13"/>
      <c r="K23" s="13"/>
      <c r="L23" s="13"/>
    </row>
    <row r="24" spans="1:12">
      <c r="A24" s="124">
        <f>ROW()</f>
        <v>24</v>
      </c>
      <c r="B24" s="14"/>
      <c r="C24" s="14"/>
      <c r="D24" s="153"/>
      <c r="E24" s="128"/>
      <c r="F24" s="128"/>
      <c r="G24" s="128"/>
      <c r="H24" s="128"/>
      <c r="I24" s="13"/>
      <c r="J24" s="13"/>
      <c r="K24" s="13"/>
      <c r="L24" s="13"/>
    </row>
    <row r="25" spans="1:12">
      <c r="A25" s="124">
        <f>ROW()</f>
        <v>25</v>
      </c>
      <c r="B25" s="14" t="s">
        <v>2885</v>
      </c>
      <c r="C25" s="14"/>
      <c r="D25" s="153">
        <f ca="1">D21-D23</f>
        <v>0</v>
      </c>
      <c r="E25" s="153">
        <f ca="1">E21-E23</f>
        <v>-8.1768512725830078E-2</v>
      </c>
      <c r="F25" s="153">
        <f ca="1">F21-F23</f>
        <v>-8.1770896911621094E-2</v>
      </c>
      <c r="G25" s="153">
        <f ca="1">G21-G23</f>
        <v>1.3951025605201721</v>
      </c>
      <c r="H25" s="153">
        <f t="shared" ref="H25" si="0">H20-H23</f>
        <v>0</v>
      </c>
      <c r="I25" s="13"/>
      <c r="J25" s="13"/>
      <c r="K25" s="13"/>
      <c r="L25" s="13"/>
    </row>
    <row r="26" spans="1:12">
      <c r="A26" s="14"/>
      <c r="B26" s="14"/>
      <c r="C26" s="14"/>
      <c r="D26" s="153"/>
      <c r="E26" s="153"/>
      <c r="F26" s="128"/>
      <c r="G26" s="128"/>
      <c r="H26" s="128"/>
      <c r="I26" s="13"/>
      <c r="J26" s="13"/>
      <c r="K26" s="13"/>
      <c r="L26" s="13"/>
    </row>
    <row r="27" spans="1:12">
      <c r="A27" s="14"/>
      <c r="B27" s="14"/>
      <c r="C27" s="14"/>
      <c r="D27" s="153"/>
      <c r="E27" s="153"/>
      <c r="F27" s="128"/>
      <c r="G27" s="128"/>
      <c r="H27" s="128"/>
      <c r="I27" s="13"/>
      <c r="J27" s="13"/>
      <c r="K27" s="13"/>
      <c r="L27" s="13"/>
    </row>
    <row r="28" spans="1:12">
      <c r="A28" s="14"/>
      <c r="B28" s="14"/>
      <c r="C28" s="14"/>
      <c r="D28" s="128"/>
      <c r="E28" s="128"/>
      <c r="F28" s="128"/>
      <c r="G28" s="128"/>
      <c r="H28" s="128"/>
      <c r="I28" s="13"/>
      <c r="J28" s="13"/>
      <c r="K28" s="13"/>
      <c r="L28" s="13"/>
    </row>
    <row r="29" spans="1:12">
      <c r="A29" s="14"/>
      <c r="B29" s="14"/>
      <c r="C29" s="14"/>
      <c r="D29" s="74"/>
      <c r="E29" s="74"/>
      <c r="F29" s="74"/>
      <c r="G29" s="74"/>
      <c r="H29" s="74"/>
    </row>
    <row r="30" spans="1:12">
      <c r="A30" s="14"/>
      <c r="B30" s="14"/>
      <c r="C30" s="14"/>
      <c r="D30" s="74"/>
      <c r="E30" s="74"/>
      <c r="F30" s="74"/>
      <c r="G30" s="74"/>
      <c r="H30" s="74"/>
    </row>
    <row r="31" spans="1:12">
      <c r="A31" s="14"/>
      <c r="B31" s="14"/>
      <c r="C31" s="14"/>
      <c r="D31" s="74"/>
      <c r="E31" s="74"/>
      <c r="F31" s="74"/>
      <c r="G31" s="74"/>
      <c r="H31" s="74"/>
    </row>
    <row r="32" spans="1:12">
      <c r="A32" s="14"/>
      <c r="B32" s="14"/>
      <c r="C32" s="14"/>
      <c r="D32" s="74"/>
      <c r="E32" s="74"/>
      <c r="F32" s="74"/>
      <c r="G32" s="74"/>
      <c r="H32" s="74"/>
    </row>
    <row r="33" spans="1:8">
      <c r="A33" s="14"/>
      <c r="B33" s="14"/>
      <c r="C33" s="14"/>
      <c r="D33" s="74"/>
      <c r="E33" s="74"/>
      <c r="F33" s="74"/>
      <c r="G33" s="74"/>
      <c r="H33" s="74"/>
    </row>
    <row r="34" spans="1:8">
      <c r="A34" s="14"/>
      <c r="B34" s="14"/>
      <c r="C34" s="14"/>
      <c r="D34" s="74"/>
      <c r="E34" s="74"/>
      <c r="F34" s="74"/>
      <c r="G34" s="74"/>
      <c r="H34" s="74"/>
    </row>
    <row r="35" spans="1:8">
      <c r="A35" s="14"/>
      <c r="B35" s="14"/>
      <c r="C35" s="14"/>
      <c r="D35" s="74"/>
      <c r="E35" s="74"/>
      <c r="F35" s="74"/>
      <c r="G35" s="74"/>
      <c r="H35" s="74"/>
    </row>
    <row r="36" spans="1:8">
      <c r="A36" s="14"/>
      <c r="B36" s="14"/>
      <c r="C36" s="14"/>
      <c r="D36" s="74"/>
      <c r="E36" s="74"/>
      <c r="F36" s="74"/>
      <c r="G36" s="74"/>
      <c r="H36" s="74"/>
    </row>
    <row r="37" spans="1:8">
      <c r="D37" s="73"/>
      <c r="E37" s="73"/>
      <c r="F37" s="73"/>
      <c r="G37" s="73"/>
      <c r="H37" s="73"/>
    </row>
    <row r="38" spans="1:8">
      <c r="D38" s="73"/>
      <c r="E38" s="73"/>
      <c r="F38" s="73"/>
      <c r="G38" s="73"/>
      <c r="H38" s="73"/>
    </row>
    <row r="39" spans="1:8">
      <c r="D39" s="73"/>
      <c r="E39" s="73"/>
      <c r="F39" s="73"/>
      <c r="G39" s="73"/>
      <c r="H39" s="73"/>
    </row>
    <row r="40" spans="1:8">
      <c r="D40" s="73"/>
      <c r="E40" s="73"/>
      <c r="F40" s="73"/>
      <c r="G40" s="73"/>
      <c r="H40" s="73"/>
    </row>
    <row r="41" spans="1:8">
      <c r="D41" s="73"/>
      <c r="E41" s="73"/>
      <c r="F41" s="73"/>
      <c r="G41" s="73"/>
      <c r="H41" s="73"/>
    </row>
    <row r="42" spans="1:8">
      <c r="D42" s="73"/>
      <c r="E42" s="73"/>
      <c r="F42" s="73"/>
      <c r="G42" s="73"/>
      <c r="H42" s="73"/>
    </row>
    <row r="43" spans="1:8">
      <c r="D43" s="73"/>
      <c r="E43" s="73"/>
      <c r="F43" s="73"/>
      <c r="G43" s="73"/>
      <c r="H43" s="73"/>
    </row>
    <row r="44" spans="1:8">
      <c r="D44" s="73"/>
      <c r="E44" s="73"/>
      <c r="F44" s="73"/>
      <c r="G44" s="73"/>
      <c r="H44" s="73"/>
    </row>
    <row r="45" spans="1:8">
      <c r="D45" s="73"/>
      <c r="E45" s="73"/>
      <c r="F45" s="73"/>
      <c r="G45" s="73"/>
      <c r="H45" s="73"/>
    </row>
    <row r="46" spans="1:8">
      <c r="D46" s="73"/>
      <c r="E46" s="73"/>
      <c r="F46" s="73"/>
      <c r="G46" s="73"/>
      <c r="H46" s="73"/>
    </row>
    <row r="47" spans="1:8">
      <c r="D47" s="73"/>
      <c r="E47" s="73"/>
      <c r="F47" s="73"/>
      <c r="G47" s="73"/>
      <c r="H47" s="73"/>
    </row>
  </sheetData>
  <phoneticPr fontId="26" type="noConversion"/>
  <printOptions horizontalCentered="1"/>
  <pageMargins left="0.25" right="0.25" top="0.5" bottom="0.5" header="0.5" footer="0.5"/>
  <pageSetup orientation="landscape" r:id="rId1"/>
  <headerFooter alignWithMargins="0">
    <oddFooter>&amp;CPage 2 of 2&amp;RAttachment 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G69"/>
  <sheetViews>
    <sheetView topLeftCell="B1" zoomScale="70" zoomScaleNormal="70" workbookViewId="0">
      <pane ySplit="6" topLeftCell="A24" activePane="bottomLeft" state="frozen"/>
      <selection pane="bottomLeft" activeCell="C43" sqref="C43:D44"/>
    </sheetView>
  </sheetViews>
  <sheetFormatPr defaultColWidth="9.109375" defaultRowHeight="14.4"/>
  <cols>
    <col min="1" max="1" width="10.5546875" style="1155" bestFit="1" customWidth="1"/>
    <col min="2" max="2" width="48.33203125" style="1155" bestFit="1" customWidth="1"/>
    <col min="3" max="3" width="72.6640625" style="1155" customWidth="1"/>
    <col min="4" max="4" width="17.109375" style="1155" bestFit="1" customWidth="1"/>
    <col min="5" max="5" width="26.88671875" style="1155" bestFit="1" customWidth="1"/>
    <col min="6" max="6" width="26.88671875" style="1155" customWidth="1"/>
    <col min="7" max="7" width="24.109375" style="1157" bestFit="1" customWidth="1"/>
    <col min="8" max="16384" width="9.109375" style="1155"/>
  </cols>
  <sheetData>
    <row r="1" spans="1:7">
      <c r="A1" s="1155" t="s">
        <v>3757</v>
      </c>
    </row>
    <row r="2" spans="1:7">
      <c r="A2" s="1155" t="s">
        <v>3758</v>
      </c>
      <c r="C2" s="1155" t="s">
        <v>3716</v>
      </c>
      <c r="D2" s="1156">
        <f>SUMIF($F$7:$F$41,"Working Capital",$D$7:$D$41)</f>
        <v>113435.80458333335</v>
      </c>
    </row>
    <row r="3" spans="1:7">
      <c r="C3" s="1155" t="s">
        <v>3717</v>
      </c>
      <c r="D3" s="1158">
        <f>SUMIF($F$7:$F$41,"Non-Operating Investments",$D$7:$D$41)</f>
        <v>-13184261.487083333</v>
      </c>
    </row>
    <row r="4" spans="1:7" ht="15" thickBot="1">
      <c r="D4" s="1159">
        <f>SUM(D2:D3)</f>
        <v>-13070825.682499999</v>
      </c>
    </row>
    <row r="5" spans="1:7" ht="15" thickTop="1"/>
    <row r="6" spans="1:7" ht="27.6">
      <c r="A6" s="1160" t="s">
        <v>1955</v>
      </c>
      <c r="B6" s="1161" t="s">
        <v>3718</v>
      </c>
      <c r="C6" s="1162" t="s">
        <v>529</v>
      </c>
      <c r="D6" s="1163" t="s">
        <v>3719</v>
      </c>
      <c r="E6" s="1162" t="s">
        <v>3720</v>
      </c>
      <c r="F6" s="1162" t="s">
        <v>3721</v>
      </c>
      <c r="G6" s="1162" t="s">
        <v>3722</v>
      </c>
    </row>
    <row r="7" spans="1:7" ht="41.4">
      <c r="A7" s="1164">
        <v>18600091</v>
      </c>
      <c r="B7" s="1165" t="s">
        <v>357</v>
      </c>
      <c r="C7" s="1166" t="s">
        <v>3759</v>
      </c>
      <c r="D7" s="1167">
        <v>7910.7345833333338</v>
      </c>
      <c r="E7" s="1168" t="s">
        <v>787</v>
      </c>
      <c r="F7" s="1168" t="s">
        <v>1762</v>
      </c>
      <c r="G7" s="1169" t="s">
        <v>3723</v>
      </c>
    </row>
    <row r="8" spans="1:7" ht="55.2">
      <c r="A8" s="1164">
        <v>18600122</v>
      </c>
      <c r="B8" s="1165" t="s">
        <v>1688</v>
      </c>
      <c r="C8" s="1166" t="s">
        <v>3760</v>
      </c>
      <c r="D8" s="1167">
        <v>-612.33916666666653</v>
      </c>
      <c r="E8" s="1168" t="s">
        <v>787</v>
      </c>
      <c r="F8" s="1168" t="s">
        <v>1762</v>
      </c>
      <c r="G8" s="1169" t="s">
        <v>3724</v>
      </c>
    </row>
    <row r="9" spans="1:7" ht="27.6">
      <c r="A9" s="1164">
        <v>18600123</v>
      </c>
      <c r="B9" s="1165" t="s">
        <v>256</v>
      </c>
      <c r="C9" s="1166" t="s">
        <v>3761</v>
      </c>
      <c r="D9" s="1167">
        <v>542.65208333333328</v>
      </c>
      <c r="E9" s="1168" t="s">
        <v>787</v>
      </c>
      <c r="F9" s="1168" t="s">
        <v>1762</v>
      </c>
      <c r="G9" s="1169" t="s">
        <v>3725</v>
      </c>
    </row>
    <row r="10" spans="1:7" ht="27.6">
      <c r="A10" s="1164">
        <v>18600203</v>
      </c>
      <c r="B10" s="1165" t="s">
        <v>356</v>
      </c>
      <c r="C10" s="1166" t="s">
        <v>3762</v>
      </c>
      <c r="D10" s="1167">
        <v>12455.716666666667</v>
      </c>
      <c r="E10" s="1168" t="s">
        <v>787</v>
      </c>
      <c r="F10" s="1168" t="s">
        <v>1762</v>
      </c>
      <c r="G10" s="1169" t="s">
        <v>3725</v>
      </c>
    </row>
    <row r="11" spans="1:7" ht="27.6">
      <c r="A11" s="1164">
        <v>18600293</v>
      </c>
      <c r="B11" s="1165" t="s">
        <v>893</v>
      </c>
      <c r="C11" s="1166" t="s">
        <v>3763</v>
      </c>
      <c r="D11" s="1167">
        <v>93139.04041666667</v>
      </c>
      <c r="E11" s="1168" t="s">
        <v>787</v>
      </c>
      <c r="F11" s="1168" t="s">
        <v>1762</v>
      </c>
      <c r="G11" s="1169" t="s">
        <v>3725</v>
      </c>
    </row>
    <row r="12" spans="1:7" ht="55.2">
      <c r="A12" s="1164" t="s">
        <v>3230</v>
      </c>
      <c r="B12" s="1165" t="s">
        <v>3223</v>
      </c>
      <c r="C12" s="1166" t="s">
        <v>3764</v>
      </c>
      <c r="D12" s="1167">
        <v>318809.63541666669</v>
      </c>
      <c r="E12" s="1168" t="s">
        <v>1762</v>
      </c>
      <c r="F12" s="1168" t="s">
        <v>3726</v>
      </c>
      <c r="G12" s="1169" t="s">
        <v>3727</v>
      </c>
    </row>
    <row r="13" spans="1:7" ht="165.6">
      <c r="A13" s="1164" t="s">
        <v>3728</v>
      </c>
      <c r="B13" s="1165" t="s">
        <v>1512</v>
      </c>
      <c r="C13" s="1170" t="s">
        <v>3765</v>
      </c>
      <c r="D13" s="1167">
        <v>163594.34708333333</v>
      </c>
      <c r="E13" s="1168" t="s">
        <v>1762</v>
      </c>
      <c r="F13" s="1168" t="s">
        <v>3726</v>
      </c>
      <c r="G13" s="1424" t="s">
        <v>3729</v>
      </c>
    </row>
    <row r="14" spans="1:7" ht="138">
      <c r="A14" s="1164">
        <v>18609821</v>
      </c>
      <c r="B14" s="1165" t="s">
        <v>1511</v>
      </c>
      <c r="C14" s="1170" t="s">
        <v>3730</v>
      </c>
      <c r="D14" s="1167">
        <v>817114.63500000013</v>
      </c>
      <c r="E14" s="1168" t="s">
        <v>1762</v>
      </c>
      <c r="F14" s="1168" t="s">
        <v>3726</v>
      </c>
      <c r="G14" s="1424"/>
    </row>
    <row r="15" spans="1:7" ht="110.4">
      <c r="A15" s="1164">
        <v>18609841</v>
      </c>
      <c r="B15" s="1165" t="s">
        <v>1513</v>
      </c>
      <c r="C15" s="1170" t="s">
        <v>3731</v>
      </c>
      <c r="D15" s="1167">
        <v>1449799.0333333332</v>
      </c>
      <c r="E15" s="1168" t="s">
        <v>1762</v>
      </c>
      <c r="F15" s="1168" t="s">
        <v>3726</v>
      </c>
      <c r="G15" s="1424"/>
    </row>
    <row r="16" spans="1:7" ht="136.19999999999999">
      <c r="A16" s="1164">
        <v>18609861</v>
      </c>
      <c r="B16" s="1165" t="s">
        <v>1514</v>
      </c>
      <c r="C16" s="1170" t="s">
        <v>3766</v>
      </c>
      <c r="D16" s="1167">
        <v>1383175.5366666664</v>
      </c>
      <c r="E16" s="1168" t="s">
        <v>1762</v>
      </c>
      <c r="F16" s="1168" t="s">
        <v>3726</v>
      </c>
      <c r="G16" s="1424"/>
    </row>
    <row r="17" spans="1:7" ht="81">
      <c r="A17" s="1171">
        <v>25300033</v>
      </c>
      <c r="B17" s="1166" t="s">
        <v>340</v>
      </c>
      <c r="C17" s="1170" t="s">
        <v>3767</v>
      </c>
      <c r="D17" s="1172">
        <v>-8563737.5649999995</v>
      </c>
      <c r="E17" s="1166" t="s">
        <v>1762</v>
      </c>
      <c r="F17" s="1168" t="s">
        <v>3726</v>
      </c>
      <c r="G17" s="1173" t="s">
        <v>3732</v>
      </c>
    </row>
    <row r="18" spans="1:7" ht="55.2">
      <c r="A18" s="1171">
        <v>25300343</v>
      </c>
      <c r="B18" s="1166" t="s">
        <v>2772</v>
      </c>
      <c r="C18" s="1166" t="s">
        <v>3768</v>
      </c>
      <c r="D18" s="1172">
        <v>-2963701.5287500001</v>
      </c>
      <c r="E18" s="1166" t="s">
        <v>1762</v>
      </c>
      <c r="F18" s="1168" t="s">
        <v>3726</v>
      </c>
      <c r="G18" s="1173" t="s">
        <v>3732</v>
      </c>
    </row>
    <row r="19" spans="1:7">
      <c r="A19" s="1171">
        <v>24200811</v>
      </c>
      <c r="B19" s="1166" t="s">
        <v>1474</v>
      </c>
      <c r="C19" s="1166" t="s">
        <v>3733</v>
      </c>
      <c r="D19" s="1172">
        <v>-174241.68083333338</v>
      </c>
      <c r="E19" s="1168" t="s">
        <v>1762</v>
      </c>
      <c r="F19" s="1168" t="s">
        <v>3726</v>
      </c>
      <c r="G19" s="1425" t="s">
        <v>3734</v>
      </c>
    </row>
    <row r="20" spans="1:7">
      <c r="A20" s="1171">
        <v>24200821</v>
      </c>
      <c r="B20" s="1166" t="s">
        <v>1475</v>
      </c>
      <c r="C20" s="1166" t="s">
        <v>3733</v>
      </c>
      <c r="D20" s="1172">
        <v>-157736.69708333336</v>
      </c>
      <c r="E20" s="1168" t="s">
        <v>1762</v>
      </c>
      <c r="F20" s="1168" t="s">
        <v>3726</v>
      </c>
      <c r="G20" s="1426"/>
    </row>
    <row r="21" spans="1:7">
      <c r="A21" s="1171">
        <v>24200831</v>
      </c>
      <c r="B21" s="1166" t="s">
        <v>1476</v>
      </c>
      <c r="C21" s="1166" t="s">
        <v>3733</v>
      </c>
      <c r="D21" s="1172">
        <v>-87175.907499999987</v>
      </c>
      <c r="E21" s="1168" t="s">
        <v>1762</v>
      </c>
      <c r="F21" s="1168" t="s">
        <v>3726</v>
      </c>
      <c r="G21" s="1426"/>
    </row>
    <row r="22" spans="1:7">
      <c r="A22" s="1171">
        <v>24200841</v>
      </c>
      <c r="B22" s="1166" t="s">
        <v>1477</v>
      </c>
      <c r="C22" s="1166" t="s">
        <v>3733</v>
      </c>
      <c r="D22" s="1172">
        <v>-320534.3470833333</v>
      </c>
      <c r="E22" s="1168" t="s">
        <v>1762</v>
      </c>
      <c r="F22" s="1168" t="s">
        <v>3726</v>
      </c>
      <c r="G22" s="1426"/>
    </row>
    <row r="23" spans="1:7" ht="27.6">
      <c r="A23" s="1171">
        <v>24200851</v>
      </c>
      <c r="B23" s="1166" t="s">
        <v>1478</v>
      </c>
      <c r="C23" s="1166" t="s">
        <v>3733</v>
      </c>
      <c r="D23" s="1172">
        <v>-79704.276666666658</v>
      </c>
      <c r="E23" s="1168" t="s">
        <v>1762</v>
      </c>
      <c r="F23" s="1168" t="s">
        <v>3726</v>
      </c>
      <c r="G23" s="1426"/>
    </row>
    <row r="24" spans="1:7">
      <c r="A24" s="1171">
        <v>24200861</v>
      </c>
      <c r="B24" s="1166" t="s">
        <v>1479</v>
      </c>
      <c r="C24" s="1166" t="s">
        <v>3733</v>
      </c>
      <c r="D24" s="1172">
        <v>0</v>
      </c>
      <c r="E24" s="1168" t="s">
        <v>1762</v>
      </c>
      <c r="F24" s="1168" t="s">
        <v>3726</v>
      </c>
      <c r="G24" s="1426"/>
    </row>
    <row r="25" spans="1:7">
      <c r="A25" s="1171">
        <v>24200871</v>
      </c>
      <c r="B25" s="1166" t="s">
        <v>1480</v>
      </c>
      <c r="C25" s="1166" t="s">
        <v>3733</v>
      </c>
      <c r="D25" s="1172">
        <v>-94690.851250000007</v>
      </c>
      <c r="E25" s="1168" t="s">
        <v>1762</v>
      </c>
      <c r="F25" s="1168" t="s">
        <v>3726</v>
      </c>
      <c r="G25" s="1426"/>
    </row>
    <row r="26" spans="1:7">
      <c r="A26" s="1171">
        <v>24200881</v>
      </c>
      <c r="B26" s="1166" t="s">
        <v>1515</v>
      </c>
      <c r="C26" s="1166" t="s">
        <v>3733</v>
      </c>
      <c r="D26" s="1172">
        <v>-248538.84208333332</v>
      </c>
      <c r="E26" s="1168" t="s">
        <v>1762</v>
      </c>
      <c r="F26" s="1168" t="s">
        <v>3726</v>
      </c>
      <c r="G26" s="1426"/>
    </row>
    <row r="27" spans="1:7">
      <c r="A27" s="1171">
        <v>24200891</v>
      </c>
      <c r="B27" s="1166" t="s">
        <v>1516</v>
      </c>
      <c r="C27" s="1166" t="s">
        <v>3733</v>
      </c>
      <c r="D27" s="1172">
        <v>-67388.41833333332</v>
      </c>
      <c r="E27" s="1168" t="s">
        <v>1762</v>
      </c>
      <c r="F27" s="1168" t="s">
        <v>3726</v>
      </c>
      <c r="G27" s="1426"/>
    </row>
    <row r="28" spans="1:7">
      <c r="A28" s="1171">
        <v>24200901</v>
      </c>
      <c r="B28" s="1166" t="s">
        <v>1512</v>
      </c>
      <c r="C28" s="1166" t="s">
        <v>3733</v>
      </c>
      <c r="D28" s="1172">
        <v>-163594.34708333333</v>
      </c>
      <c r="E28" s="1168" t="s">
        <v>1762</v>
      </c>
      <c r="F28" s="1168" t="s">
        <v>3726</v>
      </c>
      <c r="G28" s="1426"/>
    </row>
    <row r="29" spans="1:7">
      <c r="A29" s="1171">
        <v>24200911</v>
      </c>
      <c r="B29" s="1166" t="s">
        <v>1517</v>
      </c>
      <c r="C29" s="1166" t="s">
        <v>3733</v>
      </c>
      <c r="D29" s="1172">
        <v>-16907.403333333328</v>
      </c>
      <c r="E29" s="1168" t="s">
        <v>1762</v>
      </c>
      <c r="F29" s="1168" t="s">
        <v>3726</v>
      </c>
      <c r="G29" s="1426"/>
    </row>
    <row r="30" spans="1:7">
      <c r="A30" s="1171">
        <v>24200921</v>
      </c>
      <c r="B30" s="1166" t="s">
        <v>1511</v>
      </c>
      <c r="C30" s="1166" t="s">
        <v>3733</v>
      </c>
      <c r="D30" s="1172">
        <v>-2232339.6549999998</v>
      </c>
      <c r="E30" s="1168" t="s">
        <v>1762</v>
      </c>
      <c r="F30" s="1168" t="s">
        <v>3726</v>
      </c>
      <c r="G30" s="1426"/>
    </row>
    <row r="31" spans="1:7">
      <c r="A31" s="1171">
        <v>24200931</v>
      </c>
      <c r="B31" s="1166" t="s">
        <v>1518</v>
      </c>
      <c r="C31" s="1166" t="s">
        <v>3733</v>
      </c>
      <c r="D31" s="1172">
        <v>-298965.7475</v>
      </c>
      <c r="E31" s="1168" t="s">
        <v>1762</v>
      </c>
      <c r="F31" s="1168" t="s">
        <v>3726</v>
      </c>
      <c r="G31" s="1426"/>
    </row>
    <row r="32" spans="1:7">
      <c r="A32" s="1171">
        <v>24200941</v>
      </c>
      <c r="B32" s="1166" t="s">
        <v>1519</v>
      </c>
      <c r="C32" s="1166" t="s">
        <v>3733</v>
      </c>
      <c r="D32" s="1172">
        <v>-67999.033333333326</v>
      </c>
      <c r="E32" s="1168" t="s">
        <v>1762</v>
      </c>
      <c r="F32" s="1168" t="s">
        <v>3726</v>
      </c>
      <c r="G32" s="1426"/>
    </row>
    <row r="33" spans="1:7">
      <c r="A33" s="1171">
        <v>24200951</v>
      </c>
      <c r="B33" s="1166" t="s">
        <v>1520</v>
      </c>
      <c r="C33" s="1166" t="s">
        <v>3733</v>
      </c>
      <c r="D33" s="1172">
        <v>-203502.56583333333</v>
      </c>
      <c r="E33" s="1168" t="s">
        <v>1762</v>
      </c>
      <c r="F33" s="1168" t="s">
        <v>3726</v>
      </c>
      <c r="G33" s="1426"/>
    </row>
    <row r="34" spans="1:7" ht="15" customHeight="1">
      <c r="A34" s="1171">
        <v>24200961</v>
      </c>
      <c r="B34" s="1166" t="s">
        <v>1514</v>
      </c>
      <c r="C34" s="1166" t="s">
        <v>3733</v>
      </c>
      <c r="D34" s="1172">
        <v>-1349750.5166666666</v>
      </c>
      <c r="E34" s="1168" t="s">
        <v>1762</v>
      </c>
      <c r="F34" s="1168" t="s">
        <v>3726</v>
      </c>
      <c r="G34" s="1426"/>
    </row>
    <row r="35" spans="1:7">
      <c r="A35" s="1171">
        <v>24200971</v>
      </c>
      <c r="B35" s="1166" t="s">
        <v>1521</v>
      </c>
      <c r="C35" s="1166" t="s">
        <v>3733</v>
      </c>
      <c r="D35" s="1172">
        <v>-105785.42041666666</v>
      </c>
      <c r="E35" s="1168" t="s">
        <v>1762</v>
      </c>
      <c r="F35" s="1168" t="s">
        <v>3726</v>
      </c>
      <c r="G35" s="1426"/>
    </row>
    <row r="36" spans="1:7" ht="27.6">
      <c r="A36" s="1171">
        <v>24200981</v>
      </c>
      <c r="B36" s="1166" t="s">
        <v>1082</v>
      </c>
      <c r="C36" s="1166" t="s">
        <v>3733</v>
      </c>
      <c r="D36" s="1172">
        <v>0</v>
      </c>
      <c r="E36" s="1168" t="s">
        <v>1762</v>
      </c>
      <c r="F36" s="1168" t="s">
        <v>3726</v>
      </c>
      <c r="G36" s="1426"/>
    </row>
    <row r="37" spans="1:7" ht="27.6">
      <c r="A37" s="1171">
        <v>24200991</v>
      </c>
      <c r="B37" s="1166" t="s">
        <v>1083</v>
      </c>
      <c r="C37" s="1166" t="s">
        <v>3733</v>
      </c>
      <c r="D37" s="1172">
        <v>-1267.8841666666669</v>
      </c>
      <c r="E37" s="1168" t="s">
        <v>1762</v>
      </c>
      <c r="F37" s="1168" t="s">
        <v>3726</v>
      </c>
      <c r="G37" s="1426"/>
    </row>
    <row r="38" spans="1:7" ht="27.6">
      <c r="A38" s="1171">
        <v>24201011</v>
      </c>
      <c r="B38" s="1166" t="s">
        <v>1084</v>
      </c>
      <c r="C38" s="1166" t="s">
        <v>3733</v>
      </c>
      <c r="D38" s="1172">
        <v>0</v>
      </c>
      <c r="E38" s="1168" t="s">
        <v>1762</v>
      </c>
      <c r="F38" s="1168" t="s">
        <v>3726</v>
      </c>
      <c r="G38" s="1426"/>
    </row>
    <row r="39" spans="1:7">
      <c r="A39" s="1171">
        <v>24201021</v>
      </c>
      <c r="B39" s="1166" t="s">
        <v>2134</v>
      </c>
      <c r="C39" s="1166" t="s">
        <v>3733</v>
      </c>
      <c r="D39" s="1172">
        <v>0</v>
      </c>
      <c r="E39" s="1168" t="s">
        <v>1762</v>
      </c>
      <c r="F39" s="1168" t="s">
        <v>3726</v>
      </c>
      <c r="G39" s="1426"/>
    </row>
    <row r="40" spans="1:7">
      <c r="A40" s="1171">
        <v>24201031</v>
      </c>
      <c r="B40" s="1166" t="s">
        <v>2580</v>
      </c>
      <c r="C40" s="1166" t="s">
        <v>3733</v>
      </c>
      <c r="D40" s="1172">
        <v>-96586.308750000011</v>
      </c>
      <c r="E40" s="1168" t="s">
        <v>1762</v>
      </c>
      <c r="F40" s="1168" t="s">
        <v>3726</v>
      </c>
      <c r="G40" s="1426"/>
    </row>
    <row r="41" spans="1:7">
      <c r="A41" s="1171">
        <v>24201041</v>
      </c>
      <c r="B41" s="1166" t="s">
        <v>2582</v>
      </c>
      <c r="C41" s="1166" t="s">
        <v>3733</v>
      </c>
      <c r="D41" s="1172">
        <v>-22605.677916666667</v>
      </c>
      <c r="E41" s="1168" t="s">
        <v>1762</v>
      </c>
      <c r="F41" s="1168" t="s">
        <v>3726</v>
      </c>
      <c r="G41" s="1427"/>
    </row>
    <row r="42" spans="1:7">
      <c r="A42" s="1174"/>
      <c r="B42" s="1175"/>
      <c r="C42" s="1175"/>
      <c r="D42" s="1176"/>
      <c r="E42" s="1177"/>
      <c r="F42" s="1177"/>
      <c r="G42" s="1178"/>
    </row>
    <row r="43" spans="1:7">
      <c r="A43" s="1174"/>
      <c r="B43" s="1175"/>
      <c r="C43" s="1175"/>
      <c r="D43" s="1176"/>
      <c r="E43" s="1177"/>
      <c r="F43" s="1177"/>
      <c r="G43" s="1178"/>
    </row>
    <row r="44" spans="1:7">
      <c r="A44" s="1174"/>
      <c r="B44" s="1175"/>
      <c r="C44" s="1175"/>
      <c r="D44" s="1176"/>
      <c r="E44" s="1177"/>
      <c r="F44" s="1177"/>
      <c r="G44" s="1178"/>
    </row>
    <row r="45" spans="1:7">
      <c r="A45" s="1179" t="s">
        <v>3735</v>
      </c>
      <c r="B45" s="1175"/>
      <c r="C45" s="1175"/>
      <c r="D45" s="1176"/>
      <c r="E45" s="1177"/>
      <c r="F45" s="1177"/>
      <c r="G45" s="1178"/>
    </row>
    <row r="46" spans="1:7" ht="28.8">
      <c r="A46" s="1180">
        <v>18237112</v>
      </c>
      <c r="B46" s="1181" t="s">
        <v>677</v>
      </c>
      <c r="C46" s="1182" t="s">
        <v>3736</v>
      </c>
      <c r="D46" s="1183">
        <f>280448.88625</f>
        <v>280448.88624999998</v>
      </c>
      <c r="E46" s="1184" t="str">
        <f>VLOOKUP(A46,'[2]182.3'!$A$8:$K$88,11,FALSE)</f>
        <v>Non Operating Investment</v>
      </c>
      <c r="F46" s="1185" t="s">
        <v>1762</v>
      </c>
      <c r="G46" s="1426" t="s">
        <v>3737</v>
      </c>
    </row>
    <row r="47" spans="1:7" ht="28.8">
      <c r="A47" s="1186">
        <v>18237122</v>
      </c>
      <c r="B47" s="1187" t="s">
        <v>1018</v>
      </c>
      <c r="C47" s="1188" t="s">
        <v>3738</v>
      </c>
      <c r="D47" s="1189">
        <v>169602.12999999998</v>
      </c>
      <c r="E47" s="1190" t="str">
        <f>VLOOKUP(A47,'[2]182.3'!$A$8:$K$88,11,FALSE)</f>
        <v>Non Operating Investment</v>
      </c>
      <c r="F47" s="1191" t="s">
        <v>1762</v>
      </c>
      <c r="G47" s="1426"/>
    </row>
    <row r="48" spans="1:7" ht="28.8">
      <c r="A48" s="1192">
        <v>18237132</v>
      </c>
      <c r="B48" s="1187" t="s">
        <v>1593</v>
      </c>
      <c r="C48" s="1188" t="s">
        <v>3739</v>
      </c>
      <c r="D48" s="1189">
        <v>133750.42999999996</v>
      </c>
      <c r="E48" s="1190" t="str">
        <f>VLOOKUP(A48,'[2]182.3'!$A$8:$K$88,11,FALSE)</f>
        <v>Non Operating Investment</v>
      </c>
      <c r="F48" s="1191" t="s">
        <v>1762</v>
      </c>
      <c r="G48" s="1426"/>
    </row>
    <row r="49" spans="1:7" ht="28.8">
      <c r="A49" s="1192">
        <v>18237142</v>
      </c>
      <c r="B49" s="1187" t="s">
        <v>1594</v>
      </c>
      <c r="C49" s="1188" t="s">
        <v>3740</v>
      </c>
      <c r="D49" s="1189">
        <v>53995.63</v>
      </c>
      <c r="E49" s="1190" t="str">
        <f>VLOOKUP(A49,'[2]182.3'!$A$8:$K$88,11,FALSE)</f>
        <v>Non Operating Investment</v>
      </c>
      <c r="F49" s="1191" t="s">
        <v>1762</v>
      </c>
      <c r="G49" s="1426"/>
    </row>
    <row r="50" spans="1:7" ht="28.8">
      <c r="A50" s="1192">
        <v>18237152</v>
      </c>
      <c r="B50" s="1187" t="s">
        <v>1595</v>
      </c>
      <c r="C50" s="1188" t="s">
        <v>3741</v>
      </c>
      <c r="D50" s="1189">
        <v>67987.449999999983</v>
      </c>
      <c r="E50" s="1190" t="str">
        <f>VLOOKUP(A50,'[2]182.3'!$A$8:$K$88,11,FALSE)</f>
        <v>Non Operating Investment</v>
      </c>
      <c r="F50" s="1191" t="s">
        <v>1762</v>
      </c>
      <c r="G50" s="1426"/>
    </row>
    <row r="51" spans="1:7" ht="39.6">
      <c r="A51" s="1193">
        <v>18608612</v>
      </c>
      <c r="B51" s="1166" t="s">
        <v>536</v>
      </c>
      <c r="C51" s="1194" t="s">
        <v>3742</v>
      </c>
      <c r="D51" s="1195">
        <v>779999.3879166668</v>
      </c>
      <c r="E51" s="1191" t="str">
        <f>VLOOKUP(A51,'[2]186'!$A$5:$K$103,11,FALSE)</f>
        <v>Non Operating Investments</v>
      </c>
      <c r="F51" s="1191" t="s">
        <v>1762</v>
      </c>
      <c r="G51" s="1426"/>
    </row>
    <row r="52" spans="1:7" ht="39.6">
      <c r="A52" s="1193">
        <v>18608712</v>
      </c>
      <c r="B52" s="1166" t="s">
        <v>537</v>
      </c>
      <c r="C52" s="1194" t="s">
        <v>3743</v>
      </c>
      <c r="D52" s="1195">
        <v>5358667.5899999989</v>
      </c>
      <c r="E52" s="1191" t="str">
        <f>VLOOKUP(A52,'[2]186'!$A$5:$K$103,11,FALSE)</f>
        <v>Non Operating Investments</v>
      </c>
      <c r="F52" s="1191" t="s">
        <v>1762</v>
      </c>
      <c r="G52" s="1426"/>
    </row>
    <row r="53" spans="1:7">
      <c r="A53" s="1164">
        <v>18608772</v>
      </c>
      <c r="B53" s="1165" t="s">
        <v>2941</v>
      </c>
      <c r="C53" s="1196" t="s">
        <v>3744</v>
      </c>
      <c r="D53" s="1197">
        <v>-3488999.100000001</v>
      </c>
      <c r="E53" s="1191" t="str">
        <f>VLOOKUP(A53,'[2]186'!$A$5:$K$103,11,FALSE)</f>
        <v>Non Operating Investments</v>
      </c>
      <c r="F53" s="1191" t="s">
        <v>1762</v>
      </c>
      <c r="G53" s="1426"/>
    </row>
    <row r="54" spans="1:7" ht="39.6">
      <c r="A54" s="1164" t="s">
        <v>3380</v>
      </c>
      <c r="B54" s="1165" t="s">
        <v>3377</v>
      </c>
      <c r="C54" s="1198" t="s">
        <v>3745</v>
      </c>
      <c r="D54" s="1197">
        <v>7711.71875</v>
      </c>
      <c r="E54" s="1191" t="str">
        <f>VLOOKUP(A54,'[2]186'!$A$5:$K$103,11,FALSE)</f>
        <v>Non Operating Investments</v>
      </c>
      <c r="F54" s="1191" t="s">
        <v>1762</v>
      </c>
      <c r="G54" s="1426"/>
    </row>
    <row r="55" spans="1:7" ht="66">
      <c r="A55" s="1193">
        <v>18608212</v>
      </c>
      <c r="B55" s="1166" t="s">
        <v>1695</v>
      </c>
      <c r="C55" s="1199" t="s">
        <v>3746</v>
      </c>
      <c r="D55" s="1195">
        <v>1467246.2454166666</v>
      </c>
      <c r="E55" s="1191" t="str">
        <f>VLOOKUP(A55,'[2]186'!$A$5:$K$103,11,FALSE)</f>
        <v>Non Operating Investments</v>
      </c>
      <c r="F55" s="1191" t="s">
        <v>1762</v>
      </c>
      <c r="G55" s="1426"/>
    </row>
    <row r="56" spans="1:7">
      <c r="A56" s="1164">
        <v>18608782</v>
      </c>
      <c r="B56" s="1165" t="s">
        <v>2942</v>
      </c>
      <c r="C56" s="1196" t="s">
        <v>3744</v>
      </c>
      <c r="D56" s="1197">
        <v>-801550.75</v>
      </c>
      <c r="E56" s="1191" t="str">
        <f>VLOOKUP(A56,'[2]186'!$A$5:$K$103,11,FALSE)</f>
        <v>Non Operating Investments</v>
      </c>
      <c r="F56" s="1191" t="s">
        <v>1762</v>
      </c>
      <c r="G56" s="1426"/>
    </row>
    <row r="57" spans="1:7" ht="52.8">
      <c r="A57" s="1193">
        <v>18608312</v>
      </c>
      <c r="B57" s="1166" t="s">
        <v>744</v>
      </c>
      <c r="C57" s="1194" t="s">
        <v>3747</v>
      </c>
      <c r="D57" s="1195">
        <v>3959360.2216666676</v>
      </c>
      <c r="E57" s="1191" t="str">
        <f>VLOOKUP(A57,'[2]186'!$A$5:$K$103,11,FALSE)</f>
        <v>Non Operating Investments</v>
      </c>
      <c r="F57" s="1191" t="s">
        <v>1762</v>
      </c>
      <c r="G57" s="1426"/>
    </row>
    <row r="58" spans="1:7" ht="26.4">
      <c r="A58" s="1193">
        <v>18609432</v>
      </c>
      <c r="B58" s="1166" t="s">
        <v>2725</v>
      </c>
      <c r="C58" s="1194" t="s">
        <v>3748</v>
      </c>
      <c r="D58" s="1195">
        <v>6252278.4400000013</v>
      </c>
      <c r="E58" s="1191" t="str">
        <f>VLOOKUP(A58,'[2]186'!$A$5:$K$103,11,FALSE)</f>
        <v>Non Operating Investments</v>
      </c>
      <c r="F58" s="1191" t="s">
        <v>1762</v>
      </c>
      <c r="G58" s="1426"/>
    </row>
    <row r="59" spans="1:7" ht="52.8">
      <c r="A59" s="1193">
        <v>18608412</v>
      </c>
      <c r="B59" s="1166" t="s">
        <v>226</v>
      </c>
      <c r="C59" s="1194" t="s">
        <v>3749</v>
      </c>
      <c r="D59" s="1195">
        <v>2651381.7400000007</v>
      </c>
      <c r="E59" s="1191" t="str">
        <f>VLOOKUP(A59,'[2]186'!$A$5:$K$103,11,FALSE)</f>
        <v>Non Operating Investments</v>
      </c>
      <c r="F59" s="1191" t="s">
        <v>1762</v>
      </c>
      <c r="G59" s="1426"/>
    </row>
    <row r="60" spans="1:7" ht="26.4">
      <c r="A60" s="1193">
        <v>18609312</v>
      </c>
      <c r="B60" s="1166" t="s">
        <v>542</v>
      </c>
      <c r="C60" s="1194" t="s">
        <v>3750</v>
      </c>
      <c r="D60" s="1195">
        <v>12405154.710000003</v>
      </c>
      <c r="E60" s="1191" t="str">
        <f>VLOOKUP(A60,'[2]186'!$A$5:$K$103,11,FALSE)</f>
        <v>Non Operating Investments</v>
      </c>
      <c r="F60" s="1191" t="s">
        <v>1762</v>
      </c>
      <c r="G60" s="1426"/>
    </row>
    <row r="61" spans="1:7">
      <c r="A61" s="1193">
        <v>18609512</v>
      </c>
      <c r="B61" s="1166" t="s">
        <v>3253</v>
      </c>
      <c r="C61" s="1196" t="s">
        <v>3253</v>
      </c>
      <c r="D61" s="1195">
        <v>79127.539583333317</v>
      </c>
      <c r="E61" s="1191" t="str">
        <f>VLOOKUP(A61,'[2]186'!$A$5:$K$103,11,FALSE)</f>
        <v>Non Operating Investments</v>
      </c>
      <c r="F61" s="1191" t="s">
        <v>1762</v>
      </c>
      <c r="G61" s="1426"/>
    </row>
    <row r="62" spans="1:7" ht="52.8">
      <c r="A62" s="1193">
        <v>18608112</v>
      </c>
      <c r="B62" s="1166" t="s">
        <v>47</v>
      </c>
      <c r="C62" s="1194" t="s">
        <v>3751</v>
      </c>
      <c r="D62" s="1195">
        <v>38953752.935833335</v>
      </c>
      <c r="E62" s="1191" t="str">
        <f>VLOOKUP(A62,'[2]186'!$A$5:$K$103,11,FALSE)</f>
        <v>Non Operating Investments</v>
      </c>
      <c r="F62" s="1191" t="s">
        <v>1762</v>
      </c>
      <c r="G62" s="1426"/>
    </row>
    <row r="63" spans="1:7" ht="26.4">
      <c r="A63" s="1193">
        <v>18609532</v>
      </c>
      <c r="B63" s="1166" t="s">
        <v>22</v>
      </c>
      <c r="C63" s="1194" t="s">
        <v>3752</v>
      </c>
      <c r="D63" s="1195">
        <v>241783.75083333335</v>
      </c>
      <c r="E63" s="1191" t="str">
        <f>VLOOKUP(A63,'[2]186'!$A$5:$K$103,11,FALSE)</f>
        <v>Non Operating Investments</v>
      </c>
      <c r="F63" s="1191" t="s">
        <v>1762</v>
      </c>
      <c r="G63" s="1426"/>
    </row>
    <row r="64" spans="1:7" ht="26.4">
      <c r="A64" s="1193">
        <v>18609542</v>
      </c>
      <c r="B64" s="1166" t="s">
        <v>1324</v>
      </c>
      <c r="C64" s="1194" t="s">
        <v>3753</v>
      </c>
      <c r="D64" s="1195">
        <v>1259128.302083333</v>
      </c>
      <c r="E64" s="1191" t="str">
        <f>VLOOKUP(A64,'[2]186'!$A$5:$K$103,11,FALSE)</f>
        <v>Non Operating Investments</v>
      </c>
      <c r="F64" s="1191" t="s">
        <v>1762</v>
      </c>
      <c r="G64" s="1426"/>
    </row>
    <row r="65" spans="1:7">
      <c r="A65" s="1164">
        <v>18608792</v>
      </c>
      <c r="B65" s="1165" t="s">
        <v>2943</v>
      </c>
      <c r="C65" s="1196" t="s">
        <v>3754</v>
      </c>
      <c r="D65" s="1197">
        <v>-160310.14999999997</v>
      </c>
      <c r="E65" s="1191" t="str">
        <f>VLOOKUP(A65,'[2]186'!$A$5:$K$103,11,FALSE)</f>
        <v>Non Operating Investments</v>
      </c>
      <c r="F65" s="1191" t="s">
        <v>1762</v>
      </c>
      <c r="G65" s="1426"/>
    </row>
    <row r="66" spans="1:7" ht="26.4">
      <c r="A66" s="1193">
        <v>18608002</v>
      </c>
      <c r="B66" s="1166" t="s">
        <v>3091</v>
      </c>
      <c r="C66" s="1199" t="s">
        <v>3755</v>
      </c>
      <c r="D66" s="1195">
        <v>513468.18708333321</v>
      </c>
      <c r="E66" s="1191" t="str">
        <f>VLOOKUP(A66,'[2]186'!$A$5:$K$103,11,FALSE)</f>
        <v>Non Operating Investments</v>
      </c>
      <c r="F66" s="1191" t="s">
        <v>1762</v>
      </c>
      <c r="G66" s="1426"/>
    </row>
    <row r="67" spans="1:7" ht="39.6">
      <c r="A67" s="1193">
        <v>18608062</v>
      </c>
      <c r="B67" s="1166" t="s">
        <v>947</v>
      </c>
      <c r="C67" s="1194" t="s">
        <v>3756</v>
      </c>
      <c r="D67" s="1195">
        <v>-50267724.639999993</v>
      </c>
      <c r="E67" s="1191" t="str">
        <f>VLOOKUP(A67,'[2]186'!$A$5:$K$103,11,FALSE)</f>
        <v>Non Operating Investments</v>
      </c>
      <c r="F67" s="1191" t="s">
        <v>1762</v>
      </c>
      <c r="G67" s="1427"/>
    </row>
    <row r="69" spans="1:7">
      <c r="C69" s="1221" t="s">
        <v>3769</v>
      </c>
      <c r="D69" s="1220">
        <f>SUM(D46:D67)</f>
        <v>19916260.655416675</v>
      </c>
    </row>
  </sheetData>
  <mergeCells count="3">
    <mergeCell ref="G13:G16"/>
    <mergeCell ref="G19:G41"/>
    <mergeCell ref="G46:G67"/>
  </mergeCells>
  <pageMargins left="0.7" right="0.7" top="0.75" bottom="0.75" header="0.3" footer="0.3"/>
  <pageSetup scale="55" fitToHeight="0" orientation="landscape" r:id="rId1"/>
  <headerFooter>
    <oddFooter>&amp;CPage &amp;P of &amp;N&amp;RAttachment A to PSE's Response to WUTC Staff Data Request No. 118
"Coding Changes"</oddFooter>
  </headerFooter>
  <rowBreaks count="1" manualBreakCount="1">
    <brk id="45"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
  <sheetViews>
    <sheetView workbookViewId="0"/>
  </sheetViews>
  <sheetFormatPr defaultRowHeight="13.2"/>
  <sheetData/>
  <phoneticPr fontId="66"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5" tint="-0.499984740745262"/>
  </sheetPr>
  <dimension ref="A2:Q239"/>
  <sheetViews>
    <sheetView workbookViewId="0"/>
  </sheetViews>
  <sheetFormatPr defaultRowHeight="13.2"/>
  <cols>
    <col min="1" max="1" width="11.109375" customWidth="1"/>
    <col min="2" max="2" width="1.6640625" customWidth="1"/>
    <col min="3" max="3" width="67.44140625" customWidth="1"/>
    <col min="4" max="4" width="8" customWidth="1"/>
    <col min="5" max="5" width="5.6640625" hidden="1" customWidth="1"/>
    <col min="6" max="6" width="4.88671875" customWidth="1"/>
    <col min="7" max="7" width="5.88671875" hidden="1" customWidth="1"/>
    <col min="8" max="9" width="6.109375" customWidth="1"/>
    <col min="10" max="10" width="1.6640625" customWidth="1"/>
    <col min="11" max="11" width="5.6640625" hidden="1" customWidth="1"/>
    <col min="12" max="12" width="4.88671875" customWidth="1"/>
    <col min="13" max="13" width="5.88671875" hidden="1" customWidth="1"/>
    <col min="14" max="15" width="6.109375" customWidth="1"/>
    <col min="16" max="16" width="36.88671875" customWidth="1"/>
  </cols>
  <sheetData>
    <row r="2" spans="1:16">
      <c r="E2" s="88" t="s">
        <v>1526</v>
      </c>
      <c r="F2" s="89"/>
      <c r="G2" s="89"/>
      <c r="H2" s="89"/>
      <c r="I2" s="90"/>
      <c r="K2" s="88" t="s">
        <v>1527</v>
      </c>
      <c r="L2" s="89"/>
      <c r="M2" s="89"/>
      <c r="N2" s="89"/>
      <c r="O2" s="90"/>
    </row>
    <row r="3" spans="1:16">
      <c r="E3" s="61" t="s">
        <v>840</v>
      </c>
      <c r="F3" s="62" t="s">
        <v>2911</v>
      </c>
      <c r="G3" s="61" t="s">
        <v>838</v>
      </c>
      <c r="H3" s="524" t="s">
        <v>2912</v>
      </c>
      <c r="I3" s="46" t="s">
        <v>1051</v>
      </c>
      <c r="K3" s="61" t="s">
        <v>840</v>
      </c>
      <c r="L3" s="62" t="s">
        <v>2911</v>
      </c>
      <c r="M3" s="61" t="s">
        <v>838</v>
      </c>
      <c r="N3" s="62" t="s">
        <v>2912</v>
      </c>
      <c r="O3" s="46" t="s">
        <v>1051</v>
      </c>
    </row>
    <row r="4" spans="1:16" ht="41.4">
      <c r="A4" s="87" t="s">
        <v>1528</v>
      </c>
      <c r="B4" s="18"/>
      <c r="C4" s="75" t="s">
        <v>1315</v>
      </c>
      <c r="D4" s="91" t="s">
        <v>1529</v>
      </c>
      <c r="E4" s="47" t="s">
        <v>366</v>
      </c>
      <c r="F4" s="47" t="s">
        <v>1180</v>
      </c>
      <c r="G4" s="47" t="s">
        <v>366</v>
      </c>
      <c r="H4" s="47" t="s">
        <v>1180</v>
      </c>
      <c r="I4" s="47" t="s">
        <v>366</v>
      </c>
      <c r="J4" s="18"/>
      <c r="K4" s="47" t="s">
        <v>366</v>
      </c>
      <c r="L4" s="47" t="s">
        <v>1180</v>
      </c>
      <c r="M4" s="47" t="s">
        <v>366</v>
      </c>
      <c r="N4" s="47" t="s">
        <v>1180</v>
      </c>
      <c r="O4" s="47" t="s">
        <v>366</v>
      </c>
      <c r="P4" s="92" t="s">
        <v>1530</v>
      </c>
    </row>
    <row r="5" spans="1:16">
      <c r="A5" s="104"/>
      <c r="B5" s="105"/>
      <c r="C5" s="106"/>
      <c r="D5" s="106"/>
      <c r="E5" s="94"/>
      <c r="F5" s="94"/>
      <c r="G5" s="94"/>
      <c r="H5" s="94"/>
      <c r="I5" s="94"/>
      <c r="J5" s="93"/>
      <c r="K5" s="94"/>
      <c r="L5" s="94"/>
      <c r="M5" s="94"/>
      <c r="N5" s="94"/>
      <c r="O5" s="94"/>
      <c r="P5" s="95"/>
    </row>
    <row r="6" spans="1:16">
      <c r="A6" s="85">
        <v>18400013</v>
      </c>
      <c r="B6" s="37"/>
      <c r="C6" s="13" t="s">
        <v>1743</v>
      </c>
      <c r="D6" s="38" t="s">
        <v>1534</v>
      </c>
      <c r="E6" s="20">
        <v>66</v>
      </c>
      <c r="F6" s="20"/>
      <c r="G6" s="20" t="s">
        <v>153</v>
      </c>
      <c r="H6" s="28"/>
      <c r="I6" s="28">
        <v>52</v>
      </c>
      <c r="J6" s="30"/>
      <c r="K6" s="20">
        <v>66</v>
      </c>
      <c r="L6" s="20"/>
      <c r="M6" s="20" t="s">
        <v>153</v>
      </c>
      <c r="N6" s="28"/>
      <c r="O6" s="28"/>
      <c r="P6" s="96" t="s">
        <v>330</v>
      </c>
    </row>
    <row r="7" spans="1:16">
      <c r="A7" s="85">
        <v>18400123</v>
      </c>
      <c r="B7" s="37"/>
      <c r="C7" s="13" t="s">
        <v>1744</v>
      </c>
      <c r="D7" s="38" t="s">
        <v>1534</v>
      </c>
      <c r="E7" s="20">
        <v>66</v>
      </c>
      <c r="F7" s="20"/>
      <c r="G7" s="20" t="s">
        <v>153</v>
      </c>
      <c r="H7" s="28"/>
      <c r="I7" s="28">
        <v>52</v>
      </c>
      <c r="J7" s="14"/>
      <c r="K7" s="20">
        <v>66</v>
      </c>
      <c r="L7" s="20"/>
      <c r="M7" s="20" t="s">
        <v>153</v>
      </c>
      <c r="N7" s="28"/>
      <c r="O7" s="28"/>
      <c r="P7" s="103" t="s">
        <v>331</v>
      </c>
    </row>
    <row r="8" spans="1:16">
      <c r="A8" s="85">
        <v>18400143</v>
      </c>
      <c r="B8" s="37"/>
      <c r="C8" s="13" t="s">
        <v>1745</v>
      </c>
      <c r="D8" s="38" t="s">
        <v>1534</v>
      </c>
      <c r="E8" s="20">
        <v>66</v>
      </c>
      <c r="F8" s="20"/>
      <c r="G8" s="20" t="s">
        <v>153</v>
      </c>
      <c r="H8" s="28"/>
      <c r="I8" s="28">
        <v>52</v>
      </c>
      <c r="J8" s="14"/>
      <c r="K8" s="20">
        <v>66</v>
      </c>
      <c r="L8" s="20"/>
      <c r="M8" s="20" t="s">
        <v>153</v>
      </c>
      <c r="N8" s="28"/>
      <c r="O8" s="28"/>
      <c r="P8" s="103" t="s">
        <v>332</v>
      </c>
    </row>
    <row r="9" spans="1:16">
      <c r="A9" s="85">
        <v>18400153</v>
      </c>
      <c r="B9" s="37"/>
      <c r="C9" s="13" t="s">
        <v>497</v>
      </c>
      <c r="D9" s="38" t="s">
        <v>1534</v>
      </c>
      <c r="E9" s="20">
        <v>66</v>
      </c>
      <c r="F9" s="20"/>
      <c r="G9" s="20" t="s">
        <v>153</v>
      </c>
      <c r="H9" s="28"/>
      <c r="I9" s="28">
        <v>52</v>
      </c>
      <c r="J9" s="14"/>
      <c r="K9" s="20">
        <v>66</v>
      </c>
      <c r="L9" s="20"/>
      <c r="M9" s="20" t="s">
        <v>153</v>
      </c>
      <c r="N9" s="28"/>
      <c r="O9" s="28"/>
      <c r="P9" s="103" t="s">
        <v>333</v>
      </c>
    </row>
    <row r="10" spans="1:16">
      <c r="A10" s="85">
        <v>18400223</v>
      </c>
      <c r="B10" s="37"/>
      <c r="C10" s="13" t="s">
        <v>586</v>
      </c>
      <c r="D10" s="38" t="s">
        <v>1534</v>
      </c>
      <c r="E10" s="20">
        <v>66</v>
      </c>
      <c r="F10" s="20"/>
      <c r="G10" s="20" t="s">
        <v>153</v>
      </c>
      <c r="H10" s="28"/>
      <c r="I10" s="28">
        <v>52</v>
      </c>
      <c r="J10" s="14"/>
      <c r="K10" s="20">
        <v>66</v>
      </c>
      <c r="L10" s="20"/>
      <c r="M10" s="20" t="s">
        <v>153</v>
      </c>
      <c r="N10" s="28"/>
      <c r="O10" s="28"/>
      <c r="P10" s="103" t="s">
        <v>1952</v>
      </c>
    </row>
    <row r="11" spans="1:16">
      <c r="A11" s="85">
        <v>18400483</v>
      </c>
      <c r="B11" s="37"/>
      <c r="C11" s="13" t="s">
        <v>664</v>
      </c>
      <c r="D11" s="38" t="s">
        <v>1534</v>
      </c>
      <c r="E11" s="20">
        <v>66</v>
      </c>
      <c r="F11" s="20"/>
      <c r="G11" s="20" t="s">
        <v>153</v>
      </c>
      <c r="H11" s="28"/>
      <c r="I11" s="28">
        <v>52</v>
      </c>
      <c r="J11" s="14"/>
      <c r="K11" s="20">
        <v>66</v>
      </c>
      <c r="L11" s="20"/>
      <c r="M11" s="20" t="s">
        <v>153</v>
      </c>
      <c r="N11" s="28"/>
      <c r="O11" s="28"/>
      <c r="P11" s="103" t="s">
        <v>1876</v>
      </c>
    </row>
    <row r="12" spans="1:16">
      <c r="A12" s="85">
        <v>18400703</v>
      </c>
      <c r="B12" s="37"/>
      <c r="C12" s="13" t="s">
        <v>1261</v>
      </c>
      <c r="D12" s="38" t="s">
        <v>1534</v>
      </c>
      <c r="E12" s="20">
        <v>66</v>
      </c>
      <c r="F12" s="20"/>
      <c r="G12" s="20" t="s">
        <v>153</v>
      </c>
      <c r="H12" s="28"/>
      <c r="I12" s="28">
        <v>52</v>
      </c>
      <c r="J12" s="14"/>
      <c r="K12" s="20">
        <v>66</v>
      </c>
      <c r="L12" s="20"/>
      <c r="M12" s="20" t="s">
        <v>153</v>
      </c>
      <c r="N12" s="28"/>
      <c r="O12" s="28"/>
      <c r="P12" s="103" t="s">
        <v>1567</v>
      </c>
    </row>
    <row r="13" spans="1:16">
      <c r="A13" s="85">
        <v>18401013</v>
      </c>
      <c r="B13" s="37"/>
      <c r="C13" s="13" t="s">
        <v>1039</v>
      </c>
      <c r="D13" s="38" t="s">
        <v>1534</v>
      </c>
      <c r="E13" s="20">
        <v>66</v>
      </c>
      <c r="F13" s="20"/>
      <c r="G13" s="20" t="s">
        <v>153</v>
      </c>
      <c r="H13" s="28"/>
      <c r="I13" s="28">
        <v>52</v>
      </c>
      <c r="J13" s="14"/>
      <c r="K13" s="20">
        <v>66</v>
      </c>
      <c r="L13" s="20"/>
      <c r="M13" s="20" t="s">
        <v>153</v>
      </c>
      <c r="N13" s="28"/>
      <c r="O13" s="28"/>
      <c r="P13" s="103" t="s">
        <v>1535</v>
      </c>
    </row>
    <row r="14" spans="1:16">
      <c r="A14" s="85">
        <v>18401023</v>
      </c>
      <c r="B14" s="37"/>
      <c r="C14" s="13" t="s">
        <v>1681</v>
      </c>
      <c r="D14" s="38" t="s">
        <v>1534</v>
      </c>
      <c r="E14" s="20">
        <v>66</v>
      </c>
      <c r="F14" s="20"/>
      <c r="G14" s="20" t="s">
        <v>153</v>
      </c>
      <c r="H14" s="28"/>
      <c r="I14" s="28">
        <v>52</v>
      </c>
      <c r="J14" s="14"/>
      <c r="K14" s="20">
        <v>66</v>
      </c>
      <c r="L14" s="20"/>
      <c r="M14" s="20" t="s">
        <v>153</v>
      </c>
      <c r="N14" s="28"/>
      <c r="O14" s="28"/>
      <c r="P14" s="103" t="s">
        <v>1951</v>
      </c>
    </row>
    <row r="15" spans="1:16">
      <c r="A15" s="107">
        <v>18401063</v>
      </c>
      <c r="B15" s="83"/>
      <c r="C15" s="83" t="s">
        <v>800</v>
      </c>
      <c r="D15" s="86" t="s">
        <v>1534</v>
      </c>
      <c r="E15" s="20">
        <v>66</v>
      </c>
      <c r="F15" s="20"/>
      <c r="G15" s="20" t="s">
        <v>153</v>
      </c>
      <c r="H15" s="28"/>
      <c r="I15" s="28">
        <v>52</v>
      </c>
      <c r="J15" s="18"/>
      <c r="K15" s="20">
        <v>66</v>
      </c>
      <c r="L15" s="20"/>
      <c r="M15" s="20" t="s">
        <v>153</v>
      </c>
      <c r="N15" s="28"/>
      <c r="O15" s="28"/>
      <c r="P15" s="97"/>
    </row>
    <row r="16" spans="1:16">
      <c r="A16" s="98"/>
      <c r="B16" s="99"/>
      <c r="C16" s="100"/>
      <c r="D16" s="100"/>
      <c r="E16" s="101"/>
      <c r="F16" s="101"/>
      <c r="G16" s="101"/>
      <c r="H16" s="101"/>
      <c r="I16" s="101"/>
      <c r="J16" s="100"/>
      <c r="K16" s="101"/>
      <c r="L16" s="101"/>
      <c r="M16" s="101"/>
      <c r="N16" s="101"/>
      <c r="O16" s="101"/>
      <c r="P16" s="102"/>
    </row>
    <row r="17" spans="1:17" s="13" customFormat="1" ht="145.19999999999999">
      <c r="A17" s="111">
        <v>23700793</v>
      </c>
      <c r="B17" s="112"/>
      <c r="C17" s="112" t="s">
        <v>1568</v>
      </c>
      <c r="D17" s="112" t="s">
        <v>1534</v>
      </c>
      <c r="E17" s="20" t="s">
        <v>242</v>
      </c>
      <c r="F17" s="20"/>
      <c r="G17" s="20" t="s">
        <v>231</v>
      </c>
      <c r="H17" s="28"/>
      <c r="I17" s="28"/>
      <c r="J17" s="112"/>
      <c r="K17" s="20" t="s">
        <v>219</v>
      </c>
      <c r="L17" s="20"/>
      <c r="M17" s="20" t="s">
        <v>1560</v>
      </c>
      <c r="N17" s="28"/>
      <c r="O17" s="28" t="s">
        <v>217</v>
      </c>
      <c r="P17" s="113" t="s">
        <v>1135</v>
      </c>
    </row>
    <row r="18" spans="1:17" s="13" customFormat="1" ht="26.4">
      <c r="A18" s="84">
        <v>25200232</v>
      </c>
      <c r="B18" s="12"/>
      <c r="C18" s="13" t="s">
        <v>303</v>
      </c>
      <c r="D18" s="110" t="s">
        <v>148</v>
      </c>
      <c r="E18" s="20">
        <v>63</v>
      </c>
      <c r="F18" s="20"/>
      <c r="G18" s="20">
        <v>54</v>
      </c>
      <c r="H18" s="28"/>
      <c r="I18" s="28">
        <v>20</v>
      </c>
      <c r="J18" s="37"/>
      <c r="K18" s="20">
        <v>63</v>
      </c>
      <c r="L18" s="20"/>
      <c r="M18" s="20" t="s">
        <v>1970</v>
      </c>
      <c r="N18" s="28"/>
      <c r="O18" s="28">
        <v>20</v>
      </c>
      <c r="P18" s="113" t="s">
        <v>149</v>
      </c>
    </row>
    <row r="19" spans="1:17" s="13" customFormat="1" ht="39.6">
      <c r="A19" s="84">
        <v>25300002</v>
      </c>
      <c r="B19" s="12"/>
      <c r="C19" s="12" t="s">
        <v>1103</v>
      </c>
      <c r="D19" s="110" t="s">
        <v>148</v>
      </c>
      <c r="E19" s="20">
        <v>63</v>
      </c>
      <c r="F19" s="20"/>
      <c r="G19" s="20">
        <v>54</v>
      </c>
      <c r="H19" s="28"/>
      <c r="I19" s="28">
        <v>20</v>
      </c>
      <c r="J19" s="114"/>
      <c r="K19" s="20">
        <v>63</v>
      </c>
      <c r="L19" s="20"/>
      <c r="M19" s="20" t="s">
        <v>1970</v>
      </c>
      <c r="N19" s="28"/>
      <c r="O19" s="28">
        <v>20</v>
      </c>
      <c r="P19" s="113" t="s">
        <v>150</v>
      </c>
    </row>
    <row r="20" spans="1:17">
      <c r="A20" s="98"/>
      <c r="B20" s="99"/>
      <c r="C20" s="100"/>
      <c r="D20" s="100"/>
      <c r="E20" s="101"/>
      <c r="F20" s="101"/>
      <c r="G20" s="101"/>
      <c r="H20" s="101"/>
      <c r="I20" s="101"/>
      <c r="J20" s="100"/>
      <c r="K20" s="101"/>
      <c r="L20" s="101"/>
      <c r="M20" s="101"/>
      <c r="N20" s="101"/>
      <c r="O20" s="101"/>
      <c r="P20" s="102"/>
    </row>
    <row r="21" spans="1:17" s="13" customFormat="1">
      <c r="A21" s="115">
        <v>19000543</v>
      </c>
      <c r="B21" s="83"/>
      <c r="C21" s="83" t="s">
        <v>865</v>
      </c>
      <c r="D21" s="116" t="s">
        <v>464</v>
      </c>
      <c r="E21" s="174">
        <v>48</v>
      </c>
      <c r="F21" s="173"/>
      <c r="G21" s="174" t="s">
        <v>465</v>
      </c>
      <c r="H21" s="173"/>
      <c r="I21" s="174">
        <v>48</v>
      </c>
      <c r="J21" s="83"/>
      <c r="K21" s="174" t="s">
        <v>242</v>
      </c>
      <c r="L21" s="173"/>
      <c r="M21" s="20" t="s">
        <v>231</v>
      </c>
      <c r="N21" s="173"/>
      <c r="O21" s="173"/>
      <c r="P21" s="175" t="s">
        <v>466</v>
      </c>
    </row>
    <row r="22" spans="1:17" s="13" customFormat="1" ht="66">
      <c r="A22" s="119">
        <v>19000433</v>
      </c>
      <c r="C22" s="13" t="s">
        <v>122</v>
      </c>
      <c r="D22" s="110" t="s">
        <v>604</v>
      </c>
      <c r="E22" s="20" t="s">
        <v>1337</v>
      </c>
      <c r="F22" s="20"/>
      <c r="G22" s="20" t="s">
        <v>343</v>
      </c>
      <c r="H22" s="28"/>
      <c r="I22" s="173"/>
      <c r="K22" s="20" t="s">
        <v>879</v>
      </c>
      <c r="L22" s="20"/>
      <c r="M22" s="48" t="s">
        <v>231</v>
      </c>
      <c r="N22" s="173"/>
      <c r="O22" s="173"/>
      <c r="P22" s="175" t="s">
        <v>605</v>
      </c>
    </row>
    <row r="23" spans="1:17" s="13" customFormat="1" ht="39.6">
      <c r="A23" s="119">
        <v>19000471</v>
      </c>
      <c r="C23" s="13" t="s">
        <v>862</v>
      </c>
      <c r="D23" s="110" t="s">
        <v>636</v>
      </c>
      <c r="E23" s="171"/>
      <c r="F23" s="173"/>
      <c r="G23" s="174" t="s">
        <v>232</v>
      </c>
      <c r="H23" s="172"/>
      <c r="I23" s="173"/>
      <c r="K23" s="173">
        <v>22</v>
      </c>
      <c r="L23" s="173" t="s">
        <v>619</v>
      </c>
      <c r="M23" s="171">
        <v>56</v>
      </c>
      <c r="N23" s="173"/>
      <c r="O23" s="173">
        <v>22</v>
      </c>
      <c r="P23" s="175" t="s">
        <v>863</v>
      </c>
    </row>
    <row r="24" spans="1:17" ht="39.6">
      <c r="A24" s="119">
        <v>18600561</v>
      </c>
      <c r="B24" s="13"/>
      <c r="C24" s="13" t="s">
        <v>1158</v>
      </c>
      <c r="D24" s="110" t="s">
        <v>635</v>
      </c>
      <c r="E24" s="171">
        <v>47</v>
      </c>
      <c r="F24" s="173"/>
      <c r="G24" s="173">
        <v>62</v>
      </c>
      <c r="H24" s="173"/>
      <c r="I24" s="172">
        <v>47</v>
      </c>
      <c r="J24" s="13"/>
      <c r="K24" s="171"/>
      <c r="L24" s="173"/>
      <c r="M24" s="173" t="s">
        <v>232</v>
      </c>
      <c r="N24" s="173"/>
      <c r="O24" s="172"/>
      <c r="P24" s="259" t="s">
        <v>631</v>
      </c>
      <c r="Q24" s="14"/>
    </row>
    <row r="25" spans="1:17" ht="26.4">
      <c r="A25" s="119">
        <v>18230381</v>
      </c>
      <c r="B25" s="13"/>
      <c r="C25" s="13" t="s">
        <v>408</v>
      </c>
      <c r="D25" s="110" t="s">
        <v>635</v>
      </c>
      <c r="E25" s="20" t="s">
        <v>877</v>
      </c>
      <c r="F25" s="20"/>
      <c r="G25" s="20" t="s">
        <v>1254</v>
      </c>
      <c r="H25" s="28"/>
      <c r="I25" s="28" t="s">
        <v>877</v>
      </c>
      <c r="J25" s="13"/>
      <c r="K25" s="20">
        <v>23</v>
      </c>
      <c r="L25" s="20" t="s">
        <v>632</v>
      </c>
      <c r="M25" s="20" t="s">
        <v>1254</v>
      </c>
      <c r="N25" s="28"/>
      <c r="O25" s="260">
        <v>23</v>
      </c>
      <c r="P25" s="175" t="s">
        <v>637</v>
      </c>
    </row>
    <row r="26" spans="1:17" ht="26.4">
      <c r="A26" s="119">
        <v>18230391</v>
      </c>
      <c r="B26" s="13"/>
      <c r="C26" s="13" t="s">
        <v>409</v>
      </c>
      <c r="D26" s="110" t="s">
        <v>635</v>
      </c>
      <c r="E26" s="20" t="s">
        <v>877</v>
      </c>
      <c r="F26" s="20"/>
      <c r="G26" s="20" t="s">
        <v>1254</v>
      </c>
      <c r="H26" s="28"/>
      <c r="I26" s="28" t="s">
        <v>877</v>
      </c>
      <c r="J26" s="13"/>
      <c r="K26" s="20">
        <v>23</v>
      </c>
      <c r="L26" s="20" t="s">
        <v>632</v>
      </c>
      <c r="M26" s="20" t="s">
        <v>1254</v>
      </c>
      <c r="N26" s="28"/>
      <c r="O26" s="260">
        <v>23</v>
      </c>
      <c r="P26" s="175" t="s">
        <v>637</v>
      </c>
    </row>
    <row r="27" spans="1:17" s="13" customFormat="1" ht="26.4">
      <c r="A27" s="261">
        <v>28300541</v>
      </c>
      <c r="B27" s="8"/>
      <c r="C27" s="13" t="s">
        <v>710</v>
      </c>
      <c r="D27" s="110" t="s">
        <v>635</v>
      </c>
      <c r="E27" s="20">
        <v>22</v>
      </c>
      <c r="F27" s="20"/>
      <c r="G27" s="20">
        <v>56</v>
      </c>
      <c r="H27" s="20"/>
      <c r="I27" s="20">
        <v>22</v>
      </c>
      <c r="K27" s="20">
        <v>22</v>
      </c>
      <c r="L27" s="20" t="s">
        <v>634</v>
      </c>
      <c r="M27" s="20">
        <v>56</v>
      </c>
      <c r="N27" s="20"/>
      <c r="O27" s="48">
        <v>22</v>
      </c>
      <c r="P27" s="175" t="s">
        <v>637</v>
      </c>
    </row>
    <row r="28" spans="1:17" s="13" customFormat="1" ht="26.4">
      <c r="A28" s="261">
        <v>28300551</v>
      </c>
      <c r="B28" s="8"/>
      <c r="C28" s="13" t="s">
        <v>1697</v>
      </c>
      <c r="D28" s="110" t="s">
        <v>635</v>
      </c>
      <c r="E28" s="20">
        <v>22</v>
      </c>
      <c r="F28" s="20"/>
      <c r="G28" s="20">
        <v>56</v>
      </c>
      <c r="H28" s="20"/>
      <c r="I28" s="20">
        <v>22</v>
      </c>
      <c r="K28" s="20">
        <v>22</v>
      </c>
      <c r="L28" s="20" t="s">
        <v>634</v>
      </c>
      <c r="M28" s="20">
        <v>56</v>
      </c>
      <c r="N28" s="20"/>
      <c r="O28" s="48">
        <v>22</v>
      </c>
      <c r="P28" s="175" t="s">
        <v>637</v>
      </c>
    </row>
    <row r="29" spans="1:17" s="13" customFormat="1" ht="36.75" customHeight="1">
      <c r="A29" s="262">
        <v>17600021</v>
      </c>
      <c r="B29" s="35"/>
      <c r="C29" s="13" t="s">
        <v>438</v>
      </c>
      <c r="D29" s="110" t="s">
        <v>635</v>
      </c>
      <c r="E29" s="20" t="s">
        <v>901</v>
      </c>
      <c r="F29" s="20"/>
      <c r="G29" s="20" t="s">
        <v>1339</v>
      </c>
      <c r="H29" s="28"/>
      <c r="I29" s="28">
        <v>41</v>
      </c>
      <c r="K29" s="20" t="s">
        <v>901</v>
      </c>
      <c r="L29" s="20"/>
      <c r="M29" s="20" t="s">
        <v>1339</v>
      </c>
      <c r="N29" s="28"/>
      <c r="O29" s="260">
        <v>40</v>
      </c>
      <c r="P29" s="175" t="s">
        <v>638</v>
      </c>
    </row>
    <row r="30" spans="1:17" s="13" customFormat="1" ht="39.6">
      <c r="A30" s="262">
        <v>17600031</v>
      </c>
      <c r="B30" s="35"/>
      <c r="C30" s="13" t="s">
        <v>439</v>
      </c>
      <c r="D30" s="110" t="s">
        <v>635</v>
      </c>
      <c r="E30" s="20" t="s">
        <v>901</v>
      </c>
      <c r="F30" s="20"/>
      <c r="G30" s="20" t="s">
        <v>1339</v>
      </c>
      <c r="H30" s="28"/>
      <c r="I30" s="28">
        <v>41</v>
      </c>
      <c r="K30" s="20" t="s">
        <v>901</v>
      </c>
      <c r="L30" s="20"/>
      <c r="M30" s="20" t="s">
        <v>1339</v>
      </c>
      <c r="N30" s="28"/>
      <c r="O30" s="260">
        <v>40</v>
      </c>
      <c r="P30" s="175" t="s">
        <v>638</v>
      </c>
    </row>
    <row r="31" spans="1:17" s="13" customFormat="1" ht="39.6">
      <c r="A31" s="262">
        <v>17600091</v>
      </c>
      <c r="B31" s="35"/>
      <c r="C31" s="13" t="s">
        <v>437</v>
      </c>
      <c r="D31" s="110" t="s">
        <v>635</v>
      </c>
      <c r="E31" s="20" t="s">
        <v>901</v>
      </c>
      <c r="F31" s="20"/>
      <c r="G31" s="20" t="s">
        <v>1339</v>
      </c>
      <c r="H31" s="28"/>
      <c r="I31" s="28">
        <v>41</v>
      </c>
      <c r="K31" s="20" t="s">
        <v>901</v>
      </c>
      <c r="L31" s="20"/>
      <c r="M31" s="20" t="s">
        <v>1339</v>
      </c>
      <c r="N31" s="28"/>
      <c r="O31" s="260">
        <v>40</v>
      </c>
      <c r="P31" s="175" t="s">
        <v>638</v>
      </c>
    </row>
    <row r="32" spans="1:17" s="13" customFormat="1" ht="39.6">
      <c r="A32" s="262">
        <v>17600101</v>
      </c>
      <c r="B32" s="35"/>
      <c r="C32" s="13" t="s">
        <v>1209</v>
      </c>
      <c r="D32" s="110" t="s">
        <v>635</v>
      </c>
      <c r="E32" s="20" t="s">
        <v>901</v>
      </c>
      <c r="F32" s="20"/>
      <c r="G32" s="20" t="s">
        <v>1339</v>
      </c>
      <c r="H32" s="28"/>
      <c r="I32" s="28">
        <v>42</v>
      </c>
      <c r="K32" s="20" t="s">
        <v>901</v>
      </c>
      <c r="L32" s="20"/>
      <c r="M32" s="20" t="s">
        <v>1339</v>
      </c>
      <c r="N32" s="28"/>
      <c r="O32" s="260">
        <v>40</v>
      </c>
      <c r="P32" s="175" t="s">
        <v>638</v>
      </c>
    </row>
    <row r="33" spans="1:16" s="13" customFormat="1" ht="39.6">
      <c r="A33" s="261" t="s">
        <v>503</v>
      </c>
      <c r="B33" s="35"/>
      <c r="C33" s="13" t="s">
        <v>1212</v>
      </c>
      <c r="D33" s="110" t="s">
        <v>635</v>
      </c>
      <c r="E33" s="20">
        <v>41</v>
      </c>
      <c r="F33" s="20"/>
      <c r="G33" s="20" t="s">
        <v>1340</v>
      </c>
      <c r="H33" s="28"/>
      <c r="I33" s="28">
        <v>42</v>
      </c>
      <c r="K33" s="20">
        <v>41</v>
      </c>
      <c r="L33" s="20"/>
      <c r="M33" s="20" t="s">
        <v>1340</v>
      </c>
      <c r="N33" s="28"/>
      <c r="O33" s="28" t="s">
        <v>848</v>
      </c>
      <c r="P33" s="175" t="s">
        <v>638</v>
      </c>
    </row>
    <row r="34" spans="1:16" s="13" customFormat="1" ht="39.6">
      <c r="A34" s="261">
        <v>19000032</v>
      </c>
      <c r="B34" s="35"/>
      <c r="C34" s="13" t="s">
        <v>1826</v>
      </c>
      <c r="D34" s="110" t="s">
        <v>635</v>
      </c>
      <c r="E34" s="20">
        <v>41</v>
      </c>
      <c r="F34" s="20"/>
      <c r="G34" s="20" t="s">
        <v>1340</v>
      </c>
      <c r="H34" s="28"/>
      <c r="I34" s="28">
        <v>42</v>
      </c>
      <c r="K34" s="20">
        <v>41</v>
      </c>
      <c r="L34" s="20"/>
      <c r="M34" s="20" t="s">
        <v>1340</v>
      </c>
      <c r="N34" s="28"/>
      <c r="O34" s="28" t="s">
        <v>848</v>
      </c>
      <c r="P34" s="175" t="s">
        <v>638</v>
      </c>
    </row>
    <row r="35" spans="1:16" s="13" customFormat="1" ht="39.6">
      <c r="A35" s="261">
        <v>19000042</v>
      </c>
      <c r="B35" s="8"/>
      <c r="C35" s="12" t="s">
        <v>1863</v>
      </c>
      <c r="D35" s="110" t="s">
        <v>635</v>
      </c>
      <c r="E35" s="20">
        <v>41</v>
      </c>
      <c r="F35" s="20"/>
      <c r="G35" s="20" t="s">
        <v>1340</v>
      </c>
      <c r="H35" s="28"/>
      <c r="I35" s="28">
        <v>42</v>
      </c>
      <c r="K35" s="20">
        <v>41</v>
      </c>
      <c r="L35" s="20"/>
      <c r="M35" s="20" t="s">
        <v>1340</v>
      </c>
      <c r="N35" s="28"/>
      <c r="O35" s="28" t="s">
        <v>848</v>
      </c>
      <c r="P35" s="175" t="s">
        <v>638</v>
      </c>
    </row>
    <row r="36" spans="1:16" s="13" customFormat="1" ht="39.6">
      <c r="A36" s="261">
        <v>19000052</v>
      </c>
      <c r="B36" s="35"/>
      <c r="C36" s="13" t="s">
        <v>851</v>
      </c>
      <c r="D36" s="110" t="s">
        <v>635</v>
      </c>
      <c r="E36" s="20">
        <v>41</v>
      </c>
      <c r="F36" s="20"/>
      <c r="G36" s="20" t="s">
        <v>1340</v>
      </c>
      <c r="H36" s="28"/>
      <c r="I36" s="28">
        <v>42</v>
      </c>
      <c r="K36" s="20">
        <v>41</v>
      </c>
      <c r="L36" s="20"/>
      <c r="M36" s="20" t="s">
        <v>1340</v>
      </c>
      <c r="N36" s="28"/>
      <c r="O36" s="28" t="s">
        <v>848</v>
      </c>
      <c r="P36" s="175" t="s">
        <v>638</v>
      </c>
    </row>
    <row r="37" spans="1:16" s="13" customFormat="1" ht="39.6">
      <c r="A37" s="262">
        <v>19000072</v>
      </c>
      <c r="B37" s="12"/>
      <c r="C37" s="13" t="s">
        <v>1213</v>
      </c>
      <c r="D37" s="110" t="s">
        <v>635</v>
      </c>
      <c r="E37" s="20">
        <v>41</v>
      </c>
      <c r="F37" s="20"/>
      <c r="G37" s="20" t="s">
        <v>1340</v>
      </c>
      <c r="H37" s="28"/>
      <c r="I37" s="28">
        <v>42</v>
      </c>
      <c r="K37" s="20">
        <v>41</v>
      </c>
      <c r="L37" s="20"/>
      <c r="M37" s="20" t="s">
        <v>1340</v>
      </c>
      <c r="N37" s="28"/>
      <c r="O37" s="28" t="s">
        <v>848</v>
      </c>
      <c r="P37" s="175" t="s">
        <v>638</v>
      </c>
    </row>
    <row r="38" spans="1:16" ht="39.6">
      <c r="A38" s="261">
        <v>19000081</v>
      </c>
      <c r="B38" s="35"/>
      <c r="C38" s="13" t="s">
        <v>1746</v>
      </c>
      <c r="D38" s="110" t="s">
        <v>635</v>
      </c>
      <c r="E38" s="20">
        <v>41</v>
      </c>
      <c r="F38" s="20"/>
      <c r="G38" s="20" t="s">
        <v>1340</v>
      </c>
      <c r="H38" s="28"/>
      <c r="I38" s="28">
        <v>42</v>
      </c>
      <c r="J38" s="13"/>
      <c r="K38" s="20">
        <v>41</v>
      </c>
      <c r="L38" s="20"/>
      <c r="M38" s="20" t="s">
        <v>1340</v>
      </c>
      <c r="N38" s="28"/>
      <c r="O38" s="28" t="s">
        <v>848</v>
      </c>
      <c r="P38" s="175" t="s">
        <v>638</v>
      </c>
    </row>
    <row r="39" spans="1:16" ht="39.6">
      <c r="A39" s="262">
        <v>19000082</v>
      </c>
      <c r="B39" s="12"/>
      <c r="C39" s="13" t="s">
        <v>1214</v>
      </c>
      <c r="D39" s="110" t="s">
        <v>635</v>
      </c>
      <c r="E39" s="20">
        <v>41</v>
      </c>
      <c r="F39" s="20"/>
      <c r="G39" s="20" t="s">
        <v>1340</v>
      </c>
      <c r="H39" s="28"/>
      <c r="I39" s="28">
        <v>42</v>
      </c>
      <c r="J39" s="13"/>
      <c r="K39" s="20">
        <v>41</v>
      </c>
      <c r="L39" s="20"/>
      <c r="M39" s="20" t="s">
        <v>1340</v>
      </c>
      <c r="N39" s="28"/>
      <c r="O39" s="28" t="s">
        <v>848</v>
      </c>
      <c r="P39" s="175" t="s">
        <v>638</v>
      </c>
    </row>
    <row r="40" spans="1:16" ht="39.6">
      <c r="A40" s="261">
        <v>19000091</v>
      </c>
      <c r="B40" s="12"/>
      <c r="C40" s="12" t="s">
        <v>702</v>
      </c>
      <c r="D40" s="110" t="s">
        <v>635</v>
      </c>
      <c r="E40" s="20">
        <v>41</v>
      </c>
      <c r="F40" s="20"/>
      <c r="G40" s="20" t="s">
        <v>1340</v>
      </c>
      <c r="H40" s="28"/>
      <c r="I40" s="28">
        <v>42</v>
      </c>
      <c r="J40" s="13"/>
      <c r="K40" s="20">
        <v>41</v>
      </c>
      <c r="L40" s="20"/>
      <c r="M40" s="20" t="s">
        <v>1340</v>
      </c>
      <c r="N40" s="28"/>
      <c r="O40" s="28" t="s">
        <v>848</v>
      </c>
      <c r="P40" s="175" t="s">
        <v>638</v>
      </c>
    </row>
    <row r="41" spans="1:16" ht="39.6">
      <c r="A41" s="262">
        <v>19000092</v>
      </c>
      <c r="B41" s="12"/>
      <c r="C41" s="13" t="s">
        <v>1215</v>
      </c>
      <c r="D41" s="110" t="s">
        <v>635</v>
      </c>
      <c r="E41" s="20">
        <v>41</v>
      </c>
      <c r="F41" s="20"/>
      <c r="G41" s="20" t="s">
        <v>1340</v>
      </c>
      <c r="H41" s="28"/>
      <c r="I41" s="28">
        <v>42</v>
      </c>
      <c r="J41" s="13"/>
      <c r="K41" s="20">
        <v>41</v>
      </c>
      <c r="L41" s="20"/>
      <c r="M41" s="20" t="s">
        <v>1340</v>
      </c>
      <c r="N41" s="28"/>
      <c r="O41" s="28" t="s">
        <v>848</v>
      </c>
      <c r="P41" s="175" t="s">
        <v>638</v>
      </c>
    </row>
    <row r="42" spans="1:16" ht="39.6">
      <c r="A42" s="262">
        <v>19000231</v>
      </c>
      <c r="B42" s="35"/>
      <c r="C42" s="13" t="s">
        <v>1216</v>
      </c>
      <c r="D42" s="110" t="s">
        <v>635</v>
      </c>
      <c r="E42" s="20">
        <v>41</v>
      </c>
      <c r="F42" s="20"/>
      <c r="G42" s="20" t="s">
        <v>1340</v>
      </c>
      <c r="H42" s="28"/>
      <c r="I42" s="28">
        <v>42</v>
      </c>
      <c r="J42" s="13"/>
      <c r="K42" s="20">
        <v>41</v>
      </c>
      <c r="L42" s="20"/>
      <c r="M42" s="20" t="s">
        <v>1340</v>
      </c>
      <c r="N42" s="28"/>
      <c r="O42" s="28" t="s">
        <v>848</v>
      </c>
      <c r="P42" s="175" t="s">
        <v>638</v>
      </c>
    </row>
    <row r="43" spans="1:16" ht="39.6">
      <c r="A43" s="262">
        <v>19000241</v>
      </c>
      <c r="B43" s="35"/>
      <c r="C43" s="13" t="s">
        <v>1217</v>
      </c>
      <c r="D43" s="110" t="s">
        <v>635</v>
      </c>
      <c r="E43" s="20">
        <v>41</v>
      </c>
      <c r="F43" s="20"/>
      <c r="G43" s="20" t="s">
        <v>1340</v>
      </c>
      <c r="H43" s="28"/>
      <c r="I43" s="28">
        <v>42</v>
      </c>
      <c r="J43" s="13"/>
      <c r="K43" s="20">
        <v>41</v>
      </c>
      <c r="L43" s="20"/>
      <c r="M43" s="20" t="s">
        <v>1340</v>
      </c>
      <c r="N43" s="28"/>
      <c r="O43" s="28" t="s">
        <v>848</v>
      </c>
      <c r="P43" s="175" t="s">
        <v>638</v>
      </c>
    </row>
    <row r="44" spans="1:16" ht="39.6">
      <c r="A44" s="261">
        <v>28300031</v>
      </c>
      <c r="B44" s="35"/>
      <c r="C44" s="13" t="s">
        <v>1464</v>
      </c>
      <c r="D44" s="110" t="s">
        <v>635</v>
      </c>
      <c r="E44" s="20">
        <v>41</v>
      </c>
      <c r="F44" s="20"/>
      <c r="G44" s="20" t="s">
        <v>1340</v>
      </c>
      <c r="H44" s="28"/>
      <c r="I44" s="28">
        <v>42</v>
      </c>
      <c r="J44" s="13"/>
      <c r="K44" s="20">
        <v>41</v>
      </c>
      <c r="L44" s="20"/>
      <c r="M44" s="20" t="s">
        <v>1340</v>
      </c>
      <c r="N44" s="28"/>
      <c r="O44" s="28" t="s">
        <v>848</v>
      </c>
      <c r="P44" s="175" t="s">
        <v>638</v>
      </c>
    </row>
    <row r="45" spans="1:16" ht="39.6">
      <c r="A45" s="77">
        <v>28300041</v>
      </c>
      <c r="B45" s="35"/>
      <c r="C45" s="13" t="s">
        <v>934</v>
      </c>
      <c r="D45" s="110" t="s">
        <v>635</v>
      </c>
      <c r="E45" s="20">
        <v>41</v>
      </c>
      <c r="F45" s="20"/>
      <c r="G45" s="20" t="s">
        <v>1340</v>
      </c>
      <c r="H45" s="28"/>
      <c r="I45" s="28">
        <v>42</v>
      </c>
      <c r="J45" s="13"/>
      <c r="K45" s="20">
        <v>41</v>
      </c>
      <c r="L45" s="20"/>
      <c r="M45" s="20" t="s">
        <v>1340</v>
      </c>
      <c r="N45" s="28"/>
      <c r="O45" s="28" t="s">
        <v>848</v>
      </c>
      <c r="P45" s="175" t="s">
        <v>638</v>
      </c>
    </row>
    <row r="46" spans="1:16" ht="39.6">
      <c r="A46" s="262">
        <v>28300051</v>
      </c>
      <c r="B46" s="8"/>
      <c r="C46" s="13" t="s">
        <v>1228</v>
      </c>
      <c r="D46" s="110" t="s">
        <v>635</v>
      </c>
      <c r="E46" s="20">
        <v>41</v>
      </c>
      <c r="F46" s="20"/>
      <c r="G46" s="20" t="s">
        <v>1340</v>
      </c>
      <c r="H46" s="28"/>
      <c r="I46" s="28">
        <v>42</v>
      </c>
      <c r="J46" s="13"/>
      <c r="K46" s="20">
        <v>41</v>
      </c>
      <c r="L46" s="20"/>
      <c r="M46" s="20" t="s">
        <v>1340</v>
      </c>
      <c r="N46" s="28"/>
      <c r="O46" s="28" t="s">
        <v>848</v>
      </c>
      <c r="P46" s="175" t="s">
        <v>638</v>
      </c>
    </row>
    <row r="47" spans="1:16" ht="39.6">
      <c r="A47" s="262">
        <v>28300061</v>
      </c>
      <c r="B47" s="8"/>
      <c r="C47" s="13" t="s">
        <v>1229</v>
      </c>
      <c r="D47" s="110" t="s">
        <v>635</v>
      </c>
      <c r="E47" s="20">
        <v>41</v>
      </c>
      <c r="F47" s="20"/>
      <c r="G47" s="20" t="s">
        <v>1340</v>
      </c>
      <c r="H47" s="28"/>
      <c r="I47" s="28">
        <v>42</v>
      </c>
      <c r="J47" s="13"/>
      <c r="K47" s="20">
        <v>41</v>
      </c>
      <c r="L47" s="20"/>
      <c r="M47" s="20" t="s">
        <v>1340</v>
      </c>
      <c r="N47" s="28"/>
      <c r="O47" s="28" t="s">
        <v>848</v>
      </c>
      <c r="P47" s="175" t="s">
        <v>638</v>
      </c>
    </row>
    <row r="48" spans="1:16" ht="39.6">
      <c r="A48" s="64">
        <v>28300071</v>
      </c>
      <c r="B48" s="64"/>
      <c r="C48" s="13" t="s">
        <v>364</v>
      </c>
      <c r="D48" s="110" t="s">
        <v>635</v>
      </c>
      <c r="E48" s="20">
        <v>41</v>
      </c>
      <c r="F48" s="20"/>
      <c r="G48" s="20" t="s">
        <v>1340</v>
      </c>
      <c r="H48" s="28"/>
      <c r="I48" s="28">
        <v>42</v>
      </c>
      <c r="J48" s="13"/>
      <c r="K48" s="20">
        <v>41</v>
      </c>
      <c r="L48" s="20"/>
      <c r="M48" s="20" t="s">
        <v>1340</v>
      </c>
      <c r="N48" s="28"/>
      <c r="O48" s="28" t="s">
        <v>848</v>
      </c>
      <c r="P48" s="175" t="s">
        <v>638</v>
      </c>
    </row>
    <row r="49" spans="1:16" ht="39.6">
      <c r="A49" s="261">
        <v>28300152</v>
      </c>
      <c r="B49" s="35"/>
      <c r="C49" s="13" t="s">
        <v>1002</v>
      </c>
      <c r="D49" s="110" t="s">
        <v>635</v>
      </c>
      <c r="E49" s="20">
        <v>41</v>
      </c>
      <c r="F49" s="20"/>
      <c r="G49" s="20" t="s">
        <v>1340</v>
      </c>
      <c r="H49" s="28"/>
      <c r="I49" s="28">
        <v>42</v>
      </c>
      <c r="J49" s="13"/>
      <c r="K49" s="20">
        <v>41</v>
      </c>
      <c r="L49" s="20"/>
      <c r="M49" s="20" t="s">
        <v>1340</v>
      </c>
      <c r="N49" s="28"/>
      <c r="O49" s="28" t="s">
        <v>848</v>
      </c>
      <c r="P49" s="175" t="s">
        <v>638</v>
      </c>
    </row>
    <row r="50" spans="1:16" ht="39.6">
      <c r="A50" s="261">
        <v>28300162</v>
      </c>
      <c r="B50" s="12"/>
      <c r="C50" s="12" t="s">
        <v>795</v>
      </c>
      <c r="D50" s="110" t="s">
        <v>635</v>
      </c>
      <c r="E50" s="20" t="s">
        <v>901</v>
      </c>
      <c r="F50" s="20"/>
      <c r="G50" s="20" t="s">
        <v>1339</v>
      </c>
      <c r="H50" s="28"/>
      <c r="I50" s="28">
        <v>42</v>
      </c>
      <c r="J50" s="13"/>
      <c r="K50" s="20" t="s">
        <v>901</v>
      </c>
      <c r="L50" s="20"/>
      <c r="M50" s="20" t="s">
        <v>1339</v>
      </c>
      <c r="N50" s="28"/>
      <c r="O50" s="28" t="s">
        <v>848</v>
      </c>
      <c r="P50" s="175" t="s">
        <v>638</v>
      </c>
    </row>
    <row r="51" spans="1:16" ht="39.6">
      <c r="A51" s="262">
        <v>28300182</v>
      </c>
      <c r="B51" s="12"/>
      <c r="C51" s="13" t="s">
        <v>1317</v>
      </c>
      <c r="D51" s="110" t="s">
        <v>635</v>
      </c>
      <c r="E51" s="20">
        <v>41</v>
      </c>
      <c r="F51" s="20"/>
      <c r="G51" s="20" t="s">
        <v>1340</v>
      </c>
      <c r="H51" s="28"/>
      <c r="I51" s="28">
        <v>42</v>
      </c>
      <c r="J51" s="13"/>
      <c r="K51" s="20">
        <v>41</v>
      </c>
      <c r="L51" s="20"/>
      <c r="M51" s="20" t="s">
        <v>1340</v>
      </c>
      <c r="N51" s="28"/>
      <c r="O51" s="28" t="s">
        <v>848</v>
      </c>
      <c r="P51" s="175" t="s">
        <v>638</v>
      </c>
    </row>
    <row r="52" spans="1:16" ht="39.6">
      <c r="A52" s="262">
        <v>28300192</v>
      </c>
      <c r="B52" s="8"/>
      <c r="C52" s="13" t="s">
        <v>1317</v>
      </c>
      <c r="D52" s="110" t="s">
        <v>635</v>
      </c>
      <c r="E52" s="20">
        <v>41</v>
      </c>
      <c r="F52" s="20"/>
      <c r="G52" s="20" t="s">
        <v>1340</v>
      </c>
      <c r="H52" s="28"/>
      <c r="I52" s="28">
        <v>42</v>
      </c>
      <c r="J52" s="13"/>
      <c r="K52" s="20">
        <v>41</v>
      </c>
      <c r="L52" s="20"/>
      <c r="M52" s="20" t="s">
        <v>1340</v>
      </c>
      <c r="N52" s="28"/>
      <c r="O52" s="28" t="s">
        <v>848</v>
      </c>
      <c r="P52" s="175" t="s">
        <v>638</v>
      </c>
    </row>
    <row r="53" spans="1:16" ht="39.6">
      <c r="A53" s="262">
        <v>28300202</v>
      </c>
      <c r="B53" s="8"/>
      <c r="C53" s="13" t="s">
        <v>1318</v>
      </c>
      <c r="D53" s="110" t="s">
        <v>635</v>
      </c>
      <c r="E53" s="20">
        <v>41</v>
      </c>
      <c r="F53" s="20"/>
      <c r="G53" s="20" t="s">
        <v>1340</v>
      </c>
      <c r="H53" s="28"/>
      <c r="I53" s="28">
        <v>42</v>
      </c>
      <c r="J53" s="13"/>
      <c r="K53" s="20">
        <v>41</v>
      </c>
      <c r="L53" s="20"/>
      <c r="M53" s="20" t="s">
        <v>1340</v>
      </c>
      <c r="N53" s="28"/>
      <c r="O53" s="28" t="s">
        <v>848</v>
      </c>
      <c r="P53" s="175" t="s">
        <v>638</v>
      </c>
    </row>
    <row r="54" spans="1:16" ht="39.6">
      <c r="A54" s="262">
        <v>43900003</v>
      </c>
      <c r="B54" s="8"/>
      <c r="C54" s="13" t="s">
        <v>1319</v>
      </c>
      <c r="D54" s="110" t="s">
        <v>635</v>
      </c>
      <c r="E54" s="20">
        <v>41</v>
      </c>
      <c r="F54" s="20"/>
      <c r="G54" s="20" t="s">
        <v>1340</v>
      </c>
      <c r="H54" s="28"/>
      <c r="I54" s="28">
        <v>42</v>
      </c>
      <c r="J54" s="13"/>
      <c r="K54" s="20">
        <v>41</v>
      </c>
      <c r="L54" s="20"/>
      <c r="M54" s="20" t="s">
        <v>1340</v>
      </c>
      <c r="N54" s="28"/>
      <c r="O54" s="28" t="s">
        <v>848</v>
      </c>
      <c r="P54" s="175" t="s">
        <v>638</v>
      </c>
    </row>
    <row r="55" spans="1:16" ht="39.6">
      <c r="A55" s="262">
        <v>23002011</v>
      </c>
      <c r="B55" s="8"/>
      <c r="C55" s="13" t="s">
        <v>1870</v>
      </c>
      <c r="D55" s="110" t="s">
        <v>1453</v>
      </c>
      <c r="E55" s="20">
        <v>18</v>
      </c>
      <c r="F55" s="20"/>
      <c r="G55" s="20">
        <v>50</v>
      </c>
      <c r="H55" s="28"/>
      <c r="I55" s="28">
        <v>18</v>
      </c>
      <c r="J55" s="13"/>
      <c r="K55" s="20">
        <v>18</v>
      </c>
      <c r="L55" s="20">
        <v>4</v>
      </c>
      <c r="M55" s="20">
        <v>50</v>
      </c>
      <c r="N55" s="28"/>
      <c r="O55" s="28">
        <v>18</v>
      </c>
      <c r="P55" s="175" t="s">
        <v>1454</v>
      </c>
    </row>
    <row r="56" spans="1:16" ht="39.6">
      <c r="A56" s="262">
        <v>23001091</v>
      </c>
      <c r="B56" s="8"/>
      <c r="C56" s="13" t="s">
        <v>1114</v>
      </c>
      <c r="D56" s="110" t="s">
        <v>1453</v>
      </c>
      <c r="E56" s="20">
        <v>18</v>
      </c>
      <c r="F56" s="20"/>
      <c r="G56" s="20">
        <v>50</v>
      </c>
      <c r="H56" s="28"/>
      <c r="I56" s="28">
        <v>18</v>
      </c>
      <c r="J56" s="13"/>
      <c r="K56" s="20">
        <v>18</v>
      </c>
      <c r="L56" s="20">
        <v>4</v>
      </c>
      <c r="M56" s="20">
        <v>50</v>
      </c>
      <c r="N56" s="28"/>
      <c r="O56" s="28">
        <v>18</v>
      </c>
      <c r="P56" s="175" t="s">
        <v>1457</v>
      </c>
    </row>
    <row r="57" spans="1:16" ht="39.6">
      <c r="A57" s="262">
        <v>23001041</v>
      </c>
      <c r="B57" s="8"/>
      <c r="C57" s="13" t="s">
        <v>385</v>
      </c>
      <c r="D57" s="110" t="s">
        <v>1453</v>
      </c>
      <c r="E57" s="20">
        <v>18</v>
      </c>
      <c r="F57" s="20"/>
      <c r="G57" s="20">
        <v>50</v>
      </c>
      <c r="H57" s="28"/>
      <c r="I57" s="28">
        <v>18</v>
      </c>
      <c r="J57" s="13"/>
      <c r="K57" s="20">
        <v>18</v>
      </c>
      <c r="L57" s="20">
        <v>4</v>
      </c>
      <c r="M57" s="20">
        <v>50</v>
      </c>
      <c r="N57" s="28"/>
      <c r="O57" s="28">
        <v>18</v>
      </c>
      <c r="P57" s="175" t="s">
        <v>1455</v>
      </c>
    </row>
    <row r="58" spans="1:16" ht="39.6">
      <c r="A58" s="262">
        <v>23002041</v>
      </c>
      <c r="B58" s="8"/>
      <c r="C58" s="13" t="s">
        <v>1220</v>
      </c>
      <c r="D58" s="110" t="s">
        <v>1453</v>
      </c>
      <c r="E58" s="20">
        <v>18</v>
      </c>
      <c r="F58" s="20"/>
      <c r="G58" s="20">
        <v>50</v>
      </c>
      <c r="H58" s="28"/>
      <c r="I58" s="28">
        <v>18</v>
      </c>
      <c r="J58" s="13"/>
      <c r="K58" s="20">
        <v>18</v>
      </c>
      <c r="L58" s="20">
        <v>4</v>
      </c>
      <c r="M58" s="20">
        <v>50</v>
      </c>
      <c r="N58" s="28"/>
      <c r="O58" s="28">
        <v>18</v>
      </c>
      <c r="P58" s="175" t="s">
        <v>1456</v>
      </c>
    </row>
    <row r="59" spans="1:16" ht="18.75" customHeight="1">
      <c r="A59" s="263">
        <v>13600003</v>
      </c>
      <c r="B59" s="264"/>
      <c r="C59" s="264" t="s">
        <v>426</v>
      </c>
      <c r="D59" s="110" t="s">
        <v>635</v>
      </c>
      <c r="E59" s="224">
        <v>51</v>
      </c>
      <c r="F59" s="224"/>
      <c r="G59" s="224" t="s">
        <v>1338</v>
      </c>
      <c r="H59" s="226"/>
      <c r="I59" s="226" t="s">
        <v>1810</v>
      </c>
      <c r="J59" s="13"/>
      <c r="K59" s="13" t="s">
        <v>182</v>
      </c>
      <c r="L59" s="13"/>
      <c r="M59" s="13" t="s">
        <v>182</v>
      </c>
      <c r="N59" s="13"/>
      <c r="O59" s="265">
        <v>23.1</v>
      </c>
      <c r="P59" s="1428" t="s">
        <v>180</v>
      </c>
    </row>
    <row r="60" spans="1:16" ht="14.4">
      <c r="A60" s="263">
        <v>13600013</v>
      </c>
      <c r="B60" s="264"/>
      <c r="C60" s="264" t="s">
        <v>467</v>
      </c>
      <c r="D60" s="110" t="s">
        <v>635</v>
      </c>
      <c r="E60" s="224">
        <v>51</v>
      </c>
      <c r="F60" s="224"/>
      <c r="G60" s="224" t="s">
        <v>1338</v>
      </c>
      <c r="H60" s="226"/>
      <c r="I60" s="226" t="s">
        <v>1810</v>
      </c>
      <c r="J60" s="13"/>
      <c r="K60" s="13" t="s">
        <v>182</v>
      </c>
      <c r="L60" s="13"/>
      <c r="M60" s="13" t="s">
        <v>182</v>
      </c>
      <c r="N60" s="13"/>
      <c r="O60" s="265">
        <v>23.1</v>
      </c>
      <c r="P60" s="1429"/>
    </row>
    <row r="61" spans="1:16" ht="14.4">
      <c r="A61" s="263" t="s">
        <v>1389</v>
      </c>
      <c r="B61" s="264"/>
      <c r="C61" s="264" t="s">
        <v>1390</v>
      </c>
      <c r="D61" s="110" t="s">
        <v>635</v>
      </c>
      <c r="E61" s="224">
        <v>51</v>
      </c>
      <c r="F61" s="224"/>
      <c r="G61" s="224" t="s">
        <v>1338</v>
      </c>
      <c r="H61" s="226"/>
      <c r="I61" s="226" t="s">
        <v>1810</v>
      </c>
      <c r="J61" s="13"/>
      <c r="K61" s="13" t="s">
        <v>182</v>
      </c>
      <c r="L61" s="13"/>
      <c r="M61" s="13" t="s">
        <v>182</v>
      </c>
      <c r="N61" s="13"/>
      <c r="O61" s="265">
        <v>23.1</v>
      </c>
      <c r="P61" s="1429"/>
    </row>
    <row r="62" spans="1:16" ht="14.4">
      <c r="A62" s="263">
        <v>13600403</v>
      </c>
      <c r="B62" s="264"/>
      <c r="C62" s="264" t="s">
        <v>717</v>
      </c>
      <c r="D62" s="110" t="s">
        <v>635</v>
      </c>
      <c r="E62" s="224">
        <v>51</v>
      </c>
      <c r="F62" s="224"/>
      <c r="G62" s="224" t="s">
        <v>1338</v>
      </c>
      <c r="H62" s="226"/>
      <c r="I62" s="226" t="s">
        <v>1810</v>
      </c>
      <c r="J62" s="13"/>
      <c r="K62" s="13" t="s">
        <v>182</v>
      </c>
      <c r="L62" s="13"/>
      <c r="M62" s="13" t="s">
        <v>182</v>
      </c>
      <c r="N62" s="13"/>
      <c r="O62" s="265">
        <v>23.1</v>
      </c>
      <c r="P62" s="1429"/>
    </row>
    <row r="63" spans="1:16" ht="14.4">
      <c r="A63" s="263" t="s">
        <v>912</v>
      </c>
      <c r="B63" s="264"/>
      <c r="C63" s="264" t="s">
        <v>913</v>
      </c>
      <c r="D63" s="110" t="s">
        <v>635</v>
      </c>
      <c r="E63" s="224">
        <v>51</v>
      </c>
      <c r="F63" s="224"/>
      <c r="G63" s="224" t="s">
        <v>1338</v>
      </c>
      <c r="H63" s="226"/>
      <c r="I63" s="226" t="s">
        <v>1810</v>
      </c>
      <c r="J63" s="13"/>
      <c r="K63" s="13" t="s">
        <v>182</v>
      </c>
      <c r="L63" s="13"/>
      <c r="M63" s="13" t="s">
        <v>182</v>
      </c>
      <c r="N63" s="13"/>
      <c r="O63" s="265">
        <v>23.1</v>
      </c>
      <c r="P63" s="1429"/>
    </row>
    <row r="64" spans="1:16" ht="40.200000000000003">
      <c r="A64" s="263">
        <v>25300541</v>
      </c>
      <c r="B64" s="264"/>
      <c r="C64" s="264" t="s">
        <v>910</v>
      </c>
      <c r="D64" s="110" t="s">
        <v>635</v>
      </c>
      <c r="E64" s="224" t="s">
        <v>901</v>
      </c>
      <c r="F64" s="224"/>
      <c r="G64" s="224" t="s">
        <v>1339</v>
      </c>
      <c r="H64" s="224"/>
      <c r="I64" s="226" t="s">
        <v>1801</v>
      </c>
      <c r="J64" s="13"/>
      <c r="K64" s="13"/>
      <c r="L64" s="13"/>
      <c r="M64" s="13"/>
      <c r="N64" s="13"/>
      <c r="O64" s="265" t="s">
        <v>877</v>
      </c>
      <c r="P64" s="266" t="s">
        <v>183</v>
      </c>
    </row>
    <row r="65" spans="1:16" ht="40.200000000000003">
      <c r="A65" s="263">
        <v>25300761</v>
      </c>
      <c r="B65" s="264"/>
      <c r="C65" s="264" t="s">
        <v>382</v>
      </c>
      <c r="D65" s="110" t="s">
        <v>635</v>
      </c>
      <c r="E65" s="224" t="s">
        <v>901</v>
      </c>
      <c r="F65" s="224"/>
      <c r="G65" s="224" t="s">
        <v>1339</v>
      </c>
      <c r="H65" s="224"/>
      <c r="I65" s="226" t="s">
        <v>1801</v>
      </c>
      <c r="J65" s="13"/>
      <c r="K65" s="13"/>
      <c r="L65" s="13"/>
      <c r="M65" s="13"/>
      <c r="N65" s="13"/>
      <c r="O65" s="265"/>
      <c r="P65" s="266" t="s">
        <v>184</v>
      </c>
    </row>
    <row r="66" spans="1:16" ht="27">
      <c r="A66" s="263">
        <v>25300771</v>
      </c>
      <c r="B66" s="264"/>
      <c r="C66" s="264" t="s">
        <v>240</v>
      </c>
      <c r="D66" s="110" t="s">
        <v>635</v>
      </c>
      <c r="E66" s="241" t="s">
        <v>901</v>
      </c>
      <c r="F66" s="241"/>
      <c r="G66" s="241" t="s">
        <v>1339</v>
      </c>
      <c r="H66" s="241"/>
      <c r="I66" s="238" t="s">
        <v>1801</v>
      </c>
      <c r="J66" s="13"/>
      <c r="K66" s="13"/>
      <c r="L66" s="13"/>
      <c r="M66" s="13"/>
      <c r="N66" s="13"/>
      <c r="O66" s="265" t="s">
        <v>877</v>
      </c>
      <c r="P66" s="266" t="s">
        <v>185</v>
      </c>
    </row>
    <row r="67" spans="1:16" ht="12.75" customHeight="1">
      <c r="A67" s="267">
        <v>18601052</v>
      </c>
      <c r="B67" s="268"/>
      <c r="C67" s="269" t="s">
        <v>411</v>
      </c>
      <c r="D67" s="270" t="s">
        <v>2034</v>
      </c>
      <c r="E67" s="271" t="s">
        <v>354</v>
      </c>
      <c r="F67" s="271" t="s">
        <v>354</v>
      </c>
      <c r="G67" s="271"/>
      <c r="H67" s="271"/>
      <c r="I67" s="271">
        <v>57</v>
      </c>
      <c r="J67" s="271"/>
      <c r="K67" s="271"/>
      <c r="L67" s="271" t="s">
        <v>354</v>
      </c>
      <c r="M67" s="271"/>
      <c r="N67" s="271">
        <v>10</v>
      </c>
      <c r="O67" s="271">
        <v>35</v>
      </c>
      <c r="P67" s="271" t="s">
        <v>2042</v>
      </c>
    </row>
    <row r="68" spans="1:16" ht="26.4">
      <c r="A68" s="267" t="s">
        <v>2021</v>
      </c>
      <c r="B68" s="272"/>
      <c r="C68" s="273" t="s">
        <v>2022</v>
      </c>
      <c r="D68" s="270" t="s">
        <v>2034</v>
      </c>
      <c r="E68" s="271"/>
      <c r="F68" s="271"/>
      <c r="G68" s="271"/>
      <c r="H68" s="271"/>
      <c r="I68" s="271"/>
      <c r="J68" s="271"/>
      <c r="K68" s="271"/>
      <c r="L68" s="271"/>
      <c r="M68" s="271"/>
      <c r="N68" s="271"/>
      <c r="O68" s="271">
        <v>58</v>
      </c>
      <c r="P68" s="274" t="s">
        <v>2043</v>
      </c>
    </row>
    <row r="69" spans="1:16">
      <c r="A69" s="267">
        <v>19000592</v>
      </c>
      <c r="B69" s="273"/>
      <c r="C69" s="273" t="s">
        <v>584</v>
      </c>
      <c r="D69" s="270" t="s">
        <v>2034</v>
      </c>
      <c r="E69" s="271"/>
      <c r="F69" s="271" t="s">
        <v>619</v>
      </c>
      <c r="G69" s="271"/>
      <c r="H69" s="271"/>
      <c r="I69" s="271">
        <v>22</v>
      </c>
      <c r="J69" s="271"/>
      <c r="K69" s="271"/>
      <c r="L69" s="271" t="s">
        <v>354</v>
      </c>
      <c r="M69" s="271"/>
      <c r="N69" s="271">
        <v>10</v>
      </c>
      <c r="O69" s="271">
        <v>35</v>
      </c>
      <c r="P69" s="271" t="s">
        <v>2042</v>
      </c>
    </row>
    <row r="70" spans="1:16" ht="39.6">
      <c r="A70" s="267">
        <v>19000642</v>
      </c>
      <c r="B70" s="271"/>
      <c r="C70" s="273" t="s">
        <v>493</v>
      </c>
      <c r="D70" s="270" t="s">
        <v>2034</v>
      </c>
      <c r="E70" s="271"/>
      <c r="F70" s="271"/>
      <c r="G70" s="271"/>
      <c r="H70" s="271"/>
      <c r="I70" s="271">
        <v>39</v>
      </c>
      <c r="J70" s="271"/>
      <c r="K70" s="271"/>
      <c r="L70" s="271"/>
      <c r="M70" s="271"/>
      <c r="N70" s="271"/>
      <c r="O70" s="271">
        <v>58</v>
      </c>
      <c r="P70" s="274" t="s">
        <v>2037</v>
      </c>
    </row>
    <row r="71" spans="1:16" ht="39.6">
      <c r="A71" s="267">
        <v>19000652</v>
      </c>
      <c r="B71" s="268"/>
      <c r="C71" s="273" t="s">
        <v>499</v>
      </c>
      <c r="D71" s="270" t="s">
        <v>2034</v>
      </c>
      <c r="E71" s="271"/>
      <c r="F71" s="271"/>
      <c r="G71" s="271"/>
      <c r="H71" s="271"/>
      <c r="I71" s="271">
        <v>39</v>
      </c>
      <c r="J71" s="271"/>
      <c r="K71" s="271"/>
      <c r="L71" s="271"/>
      <c r="M71" s="271"/>
      <c r="N71" s="271"/>
      <c r="O71" s="271">
        <v>58</v>
      </c>
      <c r="P71" s="274" t="s">
        <v>2037</v>
      </c>
    </row>
    <row r="72" spans="1:16" ht="39.6">
      <c r="A72" s="267">
        <v>19000672</v>
      </c>
      <c r="B72" s="272"/>
      <c r="C72" s="273" t="s">
        <v>501</v>
      </c>
      <c r="D72" s="270" t="s">
        <v>2034</v>
      </c>
      <c r="E72" s="271"/>
      <c r="F72" s="271"/>
      <c r="G72" s="271"/>
      <c r="H72" s="271"/>
      <c r="I72" s="271">
        <v>39</v>
      </c>
      <c r="J72" s="271"/>
      <c r="K72" s="271"/>
      <c r="L72" s="271"/>
      <c r="M72" s="271"/>
      <c r="N72" s="271"/>
      <c r="O72" s="271">
        <v>58</v>
      </c>
      <c r="P72" s="274" t="s">
        <v>2037</v>
      </c>
    </row>
    <row r="73" spans="1:16" ht="39.6">
      <c r="A73" s="267">
        <v>19000702</v>
      </c>
      <c r="B73" s="268"/>
      <c r="C73" s="273" t="s">
        <v>708</v>
      </c>
      <c r="D73" s="270" t="s">
        <v>2034</v>
      </c>
      <c r="E73" s="271"/>
      <c r="F73" s="271"/>
      <c r="G73" s="271"/>
      <c r="H73" s="271"/>
      <c r="I73" s="271">
        <v>58</v>
      </c>
      <c r="J73" s="271"/>
      <c r="K73" s="271"/>
      <c r="L73" s="271"/>
      <c r="M73" s="271"/>
      <c r="N73" s="271">
        <v>10</v>
      </c>
      <c r="O73" s="271">
        <v>39</v>
      </c>
      <c r="P73" s="274" t="s">
        <v>2038</v>
      </c>
    </row>
    <row r="74" spans="1:16" ht="39.6">
      <c r="A74" s="267">
        <v>13400021</v>
      </c>
      <c r="B74" s="268"/>
      <c r="C74" s="273" t="s">
        <v>1281</v>
      </c>
      <c r="D74" s="270" t="s">
        <v>2035</v>
      </c>
      <c r="E74" s="271"/>
      <c r="F74" s="271"/>
      <c r="G74" s="271"/>
      <c r="H74" s="271"/>
      <c r="I74" s="271"/>
      <c r="J74" s="271"/>
      <c r="K74" s="271"/>
      <c r="L74" s="271" t="s">
        <v>2036</v>
      </c>
      <c r="M74" s="271"/>
      <c r="N74" s="271"/>
      <c r="O74" s="271">
        <v>23</v>
      </c>
      <c r="P74" s="274" t="s">
        <v>2039</v>
      </c>
    </row>
    <row r="75" spans="1:16" ht="39.6">
      <c r="A75" s="267">
        <v>13400031</v>
      </c>
      <c r="B75" s="268"/>
      <c r="C75" s="273" t="s">
        <v>388</v>
      </c>
      <c r="D75" s="270" t="s">
        <v>2035</v>
      </c>
      <c r="E75" s="271"/>
      <c r="F75" s="271"/>
      <c r="G75" s="271"/>
      <c r="H75" s="271"/>
      <c r="I75" s="271"/>
      <c r="J75" s="271"/>
      <c r="K75" s="271"/>
      <c r="L75" s="271" t="s">
        <v>2036</v>
      </c>
      <c r="M75" s="271"/>
      <c r="N75" s="271"/>
      <c r="O75" s="271">
        <v>23</v>
      </c>
      <c r="P75" s="274" t="s">
        <v>2039</v>
      </c>
    </row>
    <row r="76" spans="1:16" ht="39.6">
      <c r="A76" s="267">
        <v>13400041</v>
      </c>
      <c r="B76" s="268"/>
      <c r="C76" s="273" t="s">
        <v>319</v>
      </c>
      <c r="D76" s="270" t="s">
        <v>2035</v>
      </c>
      <c r="E76" s="271"/>
      <c r="F76" s="271"/>
      <c r="G76" s="271"/>
      <c r="H76" s="271"/>
      <c r="I76" s="271"/>
      <c r="J76" s="271"/>
      <c r="K76" s="271"/>
      <c r="L76" s="271" t="s">
        <v>2036</v>
      </c>
      <c r="M76" s="271"/>
      <c r="N76" s="271"/>
      <c r="O76" s="271">
        <v>23</v>
      </c>
      <c r="P76" s="274" t="s">
        <v>2039</v>
      </c>
    </row>
    <row r="77" spans="1:16" ht="39.6">
      <c r="A77" s="267">
        <v>13400051</v>
      </c>
      <c r="B77" s="268"/>
      <c r="C77" s="273" t="s">
        <v>1277</v>
      </c>
      <c r="D77" s="270" t="s">
        <v>2035</v>
      </c>
      <c r="E77" s="271"/>
      <c r="F77" s="271"/>
      <c r="G77" s="271"/>
      <c r="H77" s="271"/>
      <c r="I77" s="271"/>
      <c r="J77" s="271"/>
      <c r="K77" s="271"/>
      <c r="L77" s="271" t="s">
        <v>2036</v>
      </c>
      <c r="M77" s="271"/>
      <c r="N77" s="271"/>
      <c r="O77" s="271">
        <v>23</v>
      </c>
      <c r="P77" s="274" t="s">
        <v>2039</v>
      </c>
    </row>
    <row r="78" spans="1:16" ht="39.6">
      <c r="A78" s="267">
        <v>13400061</v>
      </c>
      <c r="B78" s="268"/>
      <c r="C78" s="275" t="s">
        <v>550</v>
      </c>
      <c r="D78" s="270" t="s">
        <v>2035</v>
      </c>
      <c r="E78" s="271"/>
      <c r="F78" s="271"/>
      <c r="G78" s="271"/>
      <c r="H78" s="271"/>
      <c r="I78" s="271"/>
      <c r="J78" s="271"/>
      <c r="K78" s="271"/>
      <c r="L78" s="271" t="s">
        <v>2036</v>
      </c>
      <c r="M78" s="271"/>
      <c r="N78" s="271"/>
      <c r="O78" s="271">
        <v>23</v>
      </c>
      <c r="P78" s="274" t="s">
        <v>2039</v>
      </c>
    </row>
    <row r="79" spans="1:16" ht="39.6">
      <c r="A79" s="276">
        <v>13400071</v>
      </c>
      <c r="B79" s="268"/>
      <c r="C79" s="275" t="s">
        <v>1941</v>
      </c>
      <c r="D79" s="270" t="s">
        <v>2035</v>
      </c>
      <c r="E79" s="271"/>
      <c r="F79" s="271"/>
      <c r="G79" s="271"/>
      <c r="H79" s="271"/>
      <c r="I79" s="271"/>
      <c r="J79" s="271"/>
      <c r="K79" s="271"/>
      <c r="L79" s="271" t="s">
        <v>2036</v>
      </c>
      <c r="M79" s="271"/>
      <c r="N79" s="271"/>
      <c r="O79" s="271">
        <v>23</v>
      </c>
      <c r="P79" s="274" t="s">
        <v>2039</v>
      </c>
    </row>
    <row r="80" spans="1:16" ht="39.6">
      <c r="A80" s="267">
        <v>13400081</v>
      </c>
      <c r="B80" s="268"/>
      <c r="C80" s="273" t="s">
        <v>290</v>
      </c>
      <c r="D80" s="270" t="s">
        <v>2035</v>
      </c>
      <c r="E80" s="271"/>
      <c r="F80" s="271"/>
      <c r="G80" s="271"/>
      <c r="H80" s="271"/>
      <c r="I80" s="271"/>
      <c r="J80" s="271"/>
      <c r="K80" s="271"/>
      <c r="L80" s="271" t="s">
        <v>2036</v>
      </c>
      <c r="M80" s="271"/>
      <c r="N80" s="271"/>
      <c r="O80" s="271">
        <v>23</v>
      </c>
      <c r="P80" s="274" t="s">
        <v>2039</v>
      </c>
    </row>
    <row r="81" spans="1:16" ht="39.6">
      <c r="A81" s="267">
        <v>13400091</v>
      </c>
      <c r="B81" s="268"/>
      <c r="C81" s="273" t="s">
        <v>1846</v>
      </c>
      <c r="D81" s="270" t="s">
        <v>2035</v>
      </c>
      <c r="E81" s="271"/>
      <c r="F81" s="271"/>
      <c r="G81" s="271"/>
      <c r="H81" s="271"/>
      <c r="I81" s="271"/>
      <c r="J81" s="271"/>
      <c r="K81" s="271"/>
      <c r="L81" s="271" t="s">
        <v>2036</v>
      </c>
      <c r="M81" s="271"/>
      <c r="N81" s="271"/>
      <c r="O81" s="271">
        <v>23</v>
      </c>
      <c r="P81" s="274" t="s">
        <v>2039</v>
      </c>
    </row>
    <row r="82" spans="1:16" ht="39.6">
      <c r="A82" s="267" t="s">
        <v>1063</v>
      </c>
      <c r="B82" s="268"/>
      <c r="C82" s="273" t="s">
        <v>1064</v>
      </c>
      <c r="D82" s="270" t="s">
        <v>2035</v>
      </c>
      <c r="E82" s="271"/>
      <c r="F82" s="271"/>
      <c r="G82" s="271"/>
      <c r="H82" s="271"/>
      <c r="I82" s="271"/>
      <c r="J82" s="271"/>
      <c r="K82" s="271"/>
      <c r="L82" s="271" t="s">
        <v>2036</v>
      </c>
      <c r="M82" s="271"/>
      <c r="N82" s="271"/>
      <c r="O82" s="271">
        <v>23</v>
      </c>
      <c r="P82" s="274" t="s">
        <v>2039</v>
      </c>
    </row>
    <row r="83" spans="1:16" ht="39.6">
      <c r="A83" s="267" t="s">
        <v>1065</v>
      </c>
      <c r="B83" s="268"/>
      <c r="C83" s="273" t="s">
        <v>1066</v>
      </c>
      <c r="D83" s="270" t="s">
        <v>2035</v>
      </c>
      <c r="E83" s="271"/>
      <c r="F83" s="271"/>
      <c r="G83" s="271"/>
      <c r="H83" s="271"/>
      <c r="I83" s="271"/>
      <c r="J83" s="271"/>
      <c r="K83" s="271"/>
      <c r="L83" s="271" t="s">
        <v>2036</v>
      </c>
      <c r="M83" s="271"/>
      <c r="N83" s="271"/>
      <c r="O83" s="271">
        <v>23</v>
      </c>
      <c r="P83" s="274" t="s">
        <v>2039</v>
      </c>
    </row>
    <row r="84" spans="1:16" ht="39.6">
      <c r="A84" s="277">
        <v>13400121</v>
      </c>
      <c r="B84" s="268"/>
      <c r="C84" s="273" t="s">
        <v>436</v>
      </c>
      <c r="D84" s="270" t="s">
        <v>2035</v>
      </c>
      <c r="E84" s="271"/>
      <c r="F84" s="271"/>
      <c r="G84" s="271"/>
      <c r="H84" s="271"/>
      <c r="I84" s="271"/>
      <c r="J84" s="271"/>
      <c r="K84" s="271"/>
      <c r="L84" s="271" t="s">
        <v>2036</v>
      </c>
      <c r="M84" s="271"/>
      <c r="N84" s="271"/>
      <c r="O84" s="271">
        <v>23</v>
      </c>
      <c r="P84" s="274" t="s">
        <v>2039</v>
      </c>
    </row>
    <row r="85" spans="1:16" ht="39.6">
      <c r="A85" s="268">
        <v>13400131</v>
      </c>
      <c r="B85" s="273"/>
      <c r="C85" s="273" t="s">
        <v>958</v>
      </c>
      <c r="D85" s="270" t="s">
        <v>2035</v>
      </c>
      <c r="E85" s="271"/>
      <c r="F85" s="271"/>
      <c r="G85" s="271"/>
      <c r="H85" s="271"/>
      <c r="I85" s="271"/>
      <c r="J85" s="271"/>
      <c r="K85" s="271"/>
      <c r="L85" s="271" t="s">
        <v>2036</v>
      </c>
      <c r="M85" s="271"/>
      <c r="N85" s="271"/>
      <c r="O85" s="271">
        <v>23</v>
      </c>
      <c r="P85" s="274" t="s">
        <v>2039</v>
      </c>
    </row>
    <row r="86" spans="1:16" ht="39.6">
      <c r="A86" s="278" t="s">
        <v>106</v>
      </c>
      <c r="B86" s="278"/>
      <c r="C86" s="278" t="s">
        <v>475</v>
      </c>
      <c r="D86" s="270" t="s">
        <v>2035</v>
      </c>
      <c r="E86" s="271"/>
      <c r="F86" s="271"/>
      <c r="G86" s="271"/>
      <c r="H86" s="271"/>
      <c r="I86" s="271"/>
      <c r="J86" s="271"/>
      <c r="K86" s="271"/>
      <c r="L86" s="271" t="s">
        <v>2036</v>
      </c>
      <c r="M86" s="271"/>
      <c r="N86" s="271"/>
      <c r="O86" s="271">
        <v>23</v>
      </c>
      <c r="P86" s="274" t="s">
        <v>2039</v>
      </c>
    </row>
    <row r="87" spans="1:16" ht="39.6">
      <c r="A87" s="278">
        <v>13400151</v>
      </c>
      <c r="B87" s="278"/>
      <c r="C87" s="278" t="s">
        <v>1404</v>
      </c>
      <c r="D87" s="270" t="s">
        <v>2035</v>
      </c>
      <c r="E87" s="271"/>
      <c r="F87" s="271"/>
      <c r="G87" s="271"/>
      <c r="H87" s="271"/>
      <c r="I87" s="271"/>
      <c r="J87" s="271"/>
      <c r="K87" s="271"/>
      <c r="L87" s="271" t="s">
        <v>2036</v>
      </c>
      <c r="M87" s="271"/>
      <c r="N87" s="271"/>
      <c r="O87" s="271">
        <v>23</v>
      </c>
      <c r="P87" s="274" t="s">
        <v>2039</v>
      </c>
    </row>
    <row r="88" spans="1:16" ht="39.6">
      <c r="A88" s="267" t="s">
        <v>1978</v>
      </c>
      <c r="B88" s="268"/>
      <c r="C88" s="273" t="s">
        <v>186</v>
      </c>
      <c r="D88" s="270" t="s">
        <v>2035</v>
      </c>
      <c r="E88" s="271"/>
      <c r="F88" s="271"/>
      <c r="G88" s="271"/>
      <c r="H88" s="271"/>
      <c r="I88" s="271"/>
      <c r="J88" s="271"/>
      <c r="K88" s="271"/>
      <c r="L88" s="271" t="s">
        <v>2036</v>
      </c>
      <c r="M88" s="271"/>
      <c r="N88" s="271"/>
      <c r="O88" s="271">
        <v>23</v>
      </c>
      <c r="P88" s="274" t="s">
        <v>2039</v>
      </c>
    </row>
    <row r="89" spans="1:16" ht="39.6">
      <c r="A89" s="279" t="s">
        <v>2002</v>
      </c>
      <c r="B89" s="279"/>
      <c r="C89" s="279" t="s">
        <v>1999</v>
      </c>
      <c r="D89" s="270" t="s">
        <v>2035</v>
      </c>
      <c r="E89" s="271"/>
      <c r="F89" s="271"/>
      <c r="G89" s="271"/>
      <c r="H89" s="271"/>
      <c r="I89" s="271"/>
      <c r="J89" s="271"/>
      <c r="K89" s="271"/>
      <c r="L89" s="271" t="s">
        <v>2036</v>
      </c>
      <c r="M89" s="271"/>
      <c r="N89" s="271"/>
      <c r="O89" s="271">
        <v>23</v>
      </c>
      <c r="P89" s="274" t="s">
        <v>2039</v>
      </c>
    </row>
    <row r="90" spans="1:16">
      <c r="A90" s="290">
        <v>14300211</v>
      </c>
      <c r="B90" s="279"/>
      <c r="C90" s="291" t="s">
        <v>1774</v>
      </c>
      <c r="D90" s="270" t="s">
        <v>1597</v>
      </c>
      <c r="E90" s="271"/>
      <c r="F90" s="271"/>
      <c r="G90" s="271"/>
      <c r="H90" s="271"/>
      <c r="I90" s="271"/>
      <c r="J90" s="271"/>
      <c r="K90" s="271"/>
      <c r="L90" s="271" t="s">
        <v>354</v>
      </c>
      <c r="M90" s="271"/>
      <c r="N90" s="271"/>
      <c r="O90" s="271">
        <v>56</v>
      </c>
      <c r="P90" s="274" t="s">
        <v>1598</v>
      </c>
    </row>
    <row r="91" spans="1:16">
      <c r="A91" s="290">
        <v>22840131</v>
      </c>
      <c r="B91" s="279"/>
      <c r="C91" s="291" t="s">
        <v>1232</v>
      </c>
      <c r="D91" s="270" t="s">
        <v>1597</v>
      </c>
      <c r="E91" s="271"/>
      <c r="F91" s="271"/>
      <c r="G91" s="271"/>
      <c r="H91" s="271"/>
      <c r="I91" s="271"/>
      <c r="J91" s="271"/>
      <c r="K91" s="271"/>
      <c r="L91" s="271" t="s">
        <v>354</v>
      </c>
      <c r="M91" s="271"/>
      <c r="N91" s="271"/>
      <c r="O91" s="271">
        <v>56</v>
      </c>
      <c r="P91" s="274" t="s">
        <v>1598</v>
      </c>
    </row>
    <row r="92" spans="1:16">
      <c r="A92" s="299">
        <v>18237132</v>
      </c>
      <c r="B92" s="300"/>
      <c r="C92" s="301" t="s">
        <v>1593</v>
      </c>
      <c r="D92" s="302" t="s">
        <v>1088</v>
      </c>
      <c r="E92" s="297"/>
      <c r="F92" s="297"/>
      <c r="G92" s="297"/>
      <c r="H92" s="297"/>
      <c r="I92" s="297"/>
      <c r="J92" s="297"/>
      <c r="K92" s="296"/>
      <c r="L92" s="297" t="s">
        <v>354</v>
      </c>
      <c r="M92" s="297"/>
      <c r="N92" s="297"/>
      <c r="O92" s="297">
        <v>57</v>
      </c>
      <c r="P92" s="298" t="s">
        <v>1598</v>
      </c>
    </row>
    <row r="93" spans="1:16">
      <c r="A93" s="299">
        <v>18237142</v>
      </c>
      <c r="B93" s="300"/>
      <c r="C93" s="301" t="s">
        <v>1594</v>
      </c>
      <c r="D93" s="302" t="s">
        <v>1088</v>
      </c>
      <c r="E93" s="297"/>
      <c r="F93" s="297"/>
      <c r="G93" s="297"/>
      <c r="H93" s="297"/>
      <c r="I93" s="297"/>
      <c r="J93" s="297"/>
      <c r="K93" s="296"/>
      <c r="L93" s="297" t="s">
        <v>354</v>
      </c>
      <c r="M93" s="297"/>
      <c r="N93" s="297"/>
      <c r="O93" s="297">
        <v>57</v>
      </c>
      <c r="P93" s="298" t="s">
        <v>1598</v>
      </c>
    </row>
    <row r="94" spans="1:16">
      <c r="A94" s="299">
        <v>18237152</v>
      </c>
      <c r="B94" s="300"/>
      <c r="C94" s="301" t="s">
        <v>1595</v>
      </c>
      <c r="D94" s="302" t="s">
        <v>1088</v>
      </c>
      <c r="E94" s="297"/>
      <c r="F94" s="297"/>
      <c r="G94" s="297"/>
      <c r="H94" s="297"/>
      <c r="I94" s="297"/>
      <c r="J94" s="297"/>
      <c r="K94" s="296"/>
      <c r="L94" s="297" t="s">
        <v>354</v>
      </c>
      <c r="M94" s="297"/>
      <c r="N94" s="297"/>
      <c r="O94" s="297">
        <v>57</v>
      </c>
      <c r="P94" s="298" t="s">
        <v>1598</v>
      </c>
    </row>
    <row r="95" spans="1:16">
      <c r="A95" s="304" t="s">
        <v>1603</v>
      </c>
      <c r="B95" s="300"/>
      <c r="C95" s="297" t="s">
        <v>1604</v>
      </c>
      <c r="D95" s="302" t="s">
        <v>1088</v>
      </c>
      <c r="E95" s="297"/>
      <c r="F95" s="297"/>
      <c r="G95" s="297"/>
      <c r="H95" s="297"/>
      <c r="I95" s="297"/>
      <c r="J95" s="297"/>
      <c r="K95" s="303"/>
      <c r="L95" s="297" t="s">
        <v>354</v>
      </c>
      <c r="M95" s="297"/>
      <c r="N95" s="297"/>
      <c r="O95" s="297">
        <v>57</v>
      </c>
      <c r="P95" s="298" t="s">
        <v>1598</v>
      </c>
    </row>
    <row r="96" spans="1:16">
      <c r="A96" s="304">
        <v>18233141</v>
      </c>
      <c r="B96" s="300"/>
      <c r="C96" s="297" t="s">
        <v>892</v>
      </c>
      <c r="D96" s="302" t="s">
        <v>1088</v>
      </c>
      <c r="E96" s="297"/>
      <c r="F96" s="297"/>
      <c r="G96" s="297"/>
      <c r="H96" s="297"/>
      <c r="I96" s="297"/>
      <c r="J96" s="297"/>
      <c r="K96" s="303"/>
      <c r="L96" s="297" t="s">
        <v>354</v>
      </c>
      <c r="M96" s="297"/>
      <c r="N96" s="297"/>
      <c r="O96" s="297">
        <v>57</v>
      </c>
      <c r="P96" s="298" t="s">
        <v>1598</v>
      </c>
    </row>
    <row r="97" spans="1:16">
      <c r="A97" s="310" t="s">
        <v>1085</v>
      </c>
      <c r="B97" s="311"/>
      <c r="C97" s="312" t="s">
        <v>1086</v>
      </c>
      <c r="D97" s="313" t="s">
        <v>980</v>
      </c>
      <c r="E97" s="314"/>
      <c r="F97" s="314"/>
      <c r="G97" s="314"/>
      <c r="H97" s="314"/>
      <c r="I97" s="314"/>
      <c r="J97" s="314"/>
      <c r="K97" s="314"/>
      <c r="L97" s="314"/>
      <c r="M97" s="314"/>
      <c r="N97" s="314"/>
      <c r="O97" s="314"/>
      <c r="P97" s="315" t="s">
        <v>981</v>
      </c>
    </row>
    <row r="98" spans="1:16">
      <c r="A98" s="537">
        <v>23500112</v>
      </c>
      <c r="B98" s="538"/>
      <c r="C98" s="532" t="s">
        <v>741</v>
      </c>
      <c r="D98" s="539" t="s">
        <v>2049</v>
      </c>
      <c r="E98" s="503"/>
      <c r="F98" s="503"/>
      <c r="G98" s="503"/>
      <c r="H98" s="503"/>
      <c r="I98" s="503"/>
      <c r="J98" s="503"/>
      <c r="K98" s="503"/>
      <c r="L98" s="503"/>
      <c r="M98" s="503"/>
      <c r="N98" s="503">
        <v>11</v>
      </c>
      <c r="O98" s="540">
        <v>38</v>
      </c>
      <c r="P98" s="541" t="s">
        <v>2050</v>
      </c>
    </row>
    <row r="99" spans="1:16">
      <c r="A99" s="322">
        <v>19000021</v>
      </c>
      <c r="B99" s="323"/>
      <c r="C99" s="323" t="s">
        <v>163</v>
      </c>
      <c r="D99" s="329" t="s">
        <v>2064</v>
      </c>
      <c r="E99" s="327" t="s">
        <v>847</v>
      </c>
      <c r="F99" s="327"/>
      <c r="G99" s="327"/>
      <c r="H99" s="327"/>
      <c r="I99" s="327">
        <v>22</v>
      </c>
      <c r="J99" s="327"/>
      <c r="K99" s="327"/>
      <c r="L99" s="327"/>
      <c r="M99" s="327"/>
      <c r="N99" s="327"/>
      <c r="O99" s="328">
        <v>57</v>
      </c>
      <c r="P99" s="324" t="s">
        <v>1598</v>
      </c>
    </row>
    <row r="100" spans="1:16" ht="39.6">
      <c r="A100" s="322">
        <v>18600541</v>
      </c>
      <c r="B100" s="325"/>
      <c r="C100" s="323" t="s">
        <v>1407</v>
      </c>
      <c r="D100" s="329" t="s">
        <v>2064</v>
      </c>
      <c r="E100" s="327"/>
      <c r="F100" s="327"/>
      <c r="G100" s="327"/>
      <c r="H100" s="327"/>
      <c r="I100" s="327"/>
      <c r="J100" s="327"/>
      <c r="K100" s="327"/>
      <c r="L100" s="327" t="s">
        <v>2063</v>
      </c>
      <c r="M100" s="327"/>
      <c r="N100" s="327"/>
      <c r="O100" s="328">
        <v>23</v>
      </c>
      <c r="P100" s="326" t="s">
        <v>2039</v>
      </c>
    </row>
    <row r="101" spans="1:16" ht="39.6">
      <c r="A101" s="322" t="s">
        <v>1572</v>
      </c>
      <c r="B101" s="325"/>
      <c r="C101" s="323" t="s">
        <v>1575</v>
      </c>
      <c r="D101" s="329" t="s">
        <v>2064</v>
      </c>
      <c r="E101" s="327"/>
      <c r="F101" s="327"/>
      <c r="G101" s="327"/>
      <c r="H101" s="327"/>
      <c r="I101" s="327"/>
      <c r="J101" s="327"/>
      <c r="K101" s="327"/>
      <c r="L101" s="327" t="s">
        <v>2063</v>
      </c>
      <c r="M101" s="327"/>
      <c r="N101" s="327"/>
      <c r="O101" s="328">
        <v>23</v>
      </c>
      <c r="P101" s="326" t="s">
        <v>2039</v>
      </c>
    </row>
    <row r="102" spans="1:16" ht="39.6">
      <c r="A102" s="322" t="s">
        <v>1573</v>
      </c>
      <c r="B102" s="325"/>
      <c r="C102" s="323" t="s">
        <v>1574</v>
      </c>
      <c r="D102" s="330" t="s">
        <v>2064</v>
      </c>
      <c r="E102" s="331"/>
      <c r="F102" s="331"/>
      <c r="G102" s="331"/>
      <c r="H102" s="331"/>
      <c r="I102" s="331"/>
      <c r="J102" s="331"/>
      <c r="K102" s="331"/>
      <c r="L102" s="331" t="s">
        <v>2063</v>
      </c>
      <c r="M102" s="331"/>
      <c r="N102" s="331"/>
      <c r="O102" s="332">
        <v>23</v>
      </c>
      <c r="P102" s="333" t="s">
        <v>2039</v>
      </c>
    </row>
    <row r="103" spans="1:16" ht="39.6">
      <c r="A103" s="334" t="s">
        <v>1432</v>
      </c>
      <c r="B103" s="335"/>
      <c r="C103" s="336" t="s">
        <v>1433</v>
      </c>
      <c r="D103" s="337" t="s">
        <v>2064</v>
      </c>
      <c r="E103" s="338" t="s">
        <v>634</v>
      </c>
      <c r="F103" s="338"/>
      <c r="G103" s="339"/>
      <c r="H103" s="339"/>
      <c r="I103" s="338" t="s">
        <v>624</v>
      </c>
      <c r="J103" s="339"/>
      <c r="K103" s="339"/>
      <c r="L103" s="338" t="s">
        <v>2086</v>
      </c>
      <c r="M103" s="339"/>
      <c r="N103" s="339"/>
      <c r="O103" s="338" t="s">
        <v>624</v>
      </c>
      <c r="P103" s="340" t="s">
        <v>2087</v>
      </c>
    </row>
    <row r="104" spans="1:16" ht="39.6">
      <c r="A104" s="334" t="s">
        <v>1988</v>
      </c>
      <c r="B104" s="335" t="s">
        <v>1836</v>
      </c>
      <c r="C104" s="336" t="s">
        <v>1989</v>
      </c>
      <c r="D104" s="337" t="s">
        <v>2064</v>
      </c>
      <c r="E104" s="338" t="s">
        <v>634</v>
      </c>
      <c r="F104" s="338"/>
      <c r="G104" s="339"/>
      <c r="H104" s="339"/>
      <c r="I104" s="338">
        <v>22</v>
      </c>
      <c r="J104" s="339"/>
      <c r="K104" s="339"/>
      <c r="L104" s="338" t="s">
        <v>2086</v>
      </c>
      <c r="M104" s="339"/>
      <c r="N104" s="339"/>
      <c r="O104" s="338">
        <v>22</v>
      </c>
      <c r="P104" s="340" t="s">
        <v>2087</v>
      </c>
    </row>
    <row r="105" spans="1:16" ht="39.6">
      <c r="A105" s="334" t="s">
        <v>1990</v>
      </c>
      <c r="B105" s="335" t="s">
        <v>1836</v>
      </c>
      <c r="C105" s="336" t="s">
        <v>1991</v>
      </c>
      <c r="D105" s="337" t="s">
        <v>2064</v>
      </c>
      <c r="E105" s="338" t="s">
        <v>634</v>
      </c>
      <c r="F105" s="338"/>
      <c r="G105" s="339"/>
      <c r="H105" s="339"/>
      <c r="I105" s="338">
        <v>22</v>
      </c>
      <c r="J105" s="339"/>
      <c r="K105" s="339"/>
      <c r="L105" s="338" t="s">
        <v>2086</v>
      </c>
      <c r="M105" s="339"/>
      <c r="N105" s="339"/>
      <c r="O105" s="338">
        <v>22</v>
      </c>
      <c r="P105" s="340" t="s">
        <v>2087</v>
      </c>
    </row>
    <row r="106" spans="1:16" ht="39.6">
      <c r="A106" s="334" t="s">
        <v>1500</v>
      </c>
      <c r="B106" s="335"/>
      <c r="C106" s="336" t="s">
        <v>1502</v>
      </c>
      <c r="D106" s="337" t="s">
        <v>2064</v>
      </c>
      <c r="E106" s="338" t="s">
        <v>634</v>
      </c>
      <c r="F106" s="338"/>
      <c r="G106" s="339"/>
      <c r="H106" s="339"/>
      <c r="I106" s="338">
        <v>22</v>
      </c>
      <c r="J106" s="339"/>
      <c r="K106" s="339"/>
      <c r="L106" s="338" t="s">
        <v>2088</v>
      </c>
      <c r="M106" s="339"/>
      <c r="N106" s="339"/>
      <c r="O106" s="338">
        <v>22</v>
      </c>
      <c r="P106" s="340" t="s">
        <v>2089</v>
      </c>
    </row>
    <row r="107" spans="1:16" ht="39.6">
      <c r="A107" s="334" t="s">
        <v>1501</v>
      </c>
      <c r="B107" s="335"/>
      <c r="C107" s="336" t="s">
        <v>1503</v>
      </c>
      <c r="D107" s="337" t="s">
        <v>2064</v>
      </c>
      <c r="E107" s="338" t="s">
        <v>634</v>
      </c>
      <c r="F107" s="338"/>
      <c r="G107" s="339"/>
      <c r="H107" s="339"/>
      <c r="I107" s="338">
        <v>22</v>
      </c>
      <c r="J107" s="339"/>
      <c r="K107" s="339"/>
      <c r="L107" s="338" t="s">
        <v>2088</v>
      </c>
      <c r="M107" s="339"/>
      <c r="N107" s="339"/>
      <c r="O107" s="338">
        <v>22</v>
      </c>
      <c r="P107" s="340" t="s">
        <v>2089</v>
      </c>
    </row>
    <row r="108" spans="1:16" ht="39.6">
      <c r="A108" s="352" t="s">
        <v>2051</v>
      </c>
      <c r="B108" s="353"/>
      <c r="C108" s="354" t="s">
        <v>2052</v>
      </c>
      <c r="D108" s="347" t="s">
        <v>2092</v>
      </c>
      <c r="E108" s="348" t="s">
        <v>174</v>
      </c>
      <c r="F108" s="348"/>
      <c r="G108" s="349"/>
      <c r="H108" s="349"/>
      <c r="I108" s="348">
        <v>22</v>
      </c>
      <c r="J108" s="349"/>
      <c r="K108" s="349"/>
      <c r="L108" s="348"/>
      <c r="M108" s="349"/>
      <c r="N108" s="348" t="s">
        <v>2030</v>
      </c>
      <c r="O108" s="348" t="s">
        <v>1371</v>
      </c>
      <c r="P108" s="350" t="s">
        <v>2093</v>
      </c>
    </row>
    <row r="109" spans="1:16" ht="39.6">
      <c r="A109" s="352" t="s">
        <v>975</v>
      </c>
      <c r="B109" s="355"/>
      <c r="C109" s="354" t="s">
        <v>976</v>
      </c>
      <c r="D109" s="347" t="s">
        <v>2092</v>
      </c>
      <c r="E109" s="348" t="s">
        <v>173</v>
      </c>
      <c r="F109" s="348"/>
      <c r="G109" s="349"/>
      <c r="H109" s="349"/>
      <c r="I109" s="348" t="s">
        <v>877</v>
      </c>
      <c r="J109" s="349"/>
      <c r="K109" s="349"/>
      <c r="L109" s="348"/>
      <c r="M109" s="349"/>
      <c r="N109" s="348" t="s">
        <v>2030</v>
      </c>
      <c r="O109" s="348" t="s">
        <v>1802</v>
      </c>
      <c r="P109" s="350" t="s">
        <v>2094</v>
      </c>
    </row>
    <row r="110" spans="1:16" ht="26.4">
      <c r="A110" s="356" t="s">
        <v>1640</v>
      </c>
      <c r="B110" s="357"/>
      <c r="C110" s="358" t="s">
        <v>1641</v>
      </c>
      <c r="D110" s="347" t="s">
        <v>2092</v>
      </c>
      <c r="E110" s="348" t="s">
        <v>354</v>
      </c>
      <c r="F110" s="348"/>
      <c r="G110" s="349"/>
      <c r="H110" s="349"/>
      <c r="I110" s="348" t="s">
        <v>354</v>
      </c>
      <c r="J110" s="349"/>
      <c r="K110" s="349"/>
      <c r="L110" s="348"/>
      <c r="M110" s="349"/>
      <c r="N110" s="348" t="s">
        <v>354</v>
      </c>
      <c r="O110" s="348" t="s">
        <v>877</v>
      </c>
      <c r="P110" s="350" t="s">
        <v>2095</v>
      </c>
    </row>
    <row r="111" spans="1:16" ht="26.4">
      <c r="A111" s="359" t="s">
        <v>1982</v>
      </c>
      <c r="B111" s="358" t="s">
        <v>1836</v>
      </c>
      <c r="C111" s="360" t="s">
        <v>1983</v>
      </c>
      <c r="D111" s="347" t="s">
        <v>2092</v>
      </c>
      <c r="E111" s="348" t="s">
        <v>354</v>
      </c>
      <c r="F111" s="348"/>
      <c r="G111" s="349"/>
      <c r="H111" s="349"/>
      <c r="I111" s="348" t="s">
        <v>354</v>
      </c>
      <c r="J111" s="349"/>
      <c r="K111" s="349"/>
      <c r="L111" s="348"/>
      <c r="M111" s="349"/>
      <c r="N111" s="348" t="s">
        <v>354</v>
      </c>
      <c r="O111" s="348" t="s">
        <v>877</v>
      </c>
      <c r="P111" s="350" t="s">
        <v>2095</v>
      </c>
    </row>
    <row r="112" spans="1:16" ht="26.4">
      <c r="A112" s="361">
        <v>16500861</v>
      </c>
      <c r="B112" s="357"/>
      <c r="C112" s="358" t="s">
        <v>2032</v>
      </c>
      <c r="D112" s="347" t="s">
        <v>2092</v>
      </c>
      <c r="E112" s="348" t="s">
        <v>354</v>
      </c>
      <c r="F112" s="348"/>
      <c r="G112" s="349"/>
      <c r="H112" s="349"/>
      <c r="I112" s="348" t="s">
        <v>354</v>
      </c>
      <c r="J112" s="349"/>
      <c r="K112" s="349"/>
      <c r="L112" s="348"/>
      <c r="M112" s="349"/>
      <c r="N112" s="348" t="s">
        <v>354</v>
      </c>
      <c r="O112" s="348" t="s">
        <v>877</v>
      </c>
      <c r="P112" s="350" t="s">
        <v>2095</v>
      </c>
    </row>
    <row r="113" spans="1:16">
      <c r="A113" s="364">
        <v>21900093</v>
      </c>
      <c r="B113" s="362"/>
      <c r="C113" s="365" t="s">
        <v>746</v>
      </c>
      <c r="D113" s="362" t="s">
        <v>2099</v>
      </c>
      <c r="E113" s="362"/>
      <c r="F113" s="362"/>
      <c r="G113" s="362">
        <v>54</v>
      </c>
      <c r="H113" s="362"/>
      <c r="I113" s="362"/>
      <c r="J113" s="362"/>
      <c r="K113" s="362"/>
      <c r="L113" s="362"/>
      <c r="M113" s="362">
        <v>5</v>
      </c>
      <c r="N113" s="362"/>
      <c r="O113" s="362">
        <v>5</v>
      </c>
      <c r="P113" s="363" t="s">
        <v>2100</v>
      </c>
    </row>
    <row r="114" spans="1:16">
      <c r="A114" s="364">
        <v>21900103</v>
      </c>
      <c r="B114" s="362"/>
      <c r="C114" s="365" t="s">
        <v>2101</v>
      </c>
      <c r="D114" s="362" t="s">
        <v>2099</v>
      </c>
      <c r="E114" s="362"/>
      <c r="F114" s="362"/>
      <c r="G114" s="362">
        <v>56</v>
      </c>
      <c r="H114" s="362"/>
      <c r="I114" s="362"/>
      <c r="J114" s="362"/>
      <c r="K114" s="362"/>
      <c r="L114" s="362"/>
      <c r="M114" s="362">
        <v>5</v>
      </c>
      <c r="N114" s="362"/>
      <c r="O114" s="362">
        <v>5</v>
      </c>
      <c r="P114" s="363" t="s">
        <v>2100</v>
      </c>
    </row>
    <row r="115" spans="1:16">
      <c r="A115" s="364">
        <v>21900113</v>
      </c>
      <c r="B115" s="362"/>
      <c r="C115" s="365" t="s">
        <v>671</v>
      </c>
      <c r="D115" s="362" t="s">
        <v>2099</v>
      </c>
      <c r="E115" s="362"/>
      <c r="F115" s="362"/>
      <c r="G115" s="362">
        <v>54</v>
      </c>
      <c r="H115" s="362"/>
      <c r="I115" s="362"/>
      <c r="J115" s="362"/>
      <c r="K115" s="362"/>
      <c r="L115" s="362"/>
      <c r="M115" s="362">
        <v>5</v>
      </c>
      <c r="N115" s="362"/>
      <c r="O115" s="362">
        <v>5</v>
      </c>
      <c r="P115" s="363" t="s">
        <v>2100</v>
      </c>
    </row>
    <row r="116" spans="1:16">
      <c r="A116" s="364">
        <v>21900123</v>
      </c>
      <c r="B116" s="362"/>
      <c r="C116" s="365" t="s">
        <v>1756</v>
      </c>
      <c r="D116" s="362" t="s">
        <v>2099</v>
      </c>
      <c r="E116" s="362"/>
      <c r="F116" s="362"/>
      <c r="G116" s="362">
        <v>54</v>
      </c>
      <c r="H116" s="362"/>
      <c r="I116" s="362"/>
      <c r="J116" s="362"/>
      <c r="K116" s="362"/>
      <c r="L116" s="362"/>
      <c r="M116" s="362">
        <v>5</v>
      </c>
      <c r="N116" s="362"/>
      <c r="O116" s="362">
        <v>5</v>
      </c>
      <c r="P116" s="363" t="s">
        <v>2100</v>
      </c>
    </row>
    <row r="117" spans="1:16">
      <c r="A117" s="364">
        <v>21900133</v>
      </c>
      <c r="B117" s="362"/>
      <c r="C117" s="365" t="s">
        <v>1757</v>
      </c>
      <c r="D117" s="362" t="s">
        <v>2099</v>
      </c>
      <c r="E117" s="362"/>
      <c r="F117" s="362"/>
      <c r="G117" s="362">
        <v>54</v>
      </c>
      <c r="H117" s="362"/>
      <c r="I117" s="362"/>
      <c r="J117" s="362"/>
      <c r="K117" s="362"/>
      <c r="L117" s="362"/>
      <c r="M117" s="362">
        <v>5</v>
      </c>
      <c r="N117" s="362"/>
      <c r="O117" s="362">
        <v>5</v>
      </c>
      <c r="P117" s="363" t="s">
        <v>2100</v>
      </c>
    </row>
    <row r="118" spans="1:16">
      <c r="A118" s="364">
        <v>19000033</v>
      </c>
      <c r="B118" s="362"/>
      <c r="C118" s="365" t="s">
        <v>2102</v>
      </c>
      <c r="D118" s="362" t="s">
        <v>2099</v>
      </c>
      <c r="E118" s="362"/>
      <c r="F118" s="362"/>
      <c r="G118" s="362">
        <v>56</v>
      </c>
      <c r="H118" s="362"/>
      <c r="I118" s="362"/>
      <c r="J118" s="362"/>
      <c r="K118" s="362"/>
      <c r="L118" s="362"/>
      <c r="M118" s="362">
        <v>5</v>
      </c>
      <c r="N118" s="362"/>
      <c r="O118" s="362">
        <v>5</v>
      </c>
      <c r="P118" s="363" t="s">
        <v>2100</v>
      </c>
    </row>
    <row r="119" spans="1:16">
      <c r="A119" s="364">
        <v>19000043</v>
      </c>
      <c r="B119" s="362"/>
      <c r="C119" s="365" t="s">
        <v>8</v>
      </c>
      <c r="D119" s="362" t="s">
        <v>2099</v>
      </c>
      <c r="E119" s="362"/>
      <c r="F119" s="362"/>
      <c r="G119" s="362">
        <v>56</v>
      </c>
      <c r="H119" s="362"/>
      <c r="I119" s="362"/>
      <c r="J119" s="362"/>
      <c r="K119" s="362"/>
      <c r="L119" s="362"/>
      <c r="M119" s="362">
        <v>5</v>
      </c>
      <c r="N119" s="362"/>
      <c r="O119" s="362">
        <v>5</v>
      </c>
      <c r="P119" s="363" t="s">
        <v>2100</v>
      </c>
    </row>
    <row r="120" spans="1:16">
      <c r="A120" s="364">
        <v>19000393</v>
      </c>
      <c r="B120" s="362"/>
      <c r="C120" s="365" t="s">
        <v>522</v>
      </c>
      <c r="D120" s="362" t="s">
        <v>2099</v>
      </c>
      <c r="E120" s="362"/>
      <c r="F120" s="362"/>
      <c r="G120" s="362">
        <v>56</v>
      </c>
      <c r="H120" s="362"/>
      <c r="I120" s="362"/>
      <c r="J120" s="362"/>
      <c r="K120" s="362"/>
      <c r="L120" s="362"/>
      <c r="M120" s="362">
        <v>5</v>
      </c>
      <c r="N120" s="362"/>
      <c r="O120" s="362">
        <v>5</v>
      </c>
      <c r="P120" s="363" t="s">
        <v>2100</v>
      </c>
    </row>
    <row r="121" spans="1:16">
      <c r="A121" s="364">
        <v>19000403</v>
      </c>
      <c r="B121" s="362"/>
      <c r="C121" s="365" t="s">
        <v>1755</v>
      </c>
      <c r="D121" s="362" t="s">
        <v>2099</v>
      </c>
      <c r="E121" s="362"/>
      <c r="F121" s="362"/>
      <c r="G121" s="362">
        <v>56</v>
      </c>
      <c r="H121" s="362"/>
      <c r="I121" s="362"/>
      <c r="J121" s="362"/>
      <c r="K121" s="362"/>
      <c r="L121" s="362"/>
      <c r="M121" s="362">
        <v>5</v>
      </c>
      <c r="N121" s="362"/>
      <c r="O121" s="362">
        <v>5</v>
      </c>
      <c r="P121" s="363" t="s">
        <v>2100</v>
      </c>
    </row>
    <row r="122" spans="1:16">
      <c r="A122" s="364">
        <v>28300053</v>
      </c>
      <c r="B122" s="362"/>
      <c r="C122" s="365" t="s">
        <v>2103</v>
      </c>
      <c r="D122" s="362" t="s">
        <v>2099</v>
      </c>
      <c r="E122" s="362"/>
      <c r="F122" s="362"/>
      <c r="G122" s="362">
        <v>56</v>
      </c>
      <c r="H122" s="362"/>
      <c r="I122" s="362"/>
      <c r="J122" s="362"/>
      <c r="K122" s="362"/>
      <c r="L122" s="362"/>
      <c r="M122" s="362">
        <v>5</v>
      </c>
      <c r="N122" s="362"/>
      <c r="O122" s="362">
        <v>5</v>
      </c>
      <c r="P122" s="363" t="s">
        <v>2100</v>
      </c>
    </row>
    <row r="123" spans="1:16">
      <c r="A123" s="364">
        <v>28300503</v>
      </c>
      <c r="B123" s="362"/>
      <c r="C123" s="365" t="s">
        <v>2104</v>
      </c>
      <c r="D123" s="362" t="s">
        <v>2099</v>
      </c>
      <c r="E123" s="362"/>
      <c r="F123" s="362"/>
      <c r="G123" s="362">
        <v>56</v>
      </c>
      <c r="H123" s="362"/>
      <c r="I123" s="362"/>
      <c r="J123" s="362"/>
      <c r="K123" s="362"/>
      <c r="L123" s="362"/>
      <c r="M123" s="362">
        <v>5</v>
      </c>
      <c r="N123" s="362"/>
      <c r="O123" s="362">
        <v>5</v>
      </c>
      <c r="P123" s="363" t="s">
        <v>2100</v>
      </c>
    </row>
    <row r="124" spans="1:16" ht="26.4">
      <c r="A124" s="364">
        <v>18239071</v>
      </c>
      <c r="B124" s="362"/>
      <c r="C124" s="365" t="s">
        <v>603</v>
      </c>
      <c r="D124" s="362" t="s">
        <v>2099</v>
      </c>
      <c r="E124" s="362"/>
      <c r="F124" s="362"/>
      <c r="G124" s="362"/>
      <c r="H124" s="362"/>
      <c r="I124" s="362"/>
      <c r="J124" s="362"/>
      <c r="K124" s="362"/>
      <c r="L124" s="362"/>
      <c r="M124" s="362">
        <v>57</v>
      </c>
      <c r="N124" s="362"/>
      <c r="O124" s="362">
        <v>57</v>
      </c>
      <c r="P124" s="363" t="s">
        <v>2105</v>
      </c>
    </row>
    <row r="125" spans="1:16" ht="26.4">
      <c r="A125" s="364">
        <v>18600291</v>
      </c>
      <c r="B125" s="362"/>
      <c r="C125" s="365" t="s">
        <v>292</v>
      </c>
      <c r="D125" s="362" t="s">
        <v>2099</v>
      </c>
      <c r="E125" s="362"/>
      <c r="F125" s="362"/>
      <c r="G125" s="362">
        <v>57</v>
      </c>
      <c r="H125" s="362"/>
      <c r="I125" s="362"/>
      <c r="J125" s="362"/>
      <c r="K125" s="362"/>
      <c r="L125" s="362"/>
      <c r="M125" s="362"/>
      <c r="N125" s="362"/>
      <c r="O125" s="362"/>
      <c r="P125" s="363" t="s">
        <v>2106</v>
      </c>
    </row>
    <row r="126" spans="1:16" ht="26.4">
      <c r="A126" s="364">
        <v>18230432</v>
      </c>
      <c r="B126" s="362"/>
      <c r="C126" s="365" t="s">
        <v>210</v>
      </c>
      <c r="D126" s="362" t="s">
        <v>2099</v>
      </c>
      <c r="E126" s="362"/>
      <c r="F126" s="362"/>
      <c r="G126" s="362">
        <v>57</v>
      </c>
      <c r="H126" s="362"/>
      <c r="I126" s="362"/>
      <c r="J126" s="362"/>
      <c r="K126" s="362"/>
      <c r="L126" s="362" t="s">
        <v>354</v>
      </c>
      <c r="M126" s="362">
        <v>34</v>
      </c>
      <c r="N126" s="362">
        <v>1</v>
      </c>
      <c r="O126" s="362">
        <v>34</v>
      </c>
      <c r="P126" s="363" t="s">
        <v>2107</v>
      </c>
    </row>
    <row r="127" spans="1:16" ht="26.4">
      <c r="A127" s="364">
        <v>18230442</v>
      </c>
      <c r="B127" s="362"/>
      <c r="C127" s="365" t="s">
        <v>54</v>
      </c>
      <c r="D127" s="362" t="s">
        <v>2099</v>
      </c>
      <c r="E127" s="362"/>
      <c r="F127" s="362"/>
      <c r="G127" s="362">
        <v>57</v>
      </c>
      <c r="H127" s="362"/>
      <c r="I127" s="362"/>
      <c r="J127" s="362"/>
      <c r="K127" s="362"/>
      <c r="L127" s="362" t="s">
        <v>354</v>
      </c>
      <c r="M127" s="362">
        <v>34</v>
      </c>
      <c r="N127" s="362">
        <v>1</v>
      </c>
      <c r="O127" s="362">
        <v>34</v>
      </c>
      <c r="P127" s="363" t="s">
        <v>2107</v>
      </c>
    </row>
    <row r="128" spans="1:16" ht="21">
      <c r="A128" s="366">
        <v>18230311</v>
      </c>
      <c r="B128" s="367"/>
      <c r="C128" s="367" t="s">
        <v>2108</v>
      </c>
      <c r="D128" s="367" t="s">
        <v>2099</v>
      </c>
      <c r="E128" s="367"/>
      <c r="F128" s="367"/>
      <c r="G128" s="367"/>
      <c r="H128" s="367"/>
      <c r="I128" s="367"/>
      <c r="J128" s="367"/>
      <c r="K128" s="367"/>
      <c r="L128" s="367"/>
      <c r="M128" s="367">
        <v>57</v>
      </c>
      <c r="N128" s="367"/>
      <c r="O128" s="367">
        <v>57</v>
      </c>
      <c r="P128" s="368" t="s">
        <v>2109</v>
      </c>
    </row>
    <row r="129" spans="1:16" ht="21">
      <c r="A129" s="366">
        <v>18230321</v>
      </c>
      <c r="B129" s="367"/>
      <c r="C129" s="367" t="s">
        <v>2110</v>
      </c>
      <c r="D129" s="367" t="s">
        <v>2099</v>
      </c>
      <c r="E129" s="367"/>
      <c r="F129" s="367"/>
      <c r="G129" s="367"/>
      <c r="H129" s="367"/>
      <c r="I129" s="367"/>
      <c r="J129" s="367"/>
      <c r="K129" s="367"/>
      <c r="L129" s="367"/>
      <c r="M129" s="367">
        <v>57</v>
      </c>
      <c r="N129" s="367"/>
      <c r="O129" s="367">
        <v>57</v>
      </c>
      <c r="P129" s="368" t="s">
        <v>2109</v>
      </c>
    </row>
    <row r="130" spans="1:16" ht="21">
      <c r="A130" s="366">
        <v>18232221</v>
      </c>
      <c r="B130" s="367"/>
      <c r="C130" s="367" t="s">
        <v>2111</v>
      </c>
      <c r="D130" s="367" t="s">
        <v>2099</v>
      </c>
      <c r="E130" s="367"/>
      <c r="F130" s="367"/>
      <c r="G130" s="367"/>
      <c r="H130" s="367"/>
      <c r="I130" s="367"/>
      <c r="J130" s="367"/>
      <c r="K130" s="367"/>
      <c r="L130" s="367"/>
      <c r="M130" s="367">
        <v>57</v>
      </c>
      <c r="N130" s="367"/>
      <c r="O130" s="367">
        <v>57</v>
      </c>
      <c r="P130" s="368" t="s">
        <v>2109</v>
      </c>
    </row>
    <row r="131" spans="1:16" ht="21">
      <c r="A131" s="366">
        <v>18608011</v>
      </c>
      <c r="B131" s="367"/>
      <c r="C131" s="367" t="s">
        <v>2112</v>
      </c>
      <c r="D131" s="367" t="s">
        <v>2099</v>
      </c>
      <c r="E131" s="367"/>
      <c r="F131" s="367"/>
      <c r="G131" s="367"/>
      <c r="H131" s="367"/>
      <c r="I131" s="367"/>
      <c r="J131" s="367"/>
      <c r="K131" s="367"/>
      <c r="L131" s="367"/>
      <c r="M131" s="367">
        <v>57</v>
      </c>
      <c r="N131" s="367"/>
      <c r="O131" s="367">
        <v>57</v>
      </c>
      <c r="P131" s="368" t="s">
        <v>2109</v>
      </c>
    </row>
    <row r="132" spans="1:16" ht="21">
      <c r="A132" s="366">
        <v>18608051</v>
      </c>
      <c r="B132" s="367"/>
      <c r="C132" s="367" t="s">
        <v>2113</v>
      </c>
      <c r="D132" s="367" t="s">
        <v>2099</v>
      </c>
      <c r="E132" s="367"/>
      <c r="F132" s="367"/>
      <c r="G132" s="367"/>
      <c r="H132" s="367"/>
      <c r="I132" s="367"/>
      <c r="J132" s="367"/>
      <c r="K132" s="367"/>
      <c r="L132" s="367"/>
      <c r="M132" s="367">
        <v>57</v>
      </c>
      <c r="N132" s="367"/>
      <c r="O132" s="367">
        <v>57</v>
      </c>
      <c r="P132" s="368" t="s">
        <v>2109</v>
      </c>
    </row>
    <row r="133" spans="1:16" ht="21">
      <c r="A133" s="366">
        <v>18608111</v>
      </c>
      <c r="B133" s="367"/>
      <c r="C133" s="367" t="s">
        <v>2114</v>
      </c>
      <c r="D133" s="367" t="s">
        <v>2099</v>
      </c>
      <c r="E133" s="367"/>
      <c r="F133" s="367"/>
      <c r="G133" s="367"/>
      <c r="H133" s="367"/>
      <c r="I133" s="367"/>
      <c r="J133" s="367"/>
      <c r="K133" s="367"/>
      <c r="L133" s="367"/>
      <c r="M133" s="367">
        <v>57</v>
      </c>
      <c r="N133" s="367"/>
      <c r="O133" s="367">
        <v>57</v>
      </c>
      <c r="P133" s="368" t="s">
        <v>2109</v>
      </c>
    </row>
    <row r="134" spans="1:16" ht="21">
      <c r="A134" s="366">
        <v>18608151</v>
      </c>
      <c r="B134" s="367"/>
      <c r="C134" s="367" t="s">
        <v>2115</v>
      </c>
      <c r="D134" s="367" t="s">
        <v>2099</v>
      </c>
      <c r="E134" s="367"/>
      <c r="F134" s="367"/>
      <c r="G134" s="367"/>
      <c r="H134" s="367"/>
      <c r="I134" s="367"/>
      <c r="J134" s="367"/>
      <c r="K134" s="367"/>
      <c r="L134" s="367"/>
      <c r="M134" s="367">
        <v>57</v>
      </c>
      <c r="N134" s="367"/>
      <c r="O134" s="367">
        <v>57</v>
      </c>
      <c r="P134" s="368" t="s">
        <v>2109</v>
      </c>
    </row>
    <row r="135" spans="1:16" ht="21">
      <c r="A135" s="366">
        <v>22840021</v>
      </c>
      <c r="B135" s="367"/>
      <c r="C135" s="367" t="s">
        <v>2116</v>
      </c>
      <c r="D135" s="367" t="s">
        <v>2099</v>
      </c>
      <c r="E135" s="367"/>
      <c r="F135" s="367"/>
      <c r="G135" s="367"/>
      <c r="H135" s="367"/>
      <c r="I135" s="367"/>
      <c r="J135" s="367"/>
      <c r="K135" s="367"/>
      <c r="L135" s="367"/>
      <c r="M135" s="367">
        <v>57</v>
      </c>
      <c r="N135" s="367"/>
      <c r="O135" s="367">
        <v>57</v>
      </c>
      <c r="P135" s="368" t="s">
        <v>2109</v>
      </c>
    </row>
    <row r="136" spans="1:16" ht="21">
      <c r="A136" s="366">
        <v>22840051</v>
      </c>
      <c r="B136" s="367"/>
      <c r="C136" s="367" t="s">
        <v>2117</v>
      </c>
      <c r="D136" s="367" t="s">
        <v>2099</v>
      </c>
      <c r="E136" s="367"/>
      <c r="F136" s="367"/>
      <c r="G136" s="367"/>
      <c r="H136" s="367"/>
      <c r="I136" s="367"/>
      <c r="J136" s="367"/>
      <c r="K136" s="367"/>
      <c r="L136" s="367"/>
      <c r="M136" s="367">
        <v>57</v>
      </c>
      <c r="N136" s="367"/>
      <c r="O136" s="367">
        <v>57</v>
      </c>
      <c r="P136" s="368" t="s">
        <v>2109</v>
      </c>
    </row>
    <row r="137" spans="1:16" ht="21">
      <c r="A137" s="366">
        <v>22840061</v>
      </c>
      <c r="B137" s="367"/>
      <c r="C137" s="367" t="s">
        <v>2118</v>
      </c>
      <c r="D137" s="367" t="s">
        <v>2099</v>
      </c>
      <c r="E137" s="367"/>
      <c r="F137" s="367"/>
      <c r="G137" s="367"/>
      <c r="H137" s="367"/>
      <c r="I137" s="367"/>
      <c r="J137" s="367"/>
      <c r="K137" s="367"/>
      <c r="L137" s="367"/>
      <c r="M137" s="367">
        <v>57</v>
      </c>
      <c r="N137" s="367"/>
      <c r="O137" s="367">
        <v>57</v>
      </c>
      <c r="P137" s="368" t="s">
        <v>2109</v>
      </c>
    </row>
    <row r="138" spans="1:16" ht="21">
      <c r="A138" s="366">
        <v>22840161</v>
      </c>
      <c r="B138" s="367"/>
      <c r="C138" s="367" t="s">
        <v>2119</v>
      </c>
      <c r="D138" s="367" t="s">
        <v>2099</v>
      </c>
      <c r="E138" s="367"/>
      <c r="F138" s="367"/>
      <c r="G138" s="367"/>
      <c r="H138" s="367"/>
      <c r="I138" s="367"/>
      <c r="J138" s="367"/>
      <c r="K138" s="367"/>
      <c r="L138" s="367"/>
      <c r="M138" s="367">
        <v>57</v>
      </c>
      <c r="N138" s="367"/>
      <c r="O138" s="367">
        <v>57</v>
      </c>
      <c r="P138" s="368" t="s">
        <v>2109</v>
      </c>
    </row>
    <row r="139" spans="1:16" ht="21">
      <c r="A139" s="366">
        <v>22840181</v>
      </c>
      <c r="B139" s="367"/>
      <c r="C139" s="367" t="s">
        <v>2120</v>
      </c>
      <c r="D139" s="367" t="s">
        <v>2099</v>
      </c>
      <c r="E139" s="367"/>
      <c r="F139" s="367"/>
      <c r="G139" s="367"/>
      <c r="H139" s="367"/>
      <c r="I139" s="367"/>
      <c r="J139" s="367"/>
      <c r="K139" s="367"/>
      <c r="L139" s="367"/>
      <c r="M139" s="367">
        <v>57</v>
      </c>
      <c r="N139" s="367"/>
      <c r="O139" s="367">
        <v>57</v>
      </c>
      <c r="P139" s="368" t="s">
        <v>2109</v>
      </c>
    </row>
    <row r="140" spans="1:16" ht="21">
      <c r="A140" s="366">
        <v>22840191</v>
      </c>
      <c r="B140" s="367"/>
      <c r="C140" s="367" t="s">
        <v>2121</v>
      </c>
      <c r="D140" s="367" t="s">
        <v>2099</v>
      </c>
      <c r="E140" s="367"/>
      <c r="F140" s="367"/>
      <c r="G140" s="367"/>
      <c r="H140" s="367"/>
      <c r="I140" s="367"/>
      <c r="J140" s="367"/>
      <c r="K140" s="367"/>
      <c r="L140" s="367"/>
      <c r="M140" s="367">
        <v>57</v>
      </c>
      <c r="N140" s="367"/>
      <c r="O140" s="367">
        <v>57</v>
      </c>
      <c r="P140" s="368" t="s">
        <v>2109</v>
      </c>
    </row>
    <row r="141" spans="1:16" ht="21">
      <c r="A141" s="366">
        <v>22840221</v>
      </c>
      <c r="B141" s="367"/>
      <c r="C141" s="367" t="s">
        <v>2122</v>
      </c>
      <c r="D141" s="367" t="s">
        <v>2099</v>
      </c>
      <c r="E141" s="367"/>
      <c r="F141" s="367"/>
      <c r="G141" s="367"/>
      <c r="H141" s="367"/>
      <c r="I141" s="367"/>
      <c r="J141" s="367"/>
      <c r="K141" s="367"/>
      <c r="L141" s="367"/>
      <c r="M141" s="367">
        <v>57</v>
      </c>
      <c r="N141" s="367"/>
      <c r="O141" s="367">
        <v>57</v>
      </c>
      <c r="P141" s="368" t="s">
        <v>2109</v>
      </c>
    </row>
    <row r="142" spans="1:16" ht="21">
      <c r="A142" s="366">
        <v>22840231</v>
      </c>
      <c r="B142" s="367"/>
      <c r="C142" s="367" t="s">
        <v>2123</v>
      </c>
      <c r="D142" s="367" t="s">
        <v>2099</v>
      </c>
      <c r="E142" s="367"/>
      <c r="F142" s="367"/>
      <c r="G142" s="367"/>
      <c r="H142" s="367"/>
      <c r="I142" s="367"/>
      <c r="J142" s="367"/>
      <c r="K142" s="367"/>
      <c r="L142" s="367"/>
      <c r="M142" s="367">
        <v>57</v>
      </c>
      <c r="N142" s="367"/>
      <c r="O142" s="367">
        <v>57</v>
      </c>
      <c r="P142" s="368" t="s">
        <v>2109</v>
      </c>
    </row>
    <row r="143" spans="1:16" ht="26.4">
      <c r="A143" s="369" t="s">
        <v>1979</v>
      </c>
      <c r="B143" s="370"/>
      <c r="C143" s="371" t="s">
        <v>187</v>
      </c>
      <c r="D143" s="367" t="s">
        <v>2099</v>
      </c>
      <c r="E143" s="372"/>
      <c r="F143" s="372"/>
      <c r="G143" s="372">
        <v>57</v>
      </c>
      <c r="H143" s="372"/>
      <c r="I143" s="372"/>
      <c r="J143" s="372"/>
      <c r="K143" s="372"/>
      <c r="L143" s="372"/>
      <c r="M143" s="372"/>
      <c r="N143" s="372"/>
      <c r="O143" s="372"/>
      <c r="P143" s="363" t="s">
        <v>2124</v>
      </c>
    </row>
    <row r="144" spans="1:16" ht="39.6">
      <c r="A144" s="378" t="s">
        <v>2071</v>
      </c>
      <c r="B144" s="379"/>
      <c r="C144" s="379" t="s">
        <v>2073</v>
      </c>
      <c r="D144" s="380" t="s">
        <v>2099</v>
      </c>
      <c r="E144" s="367"/>
      <c r="F144" s="367"/>
      <c r="G144" s="367"/>
      <c r="H144" s="367"/>
      <c r="I144" s="367"/>
      <c r="J144" s="367"/>
      <c r="K144" s="367"/>
      <c r="L144" s="367">
        <v>29.1</v>
      </c>
      <c r="M144" s="367">
        <v>57</v>
      </c>
      <c r="N144" s="367"/>
      <c r="O144" s="367">
        <v>23</v>
      </c>
      <c r="P144" s="373" t="s">
        <v>2039</v>
      </c>
    </row>
    <row r="145" spans="1:16" ht="39.6">
      <c r="A145" s="378" t="s">
        <v>2072</v>
      </c>
      <c r="B145" s="379"/>
      <c r="C145" s="379" t="s">
        <v>2074</v>
      </c>
      <c r="D145" s="380" t="s">
        <v>2099</v>
      </c>
      <c r="E145" s="367"/>
      <c r="F145" s="367"/>
      <c r="G145" s="367"/>
      <c r="H145" s="367"/>
      <c r="I145" s="367"/>
      <c r="J145" s="367"/>
      <c r="K145" s="367"/>
      <c r="L145" s="367">
        <v>29.1</v>
      </c>
      <c r="M145" s="367">
        <v>57</v>
      </c>
      <c r="N145" s="367"/>
      <c r="O145" s="367">
        <v>23</v>
      </c>
      <c r="P145" s="373" t="s">
        <v>2039</v>
      </c>
    </row>
    <row r="146" spans="1:16" ht="26.4">
      <c r="A146" s="535" t="s">
        <v>1426</v>
      </c>
      <c r="B146" s="491"/>
      <c r="C146" s="492" t="s">
        <v>1428</v>
      </c>
      <c r="D146" s="493" t="s">
        <v>2099</v>
      </c>
      <c r="E146" s="492"/>
      <c r="F146" s="492" t="s">
        <v>1993</v>
      </c>
      <c r="G146" s="492"/>
      <c r="H146" s="492"/>
      <c r="I146" s="492">
        <v>23</v>
      </c>
      <c r="J146" s="492"/>
      <c r="K146" s="492"/>
      <c r="L146" s="492" t="s">
        <v>354</v>
      </c>
      <c r="M146" s="492">
        <v>57</v>
      </c>
      <c r="N146" s="492"/>
      <c r="O146" s="492">
        <v>57</v>
      </c>
      <c r="P146" s="536" t="s">
        <v>2146</v>
      </c>
    </row>
    <row r="147" spans="1:16" ht="26.4">
      <c r="A147" s="535" t="s">
        <v>1487</v>
      </c>
      <c r="B147" s="491"/>
      <c r="C147" s="492" t="s">
        <v>1488</v>
      </c>
      <c r="D147" s="493" t="s">
        <v>2099</v>
      </c>
      <c r="E147" s="492"/>
      <c r="F147" s="492" t="s">
        <v>1493</v>
      </c>
      <c r="G147" s="492"/>
      <c r="H147" s="492"/>
      <c r="I147" s="492">
        <v>23</v>
      </c>
      <c r="J147" s="492"/>
      <c r="K147" s="492"/>
      <c r="L147" s="492" t="s">
        <v>354</v>
      </c>
      <c r="M147" s="492">
        <v>57</v>
      </c>
      <c r="N147" s="492"/>
      <c r="O147" s="492">
        <v>57</v>
      </c>
      <c r="P147" s="536" t="s">
        <v>2146</v>
      </c>
    </row>
    <row r="148" spans="1:16">
      <c r="A148" s="381">
        <v>18601051</v>
      </c>
      <c r="B148" s="382"/>
      <c r="C148" s="383" t="s">
        <v>410</v>
      </c>
      <c r="D148" s="384" t="s">
        <v>2154</v>
      </c>
      <c r="E148" s="385"/>
      <c r="F148" s="385">
        <v>13</v>
      </c>
      <c r="G148" s="385"/>
      <c r="H148" s="385"/>
      <c r="I148" s="386">
        <v>23</v>
      </c>
      <c r="J148" s="385"/>
      <c r="K148" s="385"/>
      <c r="L148" s="385"/>
      <c r="M148" s="385"/>
      <c r="N148" s="385"/>
      <c r="O148" s="385">
        <v>57</v>
      </c>
      <c r="P148" s="387" t="s">
        <v>2155</v>
      </c>
    </row>
    <row r="149" spans="1:16">
      <c r="A149" s="381">
        <v>18601052</v>
      </c>
      <c r="B149" s="382"/>
      <c r="C149" s="383" t="s">
        <v>411</v>
      </c>
      <c r="D149" s="384" t="s">
        <v>2154</v>
      </c>
      <c r="E149" s="385"/>
      <c r="F149" s="385"/>
      <c r="G149" s="385"/>
      <c r="H149" s="385">
        <v>10</v>
      </c>
      <c r="I149" s="386">
        <v>35</v>
      </c>
      <c r="J149" s="385"/>
      <c r="K149" s="385"/>
      <c r="L149" s="385"/>
      <c r="M149" s="385"/>
      <c r="N149" s="385"/>
      <c r="O149" s="385">
        <v>57</v>
      </c>
      <c r="P149" s="387" t="s">
        <v>2155</v>
      </c>
    </row>
    <row r="150" spans="1:16">
      <c r="A150" s="381">
        <v>19000701</v>
      </c>
      <c r="B150" s="382"/>
      <c r="C150" s="388" t="s">
        <v>707</v>
      </c>
      <c r="D150" s="384" t="s">
        <v>2154</v>
      </c>
      <c r="E150" s="385"/>
      <c r="F150" s="385">
        <v>27.1</v>
      </c>
      <c r="G150" s="385"/>
      <c r="H150" s="385"/>
      <c r="I150" s="386">
        <v>22</v>
      </c>
      <c r="J150" s="385"/>
      <c r="K150" s="385"/>
      <c r="L150" s="385"/>
      <c r="M150" s="385"/>
      <c r="N150" s="385"/>
      <c r="O150" s="385">
        <v>58</v>
      </c>
      <c r="P150" s="387" t="s">
        <v>2155</v>
      </c>
    </row>
    <row r="151" spans="1:16">
      <c r="A151" s="381">
        <v>19000702</v>
      </c>
      <c r="B151" s="382"/>
      <c r="C151" s="388" t="s">
        <v>708</v>
      </c>
      <c r="D151" s="384" t="s">
        <v>2154</v>
      </c>
      <c r="E151" s="385"/>
      <c r="F151" s="385"/>
      <c r="G151" s="385"/>
      <c r="H151" s="385">
        <v>10</v>
      </c>
      <c r="I151" s="386">
        <v>39</v>
      </c>
      <c r="J151" s="385"/>
      <c r="K151" s="385"/>
      <c r="L151" s="385"/>
      <c r="M151" s="385"/>
      <c r="N151" s="385"/>
      <c r="O151" s="385">
        <v>58</v>
      </c>
      <c r="P151" s="387" t="s">
        <v>2155</v>
      </c>
    </row>
    <row r="152" spans="1:16">
      <c r="A152" s="389">
        <v>22830003</v>
      </c>
      <c r="B152" s="385"/>
      <c r="C152" s="388" t="s">
        <v>894</v>
      </c>
      <c r="D152" s="384" t="s">
        <v>2154</v>
      </c>
      <c r="E152" s="385"/>
      <c r="F152" s="385"/>
      <c r="G152" s="385"/>
      <c r="H152" s="385"/>
      <c r="I152" s="385"/>
      <c r="J152" s="385"/>
      <c r="K152" s="385"/>
      <c r="L152" s="385"/>
      <c r="M152" s="385"/>
      <c r="N152" s="385"/>
      <c r="O152" s="385">
        <v>57</v>
      </c>
      <c r="P152" s="387" t="s">
        <v>2155</v>
      </c>
    </row>
    <row r="153" spans="1:16" ht="26.4">
      <c r="A153" s="389">
        <v>23700793</v>
      </c>
      <c r="B153" s="385"/>
      <c r="C153" s="388" t="s">
        <v>1885</v>
      </c>
      <c r="D153" s="384" t="s">
        <v>2154</v>
      </c>
      <c r="E153" s="385"/>
      <c r="F153" s="385"/>
      <c r="G153" s="385"/>
      <c r="H153" s="385"/>
      <c r="I153" s="386">
        <v>57</v>
      </c>
      <c r="J153" s="385"/>
      <c r="K153" s="385"/>
      <c r="L153" s="385"/>
      <c r="M153" s="385"/>
      <c r="N153" s="385"/>
      <c r="O153" s="385"/>
      <c r="P153" s="387" t="s">
        <v>2124</v>
      </c>
    </row>
    <row r="154" spans="1:16" ht="39.6">
      <c r="A154" s="389">
        <v>19000021</v>
      </c>
      <c r="B154" s="385"/>
      <c r="C154" s="388" t="s">
        <v>163</v>
      </c>
      <c r="D154" s="384" t="s">
        <v>2154</v>
      </c>
      <c r="E154" s="385"/>
      <c r="F154" s="385"/>
      <c r="G154" s="385"/>
      <c r="H154" s="385"/>
      <c r="I154" s="386">
        <v>57</v>
      </c>
      <c r="J154" s="385"/>
      <c r="K154" s="385"/>
      <c r="L154" s="385" t="s">
        <v>847</v>
      </c>
      <c r="M154" s="385"/>
      <c r="N154" s="385"/>
      <c r="O154" s="385">
        <v>22</v>
      </c>
      <c r="P154" s="387" t="s">
        <v>2156</v>
      </c>
    </row>
    <row r="155" spans="1:16" ht="26.4">
      <c r="A155" s="356">
        <v>19000251</v>
      </c>
      <c r="B155" s="390"/>
      <c r="C155" s="358" t="s">
        <v>158</v>
      </c>
      <c r="D155" s="391" t="s">
        <v>2184</v>
      </c>
      <c r="E155" s="392"/>
      <c r="F155" s="392"/>
      <c r="G155" s="392"/>
      <c r="H155" s="392"/>
      <c r="I155" s="392"/>
      <c r="J155" s="392"/>
      <c r="K155" s="392"/>
      <c r="L155" s="392"/>
      <c r="M155" s="392"/>
      <c r="N155" s="392"/>
      <c r="O155" s="392">
        <v>22</v>
      </c>
      <c r="P155" s="393" t="s">
        <v>2185</v>
      </c>
    </row>
    <row r="156" spans="1:16" ht="39.6">
      <c r="A156" s="356">
        <v>25300781</v>
      </c>
      <c r="B156" s="358"/>
      <c r="C156" s="358" t="s">
        <v>507</v>
      </c>
      <c r="D156" s="391" t="s">
        <v>2184</v>
      </c>
      <c r="E156" s="392"/>
      <c r="F156" s="392"/>
      <c r="G156" s="392"/>
      <c r="H156" s="392"/>
      <c r="I156" s="392"/>
      <c r="J156" s="392"/>
      <c r="K156" s="392"/>
      <c r="L156" s="392"/>
      <c r="M156" s="392"/>
      <c r="N156" s="392"/>
      <c r="O156" s="392">
        <v>23</v>
      </c>
      <c r="P156" s="393" t="s">
        <v>2186</v>
      </c>
    </row>
    <row r="157" spans="1:16" ht="39.6">
      <c r="A157" s="394" t="s">
        <v>2003</v>
      </c>
      <c r="B157" s="394"/>
      <c r="C157" s="394" t="s">
        <v>2001</v>
      </c>
      <c r="D157" s="391" t="s">
        <v>2184</v>
      </c>
      <c r="E157" s="392"/>
      <c r="F157" s="392"/>
      <c r="G157" s="392"/>
      <c r="H157" s="392"/>
      <c r="I157" s="392"/>
      <c r="J157" s="392"/>
      <c r="K157" s="392"/>
      <c r="L157" s="392"/>
      <c r="M157" s="392"/>
      <c r="N157" s="392"/>
      <c r="O157" s="392">
        <v>24</v>
      </c>
      <c r="P157" s="393" t="s">
        <v>2186</v>
      </c>
    </row>
    <row r="158" spans="1:16" ht="39.6">
      <c r="A158" s="395">
        <v>25300851</v>
      </c>
      <c r="B158" s="394"/>
      <c r="C158" s="394" t="s">
        <v>1606</v>
      </c>
      <c r="D158" s="391" t="s">
        <v>2184</v>
      </c>
      <c r="E158" s="392"/>
      <c r="F158" s="392"/>
      <c r="G158" s="392"/>
      <c r="H158" s="392"/>
      <c r="I158" s="392"/>
      <c r="J158" s="392"/>
      <c r="K158" s="392"/>
      <c r="L158" s="392"/>
      <c r="M158" s="392"/>
      <c r="N158" s="392"/>
      <c r="O158" s="392">
        <v>25</v>
      </c>
      <c r="P158" s="393" t="s">
        <v>2186</v>
      </c>
    </row>
    <row r="159" spans="1:16" ht="39.6">
      <c r="A159" s="395">
        <v>25300861</v>
      </c>
      <c r="B159" s="394"/>
      <c r="C159" s="396" t="s">
        <v>1090</v>
      </c>
      <c r="D159" s="391" t="s">
        <v>2184</v>
      </c>
      <c r="E159" s="392"/>
      <c r="F159" s="392"/>
      <c r="G159" s="392"/>
      <c r="H159" s="392"/>
      <c r="I159" s="392"/>
      <c r="J159" s="392"/>
      <c r="K159" s="392"/>
      <c r="L159" s="392"/>
      <c r="M159" s="392"/>
      <c r="N159" s="392"/>
      <c r="O159" s="392">
        <v>26</v>
      </c>
      <c r="P159" s="393" t="s">
        <v>2186</v>
      </c>
    </row>
    <row r="160" spans="1:16" ht="39.6">
      <c r="A160" s="419">
        <v>13400073</v>
      </c>
      <c r="B160" s="420"/>
      <c r="C160" s="421" t="s">
        <v>1046</v>
      </c>
      <c r="D160" s="422" t="s">
        <v>2351</v>
      </c>
      <c r="E160" s="420"/>
      <c r="F160" s="420"/>
      <c r="G160" s="420"/>
      <c r="H160" s="420"/>
      <c r="I160" s="420"/>
      <c r="J160" s="420"/>
      <c r="K160" s="420"/>
      <c r="L160" s="420"/>
      <c r="M160" s="420"/>
      <c r="N160" s="420"/>
      <c r="O160" s="420">
        <v>56</v>
      </c>
      <c r="P160" s="423" t="s">
        <v>2352</v>
      </c>
    </row>
    <row r="161" spans="1:16" ht="39.6">
      <c r="A161" s="419">
        <v>13400103</v>
      </c>
      <c r="B161" s="420"/>
      <c r="C161" s="421" t="s">
        <v>857</v>
      </c>
      <c r="D161" s="422" t="s">
        <v>2351</v>
      </c>
      <c r="E161" s="420"/>
      <c r="F161" s="420"/>
      <c r="G161" s="420"/>
      <c r="H161" s="420"/>
      <c r="I161" s="420"/>
      <c r="J161" s="420"/>
      <c r="K161" s="420"/>
      <c r="L161" s="420"/>
      <c r="M161" s="420"/>
      <c r="N161" s="420"/>
      <c r="O161" s="420">
        <v>56</v>
      </c>
      <c r="P161" s="423" t="s">
        <v>2352</v>
      </c>
    </row>
    <row r="162" spans="1:16" ht="39.6">
      <c r="A162" s="419">
        <v>13400073</v>
      </c>
      <c r="B162" s="420"/>
      <c r="C162" s="421" t="s">
        <v>1046</v>
      </c>
      <c r="D162" s="422" t="s">
        <v>2390</v>
      </c>
      <c r="E162" s="420"/>
      <c r="F162" s="420"/>
      <c r="G162" s="420"/>
      <c r="H162" s="420"/>
      <c r="I162" s="420">
        <v>56</v>
      </c>
      <c r="J162" s="420"/>
      <c r="K162" s="420"/>
      <c r="L162" s="420"/>
      <c r="M162" s="420"/>
      <c r="N162" s="420"/>
      <c r="O162" s="420">
        <v>59</v>
      </c>
      <c r="P162" s="423" t="s">
        <v>2352</v>
      </c>
    </row>
    <row r="163" spans="1:16" ht="39.6">
      <c r="A163" s="419">
        <v>13400103</v>
      </c>
      <c r="B163" s="420"/>
      <c r="C163" s="421" t="s">
        <v>857</v>
      </c>
      <c r="D163" s="422" t="s">
        <v>2390</v>
      </c>
      <c r="E163" s="420"/>
      <c r="F163" s="420"/>
      <c r="G163" s="420"/>
      <c r="H163" s="420"/>
      <c r="I163" s="420">
        <v>56</v>
      </c>
      <c r="J163" s="420"/>
      <c r="K163" s="420"/>
      <c r="L163" s="420"/>
      <c r="M163" s="420"/>
      <c r="N163" s="420"/>
      <c r="O163" s="420">
        <v>59</v>
      </c>
      <c r="P163" s="423" t="s">
        <v>2352</v>
      </c>
    </row>
    <row r="164" spans="1:16" ht="39.6">
      <c r="A164" s="444">
        <v>18230351</v>
      </c>
      <c r="B164" s="445"/>
      <c r="C164" s="446" t="s">
        <v>2399</v>
      </c>
      <c r="D164" s="447" t="s">
        <v>2400</v>
      </c>
      <c r="E164" s="445"/>
      <c r="F164" s="445"/>
      <c r="G164" s="445" t="s">
        <v>354</v>
      </c>
      <c r="H164" s="445"/>
      <c r="I164" s="445">
        <v>23</v>
      </c>
      <c r="J164" s="445"/>
      <c r="K164" s="445"/>
      <c r="L164" s="445" t="s">
        <v>2397</v>
      </c>
      <c r="M164" s="445"/>
      <c r="N164" s="445"/>
      <c r="O164" s="445">
        <v>23</v>
      </c>
      <c r="P164" s="448" t="s">
        <v>2401</v>
      </c>
    </row>
    <row r="165" spans="1:16" ht="39.6">
      <c r="A165" s="444">
        <v>28300561</v>
      </c>
      <c r="B165" s="445"/>
      <c r="C165" s="446" t="s">
        <v>931</v>
      </c>
      <c r="D165" s="447" t="s">
        <v>2390</v>
      </c>
      <c r="E165" s="445"/>
      <c r="F165" s="445"/>
      <c r="G165" s="445"/>
      <c r="H165" s="445"/>
      <c r="I165" s="445">
        <v>22</v>
      </c>
      <c r="J165" s="445"/>
      <c r="K165" s="445"/>
      <c r="L165" s="445" t="s">
        <v>2398</v>
      </c>
      <c r="M165" s="445"/>
      <c r="N165" s="445"/>
      <c r="O165" s="445">
        <v>22</v>
      </c>
      <c r="P165" s="448" t="s">
        <v>2401</v>
      </c>
    </row>
    <row r="166" spans="1:16" ht="39.6">
      <c r="A166" s="450">
        <v>14300241</v>
      </c>
      <c r="B166" s="451"/>
      <c r="C166" s="452" t="s">
        <v>2027</v>
      </c>
      <c r="D166" s="453" t="s">
        <v>2400</v>
      </c>
      <c r="E166" s="451"/>
      <c r="F166" s="451"/>
      <c r="G166" s="451"/>
      <c r="H166" s="451"/>
      <c r="I166" s="451"/>
      <c r="J166" s="451"/>
      <c r="K166" s="451"/>
      <c r="L166" s="451"/>
      <c r="M166" s="451"/>
      <c r="N166" s="451"/>
      <c r="O166" s="452">
        <v>56</v>
      </c>
      <c r="P166" s="449" t="s">
        <v>2407</v>
      </c>
    </row>
    <row r="167" spans="1:16" ht="39.6">
      <c r="A167" s="464" t="s">
        <v>2419</v>
      </c>
      <c r="B167" s="465"/>
      <c r="C167" s="462" t="s">
        <v>2418</v>
      </c>
      <c r="D167" s="460" t="s">
        <v>2440</v>
      </c>
      <c r="E167" s="461"/>
      <c r="F167" s="461"/>
      <c r="G167" s="461"/>
      <c r="H167" s="461"/>
      <c r="I167" s="461"/>
      <c r="J167" s="461"/>
      <c r="K167" s="461"/>
      <c r="L167" s="461">
        <v>30</v>
      </c>
      <c r="M167" s="461"/>
      <c r="N167" s="461"/>
      <c r="O167" s="462">
        <v>20</v>
      </c>
      <c r="P167" s="463" t="s">
        <v>2441</v>
      </c>
    </row>
    <row r="168" spans="1:16" ht="39.6">
      <c r="A168" s="466">
        <v>12800001</v>
      </c>
      <c r="B168" s="467"/>
      <c r="C168" s="467" t="s">
        <v>2392</v>
      </c>
      <c r="D168" s="467" t="s">
        <v>2453</v>
      </c>
      <c r="E168" s="467"/>
      <c r="F168" s="467"/>
      <c r="G168" s="467"/>
      <c r="H168" s="467"/>
      <c r="I168" s="467"/>
      <c r="J168" s="467"/>
      <c r="K168" s="467"/>
      <c r="L168" s="467" t="s">
        <v>2397</v>
      </c>
      <c r="M168" s="467"/>
      <c r="N168" s="467"/>
      <c r="O168" s="467">
        <v>23</v>
      </c>
      <c r="P168" s="468" t="s">
        <v>2454</v>
      </c>
    </row>
    <row r="169" spans="1:16" ht="39.6">
      <c r="A169" s="477">
        <v>24201101</v>
      </c>
      <c r="B169" s="478"/>
      <c r="C169" s="470" t="s">
        <v>2417</v>
      </c>
      <c r="D169" s="479" t="s">
        <v>2459</v>
      </c>
      <c r="E169" s="478"/>
      <c r="F169" s="478"/>
      <c r="G169" s="478"/>
      <c r="H169" s="478"/>
      <c r="I169" s="478"/>
      <c r="J169" s="478"/>
      <c r="K169" s="478"/>
      <c r="L169" s="478"/>
      <c r="M169" s="478"/>
      <c r="N169" s="478"/>
      <c r="O169" s="478">
        <v>56</v>
      </c>
      <c r="P169" s="480" t="s">
        <v>2460</v>
      </c>
    </row>
    <row r="170" spans="1:16" ht="39.6">
      <c r="A170" s="474">
        <v>19000483</v>
      </c>
      <c r="B170" s="475"/>
      <c r="C170" s="475" t="s">
        <v>2280</v>
      </c>
      <c r="D170" s="476" t="s">
        <v>2497</v>
      </c>
      <c r="E170" s="475"/>
      <c r="F170" s="475"/>
      <c r="G170" s="475"/>
      <c r="H170" s="475"/>
      <c r="I170" s="475">
        <v>28.1</v>
      </c>
      <c r="J170" s="475"/>
      <c r="K170" s="475"/>
      <c r="L170" s="475" t="s">
        <v>2275</v>
      </c>
      <c r="M170" s="475"/>
      <c r="N170" s="475">
        <v>11</v>
      </c>
      <c r="O170" s="475">
        <v>29</v>
      </c>
      <c r="P170" s="324" t="s">
        <v>2498</v>
      </c>
    </row>
    <row r="171" spans="1:16" ht="39.6">
      <c r="A171" s="474">
        <v>23600483</v>
      </c>
      <c r="B171" s="475"/>
      <c r="C171" s="475" t="s">
        <v>2281</v>
      </c>
      <c r="D171" s="476" t="s">
        <v>2497</v>
      </c>
      <c r="E171" s="475"/>
      <c r="F171" s="475"/>
      <c r="G171" s="475"/>
      <c r="H171" s="475"/>
      <c r="I171" s="475">
        <v>28.1</v>
      </c>
      <c r="J171" s="475"/>
      <c r="K171" s="475"/>
      <c r="L171" s="475"/>
      <c r="M171" s="475"/>
      <c r="N171" s="475"/>
      <c r="O171" s="475" t="s">
        <v>354</v>
      </c>
      <c r="P171" s="324" t="s">
        <v>2499</v>
      </c>
    </row>
    <row r="172" spans="1:16" ht="39.6">
      <c r="A172" s="474">
        <v>28200042</v>
      </c>
      <c r="B172" s="475"/>
      <c r="C172" s="481" t="s">
        <v>2282</v>
      </c>
      <c r="D172" s="476" t="s">
        <v>2497</v>
      </c>
      <c r="E172" s="475"/>
      <c r="F172" s="475"/>
      <c r="G172" s="475"/>
      <c r="H172" s="475"/>
      <c r="I172" s="475">
        <v>39</v>
      </c>
      <c r="J172" s="475"/>
      <c r="K172" s="475"/>
      <c r="L172" s="475" t="s">
        <v>354</v>
      </c>
      <c r="M172" s="475"/>
      <c r="N172" s="475">
        <v>10</v>
      </c>
      <c r="O172" s="475">
        <v>39</v>
      </c>
      <c r="P172" s="324" t="s">
        <v>2500</v>
      </c>
    </row>
    <row r="173" spans="1:16" ht="39.6">
      <c r="A173" s="474">
        <v>28200171</v>
      </c>
      <c r="B173" s="475"/>
      <c r="C173" s="475" t="s">
        <v>2283</v>
      </c>
      <c r="D173" s="476" t="s">
        <v>2497</v>
      </c>
      <c r="E173" s="475"/>
      <c r="F173" s="475"/>
      <c r="G173" s="475"/>
      <c r="H173" s="475"/>
      <c r="I173" s="475">
        <v>22</v>
      </c>
      <c r="J173" s="475"/>
      <c r="K173" s="475"/>
      <c r="L173" s="475">
        <v>33</v>
      </c>
      <c r="M173" s="475"/>
      <c r="N173" s="475"/>
      <c r="O173" s="475">
        <v>22</v>
      </c>
      <c r="P173" s="324" t="s">
        <v>2500</v>
      </c>
    </row>
    <row r="174" spans="1:16" ht="39.6">
      <c r="A174" s="491">
        <v>43900003</v>
      </c>
      <c r="B174" s="496"/>
      <c r="C174" s="495" t="s">
        <v>1319</v>
      </c>
      <c r="D174" s="493" t="s">
        <v>2567</v>
      </c>
      <c r="E174" s="497"/>
      <c r="F174" s="497"/>
      <c r="G174" s="497"/>
      <c r="H174" s="497"/>
      <c r="I174" s="492">
        <v>54</v>
      </c>
      <c r="J174" s="497"/>
      <c r="K174" s="497"/>
      <c r="L174" s="497"/>
      <c r="M174" s="497"/>
      <c r="N174" s="497"/>
      <c r="O174" s="492">
        <v>6</v>
      </c>
      <c r="P174" s="494" t="s">
        <v>2568</v>
      </c>
    </row>
    <row r="175" spans="1:16" ht="39.6">
      <c r="A175" s="504">
        <v>1659901</v>
      </c>
      <c r="B175" s="505"/>
      <c r="C175" s="506" t="s">
        <v>2611</v>
      </c>
      <c r="D175" s="507" t="s">
        <v>2612</v>
      </c>
      <c r="E175" s="505"/>
      <c r="F175" s="505"/>
      <c r="G175" s="505"/>
      <c r="H175" s="505"/>
      <c r="I175" s="505"/>
      <c r="J175" s="505"/>
      <c r="K175" s="505"/>
      <c r="L175" s="505" t="s">
        <v>142</v>
      </c>
      <c r="M175" s="505"/>
      <c r="N175" s="505"/>
      <c r="O175" s="506">
        <v>23</v>
      </c>
      <c r="P175" s="508" t="s">
        <v>2613</v>
      </c>
    </row>
    <row r="176" spans="1:16" ht="39.6">
      <c r="A176" s="504">
        <v>18232321</v>
      </c>
      <c r="B176" s="505"/>
      <c r="C176" s="506" t="s">
        <v>2611</v>
      </c>
      <c r="D176" s="507" t="s">
        <v>2612</v>
      </c>
      <c r="E176" s="505"/>
      <c r="F176" s="505"/>
      <c r="G176" s="505"/>
      <c r="H176" s="505"/>
      <c r="I176" s="505"/>
      <c r="J176" s="505"/>
      <c r="K176" s="505"/>
      <c r="L176" s="505" t="s">
        <v>142</v>
      </c>
      <c r="M176" s="505"/>
      <c r="N176" s="505"/>
      <c r="O176" s="506">
        <v>23</v>
      </c>
      <c r="P176" s="508" t="s">
        <v>2613</v>
      </c>
    </row>
    <row r="177" spans="1:17" ht="39.6">
      <c r="A177" s="504">
        <v>18231001</v>
      </c>
      <c r="B177" s="505"/>
      <c r="C177" s="506" t="s">
        <v>1575</v>
      </c>
      <c r="D177" s="507" t="s">
        <v>2612</v>
      </c>
      <c r="E177" s="505"/>
      <c r="F177" s="505" t="s">
        <v>2063</v>
      </c>
      <c r="G177" s="505"/>
      <c r="H177" s="505"/>
      <c r="I177" s="505">
        <v>23</v>
      </c>
      <c r="J177" s="505"/>
      <c r="K177" s="505"/>
      <c r="L177" s="505" t="s">
        <v>354</v>
      </c>
      <c r="M177" s="505"/>
      <c r="N177" s="505"/>
      <c r="O177" s="506" t="s">
        <v>354</v>
      </c>
      <c r="P177" s="508" t="s">
        <v>2614</v>
      </c>
    </row>
    <row r="178" spans="1:17" ht="39.6">
      <c r="A178" s="504">
        <v>18231011</v>
      </c>
      <c r="B178" s="505"/>
      <c r="C178" s="506" t="s">
        <v>1574</v>
      </c>
      <c r="D178" s="507" t="s">
        <v>2612</v>
      </c>
      <c r="E178" s="505"/>
      <c r="F178" s="505" t="s">
        <v>2063</v>
      </c>
      <c r="G178" s="505"/>
      <c r="H178" s="505"/>
      <c r="I178" s="505">
        <v>23</v>
      </c>
      <c r="J178" s="505"/>
      <c r="K178" s="505"/>
      <c r="L178" s="505" t="s">
        <v>354</v>
      </c>
      <c r="M178" s="505"/>
      <c r="N178" s="505"/>
      <c r="O178" s="506" t="s">
        <v>354</v>
      </c>
      <c r="P178" s="508" t="s">
        <v>2614</v>
      </c>
    </row>
    <row r="179" spans="1:17" ht="39.6">
      <c r="A179" s="504">
        <v>18231031</v>
      </c>
      <c r="B179" s="505"/>
      <c r="C179" s="506" t="s">
        <v>2128</v>
      </c>
      <c r="D179" s="507" t="s">
        <v>2612</v>
      </c>
      <c r="E179" s="505"/>
      <c r="F179" s="505" t="s">
        <v>2063</v>
      </c>
      <c r="G179" s="505"/>
      <c r="H179" s="505"/>
      <c r="I179" s="505">
        <v>23</v>
      </c>
      <c r="J179" s="505"/>
      <c r="K179" s="505"/>
      <c r="L179" s="505" t="s">
        <v>354</v>
      </c>
      <c r="M179" s="505"/>
      <c r="N179" s="505"/>
      <c r="O179" s="506" t="s">
        <v>354</v>
      </c>
      <c r="P179" s="508" t="s">
        <v>2614</v>
      </c>
    </row>
    <row r="180" spans="1:17" ht="39.6">
      <c r="A180" s="504">
        <v>18231071</v>
      </c>
      <c r="B180" s="505"/>
      <c r="C180" s="506" t="s">
        <v>2288</v>
      </c>
      <c r="D180" s="507" t="s">
        <v>2612</v>
      </c>
      <c r="E180" s="505"/>
      <c r="F180" s="505" t="s">
        <v>2063</v>
      </c>
      <c r="G180" s="505"/>
      <c r="H180" s="505"/>
      <c r="I180" s="505">
        <v>23</v>
      </c>
      <c r="J180" s="505"/>
      <c r="K180" s="505"/>
      <c r="L180" s="505" t="s">
        <v>354</v>
      </c>
      <c r="M180" s="505"/>
      <c r="N180" s="505"/>
      <c r="O180" s="506" t="s">
        <v>354</v>
      </c>
      <c r="P180" s="508" t="s">
        <v>2614</v>
      </c>
    </row>
    <row r="181" spans="1:17" ht="26.4">
      <c r="A181" s="542">
        <v>25301141</v>
      </c>
      <c r="B181" s="543"/>
      <c r="C181" s="499" t="s">
        <v>2608</v>
      </c>
      <c r="D181" s="544" t="s">
        <v>2612</v>
      </c>
      <c r="E181" s="543"/>
      <c r="F181" s="543"/>
      <c r="G181" s="543"/>
      <c r="H181" s="543"/>
      <c r="I181" s="543">
        <v>23</v>
      </c>
      <c r="J181" s="543"/>
      <c r="K181" s="543"/>
      <c r="L181" s="543"/>
      <c r="M181" s="543"/>
      <c r="N181" s="543"/>
      <c r="O181" s="545"/>
      <c r="P181" s="546" t="s">
        <v>2680</v>
      </c>
    </row>
    <row r="182" spans="1:17" ht="21">
      <c r="A182" s="547" t="s">
        <v>2576</v>
      </c>
      <c r="B182" s="548"/>
      <c r="C182" s="545" t="s">
        <v>2577</v>
      </c>
      <c r="D182" s="545" t="s">
        <v>2673</v>
      </c>
      <c r="E182" s="545" t="s">
        <v>354</v>
      </c>
      <c r="F182" s="545" t="s">
        <v>354</v>
      </c>
      <c r="G182" s="545" t="s">
        <v>354</v>
      </c>
      <c r="H182" s="545" t="s">
        <v>354</v>
      </c>
      <c r="I182" s="545" t="s">
        <v>354</v>
      </c>
      <c r="J182" s="545" t="s">
        <v>354</v>
      </c>
      <c r="K182" s="545" t="s">
        <v>2577</v>
      </c>
      <c r="L182" s="545">
        <v>5</v>
      </c>
      <c r="M182" s="545" t="s">
        <v>2577</v>
      </c>
      <c r="N182" s="545" t="s">
        <v>1307</v>
      </c>
      <c r="O182" s="545">
        <v>26</v>
      </c>
      <c r="P182" s="549" t="s">
        <v>2674</v>
      </c>
    </row>
    <row r="183" spans="1:17" ht="26.4">
      <c r="A183" s="542">
        <v>28300081</v>
      </c>
      <c r="B183" s="543"/>
      <c r="C183" s="545" t="s">
        <v>2546</v>
      </c>
      <c r="D183" s="544" t="s">
        <v>2673</v>
      </c>
      <c r="E183" s="543"/>
      <c r="F183" s="543"/>
      <c r="G183" s="543"/>
      <c r="H183" s="543"/>
      <c r="I183" s="543">
        <v>22</v>
      </c>
      <c r="J183" s="543"/>
      <c r="K183" s="543"/>
      <c r="L183" s="543" t="s">
        <v>2675</v>
      </c>
      <c r="M183" s="543"/>
      <c r="N183" s="543"/>
      <c r="O183" s="543">
        <v>22</v>
      </c>
      <c r="P183" s="546" t="s">
        <v>2678</v>
      </c>
      <c r="Q183" t="s">
        <v>2679</v>
      </c>
    </row>
    <row r="184" spans="1:17" ht="26.4">
      <c r="A184" s="542">
        <v>28300721</v>
      </c>
      <c r="B184" s="543"/>
      <c r="C184" s="545" t="s">
        <v>2475</v>
      </c>
      <c r="D184" s="544" t="s">
        <v>2673</v>
      </c>
      <c r="E184" s="543"/>
      <c r="F184" s="543"/>
      <c r="G184" s="543"/>
      <c r="H184" s="543"/>
      <c r="I184" s="543">
        <v>22</v>
      </c>
      <c r="J184" s="543"/>
      <c r="K184" s="543"/>
      <c r="L184" s="543" t="s">
        <v>2675</v>
      </c>
      <c r="M184" s="543"/>
      <c r="N184" s="543"/>
      <c r="O184" s="543">
        <v>22</v>
      </c>
      <c r="P184" s="546" t="s">
        <v>2678</v>
      </c>
      <c r="Q184" t="s">
        <v>2679</v>
      </c>
    </row>
    <row r="185" spans="1:17" ht="26.4">
      <c r="A185" s="542">
        <v>18600311</v>
      </c>
      <c r="B185" s="543"/>
      <c r="C185" s="545" t="s">
        <v>2682</v>
      </c>
      <c r="D185" s="544" t="s">
        <v>2681</v>
      </c>
      <c r="E185" s="543"/>
      <c r="F185" s="543"/>
      <c r="G185" s="543"/>
      <c r="H185" s="543"/>
      <c r="I185" s="543">
        <v>23</v>
      </c>
      <c r="J185" s="543"/>
      <c r="K185" s="543"/>
      <c r="L185" s="543" t="s">
        <v>2533</v>
      </c>
      <c r="M185" s="543"/>
      <c r="N185" s="543"/>
      <c r="O185" s="543">
        <v>23</v>
      </c>
      <c r="P185" s="546" t="s">
        <v>2678</v>
      </c>
    </row>
    <row r="186" spans="1:17" ht="26.4">
      <c r="A186" s="542">
        <v>18600331</v>
      </c>
      <c r="B186" s="543"/>
      <c r="C186" s="545" t="s">
        <v>2683</v>
      </c>
      <c r="D186" s="544" t="s">
        <v>2673</v>
      </c>
      <c r="E186" s="543"/>
      <c r="F186" s="543"/>
      <c r="G186" s="543"/>
      <c r="H186" s="543"/>
      <c r="I186" s="543">
        <v>23</v>
      </c>
      <c r="J186" s="543"/>
      <c r="K186" s="543"/>
      <c r="L186" s="543" t="s">
        <v>2533</v>
      </c>
      <c r="M186" s="543"/>
      <c r="N186" s="543"/>
      <c r="O186" s="543">
        <v>23</v>
      </c>
      <c r="P186" s="546" t="s">
        <v>2678</v>
      </c>
    </row>
    <row r="187" spans="1:17" ht="26.4">
      <c r="A187" s="542">
        <v>18600391</v>
      </c>
      <c r="B187" s="543"/>
      <c r="C187" s="545" t="s">
        <v>2684</v>
      </c>
      <c r="D187" s="544" t="s">
        <v>2673</v>
      </c>
      <c r="E187" s="543"/>
      <c r="F187" s="543"/>
      <c r="G187" s="543"/>
      <c r="H187" s="543"/>
      <c r="I187" s="543">
        <v>23</v>
      </c>
      <c r="J187" s="543"/>
      <c r="K187" s="543"/>
      <c r="L187" s="543" t="s">
        <v>2533</v>
      </c>
      <c r="M187" s="543"/>
      <c r="N187" s="543"/>
      <c r="O187" s="543">
        <v>23</v>
      </c>
      <c r="P187" s="546" t="s">
        <v>2678</v>
      </c>
    </row>
    <row r="188" spans="1:17" ht="26.4">
      <c r="A188" s="542">
        <v>18600581</v>
      </c>
      <c r="B188" s="543"/>
      <c r="C188" s="545" t="s">
        <v>2685</v>
      </c>
      <c r="D188" s="544" t="s">
        <v>2673</v>
      </c>
      <c r="E188" s="543"/>
      <c r="F188" s="543"/>
      <c r="G188" s="543"/>
      <c r="H188" s="543"/>
      <c r="I188" s="543">
        <v>23</v>
      </c>
      <c r="J188" s="543"/>
      <c r="K188" s="543"/>
      <c r="L188" s="543" t="s">
        <v>2533</v>
      </c>
      <c r="M188" s="543"/>
      <c r="N188" s="543"/>
      <c r="O188" s="543">
        <v>23</v>
      </c>
      <c r="P188" s="546" t="s">
        <v>2678</v>
      </c>
    </row>
    <row r="189" spans="1:17" ht="26.4">
      <c r="A189" s="542">
        <v>18600591</v>
      </c>
      <c r="B189" s="543"/>
      <c r="C189" s="545" t="s">
        <v>2686</v>
      </c>
      <c r="D189" s="544" t="s">
        <v>2673</v>
      </c>
      <c r="E189" s="543"/>
      <c r="F189" s="543"/>
      <c r="G189" s="543"/>
      <c r="H189" s="543"/>
      <c r="I189" s="543">
        <v>23</v>
      </c>
      <c r="J189" s="543"/>
      <c r="K189" s="543"/>
      <c r="L189" s="543" t="s">
        <v>2533</v>
      </c>
      <c r="M189" s="543"/>
      <c r="N189" s="543"/>
      <c r="O189" s="543">
        <v>23</v>
      </c>
      <c r="P189" s="546" t="s">
        <v>2678</v>
      </c>
    </row>
    <row r="190" spans="1:17">
      <c r="A190" s="491">
        <v>23001043</v>
      </c>
      <c r="B190" s="497"/>
      <c r="C190" s="492" t="s">
        <v>2663</v>
      </c>
      <c r="D190" s="493" t="s">
        <v>2816</v>
      </c>
      <c r="E190" s="497"/>
      <c r="F190" s="497">
        <v>4</v>
      </c>
      <c r="G190" s="497"/>
      <c r="H190" s="497"/>
      <c r="I190" s="497">
        <v>18</v>
      </c>
      <c r="J190" s="497"/>
      <c r="K190" s="497"/>
      <c r="L190" s="497">
        <v>5</v>
      </c>
      <c r="M190" s="497"/>
      <c r="N190" s="497" t="s">
        <v>1307</v>
      </c>
      <c r="O190" s="497">
        <v>26</v>
      </c>
      <c r="P190" s="494" t="s">
        <v>2774</v>
      </c>
    </row>
    <row r="191" spans="1:17" ht="26.4">
      <c r="A191" s="525">
        <v>25300281</v>
      </c>
      <c r="B191" s="392"/>
      <c r="C191" s="526" t="s">
        <v>2560</v>
      </c>
      <c r="D191" s="391" t="s">
        <v>2817</v>
      </c>
      <c r="E191" s="392"/>
      <c r="F191" s="392" t="s">
        <v>2533</v>
      </c>
      <c r="G191" s="392"/>
      <c r="H191" s="392"/>
      <c r="I191" s="392">
        <v>23</v>
      </c>
      <c r="J191" s="392"/>
      <c r="K191" s="392"/>
      <c r="L191" s="392"/>
      <c r="M191" s="392"/>
      <c r="N191" s="392"/>
      <c r="O191" s="392">
        <v>23</v>
      </c>
      <c r="P191" s="393" t="s">
        <v>2793</v>
      </c>
    </row>
    <row r="192" spans="1:17" ht="26.4">
      <c r="A192" s="525">
        <v>25400281</v>
      </c>
      <c r="B192" s="392"/>
      <c r="C192" s="526" t="s">
        <v>2794</v>
      </c>
      <c r="D192" s="391" t="s">
        <v>2817</v>
      </c>
      <c r="E192" s="392"/>
      <c r="F192" s="392">
        <v>29.1</v>
      </c>
      <c r="G192" s="392"/>
      <c r="H192" s="392"/>
      <c r="I192" s="392">
        <v>23</v>
      </c>
      <c r="J192" s="392"/>
      <c r="K192" s="392"/>
      <c r="L192" s="392"/>
      <c r="M192" s="392"/>
      <c r="N192" s="392"/>
      <c r="O192" s="392">
        <v>23</v>
      </c>
      <c r="P192" s="393" t="s">
        <v>2793</v>
      </c>
    </row>
    <row r="193" spans="1:16" ht="39.6">
      <c r="A193" s="587" t="s">
        <v>2886</v>
      </c>
      <c r="B193" s="327"/>
      <c r="C193" s="481" t="s">
        <v>2887</v>
      </c>
      <c r="D193" s="476" t="s">
        <v>2929</v>
      </c>
      <c r="E193" s="327" t="s">
        <v>354</v>
      </c>
      <c r="F193" s="327" t="s">
        <v>354</v>
      </c>
      <c r="G193" s="327"/>
      <c r="H193" s="327" t="s">
        <v>354</v>
      </c>
      <c r="I193" s="327" t="s">
        <v>354</v>
      </c>
      <c r="J193" s="327"/>
      <c r="K193" s="327"/>
      <c r="L193" s="327"/>
      <c r="M193" s="327"/>
      <c r="N193" s="327"/>
      <c r="O193" s="327" t="s">
        <v>354</v>
      </c>
      <c r="P193" s="326" t="s">
        <v>2930</v>
      </c>
    </row>
    <row r="194" spans="1:16" ht="21">
      <c r="A194" s="607">
        <v>18600691</v>
      </c>
      <c r="B194" s="607"/>
      <c r="C194" s="607" t="s">
        <v>2662</v>
      </c>
      <c r="D194" s="607" t="s">
        <v>2888</v>
      </c>
      <c r="E194" s="607"/>
      <c r="F194" s="607"/>
      <c r="G194" s="607"/>
      <c r="H194" s="607"/>
      <c r="I194" s="607">
        <v>57</v>
      </c>
      <c r="J194" s="607"/>
      <c r="K194" s="607"/>
      <c r="L194" s="607"/>
      <c r="M194" s="607"/>
      <c r="N194" s="607"/>
      <c r="O194" s="607">
        <v>23</v>
      </c>
      <c r="P194" s="608" t="s">
        <v>2894</v>
      </c>
    </row>
    <row r="195" spans="1:16" ht="21">
      <c r="A195" s="607">
        <v>18601021</v>
      </c>
      <c r="B195" s="607"/>
      <c r="C195" s="607" t="s">
        <v>2895</v>
      </c>
      <c r="D195" s="607" t="s">
        <v>2888</v>
      </c>
      <c r="E195" s="607"/>
      <c r="F195" s="607"/>
      <c r="G195" s="607"/>
      <c r="H195" s="607"/>
      <c r="I195" s="607">
        <v>23</v>
      </c>
      <c r="J195" s="607"/>
      <c r="K195" s="607"/>
      <c r="L195" s="607"/>
      <c r="M195" s="607"/>
      <c r="N195" s="607"/>
      <c r="O195" s="607"/>
      <c r="P195" s="608" t="s">
        <v>2896</v>
      </c>
    </row>
    <row r="196" spans="1:16" ht="31.2">
      <c r="A196" s="607">
        <v>18600001</v>
      </c>
      <c r="B196" s="607"/>
      <c r="C196" s="607" t="s">
        <v>2908</v>
      </c>
      <c r="D196" s="607" t="s">
        <v>2888</v>
      </c>
      <c r="E196" s="607"/>
      <c r="F196" s="607"/>
      <c r="G196" s="607"/>
      <c r="H196" s="607"/>
      <c r="I196" s="607">
        <v>23</v>
      </c>
      <c r="J196" s="607"/>
      <c r="K196" s="607"/>
      <c r="L196" s="607" t="s">
        <v>250</v>
      </c>
      <c r="M196" s="607"/>
      <c r="N196" s="607"/>
      <c r="O196" s="607">
        <v>23</v>
      </c>
      <c r="P196" s="608" t="s">
        <v>2913</v>
      </c>
    </row>
    <row r="197" spans="1:16" ht="31.2">
      <c r="A197" s="607">
        <v>18600451</v>
      </c>
      <c r="B197" s="607"/>
      <c r="C197" s="609" t="s">
        <v>2797</v>
      </c>
      <c r="D197" s="607" t="s">
        <v>2888</v>
      </c>
      <c r="E197" s="607"/>
      <c r="F197" s="607"/>
      <c r="G197" s="607"/>
      <c r="H197" s="607"/>
      <c r="I197" s="607">
        <v>23</v>
      </c>
      <c r="J197" s="607"/>
      <c r="K197" s="607"/>
      <c r="L197" s="607" t="s">
        <v>250</v>
      </c>
      <c r="M197" s="607"/>
      <c r="N197" s="607"/>
      <c r="O197" s="607">
        <v>23</v>
      </c>
      <c r="P197" s="608" t="s">
        <v>2913</v>
      </c>
    </row>
    <row r="198" spans="1:16" ht="31.2">
      <c r="A198" s="607">
        <v>18600461</v>
      </c>
      <c r="B198" s="607"/>
      <c r="C198" s="609" t="s">
        <v>2801</v>
      </c>
      <c r="D198" s="607" t="s">
        <v>2888</v>
      </c>
      <c r="E198" s="607"/>
      <c r="F198" s="607"/>
      <c r="G198" s="607"/>
      <c r="H198" s="607"/>
      <c r="I198" s="607">
        <v>23</v>
      </c>
      <c r="J198" s="607"/>
      <c r="K198" s="607"/>
      <c r="L198" s="607" t="s">
        <v>250</v>
      </c>
      <c r="M198" s="607"/>
      <c r="N198" s="607"/>
      <c r="O198" s="607">
        <v>23</v>
      </c>
      <c r="P198" s="608" t="s">
        <v>2913</v>
      </c>
    </row>
    <row r="199" spans="1:16" ht="31.2">
      <c r="A199" s="607">
        <v>18600531</v>
      </c>
      <c r="B199" s="607"/>
      <c r="C199" s="609" t="s">
        <v>2672</v>
      </c>
      <c r="D199" s="607" t="s">
        <v>2888</v>
      </c>
      <c r="E199" s="607"/>
      <c r="F199" s="607"/>
      <c r="G199" s="607"/>
      <c r="H199" s="607"/>
      <c r="I199" s="607">
        <v>23</v>
      </c>
      <c r="J199" s="607"/>
      <c r="K199" s="607"/>
      <c r="L199" s="607" t="s">
        <v>1141</v>
      </c>
      <c r="M199" s="607"/>
      <c r="N199" s="607"/>
      <c r="O199" s="607">
        <v>23</v>
      </c>
      <c r="P199" s="608" t="s">
        <v>2914</v>
      </c>
    </row>
    <row r="200" spans="1:16" ht="31.2">
      <c r="A200" s="607">
        <v>18600671</v>
      </c>
      <c r="B200" s="607"/>
      <c r="C200" s="609" t="s">
        <v>2636</v>
      </c>
      <c r="D200" s="607" t="s">
        <v>2888</v>
      </c>
      <c r="E200" s="607"/>
      <c r="F200" s="607"/>
      <c r="G200" s="607"/>
      <c r="H200" s="607"/>
      <c r="I200" s="607">
        <v>23</v>
      </c>
      <c r="J200" s="607"/>
      <c r="K200" s="607"/>
      <c r="L200" s="607" t="s">
        <v>1141</v>
      </c>
      <c r="M200" s="607"/>
      <c r="N200" s="607"/>
      <c r="O200" s="607">
        <v>23</v>
      </c>
      <c r="P200" s="608" t="s">
        <v>2914</v>
      </c>
    </row>
    <row r="201" spans="1:16" ht="31.2">
      <c r="A201" s="607">
        <v>18600691</v>
      </c>
      <c r="B201" s="607"/>
      <c r="C201" s="609" t="s">
        <v>2662</v>
      </c>
      <c r="D201" s="607" t="s">
        <v>2888</v>
      </c>
      <c r="E201" s="607"/>
      <c r="F201" s="607"/>
      <c r="G201" s="607"/>
      <c r="H201" s="607"/>
      <c r="I201" s="607">
        <v>23</v>
      </c>
      <c r="J201" s="607"/>
      <c r="K201" s="607"/>
      <c r="L201" s="607" t="s">
        <v>1141</v>
      </c>
      <c r="M201" s="607"/>
      <c r="N201" s="607"/>
      <c r="O201" s="607">
        <v>23</v>
      </c>
      <c r="P201" s="608" t="s">
        <v>2914</v>
      </c>
    </row>
    <row r="202" spans="1:16" ht="31.2">
      <c r="A202" s="607">
        <v>18600791</v>
      </c>
      <c r="B202" s="607"/>
      <c r="C202" s="610" t="s">
        <v>2667</v>
      </c>
      <c r="D202" s="607" t="s">
        <v>2888</v>
      </c>
      <c r="E202" s="607"/>
      <c r="F202" s="607"/>
      <c r="G202" s="607"/>
      <c r="H202" s="607"/>
      <c r="I202" s="607">
        <v>23</v>
      </c>
      <c r="J202" s="607"/>
      <c r="K202" s="607"/>
      <c r="L202" s="607" t="s">
        <v>1141</v>
      </c>
      <c r="M202" s="607"/>
      <c r="N202" s="607"/>
      <c r="O202" s="607">
        <v>23</v>
      </c>
      <c r="P202" s="608" t="s">
        <v>2914</v>
      </c>
    </row>
    <row r="203" spans="1:16" ht="31.2">
      <c r="A203" s="607">
        <v>18600801</v>
      </c>
      <c r="B203" s="607"/>
      <c r="C203" s="610" t="s">
        <v>2860</v>
      </c>
      <c r="D203" s="607" t="s">
        <v>2888</v>
      </c>
      <c r="E203" s="607"/>
      <c r="F203" s="607"/>
      <c r="G203" s="607"/>
      <c r="H203" s="607"/>
      <c r="I203" s="607">
        <v>23</v>
      </c>
      <c r="J203" s="607"/>
      <c r="K203" s="607"/>
      <c r="L203" s="607" t="s">
        <v>469</v>
      </c>
      <c r="M203" s="607"/>
      <c r="N203" s="607"/>
      <c r="O203" s="607">
        <v>23</v>
      </c>
      <c r="P203" s="608" t="s">
        <v>2915</v>
      </c>
    </row>
    <row r="204" spans="1:16" ht="31.2">
      <c r="A204" s="607">
        <v>18600811</v>
      </c>
      <c r="B204" s="607"/>
      <c r="C204" s="610" t="s">
        <v>2861</v>
      </c>
      <c r="D204" s="607" t="s">
        <v>2888</v>
      </c>
      <c r="E204" s="607"/>
      <c r="F204" s="607"/>
      <c r="G204" s="607"/>
      <c r="H204" s="607"/>
      <c r="I204" s="607">
        <v>23</v>
      </c>
      <c r="J204" s="607"/>
      <c r="K204" s="607"/>
      <c r="L204" s="607" t="s">
        <v>469</v>
      </c>
      <c r="M204" s="607"/>
      <c r="N204" s="607"/>
      <c r="O204" s="607">
        <v>23</v>
      </c>
      <c r="P204" s="608" t="s">
        <v>2915</v>
      </c>
    </row>
    <row r="205" spans="1:16" ht="31.2">
      <c r="A205" s="607">
        <v>18600821</v>
      </c>
      <c r="B205" s="607"/>
      <c r="C205" s="610" t="s">
        <v>2862</v>
      </c>
      <c r="D205" s="607" t="s">
        <v>2888</v>
      </c>
      <c r="E205" s="607"/>
      <c r="F205" s="607"/>
      <c r="G205" s="607"/>
      <c r="H205" s="607"/>
      <c r="I205" s="607">
        <v>23</v>
      </c>
      <c r="J205" s="607"/>
      <c r="K205" s="607"/>
      <c r="L205" s="607" t="s">
        <v>469</v>
      </c>
      <c r="M205" s="607"/>
      <c r="N205" s="607"/>
      <c r="O205" s="607">
        <v>23</v>
      </c>
      <c r="P205" s="608" t="s">
        <v>2915</v>
      </c>
    </row>
    <row r="206" spans="1:16" ht="21">
      <c r="A206" s="607">
        <v>19000831</v>
      </c>
      <c r="B206" s="607"/>
      <c r="C206" s="609" t="s">
        <v>2638</v>
      </c>
      <c r="D206" s="607" t="s">
        <v>2888</v>
      </c>
      <c r="E206" s="607"/>
      <c r="F206" s="607"/>
      <c r="G206" s="607"/>
      <c r="H206" s="607"/>
      <c r="I206" s="607">
        <v>58</v>
      </c>
      <c r="J206" s="607"/>
      <c r="K206" s="607"/>
      <c r="L206" s="607"/>
      <c r="M206" s="607"/>
      <c r="N206" s="607"/>
      <c r="O206" s="607">
        <v>58</v>
      </c>
      <c r="P206" s="608" t="s">
        <v>2916</v>
      </c>
    </row>
    <row r="207" spans="1:16" ht="21">
      <c r="A207" s="607">
        <v>19000851</v>
      </c>
      <c r="B207" s="607"/>
      <c r="C207" s="609" t="s">
        <v>2804</v>
      </c>
      <c r="D207" s="607" t="s">
        <v>2888</v>
      </c>
      <c r="E207" s="607"/>
      <c r="F207" s="607"/>
      <c r="G207" s="607"/>
      <c r="H207" s="607"/>
      <c r="I207" s="607">
        <v>58</v>
      </c>
      <c r="J207" s="607"/>
      <c r="K207" s="607"/>
      <c r="L207" s="607"/>
      <c r="M207" s="607"/>
      <c r="N207" s="607"/>
      <c r="O207" s="607">
        <v>58</v>
      </c>
      <c r="P207" s="608" t="s">
        <v>2916</v>
      </c>
    </row>
    <row r="208" spans="1:16" ht="21">
      <c r="A208" s="607">
        <v>19000861</v>
      </c>
      <c r="B208" s="607"/>
      <c r="C208" s="609" t="s">
        <v>2863</v>
      </c>
      <c r="D208" s="607" t="s">
        <v>2888</v>
      </c>
      <c r="E208" s="607"/>
      <c r="F208" s="607"/>
      <c r="G208" s="607"/>
      <c r="H208" s="607"/>
      <c r="I208" s="607">
        <v>58</v>
      </c>
      <c r="J208" s="607"/>
      <c r="K208" s="607"/>
      <c r="L208" s="607"/>
      <c r="M208" s="607"/>
      <c r="N208" s="607"/>
      <c r="O208" s="607">
        <v>58</v>
      </c>
      <c r="P208" s="608" t="s">
        <v>2916</v>
      </c>
    </row>
    <row r="209" spans="1:16" ht="21">
      <c r="A209" s="607">
        <v>25300091</v>
      </c>
      <c r="B209" s="607"/>
      <c r="C209" s="609" t="s">
        <v>2800</v>
      </c>
      <c r="D209" s="607" t="s">
        <v>2888</v>
      </c>
      <c r="E209" s="607"/>
      <c r="F209" s="607"/>
      <c r="G209" s="607"/>
      <c r="H209" s="607"/>
      <c r="I209" s="607">
        <v>23</v>
      </c>
      <c r="J209" s="607"/>
      <c r="K209" s="607"/>
      <c r="L209" s="607"/>
      <c r="M209" s="607"/>
      <c r="N209" s="607"/>
      <c r="O209" s="607">
        <v>57</v>
      </c>
      <c r="P209" s="608" t="s">
        <v>2916</v>
      </c>
    </row>
    <row r="210" spans="1:16" ht="21">
      <c r="A210" s="607">
        <v>25300121</v>
      </c>
      <c r="B210" s="607"/>
      <c r="C210" s="609" t="s">
        <v>2859</v>
      </c>
      <c r="D210" s="607" t="s">
        <v>2888</v>
      </c>
      <c r="E210" s="607"/>
      <c r="F210" s="607"/>
      <c r="G210" s="607"/>
      <c r="H210" s="607"/>
      <c r="I210" s="607">
        <v>23</v>
      </c>
      <c r="J210" s="607"/>
      <c r="K210" s="607"/>
      <c r="L210" s="607"/>
      <c r="M210" s="607"/>
      <c r="N210" s="607"/>
      <c r="O210" s="607">
        <v>57</v>
      </c>
      <c r="P210" s="608" t="s">
        <v>2916</v>
      </c>
    </row>
    <row r="211" spans="1:16" ht="21">
      <c r="A211" s="607">
        <v>25301151</v>
      </c>
      <c r="B211" s="607"/>
      <c r="C211" s="609" t="s">
        <v>2637</v>
      </c>
      <c r="D211" s="607" t="s">
        <v>2888</v>
      </c>
      <c r="E211" s="607"/>
      <c r="F211" s="607"/>
      <c r="G211" s="607"/>
      <c r="H211" s="607"/>
      <c r="I211" s="607">
        <v>57</v>
      </c>
      <c r="J211" s="607"/>
      <c r="K211" s="607"/>
      <c r="L211" s="607"/>
      <c r="M211" s="607"/>
      <c r="N211" s="607"/>
      <c r="O211" s="607">
        <v>57</v>
      </c>
      <c r="P211" s="608" t="s">
        <v>2916</v>
      </c>
    </row>
    <row r="212" spans="1:16" ht="31.2">
      <c r="A212" s="607">
        <v>28300091</v>
      </c>
      <c r="B212" s="607"/>
      <c r="C212" s="609" t="s">
        <v>2805</v>
      </c>
      <c r="D212" s="607" t="s">
        <v>2888</v>
      </c>
      <c r="E212" s="607"/>
      <c r="F212" s="607"/>
      <c r="G212" s="607"/>
      <c r="H212" s="607"/>
      <c r="I212" s="607">
        <v>22</v>
      </c>
      <c r="J212" s="607"/>
      <c r="K212" s="607"/>
      <c r="L212" s="607" t="s">
        <v>1237</v>
      </c>
      <c r="M212" s="607"/>
      <c r="N212" s="607"/>
      <c r="O212" s="607">
        <v>22</v>
      </c>
      <c r="P212" s="608" t="s">
        <v>2917</v>
      </c>
    </row>
    <row r="213" spans="1:16" ht="31.2">
      <c r="A213" s="607">
        <v>28300731</v>
      </c>
      <c r="B213" s="607"/>
      <c r="C213" s="609" t="s">
        <v>2639</v>
      </c>
      <c r="D213" s="607" t="s">
        <v>2888</v>
      </c>
      <c r="E213" s="607"/>
      <c r="F213" s="607"/>
      <c r="G213" s="607"/>
      <c r="H213" s="607"/>
      <c r="I213" s="607">
        <v>22</v>
      </c>
      <c r="J213" s="607"/>
      <c r="K213" s="607"/>
      <c r="L213" s="607" t="s">
        <v>645</v>
      </c>
      <c r="M213" s="607"/>
      <c r="N213" s="607"/>
      <c r="O213" s="607">
        <v>22</v>
      </c>
      <c r="P213" s="608" t="s">
        <v>2918</v>
      </c>
    </row>
    <row r="214" spans="1:16" ht="31.2">
      <c r="A214" s="607">
        <v>28300741</v>
      </c>
      <c r="B214" s="607"/>
      <c r="C214" s="609" t="s">
        <v>2865</v>
      </c>
      <c r="D214" s="607" t="s">
        <v>2888</v>
      </c>
      <c r="E214" s="607"/>
      <c r="F214" s="607"/>
      <c r="G214" s="607"/>
      <c r="H214" s="607"/>
      <c r="I214" s="607">
        <v>22</v>
      </c>
      <c r="J214" s="607"/>
      <c r="K214" s="607"/>
      <c r="L214" s="607" t="s">
        <v>1238</v>
      </c>
      <c r="M214" s="607"/>
      <c r="N214" s="607"/>
      <c r="O214" s="607">
        <v>22</v>
      </c>
      <c r="P214" s="608" t="s">
        <v>2919</v>
      </c>
    </row>
    <row r="215" spans="1:16" ht="21">
      <c r="A215" s="607">
        <v>12800011</v>
      </c>
      <c r="B215" s="607"/>
      <c r="C215" s="611" t="s">
        <v>2604</v>
      </c>
      <c r="D215" s="607" t="s">
        <v>2888</v>
      </c>
      <c r="E215" s="607"/>
      <c r="F215" s="607"/>
      <c r="G215" s="607"/>
      <c r="H215" s="607"/>
      <c r="I215" s="607" t="s">
        <v>354</v>
      </c>
      <c r="J215" s="607"/>
      <c r="K215" s="607"/>
      <c r="L215" s="607"/>
      <c r="M215" s="607"/>
      <c r="N215" s="607"/>
      <c r="O215" s="607">
        <v>23</v>
      </c>
      <c r="P215" s="608" t="s">
        <v>2920</v>
      </c>
    </row>
    <row r="216" spans="1:16" ht="21">
      <c r="A216" s="607">
        <v>19000013</v>
      </c>
      <c r="B216" s="607"/>
      <c r="C216" s="612" t="s">
        <v>762</v>
      </c>
      <c r="D216" s="607" t="s">
        <v>2888</v>
      </c>
      <c r="E216" s="607"/>
      <c r="F216" s="607"/>
      <c r="G216" s="607"/>
      <c r="H216" s="607"/>
      <c r="I216" s="607" t="s">
        <v>354</v>
      </c>
      <c r="J216" s="607"/>
      <c r="K216" s="607"/>
      <c r="L216" s="607"/>
      <c r="M216" s="607"/>
      <c r="N216" s="607"/>
      <c r="O216" s="607">
        <v>58</v>
      </c>
      <c r="P216" s="608" t="s">
        <v>2921</v>
      </c>
    </row>
    <row r="217" spans="1:16" ht="21">
      <c r="A217" s="607">
        <v>19000133</v>
      </c>
      <c r="B217" s="607"/>
      <c r="C217" s="612" t="s">
        <v>2909</v>
      </c>
      <c r="D217" s="607" t="s">
        <v>2888</v>
      </c>
      <c r="E217" s="607"/>
      <c r="F217" s="607"/>
      <c r="G217" s="607"/>
      <c r="H217" s="607"/>
      <c r="I217" s="607" t="s">
        <v>354</v>
      </c>
      <c r="J217" s="607"/>
      <c r="K217" s="607"/>
      <c r="L217" s="607"/>
      <c r="M217" s="607"/>
      <c r="N217" s="607"/>
      <c r="O217" s="607">
        <v>58</v>
      </c>
      <c r="P217" s="608" t="s">
        <v>2921</v>
      </c>
    </row>
    <row r="218" spans="1:16" ht="21">
      <c r="A218" s="607">
        <v>19000491</v>
      </c>
      <c r="B218" s="607"/>
      <c r="C218" s="612" t="s">
        <v>2551</v>
      </c>
      <c r="D218" s="607" t="s">
        <v>2888</v>
      </c>
      <c r="E218" s="607"/>
      <c r="F218" s="607"/>
      <c r="G218" s="607"/>
      <c r="H218" s="607"/>
      <c r="I218" s="607">
        <v>22</v>
      </c>
      <c r="J218" s="607"/>
      <c r="K218" s="607"/>
      <c r="L218" s="607"/>
      <c r="M218" s="607"/>
      <c r="N218" s="607"/>
      <c r="O218" s="607">
        <v>58</v>
      </c>
      <c r="P218" s="608" t="s">
        <v>2921</v>
      </c>
    </row>
    <row r="219" spans="1:16" ht="21">
      <c r="A219" s="607">
        <v>19000611</v>
      </c>
      <c r="B219" s="607"/>
      <c r="C219" s="612" t="s">
        <v>2910</v>
      </c>
      <c r="D219" s="607" t="s">
        <v>2888</v>
      </c>
      <c r="E219" s="607"/>
      <c r="F219" s="607"/>
      <c r="G219" s="607"/>
      <c r="H219" s="607"/>
      <c r="I219" s="607">
        <v>22</v>
      </c>
      <c r="J219" s="607"/>
      <c r="K219" s="607"/>
      <c r="L219" s="607"/>
      <c r="M219" s="607"/>
      <c r="N219" s="607"/>
      <c r="O219" s="607">
        <v>58</v>
      </c>
      <c r="P219" s="608" t="s">
        <v>2921</v>
      </c>
    </row>
    <row r="220" spans="1:16" ht="21">
      <c r="A220" s="607">
        <v>19000741</v>
      </c>
      <c r="B220" s="607"/>
      <c r="C220" s="611" t="s">
        <v>2383</v>
      </c>
      <c r="D220" s="607" t="s">
        <v>2888</v>
      </c>
      <c r="E220" s="607"/>
      <c r="F220" s="607"/>
      <c r="G220" s="607"/>
      <c r="H220" s="607"/>
      <c r="I220" s="607" t="s">
        <v>354</v>
      </c>
      <c r="J220" s="607"/>
      <c r="K220" s="607"/>
      <c r="L220" s="607"/>
      <c r="M220" s="607"/>
      <c r="N220" s="607"/>
      <c r="O220" s="607">
        <v>22</v>
      </c>
      <c r="P220" s="608" t="s">
        <v>2920</v>
      </c>
    </row>
    <row r="221" spans="1:16" ht="21">
      <c r="A221" s="607">
        <v>21600011</v>
      </c>
      <c r="B221" s="607"/>
      <c r="C221" s="612" t="s">
        <v>2098</v>
      </c>
      <c r="D221" s="607" t="s">
        <v>2888</v>
      </c>
      <c r="E221" s="607"/>
      <c r="F221" s="607"/>
      <c r="G221" s="607"/>
      <c r="H221" s="607"/>
      <c r="I221" s="607">
        <v>6</v>
      </c>
      <c r="J221" s="607"/>
      <c r="K221" s="607"/>
      <c r="L221" s="607"/>
      <c r="M221" s="607"/>
      <c r="N221" s="607"/>
      <c r="O221" s="607">
        <v>56</v>
      </c>
      <c r="P221" s="608" t="s">
        <v>2922</v>
      </c>
    </row>
    <row r="222" spans="1:16" ht="21">
      <c r="A222" s="607">
        <v>22830013</v>
      </c>
      <c r="B222" s="607"/>
      <c r="C222" s="612" t="s">
        <v>895</v>
      </c>
      <c r="D222" s="607" t="s">
        <v>2888</v>
      </c>
      <c r="E222" s="607"/>
      <c r="F222" s="607"/>
      <c r="G222" s="607"/>
      <c r="H222" s="607"/>
      <c r="I222" s="607" t="s">
        <v>354</v>
      </c>
      <c r="J222" s="607"/>
      <c r="K222" s="607"/>
      <c r="L222" s="607"/>
      <c r="M222" s="607"/>
      <c r="N222" s="607"/>
      <c r="O222" s="607">
        <v>57</v>
      </c>
      <c r="P222" s="608" t="s">
        <v>2922</v>
      </c>
    </row>
    <row r="223" spans="1:16" ht="21">
      <c r="A223" s="607">
        <v>24200603</v>
      </c>
      <c r="B223" s="607"/>
      <c r="C223" s="612" t="s">
        <v>1373</v>
      </c>
      <c r="D223" s="607" t="s">
        <v>2888</v>
      </c>
      <c r="E223" s="607"/>
      <c r="F223" s="607"/>
      <c r="G223" s="607"/>
      <c r="H223" s="607"/>
      <c r="I223" s="607">
        <v>57</v>
      </c>
      <c r="J223" s="607"/>
      <c r="K223" s="607"/>
      <c r="L223" s="607"/>
      <c r="M223" s="607"/>
      <c r="N223" s="607"/>
      <c r="O223" s="607"/>
      <c r="P223" s="608" t="s">
        <v>2923</v>
      </c>
    </row>
    <row r="224" spans="1:16" ht="31.2">
      <c r="A224" s="607">
        <v>25200001</v>
      </c>
      <c r="B224" s="607"/>
      <c r="C224" s="612" t="s">
        <v>2768</v>
      </c>
      <c r="D224" s="607" t="s">
        <v>2888</v>
      </c>
      <c r="E224" s="607"/>
      <c r="F224" s="607">
        <v>30</v>
      </c>
      <c r="G224" s="607"/>
      <c r="H224" s="607"/>
      <c r="I224" s="607">
        <v>20</v>
      </c>
      <c r="J224" s="607"/>
      <c r="K224" s="607"/>
      <c r="L224" s="607"/>
      <c r="M224" s="607"/>
      <c r="N224" s="607"/>
      <c r="O224" s="607">
        <v>20</v>
      </c>
      <c r="P224" s="608" t="s">
        <v>2924</v>
      </c>
    </row>
    <row r="225" spans="1:16" ht="21">
      <c r="A225" s="607">
        <v>25300061</v>
      </c>
      <c r="B225" s="607"/>
      <c r="C225" s="612" t="s">
        <v>2769</v>
      </c>
      <c r="D225" s="607" t="s">
        <v>2888</v>
      </c>
      <c r="E225" s="607" t="s">
        <v>354</v>
      </c>
      <c r="F225" s="607" t="s">
        <v>354</v>
      </c>
      <c r="G225" s="607"/>
      <c r="H225" s="607"/>
      <c r="I225" s="607" t="s">
        <v>354</v>
      </c>
      <c r="J225" s="607"/>
      <c r="K225" s="607"/>
      <c r="L225" s="607"/>
      <c r="M225" s="607"/>
      <c r="N225" s="607"/>
      <c r="O225" s="607">
        <v>23</v>
      </c>
      <c r="P225" s="608" t="s">
        <v>2920</v>
      </c>
    </row>
    <row r="226" spans="1:16" ht="21">
      <c r="A226" s="607">
        <v>25301141</v>
      </c>
      <c r="B226" s="607"/>
      <c r="C226" s="612" t="s">
        <v>2608</v>
      </c>
      <c r="D226" s="607" t="s">
        <v>2888</v>
      </c>
      <c r="E226" s="607"/>
      <c r="F226" s="607"/>
      <c r="G226" s="607"/>
      <c r="H226" s="607"/>
      <c r="I226" s="607" t="s">
        <v>354</v>
      </c>
      <c r="J226" s="607"/>
      <c r="K226" s="607"/>
      <c r="L226" s="607"/>
      <c r="M226" s="607"/>
      <c r="N226" s="607"/>
      <c r="O226" s="607">
        <v>23</v>
      </c>
      <c r="P226" s="608" t="s">
        <v>2920</v>
      </c>
    </row>
    <row r="227" spans="1:16" ht="21">
      <c r="A227" s="613" t="s">
        <v>2956</v>
      </c>
      <c r="B227" s="614"/>
      <c r="C227" s="614" t="s">
        <v>2957</v>
      </c>
      <c r="D227" s="614" t="s">
        <v>2991</v>
      </c>
      <c r="E227" s="615"/>
      <c r="F227" s="615"/>
      <c r="G227" s="615"/>
      <c r="H227" s="615"/>
      <c r="I227" s="615">
        <v>23</v>
      </c>
      <c r="J227" s="615"/>
      <c r="K227" s="615"/>
      <c r="L227" s="615"/>
      <c r="M227" s="615"/>
      <c r="N227" s="615"/>
      <c r="O227" s="614">
        <v>57</v>
      </c>
      <c r="P227" s="616" t="s">
        <v>2992</v>
      </c>
    </row>
    <row r="228" spans="1:16" ht="21">
      <c r="A228" s="613" t="s">
        <v>2962</v>
      </c>
      <c r="B228" s="614"/>
      <c r="C228" s="614" t="s">
        <v>2963</v>
      </c>
      <c r="D228" s="614" t="s">
        <v>2991</v>
      </c>
      <c r="E228" s="615"/>
      <c r="F228" s="615"/>
      <c r="G228" s="615"/>
      <c r="H228" s="615"/>
      <c r="I228" s="614">
        <v>23</v>
      </c>
      <c r="J228" s="615"/>
      <c r="K228" s="615"/>
      <c r="L228" s="615"/>
      <c r="M228" s="615"/>
      <c r="N228" s="615"/>
      <c r="O228" s="614">
        <v>57</v>
      </c>
      <c r="P228" s="616" t="s">
        <v>2992</v>
      </c>
    </row>
    <row r="229" spans="1:16" ht="20.399999999999999">
      <c r="A229" s="620" t="s">
        <v>3061</v>
      </c>
      <c r="B229" s="621"/>
      <c r="C229" s="621" t="s">
        <v>3069</v>
      </c>
      <c r="D229" s="621" t="s">
        <v>3067</v>
      </c>
      <c r="E229" s="622"/>
      <c r="F229" s="622">
        <v>22</v>
      </c>
      <c r="G229" s="622"/>
      <c r="H229" s="622"/>
      <c r="I229" s="621">
        <v>25</v>
      </c>
      <c r="J229" s="622"/>
      <c r="K229" s="622"/>
      <c r="L229" s="622"/>
      <c r="M229" s="622"/>
      <c r="N229" s="622"/>
      <c r="O229" s="621">
        <v>25</v>
      </c>
      <c r="P229" s="617" t="s">
        <v>3068</v>
      </c>
    </row>
    <row r="230" spans="1:16" ht="20.399999999999999">
      <c r="A230" s="621">
        <v>25400491</v>
      </c>
      <c r="B230" s="622"/>
      <c r="C230" s="617" t="s">
        <v>3058</v>
      </c>
      <c r="D230" s="621" t="s">
        <v>3067</v>
      </c>
      <c r="E230" s="622"/>
      <c r="F230" s="622">
        <v>22</v>
      </c>
      <c r="G230" s="622"/>
      <c r="H230" s="622"/>
      <c r="I230" s="621">
        <v>25</v>
      </c>
      <c r="J230" s="622"/>
      <c r="K230" s="622"/>
      <c r="L230" s="622"/>
      <c r="M230" s="622"/>
      <c r="N230" s="622"/>
      <c r="O230" s="621">
        <v>25</v>
      </c>
      <c r="P230" s="617" t="s">
        <v>3068</v>
      </c>
    </row>
    <row r="231" spans="1:16" ht="30.6">
      <c r="A231" s="623">
        <v>25300061</v>
      </c>
      <c r="B231" s="624"/>
      <c r="C231" s="623" t="s">
        <v>2769</v>
      </c>
      <c r="D231" s="623" t="s">
        <v>3120</v>
      </c>
      <c r="E231" s="624"/>
      <c r="F231" s="624" t="s">
        <v>354</v>
      </c>
      <c r="G231" s="624"/>
      <c r="H231" s="624"/>
      <c r="I231" s="623">
        <v>23</v>
      </c>
      <c r="J231" s="624"/>
      <c r="K231" s="624"/>
      <c r="L231" s="624"/>
      <c r="M231" s="624"/>
      <c r="N231" s="624"/>
      <c r="O231" s="623">
        <v>57</v>
      </c>
      <c r="P231" s="619" t="s">
        <v>3121</v>
      </c>
    </row>
    <row r="232" spans="1:16" ht="30.6">
      <c r="A232" s="623">
        <v>13400251</v>
      </c>
      <c r="B232" s="624"/>
      <c r="C232" s="623" t="s">
        <v>3029</v>
      </c>
      <c r="D232" s="623" t="s">
        <v>3120</v>
      </c>
      <c r="E232" s="624"/>
      <c r="F232" s="624" t="s">
        <v>354</v>
      </c>
      <c r="G232" s="624"/>
      <c r="H232" s="624"/>
      <c r="I232" s="623" t="s">
        <v>354</v>
      </c>
      <c r="J232" s="624"/>
      <c r="K232" s="624"/>
      <c r="L232" s="624"/>
      <c r="M232" s="624"/>
      <c r="N232" s="624"/>
      <c r="O232" s="623">
        <v>23</v>
      </c>
      <c r="P232" s="619" t="s">
        <v>3139</v>
      </c>
    </row>
    <row r="233" spans="1:16" ht="30.6">
      <c r="A233" s="623">
        <v>14300351</v>
      </c>
      <c r="B233" s="624"/>
      <c r="C233" s="623" t="s">
        <v>3028</v>
      </c>
      <c r="D233" s="623" t="s">
        <v>3120</v>
      </c>
      <c r="E233" s="624"/>
      <c r="F233" s="624" t="s">
        <v>354</v>
      </c>
      <c r="G233" s="624"/>
      <c r="H233" s="624"/>
      <c r="I233" s="623" t="s">
        <v>354</v>
      </c>
      <c r="J233" s="624"/>
      <c r="K233" s="624"/>
      <c r="L233" s="624"/>
      <c r="M233" s="624"/>
      <c r="N233" s="624"/>
      <c r="O233" s="623">
        <v>23</v>
      </c>
      <c r="P233" s="619" t="s">
        <v>3139</v>
      </c>
    </row>
    <row r="234" spans="1:16" ht="20.399999999999999">
      <c r="A234" s="623">
        <v>28300043</v>
      </c>
      <c r="B234" s="624"/>
      <c r="C234" s="623" t="s">
        <v>3028</v>
      </c>
      <c r="D234" s="623" t="s">
        <v>3120</v>
      </c>
      <c r="E234" s="624"/>
      <c r="F234" s="624" t="s">
        <v>354</v>
      </c>
      <c r="G234" s="624"/>
      <c r="H234" s="624"/>
      <c r="I234" s="623">
        <v>28</v>
      </c>
      <c r="J234" s="624"/>
      <c r="K234" s="624"/>
      <c r="L234" s="624"/>
      <c r="M234" s="624"/>
      <c r="N234" s="624"/>
      <c r="O234" s="623">
        <v>5</v>
      </c>
      <c r="P234" s="619" t="s">
        <v>3143</v>
      </c>
    </row>
    <row r="235" spans="1:16" ht="40.799999999999997">
      <c r="A235" s="623">
        <v>43900003</v>
      </c>
      <c r="B235" s="624"/>
      <c r="C235" s="618" t="s">
        <v>1319</v>
      </c>
      <c r="D235" s="623" t="s">
        <v>3120</v>
      </c>
      <c r="E235" s="624"/>
      <c r="F235" s="624" t="s">
        <v>354</v>
      </c>
      <c r="G235" s="624"/>
      <c r="H235" s="624"/>
      <c r="I235" s="623">
        <v>6</v>
      </c>
      <c r="J235" s="624"/>
      <c r="K235" s="624"/>
      <c r="L235" s="624"/>
      <c r="M235" s="624"/>
      <c r="N235" s="624"/>
      <c r="O235" s="623">
        <v>56</v>
      </c>
      <c r="P235" s="619" t="s">
        <v>3144</v>
      </c>
    </row>
    <row r="236" spans="1:16" ht="20.399999999999999">
      <c r="A236" s="641">
        <v>25400491</v>
      </c>
      <c r="B236" s="642"/>
      <c r="C236" s="643" t="s">
        <v>3058</v>
      </c>
      <c r="D236" s="641" t="s">
        <v>3169</v>
      </c>
      <c r="E236" s="642"/>
      <c r="F236" s="642" t="s">
        <v>354</v>
      </c>
      <c r="G236" s="642"/>
      <c r="H236" s="642"/>
      <c r="I236" s="641">
        <v>25</v>
      </c>
      <c r="J236" s="642"/>
      <c r="K236" s="642"/>
      <c r="L236" s="642">
        <v>22</v>
      </c>
      <c r="M236" s="642"/>
      <c r="N236" s="642"/>
      <c r="O236" s="641">
        <v>25</v>
      </c>
      <c r="P236" s="643" t="s">
        <v>3170</v>
      </c>
    </row>
    <row r="237" spans="1:16" ht="20.399999999999999">
      <c r="A237" s="641">
        <v>25400491</v>
      </c>
      <c r="B237" s="642"/>
      <c r="C237" s="643" t="s">
        <v>3171</v>
      </c>
      <c r="D237" s="641" t="s">
        <v>3169</v>
      </c>
      <c r="E237" s="642"/>
      <c r="F237" s="642" t="s">
        <v>354</v>
      </c>
      <c r="G237" s="642"/>
      <c r="H237" s="642"/>
      <c r="I237" s="641">
        <v>25</v>
      </c>
      <c r="J237" s="642"/>
      <c r="K237" s="642"/>
      <c r="L237" s="642">
        <v>22</v>
      </c>
      <c r="M237" s="642"/>
      <c r="N237" s="642"/>
      <c r="O237" s="641">
        <v>25</v>
      </c>
      <c r="P237" s="643" t="s">
        <v>3170</v>
      </c>
    </row>
    <row r="238" spans="1:16" ht="20.399999999999999">
      <c r="A238" s="644" t="s">
        <v>3061</v>
      </c>
      <c r="B238" s="641"/>
      <c r="C238" s="641" t="s">
        <v>3069</v>
      </c>
      <c r="D238" s="641" t="s">
        <v>3169</v>
      </c>
      <c r="E238" s="642"/>
      <c r="F238" s="642" t="s">
        <v>354</v>
      </c>
      <c r="G238" s="642"/>
      <c r="H238" s="642"/>
      <c r="I238" s="641">
        <v>25</v>
      </c>
      <c r="J238" s="642"/>
      <c r="K238" s="642"/>
      <c r="L238" s="642">
        <v>22</v>
      </c>
      <c r="M238" s="642"/>
      <c r="N238" s="642"/>
      <c r="O238" s="641">
        <v>25</v>
      </c>
      <c r="P238" s="643" t="s">
        <v>3170</v>
      </c>
    </row>
    <row r="239" spans="1:16" ht="20.399999999999999">
      <c r="A239" s="644" t="s">
        <v>3172</v>
      </c>
      <c r="B239" s="641"/>
      <c r="C239" s="641" t="s">
        <v>3069</v>
      </c>
      <c r="D239" s="641" t="s">
        <v>3169</v>
      </c>
      <c r="E239" s="642"/>
      <c r="F239" s="642" t="s">
        <v>354</v>
      </c>
      <c r="G239" s="642"/>
      <c r="H239" s="642"/>
      <c r="I239" s="641">
        <v>25</v>
      </c>
      <c r="J239" s="642"/>
      <c r="K239" s="642"/>
      <c r="L239" s="642">
        <v>22</v>
      </c>
      <c r="M239" s="642"/>
      <c r="N239" s="642"/>
      <c r="O239" s="641">
        <v>25</v>
      </c>
      <c r="P239" s="643" t="s">
        <v>3170</v>
      </c>
    </row>
  </sheetData>
  <mergeCells count="1">
    <mergeCell ref="P59:P63"/>
  </mergeCells>
  <phoneticPr fontId="26" type="noConversion"/>
  <pageMargins left="0" right="0" top="0.28000000000000003" bottom="0.5" header="0.5" footer="0.5"/>
  <pageSetup scale="70" orientation="landscape" r:id="rId1"/>
  <headerFooter alignWithMargins="0"/>
  <ignoredErrors>
    <ignoredError sqref="K17:O17 M18:M19"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
  <sheetViews>
    <sheetView workbookViewId="0"/>
  </sheetViews>
  <sheetFormatPr defaultRowHeight="13.2"/>
  <sheetData/>
  <phoneticPr fontId="6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
  <sheetViews>
    <sheetView workbookViewId="0"/>
  </sheetViews>
  <sheetFormatPr defaultRowHeight="13.2"/>
  <sheetData/>
  <phoneticPr fontId="6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92D050"/>
  </sheetPr>
  <dimension ref="A1:I119"/>
  <sheetViews>
    <sheetView workbookViewId="0"/>
  </sheetViews>
  <sheetFormatPr defaultRowHeight="13.2"/>
  <cols>
    <col min="1" max="1" width="3" customWidth="1"/>
    <col min="2" max="2" width="9" bestFit="1" customWidth="1"/>
    <col min="3" max="3" width="47" bestFit="1" customWidth="1"/>
    <col min="4" max="4" width="8.6640625" bestFit="1" customWidth="1"/>
    <col min="5" max="5" width="7.88671875" bestFit="1" customWidth="1"/>
    <col min="6" max="6" width="7.33203125" bestFit="1" customWidth="1"/>
    <col min="8" max="8" width="9.109375" style="15"/>
    <col min="9" max="9" width="62.33203125" style="15" bestFit="1" customWidth="1"/>
  </cols>
  <sheetData>
    <row r="1" spans="1:9">
      <c r="H1" s="550"/>
      <c r="I1" s="109"/>
    </row>
    <row r="2" spans="1:9">
      <c r="A2" t="s">
        <v>837</v>
      </c>
      <c r="H2" s="551"/>
      <c r="I2" s="552"/>
    </row>
    <row r="3" spans="1:9">
      <c r="A3" s="176" t="s">
        <v>2928</v>
      </c>
      <c r="H3" s="280"/>
      <c r="I3" s="109"/>
    </row>
    <row r="4" spans="1:9" ht="13.8">
      <c r="B4" s="550"/>
      <c r="C4" s="553"/>
      <c r="D4" s="554" t="s">
        <v>1992</v>
      </c>
      <c r="E4" s="555" t="s">
        <v>321</v>
      </c>
      <c r="F4" s="556" t="s">
        <v>1051</v>
      </c>
      <c r="G4" s="557"/>
      <c r="H4" s="556" t="s">
        <v>1051</v>
      </c>
      <c r="I4"/>
    </row>
    <row r="5" spans="1:9" ht="52.8">
      <c r="B5" s="558" t="s">
        <v>1955</v>
      </c>
      <c r="C5" s="559" t="s">
        <v>529</v>
      </c>
      <c r="D5" s="560" t="s">
        <v>1180</v>
      </c>
      <c r="E5" s="560" t="s">
        <v>1180</v>
      </c>
      <c r="F5" s="560" t="s">
        <v>366</v>
      </c>
      <c r="G5" s="561"/>
      <c r="H5" s="560" t="s">
        <v>366</v>
      </c>
      <c r="I5"/>
    </row>
    <row r="6" spans="1:9">
      <c r="B6" s="397" t="s">
        <v>2297</v>
      </c>
      <c r="C6" s="109" t="s">
        <v>2295</v>
      </c>
      <c r="D6" s="562"/>
      <c r="E6" s="563"/>
      <c r="F6" s="564" t="s">
        <v>1120</v>
      </c>
      <c r="G6" s="557" t="s">
        <v>2925</v>
      </c>
      <c r="H6" s="565" t="s">
        <v>1809</v>
      </c>
      <c r="I6"/>
    </row>
    <row r="7" spans="1:9">
      <c r="B7" s="397">
        <v>13100773</v>
      </c>
      <c r="C7" s="109" t="s">
        <v>1162</v>
      </c>
      <c r="D7" s="562"/>
      <c r="E7" s="563"/>
      <c r="F7" s="564" t="s">
        <v>1120</v>
      </c>
      <c r="G7" s="557" t="s">
        <v>1588</v>
      </c>
      <c r="H7" s="565" t="s">
        <v>1801</v>
      </c>
      <c r="I7"/>
    </row>
    <row r="8" spans="1:9">
      <c r="B8" s="397">
        <v>17500001</v>
      </c>
      <c r="C8" s="109" t="s">
        <v>2596</v>
      </c>
      <c r="D8" s="562"/>
      <c r="E8" s="563"/>
      <c r="F8" s="564" t="s">
        <v>1120</v>
      </c>
      <c r="G8" s="557" t="s">
        <v>1588</v>
      </c>
      <c r="H8" s="565" t="s">
        <v>1801</v>
      </c>
      <c r="I8"/>
    </row>
    <row r="9" spans="1:9">
      <c r="B9" s="397" t="s">
        <v>1536</v>
      </c>
      <c r="C9" s="109" t="s">
        <v>2586</v>
      </c>
      <c r="D9" s="562"/>
      <c r="E9" s="563"/>
      <c r="F9" s="564" t="s">
        <v>1120</v>
      </c>
      <c r="G9" s="557" t="s">
        <v>1588</v>
      </c>
      <c r="H9" s="565" t="s">
        <v>1801</v>
      </c>
      <c r="I9"/>
    </row>
    <row r="10" spans="1:9">
      <c r="B10" s="397" t="s">
        <v>1443</v>
      </c>
      <c r="C10" s="109" t="s">
        <v>2597</v>
      </c>
      <c r="D10" s="562"/>
      <c r="E10" s="563"/>
      <c r="F10" s="564" t="s">
        <v>1120</v>
      </c>
      <c r="G10" s="557" t="s">
        <v>1588</v>
      </c>
      <c r="H10" s="565" t="s">
        <v>1801</v>
      </c>
      <c r="I10"/>
    </row>
    <row r="11" spans="1:9">
      <c r="B11" s="397" t="s">
        <v>1537</v>
      </c>
      <c r="C11" s="109" t="s">
        <v>2588</v>
      </c>
      <c r="D11" s="562"/>
      <c r="E11" s="563"/>
      <c r="F11" s="564" t="s">
        <v>1120</v>
      </c>
      <c r="G11" s="557" t="s">
        <v>1588</v>
      </c>
      <c r="H11" s="565" t="s">
        <v>1801</v>
      </c>
      <c r="I11"/>
    </row>
    <row r="12" spans="1:9">
      <c r="B12" s="397">
        <v>17500021</v>
      </c>
      <c r="C12" s="109" t="s">
        <v>864</v>
      </c>
      <c r="D12" s="562"/>
      <c r="E12" s="563"/>
      <c r="F12" s="564" t="s">
        <v>1120</v>
      </c>
      <c r="G12" s="557" t="s">
        <v>1588</v>
      </c>
      <c r="H12" s="565" t="s">
        <v>1801</v>
      </c>
      <c r="I12"/>
    </row>
    <row r="13" spans="1:9">
      <c r="B13" s="397" t="s">
        <v>1538</v>
      </c>
      <c r="C13" s="109" t="s">
        <v>957</v>
      </c>
      <c r="D13" s="562"/>
      <c r="E13" s="563"/>
      <c r="F13" s="564" t="s">
        <v>1120</v>
      </c>
      <c r="G13" s="557" t="s">
        <v>1588</v>
      </c>
      <c r="H13" s="565" t="s">
        <v>1801</v>
      </c>
      <c r="I13"/>
    </row>
    <row r="14" spans="1:9">
      <c r="B14" s="397" t="s">
        <v>1539</v>
      </c>
      <c r="C14" s="109" t="s">
        <v>373</v>
      </c>
      <c r="D14" s="562"/>
      <c r="E14" s="563"/>
      <c r="F14" s="564" t="s">
        <v>1120</v>
      </c>
      <c r="G14" s="557" t="s">
        <v>1588</v>
      </c>
      <c r="H14" s="565" t="s">
        <v>1801</v>
      </c>
      <c r="I14"/>
    </row>
    <row r="15" spans="1:9">
      <c r="B15" s="566">
        <v>17500041</v>
      </c>
      <c r="C15" s="109" t="s">
        <v>437</v>
      </c>
      <c r="D15" s="562"/>
      <c r="E15" s="563"/>
      <c r="F15" s="564" t="s">
        <v>1120</v>
      </c>
      <c r="G15" s="557" t="s">
        <v>1588</v>
      </c>
      <c r="H15" s="565" t="s">
        <v>1801</v>
      </c>
      <c r="I15"/>
    </row>
    <row r="16" spans="1:9">
      <c r="B16" s="566">
        <v>17500051</v>
      </c>
      <c r="C16" s="109" t="s">
        <v>437</v>
      </c>
      <c r="D16" s="562"/>
      <c r="E16" s="563"/>
      <c r="F16" s="564" t="s">
        <v>1120</v>
      </c>
      <c r="G16" s="557" t="s">
        <v>1588</v>
      </c>
      <c r="H16" s="565" t="s">
        <v>1801</v>
      </c>
      <c r="I16"/>
    </row>
    <row r="17" spans="2:9">
      <c r="B17" s="566">
        <v>17500061</v>
      </c>
      <c r="C17" s="109" t="s">
        <v>19</v>
      </c>
      <c r="D17" s="562"/>
      <c r="E17" s="563"/>
      <c r="F17" s="564" t="s">
        <v>1120</v>
      </c>
      <c r="G17" s="557" t="s">
        <v>1588</v>
      </c>
      <c r="H17" s="565" t="s">
        <v>1801</v>
      </c>
      <c r="I17"/>
    </row>
    <row r="18" spans="2:9">
      <c r="B18" s="397">
        <v>17600001</v>
      </c>
      <c r="C18" s="567" t="s">
        <v>2602</v>
      </c>
      <c r="D18" s="562"/>
      <c r="E18" s="563"/>
      <c r="F18" s="564" t="s">
        <v>1120</v>
      </c>
      <c r="G18" s="557" t="s">
        <v>1588</v>
      </c>
      <c r="H18" s="565" t="s">
        <v>1801</v>
      </c>
      <c r="I18"/>
    </row>
    <row r="19" spans="2:9">
      <c r="B19" s="397">
        <v>17600002</v>
      </c>
      <c r="C19" s="109" t="s">
        <v>1776</v>
      </c>
      <c r="D19" s="562"/>
      <c r="E19" s="563"/>
      <c r="F19" s="564" t="s">
        <v>1120</v>
      </c>
      <c r="G19" s="557" t="s">
        <v>1588</v>
      </c>
      <c r="H19" s="565" t="s">
        <v>1801</v>
      </c>
      <c r="I19"/>
    </row>
    <row r="20" spans="2:9">
      <c r="B20" s="397">
        <v>17600011</v>
      </c>
      <c r="C20" s="567" t="s">
        <v>2603</v>
      </c>
      <c r="D20" s="562"/>
      <c r="E20" s="563"/>
      <c r="F20" s="564" t="s">
        <v>1120</v>
      </c>
      <c r="G20" s="557" t="s">
        <v>1588</v>
      </c>
      <c r="H20" s="565" t="s">
        <v>1801</v>
      </c>
      <c r="I20"/>
    </row>
    <row r="21" spans="2:9">
      <c r="B21" s="397">
        <v>17600012</v>
      </c>
      <c r="C21" s="109" t="s">
        <v>1818</v>
      </c>
      <c r="D21" s="562"/>
      <c r="E21" s="563"/>
      <c r="F21" s="564" t="s">
        <v>1120</v>
      </c>
      <c r="G21" s="557" t="s">
        <v>1588</v>
      </c>
      <c r="H21" s="565" t="s">
        <v>1801</v>
      </c>
      <c r="I21"/>
    </row>
    <row r="22" spans="2:9">
      <c r="B22" s="566">
        <v>17600021</v>
      </c>
      <c r="C22" s="109" t="s">
        <v>438</v>
      </c>
      <c r="D22" s="562"/>
      <c r="E22" s="563"/>
      <c r="F22" s="564" t="s">
        <v>1120</v>
      </c>
      <c r="G22" s="557" t="s">
        <v>1588</v>
      </c>
      <c r="H22" s="565" t="s">
        <v>1801</v>
      </c>
      <c r="I22"/>
    </row>
    <row r="23" spans="2:9">
      <c r="B23" s="397">
        <v>17600023</v>
      </c>
      <c r="C23" s="109" t="s">
        <v>1820</v>
      </c>
      <c r="D23" s="562"/>
      <c r="E23" s="563"/>
      <c r="F23" s="564" t="s">
        <v>1120</v>
      </c>
      <c r="G23" s="557" t="s">
        <v>1588</v>
      </c>
      <c r="H23" s="565" t="s">
        <v>1801</v>
      </c>
      <c r="I23"/>
    </row>
    <row r="24" spans="2:9">
      <c r="B24" s="566">
        <v>17600031</v>
      </c>
      <c r="C24" s="109" t="s">
        <v>439</v>
      </c>
      <c r="D24" s="562"/>
      <c r="E24" s="563"/>
      <c r="F24" s="564" t="s">
        <v>1120</v>
      </c>
      <c r="G24" s="557" t="s">
        <v>1588</v>
      </c>
      <c r="H24" s="565" t="s">
        <v>1801</v>
      </c>
      <c r="I24"/>
    </row>
    <row r="25" spans="2:9">
      <c r="B25" s="397">
        <v>17600051</v>
      </c>
      <c r="C25" s="109" t="s">
        <v>113</v>
      </c>
      <c r="D25" s="562"/>
      <c r="E25" s="563"/>
      <c r="F25" s="564" t="s">
        <v>1120</v>
      </c>
      <c r="G25" s="557" t="s">
        <v>1588</v>
      </c>
      <c r="H25" s="565" t="s">
        <v>1801</v>
      </c>
      <c r="I25"/>
    </row>
    <row r="26" spans="2:9">
      <c r="B26" s="397">
        <v>17600061</v>
      </c>
      <c r="C26" s="109" t="s">
        <v>4</v>
      </c>
      <c r="D26" s="562"/>
      <c r="E26" s="563"/>
      <c r="F26" s="564" t="s">
        <v>1120</v>
      </c>
      <c r="G26" s="557" t="s">
        <v>1588</v>
      </c>
      <c r="H26" s="565" t="s">
        <v>1801</v>
      </c>
      <c r="I26"/>
    </row>
    <row r="27" spans="2:9">
      <c r="B27" s="397">
        <v>17600071</v>
      </c>
      <c r="C27" s="109" t="s">
        <v>784</v>
      </c>
      <c r="D27" s="562"/>
      <c r="E27" s="563"/>
      <c r="F27" s="564" t="s">
        <v>1120</v>
      </c>
      <c r="G27" s="557" t="s">
        <v>1588</v>
      </c>
      <c r="H27" s="565" t="s">
        <v>1801</v>
      </c>
      <c r="I27"/>
    </row>
    <row r="28" spans="2:9">
      <c r="B28" s="397">
        <v>17600081</v>
      </c>
      <c r="C28" s="109" t="s">
        <v>785</v>
      </c>
      <c r="D28" s="562"/>
      <c r="E28" s="563"/>
      <c r="F28" s="564" t="s">
        <v>1120</v>
      </c>
      <c r="G28" s="557" t="s">
        <v>1588</v>
      </c>
      <c r="H28" s="565" t="s">
        <v>1801</v>
      </c>
      <c r="I28"/>
    </row>
    <row r="29" spans="2:9">
      <c r="B29" s="566">
        <v>17600091</v>
      </c>
      <c r="C29" s="109" t="s">
        <v>437</v>
      </c>
      <c r="D29" s="562"/>
      <c r="E29" s="563"/>
      <c r="F29" s="564" t="s">
        <v>1120</v>
      </c>
      <c r="G29" s="557" t="s">
        <v>1588</v>
      </c>
      <c r="H29" s="565" t="s">
        <v>1801</v>
      </c>
      <c r="I29"/>
    </row>
    <row r="30" spans="2:9">
      <c r="B30" s="566">
        <v>17600101</v>
      </c>
      <c r="C30" s="109" t="s">
        <v>1209</v>
      </c>
      <c r="D30" s="562"/>
      <c r="E30" s="563"/>
      <c r="F30" s="564" t="s">
        <v>1120</v>
      </c>
      <c r="G30" s="557" t="s">
        <v>1588</v>
      </c>
      <c r="H30" s="565" t="s">
        <v>1801</v>
      </c>
      <c r="I30"/>
    </row>
    <row r="31" spans="2:9">
      <c r="B31" s="566">
        <v>17600111</v>
      </c>
      <c r="C31" s="109" t="s">
        <v>2423</v>
      </c>
      <c r="D31" s="562"/>
      <c r="E31" s="563"/>
      <c r="F31" s="564" t="s">
        <v>1120</v>
      </c>
      <c r="G31" s="557" t="s">
        <v>1588</v>
      </c>
      <c r="H31" s="565" t="s">
        <v>1801</v>
      </c>
      <c r="I31"/>
    </row>
    <row r="32" spans="2:9">
      <c r="B32" s="566">
        <v>17600121</v>
      </c>
      <c r="C32" s="109" t="s">
        <v>2425</v>
      </c>
      <c r="D32" s="562"/>
      <c r="E32" s="563"/>
      <c r="F32" s="564" t="s">
        <v>1120</v>
      </c>
      <c r="G32" s="557" t="s">
        <v>1588</v>
      </c>
      <c r="H32" s="565" t="s">
        <v>1801</v>
      </c>
      <c r="I32"/>
    </row>
    <row r="33" spans="2:9">
      <c r="B33" s="397">
        <v>18230002</v>
      </c>
      <c r="C33" s="109" t="s">
        <v>2927</v>
      </c>
      <c r="D33" s="568"/>
      <c r="E33" s="569"/>
      <c r="F33" s="564" t="s">
        <v>1896</v>
      </c>
      <c r="G33" s="557" t="s">
        <v>1588</v>
      </c>
      <c r="H33" s="569" t="s">
        <v>1254</v>
      </c>
      <c r="I33"/>
    </row>
    <row r="34" spans="2:9">
      <c r="B34" s="397">
        <v>18230061</v>
      </c>
      <c r="C34" s="109" t="s">
        <v>454</v>
      </c>
      <c r="D34" s="568">
        <v>9</v>
      </c>
      <c r="E34" s="563"/>
      <c r="F34" s="564" t="s">
        <v>877</v>
      </c>
      <c r="G34" s="557" t="s">
        <v>2925</v>
      </c>
      <c r="H34" s="565">
        <v>24</v>
      </c>
      <c r="I34"/>
    </row>
    <row r="35" spans="2:9">
      <c r="B35" s="397">
        <v>18600063</v>
      </c>
      <c r="C35" s="109" t="s">
        <v>1940</v>
      </c>
      <c r="D35" s="562"/>
      <c r="E35" s="570"/>
      <c r="F35" s="571" t="s">
        <v>1254</v>
      </c>
      <c r="G35" s="557" t="s">
        <v>1588</v>
      </c>
      <c r="H35" s="572" t="s">
        <v>1560</v>
      </c>
      <c r="I35"/>
    </row>
    <row r="36" spans="2:9">
      <c r="B36" s="397">
        <v>18600123</v>
      </c>
      <c r="C36" s="109" t="s">
        <v>256</v>
      </c>
      <c r="D36" s="562"/>
      <c r="E36" s="563"/>
      <c r="F36" s="564" t="s">
        <v>1254</v>
      </c>
      <c r="G36" s="557" t="s">
        <v>1588</v>
      </c>
      <c r="H36" s="565" t="s">
        <v>1560</v>
      </c>
      <c r="I36"/>
    </row>
    <row r="37" spans="2:9">
      <c r="B37" s="397" t="s">
        <v>503</v>
      </c>
      <c r="C37" s="109" t="s">
        <v>1212</v>
      </c>
      <c r="D37" s="562"/>
      <c r="E37" s="563"/>
      <c r="F37" s="564" t="s">
        <v>1254</v>
      </c>
      <c r="G37" s="557" t="s">
        <v>1588</v>
      </c>
      <c r="H37" s="565" t="s">
        <v>1801</v>
      </c>
      <c r="I37"/>
    </row>
    <row r="38" spans="2:9">
      <c r="B38" s="397">
        <v>18600511</v>
      </c>
      <c r="C38" s="109" t="s">
        <v>1738</v>
      </c>
      <c r="D38" s="562"/>
      <c r="E38" s="563"/>
      <c r="F38" s="564" t="s">
        <v>1254</v>
      </c>
      <c r="G38" s="557" t="s">
        <v>1588</v>
      </c>
      <c r="H38" s="565" t="s">
        <v>1801</v>
      </c>
      <c r="I38"/>
    </row>
    <row r="39" spans="2:9">
      <c r="B39" s="397">
        <v>18600512</v>
      </c>
      <c r="C39" s="109" t="s">
        <v>2598</v>
      </c>
      <c r="D39" s="562"/>
      <c r="E39" s="563"/>
      <c r="F39" s="564" t="s">
        <v>1254</v>
      </c>
      <c r="G39" s="557" t="s">
        <v>1588</v>
      </c>
      <c r="H39" s="565" t="s">
        <v>1801</v>
      </c>
      <c r="I39"/>
    </row>
    <row r="40" spans="2:9">
      <c r="B40" s="397" t="s">
        <v>730</v>
      </c>
      <c r="C40" s="109" t="s">
        <v>725</v>
      </c>
      <c r="D40" s="562"/>
      <c r="E40" s="563"/>
      <c r="F40" s="564" t="s">
        <v>1254</v>
      </c>
      <c r="G40" s="557" t="s">
        <v>1588</v>
      </c>
      <c r="H40" s="565" t="s">
        <v>1801</v>
      </c>
      <c r="I40"/>
    </row>
    <row r="41" spans="2:9">
      <c r="B41" s="397">
        <v>18600601</v>
      </c>
      <c r="C41" s="109" t="s">
        <v>228</v>
      </c>
      <c r="D41" s="562"/>
      <c r="E41" s="563"/>
      <c r="F41" s="564" t="s">
        <v>1254</v>
      </c>
      <c r="G41" s="557" t="s">
        <v>1588</v>
      </c>
      <c r="H41" s="565" t="s">
        <v>1801</v>
      </c>
      <c r="I41"/>
    </row>
    <row r="42" spans="2:9">
      <c r="B42" s="397">
        <v>18608062</v>
      </c>
      <c r="C42" s="109" t="s">
        <v>947</v>
      </c>
      <c r="D42" s="562"/>
      <c r="E42" s="563"/>
      <c r="F42" s="564" t="s">
        <v>1254</v>
      </c>
      <c r="G42" s="557" t="s">
        <v>1588</v>
      </c>
      <c r="H42" s="565" t="s">
        <v>2926</v>
      </c>
      <c r="I42"/>
    </row>
    <row r="43" spans="2:9">
      <c r="B43" s="397">
        <v>19000011</v>
      </c>
      <c r="C43" s="109" t="s">
        <v>162</v>
      </c>
      <c r="D43" s="562"/>
      <c r="E43" s="563"/>
      <c r="F43" s="564" t="s">
        <v>1896</v>
      </c>
      <c r="G43" s="557" t="s">
        <v>1588</v>
      </c>
      <c r="H43" s="565" t="s">
        <v>1120</v>
      </c>
      <c r="I43"/>
    </row>
    <row r="44" spans="2:9">
      <c r="B44" s="397">
        <v>19000032</v>
      </c>
      <c r="C44" s="109" t="s">
        <v>1826</v>
      </c>
      <c r="D44" s="562"/>
      <c r="E44" s="563"/>
      <c r="F44" s="564" t="s">
        <v>1896</v>
      </c>
      <c r="G44" s="557" t="s">
        <v>1588</v>
      </c>
      <c r="H44" s="565" t="s">
        <v>1801</v>
      </c>
      <c r="I44"/>
    </row>
    <row r="45" spans="2:9">
      <c r="B45" s="397">
        <v>19000042</v>
      </c>
      <c r="C45" s="109" t="s">
        <v>1863</v>
      </c>
      <c r="D45" s="562"/>
      <c r="E45" s="563"/>
      <c r="F45" s="564" t="s">
        <v>1896</v>
      </c>
      <c r="G45" s="557" t="s">
        <v>1588</v>
      </c>
      <c r="H45" s="565" t="s">
        <v>1801</v>
      </c>
      <c r="I45"/>
    </row>
    <row r="46" spans="2:9">
      <c r="B46" s="397">
        <v>19000052</v>
      </c>
      <c r="C46" s="109" t="s">
        <v>851</v>
      </c>
      <c r="D46" s="562"/>
      <c r="E46" s="563"/>
      <c r="F46" s="564" t="s">
        <v>1896</v>
      </c>
      <c r="G46" s="557" t="s">
        <v>1588</v>
      </c>
      <c r="H46" s="565" t="s">
        <v>1801</v>
      </c>
      <c r="I46"/>
    </row>
    <row r="47" spans="2:9">
      <c r="B47" s="397">
        <v>19000053</v>
      </c>
      <c r="C47" s="321" t="s">
        <v>355</v>
      </c>
      <c r="D47" s="573"/>
      <c r="E47" s="564"/>
      <c r="F47" s="564" t="s">
        <v>1896</v>
      </c>
      <c r="G47" s="574" t="s">
        <v>1588</v>
      </c>
      <c r="H47" s="565" t="s">
        <v>1120</v>
      </c>
      <c r="I47"/>
    </row>
    <row r="48" spans="2:9">
      <c r="B48" s="566">
        <v>19000072</v>
      </c>
      <c r="C48" s="109" t="s">
        <v>1213</v>
      </c>
      <c r="D48" s="562"/>
      <c r="E48" s="563"/>
      <c r="F48" s="564" t="s">
        <v>1896</v>
      </c>
      <c r="G48" s="557" t="s">
        <v>1588</v>
      </c>
      <c r="H48" s="565" t="s">
        <v>1801</v>
      </c>
      <c r="I48"/>
    </row>
    <row r="49" spans="2:9">
      <c r="B49" s="397">
        <v>19000081</v>
      </c>
      <c r="C49" s="109" t="s">
        <v>1746</v>
      </c>
      <c r="D49" s="562"/>
      <c r="E49" s="563"/>
      <c r="F49" s="564" t="s">
        <v>1896</v>
      </c>
      <c r="G49" s="557" t="s">
        <v>1588</v>
      </c>
      <c r="H49" s="565" t="s">
        <v>1801</v>
      </c>
      <c r="I49"/>
    </row>
    <row r="50" spans="2:9">
      <c r="B50" s="566">
        <v>19000082</v>
      </c>
      <c r="C50" s="109" t="s">
        <v>1214</v>
      </c>
      <c r="D50" s="562"/>
      <c r="E50" s="563"/>
      <c r="F50" s="564" t="s">
        <v>1896</v>
      </c>
      <c r="G50" s="557" t="s">
        <v>1588</v>
      </c>
      <c r="H50" s="565" t="s">
        <v>1801</v>
      </c>
      <c r="I50"/>
    </row>
    <row r="51" spans="2:9">
      <c r="B51" s="397">
        <v>19000083</v>
      </c>
      <c r="C51" s="109" t="s">
        <v>2334</v>
      </c>
      <c r="D51" s="562"/>
      <c r="E51" s="563"/>
      <c r="F51" s="564" t="s">
        <v>1896</v>
      </c>
      <c r="G51" s="557" t="s">
        <v>1588</v>
      </c>
      <c r="H51" s="565" t="s">
        <v>1254</v>
      </c>
      <c r="I51"/>
    </row>
    <row r="52" spans="2:9">
      <c r="B52" s="397">
        <v>19000091</v>
      </c>
      <c r="C52" s="109" t="s">
        <v>702</v>
      </c>
      <c r="D52" s="562"/>
      <c r="E52" s="563"/>
      <c r="F52" s="564" t="s">
        <v>1896</v>
      </c>
      <c r="G52" s="557" t="s">
        <v>1588</v>
      </c>
      <c r="H52" s="565" t="s">
        <v>1801</v>
      </c>
      <c r="I52"/>
    </row>
    <row r="53" spans="2:9">
      <c r="B53" s="566">
        <v>19000092</v>
      </c>
      <c r="C53" s="109" t="s">
        <v>1215</v>
      </c>
      <c r="D53" s="562"/>
      <c r="E53" s="563"/>
      <c r="F53" s="564" t="s">
        <v>1896</v>
      </c>
      <c r="G53" s="557" t="s">
        <v>1588</v>
      </c>
      <c r="H53" s="565" t="s">
        <v>1801</v>
      </c>
      <c r="I53"/>
    </row>
    <row r="54" spans="2:9">
      <c r="B54" s="397">
        <v>19000131</v>
      </c>
      <c r="C54" s="109" t="s">
        <v>1747</v>
      </c>
      <c r="D54" s="575"/>
      <c r="E54" s="576"/>
      <c r="F54" s="564" t="s">
        <v>1896</v>
      </c>
      <c r="G54" s="574" t="s">
        <v>1588</v>
      </c>
      <c r="H54" s="565" t="s">
        <v>1120</v>
      </c>
      <c r="I54"/>
    </row>
    <row r="55" spans="2:9">
      <c r="B55" s="566">
        <v>19000231</v>
      </c>
      <c r="C55" s="109" t="s">
        <v>1216</v>
      </c>
      <c r="D55" s="562"/>
      <c r="E55" s="563"/>
      <c r="F55" s="564" t="s">
        <v>1896</v>
      </c>
      <c r="G55" s="557" t="s">
        <v>1588</v>
      </c>
      <c r="H55" s="565" t="s">
        <v>1801</v>
      </c>
      <c r="I55"/>
    </row>
    <row r="56" spans="2:9">
      <c r="B56" s="566">
        <v>19000241</v>
      </c>
      <c r="C56" s="109" t="s">
        <v>1217</v>
      </c>
      <c r="D56" s="562"/>
      <c r="E56" s="563"/>
      <c r="F56" s="564" t="s">
        <v>1896</v>
      </c>
      <c r="G56" s="557" t="s">
        <v>1588</v>
      </c>
      <c r="H56" s="565" t="s">
        <v>1801</v>
      </c>
      <c r="I56"/>
    </row>
    <row r="57" spans="2:9">
      <c r="B57" s="397">
        <v>19000401</v>
      </c>
      <c r="C57" s="109" t="s">
        <v>871</v>
      </c>
      <c r="D57" s="573"/>
      <c r="E57" s="564"/>
      <c r="F57" s="564" t="s">
        <v>1896</v>
      </c>
      <c r="G57" s="557" t="s">
        <v>1588</v>
      </c>
      <c r="H57" s="565" t="s">
        <v>1120</v>
      </c>
      <c r="I57"/>
    </row>
    <row r="58" spans="2:9">
      <c r="B58" s="397">
        <v>19000413</v>
      </c>
      <c r="C58" s="109" t="s">
        <v>993</v>
      </c>
      <c r="D58" s="562"/>
      <c r="E58" s="563"/>
      <c r="F58" s="564" t="s">
        <v>1896</v>
      </c>
      <c r="G58" s="577" t="s">
        <v>1588</v>
      </c>
      <c r="H58" s="565" t="s">
        <v>1120</v>
      </c>
      <c r="I58"/>
    </row>
    <row r="59" spans="2:9">
      <c r="B59" s="397">
        <v>19000481</v>
      </c>
      <c r="C59" s="109" t="s">
        <v>293</v>
      </c>
      <c r="D59" s="578"/>
      <c r="E59" s="579"/>
      <c r="F59" s="580" t="s">
        <v>1896</v>
      </c>
      <c r="G59" s="557" t="s">
        <v>1588</v>
      </c>
      <c r="H59" s="581" t="s">
        <v>1120</v>
      </c>
      <c r="I59"/>
    </row>
    <row r="60" spans="2:9">
      <c r="B60" s="397">
        <v>21900003</v>
      </c>
      <c r="C60" s="109" t="s">
        <v>393</v>
      </c>
      <c r="D60" s="562"/>
      <c r="E60" s="563"/>
      <c r="F60" s="564" t="s">
        <v>1120</v>
      </c>
      <c r="G60" s="557" t="s">
        <v>1588</v>
      </c>
      <c r="H60" s="565" t="s">
        <v>1801</v>
      </c>
      <c r="I60"/>
    </row>
    <row r="61" spans="2:9">
      <c r="B61" s="397">
        <v>21900013</v>
      </c>
      <c r="C61" s="109" t="s">
        <v>383</v>
      </c>
      <c r="D61" s="562"/>
      <c r="E61" s="563"/>
      <c r="F61" s="564" t="s">
        <v>1120</v>
      </c>
      <c r="G61" s="557" t="s">
        <v>1588</v>
      </c>
      <c r="H61" s="565" t="s">
        <v>1801</v>
      </c>
      <c r="I61"/>
    </row>
    <row r="62" spans="2:9">
      <c r="B62" s="397">
        <v>21900023</v>
      </c>
      <c r="C62" s="109" t="s">
        <v>2590</v>
      </c>
      <c r="D62" s="562"/>
      <c r="E62" s="563"/>
      <c r="F62" s="564" t="s">
        <v>1120</v>
      </c>
      <c r="G62" s="557" t="s">
        <v>1588</v>
      </c>
      <c r="H62" s="565" t="s">
        <v>1801</v>
      </c>
      <c r="I62"/>
    </row>
    <row r="63" spans="2:9">
      <c r="B63" s="397">
        <v>21900033</v>
      </c>
      <c r="C63" s="109" t="s">
        <v>2591</v>
      </c>
      <c r="D63" s="562"/>
      <c r="E63" s="563"/>
      <c r="F63" s="564" t="s">
        <v>1120</v>
      </c>
      <c r="G63" s="557" t="s">
        <v>1588</v>
      </c>
      <c r="H63" s="565" t="s">
        <v>1801</v>
      </c>
      <c r="I63"/>
    </row>
    <row r="64" spans="2:9">
      <c r="B64" s="397">
        <v>21900053</v>
      </c>
      <c r="C64" s="109" t="s">
        <v>654</v>
      </c>
      <c r="D64" s="562"/>
      <c r="E64" s="563"/>
      <c r="F64" s="564" t="s">
        <v>1120</v>
      </c>
      <c r="G64" s="557" t="s">
        <v>1588</v>
      </c>
      <c r="H64" s="565" t="s">
        <v>1801</v>
      </c>
      <c r="I64"/>
    </row>
    <row r="65" spans="2:9">
      <c r="B65" s="397">
        <v>21900063</v>
      </c>
      <c r="C65" s="109" t="s">
        <v>494</v>
      </c>
      <c r="D65" s="562"/>
      <c r="E65" s="563"/>
      <c r="F65" s="564" t="s">
        <v>1120</v>
      </c>
      <c r="G65" s="557" t="s">
        <v>1588</v>
      </c>
      <c r="H65" s="565" t="s">
        <v>1801</v>
      </c>
      <c r="I65"/>
    </row>
    <row r="66" spans="2:9">
      <c r="B66" s="397">
        <v>21900073</v>
      </c>
      <c r="C66" s="109" t="s">
        <v>285</v>
      </c>
      <c r="D66" s="562"/>
      <c r="E66" s="563"/>
      <c r="F66" s="564" t="s">
        <v>1120</v>
      </c>
      <c r="G66" s="557" t="s">
        <v>1588</v>
      </c>
      <c r="H66" s="565" t="s">
        <v>1801</v>
      </c>
      <c r="I66"/>
    </row>
    <row r="67" spans="2:9">
      <c r="B67" s="566">
        <v>21900203</v>
      </c>
      <c r="C67" s="109" t="s">
        <v>1219</v>
      </c>
      <c r="D67" s="562"/>
      <c r="E67" s="563"/>
      <c r="F67" s="564" t="s">
        <v>1120</v>
      </c>
      <c r="G67" s="557" t="s">
        <v>1588</v>
      </c>
      <c r="H67" s="565" t="s">
        <v>1801</v>
      </c>
      <c r="I67"/>
    </row>
    <row r="68" spans="2:9">
      <c r="B68" s="566">
        <v>21900213</v>
      </c>
      <c r="C68" s="109" t="s">
        <v>1481</v>
      </c>
      <c r="D68" s="562"/>
      <c r="E68" s="563"/>
      <c r="F68" s="564" t="s">
        <v>1120</v>
      </c>
      <c r="G68" s="557" t="s">
        <v>1588</v>
      </c>
      <c r="H68" s="565" t="s">
        <v>1801</v>
      </c>
      <c r="I68"/>
    </row>
    <row r="69" spans="2:9">
      <c r="B69" s="397" t="s">
        <v>2293</v>
      </c>
      <c r="C69" s="109" t="s">
        <v>2294</v>
      </c>
      <c r="D69" s="562"/>
      <c r="E69" s="563"/>
      <c r="F69" s="564" t="s">
        <v>1120</v>
      </c>
      <c r="G69" s="557" t="s">
        <v>2925</v>
      </c>
      <c r="H69" s="569" t="s">
        <v>1809</v>
      </c>
      <c r="I69"/>
    </row>
    <row r="70" spans="2:9">
      <c r="B70" s="397">
        <v>24200603</v>
      </c>
      <c r="C70" s="109" t="s">
        <v>1373</v>
      </c>
      <c r="D70" s="562"/>
      <c r="E70" s="563"/>
      <c r="F70" s="564" t="s">
        <v>1254</v>
      </c>
      <c r="G70" s="557" t="s">
        <v>1588</v>
      </c>
      <c r="H70" s="565" t="s">
        <v>1560</v>
      </c>
      <c r="I70"/>
    </row>
    <row r="71" spans="2:9">
      <c r="B71" s="582" t="s">
        <v>2291</v>
      </c>
      <c r="C71" s="72" t="s">
        <v>2292</v>
      </c>
      <c r="D71" s="583"/>
      <c r="E71" s="584"/>
      <c r="F71" s="574" t="s">
        <v>1120</v>
      </c>
      <c r="G71" s="557" t="s">
        <v>2925</v>
      </c>
      <c r="H71" s="585" t="s">
        <v>1809</v>
      </c>
      <c r="I71"/>
    </row>
    <row r="72" spans="2:9">
      <c r="B72" s="397">
        <v>24400001</v>
      </c>
      <c r="C72" s="109" t="s">
        <v>2600</v>
      </c>
      <c r="D72" s="562"/>
      <c r="E72" s="563"/>
      <c r="F72" s="564" t="s">
        <v>1120</v>
      </c>
      <c r="G72" s="557" t="s">
        <v>1588</v>
      </c>
      <c r="H72" s="565" t="s">
        <v>1801</v>
      </c>
      <c r="I72"/>
    </row>
    <row r="73" spans="2:9">
      <c r="B73" s="397" t="s">
        <v>1540</v>
      </c>
      <c r="C73" s="109" t="s">
        <v>2593</v>
      </c>
      <c r="D73" s="562"/>
      <c r="E73" s="563"/>
      <c r="F73" s="564" t="s">
        <v>1120</v>
      </c>
      <c r="G73" s="557" t="s">
        <v>1588</v>
      </c>
      <c r="H73" s="565" t="s">
        <v>1801</v>
      </c>
      <c r="I73"/>
    </row>
    <row r="74" spans="2:9">
      <c r="B74" s="397">
        <v>24400011</v>
      </c>
      <c r="C74" s="109" t="s">
        <v>2601</v>
      </c>
      <c r="D74" s="562"/>
      <c r="E74" s="563"/>
      <c r="F74" s="564" t="s">
        <v>1120</v>
      </c>
      <c r="G74" s="557" t="s">
        <v>1588</v>
      </c>
      <c r="H74" s="565" t="s">
        <v>1801</v>
      </c>
      <c r="I74"/>
    </row>
    <row r="75" spans="2:9">
      <c r="B75" s="397" t="s">
        <v>1541</v>
      </c>
      <c r="C75" s="109" t="s">
        <v>2595</v>
      </c>
      <c r="D75" s="562"/>
      <c r="E75" s="563"/>
      <c r="F75" s="564" t="s">
        <v>1120</v>
      </c>
      <c r="G75" s="557" t="s">
        <v>1588</v>
      </c>
      <c r="H75" s="565" t="s">
        <v>1801</v>
      </c>
      <c r="I75"/>
    </row>
    <row r="76" spans="2:9">
      <c r="B76" s="397">
        <v>24400021</v>
      </c>
      <c r="C76" s="109" t="s">
        <v>866</v>
      </c>
      <c r="D76" s="562"/>
      <c r="E76" s="563"/>
      <c r="F76" s="564" t="s">
        <v>1120</v>
      </c>
      <c r="G76" s="557" t="s">
        <v>1588</v>
      </c>
      <c r="H76" s="565" t="s">
        <v>1801</v>
      </c>
      <c r="I76"/>
    </row>
    <row r="77" spans="2:9">
      <c r="B77" s="397" t="s">
        <v>1542</v>
      </c>
      <c r="C77" s="109" t="s">
        <v>1225</v>
      </c>
      <c r="D77" s="562"/>
      <c r="E77" s="563"/>
      <c r="F77" s="564" t="s">
        <v>1120</v>
      </c>
      <c r="G77" s="557" t="s">
        <v>1588</v>
      </c>
      <c r="H77" s="565" t="s">
        <v>1801</v>
      </c>
      <c r="I77"/>
    </row>
    <row r="78" spans="2:9">
      <c r="B78" s="397">
        <v>24400031</v>
      </c>
      <c r="C78" s="109" t="s">
        <v>867</v>
      </c>
      <c r="D78" s="562"/>
      <c r="E78" s="563"/>
      <c r="F78" s="564" t="s">
        <v>1120</v>
      </c>
      <c r="G78" s="557" t="s">
        <v>1588</v>
      </c>
      <c r="H78" s="565" t="s">
        <v>1801</v>
      </c>
      <c r="I78"/>
    </row>
    <row r="79" spans="2:9">
      <c r="B79" s="397" t="s">
        <v>1543</v>
      </c>
      <c r="C79" s="109" t="s">
        <v>1226</v>
      </c>
      <c r="D79" s="562"/>
      <c r="E79" s="563"/>
      <c r="F79" s="564" t="s">
        <v>1120</v>
      </c>
      <c r="G79" s="557" t="s">
        <v>1588</v>
      </c>
      <c r="H79" s="565" t="s">
        <v>1801</v>
      </c>
      <c r="I79"/>
    </row>
    <row r="80" spans="2:9">
      <c r="B80" s="566">
        <v>24400041</v>
      </c>
      <c r="C80" s="109" t="s">
        <v>1223</v>
      </c>
      <c r="D80" s="562"/>
      <c r="E80" s="563"/>
      <c r="F80" s="564" t="s">
        <v>1120</v>
      </c>
      <c r="G80" s="557" t="s">
        <v>1588</v>
      </c>
      <c r="H80" s="565" t="s">
        <v>1801</v>
      </c>
      <c r="I80"/>
    </row>
    <row r="81" spans="2:9">
      <c r="B81" s="566">
        <v>24400051</v>
      </c>
      <c r="C81" s="109" t="s">
        <v>1224</v>
      </c>
      <c r="D81" s="562"/>
      <c r="E81" s="563"/>
      <c r="F81" s="564" t="s">
        <v>1120</v>
      </c>
      <c r="G81" s="557" t="s">
        <v>1588</v>
      </c>
      <c r="H81" s="565" t="s">
        <v>1801</v>
      </c>
      <c r="I81"/>
    </row>
    <row r="82" spans="2:9">
      <c r="B82" s="321">
        <v>24400061</v>
      </c>
      <c r="C82" s="109" t="s">
        <v>1458</v>
      </c>
      <c r="D82" s="562"/>
      <c r="E82" s="563"/>
      <c r="F82" s="564" t="s">
        <v>1120</v>
      </c>
      <c r="G82" s="557" t="s">
        <v>1588</v>
      </c>
      <c r="H82" s="565" t="s">
        <v>1801</v>
      </c>
      <c r="I82"/>
    </row>
    <row r="83" spans="2:9">
      <c r="B83" s="321">
        <v>24400071</v>
      </c>
      <c r="C83" s="109" t="s">
        <v>1459</v>
      </c>
      <c r="D83" s="562"/>
      <c r="E83" s="563"/>
      <c r="F83" s="564" t="s">
        <v>1120</v>
      </c>
      <c r="G83" s="557" t="s">
        <v>1588</v>
      </c>
      <c r="H83" s="565" t="s">
        <v>1801</v>
      </c>
      <c r="I83"/>
    </row>
    <row r="84" spans="2:9">
      <c r="B84" s="397">
        <v>24500001</v>
      </c>
      <c r="C84" s="567" t="s">
        <v>2424</v>
      </c>
      <c r="D84" s="562"/>
      <c r="E84" s="563"/>
      <c r="F84" s="564" t="s">
        <v>1120</v>
      </c>
      <c r="G84" s="557" t="s">
        <v>1588</v>
      </c>
      <c r="H84" s="565" t="s">
        <v>1801</v>
      </c>
      <c r="I84"/>
    </row>
    <row r="85" spans="2:9">
      <c r="B85" s="397">
        <v>24500002</v>
      </c>
      <c r="C85" s="109" t="s">
        <v>540</v>
      </c>
      <c r="D85" s="562"/>
      <c r="E85" s="570"/>
      <c r="F85" s="564" t="s">
        <v>1120</v>
      </c>
      <c r="G85" s="557" t="s">
        <v>1588</v>
      </c>
      <c r="H85" s="565" t="s">
        <v>1801</v>
      </c>
      <c r="I85"/>
    </row>
    <row r="86" spans="2:9">
      <c r="B86" s="397">
        <v>24500003</v>
      </c>
      <c r="C86" s="109" t="s">
        <v>1765</v>
      </c>
      <c r="D86" s="562"/>
      <c r="E86" s="570"/>
      <c r="F86" s="564" t="s">
        <v>1120</v>
      </c>
      <c r="G86" s="557" t="s">
        <v>1588</v>
      </c>
      <c r="H86" s="565" t="s">
        <v>1801</v>
      </c>
      <c r="I86"/>
    </row>
    <row r="87" spans="2:9">
      <c r="B87" s="397">
        <v>24500011</v>
      </c>
      <c r="C87" s="567" t="s">
        <v>2426</v>
      </c>
      <c r="D87" s="562"/>
      <c r="E87" s="570"/>
      <c r="F87" s="564" t="s">
        <v>1120</v>
      </c>
      <c r="G87" s="557" t="s">
        <v>1588</v>
      </c>
      <c r="H87" s="565" t="s">
        <v>1801</v>
      </c>
      <c r="I87"/>
    </row>
    <row r="88" spans="2:9">
      <c r="B88" s="397">
        <v>24500012</v>
      </c>
      <c r="C88" s="109" t="s">
        <v>1950</v>
      </c>
      <c r="D88" s="562"/>
      <c r="E88" s="570"/>
      <c r="F88" s="564" t="s">
        <v>1120</v>
      </c>
      <c r="G88" s="557" t="s">
        <v>1588</v>
      </c>
      <c r="H88" s="565" t="s">
        <v>1801</v>
      </c>
      <c r="I88"/>
    </row>
    <row r="89" spans="2:9">
      <c r="B89" s="280" t="s">
        <v>1108</v>
      </c>
      <c r="C89" s="280" t="s">
        <v>1109</v>
      </c>
      <c r="D89" s="562"/>
      <c r="E89" s="570"/>
      <c r="F89" s="564" t="s">
        <v>1120</v>
      </c>
      <c r="G89" s="557" t="s">
        <v>1588</v>
      </c>
      <c r="H89" s="565" t="s">
        <v>1801</v>
      </c>
      <c r="I89"/>
    </row>
    <row r="90" spans="2:9">
      <c r="B90" s="566">
        <v>24500022</v>
      </c>
      <c r="C90" s="109" t="s">
        <v>1225</v>
      </c>
      <c r="D90" s="562"/>
      <c r="E90" s="570"/>
      <c r="F90" s="564" t="s">
        <v>1120</v>
      </c>
      <c r="G90" s="557" t="s">
        <v>1588</v>
      </c>
      <c r="H90" s="565" t="s">
        <v>1801</v>
      </c>
      <c r="I90"/>
    </row>
    <row r="91" spans="2:9">
      <c r="B91" s="397">
        <v>24500023</v>
      </c>
      <c r="C91" s="109" t="s">
        <v>1309</v>
      </c>
      <c r="D91" s="562"/>
      <c r="E91" s="570"/>
      <c r="F91" s="564" t="s">
        <v>1120</v>
      </c>
      <c r="G91" s="557" t="s">
        <v>1588</v>
      </c>
      <c r="H91" s="565" t="s">
        <v>1801</v>
      </c>
      <c r="I91"/>
    </row>
    <row r="92" spans="2:9">
      <c r="B92" s="397">
        <v>24500031</v>
      </c>
      <c r="C92" s="109" t="s">
        <v>921</v>
      </c>
      <c r="D92" s="562"/>
      <c r="E92" s="570"/>
      <c r="F92" s="564" t="s">
        <v>1120</v>
      </c>
      <c r="G92" s="557" t="s">
        <v>1588</v>
      </c>
      <c r="H92" s="565" t="s">
        <v>1801</v>
      </c>
      <c r="I92"/>
    </row>
    <row r="93" spans="2:9">
      <c r="B93" s="566">
        <v>24500032</v>
      </c>
      <c r="C93" s="109" t="s">
        <v>1226</v>
      </c>
      <c r="D93" s="562"/>
      <c r="E93" s="570"/>
      <c r="F93" s="564" t="s">
        <v>1120</v>
      </c>
      <c r="G93" s="557" t="s">
        <v>1588</v>
      </c>
      <c r="H93" s="565" t="s">
        <v>1801</v>
      </c>
      <c r="I93"/>
    </row>
    <row r="94" spans="2:9">
      <c r="B94" s="566">
        <v>24500051</v>
      </c>
      <c r="C94" s="109" t="s">
        <v>1223</v>
      </c>
      <c r="D94" s="562"/>
      <c r="E94" s="570"/>
      <c r="F94" s="564" t="s">
        <v>1120</v>
      </c>
      <c r="G94" s="557" t="s">
        <v>1588</v>
      </c>
      <c r="H94" s="565" t="s">
        <v>1801</v>
      </c>
      <c r="I94"/>
    </row>
    <row r="95" spans="2:9">
      <c r="B95" s="566">
        <v>24500061</v>
      </c>
      <c r="C95" s="109" t="s">
        <v>1224</v>
      </c>
      <c r="D95" s="562"/>
      <c r="E95" s="570"/>
      <c r="F95" s="564" t="s">
        <v>1120</v>
      </c>
      <c r="G95" s="557" t="s">
        <v>1588</v>
      </c>
      <c r="H95" s="565" t="s">
        <v>1801</v>
      </c>
      <c r="I95"/>
    </row>
    <row r="96" spans="2:9">
      <c r="B96" s="566">
        <v>24500111</v>
      </c>
      <c r="C96" s="109" t="s">
        <v>2424</v>
      </c>
      <c r="D96" s="562"/>
      <c r="E96" s="570"/>
      <c r="F96" s="571" t="s">
        <v>1120</v>
      </c>
      <c r="G96" s="557" t="s">
        <v>1588</v>
      </c>
      <c r="H96" s="572" t="s">
        <v>1801</v>
      </c>
      <c r="I96"/>
    </row>
    <row r="97" spans="2:9">
      <c r="B97" s="566">
        <v>24500121</v>
      </c>
      <c r="C97" s="109" t="s">
        <v>2426</v>
      </c>
      <c r="D97" s="562"/>
      <c r="E97" s="570"/>
      <c r="F97" s="571" t="s">
        <v>1120</v>
      </c>
      <c r="G97" s="557" t="s">
        <v>1588</v>
      </c>
      <c r="H97" s="572" t="s">
        <v>1801</v>
      </c>
      <c r="I97"/>
    </row>
    <row r="98" spans="2:9">
      <c r="B98" s="397">
        <v>25300602</v>
      </c>
      <c r="C98" s="109" t="s">
        <v>2599</v>
      </c>
      <c r="D98" s="562"/>
      <c r="E98" s="562"/>
      <c r="F98" s="573" t="s">
        <v>1254</v>
      </c>
      <c r="G98" s="557" t="s">
        <v>1588</v>
      </c>
      <c r="H98" s="586" t="s">
        <v>1801</v>
      </c>
      <c r="I98"/>
    </row>
    <row r="99" spans="2:9">
      <c r="B99" s="397" t="s">
        <v>1382</v>
      </c>
      <c r="C99" s="109" t="s">
        <v>1383</v>
      </c>
      <c r="D99" s="562"/>
      <c r="E99" s="562"/>
      <c r="F99" s="573" t="s">
        <v>1254</v>
      </c>
      <c r="G99" s="557" t="s">
        <v>1588</v>
      </c>
      <c r="H99" s="586" t="s">
        <v>1801</v>
      </c>
      <c r="I99"/>
    </row>
    <row r="100" spans="2:9">
      <c r="B100" s="321">
        <v>25300791</v>
      </c>
      <c r="C100" s="109" t="s">
        <v>363</v>
      </c>
      <c r="D100" s="562"/>
      <c r="E100" s="563"/>
      <c r="F100" s="564" t="s">
        <v>1254</v>
      </c>
      <c r="G100" s="557" t="s">
        <v>1588</v>
      </c>
      <c r="H100" s="565" t="s">
        <v>1801</v>
      </c>
      <c r="I100"/>
    </row>
    <row r="101" spans="2:9">
      <c r="B101" s="397">
        <v>25300801</v>
      </c>
      <c r="C101" s="109" t="s">
        <v>911</v>
      </c>
      <c r="D101" s="562"/>
      <c r="E101" s="562"/>
      <c r="F101" s="564" t="s">
        <v>1254</v>
      </c>
      <c r="G101" s="557" t="s">
        <v>1588</v>
      </c>
      <c r="H101" s="565" t="s">
        <v>1801</v>
      </c>
      <c r="I101"/>
    </row>
    <row r="102" spans="2:9">
      <c r="B102" s="397">
        <v>25302101</v>
      </c>
      <c r="C102" s="109" t="s">
        <v>1660</v>
      </c>
      <c r="D102" s="562"/>
      <c r="E102" s="562"/>
      <c r="F102" s="564" t="s">
        <v>1254</v>
      </c>
      <c r="G102" s="557" t="s">
        <v>1588</v>
      </c>
      <c r="H102" s="565" t="s">
        <v>1801</v>
      </c>
      <c r="I102"/>
    </row>
    <row r="103" spans="2:9">
      <c r="B103" s="397">
        <v>28300012</v>
      </c>
      <c r="C103" s="109" t="s">
        <v>971</v>
      </c>
      <c r="D103" s="562"/>
      <c r="E103" s="562"/>
      <c r="F103" s="564" t="s">
        <v>1896</v>
      </c>
      <c r="G103" s="557" t="s">
        <v>1588</v>
      </c>
      <c r="H103" s="565" t="s">
        <v>1801</v>
      </c>
      <c r="I103"/>
    </row>
    <row r="104" spans="2:9">
      <c r="B104" s="397">
        <v>28300031</v>
      </c>
      <c r="C104" s="109" t="s">
        <v>1464</v>
      </c>
      <c r="D104" s="562"/>
      <c r="E104" s="563"/>
      <c r="F104" s="564" t="s">
        <v>1896</v>
      </c>
      <c r="G104" s="557" t="s">
        <v>1588</v>
      </c>
      <c r="H104" s="565" t="s">
        <v>1801</v>
      </c>
      <c r="I104"/>
    </row>
    <row r="105" spans="2:9">
      <c r="B105" s="397">
        <v>28300033</v>
      </c>
      <c r="C105" s="109" t="s">
        <v>283</v>
      </c>
      <c r="D105" s="562"/>
      <c r="E105" s="563"/>
      <c r="F105" s="564" t="s">
        <v>1896</v>
      </c>
      <c r="G105" s="557" t="s">
        <v>1588</v>
      </c>
      <c r="H105" s="565" t="s">
        <v>1254</v>
      </c>
      <c r="I105"/>
    </row>
    <row r="106" spans="2:9">
      <c r="B106" s="397">
        <v>28300041</v>
      </c>
      <c r="C106" s="109" t="s">
        <v>934</v>
      </c>
      <c r="D106" s="562"/>
      <c r="E106" s="563"/>
      <c r="F106" s="564" t="s">
        <v>1896</v>
      </c>
      <c r="G106" s="557" t="s">
        <v>1588</v>
      </c>
      <c r="H106" s="565" t="s">
        <v>1801</v>
      </c>
      <c r="I106"/>
    </row>
    <row r="107" spans="2:9">
      <c r="B107" s="566">
        <v>28300051</v>
      </c>
      <c r="C107" s="109" t="s">
        <v>1228</v>
      </c>
      <c r="D107" s="562"/>
      <c r="E107" s="563"/>
      <c r="F107" s="564" t="s">
        <v>1896</v>
      </c>
      <c r="G107" s="557" t="s">
        <v>1588</v>
      </c>
      <c r="H107" s="565" t="s">
        <v>1801</v>
      </c>
      <c r="I107"/>
    </row>
    <row r="108" spans="2:9">
      <c r="B108" s="566">
        <v>28300061</v>
      </c>
      <c r="C108" s="109" t="s">
        <v>1229</v>
      </c>
      <c r="D108" s="562"/>
      <c r="E108" s="563"/>
      <c r="F108" s="564" t="s">
        <v>1896</v>
      </c>
      <c r="G108" s="557" t="s">
        <v>1588</v>
      </c>
      <c r="H108" s="565" t="s">
        <v>1801</v>
      </c>
      <c r="I108"/>
    </row>
    <row r="109" spans="2:9">
      <c r="B109" s="321">
        <v>28300071</v>
      </c>
      <c r="C109" s="109" t="s">
        <v>364</v>
      </c>
      <c r="D109" s="562"/>
      <c r="E109" s="563"/>
      <c r="F109" s="564" t="s">
        <v>1896</v>
      </c>
      <c r="G109" s="557" t="s">
        <v>1588</v>
      </c>
      <c r="H109" s="565" t="s">
        <v>1801</v>
      </c>
      <c r="I109"/>
    </row>
    <row r="110" spans="2:9">
      <c r="B110" s="397">
        <v>28300141</v>
      </c>
      <c r="C110" s="109" t="s">
        <v>1658</v>
      </c>
      <c r="D110" s="562"/>
      <c r="E110" s="562"/>
      <c r="F110" s="564" t="s">
        <v>1896</v>
      </c>
      <c r="G110" s="557" t="s">
        <v>1588</v>
      </c>
      <c r="H110" s="565" t="s">
        <v>1801</v>
      </c>
      <c r="I110"/>
    </row>
    <row r="111" spans="2:9">
      <c r="B111" s="397">
        <v>28300152</v>
      </c>
      <c r="C111" s="109" t="s">
        <v>1002</v>
      </c>
      <c r="D111" s="562"/>
      <c r="E111" s="563"/>
      <c r="F111" s="564" t="s">
        <v>1896</v>
      </c>
      <c r="G111" s="557" t="s">
        <v>1588</v>
      </c>
      <c r="H111" s="565" t="s">
        <v>1801</v>
      </c>
      <c r="I111"/>
    </row>
    <row r="112" spans="2:9">
      <c r="B112" s="397">
        <v>28300162</v>
      </c>
      <c r="C112" s="109" t="s">
        <v>795</v>
      </c>
      <c r="D112" s="562"/>
      <c r="E112" s="562"/>
      <c r="F112" s="564" t="s">
        <v>1896</v>
      </c>
      <c r="G112" s="557" t="s">
        <v>1588</v>
      </c>
      <c r="H112" s="565" t="s">
        <v>1801</v>
      </c>
      <c r="I112"/>
    </row>
    <row r="113" spans="2:9">
      <c r="B113" s="566">
        <v>28300182</v>
      </c>
      <c r="C113" s="109" t="s">
        <v>1317</v>
      </c>
      <c r="D113" s="562"/>
      <c r="E113" s="563"/>
      <c r="F113" s="564" t="s">
        <v>1896</v>
      </c>
      <c r="G113" s="557" t="s">
        <v>1588</v>
      </c>
      <c r="H113" s="565" t="s">
        <v>1801</v>
      </c>
      <c r="I113"/>
    </row>
    <row r="114" spans="2:9">
      <c r="B114" s="566">
        <v>28300192</v>
      </c>
      <c r="C114" s="109" t="s">
        <v>1317</v>
      </c>
      <c r="D114" s="562"/>
      <c r="E114" s="563"/>
      <c r="F114" s="564" t="s">
        <v>1896</v>
      </c>
      <c r="G114" s="557" t="s">
        <v>1588</v>
      </c>
      <c r="H114" s="565" t="s">
        <v>1801</v>
      </c>
      <c r="I114"/>
    </row>
    <row r="115" spans="2:9">
      <c r="B115" s="566">
        <v>28300202</v>
      </c>
      <c r="C115" s="109" t="s">
        <v>1318</v>
      </c>
      <c r="D115" s="562"/>
      <c r="E115" s="563"/>
      <c r="F115" s="564" t="s">
        <v>1896</v>
      </c>
      <c r="G115" s="557" t="s">
        <v>1588</v>
      </c>
      <c r="H115" s="565" t="s">
        <v>1801</v>
      </c>
      <c r="I115"/>
    </row>
    <row r="116" spans="2:9">
      <c r="B116" s="397" t="s">
        <v>972</v>
      </c>
      <c r="C116" s="109" t="s">
        <v>973</v>
      </c>
      <c r="D116" s="562"/>
      <c r="E116" s="563"/>
      <c r="F116" s="564" t="s">
        <v>1896</v>
      </c>
      <c r="G116" s="557" t="s">
        <v>1588</v>
      </c>
      <c r="H116" s="565" t="s">
        <v>1801</v>
      </c>
      <c r="I116"/>
    </row>
    <row r="117" spans="2:9">
      <c r="B117" s="397">
        <v>28300481</v>
      </c>
      <c r="C117" s="109" t="s">
        <v>641</v>
      </c>
      <c r="D117" s="562"/>
      <c r="E117" s="562"/>
      <c r="F117" s="564" t="s">
        <v>1896</v>
      </c>
      <c r="G117" s="557" t="s">
        <v>1588</v>
      </c>
      <c r="H117" s="565" t="s">
        <v>1801</v>
      </c>
      <c r="I117"/>
    </row>
    <row r="118" spans="2:9">
      <c r="B118" s="397">
        <v>28300511</v>
      </c>
      <c r="C118" s="109" t="s">
        <v>1113</v>
      </c>
      <c r="D118" s="573"/>
      <c r="E118" s="564"/>
      <c r="F118" s="564" t="s">
        <v>624</v>
      </c>
      <c r="G118" s="557" t="s">
        <v>2925</v>
      </c>
      <c r="H118" s="565">
        <v>23</v>
      </c>
      <c r="I118"/>
    </row>
    <row r="119" spans="2:9">
      <c r="B119" s="15"/>
      <c r="C119" s="15"/>
      <c r="D119" s="15"/>
      <c r="E119" s="15"/>
      <c r="F119" s="15"/>
      <c r="G119" s="15"/>
      <c r="I119"/>
    </row>
  </sheetData>
  <conditionalFormatting sqref="C4">
    <cfRule type="cellIs" dxfId="1" priority="1" stopIfTrue="1" operator="equal">
      <formula>"NOT OK!"</formula>
    </cfRule>
    <cfRule type="cellIs" dxfId="0" priority="2" stopIfTrue="1" operator="equal">
      <formula>"OK!"</formula>
    </cfRule>
  </conditionalFormatting>
  <pageMargins left="0.2" right="0.2" top="0.25" bottom="0.25" header="0.3" footer="0.3"/>
  <pageSetup scale="85"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00B050"/>
  </sheetPr>
  <dimension ref="A1:C956"/>
  <sheetViews>
    <sheetView workbookViewId="0"/>
  </sheetViews>
  <sheetFormatPr defaultRowHeight="13.2"/>
  <cols>
    <col min="1" max="1" width="26" bestFit="1" customWidth="1"/>
    <col min="2" max="2" width="41.44140625" bestFit="1" customWidth="1"/>
    <col min="3" max="3" width="16" bestFit="1" customWidth="1"/>
  </cols>
  <sheetData>
    <row r="1" spans="1:3">
      <c r="A1" t="s">
        <v>722</v>
      </c>
      <c r="B1" t="s">
        <v>1315</v>
      </c>
      <c r="C1" t="s">
        <v>1003</v>
      </c>
    </row>
    <row r="2" spans="1:3">
      <c r="A2">
        <v>10100501</v>
      </c>
      <c r="B2" t="s">
        <v>881</v>
      </c>
      <c r="C2" s="82">
        <v>8933749292.0699997</v>
      </c>
    </row>
    <row r="3" spans="1:3">
      <c r="A3">
        <v>10100502</v>
      </c>
      <c r="B3" t="s">
        <v>882</v>
      </c>
      <c r="C3" s="82">
        <v>3158661271.3499999</v>
      </c>
    </row>
    <row r="4" spans="1:3">
      <c r="A4">
        <v>10100503</v>
      </c>
      <c r="B4" t="s">
        <v>883</v>
      </c>
      <c r="C4" s="82">
        <v>458475350.66000003</v>
      </c>
    </row>
    <row r="5" spans="1:3">
      <c r="A5">
        <v>10110013</v>
      </c>
      <c r="B5" t="s">
        <v>2295</v>
      </c>
      <c r="C5" s="82">
        <v>10735623.67</v>
      </c>
    </row>
    <row r="6" spans="1:3">
      <c r="A6">
        <v>10500501</v>
      </c>
      <c r="B6" t="s">
        <v>884</v>
      </c>
      <c r="C6" s="82">
        <v>49511672.229999997</v>
      </c>
    </row>
    <row r="7" spans="1:3">
      <c r="A7">
        <v>10500502</v>
      </c>
      <c r="B7" t="s">
        <v>885</v>
      </c>
      <c r="C7" s="82">
        <v>5314165.25</v>
      </c>
    </row>
    <row r="8" spans="1:3">
      <c r="A8">
        <v>10600501</v>
      </c>
      <c r="B8" t="s">
        <v>886</v>
      </c>
      <c r="C8" s="82">
        <v>17810747.449999999</v>
      </c>
    </row>
    <row r="9" spans="1:3">
      <c r="A9">
        <v>10600502</v>
      </c>
      <c r="B9" t="s">
        <v>887</v>
      </c>
      <c r="C9" s="82">
        <v>45264227.659999996</v>
      </c>
    </row>
    <row r="10" spans="1:3">
      <c r="A10">
        <v>10600503</v>
      </c>
      <c r="B10" t="s">
        <v>2218</v>
      </c>
      <c r="C10" s="82">
        <v>910630.72</v>
      </c>
    </row>
    <row r="11" spans="1:3">
      <c r="A11">
        <v>10700013</v>
      </c>
      <c r="B11" t="s">
        <v>1698</v>
      </c>
      <c r="C11" s="82">
        <v>-3426894.95</v>
      </c>
    </row>
    <row r="12" spans="1:3">
      <c r="A12">
        <v>10700023</v>
      </c>
      <c r="B12" t="s">
        <v>2217</v>
      </c>
      <c r="C12" s="82">
        <v>-393750</v>
      </c>
    </row>
    <row r="13" spans="1:3">
      <c r="A13">
        <v>10700501</v>
      </c>
      <c r="B13" t="s">
        <v>424</v>
      </c>
      <c r="C13" s="82">
        <v>201089847.56</v>
      </c>
    </row>
    <row r="14" spans="1:3">
      <c r="A14">
        <v>10700502</v>
      </c>
      <c r="B14" t="s">
        <v>888</v>
      </c>
      <c r="C14" s="82">
        <v>48860502.030000001</v>
      </c>
    </row>
    <row r="15" spans="1:3">
      <c r="A15">
        <v>10700503</v>
      </c>
      <c r="B15" t="s">
        <v>1850</v>
      </c>
      <c r="C15" s="82">
        <v>30247499.800000001</v>
      </c>
    </row>
    <row r="16" spans="1:3">
      <c r="A16">
        <v>10700601</v>
      </c>
      <c r="B16" t="s">
        <v>2904</v>
      </c>
      <c r="C16" s="82">
        <v>188868.42</v>
      </c>
    </row>
    <row r="17" spans="1:3">
      <c r="A17">
        <v>10700602</v>
      </c>
      <c r="B17" t="s">
        <v>2905</v>
      </c>
      <c r="C17" s="82">
        <v>269987.34999999998</v>
      </c>
    </row>
    <row r="18" spans="1:3">
      <c r="A18">
        <v>10800061</v>
      </c>
      <c r="B18" t="s">
        <v>905</v>
      </c>
      <c r="C18" s="82">
        <v>-67579982</v>
      </c>
    </row>
    <row r="19" spans="1:3">
      <c r="A19">
        <v>10800062</v>
      </c>
      <c r="B19" t="s">
        <v>905</v>
      </c>
      <c r="C19" s="82">
        <v>-236256138</v>
      </c>
    </row>
    <row r="20" spans="1:3">
      <c r="A20">
        <v>10800071</v>
      </c>
      <c r="B20" t="s">
        <v>906</v>
      </c>
      <c r="C20" s="82">
        <v>67579982</v>
      </c>
    </row>
    <row r="21" spans="1:3">
      <c r="A21">
        <v>10800072</v>
      </c>
      <c r="B21" t="s">
        <v>906</v>
      </c>
      <c r="C21" s="82">
        <v>236256138</v>
      </c>
    </row>
    <row r="22" spans="1:3">
      <c r="A22">
        <v>10800501</v>
      </c>
      <c r="B22" t="s">
        <v>563</v>
      </c>
      <c r="C22" s="82">
        <v>-3284516685.5300002</v>
      </c>
    </row>
    <row r="23" spans="1:3">
      <c r="A23">
        <v>10800502</v>
      </c>
      <c r="B23" t="s">
        <v>564</v>
      </c>
      <c r="C23" s="82">
        <v>-1185440508.4100001</v>
      </c>
    </row>
    <row r="24" spans="1:3">
      <c r="A24">
        <v>10800503</v>
      </c>
      <c r="B24" t="s">
        <v>1072</v>
      </c>
      <c r="C24" s="82">
        <v>-94239822.180000007</v>
      </c>
    </row>
    <row r="25" spans="1:3">
      <c r="A25">
        <v>10800541</v>
      </c>
      <c r="B25" t="s">
        <v>96</v>
      </c>
      <c r="C25" s="82">
        <v>4951735.83</v>
      </c>
    </row>
    <row r="26" spans="1:3">
      <c r="A26">
        <v>10800543</v>
      </c>
      <c r="B26" t="s">
        <v>97</v>
      </c>
      <c r="C26" s="82">
        <v>206254.23</v>
      </c>
    </row>
    <row r="27" spans="1:3">
      <c r="A27">
        <v>10800552</v>
      </c>
      <c r="B27" t="s">
        <v>1073</v>
      </c>
      <c r="C27" s="82">
        <v>3038240.68</v>
      </c>
    </row>
    <row r="28" spans="1:3">
      <c r="A28">
        <v>11100501</v>
      </c>
      <c r="B28" t="s">
        <v>747</v>
      </c>
      <c r="C28" s="82">
        <v>-28929745.960000001</v>
      </c>
    </row>
    <row r="29" spans="1:3">
      <c r="A29">
        <v>11100502</v>
      </c>
      <c r="B29" t="s">
        <v>748</v>
      </c>
      <c r="C29" s="82">
        <v>-6237356.4400000004</v>
      </c>
    </row>
    <row r="30" spans="1:3">
      <c r="A30">
        <v>11100503</v>
      </c>
      <c r="B30" t="s">
        <v>749</v>
      </c>
      <c r="C30" s="82">
        <v>-82284368.239999995</v>
      </c>
    </row>
    <row r="31" spans="1:3">
      <c r="A31">
        <v>11400001</v>
      </c>
      <c r="B31" t="s">
        <v>237</v>
      </c>
      <c r="C31" s="82">
        <v>946172.25</v>
      </c>
    </row>
    <row r="32" spans="1:3">
      <c r="A32">
        <v>11400011</v>
      </c>
      <c r="B32" t="s">
        <v>1879</v>
      </c>
      <c r="C32" s="82">
        <v>302358.01</v>
      </c>
    </row>
    <row r="33" spans="1:3">
      <c r="A33">
        <v>11400031</v>
      </c>
      <c r="B33" t="s">
        <v>1549</v>
      </c>
      <c r="C33" s="82">
        <v>76622596.840000004</v>
      </c>
    </row>
    <row r="34" spans="1:3">
      <c r="A34">
        <v>11400061</v>
      </c>
      <c r="B34" t="s">
        <v>1437</v>
      </c>
      <c r="C34" s="82">
        <v>156960790.84</v>
      </c>
    </row>
    <row r="35" spans="1:3">
      <c r="A35">
        <v>11400071</v>
      </c>
      <c r="B35" t="s">
        <v>1980</v>
      </c>
      <c r="C35" s="82">
        <v>16950332.899999999</v>
      </c>
    </row>
    <row r="36" spans="1:3">
      <c r="A36">
        <v>11400091</v>
      </c>
      <c r="B36" t="s">
        <v>2618</v>
      </c>
      <c r="C36" s="82">
        <v>31009424.030000001</v>
      </c>
    </row>
    <row r="37" spans="1:3">
      <c r="A37">
        <v>11500001</v>
      </c>
      <c r="B37" t="s">
        <v>950</v>
      </c>
      <c r="C37" s="82">
        <v>-843689</v>
      </c>
    </row>
    <row r="38" spans="1:3">
      <c r="A38">
        <v>11500011</v>
      </c>
      <c r="B38" t="s">
        <v>652</v>
      </c>
      <c r="C38" s="82">
        <v>-302358.01</v>
      </c>
    </row>
    <row r="39" spans="1:3">
      <c r="A39">
        <v>11500031</v>
      </c>
      <c r="B39" t="s">
        <v>1356</v>
      </c>
      <c r="C39" s="82">
        <v>-55399388.659999996</v>
      </c>
    </row>
    <row r="40" spans="1:3">
      <c r="A40">
        <v>11500041</v>
      </c>
      <c r="B40" t="s">
        <v>1423</v>
      </c>
      <c r="C40" s="82">
        <v>-27181223.879999999</v>
      </c>
    </row>
    <row r="41" spans="1:3">
      <c r="A41">
        <v>11500051</v>
      </c>
      <c r="B41" t="s">
        <v>1981</v>
      </c>
      <c r="C41" s="82">
        <v>-13127975.529999999</v>
      </c>
    </row>
    <row r="42" spans="1:3">
      <c r="A42">
        <v>11500061</v>
      </c>
      <c r="B42" t="s">
        <v>2620</v>
      </c>
      <c r="C42" s="82">
        <v>-2241454.4700000002</v>
      </c>
    </row>
    <row r="43" spans="1:3">
      <c r="A43">
        <v>11730002</v>
      </c>
      <c r="B43" t="s">
        <v>653</v>
      </c>
      <c r="C43" s="82">
        <v>8654564.4700000007</v>
      </c>
    </row>
    <row r="44" spans="1:3">
      <c r="A44">
        <v>12100503</v>
      </c>
      <c r="B44" t="s">
        <v>750</v>
      </c>
      <c r="C44" s="82">
        <v>213260.76</v>
      </c>
    </row>
    <row r="45" spans="1:3">
      <c r="A45">
        <v>12100513</v>
      </c>
      <c r="B45" t="s">
        <v>751</v>
      </c>
      <c r="C45" s="82">
        <v>4990820.8600000003</v>
      </c>
    </row>
    <row r="46" spans="1:3">
      <c r="A46">
        <v>12200503</v>
      </c>
      <c r="B46" t="s">
        <v>752</v>
      </c>
      <c r="C46" s="82">
        <v>-404716.03</v>
      </c>
    </row>
    <row r="47" spans="1:3">
      <c r="A47">
        <v>12310000</v>
      </c>
      <c r="B47" t="s">
        <v>845</v>
      </c>
      <c r="C47" s="82">
        <v>36155852</v>
      </c>
    </row>
    <row r="48" spans="1:3">
      <c r="A48">
        <v>12400013</v>
      </c>
      <c r="B48" t="s">
        <v>698</v>
      </c>
      <c r="C48" s="82">
        <v>100000</v>
      </c>
    </row>
    <row r="49" spans="1:3">
      <c r="A49">
        <v>12400043</v>
      </c>
      <c r="B49" t="s">
        <v>1160</v>
      </c>
      <c r="C49" s="82">
        <v>50444947.229999997</v>
      </c>
    </row>
    <row r="50" spans="1:3">
      <c r="A50">
        <v>12400063</v>
      </c>
      <c r="B50" t="s">
        <v>698</v>
      </c>
      <c r="C50" s="82">
        <v>-100000</v>
      </c>
    </row>
    <row r="51" spans="1:3">
      <c r="A51">
        <v>12400503</v>
      </c>
      <c r="B51" t="s">
        <v>378</v>
      </c>
      <c r="C51" s="82">
        <v>650910.81999999995</v>
      </c>
    </row>
    <row r="52" spans="1:3">
      <c r="A52">
        <v>12400553</v>
      </c>
      <c r="B52" t="s">
        <v>1712</v>
      </c>
      <c r="C52" s="82">
        <v>1562998.2</v>
      </c>
    </row>
    <row r="53" spans="1:3">
      <c r="A53">
        <v>12400723</v>
      </c>
      <c r="B53" t="s">
        <v>2261</v>
      </c>
      <c r="C53" s="82">
        <v>94231</v>
      </c>
    </row>
    <row r="54" spans="1:3">
      <c r="A54">
        <v>12400743</v>
      </c>
      <c r="B54" t="s">
        <v>2978</v>
      </c>
      <c r="C54" s="82">
        <v>2752.2</v>
      </c>
    </row>
    <row r="55" spans="1:3">
      <c r="A55">
        <v>12800001</v>
      </c>
      <c r="B55" t="s">
        <v>2392</v>
      </c>
      <c r="C55" s="82">
        <v>18500000</v>
      </c>
    </row>
    <row r="56" spans="1:3">
      <c r="A56">
        <v>12800003</v>
      </c>
      <c r="B56" t="s">
        <v>2993</v>
      </c>
      <c r="C56" s="82">
        <v>47674548.649999999</v>
      </c>
    </row>
    <row r="57" spans="1:3">
      <c r="A57">
        <v>12800011</v>
      </c>
      <c r="B57" t="s">
        <v>2604</v>
      </c>
      <c r="C57" s="82">
        <v>1661387.09</v>
      </c>
    </row>
    <row r="58" spans="1:3">
      <c r="A58">
        <v>13100543</v>
      </c>
      <c r="B58" t="s">
        <v>1545</v>
      </c>
      <c r="C58" s="82">
        <v>20761.71</v>
      </c>
    </row>
    <row r="59" spans="1:3">
      <c r="A59">
        <v>13100563</v>
      </c>
      <c r="B59" t="s">
        <v>2730</v>
      </c>
      <c r="C59" s="82">
        <v>239614.09</v>
      </c>
    </row>
    <row r="60" spans="1:3">
      <c r="A60">
        <v>13100573</v>
      </c>
      <c r="B60" t="s">
        <v>574</v>
      </c>
      <c r="C60" s="82">
        <v>13519.33</v>
      </c>
    </row>
    <row r="61" spans="1:3">
      <c r="A61">
        <v>13101003</v>
      </c>
      <c r="B61" t="s">
        <v>2731</v>
      </c>
      <c r="C61" s="82">
        <v>4611754.13</v>
      </c>
    </row>
    <row r="62" spans="1:3">
      <c r="A62">
        <v>13101013</v>
      </c>
      <c r="B62" t="s">
        <v>2732</v>
      </c>
      <c r="C62" s="82">
        <v>-5658.65</v>
      </c>
    </row>
    <row r="63" spans="1:3">
      <c r="A63">
        <v>13101023</v>
      </c>
      <c r="B63" t="s">
        <v>1679</v>
      </c>
      <c r="C63" s="82">
        <v>12851290.890000001</v>
      </c>
    </row>
    <row r="64" spans="1:3">
      <c r="A64">
        <v>13101033</v>
      </c>
      <c r="B64" t="s">
        <v>2733</v>
      </c>
      <c r="C64" s="82">
        <v>385883.47</v>
      </c>
    </row>
    <row r="65" spans="1:3">
      <c r="A65">
        <v>13101093</v>
      </c>
      <c r="B65" t="s">
        <v>690</v>
      </c>
      <c r="C65" s="82">
        <v>-1794.6</v>
      </c>
    </row>
    <row r="66" spans="1:3">
      <c r="A66">
        <v>13101113</v>
      </c>
      <c r="B66" t="s">
        <v>294</v>
      </c>
      <c r="C66" s="82">
        <v>-9174923.9499999993</v>
      </c>
    </row>
    <row r="67" spans="1:3">
      <c r="A67">
        <v>13101123</v>
      </c>
      <c r="B67" t="s">
        <v>201</v>
      </c>
      <c r="C67" s="82">
        <v>-1573701.23</v>
      </c>
    </row>
    <row r="68" spans="1:3">
      <c r="A68">
        <v>13101133</v>
      </c>
      <c r="B68" t="s">
        <v>2780</v>
      </c>
      <c r="C68">
        <v>-500</v>
      </c>
    </row>
    <row r="69" spans="1:3">
      <c r="A69">
        <v>13101163</v>
      </c>
      <c r="B69" t="s">
        <v>435</v>
      </c>
      <c r="C69" s="82">
        <v>99518.91</v>
      </c>
    </row>
    <row r="70" spans="1:3">
      <c r="A70">
        <v>13101183</v>
      </c>
      <c r="B70" t="s">
        <v>1601</v>
      </c>
      <c r="C70" s="82">
        <v>894359.12</v>
      </c>
    </row>
    <row r="71" spans="1:3">
      <c r="A71">
        <v>13101193</v>
      </c>
      <c r="B71" t="s">
        <v>2284</v>
      </c>
      <c r="C71" s="82">
        <v>11701.37</v>
      </c>
    </row>
    <row r="72" spans="1:3">
      <c r="A72">
        <v>13101253</v>
      </c>
      <c r="B72" t="s">
        <v>2013</v>
      </c>
      <c r="C72" s="82">
        <v>971337.03</v>
      </c>
    </row>
    <row r="73" spans="1:3">
      <c r="A73">
        <v>13109003</v>
      </c>
      <c r="B73" t="s">
        <v>2781</v>
      </c>
      <c r="C73" s="82">
        <v>21962.5</v>
      </c>
    </row>
    <row r="74" spans="1:3">
      <c r="A74">
        <v>13400021</v>
      </c>
      <c r="B74" t="s">
        <v>1281</v>
      </c>
      <c r="C74" s="82">
        <v>6770614.2000000002</v>
      </c>
    </row>
    <row r="75" spans="1:3">
      <c r="A75">
        <v>13400031</v>
      </c>
      <c r="B75" t="s">
        <v>1282</v>
      </c>
      <c r="C75" s="82">
        <v>-6770614.2000000002</v>
      </c>
    </row>
    <row r="76" spans="1:3">
      <c r="A76">
        <v>13400073</v>
      </c>
      <c r="B76" t="s">
        <v>1046</v>
      </c>
      <c r="C76" s="82">
        <v>7704684.9699999997</v>
      </c>
    </row>
    <row r="77" spans="1:3">
      <c r="A77">
        <v>13400111</v>
      </c>
      <c r="B77" t="s">
        <v>1066</v>
      </c>
      <c r="C77" s="82">
        <v>145714</v>
      </c>
    </row>
    <row r="78" spans="1:3">
      <c r="A78">
        <v>13400123</v>
      </c>
      <c r="B78" t="s">
        <v>2204</v>
      </c>
      <c r="C78" s="82">
        <v>412915.85</v>
      </c>
    </row>
    <row r="79" spans="1:3">
      <c r="A79">
        <v>13400201</v>
      </c>
      <c r="B79" t="s">
        <v>2053</v>
      </c>
      <c r="C79" s="82">
        <v>27293.61</v>
      </c>
    </row>
    <row r="80" spans="1:3">
      <c r="A80">
        <v>13400211</v>
      </c>
      <c r="B80" t="s">
        <v>2285</v>
      </c>
      <c r="C80" s="82">
        <v>52300</v>
      </c>
    </row>
    <row r="81" spans="1:3">
      <c r="A81">
        <v>13400231</v>
      </c>
      <c r="B81" t="s">
        <v>2712</v>
      </c>
      <c r="C81" s="82">
        <v>10384</v>
      </c>
    </row>
    <row r="82" spans="1:3">
      <c r="A82">
        <v>13400241</v>
      </c>
      <c r="B82" t="s">
        <v>3033</v>
      </c>
      <c r="C82" s="82">
        <v>449616</v>
      </c>
    </row>
    <row r="83" spans="1:3">
      <c r="A83">
        <v>13400251</v>
      </c>
      <c r="B83" t="s">
        <v>3029</v>
      </c>
      <c r="C83" s="82">
        <v>39810177.68</v>
      </c>
    </row>
    <row r="84" spans="1:3">
      <c r="A84">
        <v>13400261</v>
      </c>
      <c r="B84" t="s">
        <v>3141</v>
      </c>
      <c r="C84" s="82">
        <v>29580</v>
      </c>
    </row>
    <row r="85" spans="1:3">
      <c r="A85">
        <v>13400271</v>
      </c>
      <c r="B85" t="s">
        <v>2384</v>
      </c>
      <c r="C85" s="82">
        <v>371831.11</v>
      </c>
    </row>
    <row r="86" spans="1:3">
      <c r="A86">
        <v>13400281</v>
      </c>
      <c r="B86" t="s">
        <v>2345</v>
      </c>
      <c r="C86" s="82">
        <v>184772.49</v>
      </c>
    </row>
    <row r="87" spans="1:3">
      <c r="A87">
        <v>13400311</v>
      </c>
      <c r="B87" t="s">
        <v>2818</v>
      </c>
      <c r="C87" s="82">
        <v>194700</v>
      </c>
    </row>
    <row r="88" spans="1:3">
      <c r="A88">
        <v>13500003</v>
      </c>
      <c r="B88" t="s">
        <v>1348</v>
      </c>
      <c r="C88" s="82">
        <v>39243.85</v>
      </c>
    </row>
    <row r="89" spans="1:3">
      <c r="A89">
        <v>13500041</v>
      </c>
      <c r="B89" t="s">
        <v>940</v>
      </c>
      <c r="C89" s="82">
        <v>-92924.29</v>
      </c>
    </row>
    <row r="90" spans="1:3">
      <c r="A90">
        <v>13500051</v>
      </c>
      <c r="B90" t="s">
        <v>335</v>
      </c>
      <c r="C90" s="82">
        <v>73353</v>
      </c>
    </row>
    <row r="91" spans="1:3">
      <c r="A91">
        <v>13500061</v>
      </c>
      <c r="B91" t="s">
        <v>1272</v>
      </c>
      <c r="C91" s="82">
        <v>1172175</v>
      </c>
    </row>
    <row r="92" spans="1:3">
      <c r="A92">
        <v>13500071</v>
      </c>
      <c r="B92" t="s">
        <v>1273</v>
      </c>
      <c r="C92" s="82">
        <v>1537395</v>
      </c>
    </row>
    <row r="93" spans="1:3">
      <c r="A93">
        <v>13500183</v>
      </c>
      <c r="B93" t="s">
        <v>2232</v>
      </c>
      <c r="C93" s="82">
        <v>100000</v>
      </c>
    </row>
    <row r="94" spans="1:3">
      <c r="A94">
        <v>13500192</v>
      </c>
      <c r="B94" t="s">
        <v>2416</v>
      </c>
      <c r="C94" s="82">
        <v>6000</v>
      </c>
    </row>
    <row r="95" spans="1:3">
      <c r="A95">
        <v>13500201</v>
      </c>
      <c r="B95" t="s">
        <v>2606</v>
      </c>
      <c r="C95" s="82">
        <v>750470.6</v>
      </c>
    </row>
    <row r="96" spans="1:3">
      <c r="A96">
        <v>14100311</v>
      </c>
      <c r="B96" t="s">
        <v>1642</v>
      </c>
      <c r="C96" s="82">
        <v>835576.37</v>
      </c>
    </row>
    <row r="97" spans="1:3">
      <c r="A97">
        <v>14200003</v>
      </c>
      <c r="B97" t="s">
        <v>322</v>
      </c>
      <c r="C97" s="82">
        <v>-26351.26</v>
      </c>
    </row>
    <row r="98" spans="1:3">
      <c r="A98">
        <v>14200201</v>
      </c>
      <c r="B98" t="s">
        <v>2742</v>
      </c>
      <c r="C98" s="82">
        <v>105428292.28</v>
      </c>
    </row>
    <row r="99" spans="1:3">
      <c r="A99">
        <v>14200202</v>
      </c>
      <c r="B99" t="s">
        <v>2743</v>
      </c>
      <c r="C99" s="82">
        <v>29058550.739999998</v>
      </c>
    </row>
    <row r="100" spans="1:3">
      <c r="A100">
        <v>14200203</v>
      </c>
      <c r="B100" t="s">
        <v>2744</v>
      </c>
      <c r="C100" s="82">
        <v>-19618004.309999999</v>
      </c>
    </row>
    <row r="101" spans="1:3">
      <c r="A101">
        <v>14200213</v>
      </c>
      <c r="B101" t="s">
        <v>2761</v>
      </c>
      <c r="C101" s="82">
        <v>-51517.760000000002</v>
      </c>
    </row>
    <row r="102" spans="1:3">
      <c r="A102">
        <v>14200223</v>
      </c>
      <c r="B102" t="s">
        <v>2762</v>
      </c>
      <c r="C102" s="82">
        <v>21954.79</v>
      </c>
    </row>
    <row r="103" spans="1:3">
      <c r="A103">
        <v>14200253</v>
      </c>
      <c r="B103" t="s">
        <v>2745</v>
      </c>
      <c r="C103" s="82">
        <v>-161124.32</v>
      </c>
    </row>
    <row r="104" spans="1:3">
      <c r="A104">
        <v>14300062</v>
      </c>
      <c r="B104" t="s">
        <v>2489</v>
      </c>
      <c r="C104" s="82">
        <v>21489614.969999999</v>
      </c>
    </row>
    <row r="105" spans="1:3">
      <c r="A105">
        <v>14300072</v>
      </c>
      <c r="B105" t="s">
        <v>1754</v>
      </c>
      <c r="C105" s="82">
        <v>138878.51999999999</v>
      </c>
    </row>
    <row r="106" spans="1:3">
      <c r="A106">
        <v>14300081</v>
      </c>
      <c r="B106" t="s">
        <v>477</v>
      </c>
      <c r="C106" s="82">
        <v>1763.01</v>
      </c>
    </row>
    <row r="107" spans="1:3">
      <c r="A107">
        <v>14300082</v>
      </c>
      <c r="B107" t="s">
        <v>1649</v>
      </c>
      <c r="C107" s="82">
        <v>138866.29</v>
      </c>
    </row>
    <row r="108" spans="1:3">
      <c r="A108">
        <v>14300141</v>
      </c>
      <c r="B108" t="s">
        <v>1650</v>
      </c>
      <c r="C108" s="82">
        <v>13656684.82</v>
      </c>
    </row>
    <row r="109" spans="1:3">
      <c r="A109">
        <v>14300151</v>
      </c>
      <c r="B109" t="s">
        <v>1651</v>
      </c>
      <c r="C109" s="82">
        <v>1431924.71</v>
      </c>
    </row>
    <row r="110" spans="1:3">
      <c r="A110">
        <v>14300171</v>
      </c>
      <c r="B110" t="s">
        <v>723</v>
      </c>
      <c r="C110" s="82">
        <v>6336762.8200000003</v>
      </c>
    </row>
    <row r="111" spans="1:3">
      <c r="A111">
        <v>14300241</v>
      </c>
      <c r="B111" t="s">
        <v>2866</v>
      </c>
      <c r="C111" s="82">
        <v>57500</v>
      </c>
    </row>
    <row r="112" spans="1:3">
      <c r="A112">
        <v>14300261</v>
      </c>
      <c r="B112" t="s">
        <v>446</v>
      </c>
      <c r="C112" s="82">
        <v>4499287.4400000004</v>
      </c>
    </row>
    <row r="113" spans="1:3">
      <c r="A113">
        <v>14300333</v>
      </c>
      <c r="B113" t="s">
        <v>917</v>
      </c>
      <c r="C113" s="82">
        <v>55177.34</v>
      </c>
    </row>
    <row r="114" spans="1:3">
      <c r="A114">
        <v>14300341</v>
      </c>
      <c r="B114" t="s">
        <v>2791</v>
      </c>
      <c r="C114" s="82">
        <v>244606.88</v>
      </c>
    </row>
    <row r="115" spans="1:3">
      <c r="A115">
        <v>14300703</v>
      </c>
      <c r="B115" t="s">
        <v>2746</v>
      </c>
      <c r="C115" s="82">
        <v>7834553.0199999996</v>
      </c>
    </row>
    <row r="116" spans="1:3">
      <c r="A116">
        <v>14300713</v>
      </c>
      <c r="B116" t="s">
        <v>2747</v>
      </c>
      <c r="C116" s="82">
        <v>24088.71</v>
      </c>
    </row>
    <row r="117" spans="1:3">
      <c r="A117">
        <v>14300733</v>
      </c>
      <c r="B117" t="s">
        <v>2748</v>
      </c>
      <c r="C117" s="82">
        <v>14204681.279999999</v>
      </c>
    </row>
    <row r="118" spans="1:3">
      <c r="A118">
        <v>14300743</v>
      </c>
      <c r="B118" t="s">
        <v>2749</v>
      </c>
      <c r="C118" s="82">
        <v>799897.15</v>
      </c>
    </row>
    <row r="119" spans="1:3">
      <c r="A119">
        <v>14300763</v>
      </c>
      <c r="B119" t="s">
        <v>2713</v>
      </c>
      <c r="C119" s="82">
        <v>25846.95</v>
      </c>
    </row>
    <row r="120" spans="1:3">
      <c r="A120">
        <v>14300921</v>
      </c>
      <c r="B120" t="s">
        <v>889</v>
      </c>
      <c r="C120" s="82">
        <v>665540.99</v>
      </c>
    </row>
    <row r="121" spans="1:3">
      <c r="A121">
        <v>14301022</v>
      </c>
      <c r="B121" t="s">
        <v>358</v>
      </c>
      <c r="C121" s="82">
        <v>6592902.2199999997</v>
      </c>
    </row>
    <row r="122" spans="1:3">
      <c r="A122">
        <v>14301033</v>
      </c>
      <c r="B122" t="s">
        <v>2902</v>
      </c>
      <c r="C122" s="82">
        <v>4076.41</v>
      </c>
    </row>
    <row r="123" spans="1:3">
      <c r="A123">
        <v>14301041</v>
      </c>
      <c r="B123" t="s">
        <v>2973</v>
      </c>
      <c r="C123" s="82">
        <v>91349.91</v>
      </c>
    </row>
    <row r="124" spans="1:3">
      <c r="A124">
        <v>14400311</v>
      </c>
      <c r="B124" t="s">
        <v>2750</v>
      </c>
      <c r="C124" s="82">
        <v>-4835817.6900000004</v>
      </c>
    </row>
    <row r="125" spans="1:3">
      <c r="A125">
        <v>14400312</v>
      </c>
      <c r="B125" t="s">
        <v>2751</v>
      </c>
      <c r="C125" s="82">
        <v>-1522939.61</v>
      </c>
    </row>
    <row r="126" spans="1:3">
      <c r="A126">
        <v>14400313</v>
      </c>
      <c r="B126" t="s">
        <v>2783</v>
      </c>
      <c r="C126" s="82">
        <v>-17949.900000000001</v>
      </c>
    </row>
    <row r="127" spans="1:3">
      <c r="A127">
        <v>14400343</v>
      </c>
      <c r="B127" t="s">
        <v>1447</v>
      </c>
      <c r="C127" s="82">
        <v>-1489712.8</v>
      </c>
    </row>
    <row r="128" spans="1:3">
      <c r="A128">
        <v>14400353</v>
      </c>
      <c r="B128" t="s">
        <v>2752</v>
      </c>
      <c r="C128" s="82">
        <v>-799897.15</v>
      </c>
    </row>
    <row r="129" spans="1:3">
      <c r="A129">
        <v>14600000</v>
      </c>
      <c r="B129" t="s">
        <v>220</v>
      </c>
      <c r="C129" s="82">
        <v>701804.93</v>
      </c>
    </row>
    <row r="130" spans="1:3">
      <c r="A130">
        <v>15100021</v>
      </c>
      <c r="B130" t="s">
        <v>260</v>
      </c>
      <c r="C130" s="82">
        <v>3079694.14</v>
      </c>
    </row>
    <row r="131" spans="1:3">
      <c r="A131">
        <v>15100031</v>
      </c>
      <c r="B131" t="s">
        <v>42</v>
      </c>
      <c r="C131" s="82">
        <v>3178733.62</v>
      </c>
    </row>
    <row r="132" spans="1:3">
      <c r="A132">
        <v>15100041</v>
      </c>
      <c r="B132" t="s">
        <v>1192</v>
      </c>
      <c r="C132" s="82">
        <v>325075.99</v>
      </c>
    </row>
    <row r="133" spans="1:3">
      <c r="A133">
        <v>15100061</v>
      </c>
      <c r="B133" t="s">
        <v>918</v>
      </c>
      <c r="C133" s="82">
        <v>47737.74</v>
      </c>
    </row>
    <row r="134" spans="1:3">
      <c r="A134">
        <v>15100081</v>
      </c>
      <c r="B134" t="s">
        <v>1193</v>
      </c>
      <c r="C134" s="82">
        <v>1437312.33</v>
      </c>
    </row>
    <row r="135" spans="1:3">
      <c r="A135">
        <v>15100091</v>
      </c>
      <c r="B135" t="s">
        <v>2200</v>
      </c>
      <c r="C135" s="82">
        <v>1669608.16</v>
      </c>
    </row>
    <row r="136" spans="1:3">
      <c r="A136">
        <v>15100101</v>
      </c>
      <c r="B136" t="s">
        <v>205</v>
      </c>
      <c r="C136" s="82">
        <v>3953496.07</v>
      </c>
    </row>
    <row r="137" spans="1:3">
      <c r="A137">
        <v>15100122</v>
      </c>
      <c r="B137" t="s">
        <v>461</v>
      </c>
      <c r="C137" s="82">
        <v>296599.96000000002</v>
      </c>
    </row>
    <row r="138" spans="1:3">
      <c r="A138">
        <v>15100181</v>
      </c>
      <c r="B138" t="s">
        <v>1462</v>
      </c>
      <c r="C138" s="82">
        <v>160920.10999999999</v>
      </c>
    </row>
    <row r="139" spans="1:3">
      <c r="A139">
        <v>15100211</v>
      </c>
      <c r="B139" t="s">
        <v>157</v>
      </c>
      <c r="C139" s="82">
        <v>5377.41</v>
      </c>
    </row>
    <row r="140" spans="1:3">
      <c r="A140">
        <v>15100221</v>
      </c>
      <c r="B140" t="s">
        <v>1438</v>
      </c>
      <c r="C140" s="82">
        <v>2239450.71</v>
      </c>
    </row>
    <row r="141" spans="1:3">
      <c r="A141">
        <v>15100271</v>
      </c>
      <c r="B141" t="s">
        <v>2660</v>
      </c>
      <c r="C141" s="82">
        <v>2780794.71</v>
      </c>
    </row>
    <row r="142" spans="1:3">
      <c r="A142">
        <v>15111001</v>
      </c>
      <c r="B142" t="s">
        <v>1357</v>
      </c>
      <c r="C142" s="82">
        <v>252879.72</v>
      </c>
    </row>
    <row r="143" spans="1:3">
      <c r="A143">
        <v>15400023</v>
      </c>
      <c r="B143" t="s">
        <v>1661</v>
      </c>
      <c r="C143" s="82">
        <v>9332193.2300000004</v>
      </c>
    </row>
    <row r="144" spans="1:3">
      <c r="A144">
        <v>15400031</v>
      </c>
      <c r="B144" t="s">
        <v>1185</v>
      </c>
      <c r="C144" s="82">
        <v>5038062.87</v>
      </c>
    </row>
    <row r="145" spans="1:3">
      <c r="A145">
        <v>15400033</v>
      </c>
      <c r="B145" t="s">
        <v>1235</v>
      </c>
      <c r="C145" s="82">
        <v>-9332193.2300000004</v>
      </c>
    </row>
    <row r="146" spans="1:3">
      <c r="A146">
        <v>15400041</v>
      </c>
      <c r="B146" t="s">
        <v>937</v>
      </c>
      <c r="C146" s="82">
        <v>3843539.79</v>
      </c>
    </row>
    <row r="147" spans="1:3">
      <c r="A147">
        <v>15400061</v>
      </c>
      <c r="B147" t="s">
        <v>1245</v>
      </c>
      <c r="C147" s="82">
        <v>19033270.739999998</v>
      </c>
    </row>
    <row r="148" spans="1:3">
      <c r="A148">
        <v>15400101</v>
      </c>
      <c r="B148" t="s">
        <v>589</v>
      </c>
      <c r="C148" s="82">
        <v>36097536.859999999</v>
      </c>
    </row>
    <row r="149" spans="1:3">
      <c r="A149">
        <v>15400102</v>
      </c>
      <c r="B149" t="s">
        <v>590</v>
      </c>
      <c r="C149" s="82">
        <v>6030661.3099999996</v>
      </c>
    </row>
    <row r="150" spans="1:3">
      <c r="A150">
        <v>15400103</v>
      </c>
      <c r="B150" t="s">
        <v>1249</v>
      </c>
      <c r="C150" s="82">
        <v>4139902.02</v>
      </c>
    </row>
    <row r="151" spans="1:3">
      <c r="A151">
        <v>15400181</v>
      </c>
      <c r="B151" t="s">
        <v>2615</v>
      </c>
      <c r="C151" s="82">
        <v>3828523.26</v>
      </c>
    </row>
    <row r="152" spans="1:3">
      <c r="A152">
        <v>15600003</v>
      </c>
      <c r="B152" t="s">
        <v>2980</v>
      </c>
      <c r="C152" s="82">
        <v>86484.34</v>
      </c>
    </row>
    <row r="153" spans="1:3">
      <c r="A153">
        <v>16300023</v>
      </c>
      <c r="B153" t="s">
        <v>1293</v>
      </c>
      <c r="C153" s="82">
        <v>3213880.93</v>
      </c>
    </row>
    <row r="154" spans="1:3">
      <c r="A154">
        <v>16300063</v>
      </c>
      <c r="B154" t="s">
        <v>1294</v>
      </c>
      <c r="C154" s="82">
        <v>788027.92</v>
      </c>
    </row>
    <row r="155" spans="1:3">
      <c r="A155">
        <v>16300093</v>
      </c>
      <c r="B155" t="s">
        <v>1246</v>
      </c>
      <c r="C155" s="82">
        <v>1132818.33</v>
      </c>
    </row>
    <row r="156" spans="1:3">
      <c r="A156">
        <v>16410002</v>
      </c>
      <c r="B156" t="s">
        <v>1330</v>
      </c>
      <c r="C156" s="82">
        <v>31008450.640000001</v>
      </c>
    </row>
    <row r="157" spans="1:3">
      <c r="A157">
        <v>16410012</v>
      </c>
      <c r="B157" t="s">
        <v>798</v>
      </c>
      <c r="C157" s="82">
        <v>4890844.5199999996</v>
      </c>
    </row>
    <row r="158" spans="1:3">
      <c r="A158">
        <v>16410022</v>
      </c>
      <c r="B158" t="s">
        <v>315</v>
      </c>
      <c r="C158" s="82">
        <v>19539240.23</v>
      </c>
    </row>
    <row r="159" spans="1:3">
      <c r="A159">
        <v>16420002</v>
      </c>
      <c r="B159" t="s">
        <v>600</v>
      </c>
      <c r="C159" s="82">
        <v>576201.30000000005</v>
      </c>
    </row>
    <row r="160" spans="1:3">
      <c r="A160">
        <v>16420012</v>
      </c>
      <c r="B160" t="s">
        <v>112</v>
      </c>
      <c r="C160" s="82">
        <v>44396.82</v>
      </c>
    </row>
    <row r="161" spans="1:3">
      <c r="A161">
        <v>16500013</v>
      </c>
      <c r="B161" t="s">
        <v>601</v>
      </c>
      <c r="C161" s="82">
        <v>334671.01</v>
      </c>
    </row>
    <row r="162" spans="1:3">
      <c r="A162">
        <v>16500063</v>
      </c>
      <c r="B162" t="s">
        <v>1937</v>
      </c>
      <c r="C162" s="82">
        <v>35769.620000000003</v>
      </c>
    </row>
    <row r="163" spans="1:3">
      <c r="A163">
        <v>16500071</v>
      </c>
      <c r="B163" t="s">
        <v>2555</v>
      </c>
      <c r="C163" s="82">
        <v>130390.51</v>
      </c>
    </row>
    <row r="164" spans="1:3">
      <c r="A164">
        <v>16500083</v>
      </c>
      <c r="B164" t="s">
        <v>421</v>
      </c>
      <c r="C164" s="82">
        <v>1498503.75</v>
      </c>
    </row>
    <row r="165" spans="1:3">
      <c r="A165">
        <v>16500103</v>
      </c>
      <c r="B165" t="s">
        <v>365</v>
      </c>
      <c r="C165" s="82">
        <v>40000</v>
      </c>
    </row>
    <row r="166" spans="1:3">
      <c r="A166">
        <v>16500123</v>
      </c>
      <c r="B166" t="s">
        <v>738</v>
      </c>
      <c r="C166" s="82">
        <v>264086.5</v>
      </c>
    </row>
    <row r="167" spans="1:3">
      <c r="A167">
        <v>16500143</v>
      </c>
      <c r="B167" t="s">
        <v>2503</v>
      </c>
      <c r="C167" s="82">
        <v>295208.87</v>
      </c>
    </row>
    <row r="168" spans="1:3">
      <c r="A168">
        <v>16500153</v>
      </c>
      <c r="B168" t="s">
        <v>2455</v>
      </c>
      <c r="C168" s="82">
        <v>99790.18</v>
      </c>
    </row>
    <row r="169" spans="1:3">
      <c r="A169">
        <v>16500173</v>
      </c>
      <c r="B169" t="s">
        <v>2715</v>
      </c>
      <c r="C169" s="82">
        <v>35026.29</v>
      </c>
    </row>
    <row r="170" spans="1:3">
      <c r="A170">
        <v>16500183</v>
      </c>
      <c r="B170" t="s">
        <v>2727</v>
      </c>
      <c r="C170" s="82">
        <v>61260.99</v>
      </c>
    </row>
    <row r="171" spans="1:3">
      <c r="A171">
        <v>16500251</v>
      </c>
      <c r="B171" t="s">
        <v>2653</v>
      </c>
      <c r="C171" s="82">
        <v>6739.56</v>
      </c>
    </row>
    <row r="172" spans="1:3">
      <c r="A172">
        <v>16500283</v>
      </c>
      <c r="B172" t="s">
        <v>736</v>
      </c>
      <c r="C172" s="82">
        <v>603139.32999999996</v>
      </c>
    </row>
    <row r="173" spans="1:3">
      <c r="A173">
        <v>16500333</v>
      </c>
      <c r="B173" t="s">
        <v>1139</v>
      </c>
      <c r="C173" s="82">
        <v>1931.99</v>
      </c>
    </row>
    <row r="174" spans="1:3">
      <c r="A174">
        <v>16500373</v>
      </c>
      <c r="B174" t="s">
        <v>483</v>
      </c>
      <c r="C174" s="82">
        <v>2177.7800000000002</v>
      </c>
    </row>
    <row r="175" spans="1:3">
      <c r="A175">
        <v>16500383</v>
      </c>
      <c r="B175" t="s">
        <v>2144</v>
      </c>
      <c r="C175" s="82">
        <v>1284641.1399999999</v>
      </c>
    </row>
    <row r="176" spans="1:3">
      <c r="A176">
        <v>16500413</v>
      </c>
      <c r="B176" t="s">
        <v>2705</v>
      </c>
      <c r="C176" s="82">
        <v>69212.759999999995</v>
      </c>
    </row>
    <row r="177" spans="1:3">
      <c r="A177">
        <v>16500433</v>
      </c>
      <c r="B177" t="s">
        <v>2442</v>
      </c>
      <c r="C177" s="82">
        <v>55824.88</v>
      </c>
    </row>
    <row r="178" spans="1:3">
      <c r="A178">
        <v>16500443</v>
      </c>
      <c r="B178" t="s">
        <v>2443</v>
      </c>
      <c r="C178" s="82">
        <v>70576.740000000005</v>
      </c>
    </row>
    <row r="179" spans="1:3">
      <c r="A179">
        <v>16500532</v>
      </c>
      <c r="B179" t="s">
        <v>2819</v>
      </c>
      <c r="C179" s="82">
        <v>2374837.5</v>
      </c>
    </row>
    <row r="180" spans="1:3">
      <c r="A180">
        <v>16500553</v>
      </c>
      <c r="B180" t="s">
        <v>1565</v>
      </c>
      <c r="C180" s="82">
        <v>1522.38</v>
      </c>
    </row>
    <row r="181" spans="1:3">
      <c r="A181">
        <v>16500563</v>
      </c>
      <c r="B181" t="s">
        <v>188</v>
      </c>
      <c r="C181" s="82">
        <v>27046.05</v>
      </c>
    </row>
    <row r="182" spans="1:3">
      <c r="A182">
        <v>16500583</v>
      </c>
      <c r="B182" t="s">
        <v>1067</v>
      </c>
      <c r="C182" s="82">
        <v>10777.31</v>
      </c>
    </row>
    <row r="183" spans="1:3">
      <c r="A183">
        <v>16500591</v>
      </c>
      <c r="B183" t="s">
        <v>959</v>
      </c>
      <c r="C183" s="82">
        <v>61813.22</v>
      </c>
    </row>
    <row r="184" spans="1:3">
      <c r="A184">
        <v>16500601</v>
      </c>
      <c r="B184" t="s">
        <v>927</v>
      </c>
      <c r="C184" s="82">
        <v>264304.81</v>
      </c>
    </row>
    <row r="185" spans="1:3">
      <c r="A185">
        <v>16500611</v>
      </c>
      <c r="B185" t="s">
        <v>759</v>
      </c>
      <c r="C185" s="82">
        <v>113263.1</v>
      </c>
    </row>
    <row r="186" spans="1:3">
      <c r="A186">
        <v>16500612</v>
      </c>
      <c r="B186" t="s">
        <v>1077</v>
      </c>
      <c r="C186" s="82">
        <v>72856.600000000006</v>
      </c>
    </row>
    <row r="187" spans="1:3">
      <c r="A187">
        <v>16500622</v>
      </c>
      <c r="B187" t="s">
        <v>1868</v>
      </c>
      <c r="C187" s="82">
        <v>14011.7</v>
      </c>
    </row>
    <row r="188" spans="1:3">
      <c r="A188">
        <v>16500623</v>
      </c>
      <c r="B188" t="s">
        <v>533</v>
      </c>
      <c r="C188" s="82">
        <v>29727.77</v>
      </c>
    </row>
    <row r="189" spans="1:3">
      <c r="A189">
        <v>16500633</v>
      </c>
      <c r="B189" t="s">
        <v>2148</v>
      </c>
      <c r="C189" s="82">
        <v>1010086.9</v>
      </c>
    </row>
    <row r="190" spans="1:3">
      <c r="A190">
        <v>16500643</v>
      </c>
      <c r="B190" t="s">
        <v>3145</v>
      </c>
      <c r="C190" s="82">
        <v>87600</v>
      </c>
    </row>
    <row r="191" spans="1:3">
      <c r="A191">
        <v>16500651</v>
      </c>
      <c r="B191" t="s">
        <v>479</v>
      </c>
      <c r="C191" s="82">
        <v>827054.07</v>
      </c>
    </row>
    <row r="192" spans="1:3">
      <c r="A192">
        <v>16500661</v>
      </c>
      <c r="B192" t="s">
        <v>480</v>
      </c>
      <c r="C192" s="82">
        <v>1789278.17</v>
      </c>
    </row>
    <row r="193" spans="1:3">
      <c r="A193">
        <v>16500671</v>
      </c>
      <c r="B193" t="s">
        <v>481</v>
      </c>
      <c r="C193" s="82">
        <v>1965870.95</v>
      </c>
    </row>
    <row r="194" spans="1:3">
      <c r="A194">
        <v>16500673</v>
      </c>
      <c r="B194" t="s">
        <v>2458</v>
      </c>
      <c r="C194" s="82">
        <v>36966.400000000001</v>
      </c>
    </row>
    <row r="195" spans="1:3">
      <c r="A195">
        <v>16500681</v>
      </c>
      <c r="B195" t="s">
        <v>928</v>
      </c>
      <c r="C195" s="82">
        <v>13854.69</v>
      </c>
    </row>
    <row r="196" spans="1:3">
      <c r="A196">
        <v>16500683</v>
      </c>
      <c r="B196" t="s">
        <v>2869</v>
      </c>
      <c r="C196" s="82">
        <v>15330</v>
      </c>
    </row>
    <row r="197" spans="1:3">
      <c r="A197">
        <v>16500693</v>
      </c>
      <c r="B197" t="s">
        <v>2235</v>
      </c>
      <c r="C197" s="82">
        <v>61131.56</v>
      </c>
    </row>
    <row r="198" spans="1:3">
      <c r="A198">
        <v>16500703</v>
      </c>
      <c r="B198" t="s">
        <v>2263</v>
      </c>
      <c r="C198" s="82">
        <v>30275.57</v>
      </c>
    </row>
    <row r="199" spans="1:3">
      <c r="A199">
        <v>16500731</v>
      </c>
      <c r="B199" t="s">
        <v>1398</v>
      </c>
      <c r="C199" s="82">
        <v>1193193.32</v>
      </c>
    </row>
    <row r="200" spans="1:3">
      <c r="A200">
        <v>16500741</v>
      </c>
      <c r="B200" t="s">
        <v>1399</v>
      </c>
      <c r="C200" s="82">
        <v>1337822.82</v>
      </c>
    </row>
    <row r="201" spans="1:3">
      <c r="A201">
        <v>16500743</v>
      </c>
      <c r="B201" t="s">
        <v>2265</v>
      </c>
      <c r="C201" s="82">
        <v>99169.67</v>
      </c>
    </row>
    <row r="202" spans="1:3">
      <c r="A202">
        <v>16500753</v>
      </c>
      <c r="B202" t="s">
        <v>2266</v>
      </c>
      <c r="C202" s="82">
        <v>432494.8</v>
      </c>
    </row>
    <row r="203" spans="1:3">
      <c r="A203">
        <v>16500763</v>
      </c>
      <c r="B203" t="s">
        <v>2883</v>
      </c>
      <c r="C203" s="82">
        <v>199935.15</v>
      </c>
    </row>
    <row r="204" spans="1:3">
      <c r="A204">
        <v>16500783</v>
      </c>
      <c r="B204" t="s">
        <v>2572</v>
      </c>
      <c r="C204" s="82">
        <v>94427.79</v>
      </c>
    </row>
    <row r="205" spans="1:3">
      <c r="A205">
        <v>16500793</v>
      </c>
      <c r="B205" t="s">
        <v>2578</v>
      </c>
      <c r="C205" s="82">
        <v>39256.870000000003</v>
      </c>
    </row>
    <row r="206" spans="1:3">
      <c r="A206">
        <v>16500803</v>
      </c>
      <c r="B206" t="s">
        <v>2738</v>
      </c>
      <c r="C206" s="82">
        <v>168347.84</v>
      </c>
    </row>
    <row r="207" spans="1:3">
      <c r="A207">
        <v>16500881</v>
      </c>
      <c r="B207" t="s">
        <v>2062</v>
      </c>
      <c r="C207" s="82">
        <v>750000</v>
      </c>
    </row>
    <row r="208" spans="1:3">
      <c r="A208">
        <v>16500893</v>
      </c>
      <c r="B208" t="s">
        <v>2557</v>
      </c>
      <c r="C208" s="82">
        <v>170532.12</v>
      </c>
    </row>
    <row r="209" spans="1:3">
      <c r="A209">
        <v>16500901</v>
      </c>
      <c r="B209" t="s">
        <v>2449</v>
      </c>
      <c r="C209" s="82">
        <v>303374.61</v>
      </c>
    </row>
    <row r="210" spans="1:3">
      <c r="A210">
        <v>16500911</v>
      </c>
      <c r="B210" t="s">
        <v>2640</v>
      </c>
      <c r="C210" s="82">
        <v>247979</v>
      </c>
    </row>
    <row r="211" spans="1:3">
      <c r="A211">
        <v>16501003</v>
      </c>
      <c r="B211" t="s">
        <v>1263</v>
      </c>
      <c r="C211" s="82">
        <v>37978.57</v>
      </c>
    </row>
    <row r="212" spans="1:3">
      <c r="A212">
        <v>16501013</v>
      </c>
      <c r="B212" t="s">
        <v>1869</v>
      </c>
      <c r="C212" s="82">
        <v>172763.62</v>
      </c>
    </row>
    <row r="213" spans="1:3">
      <c r="A213">
        <v>16501051</v>
      </c>
      <c r="B213" t="s">
        <v>2654</v>
      </c>
      <c r="C213" s="82">
        <v>82243.89</v>
      </c>
    </row>
    <row r="214" spans="1:3">
      <c r="A214">
        <v>16501061</v>
      </c>
      <c r="B214" t="s">
        <v>2625</v>
      </c>
      <c r="C214" s="82">
        <v>9166.7000000000007</v>
      </c>
    </row>
    <row r="215" spans="1:3">
      <c r="A215">
        <v>16501062</v>
      </c>
      <c r="B215" t="s">
        <v>2625</v>
      </c>
      <c r="C215" s="82">
        <v>8333.2999999999993</v>
      </c>
    </row>
    <row r="216" spans="1:3">
      <c r="A216">
        <v>16501083</v>
      </c>
      <c r="B216" t="s">
        <v>2650</v>
      </c>
      <c r="C216" s="82">
        <v>13324.67</v>
      </c>
    </row>
    <row r="217" spans="1:3">
      <c r="A217">
        <v>16501103</v>
      </c>
      <c r="B217" t="s">
        <v>2867</v>
      </c>
      <c r="C217" s="82">
        <v>93464.34</v>
      </c>
    </row>
    <row r="218" spans="1:3">
      <c r="A218">
        <v>16502003</v>
      </c>
      <c r="B218" t="s">
        <v>2870</v>
      </c>
      <c r="C218" s="82">
        <v>11983.68</v>
      </c>
    </row>
    <row r="219" spans="1:3">
      <c r="A219">
        <v>16502011</v>
      </c>
      <c r="B219" t="s">
        <v>3124</v>
      </c>
      <c r="C219" s="82">
        <v>16364.35</v>
      </c>
    </row>
    <row r="220" spans="1:3">
      <c r="A220">
        <v>16502013</v>
      </c>
      <c r="B220" t="s">
        <v>2968</v>
      </c>
      <c r="C220" s="82">
        <v>97870.74</v>
      </c>
    </row>
    <row r="221" spans="1:3">
      <c r="A221">
        <v>16502023</v>
      </c>
      <c r="B221" t="s">
        <v>2891</v>
      </c>
      <c r="C221" s="82">
        <v>115235.96</v>
      </c>
    </row>
    <row r="222" spans="1:3">
      <c r="A222">
        <v>16502033</v>
      </c>
      <c r="B222" t="s">
        <v>2944</v>
      </c>
      <c r="C222" s="82">
        <v>60000</v>
      </c>
    </row>
    <row r="223" spans="1:3">
      <c r="A223">
        <v>16502053</v>
      </c>
      <c r="B223" t="s">
        <v>2996</v>
      </c>
      <c r="C223" s="82">
        <v>16830.490000000002</v>
      </c>
    </row>
    <row r="224" spans="1:3">
      <c r="A224">
        <v>16502063</v>
      </c>
      <c r="B224" t="s">
        <v>3020</v>
      </c>
      <c r="C224" s="82">
        <v>28766.19</v>
      </c>
    </row>
    <row r="225" spans="1:3">
      <c r="A225">
        <v>16502083</v>
      </c>
      <c r="B225" t="s">
        <v>3049</v>
      </c>
      <c r="C225" s="82">
        <v>123518.47</v>
      </c>
    </row>
    <row r="226" spans="1:3">
      <c r="A226">
        <v>16502093</v>
      </c>
      <c r="B226" t="s">
        <v>3087</v>
      </c>
      <c r="C226" s="82">
        <v>45188.25</v>
      </c>
    </row>
    <row r="227" spans="1:3">
      <c r="A227">
        <v>16502103</v>
      </c>
      <c r="B227" t="s">
        <v>3098</v>
      </c>
      <c r="C227" s="82">
        <v>91187.95</v>
      </c>
    </row>
    <row r="228" spans="1:3">
      <c r="A228">
        <v>16502113</v>
      </c>
      <c r="B228" t="s">
        <v>3118</v>
      </c>
      <c r="C228" s="82">
        <v>75452.350000000006</v>
      </c>
    </row>
    <row r="229" spans="1:3">
      <c r="A229">
        <v>16504003</v>
      </c>
      <c r="B229" t="s">
        <v>2898</v>
      </c>
      <c r="C229" s="82">
        <v>44712.5</v>
      </c>
    </row>
    <row r="230" spans="1:3">
      <c r="A230">
        <v>16504013</v>
      </c>
      <c r="B230" t="s">
        <v>2969</v>
      </c>
      <c r="C230" s="82">
        <v>106026.68</v>
      </c>
    </row>
    <row r="231" spans="1:3">
      <c r="A231">
        <v>16504033</v>
      </c>
      <c r="B231" t="s">
        <v>2945</v>
      </c>
      <c r="C231" s="82">
        <v>165000</v>
      </c>
    </row>
    <row r="232" spans="1:3">
      <c r="A232">
        <v>16504043</v>
      </c>
      <c r="B232" t="s">
        <v>3145</v>
      </c>
      <c r="C232" s="82">
        <v>167900</v>
      </c>
    </row>
    <row r="233" spans="1:3">
      <c r="A233">
        <v>17300001</v>
      </c>
      <c r="B233" t="s">
        <v>2491</v>
      </c>
      <c r="C233" s="82">
        <v>101522218.73</v>
      </c>
    </row>
    <row r="234" spans="1:3">
      <c r="A234">
        <v>17300002</v>
      </c>
      <c r="B234" t="s">
        <v>1728</v>
      </c>
      <c r="C234" s="82">
        <v>36171853.700000003</v>
      </c>
    </row>
    <row r="235" spans="1:3">
      <c r="A235">
        <v>17400001</v>
      </c>
      <c r="B235" t="s">
        <v>1729</v>
      </c>
      <c r="C235" s="82">
        <v>16294436.289999999</v>
      </c>
    </row>
    <row r="236" spans="1:3">
      <c r="A236">
        <v>17500001</v>
      </c>
      <c r="B236" t="s">
        <v>2585</v>
      </c>
      <c r="C236" s="82">
        <v>2334764.69</v>
      </c>
    </row>
    <row r="237" spans="1:3">
      <c r="A237">
        <v>17500002</v>
      </c>
      <c r="B237" t="s">
        <v>2586</v>
      </c>
      <c r="C237" s="82">
        <v>11350803.789999999</v>
      </c>
    </row>
    <row r="238" spans="1:3">
      <c r="A238">
        <v>17500011</v>
      </c>
      <c r="B238" t="s">
        <v>2587</v>
      </c>
      <c r="C238" s="82">
        <v>1795284.34</v>
      </c>
    </row>
    <row r="239" spans="1:3">
      <c r="A239">
        <v>17500012</v>
      </c>
      <c r="B239" t="s">
        <v>2588</v>
      </c>
      <c r="C239" s="82">
        <v>1199379.44</v>
      </c>
    </row>
    <row r="240" spans="1:3">
      <c r="A240">
        <v>18100003</v>
      </c>
      <c r="B240" t="s">
        <v>995</v>
      </c>
      <c r="C240" s="82">
        <v>365867.6</v>
      </c>
    </row>
    <row r="241" spans="1:3">
      <c r="A241">
        <v>18100093</v>
      </c>
      <c r="B241" t="s">
        <v>244</v>
      </c>
      <c r="C241" s="82">
        <v>55279.82</v>
      </c>
    </row>
    <row r="242" spans="1:3">
      <c r="A242">
        <v>18100203</v>
      </c>
      <c r="B242" t="s">
        <v>1919</v>
      </c>
      <c r="C242" s="82">
        <v>1688181.8</v>
      </c>
    </row>
    <row r="243" spans="1:3">
      <c r="A243">
        <v>18100223</v>
      </c>
      <c r="B243" t="s">
        <v>2808</v>
      </c>
      <c r="C243" s="82">
        <v>1350949.12</v>
      </c>
    </row>
    <row r="244" spans="1:3">
      <c r="A244">
        <v>18100233</v>
      </c>
      <c r="B244" t="s">
        <v>2812</v>
      </c>
      <c r="C244" s="82">
        <v>228303.13</v>
      </c>
    </row>
    <row r="245" spans="1:3">
      <c r="A245">
        <v>18100473</v>
      </c>
      <c r="B245" t="s">
        <v>1287</v>
      </c>
      <c r="C245" s="82">
        <v>1323716.28</v>
      </c>
    </row>
    <row r="246" spans="1:3">
      <c r="A246">
        <v>18100493</v>
      </c>
      <c r="B246" t="s">
        <v>713</v>
      </c>
      <c r="C246" s="82">
        <v>457089.95</v>
      </c>
    </row>
    <row r="247" spans="1:3">
      <c r="A247">
        <v>18100663</v>
      </c>
      <c r="B247" t="s">
        <v>2703</v>
      </c>
      <c r="C247" s="82">
        <v>1124521.47</v>
      </c>
    </row>
    <row r="248" spans="1:3">
      <c r="A248">
        <v>18100673</v>
      </c>
      <c r="B248" t="s">
        <v>2706</v>
      </c>
      <c r="C248" s="82">
        <v>1997413.36</v>
      </c>
    </row>
    <row r="249" spans="1:3">
      <c r="A249">
        <v>18100923</v>
      </c>
      <c r="B249" t="s">
        <v>2402</v>
      </c>
      <c r="C249" s="82">
        <v>2341740.64</v>
      </c>
    </row>
    <row r="250" spans="1:3">
      <c r="A250">
        <v>18100933</v>
      </c>
      <c r="B250" t="s">
        <v>2403</v>
      </c>
      <c r="C250" s="82">
        <v>473728.9</v>
      </c>
    </row>
    <row r="251" spans="1:3">
      <c r="A251">
        <v>18100973</v>
      </c>
      <c r="B251" t="s">
        <v>192</v>
      </c>
      <c r="C251" s="82">
        <v>320078.3</v>
      </c>
    </row>
    <row r="252" spans="1:3">
      <c r="A252">
        <v>18100993</v>
      </c>
      <c r="B252" t="s">
        <v>1827</v>
      </c>
      <c r="C252" s="82">
        <v>110966.41</v>
      </c>
    </row>
    <row r="253" spans="1:3">
      <c r="A253">
        <v>18101023</v>
      </c>
      <c r="B253" t="s">
        <v>1110</v>
      </c>
      <c r="C253" s="82">
        <v>1831012.92</v>
      </c>
    </row>
    <row r="254" spans="1:3">
      <c r="A254">
        <v>18101033</v>
      </c>
      <c r="B254" t="s">
        <v>1283</v>
      </c>
      <c r="C254" s="82">
        <v>2142681.83</v>
      </c>
    </row>
    <row r="255" spans="1:3">
      <c r="A255">
        <v>18101053</v>
      </c>
      <c r="B255" t="s">
        <v>1943</v>
      </c>
      <c r="C255" s="82">
        <v>1126219.74</v>
      </c>
    </row>
    <row r="256" spans="1:3">
      <c r="A256">
        <v>18101083</v>
      </c>
      <c r="B256" t="s">
        <v>1006</v>
      </c>
      <c r="C256" s="82">
        <v>871396.27</v>
      </c>
    </row>
    <row r="257" spans="1:3">
      <c r="A257">
        <v>18101093</v>
      </c>
      <c r="B257" t="s">
        <v>1007</v>
      </c>
      <c r="C257" s="82">
        <v>671353.88</v>
      </c>
    </row>
    <row r="258" spans="1:3">
      <c r="A258">
        <v>18101113</v>
      </c>
      <c r="B258" t="s">
        <v>1643</v>
      </c>
      <c r="C258" s="82">
        <v>2948264.51</v>
      </c>
    </row>
    <row r="259" spans="1:3">
      <c r="A259">
        <v>18101123</v>
      </c>
      <c r="B259" t="s">
        <v>2135</v>
      </c>
      <c r="C259" s="82">
        <v>2858604.01</v>
      </c>
    </row>
    <row r="260" spans="1:3">
      <c r="A260">
        <v>18101133</v>
      </c>
      <c r="B260" t="s">
        <v>2136</v>
      </c>
      <c r="C260" s="82">
        <v>2213527.7200000002</v>
      </c>
    </row>
    <row r="261" spans="1:3">
      <c r="A261">
        <v>18101143</v>
      </c>
      <c r="B261" t="s">
        <v>2246</v>
      </c>
      <c r="C261" s="82">
        <v>2710662.83</v>
      </c>
    </row>
    <row r="262" spans="1:3">
      <c r="A262">
        <v>18210231</v>
      </c>
      <c r="B262" t="s">
        <v>1792</v>
      </c>
      <c r="C262" s="82">
        <v>31837385</v>
      </c>
    </row>
    <row r="263" spans="1:3">
      <c r="A263">
        <v>18210261</v>
      </c>
      <c r="B263" t="s">
        <v>2213</v>
      </c>
      <c r="C263" s="82">
        <v>50185.88</v>
      </c>
    </row>
    <row r="264" spans="1:3">
      <c r="A264">
        <v>18210281</v>
      </c>
      <c r="B264" t="s">
        <v>2446</v>
      </c>
      <c r="C264" s="82">
        <v>60295490.299999997</v>
      </c>
    </row>
    <row r="265" spans="1:3">
      <c r="A265">
        <v>18210291</v>
      </c>
      <c r="B265" t="s">
        <v>2522</v>
      </c>
      <c r="C265" s="82">
        <v>11247151.77</v>
      </c>
    </row>
    <row r="266" spans="1:3">
      <c r="A266">
        <v>18210301</v>
      </c>
      <c r="B266" t="s">
        <v>3147</v>
      </c>
      <c r="C266" s="82">
        <v>1983147.4</v>
      </c>
    </row>
    <row r="267" spans="1:3">
      <c r="A267">
        <v>18220011</v>
      </c>
      <c r="B267" t="s">
        <v>491</v>
      </c>
      <c r="C267" s="82">
        <v>65708856.939999998</v>
      </c>
    </row>
    <row r="268" spans="1:3">
      <c r="A268">
        <v>18220021</v>
      </c>
      <c r="B268" t="s">
        <v>1157</v>
      </c>
      <c r="C268" s="82">
        <v>744794.53</v>
      </c>
    </row>
    <row r="269" spans="1:3">
      <c r="A269">
        <v>18220031</v>
      </c>
      <c r="B269" t="s">
        <v>261</v>
      </c>
      <c r="C269" s="82">
        <v>-18818583.699999999</v>
      </c>
    </row>
    <row r="270" spans="1:3">
      <c r="A270">
        <v>18220041</v>
      </c>
      <c r="B270" t="s">
        <v>1329</v>
      </c>
      <c r="C270" s="82">
        <v>-16130325.74</v>
      </c>
    </row>
    <row r="271" spans="1:3">
      <c r="A271">
        <v>18220061</v>
      </c>
      <c r="B271" t="s">
        <v>1507</v>
      </c>
      <c r="C271" s="82">
        <v>-30211680.609999999</v>
      </c>
    </row>
    <row r="272" spans="1:3">
      <c r="A272">
        <v>18220091</v>
      </c>
      <c r="B272" t="s">
        <v>2436</v>
      </c>
      <c r="C272" s="82">
        <v>522747.39</v>
      </c>
    </row>
    <row r="273" spans="1:3">
      <c r="A273">
        <v>18230002</v>
      </c>
      <c r="B273" t="s">
        <v>2</v>
      </c>
      <c r="C273" s="82">
        <v>-1509006.88</v>
      </c>
    </row>
    <row r="274" spans="1:3">
      <c r="A274">
        <v>18230021</v>
      </c>
      <c r="B274" t="s">
        <v>613</v>
      </c>
      <c r="C274" s="82">
        <v>75426768.439999998</v>
      </c>
    </row>
    <row r="275" spans="1:3">
      <c r="A275">
        <v>18230031</v>
      </c>
      <c r="B275" t="s">
        <v>1332</v>
      </c>
      <c r="C275" s="82">
        <v>53478574.710000001</v>
      </c>
    </row>
    <row r="276" spans="1:3">
      <c r="A276">
        <v>18230032</v>
      </c>
      <c r="B276" t="s">
        <v>878</v>
      </c>
      <c r="C276" s="82">
        <v>8973121.5899999999</v>
      </c>
    </row>
    <row r="277" spans="1:3">
      <c r="A277">
        <v>18230041</v>
      </c>
      <c r="B277" t="s">
        <v>766</v>
      </c>
      <c r="C277" s="82">
        <v>21589277</v>
      </c>
    </row>
    <row r="278" spans="1:3">
      <c r="A278">
        <v>18230042</v>
      </c>
      <c r="B278" t="s">
        <v>1686</v>
      </c>
      <c r="C278" s="82">
        <v>-3750899.17</v>
      </c>
    </row>
    <row r="279" spans="1:3">
      <c r="A279">
        <v>18230051</v>
      </c>
      <c r="B279" t="s">
        <v>767</v>
      </c>
      <c r="C279" s="82">
        <v>-16045472.57</v>
      </c>
    </row>
    <row r="280" spans="1:3">
      <c r="A280">
        <v>18230061</v>
      </c>
      <c r="B280" t="s">
        <v>675</v>
      </c>
      <c r="C280" s="82">
        <v>1339583</v>
      </c>
    </row>
    <row r="281" spans="1:3">
      <c r="A281">
        <v>18230071</v>
      </c>
      <c r="B281" t="s">
        <v>1027</v>
      </c>
      <c r="C281" s="82">
        <v>113632921</v>
      </c>
    </row>
    <row r="282" spans="1:3">
      <c r="A282">
        <v>18230081</v>
      </c>
      <c r="B282" t="s">
        <v>988</v>
      </c>
      <c r="C282" s="82">
        <v>-104228692.98999999</v>
      </c>
    </row>
    <row r="283" spans="1:3">
      <c r="A283">
        <v>18230281</v>
      </c>
      <c r="B283" t="s">
        <v>156</v>
      </c>
      <c r="C283" s="82">
        <v>1828298</v>
      </c>
    </row>
    <row r="284" spans="1:3">
      <c r="A284">
        <v>18230291</v>
      </c>
      <c r="B284" t="s">
        <v>1566</v>
      </c>
      <c r="C284" s="82">
        <v>-1828298</v>
      </c>
    </row>
    <row r="285" spans="1:3">
      <c r="A285">
        <v>18230311</v>
      </c>
      <c r="B285" t="s">
        <v>1607</v>
      </c>
      <c r="C285" s="82">
        <v>15000</v>
      </c>
    </row>
    <row r="286" spans="1:3">
      <c r="A286">
        <v>18230351</v>
      </c>
      <c r="B286" t="s">
        <v>238</v>
      </c>
      <c r="C286" s="82">
        <v>120497115.67</v>
      </c>
    </row>
    <row r="287" spans="1:3">
      <c r="A287">
        <v>18230401</v>
      </c>
      <c r="B287" t="s">
        <v>2462</v>
      </c>
      <c r="C287" s="82">
        <v>13262.01</v>
      </c>
    </row>
    <row r="288" spans="1:3">
      <c r="A288">
        <v>18230621</v>
      </c>
      <c r="B288" t="s">
        <v>1353</v>
      </c>
      <c r="C288" s="82">
        <v>-47302244.219999999</v>
      </c>
    </row>
    <row r="289" spans="1:3">
      <c r="A289">
        <v>18230631</v>
      </c>
      <c r="B289" t="s">
        <v>1920</v>
      </c>
      <c r="C289" s="82">
        <v>145616211.52000001</v>
      </c>
    </row>
    <row r="290" spans="1:3">
      <c r="A290">
        <v>18230691</v>
      </c>
      <c r="B290" t="s">
        <v>1366</v>
      </c>
      <c r="C290" s="82">
        <v>-474402.14</v>
      </c>
    </row>
    <row r="291" spans="1:3">
      <c r="A291">
        <v>18230711</v>
      </c>
      <c r="B291" t="s">
        <v>1037</v>
      </c>
      <c r="C291" s="82">
        <v>29551324</v>
      </c>
    </row>
    <row r="292" spans="1:3">
      <c r="A292">
        <v>18230721</v>
      </c>
      <c r="B292" t="s">
        <v>1038</v>
      </c>
      <c r="C292" s="82">
        <v>-29551324</v>
      </c>
    </row>
    <row r="293" spans="1:3">
      <c r="A293">
        <v>18230731</v>
      </c>
      <c r="B293" t="s">
        <v>1842</v>
      </c>
      <c r="C293" s="82">
        <v>9957561</v>
      </c>
    </row>
    <row r="294" spans="1:3">
      <c r="A294">
        <v>18230741</v>
      </c>
      <c r="B294" t="s">
        <v>254</v>
      </c>
      <c r="C294" s="82">
        <v>-9957561</v>
      </c>
    </row>
    <row r="295" spans="1:3">
      <c r="A295">
        <v>18230751</v>
      </c>
      <c r="B295" t="s">
        <v>300</v>
      </c>
      <c r="C295" s="82">
        <v>-12375488</v>
      </c>
    </row>
    <row r="296" spans="1:3">
      <c r="A296">
        <v>18230761</v>
      </c>
      <c r="B296" t="s">
        <v>301</v>
      </c>
      <c r="C296" s="82">
        <v>12375488</v>
      </c>
    </row>
    <row r="297" spans="1:3">
      <c r="A297">
        <v>18230771</v>
      </c>
      <c r="B297" t="s">
        <v>925</v>
      </c>
      <c r="C297" s="82">
        <v>-2391047</v>
      </c>
    </row>
    <row r="298" spans="1:3">
      <c r="A298">
        <v>18230781</v>
      </c>
      <c r="B298" t="s">
        <v>834</v>
      </c>
      <c r="C298" s="82">
        <v>2391047</v>
      </c>
    </row>
    <row r="299" spans="1:3">
      <c r="A299">
        <v>18230791</v>
      </c>
      <c r="B299" t="s">
        <v>406</v>
      </c>
      <c r="C299" s="82">
        <v>634535</v>
      </c>
    </row>
    <row r="300" spans="1:3">
      <c r="A300">
        <v>18230811</v>
      </c>
      <c r="B300" t="s">
        <v>1671</v>
      </c>
      <c r="C300" s="82">
        <v>-671033</v>
      </c>
    </row>
    <row r="301" spans="1:3">
      <c r="A301">
        <v>18230821</v>
      </c>
      <c r="B301" t="s">
        <v>1672</v>
      </c>
      <c r="C301" s="82">
        <v>671033</v>
      </c>
    </row>
    <row r="302" spans="1:3">
      <c r="A302">
        <v>18230831</v>
      </c>
      <c r="B302" t="s">
        <v>1532</v>
      </c>
      <c r="C302" s="82">
        <v>-30212669</v>
      </c>
    </row>
    <row r="303" spans="1:3">
      <c r="A303">
        <v>18230841</v>
      </c>
      <c r="B303" t="s">
        <v>753</v>
      </c>
      <c r="C303" s="82">
        <v>30212669</v>
      </c>
    </row>
    <row r="304" spans="1:3">
      <c r="A304">
        <v>18230851</v>
      </c>
      <c r="B304" t="s">
        <v>1210</v>
      </c>
      <c r="C304" s="82">
        <v>-1764924</v>
      </c>
    </row>
    <row r="305" spans="1:3">
      <c r="A305">
        <v>18230861</v>
      </c>
      <c r="B305" t="s">
        <v>1211</v>
      </c>
      <c r="C305" s="82">
        <v>1764924</v>
      </c>
    </row>
    <row r="306" spans="1:3">
      <c r="A306">
        <v>18230871</v>
      </c>
      <c r="B306" t="s">
        <v>193</v>
      </c>
      <c r="C306" s="82">
        <v>30270096</v>
      </c>
    </row>
    <row r="307" spans="1:3">
      <c r="A307">
        <v>18230881</v>
      </c>
      <c r="B307" t="s">
        <v>194</v>
      </c>
      <c r="C307" s="82">
        <v>-30270096</v>
      </c>
    </row>
    <row r="308" spans="1:3">
      <c r="A308">
        <v>18230891</v>
      </c>
      <c r="B308" t="s">
        <v>967</v>
      </c>
      <c r="C308" s="82">
        <v>36163528</v>
      </c>
    </row>
    <row r="309" spans="1:3">
      <c r="A309">
        <v>18230921</v>
      </c>
      <c r="B309" t="s">
        <v>218</v>
      </c>
      <c r="C309" s="82">
        <v>8926.2199999999993</v>
      </c>
    </row>
    <row r="310" spans="1:3">
      <c r="A310">
        <v>18230971</v>
      </c>
      <c r="B310" t="s">
        <v>1471</v>
      </c>
      <c r="C310" s="82">
        <v>2749643.08</v>
      </c>
    </row>
    <row r="311" spans="1:3">
      <c r="A311">
        <v>18230981</v>
      </c>
      <c r="B311" t="s">
        <v>970</v>
      </c>
      <c r="C311" s="82">
        <v>-36163528</v>
      </c>
    </row>
    <row r="312" spans="1:3">
      <c r="A312">
        <v>18231051</v>
      </c>
      <c r="B312" t="s">
        <v>2228</v>
      </c>
      <c r="C312" s="82">
        <v>-34827817</v>
      </c>
    </row>
    <row r="313" spans="1:3">
      <c r="A313">
        <v>18231061</v>
      </c>
      <c r="B313" t="s">
        <v>2229</v>
      </c>
      <c r="C313" s="82">
        <v>34827817</v>
      </c>
    </row>
    <row r="314" spans="1:3">
      <c r="A314">
        <v>18231081</v>
      </c>
      <c r="B314" t="s">
        <v>2444</v>
      </c>
      <c r="C314" s="82">
        <v>-25644564</v>
      </c>
    </row>
    <row r="315" spans="1:3">
      <c r="A315">
        <v>18231091</v>
      </c>
      <c r="B315" t="s">
        <v>2445</v>
      </c>
      <c r="C315" s="82">
        <v>25644564</v>
      </c>
    </row>
    <row r="316" spans="1:3">
      <c r="A316">
        <v>18231141</v>
      </c>
      <c r="B316" t="s">
        <v>2708</v>
      </c>
      <c r="C316" s="82">
        <v>-37811937</v>
      </c>
    </row>
    <row r="317" spans="1:3">
      <c r="A317">
        <v>18231151</v>
      </c>
      <c r="B317" t="s">
        <v>2709</v>
      </c>
      <c r="C317" s="82">
        <v>37811937</v>
      </c>
    </row>
    <row r="318" spans="1:3">
      <c r="A318">
        <v>18231161</v>
      </c>
      <c r="B318" t="s">
        <v>3012</v>
      </c>
      <c r="C318" s="82">
        <v>33781116</v>
      </c>
    </row>
    <row r="319" spans="1:3">
      <c r="A319">
        <v>18231171</v>
      </c>
      <c r="B319" t="s">
        <v>3013</v>
      </c>
      <c r="C319" s="82">
        <v>-33781116</v>
      </c>
    </row>
    <row r="320" spans="1:3">
      <c r="A320">
        <v>18232221</v>
      </c>
      <c r="B320" t="s">
        <v>1608</v>
      </c>
      <c r="C320" s="82">
        <v>250307.28</v>
      </c>
    </row>
    <row r="321" spans="1:3">
      <c r="A321">
        <v>18232251</v>
      </c>
      <c r="B321" t="s">
        <v>1609</v>
      </c>
      <c r="C321" s="82">
        <v>2140681.11</v>
      </c>
    </row>
    <row r="322" spans="1:3">
      <c r="A322">
        <v>18232261</v>
      </c>
      <c r="B322" t="s">
        <v>1644</v>
      </c>
      <c r="C322" s="82">
        <v>111500</v>
      </c>
    </row>
    <row r="323" spans="1:3">
      <c r="A323">
        <v>18232271</v>
      </c>
      <c r="B323" t="s">
        <v>1610</v>
      </c>
      <c r="C323" s="82">
        <v>88343.87</v>
      </c>
    </row>
    <row r="324" spans="1:3">
      <c r="A324">
        <v>18232301</v>
      </c>
      <c r="B324" t="s">
        <v>2523</v>
      </c>
      <c r="C324" s="82">
        <v>73532852.370000005</v>
      </c>
    </row>
    <row r="325" spans="1:3">
      <c r="A325">
        <v>18232311</v>
      </c>
      <c r="B325" t="s">
        <v>2524</v>
      </c>
      <c r="C325" s="82">
        <v>15546234</v>
      </c>
    </row>
    <row r="326" spans="1:3">
      <c r="A326">
        <v>18232321</v>
      </c>
      <c r="B326" t="s">
        <v>2525</v>
      </c>
      <c r="C326" s="82">
        <v>2583333.17</v>
      </c>
    </row>
    <row r="327" spans="1:3">
      <c r="A327">
        <v>18232331</v>
      </c>
      <c r="B327" t="s">
        <v>2536</v>
      </c>
      <c r="C327" s="82">
        <v>6749446.6200000001</v>
      </c>
    </row>
    <row r="328" spans="1:3">
      <c r="A328">
        <v>18233061</v>
      </c>
      <c r="B328" t="s">
        <v>1611</v>
      </c>
      <c r="C328" s="82">
        <v>10000</v>
      </c>
    </row>
    <row r="329" spans="1:3">
      <c r="A329">
        <v>18233091</v>
      </c>
      <c r="B329" t="s">
        <v>1612</v>
      </c>
      <c r="C329" s="82">
        <v>198092.16</v>
      </c>
    </row>
    <row r="330" spans="1:3">
      <c r="A330">
        <v>18235521</v>
      </c>
      <c r="B330" t="s">
        <v>2075</v>
      </c>
      <c r="C330" s="82">
        <v>29886384.879999999</v>
      </c>
    </row>
    <row r="331" spans="1:3">
      <c r="A331">
        <v>18236021</v>
      </c>
      <c r="B331" t="s">
        <v>44</v>
      </c>
      <c r="C331" s="82">
        <v>15256064.07</v>
      </c>
    </row>
    <row r="332" spans="1:3">
      <c r="A332">
        <v>18236031</v>
      </c>
      <c r="B332" t="s">
        <v>45</v>
      </c>
      <c r="C332" s="82">
        <v>2873005.76</v>
      </c>
    </row>
    <row r="333" spans="1:3">
      <c r="A333">
        <v>18236041</v>
      </c>
      <c r="B333" t="s">
        <v>46</v>
      </c>
      <c r="C333" s="82">
        <v>-228709.77</v>
      </c>
    </row>
    <row r="334" spans="1:3">
      <c r="A334">
        <v>18236051</v>
      </c>
      <c r="B334" t="s">
        <v>1284</v>
      </c>
      <c r="C334" s="82">
        <v>107024.51</v>
      </c>
    </row>
    <row r="335" spans="1:3">
      <c r="A335">
        <v>18236061</v>
      </c>
      <c r="B335" t="s">
        <v>349</v>
      </c>
      <c r="C335" s="82">
        <v>1031542.85</v>
      </c>
    </row>
    <row r="336" spans="1:3">
      <c r="A336">
        <v>18236071</v>
      </c>
      <c r="B336" t="s">
        <v>350</v>
      </c>
      <c r="C336" s="82">
        <v>671052.84</v>
      </c>
    </row>
    <row r="337" spans="1:3">
      <c r="A337">
        <v>18236091</v>
      </c>
      <c r="B337" t="s">
        <v>1472</v>
      </c>
      <c r="C337" s="82">
        <v>-102804.3</v>
      </c>
    </row>
    <row r="338" spans="1:3">
      <c r="A338">
        <v>18236101</v>
      </c>
      <c r="B338" t="s">
        <v>1509</v>
      </c>
      <c r="C338" s="82">
        <v>3769772.47</v>
      </c>
    </row>
    <row r="339" spans="1:3">
      <c r="A339">
        <v>18236111</v>
      </c>
      <c r="B339" t="s">
        <v>3039</v>
      </c>
      <c r="C339" s="82">
        <v>112428.31</v>
      </c>
    </row>
    <row r="340" spans="1:3">
      <c r="A340">
        <v>18237112</v>
      </c>
      <c r="B340" t="s">
        <v>677</v>
      </c>
      <c r="C340" s="82">
        <v>279321.2</v>
      </c>
    </row>
    <row r="341" spans="1:3">
      <c r="A341">
        <v>18237122</v>
      </c>
      <c r="B341" t="s">
        <v>1018</v>
      </c>
      <c r="C341" s="82">
        <v>169602.13</v>
      </c>
    </row>
    <row r="342" spans="1:3">
      <c r="A342">
        <v>18237132</v>
      </c>
      <c r="B342" t="s">
        <v>58</v>
      </c>
      <c r="C342" s="82">
        <v>133750.43</v>
      </c>
    </row>
    <row r="343" spans="1:3">
      <c r="A343">
        <v>18237142</v>
      </c>
      <c r="B343" t="s">
        <v>59</v>
      </c>
      <c r="C343" s="82">
        <v>53995.63</v>
      </c>
    </row>
    <row r="344" spans="1:3">
      <c r="A344">
        <v>18237152</v>
      </c>
      <c r="B344" t="s">
        <v>345</v>
      </c>
      <c r="C344" s="82">
        <v>67987.45</v>
      </c>
    </row>
    <row r="345" spans="1:3">
      <c r="A345">
        <v>18238031</v>
      </c>
      <c r="B345" t="s">
        <v>2856</v>
      </c>
      <c r="C345" s="82">
        <v>5286111.13</v>
      </c>
    </row>
    <row r="346" spans="1:3">
      <c r="A346">
        <v>18238032</v>
      </c>
      <c r="B346" t="s">
        <v>2856</v>
      </c>
      <c r="C346" s="82">
        <v>3304129.75</v>
      </c>
    </row>
    <row r="347" spans="1:3">
      <c r="A347">
        <v>18238041</v>
      </c>
      <c r="B347" t="s">
        <v>2857</v>
      </c>
      <c r="C347" s="82">
        <v>16825029</v>
      </c>
    </row>
    <row r="348" spans="1:3">
      <c r="A348">
        <v>18238042</v>
      </c>
      <c r="B348" t="s">
        <v>2858</v>
      </c>
      <c r="C348" s="82">
        <v>8348670</v>
      </c>
    </row>
    <row r="349" spans="1:3">
      <c r="A349">
        <v>18238141</v>
      </c>
      <c r="B349" t="s">
        <v>3081</v>
      </c>
      <c r="C349" s="82">
        <v>17300106.309999999</v>
      </c>
    </row>
    <row r="350" spans="1:3">
      <c r="A350">
        <v>18238142</v>
      </c>
      <c r="B350" t="s">
        <v>3080</v>
      </c>
      <c r="C350" s="82">
        <v>16861798</v>
      </c>
    </row>
    <row r="351" spans="1:3">
      <c r="A351">
        <v>18238151</v>
      </c>
      <c r="B351" t="s">
        <v>2958</v>
      </c>
      <c r="C351" s="82">
        <v>4946799.24</v>
      </c>
    </row>
    <row r="352" spans="1:3">
      <c r="A352">
        <v>18238152</v>
      </c>
      <c r="B352" t="s">
        <v>2872</v>
      </c>
      <c r="C352" s="82">
        <v>4662533</v>
      </c>
    </row>
    <row r="353" spans="1:3">
      <c r="A353">
        <v>18238171</v>
      </c>
      <c r="B353" t="s">
        <v>3059</v>
      </c>
      <c r="C353" s="82">
        <v>83924.03</v>
      </c>
    </row>
    <row r="354" spans="1:3">
      <c r="A354">
        <v>18238172</v>
      </c>
      <c r="B354" t="s">
        <v>2873</v>
      </c>
      <c r="C354" s="82">
        <v>63483</v>
      </c>
    </row>
    <row r="355" spans="1:3">
      <c r="A355">
        <v>18238181</v>
      </c>
      <c r="B355" t="s">
        <v>3008</v>
      </c>
      <c r="C355" s="82">
        <v>729211.14</v>
      </c>
    </row>
    <row r="356" spans="1:3">
      <c r="A356">
        <v>18238191</v>
      </c>
      <c r="B356" t="s">
        <v>3009</v>
      </c>
      <c r="C356" s="82">
        <v>1088151.3700000001</v>
      </c>
    </row>
    <row r="357" spans="1:3">
      <c r="A357">
        <v>18238211</v>
      </c>
      <c r="B357" t="s">
        <v>3000</v>
      </c>
      <c r="C357" s="82">
        <v>9018.43</v>
      </c>
    </row>
    <row r="358" spans="1:3">
      <c r="A358">
        <v>18238221</v>
      </c>
      <c r="B358" t="s">
        <v>3001</v>
      </c>
      <c r="C358" s="82">
        <v>12302.76</v>
      </c>
    </row>
    <row r="359" spans="1:3">
      <c r="A359">
        <v>18238232</v>
      </c>
      <c r="B359" t="s">
        <v>2999</v>
      </c>
      <c r="C359" s="82">
        <v>21259</v>
      </c>
    </row>
    <row r="360" spans="1:3">
      <c r="A360">
        <v>18238311</v>
      </c>
      <c r="B360" t="s">
        <v>2959</v>
      </c>
      <c r="C360" s="82">
        <v>22570040.760000002</v>
      </c>
    </row>
    <row r="361" spans="1:3">
      <c r="A361">
        <v>18238321</v>
      </c>
      <c r="B361" t="s">
        <v>2960</v>
      </c>
      <c r="C361" s="82">
        <v>2681418.9</v>
      </c>
    </row>
    <row r="362" spans="1:3">
      <c r="A362">
        <v>18238331</v>
      </c>
      <c r="B362" t="s">
        <v>2965</v>
      </c>
      <c r="C362" s="82">
        <v>10516161.720000001</v>
      </c>
    </row>
    <row r="363" spans="1:3">
      <c r="A363">
        <v>18239001</v>
      </c>
      <c r="B363" t="s">
        <v>1910</v>
      </c>
      <c r="C363" s="82">
        <v>90157590.909999996</v>
      </c>
    </row>
    <row r="364" spans="1:3">
      <c r="A364">
        <v>18239002</v>
      </c>
      <c r="B364" t="s">
        <v>1911</v>
      </c>
      <c r="C364" s="82">
        <v>29894034.850000001</v>
      </c>
    </row>
    <row r="365" spans="1:3">
      <c r="A365">
        <v>18239011</v>
      </c>
      <c r="B365" t="s">
        <v>592</v>
      </c>
      <c r="C365" s="82">
        <v>2885325.16</v>
      </c>
    </row>
    <row r="366" spans="1:3">
      <c r="A366">
        <v>18239012</v>
      </c>
      <c r="B366" t="s">
        <v>593</v>
      </c>
      <c r="C366" s="82">
        <v>1154865.94</v>
      </c>
    </row>
    <row r="367" spans="1:3">
      <c r="A367">
        <v>18239021</v>
      </c>
      <c r="B367" t="s">
        <v>1912</v>
      </c>
      <c r="C367" s="82">
        <v>20441425.27</v>
      </c>
    </row>
    <row r="368" spans="1:3">
      <c r="A368">
        <v>18239022</v>
      </c>
      <c r="B368" t="s">
        <v>1913</v>
      </c>
      <c r="C368" s="82">
        <v>7929884.0099999998</v>
      </c>
    </row>
    <row r="369" spans="1:3">
      <c r="A369">
        <v>18239031</v>
      </c>
      <c r="B369" t="s">
        <v>945</v>
      </c>
      <c r="C369" s="82">
        <v>-113484341.34</v>
      </c>
    </row>
    <row r="370" spans="1:3">
      <c r="A370">
        <v>18239032</v>
      </c>
      <c r="B370" t="s">
        <v>946</v>
      </c>
      <c r="C370" s="82">
        <v>-38978784.799999997</v>
      </c>
    </row>
    <row r="371" spans="1:3">
      <c r="A371">
        <v>18239061</v>
      </c>
      <c r="B371" t="s">
        <v>1721</v>
      </c>
      <c r="C371" s="82">
        <v>754886</v>
      </c>
    </row>
    <row r="372" spans="1:3">
      <c r="A372">
        <v>18239092</v>
      </c>
      <c r="B372" t="s">
        <v>3070</v>
      </c>
      <c r="C372" s="82">
        <v>195059.84</v>
      </c>
    </row>
    <row r="373" spans="1:3">
      <c r="A373">
        <v>18300131</v>
      </c>
      <c r="B373" t="s">
        <v>2951</v>
      </c>
      <c r="C373" s="82">
        <v>148231.07999999999</v>
      </c>
    </row>
    <row r="374" spans="1:3">
      <c r="A374">
        <v>18400013</v>
      </c>
      <c r="B374" t="s">
        <v>1743</v>
      </c>
      <c r="C374" s="82">
        <v>-646962.69999999995</v>
      </c>
    </row>
    <row r="375" spans="1:3">
      <c r="A375">
        <v>18400123</v>
      </c>
      <c r="B375" t="s">
        <v>1744</v>
      </c>
      <c r="C375" s="82">
        <v>-211811.33</v>
      </c>
    </row>
    <row r="376" spans="1:3">
      <c r="A376">
        <v>18400143</v>
      </c>
      <c r="B376" t="s">
        <v>1745</v>
      </c>
      <c r="C376" s="82">
        <v>-531630.43999999994</v>
      </c>
    </row>
    <row r="377" spans="1:3">
      <c r="A377">
        <v>18400483</v>
      </c>
      <c r="B377" t="s">
        <v>664</v>
      </c>
      <c r="C377" s="82">
        <v>-182455.15</v>
      </c>
    </row>
    <row r="378" spans="1:3">
      <c r="A378">
        <v>18500003</v>
      </c>
      <c r="B378" t="s">
        <v>704</v>
      </c>
      <c r="C378" s="82">
        <v>-10583.53</v>
      </c>
    </row>
    <row r="379" spans="1:3">
      <c r="A379">
        <v>18600011</v>
      </c>
      <c r="B379" t="s">
        <v>313</v>
      </c>
      <c r="C379" s="82">
        <v>-28441.41</v>
      </c>
    </row>
    <row r="380" spans="1:3">
      <c r="A380">
        <v>18600013</v>
      </c>
      <c r="B380" t="s">
        <v>1351</v>
      </c>
      <c r="C380" s="82">
        <v>1811039.97</v>
      </c>
    </row>
    <row r="381" spans="1:3">
      <c r="A381">
        <v>18600053</v>
      </c>
      <c r="B381" t="s">
        <v>1352</v>
      </c>
      <c r="C381" s="82">
        <v>3751090.82</v>
      </c>
    </row>
    <row r="382" spans="1:3">
      <c r="A382">
        <v>18600091</v>
      </c>
      <c r="B382" t="s">
        <v>2307</v>
      </c>
      <c r="C382" s="82">
        <v>5323.21</v>
      </c>
    </row>
    <row r="383" spans="1:3">
      <c r="A383">
        <v>18600122</v>
      </c>
      <c r="B383" t="s">
        <v>1688</v>
      </c>
      <c r="C383" s="82">
        <v>-44495.59</v>
      </c>
    </row>
    <row r="384" spans="1:3">
      <c r="A384">
        <v>18600123</v>
      </c>
      <c r="B384" t="s">
        <v>256</v>
      </c>
      <c r="C384" s="82">
        <v>6902.79</v>
      </c>
    </row>
    <row r="385" spans="1:3">
      <c r="A385">
        <v>18600143</v>
      </c>
      <c r="B385" t="s">
        <v>1367</v>
      </c>
      <c r="C385" s="82">
        <v>-233252.95</v>
      </c>
    </row>
    <row r="386" spans="1:3">
      <c r="A386">
        <v>18600291</v>
      </c>
      <c r="B386" t="s">
        <v>3076</v>
      </c>
      <c r="C386" s="82">
        <v>12399.37</v>
      </c>
    </row>
    <row r="387" spans="1:3">
      <c r="A387">
        <v>18600342</v>
      </c>
      <c r="B387" t="s">
        <v>2985</v>
      </c>
      <c r="C387" s="82">
        <v>12307.78</v>
      </c>
    </row>
    <row r="388" spans="1:3">
      <c r="A388">
        <v>18600403</v>
      </c>
      <c r="B388" t="s">
        <v>2771</v>
      </c>
      <c r="C388" s="82">
        <v>1483711.45</v>
      </c>
    </row>
    <row r="389" spans="1:3">
      <c r="A389">
        <v>18600411</v>
      </c>
      <c r="B389" t="s">
        <v>2986</v>
      </c>
      <c r="C389" s="82">
        <v>155856.89000000001</v>
      </c>
    </row>
    <row r="390" spans="1:3">
      <c r="A390">
        <v>18600512</v>
      </c>
      <c r="B390" t="s">
        <v>2589</v>
      </c>
      <c r="C390" s="82">
        <v>27511919.170000002</v>
      </c>
    </row>
    <row r="391" spans="1:3">
      <c r="A391">
        <v>18600551</v>
      </c>
      <c r="B391" t="s">
        <v>1580</v>
      </c>
      <c r="C391" s="82">
        <v>124783</v>
      </c>
    </row>
    <row r="392" spans="1:3">
      <c r="A392">
        <v>18600561</v>
      </c>
      <c r="B392" t="s">
        <v>1158</v>
      </c>
      <c r="C392" s="82">
        <v>9216819</v>
      </c>
    </row>
    <row r="393" spans="1:3">
      <c r="A393">
        <v>18600571</v>
      </c>
      <c r="B393" t="s">
        <v>1441</v>
      </c>
      <c r="C393" s="82">
        <v>61428443.93</v>
      </c>
    </row>
    <row r="394" spans="1:3">
      <c r="A394">
        <v>18600751</v>
      </c>
      <c r="B394" t="s">
        <v>2393</v>
      </c>
      <c r="C394" s="82">
        <v>2608990.09</v>
      </c>
    </row>
    <row r="395" spans="1:3">
      <c r="A395">
        <v>18600761</v>
      </c>
      <c r="B395" t="s">
        <v>2394</v>
      </c>
      <c r="C395" s="82">
        <v>1135726</v>
      </c>
    </row>
    <row r="396" spans="1:3">
      <c r="A396">
        <v>18600771</v>
      </c>
      <c r="B396" t="s">
        <v>2563</v>
      </c>
      <c r="C396" s="82">
        <v>2695136.65</v>
      </c>
    </row>
    <row r="397" spans="1:3">
      <c r="A397">
        <v>18600781</v>
      </c>
      <c r="B397" t="s">
        <v>2564</v>
      </c>
      <c r="C397" s="82">
        <v>1450714.18</v>
      </c>
    </row>
    <row r="398" spans="1:3">
      <c r="A398">
        <v>18600941</v>
      </c>
      <c r="B398" t="s">
        <v>3104</v>
      </c>
      <c r="C398" s="82">
        <v>10986.5</v>
      </c>
    </row>
    <row r="399" spans="1:3">
      <c r="A399">
        <v>18600943</v>
      </c>
      <c r="B399" t="s">
        <v>3105</v>
      </c>
      <c r="C399" s="82">
        <v>18629.5</v>
      </c>
    </row>
    <row r="400" spans="1:3">
      <c r="A400">
        <v>18601021</v>
      </c>
      <c r="B400" t="s">
        <v>2824</v>
      </c>
      <c r="C400" s="82">
        <v>1004974.5</v>
      </c>
    </row>
    <row r="401" spans="1:3">
      <c r="A401">
        <v>18601173</v>
      </c>
      <c r="B401" t="s">
        <v>3006</v>
      </c>
      <c r="C401" s="82">
        <v>162853.93</v>
      </c>
    </row>
    <row r="402" spans="1:3">
      <c r="A402">
        <v>18601502</v>
      </c>
      <c r="B402" t="s">
        <v>2773</v>
      </c>
      <c r="C402" s="82">
        <v>177760.99</v>
      </c>
    </row>
    <row r="403" spans="1:3">
      <c r="A403">
        <v>18602231</v>
      </c>
      <c r="B403" t="s">
        <v>2150</v>
      </c>
      <c r="C403" s="82">
        <v>32563.21</v>
      </c>
    </row>
    <row r="404" spans="1:3">
      <c r="A404">
        <v>18603003</v>
      </c>
      <c r="B404" t="s">
        <v>3103</v>
      </c>
      <c r="C404" s="82">
        <v>2705280.79</v>
      </c>
    </row>
    <row r="405" spans="1:3">
      <c r="A405">
        <v>18603011</v>
      </c>
      <c r="B405" t="s">
        <v>3054</v>
      </c>
      <c r="C405" s="82">
        <v>2328225.2799999998</v>
      </c>
    </row>
    <row r="406" spans="1:3">
      <c r="A406">
        <v>18603021</v>
      </c>
      <c r="B406" t="s">
        <v>3077</v>
      </c>
      <c r="C406" s="82">
        <v>1855525.04</v>
      </c>
    </row>
    <row r="407" spans="1:3">
      <c r="A407">
        <v>18603031</v>
      </c>
      <c r="B407" t="s">
        <v>3047</v>
      </c>
      <c r="C407" s="82">
        <v>2542546.88</v>
      </c>
    </row>
    <row r="408" spans="1:3">
      <c r="A408">
        <v>18603041</v>
      </c>
      <c r="B408" t="s">
        <v>3078</v>
      </c>
      <c r="C408" s="82">
        <v>1240766.46</v>
      </c>
    </row>
    <row r="409" spans="1:3">
      <c r="A409">
        <v>18603051</v>
      </c>
      <c r="B409" t="s">
        <v>3082</v>
      </c>
      <c r="C409" s="82">
        <v>1670366.94</v>
      </c>
    </row>
    <row r="410" spans="1:3">
      <c r="A410">
        <v>18608001</v>
      </c>
      <c r="B410" t="s">
        <v>1613</v>
      </c>
      <c r="C410" s="82">
        <v>399051.53</v>
      </c>
    </row>
    <row r="411" spans="1:3">
      <c r="A411">
        <v>18608002</v>
      </c>
      <c r="B411" t="s">
        <v>3088</v>
      </c>
      <c r="C411" s="82">
        <v>20675.54</v>
      </c>
    </row>
    <row r="412" spans="1:3">
      <c r="A412">
        <v>18608011</v>
      </c>
      <c r="B412" t="s">
        <v>1614</v>
      </c>
      <c r="C412" s="82">
        <v>267622.8</v>
      </c>
    </row>
    <row r="413" spans="1:3">
      <c r="A413">
        <v>18608012</v>
      </c>
      <c r="B413" t="s">
        <v>3084</v>
      </c>
      <c r="C413" s="82">
        <v>285656.25</v>
      </c>
    </row>
    <row r="414" spans="1:3">
      <c r="A414">
        <v>18608021</v>
      </c>
      <c r="B414" t="s">
        <v>1615</v>
      </c>
      <c r="C414" s="82">
        <v>2254508.17</v>
      </c>
    </row>
    <row r="415" spans="1:3">
      <c r="A415">
        <v>18608031</v>
      </c>
      <c r="B415" t="s">
        <v>1616</v>
      </c>
      <c r="C415" s="82">
        <v>490000</v>
      </c>
    </row>
    <row r="416" spans="1:3">
      <c r="A416">
        <v>18608041</v>
      </c>
      <c r="B416" t="s">
        <v>1627</v>
      </c>
      <c r="C416" s="82">
        <v>2058073.4</v>
      </c>
    </row>
    <row r="417" spans="1:3">
      <c r="A417">
        <v>18608051</v>
      </c>
      <c r="B417" t="s">
        <v>1617</v>
      </c>
      <c r="C417" s="82">
        <v>1448068.83</v>
      </c>
    </row>
    <row r="418" spans="1:3">
      <c r="A418">
        <v>18608062</v>
      </c>
      <c r="B418" t="s">
        <v>511</v>
      </c>
      <c r="C418" s="82">
        <v>-50260052.850000001</v>
      </c>
    </row>
    <row r="419" spans="1:3">
      <c r="A419">
        <v>18608081</v>
      </c>
      <c r="B419" t="s">
        <v>1618</v>
      </c>
      <c r="C419" s="82">
        <v>659654.59</v>
      </c>
    </row>
    <row r="420" spans="1:3">
      <c r="A420">
        <v>18608111</v>
      </c>
      <c r="B420" t="s">
        <v>1619</v>
      </c>
      <c r="C420" s="82">
        <v>250000</v>
      </c>
    </row>
    <row r="421" spans="1:3">
      <c r="A421">
        <v>18608112</v>
      </c>
      <c r="B421" t="s">
        <v>1628</v>
      </c>
      <c r="C421" s="82">
        <v>38693463.590000004</v>
      </c>
    </row>
    <row r="422" spans="1:3">
      <c r="A422">
        <v>18608141</v>
      </c>
      <c r="B422" t="s">
        <v>1592</v>
      </c>
      <c r="C422" s="82">
        <v>224879.76</v>
      </c>
    </row>
    <row r="423" spans="1:3">
      <c r="A423">
        <v>18608151</v>
      </c>
      <c r="B423" t="s">
        <v>1645</v>
      </c>
      <c r="C423" s="82">
        <v>75000</v>
      </c>
    </row>
    <row r="424" spans="1:3">
      <c r="A424">
        <v>18608171</v>
      </c>
      <c r="B424" t="s">
        <v>2753</v>
      </c>
      <c r="C424" s="82">
        <v>212588.68</v>
      </c>
    </row>
    <row r="425" spans="1:3">
      <c r="A425">
        <v>18608181</v>
      </c>
      <c r="B425" t="s">
        <v>2300</v>
      </c>
      <c r="C425" s="82">
        <v>50000</v>
      </c>
    </row>
    <row r="426" spans="1:3">
      <c r="A426">
        <v>18608191</v>
      </c>
      <c r="B426" t="s">
        <v>2308</v>
      </c>
      <c r="C426" s="82">
        <v>400495.47</v>
      </c>
    </row>
    <row r="427" spans="1:3">
      <c r="A427">
        <v>18608211</v>
      </c>
      <c r="B427" t="s">
        <v>2754</v>
      </c>
      <c r="C427" s="82">
        <v>111880.23</v>
      </c>
    </row>
    <row r="428" spans="1:3">
      <c r="A428">
        <v>18608212</v>
      </c>
      <c r="B428" t="s">
        <v>1629</v>
      </c>
      <c r="C428" s="82">
        <v>1459702.09</v>
      </c>
    </row>
    <row r="429" spans="1:3">
      <c r="A429">
        <v>18608221</v>
      </c>
      <c r="B429" t="s">
        <v>2463</v>
      </c>
      <c r="C429" s="82">
        <v>103463.48</v>
      </c>
    </row>
    <row r="430" spans="1:3">
      <c r="A430">
        <v>18608231</v>
      </c>
      <c r="B430" t="s">
        <v>2570</v>
      </c>
      <c r="C430" s="82">
        <v>174516.65</v>
      </c>
    </row>
    <row r="431" spans="1:3">
      <c r="A431">
        <v>18608241</v>
      </c>
      <c r="B431" t="s">
        <v>2464</v>
      </c>
      <c r="C431" s="82">
        <v>80000</v>
      </c>
    </row>
    <row r="432" spans="1:3">
      <c r="A432">
        <v>18608312</v>
      </c>
      <c r="B432" t="s">
        <v>1630</v>
      </c>
      <c r="C432" s="82">
        <v>3942758.01</v>
      </c>
    </row>
    <row r="433" spans="1:3">
      <c r="A433">
        <v>18608412</v>
      </c>
      <c r="B433" t="s">
        <v>2726</v>
      </c>
      <c r="C433" s="82">
        <v>2651381.7400000002</v>
      </c>
    </row>
    <row r="434" spans="1:3">
      <c r="A434">
        <v>18608612</v>
      </c>
      <c r="B434" t="s">
        <v>1631</v>
      </c>
      <c r="C434" s="82">
        <v>775086.8</v>
      </c>
    </row>
    <row r="435" spans="1:3">
      <c r="A435">
        <v>18608712</v>
      </c>
      <c r="B435" t="s">
        <v>1632</v>
      </c>
      <c r="C435" s="82">
        <v>4065836.6</v>
      </c>
    </row>
    <row r="436" spans="1:3">
      <c r="A436">
        <v>18608752</v>
      </c>
      <c r="B436" t="s">
        <v>1633</v>
      </c>
      <c r="C436" s="82">
        <v>935530</v>
      </c>
    </row>
    <row r="437" spans="1:3">
      <c r="A437">
        <v>18608772</v>
      </c>
      <c r="B437" t="s">
        <v>2941</v>
      </c>
      <c r="C437" s="82">
        <v>-3488999.1</v>
      </c>
    </row>
    <row r="438" spans="1:3">
      <c r="A438">
        <v>18608782</v>
      </c>
      <c r="B438" t="s">
        <v>2942</v>
      </c>
      <c r="C438" s="82">
        <v>-801550.75</v>
      </c>
    </row>
    <row r="439" spans="1:3">
      <c r="A439">
        <v>18608792</v>
      </c>
      <c r="B439" t="s">
        <v>2943</v>
      </c>
      <c r="C439" s="82">
        <v>-160310.15</v>
      </c>
    </row>
    <row r="440" spans="1:3">
      <c r="A440">
        <v>18609312</v>
      </c>
      <c r="B440" t="s">
        <v>2717</v>
      </c>
      <c r="C440" s="82">
        <v>12405154.710000001</v>
      </c>
    </row>
    <row r="441" spans="1:3">
      <c r="A441">
        <v>18609422</v>
      </c>
      <c r="B441" t="s">
        <v>2480</v>
      </c>
      <c r="C441" s="82">
        <v>20976731.640000001</v>
      </c>
    </row>
    <row r="442" spans="1:3">
      <c r="A442">
        <v>18609432</v>
      </c>
      <c r="B442" t="s">
        <v>2725</v>
      </c>
      <c r="C442" s="82">
        <v>3371582.82</v>
      </c>
    </row>
    <row r="443" spans="1:3">
      <c r="A443">
        <v>18609532</v>
      </c>
      <c r="B443" t="s">
        <v>1634</v>
      </c>
      <c r="C443" s="82">
        <v>230349.84</v>
      </c>
    </row>
    <row r="444" spans="1:3">
      <c r="A444">
        <v>18609542</v>
      </c>
      <c r="B444" t="s">
        <v>1019</v>
      </c>
      <c r="C444" s="82">
        <v>1227448.29</v>
      </c>
    </row>
    <row r="445" spans="1:3">
      <c r="A445">
        <v>18609572</v>
      </c>
      <c r="B445" t="s">
        <v>2476</v>
      </c>
      <c r="C445" s="82">
        <v>725000</v>
      </c>
    </row>
    <row r="446" spans="1:3">
      <c r="A446">
        <v>18609582</v>
      </c>
      <c r="B446" t="s">
        <v>2477</v>
      </c>
      <c r="C446" s="82">
        <v>3292137.5</v>
      </c>
    </row>
    <row r="447" spans="1:3">
      <c r="A447">
        <v>18609592</v>
      </c>
      <c r="B447" t="s">
        <v>2478</v>
      </c>
      <c r="C447" s="82">
        <v>2973501.24</v>
      </c>
    </row>
    <row r="448" spans="1:3">
      <c r="A448">
        <v>18609602</v>
      </c>
      <c r="B448" t="s">
        <v>2479</v>
      </c>
      <c r="C448" s="82">
        <v>236667.89</v>
      </c>
    </row>
    <row r="449" spans="1:3">
      <c r="A449">
        <v>18609622</v>
      </c>
      <c r="B449" t="s">
        <v>2481</v>
      </c>
      <c r="C449" s="82">
        <v>1000000</v>
      </c>
    </row>
    <row r="450" spans="1:3">
      <c r="A450">
        <v>18609642</v>
      </c>
      <c r="B450" t="s">
        <v>2483</v>
      </c>
      <c r="C450" s="82">
        <v>912374.12</v>
      </c>
    </row>
    <row r="451" spans="1:3">
      <c r="A451">
        <v>18609652</v>
      </c>
      <c r="B451" t="s">
        <v>2484</v>
      </c>
      <c r="C451" s="82">
        <v>1270000</v>
      </c>
    </row>
    <row r="452" spans="1:3">
      <c r="A452">
        <v>18609662</v>
      </c>
      <c r="B452" t="s">
        <v>2485</v>
      </c>
      <c r="C452" s="82">
        <v>526709.31000000006</v>
      </c>
    </row>
    <row r="453" spans="1:3">
      <c r="A453">
        <v>18609672</v>
      </c>
      <c r="B453" t="s">
        <v>2486</v>
      </c>
      <c r="C453" s="82">
        <v>300000</v>
      </c>
    </row>
    <row r="454" spans="1:3">
      <c r="A454">
        <v>18609682</v>
      </c>
      <c r="B454" t="s">
        <v>2506</v>
      </c>
      <c r="C454" s="82">
        <v>70000</v>
      </c>
    </row>
    <row r="455" spans="1:3">
      <c r="A455">
        <v>18609692</v>
      </c>
      <c r="B455" t="s">
        <v>2507</v>
      </c>
      <c r="C455" s="82">
        <v>50000</v>
      </c>
    </row>
    <row r="456" spans="1:3">
      <c r="A456">
        <v>18609801</v>
      </c>
      <c r="B456" t="s">
        <v>2385</v>
      </c>
      <c r="C456" s="82">
        <v>163563</v>
      </c>
    </row>
    <row r="457" spans="1:3">
      <c r="A457">
        <v>18609821</v>
      </c>
      <c r="B457" t="s">
        <v>1094</v>
      </c>
      <c r="C457" s="82">
        <v>1175482.24</v>
      </c>
    </row>
    <row r="458" spans="1:3">
      <c r="A458">
        <v>18609841</v>
      </c>
      <c r="B458" t="s">
        <v>2605</v>
      </c>
      <c r="C458" s="82">
        <v>1449786</v>
      </c>
    </row>
    <row r="459" spans="1:3">
      <c r="A459">
        <v>18609861</v>
      </c>
      <c r="B459" t="s">
        <v>2386</v>
      </c>
      <c r="C459" s="82">
        <v>1978034.52</v>
      </c>
    </row>
    <row r="460" spans="1:3">
      <c r="A460">
        <v>18630031</v>
      </c>
      <c r="B460" t="s">
        <v>1944</v>
      </c>
      <c r="C460" s="82">
        <v>405453.3</v>
      </c>
    </row>
    <row r="461" spans="1:3">
      <c r="A461">
        <v>18700032</v>
      </c>
      <c r="B461" t="s">
        <v>2526</v>
      </c>
      <c r="C461" s="82">
        <v>35891.71</v>
      </c>
    </row>
    <row r="462" spans="1:3">
      <c r="A462">
        <v>18700041</v>
      </c>
      <c r="B462" t="s">
        <v>2167</v>
      </c>
      <c r="C462" s="82">
        <v>428029.03</v>
      </c>
    </row>
    <row r="463" spans="1:3">
      <c r="A463">
        <v>18700062</v>
      </c>
      <c r="B463" t="s">
        <v>2527</v>
      </c>
      <c r="C463" s="82">
        <v>6893.95</v>
      </c>
    </row>
    <row r="464" spans="1:3">
      <c r="A464">
        <v>18700071</v>
      </c>
      <c r="B464" t="s">
        <v>2528</v>
      </c>
      <c r="C464" s="82">
        <v>66775.399999999994</v>
      </c>
    </row>
    <row r="465" spans="1:3">
      <c r="A465">
        <v>18900013</v>
      </c>
      <c r="B465" t="s">
        <v>670</v>
      </c>
      <c r="C465" s="82">
        <v>37462</v>
      </c>
    </row>
    <row r="466" spans="1:3">
      <c r="A466">
        <v>18900173</v>
      </c>
      <c r="B466" t="s">
        <v>530</v>
      </c>
      <c r="C466" s="82">
        <v>1562141.4</v>
      </c>
    </row>
    <row r="467" spans="1:3">
      <c r="A467">
        <v>18900183</v>
      </c>
      <c r="B467" t="s">
        <v>367</v>
      </c>
      <c r="C467" s="82">
        <v>351697.81</v>
      </c>
    </row>
    <row r="468" spans="1:3">
      <c r="A468">
        <v>18900193</v>
      </c>
      <c r="B468" t="s">
        <v>534</v>
      </c>
      <c r="C468" s="82">
        <v>2891702.11</v>
      </c>
    </row>
    <row r="469" spans="1:3">
      <c r="A469">
        <v>18900243</v>
      </c>
      <c r="B469" t="s">
        <v>1886</v>
      </c>
      <c r="C469" s="82">
        <v>12828.65</v>
      </c>
    </row>
    <row r="470" spans="1:3">
      <c r="A470">
        <v>18900253</v>
      </c>
      <c r="B470" t="s">
        <v>1881</v>
      </c>
      <c r="C470" s="82">
        <v>742847.27</v>
      </c>
    </row>
    <row r="471" spans="1:3">
      <c r="A471">
        <v>18900263</v>
      </c>
      <c r="B471" t="s">
        <v>1882</v>
      </c>
      <c r="C471" s="82">
        <v>564502.62</v>
      </c>
    </row>
    <row r="472" spans="1:3">
      <c r="A472">
        <v>18900273</v>
      </c>
      <c r="B472" t="s">
        <v>802</v>
      </c>
      <c r="C472" s="82">
        <v>1728481.79</v>
      </c>
    </row>
    <row r="473" spans="1:3">
      <c r="A473">
        <v>18900283</v>
      </c>
      <c r="B473" t="s">
        <v>555</v>
      </c>
      <c r="C473" s="82">
        <v>527531.31000000006</v>
      </c>
    </row>
    <row r="474" spans="1:3">
      <c r="A474">
        <v>18900293</v>
      </c>
      <c r="B474" t="s">
        <v>403</v>
      </c>
      <c r="C474" s="82">
        <v>8177.92</v>
      </c>
    </row>
    <row r="475" spans="1:3">
      <c r="A475">
        <v>18900303</v>
      </c>
      <c r="B475" t="s">
        <v>812</v>
      </c>
      <c r="C475" s="82">
        <v>19080.810000000001</v>
      </c>
    </row>
    <row r="476" spans="1:3">
      <c r="A476">
        <v>18900323</v>
      </c>
      <c r="B476" t="s">
        <v>667</v>
      </c>
      <c r="C476" s="82">
        <v>489471.52</v>
      </c>
    </row>
    <row r="477" spans="1:3">
      <c r="A477">
        <v>18900353</v>
      </c>
      <c r="B477" t="s">
        <v>1040</v>
      </c>
      <c r="C477" s="82">
        <v>93241</v>
      </c>
    </row>
    <row r="478" spans="1:3">
      <c r="A478">
        <v>18900373</v>
      </c>
      <c r="B478" t="s">
        <v>1030</v>
      </c>
      <c r="C478" s="82">
        <v>4268796.26</v>
      </c>
    </row>
    <row r="479" spans="1:3">
      <c r="A479">
        <v>18900383</v>
      </c>
      <c r="B479" t="s">
        <v>1020</v>
      </c>
      <c r="C479" s="82">
        <v>493299.99</v>
      </c>
    </row>
    <row r="480" spans="1:3">
      <c r="A480">
        <v>18900393</v>
      </c>
      <c r="B480" t="s">
        <v>2415</v>
      </c>
      <c r="C480" s="82">
        <v>14819197.800000001</v>
      </c>
    </row>
    <row r="481" spans="1:3">
      <c r="A481">
        <v>18900403</v>
      </c>
      <c r="B481" t="s">
        <v>2718</v>
      </c>
      <c r="C481" s="82">
        <v>205731.47</v>
      </c>
    </row>
    <row r="482" spans="1:3">
      <c r="A482">
        <v>18900413</v>
      </c>
      <c r="B482" t="s">
        <v>2722</v>
      </c>
      <c r="C482" s="82">
        <v>270236.38</v>
      </c>
    </row>
    <row r="483" spans="1:3">
      <c r="A483">
        <v>18900423</v>
      </c>
      <c r="B483" t="s">
        <v>2719</v>
      </c>
      <c r="C483" s="82">
        <v>1077149.47</v>
      </c>
    </row>
    <row r="484" spans="1:3">
      <c r="A484">
        <v>18900433</v>
      </c>
      <c r="B484" t="s">
        <v>2826</v>
      </c>
      <c r="C484" s="82">
        <v>4885769.9800000004</v>
      </c>
    </row>
    <row r="485" spans="1:3">
      <c r="A485">
        <v>18900443</v>
      </c>
      <c r="B485" t="s">
        <v>3055</v>
      </c>
      <c r="C485" s="82">
        <v>123395.27</v>
      </c>
    </row>
    <row r="486" spans="1:3">
      <c r="A486">
        <v>18900451</v>
      </c>
      <c r="B486" t="s">
        <v>3116</v>
      </c>
      <c r="C486" s="82">
        <v>41848.910000000003</v>
      </c>
    </row>
    <row r="487" spans="1:3">
      <c r="A487">
        <v>18900452</v>
      </c>
      <c r="B487" t="s">
        <v>3116</v>
      </c>
      <c r="C487" s="82">
        <v>25649.33</v>
      </c>
    </row>
    <row r="488" spans="1:3">
      <c r="A488">
        <v>18900533</v>
      </c>
      <c r="B488" t="s">
        <v>2827</v>
      </c>
      <c r="C488" s="82">
        <v>825704.46</v>
      </c>
    </row>
    <row r="489" spans="1:3">
      <c r="A489">
        <v>19000003</v>
      </c>
      <c r="B489" t="s">
        <v>129</v>
      </c>
      <c r="C489" s="82">
        <v>4124680.37</v>
      </c>
    </row>
    <row r="490" spans="1:3">
      <c r="A490">
        <v>19000013</v>
      </c>
      <c r="B490" t="s">
        <v>762</v>
      </c>
      <c r="C490" s="82">
        <v>3086635.1</v>
      </c>
    </row>
    <row r="491" spans="1:3">
      <c r="A491">
        <v>19000032</v>
      </c>
      <c r="B491" t="s">
        <v>1826</v>
      </c>
      <c r="C491" s="82">
        <v>9710646.0800000001</v>
      </c>
    </row>
    <row r="492" spans="1:3">
      <c r="A492">
        <v>19000042</v>
      </c>
      <c r="B492" t="s">
        <v>1863</v>
      </c>
      <c r="C492" s="82">
        <v>4311090.2300000004</v>
      </c>
    </row>
    <row r="493" spans="1:3">
      <c r="A493">
        <v>19000043</v>
      </c>
      <c r="B493" t="s">
        <v>8</v>
      </c>
      <c r="C493" s="82">
        <v>8479355.0999999996</v>
      </c>
    </row>
    <row r="494" spans="1:3">
      <c r="A494">
        <v>19000062</v>
      </c>
      <c r="B494" t="s">
        <v>352</v>
      </c>
      <c r="C494">
        <v>-0.97</v>
      </c>
    </row>
    <row r="495" spans="1:3">
      <c r="A495">
        <v>19000081</v>
      </c>
      <c r="B495" t="s">
        <v>1746</v>
      </c>
      <c r="C495" s="82">
        <v>11766192.810000001</v>
      </c>
    </row>
    <row r="496" spans="1:3">
      <c r="A496">
        <v>19000091</v>
      </c>
      <c r="B496" t="s">
        <v>702</v>
      </c>
      <c r="C496" s="82">
        <v>6892196.2999999998</v>
      </c>
    </row>
    <row r="497" spans="1:3">
      <c r="A497">
        <v>19000093</v>
      </c>
      <c r="B497" t="s">
        <v>771</v>
      </c>
      <c r="C497" s="82">
        <v>4533028.72</v>
      </c>
    </row>
    <row r="498" spans="1:3">
      <c r="A498">
        <v>19000103</v>
      </c>
      <c r="B498" t="s">
        <v>3007</v>
      </c>
      <c r="C498" s="82">
        <v>998226.85</v>
      </c>
    </row>
    <row r="499" spans="1:3">
      <c r="A499">
        <v>19000111</v>
      </c>
      <c r="B499" t="s">
        <v>915</v>
      </c>
      <c r="C499" s="82">
        <v>52597.05</v>
      </c>
    </row>
    <row r="500" spans="1:3">
      <c r="A500">
        <v>19000112</v>
      </c>
      <c r="B500" t="s">
        <v>2060</v>
      </c>
      <c r="C500" s="82">
        <v>49328.7</v>
      </c>
    </row>
    <row r="501" spans="1:3">
      <c r="A501">
        <v>19000122</v>
      </c>
      <c r="B501" t="s">
        <v>2221</v>
      </c>
      <c r="C501" s="82">
        <v>17103.72</v>
      </c>
    </row>
    <row r="502" spans="1:3">
      <c r="A502">
        <v>19000133</v>
      </c>
      <c r="B502" t="s">
        <v>1060</v>
      </c>
      <c r="C502" s="82">
        <v>13164660.029999999</v>
      </c>
    </row>
    <row r="503" spans="1:3">
      <c r="A503">
        <v>19000151</v>
      </c>
      <c r="B503" t="s">
        <v>170</v>
      </c>
      <c r="C503" s="82">
        <v>549037.57999999996</v>
      </c>
    </row>
    <row r="504" spans="1:3">
      <c r="A504">
        <v>19000181</v>
      </c>
      <c r="B504" t="s">
        <v>994</v>
      </c>
      <c r="C504" s="82">
        <v>-1130587.52</v>
      </c>
    </row>
    <row r="505" spans="1:3">
      <c r="A505">
        <v>19000193</v>
      </c>
      <c r="B505" t="s">
        <v>2669</v>
      </c>
      <c r="C505" s="82">
        <v>706726.12</v>
      </c>
    </row>
    <row r="506" spans="1:3">
      <c r="A506">
        <v>19000251</v>
      </c>
      <c r="B506" t="s">
        <v>733</v>
      </c>
      <c r="C506" s="82">
        <v>30090.53</v>
      </c>
    </row>
    <row r="507" spans="1:3">
      <c r="A507">
        <v>19000283</v>
      </c>
      <c r="B507" t="s">
        <v>1584</v>
      </c>
      <c r="C507" s="82">
        <v>2133882.1800000002</v>
      </c>
    </row>
    <row r="508" spans="1:3">
      <c r="A508">
        <v>19000361</v>
      </c>
      <c r="B508" t="s">
        <v>1121</v>
      </c>
      <c r="C508" s="82">
        <v>159437</v>
      </c>
    </row>
    <row r="509" spans="1:3">
      <c r="A509">
        <v>19000371</v>
      </c>
      <c r="B509" t="s">
        <v>1122</v>
      </c>
      <c r="C509" s="82">
        <v>43403.24</v>
      </c>
    </row>
    <row r="510" spans="1:3">
      <c r="A510">
        <v>19000403</v>
      </c>
      <c r="B510" t="s">
        <v>286</v>
      </c>
      <c r="C510" s="82">
        <v>163621.60999999999</v>
      </c>
    </row>
    <row r="511" spans="1:3">
      <c r="A511">
        <v>19000413</v>
      </c>
      <c r="B511" t="s">
        <v>993</v>
      </c>
      <c r="C511" s="82">
        <v>35000</v>
      </c>
    </row>
    <row r="512" spans="1:3">
      <c r="A512">
        <v>19000433</v>
      </c>
      <c r="B512" t="s">
        <v>2982</v>
      </c>
      <c r="C512" s="82">
        <v>23079642.940000001</v>
      </c>
    </row>
    <row r="513" spans="1:3">
      <c r="A513">
        <v>19000441</v>
      </c>
      <c r="B513" t="s">
        <v>339</v>
      </c>
      <c r="C513" s="82">
        <v>4446135.9800000004</v>
      </c>
    </row>
    <row r="514" spans="1:3">
      <c r="A514">
        <v>19000443</v>
      </c>
      <c r="B514" t="s">
        <v>524</v>
      </c>
      <c r="C514" s="82">
        <v>41297237.340000004</v>
      </c>
    </row>
    <row r="515" spans="1:3">
      <c r="A515">
        <v>19000453</v>
      </c>
      <c r="B515" t="s">
        <v>525</v>
      </c>
      <c r="C515" s="82">
        <v>4344125.3499999996</v>
      </c>
    </row>
    <row r="516" spans="1:3">
      <c r="A516">
        <v>19000463</v>
      </c>
      <c r="B516" t="s">
        <v>526</v>
      </c>
      <c r="C516" s="82">
        <v>-1796140.08</v>
      </c>
    </row>
    <row r="517" spans="1:3">
      <c r="A517">
        <v>19000471</v>
      </c>
      <c r="B517" t="s">
        <v>808</v>
      </c>
      <c r="C517" s="82">
        <v>3524578.13</v>
      </c>
    </row>
    <row r="518" spans="1:3">
      <c r="A518">
        <v>19000473</v>
      </c>
      <c r="B518" t="s">
        <v>2163</v>
      </c>
      <c r="C518" s="82">
        <v>2562568</v>
      </c>
    </row>
    <row r="519" spans="1:3">
      <c r="A519">
        <v>19000491</v>
      </c>
      <c r="B519" t="s">
        <v>2540</v>
      </c>
      <c r="C519" s="82">
        <v>2178792.35</v>
      </c>
    </row>
    <row r="520" spans="1:3">
      <c r="A520">
        <v>19000551</v>
      </c>
      <c r="B520" t="s">
        <v>3126</v>
      </c>
      <c r="C520" s="82">
        <v>1965399</v>
      </c>
    </row>
    <row r="521" spans="1:3">
      <c r="A521">
        <v>19000552</v>
      </c>
      <c r="B521" t="s">
        <v>2521</v>
      </c>
      <c r="C521" s="82">
        <v>533028.86</v>
      </c>
    </row>
    <row r="522" spans="1:3">
      <c r="A522">
        <v>19000553</v>
      </c>
      <c r="B522" t="s">
        <v>101</v>
      </c>
      <c r="C522" s="82">
        <v>319159.61</v>
      </c>
    </row>
    <row r="523" spans="1:3">
      <c r="A523">
        <v>19000562</v>
      </c>
      <c r="B523" t="s">
        <v>763</v>
      </c>
      <c r="C523" s="82">
        <v>1096209.8</v>
      </c>
    </row>
    <row r="524" spans="1:3">
      <c r="A524">
        <v>19000563</v>
      </c>
      <c r="B524" t="s">
        <v>2180</v>
      </c>
      <c r="C524" s="82">
        <v>15325.87</v>
      </c>
    </row>
    <row r="525" spans="1:3">
      <c r="A525">
        <v>19000572</v>
      </c>
      <c r="B525" t="s">
        <v>764</v>
      </c>
      <c r="C525" s="82">
        <v>293490.05</v>
      </c>
    </row>
    <row r="526" spans="1:3">
      <c r="A526">
        <v>19000573</v>
      </c>
      <c r="B526" t="s">
        <v>2248</v>
      </c>
      <c r="C526" s="82">
        <v>321383.53999999998</v>
      </c>
    </row>
    <row r="527" spans="1:3">
      <c r="A527">
        <v>19000581</v>
      </c>
      <c r="B527" t="s">
        <v>195</v>
      </c>
      <c r="C527" s="82">
        <v>3231576.48</v>
      </c>
    </row>
    <row r="528" spans="1:3">
      <c r="A528">
        <v>19000592</v>
      </c>
      <c r="B528" t="s">
        <v>584</v>
      </c>
      <c r="C528" s="82">
        <v>3728489.2</v>
      </c>
    </row>
    <row r="529" spans="1:3">
      <c r="A529">
        <v>19000601</v>
      </c>
      <c r="B529" t="s">
        <v>2138</v>
      </c>
      <c r="C529" s="82">
        <v>151029188</v>
      </c>
    </row>
    <row r="530" spans="1:3">
      <c r="A530">
        <v>19000621</v>
      </c>
      <c r="B530" t="s">
        <v>2197</v>
      </c>
      <c r="C530" s="82">
        <v>49416616.200000003</v>
      </c>
    </row>
    <row r="531" spans="1:3">
      <c r="A531">
        <v>19000641</v>
      </c>
      <c r="B531" t="s">
        <v>2194</v>
      </c>
      <c r="C531" s="82">
        <v>535195.84</v>
      </c>
    </row>
    <row r="532" spans="1:3">
      <c r="A532">
        <v>19000671</v>
      </c>
      <c r="B532" t="s">
        <v>2214</v>
      </c>
      <c r="C532" s="82">
        <v>32765538.120000001</v>
      </c>
    </row>
    <row r="533" spans="1:3">
      <c r="A533">
        <v>19000691</v>
      </c>
      <c r="B533" t="s">
        <v>2541</v>
      </c>
      <c r="C533" s="82">
        <v>21000</v>
      </c>
    </row>
    <row r="534" spans="1:3">
      <c r="A534">
        <v>19000692</v>
      </c>
      <c r="B534" t="s">
        <v>1218</v>
      </c>
      <c r="C534" s="82">
        <v>350000</v>
      </c>
    </row>
    <row r="535" spans="1:3">
      <c r="A535">
        <v>19000711</v>
      </c>
      <c r="B535" t="s">
        <v>2061</v>
      </c>
      <c r="C535" s="82">
        <v>752676.7</v>
      </c>
    </row>
    <row r="536" spans="1:3">
      <c r="A536">
        <v>19000721</v>
      </c>
      <c r="B536" t="s">
        <v>2222</v>
      </c>
      <c r="C536" s="82">
        <v>-11931.75</v>
      </c>
    </row>
    <row r="537" spans="1:3">
      <c r="A537">
        <v>19000731</v>
      </c>
      <c r="B537" t="s">
        <v>2317</v>
      </c>
      <c r="C537" s="82">
        <v>425249.92</v>
      </c>
    </row>
    <row r="538" spans="1:3">
      <c r="A538">
        <v>19000732</v>
      </c>
      <c r="B538" t="s">
        <v>2313</v>
      </c>
      <c r="C538" s="82">
        <v>289450.2</v>
      </c>
    </row>
    <row r="539" spans="1:3">
      <c r="A539">
        <v>19000741</v>
      </c>
      <c r="B539" t="s">
        <v>2382</v>
      </c>
      <c r="C539" s="82">
        <v>1192977.81</v>
      </c>
    </row>
    <row r="540" spans="1:3">
      <c r="A540">
        <v>19000751</v>
      </c>
      <c r="B540" t="s">
        <v>2408</v>
      </c>
      <c r="C540" s="82">
        <v>2154845.7000000002</v>
      </c>
    </row>
    <row r="541" spans="1:3">
      <c r="A541">
        <v>19000752</v>
      </c>
      <c r="B541" t="s">
        <v>2409</v>
      </c>
      <c r="C541" s="82">
        <v>1152654.3</v>
      </c>
    </row>
    <row r="542" spans="1:3">
      <c r="A542">
        <v>19000761</v>
      </c>
      <c r="B542" t="s">
        <v>2432</v>
      </c>
      <c r="C542" s="82">
        <v>705046.85</v>
      </c>
    </row>
    <row r="543" spans="1:3">
      <c r="A543">
        <v>19000771</v>
      </c>
      <c r="B543" t="s">
        <v>2433</v>
      </c>
      <c r="C543">
        <v>0.01</v>
      </c>
    </row>
    <row r="544" spans="1:3">
      <c r="A544">
        <v>19000781</v>
      </c>
      <c r="B544" t="s">
        <v>2542</v>
      </c>
      <c r="C544" s="82">
        <v>2500182.14</v>
      </c>
    </row>
    <row r="545" spans="1:3">
      <c r="A545">
        <v>19000791</v>
      </c>
      <c r="B545" t="s">
        <v>2543</v>
      </c>
      <c r="C545" s="82">
        <v>501580.57</v>
      </c>
    </row>
    <row r="546" spans="1:3">
      <c r="A546">
        <v>19000801</v>
      </c>
      <c r="B546" t="s">
        <v>2544</v>
      </c>
      <c r="C546" s="82">
        <v>34082.07</v>
      </c>
    </row>
    <row r="547" spans="1:3">
      <c r="A547">
        <v>19000811</v>
      </c>
      <c r="B547" t="s">
        <v>2545</v>
      </c>
      <c r="C547" s="82">
        <v>11002.02</v>
      </c>
    </row>
    <row r="548" spans="1:3">
      <c r="A548">
        <v>19000821</v>
      </c>
      <c r="B548" t="s">
        <v>2583</v>
      </c>
      <c r="C548" s="82">
        <v>779728.96</v>
      </c>
    </row>
    <row r="549" spans="1:3">
      <c r="A549">
        <v>19000831</v>
      </c>
      <c r="B549" t="s">
        <v>2626</v>
      </c>
      <c r="C549" s="82">
        <v>947281.11</v>
      </c>
    </row>
    <row r="550" spans="1:3">
      <c r="A550">
        <v>19000841</v>
      </c>
      <c r="B550" t="s">
        <v>2670</v>
      </c>
      <c r="C550" s="82">
        <v>-391930.9</v>
      </c>
    </row>
    <row r="551" spans="1:3">
      <c r="A551">
        <v>19000851</v>
      </c>
      <c r="B551" t="s">
        <v>2802</v>
      </c>
      <c r="C551" s="82">
        <v>1214004.18</v>
      </c>
    </row>
    <row r="552" spans="1:3">
      <c r="A552">
        <v>19000861</v>
      </c>
      <c r="B552" t="s">
        <v>2863</v>
      </c>
      <c r="C552" s="82">
        <v>305252.51</v>
      </c>
    </row>
    <row r="553" spans="1:3">
      <c r="A553">
        <v>19002003</v>
      </c>
      <c r="B553" t="s">
        <v>2990</v>
      </c>
      <c r="C553" s="82">
        <v>122850000</v>
      </c>
    </row>
    <row r="554" spans="1:3">
      <c r="A554">
        <v>19003011</v>
      </c>
      <c r="B554" t="s">
        <v>3060</v>
      </c>
      <c r="C554" s="82">
        <v>1958885.6</v>
      </c>
    </row>
    <row r="555" spans="1:3">
      <c r="A555">
        <v>19003021</v>
      </c>
      <c r="B555" t="s">
        <v>3079</v>
      </c>
      <c r="C555" s="82">
        <v>558040.35</v>
      </c>
    </row>
    <row r="556" spans="1:3">
      <c r="A556">
        <v>19100012</v>
      </c>
      <c r="B556" t="s">
        <v>1000</v>
      </c>
      <c r="C556" s="82">
        <v>7366194.6699999999</v>
      </c>
    </row>
    <row r="557" spans="1:3">
      <c r="A557">
        <v>19100022</v>
      </c>
      <c r="B557" t="s">
        <v>697</v>
      </c>
      <c r="C557" s="82">
        <v>29187288.640000001</v>
      </c>
    </row>
    <row r="558" spans="1:3">
      <c r="A558">
        <v>19100132</v>
      </c>
      <c r="B558" t="s">
        <v>683</v>
      </c>
      <c r="C558" s="82">
        <v>684193.43</v>
      </c>
    </row>
    <row r="559" spans="1:3">
      <c r="A559">
        <v>19100142</v>
      </c>
      <c r="B559" t="s">
        <v>684</v>
      </c>
      <c r="C559" s="82">
        <v>-750999.18</v>
      </c>
    </row>
    <row r="560" spans="1:3">
      <c r="A560">
        <v>19100152</v>
      </c>
      <c r="B560" t="s">
        <v>1138</v>
      </c>
      <c r="C560" s="82">
        <v>-46920.17</v>
      </c>
    </row>
    <row r="561" spans="1:3">
      <c r="A561">
        <v>19100162</v>
      </c>
      <c r="B561" t="s">
        <v>312</v>
      </c>
      <c r="C561" s="82">
        <v>-174283.41</v>
      </c>
    </row>
    <row r="562" spans="1:3">
      <c r="A562">
        <v>20100023</v>
      </c>
      <c r="B562" t="s">
        <v>1984</v>
      </c>
      <c r="C562" s="82">
        <v>-859037.91</v>
      </c>
    </row>
    <row r="563" spans="1:3">
      <c r="A563">
        <v>20700003</v>
      </c>
      <c r="B563" t="s">
        <v>1296</v>
      </c>
      <c r="C563" s="82">
        <v>-122847945.22</v>
      </c>
    </row>
    <row r="564" spans="1:3">
      <c r="A564">
        <v>20700013</v>
      </c>
      <c r="B564" t="s">
        <v>1889</v>
      </c>
      <c r="C564" s="82">
        <v>-338395484.31</v>
      </c>
    </row>
    <row r="565" spans="1:3">
      <c r="A565">
        <v>20700023</v>
      </c>
      <c r="B565" t="s">
        <v>1345</v>
      </c>
      <c r="C565" s="82">
        <v>-16901820.34</v>
      </c>
    </row>
    <row r="566" spans="1:3">
      <c r="A566">
        <v>21100003</v>
      </c>
      <c r="B566" t="s">
        <v>1186</v>
      </c>
      <c r="C566" s="82">
        <v>-2774705116.4699998</v>
      </c>
    </row>
    <row r="567" spans="1:3">
      <c r="A567">
        <v>21100383</v>
      </c>
      <c r="B567" t="s">
        <v>25</v>
      </c>
      <c r="C567" s="82">
        <v>-491575</v>
      </c>
    </row>
    <row r="568" spans="1:3">
      <c r="A568">
        <v>21400013</v>
      </c>
      <c r="B568" t="s">
        <v>1053</v>
      </c>
      <c r="C568" s="82">
        <v>2148854.7200000002</v>
      </c>
    </row>
    <row r="569" spans="1:3">
      <c r="A569">
        <v>21400033</v>
      </c>
      <c r="B569" t="s">
        <v>1055</v>
      </c>
      <c r="C569" s="82">
        <v>4985024.68</v>
      </c>
    </row>
    <row r="570" spans="1:3">
      <c r="A570">
        <v>21500023</v>
      </c>
      <c r="B570" t="s">
        <v>1346</v>
      </c>
      <c r="C570" s="82">
        <v>-9346764</v>
      </c>
    </row>
    <row r="571" spans="1:3">
      <c r="A571">
        <v>21500033</v>
      </c>
      <c r="B571" t="s">
        <v>1890</v>
      </c>
      <c r="C571" s="82">
        <v>-2541813</v>
      </c>
    </row>
    <row r="572" spans="1:3">
      <c r="A572">
        <v>21600003</v>
      </c>
      <c r="B572" t="s">
        <v>419</v>
      </c>
      <c r="C572" s="82">
        <v>-414996357.86000001</v>
      </c>
    </row>
    <row r="573" spans="1:3">
      <c r="A573">
        <v>21600011</v>
      </c>
      <c r="B573" t="s">
        <v>2097</v>
      </c>
      <c r="C573" s="82">
        <v>26118151.48</v>
      </c>
    </row>
    <row r="574" spans="1:3">
      <c r="A574">
        <v>21600013</v>
      </c>
      <c r="B574" t="s">
        <v>672</v>
      </c>
      <c r="C574" s="82">
        <v>77562549.519999996</v>
      </c>
    </row>
    <row r="575" spans="1:3">
      <c r="A575">
        <v>21600023</v>
      </c>
      <c r="B575" t="s">
        <v>1891</v>
      </c>
      <c r="C575" s="82">
        <v>1755001.25</v>
      </c>
    </row>
    <row r="576" spans="1:3">
      <c r="A576">
        <v>21600033</v>
      </c>
      <c r="B576" t="s">
        <v>1196</v>
      </c>
      <c r="C576" s="82">
        <v>1471103.62</v>
      </c>
    </row>
    <row r="577" spans="1:3">
      <c r="A577">
        <v>21600053</v>
      </c>
      <c r="B577" t="s">
        <v>1074</v>
      </c>
      <c r="C577" s="82">
        <v>16359946.109999999</v>
      </c>
    </row>
    <row r="578" spans="1:3">
      <c r="A578">
        <v>21610013</v>
      </c>
      <c r="B578" t="s">
        <v>342</v>
      </c>
      <c r="C578" s="82">
        <v>8341592</v>
      </c>
    </row>
    <row r="579" spans="1:3">
      <c r="A579">
        <v>21900023</v>
      </c>
      <c r="B579" t="s">
        <v>2590</v>
      </c>
      <c r="C579" s="82">
        <v>274209162.23000002</v>
      </c>
    </row>
    <row r="580" spans="1:3">
      <c r="A580">
        <v>21900033</v>
      </c>
      <c r="B580" t="s">
        <v>2591</v>
      </c>
      <c r="C580" s="82">
        <v>-272194743.16000003</v>
      </c>
    </row>
    <row r="581" spans="1:3">
      <c r="A581">
        <v>21900103</v>
      </c>
      <c r="B581" t="s">
        <v>1690</v>
      </c>
      <c r="C581" s="82">
        <v>-15398223.1</v>
      </c>
    </row>
    <row r="582" spans="1:3">
      <c r="A582">
        <v>21900113</v>
      </c>
      <c r="B582" t="s">
        <v>1031</v>
      </c>
      <c r="C582" s="82">
        <v>24226780.399999999</v>
      </c>
    </row>
    <row r="583" spans="1:3">
      <c r="A583">
        <v>21900133</v>
      </c>
      <c r="B583" t="s">
        <v>1892</v>
      </c>
      <c r="C583" s="82">
        <v>467485.7</v>
      </c>
    </row>
    <row r="584" spans="1:3">
      <c r="A584">
        <v>21900143</v>
      </c>
      <c r="B584" t="s">
        <v>275</v>
      </c>
      <c r="C584" s="82">
        <v>117992106.68000001</v>
      </c>
    </row>
    <row r="585" spans="1:3">
      <c r="A585">
        <v>21900153</v>
      </c>
      <c r="B585" t="s">
        <v>276</v>
      </c>
      <c r="C585" s="82">
        <v>-41297237.340000004</v>
      </c>
    </row>
    <row r="586" spans="1:3">
      <c r="A586">
        <v>21900163</v>
      </c>
      <c r="B586" t="s">
        <v>275</v>
      </c>
      <c r="C586" s="82">
        <v>12411787</v>
      </c>
    </row>
    <row r="587" spans="1:3">
      <c r="A587">
        <v>21900173</v>
      </c>
      <c r="B587" t="s">
        <v>277</v>
      </c>
      <c r="C587" s="82">
        <v>-4344125.41</v>
      </c>
    </row>
    <row r="588" spans="1:3">
      <c r="A588">
        <v>21900183</v>
      </c>
      <c r="B588" t="s">
        <v>278</v>
      </c>
      <c r="C588" s="82">
        <v>-5131833.32</v>
      </c>
    </row>
    <row r="589" spans="1:3">
      <c r="A589">
        <v>21900193</v>
      </c>
      <c r="B589" t="s">
        <v>1056</v>
      </c>
      <c r="C589" s="82">
        <v>1796139.53</v>
      </c>
    </row>
    <row r="590" spans="1:3">
      <c r="A590">
        <v>21900213</v>
      </c>
      <c r="B590" t="s">
        <v>1491</v>
      </c>
      <c r="C590" s="82">
        <v>-705047.09</v>
      </c>
    </row>
    <row r="591" spans="1:3">
      <c r="A591">
        <v>21900223</v>
      </c>
      <c r="B591" t="s">
        <v>3140</v>
      </c>
      <c r="C591" s="82">
        <v>-163621.60999999999</v>
      </c>
    </row>
    <row r="592" spans="1:3">
      <c r="A592">
        <v>21900233</v>
      </c>
      <c r="B592" t="s">
        <v>3109</v>
      </c>
      <c r="C592" s="82">
        <v>5389363</v>
      </c>
    </row>
    <row r="593" spans="1:3">
      <c r="A593">
        <v>21900243</v>
      </c>
      <c r="B593" t="s">
        <v>3110</v>
      </c>
      <c r="C593" s="82">
        <v>-8479355.1999999993</v>
      </c>
    </row>
    <row r="594" spans="1:3">
      <c r="A594">
        <v>22100353</v>
      </c>
      <c r="B594" t="s">
        <v>1959</v>
      </c>
      <c r="C594" s="82">
        <v>-10000000</v>
      </c>
    </row>
    <row r="595" spans="1:3">
      <c r="A595">
        <v>22100363</v>
      </c>
      <c r="B595" t="s">
        <v>471</v>
      </c>
      <c r="C595" s="82">
        <v>-2000000</v>
      </c>
    </row>
    <row r="596" spans="1:3">
      <c r="A596">
        <v>22100393</v>
      </c>
      <c r="B596" t="s">
        <v>474</v>
      </c>
      <c r="C596" s="82">
        <v>-15000000</v>
      </c>
    </row>
    <row r="597" spans="1:3">
      <c r="A597">
        <v>22100413</v>
      </c>
      <c r="B597" t="s">
        <v>141</v>
      </c>
      <c r="C597" s="82">
        <v>-2000000</v>
      </c>
    </row>
    <row r="598" spans="1:3">
      <c r="A598">
        <v>22100713</v>
      </c>
      <c r="B598" t="s">
        <v>513</v>
      </c>
      <c r="C598" s="82">
        <v>-300000000</v>
      </c>
    </row>
    <row r="599" spans="1:3">
      <c r="A599">
        <v>22100723</v>
      </c>
      <c r="B599" t="s">
        <v>514</v>
      </c>
      <c r="C599" s="82">
        <v>-200000000</v>
      </c>
    </row>
    <row r="600" spans="1:3">
      <c r="A600">
        <v>22100743</v>
      </c>
      <c r="B600" t="s">
        <v>1322</v>
      </c>
      <c r="C600" s="82">
        <v>-100000000</v>
      </c>
    </row>
    <row r="601" spans="1:3">
      <c r="A601">
        <v>22100823</v>
      </c>
      <c r="B601" t="s">
        <v>1921</v>
      </c>
      <c r="C601" s="82">
        <v>-250000000</v>
      </c>
    </row>
    <row r="602" spans="1:3">
      <c r="A602">
        <v>22100833</v>
      </c>
      <c r="B602" t="s">
        <v>2808</v>
      </c>
      <c r="C602" s="82">
        <v>-138460000</v>
      </c>
    </row>
    <row r="603" spans="1:3">
      <c r="A603">
        <v>22100843</v>
      </c>
      <c r="B603" t="s">
        <v>2812</v>
      </c>
      <c r="C603" s="82">
        <v>-23400000</v>
      </c>
    </row>
    <row r="604" spans="1:3">
      <c r="A604">
        <v>22100923</v>
      </c>
      <c r="B604" t="s">
        <v>2402</v>
      </c>
      <c r="C604" s="82">
        <v>-250000000</v>
      </c>
    </row>
    <row r="605" spans="1:3">
      <c r="A605">
        <v>22100933</v>
      </c>
      <c r="B605" t="s">
        <v>2403</v>
      </c>
      <c r="C605" s="82">
        <v>-45000000</v>
      </c>
    </row>
    <row r="606" spans="1:3">
      <c r="A606">
        <v>22100973</v>
      </c>
      <c r="B606" t="s">
        <v>196</v>
      </c>
      <c r="C606" s="82">
        <v>-250000000</v>
      </c>
    </row>
    <row r="607" spans="1:3">
      <c r="A607">
        <v>22100993</v>
      </c>
      <c r="B607" t="s">
        <v>1736</v>
      </c>
      <c r="C607" s="82">
        <v>-150000000</v>
      </c>
    </row>
    <row r="608" spans="1:3">
      <c r="A608">
        <v>22101023</v>
      </c>
      <c r="B608" t="s">
        <v>1032</v>
      </c>
      <c r="C608" s="82">
        <v>-250000000</v>
      </c>
    </row>
    <row r="609" spans="1:3">
      <c r="A609">
        <v>22101033</v>
      </c>
      <c r="B609" t="s">
        <v>1893</v>
      </c>
      <c r="C609" s="82">
        <v>-300000000</v>
      </c>
    </row>
    <row r="610" spans="1:3">
      <c r="A610">
        <v>22101053</v>
      </c>
      <c r="B610" t="s">
        <v>1943</v>
      </c>
      <c r="C610" s="82">
        <v>-250000000</v>
      </c>
    </row>
    <row r="611" spans="1:3">
      <c r="A611">
        <v>22101113</v>
      </c>
      <c r="B611" t="s">
        <v>1605</v>
      </c>
      <c r="C611" s="82">
        <v>-350000000</v>
      </c>
    </row>
    <row r="612" spans="1:3">
      <c r="A612">
        <v>22101123</v>
      </c>
      <c r="B612" t="s">
        <v>2137</v>
      </c>
      <c r="C612" s="82">
        <v>-325000000</v>
      </c>
    </row>
    <row r="613" spans="1:3">
      <c r="A613">
        <v>22101133</v>
      </c>
      <c r="B613" t="s">
        <v>2132</v>
      </c>
      <c r="C613" s="82">
        <v>-250000000</v>
      </c>
    </row>
    <row r="614" spans="1:3">
      <c r="A614">
        <v>22101143</v>
      </c>
      <c r="B614" t="s">
        <v>2247</v>
      </c>
      <c r="C614" s="82">
        <v>-300000000</v>
      </c>
    </row>
    <row r="615" spans="1:3">
      <c r="A615">
        <v>22600083</v>
      </c>
      <c r="B615" t="s">
        <v>2243</v>
      </c>
      <c r="C615" s="82">
        <v>13223.22</v>
      </c>
    </row>
    <row r="616" spans="1:3">
      <c r="A616">
        <v>22700003</v>
      </c>
      <c r="B616" t="s">
        <v>2289</v>
      </c>
      <c r="C616" s="82">
        <v>-3157535.95</v>
      </c>
    </row>
    <row r="617" spans="1:3">
      <c r="A617">
        <v>22820011</v>
      </c>
      <c r="B617" t="s">
        <v>1864</v>
      </c>
      <c r="C617" s="82">
        <v>-60000</v>
      </c>
    </row>
    <row r="618" spans="1:3">
      <c r="A618">
        <v>22820012</v>
      </c>
      <c r="B618" t="s">
        <v>1865</v>
      </c>
      <c r="C618" s="82">
        <v>-1000000</v>
      </c>
    </row>
    <row r="619" spans="1:3">
      <c r="A619">
        <v>22830003</v>
      </c>
      <c r="B619" t="s">
        <v>1058</v>
      </c>
      <c r="C619" s="82">
        <v>-50025100.350000001</v>
      </c>
    </row>
    <row r="620" spans="1:3">
      <c r="A620">
        <v>22830013</v>
      </c>
      <c r="B620" t="s">
        <v>1057</v>
      </c>
      <c r="C620" s="82">
        <v>-3687124.12</v>
      </c>
    </row>
    <row r="621" spans="1:3">
      <c r="A621">
        <v>22830033</v>
      </c>
      <c r="B621" t="s">
        <v>2420</v>
      </c>
      <c r="C621" s="82">
        <v>-1483141.95</v>
      </c>
    </row>
    <row r="622" spans="1:3">
      <c r="A622">
        <v>22830043</v>
      </c>
      <c r="B622" t="s">
        <v>2836</v>
      </c>
      <c r="C622" s="82">
        <v>-123883.98</v>
      </c>
    </row>
    <row r="623" spans="1:3">
      <c r="A623">
        <v>22830053</v>
      </c>
      <c r="B623" t="s">
        <v>2994</v>
      </c>
      <c r="C623" s="82">
        <v>-1086631.74</v>
      </c>
    </row>
    <row r="624" spans="1:3">
      <c r="A624">
        <v>22830063</v>
      </c>
      <c r="B624" t="s">
        <v>3043</v>
      </c>
      <c r="C624" s="82">
        <v>-120303</v>
      </c>
    </row>
    <row r="625" spans="1:3">
      <c r="A625">
        <v>22830073</v>
      </c>
      <c r="B625" t="s">
        <v>3044</v>
      </c>
      <c r="C625" s="82">
        <v>-162000</v>
      </c>
    </row>
    <row r="626" spans="1:3">
      <c r="A626">
        <v>22840012</v>
      </c>
      <c r="B626" t="s">
        <v>2508</v>
      </c>
      <c r="C626" s="82">
        <v>-725000</v>
      </c>
    </row>
    <row r="627" spans="1:3">
      <c r="A627">
        <v>22840021</v>
      </c>
      <c r="B627" t="s">
        <v>1620</v>
      </c>
      <c r="C627" s="82">
        <v>-250307.28</v>
      </c>
    </row>
    <row r="628" spans="1:3">
      <c r="A628">
        <v>22840022</v>
      </c>
      <c r="B628" t="s">
        <v>2509</v>
      </c>
      <c r="C628" s="82">
        <v>-3292137.5</v>
      </c>
    </row>
    <row r="629" spans="1:3">
      <c r="A629">
        <v>22840031</v>
      </c>
      <c r="B629" t="s">
        <v>1635</v>
      </c>
      <c r="C629" s="82">
        <v>-129471.05</v>
      </c>
    </row>
    <row r="630" spans="1:3">
      <c r="A630">
        <v>22840032</v>
      </c>
      <c r="B630" t="s">
        <v>2510</v>
      </c>
      <c r="C630" s="82">
        <v>-2973501.24</v>
      </c>
    </row>
    <row r="631" spans="1:3">
      <c r="A631">
        <v>22840042</v>
      </c>
      <c r="B631" t="s">
        <v>2511</v>
      </c>
      <c r="C631" s="82">
        <v>-236667.89</v>
      </c>
    </row>
    <row r="632" spans="1:3">
      <c r="A632">
        <v>22840051</v>
      </c>
      <c r="B632" t="s">
        <v>1636</v>
      </c>
      <c r="C632" s="82">
        <v>-15000</v>
      </c>
    </row>
    <row r="633" spans="1:3">
      <c r="A633">
        <v>22840062</v>
      </c>
      <c r="B633" t="s">
        <v>2513</v>
      </c>
      <c r="C633" s="82">
        <v>-1000000</v>
      </c>
    </row>
    <row r="634" spans="1:3">
      <c r="A634">
        <v>22840081</v>
      </c>
      <c r="B634" t="s">
        <v>1621</v>
      </c>
      <c r="C634" s="82">
        <v>-453028.42</v>
      </c>
    </row>
    <row r="635" spans="1:3">
      <c r="A635">
        <v>22840082</v>
      </c>
      <c r="B635" t="s">
        <v>2514</v>
      </c>
      <c r="C635" s="82">
        <v>-912374.12</v>
      </c>
    </row>
    <row r="636" spans="1:3">
      <c r="A636">
        <v>22840092</v>
      </c>
      <c r="B636" t="s">
        <v>2515</v>
      </c>
      <c r="C636" s="82">
        <v>-1270000</v>
      </c>
    </row>
    <row r="637" spans="1:3">
      <c r="A637">
        <v>22840102</v>
      </c>
      <c r="B637" t="s">
        <v>2516</v>
      </c>
      <c r="C637" s="82">
        <v>-526709.31000000006</v>
      </c>
    </row>
    <row r="638" spans="1:3">
      <c r="A638">
        <v>22840111</v>
      </c>
      <c r="B638" t="s">
        <v>1637</v>
      </c>
      <c r="C638" s="82">
        <v>-10000</v>
      </c>
    </row>
    <row r="639" spans="1:3">
      <c r="A639">
        <v>22840112</v>
      </c>
      <c r="B639" t="s">
        <v>2517</v>
      </c>
      <c r="C639" s="82">
        <v>-300000</v>
      </c>
    </row>
    <row r="640" spans="1:3">
      <c r="A640">
        <v>22840122</v>
      </c>
      <c r="B640" t="s">
        <v>2518</v>
      </c>
      <c r="C640" s="82">
        <v>-70000</v>
      </c>
    </row>
    <row r="641" spans="1:3">
      <c r="A641">
        <v>22840131</v>
      </c>
      <c r="B641" t="s">
        <v>1622</v>
      </c>
      <c r="C641" s="82">
        <v>-499532</v>
      </c>
    </row>
    <row r="642" spans="1:3">
      <c r="A642">
        <v>22840132</v>
      </c>
      <c r="B642" t="s">
        <v>2519</v>
      </c>
      <c r="C642" s="82">
        <v>-50000</v>
      </c>
    </row>
    <row r="643" spans="1:3">
      <c r="A643">
        <v>22840161</v>
      </c>
      <c r="B643" t="s">
        <v>1623</v>
      </c>
      <c r="C643" s="82">
        <v>-267622.8</v>
      </c>
    </row>
    <row r="644" spans="1:3">
      <c r="A644">
        <v>22840162</v>
      </c>
      <c r="B644" t="s">
        <v>3085</v>
      </c>
      <c r="C644" s="82">
        <v>-285656.25</v>
      </c>
    </row>
    <row r="645" spans="1:3">
      <c r="A645">
        <v>22840171</v>
      </c>
      <c r="B645" t="s">
        <v>1624</v>
      </c>
      <c r="C645" s="82">
        <v>-490000</v>
      </c>
    </row>
    <row r="646" spans="1:3">
      <c r="A646">
        <v>22840181</v>
      </c>
      <c r="B646" t="s">
        <v>1638</v>
      </c>
      <c r="C646" s="82">
        <v>-1448068.83</v>
      </c>
    </row>
    <row r="647" spans="1:3">
      <c r="A647">
        <v>22840191</v>
      </c>
      <c r="B647" t="s">
        <v>1625</v>
      </c>
      <c r="C647" s="82">
        <v>-250000</v>
      </c>
    </row>
    <row r="648" spans="1:3">
      <c r="A648">
        <v>22840221</v>
      </c>
      <c r="B648" t="s">
        <v>1646</v>
      </c>
      <c r="C648" s="82">
        <v>-111500</v>
      </c>
    </row>
    <row r="649" spans="1:3">
      <c r="A649">
        <v>22840231</v>
      </c>
      <c r="B649" t="s">
        <v>441</v>
      </c>
      <c r="C649" s="82">
        <v>-75000</v>
      </c>
    </row>
    <row r="650" spans="1:3">
      <c r="A650">
        <v>22840251</v>
      </c>
      <c r="B650" t="s">
        <v>984</v>
      </c>
      <c r="C650" s="82">
        <v>-14576289</v>
      </c>
    </row>
    <row r="651" spans="1:3">
      <c r="A651">
        <v>22840281</v>
      </c>
      <c r="B651" t="s">
        <v>2301</v>
      </c>
      <c r="C651" s="82">
        <v>-50000</v>
      </c>
    </row>
    <row r="652" spans="1:3">
      <c r="A652">
        <v>22840301</v>
      </c>
      <c r="B652" t="s">
        <v>2465</v>
      </c>
      <c r="C652" s="82">
        <v>-103463.48</v>
      </c>
    </row>
    <row r="653" spans="1:3">
      <c r="A653">
        <v>22840311</v>
      </c>
      <c r="B653" t="s">
        <v>2466</v>
      </c>
      <c r="C653" s="82">
        <v>-80000</v>
      </c>
    </row>
    <row r="654" spans="1:3">
      <c r="A654">
        <v>22840321</v>
      </c>
      <c r="B654" t="s">
        <v>2647</v>
      </c>
      <c r="C654" s="82">
        <v>-165919572</v>
      </c>
    </row>
    <row r="655" spans="1:3">
      <c r="A655">
        <v>22840331</v>
      </c>
      <c r="B655" t="s">
        <v>3086</v>
      </c>
      <c r="C655" s="82">
        <v>-78859874</v>
      </c>
    </row>
    <row r="656" spans="1:3">
      <c r="A656">
        <v>22840332</v>
      </c>
      <c r="B656" t="s">
        <v>2512</v>
      </c>
      <c r="C656" s="82">
        <v>-20976731.640000001</v>
      </c>
    </row>
    <row r="657" spans="1:3">
      <c r="A657">
        <v>22840341</v>
      </c>
      <c r="B657" t="s">
        <v>3065</v>
      </c>
      <c r="C657" s="82">
        <v>-27345980</v>
      </c>
    </row>
    <row r="658" spans="1:3">
      <c r="A658">
        <v>22841001</v>
      </c>
      <c r="B658" t="s">
        <v>1626</v>
      </c>
      <c r="C658" s="82">
        <v>-4610484.08</v>
      </c>
    </row>
    <row r="659" spans="1:3">
      <c r="A659">
        <v>23001021</v>
      </c>
      <c r="B659" t="s">
        <v>29</v>
      </c>
      <c r="C659" s="82">
        <v>-2128553.12</v>
      </c>
    </row>
    <row r="660" spans="1:3">
      <c r="A660">
        <v>23001031</v>
      </c>
      <c r="B660" t="s">
        <v>1167</v>
      </c>
      <c r="C660" s="82">
        <v>-1157577.43</v>
      </c>
    </row>
    <row r="661" spans="1:3">
      <c r="A661">
        <v>23001041</v>
      </c>
      <c r="B661" t="s">
        <v>385</v>
      </c>
      <c r="C661" s="82">
        <v>-1485090.23</v>
      </c>
    </row>
    <row r="662" spans="1:3">
      <c r="A662">
        <v>23001043</v>
      </c>
      <c r="B662" t="s">
        <v>2663</v>
      </c>
      <c r="C662" s="82">
        <v>-421260.18</v>
      </c>
    </row>
    <row r="663" spans="1:3">
      <c r="A663">
        <v>23001061</v>
      </c>
      <c r="B663" t="s">
        <v>1059</v>
      </c>
      <c r="C663" s="82">
        <v>-6990188.6100000003</v>
      </c>
    </row>
    <row r="664" spans="1:3">
      <c r="A664">
        <v>23001071</v>
      </c>
      <c r="B664" t="s">
        <v>876</v>
      </c>
      <c r="C664" s="82">
        <v>-9455471.0199999996</v>
      </c>
    </row>
    <row r="665" spans="1:3">
      <c r="A665">
        <v>23001092</v>
      </c>
      <c r="B665" t="s">
        <v>545</v>
      </c>
      <c r="C665" s="82">
        <v>-9577628.3300000001</v>
      </c>
    </row>
    <row r="666" spans="1:3">
      <c r="A666">
        <v>23001131</v>
      </c>
      <c r="B666" t="s">
        <v>2451</v>
      </c>
      <c r="C666" s="82">
        <v>-5937123.9800000004</v>
      </c>
    </row>
    <row r="667" spans="1:3">
      <c r="A667">
        <v>23001141</v>
      </c>
      <c r="B667" t="s">
        <v>2658</v>
      </c>
      <c r="C667" s="82">
        <v>-580614.30000000005</v>
      </c>
    </row>
    <row r="668" spans="1:3">
      <c r="A668">
        <v>23001151</v>
      </c>
      <c r="B668" t="s">
        <v>2770</v>
      </c>
      <c r="C668" s="82">
        <v>-361833.15</v>
      </c>
    </row>
    <row r="669" spans="1:3">
      <c r="A669">
        <v>23001231</v>
      </c>
      <c r="B669" t="s">
        <v>2628</v>
      </c>
      <c r="C669" s="82">
        <v>-1622062.77</v>
      </c>
    </row>
    <row r="670" spans="1:3">
      <c r="A670">
        <v>23002011</v>
      </c>
      <c r="B670" t="s">
        <v>1870</v>
      </c>
      <c r="C670" s="82">
        <v>-834161.82</v>
      </c>
    </row>
    <row r="671" spans="1:3">
      <c r="A671">
        <v>23002012</v>
      </c>
      <c r="B671" t="s">
        <v>1748</v>
      </c>
      <c r="C671" s="82">
        <v>362636.75</v>
      </c>
    </row>
    <row r="672" spans="1:3">
      <c r="A672">
        <v>23002032</v>
      </c>
      <c r="B672" t="s">
        <v>65</v>
      </c>
      <c r="C672" s="82">
        <v>157517.5</v>
      </c>
    </row>
    <row r="673" spans="1:3">
      <c r="A673">
        <v>23002041</v>
      </c>
      <c r="B673" t="s">
        <v>1220</v>
      </c>
      <c r="C673" s="82">
        <v>-8624443.9700000007</v>
      </c>
    </row>
    <row r="674" spans="1:3">
      <c r="A674">
        <v>23002061</v>
      </c>
      <c r="B674" t="s">
        <v>66</v>
      </c>
      <c r="C674" s="82">
        <v>84429</v>
      </c>
    </row>
    <row r="675" spans="1:3">
      <c r="A675">
        <v>23002071</v>
      </c>
      <c r="B675" t="s">
        <v>50</v>
      </c>
      <c r="C675" s="82">
        <v>250045.14</v>
      </c>
    </row>
    <row r="676" spans="1:3">
      <c r="A676">
        <v>23002072</v>
      </c>
      <c r="B676" t="s">
        <v>2664</v>
      </c>
      <c r="C676" s="82">
        <v>1848310.3</v>
      </c>
    </row>
    <row r="677" spans="1:3">
      <c r="A677">
        <v>23002091</v>
      </c>
      <c r="B677" t="s">
        <v>548</v>
      </c>
      <c r="C677" s="82">
        <v>-334474.14</v>
      </c>
    </row>
    <row r="678" spans="1:3">
      <c r="A678">
        <v>23002092</v>
      </c>
      <c r="B678" t="s">
        <v>549</v>
      </c>
      <c r="C678" s="82">
        <v>-2005827.8</v>
      </c>
    </row>
    <row r="679" spans="1:3">
      <c r="A679">
        <v>23108323</v>
      </c>
      <c r="B679" t="s">
        <v>145</v>
      </c>
      <c r="C679" s="82">
        <v>-12000000</v>
      </c>
    </row>
    <row r="680" spans="1:3">
      <c r="A680">
        <v>23108383</v>
      </c>
      <c r="B680" t="s">
        <v>1009</v>
      </c>
      <c r="C680" s="82">
        <v>-10000000</v>
      </c>
    </row>
    <row r="681" spans="1:3">
      <c r="A681">
        <v>23200011</v>
      </c>
      <c r="B681" t="s">
        <v>1779</v>
      </c>
      <c r="C681" s="82">
        <v>-6378266.75</v>
      </c>
    </row>
    <row r="682" spans="1:3">
      <c r="A682">
        <v>23200031</v>
      </c>
      <c r="B682" t="s">
        <v>430</v>
      </c>
      <c r="C682" s="82">
        <v>-22317020.449999999</v>
      </c>
    </row>
    <row r="683" spans="1:3">
      <c r="A683">
        <v>23200033</v>
      </c>
      <c r="B683" t="s">
        <v>434</v>
      </c>
      <c r="C683" s="82">
        <v>-279473.15999999997</v>
      </c>
    </row>
    <row r="684" spans="1:3">
      <c r="A684">
        <v>23200041</v>
      </c>
      <c r="B684" t="s">
        <v>818</v>
      </c>
      <c r="C684" s="82">
        <v>-8787367</v>
      </c>
    </row>
    <row r="685" spans="1:3">
      <c r="A685">
        <v>23200051</v>
      </c>
      <c r="B685" t="s">
        <v>819</v>
      </c>
      <c r="C685" s="82">
        <v>-1398464.19</v>
      </c>
    </row>
    <row r="686" spans="1:3">
      <c r="A686">
        <v>23200061</v>
      </c>
      <c r="B686" t="s">
        <v>375</v>
      </c>
      <c r="C686" s="82">
        <v>-14703609.609999999</v>
      </c>
    </row>
    <row r="687" spans="1:3">
      <c r="A687">
        <v>23200071</v>
      </c>
      <c r="B687" t="s">
        <v>1899</v>
      </c>
      <c r="C687" s="82">
        <v>-1429565.66</v>
      </c>
    </row>
    <row r="688" spans="1:3">
      <c r="A688">
        <v>23200081</v>
      </c>
      <c r="B688" t="s">
        <v>1900</v>
      </c>
      <c r="C688" s="82">
        <v>-3687581.49</v>
      </c>
    </row>
    <row r="689" spans="1:3">
      <c r="A689">
        <v>23200101</v>
      </c>
      <c r="B689" t="s">
        <v>809</v>
      </c>
      <c r="C689" s="82">
        <v>-737144</v>
      </c>
    </row>
    <row r="690" spans="1:3">
      <c r="A690">
        <v>23200103</v>
      </c>
      <c r="B690" t="s">
        <v>136</v>
      </c>
      <c r="C690" s="82">
        <v>-62777.22</v>
      </c>
    </row>
    <row r="691" spans="1:3">
      <c r="A691">
        <v>23200111</v>
      </c>
      <c r="B691" t="s">
        <v>1901</v>
      </c>
      <c r="C691" s="82">
        <v>-558296.47</v>
      </c>
    </row>
    <row r="692" spans="1:3">
      <c r="A692">
        <v>23200121</v>
      </c>
      <c r="B692" t="s">
        <v>1647</v>
      </c>
      <c r="C692" s="82">
        <v>-204208.97</v>
      </c>
    </row>
    <row r="693" spans="1:3">
      <c r="A693">
        <v>23200153</v>
      </c>
      <c r="B693" t="s">
        <v>3037</v>
      </c>
      <c r="C693">
        <v>-0.03</v>
      </c>
    </row>
    <row r="694" spans="1:3">
      <c r="A694">
        <v>23200222</v>
      </c>
      <c r="B694" t="s">
        <v>279</v>
      </c>
      <c r="C694" s="82">
        <v>-10556641.5</v>
      </c>
    </row>
    <row r="695" spans="1:3">
      <c r="A695">
        <v>23200242</v>
      </c>
      <c r="B695" t="s">
        <v>1701</v>
      </c>
      <c r="C695" s="82">
        <v>-47748715.600000001</v>
      </c>
    </row>
    <row r="696" spans="1:3">
      <c r="A696">
        <v>23200333</v>
      </c>
      <c r="B696" t="s">
        <v>1045</v>
      </c>
      <c r="C696" s="82">
        <v>-13139533.470000001</v>
      </c>
    </row>
    <row r="697" spans="1:3">
      <c r="A697">
        <v>23200483</v>
      </c>
      <c r="B697" t="s">
        <v>665</v>
      </c>
      <c r="C697" s="82">
        <v>-15652898.59</v>
      </c>
    </row>
    <row r="698" spans="1:3">
      <c r="A698">
        <v>23200493</v>
      </c>
      <c r="B698" t="s">
        <v>3094</v>
      </c>
      <c r="C698" s="82">
        <v>-68985.09</v>
      </c>
    </row>
    <row r="699" spans="1:3">
      <c r="A699">
        <v>23200543</v>
      </c>
      <c r="B699" t="s">
        <v>735</v>
      </c>
      <c r="C699" s="82">
        <v>-68942355.109999999</v>
      </c>
    </row>
    <row r="700" spans="1:3">
      <c r="A700">
        <v>23200643</v>
      </c>
      <c r="B700" t="s">
        <v>640</v>
      </c>
      <c r="C700" s="82">
        <v>-6727845.9800000004</v>
      </c>
    </row>
    <row r="701" spans="1:3">
      <c r="A701">
        <v>23200653</v>
      </c>
      <c r="B701" t="s">
        <v>1694</v>
      </c>
      <c r="C701" s="82">
        <v>-1333761.6399999999</v>
      </c>
    </row>
    <row r="702" spans="1:3">
      <c r="A702">
        <v>23200693</v>
      </c>
      <c r="B702" t="s">
        <v>1368</v>
      </c>
      <c r="C702">
        <v>662.61</v>
      </c>
    </row>
    <row r="703" spans="1:3">
      <c r="A703">
        <v>23200723</v>
      </c>
      <c r="B703" t="s">
        <v>247</v>
      </c>
      <c r="C703" s="82">
        <v>1357.5</v>
      </c>
    </row>
    <row r="704" spans="1:3">
      <c r="A704">
        <v>23200733</v>
      </c>
      <c r="B704" t="s">
        <v>248</v>
      </c>
      <c r="C704" s="82">
        <v>-1491.96</v>
      </c>
    </row>
    <row r="705" spans="1:3">
      <c r="A705">
        <v>23200743</v>
      </c>
      <c r="B705" t="s">
        <v>1946</v>
      </c>
      <c r="C705">
        <v>-424.61</v>
      </c>
    </row>
    <row r="706" spans="1:3">
      <c r="A706">
        <v>23200753</v>
      </c>
      <c r="B706" t="s">
        <v>1674</v>
      </c>
      <c r="C706">
        <v>-35.51</v>
      </c>
    </row>
    <row r="707" spans="1:3">
      <c r="A707">
        <v>23200763</v>
      </c>
      <c r="B707" t="s">
        <v>1945</v>
      </c>
      <c r="C707" s="82">
        <v>-1074.81</v>
      </c>
    </row>
    <row r="708" spans="1:3">
      <c r="A708">
        <v>23200773</v>
      </c>
      <c r="B708" t="s">
        <v>1128</v>
      </c>
      <c r="C708" s="82">
        <v>-11260.27</v>
      </c>
    </row>
    <row r="709" spans="1:3">
      <c r="A709">
        <v>23200803</v>
      </c>
      <c r="B709" t="s">
        <v>2702</v>
      </c>
      <c r="C709" s="82">
        <v>-115625</v>
      </c>
    </row>
    <row r="710" spans="1:3">
      <c r="A710">
        <v>23201003</v>
      </c>
      <c r="B710" t="s">
        <v>783</v>
      </c>
      <c r="C710" s="82">
        <v>-22445288.27</v>
      </c>
    </row>
    <row r="711" spans="1:3">
      <c r="A711">
        <v>23201013</v>
      </c>
      <c r="B711" t="s">
        <v>1461</v>
      </c>
      <c r="C711" s="82">
        <v>-7057818.2199999997</v>
      </c>
    </row>
    <row r="712" spans="1:3">
      <c r="A712">
        <v>23201033</v>
      </c>
      <c r="B712" t="s">
        <v>1169</v>
      </c>
      <c r="C712" s="82">
        <v>-163277.26999999999</v>
      </c>
    </row>
    <row r="713" spans="1:3">
      <c r="A713">
        <v>23201043</v>
      </c>
      <c r="B713" t="s">
        <v>498</v>
      </c>
      <c r="C713" s="82">
        <v>-150604.09</v>
      </c>
    </row>
    <row r="714" spans="1:3">
      <c r="A714">
        <v>23201073</v>
      </c>
      <c r="B714" t="s">
        <v>1292</v>
      </c>
      <c r="C714">
        <v>25.64</v>
      </c>
    </row>
    <row r="715" spans="1:3">
      <c r="A715">
        <v>23201113</v>
      </c>
      <c r="B715" t="s">
        <v>575</v>
      </c>
      <c r="C715" s="82">
        <v>3114.94</v>
      </c>
    </row>
    <row r="716" spans="1:3">
      <c r="A716">
        <v>23201153</v>
      </c>
      <c r="B716" t="s">
        <v>2734</v>
      </c>
      <c r="C716" s="82">
        <v>1593.54</v>
      </c>
    </row>
    <row r="717" spans="1:3">
      <c r="A717">
        <v>23201163</v>
      </c>
      <c r="B717" t="s">
        <v>2735</v>
      </c>
      <c r="C717" s="82">
        <v>-6685.18</v>
      </c>
    </row>
    <row r="718" spans="1:3">
      <c r="A718">
        <v>23201173</v>
      </c>
      <c r="B718" t="s">
        <v>496</v>
      </c>
      <c r="C718" s="82">
        <v>15718.54</v>
      </c>
    </row>
    <row r="719" spans="1:3">
      <c r="A719">
        <v>23201193</v>
      </c>
      <c r="B719" t="s">
        <v>2736</v>
      </c>
      <c r="C719" s="82">
        <v>-24247.72</v>
      </c>
    </row>
    <row r="720" spans="1:3">
      <c r="A720">
        <v>23201203</v>
      </c>
      <c r="B720" t="s">
        <v>2737</v>
      </c>
      <c r="C720" s="82">
        <v>-4201.3599999999997</v>
      </c>
    </row>
    <row r="721" spans="1:3">
      <c r="A721">
        <v>23201251</v>
      </c>
      <c r="B721" t="s">
        <v>2665</v>
      </c>
      <c r="C721" s="82">
        <v>-316812</v>
      </c>
    </row>
    <row r="722" spans="1:3">
      <c r="A722">
        <v>23202183</v>
      </c>
      <c r="B722" t="s">
        <v>1255</v>
      </c>
      <c r="C722" s="82">
        <v>-32393.57</v>
      </c>
    </row>
    <row r="723" spans="1:3">
      <c r="A723">
        <v>23300043</v>
      </c>
      <c r="B723" t="s">
        <v>1034</v>
      </c>
      <c r="C723" s="82">
        <v>-28932785.219999999</v>
      </c>
    </row>
    <row r="724" spans="1:3">
      <c r="A724">
        <v>23500003</v>
      </c>
      <c r="B724" t="s">
        <v>2755</v>
      </c>
      <c r="C724" s="82">
        <v>-22346163.68</v>
      </c>
    </row>
    <row r="725" spans="1:3">
      <c r="A725">
        <v>23500011</v>
      </c>
      <c r="B725" t="s">
        <v>991</v>
      </c>
      <c r="C725" s="82">
        <v>-2637953.81</v>
      </c>
    </row>
    <row r="726" spans="1:3">
      <c r="A726">
        <v>23500141</v>
      </c>
      <c r="B726" t="s">
        <v>1416</v>
      </c>
      <c r="C726">
        <v>-500</v>
      </c>
    </row>
    <row r="727" spans="1:3">
      <c r="A727">
        <v>23600021</v>
      </c>
      <c r="B727" t="s">
        <v>2494</v>
      </c>
      <c r="C727" s="82">
        <v>-3932361.62</v>
      </c>
    </row>
    <row r="728" spans="1:3">
      <c r="A728">
        <v>23600022</v>
      </c>
      <c r="B728" t="s">
        <v>2495</v>
      </c>
      <c r="C728" s="82">
        <v>-1393339.8</v>
      </c>
    </row>
    <row r="729" spans="1:3">
      <c r="A729">
        <v>23600033</v>
      </c>
      <c r="B729" t="s">
        <v>1916</v>
      </c>
      <c r="C729">
        <v>392.08</v>
      </c>
    </row>
    <row r="730" spans="1:3">
      <c r="A730">
        <v>23600063</v>
      </c>
      <c r="B730" t="s">
        <v>949</v>
      </c>
      <c r="C730">
        <v>-88.15</v>
      </c>
    </row>
    <row r="731" spans="1:3">
      <c r="A731">
        <v>23600201</v>
      </c>
      <c r="B731" t="s">
        <v>487</v>
      </c>
      <c r="C731" s="82">
        <v>-38795778.5</v>
      </c>
    </row>
    <row r="732" spans="1:3">
      <c r="A732">
        <v>23600211</v>
      </c>
      <c r="B732" t="s">
        <v>488</v>
      </c>
      <c r="C732" s="82">
        <v>-8029432.9699999997</v>
      </c>
    </row>
    <row r="733" spans="1:3">
      <c r="A733">
        <v>23600213</v>
      </c>
      <c r="B733" t="s">
        <v>1855</v>
      </c>
      <c r="C733" s="82">
        <v>-6806.41</v>
      </c>
    </row>
    <row r="734" spans="1:3">
      <c r="A734">
        <v>23600221</v>
      </c>
      <c r="B734" t="s">
        <v>714</v>
      </c>
      <c r="C734" s="82">
        <v>-201193</v>
      </c>
    </row>
    <row r="735" spans="1:3">
      <c r="A735">
        <v>23600232</v>
      </c>
      <c r="B735" t="s">
        <v>489</v>
      </c>
      <c r="C735" s="82">
        <v>-18129365.190000001</v>
      </c>
    </row>
    <row r="736" spans="1:3">
      <c r="A736">
        <v>23600351</v>
      </c>
      <c r="B736" t="s">
        <v>1664</v>
      </c>
      <c r="C736" s="82">
        <v>-5757930.8899999997</v>
      </c>
    </row>
    <row r="737" spans="1:3">
      <c r="A737">
        <v>23600391</v>
      </c>
      <c r="B737" t="s">
        <v>745</v>
      </c>
      <c r="C737" s="82">
        <v>-133202.70000000001</v>
      </c>
    </row>
    <row r="738" spans="1:3">
      <c r="A738">
        <v>23600431</v>
      </c>
      <c r="B738" t="s">
        <v>3127</v>
      </c>
      <c r="C738" s="82">
        <v>-1120.22</v>
      </c>
    </row>
    <row r="739" spans="1:3">
      <c r="A739">
        <v>23600471</v>
      </c>
      <c r="B739" t="s">
        <v>1847</v>
      </c>
      <c r="C739" s="82">
        <v>-2690874.68</v>
      </c>
    </row>
    <row r="740" spans="1:3">
      <c r="A740">
        <v>23600552</v>
      </c>
      <c r="B740" t="s">
        <v>1847</v>
      </c>
      <c r="C740" s="82">
        <v>-1551670.29</v>
      </c>
    </row>
    <row r="741" spans="1:3">
      <c r="A741">
        <v>23600602</v>
      </c>
      <c r="B741" t="s">
        <v>1848</v>
      </c>
      <c r="C741" s="82">
        <v>-2003821</v>
      </c>
    </row>
    <row r="742" spans="1:3">
      <c r="A742">
        <v>23601003</v>
      </c>
      <c r="B742" t="s">
        <v>1731</v>
      </c>
      <c r="C742" s="82">
        <v>-25018.98</v>
      </c>
    </row>
    <row r="743" spans="1:3">
      <c r="A743">
        <v>23601013</v>
      </c>
      <c r="B743" t="s">
        <v>2496</v>
      </c>
      <c r="C743" s="82">
        <v>-80561.38</v>
      </c>
    </row>
    <row r="744" spans="1:3">
      <c r="A744">
        <v>23601023</v>
      </c>
      <c r="B744" t="s">
        <v>689</v>
      </c>
      <c r="C744" s="82">
        <v>-3214.46</v>
      </c>
    </row>
    <row r="745" spans="1:3">
      <c r="A745">
        <v>23601043</v>
      </c>
      <c r="B745" t="s">
        <v>1856</v>
      </c>
      <c r="C745" s="82">
        <v>-1165.42</v>
      </c>
    </row>
    <row r="746" spans="1:3">
      <c r="A746">
        <v>23700323</v>
      </c>
      <c r="B746" t="s">
        <v>1702</v>
      </c>
      <c r="C746" s="82">
        <v>-275625</v>
      </c>
    </row>
    <row r="747" spans="1:3">
      <c r="A747">
        <v>23700333</v>
      </c>
      <c r="B747" t="s">
        <v>1703</v>
      </c>
      <c r="C747" s="82">
        <v>-55200.15</v>
      </c>
    </row>
    <row r="748" spans="1:3">
      <c r="A748">
        <v>23700363</v>
      </c>
      <c r="B748" t="s">
        <v>1704</v>
      </c>
      <c r="C748" s="82">
        <v>-402187.5</v>
      </c>
    </row>
    <row r="749" spans="1:3">
      <c r="A749">
        <v>23700383</v>
      </c>
      <c r="B749" t="s">
        <v>199</v>
      </c>
      <c r="C749" s="82">
        <v>-54000</v>
      </c>
    </row>
    <row r="750" spans="1:3">
      <c r="A750">
        <v>23700713</v>
      </c>
      <c r="B750" t="s">
        <v>1165</v>
      </c>
      <c r="C750" s="82">
        <v>-64790.29</v>
      </c>
    </row>
    <row r="751" spans="1:3">
      <c r="A751">
        <v>23700813</v>
      </c>
      <c r="B751" t="s">
        <v>402</v>
      </c>
      <c r="C751" s="82">
        <v>-291666.5</v>
      </c>
    </row>
    <row r="752" spans="1:3">
      <c r="A752">
        <v>23700823</v>
      </c>
      <c r="B752" t="s">
        <v>132</v>
      </c>
      <c r="C752" s="82">
        <v>-1684999.83</v>
      </c>
    </row>
    <row r="753" spans="1:3">
      <c r="A753">
        <v>23700841</v>
      </c>
      <c r="B753" t="s">
        <v>1269</v>
      </c>
      <c r="C753" s="82">
        <v>-233257.36</v>
      </c>
    </row>
    <row r="754" spans="1:3">
      <c r="A754">
        <v>23700873</v>
      </c>
      <c r="B754" t="s">
        <v>1917</v>
      </c>
      <c r="C754" s="82">
        <v>-2632500</v>
      </c>
    </row>
    <row r="755" spans="1:3">
      <c r="A755">
        <v>23700963</v>
      </c>
      <c r="B755" t="s">
        <v>1976</v>
      </c>
      <c r="C755" s="82">
        <v>-5749535</v>
      </c>
    </row>
    <row r="756" spans="1:3">
      <c r="A756">
        <v>23700973</v>
      </c>
      <c r="B756" t="s">
        <v>1977</v>
      </c>
      <c r="C756" s="82">
        <v>-5015625</v>
      </c>
    </row>
    <row r="757" spans="1:3">
      <c r="A757">
        <v>23700993</v>
      </c>
      <c r="B757" t="s">
        <v>1735</v>
      </c>
      <c r="C757" s="82">
        <v>-649625</v>
      </c>
    </row>
    <row r="758" spans="1:3">
      <c r="A758">
        <v>23701013</v>
      </c>
      <c r="B758" t="s">
        <v>1035</v>
      </c>
      <c r="C758" s="82">
        <v>-14956.96</v>
      </c>
    </row>
    <row r="759" spans="1:3">
      <c r="A759">
        <v>23701023</v>
      </c>
      <c r="B759" t="s">
        <v>1036</v>
      </c>
      <c r="C759" s="82">
        <v>-6349804.4900000002</v>
      </c>
    </row>
    <row r="760" spans="1:3">
      <c r="A760">
        <v>23701033</v>
      </c>
      <c r="B760" t="s">
        <v>1894</v>
      </c>
      <c r="C760" s="82">
        <v>-2405033.33</v>
      </c>
    </row>
    <row r="761" spans="1:3">
      <c r="A761">
        <v>23701053</v>
      </c>
      <c r="B761" t="s">
        <v>1943</v>
      </c>
      <c r="C761" s="82">
        <v>-7264583.4500000002</v>
      </c>
    </row>
    <row r="762" spans="1:3">
      <c r="A762">
        <v>23701063</v>
      </c>
      <c r="B762" t="s">
        <v>1987</v>
      </c>
      <c r="C762" s="82">
        <v>-108349.72</v>
      </c>
    </row>
    <row r="763" spans="1:3">
      <c r="A763">
        <v>23701113</v>
      </c>
      <c r="B763" t="s">
        <v>445</v>
      </c>
      <c r="C763" s="82">
        <v>-1679125</v>
      </c>
    </row>
    <row r="764" spans="1:3">
      <c r="A764">
        <v>23701123</v>
      </c>
      <c r="B764" t="s">
        <v>2137</v>
      </c>
      <c r="C764" s="82">
        <v>-2458850.7799999998</v>
      </c>
    </row>
    <row r="765" spans="1:3">
      <c r="A765">
        <v>23701133</v>
      </c>
      <c r="B765" t="s">
        <v>2132</v>
      </c>
      <c r="C765" s="82">
        <v>-4242944.26</v>
      </c>
    </row>
    <row r="766" spans="1:3">
      <c r="A766">
        <v>23701143</v>
      </c>
      <c r="B766" t="s">
        <v>2247</v>
      </c>
      <c r="C766" s="82">
        <v>-798716.66</v>
      </c>
    </row>
    <row r="767" spans="1:3">
      <c r="A767">
        <v>23701153</v>
      </c>
      <c r="B767" t="s">
        <v>2402</v>
      </c>
      <c r="C767" s="82">
        <v>-5111416.67</v>
      </c>
    </row>
    <row r="768" spans="1:3">
      <c r="A768">
        <v>23701163</v>
      </c>
      <c r="B768" t="s">
        <v>2403</v>
      </c>
      <c r="C768" s="82">
        <v>-975250</v>
      </c>
    </row>
    <row r="769" spans="1:3">
      <c r="A769">
        <v>23701173</v>
      </c>
      <c r="B769" t="s">
        <v>2763</v>
      </c>
      <c r="C769" s="82">
        <v>-24427.55</v>
      </c>
    </row>
    <row r="770" spans="1:3">
      <c r="A770">
        <v>23701183</v>
      </c>
      <c r="B770" t="s">
        <v>2808</v>
      </c>
      <c r="C770" s="82">
        <v>-914989.83</v>
      </c>
    </row>
    <row r="771" spans="1:3">
      <c r="A771">
        <v>23701193</v>
      </c>
      <c r="B771" t="s">
        <v>2812</v>
      </c>
      <c r="C771" s="82">
        <v>-158600</v>
      </c>
    </row>
    <row r="772" spans="1:3">
      <c r="A772">
        <v>24100063</v>
      </c>
      <c r="B772" t="s">
        <v>1918</v>
      </c>
      <c r="C772" s="82">
        <v>13216.59</v>
      </c>
    </row>
    <row r="773" spans="1:3">
      <c r="A773">
        <v>24100173</v>
      </c>
      <c r="B773" t="s">
        <v>1918</v>
      </c>
      <c r="C773" s="82">
        <v>-16907.64</v>
      </c>
    </row>
    <row r="774" spans="1:3">
      <c r="A774">
        <v>24100212</v>
      </c>
      <c r="B774" t="s">
        <v>1207</v>
      </c>
      <c r="C774" s="82">
        <v>-1838118.9</v>
      </c>
    </row>
    <row r="775" spans="1:3">
      <c r="A775">
        <v>24200011</v>
      </c>
      <c r="B775" t="s">
        <v>2450</v>
      </c>
      <c r="C775" s="82">
        <v>-59525.65</v>
      </c>
    </row>
    <row r="776" spans="1:3">
      <c r="A776">
        <v>24200041</v>
      </c>
      <c r="B776" t="s">
        <v>1222</v>
      </c>
      <c r="C776" s="82">
        <v>-436490</v>
      </c>
    </row>
    <row r="777" spans="1:3">
      <c r="A777">
        <v>24200061</v>
      </c>
      <c r="B777" t="s">
        <v>2740</v>
      </c>
      <c r="C777" s="82">
        <v>-780853.13</v>
      </c>
    </row>
    <row r="778" spans="1:3">
      <c r="A778">
        <v>24200103</v>
      </c>
      <c r="B778" t="s">
        <v>2622</v>
      </c>
      <c r="C778" s="82">
        <v>-25000</v>
      </c>
    </row>
    <row r="779" spans="1:3">
      <c r="A779">
        <v>24200451</v>
      </c>
      <c r="B779" t="s">
        <v>2227</v>
      </c>
      <c r="C779" s="82">
        <v>-615700.85</v>
      </c>
    </row>
    <row r="780" spans="1:3">
      <c r="A780">
        <v>24200461</v>
      </c>
      <c r="B780" t="s">
        <v>2647</v>
      </c>
      <c r="C780" s="82">
        <v>-4185567.27</v>
      </c>
    </row>
    <row r="781" spans="1:3">
      <c r="A781">
        <v>24200511</v>
      </c>
      <c r="B781" t="s">
        <v>1081</v>
      </c>
      <c r="C781" s="82">
        <v>-3477016.24</v>
      </c>
    </row>
    <row r="782" spans="1:3">
      <c r="A782">
        <v>24200521</v>
      </c>
      <c r="B782" t="s">
        <v>2899</v>
      </c>
      <c r="C782" s="82">
        <v>-80899.039999999994</v>
      </c>
    </row>
    <row r="783" spans="1:3">
      <c r="A783">
        <v>24200541</v>
      </c>
      <c r="B783" t="s">
        <v>1289</v>
      </c>
      <c r="C783" s="82">
        <v>-46672.02</v>
      </c>
    </row>
    <row r="784" spans="1:3">
      <c r="A784">
        <v>24200551</v>
      </c>
      <c r="B784" t="s">
        <v>48</v>
      </c>
      <c r="C784" s="82">
        <v>-46672.02</v>
      </c>
    </row>
    <row r="785" spans="1:3">
      <c r="A785">
        <v>24200561</v>
      </c>
      <c r="B785" t="s">
        <v>861</v>
      </c>
      <c r="C785" s="82">
        <v>-7981.2</v>
      </c>
    </row>
    <row r="786" spans="1:3">
      <c r="A786">
        <v>24200571</v>
      </c>
      <c r="B786" t="s">
        <v>417</v>
      </c>
      <c r="C786" s="82">
        <v>-7981.2</v>
      </c>
    </row>
    <row r="787" spans="1:3">
      <c r="A787">
        <v>24200611</v>
      </c>
      <c r="B787" t="s">
        <v>2199</v>
      </c>
      <c r="C787" s="82">
        <v>-57416.67</v>
      </c>
    </row>
    <row r="788" spans="1:3">
      <c r="A788">
        <v>24200622</v>
      </c>
      <c r="B788" t="s">
        <v>782</v>
      </c>
      <c r="C788" s="82">
        <v>-1512727.88</v>
      </c>
    </row>
    <row r="789" spans="1:3">
      <c r="A789">
        <v>24200633</v>
      </c>
      <c r="B789" t="s">
        <v>3035</v>
      </c>
      <c r="C789" s="82">
        <v>-1705008.79</v>
      </c>
    </row>
    <row r="790" spans="1:3">
      <c r="A790">
        <v>24200651</v>
      </c>
      <c r="B790" t="s">
        <v>1417</v>
      </c>
      <c r="C790" s="82">
        <v>-26000</v>
      </c>
    </row>
    <row r="791" spans="1:3">
      <c r="A791">
        <v>24200653</v>
      </c>
      <c r="B791" t="s">
        <v>1714</v>
      </c>
      <c r="C791" s="82">
        <v>-939173.92</v>
      </c>
    </row>
    <row r="792" spans="1:3">
      <c r="A792">
        <v>24200661</v>
      </c>
      <c r="B792" t="s">
        <v>1418</v>
      </c>
      <c r="C792" s="82">
        <v>-242240.95</v>
      </c>
    </row>
    <row r="793" spans="1:3">
      <c r="A793">
        <v>24200671</v>
      </c>
      <c r="B793" t="s">
        <v>1419</v>
      </c>
      <c r="C793" s="82">
        <v>-71742.649999999994</v>
      </c>
    </row>
    <row r="794" spans="1:3">
      <c r="A794">
        <v>24200681</v>
      </c>
      <c r="B794" t="s">
        <v>1420</v>
      </c>
      <c r="C794" s="82">
        <v>-71742.649999999994</v>
      </c>
    </row>
    <row r="795" spans="1:3">
      <c r="A795">
        <v>24200811</v>
      </c>
      <c r="B795" t="s">
        <v>1095</v>
      </c>
      <c r="C795" s="82">
        <v>-150302</v>
      </c>
    </row>
    <row r="796" spans="1:3">
      <c r="A796">
        <v>24200821</v>
      </c>
      <c r="B796" t="s">
        <v>1096</v>
      </c>
      <c r="C796" s="82">
        <v>-150270</v>
      </c>
    </row>
    <row r="797" spans="1:3">
      <c r="A797">
        <v>24200831</v>
      </c>
      <c r="B797" t="s">
        <v>1097</v>
      </c>
      <c r="C797" s="82">
        <v>-76272.2</v>
      </c>
    </row>
    <row r="798" spans="1:3">
      <c r="A798">
        <v>24200841</v>
      </c>
      <c r="B798" t="s">
        <v>2096</v>
      </c>
      <c r="C798" s="82">
        <v>-323168.90000000002</v>
      </c>
    </row>
    <row r="799" spans="1:3">
      <c r="A799">
        <v>24200851</v>
      </c>
      <c r="B799" t="s">
        <v>1482</v>
      </c>
      <c r="C799" s="82">
        <v>-250742</v>
      </c>
    </row>
    <row r="800" spans="1:3">
      <c r="A800">
        <v>24200871</v>
      </c>
      <c r="B800" t="s">
        <v>2245</v>
      </c>
      <c r="C800" s="82">
        <v>-99076.05</v>
      </c>
    </row>
    <row r="801" spans="1:3">
      <c r="A801">
        <v>24200881</v>
      </c>
      <c r="B801" t="s">
        <v>2579</v>
      </c>
      <c r="C801" s="82">
        <v>-194202</v>
      </c>
    </row>
    <row r="802" spans="1:3">
      <c r="A802">
        <v>24200891</v>
      </c>
      <c r="B802" t="s">
        <v>2207</v>
      </c>
      <c r="C802" s="82">
        <v>-156123.38</v>
      </c>
    </row>
    <row r="803" spans="1:3">
      <c r="A803">
        <v>24200901</v>
      </c>
      <c r="B803" t="s">
        <v>2385</v>
      </c>
      <c r="C803" s="82">
        <v>-163563</v>
      </c>
    </row>
    <row r="804" spans="1:3">
      <c r="A804">
        <v>24200911</v>
      </c>
      <c r="B804" t="s">
        <v>2208</v>
      </c>
      <c r="C804" s="82">
        <v>-16724.07</v>
      </c>
    </row>
    <row r="805" spans="1:3">
      <c r="A805">
        <v>24200921</v>
      </c>
      <c r="B805" t="s">
        <v>1094</v>
      </c>
      <c r="C805" s="82">
        <v>-2557282.2400000002</v>
      </c>
    </row>
    <row r="806" spans="1:3">
      <c r="A806">
        <v>24200931</v>
      </c>
      <c r="B806" t="s">
        <v>1098</v>
      </c>
      <c r="C806" s="82">
        <v>-80221.990000000005</v>
      </c>
    </row>
    <row r="807" spans="1:3">
      <c r="A807">
        <v>24200941</v>
      </c>
      <c r="B807" t="s">
        <v>2605</v>
      </c>
      <c r="C807" s="82">
        <v>-67986</v>
      </c>
    </row>
    <row r="808" spans="1:3">
      <c r="A808">
        <v>24200951</v>
      </c>
      <c r="B808" t="s">
        <v>2389</v>
      </c>
      <c r="C808" s="82">
        <v>-201753.7</v>
      </c>
    </row>
    <row r="809" spans="1:3">
      <c r="A809">
        <v>24200961</v>
      </c>
      <c r="B809" t="s">
        <v>2386</v>
      </c>
      <c r="C809" s="82">
        <v>-1978034.52</v>
      </c>
    </row>
    <row r="810" spans="1:3">
      <c r="A810">
        <v>24200971</v>
      </c>
      <c r="B810" t="s">
        <v>1099</v>
      </c>
      <c r="C810" s="82">
        <v>-101346.71</v>
      </c>
    </row>
    <row r="811" spans="1:3">
      <c r="A811">
        <v>24200991</v>
      </c>
      <c r="B811" t="s">
        <v>2457</v>
      </c>
      <c r="C811" s="82">
        <v>-2501.0500000000002</v>
      </c>
    </row>
    <row r="812" spans="1:3">
      <c r="A812">
        <v>24201031</v>
      </c>
      <c r="B812" t="s">
        <v>2580</v>
      </c>
      <c r="C812" s="82">
        <v>-124787.01</v>
      </c>
    </row>
    <row r="813" spans="1:3">
      <c r="A813">
        <v>24201041</v>
      </c>
      <c r="B813" t="s">
        <v>2581</v>
      </c>
      <c r="C813" s="82">
        <v>-16944</v>
      </c>
    </row>
    <row r="814" spans="1:3">
      <c r="A814">
        <v>24300013</v>
      </c>
      <c r="B814" t="s">
        <v>2290</v>
      </c>
      <c r="C814" s="82">
        <v>-7578087.7199999997</v>
      </c>
    </row>
    <row r="815" spans="1:3">
      <c r="A815">
        <v>24400001</v>
      </c>
      <c r="B815" t="s">
        <v>2592</v>
      </c>
      <c r="C815" s="82">
        <v>-33617693.939999998</v>
      </c>
    </row>
    <row r="816" spans="1:3">
      <c r="A816">
        <v>24400002</v>
      </c>
      <c r="B816" t="s">
        <v>2593</v>
      </c>
      <c r="C816" s="82">
        <v>-27744703.280000001</v>
      </c>
    </row>
    <row r="817" spans="1:3">
      <c r="A817">
        <v>24400011</v>
      </c>
      <c r="B817" t="s">
        <v>2594</v>
      </c>
      <c r="C817" s="82">
        <v>-19691988.129999999</v>
      </c>
    </row>
    <row r="818" spans="1:3">
      <c r="A818">
        <v>24400012</v>
      </c>
      <c r="B818" t="s">
        <v>2595</v>
      </c>
      <c r="C818" s="82">
        <v>-12317399.119999999</v>
      </c>
    </row>
    <row r="819" spans="1:3">
      <c r="A819">
        <v>24500111</v>
      </c>
      <c r="B819" t="s">
        <v>2490</v>
      </c>
      <c r="C819" s="82">
        <v>-2014419.07</v>
      </c>
    </row>
    <row r="820" spans="1:3">
      <c r="A820">
        <v>25200121</v>
      </c>
      <c r="B820" t="s">
        <v>1898</v>
      </c>
      <c r="C820" s="82">
        <v>-229923.3</v>
      </c>
    </row>
    <row r="821" spans="1:3">
      <c r="A821">
        <v>25200122</v>
      </c>
      <c r="B821" t="s">
        <v>1144</v>
      </c>
      <c r="C821" s="82">
        <v>-16384</v>
      </c>
    </row>
    <row r="822" spans="1:3">
      <c r="A822">
        <v>25200152</v>
      </c>
      <c r="B822" t="s">
        <v>1270</v>
      </c>
      <c r="C822" s="82">
        <v>-107354.9</v>
      </c>
    </row>
    <row r="823" spans="1:3">
      <c r="A823">
        <v>25200161</v>
      </c>
      <c r="B823" t="s">
        <v>55</v>
      </c>
      <c r="C823" s="82">
        <v>-6233445.9199999999</v>
      </c>
    </row>
    <row r="824" spans="1:3">
      <c r="A824">
        <v>25200171</v>
      </c>
      <c r="B824" t="s">
        <v>56</v>
      </c>
      <c r="C824" s="82">
        <v>-12148241.199999999</v>
      </c>
    </row>
    <row r="825" spans="1:3">
      <c r="A825">
        <v>25200181</v>
      </c>
      <c r="B825" t="s">
        <v>1276</v>
      </c>
      <c r="C825" s="82">
        <v>-26284866.559999999</v>
      </c>
    </row>
    <row r="826" spans="1:3">
      <c r="A826">
        <v>25200202</v>
      </c>
      <c r="B826" t="s">
        <v>1375</v>
      </c>
      <c r="C826" s="82">
        <v>-22761780.109999999</v>
      </c>
    </row>
    <row r="827" spans="1:3">
      <c r="A827">
        <v>25200222</v>
      </c>
      <c r="B827" t="s">
        <v>1376</v>
      </c>
      <c r="C827" s="82">
        <v>-1013190</v>
      </c>
    </row>
    <row r="828" spans="1:3">
      <c r="A828">
        <v>25200262</v>
      </c>
      <c r="B828" t="s">
        <v>1143</v>
      </c>
      <c r="C828" s="82">
        <v>-39367.31</v>
      </c>
    </row>
    <row r="829" spans="1:3">
      <c r="A829">
        <v>25300001</v>
      </c>
      <c r="B829" t="s">
        <v>594</v>
      </c>
      <c r="C829" s="82">
        <v>-124008.28</v>
      </c>
    </row>
    <row r="830" spans="1:3">
      <c r="A830">
        <v>25300011</v>
      </c>
      <c r="B830" t="s">
        <v>1061</v>
      </c>
      <c r="C830" s="82">
        <v>-6901</v>
      </c>
    </row>
    <row r="831" spans="1:3">
      <c r="A831">
        <v>25300033</v>
      </c>
      <c r="B831" t="s">
        <v>340</v>
      </c>
      <c r="C831" s="82">
        <v>-11784800.289999999</v>
      </c>
    </row>
    <row r="832" spans="1:3">
      <c r="A832">
        <v>25300071</v>
      </c>
      <c r="B832" t="s">
        <v>2181</v>
      </c>
      <c r="C832" s="82">
        <v>-141190332</v>
      </c>
    </row>
    <row r="833" spans="1:3">
      <c r="A833">
        <v>25300081</v>
      </c>
      <c r="B833" t="s">
        <v>2838</v>
      </c>
      <c r="C833" s="82">
        <v>-1000</v>
      </c>
    </row>
    <row r="834" spans="1:3">
      <c r="A834">
        <v>25300091</v>
      </c>
      <c r="B834" t="s">
        <v>2798</v>
      </c>
      <c r="C834" s="82">
        <v>-3468583.36</v>
      </c>
    </row>
    <row r="835" spans="1:3">
      <c r="A835">
        <v>25300121</v>
      </c>
      <c r="B835" t="s">
        <v>2859</v>
      </c>
      <c r="C835" s="82">
        <v>-872150.03</v>
      </c>
    </row>
    <row r="836" spans="1:3">
      <c r="A836">
        <v>25300141</v>
      </c>
      <c r="B836" t="s">
        <v>774</v>
      </c>
      <c r="C836" s="82">
        <v>-2541638.7200000002</v>
      </c>
    </row>
    <row r="837" spans="1:3">
      <c r="A837">
        <v>25300151</v>
      </c>
      <c r="B837" t="s">
        <v>1257</v>
      </c>
      <c r="C837" s="82">
        <v>-8895816.4399999995</v>
      </c>
    </row>
    <row r="838" spans="1:3">
      <c r="A838">
        <v>25300153</v>
      </c>
      <c r="B838" t="s">
        <v>2623</v>
      </c>
      <c r="C838" s="82">
        <v>-125000</v>
      </c>
    </row>
    <row r="839" spans="1:3">
      <c r="A839">
        <v>25300161</v>
      </c>
      <c r="B839" t="s">
        <v>386</v>
      </c>
      <c r="C839" s="82">
        <v>-321237.40000000002</v>
      </c>
    </row>
    <row r="840" spans="1:3">
      <c r="A840">
        <v>25300181</v>
      </c>
      <c r="B840" t="s">
        <v>2174</v>
      </c>
      <c r="C840" s="82">
        <v>-4499287.2699999996</v>
      </c>
    </row>
    <row r="841" spans="1:3">
      <c r="A841">
        <v>25300201</v>
      </c>
      <c r="B841" t="s">
        <v>2175</v>
      </c>
      <c r="C841" s="82">
        <v>-6225121</v>
      </c>
    </row>
    <row r="842" spans="1:3">
      <c r="A842">
        <v>25300212</v>
      </c>
      <c r="B842" t="s">
        <v>978</v>
      </c>
      <c r="C842" s="82">
        <v>-140938.75</v>
      </c>
    </row>
    <row r="843" spans="1:3">
      <c r="A843">
        <v>25300271</v>
      </c>
      <c r="B843" t="s">
        <v>2467</v>
      </c>
      <c r="C843" s="82">
        <v>-2227797.02</v>
      </c>
    </row>
    <row r="844" spans="1:3">
      <c r="A844">
        <v>25300281</v>
      </c>
      <c r="B844" t="s">
        <v>2560</v>
      </c>
      <c r="C844" s="82">
        <v>-502860</v>
      </c>
    </row>
    <row r="845" spans="1:3">
      <c r="A845">
        <v>25300293</v>
      </c>
      <c r="B845" t="s">
        <v>1582</v>
      </c>
      <c r="C845" s="82">
        <v>-6096808</v>
      </c>
    </row>
    <row r="846" spans="1:3">
      <c r="A846">
        <v>25300323</v>
      </c>
      <c r="B846" t="s">
        <v>1333</v>
      </c>
      <c r="C846" s="82">
        <v>-70413.94</v>
      </c>
    </row>
    <row r="847" spans="1:3">
      <c r="A847">
        <v>25300343</v>
      </c>
      <c r="B847" t="s">
        <v>2901</v>
      </c>
      <c r="C847" s="82">
        <v>-4188992.24</v>
      </c>
    </row>
    <row r="848" spans="1:3">
      <c r="A848">
        <v>25300353</v>
      </c>
      <c r="B848" t="s">
        <v>1857</v>
      </c>
      <c r="C848" s="82">
        <v>-843600.37</v>
      </c>
    </row>
    <row r="849" spans="1:3">
      <c r="A849">
        <v>25300363</v>
      </c>
      <c r="B849" t="s">
        <v>1753</v>
      </c>
      <c r="C849" s="82">
        <v>-2437766.25</v>
      </c>
    </row>
    <row r="850" spans="1:3">
      <c r="A850">
        <v>25300413</v>
      </c>
      <c r="B850" t="s">
        <v>932</v>
      </c>
      <c r="C850" s="82">
        <v>-911884.4</v>
      </c>
    </row>
    <row r="851" spans="1:3">
      <c r="A851">
        <v>25300443</v>
      </c>
      <c r="B851" t="s">
        <v>2240</v>
      </c>
      <c r="C851" s="82">
        <v>-918238.94</v>
      </c>
    </row>
    <row r="852" spans="1:3">
      <c r="A852">
        <v>25300521</v>
      </c>
      <c r="B852" t="s">
        <v>2948</v>
      </c>
      <c r="C852" s="82">
        <v>-160000</v>
      </c>
    </row>
    <row r="853" spans="1:3">
      <c r="A853">
        <v>25300541</v>
      </c>
      <c r="B853" t="s">
        <v>910</v>
      </c>
      <c r="C853" s="82">
        <v>-43007173.409999996</v>
      </c>
    </row>
    <row r="854" spans="1:3">
      <c r="A854">
        <v>25300553</v>
      </c>
      <c r="B854" t="s">
        <v>2900</v>
      </c>
      <c r="C854" s="82">
        <v>-5827.93</v>
      </c>
    </row>
    <row r="855" spans="1:3">
      <c r="A855">
        <v>25300561</v>
      </c>
      <c r="B855" t="s">
        <v>1949</v>
      </c>
      <c r="C855" s="82">
        <v>-9216819</v>
      </c>
    </row>
    <row r="856" spans="1:3">
      <c r="A856">
        <v>25300563</v>
      </c>
      <c r="B856" t="s">
        <v>2170</v>
      </c>
      <c r="C856" s="82">
        <v>-43788.160000000003</v>
      </c>
    </row>
    <row r="857" spans="1:3">
      <c r="A857">
        <v>25300581</v>
      </c>
      <c r="B857" t="s">
        <v>728</v>
      </c>
      <c r="C857" s="82">
        <v>-4234883.3499999996</v>
      </c>
    </row>
    <row r="858" spans="1:3">
      <c r="A858">
        <v>25300582</v>
      </c>
      <c r="B858" t="s">
        <v>728</v>
      </c>
      <c r="C858" s="82">
        <v>-1774748.9</v>
      </c>
    </row>
    <row r="859" spans="1:3">
      <c r="A859">
        <v>25300591</v>
      </c>
      <c r="B859" t="s">
        <v>729</v>
      </c>
      <c r="C859" s="82">
        <v>4234883.3499999996</v>
      </c>
    </row>
    <row r="860" spans="1:3">
      <c r="A860">
        <v>25300592</v>
      </c>
      <c r="B860" t="s">
        <v>729</v>
      </c>
      <c r="C860" s="82">
        <v>1774748.9</v>
      </c>
    </row>
    <row r="861" spans="1:3">
      <c r="A861">
        <v>25300611</v>
      </c>
      <c r="B861" t="s">
        <v>1421</v>
      </c>
      <c r="C861" s="82">
        <v>-61428443.93</v>
      </c>
    </row>
    <row r="862" spans="1:3">
      <c r="A862">
        <v>25300621</v>
      </c>
      <c r="B862" t="s">
        <v>1442</v>
      </c>
      <c r="C862" s="82">
        <v>-9233060.9600000009</v>
      </c>
    </row>
    <row r="863" spans="1:3">
      <c r="A863">
        <v>25300641</v>
      </c>
      <c r="B863" t="s">
        <v>2310</v>
      </c>
      <c r="C863" s="82">
        <v>-1214999.57</v>
      </c>
    </row>
    <row r="864" spans="1:3">
      <c r="A864">
        <v>25300642</v>
      </c>
      <c r="B864" t="s">
        <v>2310</v>
      </c>
      <c r="C864" s="82">
        <v>-827000.39</v>
      </c>
    </row>
    <row r="865" spans="1:3">
      <c r="A865">
        <v>25300663</v>
      </c>
      <c r="B865" t="s">
        <v>2575</v>
      </c>
      <c r="C865" s="82">
        <v>-136339.16</v>
      </c>
    </row>
    <row r="866" spans="1:3">
      <c r="A866">
        <v>25300721</v>
      </c>
      <c r="B866" t="s">
        <v>3106</v>
      </c>
      <c r="C866" s="82">
        <v>-129479.51</v>
      </c>
    </row>
    <row r="867" spans="1:3">
      <c r="A867">
        <v>25300731</v>
      </c>
      <c r="B867" t="s">
        <v>3113</v>
      </c>
      <c r="C867" s="82">
        <v>-15154.75</v>
      </c>
    </row>
    <row r="868" spans="1:3">
      <c r="A868">
        <v>25300733</v>
      </c>
      <c r="B868" t="s">
        <v>3117</v>
      </c>
      <c r="C868" s="82">
        <v>-50468.17</v>
      </c>
    </row>
    <row r="869" spans="1:3">
      <c r="A869">
        <v>25300761</v>
      </c>
      <c r="B869" t="s">
        <v>382</v>
      </c>
      <c r="C869" s="82">
        <v>-214499.89</v>
      </c>
    </row>
    <row r="870" spans="1:3">
      <c r="A870">
        <v>25300771</v>
      </c>
      <c r="B870" t="s">
        <v>240</v>
      </c>
      <c r="C870" s="82">
        <v>-3102226</v>
      </c>
    </row>
    <row r="871" spans="1:3">
      <c r="A871">
        <v>25300863</v>
      </c>
      <c r="B871" t="s">
        <v>2487</v>
      </c>
      <c r="C871" s="82">
        <v>-100000</v>
      </c>
    </row>
    <row r="872" spans="1:3">
      <c r="A872">
        <v>25301073</v>
      </c>
      <c r="B872" t="s">
        <v>583</v>
      </c>
      <c r="C872" s="82">
        <v>-6121.19</v>
      </c>
    </row>
    <row r="873" spans="1:3">
      <c r="A873">
        <v>25301151</v>
      </c>
      <c r="B873" t="s">
        <v>2629</v>
      </c>
      <c r="C873" s="82">
        <v>-2706517.45</v>
      </c>
    </row>
    <row r="874" spans="1:3">
      <c r="A874">
        <v>25301203</v>
      </c>
      <c r="B874" t="s">
        <v>1070</v>
      </c>
      <c r="C874" s="82">
        <v>-284376.11</v>
      </c>
    </row>
    <row r="875" spans="1:3">
      <c r="A875">
        <v>25302221</v>
      </c>
      <c r="B875" t="s">
        <v>1819</v>
      </c>
      <c r="C875" s="82">
        <v>-1992884.72</v>
      </c>
    </row>
    <row r="876" spans="1:3">
      <c r="A876">
        <v>25302222</v>
      </c>
      <c r="B876" t="s">
        <v>1286</v>
      </c>
      <c r="C876" s="82">
        <v>-2621388.21</v>
      </c>
    </row>
    <row r="877" spans="1:3">
      <c r="A877">
        <v>25400101</v>
      </c>
      <c r="B877" t="s">
        <v>1320</v>
      </c>
      <c r="C877" s="82">
        <v>-70240.27</v>
      </c>
    </row>
    <row r="878" spans="1:3">
      <c r="A878">
        <v>25400111</v>
      </c>
      <c r="B878" t="s">
        <v>1321</v>
      </c>
      <c r="C878" s="82">
        <v>-15732.92</v>
      </c>
    </row>
    <row r="879" spans="1:3">
      <c r="A879">
        <v>25400181</v>
      </c>
      <c r="B879" t="s">
        <v>1790</v>
      </c>
      <c r="C879" s="82">
        <v>-6156702</v>
      </c>
    </row>
    <row r="880" spans="1:3">
      <c r="A880">
        <v>25400182</v>
      </c>
      <c r="B880" t="s">
        <v>1791</v>
      </c>
      <c r="C880" s="82">
        <v>-3293298</v>
      </c>
    </row>
    <row r="881" spans="1:3">
      <c r="A881">
        <v>25400191</v>
      </c>
      <c r="B881" t="s">
        <v>2076</v>
      </c>
      <c r="C881" s="82">
        <v>-2150505.1</v>
      </c>
    </row>
    <row r="882" spans="1:3">
      <c r="A882">
        <v>25400201</v>
      </c>
      <c r="B882" t="s">
        <v>2077</v>
      </c>
      <c r="C882" s="82">
        <v>-1568679.08</v>
      </c>
    </row>
    <row r="883" spans="1:3">
      <c r="A883">
        <v>25400221</v>
      </c>
      <c r="B883" t="s">
        <v>2198</v>
      </c>
      <c r="C883" s="82">
        <v>-1529130.95</v>
      </c>
    </row>
    <row r="884" spans="1:3">
      <c r="A884">
        <v>25400261</v>
      </c>
      <c r="B884" t="s">
        <v>2211</v>
      </c>
      <c r="C884" s="82">
        <v>-93615823</v>
      </c>
    </row>
    <row r="885" spans="1:3">
      <c r="A885">
        <v>25400291</v>
      </c>
      <c r="B885" t="s">
        <v>2534</v>
      </c>
      <c r="C885" s="82">
        <v>-1433087.33</v>
      </c>
    </row>
    <row r="886" spans="1:3">
      <c r="A886">
        <v>25400301</v>
      </c>
      <c r="B886" t="s">
        <v>2535</v>
      </c>
      <c r="C886" s="82">
        <v>-97377.36</v>
      </c>
    </row>
    <row r="887" spans="1:3">
      <c r="A887">
        <v>25400311</v>
      </c>
      <c r="B887" t="s">
        <v>2537</v>
      </c>
      <c r="C887" s="82">
        <v>-31434.35</v>
      </c>
    </row>
    <row r="888" spans="1:3">
      <c r="A888">
        <v>25400321</v>
      </c>
      <c r="B888" t="s">
        <v>2644</v>
      </c>
      <c r="C888" s="82">
        <v>-63206.38</v>
      </c>
    </row>
    <row r="889" spans="1:3">
      <c r="A889">
        <v>25400331</v>
      </c>
      <c r="B889" t="s">
        <v>2645</v>
      </c>
      <c r="C889" s="82">
        <v>-1119802.57</v>
      </c>
    </row>
    <row r="890" spans="1:3">
      <c r="A890">
        <v>25400361</v>
      </c>
      <c r="B890" t="s">
        <v>2855</v>
      </c>
      <c r="C890" s="82">
        <v>-10881.03</v>
      </c>
    </row>
    <row r="891" spans="1:3">
      <c r="A891">
        <v>25400362</v>
      </c>
      <c r="B891" t="s">
        <v>3064</v>
      </c>
      <c r="C891" s="82">
        <v>-2374</v>
      </c>
    </row>
    <row r="892" spans="1:3">
      <c r="A892">
        <v>25400411</v>
      </c>
      <c r="B892" t="s">
        <v>3071</v>
      </c>
      <c r="C892" s="82">
        <v>-8593076.8800000008</v>
      </c>
    </row>
    <row r="893" spans="1:3">
      <c r="A893">
        <v>25400412</v>
      </c>
      <c r="B893" t="s">
        <v>3072</v>
      </c>
      <c r="C893" s="82">
        <v>-4453407</v>
      </c>
    </row>
    <row r="894" spans="1:3">
      <c r="A894">
        <v>25400421</v>
      </c>
      <c r="B894" t="s">
        <v>3073</v>
      </c>
      <c r="C894" s="82">
        <v>-367046.77</v>
      </c>
    </row>
    <row r="895" spans="1:3">
      <c r="A895">
        <v>25400431</v>
      </c>
      <c r="B895" t="s">
        <v>2955</v>
      </c>
      <c r="C895" s="82">
        <v>-2892603.94</v>
      </c>
    </row>
    <row r="896" spans="1:3">
      <c r="A896">
        <v>25400441</v>
      </c>
      <c r="B896" t="s">
        <v>2961</v>
      </c>
      <c r="C896" s="82">
        <v>-515904.06</v>
      </c>
    </row>
    <row r="897" spans="1:3">
      <c r="A897">
        <v>25400471</v>
      </c>
      <c r="B897" t="s">
        <v>3074</v>
      </c>
      <c r="C897" s="82">
        <v>-92440.320000000007</v>
      </c>
    </row>
    <row r="898" spans="1:3">
      <c r="A898">
        <v>25400481</v>
      </c>
      <c r="B898" t="s">
        <v>3075</v>
      </c>
      <c r="C898" s="82">
        <v>-68629.59</v>
      </c>
    </row>
    <row r="899" spans="1:3">
      <c r="A899">
        <v>25400491</v>
      </c>
      <c r="B899" t="s">
        <v>3092</v>
      </c>
      <c r="C899" s="82">
        <v>-5596816</v>
      </c>
    </row>
    <row r="900" spans="1:3">
      <c r="A900">
        <v>25400501</v>
      </c>
      <c r="B900" t="s">
        <v>3093</v>
      </c>
      <c r="C900" s="82">
        <v>-1594401</v>
      </c>
    </row>
    <row r="901" spans="1:3">
      <c r="A901">
        <v>25400511</v>
      </c>
      <c r="B901" t="s">
        <v>3123</v>
      </c>
      <c r="C901" s="82">
        <v>-55864793</v>
      </c>
    </row>
    <row r="902" spans="1:3">
      <c r="A902">
        <v>25500002</v>
      </c>
      <c r="B902" t="s">
        <v>1725</v>
      </c>
      <c r="C902" s="82">
        <v>-8165809</v>
      </c>
    </row>
    <row r="903" spans="1:3">
      <c r="A903">
        <v>25500022</v>
      </c>
      <c r="B903" t="s">
        <v>1725</v>
      </c>
      <c r="C903" s="82">
        <v>8165809</v>
      </c>
    </row>
    <row r="904" spans="1:3">
      <c r="A904">
        <v>25600072</v>
      </c>
      <c r="B904" t="s">
        <v>2258</v>
      </c>
      <c r="C904" s="82">
        <v>-65777.98</v>
      </c>
    </row>
    <row r="905" spans="1:3">
      <c r="A905">
        <v>25600081</v>
      </c>
      <c r="B905" t="s">
        <v>2078</v>
      </c>
      <c r="C905" s="82">
        <v>-376565.58</v>
      </c>
    </row>
    <row r="906" spans="1:3">
      <c r="A906">
        <v>25600102</v>
      </c>
      <c r="B906" t="s">
        <v>2529</v>
      </c>
      <c r="C906" s="82">
        <v>-25875.48</v>
      </c>
    </row>
    <row r="907" spans="1:3">
      <c r="A907">
        <v>25600111</v>
      </c>
      <c r="B907" t="s">
        <v>2530</v>
      </c>
      <c r="C907" s="82">
        <v>-268517.21000000002</v>
      </c>
    </row>
    <row r="908" spans="1:3">
      <c r="A908">
        <v>28200002</v>
      </c>
      <c r="B908" t="s">
        <v>442</v>
      </c>
      <c r="C908" s="82">
        <v>-461698442.08999997</v>
      </c>
    </row>
    <row r="909" spans="1:3">
      <c r="A909">
        <v>28200013</v>
      </c>
      <c r="B909" t="s">
        <v>443</v>
      </c>
      <c r="C909" s="82">
        <v>-39093796.789999999</v>
      </c>
    </row>
    <row r="910" spans="1:3">
      <c r="A910">
        <v>28200121</v>
      </c>
      <c r="B910" t="s">
        <v>444</v>
      </c>
      <c r="C910" s="82">
        <v>-1174468761.73</v>
      </c>
    </row>
    <row r="911" spans="1:3">
      <c r="A911">
        <v>28300031</v>
      </c>
      <c r="B911" t="s">
        <v>1464</v>
      </c>
      <c r="C911" s="82">
        <v>-817168.54</v>
      </c>
    </row>
    <row r="912" spans="1:3">
      <c r="A912">
        <v>28300033</v>
      </c>
      <c r="B912" t="s">
        <v>283</v>
      </c>
      <c r="C912" s="82">
        <v>-65577036.159999996</v>
      </c>
    </row>
    <row r="913" spans="1:3">
      <c r="A913">
        <v>28300041</v>
      </c>
      <c r="B913" t="s">
        <v>934</v>
      </c>
      <c r="C913" s="82">
        <v>-628349.77</v>
      </c>
    </row>
    <row r="914" spans="1:3">
      <c r="A914">
        <v>28300043</v>
      </c>
      <c r="B914" t="s">
        <v>284</v>
      </c>
      <c r="C914" s="82">
        <v>-12598202.140000001</v>
      </c>
    </row>
    <row r="915" spans="1:3">
      <c r="A915">
        <v>28300081</v>
      </c>
      <c r="B915" t="s">
        <v>2546</v>
      </c>
      <c r="C915" s="82">
        <v>-5441181.9000000004</v>
      </c>
    </row>
    <row r="916" spans="1:3">
      <c r="A916">
        <v>28300091</v>
      </c>
      <c r="B916" t="s">
        <v>2803</v>
      </c>
      <c r="C916" s="82">
        <v>-3680656.6</v>
      </c>
    </row>
    <row r="917" spans="1:3">
      <c r="A917">
        <v>28300152</v>
      </c>
      <c r="B917" t="s">
        <v>1002</v>
      </c>
      <c r="C917" s="82">
        <v>-3972781.39</v>
      </c>
    </row>
    <row r="918" spans="1:3">
      <c r="A918">
        <v>28300162</v>
      </c>
      <c r="B918" t="s">
        <v>795</v>
      </c>
      <c r="C918" s="82">
        <v>-419783.02</v>
      </c>
    </row>
    <row r="919" spans="1:3">
      <c r="A919">
        <v>28300211</v>
      </c>
      <c r="B919" t="s">
        <v>554</v>
      </c>
      <c r="C919" s="82">
        <v>-36200574.530000001</v>
      </c>
    </row>
    <row r="920" spans="1:3">
      <c r="A920">
        <v>28300232</v>
      </c>
      <c r="B920" t="s">
        <v>974</v>
      </c>
      <c r="C920" s="82">
        <v>-9629171.9100000001</v>
      </c>
    </row>
    <row r="921" spans="1:3">
      <c r="A921">
        <v>28300252</v>
      </c>
      <c r="B921" t="s">
        <v>2410</v>
      </c>
      <c r="C921" s="82">
        <v>-5520449.9100000001</v>
      </c>
    </row>
    <row r="922" spans="1:3">
      <c r="A922">
        <v>28300262</v>
      </c>
      <c r="B922" t="s">
        <v>2411</v>
      </c>
      <c r="C922" s="82">
        <v>-1827777.49</v>
      </c>
    </row>
    <row r="923" spans="1:3">
      <c r="A923">
        <v>28300361</v>
      </c>
      <c r="B923" t="s">
        <v>168</v>
      </c>
      <c r="C923" s="82">
        <v>-145616211.52000001</v>
      </c>
    </row>
    <row r="924" spans="1:3">
      <c r="A924">
        <v>28300362</v>
      </c>
      <c r="B924" t="s">
        <v>169</v>
      </c>
      <c r="C924" s="82">
        <v>1509006.88</v>
      </c>
    </row>
    <row r="925" spans="1:3">
      <c r="A925">
        <v>28300431</v>
      </c>
      <c r="B925" t="s">
        <v>552</v>
      </c>
      <c r="C925" s="82">
        <v>-3003440.68</v>
      </c>
    </row>
    <row r="926" spans="1:3">
      <c r="A926">
        <v>28300471</v>
      </c>
      <c r="B926" t="s">
        <v>30</v>
      </c>
      <c r="C926" s="82">
        <v>-3124.1</v>
      </c>
    </row>
    <row r="927" spans="1:3">
      <c r="A927">
        <v>28300501</v>
      </c>
      <c r="B927" t="s">
        <v>2159</v>
      </c>
      <c r="C927" s="82">
        <v>1865017.44</v>
      </c>
    </row>
    <row r="928" spans="1:3">
      <c r="A928">
        <v>28300503</v>
      </c>
      <c r="B928" t="s">
        <v>1665</v>
      </c>
      <c r="C928" s="82">
        <v>-5389363</v>
      </c>
    </row>
    <row r="929" spans="1:3">
      <c r="A929">
        <v>28300511</v>
      </c>
      <c r="B929" t="s">
        <v>1693</v>
      </c>
      <c r="C929" s="82">
        <v>-222087.25</v>
      </c>
    </row>
    <row r="930" spans="1:3">
      <c r="A930">
        <v>28300561</v>
      </c>
      <c r="B930" t="s">
        <v>931</v>
      </c>
      <c r="C930" s="82">
        <v>-15696296.880000001</v>
      </c>
    </row>
    <row r="931" spans="1:3">
      <c r="A931">
        <v>28300581</v>
      </c>
      <c r="B931" t="s">
        <v>1431</v>
      </c>
      <c r="C931" s="82">
        <v>-9843583.4800000004</v>
      </c>
    </row>
    <row r="932" spans="1:3">
      <c r="A932">
        <v>28300651</v>
      </c>
      <c r="B932" t="s">
        <v>1101</v>
      </c>
      <c r="C932" s="82">
        <v>-9474829.3800000008</v>
      </c>
    </row>
    <row r="933" spans="1:3">
      <c r="A933">
        <v>28300661</v>
      </c>
      <c r="B933" t="s">
        <v>2083</v>
      </c>
      <c r="C933" s="82">
        <v>-10460234.75</v>
      </c>
    </row>
    <row r="934" spans="1:3">
      <c r="A934">
        <v>28300721</v>
      </c>
      <c r="B934" t="s">
        <v>2475</v>
      </c>
      <c r="C934" s="82">
        <v>-2362306.3199999998</v>
      </c>
    </row>
    <row r="935" spans="1:3">
      <c r="A935">
        <v>28300731</v>
      </c>
      <c r="B935" t="s">
        <v>2630</v>
      </c>
      <c r="C935" s="82">
        <v>-7899514.2699999996</v>
      </c>
    </row>
    <row r="936" spans="1:3">
      <c r="A936">
        <v>28300741</v>
      </c>
      <c r="B936" t="s">
        <v>2864</v>
      </c>
      <c r="C936" s="82">
        <v>-938496.62</v>
      </c>
    </row>
    <row r="937" spans="1:3">
      <c r="A937">
        <v>28302001</v>
      </c>
      <c r="B937" t="s">
        <v>2874</v>
      </c>
      <c r="C937" s="82">
        <v>-3043651.94</v>
      </c>
    </row>
    <row r="938" spans="1:3">
      <c r="A938">
        <v>28302002</v>
      </c>
      <c r="B938" t="s">
        <v>2875</v>
      </c>
      <c r="C938" s="82">
        <v>-4342105.95</v>
      </c>
    </row>
    <row r="939" spans="1:3">
      <c r="A939">
        <v>28302011</v>
      </c>
      <c r="B939" t="s">
        <v>2876</v>
      </c>
      <c r="C939" s="82">
        <v>-1632286.78</v>
      </c>
    </row>
    <row r="940" spans="1:3">
      <c r="A940">
        <v>28302012</v>
      </c>
      <c r="B940" t="s">
        <v>2877</v>
      </c>
      <c r="C940" s="82">
        <v>-1722376.54</v>
      </c>
    </row>
    <row r="941" spans="1:3">
      <c r="A941">
        <v>28302021</v>
      </c>
      <c r="B941" t="s">
        <v>2878</v>
      </c>
      <c r="C941" s="82">
        <v>-7738899.0499999998</v>
      </c>
    </row>
    <row r="942" spans="1:3">
      <c r="A942">
        <v>28302022</v>
      </c>
      <c r="B942" t="s">
        <v>2879</v>
      </c>
      <c r="C942" s="82">
        <v>-4078479.91</v>
      </c>
    </row>
    <row r="943" spans="1:3">
      <c r="A943">
        <v>28302031</v>
      </c>
      <c r="B943" t="s">
        <v>3015</v>
      </c>
      <c r="C943" s="82">
        <v>-587164.82999999996</v>
      </c>
    </row>
    <row r="944" spans="1:3">
      <c r="A944">
        <v>28302032</v>
      </c>
      <c r="B944" t="s">
        <v>3016</v>
      </c>
      <c r="C944" s="82">
        <v>-7440.65</v>
      </c>
    </row>
    <row r="945" spans="1:3">
      <c r="A945">
        <v>28302041</v>
      </c>
      <c r="B945" t="s">
        <v>3048</v>
      </c>
      <c r="C945" s="82">
        <v>-3909968.51</v>
      </c>
    </row>
    <row r="946" spans="1:3">
      <c r="A946">
        <v>43800003</v>
      </c>
      <c r="B946" t="s">
        <v>1773</v>
      </c>
      <c r="C946" s="82">
        <v>262362509.53</v>
      </c>
    </row>
    <row r="947" spans="1:3">
      <c r="A947">
        <v>43900003</v>
      </c>
      <c r="B947" t="s">
        <v>1319</v>
      </c>
      <c r="C947" s="82">
        <v>5848610</v>
      </c>
    </row>
    <row r="948" spans="1:3">
      <c r="A948" t="s">
        <v>418</v>
      </c>
      <c r="C948" s="82">
        <v>-182585423.84999999</v>
      </c>
    </row>
    <row r="949" spans="1:3">
      <c r="C949" s="82"/>
    </row>
    <row r="950" spans="1:3">
      <c r="C950" s="82"/>
    </row>
    <row r="951" spans="1:3">
      <c r="C951" s="82"/>
    </row>
    <row r="952" spans="1:3">
      <c r="C952" s="82"/>
    </row>
    <row r="953" spans="1:3">
      <c r="C953" s="82"/>
    </row>
    <row r="954" spans="1:3">
      <c r="C954" s="82"/>
    </row>
    <row r="955" spans="1:3">
      <c r="C955" s="82"/>
    </row>
    <row r="956" spans="1:3">
      <c r="C956" s="82"/>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2:P40"/>
  <sheetViews>
    <sheetView topLeftCell="A16" workbookViewId="0">
      <selection activeCell="C31" sqref="C31"/>
    </sheetView>
  </sheetViews>
  <sheetFormatPr defaultColWidth="9.88671875" defaultRowHeight="13.2" outlineLevelRow="1"/>
  <cols>
    <col min="1" max="1" width="5" customWidth="1"/>
    <col min="3" max="3" width="46.44140625" bestFit="1" customWidth="1"/>
    <col min="4" max="4" width="20" style="928" bestFit="1" customWidth="1"/>
    <col min="5" max="5" width="3.44140625" style="928" customWidth="1"/>
    <col min="6" max="6" width="14" style="928" bestFit="1" customWidth="1"/>
    <col min="7" max="7" width="14.5546875" style="928" bestFit="1" customWidth="1"/>
    <col min="8" max="8" width="10.88671875" bestFit="1" customWidth="1"/>
    <col min="9" max="9" width="13.5546875" bestFit="1" customWidth="1"/>
    <col min="11" max="11" width="13.5546875" bestFit="1" customWidth="1"/>
    <col min="13" max="13" width="10.88671875" bestFit="1" customWidth="1"/>
    <col min="14" max="14" width="2.44140625" customWidth="1"/>
    <col min="15" max="15" width="2" customWidth="1"/>
    <col min="16" max="16" width="123.88671875" bestFit="1" customWidth="1"/>
  </cols>
  <sheetData>
    <row r="2" spans="1:16">
      <c r="B2" t="s">
        <v>642</v>
      </c>
      <c r="K2">
        <v>0.67179999999999995</v>
      </c>
      <c r="L2" t="s">
        <v>3651</v>
      </c>
    </row>
    <row r="3" spans="1:16">
      <c r="B3" t="s">
        <v>839</v>
      </c>
      <c r="K3">
        <v>0.32819999999999999</v>
      </c>
      <c r="L3" t="s">
        <v>3651</v>
      </c>
    </row>
    <row r="4" spans="1:16">
      <c r="B4" t="s">
        <v>3693</v>
      </c>
      <c r="C4" t="s">
        <v>3694</v>
      </c>
      <c r="D4" s="928" t="s">
        <v>3869</v>
      </c>
      <c r="F4" s="928" t="s">
        <v>3696</v>
      </c>
      <c r="G4" s="928" t="s">
        <v>3870</v>
      </c>
      <c r="H4" t="s">
        <v>3871</v>
      </c>
      <c r="I4" t="s">
        <v>3872</v>
      </c>
      <c r="K4" t="s">
        <v>3873</v>
      </c>
      <c r="L4" t="s">
        <v>3874</v>
      </c>
      <c r="M4" t="s">
        <v>3875</v>
      </c>
    </row>
    <row r="5" spans="1:16">
      <c r="F5" s="928" t="s">
        <v>3783</v>
      </c>
      <c r="G5" s="928" t="s">
        <v>3783</v>
      </c>
      <c r="H5" t="s">
        <v>67</v>
      </c>
      <c r="K5" t="s">
        <v>75</v>
      </c>
    </row>
    <row r="6" spans="1:16">
      <c r="F6" s="928" t="s">
        <v>3662</v>
      </c>
      <c r="G6" s="928" t="s">
        <v>3662</v>
      </c>
      <c r="H6" t="s">
        <v>70</v>
      </c>
      <c r="I6" t="s">
        <v>1548</v>
      </c>
      <c r="K6" t="s">
        <v>1957</v>
      </c>
      <c r="M6" t="s">
        <v>68</v>
      </c>
    </row>
    <row r="7" spans="1:16">
      <c r="A7" t="s">
        <v>166</v>
      </c>
      <c r="B7" t="s">
        <v>1955</v>
      </c>
      <c r="C7" t="s">
        <v>529</v>
      </c>
      <c r="D7" s="928" t="s">
        <v>3626</v>
      </c>
      <c r="F7" s="928" t="s">
        <v>3663</v>
      </c>
      <c r="G7" s="928" t="s">
        <v>3664</v>
      </c>
      <c r="H7" t="s">
        <v>74</v>
      </c>
      <c r="I7" t="s">
        <v>3665</v>
      </c>
      <c r="K7" t="s">
        <v>840</v>
      </c>
      <c r="L7" t="s">
        <v>838</v>
      </c>
      <c r="M7" t="s">
        <v>71</v>
      </c>
    </row>
    <row r="9" spans="1:16" s="1279" customFormat="1" outlineLevel="1">
      <c r="A9" s="1298">
        <v>765</v>
      </c>
      <c r="B9" s="1295">
        <v>18230021</v>
      </c>
      <c r="C9" s="1279" t="s">
        <v>613</v>
      </c>
      <c r="D9" s="1286">
        <v>80895649.622916669</v>
      </c>
      <c r="E9" s="1298" t="s">
        <v>3772</v>
      </c>
      <c r="F9" s="1389">
        <v>80895649.622916669</v>
      </c>
      <c r="G9" s="1275"/>
      <c r="H9" s="1275"/>
      <c r="I9" s="1389"/>
      <c r="K9" s="1275"/>
      <c r="L9" s="1275"/>
      <c r="M9" s="1389"/>
      <c r="N9" s="1333">
        <v>0</v>
      </c>
      <c r="O9" s="1333">
        <v>0</v>
      </c>
      <c r="P9" s="1387" t="s">
        <v>3910</v>
      </c>
    </row>
    <row r="10" spans="1:16" s="1279" customFormat="1" outlineLevel="1">
      <c r="A10" s="1298">
        <v>767</v>
      </c>
      <c r="B10" s="1295">
        <v>18230032</v>
      </c>
      <c r="C10" s="1279" t="s">
        <v>878</v>
      </c>
      <c r="D10" s="1286">
        <v>11077737.209166666</v>
      </c>
      <c r="E10" s="1298" t="s">
        <v>3772</v>
      </c>
      <c r="F10" s="1389">
        <v>11077737.209166666</v>
      </c>
      <c r="G10" s="1275"/>
      <c r="H10" s="1275"/>
      <c r="I10" s="1389"/>
      <c r="K10" s="1275"/>
      <c r="L10" s="1275"/>
      <c r="M10" s="1389"/>
      <c r="N10" s="1333">
        <v>0</v>
      </c>
      <c r="O10" s="1333">
        <v>0</v>
      </c>
      <c r="P10" s="1387" t="s">
        <v>3910</v>
      </c>
    </row>
    <row r="11" spans="1:16" s="1279" customFormat="1" outlineLevel="1">
      <c r="A11" s="1298">
        <v>769</v>
      </c>
      <c r="B11" s="1295">
        <v>18230042</v>
      </c>
      <c r="C11" s="1279" t="s">
        <v>1686</v>
      </c>
      <c r="D11" s="1286">
        <v>-3363058.9066666667</v>
      </c>
      <c r="E11" s="1298" t="s">
        <v>3772</v>
      </c>
      <c r="F11" s="1389">
        <f>+D11</f>
        <v>-3363058.9066666667</v>
      </c>
      <c r="G11" s="1275"/>
      <c r="H11" s="1275"/>
      <c r="I11" s="1389"/>
      <c r="K11" s="1275"/>
      <c r="L11" s="1275"/>
      <c r="M11" s="1389"/>
      <c r="N11" s="1333">
        <v>-3363058.9066666667</v>
      </c>
      <c r="O11" s="1333">
        <v>0</v>
      </c>
      <c r="P11" s="1387" t="s">
        <v>3910</v>
      </c>
    </row>
    <row r="12" spans="1:16" s="1279" customFormat="1" outlineLevel="1">
      <c r="A12" s="1298">
        <v>800</v>
      </c>
      <c r="B12" s="1295">
        <v>18230621</v>
      </c>
      <c r="C12" s="1279" t="s">
        <v>1116</v>
      </c>
      <c r="D12" s="1286">
        <v>-57203590.496666662</v>
      </c>
      <c r="E12" s="1298" t="s">
        <v>3772</v>
      </c>
      <c r="F12" s="1389">
        <v>-57203590.496666662</v>
      </c>
      <c r="G12" s="1275"/>
      <c r="H12" s="1275"/>
      <c r="I12" s="1389"/>
      <c r="K12" s="1275"/>
      <c r="L12" s="1275"/>
      <c r="M12" s="1389"/>
      <c r="N12" s="1333">
        <v>0</v>
      </c>
      <c r="O12" s="1333">
        <v>0</v>
      </c>
      <c r="P12" s="1387" t="s">
        <v>3910</v>
      </c>
    </row>
    <row r="13" spans="1:16" s="1279" customFormat="1" outlineLevel="1">
      <c r="A13" s="1298">
        <v>915</v>
      </c>
      <c r="B13" s="1295">
        <v>18238201</v>
      </c>
      <c r="C13" s="1279" t="s">
        <v>3034</v>
      </c>
      <c r="D13" s="1286">
        <v>203333.33333333334</v>
      </c>
      <c r="E13" s="1298" t="s">
        <v>3772</v>
      </c>
      <c r="F13" s="1389">
        <v>203333.33333333334</v>
      </c>
      <c r="G13" s="1275"/>
      <c r="H13" s="1275"/>
      <c r="I13" s="1389"/>
      <c r="K13" s="1275"/>
      <c r="L13" s="1275"/>
      <c r="M13" s="1389">
        <v>0</v>
      </c>
      <c r="N13" s="1333">
        <v>0</v>
      </c>
      <c r="O13" s="1333">
        <v>0</v>
      </c>
      <c r="P13" s="1387" t="s">
        <v>3914</v>
      </c>
    </row>
    <row r="14" spans="1:16" s="1279" customFormat="1" outlineLevel="1">
      <c r="A14" s="1298"/>
      <c r="B14" s="1295"/>
      <c r="D14" s="1286"/>
      <c r="E14" s="1298"/>
      <c r="F14" s="1275"/>
      <c r="G14" s="1275"/>
      <c r="H14" s="1275"/>
      <c r="I14" s="1275"/>
      <c r="K14" s="1275"/>
      <c r="L14" s="1275"/>
      <c r="M14" s="1275"/>
      <c r="N14" s="1333"/>
      <c r="O14" s="1333"/>
    </row>
    <row r="15" spans="1:16">
      <c r="A15">
        <v>901</v>
      </c>
      <c r="B15">
        <v>18238031</v>
      </c>
      <c r="C15" t="s">
        <v>2829</v>
      </c>
      <c r="D15" s="928">
        <v>10228552.124166666</v>
      </c>
      <c r="E15" s="928" t="s">
        <v>3772</v>
      </c>
      <c r="F15" s="1410">
        <v>10228552.124166666</v>
      </c>
      <c r="H15" s="928"/>
      <c r="I15" s="1410"/>
      <c r="J15" s="928"/>
      <c r="K15" s="928"/>
      <c r="L15" s="928"/>
      <c r="M15" s="1410"/>
      <c r="N15" s="928"/>
      <c r="O15" s="930"/>
      <c r="P15" s="1401" t="s">
        <v>3913</v>
      </c>
    </row>
    <row r="16" spans="1:16">
      <c r="A16">
        <v>902</v>
      </c>
      <c r="B16">
        <v>18238032</v>
      </c>
      <c r="C16" t="s">
        <v>2830</v>
      </c>
      <c r="D16" s="928">
        <v>3781690.7041666661</v>
      </c>
      <c r="E16" s="928" t="s">
        <v>3772</v>
      </c>
      <c r="F16" s="1410">
        <v>3781690.7041666661</v>
      </c>
      <c r="H16" s="928"/>
      <c r="I16" s="1410"/>
      <c r="J16" s="928"/>
      <c r="K16" s="928"/>
      <c r="L16" s="928"/>
      <c r="M16" s="1410"/>
      <c r="N16" s="928"/>
      <c r="O16" s="928"/>
      <c r="P16" s="1401" t="s">
        <v>3913</v>
      </c>
    </row>
    <row r="17" spans="1:16">
      <c r="A17">
        <v>903</v>
      </c>
      <c r="B17">
        <v>18238041</v>
      </c>
      <c r="C17" t="s">
        <v>2831</v>
      </c>
      <c r="D17" s="928">
        <v>21811126.333333332</v>
      </c>
      <c r="E17" s="928" t="s">
        <v>3772</v>
      </c>
      <c r="F17" s="1410">
        <v>21811126.333333332</v>
      </c>
      <c r="H17" s="928"/>
      <c r="I17" s="1410"/>
      <c r="J17" s="928"/>
      <c r="K17" s="928"/>
      <c r="L17" s="928"/>
      <c r="M17" s="1410"/>
      <c r="N17" s="928"/>
      <c r="O17" s="928"/>
      <c r="P17" s="1401" t="s">
        <v>3913</v>
      </c>
    </row>
    <row r="18" spans="1:16">
      <c r="A18">
        <v>904</v>
      </c>
      <c r="B18">
        <v>18238042</v>
      </c>
      <c r="C18" t="s">
        <v>2832</v>
      </c>
      <c r="D18" s="928">
        <v>7331839.958333333</v>
      </c>
      <c r="E18" s="928" t="s">
        <v>3772</v>
      </c>
      <c r="F18" s="1410">
        <v>7331839.958333333</v>
      </c>
      <c r="H18" s="928"/>
      <c r="I18" s="1410"/>
      <c r="J18" s="928"/>
      <c r="K18" s="928"/>
      <c r="L18" s="928"/>
      <c r="M18" s="1410"/>
      <c r="N18" s="928"/>
      <c r="O18" s="928"/>
      <c r="P18" s="1401" t="s">
        <v>3913</v>
      </c>
    </row>
    <row r="19" spans="1:16">
      <c r="H19" s="928"/>
      <c r="I19" s="928"/>
      <c r="J19" s="928"/>
      <c r="K19" s="928"/>
      <c r="L19" s="928"/>
      <c r="M19" s="928"/>
      <c r="N19" s="928"/>
      <c r="O19" s="928"/>
    </row>
    <row r="20" spans="1:16">
      <c r="A20">
        <v>1323</v>
      </c>
      <c r="B20">
        <v>19000251</v>
      </c>
      <c r="C20" t="s">
        <v>2335</v>
      </c>
      <c r="D20" s="928">
        <v>11925.558333333332</v>
      </c>
      <c r="E20" s="928" t="s">
        <v>3772</v>
      </c>
      <c r="F20" s="1410">
        <v>11925.558333333332</v>
      </c>
      <c r="H20" s="928"/>
      <c r="I20" s="1410"/>
      <c r="J20" s="928"/>
      <c r="K20" s="1410"/>
      <c r="L20" s="928"/>
      <c r="M20" s="928"/>
      <c r="N20" s="928">
        <v>0</v>
      </c>
      <c r="O20" s="928">
        <v>0</v>
      </c>
      <c r="P20" s="1401" t="s">
        <v>3914</v>
      </c>
    </row>
    <row r="21" spans="1:16">
      <c r="H21" s="928"/>
      <c r="I21" s="928"/>
      <c r="J21" s="928"/>
      <c r="K21" s="928"/>
      <c r="L21" s="928"/>
      <c r="M21" s="928"/>
      <c r="N21" s="928"/>
      <c r="O21" s="928"/>
    </row>
    <row r="22" spans="1:16">
      <c r="A22">
        <v>1694</v>
      </c>
      <c r="B22">
        <v>23200103</v>
      </c>
      <c r="C22" t="s">
        <v>136</v>
      </c>
      <c r="D22" s="928">
        <v>-62703.837083333325</v>
      </c>
      <c r="E22" s="928" t="s">
        <v>3772</v>
      </c>
      <c r="G22" s="1410">
        <f>+D22</f>
        <v>-62703.837083333325</v>
      </c>
      <c r="H22" s="928"/>
      <c r="I22" s="1410"/>
      <c r="J22" s="928"/>
      <c r="K22" s="928"/>
      <c r="L22" s="928"/>
      <c r="M22" s="1410"/>
      <c r="N22" s="928"/>
      <c r="O22" s="928"/>
      <c r="P22" s="1401" t="s">
        <v>3915</v>
      </c>
    </row>
    <row r="23" spans="1:16">
      <c r="H23" s="928"/>
      <c r="I23" s="928"/>
      <c r="J23" s="928"/>
      <c r="K23" s="928"/>
      <c r="L23" s="928"/>
      <c r="M23" s="928"/>
      <c r="N23" s="928"/>
      <c r="O23" s="928"/>
    </row>
    <row r="24" spans="1:16">
      <c r="A24">
        <v>2219</v>
      </c>
      <c r="B24">
        <v>25400191</v>
      </c>
      <c r="C24" t="s">
        <v>2073</v>
      </c>
      <c r="D24" s="928">
        <v>-1388868.04</v>
      </c>
      <c r="E24" s="928" t="s">
        <v>3772</v>
      </c>
      <c r="G24" s="1410"/>
      <c r="H24" s="928"/>
      <c r="I24" s="1410">
        <v>-1388868.04</v>
      </c>
      <c r="J24" s="928"/>
      <c r="K24" s="1410">
        <v>-1388868.04</v>
      </c>
      <c r="L24" s="928"/>
      <c r="M24" s="928"/>
      <c r="N24" s="928"/>
      <c r="O24" s="928"/>
      <c r="P24" s="1401" t="s">
        <v>3916</v>
      </c>
    </row>
    <row r="25" spans="1:16">
      <c r="A25">
        <v>2220</v>
      </c>
      <c r="B25">
        <v>25400201</v>
      </c>
      <c r="C25" t="s">
        <v>2074</v>
      </c>
      <c r="D25" s="928">
        <v>-1013105.31</v>
      </c>
      <c r="E25" s="928" t="s">
        <v>3772</v>
      </c>
      <c r="G25" s="1410"/>
      <c r="H25" s="928"/>
      <c r="I25" s="1410">
        <v>-1013105.31</v>
      </c>
      <c r="J25" s="928"/>
      <c r="K25" s="1410">
        <v>-1013105.31</v>
      </c>
      <c r="L25" s="928"/>
      <c r="M25" s="928"/>
      <c r="N25" s="928"/>
      <c r="O25" s="928"/>
      <c r="P25" s="1401" t="s">
        <v>3916</v>
      </c>
    </row>
    <row r="26" spans="1:16" s="13" customFormat="1">
      <c r="D26" s="58"/>
      <c r="E26" s="58"/>
      <c r="F26" s="58"/>
      <c r="G26" s="58"/>
      <c r="H26" s="58"/>
      <c r="I26" s="58"/>
      <c r="J26" s="58"/>
      <c r="K26" s="58"/>
      <c r="L26" s="58"/>
      <c r="M26" s="58"/>
      <c r="N26" s="58"/>
      <c r="O26" s="58"/>
      <c r="P26" s="109"/>
    </row>
    <row r="27" spans="1:16">
      <c r="A27">
        <v>2340</v>
      </c>
      <c r="B27">
        <v>28300262</v>
      </c>
      <c r="C27" t="s">
        <v>2413</v>
      </c>
      <c r="D27" s="928">
        <v>-2700137.0533333332</v>
      </c>
      <c r="E27" s="928" t="s">
        <v>3772</v>
      </c>
      <c r="G27" s="1410">
        <v>-2700137.0533333332</v>
      </c>
      <c r="H27" s="928"/>
      <c r="I27" s="1410"/>
      <c r="J27" s="928"/>
      <c r="K27" s="58"/>
      <c r="L27" s="928"/>
      <c r="M27" s="1410"/>
      <c r="N27" s="928">
        <v>0</v>
      </c>
      <c r="O27" s="928">
        <v>0</v>
      </c>
      <c r="P27" s="1400" t="s">
        <v>3911</v>
      </c>
    </row>
    <row r="28" spans="1:16">
      <c r="H28" s="928"/>
      <c r="I28" s="928"/>
      <c r="J28" s="928"/>
      <c r="K28" s="928"/>
      <c r="L28" s="928"/>
      <c r="M28" s="928"/>
      <c r="N28" s="928"/>
      <c r="O28" s="928"/>
    </row>
    <row r="29" spans="1:16">
      <c r="A29">
        <v>2361</v>
      </c>
      <c r="B29">
        <v>28300503</v>
      </c>
      <c r="C29" t="s">
        <v>1666</v>
      </c>
      <c r="D29" s="928">
        <v>-5036995.2899999991</v>
      </c>
      <c r="E29" s="965" t="s">
        <v>3772</v>
      </c>
      <c r="H29" s="1410">
        <v>-5036995.2899999991</v>
      </c>
      <c r="I29" s="1410"/>
      <c r="J29" s="928"/>
      <c r="K29" s="928"/>
      <c r="L29" s="928"/>
      <c r="M29" s="1410"/>
      <c r="N29" s="928">
        <v>-5036995.2899999991</v>
      </c>
      <c r="O29" s="928">
        <v>0</v>
      </c>
      <c r="P29" s="1401" t="s">
        <v>3917</v>
      </c>
    </row>
    <row r="30" spans="1:16" s="13" customFormat="1">
      <c r="D30" s="58"/>
      <c r="E30" s="486"/>
      <c r="F30" s="58"/>
      <c r="G30" s="58"/>
      <c r="H30" s="58"/>
      <c r="I30" s="58"/>
      <c r="J30" s="58"/>
      <c r="K30" s="58"/>
      <c r="L30" s="58"/>
      <c r="M30" s="58"/>
      <c r="N30" s="58"/>
      <c r="O30" s="58"/>
      <c r="P30" s="109"/>
    </row>
    <row r="31" spans="1:16">
      <c r="A31">
        <v>2369</v>
      </c>
      <c r="B31">
        <v>28300581</v>
      </c>
      <c r="C31" t="s">
        <v>1431</v>
      </c>
      <c r="D31" s="928">
        <v>-8292220.6950000003</v>
      </c>
      <c r="E31" s="965" t="s">
        <v>3772</v>
      </c>
      <c r="G31" s="1410">
        <f>+D31</f>
        <v>-8292220.6950000003</v>
      </c>
      <c r="H31" s="928"/>
      <c r="I31" s="1410"/>
      <c r="J31" s="928"/>
      <c r="K31" s="928"/>
      <c r="L31" s="928"/>
      <c r="M31" s="1410"/>
      <c r="N31" s="928">
        <v>-8292220.6950000003</v>
      </c>
      <c r="O31" s="928">
        <v>0</v>
      </c>
      <c r="P31" s="1400" t="s">
        <v>3911</v>
      </c>
    </row>
    <row r="32" spans="1:16">
      <c r="H32" s="928"/>
      <c r="I32" s="928"/>
      <c r="J32" s="928"/>
      <c r="K32" s="928"/>
      <c r="L32" s="928"/>
      <c r="M32" s="928"/>
      <c r="N32" s="928"/>
      <c r="O32" s="928"/>
    </row>
    <row r="33" spans="1:16">
      <c r="A33">
        <v>2391</v>
      </c>
      <c r="B33">
        <v>28302021</v>
      </c>
      <c r="C33" t="s">
        <v>2881</v>
      </c>
      <c r="D33" s="928">
        <v>-11213887.471666666</v>
      </c>
      <c r="E33" s="928" t="s">
        <v>3772</v>
      </c>
      <c r="G33" s="1410">
        <v>-11213887.471666666</v>
      </c>
      <c r="H33" s="928"/>
      <c r="I33" s="1410"/>
      <c r="J33" s="928"/>
      <c r="K33" s="928"/>
      <c r="L33" s="928"/>
      <c r="M33" s="1410"/>
      <c r="N33" s="928"/>
      <c r="O33" s="928"/>
      <c r="P33" s="1401" t="s">
        <v>3912</v>
      </c>
    </row>
    <row r="34" spans="1:16">
      <c r="A34">
        <v>2392</v>
      </c>
      <c r="B34">
        <v>28302022</v>
      </c>
      <c r="C34" t="s">
        <v>2880</v>
      </c>
      <c r="D34" s="928">
        <v>-3889735.7295833337</v>
      </c>
      <c r="E34" s="928" t="s">
        <v>3772</v>
      </c>
      <c r="F34" s="1377"/>
      <c r="G34" s="1411">
        <v>-3889735.7295833337</v>
      </c>
      <c r="H34" s="928"/>
      <c r="I34" s="1410"/>
      <c r="J34" s="928"/>
      <c r="K34" s="928"/>
      <c r="L34" s="928"/>
      <c r="M34" s="1410"/>
      <c r="N34" s="928"/>
      <c r="O34" s="928"/>
      <c r="P34" s="1401" t="s">
        <v>3912</v>
      </c>
    </row>
    <row r="35" spans="1:16">
      <c r="F35" s="1377"/>
      <c r="G35" s="1377"/>
      <c r="H35" s="928"/>
      <c r="I35" s="928"/>
      <c r="J35" s="928"/>
      <c r="K35" s="928"/>
      <c r="L35" s="928"/>
      <c r="M35" s="928"/>
      <c r="N35" s="928"/>
      <c r="O35" s="928"/>
    </row>
    <row r="36" spans="1:16">
      <c r="F36" s="1377"/>
      <c r="G36" s="1377"/>
      <c r="H36" s="928"/>
      <c r="I36" s="928"/>
      <c r="J36" s="928"/>
      <c r="K36" s="928"/>
      <c r="L36" s="928"/>
      <c r="M36" s="928"/>
      <c r="N36" s="928"/>
      <c r="O36" s="928"/>
    </row>
    <row r="37" spans="1:16">
      <c r="G37" s="1396"/>
      <c r="H37" s="928"/>
      <c r="I37" s="928"/>
      <c r="J37" s="928"/>
      <c r="K37" s="928"/>
      <c r="L37" s="928"/>
      <c r="M37" s="928"/>
      <c r="N37" s="928"/>
      <c r="O37" s="928"/>
    </row>
    <row r="38" spans="1:16">
      <c r="H38" s="928"/>
      <c r="I38" s="928"/>
      <c r="J38" s="928"/>
      <c r="K38" s="928"/>
      <c r="L38" s="928"/>
      <c r="M38" s="928"/>
      <c r="N38" s="928"/>
      <c r="O38" s="928"/>
    </row>
    <row r="39" spans="1:16">
      <c r="A39" s="1398"/>
      <c r="B39" s="15"/>
      <c r="G39" s="1409"/>
      <c r="H39" s="928"/>
      <c r="I39" s="928"/>
      <c r="J39" s="928"/>
      <c r="K39" s="928"/>
      <c r="L39" s="928"/>
      <c r="M39" s="928"/>
      <c r="N39" s="928"/>
      <c r="O39" s="928"/>
    </row>
    <row r="40" spans="1:16">
      <c r="H40" s="928"/>
      <c r="I40" s="928"/>
      <c r="J40" s="928"/>
      <c r="K40" s="928"/>
      <c r="L40" s="928"/>
      <c r="M40" s="928"/>
      <c r="N40" s="928"/>
      <c r="O40" s="928"/>
    </row>
  </sheetData>
  <pageMargins left="0.7" right="0.7" top="0.75" bottom="0.75" header="0.3" footer="0.3"/>
  <pageSetup scale="40"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C944"/>
  <sheetViews>
    <sheetView workbookViewId="0"/>
  </sheetViews>
  <sheetFormatPr defaultRowHeight="13.2"/>
  <cols>
    <col min="1" max="1" width="26" bestFit="1" customWidth="1"/>
    <col min="2" max="2" width="41.44140625" bestFit="1" customWidth="1"/>
    <col min="3" max="3" width="16" bestFit="1" customWidth="1"/>
  </cols>
  <sheetData>
    <row r="1" spans="1:3">
      <c r="A1" t="s">
        <v>722</v>
      </c>
      <c r="B1" t="s">
        <v>1315</v>
      </c>
      <c r="C1" t="s">
        <v>1003</v>
      </c>
    </row>
    <row r="2" spans="1:3">
      <c r="A2">
        <v>10100501</v>
      </c>
      <c r="B2" t="s">
        <v>881</v>
      </c>
      <c r="C2" s="82">
        <v>8872128382.0799999</v>
      </c>
    </row>
    <row r="3" spans="1:3">
      <c r="A3">
        <v>10100502</v>
      </c>
      <c r="B3" t="s">
        <v>882</v>
      </c>
      <c r="C3" s="82">
        <v>3160770302.48</v>
      </c>
    </row>
    <row r="4" spans="1:3">
      <c r="A4">
        <v>10100503</v>
      </c>
      <c r="B4" t="s">
        <v>883</v>
      </c>
      <c r="C4" s="82">
        <v>458151669.39999998</v>
      </c>
    </row>
    <row r="5" spans="1:3">
      <c r="A5">
        <v>10110013</v>
      </c>
      <c r="B5" t="s">
        <v>2295</v>
      </c>
      <c r="C5" s="82">
        <v>10104116.359999999</v>
      </c>
    </row>
    <row r="6" spans="1:3">
      <c r="A6">
        <v>10500501</v>
      </c>
      <c r="B6" t="s">
        <v>884</v>
      </c>
      <c r="C6" s="82">
        <v>49512599.920000002</v>
      </c>
    </row>
    <row r="7" spans="1:3">
      <c r="A7">
        <v>10500502</v>
      </c>
      <c r="B7" t="s">
        <v>885</v>
      </c>
      <c r="C7" s="82">
        <v>5314165.25</v>
      </c>
    </row>
    <row r="8" spans="1:3">
      <c r="A8">
        <v>10600501</v>
      </c>
      <c r="B8" t="s">
        <v>886</v>
      </c>
      <c r="C8" s="82">
        <v>14155614.18</v>
      </c>
    </row>
    <row r="9" spans="1:3">
      <c r="A9">
        <v>10600502</v>
      </c>
      <c r="B9" t="s">
        <v>887</v>
      </c>
      <c r="C9" s="82">
        <v>47455906.450000003</v>
      </c>
    </row>
    <row r="10" spans="1:3">
      <c r="A10">
        <v>10600503</v>
      </c>
      <c r="B10" t="s">
        <v>2218</v>
      </c>
      <c r="C10" s="82">
        <v>1021068.69</v>
      </c>
    </row>
    <row r="11" spans="1:3">
      <c r="A11">
        <v>10700013</v>
      </c>
      <c r="B11" t="s">
        <v>1698</v>
      </c>
      <c r="C11" s="82">
        <v>-1877937.98</v>
      </c>
    </row>
    <row r="12" spans="1:3">
      <c r="A12">
        <v>10700023</v>
      </c>
      <c r="B12" t="s">
        <v>2217</v>
      </c>
      <c r="C12" s="82">
        <v>-393750</v>
      </c>
    </row>
    <row r="13" spans="1:3">
      <c r="A13">
        <v>10700501</v>
      </c>
      <c r="B13" t="s">
        <v>424</v>
      </c>
      <c r="C13" s="82">
        <v>202482942.69</v>
      </c>
    </row>
    <row r="14" spans="1:3">
      <c r="A14">
        <v>10700502</v>
      </c>
      <c r="B14" t="s">
        <v>888</v>
      </c>
      <c r="C14" s="82">
        <v>48940891.18</v>
      </c>
    </row>
    <row r="15" spans="1:3">
      <c r="A15">
        <v>10700503</v>
      </c>
      <c r="B15" t="s">
        <v>1850</v>
      </c>
      <c r="C15" s="82">
        <v>34893536.310000002</v>
      </c>
    </row>
    <row r="16" spans="1:3">
      <c r="A16">
        <v>10700601</v>
      </c>
      <c r="B16" t="s">
        <v>2904</v>
      </c>
      <c r="C16" s="82">
        <v>425868.42</v>
      </c>
    </row>
    <row r="17" spans="1:3">
      <c r="A17">
        <v>10700602</v>
      </c>
      <c r="B17" t="s">
        <v>2905</v>
      </c>
      <c r="C17" s="82">
        <v>697787.35</v>
      </c>
    </row>
    <row r="18" spans="1:3">
      <c r="A18">
        <v>10800061</v>
      </c>
      <c r="B18" t="s">
        <v>905</v>
      </c>
      <c r="C18" s="82">
        <v>-67579982</v>
      </c>
    </row>
    <row r="19" spans="1:3">
      <c r="A19">
        <v>10800062</v>
      </c>
      <c r="B19" t="s">
        <v>905</v>
      </c>
      <c r="C19" s="82">
        <v>-236256138</v>
      </c>
    </row>
    <row r="20" spans="1:3">
      <c r="A20">
        <v>10800071</v>
      </c>
      <c r="B20" t="s">
        <v>906</v>
      </c>
      <c r="C20" s="82">
        <v>67579982</v>
      </c>
    </row>
    <row r="21" spans="1:3">
      <c r="A21">
        <v>10800072</v>
      </c>
      <c r="B21" t="s">
        <v>906</v>
      </c>
      <c r="C21" s="82">
        <v>236256138</v>
      </c>
    </row>
    <row r="22" spans="1:3">
      <c r="A22">
        <v>10800501</v>
      </c>
      <c r="B22" t="s">
        <v>563</v>
      </c>
      <c r="C22" s="82">
        <v>-3246825567.8000002</v>
      </c>
    </row>
    <row r="23" spans="1:3">
      <c r="A23">
        <v>10800502</v>
      </c>
      <c r="B23" t="s">
        <v>564</v>
      </c>
      <c r="C23" s="82">
        <v>-1193096532.96</v>
      </c>
    </row>
    <row r="24" spans="1:3">
      <c r="A24">
        <v>10800503</v>
      </c>
      <c r="B24" t="s">
        <v>1072</v>
      </c>
      <c r="C24" s="82">
        <v>-96092147.329999998</v>
      </c>
    </row>
    <row r="25" spans="1:3">
      <c r="A25">
        <v>10800541</v>
      </c>
      <c r="B25" t="s">
        <v>96</v>
      </c>
      <c r="C25" s="82">
        <v>5142218.72</v>
      </c>
    </row>
    <row r="26" spans="1:3">
      <c r="A26">
        <v>10800543</v>
      </c>
      <c r="B26" t="s">
        <v>97</v>
      </c>
      <c r="C26" s="82">
        <v>190419.11</v>
      </c>
    </row>
    <row r="27" spans="1:3">
      <c r="A27">
        <v>10800552</v>
      </c>
      <c r="B27" t="s">
        <v>1073</v>
      </c>
      <c r="C27" s="82">
        <v>2748289.38</v>
      </c>
    </row>
    <row r="28" spans="1:3">
      <c r="A28">
        <v>11100501</v>
      </c>
      <c r="B28" t="s">
        <v>747</v>
      </c>
      <c r="C28" s="82">
        <v>-29789354.120000001</v>
      </c>
    </row>
    <row r="29" spans="1:3">
      <c r="A29">
        <v>11100502</v>
      </c>
      <c r="B29" t="s">
        <v>748</v>
      </c>
      <c r="C29" s="82">
        <v>-6431068.75</v>
      </c>
    </row>
    <row r="30" spans="1:3">
      <c r="A30">
        <v>11100503</v>
      </c>
      <c r="B30" t="s">
        <v>749</v>
      </c>
      <c r="C30" s="82">
        <v>-84333181.719999999</v>
      </c>
    </row>
    <row r="31" spans="1:3">
      <c r="A31">
        <v>11400001</v>
      </c>
      <c r="B31" t="s">
        <v>237</v>
      </c>
      <c r="C31" s="82">
        <v>946172.25</v>
      </c>
    </row>
    <row r="32" spans="1:3">
      <c r="A32">
        <v>11400011</v>
      </c>
      <c r="B32" t="s">
        <v>1879</v>
      </c>
      <c r="C32" s="82">
        <v>302358.01</v>
      </c>
    </row>
    <row r="33" spans="1:3">
      <c r="A33">
        <v>11400031</v>
      </c>
      <c r="B33" t="s">
        <v>1549</v>
      </c>
      <c r="C33" s="82">
        <v>76622596.840000004</v>
      </c>
    </row>
    <row r="34" spans="1:3">
      <c r="A34">
        <v>11400061</v>
      </c>
      <c r="B34" t="s">
        <v>1437</v>
      </c>
      <c r="C34" s="82">
        <v>156960790.84</v>
      </c>
    </row>
    <row r="35" spans="1:3">
      <c r="A35">
        <v>11400071</v>
      </c>
      <c r="B35" t="s">
        <v>1980</v>
      </c>
      <c r="C35" s="82">
        <v>16950332.899999999</v>
      </c>
    </row>
    <row r="36" spans="1:3">
      <c r="A36">
        <v>11400091</v>
      </c>
      <c r="B36" t="s">
        <v>2618</v>
      </c>
      <c r="C36" s="82">
        <v>31009424.030000001</v>
      </c>
    </row>
    <row r="37" spans="1:3">
      <c r="A37">
        <v>11500001</v>
      </c>
      <c r="B37" t="s">
        <v>950</v>
      </c>
      <c r="C37" s="82">
        <v>-845839</v>
      </c>
    </row>
    <row r="38" spans="1:3">
      <c r="A38">
        <v>11500011</v>
      </c>
      <c r="B38" t="s">
        <v>652</v>
      </c>
      <c r="C38" s="82">
        <v>-302358.01</v>
      </c>
    </row>
    <row r="39" spans="1:3">
      <c r="A39">
        <v>11500031</v>
      </c>
      <c r="B39" t="s">
        <v>1356</v>
      </c>
      <c r="C39" s="82">
        <v>-55620463.659999996</v>
      </c>
    </row>
    <row r="40" spans="1:3">
      <c r="A40">
        <v>11500041</v>
      </c>
      <c r="B40" t="s">
        <v>1423</v>
      </c>
      <c r="C40" s="82">
        <v>-27565932.16</v>
      </c>
    </row>
    <row r="41" spans="1:3">
      <c r="A41">
        <v>11500051</v>
      </c>
      <c r="B41" t="s">
        <v>1981</v>
      </c>
      <c r="C41" s="82">
        <v>-13318384.27</v>
      </c>
    </row>
    <row r="42" spans="1:3">
      <c r="A42">
        <v>11500061</v>
      </c>
      <c r="B42" t="s">
        <v>2620</v>
      </c>
      <c r="C42" s="82">
        <v>-2336870.62</v>
      </c>
    </row>
    <row r="43" spans="1:3">
      <c r="A43">
        <v>11730002</v>
      </c>
      <c r="B43" t="s">
        <v>653</v>
      </c>
      <c r="C43" s="82">
        <v>8654564.4700000007</v>
      </c>
    </row>
    <row r="44" spans="1:3">
      <c r="A44">
        <v>12100503</v>
      </c>
      <c r="B44" t="s">
        <v>750</v>
      </c>
      <c r="C44" s="82">
        <v>-80285.2</v>
      </c>
    </row>
    <row r="45" spans="1:3">
      <c r="A45">
        <v>12100513</v>
      </c>
      <c r="B45" t="s">
        <v>751</v>
      </c>
      <c r="C45" s="82">
        <v>4990820.8600000003</v>
      </c>
    </row>
    <row r="46" spans="1:3">
      <c r="A46">
        <v>12200503</v>
      </c>
      <c r="B46" t="s">
        <v>752</v>
      </c>
      <c r="C46" s="82">
        <v>-397119.4</v>
      </c>
    </row>
    <row r="47" spans="1:3">
      <c r="A47">
        <v>12310000</v>
      </c>
      <c r="B47" t="s">
        <v>845</v>
      </c>
      <c r="C47" s="82">
        <v>36155852</v>
      </c>
    </row>
    <row r="48" spans="1:3">
      <c r="A48">
        <v>12400013</v>
      </c>
      <c r="B48" t="s">
        <v>698</v>
      </c>
      <c r="C48" s="82">
        <v>100000</v>
      </c>
    </row>
    <row r="49" spans="1:3">
      <c r="A49">
        <v>12400043</v>
      </c>
      <c r="B49" t="s">
        <v>1160</v>
      </c>
      <c r="C49" s="82">
        <v>50444947.229999997</v>
      </c>
    </row>
    <row r="50" spans="1:3">
      <c r="A50">
        <v>12400063</v>
      </c>
      <c r="B50" t="s">
        <v>698</v>
      </c>
      <c r="C50" s="82">
        <v>-100000</v>
      </c>
    </row>
    <row r="51" spans="1:3">
      <c r="A51">
        <v>12400503</v>
      </c>
      <c r="B51" t="s">
        <v>378</v>
      </c>
      <c r="C51" s="82">
        <v>648231.53</v>
      </c>
    </row>
    <row r="52" spans="1:3">
      <c r="A52">
        <v>12400553</v>
      </c>
      <c r="B52" t="s">
        <v>1712</v>
      </c>
      <c r="C52" s="82">
        <v>1562998.2</v>
      </c>
    </row>
    <row r="53" spans="1:3">
      <c r="A53">
        <v>12400723</v>
      </c>
      <c r="B53" t="s">
        <v>2261</v>
      </c>
      <c r="C53" s="82">
        <v>94231</v>
      </c>
    </row>
    <row r="54" spans="1:3">
      <c r="A54">
        <v>12400743</v>
      </c>
      <c r="B54" t="s">
        <v>2978</v>
      </c>
      <c r="C54" s="82">
        <v>2752.2</v>
      </c>
    </row>
    <row r="55" spans="1:3">
      <c r="A55">
        <v>12800001</v>
      </c>
      <c r="B55" t="s">
        <v>2392</v>
      </c>
      <c r="C55" s="82">
        <v>18500000</v>
      </c>
    </row>
    <row r="56" spans="1:3">
      <c r="A56">
        <v>12800003</v>
      </c>
      <c r="B56" t="s">
        <v>2993</v>
      </c>
      <c r="C56" s="82">
        <v>47489217.229999997</v>
      </c>
    </row>
    <row r="57" spans="1:3">
      <c r="A57">
        <v>12800011</v>
      </c>
      <c r="B57" t="s">
        <v>2604</v>
      </c>
      <c r="C57" s="82">
        <v>1661428.06</v>
      </c>
    </row>
    <row r="58" spans="1:3">
      <c r="A58">
        <v>13100543</v>
      </c>
      <c r="B58" t="s">
        <v>1545</v>
      </c>
      <c r="C58" s="82">
        <v>22047.51</v>
      </c>
    </row>
    <row r="59" spans="1:3">
      <c r="A59">
        <v>13100563</v>
      </c>
      <c r="B59" t="s">
        <v>2730</v>
      </c>
      <c r="C59" s="82">
        <v>378006.63</v>
      </c>
    </row>
    <row r="60" spans="1:3">
      <c r="A60">
        <v>13100573</v>
      </c>
      <c r="B60" t="s">
        <v>574</v>
      </c>
      <c r="C60" s="82">
        <v>15691.45</v>
      </c>
    </row>
    <row r="61" spans="1:3">
      <c r="A61">
        <v>13101003</v>
      </c>
      <c r="B61" t="s">
        <v>2731</v>
      </c>
      <c r="C61" s="82">
        <v>2180981.2400000002</v>
      </c>
    </row>
    <row r="62" spans="1:3">
      <c r="A62">
        <v>13101013</v>
      </c>
      <c r="B62" t="s">
        <v>2732</v>
      </c>
      <c r="C62" s="82">
        <v>536684.42000000004</v>
      </c>
    </row>
    <row r="63" spans="1:3">
      <c r="A63">
        <v>13101023</v>
      </c>
      <c r="B63" t="s">
        <v>1679</v>
      </c>
      <c r="C63" s="82">
        <v>21113914.050000001</v>
      </c>
    </row>
    <row r="64" spans="1:3">
      <c r="A64">
        <v>13101033</v>
      </c>
      <c r="B64" t="s">
        <v>2733</v>
      </c>
      <c r="C64" s="82">
        <v>349559.92</v>
      </c>
    </row>
    <row r="65" spans="1:3">
      <c r="A65">
        <v>13101093</v>
      </c>
      <c r="B65" t="s">
        <v>690</v>
      </c>
      <c r="C65" s="82">
        <v>2782.68</v>
      </c>
    </row>
    <row r="66" spans="1:3">
      <c r="A66">
        <v>13101113</v>
      </c>
      <c r="B66" t="s">
        <v>294</v>
      </c>
      <c r="C66" s="82">
        <v>-13164019.33</v>
      </c>
    </row>
    <row r="67" spans="1:3">
      <c r="A67">
        <v>13101123</v>
      </c>
      <c r="B67" t="s">
        <v>201</v>
      </c>
      <c r="C67" s="82">
        <v>-1541431.43</v>
      </c>
    </row>
    <row r="68" spans="1:3">
      <c r="A68">
        <v>13101133</v>
      </c>
      <c r="B68" t="s">
        <v>2780</v>
      </c>
      <c r="C68">
        <v>-300</v>
      </c>
    </row>
    <row r="69" spans="1:3">
      <c r="A69">
        <v>13101163</v>
      </c>
      <c r="B69" t="s">
        <v>435</v>
      </c>
      <c r="C69" s="82">
        <v>116295.14</v>
      </c>
    </row>
    <row r="70" spans="1:3">
      <c r="A70">
        <v>13101183</v>
      </c>
      <c r="B70" t="s">
        <v>1601</v>
      </c>
      <c r="C70" s="82">
        <v>882492.22</v>
      </c>
    </row>
    <row r="71" spans="1:3">
      <c r="A71">
        <v>13101193</v>
      </c>
      <c r="B71" t="s">
        <v>2284</v>
      </c>
      <c r="C71" s="82">
        <v>12996.18</v>
      </c>
    </row>
    <row r="72" spans="1:3">
      <c r="A72">
        <v>13101253</v>
      </c>
      <c r="B72" t="s">
        <v>2013</v>
      </c>
      <c r="C72" s="82">
        <v>484312.59</v>
      </c>
    </row>
    <row r="73" spans="1:3">
      <c r="A73">
        <v>13109003</v>
      </c>
      <c r="B73" t="s">
        <v>2781</v>
      </c>
      <c r="C73" s="82">
        <v>35536.720000000001</v>
      </c>
    </row>
    <row r="74" spans="1:3">
      <c r="A74">
        <v>13400021</v>
      </c>
      <c r="B74" t="s">
        <v>1281</v>
      </c>
      <c r="C74" s="82">
        <v>6770614.2000000002</v>
      </c>
    </row>
    <row r="75" spans="1:3">
      <c r="A75">
        <v>13400031</v>
      </c>
      <c r="B75" t="s">
        <v>1282</v>
      </c>
      <c r="C75" s="82">
        <v>-6770614.2000000002</v>
      </c>
    </row>
    <row r="76" spans="1:3">
      <c r="A76">
        <v>13400073</v>
      </c>
      <c r="B76" t="s">
        <v>1046</v>
      </c>
      <c r="C76" s="82">
        <v>722656.9</v>
      </c>
    </row>
    <row r="77" spans="1:3">
      <c r="A77">
        <v>13400111</v>
      </c>
      <c r="B77" t="s">
        <v>1066</v>
      </c>
      <c r="C77" s="82">
        <v>145714</v>
      </c>
    </row>
    <row r="78" spans="1:3">
      <c r="A78">
        <v>13400123</v>
      </c>
      <c r="B78" t="s">
        <v>2204</v>
      </c>
      <c r="C78" s="82">
        <v>413350.93</v>
      </c>
    </row>
    <row r="79" spans="1:3">
      <c r="A79">
        <v>13400201</v>
      </c>
      <c r="B79" t="s">
        <v>2053</v>
      </c>
      <c r="C79" s="82">
        <v>27293.61</v>
      </c>
    </row>
    <row r="80" spans="1:3">
      <c r="A80">
        <v>13400211</v>
      </c>
      <c r="B80" t="s">
        <v>2285</v>
      </c>
      <c r="C80" s="82">
        <v>52300</v>
      </c>
    </row>
    <row r="81" spans="1:3">
      <c r="A81">
        <v>13400241</v>
      </c>
      <c r="B81" t="s">
        <v>3033</v>
      </c>
      <c r="C81" s="82">
        <v>449616</v>
      </c>
    </row>
    <row r="82" spans="1:3">
      <c r="A82">
        <v>13400251</v>
      </c>
      <c r="B82" t="s">
        <v>3029</v>
      </c>
      <c r="C82" s="82">
        <v>35980260.039999999</v>
      </c>
    </row>
    <row r="83" spans="1:3">
      <c r="A83">
        <v>13400261</v>
      </c>
      <c r="B83" t="s">
        <v>3141</v>
      </c>
      <c r="C83" s="82">
        <v>29580</v>
      </c>
    </row>
    <row r="84" spans="1:3">
      <c r="A84">
        <v>13400271</v>
      </c>
      <c r="B84" t="s">
        <v>2384</v>
      </c>
      <c r="C84" s="82">
        <v>386424.27</v>
      </c>
    </row>
    <row r="85" spans="1:3">
      <c r="A85">
        <v>13400281</v>
      </c>
      <c r="B85" t="s">
        <v>2345</v>
      </c>
      <c r="C85" s="82">
        <v>215369.5</v>
      </c>
    </row>
    <row r="86" spans="1:3">
      <c r="A86">
        <v>13400311</v>
      </c>
      <c r="B86" t="s">
        <v>2818</v>
      </c>
      <c r="C86" s="82">
        <v>194700</v>
      </c>
    </row>
    <row r="87" spans="1:3">
      <c r="A87">
        <v>13500003</v>
      </c>
      <c r="B87" t="s">
        <v>1348</v>
      </c>
      <c r="C87" s="82">
        <v>39243.85</v>
      </c>
    </row>
    <row r="88" spans="1:3">
      <c r="A88">
        <v>13500041</v>
      </c>
      <c r="B88" t="s">
        <v>940</v>
      </c>
      <c r="C88" s="82">
        <v>170549.04</v>
      </c>
    </row>
    <row r="89" spans="1:3">
      <c r="A89">
        <v>13500051</v>
      </c>
      <c r="B89" t="s">
        <v>335</v>
      </c>
      <c r="C89" s="82">
        <v>73353</v>
      </c>
    </row>
    <row r="90" spans="1:3">
      <c r="A90">
        <v>13500061</v>
      </c>
      <c r="B90" t="s">
        <v>1272</v>
      </c>
      <c r="C90" s="82">
        <v>1172175</v>
      </c>
    </row>
    <row r="91" spans="1:3">
      <c r="A91">
        <v>13500071</v>
      </c>
      <c r="B91" t="s">
        <v>1273</v>
      </c>
      <c r="C91" s="82">
        <v>1537395</v>
      </c>
    </row>
    <row r="92" spans="1:3">
      <c r="A92">
        <v>13500183</v>
      </c>
      <c r="B92" t="s">
        <v>2232</v>
      </c>
      <c r="C92" s="82">
        <v>100000</v>
      </c>
    </row>
    <row r="93" spans="1:3">
      <c r="A93">
        <v>13500192</v>
      </c>
      <c r="B93" t="s">
        <v>2416</v>
      </c>
      <c r="C93" s="82">
        <v>6000</v>
      </c>
    </row>
    <row r="94" spans="1:3">
      <c r="A94">
        <v>13500201</v>
      </c>
      <c r="B94" t="s">
        <v>2606</v>
      </c>
      <c r="C94" s="82">
        <v>597475.06999999995</v>
      </c>
    </row>
    <row r="95" spans="1:3">
      <c r="A95">
        <v>14100311</v>
      </c>
      <c r="B95" t="s">
        <v>1642</v>
      </c>
      <c r="C95" s="82">
        <v>835576.37</v>
      </c>
    </row>
    <row r="96" spans="1:3">
      <c r="A96">
        <v>14200003</v>
      </c>
      <c r="B96" t="s">
        <v>322</v>
      </c>
      <c r="C96" s="82">
        <v>-5015.78</v>
      </c>
    </row>
    <row r="97" spans="1:3">
      <c r="A97">
        <v>14200201</v>
      </c>
      <c r="B97" t="s">
        <v>2742</v>
      </c>
      <c r="C97" s="82">
        <v>132165889.28</v>
      </c>
    </row>
    <row r="98" spans="1:3">
      <c r="A98">
        <v>14200202</v>
      </c>
      <c r="B98" t="s">
        <v>2743</v>
      </c>
      <c r="C98" s="82">
        <v>61640513.200000003</v>
      </c>
    </row>
    <row r="99" spans="1:3">
      <c r="A99">
        <v>14200203</v>
      </c>
      <c r="B99" t="s">
        <v>2744</v>
      </c>
      <c r="C99" s="82">
        <v>-17637007.780000001</v>
      </c>
    </row>
    <row r="100" spans="1:3">
      <c r="A100">
        <v>14200213</v>
      </c>
      <c r="B100" t="s">
        <v>2761</v>
      </c>
      <c r="C100" s="82">
        <v>-67343.45</v>
      </c>
    </row>
    <row r="101" spans="1:3">
      <c r="A101">
        <v>14200223</v>
      </c>
      <c r="B101" t="s">
        <v>2762</v>
      </c>
      <c r="C101" s="82">
        <v>22084.79</v>
      </c>
    </row>
    <row r="102" spans="1:3">
      <c r="A102">
        <v>14200253</v>
      </c>
      <c r="B102" t="s">
        <v>2745</v>
      </c>
      <c r="C102" s="82">
        <v>-1812186.75</v>
      </c>
    </row>
    <row r="103" spans="1:3">
      <c r="A103">
        <v>14300062</v>
      </c>
      <c r="B103" t="s">
        <v>2489</v>
      </c>
      <c r="C103" s="82">
        <v>10291789.199999999</v>
      </c>
    </row>
    <row r="104" spans="1:3">
      <c r="A104">
        <v>14300072</v>
      </c>
      <c r="B104" t="s">
        <v>1754</v>
      </c>
      <c r="C104" s="82">
        <v>199413.76000000001</v>
      </c>
    </row>
    <row r="105" spans="1:3">
      <c r="A105">
        <v>14300081</v>
      </c>
      <c r="B105" t="s">
        <v>477</v>
      </c>
      <c r="C105" s="82">
        <v>2595.77</v>
      </c>
    </row>
    <row r="106" spans="1:3">
      <c r="A106">
        <v>14300082</v>
      </c>
      <c r="B106" t="s">
        <v>3158</v>
      </c>
      <c r="C106" s="82">
        <v>338395.74</v>
      </c>
    </row>
    <row r="107" spans="1:3">
      <c r="A107">
        <v>14300141</v>
      </c>
      <c r="B107" t="s">
        <v>1650</v>
      </c>
      <c r="C107" s="82">
        <v>16194077.73</v>
      </c>
    </row>
    <row r="108" spans="1:3">
      <c r="A108">
        <v>14300151</v>
      </c>
      <c r="B108" t="s">
        <v>1651</v>
      </c>
      <c r="C108" s="82">
        <v>1372446.45</v>
      </c>
    </row>
    <row r="109" spans="1:3">
      <c r="A109">
        <v>14300171</v>
      </c>
      <c r="B109" t="s">
        <v>723</v>
      </c>
      <c r="C109" s="82">
        <v>14623278.26</v>
      </c>
    </row>
    <row r="110" spans="1:3">
      <c r="A110">
        <v>14300241</v>
      </c>
      <c r="B110" t="s">
        <v>2866</v>
      </c>
      <c r="C110" s="82">
        <v>57500</v>
      </c>
    </row>
    <row r="111" spans="1:3">
      <c r="A111">
        <v>14300261</v>
      </c>
      <c r="B111" t="s">
        <v>446</v>
      </c>
      <c r="C111" s="82">
        <v>4487711.6500000004</v>
      </c>
    </row>
    <row r="112" spans="1:3">
      <c r="A112">
        <v>14300333</v>
      </c>
      <c r="B112" t="s">
        <v>917</v>
      </c>
      <c r="C112" s="82">
        <v>55177.34</v>
      </c>
    </row>
    <row r="113" spans="1:3">
      <c r="A113">
        <v>14300341</v>
      </c>
      <c r="B113" t="s">
        <v>2791</v>
      </c>
      <c r="C113">
        <v>-138.97999999999999</v>
      </c>
    </row>
    <row r="114" spans="1:3">
      <c r="A114">
        <v>14300703</v>
      </c>
      <c r="B114" t="s">
        <v>2746</v>
      </c>
      <c r="C114" s="82">
        <v>9108190.2699999996</v>
      </c>
    </row>
    <row r="115" spans="1:3">
      <c r="A115">
        <v>14300713</v>
      </c>
      <c r="B115" t="s">
        <v>2747</v>
      </c>
      <c r="C115" s="82">
        <v>25735.18</v>
      </c>
    </row>
    <row r="116" spans="1:3">
      <c r="A116">
        <v>14300733</v>
      </c>
      <c r="B116" t="s">
        <v>2748</v>
      </c>
      <c r="C116" s="82">
        <v>14524701.99</v>
      </c>
    </row>
    <row r="117" spans="1:3">
      <c r="A117">
        <v>14300743</v>
      </c>
      <c r="B117" t="s">
        <v>2749</v>
      </c>
      <c r="C117" s="82">
        <v>816683.14</v>
      </c>
    </row>
    <row r="118" spans="1:3">
      <c r="A118">
        <v>14300763</v>
      </c>
      <c r="B118" t="s">
        <v>2713</v>
      </c>
      <c r="C118" s="82">
        <v>251952.63</v>
      </c>
    </row>
    <row r="119" spans="1:3">
      <c r="A119">
        <v>14300921</v>
      </c>
      <c r="B119" t="s">
        <v>889</v>
      </c>
      <c r="C119" s="82">
        <v>665540.99</v>
      </c>
    </row>
    <row r="120" spans="1:3">
      <c r="A120">
        <v>14301022</v>
      </c>
      <c r="B120" t="s">
        <v>358</v>
      </c>
      <c r="C120" s="82">
        <v>6498977.3099999996</v>
      </c>
    </row>
    <row r="121" spans="1:3">
      <c r="A121">
        <v>14301033</v>
      </c>
      <c r="B121" t="s">
        <v>2902</v>
      </c>
      <c r="C121" s="82">
        <v>4076.41</v>
      </c>
    </row>
    <row r="122" spans="1:3">
      <c r="A122">
        <v>14301041</v>
      </c>
      <c r="B122" t="s">
        <v>2973</v>
      </c>
      <c r="C122" s="82">
        <v>53025.86</v>
      </c>
    </row>
    <row r="123" spans="1:3">
      <c r="A123">
        <v>14400311</v>
      </c>
      <c r="B123" t="s">
        <v>2750</v>
      </c>
      <c r="C123" s="82">
        <v>-4538248.37</v>
      </c>
    </row>
    <row r="124" spans="1:3">
      <c r="A124">
        <v>14400312</v>
      </c>
      <c r="B124" t="s">
        <v>2751</v>
      </c>
      <c r="C124" s="82">
        <v>-1482590.35</v>
      </c>
    </row>
    <row r="125" spans="1:3">
      <c r="A125">
        <v>14400313</v>
      </c>
      <c r="B125" t="s">
        <v>2783</v>
      </c>
      <c r="C125" s="82">
        <v>-14374.75</v>
      </c>
    </row>
    <row r="126" spans="1:3">
      <c r="A126">
        <v>14400343</v>
      </c>
      <c r="B126" t="s">
        <v>1447</v>
      </c>
      <c r="C126" s="82">
        <v>-1503172.6</v>
      </c>
    </row>
    <row r="127" spans="1:3">
      <c r="A127">
        <v>14400353</v>
      </c>
      <c r="B127" t="s">
        <v>2752</v>
      </c>
      <c r="C127" s="82">
        <v>-816683.14</v>
      </c>
    </row>
    <row r="128" spans="1:3">
      <c r="A128">
        <v>14600000</v>
      </c>
      <c r="B128" t="s">
        <v>220</v>
      </c>
      <c r="C128" s="82">
        <v>568695.07999999996</v>
      </c>
    </row>
    <row r="129" spans="1:3">
      <c r="A129">
        <v>15100021</v>
      </c>
      <c r="B129" t="s">
        <v>260</v>
      </c>
      <c r="C129" s="82">
        <v>3248659.11</v>
      </c>
    </row>
    <row r="130" spans="1:3">
      <c r="A130">
        <v>15100031</v>
      </c>
      <c r="B130" t="s">
        <v>42</v>
      </c>
      <c r="C130" s="82">
        <v>2780228.97</v>
      </c>
    </row>
    <row r="131" spans="1:3">
      <c r="A131">
        <v>15100041</v>
      </c>
      <c r="B131" t="s">
        <v>1192</v>
      </c>
      <c r="C131" s="82">
        <v>387779.99</v>
      </c>
    </row>
    <row r="132" spans="1:3">
      <c r="A132">
        <v>15100061</v>
      </c>
      <c r="B132" t="s">
        <v>918</v>
      </c>
      <c r="C132" s="82">
        <v>29557.94</v>
      </c>
    </row>
    <row r="133" spans="1:3">
      <c r="A133">
        <v>15100081</v>
      </c>
      <c r="B133" t="s">
        <v>1193</v>
      </c>
      <c r="C133" s="82">
        <v>1602834.43</v>
      </c>
    </row>
    <row r="134" spans="1:3">
      <c r="A134">
        <v>15100091</v>
      </c>
      <c r="B134" t="s">
        <v>2200</v>
      </c>
      <c r="C134" s="82">
        <v>1783910.16</v>
      </c>
    </row>
    <row r="135" spans="1:3">
      <c r="A135">
        <v>15100101</v>
      </c>
      <c r="B135" t="s">
        <v>205</v>
      </c>
      <c r="C135" s="82">
        <v>3675898.82</v>
      </c>
    </row>
    <row r="136" spans="1:3">
      <c r="A136">
        <v>15100122</v>
      </c>
      <c r="B136" t="s">
        <v>461</v>
      </c>
      <c r="C136" s="82">
        <v>296599.96000000002</v>
      </c>
    </row>
    <row r="137" spans="1:3">
      <c r="A137">
        <v>15100181</v>
      </c>
      <c r="B137" t="s">
        <v>1462</v>
      </c>
      <c r="C137" s="82">
        <v>176392.11</v>
      </c>
    </row>
    <row r="138" spans="1:3">
      <c r="A138">
        <v>15100211</v>
      </c>
      <c r="B138" t="s">
        <v>157</v>
      </c>
      <c r="C138" s="82">
        <v>-127508.83</v>
      </c>
    </row>
    <row r="139" spans="1:3">
      <c r="A139">
        <v>15100221</v>
      </c>
      <c r="B139" t="s">
        <v>1438</v>
      </c>
      <c r="C139" s="82">
        <v>1315632.4099999999</v>
      </c>
    </row>
    <row r="140" spans="1:3">
      <c r="A140">
        <v>15100271</v>
      </c>
      <c r="B140" t="s">
        <v>2660</v>
      </c>
      <c r="C140" s="82">
        <v>2780794.71</v>
      </c>
    </row>
    <row r="141" spans="1:3">
      <c r="A141">
        <v>15111001</v>
      </c>
      <c r="B141" t="s">
        <v>1357</v>
      </c>
      <c r="C141" s="82">
        <v>252879.72</v>
      </c>
    </row>
    <row r="142" spans="1:3">
      <c r="A142">
        <v>15400023</v>
      </c>
      <c r="B142" t="s">
        <v>1661</v>
      </c>
      <c r="C142" s="82">
        <v>9563138.7400000002</v>
      </c>
    </row>
    <row r="143" spans="1:3">
      <c r="A143">
        <v>15400031</v>
      </c>
      <c r="B143" t="s">
        <v>1185</v>
      </c>
      <c r="C143" s="82">
        <v>5076884.87</v>
      </c>
    </row>
    <row r="144" spans="1:3">
      <c r="A144">
        <v>15400033</v>
      </c>
      <c r="B144" t="s">
        <v>1235</v>
      </c>
      <c r="C144" s="82">
        <v>-9563138.7400000002</v>
      </c>
    </row>
    <row r="145" spans="1:3">
      <c r="A145">
        <v>15400041</v>
      </c>
      <c r="B145" t="s">
        <v>937</v>
      </c>
      <c r="C145" s="82">
        <v>3872654.79</v>
      </c>
    </row>
    <row r="146" spans="1:3">
      <c r="A146">
        <v>15400061</v>
      </c>
      <c r="B146" t="s">
        <v>1245</v>
      </c>
      <c r="C146" s="82">
        <v>18716675.07</v>
      </c>
    </row>
    <row r="147" spans="1:3">
      <c r="A147">
        <v>15400101</v>
      </c>
      <c r="B147" t="s">
        <v>589</v>
      </c>
      <c r="C147" s="82">
        <v>36531384.909999996</v>
      </c>
    </row>
    <row r="148" spans="1:3">
      <c r="A148">
        <v>15400102</v>
      </c>
      <c r="B148" t="s">
        <v>590</v>
      </c>
      <c r="C148" s="82">
        <v>6069248.3799999999</v>
      </c>
    </row>
    <row r="149" spans="1:3">
      <c r="A149">
        <v>15400103</v>
      </c>
      <c r="B149" t="s">
        <v>1249</v>
      </c>
      <c r="C149" s="82">
        <v>4095278.82</v>
      </c>
    </row>
    <row r="150" spans="1:3">
      <c r="A150">
        <v>15400181</v>
      </c>
      <c r="B150" t="s">
        <v>2615</v>
      </c>
      <c r="C150" s="82">
        <v>3829210.67</v>
      </c>
    </row>
    <row r="151" spans="1:3">
      <c r="A151">
        <v>15600003</v>
      </c>
      <c r="B151" t="s">
        <v>2980</v>
      </c>
      <c r="C151" s="82">
        <v>33889.410000000003</v>
      </c>
    </row>
    <row r="152" spans="1:3">
      <c r="A152">
        <v>16300023</v>
      </c>
      <c r="B152" t="s">
        <v>1293</v>
      </c>
      <c r="C152" s="82">
        <v>3239094.38</v>
      </c>
    </row>
    <row r="153" spans="1:3">
      <c r="A153">
        <v>16300063</v>
      </c>
      <c r="B153" t="s">
        <v>1294</v>
      </c>
      <c r="C153" s="82">
        <v>802699.93</v>
      </c>
    </row>
    <row r="154" spans="1:3">
      <c r="A154">
        <v>16300093</v>
      </c>
      <c r="B154" t="s">
        <v>1246</v>
      </c>
      <c r="C154" s="82">
        <v>1155027.0900000001</v>
      </c>
    </row>
    <row r="155" spans="1:3">
      <c r="A155">
        <v>16410002</v>
      </c>
      <c r="B155" t="s">
        <v>1330</v>
      </c>
      <c r="C155" s="82">
        <v>29245241.859999999</v>
      </c>
    </row>
    <row r="156" spans="1:3">
      <c r="A156">
        <v>16410012</v>
      </c>
      <c r="B156" t="s">
        <v>798</v>
      </c>
      <c r="C156" s="82">
        <v>4812589.8099999996</v>
      </c>
    </row>
    <row r="157" spans="1:3">
      <c r="A157">
        <v>16410022</v>
      </c>
      <c r="B157" t="s">
        <v>315</v>
      </c>
      <c r="C157" s="82">
        <v>15684517.25</v>
      </c>
    </row>
    <row r="158" spans="1:3">
      <c r="A158">
        <v>16420002</v>
      </c>
      <c r="B158" t="s">
        <v>600</v>
      </c>
      <c r="C158" s="82">
        <v>576201.30000000005</v>
      </c>
    </row>
    <row r="159" spans="1:3">
      <c r="A159">
        <v>16420012</v>
      </c>
      <c r="B159" t="s">
        <v>112</v>
      </c>
      <c r="C159" s="82">
        <v>44396.82</v>
      </c>
    </row>
    <row r="160" spans="1:3">
      <c r="A160">
        <v>16500071</v>
      </c>
      <c r="B160" t="s">
        <v>2555</v>
      </c>
      <c r="C160" s="82">
        <v>129576.91</v>
      </c>
    </row>
    <row r="161" spans="1:3">
      <c r="A161">
        <v>16500083</v>
      </c>
      <c r="B161" t="s">
        <v>421</v>
      </c>
      <c r="C161" s="82">
        <v>1198803</v>
      </c>
    </row>
    <row r="162" spans="1:3">
      <c r="A162">
        <v>16500103</v>
      </c>
      <c r="B162" t="s">
        <v>365</v>
      </c>
      <c r="C162" s="82">
        <v>20000</v>
      </c>
    </row>
    <row r="163" spans="1:3">
      <c r="A163">
        <v>16500123</v>
      </c>
      <c r="B163" t="s">
        <v>738</v>
      </c>
      <c r="C163" s="82">
        <v>132043.25</v>
      </c>
    </row>
    <row r="164" spans="1:3">
      <c r="A164">
        <v>16500143</v>
      </c>
      <c r="B164" t="s">
        <v>2503</v>
      </c>
      <c r="C164" s="82">
        <v>246007.39</v>
      </c>
    </row>
    <row r="165" spans="1:3">
      <c r="A165">
        <v>16500153</v>
      </c>
      <c r="B165" t="s">
        <v>2455</v>
      </c>
      <c r="C165" s="82">
        <v>79832.149999999994</v>
      </c>
    </row>
    <row r="166" spans="1:3">
      <c r="A166">
        <v>16500173</v>
      </c>
      <c r="B166" t="s">
        <v>2715</v>
      </c>
      <c r="C166" s="82">
        <v>23350.85</v>
      </c>
    </row>
    <row r="167" spans="1:3">
      <c r="A167">
        <v>16500183</v>
      </c>
      <c r="B167" t="s">
        <v>2727</v>
      </c>
      <c r="C167" s="82">
        <v>49008.79</v>
      </c>
    </row>
    <row r="168" spans="1:3">
      <c r="A168">
        <v>16500251</v>
      </c>
      <c r="B168" t="s">
        <v>2653</v>
      </c>
      <c r="C168" s="82">
        <v>37659.26</v>
      </c>
    </row>
    <row r="169" spans="1:3">
      <c r="A169">
        <v>16500283</v>
      </c>
      <c r="B169" t="s">
        <v>736</v>
      </c>
      <c r="C169" s="82">
        <v>301569.69</v>
      </c>
    </row>
    <row r="170" spans="1:3">
      <c r="A170">
        <v>16500333</v>
      </c>
      <c r="B170" t="s">
        <v>1139</v>
      </c>
      <c r="C170" s="82">
        <v>1717.32</v>
      </c>
    </row>
    <row r="171" spans="1:3">
      <c r="A171">
        <v>16500373</v>
      </c>
      <c r="B171" t="s">
        <v>483</v>
      </c>
      <c r="C171" s="82">
        <v>3337.5</v>
      </c>
    </row>
    <row r="172" spans="1:3">
      <c r="A172">
        <v>16500383</v>
      </c>
      <c r="B172" t="s">
        <v>2144</v>
      </c>
      <c r="C172" s="82">
        <v>1153442.6200000001</v>
      </c>
    </row>
    <row r="173" spans="1:3">
      <c r="A173">
        <v>16500413</v>
      </c>
      <c r="B173" t="s">
        <v>2705</v>
      </c>
      <c r="C173" s="82">
        <v>34606.379999999997</v>
      </c>
    </row>
    <row r="174" spans="1:3">
      <c r="A174">
        <v>16500433</v>
      </c>
      <c r="B174" t="s">
        <v>2442</v>
      </c>
      <c r="C174" s="82">
        <v>27912.44</v>
      </c>
    </row>
    <row r="175" spans="1:3">
      <c r="A175">
        <v>16500443</v>
      </c>
      <c r="B175" t="s">
        <v>2443</v>
      </c>
      <c r="C175" s="82">
        <v>35288.379999999997</v>
      </c>
    </row>
    <row r="176" spans="1:3">
      <c r="A176">
        <v>16500532</v>
      </c>
      <c r="B176" t="s">
        <v>2819</v>
      </c>
      <c r="C176" s="82">
        <v>2018812.5</v>
      </c>
    </row>
    <row r="177" spans="1:3">
      <c r="A177">
        <v>16500553</v>
      </c>
      <c r="B177" t="s">
        <v>1565</v>
      </c>
      <c r="C177" s="82">
        <v>1522.38</v>
      </c>
    </row>
    <row r="178" spans="1:3">
      <c r="A178">
        <v>16500563</v>
      </c>
      <c r="B178" t="s">
        <v>188</v>
      </c>
      <c r="C178" s="82">
        <v>13523.02</v>
      </c>
    </row>
    <row r="179" spans="1:3">
      <c r="A179">
        <v>16500591</v>
      </c>
      <c r="B179" t="s">
        <v>959</v>
      </c>
      <c r="C179" s="82">
        <v>135128.07999999999</v>
      </c>
    </row>
    <row r="180" spans="1:3">
      <c r="A180">
        <v>16500601</v>
      </c>
      <c r="B180" t="s">
        <v>927</v>
      </c>
      <c r="C180" s="82">
        <v>577302.86</v>
      </c>
    </row>
    <row r="181" spans="1:3">
      <c r="A181">
        <v>16500611</v>
      </c>
      <c r="B181" t="s">
        <v>759</v>
      </c>
      <c r="C181" s="82">
        <v>56631.51</v>
      </c>
    </row>
    <row r="182" spans="1:3">
      <c r="A182">
        <v>16500612</v>
      </c>
      <c r="B182" t="s">
        <v>1077</v>
      </c>
      <c r="C182" s="82">
        <v>36428.26</v>
      </c>
    </row>
    <row r="183" spans="1:3">
      <c r="A183">
        <v>16500622</v>
      </c>
      <c r="B183" t="s">
        <v>1868</v>
      </c>
      <c r="C183" s="82">
        <v>7005.87</v>
      </c>
    </row>
    <row r="184" spans="1:3">
      <c r="A184">
        <v>16500623</v>
      </c>
      <c r="B184" t="s">
        <v>533</v>
      </c>
      <c r="C184" s="82">
        <v>22295.82</v>
      </c>
    </row>
    <row r="185" spans="1:3">
      <c r="A185">
        <v>16500633</v>
      </c>
      <c r="B185" t="s">
        <v>2148</v>
      </c>
      <c r="C185" s="82">
        <v>1010086.9</v>
      </c>
    </row>
    <row r="186" spans="1:3">
      <c r="A186">
        <v>16500643</v>
      </c>
      <c r="B186" t="s">
        <v>3145</v>
      </c>
      <c r="C186" s="82">
        <v>87600</v>
      </c>
    </row>
    <row r="187" spans="1:3">
      <c r="A187">
        <v>16500651</v>
      </c>
      <c r="B187" t="s">
        <v>479</v>
      </c>
      <c r="C187" s="82">
        <v>835253.12</v>
      </c>
    </row>
    <row r="188" spans="1:3">
      <c r="A188">
        <v>16500661</v>
      </c>
      <c r="B188" t="s">
        <v>480</v>
      </c>
      <c r="C188" s="82">
        <v>1807016.28</v>
      </c>
    </row>
    <row r="189" spans="1:3">
      <c r="A189">
        <v>16500671</v>
      </c>
      <c r="B189" t="s">
        <v>481</v>
      </c>
      <c r="C189" s="82">
        <v>1973833.46</v>
      </c>
    </row>
    <row r="190" spans="1:3">
      <c r="A190">
        <v>16500673</v>
      </c>
      <c r="B190" t="s">
        <v>2458</v>
      </c>
      <c r="C190" s="82">
        <v>18483.2</v>
      </c>
    </row>
    <row r="191" spans="1:3">
      <c r="A191">
        <v>16500681</v>
      </c>
      <c r="B191" t="s">
        <v>928</v>
      </c>
      <c r="C191" s="82">
        <v>30370.67</v>
      </c>
    </row>
    <row r="192" spans="1:3">
      <c r="A192">
        <v>16500683</v>
      </c>
      <c r="B192" t="s">
        <v>2869</v>
      </c>
      <c r="C192" s="82">
        <v>15330</v>
      </c>
    </row>
    <row r="193" spans="1:3">
      <c r="A193">
        <v>16500693</v>
      </c>
      <c r="B193" t="s">
        <v>2235</v>
      </c>
      <c r="C193" s="82">
        <v>30565.759999999998</v>
      </c>
    </row>
    <row r="194" spans="1:3">
      <c r="A194">
        <v>16500703</v>
      </c>
      <c r="B194" t="s">
        <v>2263</v>
      </c>
      <c r="C194" s="82">
        <v>24220.45</v>
      </c>
    </row>
    <row r="195" spans="1:3">
      <c r="A195">
        <v>16500731</v>
      </c>
      <c r="B195" t="s">
        <v>1398</v>
      </c>
      <c r="C195" s="82">
        <v>1193193.32</v>
      </c>
    </row>
    <row r="196" spans="1:3">
      <c r="A196">
        <v>16500741</v>
      </c>
      <c r="B196" t="s">
        <v>1399</v>
      </c>
      <c r="C196" s="82">
        <v>1337822.82</v>
      </c>
    </row>
    <row r="197" spans="1:3">
      <c r="A197">
        <v>16500743</v>
      </c>
      <c r="B197" t="s">
        <v>2265</v>
      </c>
      <c r="C197" s="82">
        <v>82641.399999999994</v>
      </c>
    </row>
    <row r="198" spans="1:3">
      <c r="A198">
        <v>16500753</v>
      </c>
      <c r="B198" t="s">
        <v>2266</v>
      </c>
      <c r="C198" s="82">
        <v>370709.82</v>
      </c>
    </row>
    <row r="199" spans="1:3">
      <c r="A199">
        <v>16500763</v>
      </c>
      <c r="B199" t="s">
        <v>2883</v>
      </c>
      <c r="C199" s="82">
        <v>190414.43</v>
      </c>
    </row>
    <row r="200" spans="1:3">
      <c r="A200">
        <v>16500783</v>
      </c>
      <c r="B200" t="s">
        <v>2572</v>
      </c>
      <c r="C200" s="82">
        <v>85843.44</v>
      </c>
    </row>
    <row r="201" spans="1:3">
      <c r="A201">
        <v>16500793</v>
      </c>
      <c r="B201" t="s">
        <v>2578</v>
      </c>
      <c r="C201" s="82">
        <v>19628.45</v>
      </c>
    </row>
    <row r="202" spans="1:3">
      <c r="A202">
        <v>16500803</v>
      </c>
      <c r="B202" t="s">
        <v>2738</v>
      </c>
      <c r="C202" s="82">
        <v>84173.92</v>
      </c>
    </row>
    <row r="203" spans="1:3">
      <c r="A203">
        <v>16500881</v>
      </c>
      <c r="B203" t="s">
        <v>2062</v>
      </c>
      <c r="C203" s="82">
        <v>750000</v>
      </c>
    </row>
    <row r="204" spans="1:3">
      <c r="A204">
        <v>16500893</v>
      </c>
      <c r="B204" t="s">
        <v>2557</v>
      </c>
      <c r="C204" s="82">
        <v>142110.12</v>
      </c>
    </row>
    <row r="205" spans="1:3">
      <c r="A205">
        <v>16500901</v>
      </c>
      <c r="B205" t="s">
        <v>2449</v>
      </c>
      <c r="C205" s="82">
        <v>225268.48000000001</v>
      </c>
    </row>
    <row r="206" spans="1:3">
      <c r="A206">
        <v>16500911</v>
      </c>
      <c r="B206" t="s">
        <v>2640</v>
      </c>
      <c r="C206" s="82">
        <v>246721.5</v>
      </c>
    </row>
    <row r="207" spans="1:3">
      <c r="A207">
        <v>16501003</v>
      </c>
      <c r="B207" t="s">
        <v>1263</v>
      </c>
      <c r="C207" s="82">
        <v>37070</v>
      </c>
    </row>
    <row r="208" spans="1:3">
      <c r="A208">
        <v>16501013</v>
      </c>
      <c r="B208" t="s">
        <v>1869</v>
      </c>
      <c r="C208" s="82">
        <v>172763.62</v>
      </c>
    </row>
    <row r="209" spans="1:3">
      <c r="A209">
        <v>16501051</v>
      </c>
      <c r="B209" t="s">
        <v>2654</v>
      </c>
      <c r="C209" s="82">
        <v>41121.910000000003</v>
      </c>
    </row>
    <row r="210" spans="1:3">
      <c r="A210">
        <v>16501061</v>
      </c>
      <c r="B210" t="s">
        <v>2625</v>
      </c>
      <c r="C210" s="82">
        <v>4583.37</v>
      </c>
    </row>
    <row r="211" spans="1:3">
      <c r="A211">
        <v>16501062</v>
      </c>
      <c r="B211" t="s">
        <v>2625</v>
      </c>
      <c r="C211" s="82">
        <v>4166.63</v>
      </c>
    </row>
    <row r="212" spans="1:3">
      <c r="A212">
        <v>16501083</v>
      </c>
      <c r="B212" t="s">
        <v>2650</v>
      </c>
      <c r="C212" s="82">
        <v>13324.67</v>
      </c>
    </row>
    <row r="213" spans="1:3">
      <c r="A213">
        <v>16501103</v>
      </c>
      <c r="B213" t="s">
        <v>2867</v>
      </c>
      <c r="C213" s="82">
        <v>81781.3</v>
      </c>
    </row>
    <row r="214" spans="1:3">
      <c r="A214">
        <v>16502003</v>
      </c>
      <c r="B214" t="s">
        <v>2870</v>
      </c>
      <c r="C214" s="82">
        <v>11983.68</v>
      </c>
    </row>
    <row r="215" spans="1:3">
      <c r="A215">
        <v>16502011</v>
      </c>
      <c r="B215" t="s">
        <v>3124</v>
      </c>
      <c r="C215" s="82">
        <v>8314.84</v>
      </c>
    </row>
    <row r="216" spans="1:3">
      <c r="A216">
        <v>16502013</v>
      </c>
      <c r="B216" t="s">
        <v>2968</v>
      </c>
      <c r="C216" s="82">
        <v>97870.74</v>
      </c>
    </row>
    <row r="217" spans="1:3">
      <c r="A217">
        <v>16502023</v>
      </c>
      <c r="B217" t="s">
        <v>2891</v>
      </c>
      <c r="C217" s="82">
        <v>103712.35</v>
      </c>
    </row>
    <row r="218" spans="1:3">
      <c r="A218">
        <v>16502033</v>
      </c>
      <c r="B218" t="s">
        <v>2944</v>
      </c>
      <c r="C218" s="82">
        <v>60000</v>
      </c>
    </row>
    <row r="219" spans="1:3">
      <c r="A219">
        <v>16502053</v>
      </c>
      <c r="B219" t="s">
        <v>2996</v>
      </c>
      <c r="C219" s="82">
        <v>8415.23</v>
      </c>
    </row>
    <row r="220" spans="1:3">
      <c r="A220">
        <v>16502063</v>
      </c>
      <c r="B220" t="s">
        <v>3020</v>
      </c>
      <c r="C220" s="82">
        <v>14383.07</v>
      </c>
    </row>
    <row r="221" spans="1:3">
      <c r="A221">
        <v>16502083</v>
      </c>
      <c r="B221" t="s">
        <v>3049</v>
      </c>
      <c r="C221" s="82">
        <v>99991.15</v>
      </c>
    </row>
    <row r="222" spans="1:3">
      <c r="A222">
        <v>16502093</v>
      </c>
      <c r="B222" t="s">
        <v>3087</v>
      </c>
      <c r="C222" s="82">
        <v>36150.589999999997</v>
      </c>
    </row>
    <row r="223" spans="1:3">
      <c r="A223">
        <v>16502103</v>
      </c>
      <c r="B223" t="s">
        <v>3098</v>
      </c>
      <c r="C223" s="82">
        <v>78161.100000000006</v>
      </c>
    </row>
    <row r="224" spans="1:3">
      <c r="A224">
        <v>16502113</v>
      </c>
      <c r="B224" t="s">
        <v>3118</v>
      </c>
      <c r="C224" s="82">
        <v>67068.759999999995</v>
      </c>
    </row>
    <row r="225" spans="1:3">
      <c r="A225">
        <v>16504003</v>
      </c>
      <c r="B225" t="s">
        <v>2898</v>
      </c>
      <c r="C225" s="82">
        <v>43435</v>
      </c>
    </row>
    <row r="226" spans="1:3">
      <c r="A226">
        <v>16504013</v>
      </c>
      <c r="B226" t="s">
        <v>2969</v>
      </c>
      <c r="C226" s="82">
        <v>97870.79</v>
      </c>
    </row>
    <row r="227" spans="1:3">
      <c r="A227">
        <v>16504033</v>
      </c>
      <c r="B227" t="s">
        <v>2945</v>
      </c>
      <c r="C227" s="82">
        <v>160000</v>
      </c>
    </row>
    <row r="228" spans="1:3">
      <c r="A228">
        <v>16504043</v>
      </c>
      <c r="B228" t="s">
        <v>3145</v>
      </c>
      <c r="C228" s="82">
        <v>160600</v>
      </c>
    </row>
    <row r="229" spans="1:3">
      <c r="A229">
        <v>17300001</v>
      </c>
      <c r="B229" t="s">
        <v>2491</v>
      </c>
      <c r="C229" s="82">
        <v>126522877.36</v>
      </c>
    </row>
    <row r="230" spans="1:3">
      <c r="A230">
        <v>17300002</v>
      </c>
      <c r="B230" t="s">
        <v>1728</v>
      </c>
      <c r="C230" s="82">
        <v>70662999.170000002</v>
      </c>
    </row>
    <row r="231" spans="1:3">
      <c r="A231">
        <v>17400001</v>
      </c>
      <c r="B231" t="s">
        <v>1729</v>
      </c>
      <c r="C231" s="82">
        <v>11702551.75</v>
      </c>
    </row>
    <row r="232" spans="1:3">
      <c r="A232">
        <v>17500001</v>
      </c>
      <c r="B232" t="s">
        <v>2585</v>
      </c>
      <c r="C232" s="82">
        <v>2718923.1</v>
      </c>
    </row>
    <row r="233" spans="1:3">
      <c r="A233">
        <v>17500002</v>
      </c>
      <c r="B233" t="s">
        <v>2586</v>
      </c>
      <c r="C233" s="82">
        <v>9732358.1699999999</v>
      </c>
    </row>
    <row r="234" spans="1:3">
      <c r="A234">
        <v>17500011</v>
      </c>
      <c r="B234" t="s">
        <v>2587</v>
      </c>
      <c r="C234" s="82">
        <v>1784416.47</v>
      </c>
    </row>
    <row r="235" spans="1:3">
      <c r="A235">
        <v>17500012</v>
      </c>
      <c r="B235" t="s">
        <v>2588</v>
      </c>
      <c r="C235" s="82">
        <v>1161998.18</v>
      </c>
    </row>
    <row r="236" spans="1:3">
      <c r="A236">
        <v>18100003</v>
      </c>
      <c r="B236" t="s">
        <v>995</v>
      </c>
      <c r="C236" s="82">
        <v>357456.84</v>
      </c>
    </row>
    <row r="237" spans="1:3">
      <c r="A237">
        <v>18100093</v>
      </c>
      <c r="B237" t="s">
        <v>244</v>
      </c>
      <c r="C237" s="82">
        <v>54329.59</v>
      </c>
    </row>
    <row r="238" spans="1:3">
      <c r="A238">
        <v>18100203</v>
      </c>
      <c r="B238" t="s">
        <v>1919</v>
      </c>
      <c r="C238" s="82">
        <v>1681347.05</v>
      </c>
    </row>
    <row r="239" spans="1:3">
      <c r="A239">
        <v>18100223</v>
      </c>
      <c r="B239" t="s">
        <v>2808</v>
      </c>
      <c r="C239" s="82">
        <v>1344075.88</v>
      </c>
    </row>
    <row r="240" spans="1:3">
      <c r="A240">
        <v>18100233</v>
      </c>
      <c r="B240" t="s">
        <v>2812</v>
      </c>
      <c r="C240" s="82">
        <v>227141.54</v>
      </c>
    </row>
    <row r="241" spans="1:3">
      <c r="A241">
        <v>18100473</v>
      </c>
      <c r="B241" t="s">
        <v>1287</v>
      </c>
      <c r="C241" s="82">
        <v>1315284.96</v>
      </c>
    </row>
    <row r="242" spans="1:3">
      <c r="A242">
        <v>18100493</v>
      </c>
      <c r="B242" t="s">
        <v>713</v>
      </c>
      <c r="C242" s="82">
        <v>454437.08</v>
      </c>
    </row>
    <row r="243" spans="1:3">
      <c r="A243">
        <v>18100663</v>
      </c>
      <c r="B243" t="s">
        <v>2703</v>
      </c>
      <c r="C243" s="82">
        <v>1103260.73</v>
      </c>
    </row>
    <row r="244" spans="1:3">
      <c r="A244">
        <v>18100673</v>
      </c>
      <c r="B244" t="s">
        <v>2706</v>
      </c>
      <c r="C244" s="82">
        <v>1960424.22</v>
      </c>
    </row>
    <row r="245" spans="1:3">
      <c r="A245">
        <v>18100923</v>
      </c>
      <c r="B245" t="s">
        <v>2402</v>
      </c>
      <c r="C245" s="82">
        <v>2334513.0499999998</v>
      </c>
    </row>
    <row r="246" spans="1:3">
      <c r="A246">
        <v>18100933</v>
      </c>
      <c r="B246" t="s">
        <v>2403</v>
      </c>
      <c r="C246" s="82">
        <v>472661.94</v>
      </c>
    </row>
    <row r="247" spans="1:3">
      <c r="A247">
        <v>18100973</v>
      </c>
      <c r="B247" t="s">
        <v>192</v>
      </c>
      <c r="C247" s="82">
        <v>297229.75</v>
      </c>
    </row>
    <row r="248" spans="1:3">
      <c r="A248">
        <v>18100993</v>
      </c>
      <c r="B248" t="s">
        <v>1827</v>
      </c>
      <c r="C248" s="82">
        <v>100878.58</v>
      </c>
    </row>
    <row r="249" spans="1:3">
      <c r="A249">
        <v>18101023</v>
      </c>
      <c r="B249" t="s">
        <v>1110</v>
      </c>
      <c r="C249" s="82">
        <v>1823962.04</v>
      </c>
    </row>
    <row r="250" spans="1:3">
      <c r="A250">
        <v>18101033</v>
      </c>
      <c r="B250" t="s">
        <v>1283</v>
      </c>
      <c r="C250" s="82">
        <v>2134686.75</v>
      </c>
    </row>
    <row r="251" spans="1:3">
      <c r="A251">
        <v>18101053</v>
      </c>
      <c r="B251" t="s">
        <v>1943</v>
      </c>
      <c r="C251" s="82">
        <v>1088803.25</v>
      </c>
    </row>
    <row r="252" spans="1:3">
      <c r="A252">
        <v>18101083</v>
      </c>
      <c r="B252" t="s">
        <v>1006</v>
      </c>
      <c r="C252" s="82">
        <v>849052.77</v>
      </c>
    </row>
    <row r="253" spans="1:3">
      <c r="A253">
        <v>18101093</v>
      </c>
      <c r="B253" t="s">
        <v>1007</v>
      </c>
      <c r="C253" s="82">
        <v>654139.68000000005</v>
      </c>
    </row>
    <row r="254" spans="1:3">
      <c r="A254">
        <v>18101113</v>
      </c>
      <c r="B254" t="s">
        <v>1643</v>
      </c>
      <c r="C254" s="82">
        <v>2938371.01</v>
      </c>
    </row>
    <row r="255" spans="1:3">
      <c r="A255">
        <v>18101123</v>
      </c>
      <c r="B255" t="s">
        <v>2135</v>
      </c>
      <c r="C255" s="82">
        <v>2849200.71</v>
      </c>
    </row>
    <row r="256" spans="1:3">
      <c r="A256">
        <v>18101133</v>
      </c>
      <c r="B256" t="s">
        <v>2136</v>
      </c>
      <c r="C256" s="82">
        <v>2206364.2000000002</v>
      </c>
    </row>
    <row r="257" spans="1:3">
      <c r="A257">
        <v>18101143</v>
      </c>
      <c r="B257" t="s">
        <v>2246</v>
      </c>
      <c r="C257" s="82">
        <v>2702157.7</v>
      </c>
    </row>
    <row r="258" spans="1:3">
      <c r="A258">
        <v>18210231</v>
      </c>
      <c r="B258" t="s">
        <v>1792</v>
      </c>
      <c r="C258" s="82">
        <v>31174107</v>
      </c>
    </row>
    <row r="259" spans="1:3">
      <c r="A259">
        <v>18210261</v>
      </c>
      <c r="B259" t="s">
        <v>2213</v>
      </c>
      <c r="C259" s="82">
        <v>50185.88</v>
      </c>
    </row>
    <row r="260" spans="1:3">
      <c r="A260">
        <v>18210281</v>
      </c>
      <c r="B260" t="s">
        <v>2446</v>
      </c>
      <c r="C260" s="82">
        <v>60295490.299999997</v>
      </c>
    </row>
    <row r="261" spans="1:3">
      <c r="A261">
        <v>18210291</v>
      </c>
      <c r="B261" t="s">
        <v>2522</v>
      </c>
      <c r="C261" s="82">
        <v>10620646.77</v>
      </c>
    </row>
    <row r="262" spans="1:3">
      <c r="A262">
        <v>18210301</v>
      </c>
      <c r="B262" t="s">
        <v>3147</v>
      </c>
      <c r="C262" s="82">
        <v>10651688.08</v>
      </c>
    </row>
    <row r="263" spans="1:3">
      <c r="A263">
        <v>18220011</v>
      </c>
      <c r="B263" t="s">
        <v>491</v>
      </c>
      <c r="C263" s="82">
        <v>65708856.939999998</v>
      </c>
    </row>
    <row r="264" spans="1:3">
      <c r="A264">
        <v>18220021</v>
      </c>
      <c r="B264" t="s">
        <v>1157</v>
      </c>
      <c r="C264" s="82">
        <v>744794.53</v>
      </c>
    </row>
    <row r="265" spans="1:3">
      <c r="A265">
        <v>18220031</v>
      </c>
      <c r="B265" t="s">
        <v>261</v>
      </c>
      <c r="C265" s="82">
        <v>-18818583.699999999</v>
      </c>
    </row>
    <row r="266" spans="1:3">
      <c r="A266">
        <v>18220041</v>
      </c>
      <c r="B266" t="s">
        <v>1329</v>
      </c>
      <c r="C266" s="82">
        <v>-16254884.24</v>
      </c>
    </row>
    <row r="267" spans="1:3">
      <c r="A267">
        <v>18220061</v>
      </c>
      <c r="B267" t="s">
        <v>1507</v>
      </c>
      <c r="C267" s="82">
        <v>-30211680.609999999</v>
      </c>
    </row>
    <row r="268" spans="1:3">
      <c r="A268">
        <v>18220091</v>
      </c>
      <c r="B268" t="s">
        <v>2436</v>
      </c>
      <c r="C268" s="82">
        <v>502641.71</v>
      </c>
    </row>
    <row r="269" spans="1:3">
      <c r="A269">
        <v>18220101</v>
      </c>
      <c r="B269" t="s">
        <v>3160</v>
      </c>
      <c r="C269" s="82">
        <v>14431226</v>
      </c>
    </row>
    <row r="270" spans="1:3">
      <c r="A270">
        <v>18230002</v>
      </c>
      <c r="B270" t="s">
        <v>2</v>
      </c>
      <c r="C270" s="82">
        <v>-139384.28</v>
      </c>
    </row>
    <row r="271" spans="1:3">
      <c r="A271">
        <v>18230021</v>
      </c>
      <c r="B271" t="s">
        <v>613</v>
      </c>
      <c r="C271" s="82">
        <v>86768054.629999995</v>
      </c>
    </row>
    <row r="272" spans="1:3">
      <c r="A272">
        <v>18230031</v>
      </c>
      <c r="B272" t="s">
        <v>1332</v>
      </c>
      <c r="C272" s="82">
        <v>53276954.659999996</v>
      </c>
    </row>
    <row r="273" spans="1:3">
      <c r="A273">
        <v>18230032</v>
      </c>
      <c r="B273" t="s">
        <v>878</v>
      </c>
      <c r="C273" s="82">
        <v>10030679.859999999</v>
      </c>
    </row>
    <row r="274" spans="1:3">
      <c r="A274">
        <v>18230041</v>
      </c>
      <c r="B274" t="s">
        <v>766</v>
      </c>
      <c r="C274" s="82">
        <v>21589277</v>
      </c>
    </row>
    <row r="275" spans="1:3">
      <c r="A275">
        <v>18230042</v>
      </c>
      <c r="B275" t="s">
        <v>1686</v>
      </c>
      <c r="C275" s="82">
        <v>-5011544.83</v>
      </c>
    </row>
    <row r="276" spans="1:3">
      <c r="A276">
        <v>18230051</v>
      </c>
      <c r="B276" t="s">
        <v>767</v>
      </c>
      <c r="C276" s="82">
        <v>-16093512.460000001</v>
      </c>
    </row>
    <row r="277" spans="1:3">
      <c r="A277">
        <v>18230061</v>
      </c>
      <c r="B277" t="s">
        <v>675</v>
      </c>
      <c r="C277" s="82">
        <v>1328016</v>
      </c>
    </row>
    <row r="278" spans="1:3">
      <c r="A278">
        <v>18230071</v>
      </c>
      <c r="B278" t="s">
        <v>1027</v>
      </c>
      <c r="C278" s="82">
        <v>113632921</v>
      </c>
    </row>
    <row r="279" spans="1:3">
      <c r="A279">
        <v>18230081</v>
      </c>
      <c r="B279" t="s">
        <v>988</v>
      </c>
      <c r="C279" s="82">
        <v>-104522577.98999999</v>
      </c>
    </row>
    <row r="280" spans="1:3">
      <c r="A280">
        <v>18230281</v>
      </c>
      <c r="B280" t="s">
        <v>156</v>
      </c>
      <c r="C280" s="82">
        <v>1828298</v>
      </c>
    </row>
    <row r="281" spans="1:3">
      <c r="A281">
        <v>18230291</v>
      </c>
      <c r="B281" t="s">
        <v>1566</v>
      </c>
      <c r="C281" s="82">
        <v>-1828298</v>
      </c>
    </row>
    <row r="282" spans="1:3">
      <c r="A282">
        <v>18230311</v>
      </c>
      <c r="B282" t="s">
        <v>1607</v>
      </c>
      <c r="C282" s="82">
        <v>15000</v>
      </c>
    </row>
    <row r="283" spans="1:3">
      <c r="A283">
        <v>18230351</v>
      </c>
      <c r="B283" t="s">
        <v>238</v>
      </c>
      <c r="C283" s="82">
        <v>119906443.54000001</v>
      </c>
    </row>
    <row r="284" spans="1:3">
      <c r="A284">
        <v>18230401</v>
      </c>
      <c r="B284" t="s">
        <v>2462</v>
      </c>
      <c r="C284" s="82">
        <v>13262.01</v>
      </c>
    </row>
    <row r="285" spans="1:3">
      <c r="A285">
        <v>18230621</v>
      </c>
      <c r="B285" t="s">
        <v>1353</v>
      </c>
      <c r="C285" s="82">
        <v>-56274772.5</v>
      </c>
    </row>
    <row r="286" spans="1:3">
      <c r="A286">
        <v>18230631</v>
      </c>
      <c r="B286" t="s">
        <v>1920</v>
      </c>
      <c r="C286" s="82">
        <v>136994535.83000001</v>
      </c>
    </row>
    <row r="287" spans="1:3">
      <c r="A287">
        <v>18230691</v>
      </c>
      <c r="B287" t="s">
        <v>1366</v>
      </c>
      <c r="C287" s="82">
        <v>-474402.14</v>
      </c>
    </row>
    <row r="288" spans="1:3">
      <c r="A288">
        <v>18230711</v>
      </c>
      <c r="B288" t="s">
        <v>1037</v>
      </c>
      <c r="C288" s="82">
        <v>29551324</v>
      </c>
    </row>
    <row r="289" spans="1:3">
      <c r="A289">
        <v>18230721</v>
      </c>
      <c r="B289" t="s">
        <v>1038</v>
      </c>
      <c r="C289" s="82">
        <v>-29551324</v>
      </c>
    </row>
    <row r="290" spans="1:3">
      <c r="A290">
        <v>18230731</v>
      </c>
      <c r="B290" t="s">
        <v>1842</v>
      </c>
      <c r="C290" s="82">
        <v>9957561</v>
      </c>
    </row>
    <row r="291" spans="1:3">
      <c r="A291">
        <v>18230741</v>
      </c>
      <c r="B291" t="s">
        <v>254</v>
      </c>
      <c r="C291" s="82">
        <v>-9957561</v>
      </c>
    </row>
    <row r="292" spans="1:3">
      <c r="A292">
        <v>18230751</v>
      </c>
      <c r="B292" t="s">
        <v>300</v>
      </c>
      <c r="C292" s="82">
        <v>-12375488</v>
      </c>
    </row>
    <row r="293" spans="1:3">
      <c r="A293">
        <v>18230761</v>
      </c>
      <c r="B293" t="s">
        <v>301</v>
      </c>
      <c r="C293" s="82">
        <v>12375488</v>
      </c>
    </row>
    <row r="294" spans="1:3">
      <c r="A294">
        <v>18230771</v>
      </c>
      <c r="B294" t="s">
        <v>925</v>
      </c>
      <c r="C294" s="82">
        <v>-96506</v>
      </c>
    </row>
    <row r="295" spans="1:3">
      <c r="A295">
        <v>18230781</v>
      </c>
      <c r="B295" t="s">
        <v>834</v>
      </c>
      <c r="C295" s="82">
        <v>96506</v>
      </c>
    </row>
    <row r="296" spans="1:3">
      <c r="A296">
        <v>18230791</v>
      </c>
      <c r="B296" t="s">
        <v>406</v>
      </c>
      <c r="C296" s="82">
        <v>2929076</v>
      </c>
    </row>
    <row r="297" spans="1:3">
      <c r="A297">
        <v>18230811</v>
      </c>
      <c r="B297" t="s">
        <v>1671</v>
      </c>
      <c r="C297" s="82">
        <v>-671033</v>
      </c>
    </row>
    <row r="298" spans="1:3">
      <c r="A298">
        <v>18230821</v>
      </c>
      <c r="B298" t="s">
        <v>1672</v>
      </c>
      <c r="C298" s="82">
        <v>671033</v>
      </c>
    </row>
    <row r="299" spans="1:3">
      <c r="A299">
        <v>18230831</v>
      </c>
      <c r="B299" t="s">
        <v>1532</v>
      </c>
      <c r="C299" s="82">
        <v>-30212669</v>
      </c>
    </row>
    <row r="300" spans="1:3">
      <c r="A300">
        <v>18230841</v>
      </c>
      <c r="B300" t="s">
        <v>753</v>
      </c>
      <c r="C300" s="82">
        <v>30212669</v>
      </c>
    </row>
    <row r="301" spans="1:3">
      <c r="A301">
        <v>18230851</v>
      </c>
      <c r="B301" t="s">
        <v>1210</v>
      </c>
      <c r="C301" s="82">
        <v>-1764924</v>
      </c>
    </row>
    <row r="302" spans="1:3">
      <c r="A302">
        <v>18230861</v>
      </c>
      <c r="B302" t="s">
        <v>1211</v>
      </c>
      <c r="C302" s="82">
        <v>1764924</v>
      </c>
    </row>
    <row r="303" spans="1:3">
      <c r="A303">
        <v>18230871</v>
      </c>
      <c r="B303" t="s">
        <v>193</v>
      </c>
      <c r="C303" s="82">
        <v>30270096</v>
      </c>
    </row>
    <row r="304" spans="1:3">
      <c r="A304">
        <v>18230881</v>
      </c>
      <c r="B304" t="s">
        <v>194</v>
      </c>
      <c r="C304" s="82">
        <v>-30270096</v>
      </c>
    </row>
    <row r="305" spans="1:3">
      <c r="A305">
        <v>18230891</v>
      </c>
      <c r="B305" t="s">
        <v>967</v>
      </c>
      <c r="C305" s="82">
        <v>36163528</v>
      </c>
    </row>
    <row r="306" spans="1:3">
      <c r="A306">
        <v>18230921</v>
      </c>
      <c r="B306" t="s">
        <v>218</v>
      </c>
      <c r="C306" s="82">
        <v>2937.22</v>
      </c>
    </row>
    <row r="307" spans="1:3">
      <c r="A307">
        <v>18230971</v>
      </c>
      <c r="B307" t="s">
        <v>1471</v>
      </c>
      <c r="C307" s="82">
        <v>2749643.08</v>
      </c>
    </row>
    <row r="308" spans="1:3">
      <c r="A308">
        <v>18230981</v>
      </c>
      <c r="B308" t="s">
        <v>970</v>
      </c>
      <c r="C308" s="82">
        <v>-36163528</v>
      </c>
    </row>
    <row r="309" spans="1:3">
      <c r="A309">
        <v>18231051</v>
      </c>
      <c r="B309" t="s">
        <v>2228</v>
      </c>
      <c r="C309" s="82">
        <v>-34827817</v>
      </c>
    </row>
    <row r="310" spans="1:3">
      <c r="A310">
        <v>18231061</v>
      </c>
      <c r="B310" t="s">
        <v>2229</v>
      </c>
      <c r="C310" s="82">
        <v>34827817</v>
      </c>
    </row>
    <row r="311" spans="1:3">
      <c r="A311">
        <v>18231081</v>
      </c>
      <c r="B311" t="s">
        <v>2444</v>
      </c>
      <c r="C311" s="82">
        <v>-25644564</v>
      </c>
    </row>
    <row r="312" spans="1:3">
      <c r="A312">
        <v>18231091</v>
      </c>
      <c r="B312" t="s">
        <v>2445</v>
      </c>
      <c r="C312" s="82">
        <v>25644564</v>
      </c>
    </row>
    <row r="313" spans="1:3">
      <c r="A313">
        <v>18231141</v>
      </c>
      <c r="B313" t="s">
        <v>2708</v>
      </c>
      <c r="C313" s="82">
        <v>-37811937</v>
      </c>
    </row>
    <row r="314" spans="1:3">
      <c r="A314">
        <v>18231151</v>
      </c>
      <c r="B314" t="s">
        <v>2709</v>
      </c>
      <c r="C314" s="82">
        <v>37811937</v>
      </c>
    </row>
    <row r="315" spans="1:3">
      <c r="A315">
        <v>18231161</v>
      </c>
      <c r="B315" t="s">
        <v>3012</v>
      </c>
      <c r="C315" s="82">
        <v>38370199</v>
      </c>
    </row>
    <row r="316" spans="1:3">
      <c r="A316">
        <v>18231171</v>
      </c>
      <c r="B316" t="s">
        <v>3013</v>
      </c>
      <c r="C316" s="82">
        <v>-38370199</v>
      </c>
    </row>
    <row r="317" spans="1:3">
      <c r="A317">
        <v>18232221</v>
      </c>
      <c r="B317" t="s">
        <v>1608</v>
      </c>
      <c r="C317" s="82">
        <v>250307.28</v>
      </c>
    </row>
    <row r="318" spans="1:3">
      <c r="A318">
        <v>18232251</v>
      </c>
      <c r="B318" t="s">
        <v>1609</v>
      </c>
      <c r="C318" s="82">
        <v>2140681.11</v>
      </c>
    </row>
    <row r="319" spans="1:3">
      <c r="A319">
        <v>18232261</v>
      </c>
      <c r="B319" t="s">
        <v>1644</v>
      </c>
      <c r="C319" s="82">
        <v>111500</v>
      </c>
    </row>
    <row r="320" spans="1:3">
      <c r="A320">
        <v>18232271</v>
      </c>
      <c r="B320" t="s">
        <v>1610</v>
      </c>
      <c r="C320" s="82">
        <v>88343.87</v>
      </c>
    </row>
    <row r="321" spans="1:3">
      <c r="A321">
        <v>18232301</v>
      </c>
      <c r="B321" t="s">
        <v>2523</v>
      </c>
      <c r="C321" s="82">
        <v>73268144.370000005</v>
      </c>
    </row>
    <row r="322" spans="1:3">
      <c r="A322">
        <v>18232311</v>
      </c>
      <c r="B322" t="s">
        <v>2524</v>
      </c>
      <c r="C322" s="82">
        <v>15488949</v>
      </c>
    </row>
    <row r="323" spans="1:3">
      <c r="A323">
        <v>18232321</v>
      </c>
      <c r="B323" t="s">
        <v>2525</v>
      </c>
      <c r="C323" s="82">
        <v>2541666.5</v>
      </c>
    </row>
    <row r="324" spans="1:3">
      <c r="A324">
        <v>18232331</v>
      </c>
      <c r="B324" t="s">
        <v>2536</v>
      </c>
      <c r="C324" s="82">
        <v>6374476.6200000001</v>
      </c>
    </row>
    <row r="325" spans="1:3">
      <c r="A325">
        <v>18233061</v>
      </c>
      <c r="B325" t="s">
        <v>1611</v>
      </c>
      <c r="C325" s="82">
        <v>10000</v>
      </c>
    </row>
    <row r="326" spans="1:3">
      <c r="A326">
        <v>18233091</v>
      </c>
      <c r="B326" t="s">
        <v>1612</v>
      </c>
      <c r="C326" s="82">
        <v>198092.16</v>
      </c>
    </row>
    <row r="327" spans="1:3">
      <c r="A327">
        <v>18235521</v>
      </c>
      <c r="B327" t="s">
        <v>2075</v>
      </c>
      <c r="C327" s="82">
        <v>29645963.879999999</v>
      </c>
    </row>
    <row r="328" spans="1:3">
      <c r="A328">
        <v>18236021</v>
      </c>
      <c r="B328" t="s">
        <v>44</v>
      </c>
      <c r="C328" s="82">
        <v>15256064.07</v>
      </c>
    </row>
    <row r="329" spans="1:3">
      <c r="A329">
        <v>18236031</v>
      </c>
      <c r="B329" t="s">
        <v>45</v>
      </c>
      <c r="C329" s="82">
        <v>2873005.76</v>
      </c>
    </row>
    <row r="330" spans="1:3">
      <c r="A330">
        <v>18236041</v>
      </c>
      <c r="B330" t="s">
        <v>46</v>
      </c>
      <c r="C330" s="82">
        <v>-228709.77</v>
      </c>
    </row>
    <row r="331" spans="1:3">
      <c r="A331">
        <v>18236051</v>
      </c>
      <c r="B331" t="s">
        <v>1284</v>
      </c>
      <c r="C331" s="82">
        <v>107024.51</v>
      </c>
    </row>
    <row r="332" spans="1:3">
      <c r="A332">
        <v>18236061</v>
      </c>
      <c r="B332" t="s">
        <v>349</v>
      </c>
      <c r="C332" s="82">
        <v>1031542.85</v>
      </c>
    </row>
    <row r="333" spans="1:3">
      <c r="A333">
        <v>18236071</v>
      </c>
      <c r="B333" t="s">
        <v>350</v>
      </c>
      <c r="C333" s="82">
        <v>671052.84</v>
      </c>
    </row>
    <row r="334" spans="1:3">
      <c r="A334">
        <v>18236091</v>
      </c>
      <c r="B334" t="s">
        <v>1472</v>
      </c>
      <c r="C334" s="82">
        <v>-102739.3</v>
      </c>
    </row>
    <row r="335" spans="1:3">
      <c r="A335">
        <v>18236101</v>
      </c>
      <c r="B335" t="s">
        <v>1509</v>
      </c>
      <c r="C335" s="82">
        <v>3769772.47</v>
      </c>
    </row>
    <row r="336" spans="1:3">
      <c r="A336">
        <v>18236111</v>
      </c>
      <c r="B336" t="s">
        <v>3039</v>
      </c>
      <c r="C336" s="82">
        <v>126181.58</v>
      </c>
    </row>
    <row r="337" spans="1:3">
      <c r="A337">
        <v>18237112</v>
      </c>
      <c r="B337" t="s">
        <v>677</v>
      </c>
      <c r="C337" s="82">
        <v>279321.2</v>
      </c>
    </row>
    <row r="338" spans="1:3">
      <c r="A338">
        <v>18237122</v>
      </c>
      <c r="B338" t="s">
        <v>1018</v>
      </c>
      <c r="C338" s="82">
        <v>169602.13</v>
      </c>
    </row>
    <row r="339" spans="1:3">
      <c r="A339">
        <v>18237132</v>
      </c>
      <c r="B339" t="s">
        <v>58</v>
      </c>
      <c r="C339" s="82">
        <v>133750.43</v>
      </c>
    </row>
    <row r="340" spans="1:3">
      <c r="A340">
        <v>18237142</v>
      </c>
      <c r="B340" t="s">
        <v>59</v>
      </c>
      <c r="C340" s="82">
        <v>53995.63</v>
      </c>
    </row>
    <row r="341" spans="1:3">
      <c r="A341">
        <v>18237152</v>
      </c>
      <c r="B341" t="s">
        <v>345</v>
      </c>
      <c r="C341" s="82">
        <v>67987.45</v>
      </c>
    </row>
    <row r="342" spans="1:3">
      <c r="A342">
        <v>18238031</v>
      </c>
      <c r="B342" t="s">
        <v>2856</v>
      </c>
      <c r="C342" s="82">
        <v>4405093.13</v>
      </c>
    </row>
    <row r="343" spans="1:3">
      <c r="A343">
        <v>18238032</v>
      </c>
      <c r="B343" t="s">
        <v>2856</v>
      </c>
      <c r="C343" s="82">
        <v>2753441.75</v>
      </c>
    </row>
    <row r="344" spans="1:3">
      <c r="A344">
        <v>18238041</v>
      </c>
      <c r="B344" t="s">
        <v>2857</v>
      </c>
      <c r="C344" s="82">
        <v>18180119</v>
      </c>
    </row>
    <row r="345" spans="1:3">
      <c r="A345">
        <v>18238042</v>
      </c>
      <c r="B345" t="s">
        <v>2858</v>
      </c>
      <c r="C345" s="82">
        <v>8094438</v>
      </c>
    </row>
    <row r="346" spans="1:3">
      <c r="A346">
        <v>18238141</v>
      </c>
      <c r="B346" t="s">
        <v>3081</v>
      </c>
      <c r="C346" s="82">
        <v>14916157.189999999</v>
      </c>
    </row>
    <row r="347" spans="1:3">
      <c r="A347">
        <v>18238142</v>
      </c>
      <c r="B347" t="s">
        <v>3080</v>
      </c>
      <c r="C347" s="82">
        <v>18421241.010000002</v>
      </c>
    </row>
    <row r="348" spans="1:3">
      <c r="A348">
        <v>18238151</v>
      </c>
      <c r="B348" t="s">
        <v>2958</v>
      </c>
      <c r="C348" s="82">
        <v>5437445.8099999996</v>
      </c>
    </row>
    <row r="349" spans="1:3">
      <c r="A349">
        <v>18238152</v>
      </c>
      <c r="B349" t="s">
        <v>2872</v>
      </c>
      <c r="C349" s="82">
        <v>4241192.6900000004</v>
      </c>
    </row>
    <row r="350" spans="1:3">
      <c r="A350">
        <v>18238161</v>
      </c>
      <c r="B350" t="s">
        <v>2855</v>
      </c>
      <c r="C350" s="82">
        <v>11460.58</v>
      </c>
    </row>
    <row r="351" spans="1:3">
      <c r="A351">
        <v>18238162</v>
      </c>
      <c r="B351" t="s">
        <v>3164</v>
      </c>
      <c r="C351" s="82">
        <v>34201.980000000003</v>
      </c>
    </row>
    <row r="352" spans="1:3">
      <c r="A352">
        <v>18238171</v>
      </c>
      <c r="B352" t="s">
        <v>3059</v>
      </c>
      <c r="C352" s="82">
        <v>97087.73</v>
      </c>
    </row>
    <row r="353" spans="1:3">
      <c r="A353">
        <v>18238172</v>
      </c>
      <c r="B353" t="s">
        <v>2873</v>
      </c>
      <c r="C353" s="82">
        <v>76023.240000000005</v>
      </c>
    </row>
    <row r="354" spans="1:3">
      <c r="A354">
        <v>18238181</v>
      </c>
      <c r="B354" t="s">
        <v>3008</v>
      </c>
      <c r="C354" s="82">
        <v>1035091.9</v>
      </c>
    </row>
    <row r="355" spans="1:3">
      <c r="A355">
        <v>18238191</v>
      </c>
      <c r="B355" t="s">
        <v>3009</v>
      </c>
      <c r="C355" s="82">
        <v>1581646.08</v>
      </c>
    </row>
    <row r="356" spans="1:3">
      <c r="A356">
        <v>18238211</v>
      </c>
      <c r="B356" t="s">
        <v>3000</v>
      </c>
      <c r="C356" s="82">
        <v>11180.63</v>
      </c>
    </row>
    <row r="357" spans="1:3">
      <c r="A357">
        <v>18238221</v>
      </c>
      <c r="B357" t="s">
        <v>3001</v>
      </c>
      <c r="C357" s="82">
        <v>15747.73</v>
      </c>
    </row>
    <row r="358" spans="1:3">
      <c r="A358">
        <v>18238232</v>
      </c>
      <c r="B358" t="s">
        <v>2999</v>
      </c>
      <c r="C358" s="82">
        <v>17715.400000000001</v>
      </c>
    </row>
    <row r="359" spans="1:3">
      <c r="A359">
        <v>18238311</v>
      </c>
      <c r="B359" t="s">
        <v>2959</v>
      </c>
      <c r="C359" s="82">
        <v>22225411.760000002</v>
      </c>
    </row>
    <row r="360" spans="1:3">
      <c r="A360">
        <v>18238321</v>
      </c>
      <c r="B360" t="s">
        <v>2960</v>
      </c>
      <c r="C360" s="82">
        <v>2637293.9</v>
      </c>
    </row>
    <row r="361" spans="1:3">
      <c r="A361">
        <v>18238331</v>
      </c>
      <c r="B361" t="s">
        <v>2965</v>
      </c>
      <c r="C361" s="82">
        <v>10356149.720000001</v>
      </c>
    </row>
    <row r="362" spans="1:3">
      <c r="A362">
        <v>18239001</v>
      </c>
      <c r="B362" t="s">
        <v>1910</v>
      </c>
      <c r="C362" s="82">
        <v>91649341.230000004</v>
      </c>
    </row>
    <row r="363" spans="1:3">
      <c r="A363">
        <v>18239002</v>
      </c>
      <c r="B363" t="s">
        <v>1911</v>
      </c>
      <c r="C363" s="82">
        <v>30402166.140000001</v>
      </c>
    </row>
    <row r="364" spans="1:3">
      <c r="A364">
        <v>18239011</v>
      </c>
      <c r="B364" t="s">
        <v>592</v>
      </c>
      <c r="C364" s="82">
        <v>2906740.88</v>
      </c>
    </row>
    <row r="365" spans="1:3">
      <c r="A365">
        <v>18239012</v>
      </c>
      <c r="B365" t="s">
        <v>593</v>
      </c>
      <c r="C365" s="82">
        <v>1162004.51</v>
      </c>
    </row>
    <row r="366" spans="1:3">
      <c r="A366">
        <v>18239021</v>
      </c>
      <c r="B366" t="s">
        <v>1912</v>
      </c>
      <c r="C366" s="82">
        <v>20785278.440000001</v>
      </c>
    </row>
    <row r="367" spans="1:3">
      <c r="A367">
        <v>18239022</v>
      </c>
      <c r="B367" t="s">
        <v>1913</v>
      </c>
      <c r="C367" s="82">
        <v>8044501.7300000004</v>
      </c>
    </row>
    <row r="368" spans="1:3">
      <c r="A368">
        <v>18239031</v>
      </c>
      <c r="B368" t="s">
        <v>945</v>
      </c>
      <c r="C368" s="82">
        <v>-115341360.55</v>
      </c>
    </row>
    <row r="369" spans="1:3">
      <c r="A369">
        <v>18239032</v>
      </c>
      <c r="B369" t="s">
        <v>946</v>
      </c>
      <c r="C369" s="82">
        <v>-39608672.380000003</v>
      </c>
    </row>
    <row r="370" spans="1:3">
      <c r="A370">
        <v>18239061</v>
      </c>
      <c r="B370" t="s">
        <v>1721</v>
      </c>
      <c r="C370" s="82">
        <v>756785</v>
      </c>
    </row>
    <row r="371" spans="1:3">
      <c r="A371">
        <v>18239092</v>
      </c>
      <c r="B371" t="s">
        <v>3070</v>
      </c>
      <c r="C371" s="82">
        <v>170451.12</v>
      </c>
    </row>
    <row r="372" spans="1:3">
      <c r="A372">
        <v>18300131</v>
      </c>
      <c r="B372" t="s">
        <v>2951</v>
      </c>
      <c r="C372" s="82">
        <v>148846.57</v>
      </c>
    </row>
    <row r="373" spans="1:3">
      <c r="A373">
        <v>18400013</v>
      </c>
      <c r="B373" t="s">
        <v>1743</v>
      </c>
      <c r="C373" s="82">
        <v>-464027.45</v>
      </c>
    </row>
    <row r="374" spans="1:3">
      <c r="A374">
        <v>18400123</v>
      </c>
      <c r="B374" t="s">
        <v>1744</v>
      </c>
      <c r="C374" s="82">
        <v>-318420.12</v>
      </c>
    </row>
    <row r="375" spans="1:3">
      <c r="A375">
        <v>18400143</v>
      </c>
      <c r="B375" t="s">
        <v>1745</v>
      </c>
      <c r="C375" s="82">
        <v>-583345.15</v>
      </c>
    </row>
    <row r="376" spans="1:3">
      <c r="A376">
        <v>18400433</v>
      </c>
      <c r="B376" t="s">
        <v>3040</v>
      </c>
      <c r="C376" s="82">
        <v>-63367.96</v>
      </c>
    </row>
    <row r="377" spans="1:3">
      <c r="A377">
        <v>18400483</v>
      </c>
      <c r="B377" t="s">
        <v>664</v>
      </c>
      <c r="C377" s="82">
        <v>-136620.04</v>
      </c>
    </row>
    <row r="378" spans="1:3">
      <c r="A378">
        <v>18500003</v>
      </c>
      <c r="B378" t="s">
        <v>704</v>
      </c>
      <c r="C378" s="82">
        <v>19799.330000000002</v>
      </c>
    </row>
    <row r="379" spans="1:3">
      <c r="A379">
        <v>18600011</v>
      </c>
      <c r="B379" t="s">
        <v>313</v>
      </c>
      <c r="C379" s="82">
        <v>-30402.76</v>
      </c>
    </row>
    <row r="380" spans="1:3">
      <c r="A380">
        <v>18600013</v>
      </c>
      <c r="B380" t="s">
        <v>1351</v>
      </c>
      <c r="C380" s="82">
        <v>1350820.85</v>
      </c>
    </row>
    <row r="381" spans="1:3">
      <c r="A381">
        <v>18600053</v>
      </c>
      <c r="B381" t="s">
        <v>1352</v>
      </c>
      <c r="C381" s="82">
        <v>3559258.72</v>
      </c>
    </row>
    <row r="382" spans="1:3">
      <c r="A382">
        <v>18600091</v>
      </c>
      <c r="B382" t="s">
        <v>2307</v>
      </c>
      <c r="C382" s="82">
        <v>2046.86</v>
      </c>
    </row>
    <row r="383" spans="1:3">
      <c r="A383">
        <v>18600122</v>
      </c>
      <c r="B383" t="s">
        <v>1688</v>
      </c>
      <c r="C383">
        <v>643.74</v>
      </c>
    </row>
    <row r="384" spans="1:3">
      <c r="A384">
        <v>18600123</v>
      </c>
      <c r="B384" t="s">
        <v>256</v>
      </c>
      <c r="C384" s="82">
        <v>1990.05</v>
      </c>
    </row>
    <row r="385" spans="1:3">
      <c r="A385">
        <v>18600143</v>
      </c>
      <c r="B385" t="s">
        <v>1367</v>
      </c>
      <c r="C385" s="82">
        <v>25380.22</v>
      </c>
    </row>
    <row r="386" spans="1:3">
      <c r="A386">
        <v>18600291</v>
      </c>
      <c r="B386" t="s">
        <v>3076</v>
      </c>
      <c r="C386" s="82">
        <v>12399.37</v>
      </c>
    </row>
    <row r="387" spans="1:3">
      <c r="A387">
        <v>18600342</v>
      </c>
      <c r="B387" t="s">
        <v>2985</v>
      </c>
      <c r="C387" s="82">
        <v>10256.49</v>
      </c>
    </row>
    <row r="388" spans="1:3">
      <c r="A388">
        <v>18600403</v>
      </c>
      <c r="B388" t="s">
        <v>2771</v>
      </c>
      <c r="C388" s="82">
        <v>1483711.45</v>
      </c>
    </row>
    <row r="389" spans="1:3">
      <c r="A389">
        <v>18600411</v>
      </c>
      <c r="B389" t="s">
        <v>2986</v>
      </c>
      <c r="C389" s="82">
        <v>129880.74</v>
      </c>
    </row>
    <row r="390" spans="1:3">
      <c r="A390">
        <v>18600512</v>
      </c>
      <c r="B390" t="s">
        <v>2589</v>
      </c>
      <c r="C390" s="82">
        <v>25869349.620000001</v>
      </c>
    </row>
    <row r="391" spans="1:3">
      <c r="A391">
        <v>18600551</v>
      </c>
      <c r="B391" t="s">
        <v>1580</v>
      </c>
      <c r="C391" s="82">
        <v>62283</v>
      </c>
    </row>
    <row r="392" spans="1:3">
      <c r="A392">
        <v>18600561</v>
      </c>
      <c r="B392" t="s">
        <v>1158</v>
      </c>
      <c r="C392" s="82">
        <v>9216819</v>
      </c>
    </row>
    <row r="393" spans="1:3">
      <c r="A393">
        <v>18600571</v>
      </c>
      <c r="B393" t="s">
        <v>1441</v>
      </c>
      <c r="C393" s="82">
        <v>61428443.93</v>
      </c>
    </row>
    <row r="394" spans="1:3">
      <c r="A394">
        <v>18600751</v>
      </c>
      <c r="B394" t="s">
        <v>2393</v>
      </c>
      <c r="C394" s="82">
        <v>2596200.92</v>
      </c>
    </row>
    <row r="395" spans="1:3">
      <c r="A395">
        <v>18600761</v>
      </c>
      <c r="B395" t="s">
        <v>2394</v>
      </c>
      <c r="C395" s="82">
        <v>1130158.71</v>
      </c>
    </row>
    <row r="396" spans="1:3">
      <c r="A396">
        <v>18600771</v>
      </c>
      <c r="B396" t="s">
        <v>2563</v>
      </c>
      <c r="C396" s="82">
        <v>2681925.2000000002</v>
      </c>
    </row>
    <row r="397" spans="1:3">
      <c r="A397">
        <v>18600781</v>
      </c>
      <c r="B397" t="s">
        <v>2564</v>
      </c>
      <c r="C397" s="82">
        <v>1443602.84</v>
      </c>
    </row>
    <row r="398" spans="1:3">
      <c r="A398">
        <v>18600941</v>
      </c>
      <c r="B398" t="s">
        <v>3104</v>
      </c>
      <c r="C398" s="82">
        <v>10376.14</v>
      </c>
    </row>
    <row r="399" spans="1:3">
      <c r="A399">
        <v>18600943</v>
      </c>
      <c r="B399" t="s">
        <v>3105</v>
      </c>
      <c r="C399" s="82">
        <v>135360.54</v>
      </c>
    </row>
    <row r="400" spans="1:3">
      <c r="A400">
        <v>18601021</v>
      </c>
      <c r="B400" t="s">
        <v>2824</v>
      </c>
      <c r="C400" s="82">
        <v>952081.11</v>
      </c>
    </row>
    <row r="401" spans="1:3">
      <c r="A401">
        <v>18601173</v>
      </c>
      <c r="B401" t="s">
        <v>3006</v>
      </c>
      <c r="C401" s="82">
        <v>162853.93</v>
      </c>
    </row>
    <row r="402" spans="1:3">
      <c r="A402">
        <v>18601502</v>
      </c>
      <c r="B402" t="s">
        <v>2773</v>
      </c>
      <c r="C402" s="82">
        <v>172875.06</v>
      </c>
    </row>
    <row r="403" spans="1:3">
      <c r="A403">
        <v>18602231</v>
      </c>
      <c r="B403" t="s">
        <v>2150</v>
      </c>
      <c r="C403" s="82">
        <v>26052.76</v>
      </c>
    </row>
    <row r="404" spans="1:3">
      <c r="A404">
        <v>18603003</v>
      </c>
      <c r="B404" t="s">
        <v>3103</v>
      </c>
      <c r="C404" s="82">
        <v>2705280.79</v>
      </c>
    </row>
    <row r="405" spans="1:3">
      <c r="A405">
        <v>18603011</v>
      </c>
      <c r="B405" t="s">
        <v>3054</v>
      </c>
      <c r="C405" s="82">
        <v>2296467.83</v>
      </c>
    </row>
    <row r="406" spans="1:3">
      <c r="A406">
        <v>18603021</v>
      </c>
      <c r="B406" t="s">
        <v>3077</v>
      </c>
      <c r="C406" s="82">
        <v>4904603.22</v>
      </c>
    </row>
    <row r="407" spans="1:3">
      <c r="A407">
        <v>18603031</v>
      </c>
      <c r="B407" t="s">
        <v>3047</v>
      </c>
      <c r="C407" s="82">
        <v>2484953.36</v>
      </c>
    </row>
    <row r="408" spans="1:3">
      <c r="A408">
        <v>18603041</v>
      </c>
      <c r="B408" t="s">
        <v>3078</v>
      </c>
      <c r="C408" s="82">
        <v>1218824.52</v>
      </c>
    </row>
    <row r="409" spans="1:3">
      <c r="A409">
        <v>18603051</v>
      </c>
      <c r="B409" t="s">
        <v>3082</v>
      </c>
      <c r="C409" s="82">
        <v>1582452.89</v>
      </c>
    </row>
    <row r="410" spans="1:3">
      <c r="A410">
        <v>18605011</v>
      </c>
      <c r="B410" t="s">
        <v>3159</v>
      </c>
      <c r="C410" s="82">
        <v>2802122.36</v>
      </c>
    </row>
    <row r="411" spans="1:3">
      <c r="A411">
        <v>18608001</v>
      </c>
      <c r="B411" t="s">
        <v>1613</v>
      </c>
      <c r="C411" s="82">
        <v>401594.03</v>
      </c>
    </row>
    <row r="412" spans="1:3">
      <c r="A412">
        <v>18608002</v>
      </c>
      <c r="B412" t="s">
        <v>3088</v>
      </c>
      <c r="C412" s="82">
        <v>20675.54</v>
      </c>
    </row>
    <row r="413" spans="1:3">
      <c r="A413">
        <v>18608011</v>
      </c>
      <c r="B413" t="s">
        <v>1614</v>
      </c>
      <c r="C413" s="82">
        <v>267622.8</v>
      </c>
    </row>
    <row r="414" spans="1:3">
      <c r="A414">
        <v>18608012</v>
      </c>
      <c r="B414" t="s">
        <v>3084</v>
      </c>
      <c r="C414" s="82">
        <v>285656.25</v>
      </c>
    </row>
    <row r="415" spans="1:3">
      <c r="A415">
        <v>18608021</v>
      </c>
      <c r="B415" t="s">
        <v>1615</v>
      </c>
      <c r="C415" s="82">
        <v>2254508.17</v>
      </c>
    </row>
    <row r="416" spans="1:3">
      <c r="A416">
        <v>18608031</v>
      </c>
      <c r="B416" t="s">
        <v>1616</v>
      </c>
      <c r="C416" s="82">
        <v>490000</v>
      </c>
    </row>
    <row r="417" spans="1:3">
      <c r="A417">
        <v>18608041</v>
      </c>
      <c r="B417" t="s">
        <v>1627</v>
      </c>
      <c r="C417" s="82">
        <v>2084468.4</v>
      </c>
    </row>
    <row r="418" spans="1:3">
      <c r="A418">
        <v>18608051</v>
      </c>
      <c r="B418" t="s">
        <v>1617</v>
      </c>
      <c r="C418" s="82">
        <v>1448068.83</v>
      </c>
    </row>
    <row r="419" spans="1:3">
      <c r="A419">
        <v>18608062</v>
      </c>
      <c r="B419" t="s">
        <v>511</v>
      </c>
      <c r="C419" s="82">
        <v>-50260052.850000001</v>
      </c>
    </row>
    <row r="420" spans="1:3">
      <c r="A420">
        <v>18608081</v>
      </c>
      <c r="B420" t="s">
        <v>1618</v>
      </c>
      <c r="C420" s="82">
        <v>659654.59</v>
      </c>
    </row>
    <row r="421" spans="1:3">
      <c r="A421">
        <v>18608111</v>
      </c>
      <c r="B421" t="s">
        <v>1619</v>
      </c>
      <c r="C421" s="82">
        <v>250000</v>
      </c>
    </row>
    <row r="422" spans="1:3">
      <c r="A422">
        <v>18608112</v>
      </c>
      <c r="B422" t="s">
        <v>1628</v>
      </c>
      <c r="C422" s="82">
        <v>38709751.939999998</v>
      </c>
    </row>
    <row r="423" spans="1:3">
      <c r="A423">
        <v>18608141</v>
      </c>
      <c r="B423" t="s">
        <v>1592</v>
      </c>
      <c r="C423" s="82">
        <v>224879.76</v>
      </c>
    </row>
    <row r="424" spans="1:3">
      <c r="A424">
        <v>18608151</v>
      </c>
      <c r="B424" t="s">
        <v>1645</v>
      </c>
      <c r="C424" s="82">
        <v>75000</v>
      </c>
    </row>
    <row r="425" spans="1:3">
      <c r="A425">
        <v>18608171</v>
      </c>
      <c r="B425" t="s">
        <v>2753</v>
      </c>
      <c r="C425" s="82">
        <v>212588.68</v>
      </c>
    </row>
    <row r="426" spans="1:3">
      <c r="A426">
        <v>18608181</v>
      </c>
      <c r="B426" t="s">
        <v>2300</v>
      </c>
      <c r="C426" s="82">
        <v>50000</v>
      </c>
    </row>
    <row r="427" spans="1:3">
      <c r="A427">
        <v>18608191</v>
      </c>
      <c r="B427" t="s">
        <v>2308</v>
      </c>
      <c r="C427" s="82">
        <v>400495.47</v>
      </c>
    </row>
    <row r="428" spans="1:3">
      <c r="A428">
        <v>18608211</v>
      </c>
      <c r="B428" t="s">
        <v>2754</v>
      </c>
      <c r="C428" s="82">
        <v>111880.23</v>
      </c>
    </row>
    <row r="429" spans="1:3">
      <c r="A429">
        <v>18608212</v>
      </c>
      <c r="B429" t="s">
        <v>1629</v>
      </c>
      <c r="C429" s="82">
        <v>1459702.79</v>
      </c>
    </row>
    <row r="430" spans="1:3">
      <c r="A430">
        <v>18608221</v>
      </c>
      <c r="B430" t="s">
        <v>2463</v>
      </c>
      <c r="C430" s="82">
        <v>103463.48</v>
      </c>
    </row>
    <row r="431" spans="1:3">
      <c r="A431">
        <v>18608231</v>
      </c>
      <c r="B431" t="s">
        <v>2570</v>
      </c>
      <c r="C431" s="82">
        <v>196349.47</v>
      </c>
    </row>
    <row r="432" spans="1:3">
      <c r="A432">
        <v>18608241</v>
      </c>
      <c r="B432" t="s">
        <v>2464</v>
      </c>
      <c r="C432" s="82">
        <v>80000</v>
      </c>
    </row>
    <row r="433" spans="1:3">
      <c r="A433">
        <v>18608312</v>
      </c>
      <c r="B433" t="s">
        <v>1630</v>
      </c>
      <c r="C433" s="82">
        <v>3945645.97</v>
      </c>
    </row>
    <row r="434" spans="1:3">
      <c r="A434">
        <v>18608412</v>
      </c>
      <c r="B434" t="s">
        <v>2726</v>
      </c>
      <c r="C434" s="82">
        <v>2651381.7400000002</v>
      </c>
    </row>
    <row r="435" spans="1:3">
      <c r="A435">
        <v>18608612</v>
      </c>
      <c r="B435" t="s">
        <v>1631</v>
      </c>
      <c r="C435" s="82">
        <v>776531.8</v>
      </c>
    </row>
    <row r="436" spans="1:3">
      <c r="A436">
        <v>18608712</v>
      </c>
      <c r="B436" t="s">
        <v>1632</v>
      </c>
      <c r="C436" s="82">
        <v>4066899.1</v>
      </c>
    </row>
    <row r="437" spans="1:3">
      <c r="A437">
        <v>18608752</v>
      </c>
      <c r="B437" t="s">
        <v>1633</v>
      </c>
      <c r="C437" s="82">
        <v>935530</v>
      </c>
    </row>
    <row r="438" spans="1:3">
      <c r="A438">
        <v>18608772</v>
      </c>
      <c r="B438" t="s">
        <v>2941</v>
      </c>
      <c r="C438" s="82">
        <v>-3488999.1</v>
      </c>
    </row>
    <row r="439" spans="1:3">
      <c r="A439">
        <v>18608782</v>
      </c>
      <c r="B439" t="s">
        <v>2942</v>
      </c>
      <c r="C439" s="82">
        <v>-801550.75</v>
      </c>
    </row>
    <row r="440" spans="1:3">
      <c r="A440">
        <v>18608792</v>
      </c>
      <c r="B440" t="s">
        <v>2943</v>
      </c>
      <c r="C440" s="82">
        <v>-160310.15</v>
      </c>
    </row>
    <row r="441" spans="1:3">
      <c r="A441">
        <v>18609312</v>
      </c>
      <c r="B441" t="s">
        <v>2717</v>
      </c>
      <c r="C441" s="82">
        <v>12405154.710000001</v>
      </c>
    </row>
    <row r="442" spans="1:3">
      <c r="A442">
        <v>18609422</v>
      </c>
      <c r="B442" t="s">
        <v>2480</v>
      </c>
      <c r="C442" s="82">
        <v>20976731.640000001</v>
      </c>
    </row>
    <row r="443" spans="1:3">
      <c r="A443">
        <v>18609432</v>
      </c>
      <c r="B443" t="s">
        <v>2725</v>
      </c>
      <c r="C443" s="82">
        <v>4499379.5199999996</v>
      </c>
    </row>
    <row r="444" spans="1:3">
      <c r="A444">
        <v>18609532</v>
      </c>
      <c r="B444" t="s">
        <v>1634</v>
      </c>
      <c r="C444" s="82">
        <v>231369.84</v>
      </c>
    </row>
    <row r="445" spans="1:3">
      <c r="A445">
        <v>18609542</v>
      </c>
      <c r="B445" t="s">
        <v>1019</v>
      </c>
      <c r="C445" s="82">
        <v>1230020.25</v>
      </c>
    </row>
    <row r="446" spans="1:3">
      <c r="A446">
        <v>18609572</v>
      </c>
      <c r="B446" t="s">
        <v>2476</v>
      </c>
      <c r="C446" s="82">
        <v>725000</v>
      </c>
    </row>
    <row r="447" spans="1:3">
      <c r="A447">
        <v>18609582</v>
      </c>
      <c r="B447" t="s">
        <v>2477</v>
      </c>
      <c r="C447" s="82">
        <v>3292137.5</v>
      </c>
    </row>
    <row r="448" spans="1:3">
      <c r="A448">
        <v>18609592</v>
      </c>
      <c r="B448" t="s">
        <v>2478</v>
      </c>
      <c r="C448" s="82">
        <v>2973501.24</v>
      </c>
    </row>
    <row r="449" spans="1:3">
      <c r="A449">
        <v>18609602</v>
      </c>
      <c r="B449" t="s">
        <v>2479</v>
      </c>
      <c r="C449" s="82">
        <v>236667.89</v>
      </c>
    </row>
    <row r="450" spans="1:3">
      <c r="A450">
        <v>18609622</v>
      </c>
      <c r="B450" t="s">
        <v>2481</v>
      </c>
      <c r="C450" s="82">
        <v>1000000</v>
      </c>
    </row>
    <row r="451" spans="1:3">
      <c r="A451">
        <v>18609642</v>
      </c>
      <c r="B451" t="s">
        <v>2483</v>
      </c>
      <c r="C451" s="82">
        <v>912374.12</v>
      </c>
    </row>
    <row r="452" spans="1:3">
      <c r="A452">
        <v>18609652</v>
      </c>
      <c r="B452" t="s">
        <v>2484</v>
      </c>
      <c r="C452" s="82">
        <v>1270000</v>
      </c>
    </row>
    <row r="453" spans="1:3">
      <c r="A453">
        <v>18609662</v>
      </c>
      <c r="B453" t="s">
        <v>2485</v>
      </c>
      <c r="C453" s="82">
        <v>526709.31000000006</v>
      </c>
    </row>
    <row r="454" spans="1:3">
      <c r="A454">
        <v>18609672</v>
      </c>
      <c r="B454" t="s">
        <v>2486</v>
      </c>
      <c r="C454" s="82">
        <v>300000</v>
      </c>
    </row>
    <row r="455" spans="1:3">
      <c r="A455">
        <v>18609682</v>
      </c>
      <c r="B455" t="s">
        <v>2506</v>
      </c>
      <c r="C455" s="82">
        <v>70000</v>
      </c>
    </row>
    <row r="456" spans="1:3">
      <c r="A456">
        <v>18609692</v>
      </c>
      <c r="B456" t="s">
        <v>2507</v>
      </c>
      <c r="C456" s="82">
        <v>50000</v>
      </c>
    </row>
    <row r="457" spans="1:3">
      <c r="A457">
        <v>18609801</v>
      </c>
      <c r="B457" t="s">
        <v>2385</v>
      </c>
      <c r="C457" s="82">
        <v>163563</v>
      </c>
    </row>
    <row r="458" spans="1:3">
      <c r="A458">
        <v>18609821</v>
      </c>
      <c r="B458" t="s">
        <v>1094</v>
      </c>
      <c r="C458" s="82">
        <v>1175482.24</v>
      </c>
    </row>
    <row r="459" spans="1:3">
      <c r="A459">
        <v>18609841</v>
      </c>
      <c r="B459" t="s">
        <v>2605</v>
      </c>
      <c r="C459" s="82">
        <v>1449786</v>
      </c>
    </row>
    <row r="460" spans="1:3">
      <c r="A460">
        <v>18609861</v>
      </c>
      <c r="B460" t="s">
        <v>2386</v>
      </c>
      <c r="C460" s="82">
        <v>1978034.52</v>
      </c>
    </row>
    <row r="461" spans="1:3">
      <c r="A461">
        <v>18630031</v>
      </c>
      <c r="B461" t="s">
        <v>1944</v>
      </c>
      <c r="C461" s="82">
        <v>465681.06</v>
      </c>
    </row>
    <row r="462" spans="1:3">
      <c r="A462">
        <v>18700032</v>
      </c>
      <c r="B462" t="s">
        <v>2526</v>
      </c>
      <c r="C462" s="82">
        <v>35891.71</v>
      </c>
    </row>
    <row r="463" spans="1:3">
      <c r="A463">
        <v>18700041</v>
      </c>
      <c r="B463" t="s">
        <v>2167</v>
      </c>
      <c r="C463" s="82">
        <v>428029.03</v>
      </c>
    </row>
    <row r="464" spans="1:3">
      <c r="A464">
        <v>18700062</v>
      </c>
      <c r="B464" t="s">
        <v>2527</v>
      </c>
      <c r="C464" s="82">
        <v>5520.71</v>
      </c>
    </row>
    <row r="465" spans="1:3">
      <c r="A465">
        <v>18700071</v>
      </c>
      <c r="B465" t="s">
        <v>2528</v>
      </c>
      <c r="C465" s="82">
        <v>55721.35</v>
      </c>
    </row>
    <row r="466" spans="1:3">
      <c r="A466">
        <v>18900013</v>
      </c>
      <c r="B466" t="s">
        <v>670</v>
      </c>
      <c r="C466" s="82">
        <v>35934</v>
      </c>
    </row>
    <row r="467" spans="1:3">
      <c r="A467">
        <v>18900173</v>
      </c>
      <c r="B467" t="s">
        <v>530</v>
      </c>
      <c r="C467" s="82">
        <v>1548068.06</v>
      </c>
    </row>
    <row r="468" spans="1:3">
      <c r="A468">
        <v>18900183</v>
      </c>
      <c r="B468" t="s">
        <v>367</v>
      </c>
      <c r="C468" s="82">
        <v>350273.93</v>
      </c>
    </row>
    <row r="469" spans="1:3">
      <c r="A469">
        <v>18900193</v>
      </c>
      <c r="B469" t="s">
        <v>534</v>
      </c>
      <c r="C469" s="82">
        <v>2872551.76</v>
      </c>
    </row>
    <row r="470" spans="1:3">
      <c r="A470">
        <v>18900243</v>
      </c>
      <c r="B470" t="s">
        <v>1886</v>
      </c>
      <c r="C470" s="82">
        <v>12537.08</v>
      </c>
    </row>
    <row r="471" spans="1:3">
      <c r="A471">
        <v>18900253</v>
      </c>
      <c r="B471" t="s">
        <v>1881</v>
      </c>
      <c r="C471" s="82">
        <v>739057.23</v>
      </c>
    </row>
    <row r="472" spans="1:3">
      <c r="A472">
        <v>18900263</v>
      </c>
      <c r="B472" t="s">
        <v>1882</v>
      </c>
      <c r="C472" s="82">
        <v>561622.5</v>
      </c>
    </row>
    <row r="473" spans="1:3">
      <c r="A473">
        <v>18900273</v>
      </c>
      <c r="B473" t="s">
        <v>802</v>
      </c>
      <c r="C473" s="82">
        <v>1719663</v>
      </c>
    </row>
    <row r="474" spans="1:3">
      <c r="A474">
        <v>18900283</v>
      </c>
      <c r="B474" t="s">
        <v>555</v>
      </c>
      <c r="C474" s="82">
        <v>524839.82999999996</v>
      </c>
    </row>
    <row r="475" spans="1:3">
      <c r="A475">
        <v>18900293</v>
      </c>
      <c r="B475" t="s">
        <v>403</v>
      </c>
      <c r="C475" s="82">
        <v>8082.83</v>
      </c>
    </row>
    <row r="476" spans="1:3">
      <c r="A476">
        <v>18900303</v>
      </c>
      <c r="B476" t="s">
        <v>812</v>
      </c>
      <c r="C476" s="82">
        <v>18858.93</v>
      </c>
    </row>
    <row r="477" spans="1:3">
      <c r="A477">
        <v>18900323</v>
      </c>
      <c r="B477" t="s">
        <v>667</v>
      </c>
      <c r="C477" s="82">
        <v>484264.38</v>
      </c>
    </row>
    <row r="478" spans="1:3">
      <c r="A478">
        <v>18900353</v>
      </c>
      <c r="B478" t="s">
        <v>1040</v>
      </c>
      <c r="C478" s="82">
        <v>92353.01</v>
      </c>
    </row>
    <row r="479" spans="1:3">
      <c r="A479">
        <v>18900373</v>
      </c>
      <c r="B479" t="s">
        <v>1030</v>
      </c>
      <c r="C479" s="82">
        <v>4252377.8099999996</v>
      </c>
    </row>
    <row r="480" spans="1:3">
      <c r="A480">
        <v>18900383</v>
      </c>
      <c r="B480" t="s">
        <v>1020</v>
      </c>
      <c r="C480" s="82">
        <v>477387.09</v>
      </c>
    </row>
    <row r="481" spans="1:3">
      <c r="A481">
        <v>18900393</v>
      </c>
      <c r="B481" t="s">
        <v>2415</v>
      </c>
      <c r="C481" s="82">
        <v>14785821.23</v>
      </c>
    </row>
    <row r="482" spans="1:3">
      <c r="A482">
        <v>18900403</v>
      </c>
      <c r="B482" t="s">
        <v>2718</v>
      </c>
      <c r="C482" s="82">
        <v>200456.31</v>
      </c>
    </row>
    <row r="483" spans="1:3">
      <c r="A483">
        <v>18900413</v>
      </c>
      <c r="B483" t="s">
        <v>2722</v>
      </c>
      <c r="C483" s="82">
        <v>263307.24</v>
      </c>
    </row>
    <row r="484" spans="1:3">
      <c r="A484">
        <v>18900423</v>
      </c>
      <c r="B484" t="s">
        <v>2719</v>
      </c>
      <c r="C484" s="82">
        <v>1049530.25</v>
      </c>
    </row>
    <row r="485" spans="1:3">
      <c r="A485">
        <v>18900433</v>
      </c>
      <c r="B485" t="s">
        <v>2826</v>
      </c>
      <c r="C485" s="82">
        <v>4860842.59</v>
      </c>
    </row>
    <row r="486" spans="1:3">
      <c r="A486">
        <v>18900443</v>
      </c>
      <c r="B486" t="s">
        <v>3055</v>
      </c>
      <c r="C486" s="82">
        <v>121110.17</v>
      </c>
    </row>
    <row r="487" spans="1:3">
      <c r="A487">
        <v>18900451</v>
      </c>
      <c r="B487" t="s">
        <v>3116</v>
      </c>
      <c r="C487" s="82">
        <v>41073.93</v>
      </c>
    </row>
    <row r="488" spans="1:3">
      <c r="A488">
        <v>18900452</v>
      </c>
      <c r="B488" t="s">
        <v>3116</v>
      </c>
      <c r="C488" s="82">
        <v>25174.34</v>
      </c>
    </row>
    <row r="489" spans="1:3">
      <c r="A489">
        <v>18900533</v>
      </c>
      <c r="B489" t="s">
        <v>2827</v>
      </c>
      <c r="C489" s="82">
        <v>821491.69</v>
      </c>
    </row>
    <row r="490" spans="1:3">
      <c r="A490">
        <v>19000003</v>
      </c>
      <c r="B490" t="s">
        <v>129</v>
      </c>
      <c r="C490" s="82">
        <v>4019028.64</v>
      </c>
    </row>
    <row r="491" spans="1:3">
      <c r="A491">
        <v>19000013</v>
      </c>
      <c r="B491" t="s">
        <v>762</v>
      </c>
      <c r="C491" s="82">
        <v>3061690.52</v>
      </c>
    </row>
    <row r="492" spans="1:3">
      <c r="A492">
        <v>19000032</v>
      </c>
      <c r="B492" t="s">
        <v>1826</v>
      </c>
      <c r="C492" s="82">
        <v>8514566.5199999996</v>
      </c>
    </row>
    <row r="493" spans="1:3">
      <c r="A493">
        <v>19000042</v>
      </c>
      <c r="B493" t="s">
        <v>1863</v>
      </c>
      <c r="C493" s="82">
        <v>4352731.04</v>
      </c>
    </row>
    <row r="494" spans="1:3">
      <c r="A494">
        <v>19000043</v>
      </c>
      <c r="B494" t="s">
        <v>8</v>
      </c>
      <c r="C494" s="82">
        <v>8445043.6400000006</v>
      </c>
    </row>
    <row r="495" spans="1:3">
      <c r="A495">
        <v>19000062</v>
      </c>
      <c r="B495" t="s">
        <v>352</v>
      </c>
      <c r="C495">
        <v>-0.97</v>
      </c>
    </row>
    <row r="496" spans="1:3">
      <c r="A496">
        <v>19000081</v>
      </c>
      <c r="B496" t="s">
        <v>1746</v>
      </c>
      <c r="C496" s="82">
        <v>9777894.3000000007</v>
      </c>
    </row>
    <row r="497" spans="1:3">
      <c r="A497">
        <v>19000091</v>
      </c>
      <c r="B497" t="s">
        <v>702</v>
      </c>
      <c r="C497" s="82">
        <v>8037020</v>
      </c>
    </row>
    <row r="498" spans="1:3">
      <c r="A498">
        <v>19000093</v>
      </c>
      <c r="B498" t="s">
        <v>771</v>
      </c>
      <c r="C498" s="82">
        <v>4726291.57</v>
      </c>
    </row>
    <row r="499" spans="1:3">
      <c r="A499">
        <v>19000103</v>
      </c>
      <c r="B499" t="s">
        <v>3007</v>
      </c>
      <c r="C499" s="82">
        <v>1171477.75</v>
      </c>
    </row>
    <row r="500" spans="1:3">
      <c r="A500">
        <v>19000111</v>
      </c>
      <c r="B500" t="s">
        <v>915</v>
      </c>
      <c r="C500" s="82">
        <v>38003.620000000003</v>
      </c>
    </row>
    <row r="501" spans="1:3">
      <c r="A501">
        <v>19000112</v>
      </c>
      <c r="B501" t="s">
        <v>2060</v>
      </c>
      <c r="C501" s="82">
        <v>48279.15</v>
      </c>
    </row>
    <row r="502" spans="1:3">
      <c r="A502">
        <v>19000122</v>
      </c>
      <c r="B502" t="s">
        <v>2221</v>
      </c>
      <c r="C502" s="82">
        <v>15780.43</v>
      </c>
    </row>
    <row r="503" spans="1:3">
      <c r="A503">
        <v>19000133</v>
      </c>
      <c r="B503" t="s">
        <v>1060</v>
      </c>
      <c r="C503" s="82">
        <v>13250635.43</v>
      </c>
    </row>
    <row r="504" spans="1:3">
      <c r="A504">
        <v>19000151</v>
      </c>
      <c r="B504" t="s">
        <v>170</v>
      </c>
      <c r="C504" s="82">
        <v>537599.30000000005</v>
      </c>
    </row>
    <row r="505" spans="1:3">
      <c r="A505">
        <v>19000181</v>
      </c>
      <c r="B505" t="s">
        <v>994</v>
      </c>
      <c r="C505" s="82">
        <v>-1149457.6599999999</v>
      </c>
    </row>
    <row r="506" spans="1:3">
      <c r="A506">
        <v>19000193</v>
      </c>
      <c r="B506" t="s">
        <v>2669</v>
      </c>
      <c r="C506" s="82">
        <v>720695.44</v>
      </c>
    </row>
    <row r="507" spans="1:3">
      <c r="A507">
        <v>19000251</v>
      </c>
      <c r="B507" t="s">
        <v>733</v>
      </c>
      <c r="C507" s="82">
        <v>28782.9</v>
      </c>
    </row>
    <row r="508" spans="1:3">
      <c r="A508">
        <v>19000283</v>
      </c>
      <c r="B508" t="s">
        <v>1584</v>
      </c>
      <c r="C508" s="82">
        <v>2236055.58</v>
      </c>
    </row>
    <row r="509" spans="1:3">
      <c r="A509">
        <v>19000361</v>
      </c>
      <c r="B509" t="s">
        <v>1121</v>
      </c>
      <c r="C509" s="82">
        <v>159437</v>
      </c>
    </row>
    <row r="510" spans="1:3">
      <c r="A510">
        <v>19000371</v>
      </c>
      <c r="B510" t="s">
        <v>1122</v>
      </c>
      <c r="C510" s="82">
        <v>36047.49</v>
      </c>
    </row>
    <row r="511" spans="1:3">
      <c r="A511">
        <v>19000403</v>
      </c>
      <c r="B511" t="s">
        <v>286</v>
      </c>
      <c r="C511" s="82">
        <v>162998.04999999999</v>
      </c>
    </row>
    <row r="512" spans="1:3">
      <c r="A512">
        <v>19000413</v>
      </c>
      <c r="B512" t="s">
        <v>993</v>
      </c>
      <c r="C512" s="82">
        <v>35000</v>
      </c>
    </row>
    <row r="513" spans="1:3">
      <c r="A513">
        <v>19000433</v>
      </c>
      <c r="B513" t="s">
        <v>2982</v>
      </c>
      <c r="C513" s="82">
        <v>-10282674.039999999</v>
      </c>
    </row>
    <row r="514" spans="1:3">
      <c r="A514">
        <v>19000441</v>
      </c>
      <c r="B514" t="s">
        <v>339</v>
      </c>
      <c r="C514" s="82">
        <v>4513202.62</v>
      </c>
    </row>
    <row r="515" spans="1:3">
      <c r="A515">
        <v>19000443</v>
      </c>
      <c r="B515" t="s">
        <v>524</v>
      </c>
      <c r="C515" s="82">
        <v>40958267.469999999</v>
      </c>
    </row>
    <row r="516" spans="1:3">
      <c r="A516">
        <v>19000453</v>
      </c>
      <c r="B516" t="s">
        <v>525</v>
      </c>
      <c r="C516" s="82">
        <v>4302989.67</v>
      </c>
    </row>
    <row r="517" spans="1:3">
      <c r="A517">
        <v>19000463</v>
      </c>
      <c r="B517" t="s">
        <v>526</v>
      </c>
      <c r="C517" s="82">
        <v>-1778496.29</v>
      </c>
    </row>
    <row r="518" spans="1:3">
      <c r="A518">
        <v>19000471</v>
      </c>
      <c r="B518" t="s">
        <v>808</v>
      </c>
      <c r="C518" s="82">
        <v>3553612.83</v>
      </c>
    </row>
    <row r="519" spans="1:3">
      <c r="A519">
        <v>19000473</v>
      </c>
      <c r="B519" t="s">
        <v>2163</v>
      </c>
      <c r="C519" s="82">
        <v>2562568</v>
      </c>
    </row>
    <row r="520" spans="1:3">
      <c r="A520">
        <v>19000491</v>
      </c>
      <c r="B520" t="s">
        <v>2540</v>
      </c>
      <c r="C520" s="82">
        <v>2170722.75</v>
      </c>
    </row>
    <row r="521" spans="1:3">
      <c r="A521">
        <v>19000551</v>
      </c>
      <c r="B521" t="s">
        <v>3126</v>
      </c>
      <c r="C521" s="82">
        <v>1965399</v>
      </c>
    </row>
    <row r="522" spans="1:3">
      <c r="A522">
        <v>19000552</v>
      </c>
      <c r="B522" t="s">
        <v>2521</v>
      </c>
      <c r="C522" s="82">
        <v>518906.62</v>
      </c>
    </row>
    <row r="523" spans="1:3">
      <c r="A523">
        <v>19000553</v>
      </c>
      <c r="B523" t="s">
        <v>101</v>
      </c>
      <c r="C523" s="82">
        <v>312067.18</v>
      </c>
    </row>
    <row r="524" spans="1:3">
      <c r="A524">
        <v>19000562</v>
      </c>
      <c r="B524" t="s">
        <v>763</v>
      </c>
      <c r="C524" s="82">
        <v>1053511.02</v>
      </c>
    </row>
    <row r="525" spans="1:3">
      <c r="A525">
        <v>19000563</v>
      </c>
      <c r="B525" t="s">
        <v>2180</v>
      </c>
      <c r="C525" s="82">
        <v>13465.38</v>
      </c>
    </row>
    <row r="526" spans="1:3">
      <c r="A526">
        <v>19000572</v>
      </c>
      <c r="B526" t="s">
        <v>764</v>
      </c>
      <c r="C526" s="82">
        <v>293035.57</v>
      </c>
    </row>
    <row r="527" spans="1:3">
      <c r="A527">
        <v>19000573</v>
      </c>
      <c r="B527" t="s">
        <v>2248</v>
      </c>
      <c r="C527" s="82">
        <v>317366.25</v>
      </c>
    </row>
    <row r="528" spans="1:3">
      <c r="A528">
        <v>19000581</v>
      </c>
      <c r="B528" t="s">
        <v>195</v>
      </c>
      <c r="C528" s="82">
        <v>3205772.04</v>
      </c>
    </row>
    <row r="529" spans="1:3">
      <c r="A529">
        <v>19000592</v>
      </c>
      <c r="B529" t="s">
        <v>584</v>
      </c>
      <c r="C529" s="82">
        <v>3743709.28</v>
      </c>
    </row>
    <row r="530" spans="1:3">
      <c r="A530">
        <v>19000601</v>
      </c>
      <c r="B530" t="s">
        <v>2138</v>
      </c>
      <c r="C530" s="82">
        <v>153438697</v>
      </c>
    </row>
    <row r="531" spans="1:3">
      <c r="A531">
        <v>19000621</v>
      </c>
      <c r="B531" t="s">
        <v>2197</v>
      </c>
      <c r="C531" s="82">
        <v>50714044.149999999</v>
      </c>
    </row>
    <row r="532" spans="1:3">
      <c r="A532">
        <v>19000641</v>
      </c>
      <c r="B532" t="s">
        <v>2194</v>
      </c>
      <c r="C532" s="82">
        <v>630915.5</v>
      </c>
    </row>
    <row r="533" spans="1:3">
      <c r="A533">
        <v>19000671</v>
      </c>
      <c r="B533" t="s">
        <v>2214</v>
      </c>
      <c r="C533" s="82">
        <v>32765538.120000001</v>
      </c>
    </row>
    <row r="534" spans="1:3">
      <c r="A534">
        <v>19000691</v>
      </c>
      <c r="B534" t="s">
        <v>2541</v>
      </c>
      <c r="C534" s="82">
        <v>21000</v>
      </c>
    </row>
    <row r="535" spans="1:3">
      <c r="A535">
        <v>19000692</v>
      </c>
      <c r="B535" t="s">
        <v>1218</v>
      </c>
      <c r="C535" s="82">
        <v>350000</v>
      </c>
    </row>
    <row r="536" spans="1:3">
      <c r="A536">
        <v>19000711</v>
      </c>
      <c r="B536" t="s">
        <v>2061</v>
      </c>
      <c r="C536" s="82">
        <v>736995.94</v>
      </c>
    </row>
    <row r="537" spans="1:3">
      <c r="A537">
        <v>19000721</v>
      </c>
      <c r="B537" t="s">
        <v>2222</v>
      </c>
      <c r="C537" s="82">
        <v>-11931.75</v>
      </c>
    </row>
    <row r="538" spans="1:3">
      <c r="A538">
        <v>19000731</v>
      </c>
      <c r="B538" t="s">
        <v>2317</v>
      </c>
      <c r="C538" s="82">
        <v>395280.29</v>
      </c>
    </row>
    <row r="539" spans="1:3">
      <c r="A539">
        <v>19000732</v>
      </c>
      <c r="B539" t="s">
        <v>2313</v>
      </c>
      <c r="C539" s="82">
        <v>267969.82</v>
      </c>
    </row>
    <row r="540" spans="1:3">
      <c r="A540">
        <v>19000741</v>
      </c>
      <c r="B540" t="s">
        <v>2382</v>
      </c>
      <c r="C540" s="82">
        <v>866024.63</v>
      </c>
    </row>
    <row r="541" spans="1:3">
      <c r="A541">
        <v>19000751</v>
      </c>
      <c r="B541" t="s">
        <v>2408</v>
      </c>
      <c r="C541" s="82">
        <v>2124917.5499999998</v>
      </c>
    </row>
    <row r="542" spans="1:3">
      <c r="A542">
        <v>19000752</v>
      </c>
      <c r="B542" t="s">
        <v>2409</v>
      </c>
      <c r="C542" s="82">
        <v>1136644.95</v>
      </c>
    </row>
    <row r="543" spans="1:3">
      <c r="A543">
        <v>19000761</v>
      </c>
      <c r="B543" t="s">
        <v>2432</v>
      </c>
      <c r="C543" s="82">
        <v>407438.98</v>
      </c>
    </row>
    <row r="544" spans="1:3">
      <c r="A544">
        <v>19000771</v>
      </c>
      <c r="B544" t="s">
        <v>2433</v>
      </c>
      <c r="C544">
        <v>0.01</v>
      </c>
    </row>
    <row r="545" spans="1:3">
      <c r="A545">
        <v>19000781</v>
      </c>
      <c r="B545" t="s">
        <v>2542</v>
      </c>
      <c r="C545" s="82">
        <v>2405367.6</v>
      </c>
    </row>
    <row r="546" spans="1:3">
      <c r="A546">
        <v>19000791</v>
      </c>
      <c r="B546" t="s">
        <v>2543</v>
      </c>
      <c r="C546" s="82">
        <v>342148.27</v>
      </c>
    </row>
    <row r="547" spans="1:3">
      <c r="A547">
        <v>19000801</v>
      </c>
      <c r="B547" t="s">
        <v>2544</v>
      </c>
      <c r="C547" s="82">
        <v>28170.91</v>
      </c>
    </row>
    <row r="548" spans="1:3">
      <c r="A548">
        <v>19000811</v>
      </c>
      <c r="B548" t="s">
        <v>2545</v>
      </c>
      <c r="C548" s="82">
        <v>14252.55</v>
      </c>
    </row>
    <row r="549" spans="1:3">
      <c r="A549">
        <v>19000821</v>
      </c>
      <c r="B549" t="s">
        <v>2583</v>
      </c>
      <c r="C549" s="82">
        <v>737396.91</v>
      </c>
    </row>
    <row r="550" spans="1:3">
      <c r="A550">
        <v>19000831</v>
      </c>
      <c r="B550" t="s">
        <v>2626</v>
      </c>
      <c r="C550" s="82">
        <v>931493.09</v>
      </c>
    </row>
    <row r="551" spans="1:3">
      <c r="A551">
        <v>19000841</v>
      </c>
      <c r="B551" t="s">
        <v>2670</v>
      </c>
      <c r="C551" s="82">
        <v>-336438.19</v>
      </c>
    </row>
    <row r="552" spans="1:3">
      <c r="A552">
        <v>19000851</v>
      </c>
      <c r="B552" t="s">
        <v>2802</v>
      </c>
      <c r="C552" s="82">
        <v>1193770.78</v>
      </c>
    </row>
    <row r="553" spans="1:3">
      <c r="A553">
        <v>19000861</v>
      </c>
      <c r="B553" t="s">
        <v>2863</v>
      </c>
      <c r="C553" s="82">
        <v>300164.96999999997</v>
      </c>
    </row>
    <row r="554" spans="1:3">
      <c r="A554">
        <v>19002003</v>
      </c>
      <c r="B554" t="s">
        <v>2990</v>
      </c>
      <c r="C554" s="82">
        <v>122850000</v>
      </c>
    </row>
    <row r="555" spans="1:3">
      <c r="A555">
        <v>19003011</v>
      </c>
      <c r="B555" t="s">
        <v>3060</v>
      </c>
      <c r="C555" s="82">
        <v>2273145.35</v>
      </c>
    </row>
    <row r="556" spans="1:3">
      <c r="A556">
        <v>19003021</v>
      </c>
      <c r="B556" t="s">
        <v>3079</v>
      </c>
      <c r="C556" s="82">
        <v>658036.05000000005</v>
      </c>
    </row>
    <row r="557" spans="1:3">
      <c r="A557">
        <v>19100012</v>
      </c>
      <c r="B557" t="s">
        <v>1000</v>
      </c>
      <c r="C557" s="82">
        <v>3703443.97</v>
      </c>
    </row>
    <row r="558" spans="1:3">
      <c r="A558">
        <v>19100022</v>
      </c>
      <c r="B558" t="s">
        <v>697</v>
      </c>
      <c r="C558" s="82">
        <v>-224298.75</v>
      </c>
    </row>
    <row r="559" spans="1:3">
      <c r="A559">
        <v>19100132</v>
      </c>
      <c r="B559" t="s">
        <v>683</v>
      </c>
      <c r="C559">
        <v>29.33</v>
      </c>
    </row>
    <row r="560" spans="1:3">
      <c r="A560">
        <v>19100142</v>
      </c>
      <c r="B560" t="s">
        <v>684</v>
      </c>
      <c r="C560" s="82">
        <v>-731648.49</v>
      </c>
    </row>
    <row r="561" spans="1:3">
      <c r="A561">
        <v>19100152</v>
      </c>
      <c r="B561" t="s">
        <v>1138</v>
      </c>
      <c r="C561" s="82">
        <v>-47242.76</v>
      </c>
    </row>
    <row r="562" spans="1:3">
      <c r="A562">
        <v>19100162</v>
      </c>
      <c r="B562" t="s">
        <v>312</v>
      </c>
      <c r="C562" s="82">
        <v>27108461.460000001</v>
      </c>
    </row>
    <row r="563" spans="1:3">
      <c r="A563">
        <v>20100023</v>
      </c>
      <c r="B563" t="s">
        <v>1984</v>
      </c>
      <c r="C563" s="82">
        <v>-859037.91</v>
      </c>
    </row>
    <row r="564" spans="1:3">
      <c r="A564">
        <v>20700003</v>
      </c>
      <c r="B564" t="s">
        <v>1296</v>
      </c>
      <c r="C564" s="82">
        <v>-122847945.22</v>
      </c>
    </row>
    <row r="565" spans="1:3">
      <c r="A565">
        <v>20700013</v>
      </c>
      <c r="B565" t="s">
        <v>1889</v>
      </c>
      <c r="C565" s="82">
        <v>-338395484.31</v>
      </c>
    </row>
    <row r="566" spans="1:3">
      <c r="A566">
        <v>20700023</v>
      </c>
      <c r="B566" t="s">
        <v>1345</v>
      </c>
      <c r="C566" s="82">
        <v>-16901820.34</v>
      </c>
    </row>
    <row r="567" spans="1:3">
      <c r="A567">
        <v>21100003</v>
      </c>
      <c r="B567" t="s">
        <v>1186</v>
      </c>
      <c r="C567" s="82">
        <v>-2774705116.4699998</v>
      </c>
    </row>
    <row r="568" spans="1:3">
      <c r="A568">
        <v>21100383</v>
      </c>
      <c r="B568" t="s">
        <v>25</v>
      </c>
      <c r="C568" s="82">
        <v>-491575</v>
      </c>
    </row>
    <row r="569" spans="1:3">
      <c r="A569">
        <v>21400013</v>
      </c>
      <c r="B569" t="s">
        <v>1053</v>
      </c>
      <c r="C569" s="82">
        <v>2148854.7200000002</v>
      </c>
    </row>
    <row r="570" spans="1:3">
      <c r="A570">
        <v>21400033</v>
      </c>
      <c r="B570" t="s">
        <v>1055</v>
      </c>
      <c r="C570" s="82">
        <v>4985024.68</v>
      </c>
    </row>
    <row r="571" spans="1:3">
      <c r="A571">
        <v>21500023</v>
      </c>
      <c r="B571" t="s">
        <v>1346</v>
      </c>
      <c r="C571" s="82">
        <v>-9346764</v>
      </c>
    </row>
    <row r="572" spans="1:3">
      <c r="A572">
        <v>21500033</v>
      </c>
      <c r="B572" t="s">
        <v>1890</v>
      </c>
      <c r="C572" s="82">
        <v>-2541813</v>
      </c>
    </row>
    <row r="573" spans="1:3">
      <c r="A573">
        <v>21600003</v>
      </c>
      <c r="B573" t="s">
        <v>419</v>
      </c>
      <c r="C573" s="82">
        <v>-413187265.80000001</v>
      </c>
    </row>
    <row r="574" spans="1:3">
      <c r="A574">
        <v>21600011</v>
      </c>
      <c r="B574" t="s">
        <v>2097</v>
      </c>
      <c r="C574" s="82">
        <v>24309059.420000002</v>
      </c>
    </row>
    <row r="575" spans="1:3">
      <c r="A575">
        <v>21600013</v>
      </c>
      <c r="B575" t="s">
        <v>672</v>
      </c>
      <c r="C575" s="82">
        <v>77562549.519999996</v>
      </c>
    </row>
    <row r="576" spans="1:3">
      <c r="A576">
        <v>21600023</v>
      </c>
      <c r="B576" t="s">
        <v>1891</v>
      </c>
      <c r="C576" s="82">
        <v>1755001.25</v>
      </c>
    </row>
    <row r="577" spans="1:3">
      <c r="A577">
        <v>21600033</v>
      </c>
      <c r="B577" t="s">
        <v>1196</v>
      </c>
      <c r="C577" s="82">
        <v>1471103.62</v>
      </c>
    </row>
    <row r="578" spans="1:3">
      <c r="A578">
        <v>21600053</v>
      </c>
      <c r="B578" t="s">
        <v>1074</v>
      </c>
      <c r="C578" s="82">
        <v>16359946.109999999</v>
      </c>
    </row>
    <row r="579" spans="1:3">
      <c r="A579">
        <v>21610013</v>
      </c>
      <c r="B579" t="s">
        <v>342</v>
      </c>
      <c r="C579" s="82">
        <v>8341592</v>
      </c>
    </row>
    <row r="580" spans="1:3">
      <c r="A580">
        <v>21900023</v>
      </c>
      <c r="B580" t="s">
        <v>2590</v>
      </c>
      <c r="C580" s="82">
        <v>274209162.23000002</v>
      </c>
    </row>
    <row r="581" spans="1:3">
      <c r="A581">
        <v>21900033</v>
      </c>
      <c r="B581" t="s">
        <v>2591</v>
      </c>
      <c r="C581" s="82">
        <v>-273045051.33999997</v>
      </c>
    </row>
    <row r="582" spans="1:3">
      <c r="A582">
        <v>21900103</v>
      </c>
      <c r="B582" t="s">
        <v>3148</v>
      </c>
      <c r="C582" s="82">
        <v>-15338999.1</v>
      </c>
    </row>
    <row r="583" spans="1:3">
      <c r="A583">
        <v>21900113</v>
      </c>
      <c r="B583" t="s">
        <v>3149</v>
      </c>
      <c r="C583" s="82">
        <v>24128696.399999999</v>
      </c>
    </row>
    <row r="584" spans="1:3">
      <c r="A584">
        <v>21900133</v>
      </c>
      <c r="B584" t="s">
        <v>3150</v>
      </c>
      <c r="C584" s="82">
        <v>465708.7</v>
      </c>
    </row>
    <row r="585" spans="1:3">
      <c r="A585">
        <v>21900143</v>
      </c>
      <c r="B585" t="s">
        <v>3166</v>
      </c>
      <c r="C585" s="82">
        <v>117023621.34999999</v>
      </c>
    </row>
    <row r="586" spans="1:3">
      <c r="A586">
        <v>21900153</v>
      </c>
      <c r="B586" t="s">
        <v>3152</v>
      </c>
      <c r="C586" s="82">
        <v>-40958267.469999999</v>
      </c>
    </row>
    <row r="587" spans="1:3">
      <c r="A587">
        <v>21900163</v>
      </c>
      <c r="B587" t="s">
        <v>3167</v>
      </c>
      <c r="C587" s="82">
        <v>12294256.5</v>
      </c>
    </row>
    <row r="588" spans="1:3">
      <c r="A588">
        <v>21900173</v>
      </c>
      <c r="B588" t="s">
        <v>3154</v>
      </c>
      <c r="C588" s="82">
        <v>-4302989.7300000004</v>
      </c>
    </row>
    <row r="589" spans="1:3">
      <c r="A589">
        <v>21900183</v>
      </c>
      <c r="B589" t="s">
        <v>3155</v>
      </c>
      <c r="C589" s="82">
        <v>-5081416.6500000004</v>
      </c>
    </row>
    <row r="590" spans="1:3">
      <c r="A590">
        <v>21900193</v>
      </c>
      <c r="B590" t="s">
        <v>3156</v>
      </c>
      <c r="C590" s="82">
        <v>1778495.74</v>
      </c>
    </row>
    <row r="591" spans="1:3">
      <c r="A591">
        <v>21900213</v>
      </c>
      <c r="B591" t="s">
        <v>1491</v>
      </c>
      <c r="C591" s="82">
        <v>-407439.23</v>
      </c>
    </row>
    <row r="592" spans="1:3">
      <c r="A592">
        <v>21900223</v>
      </c>
      <c r="B592" t="s">
        <v>3140</v>
      </c>
      <c r="C592" s="82">
        <v>-162998.04999999999</v>
      </c>
    </row>
    <row r="593" spans="1:3">
      <c r="A593">
        <v>21900233</v>
      </c>
      <c r="B593" t="s">
        <v>3109</v>
      </c>
      <c r="C593" s="82">
        <v>5368649.6900000004</v>
      </c>
    </row>
    <row r="594" spans="1:3">
      <c r="A594">
        <v>21900243</v>
      </c>
      <c r="B594" t="s">
        <v>3157</v>
      </c>
      <c r="C594" s="82">
        <v>-8445043.7400000002</v>
      </c>
    </row>
    <row r="595" spans="1:3">
      <c r="A595">
        <v>22100353</v>
      </c>
      <c r="B595" t="s">
        <v>1959</v>
      </c>
      <c r="C595" s="82">
        <v>-10000000</v>
      </c>
    </row>
    <row r="596" spans="1:3">
      <c r="A596">
        <v>22100363</v>
      </c>
      <c r="B596" t="s">
        <v>471</v>
      </c>
      <c r="C596" s="82">
        <v>-2000000</v>
      </c>
    </row>
    <row r="597" spans="1:3">
      <c r="A597">
        <v>22100393</v>
      </c>
      <c r="B597" t="s">
        <v>474</v>
      </c>
      <c r="C597" s="82">
        <v>-15000000</v>
      </c>
    </row>
    <row r="598" spans="1:3">
      <c r="A598">
        <v>22100413</v>
      </c>
      <c r="B598" t="s">
        <v>141</v>
      </c>
      <c r="C598" s="82">
        <v>-2000000</v>
      </c>
    </row>
    <row r="599" spans="1:3">
      <c r="A599">
        <v>22100713</v>
      </c>
      <c r="B599" t="s">
        <v>513</v>
      </c>
      <c r="C599" s="82">
        <v>-300000000</v>
      </c>
    </row>
    <row r="600" spans="1:3">
      <c r="A600">
        <v>22100723</v>
      </c>
      <c r="B600" t="s">
        <v>514</v>
      </c>
      <c r="C600" s="82">
        <v>-200000000</v>
      </c>
    </row>
    <row r="601" spans="1:3">
      <c r="A601">
        <v>22100743</v>
      </c>
      <c r="B601" t="s">
        <v>1322</v>
      </c>
      <c r="C601" s="82">
        <v>-100000000</v>
      </c>
    </row>
    <row r="602" spans="1:3">
      <c r="A602">
        <v>22100823</v>
      </c>
      <c r="B602" t="s">
        <v>1921</v>
      </c>
      <c r="C602" s="82">
        <v>-250000000</v>
      </c>
    </row>
    <row r="603" spans="1:3">
      <c r="A603">
        <v>22100833</v>
      </c>
      <c r="B603" t="s">
        <v>2808</v>
      </c>
      <c r="C603" s="82">
        <v>-138460000</v>
      </c>
    </row>
    <row r="604" spans="1:3">
      <c r="A604">
        <v>22100843</v>
      </c>
      <c r="B604" t="s">
        <v>2812</v>
      </c>
      <c r="C604" s="82">
        <v>-23400000</v>
      </c>
    </row>
    <row r="605" spans="1:3">
      <c r="A605">
        <v>22100923</v>
      </c>
      <c r="B605" t="s">
        <v>2402</v>
      </c>
      <c r="C605" s="82">
        <v>-250000000</v>
      </c>
    </row>
    <row r="606" spans="1:3">
      <c r="A606">
        <v>22100933</v>
      </c>
      <c r="B606" t="s">
        <v>2403</v>
      </c>
      <c r="C606" s="82">
        <v>-45000000</v>
      </c>
    </row>
    <row r="607" spans="1:3">
      <c r="A607">
        <v>22100973</v>
      </c>
      <c r="B607" t="s">
        <v>196</v>
      </c>
      <c r="C607" s="82">
        <v>-250000000</v>
      </c>
    </row>
    <row r="608" spans="1:3">
      <c r="A608">
        <v>22100993</v>
      </c>
      <c r="B608" t="s">
        <v>1736</v>
      </c>
      <c r="C608" s="82">
        <v>-150000000</v>
      </c>
    </row>
    <row r="609" spans="1:3">
      <c r="A609">
        <v>22101023</v>
      </c>
      <c r="B609" t="s">
        <v>1032</v>
      </c>
      <c r="C609" s="82">
        <v>-250000000</v>
      </c>
    </row>
    <row r="610" spans="1:3">
      <c r="A610">
        <v>22101033</v>
      </c>
      <c r="B610" t="s">
        <v>1893</v>
      </c>
      <c r="C610" s="82">
        <v>-300000000</v>
      </c>
    </row>
    <row r="611" spans="1:3">
      <c r="A611">
        <v>22101053</v>
      </c>
      <c r="B611" t="s">
        <v>1943</v>
      </c>
      <c r="C611" s="82">
        <v>-250000000</v>
      </c>
    </row>
    <row r="612" spans="1:3">
      <c r="A612">
        <v>22101113</v>
      </c>
      <c r="B612" t="s">
        <v>1605</v>
      </c>
      <c r="C612" s="82">
        <v>-350000000</v>
      </c>
    </row>
    <row r="613" spans="1:3">
      <c r="A613">
        <v>22101123</v>
      </c>
      <c r="B613" t="s">
        <v>2137</v>
      </c>
      <c r="C613" s="82">
        <v>-325000000</v>
      </c>
    </row>
    <row r="614" spans="1:3">
      <c r="A614">
        <v>22101133</v>
      </c>
      <c r="B614" t="s">
        <v>2132</v>
      </c>
      <c r="C614" s="82">
        <v>-250000000</v>
      </c>
    </row>
    <row r="615" spans="1:3">
      <c r="A615">
        <v>22101143</v>
      </c>
      <c r="B615" t="s">
        <v>2247</v>
      </c>
      <c r="C615" s="82">
        <v>-300000000</v>
      </c>
    </row>
    <row r="616" spans="1:3">
      <c r="A616">
        <v>22600083</v>
      </c>
      <c r="B616" t="s">
        <v>2243</v>
      </c>
      <c r="C616" s="82">
        <v>13181.37</v>
      </c>
    </row>
    <row r="617" spans="1:3">
      <c r="A617">
        <v>22700003</v>
      </c>
      <c r="B617" t="s">
        <v>2289</v>
      </c>
      <c r="C617" s="82">
        <v>-2526028.64</v>
      </c>
    </row>
    <row r="618" spans="1:3">
      <c r="A618">
        <v>22820011</v>
      </c>
      <c r="B618" t="s">
        <v>1864</v>
      </c>
      <c r="C618" s="82">
        <v>-60000</v>
      </c>
    </row>
    <row r="619" spans="1:3">
      <c r="A619">
        <v>22820012</v>
      </c>
      <c r="B619" t="s">
        <v>1865</v>
      </c>
      <c r="C619" s="82">
        <v>-1000000</v>
      </c>
    </row>
    <row r="620" spans="1:3">
      <c r="A620">
        <v>22830003</v>
      </c>
      <c r="B620" t="s">
        <v>1058</v>
      </c>
      <c r="C620" s="82">
        <v>-50153213.869999997</v>
      </c>
    </row>
    <row r="621" spans="1:3">
      <c r="A621">
        <v>22830013</v>
      </c>
      <c r="B621" t="s">
        <v>1057</v>
      </c>
      <c r="C621" s="82">
        <v>-3666270.54</v>
      </c>
    </row>
    <row r="622" spans="1:3">
      <c r="A622">
        <v>22830033</v>
      </c>
      <c r="B622" t="s">
        <v>2420</v>
      </c>
      <c r="C622" s="82">
        <v>-1608655.15</v>
      </c>
    </row>
    <row r="623" spans="1:3">
      <c r="A623">
        <v>22830043</v>
      </c>
      <c r="B623" t="s">
        <v>2836</v>
      </c>
      <c r="C623" s="82">
        <v>-123883.98</v>
      </c>
    </row>
    <row r="624" spans="1:3">
      <c r="A624">
        <v>22830053</v>
      </c>
      <c r="B624" t="s">
        <v>2994</v>
      </c>
      <c r="C624" s="82">
        <v>-1444529.13</v>
      </c>
    </row>
    <row r="625" spans="1:3">
      <c r="A625">
        <v>22830063</v>
      </c>
      <c r="B625" t="s">
        <v>3043</v>
      </c>
      <c r="C625" s="82">
        <v>-114786</v>
      </c>
    </row>
    <row r="626" spans="1:3">
      <c r="A626">
        <v>22830073</v>
      </c>
      <c r="B626" t="s">
        <v>3044</v>
      </c>
      <c r="C626" s="82">
        <v>-179109</v>
      </c>
    </row>
    <row r="627" spans="1:3">
      <c r="A627">
        <v>22840012</v>
      </c>
      <c r="B627" t="s">
        <v>2508</v>
      </c>
      <c r="C627" s="82">
        <v>-725000</v>
      </c>
    </row>
    <row r="628" spans="1:3">
      <c r="A628">
        <v>22840021</v>
      </c>
      <c r="B628" t="s">
        <v>1620</v>
      </c>
      <c r="C628" s="82">
        <v>-250307.28</v>
      </c>
    </row>
    <row r="629" spans="1:3">
      <c r="A629">
        <v>22840022</v>
      </c>
      <c r="B629" t="s">
        <v>2509</v>
      </c>
      <c r="C629" s="82">
        <v>-3292137.5</v>
      </c>
    </row>
    <row r="630" spans="1:3">
      <c r="A630">
        <v>22840031</v>
      </c>
      <c r="B630" t="s">
        <v>1635</v>
      </c>
      <c r="C630" s="82">
        <v>-129471.05</v>
      </c>
    </row>
    <row r="631" spans="1:3">
      <c r="A631">
        <v>22840032</v>
      </c>
      <c r="B631" t="s">
        <v>2510</v>
      </c>
      <c r="C631" s="82">
        <v>-2973501.24</v>
      </c>
    </row>
    <row r="632" spans="1:3">
      <c r="A632">
        <v>22840042</v>
      </c>
      <c r="B632" t="s">
        <v>2511</v>
      </c>
      <c r="C632" s="82">
        <v>-236667.89</v>
      </c>
    </row>
    <row r="633" spans="1:3">
      <c r="A633">
        <v>22840051</v>
      </c>
      <c r="B633" t="s">
        <v>1636</v>
      </c>
      <c r="C633" s="82">
        <v>-15000</v>
      </c>
    </row>
    <row r="634" spans="1:3">
      <c r="A634">
        <v>22840062</v>
      </c>
      <c r="B634" t="s">
        <v>2513</v>
      </c>
      <c r="C634" s="82">
        <v>-1000000</v>
      </c>
    </row>
    <row r="635" spans="1:3">
      <c r="A635">
        <v>22840081</v>
      </c>
      <c r="B635" t="s">
        <v>1621</v>
      </c>
      <c r="C635" s="82">
        <v>-453028.42</v>
      </c>
    </row>
    <row r="636" spans="1:3">
      <c r="A636">
        <v>22840082</v>
      </c>
      <c r="B636" t="s">
        <v>2514</v>
      </c>
      <c r="C636" s="82">
        <v>-912374.12</v>
      </c>
    </row>
    <row r="637" spans="1:3">
      <c r="A637">
        <v>22840092</v>
      </c>
      <c r="B637" t="s">
        <v>2515</v>
      </c>
      <c r="C637" s="82">
        <v>-1270000</v>
      </c>
    </row>
    <row r="638" spans="1:3">
      <c r="A638">
        <v>22840102</v>
      </c>
      <c r="B638" t="s">
        <v>2516</v>
      </c>
      <c r="C638" s="82">
        <v>-526709.31000000006</v>
      </c>
    </row>
    <row r="639" spans="1:3">
      <c r="A639">
        <v>22840111</v>
      </c>
      <c r="B639" t="s">
        <v>1637</v>
      </c>
      <c r="C639" s="82">
        <v>-10000</v>
      </c>
    </row>
    <row r="640" spans="1:3">
      <c r="A640">
        <v>22840112</v>
      </c>
      <c r="B640" t="s">
        <v>2517</v>
      </c>
      <c r="C640" s="82">
        <v>-300000</v>
      </c>
    </row>
    <row r="641" spans="1:3">
      <c r="A641">
        <v>22840122</v>
      </c>
      <c r="B641" t="s">
        <v>2518</v>
      </c>
      <c r="C641" s="82">
        <v>-70000</v>
      </c>
    </row>
    <row r="642" spans="1:3">
      <c r="A642">
        <v>22840131</v>
      </c>
      <c r="B642" t="s">
        <v>1622</v>
      </c>
      <c r="C642" s="82">
        <v>-496387.65</v>
      </c>
    </row>
    <row r="643" spans="1:3">
      <c r="A643">
        <v>22840132</v>
      </c>
      <c r="B643" t="s">
        <v>2519</v>
      </c>
      <c r="C643" s="82">
        <v>-50000</v>
      </c>
    </row>
    <row r="644" spans="1:3">
      <c r="A644">
        <v>22840161</v>
      </c>
      <c r="B644" t="s">
        <v>1623</v>
      </c>
      <c r="C644" s="82">
        <v>-267622.8</v>
      </c>
    </row>
    <row r="645" spans="1:3">
      <c r="A645">
        <v>22840162</v>
      </c>
      <c r="B645" t="s">
        <v>3085</v>
      </c>
      <c r="C645" s="82">
        <v>-285656.25</v>
      </c>
    </row>
    <row r="646" spans="1:3">
      <c r="A646">
        <v>22840171</v>
      </c>
      <c r="B646" t="s">
        <v>1624</v>
      </c>
      <c r="C646" s="82">
        <v>-490000</v>
      </c>
    </row>
    <row r="647" spans="1:3">
      <c r="A647">
        <v>22840181</v>
      </c>
      <c r="B647" t="s">
        <v>1638</v>
      </c>
      <c r="C647" s="82">
        <v>-1448068.83</v>
      </c>
    </row>
    <row r="648" spans="1:3">
      <c r="A648">
        <v>22840191</v>
      </c>
      <c r="B648" t="s">
        <v>1625</v>
      </c>
      <c r="C648" s="82">
        <v>-250000</v>
      </c>
    </row>
    <row r="649" spans="1:3">
      <c r="A649">
        <v>22840221</v>
      </c>
      <c r="B649" t="s">
        <v>1646</v>
      </c>
      <c r="C649" s="82">
        <v>-111500</v>
      </c>
    </row>
    <row r="650" spans="1:3">
      <c r="A650">
        <v>22840231</v>
      </c>
      <c r="B650" t="s">
        <v>441</v>
      </c>
      <c r="C650" s="82">
        <v>-75000</v>
      </c>
    </row>
    <row r="651" spans="1:3">
      <c r="A651">
        <v>22840251</v>
      </c>
      <c r="B651" t="s">
        <v>984</v>
      </c>
      <c r="C651" s="82">
        <v>-14576289</v>
      </c>
    </row>
    <row r="652" spans="1:3">
      <c r="A652">
        <v>22840281</v>
      </c>
      <c r="B652" t="s">
        <v>2301</v>
      </c>
      <c r="C652" s="82">
        <v>-50000</v>
      </c>
    </row>
    <row r="653" spans="1:3">
      <c r="A653">
        <v>22840301</v>
      </c>
      <c r="B653" t="s">
        <v>2465</v>
      </c>
      <c r="C653" s="82">
        <v>-103463.48</v>
      </c>
    </row>
    <row r="654" spans="1:3">
      <c r="A654">
        <v>22840311</v>
      </c>
      <c r="B654" t="s">
        <v>2466</v>
      </c>
      <c r="C654" s="82">
        <v>-80000</v>
      </c>
    </row>
    <row r="655" spans="1:3">
      <c r="A655">
        <v>22840321</v>
      </c>
      <c r="B655" t="s">
        <v>2647</v>
      </c>
      <c r="C655" s="82">
        <v>-165919572</v>
      </c>
    </row>
    <row r="656" spans="1:3">
      <c r="A656">
        <v>22840331</v>
      </c>
      <c r="B656" t="s">
        <v>3086</v>
      </c>
      <c r="C656" s="82">
        <v>-78638212</v>
      </c>
    </row>
    <row r="657" spans="1:3">
      <c r="A657">
        <v>22840332</v>
      </c>
      <c r="B657" t="s">
        <v>2512</v>
      </c>
      <c r="C657" s="82">
        <v>-20976731.640000001</v>
      </c>
    </row>
    <row r="658" spans="1:3">
      <c r="A658">
        <v>22840341</v>
      </c>
      <c r="B658" t="s">
        <v>3065</v>
      </c>
      <c r="C658" s="82">
        <v>-27294327</v>
      </c>
    </row>
    <row r="659" spans="1:3">
      <c r="A659">
        <v>22841001</v>
      </c>
      <c r="B659" t="s">
        <v>1626</v>
      </c>
      <c r="C659" s="82">
        <v>-4610484.08</v>
      </c>
    </row>
    <row r="660" spans="1:3">
      <c r="A660">
        <v>23001021</v>
      </c>
      <c r="B660" t="s">
        <v>29</v>
      </c>
      <c r="C660" s="82">
        <v>-2137847.19</v>
      </c>
    </row>
    <row r="661" spans="1:3">
      <c r="A661">
        <v>23001031</v>
      </c>
      <c r="B661" t="s">
        <v>1167</v>
      </c>
      <c r="C661" s="82">
        <v>-1163547.24</v>
      </c>
    </row>
    <row r="662" spans="1:3">
      <c r="A662">
        <v>23001041</v>
      </c>
      <c r="B662" t="s">
        <v>385</v>
      </c>
      <c r="C662" s="82">
        <v>-1492517.56</v>
      </c>
    </row>
    <row r="663" spans="1:3">
      <c r="A663">
        <v>23001043</v>
      </c>
      <c r="B663" t="s">
        <v>2663</v>
      </c>
      <c r="C663" s="82">
        <v>-421903.65</v>
      </c>
    </row>
    <row r="664" spans="1:3">
      <c r="A664">
        <v>23001061</v>
      </c>
      <c r="B664" t="s">
        <v>1059</v>
      </c>
      <c r="C664" s="82">
        <v>-7024866.1799999997</v>
      </c>
    </row>
    <row r="665" spans="1:3">
      <c r="A665">
        <v>23001071</v>
      </c>
      <c r="B665" t="s">
        <v>876</v>
      </c>
      <c r="C665" s="82">
        <v>-9457913.6899999995</v>
      </c>
    </row>
    <row r="666" spans="1:3">
      <c r="A666">
        <v>23001092</v>
      </c>
      <c r="B666" t="s">
        <v>545</v>
      </c>
      <c r="C666" s="82">
        <v>-9580175.4499999993</v>
      </c>
    </row>
    <row r="667" spans="1:3">
      <c r="A667">
        <v>23001131</v>
      </c>
      <c r="B667" t="s">
        <v>2451</v>
      </c>
      <c r="C667" s="82">
        <v>-5961565.1399999997</v>
      </c>
    </row>
    <row r="668" spans="1:3">
      <c r="A668">
        <v>23001141</v>
      </c>
      <c r="B668" t="s">
        <v>2658</v>
      </c>
      <c r="C668" s="82">
        <v>-581566.99</v>
      </c>
    </row>
    <row r="669" spans="1:3">
      <c r="A669">
        <v>23001151</v>
      </c>
      <c r="B669" t="s">
        <v>2770</v>
      </c>
      <c r="C669" s="82">
        <v>-362411.17</v>
      </c>
    </row>
    <row r="670" spans="1:3">
      <c r="A670">
        <v>23001231</v>
      </c>
      <c r="B670" t="s">
        <v>2628</v>
      </c>
      <c r="C670" s="82">
        <v>-1624735.12</v>
      </c>
    </row>
    <row r="671" spans="1:3">
      <c r="A671">
        <v>23002011</v>
      </c>
      <c r="B671" t="s">
        <v>1870</v>
      </c>
      <c r="C671" s="82">
        <v>-838399.93</v>
      </c>
    </row>
    <row r="672" spans="1:3">
      <c r="A672">
        <v>23002012</v>
      </c>
      <c r="B672" t="s">
        <v>1748</v>
      </c>
      <c r="C672" s="82">
        <v>362823.32</v>
      </c>
    </row>
    <row r="673" spans="1:3">
      <c r="A673">
        <v>23002032</v>
      </c>
      <c r="B673" t="s">
        <v>65</v>
      </c>
      <c r="C673" s="82">
        <v>157517.5</v>
      </c>
    </row>
    <row r="674" spans="1:3">
      <c r="A674">
        <v>23002041</v>
      </c>
      <c r="B674" t="s">
        <v>1220</v>
      </c>
      <c r="C674" s="82">
        <v>-8638631.1799999997</v>
      </c>
    </row>
    <row r="675" spans="1:3">
      <c r="A675">
        <v>23002061</v>
      </c>
      <c r="B675" t="s">
        <v>66</v>
      </c>
      <c r="C675" s="82">
        <v>84429</v>
      </c>
    </row>
    <row r="676" spans="1:3">
      <c r="A676">
        <v>23002071</v>
      </c>
      <c r="B676" t="s">
        <v>50</v>
      </c>
      <c r="C676" s="82">
        <v>250045.14</v>
      </c>
    </row>
    <row r="677" spans="1:3">
      <c r="A677">
        <v>23002072</v>
      </c>
      <c r="B677" t="s">
        <v>2664</v>
      </c>
      <c r="C677" s="82">
        <v>1848310.3</v>
      </c>
    </row>
    <row r="678" spans="1:3">
      <c r="A678">
        <v>23002091</v>
      </c>
      <c r="B678" t="s">
        <v>548</v>
      </c>
      <c r="C678" s="82">
        <v>-334474.14</v>
      </c>
    </row>
    <row r="679" spans="1:3">
      <c r="A679">
        <v>23002092</v>
      </c>
      <c r="B679" t="s">
        <v>549</v>
      </c>
      <c r="C679" s="82">
        <v>-2005827.8</v>
      </c>
    </row>
    <row r="680" spans="1:3">
      <c r="A680">
        <v>23108323</v>
      </c>
      <c r="B680" t="s">
        <v>145</v>
      </c>
      <c r="C680" s="82">
        <v>-20000000</v>
      </c>
    </row>
    <row r="681" spans="1:3">
      <c r="A681">
        <v>23108383</v>
      </c>
      <c r="B681" t="s">
        <v>1009</v>
      </c>
      <c r="C681" s="82">
        <v>-15000000</v>
      </c>
    </row>
    <row r="682" spans="1:3">
      <c r="A682">
        <v>23200011</v>
      </c>
      <c r="B682" t="s">
        <v>1779</v>
      </c>
      <c r="C682" s="82">
        <v>-6444830.9900000002</v>
      </c>
    </row>
    <row r="683" spans="1:3">
      <c r="A683">
        <v>23200031</v>
      </c>
      <c r="B683" t="s">
        <v>430</v>
      </c>
      <c r="C683" s="82">
        <v>-24826718.030000001</v>
      </c>
    </row>
    <row r="684" spans="1:3">
      <c r="A684">
        <v>23200033</v>
      </c>
      <c r="B684" t="s">
        <v>434</v>
      </c>
      <c r="C684" s="82">
        <v>-279473.15999999997</v>
      </c>
    </row>
    <row r="685" spans="1:3">
      <c r="A685">
        <v>23200041</v>
      </c>
      <c r="B685" t="s">
        <v>818</v>
      </c>
      <c r="C685" s="82">
        <v>-8747738</v>
      </c>
    </row>
    <row r="686" spans="1:3">
      <c r="A686">
        <v>23200051</v>
      </c>
      <c r="B686" t="s">
        <v>819</v>
      </c>
      <c r="C686" s="82">
        <v>-2262339.02</v>
      </c>
    </row>
    <row r="687" spans="1:3">
      <c r="A687">
        <v>23200061</v>
      </c>
      <c r="B687" t="s">
        <v>375</v>
      </c>
      <c r="C687" s="82">
        <v>-29463388.899999999</v>
      </c>
    </row>
    <row r="688" spans="1:3">
      <c r="A688">
        <v>23200071</v>
      </c>
      <c r="B688" t="s">
        <v>1899</v>
      </c>
      <c r="C688" s="82">
        <v>-1963534.18</v>
      </c>
    </row>
    <row r="689" spans="1:3">
      <c r="A689">
        <v>23200081</v>
      </c>
      <c r="B689" t="s">
        <v>1900</v>
      </c>
      <c r="C689" s="82">
        <v>-3481901.57</v>
      </c>
    </row>
    <row r="690" spans="1:3">
      <c r="A690">
        <v>23200101</v>
      </c>
      <c r="B690" t="s">
        <v>809</v>
      </c>
      <c r="C690" s="82">
        <v>-709167</v>
      </c>
    </row>
    <row r="691" spans="1:3">
      <c r="A691">
        <v>23200103</v>
      </c>
      <c r="B691" t="s">
        <v>136</v>
      </c>
      <c r="C691" s="82">
        <v>-61672.480000000003</v>
      </c>
    </row>
    <row r="692" spans="1:3">
      <c r="A692">
        <v>23200111</v>
      </c>
      <c r="B692" t="s">
        <v>1901</v>
      </c>
      <c r="C692" s="82">
        <v>-480279.85</v>
      </c>
    </row>
    <row r="693" spans="1:3">
      <c r="A693">
        <v>23200121</v>
      </c>
      <c r="B693" t="s">
        <v>1647</v>
      </c>
      <c r="C693" s="82">
        <v>-204208.97</v>
      </c>
    </row>
    <row r="694" spans="1:3">
      <c r="A694">
        <v>23200222</v>
      </c>
      <c r="B694" t="s">
        <v>279</v>
      </c>
      <c r="C694" s="82">
        <v>-10814878.83</v>
      </c>
    </row>
    <row r="695" spans="1:3">
      <c r="A695">
        <v>23200242</v>
      </c>
      <c r="B695" t="s">
        <v>1701</v>
      </c>
      <c r="C695" s="82">
        <v>-44743606.520000003</v>
      </c>
    </row>
    <row r="696" spans="1:3">
      <c r="A696">
        <v>23200333</v>
      </c>
      <c r="B696" t="s">
        <v>1045</v>
      </c>
      <c r="C696" s="82">
        <v>-13503688.310000001</v>
      </c>
    </row>
    <row r="697" spans="1:3">
      <c r="A697">
        <v>23200483</v>
      </c>
      <c r="B697" t="s">
        <v>665</v>
      </c>
      <c r="C697" s="82">
        <v>-17111354.02</v>
      </c>
    </row>
    <row r="698" spans="1:3">
      <c r="A698">
        <v>23200493</v>
      </c>
      <c r="B698" t="s">
        <v>3094</v>
      </c>
      <c r="C698" s="82">
        <v>-128227.83</v>
      </c>
    </row>
    <row r="699" spans="1:3">
      <c r="A699">
        <v>23200543</v>
      </c>
      <c r="B699" t="s">
        <v>735</v>
      </c>
      <c r="C699" s="82">
        <v>-70700948.099999994</v>
      </c>
    </row>
    <row r="700" spans="1:3">
      <c r="A700">
        <v>23200643</v>
      </c>
      <c r="B700" t="s">
        <v>640</v>
      </c>
      <c r="C700" s="82">
        <v>-5962638.1600000001</v>
      </c>
    </row>
    <row r="701" spans="1:3">
      <c r="A701">
        <v>23200653</v>
      </c>
      <c r="B701" t="s">
        <v>1694</v>
      </c>
      <c r="C701" s="82">
        <v>-1485067.83</v>
      </c>
    </row>
    <row r="702" spans="1:3">
      <c r="A702">
        <v>23200693</v>
      </c>
      <c r="B702" t="s">
        <v>1368</v>
      </c>
      <c r="C702">
        <v>170.64</v>
      </c>
    </row>
    <row r="703" spans="1:3">
      <c r="A703">
        <v>23200733</v>
      </c>
      <c r="B703" t="s">
        <v>248</v>
      </c>
      <c r="C703" s="82">
        <v>1679.89</v>
      </c>
    </row>
    <row r="704" spans="1:3">
      <c r="A704">
        <v>23200743</v>
      </c>
      <c r="B704" t="s">
        <v>1946</v>
      </c>
      <c r="C704">
        <v>460.33</v>
      </c>
    </row>
    <row r="705" spans="1:3">
      <c r="A705">
        <v>23200753</v>
      </c>
      <c r="B705" t="s">
        <v>1674</v>
      </c>
      <c r="C705">
        <v>-23.55</v>
      </c>
    </row>
    <row r="706" spans="1:3">
      <c r="A706">
        <v>23200763</v>
      </c>
      <c r="B706" t="s">
        <v>1945</v>
      </c>
      <c r="C706">
        <v>-306.55</v>
      </c>
    </row>
    <row r="707" spans="1:3">
      <c r="A707">
        <v>23200773</v>
      </c>
      <c r="B707" t="s">
        <v>1128</v>
      </c>
      <c r="C707" s="82">
        <v>-11903.98</v>
      </c>
    </row>
    <row r="708" spans="1:3">
      <c r="A708">
        <v>23201003</v>
      </c>
      <c r="B708" t="s">
        <v>783</v>
      </c>
      <c r="C708" s="82">
        <v>-19146295.16</v>
      </c>
    </row>
    <row r="709" spans="1:3">
      <c r="A709">
        <v>23201013</v>
      </c>
      <c r="B709" t="s">
        <v>1461</v>
      </c>
      <c r="C709" s="82">
        <v>-9441253.0899999999</v>
      </c>
    </row>
    <row r="710" spans="1:3">
      <c r="A710">
        <v>23201033</v>
      </c>
      <c r="B710" t="s">
        <v>1169</v>
      </c>
      <c r="C710" s="82">
        <v>-89760.58</v>
      </c>
    </row>
    <row r="711" spans="1:3">
      <c r="A711">
        <v>23201043</v>
      </c>
      <c r="B711" t="s">
        <v>498</v>
      </c>
      <c r="C711" s="82">
        <v>-181868.22</v>
      </c>
    </row>
    <row r="712" spans="1:3">
      <c r="A712">
        <v>23201113</v>
      </c>
      <c r="B712" t="s">
        <v>575</v>
      </c>
      <c r="C712" s="82">
        <v>3042.12</v>
      </c>
    </row>
    <row r="713" spans="1:3">
      <c r="A713">
        <v>23201153</v>
      </c>
      <c r="B713" t="s">
        <v>2734</v>
      </c>
      <c r="C713" s="82">
        <v>7389.43</v>
      </c>
    </row>
    <row r="714" spans="1:3">
      <c r="A714">
        <v>23201163</v>
      </c>
      <c r="B714" t="s">
        <v>2735</v>
      </c>
      <c r="C714" s="82">
        <v>-5072.84</v>
      </c>
    </row>
    <row r="715" spans="1:3">
      <c r="A715">
        <v>23201173</v>
      </c>
      <c r="B715" t="s">
        <v>496</v>
      </c>
      <c r="C715" s="82">
        <v>10167.67</v>
      </c>
    </row>
    <row r="716" spans="1:3">
      <c r="A716">
        <v>23201193</v>
      </c>
      <c r="B716" t="s">
        <v>2736</v>
      </c>
      <c r="C716" s="82">
        <v>-20233.22</v>
      </c>
    </row>
    <row r="717" spans="1:3">
      <c r="A717">
        <v>23201203</v>
      </c>
      <c r="B717" t="s">
        <v>2737</v>
      </c>
      <c r="C717" s="82">
        <v>-5853.36</v>
      </c>
    </row>
    <row r="718" spans="1:3">
      <c r="A718">
        <v>23201251</v>
      </c>
      <c r="B718" t="s">
        <v>2665</v>
      </c>
      <c r="C718" s="82">
        <v>-316812</v>
      </c>
    </row>
    <row r="719" spans="1:3">
      <c r="A719">
        <v>23202183</v>
      </c>
      <c r="B719" t="s">
        <v>1255</v>
      </c>
      <c r="C719" s="82">
        <v>-105210.12</v>
      </c>
    </row>
    <row r="720" spans="1:3">
      <c r="A720">
        <v>23300043</v>
      </c>
      <c r="B720" t="s">
        <v>1034</v>
      </c>
      <c r="C720" s="82">
        <v>-28932785.219999999</v>
      </c>
    </row>
    <row r="721" spans="1:3">
      <c r="A721">
        <v>23500003</v>
      </c>
      <c r="B721" t="s">
        <v>2755</v>
      </c>
      <c r="C721" s="82">
        <v>-22287950.800000001</v>
      </c>
    </row>
    <row r="722" spans="1:3">
      <c r="A722">
        <v>23500011</v>
      </c>
      <c r="B722" t="s">
        <v>991</v>
      </c>
      <c r="C722" s="82">
        <v>-2637953.81</v>
      </c>
    </row>
    <row r="723" spans="1:3">
      <c r="A723">
        <v>23500141</v>
      </c>
      <c r="B723" t="s">
        <v>1416</v>
      </c>
      <c r="C723">
        <v>-500</v>
      </c>
    </row>
    <row r="724" spans="1:3">
      <c r="A724">
        <v>23600021</v>
      </c>
      <c r="B724" t="s">
        <v>2494</v>
      </c>
      <c r="C724" s="82">
        <v>-4900737.13</v>
      </c>
    </row>
    <row r="725" spans="1:3">
      <c r="A725">
        <v>23600022</v>
      </c>
      <c r="B725" t="s">
        <v>2495</v>
      </c>
      <c r="C725" s="82">
        <v>-2721938.73</v>
      </c>
    </row>
    <row r="726" spans="1:3">
      <c r="A726">
        <v>23600033</v>
      </c>
      <c r="B726" t="s">
        <v>1916</v>
      </c>
      <c r="C726" s="82">
        <v>1451.26</v>
      </c>
    </row>
    <row r="727" spans="1:3">
      <c r="A727">
        <v>23600063</v>
      </c>
      <c r="B727" t="s">
        <v>949</v>
      </c>
      <c r="C727">
        <v>-176.3</v>
      </c>
    </row>
    <row r="728" spans="1:3">
      <c r="A728">
        <v>23600201</v>
      </c>
      <c r="B728" t="s">
        <v>487</v>
      </c>
      <c r="C728" s="82">
        <v>-42675439.380000003</v>
      </c>
    </row>
    <row r="729" spans="1:3">
      <c r="A729">
        <v>23600211</v>
      </c>
      <c r="B729" t="s">
        <v>488</v>
      </c>
      <c r="C729" s="82">
        <v>-4006978.34</v>
      </c>
    </row>
    <row r="730" spans="1:3">
      <c r="A730">
        <v>23600213</v>
      </c>
      <c r="B730" t="s">
        <v>1855</v>
      </c>
      <c r="C730" s="82">
        <v>-13461.48</v>
      </c>
    </row>
    <row r="731" spans="1:3">
      <c r="A731">
        <v>23600221</v>
      </c>
      <c r="B731" t="s">
        <v>714</v>
      </c>
      <c r="C731" s="82">
        <v>351449.71</v>
      </c>
    </row>
    <row r="732" spans="1:3">
      <c r="A732">
        <v>23600232</v>
      </c>
      <c r="B732" t="s">
        <v>489</v>
      </c>
      <c r="C732" s="82">
        <v>-19942303.190000001</v>
      </c>
    </row>
    <row r="733" spans="1:3">
      <c r="A733">
        <v>23600351</v>
      </c>
      <c r="B733" t="s">
        <v>1664</v>
      </c>
      <c r="C733" s="82">
        <v>-7418399.4900000002</v>
      </c>
    </row>
    <row r="734" spans="1:3">
      <c r="A734">
        <v>23600391</v>
      </c>
      <c r="B734" t="s">
        <v>745</v>
      </c>
      <c r="C734" s="82">
        <v>-257250.72</v>
      </c>
    </row>
    <row r="735" spans="1:3">
      <c r="A735">
        <v>23600431</v>
      </c>
      <c r="B735" t="s">
        <v>3127</v>
      </c>
      <c r="C735" s="82">
        <v>-4146.3900000000003</v>
      </c>
    </row>
    <row r="736" spans="1:3">
      <c r="A736">
        <v>23600451</v>
      </c>
      <c r="B736" t="s">
        <v>1335</v>
      </c>
      <c r="C736">
        <v>-7.0000000000000007E-2</v>
      </c>
    </row>
    <row r="737" spans="1:3">
      <c r="A737">
        <v>23600471</v>
      </c>
      <c r="B737" t="s">
        <v>1847</v>
      </c>
      <c r="C737" s="82">
        <v>-5363231.24</v>
      </c>
    </row>
    <row r="738" spans="1:3">
      <c r="A738">
        <v>23600552</v>
      </c>
      <c r="B738" t="s">
        <v>1847</v>
      </c>
      <c r="C738" s="82">
        <v>-3006884.16</v>
      </c>
    </row>
    <row r="739" spans="1:3">
      <c r="A739">
        <v>23600602</v>
      </c>
      <c r="B739" t="s">
        <v>1848</v>
      </c>
      <c r="C739" s="82">
        <v>-3876893.68</v>
      </c>
    </row>
    <row r="740" spans="1:3">
      <c r="A740">
        <v>23601003</v>
      </c>
      <c r="B740" t="s">
        <v>1731</v>
      </c>
      <c r="C740" s="82">
        <v>-115614.61</v>
      </c>
    </row>
    <row r="741" spans="1:3">
      <c r="A741">
        <v>23601013</v>
      </c>
      <c r="B741" t="s">
        <v>2496</v>
      </c>
      <c r="C741" s="82">
        <v>-32124.27</v>
      </c>
    </row>
    <row r="742" spans="1:3">
      <c r="A742">
        <v>23601023</v>
      </c>
      <c r="B742" t="s">
        <v>689</v>
      </c>
      <c r="C742" s="82">
        <v>-6543.36</v>
      </c>
    </row>
    <row r="743" spans="1:3">
      <c r="A743">
        <v>23601043</v>
      </c>
      <c r="B743" t="s">
        <v>1856</v>
      </c>
      <c r="C743" s="82">
        <v>-2184.31</v>
      </c>
    </row>
    <row r="744" spans="1:3">
      <c r="A744">
        <v>23700323</v>
      </c>
      <c r="B744" t="s">
        <v>1702</v>
      </c>
      <c r="C744" s="82">
        <v>-336875</v>
      </c>
    </row>
    <row r="745" spans="1:3">
      <c r="A745">
        <v>23700333</v>
      </c>
      <c r="B745" t="s">
        <v>1703</v>
      </c>
      <c r="C745" s="82">
        <v>-67466.820000000007</v>
      </c>
    </row>
    <row r="746" spans="1:3">
      <c r="A746">
        <v>23700363</v>
      </c>
      <c r="B746" t="s">
        <v>1704</v>
      </c>
      <c r="C746" s="82">
        <v>-491562.5</v>
      </c>
    </row>
    <row r="747" spans="1:3">
      <c r="A747">
        <v>23700383</v>
      </c>
      <c r="B747" t="s">
        <v>199</v>
      </c>
      <c r="C747" s="82">
        <v>-66000</v>
      </c>
    </row>
    <row r="748" spans="1:3">
      <c r="A748">
        <v>23700713</v>
      </c>
      <c r="B748" t="s">
        <v>1165</v>
      </c>
      <c r="C748" s="82">
        <v>-116700.29</v>
      </c>
    </row>
    <row r="749" spans="1:3">
      <c r="A749">
        <v>23700813</v>
      </c>
      <c r="B749" t="s">
        <v>402</v>
      </c>
      <c r="C749" s="82">
        <v>-874999.83</v>
      </c>
    </row>
    <row r="750" spans="1:3">
      <c r="A750">
        <v>23700823</v>
      </c>
      <c r="B750" t="s">
        <v>132</v>
      </c>
      <c r="C750" s="82">
        <v>-2808333.16</v>
      </c>
    </row>
    <row r="751" spans="1:3">
      <c r="A751">
        <v>23700841</v>
      </c>
      <c r="B751" t="s">
        <v>1269</v>
      </c>
      <c r="C751" s="82">
        <v>-233257.36</v>
      </c>
    </row>
    <row r="752" spans="1:3">
      <c r="A752">
        <v>23700873</v>
      </c>
      <c r="B752" t="s">
        <v>1917</v>
      </c>
      <c r="C752" s="82">
        <v>-4387500</v>
      </c>
    </row>
    <row r="753" spans="1:3">
      <c r="A753">
        <v>23700963</v>
      </c>
      <c r="B753" t="s">
        <v>1976</v>
      </c>
      <c r="C753" s="82">
        <v>-6891826.6699999999</v>
      </c>
    </row>
    <row r="754" spans="1:3">
      <c r="A754">
        <v>23700973</v>
      </c>
      <c r="B754" t="s">
        <v>1977</v>
      </c>
      <c r="C754" s="82">
        <v>-6421875</v>
      </c>
    </row>
    <row r="755" spans="1:3">
      <c r="A755">
        <v>23700993</v>
      </c>
      <c r="B755" t="s">
        <v>1735</v>
      </c>
      <c r="C755" s="82">
        <v>-1299250</v>
      </c>
    </row>
    <row r="756" spans="1:3">
      <c r="A756">
        <v>23701013</v>
      </c>
      <c r="B756" t="s">
        <v>1035</v>
      </c>
      <c r="C756" s="82">
        <v>-15808.87</v>
      </c>
    </row>
    <row r="757" spans="1:3">
      <c r="A757">
        <v>23701023</v>
      </c>
      <c r="B757" t="s">
        <v>1036</v>
      </c>
      <c r="C757" s="82">
        <v>-7750637.8200000003</v>
      </c>
    </row>
    <row r="758" spans="1:3">
      <c r="A758">
        <v>23701033</v>
      </c>
      <c r="B758" t="s">
        <v>1894</v>
      </c>
      <c r="C758" s="82">
        <v>-3973533.33</v>
      </c>
    </row>
    <row r="759" spans="1:3">
      <c r="A759">
        <v>23701053</v>
      </c>
      <c r="B759" t="s">
        <v>1943</v>
      </c>
      <c r="C759" s="82">
        <v>-8717500.1199999992</v>
      </c>
    </row>
    <row r="760" spans="1:3">
      <c r="A760">
        <v>23701063</v>
      </c>
      <c r="B760" t="s">
        <v>1987</v>
      </c>
      <c r="C760" s="82">
        <v>-195862.43</v>
      </c>
    </row>
    <row r="761" spans="1:3">
      <c r="A761">
        <v>23701113</v>
      </c>
      <c r="B761" t="s">
        <v>445</v>
      </c>
      <c r="C761" s="82">
        <v>-3358250</v>
      </c>
    </row>
    <row r="762" spans="1:3">
      <c r="A762">
        <v>23701123</v>
      </c>
      <c r="B762" t="s">
        <v>2137</v>
      </c>
      <c r="C762" s="82">
        <v>-4028329.95</v>
      </c>
    </row>
    <row r="763" spans="1:3">
      <c r="A763">
        <v>23701133</v>
      </c>
      <c r="B763" t="s">
        <v>2132</v>
      </c>
      <c r="C763" s="82">
        <v>-5443777.5899999999</v>
      </c>
    </row>
    <row r="764" spans="1:3">
      <c r="A764">
        <v>23701143</v>
      </c>
      <c r="B764" t="s">
        <v>2247</v>
      </c>
      <c r="C764" s="82">
        <v>-2208216.66</v>
      </c>
    </row>
    <row r="765" spans="1:3">
      <c r="A765">
        <v>23701153</v>
      </c>
      <c r="B765" t="s">
        <v>2402</v>
      </c>
      <c r="C765" s="82">
        <v>-492666.67</v>
      </c>
    </row>
    <row r="766" spans="1:3">
      <c r="A766">
        <v>23701163</v>
      </c>
      <c r="B766" t="s">
        <v>2403</v>
      </c>
      <c r="C766" s="82">
        <v>-94000</v>
      </c>
    </row>
    <row r="767" spans="1:3">
      <c r="A767">
        <v>23701173</v>
      </c>
      <c r="B767" t="s">
        <v>2763</v>
      </c>
      <c r="C767" s="82">
        <v>-25176.61</v>
      </c>
    </row>
    <row r="768" spans="1:3">
      <c r="A768">
        <v>23701183</v>
      </c>
      <c r="B768" t="s">
        <v>2808</v>
      </c>
      <c r="C768" s="82">
        <v>-1364984.83</v>
      </c>
    </row>
    <row r="769" spans="1:3">
      <c r="A769">
        <v>23701193</v>
      </c>
      <c r="B769" t="s">
        <v>2812</v>
      </c>
      <c r="C769" s="82">
        <v>-236600</v>
      </c>
    </row>
    <row r="770" spans="1:3">
      <c r="A770">
        <v>24100063</v>
      </c>
      <c r="B770" t="s">
        <v>1918</v>
      </c>
      <c r="C770">
        <v>444.44</v>
      </c>
    </row>
    <row r="771" spans="1:3">
      <c r="A771">
        <v>24100173</v>
      </c>
      <c r="B771" t="s">
        <v>1918</v>
      </c>
      <c r="C771" s="82">
        <v>-68481.899999999994</v>
      </c>
    </row>
    <row r="772" spans="1:3">
      <c r="A772">
        <v>24100212</v>
      </c>
      <c r="B772" t="s">
        <v>1207</v>
      </c>
      <c r="C772" s="82">
        <v>-1723732.91</v>
      </c>
    </row>
    <row r="773" spans="1:3">
      <c r="A773">
        <v>24200011</v>
      </c>
      <c r="B773" t="s">
        <v>2450</v>
      </c>
      <c r="C773" s="82">
        <v>-59525.65</v>
      </c>
    </row>
    <row r="774" spans="1:3">
      <c r="A774">
        <v>24200041</v>
      </c>
      <c r="B774" t="s">
        <v>1222</v>
      </c>
      <c r="C774" s="82">
        <v>-436490</v>
      </c>
    </row>
    <row r="775" spans="1:3">
      <c r="A775">
        <v>24200061</v>
      </c>
      <c r="B775" t="s">
        <v>2740</v>
      </c>
      <c r="C775" s="82">
        <v>-878459.77</v>
      </c>
    </row>
    <row r="776" spans="1:3">
      <c r="A776">
        <v>24200103</v>
      </c>
      <c r="B776" t="s">
        <v>2622</v>
      </c>
      <c r="C776" s="82">
        <v>-25000</v>
      </c>
    </row>
    <row r="777" spans="1:3">
      <c r="A777">
        <v>24200451</v>
      </c>
      <c r="B777" t="s">
        <v>2227</v>
      </c>
      <c r="C777" s="82">
        <v>-351556.19</v>
      </c>
    </row>
    <row r="778" spans="1:3">
      <c r="A778">
        <v>24200461</v>
      </c>
      <c r="B778" t="s">
        <v>2647</v>
      </c>
      <c r="C778" s="82">
        <v>-2366594.67</v>
      </c>
    </row>
    <row r="779" spans="1:3">
      <c r="A779">
        <v>24200511</v>
      </c>
      <c r="B779" t="s">
        <v>1081</v>
      </c>
      <c r="C779" s="82">
        <v>-3855523.24</v>
      </c>
    </row>
    <row r="780" spans="1:3">
      <c r="A780">
        <v>24200521</v>
      </c>
      <c r="B780" t="s">
        <v>2899</v>
      </c>
      <c r="C780" s="82">
        <v>-161798.07999999999</v>
      </c>
    </row>
    <row r="781" spans="1:3">
      <c r="A781">
        <v>24200541</v>
      </c>
      <c r="B781" t="s">
        <v>1289</v>
      </c>
      <c r="C781" s="82">
        <v>-62229.36</v>
      </c>
    </row>
    <row r="782" spans="1:3">
      <c r="A782">
        <v>24200551</v>
      </c>
      <c r="B782" t="s">
        <v>48</v>
      </c>
      <c r="C782" s="82">
        <v>-62229.36</v>
      </c>
    </row>
    <row r="783" spans="1:3">
      <c r="A783">
        <v>24200561</v>
      </c>
      <c r="B783" t="s">
        <v>861</v>
      </c>
      <c r="C783" s="82">
        <v>-10641.6</v>
      </c>
    </row>
    <row r="784" spans="1:3">
      <c r="A784">
        <v>24200571</v>
      </c>
      <c r="B784" t="s">
        <v>417</v>
      </c>
      <c r="C784" s="82">
        <v>-10641.6</v>
      </c>
    </row>
    <row r="785" spans="1:3">
      <c r="A785">
        <v>24200611</v>
      </c>
      <c r="B785" t="s">
        <v>2199</v>
      </c>
      <c r="C785" s="82">
        <v>-114833.34</v>
      </c>
    </row>
    <row r="786" spans="1:3">
      <c r="A786">
        <v>24200622</v>
      </c>
      <c r="B786" t="s">
        <v>782</v>
      </c>
      <c r="C786" s="82">
        <v>-1749480.88</v>
      </c>
    </row>
    <row r="787" spans="1:3">
      <c r="A787">
        <v>24200633</v>
      </c>
      <c r="B787" t="s">
        <v>3035</v>
      </c>
      <c r="C787" s="82">
        <v>-1901183.3</v>
      </c>
    </row>
    <row r="788" spans="1:3">
      <c r="A788">
        <v>24200651</v>
      </c>
      <c r="B788" t="s">
        <v>1417</v>
      </c>
      <c r="C788" s="82">
        <v>-28250</v>
      </c>
    </row>
    <row r="789" spans="1:3">
      <c r="A789">
        <v>24200653</v>
      </c>
      <c r="B789" t="s">
        <v>1714</v>
      </c>
      <c r="C789" s="82">
        <v>-1026681.24</v>
      </c>
    </row>
    <row r="790" spans="1:3">
      <c r="A790">
        <v>24200661</v>
      </c>
      <c r="B790" t="s">
        <v>1418</v>
      </c>
      <c r="C790" s="82">
        <v>-276846.8</v>
      </c>
    </row>
    <row r="791" spans="1:3">
      <c r="A791">
        <v>24200671</v>
      </c>
      <c r="B791" t="s">
        <v>1419</v>
      </c>
      <c r="C791" s="82">
        <v>-81991.600000000006</v>
      </c>
    </row>
    <row r="792" spans="1:3">
      <c r="A792">
        <v>24200681</v>
      </c>
      <c r="B792" t="s">
        <v>1420</v>
      </c>
      <c r="C792" s="82">
        <v>-81991.600000000006</v>
      </c>
    </row>
    <row r="793" spans="1:3">
      <c r="A793">
        <v>24200811</v>
      </c>
      <c r="B793" t="s">
        <v>1095</v>
      </c>
      <c r="C793" s="82">
        <v>-150302</v>
      </c>
    </row>
    <row r="794" spans="1:3">
      <c r="A794">
        <v>24200821</v>
      </c>
      <c r="B794" t="s">
        <v>1096</v>
      </c>
      <c r="C794" s="82">
        <v>-150270</v>
      </c>
    </row>
    <row r="795" spans="1:3">
      <c r="A795">
        <v>24200831</v>
      </c>
      <c r="B795" t="s">
        <v>1097</v>
      </c>
      <c r="C795" s="82">
        <v>-76272.2</v>
      </c>
    </row>
    <row r="796" spans="1:3">
      <c r="A796">
        <v>24200841</v>
      </c>
      <c r="B796" t="s">
        <v>2096</v>
      </c>
      <c r="C796" s="82">
        <v>-323168.90000000002</v>
      </c>
    </row>
    <row r="797" spans="1:3">
      <c r="A797">
        <v>24200851</v>
      </c>
      <c r="B797" t="s">
        <v>1482</v>
      </c>
      <c r="C797" s="82">
        <v>-250742</v>
      </c>
    </row>
    <row r="798" spans="1:3">
      <c r="A798">
        <v>24200871</v>
      </c>
      <c r="B798" t="s">
        <v>2245</v>
      </c>
      <c r="C798" s="82">
        <v>-99037.36</v>
      </c>
    </row>
    <row r="799" spans="1:3">
      <c r="A799">
        <v>24200881</v>
      </c>
      <c r="B799" t="s">
        <v>2579</v>
      </c>
      <c r="C799" s="82">
        <v>-194202</v>
      </c>
    </row>
    <row r="800" spans="1:3">
      <c r="A800">
        <v>24200891</v>
      </c>
      <c r="B800" t="s">
        <v>2207</v>
      </c>
      <c r="C800" s="82">
        <v>-148787.54</v>
      </c>
    </row>
    <row r="801" spans="1:3">
      <c r="A801">
        <v>24200901</v>
      </c>
      <c r="B801" t="s">
        <v>2385</v>
      </c>
      <c r="C801" s="82">
        <v>-163563</v>
      </c>
    </row>
    <row r="802" spans="1:3">
      <c r="A802">
        <v>24200911</v>
      </c>
      <c r="B802" t="s">
        <v>2208</v>
      </c>
      <c r="C802" s="82">
        <v>-16724.07</v>
      </c>
    </row>
    <row r="803" spans="1:3">
      <c r="A803">
        <v>24200921</v>
      </c>
      <c r="B803" t="s">
        <v>1094</v>
      </c>
      <c r="C803" s="82">
        <v>-2557282.2400000002</v>
      </c>
    </row>
    <row r="804" spans="1:3">
      <c r="A804">
        <v>24200931</v>
      </c>
      <c r="B804" t="s">
        <v>1098</v>
      </c>
      <c r="C804" s="82">
        <v>-78642.73</v>
      </c>
    </row>
    <row r="805" spans="1:3">
      <c r="A805">
        <v>24200941</v>
      </c>
      <c r="B805" t="s">
        <v>2605</v>
      </c>
      <c r="C805" s="82">
        <v>-67986</v>
      </c>
    </row>
    <row r="806" spans="1:3">
      <c r="A806">
        <v>24200951</v>
      </c>
      <c r="B806" t="s">
        <v>2389</v>
      </c>
      <c r="C806" s="82">
        <v>-201753.7</v>
      </c>
    </row>
    <row r="807" spans="1:3">
      <c r="A807">
        <v>24200961</v>
      </c>
      <c r="B807" t="s">
        <v>2386</v>
      </c>
      <c r="C807" s="82">
        <v>-1978034.52</v>
      </c>
    </row>
    <row r="808" spans="1:3">
      <c r="A808">
        <v>24200971</v>
      </c>
      <c r="B808" t="s">
        <v>1099</v>
      </c>
      <c r="C808" s="82">
        <v>-101346.71</v>
      </c>
    </row>
    <row r="809" spans="1:3">
      <c r="A809">
        <v>24200991</v>
      </c>
      <c r="B809" t="s">
        <v>2457</v>
      </c>
      <c r="C809" s="82">
        <v>-2501.0500000000002</v>
      </c>
    </row>
    <row r="810" spans="1:3">
      <c r="A810">
        <v>24201031</v>
      </c>
      <c r="B810" t="s">
        <v>2580</v>
      </c>
      <c r="C810" s="82">
        <v>-91356.08</v>
      </c>
    </row>
    <row r="811" spans="1:3">
      <c r="A811">
        <v>24201041</v>
      </c>
      <c r="B811" t="s">
        <v>2581</v>
      </c>
      <c r="C811" s="82">
        <v>-16944</v>
      </c>
    </row>
    <row r="812" spans="1:3">
      <c r="A812">
        <v>24300013</v>
      </c>
      <c r="B812" t="s">
        <v>2290</v>
      </c>
      <c r="C812" s="82">
        <v>-7578087.7199999997</v>
      </c>
    </row>
    <row r="813" spans="1:3">
      <c r="A813">
        <v>24400001</v>
      </c>
      <c r="B813" t="s">
        <v>2592</v>
      </c>
      <c r="C813" s="82">
        <v>-27936841.059999999</v>
      </c>
    </row>
    <row r="814" spans="1:3">
      <c r="A814">
        <v>24400002</v>
      </c>
      <c r="B814" t="s">
        <v>2593</v>
      </c>
      <c r="C814" s="82">
        <v>-24327333.129999999</v>
      </c>
    </row>
    <row r="815" spans="1:3">
      <c r="A815">
        <v>24400011</v>
      </c>
      <c r="B815" t="s">
        <v>2594</v>
      </c>
      <c r="C815" s="82">
        <v>-22962913</v>
      </c>
    </row>
    <row r="816" spans="1:3">
      <c r="A816">
        <v>24400012</v>
      </c>
      <c r="B816" t="s">
        <v>2595</v>
      </c>
      <c r="C816" s="82">
        <v>-12436372.84</v>
      </c>
    </row>
    <row r="817" spans="1:3">
      <c r="A817">
        <v>24500111</v>
      </c>
      <c r="B817" t="s">
        <v>2490</v>
      </c>
      <c r="C817" s="82">
        <v>-1164110.8899999999</v>
      </c>
    </row>
    <row r="818" spans="1:3">
      <c r="A818">
        <v>25200121</v>
      </c>
      <c r="B818" t="s">
        <v>1898</v>
      </c>
      <c r="C818" s="82">
        <v>-135739.34</v>
      </c>
    </row>
    <row r="819" spans="1:3">
      <c r="A819">
        <v>25200122</v>
      </c>
      <c r="B819" t="s">
        <v>1144</v>
      </c>
      <c r="C819" s="82">
        <v>-16384</v>
      </c>
    </row>
    <row r="820" spans="1:3">
      <c r="A820">
        <v>25200152</v>
      </c>
      <c r="B820" t="s">
        <v>1270</v>
      </c>
      <c r="C820" s="82">
        <v>-107354.9</v>
      </c>
    </row>
    <row r="821" spans="1:3">
      <c r="A821">
        <v>25200161</v>
      </c>
      <c r="B821" t="s">
        <v>55</v>
      </c>
      <c r="C821" s="82">
        <v>-5163571.1900000004</v>
      </c>
    </row>
    <row r="822" spans="1:3">
      <c r="A822">
        <v>25200171</v>
      </c>
      <c r="B822" t="s">
        <v>56</v>
      </c>
      <c r="C822" s="82">
        <v>-11479991.390000001</v>
      </c>
    </row>
    <row r="823" spans="1:3">
      <c r="A823">
        <v>25200181</v>
      </c>
      <c r="B823" t="s">
        <v>1276</v>
      </c>
      <c r="C823" s="82">
        <v>-23745930.98</v>
      </c>
    </row>
    <row r="824" spans="1:3">
      <c r="A824">
        <v>25200202</v>
      </c>
      <c r="B824" t="s">
        <v>1375</v>
      </c>
      <c r="C824" s="82">
        <v>-17001659.34</v>
      </c>
    </row>
    <row r="825" spans="1:3">
      <c r="A825">
        <v>25200222</v>
      </c>
      <c r="B825" t="s">
        <v>1376</v>
      </c>
      <c r="C825" s="82">
        <v>-920950</v>
      </c>
    </row>
    <row r="826" spans="1:3">
      <c r="A826">
        <v>25200262</v>
      </c>
      <c r="B826" t="s">
        <v>1143</v>
      </c>
      <c r="C826" s="82">
        <v>-39367.31</v>
      </c>
    </row>
    <row r="827" spans="1:3">
      <c r="A827">
        <v>25300001</v>
      </c>
      <c r="B827" t="s">
        <v>594</v>
      </c>
      <c r="C827" s="82">
        <v>-102991.83</v>
      </c>
    </row>
    <row r="828" spans="1:3">
      <c r="A828">
        <v>25300011</v>
      </c>
      <c r="B828" t="s">
        <v>1061</v>
      </c>
      <c r="C828" s="82">
        <v>-6901</v>
      </c>
    </row>
    <row r="829" spans="1:3">
      <c r="A829">
        <v>25300033</v>
      </c>
      <c r="B829" t="s">
        <v>340</v>
      </c>
      <c r="C829" s="82">
        <v>-11482938.16</v>
      </c>
    </row>
    <row r="830" spans="1:3">
      <c r="A830">
        <v>25300071</v>
      </c>
      <c r="B830" t="s">
        <v>2181</v>
      </c>
      <c r="C830" s="82">
        <v>-144897269</v>
      </c>
    </row>
    <row r="831" spans="1:3">
      <c r="A831">
        <v>25300081</v>
      </c>
      <c r="B831" t="s">
        <v>2838</v>
      </c>
      <c r="C831" s="82">
        <v>-1000</v>
      </c>
    </row>
    <row r="832" spans="1:3">
      <c r="A832">
        <v>25300091</v>
      </c>
      <c r="B832" t="s">
        <v>2798</v>
      </c>
      <c r="C832" s="82">
        <v>-3410773.64</v>
      </c>
    </row>
    <row r="833" spans="1:3">
      <c r="A833">
        <v>25300121</v>
      </c>
      <c r="B833" t="s">
        <v>2859</v>
      </c>
      <c r="C833" s="82">
        <v>-857614.2</v>
      </c>
    </row>
    <row r="834" spans="1:3">
      <c r="A834">
        <v>25300141</v>
      </c>
      <c r="B834" t="s">
        <v>774</v>
      </c>
      <c r="C834" s="82">
        <v>-3037125.92</v>
      </c>
    </row>
    <row r="835" spans="1:3">
      <c r="A835">
        <v>25300151</v>
      </c>
      <c r="B835" t="s">
        <v>1257</v>
      </c>
      <c r="C835" s="82">
        <v>-8942848.5700000003</v>
      </c>
    </row>
    <row r="836" spans="1:3">
      <c r="A836">
        <v>25300153</v>
      </c>
      <c r="B836" t="s">
        <v>2623</v>
      </c>
      <c r="C836" s="82">
        <v>-125000</v>
      </c>
    </row>
    <row r="837" spans="1:3">
      <c r="A837">
        <v>25300161</v>
      </c>
      <c r="B837" t="s">
        <v>386</v>
      </c>
      <c r="C837" s="82">
        <v>-286284.45</v>
      </c>
    </row>
    <row r="838" spans="1:3">
      <c r="A838">
        <v>25300181</v>
      </c>
      <c r="B838" t="s">
        <v>2174</v>
      </c>
      <c r="C838" s="82">
        <v>-4487711.4800000004</v>
      </c>
    </row>
    <row r="839" spans="1:3">
      <c r="A839">
        <v>25300201</v>
      </c>
      <c r="B839" t="s">
        <v>2175</v>
      </c>
      <c r="C839" s="82">
        <v>-6202065</v>
      </c>
    </row>
    <row r="840" spans="1:3">
      <c r="A840">
        <v>25300212</v>
      </c>
      <c r="B840" t="s">
        <v>978</v>
      </c>
      <c r="C840" s="82">
        <v>-137940.04999999999</v>
      </c>
    </row>
    <row r="841" spans="1:3">
      <c r="A841">
        <v>25300271</v>
      </c>
      <c r="B841" t="s">
        <v>2467</v>
      </c>
      <c r="C841" s="82">
        <v>-2106848.3199999998</v>
      </c>
    </row>
    <row r="842" spans="1:3">
      <c r="A842">
        <v>25300281</v>
      </c>
      <c r="B842" t="s">
        <v>2560</v>
      </c>
      <c r="C842" s="82">
        <v>-502860</v>
      </c>
    </row>
    <row r="843" spans="1:3">
      <c r="A843">
        <v>25300293</v>
      </c>
      <c r="B843" t="s">
        <v>1582</v>
      </c>
      <c r="C843" s="82">
        <v>-6388732</v>
      </c>
    </row>
    <row r="844" spans="1:3">
      <c r="A844">
        <v>25300323</v>
      </c>
      <c r="B844" t="s">
        <v>1333</v>
      </c>
      <c r="C844" s="82">
        <v>-69268.11</v>
      </c>
    </row>
    <row r="845" spans="1:3">
      <c r="A845">
        <v>25300343</v>
      </c>
      <c r="B845" t="s">
        <v>2901</v>
      </c>
      <c r="C845" s="82">
        <v>-4188992.24</v>
      </c>
    </row>
    <row r="846" spans="1:3">
      <c r="A846">
        <v>25300353</v>
      </c>
      <c r="B846" t="s">
        <v>1857</v>
      </c>
      <c r="C846" s="82">
        <v>-749867.04</v>
      </c>
    </row>
    <row r="847" spans="1:3">
      <c r="A847">
        <v>25300363</v>
      </c>
      <c r="B847" t="s">
        <v>1753</v>
      </c>
      <c r="C847" s="82">
        <v>-2383593.66</v>
      </c>
    </row>
    <row r="848" spans="1:3">
      <c r="A848">
        <v>25300413</v>
      </c>
      <c r="B848" t="s">
        <v>932</v>
      </c>
      <c r="C848" s="82">
        <v>-891620.3</v>
      </c>
    </row>
    <row r="849" spans="1:3">
      <c r="A849">
        <v>25300443</v>
      </c>
      <c r="B849" t="s">
        <v>2240</v>
      </c>
      <c r="C849" s="82">
        <v>-906760.96</v>
      </c>
    </row>
    <row r="850" spans="1:3">
      <c r="A850">
        <v>25300521</v>
      </c>
      <c r="B850" t="s">
        <v>2948</v>
      </c>
      <c r="C850" s="82">
        <v>-160000</v>
      </c>
    </row>
    <row r="851" spans="1:3">
      <c r="A851">
        <v>25300541</v>
      </c>
      <c r="B851" t="s">
        <v>910</v>
      </c>
      <c r="C851" s="82">
        <v>-35554758.840000004</v>
      </c>
    </row>
    <row r="852" spans="1:3">
      <c r="A852">
        <v>25300553</v>
      </c>
      <c r="B852" t="s">
        <v>2900</v>
      </c>
      <c r="C852" s="82">
        <v>-5827.93</v>
      </c>
    </row>
    <row r="853" spans="1:3">
      <c r="A853">
        <v>25300561</v>
      </c>
      <c r="B853" t="s">
        <v>1949</v>
      </c>
      <c r="C853" s="82">
        <v>-9216819</v>
      </c>
    </row>
    <row r="854" spans="1:3">
      <c r="A854">
        <v>25300563</v>
      </c>
      <c r="B854" t="s">
        <v>2170</v>
      </c>
      <c r="C854" s="82">
        <v>-38472.480000000003</v>
      </c>
    </row>
    <row r="855" spans="1:3">
      <c r="A855">
        <v>25300581</v>
      </c>
      <c r="B855" t="s">
        <v>728</v>
      </c>
      <c r="C855" s="82">
        <v>-4536636.9400000004</v>
      </c>
    </row>
    <row r="856" spans="1:3">
      <c r="A856">
        <v>25300582</v>
      </c>
      <c r="B856" t="s">
        <v>728</v>
      </c>
      <c r="C856" s="82">
        <v>-1916881.14</v>
      </c>
    </row>
    <row r="857" spans="1:3">
      <c r="A857">
        <v>25300591</v>
      </c>
      <c r="B857" t="s">
        <v>729</v>
      </c>
      <c r="C857" s="82">
        <v>4536636.9400000004</v>
      </c>
    </row>
    <row r="858" spans="1:3">
      <c r="A858">
        <v>25300592</v>
      </c>
      <c r="B858" t="s">
        <v>729</v>
      </c>
      <c r="C858" s="82">
        <v>1916881.14</v>
      </c>
    </row>
    <row r="859" spans="1:3">
      <c r="A859">
        <v>25300611</v>
      </c>
      <c r="B859" t="s">
        <v>1421</v>
      </c>
      <c r="C859" s="82">
        <v>-61428443.93</v>
      </c>
    </row>
    <row r="860" spans="1:3">
      <c r="A860">
        <v>25300621</v>
      </c>
      <c r="B860" t="s">
        <v>1442</v>
      </c>
      <c r="C860" s="82">
        <v>-9159334</v>
      </c>
    </row>
    <row r="861" spans="1:3">
      <c r="A861">
        <v>25300641</v>
      </c>
      <c r="B861" t="s">
        <v>2310</v>
      </c>
      <c r="C861" s="82">
        <v>-1129372.07</v>
      </c>
    </row>
    <row r="862" spans="1:3">
      <c r="A862">
        <v>25300642</v>
      </c>
      <c r="B862" t="s">
        <v>2310</v>
      </c>
      <c r="C862" s="82">
        <v>-765627.89</v>
      </c>
    </row>
    <row r="863" spans="1:3">
      <c r="A863">
        <v>25300663</v>
      </c>
      <c r="B863" t="s">
        <v>2575</v>
      </c>
      <c r="C863" s="82">
        <v>-132654.32</v>
      </c>
    </row>
    <row r="864" spans="1:3">
      <c r="A864">
        <v>25300731</v>
      </c>
      <c r="B864" t="s">
        <v>3113</v>
      </c>
      <c r="C864" s="82">
        <v>-15154.75</v>
      </c>
    </row>
    <row r="865" spans="1:3">
      <c r="A865">
        <v>25300733</v>
      </c>
      <c r="B865" t="s">
        <v>3117</v>
      </c>
      <c r="C865" s="82">
        <v>-50468.17</v>
      </c>
    </row>
    <row r="866" spans="1:3">
      <c r="A866">
        <v>25300761</v>
      </c>
      <c r="B866" t="s">
        <v>382</v>
      </c>
      <c r="C866" s="82">
        <v>-212253.45</v>
      </c>
    </row>
    <row r="867" spans="1:3">
      <c r="A867">
        <v>25300771</v>
      </c>
      <c r="B867" t="s">
        <v>240</v>
      </c>
      <c r="C867" s="82">
        <v>-3307433.82</v>
      </c>
    </row>
    <row r="868" spans="1:3">
      <c r="A868">
        <v>25300863</v>
      </c>
      <c r="B868" t="s">
        <v>2487</v>
      </c>
      <c r="C868" s="82">
        <v>-100000</v>
      </c>
    </row>
    <row r="869" spans="1:3">
      <c r="A869">
        <v>25301073</v>
      </c>
      <c r="B869" t="s">
        <v>583</v>
      </c>
      <c r="C869" s="82">
        <v>-1483.71</v>
      </c>
    </row>
    <row r="870" spans="1:3">
      <c r="A870">
        <v>25301151</v>
      </c>
      <c r="B870" t="s">
        <v>2629</v>
      </c>
      <c r="C870" s="82">
        <v>-2661408.8199999998</v>
      </c>
    </row>
    <row r="871" spans="1:3">
      <c r="A871">
        <v>25301203</v>
      </c>
      <c r="B871" t="s">
        <v>1070</v>
      </c>
      <c r="C871" s="82">
        <v>-276690.28000000003</v>
      </c>
    </row>
    <row r="872" spans="1:3">
      <c r="A872">
        <v>25302221</v>
      </c>
      <c r="B872" t="s">
        <v>1819</v>
      </c>
      <c r="C872" s="82">
        <v>-1841378.82</v>
      </c>
    </row>
    <row r="873" spans="1:3">
      <c r="A873">
        <v>25302222</v>
      </c>
      <c r="B873" t="s">
        <v>1286</v>
      </c>
      <c r="C873" s="82">
        <v>-2726629.56</v>
      </c>
    </row>
    <row r="874" spans="1:3">
      <c r="A874">
        <v>25400101</v>
      </c>
      <c r="B874" t="s">
        <v>1320</v>
      </c>
      <c r="C874" s="82">
        <v>-67187.91</v>
      </c>
    </row>
    <row r="875" spans="1:3">
      <c r="A875">
        <v>25400111</v>
      </c>
      <c r="B875" t="s">
        <v>1321</v>
      </c>
      <c r="C875" s="82">
        <v>-15049.19</v>
      </c>
    </row>
    <row r="876" spans="1:3">
      <c r="A876">
        <v>25400181</v>
      </c>
      <c r="B876" t="s">
        <v>1790</v>
      </c>
      <c r="C876" s="82">
        <v>-6071193</v>
      </c>
    </row>
    <row r="877" spans="1:3">
      <c r="A877">
        <v>25400182</v>
      </c>
      <c r="B877" t="s">
        <v>1791</v>
      </c>
      <c r="C877" s="82">
        <v>-3247557</v>
      </c>
    </row>
    <row r="878" spans="1:3">
      <c r="A878">
        <v>25400191</v>
      </c>
      <c r="B878" t="s">
        <v>2076</v>
      </c>
      <c r="C878" s="82">
        <v>-2105702.92</v>
      </c>
    </row>
    <row r="879" spans="1:3">
      <c r="A879">
        <v>25400201</v>
      </c>
      <c r="B879" t="s">
        <v>2077</v>
      </c>
      <c r="C879" s="82">
        <v>-1535998.27</v>
      </c>
    </row>
    <row r="880" spans="1:3">
      <c r="A880">
        <v>25400221</v>
      </c>
      <c r="B880" t="s">
        <v>2198</v>
      </c>
      <c r="C880" s="82">
        <v>-1802615.72</v>
      </c>
    </row>
    <row r="881" spans="1:3">
      <c r="A881">
        <v>25400261</v>
      </c>
      <c r="B881" t="s">
        <v>2211</v>
      </c>
      <c r="C881" s="82">
        <v>-93615823</v>
      </c>
    </row>
    <row r="882" spans="1:3">
      <c r="A882">
        <v>25400291</v>
      </c>
      <c r="B882" t="s">
        <v>2534</v>
      </c>
      <c r="C882" s="82">
        <v>-977566.47</v>
      </c>
    </row>
    <row r="883" spans="1:3">
      <c r="A883">
        <v>25400301</v>
      </c>
      <c r="B883" t="s">
        <v>2535</v>
      </c>
      <c r="C883" s="82">
        <v>-80488.31</v>
      </c>
    </row>
    <row r="884" spans="1:3">
      <c r="A884">
        <v>25400311</v>
      </c>
      <c r="B884" t="s">
        <v>2537</v>
      </c>
      <c r="C884" s="82">
        <v>-40721.589999999997</v>
      </c>
    </row>
    <row r="885" spans="1:3">
      <c r="A885">
        <v>25400321</v>
      </c>
      <c r="B885" t="s">
        <v>2644</v>
      </c>
      <c r="C885" s="82">
        <v>-58230.33</v>
      </c>
    </row>
    <row r="886" spans="1:3">
      <c r="A886">
        <v>25400331</v>
      </c>
      <c r="B886" t="s">
        <v>2645</v>
      </c>
      <c r="C886" s="82">
        <v>-961251.97</v>
      </c>
    </row>
    <row r="887" spans="1:3">
      <c r="A887">
        <v>25400411</v>
      </c>
      <c r="B887" t="s">
        <v>3071</v>
      </c>
      <c r="C887" s="82">
        <v>-7204931.5099999998</v>
      </c>
    </row>
    <row r="888" spans="1:3">
      <c r="A888">
        <v>25400412</v>
      </c>
      <c r="B888" t="s">
        <v>3072</v>
      </c>
      <c r="C888" s="82">
        <v>-3824590.94</v>
      </c>
    </row>
    <row r="889" spans="1:3">
      <c r="A889">
        <v>25400421</v>
      </c>
      <c r="B889" t="s">
        <v>3073</v>
      </c>
      <c r="C889" s="82">
        <v>-309287.17</v>
      </c>
    </row>
    <row r="890" spans="1:3">
      <c r="A890">
        <v>25400431</v>
      </c>
      <c r="B890" t="s">
        <v>2955</v>
      </c>
      <c r="C890" s="82">
        <v>-1963991.28</v>
      </c>
    </row>
    <row r="891" spans="1:3">
      <c r="A891">
        <v>25400441</v>
      </c>
      <c r="B891" t="s">
        <v>2961</v>
      </c>
      <c r="C891" s="82">
        <v>-510364.78</v>
      </c>
    </row>
    <row r="892" spans="1:3">
      <c r="A892">
        <v>25400471</v>
      </c>
      <c r="B892" t="s">
        <v>3074</v>
      </c>
      <c r="C892" s="82">
        <v>-78439.81</v>
      </c>
    </row>
    <row r="893" spans="1:3">
      <c r="A893">
        <v>25400481</v>
      </c>
      <c r="B893" t="s">
        <v>3075</v>
      </c>
      <c r="C893" s="82">
        <v>-59650.14</v>
      </c>
    </row>
    <row r="894" spans="1:3">
      <c r="A894">
        <v>25400491</v>
      </c>
      <c r="B894" t="s">
        <v>3092</v>
      </c>
      <c r="C894" s="82">
        <v>-6494701</v>
      </c>
    </row>
    <row r="895" spans="1:3">
      <c r="A895">
        <v>25400501</v>
      </c>
      <c r="B895" t="s">
        <v>3093</v>
      </c>
      <c r="C895" s="82">
        <v>-1880103</v>
      </c>
    </row>
    <row r="896" spans="1:3">
      <c r="A896">
        <v>25400511</v>
      </c>
      <c r="B896" t="s">
        <v>3123</v>
      </c>
      <c r="C896" s="82">
        <v>-56316803</v>
      </c>
    </row>
    <row r="897" spans="1:3">
      <c r="A897">
        <v>25500002</v>
      </c>
      <c r="B897" t="s">
        <v>1725</v>
      </c>
      <c r="C897" s="82">
        <v>-8165809</v>
      </c>
    </row>
    <row r="898" spans="1:3">
      <c r="A898">
        <v>25500022</v>
      </c>
      <c r="B898" t="s">
        <v>1725</v>
      </c>
      <c r="C898" s="82">
        <v>8165809</v>
      </c>
    </row>
    <row r="899" spans="1:3">
      <c r="A899">
        <v>25600072</v>
      </c>
      <c r="B899" t="s">
        <v>2258</v>
      </c>
      <c r="C899" s="82">
        <v>-65777.98</v>
      </c>
    </row>
    <row r="900" spans="1:3">
      <c r="A900">
        <v>25600081</v>
      </c>
      <c r="B900" t="s">
        <v>2078</v>
      </c>
      <c r="C900" s="82">
        <v>-376565.58</v>
      </c>
    </row>
    <row r="901" spans="1:3">
      <c r="A901">
        <v>25600102</v>
      </c>
      <c r="B901" t="s">
        <v>2529</v>
      </c>
      <c r="C901" s="82">
        <v>-20721.39</v>
      </c>
    </row>
    <row r="902" spans="1:3">
      <c r="A902">
        <v>25600111</v>
      </c>
      <c r="B902" t="s">
        <v>2530</v>
      </c>
      <c r="C902" s="82">
        <v>-215766.57</v>
      </c>
    </row>
    <row r="903" spans="1:3">
      <c r="A903">
        <v>28200002</v>
      </c>
      <c r="B903" t="s">
        <v>442</v>
      </c>
      <c r="C903" s="82">
        <v>-454885831.79000002</v>
      </c>
    </row>
    <row r="904" spans="1:3">
      <c r="A904">
        <v>28200013</v>
      </c>
      <c r="B904" t="s">
        <v>443</v>
      </c>
      <c r="C904" s="82">
        <v>-36249194.32</v>
      </c>
    </row>
    <row r="905" spans="1:3">
      <c r="A905">
        <v>28200121</v>
      </c>
      <c r="B905" t="s">
        <v>444</v>
      </c>
      <c r="C905" s="82">
        <v>-1166341837.47</v>
      </c>
    </row>
    <row r="906" spans="1:3">
      <c r="A906">
        <v>28300031</v>
      </c>
      <c r="B906" t="s">
        <v>1464</v>
      </c>
      <c r="C906" s="82">
        <v>-951623.99</v>
      </c>
    </row>
    <row r="907" spans="1:3">
      <c r="A907">
        <v>28300033</v>
      </c>
      <c r="B907" t="s">
        <v>283</v>
      </c>
      <c r="C907" s="82">
        <v>-65302427.770000003</v>
      </c>
    </row>
    <row r="908" spans="1:3">
      <c r="A908">
        <v>28300041</v>
      </c>
      <c r="B908" t="s">
        <v>934</v>
      </c>
      <c r="C908" s="82">
        <v>-624546.02</v>
      </c>
    </row>
    <row r="909" spans="1:3">
      <c r="A909">
        <v>28300043</v>
      </c>
      <c r="B909" t="s">
        <v>284</v>
      </c>
      <c r="C909" s="82">
        <v>-12528458.92</v>
      </c>
    </row>
    <row r="910" spans="1:3">
      <c r="A910">
        <v>28300081</v>
      </c>
      <c r="B910" t="s">
        <v>2546</v>
      </c>
      <c r="C910" s="82">
        <v>-5421132.1500000004</v>
      </c>
    </row>
    <row r="911" spans="1:3">
      <c r="A911">
        <v>28300091</v>
      </c>
      <c r="B911" t="s">
        <v>2803</v>
      </c>
      <c r="C911" s="82">
        <v>-3624652.4</v>
      </c>
    </row>
    <row r="912" spans="1:3">
      <c r="A912">
        <v>28300152</v>
      </c>
      <c r="B912" t="s">
        <v>1002</v>
      </c>
      <c r="C912" s="82">
        <v>-3406325.42</v>
      </c>
    </row>
    <row r="913" spans="1:3">
      <c r="A913">
        <v>28300162</v>
      </c>
      <c r="B913" t="s">
        <v>795</v>
      </c>
      <c r="C913" s="82">
        <v>-406699.58</v>
      </c>
    </row>
    <row r="914" spans="1:3">
      <c r="A914">
        <v>28300211</v>
      </c>
      <c r="B914" t="s">
        <v>554</v>
      </c>
      <c r="C914" s="82">
        <v>-35749150.479999997</v>
      </c>
    </row>
    <row r="915" spans="1:3">
      <c r="A915">
        <v>28300232</v>
      </c>
      <c r="B915" t="s">
        <v>974</v>
      </c>
      <c r="C915" s="82">
        <v>-9054272.5600000005</v>
      </c>
    </row>
    <row r="916" spans="1:3">
      <c r="A916">
        <v>28300252</v>
      </c>
      <c r="B916" t="s">
        <v>2410</v>
      </c>
      <c r="C916" s="82">
        <v>-5924025.5199999996</v>
      </c>
    </row>
    <row r="917" spans="1:3">
      <c r="A917">
        <v>28300262</v>
      </c>
      <c r="B917" t="s">
        <v>2411</v>
      </c>
      <c r="C917" s="82">
        <v>-1756696.91</v>
      </c>
    </row>
    <row r="918" spans="1:3">
      <c r="A918">
        <v>28300361</v>
      </c>
      <c r="B918" t="s">
        <v>168</v>
      </c>
      <c r="C918" s="82">
        <v>-136994535.83000001</v>
      </c>
    </row>
    <row r="919" spans="1:3">
      <c r="A919">
        <v>28300362</v>
      </c>
      <c r="B919" t="s">
        <v>169</v>
      </c>
      <c r="C919" s="82">
        <v>139384.28</v>
      </c>
    </row>
    <row r="920" spans="1:3">
      <c r="A920">
        <v>28300431</v>
      </c>
      <c r="B920" t="s">
        <v>552</v>
      </c>
      <c r="C920" s="82">
        <v>-2909589.27</v>
      </c>
    </row>
    <row r="921" spans="1:3">
      <c r="A921">
        <v>28300471</v>
      </c>
      <c r="B921" t="s">
        <v>30</v>
      </c>
      <c r="C921" s="82">
        <v>-1027.95</v>
      </c>
    </row>
    <row r="922" spans="1:3">
      <c r="A922">
        <v>28300501</v>
      </c>
      <c r="B922" t="s">
        <v>2159</v>
      </c>
      <c r="C922" s="82">
        <v>1830665.9</v>
      </c>
    </row>
    <row r="923" spans="1:3">
      <c r="A923">
        <v>28300503</v>
      </c>
      <c r="B923" t="s">
        <v>1665</v>
      </c>
      <c r="C923" s="82">
        <v>-5368649.6900000004</v>
      </c>
    </row>
    <row r="924" spans="1:3">
      <c r="A924">
        <v>28300511</v>
      </c>
      <c r="B924" t="s">
        <v>1693</v>
      </c>
      <c r="C924" s="82">
        <v>-1025176.6</v>
      </c>
    </row>
    <row r="925" spans="1:3">
      <c r="A925">
        <v>28300561</v>
      </c>
      <c r="B925" t="s">
        <v>931</v>
      </c>
      <c r="C925" s="82">
        <v>-15619353.300000001</v>
      </c>
    </row>
    <row r="926" spans="1:3">
      <c r="A926">
        <v>28300581</v>
      </c>
      <c r="B926" t="s">
        <v>1431</v>
      </c>
      <c r="C926" s="82">
        <v>-10672648.74</v>
      </c>
    </row>
    <row r="927" spans="1:3">
      <c r="A927">
        <v>28300651</v>
      </c>
      <c r="B927" t="s">
        <v>1101</v>
      </c>
      <c r="C927" s="82">
        <v>-9436070.3000000007</v>
      </c>
    </row>
    <row r="928" spans="1:3">
      <c r="A928">
        <v>28300661</v>
      </c>
      <c r="B928" t="s">
        <v>2083</v>
      </c>
      <c r="C928" s="82">
        <v>-10376087.4</v>
      </c>
    </row>
    <row r="929" spans="1:3">
      <c r="A929">
        <v>28300721</v>
      </c>
      <c r="B929" t="s">
        <v>2475</v>
      </c>
      <c r="C929" s="82">
        <v>-2231066.8199999998</v>
      </c>
    </row>
    <row r="930" spans="1:3">
      <c r="A930">
        <v>28300731</v>
      </c>
      <c r="B930" t="s">
        <v>2630</v>
      </c>
      <c r="C930" s="82">
        <v>-7778894.1200000001</v>
      </c>
    </row>
    <row r="931" spans="1:3">
      <c r="A931">
        <v>28300741</v>
      </c>
      <c r="B931" t="s">
        <v>2864</v>
      </c>
      <c r="C931" s="82">
        <v>-923052.87</v>
      </c>
    </row>
    <row r="932" spans="1:3">
      <c r="A932">
        <v>28302001</v>
      </c>
      <c r="B932" t="s">
        <v>2874</v>
      </c>
      <c r="C932" s="82">
        <v>-2702940.19</v>
      </c>
    </row>
    <row r="933" spans="1:3">
      <c r="A933">
        <v>28302002</v>
      </c>
      <c r="B933" t="s">
        <v>2875</v>
      </c>
      <c r="C933" s="82">
        <v>-5120798.22</v>
      </c>
    </row>
    <row r="934" spans="1:3">
      <c r="A934">
        <v>28302011</v>
      </c>
      <c r="B934" t="s">
        <v>2876</v>
      </c>
      <c r="C934" s="82">
        <v>-1828836.23</v>
      </c>
    </row>
    <row r="935" spans="1:3">
      <c r="A935">
        <v>28302012</v>
      </c>
      <c r="B935" t="s">
        <v>2877</v>
      </c>
      <c r="C935" s="82">
        <v>-1570683.47</v>
      </c>
    </row>
    <row r="936" spans="1:3">
      <c r="A936">
        <v>28302021</v>
      </c>
      <c r="B936" t="s">
        <v>2878</v>
      </c>
      <c r="C936" s="82">
        <v>-7904824.25</v>
      </c>
    </row>
    <row r="937" spans="1:3">
      <c r="A937">
        <v>28302022</v>
      </c>
      <c r="B937" t="s">
        <v>2879</v>
      </c>
      <c r="C937" s="82">
        <v>-3796757.91</v>
      </c>
    </row>
    <row r="938" spans="1:3">
      <c r="A938">
        <v>28302031</v>
      </c>
      <c r="B938" t="s">
        <v>3015</v>
      </c>
      <c r="C938" s="82">
        <v>-876951.74</v>
      </c>
    </row>
    <row r="939" spans="1:3">
      <c r="A939">
        <v>28302032</v>
      </c>
      <c r="B939" t="s">
        <v>3016</v>
      </c>
      <c r="C939" s="82">
        <v>-6200.39</v>
      </c>
    </row>
    <row r="940" spans="1:3">
      <c r="A940">
        <v>28302041</v>
      </c>
      <c r="B940" t="s">
        <v>3048</v>
      </c>
      <c r="C940" s="82">
        <v>-4907423.4400000004</v>
      </c>
    </row>
    <row r="941" spans="1:3">
      <c r="A941">
        <v>28302051</v>
      </c>
      <c r="B941" t="s">
        <v>3165</v>
      </c>
      <c r="C941" s="82">
        <v>-980742.83</v>
      </c>
    </row>
    <row r="942" spans="1:3">
      <c r="A942">
        <v>43800003</v>
      </c>
      <c r="B942" t="s">
        <v>1773</v>
      </c>
      <c r="C942" s="82">
        <v>263279509.53</v>
      </c>
    </row>
    <row r="943" spans="1:3">
      <c r="A943">
        <v>43900003</v>
      </c>
      <c r="B943" t="s">
        <v>1319</v>
      </c>
      <c r="C943" s="82">
        <v>5848610</v>
      </c>
    </row>
    <row r="944" spans="1:3">
      <c r="A944" t="s">
        <v>418</v>
      </c>
      <c r="C944" s="82">
        <v>-224132609.28</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C956"/>
  <sheetViews>
    <sheetView workbookViewId="0"/>
  </sheetViews>
  <sheetFormatPr defaultRowHeight="13.2"/>
  <cols>
    <col min="1" max="1" width="26" bestFit="1" customWidth="1"/>
    <col min="2" max="2" width="41.44140625" bestFit="1" customWidth="1"/>
    <col min="3" max="3" width="16" bestFit="1" customWidth="1"/>
  </cols>
  <sheetData>
    <row r="1" spans="1:3">
      <c r="A1" t="s">
        <v>722</v>
      </c>
      <c r="B1" t="s">
        <v>1315</v>
      </c>
      <c r="C1" t="s">
        <v>1003</v>
      </c>
    </row>
    <row r="2" spans="1:3">
      <c r="A2">
        <v>10100501</v>
      </c>
      <c r="B2" t="s">
        <v>881</v>
      </c>
      <c r="C2" s="82">
        <v>8897593086.4899998</v>
      </c>
    </row>
    <row r="3" spans="1:3">
      <c r="A3">
        <v>10100502</v>
      </c>
      <c r="B3" t="s">
        <v>882</v>
      </c>
      <c r="C3" s="82">
        <v>3177027960.4899998</v>
      </c>
    </row>
    <row r="4" spans="1:3">
      <c r="A4">
        <v>10100503</v>
      </c>
      <c r="B4" t="s">
        <v>883</v>
      </c>
      <c r="C4" s="82">
        <v>470683607.79000002</v>
      </c>
    </row>
    <row r="5" spans="1:3">
      <c r="A5">
        <v>10100602</v>
      </c>
      <c r="B5" t="s">
        <v>2949</v>
      </c>
      <c r="C5" s="82">
        <v>-262446.77</v>
      </c>
    </row>
    <row r="6" spans="1:3">
      <c r="A6">
        <v>10110013</v>
      </c>
      <c r="B6" t="s">
        <v>2295</v>
      </c>
      <c r="C6" s="82">
        <v>9472609.0500000007</v>
      </c>
    </row>
    <row r="7" spans="1:3">
      <c r="A7">
        <v>10500501</v>
      </c>
      <c r="B7" t="s">
        <v>884</v>
      </c>
      <c r="C7" s="82">
        <v>49527245.469999999</v>
      </c>
    </row>
    <row r="8" spans="1:3">
      <c r="A8">
        <v>10500502</v>
      </c>
      <c r="B8" t="s">
        <v>885</v>
      </c>
      <c r="C8" s="82">
        <v>5621109.9900000002</v>
      </c>
    </row>
    <row r="9" spans="1:3">
      <c r="A9">
        <v>10600501</v>
      </c>
      <c r="B9" t="s">
        <v>886</v>
      </c>
      <c r="C9" s="82">
        <v>29753961.32</v>
      </c>
    </row>
    <row r="10" spans="1:3">
      <c r="A10">
        <v>10600502</v>
      </c>
      <c r="B10" t="s">
        <v>887</v>
      </c>
      <c r="C10" s="82">
        <v>43849697.93</v>
      </c>
    </row>
    <row r="11" spans="1:3">
      <c r="A11">
        <v>10600503</v>
      </c>
      <c r="B11" t="s">
        <v>2218</v>
      </c>
      <c r="C11" s="82">
        <v>4080243.21</v>
      </c>
    </row>
    <row r="12" spans="1:3">
      <c r="A12">
        <v>10700013</v>
      </c>
      <c r="B12" t="s">
        <v>1698</v>
      </c>
      <c r="C12" s="82">
        <v>-2395426.2799999998</v>
      </c>
    </row>
    <row r="13" spans="1:3">
      <c r="A13">
        <v>10700023</v>
      </c>
      <c r="B13" t="s">
        <v>2217</v>
      </c>
      <c r="C13" s="82">
        <v>-393750</v>
      </c>
    </row>
    <row r="14" spans="1:3">
      <c r="A14">
        <v>10700031</v>
      </c>
      <c r="B14" t="s">
        <v>2493</v>
      </c>
      <c r="C14" s="82">
        <v>541238</v>
      </c>
    </row>
    <row r="15" spans="1:3">
      <c r="A15">
        <v>10700501</v>
      </c>
      <c r="B15" t="s">
        <v>424</v>
      </c>
      <c r="C15" s="82">
        <v>176241009.5</v>
      </c>
    </row>
    <row r="16" spans="1:3">
      <c r="A16">
        <v>10700502</v>
      </c>
      <c r="B16" t="s">
        <v>888</v>
      </c>
      <c r="C16" s="82">
        <v>47294065.270000003</v>
      </c>
    </row>
    <row r="17" spans="1:3">
      <c r="A17">
        <v>10700503</v>
      </c>
      <c r="B17" t="s">
        <v>1850</v>
      </c>
      <c r="C17" s="82">
        <v>31595002.609999999</v>
      </c>
    </row>
    <row r="18" spans="1:3">
      <c r="A18">
        <v>10700601</v>
      </c>
      <c r="B18" t="s">
        <v>2904</v>
      </c>
      <c r="C18" s="82">
        <v>210111.59</v>
      </c>
    </row>
    <row r="19" spans="1:3">
      <c r="A19">
        <v>10700602</v>
      </c>
      <c r="B19" t="s">
        <v>2905</v>
      </c>
      <c r="C19" s="82">
        <v>632591.01</v>
      </c>
    </row>
    <row r="20" spans="1:3">
      <c r="A20">
        <v>10700603</v>
      </c>
      <c r="B20" t="s">
        <v>3177</v>
      </c>
      <c r="C20" s="82">
        <v>-200000</v>
      </c>
    </row>
    <row r="21" spans="1:3">
      <c r="A21">
        <v>10800061</v>
      </c>
      <c r="B21" t="s">
        <v>905</v>
      </c>
      <c r="C21" s="82">
        <v>-72430746</v>
      </c>
    </row>
    <row r="22" spans="1:3">
      <c r="A22">
        <v>10800062</v>
      </c>
      <c r="B22" t="s">
        <v>905</v>
      </c>
      <c r="C22" s="82">
        <v>-240656928</v>
      </c>
    </row>
    <row r="23" spans="1:3">
      <c r="A23">
        <v>10800071</v>
      </c>
      <c r="B23" t="s">
        <v>906</v>
      </c>
      <c r="C23" s="82">
        <v>72430746</v>
      </c>
    </row>
    <row r="24" spans="1:3">
      <c r="A24">
        <v>10800072</v>
      </c>
      <c r="B24" t="s">
        <v>906</v>
      </c>
      <c r="C24" s="82">
        <v>240656928</v>
      </c>
    </row>
    <row r="25" spans="1:3">
      <c r="A25">
        <v>10800501</v>
      </c>
      <c r="B25" t="s">
        <v>563</v>
      </c>
      <c r="C25" s="82">
        <v>-3250998003.71</v>
      </c>
    </row>
    <row r="26" spans="1:3">
      <c r="A26">
        <v>10800502</v>
      </c>
      <c r="B26" t="s">
        <v>564</v>
      </c>
      <c r="C26" s="82">
        <v>-1196571127.99</v>
      </c>
    </row>
    <row r="27" spans="1:3">
      <c r="A27">
        <v>10800503</v>
      </c>
      <c r="B27" t="s">
        <v>1072</v>
      </c>
      <c r="C27" s="82">
        <v>-100810463.84999999</v>
      </c>
    </row>
    <row r="28" spans="1:3">
      <c r="A28">
        <v>10800541</v>
      </c>
      <c r="B28" t="s">
        <v>96</v>
      </c>
      <c r="C28" s="82">
        <v>4242359.75</v>
      </c>
    </row>
    <row r="29" spans="1:3">
      <c r="A29">
        <v>10800543</v>
      </c>
      <c r="B29" t="s">
        <v>97</v>
      </c>
      <c r="C29" s="82">
        <v>280809.90999999997</v>
      </c>
    </row>
    <row r="30" spans="1:3">
      <c r="A30">
        <v>10800552</v>
      </c>
      <c r="B30" t="s">
        <v>1073</v>
      </c>
      <c r="C30" s="82">
        <v>2350677.87</v>
      </c>
    </row>
    <row r="31" spans="1:3">
      <c r="A31">
        <v>10800602</v>
      </c>
      <c r="B31" t="s">
        <v>2950</v>
      </c>
      <c r="C31" s="82">
        <v>262446.77</v>
      </c>
    </row>
    <row r="32" spans="1:3">
      <c r="A32">
        <v>11100501</v>
      </c>
      <c r="B32" t="s">
        <v>747</v>
      </c>
      <c r="C32" s="82">
        <v>-29672582.18</v>
      </c>
    </row>
    <row r="33" spans="1:3">
      <c r="A33">
        <v>11100502</v>
      </c>
      <c r="B33" t="s">
        <v>748</v>
      </c>
      <c r="C33" s="82">
        <v>-6624788.5099999998</v>
      </c>
    </row>
    <row r="34" spans="1:3">
      <c r="A34">
        <v>11100503</v>
      </c>
      <c r="B34" t="s">
        <v>749</v>
      </c>
      <c r="C34" s="82">
        <v>-84343705.290000007</v>
      </c>
    </row>
    <row r="35" spans="1:3">
      <c r="A35">
        <v>11400001</v>
      </c>
      <c r="B35" t="s">
        <v>237</v>
      </c>
      <c r="C35" s="82">
        <v>946172.25</v>
      </c>
    </row>
    <row r="36" spans="1:3">
      <c r="A36">
        <v>11400011</v>
      </c>
      <c r="B36" t="s">
        <v>1879</v>
      </c>
      <c r="C36" s="82">
        <v>302358.01</v>
      </c>
    </row>
    <row r="37" spans="1:3">
      <c r="A37">
        <v>11400031</v>
      </c>
      <c r="B37" t="s">
        <v>1549</v>
      </c>
      <c r="C37" s="82">
        <v>76622596.840000004</v>
      </c>
    </row>
    <row r="38" spans="1:3">
      <c r="A38">
        <v>11400061</v>
      </c>
      <c r="B38" t="s">
        <v>1437</v>
      </c>
      <c r="C38" s="82">
        <v>156960790.84</v>
      </c>
    </row>
    <row r="39" spans="1:3">
      <c r="A39">
        <v>11400071</v>
      </c>
      <c r="B39" t="s">
        <v>1980</v>
      </c>
      <c r="C39" s="82">
        <v>16950332.899999999</v>
      </c>
    </row>
    <row r="40" spans="1:3">
      <c r="A40">
        <v>11400091</v>
      </c>
      <c r="B40" t="s">
        <v>2618</v>
      </c>
      <c r="C40" s="82">
        <v>31009424.030000001</v>
      </c>
    </row>
    <row r="41" spans="1:3">
      <c r="A41">
        <v>11500001</v>
      </c>
      <c r="B41" t="s">
        <v>950</v>
      </c>
      <c r="C41" s="82">
        <v>-847989</v>
      </c>
    </row>
    <row r="42" spans="1:3">
      <c r="A42">
        <v>11500011</v>
      </c>
      <c r="B42" t="s">
        <v>652</v>
      </c>
      <c r="C42" s="82">
        <v>-302358.01</v>
      </c>
    </row>
    <row r="43" spans="1:3">
      <c r="A43">
        <v>11500031</v>
      </c>
      <c r="B43" t="s">
        <v>1356</v>
      </c>
      <c r="C43" s="82">
        <v>-55841538.659999996</v>
      </c>
    </row>
    <row r="44" spans="1:3">
      <c r="A44">
        <v>11500041</v>
      </c>
      <c r="B44" t="s">
        <v>1423</v>
      </c>
      <c r="C44" s="82">
        <v>-27950640.440000001</v>
      </c>
    </row>
    <row r="45" spans="1:3">
      <c r="A45">
        <v>11500051</v>
      </c>
      <c r="B45" t="s">
        <v>1981</v>
      </c>
      <c r="C45" s="82">
        <v>-13508793.01</v>
      </c>
    </row>
    <row r="46" spans="1:3">
      <c r="A46">
        <v>11500061</v>
      </c>
      <c r="B46" t="s">
        <v>2620</v>
      </c>
      <c r="C46" s="82">
        <v>-2432286.77</v>
      </c>
    </row>
    <row r="47" spans="1:3">
      <c r="A47">
        <v>11730002</v>
      </c>
      <c r="B47" t="s">
        <v>653</v>
      </c>
      <c r="C47" s="82">
        <v>8654564.4700000007</v>
      </c>
    </row>
    <row r="48" spans="1:3">
      <c r="A48">
        <v>12100503</v>
      </c>
      <c r="B48" t="s">
        <v>750</v>
      </c>
      <c r="C48" s="82">
        <v>157047.4</v>
      </c>
    </row>
    <row r="49" spans="1:3">
      <c r="A49">
        <v>12100513</v>
      </c>
      <c r="B49" t="s">
        <v>751</v>
      </c>
      <c r="C49" s="82">
        <v>4984228.8600000003</v>
      </c>
    </row>
    <row r="50" spans="1:3">
      <c r="A50">
        <v>12200503</v>
      </c>
      <c r="B50" t="s">
        <v>752</v>
      </c>
      <c r="C50" s="82">
        <v>-397105.3</v>
      </c>
    </row>
    <row r="51" spans="1:3">
      <c r="A51">
        <v>12310000</v>
      </c>
      <c r="B51" t="s">
        <v>845</v>
      </c>
      <c r="C51" s="82">
        <v>29865407</v>
      </c>
    </row>
    <row r="52" spans="1:3">
      <c r="A52">
        <v>12400043</v>
      </c>
      <c r="B52" t="s">
        <v>1160</v>
      </c>
      <c r="C52" s="82">
        <v>50907414.039999999</v>
      </c>
    </row>
    <row r="53" spans="1:3">
      <c r="A53">
        <v>12400503</v>
      </c>
      <c r="B53" t="s">
        <v>378</v>
      </c>
      <c r="C53" s="82">
        <v>634589.44999999995</v>
      </c>
    </row>
    <row r="54" spans="1:3">
      <c r="A54">
        <v>12400553</v>
      </c>
      <c r="B54" t="s">
        <v>1712</v>
      </c>
      <c r="C54" s="82">
        <v>1591162.46</v>
      </c>
    </row>
    <row r="55" spans="1:3">
      <c r="A55">
        <v>12400723</v>
      </c>
      <c r="B55" t="s">
        <v>2261</v>
      </c>
      <c r="C55" s="82">
        <v>94231</v>
      </c>
    </row>
    <row r="56" spans="1:3">
      <c r="A56">
        <v>12400743</v>
      </c>
      <c r="B56" t="s">
        <v>2978</v>
      </c>
      <c r="C56" s="82">
        <v>2752.2</v>
      </c>
    </row>
    <row r="57" spans="1:3">
      <c r="A57">
        <v>12800001</v>
      </c>
      <c r="B57" t="s">
        <v>2392</v>
      </c>
      <c r="C57" s="82">
        <v>18500000</v>
      </c>
    </row>
    <row r="58" spans="1:3">
      <c r="A58">
        <v>12800003</v>
      </c>
      <c r="B58" t="s">
        <v>3199</v>
      </c>
      <c r="C58" s="82">
        <v>1609.83</v>
      </c>
    </row>
    <row r="59" spans="1:3">
      <c r="A59">
        <v>12800011</v>
      </c>
      <c r="B59" t="s">
        <v>2604</v>
      </c>
      <c r="C59" s="82">
        <v>1661470.4</v>
      </c>
    </row>
    <row r="60" spans="1:3">
      <c r="A60">
        <v>13100543</v>
      </c>
      <c r="B60" t="s">
        <v>1545</v>
      </c>
      <c r="C60" s="82">
        <v>23117.51</v>
      </c>
    </row>
    <row r="61" spans="1:3">
      <c r="A61">
        <v>13100563</v>
      </c>
      <c r="B61" t="s">
        <v>2730</v>
      </c>
      <c r="C61" s="82">
        <v>52143.94</v>
      </c>
    </row>
    <row r="62" spans="1:3">
      <c r="A62">
        <v>13100573</v>
      </c>
      <c r="B62" t="s">
        <v>574</v>
      </c>
      <c r="C62" s="82">
        <v>13358.02</v>
      </c>
    </row>
    <row r="63" spans="1:3">
      <c r="A63">
        <v>13101003</v>
      </c>
      <c r="B63" t="s">
        <v>2731</v>
      </c>
      <c r="C63" s="82">
        <v>9372770.7100000009</v>
      </c>
    </row>
    <row r="64" spans="1:3">
      <c r="A64">
        <v>13101013</v>
      </c>
      <c r="B64" t="s">
        <v>2732</v>
      </c>
      <c r="C64" s="82">
        <v>-1239.6500000000001</v>
      </c>
    </row>
    <row r="65" spans="1:3">
      <c r="A65">
        <v>13101023</v>
      </c>
      <c r="B65" t="s">
        <v>1679</v>
      </c>
      <c r="C65" s="82">
        <v>30221038.890000001</v>
      </c>
    </row>
    <row r="66" spans="1:3">
      <c r="A66">
        <v>13101033</v>
      </c>
      <c r="B66" t="s">
        <v>2733</v>
      </c>
      <c r="C66" s="82">
        <v>638122.79</v>
      </c>
    </row>
    <row r="67" spans="1:3">
      <c r="A67">
        <v>13101113</v>
      </c>
      <c r="B67" t="s">
        <v>294</v>
      </c>
      <c r="C67" s="82">
        <v>-9072079.9100000001</v>
      </c>
    </row>
    <row r="68" spans="1:3">
      <c r="A68">
        <v>13101123</v>
      </c>
      <c r="B68" t="s">
        <v>201</v>
      </c>
      <c r="C68" s="82">
        <v>-1615633.73</v>
      </c>
    </row>
    <row r="69" spans="1:3">
      <c r="A69">
        <v>13101163</v>
      </c>
      <c r="B69" t="s">
        <v>435</v>
      </c>
      <c r="C69" s="82">
        <v>92357.48</v>
      </c>
    </row>
    <row r="70" spans="1:3">
      <c r="A70">
        <v>13101183</v>
      </c>
      <c r="B70" t="s">
        <v>1601</v>
      </c>
      <c r="C70" s="82">
        <v>1325619.94</v>
      </c>
    </row>
    <row r="71" spans="1:3">
      <c r="A71">
        <v>13101193</v>
      </c>
      <c r="B71" t="s">
        <v>2284</v>
      </c>
      <c r="C71" s="82">
        <v>13247.49</v>
      </c>
    </row>
    <row r="72" spans="1:3">
      <c r="A72">
        <v>13101253</v>
      </c>
      <c r="B72" t="s">
        <v>2013</v>
      </c>
      <c r="C72" s="82">
        <v>634273.63</v>
      </c>
    </row>
    <row r="73" spans="1:3">
      <c r="A73">
        <v>13109003</v>
      </c>
      <c r="B73" t="s">
        <v>2781</v>
      </c>
      <c r="C73" s="82">
        <v>6591.75</v>
      </c>
    </row>
    <row r="74" spans="1:3">
      <c r="A74">
        <v>13400021</v>
      </c>
      <c r="B74" t="s">
        <v>1281</v>
      </c>
      <c r="C74" s="82">
        <v>6770614.2000000002</v>
      </c>
    </row>
    <row r="75" spans="1:3">
      <c r="A75">
        <v>13400031</v>
      </c>
      <c r="B75" t="s">
        <v>1282</v>
      </c>
      <c r="C75" s="82">
        <v>-6770614.2000000002</v>
      </c>
    </row>
    <row r="76" spans="1:3">
      <c r="A76">
        <v>13400073</v>
      </c>
      <c r="B76" t="s">
        <v>1046</v>
      </c>
      <c r="C76" s="82">
        <v>698485.9</v>
      </c>
    </row>
    <row r="77" spans="1:3">
      <c r="A77">
        <v>13400111</v>
      </c>
      <c r="B77" t="s">
        <v>1066</v>
      </c>
      <c r="C77" s="82">
        <v>145714</v>
      </c>
    </row>
    <row r="78" spans="1:3">
      <c r="A78">
        <v>13400123</v>
      </c>
      <c r="B78" t="s">
        <v>2204</v>
      </c>
      <c r="C78" s="82">
        <v>413772.43</v>
      </c>
    </row>
    <row r="79" spans="1:3">
      <c r="A79">
        <v>13400201</v>
      </c>
      <c r="B79" t="s">
        <v>2053</v>
      </c>
      <c r="C79" s="82">
        <v>7608.16</v>
      </c>
    </row>
    <row r="80" spans="1:3">
      <c r="A80">
        <v>13400211</v>
      </c>
      <c r="B80" t="s">
        <v>2285</v>
      </c>
      <c r="C80" s="82">
        <v>52300</v>
      </c>
    </row>
    <row r="81" spans="1:3">
      <c r="A81">
        <v>13400241</v>
      </c>
      <c r="B81" t="s">
        <v>3033</v>
      </c>
      <c r="C81" s="82">
        <v>449616</v>
      </c>
    </row>
    <row r="82" spans="1:3">
      <c r="A82">
        <v>13400251</v>
      </c>
      <c r="B82" t="s">
        <v>3029</v>
      </c>
      <c r="C82" s="82">
        <v>30087575.940000001</v>
      </c>
    </row>
    <row r="83" spans="1:3">
      <c r="A83">
        <v>13400261</v>
      </c>
      <c r="B83" t="s">
        <v>3141</v>
      </c>
      <c r="C83" s="82">
        <v>29580</v>
      </c>
    </row>
    <row r="84" spans="1:3">
      <c r="A84">
        <v>13400271</v>
      </c>
      <c r="B84" t="s">
        <v>2384</v>
      </c>
      <c r="C84" s="82">
        <v>420161.75</v>
      </c>
    </row>
    <row r="85" spans="1:3">
      <c r="A85">
        <v>13400281</v>
      </c>
      <c r="B85" t="s">
        <v>2345</v>
      </c>
      <c r="C85" s="82">
        <v>275603.21999999997</v>
      </c>
    </row>
    <row r="86" spans="1:3">
      <c r="A86">
        <v>13400311</v>
      </c>
      <c r="B86" t="s">
        <v>2818</v>
      </c>
      <c r="C86" s="82">
        <v>194700</v>
      </c>
    </row>
    <row r="87" spans="1:3">
      <c r="A87">
        <v>13500003</v>
      </c>
      <c r="B87" t="s">
        <v>1348</v>
      </c>
      <c r="C87" s="82">
        <v>39169.35</v>
      </c>
    </row>
    <row r="88" spans="1:3">
      <c r="A88">
        <v>13500041</v>
      </c>
      <c r="B88" t="s">
        <v>940</v>
      </c>
      <c r="C88" s="82">
        <v>27489.22</v>
      </c>
    </row>
    <row r="89" spans="1:3">
      <c r="A89">
        <v>13500051</v>
      </c>
      <c r="B89" t="s">
        <v>335</v>
      </c>
      <c r="C89" s="82">
        <v>73353</v>
      </c>
    </row>
    <row r="90" spans="1:3">
      <c r="A90">
        <v>13500061</v>
      </c>
      <c r="B90" t="s">
        <v>1272</v>
      </c>
      <c r="C90" s="82">
        <v>1172175</v>
      </c>
    </row>
    <row r="91" spans="1:3">
      <c r="A91">
        <v>13500071</v>
      </c>
      <c r="B91" t="s">
        <v>1273</v>
      </c>
      <c r="C91" s="82">
        <v>1537395</v>
      </c>
    </row>
    <row r="92" spans="1:3">
      <c r="A92">
        <v>13500183</v>
      </c>
      <c r="B92" t="s">
        <v>2232</v>
      </c>
      <c r="C92" s="82">
        <v>100000</v>
      </c>
    </row>
    <row r="93" spans="1:3">
      <c r="A93">
        <v>13500192</v>
      </c>
      <c r="B93" t="s">
        <v>2416</v>
      </c>
      <c r="C93" s="82">
        <v>6000</v>
      </c>
    </row>
    <row r="94" spans="1:3">
      <c r="A94">
        <v>13500201</v>
      </c>
      <c r="B94" t="s">
        <v>2606</v>
      </c>
      <c r="C94" s="82">
        <v>871371.74</v>
      </c>
    </row>
    <row r="95" spans="1:3">
      <c r="A95">
        <v>14100311</v>
      </c>
      <c r="B95" t="s">
        <v>1642</v>
      </c>
      <c r="C95" s="82">
        <v>835576.37</v>
      </c>
    </row>
    <row r="96" spans="1:3">
      <c r="A96">
        <v>14200003</v>
      </c>
      <c r="B96" t="s">
        <v>322</v>
      </c>
      <c r="C96" s="82">
        <v>3300.54</v>
      </c>
    </row>
    <row r="97" spans="1:3">
      <c r="A97">
        <v>14200201</v>
      </c>
      <c r="B97" t="s">
        <v>2742</v>
      </c>
      <c r="C97" s="82">
        <v>122864409.38</v>
      </c>
    </row>
    <row r="98" spans="1:3">
      <c r="A98">
        <v>14200202</v>
      </c>
      <c r="B98" t="s">
        <v>2743</v>
      </c>
      <c r="C98" s="82">
        <v>85381931.569999993</v>
      </c>
    </row>
    <row r="99" spans="1:3">
      <c r="A99">
        <v>14200203</v>
      </c>
      <c r="B99" t="s">
        <v>2744</v>
      </c>
      <c r="C99" s="82">
        <v>-16487428.699999999</v>
      </c>
    </row>
    <row r="100" spans="1:3">
      <c r="A100">
        <v>14200213</v>
      </c>
      <c r="B100" t="s">
        <v>2761</v>
      </c>
      <c r="C100" s="82">
        <v>-29923.95</v>
      </c>
    </row>
    <row r="101" spans="1:3">
      <c r="A101">
        <v>14200223</v>
      </c>
      <c r="B101" t="s">
        <v>2762</v>
      </c>
      <c r="C101" s="82">
        <v>21854.79</v>
      </c>
    </row>
    <row r="102" spans="1:3">
      <c r="A102">
        <v>14200253</v>
      </c>
      <c r="B102" t="s">
        <v>2745</v>
      </c>
      <c r="C102" s="82">
        <v>-305760.27</v>
      </c>
    </row>
    <row r="103" spans="1:3">
      <c r="A103">
        <v>14300062</v>
      </c>
      <c r="B103" t="s">
        <v>2489</v>
      </c>
      <c r="C103" s="82">
        <v>14823667.27</v>
      </c>
    </row>
    <row r="104" spans="1:3">
      <c r="A104">
        <v>14300072</v>
      </c>
      <c r="B104" t="s">
        <v>1754</v>
      </c>
      <c r="C104" s="82">
        <v>228284.54</v>
      </c>
    </row>
    <row r="105" spans="1:3">
      <c r="A105">
        <v>14300081</v>
      </c>
      <c r="B105" t="s">
        <v>477</v>
      </c>
      <c r="C105" s="82">
        <v>1808.03</v>
      </c>
    </row>
    <row r="106" spans="1:3">
      <c r="A106">
        <v>14300082</v>
      </c>
      <c r="B106" t="s">
        <v>3158</v>
      </c>
      <c r="C106" s="82">
        <v>427698.26</v>
      </c>
    </row>
    <row r="107" spans="1:3">
      <c r="A107">
        <v>14300141</v>
      </c>
      <c r="B107" t="s">
        <v>1650</v>
      </c>
      <c r="C107" s="82">
        <v>13733718.810000001</v>
      </c>
    </row>
    <row r="108" spans="1:3">
      <c r="A108">
        <v>14300151</v>
      </c>
      <c r="B108" t="s">
        <v>1651</v>
      </c>
      <c r="C108" s="82">
        <v>1413588.22</v>
      </c>
    </row>
    <row r="109" spans="1:3">
      <c r="A109">
        <v>14300171</v>
      </c>
      <c r="B109" t="s">
        <v>723</v>
      </c>
      <c r="C109" s="82">
        <v>18453880.100000001</v>
      </c>
    </row>
    <row r="110" spans="1:3">
      <c r="A110">
        <v>14300241</v>
      </c>
      <c r="B110" t="s">
        <v>2866</v>
      </c>
      <c r="C110" s="82">
        <v>66500</v>
      </c>
    </row>
    <row r="111" spans="1:3">
      <c r="A111">
        <v>14300261</v>
      </c>
      <c r="B111" t="s">
        <v>446</v>
      </c>
      <c r="C111" s="82">
        <v>4476388.2</v>
      </c>
    </row>
    <row r="112" spans="1:3">
      <c r="A112">
        <v>14300333</v>
      </c>
      <c r="B112" t="s">
        <v>917</v>
      </c>
      <c r="C112" s="82">
        <v>55177.34</v>
      </c>
    </row>
    <row r="113" spans="1:3">
      <c r="A113">
        <v>14300341</v>
      </c>
      <c r="B113" t="s">
        <v>2791</v>
      </c>
      <c r="C113" s="82">
        <v>-1368.81</v>
      </c>
    </row>
    <row r="114" spans="1:3">
      <c r="A114">
        <v>14300703</v>
      </c>
      <c r="B114" t="s">
        <v>2746</v>
      </c>
      <c r="C114" s="82">
        <v>9535310.3699999992</v>
      </c>
    </row>
    <row r="115" spans="1:3">
      <c r="A115">
        <v>14300713</v>
      </c>
      <c r="B115" t="s">
        <v>2747</v>
      </c>
      <c r="C115" s="82">
        <v>25303.27</v>
      </c>
    </row>
    <row r="116" spans="1:3">
      <c r="A116">
        <v>14300733</v>
      </c>
      <c r="B116" t="s">
        <v>2748</v>
      </c>
      <c r="C116" s="82">
        <v>14747410.07</v>
      </c>
    </row>
    <row r="117" spans="1:3">
      <c r="A117">
        <v>14300743</v>
      </c>
      <c r="B117" t="s">
        <v>2749</v>
      </c>
      <c r="C117" s="82">
        <v>786838.25</v>
      </c>
    </row>
    <row r="118" spans="1:3">
      <c r="A118">
        <v>14300763</v>
      </c>
      <c r="B118" t="s">
        <v>2713</v>
      </c>
      <c r="C118" s="82">
        <v>156419.54999999999</v>
      </c>
    </row>
    <row r="119" spans="1:3">
      <c r="A119">
        <v>14300921</v>
      </c>
      <c r="B119" t="s">
        <v>889</v>
      </c>
      <c r="C119" s="82">
        <v>667342.82999999996</v>
      </c>
    </row>
    <row r="120" spans="1:3">
      <c r="A120">
        <v>14301022</v>
      </c>
      <c r="B120" t="s">
        <v>358</v>
      </c>
      <c r="C120" s="82">
        <v>5200332.82</v>
      </c>
    </row>
    <row r="121" spans="1:3">
      <c r="A121">
        <v>14301033</v>
      </c>
      <c r="B121" t="s">
        <v>2902</v>
      </c>
      <c r="C121" s="82">
        <v>15234.11</v>
      </c>
    </row>
    <row r="122" spans="1:3">
      <c r="A122">
        <v>14301041</v>
      </c>
      <c r="B122" t="s">
        <v>2973</v>
      </c>
      <c r="C122" s="82">
        <v>261545.05</v>
      </c>
    </row>
    <row r="123" spans="1:3">
      <c r="A123">
        <v>14400311</v>
      </c>
      <c r="B123" t="s">
        <v>2750</v>
      </c>
      <c r="C123" s="82">
        <v>-3996679.11</v>
      </c>
    </row>
    <row r="124" spans="1:3">
      <c r="A124">
        <v>14400312</v>
      </c>
      <c r="B124" t="s">
        <v>2751</v>
      </c>
      <c r="C124" s="82">
        <v>-1306919.18</v>
      </c>
    </row>
    <row r="125" spans="1:3">
      <c r="A125">
        <v>14400313</v>
      </c>
      <c r="B125" t="s">
        <v>2783</v>
      </c>
      <c r="C125" s="82">
        <v>-11182.97</v>
      </c>
    </row>
    <row r="126" spans="1:3">
      <c r="A126">
        <v>14400323</v>
      </c>
      <c r="B126" t="s">
        <v>2784</v>
      </c>
      <c r="C126">
        <v>-194.36</v>
      </c>
    </row>
    <row r="127" spans="1:3">
      <c r="A127">
        <v>14400343</v>
      </c>
      <c r="B127" t="s">
        <v>1447</v>
      </c>
      <c r="C127" s="82">
        <v>-1370182.08</v>
      </c>
    </row>
    <row r="128" spans="1:3">
      <c r="A128">
        <v>14400353</v>
      </c>
      <c r="B128" t="s">
        <v>2752</v>
      </c>
      <c r="C128" s="82">
        <v>-786838.25</v>
      </c>
    </row>
    <row r="129" spans="1:3">
      <c r="A129">
        <v>14600000</v>
      </c>
      <c r="B129" t="s">
        <v>220</v>
      </c>
      <c r="C129" s="82">
        <v>440711.74</v>
      </c>
    </row>
    <row r="130" spans="1:3">
      <c r="A130">
        <v>15100021</v>
      </c>
      <c r="B130" t="s">
        <v>260</v>
      </c>
      <c r="C130" s="82">
        <v>3243216.69</v>
      </c>
    </row>
    <row r="131" spans="1:3">
      <c r="A131">
        <v>15100031</v>
      </c>
      <c r="B131" t="s">
        <v>42</v>
      </c>
      <c r="C131" s="82">
        <v>2653623.2200000002</v>
      </c>
    </row>
    <row r="132" spans="1:3">
      <c r="A132">
        <v>15100041</v>
      </c>
      <c r="B132" t="s">
        <v>1192</v>
      </c>
      <c r="C132" s="82">
        <v>545925.99</v>
      </c>
    </row>
    <row r="133" spans="1:3">
      <c r="A133">
        <v>15100061</v>
      </c>
      <c r="B133" t="s">
        <v>918</v>
      </c>
      <c r="C133" s="82">
        <v>44707.59</v>
      </c>
    </row>
    <row r="134" spans="1:3">
      <c r="A134">
        <v>15100081</v>
      </c>
      <c r="B134" t="s">
        <v>1193</v>
      </c>
      <c r="C134" s="82">
        <v>1587730.6</v>
      </c>
    </row>
    <row r="135" spans="1:3">
      <c r="A135">
        <v>15100091</v>
      </c>
      <c r="B135" t="s">
        <v>2200</v>
      </c>
      <c r="C135" s="82">
        <v>1783910.16</v>
      </c>
    </row>
    <row r="136" spans="1:3">
      <c r="A136">
        <v>15100101</v>
      </c>
      <c r="B136" t="s">
        <v>205</v>
      </c>
      <c r="C136" s="82">
        <v>4685610.72</v>
      </c>
    </row>
    <row r="137" spans="1:3">
      <c r="A137">
        <v>15100122</v>
      </c>
      <c r="B137" t="s">
        <v>461</v>
      </c>
      <c r="C137" s="82">
        <v>296599.96000000002</v>
      </c>
    </row>
    <row r="138" spans="1:3">
      <c r="A138">
        <v>15100181</v>
      </c>
      <c r="B138" t="s">
        <v>1462</v>
      </c>
      <c r="C138" s="82">
        <v>176391.11</v>
      </c>
    </row>
    <row r="139" spans="1:3">
      <c r="A139">
        <v>15100211</v>
      </c>
      <c r="B139" t="s">
        <v>157</v>
      </c>
      <c r="C139" s="82">
        <v>154601.35</v>
      </c>
    </row>
    <row r="140" spans="1:3">
      <c r="A140">
        <v>15100221</v>
      </c>
      <c r="B140" t="s">
        <v>1438</v>
      </c>
      <c r="C140" s="82">
        <v>1858150.13</v>
      </c>
    </row>
    <row r="141" spans="1:3">
      <c r="A141">
        <v>15100231</v>
      </c>
      <c r="B141" t="s">
        <v>1439</v>
      </c>
      <c r="C141" s="82">
        <v>-85895.14</v>
      </c>
    </row>
    <row r="142" spans="1:3">
      <c r="A142">
        <v>15100271</v>
      </c>
      <c r="B142" t="s">
        <v>2660</v>
      </c>
      <c r="C142" s="82">
        <v>2780457.09</v>
      </c>
    </row>
    <row r="143" spans="1:3">
      <c r="A143">
        <v>15111001</v>
      </c>
      <c r="B143" t="s">
        <v>1357</v>
      </c>
      <c r="C143" s="82">
        <v>252247.48</v>
      </c>
    </row>
    <row r="144" spans="1:3">
      <c r="A144">
        <v>15400023</v>
      </c>
      <c r="B144" t="s">
        <v>1661</v>
      </c>
      <c r="C144" s="82">
        <v>10887355.529999999</v>
      </c>
    </row>
    <row r="145" spans="1:3">
      <c r="A145">
        <v>15400031</v>
      </c>
      <c r="B145" t="s">
        <v>1185</v>
      </c>
      <c r="C145" s="82">
        <v>5183842.87</v>
      </c>
    </row>
    <row r="146" spans="1:3">
      <c r="A146">
        <v>15400033</v>
      </c>
      <c r="B146" t="s">
        <v>1235</v>
      </c>
      <c r="C146" s="82">
        <v>-10898370.66</v>
      </c>
    </row>
    <row r="147" spans="1:3">
      <c r="A147">
        <v>15400041</v>
      </c>
      <c r="B147" t="s">
        <v>937</v>
      </c>
      <c r="C147" s="82">
        <v>3952874.79</v>
      </c>
    </row>
    <row r="148" spans="1:3">
      <c r="A148">
        <v>15400061</v>
      </c>
      <c r="B148" t="s">
        <v>1245</v>
      </c>
      <c r="C148" s="82">
        <v>19040052.219999999</v>
      </c>
    </row>
    <row r="149" spans="1:3">
      <c r="A149">
        <v>15400101</v>
      </c>
      <c r="B149" t="s">
        <v>589</v>
      </c>
      <c r="C149" s="82">
        <v>35751140.619999997</v>
      </c>
    </row>
    <row r="150" spans="1:3">
      <c r="A150">
        <v>15400102</v>
      </c>
      <c r="B150" t="s">
        <v>590</v>
      </c>
      <c r="C150" s="82">
        <v>6245395.3300000001</v>
      </c>
    </row>
    <row r="151" spans="1:3">
      <c r="A151">
        <v>15400103</v>
      </c>
      <c r="B151" t="s">
        <v>1249</v>
      </c>
      <c r="C151" s="82">
        <v>4106196.43</v>
      </c>
    </row>
    <row r="152" spans="1:3">
      <c r="A152">
        <v>15400181</v>
      </c>
      <c r="B152" t="s">
        <v>2615</v>
      </c>
      <c r="C152" s="82">
        <v>3788257.1</v>
      </c>
    </row>
    <row r="153" spans="1:3">
      <c r="A153">
        <v>15600003</v>
      </c>
      <c r="B153" t="s">
        <v>2980</v>
      </c>
      <c r="C153" s="82">
        <v>34475.660000000003</v>
      </c>
    </row>
    <row r="154" spans="1:3">
      <c r="A154">
        <v>15810001</v>
      </c>
      <c r="B154" t="s">
        <v>3173</v>
      </c>
      <c r="C154" s="82">
        <v>34267.199999999997</v>
      </c>
    </row>
    <row r="155" spans="1:3">
      <c r="A155">
        <v>16300023</v>
      </c>
      <c r="B155" t="s">
        <v>1293</v>
      </c>
      <c r="C155" s="82">
        <v>3222878.41</v>
      </c>
    </row>
    <row r="156" spans="1:3">
      <c r="A156">
        <v>16300063</v>
      </c>
      <c r="B156" t="s">
        <v>1294</v>
      </c>
      <c r="C156" s="82">
        <v>817505.7</v>
      </c>
    </row>
    <row r="157" spans="1:3">
      <c r="A157">
        <v>16300093</v>
      </c>
      <c r="B157" t="s">
        <v>1246</v>
      </c>
      <c r="C157" s="82">
        <v>1057885.0900000001</v>
      </c>
    </row>
    <row r="158" spans="1:3">
      <c r="A158">
        <v>16410002</v>
      </c>
      <c r="B158" t="s">
        <v>1330</v>
      </c>
      <c r="C158" s="82">
        <v>28369880.68</v>
      </c>
    </row>
    <row r="159" spans="1:3">
      <c r="A159">
        <v>16410012</v>
      </c>
      <c r="B159" t="s">
        <v>798</v>
      </c>
      <c r="C159" s="82">
        <v>4781113.24</v>
      </c>
    </row>
    <row r="160" spans="1:3">
      <c r="A160">
        <v>16410022</v>
      </c>
      <c r="B160" t="s">
        <v>315</v>
      </c>
      <c r="C160" s="82">
        <v>12857950.41</v>
      </c>
    </row>
    <row r="161" spans="1:3">
      <c r="A161">
        <v>16420002</v>
      </c>
      <c r="B161" t="s">
        <v>600</v>
      </c>
      <c r="C161" s="82">
        <v>576201.30000000005</v>
      </c>
    </row>
    <row r="162" spans="1:3">
      <c r="A162">
        <v>16420012</v>
      </c>
      <c r="B162" t="s">
        <v>112</v>
      </c>
      <c r="C162" s="82">
        <v>59007.42</v>
      </c>
    </row>
    <row r="163" spans="1:3">
      <c r="A163">
        <v>16500013</v>
      </c>
      <c r="B163" t="s">
        <v>601</v>
      </c>
      <c r="C163" s="82">
        <v>3901503.39</v>
      </c>
    </row>
    <row r="164" spans="1:3">
      <c r="A164">
        <v>16500063</v>
      </c>
      <c r="B164" t="s">
        <v>1937</v>
      </c>
      <c r="C164" s="82">
        <v>403094.08</v>
      </c>
    </row>
    <row r="165" spans="1:3">
      <c r="A165">
        <v>16500071</v>
      </c>
      <c r="B165" t="s">
        <v>2555</v>
      </c>
      <c r="C165" s="82">
        <v>128763.31</v>
      </c>
    </row>
    <row r="166" spans="1:3">
      <c r="A166">
        <v>16500083</v>
      </c>
      <c r="B166" t="s">
        <v>421</v>
      </c>
      <c r="C166" s="82">
        <v>899102.25</v>
      </c>
    </row>
    <row r="167" spans="1:3">
      <c r="A167">
        <v>16500123</v>
      </c>
      <c r="B167" t="s">
        <v>738</v>
      </c>
      <c r="C167" s="82">
        <v>2303806</v>
      </c>
    </row>
    <row r="168" spans="1:3">
      <c r="A168">
        <v>16500143</v>
      </c>
      <c r="B168" t="s">
        <v>2503</v>
      </c>
      <c r="C168" s="82">
        <v>196805.91</v>
      </c>
    </row>
    <row r="169" spans="1:3">
      <c r="A169">
        <v>16500153</v>
      </c>
      <c r="B169" t="s">
        <v>2455</v>
      </c>
      <c r="C169" s="82">
        <v>59874.12</v>
      </c>
    </row>
    <row r="170" spans="1:3">
      <c r="A170">
        <v>16500173</v>
      </c>
      <c r="B170" t="s">
        <v>2715</v>
      </c>
      <c r="C170" s="82">
        <v>11675.41</v>
      </c>
    </row>
    <row r="171" spans="1:3">
      <c r="A171">
        <v>16500183</v>
      </c>
      <c r="B171" t="s">
        <v>2727</v>
      </c>
      <c r="C171" s="82">
        <v>36756.589999999997</v>
      </c>
    </row>
    <row r="172" spans="1:3">
      <c r="A172">
        <v>16500251</v>
      </c>
      <c r="B172" t="s">
        <v>2653</v>
      </c>
      <c r="C172" s="82">
        <v>37659.26</v>
      </c>
    </row>
    <row r="173" spans="1:3">
      <c r="A173">
        <v>16500333</v>
      </c>
      <c r="B173" t="s">
        <v>1139</v>
      </c>
      <c r="C173" s="82">
        <v>1502.65</v>
      </c>
    </row>
    <row r="174" spans="1:3">
      <c r="A174">
        <v>16500373</v>
      </c>
      <c r="B174" t="s">
        <v>483</v>
      </c>
      <c r="C174" s="82">
        <v>8072.79</v>
      </c>
    </row>
    <row r="175" spans="1:3">
      <c r="A175">
        <v>16500383</v>
      </c>
      <c r="B175" t="s">
        <v>2144</v>
      </c>
      <c r="C175" s="82">
        <v>1022244.1</v>
      </c>
    </row>
    <row r="176" spans="1:3">
      <c r="A176">
        <v>16500413</v>
      </c>
      <c r="B176" t="s">
        <v>2705</v>
      </c>
      <c r="C176" s="82">
        <v>446138.04</v>
      </c>
    </row>
    <row r="177" spans="1:3">
      <c r="A177">
        <v>16500443</v>
      </c>
      <c r="B177" t="s">
        <v>2443</v>
      </c>
      <c r="C177" s="82">
        <v>315117.73</v>
      </c>
    </row>
    <row r="178" spans="1:3">
      <c r="A178">
        <v>16500532</v>
      </c>
      <c r="B178" t="s">
        <v>2819</v>
      </c>
      <c r="C178" s="82">
        <v>1931525</v>
      </c>
    </row>
    <row r="179" spans="1:3">
      <c r="A179">
        <v>16500553</v>
      </c>
      <c r="B179" t="s">
        <v>1565</v>
      </c>
      <c r="C179">
        <v>397.5</v>
      </c>
    </row>
    <row r="180" spans="1:3">
      <c r="A180">
        <v>16500563</v>
      </c>
      <c r="B180" t="s">
        <v>188</v>
      </c>
      <c r="C180" s="82">
        <v>146037.35</v>
      </c>
    </row>
    <row r="181" spans="1:3">
      <c r="A181">
        <v>16500591</v>
      </c>
      <c r="B181" t="s">
        <v>959</v>
      </c>
      <c r="C181" s="82">
        <v>135128.07999999999</v>
      </c>
    </row>
    <row r="182" spans="1:3">
      <c r="A182">
        <v>16500601</v>
      </c>
      <c r="B182" t="s">
        <v>927</v>
      </c>
      <c r="C182" s="82">
        <v>577302.85</v>
      </c>
    </row>
    <row r="183" spans="1:3">
      <c r="A183">
        <v>16500623</v>
      </c>
      <c r="B183" t="s">
        <v>533</v>
      </c>
      <c r="C183" s="82">
        <v>14863.87</v>
      </c>
    </row>
    <row r="184" spans="1:3">
      <c r="A184">
        <v>16500633</v>
      </c>
      <c r="B184" t="s">
        <v>2148</v>
      </c>
      <c r="C184" s="82">
        <v>1010086.9</v>
      </c>
    </row>
    <row r="185" spans="1:3">
      <c r="A185">
        <v>16500643</v>
      </c>
      <c r="B185" t="s">
        <v>3145</v>
      </c>
      <c r="C185" s="82">
        <v>87600</v>
      </c>
    </row>
    <row r="186" spans="1:3">
      <c r="A186">
        <v>16500651</v>
      </c>
      <c r="B186" t="s">
        <v>479</v>
      </c>
      <c r="C186" s="82">
        <v>843083.67</v>
      </c>
    </row>
    <row r="187" spans="1:3">
      <c r="A187">
        <v>16500661</v>
      </c>
      <c r="B187" t="s">
        <v>480</v>
      </c>
      <c r="C187" s="82">
        <v>1823957.18</v>
      </c>
    </row>
    <row r="188" spans="1:3">
      <c r="A188">
        <v>16500671</v>
      </c>
      <c r="B188" t="s">
        <v>481</v>
      </c>
      <c r="C188" s="82">
        <v>1981438.11</v>
      </c>
    </row>
    <row r="189" spans="1:3">
      <c r="A189">
        <v>16500681</v>
      </c>
      <c r="B189" t="s">
        <v>928</v>
      </c>
      <c r="C189" s="82">
        <v>30370.68</v>
      </c>
    </row>
    <row r="190" spans="1:3">
      <c r="A190">
        <v>16500683</v>
      </c>
      <c r="B190" t="s">
        <v>2869</v>
      </c>
      <c r="C190" s="82">
        <v>15330</v>
      </c>
    </row>
    <row r="191" spans="1:3">
      <c r="A191">
        <v>16500693</v>
      </c>
      <c r="B191" t="s">
        <v>2235</v>
      </c>
      <c r="C191" s="82">
        <v>428287.66</v>
      </c>
    </row>
    <row r="192" spans="1:3">
      <c r="A192">
        <v>16500703</v>
      </c>
      <c r="B192" t="s">
        <v>2263</v>
      </c>
      <c r="C192" s="82">
        <v>18165.330000000002</v>
      </c>
    </row>
    <row r="193" spans="1:3">
      <c r="A193">
        <v>16500731</v>
      </c>
      <c r="B193" t="s">
        <v>1398</v>
      </c>
      <c r="C193" s="82">
        <v>1332915.57</v>
      </c>
    </row>
    <row r="194" spans="1:3">
      <c r="A194">
        <v>16500741</v>
      </c>
      <c r="B194" t="s">
        <v>1399</v>
      </c>
      <c r="C194" s="82">
        <v>1494481.1</v>
      </c>
    </row>
    <row r="195" spans="1:3">
      <c r="A195">
        <v>16500743</v>
      </c>
      <c r="B195" t="s">
        <v>2265</v>
      </c>
      <c r="C195" s="82">
        <v>66113.13</v>
      </c>
    </row>
    <row r="196" spans="1:3">
      <c r="A196">
        <v>16500753</v>
      </c>
      <c r="B196" t="s">
        <v>2266</v>
      </c>
      <c r="C196" s="82">
        <v>308924.84000000003</v>
      </c>
    </row>
    <row r="197" spans="1:3">
      <c r="A197">
        <v>16500763</v>
      </c>
      <c r="B197" t="s">
        <v>2883</v>
      </c>
      <c r="C197" s="82">
        <v>180893.71</v>
      </c>
    </row>
    <row r="198" spans="1:3">
      <c r="A198">
        <v>16500783</v>
      </c>
      <c r="B198" t="s">
        <v>2572</v>
      </c>
      <c r="C198" s="82">
        <v>77259.09</v>
      </c>
    </row>
    <row r="199" spans="1:3">
      <c r="A199">
        <v>16500881</v>
      </c>
      <c r="B199" t="s">
        <v>2062</v>
      </c>
      <c r="C199" s="82">
        <v>750000</v>
      </c>
    </row>
    <row r="200" spans="1:3">
      <c r="A200">
        <v>16500893</v>
      </c>
      <c r="B200" t="s">
        <v>2557</v>
      </c>
      <c r="C200" s="82">
        <v>113688.12</v>
      </c>
    </row>
    <row r="201" spans="1:3">
      <c r="A201">
        <v>16500901</v>
      </c>
      <c r="B201" t="s">
        <v>2449</v>
      </c>
      <c r="C201" s="82">
        <v>183311.69</v>
      </c>
    </row>
    <row r="202" spans="1:3">
      <c r="A202">
        <v>16500911</v>
      </c>
      <c r="B202" t="s">
        <v>2640</v>
      </c>
      <c r="C202" s="82">
        <v>245464</v>
      </c>
    </row>
    <row r="203" spans="1:3">
      <c r="A203">
        <v>16501003</v>
      </c>
      <c r="B203" t="s">
        <v>1263</v>
      </c>
      <c r="C203" s="82">
        <v>37070</v>
      </c>
    </row>
    <row r="204" spans="1:3">
      <c r="A204">
        <v>16501013</v>
      </c>
      <c r="B204" t="s">
        <v>3200</v>
      </c>
      <c r="C204" s="82">
        <v>641218.46</v>
      </c>
    </row>
    <row r="205" spans="1:3">
      <c r="A205">
        <v>16501051</v>
      </c>
      <c r="B205" t="s">
        <v>2654</v>
      </c>
      <c r="C205" s="82">
        <v>294016.59999999998</v>
      </c>
    </row>
    <row r="206" spans="1:3">
      <c r="A206">
        <v>16501083</v>
      </c>
      <c r="B206" t="s">
        <v>2650</v>
      </c>
      <c r="C206" s="82">
        <v>29851.17</v>
      </c>
    </row>
    <row r="207" spans="1:3">
      <c r="A207">
        <v>16501103</v>
      </c>
      <c r="B207" t="s">
        <v>2867</v>
      </c>
      <c r="C207" s="82">
        <v>70098.259999999995</v>
      </c>
    </row>
    <row r="208" spans="1:3">
      <c r="A208">
        <v>16502003</v>
      </c>
      <c r="B208" t="s">
        <v>2870</v>
      </c>
      <c r="C208" s="82">
        <v>11983.68</v>
      </c>
    </row>
    <row r="209" spans="1:3">
      <c r="A209">
        <v>16502013</v>
      </c>
      <c r="B209" t="s">
        <v>2968</v>
      </c>
      <c r="C209" s="82">
        <v>97870.74</v>
      </c>
    </row>
    <row r="210" spans="1:3">
      <c r="A210">
        <v>16502023</v>
      </c>
      <c r="B210" t="s">
        <v>2891</v>
      </c>
      <c r="C210" s="82">
        <v>92188.74</v>
      </c>
    </row>
    <row r="211" spans="1:3">
      <c r="A211">
        <v>16502033</v>
      </c>
      <c r="B211" t="s">
        <v>2944</v>
      </c>
      <c r="C211" s="82">
        <v>60000</v>
      </c>
    </row>
    <row r="212" spans="1:3">
      <c r="A212">
        <v>16502083</v>
      </c>
      <c r="B212" t="s">
        <v>3049</v>
      </c>
      <c r="C212" s="82">
        <v>76463.83</v>
      </c>
    </row>
    <row r="213" spans="1:3">
      <c r="A213">
        <v>16502093</v>
      </c>
      <c r="B213" t="s">
        <v>3087</v>
      </c>
      <c r="C213" s="82">
        <v>27112.93</v>
      </c>
    </row>
    <row r="214" spans="1:3">
      <c r="A214">
        <v>16502103</v>
      </c>
      <c r="B214" t="s">
        <v>3098</v>
      </c>
      <c r="C214" s="82">
        <v>65134.25</v>
      </c>
    </row>
    <row r="215" spans="1:3">
      <c r="A215">
        <v>16502113</v>
      </c>
      <c r="B215" t="s">
        <v>3118</v>
      </c>
      <c r="C215" s="82">
        <v>58685.17</v>
      </c>
    </row>
    <row r="216" spans="1:3">
      <c r="A216">
        <v>16504003</v>
      </c>
      <c r="B216" t="s">
        <v>2898</v>
      </c>
      <c r="C216" s="82">
        <v>42157.5</v>
      </c>
    </row>
    <row r="217" spans="1:3">
      <c r="A217">
        <v>16504013</v>
      </c>
      <c r="B217" t="s">
        <v>2969</v>
      </c>
      <c r="C217" s="82">
        <v>89714.9</v>
      </c>
    </row>
    <row r="218" spans="1:3">
      <c r="A218">
        <v>16504033</v>
      </c>
      <c r="B218" t="s">
        <v>2945</v>
      </c>
      <c r="C218" s="82">
        <v>155000</v>
      </c>
    </row>
    <row r="219" spans="1:3">
      <c r="A219">
        <v>16504043</v>
      </c>
      <c r="B219" t="s">
        <v>3145</v>
      </c>
      <c r="C219" s="82">
        <v>153300</v>
      </c>
    </row>
    <row r="220" spans="1:3">
      <c r="A220">
        <v>17300001</v>
      </c>
      <c r="B220" t="s">
        <v>2491</v>
      </c>
      <c r="C220" s="82">
        <v>96301025.180000007</v>
      </c>
    </row>
    <row r="221" spans="1:3">
      <c r="A221">
        <v>17300002</v>
      </c>
      <c r="B221" t="s">
        <v>1728</v>
      </c>
      <c r="C221" s="82">
        <v>71737892.870000005</v>
      </c>
    </row>
    <row r="222" spans="1:3">
      <c r="A222">
        <v>17500001</v>
      </c>
      <c r="B222" t="s">
        <v>2585</v>
      </c>
      <c r="C222" s="82">
        <v>3217133.17</v>
      </c>
    </row>
    <row r="223" spans="1:3">
      <c r="A223">
        <v>17500002</v>
      </c>
      <c r="B223" t="s">
        <v>2586</v>
      </c>
      <c r="C223" s="82">
        <v>17961128.370000001</v>
      </c>
    </row>
    <row r="224" spans="1:3">
      <c r="A224">
        <v>17500011</v>
      </c>
      <c r="B224" t="s">
        <v>2587</v>
      </c>
      <c r="C224" s="82">
        <v>1604997.92</v>
      </c>
    </row>
    <row r="225" spans="1:3">
      <c r="A225">
        <v>17500012</v>
      </c>
      <c r="B225" t="s">
        <v>2588</v>
      </c>
      <c r="C225" s="82">
        <v>1565485.72</v>
      </c>
    </row>
    <row r="226" spans="1:3">
      <c r="A226">
        <v>18100003</v>
      </c>
      <c r="B226" t="s">
        <v>995</v>
      </c>
      <c r="C226" s="82">
        <v>349046.08</v>
      </c>
    </row>
    <row r="227" spans="1:3">
      <c r="A227">
        <v>18100093</v>
      </c>
      <c r="B227" t="s">
        <v>244</v>
      </c>
      <c r="C227" s="82">
        <v>53379.360000000001</v>
      </c>
    </row>
    <row r="228" spans="1:3">
      <c r="A228">
        <v>18100203</v>
      </c>
      <c r="B228" t="s">
        <v>1919</v>
      </c>
      <c r="C228" s="82">
        <v>1674512.3</v>
      </c>
    </row>
    <row r="229" spans="1:3">
      <c r="A229">
        <v>18100223</v>
      </c>
      <c r="B229" t="s">
        <v>2808</v>
      </c>
      <c r="C229" s="82">
        <v>1337202.6399999999</v>
      </c>
    </row>
    <row r="230" spans="1:3">
      <c r="A230">
        <v>18100233</v>
      </c>
      <c r="B230" t="s">
        <v>2812</v>
      </c>
      <c r="C230" s="82">
        <v>225979.95</v>
      </c>
    </row>
    <row r="231" spans="1:3">
      <c r="A231">
        <v>18100473</v>
      </c>
      <c r="B231" t="s">
        <v>1287</v>
      </c>
      <c r="C231" s="82">
        <v>1306853.6399999999</v>
      </c>
    </row>
    <row r="232" spans="1:3">
      <c r="A232">
        <v>18100493</v>
      </c>
      <c r="B232" t="s">
        <v>713</v>
      </c>
      <c r="C232" s="82">
        <v>451784.21</v>
      </c>
    </row>
    <row r="233" spans="1:3">
      <c r="A233">
        <v>18100663</v>
      </c>
      <c r="B233" t="s">
        <v>2703</v>
      </c>
      <c r="C233" s="82">
        <v>1081999.99</v>
      </c>
    </row>
    <row r="234" spans="1:3">
      <c r="A234">
        <v>18100673</v>
      </c>
      <c r="B234" t="s">
        <v>2706</v>
      </c>
      <c r="C234" s="82">
        <v>1923435.08</v>
      </c>
    </row>
    <row r="235" spans="1:3">
      <c r="A235">
        <v>18100923</v>
      </c>
      <c r="B235" t="s">
        <v>2402</v>
      </c>
      <c r="C235" s="82">
        <v>2327285.46</v>
      </c>
    </row>
    <row r="236" spans="1:3">
      <c r="A236">
        <v>18100933</v>
      </c>
      <c r="B236" t="s">
        <v>2403</v>
      </c>
      <c r="C236" s="82">
        <v>471594.98</v>
      </c>
    </row>
    <row r="237" spans="1:3">
      <c r="A237">
        <v>18100973</v>
      </c>
      <c r="B237" t="s">
        <v>192</v>
      </c>
      <c r="C237" s="82">
        <v>274381.2</v>
      </c>
    </row>
    <row r="238" spans="1:3">
      <c r="A238">
        <v>18100993</v>
      </c>
      <c r="B238" t="s">
        <v>1827</v>
      </c>
      <c r="C238" s="82">
        <v>90790.75</v>
      </c>
    </row>
    <row r="239" spans="1:3">
      <c r="A239">
        <v>18101023</v>
      </c>
      <c r="B239" t="s">
        <v>1110</v>
      </c>
      <c r="C239" s="82">
        <v>1816911.16</v>
      </c>
    </row>
    <row r="240" spans="1:3">
      <c r="A240">
        <v>18101033</v>
      </c>
      <c r="B240" t="s">
        <v>1283</v>
      </c>
      <c r="C240" s="82">
        <v>2126691.67</v>
      </c>
    </row>
    <row r="241" spans="1:3">
      <c r="A241">
        <v>18101053</v>
      </c>
      <c r="B241" t="s">
        <v>1943</v>
      </c>
      <c r="C241" s="82">
        <v>1051386.76</v>
      </c>
    </row>
    <row r="242" spans="1:3">
      <c r="A242">
        <v>18101083</v>
      </c>
      <c r="B242" t="s">
        <v>1006</v>
      </c>
      <c r="C242" s="82">
        <v>826709.27</v>
      </c>
    </row>
    <row r="243" spans="1:3">
      <c r="A243">
        <v>18101093</v>
      </c>
      <c r="B243" t="s">
        <v>1007</v>
      </c>
      <c r="C243" s="82">
        <v>636925.48</v>
      </c>
    </row>
    <row r="244" spans="1:3">
      <c r="A244">
        <v>18101113</v>
      </c>
      <c r="B244" t="s">
        <v>1643</v>
      </c>
      <c r="C244" s="82">
        <v>2928477.51</v>
      </c>
    </row>
    <row r="245" spans="1:3">
      <c r="A245">
        <v>18101123</v>
      </c>
      <c r="B245" t="s">
        <v>2135</v>
      </c>
      <c r="C245" s="82">
        <v>2839797.41</v>
      </c>
    </row>
    <row r="246" spans="1:3">
      <c r="A246">
        <v>18101133</v>
      </c>
      <c r="B246" t="s">
        <v>2136</v>
      </c>
      <c r="C246" s="82">
        <v>2199200.6800000002</v>
      </c>
    </row>
    <row r="247" spans="1:3">
      <c r="A247">
        <v>18101143</v>
      </c>
      <c r="B247" t="s">
        <v>2246</v>
      </c>
      <c r="C247" s="82">
        <v>2693652.57</v>
      </c>
    </row>
    <row r="248" spans="1:3">
      <c r="A248">
        <v>18210231</v>
      </c>
      <c r="B248" t="s">
        <v>1792</v>
      </c>
      <c r="C248" s="82">
        <v>30510829</v>
      </c>
    </row>
    <row r="249" spans="1:3">
      <c r="A249">
        <v>18210261</v>
      </c>
      <c r="B249" t="s">
        <v>2213</v>
      </c>
      <c r="C249" s="82">
        <v>50185.88</v>
      </c>
    </row>
    <row r="250" spans="1:3">
      <c r="A250">
        <v>18210281</v>
      </c>
      <c r="B250" t="s">
        <v>2446</v>
      </c>
      <c r="C250" s="82">
        <v>60295490.299999997</v>
      </c>
    </row>
    <row r="251" spans="1:3">
      <c r="A251">
        <v>18210291</v>
      </c>
      <c r="B251" t="s">
        <v>2522</v>
      </c>
      <c r="C251" s="82">
        <v>9994141.7699999996</v>
      </c>
    </row>
    <row r="252" spans="1:3">
      <c r="A252">
        <v>18210301</v>
      </c>
      <c r="B252" t="s">
        <v>3147</v>
      </c>
      <c r="C252" s="82">
        <v>17973018.84</v>
      </c>
    </row>
    <row r="253" spans="1:3">
      <c r="A253">
        <v>18220011</v>
      </c>
      <c r="B253" t="s">
        <v>491</v>
      </c>
      <c r="C253" s="82">
        <v>65708856.939999998</v>
      </c>
    </row>
    <row r="254" spans="1:3">
      <c r="A254">
        <v>18220021</v>
      </c>
      <c r="B254" t="s">
        <v>1157</v>
      </c>
      <c r="C254" s="82">
        <v>744794.53</v>
      </c>
    </row>
    <row r="255" spans="1:3">
      <c r="A255">
        <v>18220031</v>
      </c>
      <c r="B255" t="s">
        <v>261</v>
      </c>
      <c r="C255" s="82">
        <v>-18818583.699999999</v>
      </c>
    </row>
    <row r="256" spans="1:3">
      <c r="A256">
        <v>18220041</v>
      </c>
      <c r="B256" t="s">
        <v>1329</v>
      </c>
      <c r="C256" s="82">
        <v>-16379442.74</v>
      </c>
    </row>
    <row r="257" spans="1:3">
      <c r="A257">
        <v>18220061</v>
      </c>
      <c r="B257" t="s">
        <v>1507</v>
      </c>
      <c r="C257" s="82">
        <v>-30211680.609999999</v>
      </c>
    </row>
    <row r="258" spans="1:3">
      <c r="A258">
        <v>18220091</v>
      </c>
      <c r="B258" t="s">
        <v>2436</v>
      </c>
      <c r="C258" s="82">
        <v>482536.03</v>
      </c>
    </row>
    <row r="259" spans="1:3">
      <c r="A259">
        <v>18220101</v>
      </c>
      <c r="B259" t="s">
        <v>3160</v>
      </c>
      <c r="C259" s="82">
        <v>14007694</v>
      </c>
    </row>
    <row r="260" spans="1:3">
      <c r="A260">
        <v>18230002</v>
      </c>
      <c r="B260" t="s">
        <v>2</v>
      </c>
      <c r="C260" s="82">
        <v>561967.86</v>
      </c>
    </row>
    <row r="261" spans="1:3">
      <c r="A261">
        <v>18230021</v>
      </c>
      <c r="B261" t="s">
        <v>613</v>
      </c>
      <c r="C261" s="82">
        <v>99335153.060000002</v>
      </c>
    </row>
    <row r="262" spans="1:3">
      <c r="A262">
        <v>18230031</v>
      </c>
      <c r="B262" t="s">
        <v>1332</v>
      </c>
      <c r="C262" s="82">
        <v>53708794.140000001</v>
      </c>
    </row>
    <row r="263" spans="1:3">
      <c r="A263">
        <v>18230032</v>
      </c>
      <c r="B263" t="s">
        <v>878</v>
      </c>
      <c r="C263" s="82">
        <v>11888463.119999999</v>
      </c>
    </row>
    <row r="264" spans="1:3">
      <c r="A264">
        <v>18230041</v>
      </c>
      <c r="B264" t="s">
        <v>766</v>
      </c>
      <c r="C264" s="82">
        <v>21589277</v>
      </c>
    </row>
    <row r="265" spans="1:3">
      <c r="A265">
        <v>18230042</v>
      </c>
      <c r="B265" t="s">
        <v>1686</v>
      </c>
      <c r="C265" s="82">
        <v>-6415825.9299999997</v>
      </c>
    </row>
    <row r="266" spans="1:3">
      <c r="A266">
        <v>18230051</v>
      </c>
      <c r="B266" t="s">
        <v>767</v>
      </c>
      <c r="C266" s="82">
        <v>-16141552.35</v>
      </c>
    </row>
    <row r="267" spans="1:3">
      <c r="A267">
        <v>18230061</v>
      </c>
      <c r="B267" t="s">
        <v>675</v>
      </c>
      <c r="C267" s="82">
        <v>1316449</v>
      </c>
    </row>
    <row r="268" spans="1:3">
      <c r="A268">
        <v>18230071</v>
      </c>
      <c r="B268" t="s">
        <v>1027</v>
      </c>
      <c r="C268" s="82">
        <v>113632921</v>
      </c>
    </row>
    <row r="269" spans="1:3">
      <c r="A269">
        <v>18230081</v>
      </c>
      <c r="B269" t="s">
        <v>988</v>
      </c>
      <c r="C269" s="82">
        <v>-104816462.98999999</v>
      </c>
    </row>
    <row r="270" spans="1:3">
      <c r="A270">
        <v>18230281</v>
      </c>
      <c r="B270" t="s">
        <v>156</v>
      </c>
      <c r="C270" s="82">
        <v>1828298</v>
      </c>
    </row>
    <row r="271" spans="1:3">
      <c r="A271">
        <v>18230291</v>
      </c>
      <c r="B271" t="s">
        <v>1566</v>
      </c>
      <c r="C271" s="82">
        <v>-1828298</v>
      </c>
    </row>
    <row r="272" spans="1:3">
      <c r="A272">
        <v>18230311</v>
      </c>
      <c r="B272" t="s">
        <v>1607</v>
      </c>
      <c r="C272" s="82">
        <v>30000</v>
      </c>
    </row>
    <row r="273" spans="1:3">
      <c r="A273">
        <v>18230351</v>
      </c>
      <c r="B273" t="s">
        <v>238</v>
      </c>
      <c r="C273" s="82">
        <v>119315771.41</v>
      </c>
    </row>
    <row r="274" spans="1:3">
      <c r="A274">
        <v>18230401</v>
      </c>
      <c r="B274" t="s">
        <v>2462</v>
      </c>
      <c r="C274" s="82">
        <v>13262.01</v>
      </c>
    </row>
    <row r="275" spans="1:3">
      <c r="A275">
        <v>18230621</v>
      </c>
      <c r="B275" t="s">
        <v>1353</v>
      </c>
      <c r="C275" s="82">
        <v>-66070329.780000001</v>
      </c>
    </row>
    <row r="276" spans="1:3">
      <c r="A276">
        <v>18230631</v>
      </c>
      <c r="B276" t="s">
        <v>1920</v>
      </c>
      <c r="C276" s="82">
        <v>94351520.689999998</v>
      </c>
    </row>
    <row r="277" spans="1:3">
      <c r="A277">
        <v>18230691</v>
      </c>
      <c r="B277" t="s">
        <v>1366</v>
      </c>
      <c r="C277" s="82">
        <v>-474402.14</v>
      </c>
    </row>
    <row r="278" spans="1:3">
      <c r="A278">
        <v>18230711</v>
      </c>
      <c r="B278" t="s">
        <v>1037</v>
      </c>
      <c r="C278" s="82">
        <v>29551324</v>
      </c>
    </row>
    <row r="279" spans="1:3">
      <c r="A279">
        <v>18230721</v>
      </c>
      <c r="B279" t="s">
        <v>1038</v>
      </c>
      <c r="C279" s="82">
        <v>-29551324</v>
      </c>
    </row>
    <row r="280" spans="1:3">
      <c r="A280">
        <v>18230731</v>
      </c>
      <c r="B280" t="s">
        <v>1842</v>
      </c>
      <c r="C280" s="82">
        <v>9957561</v>
      </c>
    </row>
    <row r="281" spans="1:3">
      <c r="A281">
        <v>18230741</v>
      </c>
      <c r="B281" t="s">
        <v>254</v>
      </c>
      <c r="C281" s="82">
        <v>-9957561</v>
      </c>
    </row>
    <row r="282" spans="1:3">
      <c r="A282">
        <v>18230751</v>
      </c>
      <c r="B282" t="s">
        <v>300</v>
      </c>
      <c r="C282" s="82">
        <v>-12375488</v>
      </c>
    </row>
    <row r="283" spans="1:3">
      <c r="A283">
        <v>18230761</v>
      </c>
      <c r="B283" t="s">
        <v>301</v>
      </c>
      <c r="C283" s="82">
        <v>12375488</v>
      </c>
    </row>
    <row r="284" spans="1:3">
      <c r="A284">
        <v>18230771</v>
      </c>
      <c r="B284" t="s">
        <v>925</v>
      </c>
      <c r="C284" s="82">
        <v>731106</v>
      </c>
    </row>
    <row r="285" spans="1:3">
      <c r="A285">
        <v>18230781</v>
      </c>
      <c r="B285" t="s">
        <v>834</v>
      </c>
      <c r="C285" s="82">
        <v>-731106</v>
      </c>
    </row>
    <row r="286" spans="1:3">
      <c r="A286">
        <v>18230791</v>
      </c>
      <c r="B286" t="s">
        <v>406</v>
      </c>
      <c r="C286" s="82">
        <v>3858376</v>
      </c>
    </row>
    <row r="287" spans="1:3">
      <c r="A287">
        <v>18230811</v>
      </c>
      <c r="B287" t="s">
        <v>1671</v>
      </c>
      <c r="C287" s="82">
        <v>-671033</v>
      </c>
    </row>
    <row r="288" spans="1:3">
      <c r="A288">
        <v>18230821</v>
      </c>
      <c r="B288" t="s">
        <v>1672</v>
      </c>
      <c r="C288" s="82">
        <v>671033</v>
      </c>
    </row>
    <row r="289" spans="1:3">
      <c r="A289">
        <v>18230831</v>
      </c>
      <c r="B289" t="s">
        <v>1532</v>
      </c>
      <c r="C289" s="82">
        <v>-30212669</v>
      </c>
    </row>
    <row r="290" spans="1:3">
      <c r="A290">
        <v>18230841</v>
      </c>
      <c r="B290" t="s">
        <v>753</v>
      </c>
      <c r="C290" s="82">
        <v>30212669</v>
      </c>
    </row>
    <row r="291" spans="1:3">
      <c r="A291">
        <v>18230851</v>
      </c>
      <c r="B291" t="s">
        <v>1210</v>
      </c>
      <c r="C291" s="82">
        <v>-1764924</v>
      </c>
    </row>
    <row r="292" spans="1:3">
      <c r="A292">
        <v>18230861</v>
      </c>
      <c r="B292" t="s">
        <v>1211</v>
      </c>
      <c r="C292" s="82">
        <v>1764924</v>
      </c>
    </row>
    <row r="293" spans="1:3">
      <c r="A293">
        <v>18230871</v>
      </c>
      <c r="B293" t="s">
        <v>193</v>
      </c>
      <c r="C293" s="82">
        <v>30270096</v>
      </c>
    </row>
    <row r="294" spans="1:3">
      <c r="A294">
        <v>18230881</v>
      </c>
      <c r="B294" t="s">
        <v>194</v>
      </c>
      <c r="C294" s="82">
        <v>-30270096</v>
      </c>
    </row>
    <row r="295" spans="1:3">
      <c r="A295">
        <v>18230891</v>
      </c>
      <c r="B295" t="s">
        <v>967</v>
      </c>
      <c r="C295" s="82">
        <v>36163528</v>
      </c>
    </row>
    <row r="296" spans="1:3">
      <c r="A296">
        <v>18230971</v>
      </c>
      <c r="B296" t="s">
        <v>1471</v>
      </c>
      <c r="C296" s="82">
        <v>2749643.08</v>
      </c>
    </row>
    <row r="297" spans="1:3">
      <c r="A297">
        <v>18230981</v>
      </c>
      <c r="B297" t="s">
        <v>970</v>
      </c>
      <c r="C297" s="82">
        <v>-36163528</v>
      </c>
    </row>
    <row r="298" spans="1:3">
      <c r="A298">
        <v>18231051</v>
      </c>
      <c r="B298" t="s">
        <v>2228</v>
      </c>
      <c r="C298" s="82">
        <v>-34827817</v>
      </c>
    </row>
    <row r="299" spans="1:3">
      <c r="A299">
        <v>18231061</v>
      </c>
      <c r="B299" t="s">
        <v>2229</v>
      </c>
      <c r="C299" s="82">
        <v>34827817</v>
      </c>
    </row>
    <row r="300" spans="1:3">
      <c r="A300">
        <v>18231081</v>
      </c>
      <c r="B300" t="s">
        <v>2444</v>
      </c>
      <c r="C300" s="82">
        <v>-25644564</v>
      </c>
    </row>
    <row r="301" spans="1:3">
      <c r="A301">
        <v>18231091</v>
      </c>
      <c r="B301" t="s">
        <v>2445</v>
      </c>
      <c r="C301" s="82">
        <v>25644564</v>
      </c>
    </row>
    <row r="302" spans="1:3">
      <c r="A302">
        <v>18231141</v>
      </c>
      <c r="B302" t="s">
        <v>2708</v>
      </c>
      <c r="C302" s="82">
        <v>-37811937</v>
      </c>
    </row>
    <row r="303" spans="1:3">
      <c r="A303">
        <v>18231151</v>
      </c>
      <c r="B303" t="s">
        <v>2709</v>
      </c>
      <c r="C303" s="82">
        <v>37811937</v>
      </c>
    </row>
    <row r="304" spans="1:3">
      <c r="A304">
        <v>18231161</v>
      </c>
      <c r="B304" t="s">
        <v>3012</v>
      </c>
      <c r="C304" s="82">
        <v>40127111</v>
      </c>
    </row>
    <row r="305" spans="1:3">
      <c r="A305">
        <v>18231171</v>
      </c>
      <c r="B305" t="s">
        <v>3013</v>
      </c>
      <c r="C305" s="82">
        <v>-40127111</v>
      </c>
    </row>
    <row r="306" spans="1:3">
      <c r="A306">
        <v>18232221</v>
      </c>
      <c r="B306" t="s">
        <v>1608</v>
      </c>
      <c r="C306" s="82">
        <v>200000</v>
      </c>
    </row>
    <row r="307" spans="1:3">
      <c r="A307">
        <v>18232251</v>
      </c>
      <c r="B307" t="s">
        <v>1609</v>
      </c>
      <c r="C307" s="82">
        <v>2140681.11</v>
      </c>
    </row>
    <row r="308" spans="1:3">
      <c r="A308">
        <v>18232261</v>
      </c>
      <c r="B308" t="s">
        <v>1644</v>
      </c>
      <c r="C308" s="82">
        <v>200000</v>
      </c>
    </row>
    <row r="309" spans="1:3">
      <c r="A309">
        <v>18232271</v>
      </c>
      <c r="B309" t="s">
        <v>1610</v>
      </c>
      <c r="C309" s="82">
        <v>93740.17</v>
      </c>
    </row>
    <row r="310" spans="1:3">
      <c r="A310">
        <v>18232301</v>
      </c>
      <c r="B310" t="s">
        <v>2523</v>
      </c>
      <c r="C310" s="82">
        <v>73009213.370000005</v>
      </c>
    </row>
    <row r="311" spans="1:3">
      <c r="A311">
        <v>18232311</v>
      </c>
      <c r="B311" t="s">
        <v>2524</v>
      </c>
      <c r="C311" s="82">
        <v>15431664</v>
      </c>
    </row>
    <row r="312" spans="1:3">
      <c r="A312">
        <v>18232321</v>
      </c>
      <c r="B312" t="s">
        <v>2525</v>
      </c>
      <c r="C312" s="82">
        <v>2499999.83</v>
      </c>
    </row>
    <row r="313" spans="1:3">
      <c r="A313">
        <v>18232331</v>
      </c>
      <c r="B313" t="s">
        <v>2536</v>
      </c>
      <c r="C313" s="82">
        <v>5999506.6200000001</v>
      </c>
    </row>
    <row r="314" spans="1:3">
      <c r="A314">
        <v>18233061</v>
      </c>
      <c r="B314" t="s">
        <v>1611</v>
      </c>
      <c r="C314" s="82">
        <v>20000</v>
      </c>
    </row>
    <row r="315" spans="1:3">
      <c r="A315">
        <v>18233091</v>
      </c>
      <c r="B315" t="s">
        <v>1612</v>
      </c>
      <c r="C315" s="82">
        <v>198092.16</v>
      </c>
    </row>
    <row r="316" spans="1:3">
      <c r="A316">
        <v>18235521</v>
      </c>
      <c r="B316" t="s">
        <v>2075</v>
      </c>
      <c r="C316" s="82">
        <v>29405542.879999999</v>
      </c>
    </row>
    <row r="317" spans="1:3">
      <c r="A317">
        <v>18236021</v>
      </c>
      <c r="B317" t="s">
        <v>44</v>
      </c>
      <c r="C317" s="82">
        <v>15256064.07</v>
      </c>
    </row>
    <row r="318" spans="1:3">
      <c r="A318">
        <v>18236031</v>
      </c>
      <c r="B318" t="s">
        <v>45</v>
      </c>
      <c r="C318" s="82">
        <v>2873005.76</v>
      </c>
    </row>
    <row r="319" spans="1:3">
      <c r="A319">
        <v>18236041</v>
      </c>
      <c r="B319" t="s">
        <v>46</v>
      </c>
      <c r="C319" s="82">
        <v>-228709.77</v>
      </c>
    </row>
    <row r="320" spans="1:3">
      <c r="A320">
        <v>18236051</v>
      </c>
      <c r="B320" t="s">
        <v>1284</v>
      </c>
      <c r="C320" s="82">
        <v>107024.51</v>
      </c>
    </row>
    <row r="321" spans="1:3">
      <c r="A321">
        <v>18236061</v>
      </c>
      <c r="B321" t="s">
        <v>349</v>
      </c>
      <c r="C321" s="82">
        <v>1031542.85</v>
      </c>
    </row>
    <row r="322" spans="1:3">
      <c r="A322">
        <v>18236071</v>
      </c>
      <c r="B322" t="s">
        <v>350</v>
      </c>
      <c r="C322" s="82">
        <v>671052.84</v>
      </c>
    </row>
    <row r="323" spans="1:3">
      <c r="A323">
        <v>18236091</v>
      </c>
      <c r="B323" t="s">
        <v>1472</v>
      </c>
      <c r="C323" s="82">
        <v>-102739.3</v>
      </c>
    </row>
    <row r="324" spans="1:3">
      <c r="A324">
        <v>18236101</v>
      </c>
      <c r="B324" t="s">
        <v>1509</v>
      </c>
      <c r="C324" s="82">
        <v>3769772.47</v>
      </c>
    </row>
    <row r="325" spans="1:3">
      <c r="A325">
        <v>18236111</v>
      </c>
      <c r="B325" t="s">
        <v>3039</v>
      </c>
      <c r="C325" s="82">
        <v>-24231.48</v>
      </c>
    </row>
    <row r="326" spans="1:3">
      <c r="A326">
        <v>18237112</v>
      </c>
      <c r="B326" t="s">
        <v>677</v>
      </c>
      <c r="C326" s="82">
        <v>279321.2</v>
      </c>
    </row>
    <row r="327" spans="1:3">
      <c r="A327">
        <v>18237122</v>
      </c>
      <c r="B327" t="s">
        <v>1018</v>
      </c>
      <c r="C327" s="82">
        <v>169602.13</v>
      </c>
    </row>
    <row r="328" spans="1:3">
      <c r="A328">
        <v>18237132</v>
      </c>
      <c r="B328" t="s">
        <v>58</v>
      </c>
      <c r="C328" s="82">
        <v>133750.43</v>
      </c>
    </row>
    <row r="329" spans="1:3">
      <c r="A329">
        <v>18237142</v>
      </c>
      <c r="B329" t="s">
        <v>59</v>
      </c>
      <c r="C329" s="82">
        <v>53995.63</v>
      </c>
    </row>
    <row r="330" spans="1:3">
      <c r="A330">
        <v>18237152</v>
      </c>
      <c r="B330" t="s">
        <v>345</v>
      </c>
      <c r="C330" s="82">
        <v>67987.45</v>
      </c>
    </row>
    <row r="331" spans="1:3">
      <c r="A331">
        <v>18238031</v>
      </c>
      <c r="B331" t="s">
        <v>2856</v>
      </c>
      <c r="C331" s="82">
        <v>3524075.13</v>
      </c>
    </row>
    <row r="332" spans="1:3">
      <c r="A332">
        <v>18238032</v>
      </c>
      <c r="B332" t="s">
        <v>2856</v>
      </c>
      <c r="C332" s="82">
        <v>2202753.75</v>
      </c>
    </row>
    <row r="333" spans="1:3">
      <c r="A333">
        <v>18238041</v>
      </c>
      <c r="B333" t="s">
        <v>2857</v>
      </c>
      <c r="C333" s="82">
        <v>18927222</v>
      </c>
    </row>
    <row r="334" spans="1:3">
      <c r="A334">
        <v>18238042</v>
      </c>
      <c r="B334" t="s">
        <v>2858</v>
      </c>
      <c r="C334" s="82">
        <v>7599203</v>
      </c>
    </row>
    <row r="335" spans="1:3">
      <c r="A335">
        <v>18238141</v>
      </c>
      <c r="B335" t="s">
        <v>3081</v>
      </c>
      <c r="C335" s="82">
        <v>16037515.470000001</v>
      </c>
    </row>
    <row r="336" spans="1:3">
      <c r="A336">
        <v>18238142</v>
      </c>
      <c r="B336" t="s">
        <v>3080</v>
      </c>
      <c r="C336" s="82">
        <v>23504773.460000001</v>
      </c>
    </row>
    <row r="337" spans="1:3">
      <c r="A337">
        <v>18238151</v>
      </c>
      <c r="B337" t="s">
        <v>2958</v>
      </c>
      <c r="C337" s="82">
        <v>6586519.6600000001</v>
      </c>
    </row>
    <row r="338" spans="1:3">
      <c r="A338">
        <v>18238152</v>
      </c>
      <c r="B338" t="s">
        <v>2872</v>
      </c>
      <c r="C338" s="82">
        <v>5611247.79</v>
      </c>
    </row>
    <row r="339" spans="1:3">
      <c r="A339">
        <v>18238161</v>
      </c>
      <c r="B339" t="s">
        <v>2855</v>
      </c>
      <c r="C339" s="82">
        <v>36042</v>
      </c>
    </row>
    <row r="340" spans="1:3">
      <c r="A340">
        <v>18238162</v>
      </c>
      <c r="B340" t="s">
        <v>3164</v>
      </c>
      <c r="C340" s="82">
        <v>81585.7</v>
      </c>
    </row>
    <row r="341" spans="1:3">
      <c r="A341">
        <v>18238171</v>
      </c>
      <c r="B341" t="s">
        <v>3059</v>
      </c>
      <c r="C341" s="82">
        <v>112627.61</v>
      </c>
    </row>
    <row r="342" spans="1:3">
      <c r="A342">
        <v>18238172</v>
      </c>
      <c r="B342" t="s">
        <v>2873</v>
      </c>
      <c r="C342" s="82">
        <v>89782.95</v>
      </c>
    </row>
    <row r="343" spans="1:3">
      <c r="A343">
        <v>18238181</v>
      </c>
      <c r="B343" t="s">
        <v>3008</v>
      </c>
      <c r="C343" s="82">
        <v>1278986.8500000001</v>
      </c>
    </row>
    <row r="344" spans="1:3">
      <c r="A344">
        <v>18238191</v>
      </c>
      <c r="B344" t="s">
        <v>3009</v>
      </c>
      <c r="C344" s="82">
        <v>1831690.09</v>
      </c>
    </row>
    <row r="345" spans="1:3">
      <c r="A345">
        <v>18238201</v>
      </c>
      <c r="B345" t="s">
        <v>2975</v>
      </c>
      <c r="C345" s="82">
        <v>3633000</v>
      </c>
    </row>
    <row r="346" spans="1:3">
      <c r="A346">
        <v>18238202</v>
      </c>
      <c r="B346" t="s">
        <v>2976</v>
      </c>
      <c r="C346" s="82">
        <v>4000</v>
      </c>
    </row>
    <row r="347" spans="1:3">
      <c r="A347">
        <v>18238211</v>
      </c>
      <c r="B347" t="s">
        <v>3000</v>
      </c>
      <c r="C347" s="82">
        <v>14124.92</v>
      </c>
    </row>
    <row r="348" spans="1:3">
      <c r="A348">
        <v>18238221</v>
      </c>
      <c r="B348" t="s">
        <v>3001</v>
      </c>
      <c r="C348" s="82">
        <v>20223.05</v>
      </c>
    </row>
    <row r="349" spans="1:3">
      <c r="A349">
        <v>18238232</v>
      </c>
      <c r="B349" t="s">
        <v>2999</v>
      </c>
      <c r="C349" s="82">
        <v>14174.24</v>
      </c>
    </row>
    <row r="350" spans="1:3">
      <c r="A350">
        <v>18238311</v>
      </c>
      <c r="B350" t="s">
        <v>2959</v>
      </c>
      <c r="C350" s="82">
        <v>21848709.760000002</v>
      </c>
    </row>
    <row r="351" spans="1:3">
      <c r="A351">
        <v>18238321</v>
      </c>
      <c r="B351" t="s">
        <v>2960</v>
      </c>
      <c r="C351" s="82">
        <v>2581180.9</v>
      </c>
    </row>
    <row r="352" spans="1:3">
      <c r="A352">
        <v>18238331</v>
      </c>
      <c r="B352" t="s">
        <v>2965</v>
      </c>
      <c r="C352" s="82">
        <v>10135805.720000001</v>
      </c>
    </row>
    <row r="353" spans="1:3">
      <c r="A353">
        <v>18239001</v>
      </c>
      <c r="B353" t="s">
        <v>1910</v>
      </c>
      <c r="C353" s="82">
        <v>92975460.430000007</v>
      </c>
    </row>
    <row r="354" spans="1:3">
      <c r="A354">
        <v>18239002</v>
      </c>
      <c r="B354" t="s">
        <v>1911</v>
      </c>
      <c r="C354" s="82">
        <v>30677714.460000001</v>
      </c>
    </row>
    <row r="355" spans="1:3">
      <c r="A355">
        <v>18239011</v>
      </c>
      <c r="B355" t="s">
        <v>592</v>
      </c>
      <c r="C355" s="82">
        <v>2944571.29</v>
      </c>
    </row>
    <row r="356" spans="1:3">
      <c r="A356">
        <v>18239012</v>
      </c>
      <c r="B356" t="s">
        <v>593</v>
      </c>
      <c r="C356" s="82">
        <v>1174614.6499999999</v>
      </c>
    </row>
    <row r="357" spans="1:3">
      <c r="A357">
        <v>18239021</v>
      </c>
      <c r="B357" t="s">
        <v>1912</v>
      </c>
      <c r="C357" s="82">
        <v>21012504.510000002</v>
      </c>
    </row>
    <row r="358" spans="1:3">
      <c r="A358">
        <v>18239022</v>
      </c>
      <c r="B358" t="s">
        <v>1913</v>
      </c>
      <c r="C358" s="82">
        <v>8120243.7599999998</v>
      </c>
    </row>
    <row r="359" spans="1:3">
      <c r="A359">
        <v>18239031</v>
      </c>
      <c r="B359" t="s">
        <v>945</v>
      </c>
      <c r="C359" s="82">
        <v>-116932536.23</v>
      </c>
    </row>
    <row r="360" spans="1:3">
      <c r="A360">
        <v>18239032</v>
      </c>
      <c r="B360" t="s">
        <v>946</v>
      </c>
      <c r="C360" s="82">
        <v>-39972572.869999997</v>
      </c>
    </row>
    <row r="361" spans="1:3">
      <c r="A361">
        <v>18239061</v>
      </c>
      <c r="B361" t="s">
        <v>1721</v>
      </c>
      <c r="C361" s="82">
        <v>764953</v>
      </c>
    </row>
    <row r="362" spans="1:3">
      <c r="A362">
        <v>18239092</v>
      </c>
      <c r="B362" t="s">
        <v>3070</v>
      </c>
      <c r="C362" s="82">
        <v>143868.26999999999</v>
      </c>
    </row>
    <row r="363" spans="1:3">
      <c r="A363">
        <v>18300131</v>
      </c>
      <c r="B363" t="s">
        <v>2951</v>
      </c>
      <c r="C363" s="82">
        <v>200490.66</v>
      </c>
    </row>
    <row r="364" spans="1:3">
      <c r="A364">
        <v>18500003</v>
      </c>
      <c r="B364" t="s">
        <v>704</v>
      </c>
      <c r="C364" s="82">
        <v>19300.77</v>
      </c>
    </row>
    <row r="365" spans="1:3">
      <c r="A365">
        <v>18600011</v>
      </c>
      <c r="B365" t="s">
        <v>313</v>
      </c>
      <c r="C365" s="82">
        <v>-31052.53</v>
      </c>
    </row>
    <row r="366" spans="1:3">
      <c r="A366">
        <v>18600013</v>
      </c>
      <c r="B366" t="s">
        <v>1351</v>
      </c>
      <c r="C366" s="82">
        <v>1183153.8500000001</v>
      </c>
    </row>
    <row r="367" spans="1:3">
      <c r="A367">
        <v>18600053</v>
      </c>
      <c r="B367" t="s">
        <v>1352</v>
      </c>
      <c r="C367" s="82">
        <v>3443590.42</v>
      </c>
    </row>
    <row r="368" spans="1:3">
      <c r="A368">
        <v>18600091</v>
      </c>
      <c r="B368" t="s">
        <v>2307</v>
      </c>
      <c r="C368" s="82">
        <v>-4339.01</v>
      </c>
    </row>
    <row r="369" spans="1:3">
      <c r="A369">
        <v>18600122</v>
      </c>
      <c r="B369" t="s">
        <v>1688</v>
      </c>
      <c r="C369">
        <v>901.64</v>
      </c>
    </row>
    <row r="370" spans="1:3">
      <c r="A370">
        <v>18600143</v>
      </c>
      <c r="B370" t="s">
        <v>3168</v>
      </c>
      <c r="C370" s="82">
        <v>14283.35</v>
      </c>
    </row>
    <row r="371" spans="1:3">
      <c r="A371">
        <v>18600203</v>
      </c>
      <c r="B371" t="s">
        <v>2987</v>
      </c>
      <c r="C371" s="82">
        <v>229228.28</v>
      </c>
    </row>
    <row r="372" spans="1:3">
      <c r="A372">
        <v>18600291</v>
      </c>
      <c r="B372" t="s">
        <v>3076</v>
      </c>
      <c r="C372" s="82">
        <v>12399.37</v>
      </c>
    </row>
    <row r="373" spans="1:3">
      <c r="A373">
        <v>18600342</v>
      </c>
      <c r="B373" t="s">
        <v>2985</v>
      </c>
      <c r="C373" s="82">
        <v>8205.2000000000007</v>
      </c>
    </row>
    <row r="374" spans="1:3">
      <c r="A374">
        <v>18600403</v>
      </c>
      <c r="B374" t="s">
        <v>2771</v>
      </c>
      <c r="C374" s="82">
        <v>1425435.62</v>
      </c>
    </row>
    <row r="375" spans="1:3">
      <c r="A375">
        <v>18600411</v>
      </c>
      <c r="B375" t="s">
        <v>2986</v>
      </c>
      <c r="C375" s="82">
        <v>103904.59</v>
      </c>
    </row>
    <row r="376" spans="1:3">
      <c r="A376">
        <v>18600512</v>
      </c>
      <c r="B376" t="s">
        <v>2589</v>
      </c>
      <c r="C376" s="82">
        <v>69280455.290000007</v>
      </c>
    </row>
    <row r="377" spans="1:3">
      <c r="A377">
        <v>18600551</v>
      </c>
      <c r="B377" t="s">
        <v>1580</v>
      </c>
      <c r="C377" s="82">
        <v>-1847</v>
      </c>
    </row>
    <row r="378" spans="1:3">
      <c r="A378">
        <v>18600561</v>
      </c>
      <c r="B378" t="s">
        <v>1158</v>
      </c>
      <c r="C378" s="82">
        <v>9202476</v>
      </c>
    </row>
    <row r="379" spans="1:3">
      <c r="A379">
        <v>18600571</v>
      </c>
      <c r="B379" t="s">
        <v>1441</v>
      </c>
      <c r="C379" s="82">
        <v>61576956.729999997</v>
      </c>
    </row>
    <row r="380" spans="1:3">
      <c r="A380">
        <v>18600573</v>
      </c>
      <c r="B380" t="s">
        <v>3179</v>
      </c>
      <c r="C380" s="82">
        <v>4620520</v>
      </c>
    </row>
    <row r="381" spans="1:3">
      <c r="A381">
        <v>18600751</v>
      </c>
      <c r="B381" t="s">
        <v>2393</v>
      </c>
      <c r="C381" s="82">
        <v>2583411.75</v>
      </c>
    </row>
    <row r="382" spans="1:3">
      <c r="A382">
        <v>18600761</v>
      </c>
      <c r="B382" t="s">
        <v>2394</v>
      </c>
      <c r="C382" s="82">
        <v>1124591.42</v>
      </c>
    </row>
    <row r="383" spans="1:3">
      <c r="A383">
        <v>18600771</v>
      </c>
      <c r="B383" t="s">
        <v>2563</v>
      </c>
      <c r="C383" s="82">
        <v>2668713.75</v>
      </c>
    </row>
    <row r="384" spans="1:3">
      <c r="A384">
        <v>18600781</v>
      </c>
      <c r="B384" t="s">
        <v>2564</v>
      </c>
      <c r="C384" s="82">
        <v>1436491.5</v>
      </c>
    </row>
    <row r="385" spans="1:3">
      <c r="A385">
        <v>18600941</v>
      </c>
      <c r="B385" t="s">
        <v>3104</v>
      </c>
      <c r="C385" s="82">
        <v>59996.480000000003</v>
      </c>
    </row>
    <row r="386" spans="1:3">
      <c r="A386">
        <v>18600943</v>
      </c>
      <c r="B386" t="s">
        <v>3105</v>
      </c>
      <c r="C386" s="82">
        <v>485446.04</v>
      </c>
    </row>
    <row r="387" spans="1:3">
      <c r="A387">
        <v>18601021</v>
      </c>
      <c r="B387" t="s">
        <v>2824</v>
      </c>
      <c r="C387" s="82">
        <v>899187.72</v>
      </c>
    </row>
    <row r="388" spans="1:3">
      <c r="A388">
        <v>18601173</v>
      </c>
      <c r="B388" t="s">
        <v>3006</v>
      </c>
      <c r="C388" s="82">
        <v>162853.93</v>
      </c>
    </row>
    <row r="389" spans="1:3">
      <c r="A389">
        <v>18601502</v>
      </c>
      <c r="B389" t="s">
        <v>2773</v>
      </c>
      <c r="C389" s="82">
        <v>167753.97</v>
      </c>
    </row>
    <row r="390" spans="1:3">
      <c r="A390">
        <v>18603003</v>
      </c>
      <c r="B390" t="s">
        <v>3103</v>
      </c>
      <c r="C390" s="82">
        <v>2718072.78</v>
      </c>
    </row>
    <row r="391" spans="1:3">
      <c r="A391">
        <v>18603011</v>
      </c>
      <c r="B391" t="s">
        <v>3054</v>
      </c>
      <c r="C391" s="82">
        <v>2267206.2000000002</v>
      </c>
    </row>
    <row r="392" spans="1:3">
      <c r="A392">
        <v>18603021</v>
      </c>
      <c r="B392" t="s">
        <v>3077</v>
      </c>
      <c r="C392" s="82">
        <v>6582516.4800000004</v>
      </c>
    </row>
    <row r="393" spans="1:3">
      <c r="A393">
        <v>18603031</v>
      </c>
      <c r="B393" t="s">
        <v>3047</v>
      </c>
      <c r="C393" s="82">
        <v>2432349.27</v>
      </c>
    </row>
    <row r="394" spans="1:3">
      <c r="A394">
        <v>18603041</v>
      </c>
      <c r="B394" t="s">
        <v>3078</v>
      </c>
      <c r="C394" s="82">
        <v>1174436.6100000001</v>
      </c>
    </row>
    <row r="395" spans="1:3">
      <c r="A395">
        <v>18603051</v>
      </c>
      <c r="B395" t="s">
        <v>3082</v>
      </c>
      <c r="C395" s="82">
        <v>1494538.84</v>
      </c>
    </row>
    <row r="396" spans="1:3">
      <c r="A396">
        <v>18605011</v>
      </c>
      <c r="B396" t="s">
        <v>3182</v>
      </c>
      <c r="C396" s="82">
        <v>2711731.32</v>
      </c>
    </row>
    <row r="397" spans="1:3">
      <c r="A397">
        <v>18608001</v>
      </c>
      <c r="B397" t="s">
        <v>1613</v>
      </c>
      <c r="C397" s="82">
        <v>402104.13</v>
      </c>
    </row>
    <row r="398" spans="1:3">
      <c r="A398">
        <v>18608002</v>
      </c>
      <c r="B398" t="s">
        <v>3088</v>
      </c>
      <c r="C398" s="82">
        <v>42368.27</v>
      </c>
    </row>
    <row r="399" spans="1:3">
      <c r="A399">
        <v>18608011</v>
      </c>
      <c r="B399" t="s">
        <v>1614</v>
      </c>
      <c r="C399" s="82">
        <v>350000.2</v>
      </c>
    </row>
    <row r="400" spans="1:3">
      <c r="A400">
        <v>18608012</v>
      </c>
      <c r="B400" t="s">
        <v>3084</v>
      </c>
      <c r="C400" s="82">
        <v>299856</v>
      </c>
    </row>
    <row r="401" spans="1:3">
      <c r="A401">
        <v>18608021</v>
      </c>
      <c r="B401" t="s">
        <v>1615</v>
      </c>
      <c r="C401" s="82">
        <v>2254508.17</v>
      </c>
    </row>
    <row r="402" spans="1:3">
      <c r="A402">
        <v>18608031</v>
      </c>
      <c r="B402" t="s">
        <v>1616</v>
      </c>
      <c r="C402" s="82">
        <v>50000</v>
      </c>
    </row>
    <row r="403" spans="1:3">
      <c r="A403">
        <v>18608041</v>
      </c>
      <c r="B403" t="s">
        <v>1627</v>
      </c>
      <c r="C403" s="82">
        <v>2105022.39</v>
      </c>
    </row>
    <row r="404" spans="1:3">
      <c r="A404">
        <v>18608051</v>
      </c>
      <c r="B404" t="s">
        <v>1617</v>
      </c>
      <c r="C404" s="82">
        <v>2925000</v>
      </c>
    </row>
    <row r="405" spans="1:3">
      <c r="A405">
        <v>18608062</v>
      </c>
      <c r="B405" t="s">
        <v>511</v>
      </c>
      <c r="C405" s="82">
        <v>-50260052.850000001</v>
      </c>
    </row>
    <row r="406" spans="1:3">
      <c r="A406">
        <v>18608081</v>
      </c>
      <c r="B406" t="s">
        <v>1618</v>
      </c>
      <c r="C406" s="82">
        <v>659654.59</v>
      </c>
    </row>
    <row r="407" spans="1:3">
      <c r="A407">
        <v>18608111</v>
      </c>
      <c r="B407" t="s">
        <v>1619</v>
      </c>
      <c r="C407" s="82">
        <v>250000</v>
      </c>
    </row>
    <row r="408" spans="1:3">
      <c r="A408">
        <v>18608112</v>
      </c>
      <c r="B408" t="s">
        <v>1628</v>
      </c>
      <c r="C408" s="82">
        <v>38723404.119999997</v>
      </c>
    </row>
    <row r="409" spans="1:3">
      <c r="A409">
        <v>18608141</v>
      </c>
      <c r="B409" t="s">
        <v>1592</v>
      </c>
      <c r="C409" s="82">
        <v>224879.76</v>
      </c>
    </row>
    <row r="410" spans="1:3">
      <c r="A410">
        <v>18608151</v>
      </c>
      <c r="B410" t="s">
        <v>1645</v>
      </c>
      <c r="C410" s="82">
        <v>75000</v>
      </c>
    </row>
    <row r="411" spans="1:3">
      <c r="A411">
        <v>18608171</v>
      </c>
      <c r="B411" t="s">
        <v>2753</v>
      </c>
      <c r="C411" s="82">
        <v>212588.68</v>
      </c>
    </row>
    <row r="412" spans="1:3">
      <c r="A412">
        <v>18608181</v>
      </c>
      <c r="B412" t="s">
        <v>2300</v>
      </c>
      <c r="C412" s="82">
        <v>50000</v>
      </c>
    </row>
    <row r="413" spans="1:3">
      <c r="A413">
        <v>18608191</v>
      </c>
      <c r="B413" t="s">
        <v>2308</v>
      </c>
      <c r="C413" s="82">
        <v>400495.47</v>
      </c>
    </row>
    <row r="414" spans="1:3">
      <c r="A414">
        <v>18608211</v>
      </c>
      <c r="B414" t="s">
        <v>2754</v>
      </c>
      <c r="C414" s="82">
        <v>111880.23</v>
      </c>
    </row>
    <row r="415" spans="1:3">
      <c r="A415">
        <v>18608212</v>
      </c>
      <c r="B415" t="s">
        <v>1629</v>
      </c>
      <c r="C415" s="82">
        <v>1460172.9</v>
      </c>
    </row>
    <row r="416" spans="1:3">
      <c r="A416">
        <v>18608221</v>
      </c>
      <c r="B416" t="s">
        <v>2463</v>
      </c>
      <c r="C416" s="82">
        <v>175000</v>
      </c>
    </row>
    <row r="417" spans="1:3">
      <c r="A417">
        <v>18608231</v>
      </c>
      <c r="B417" t="s">
        <v>2570</v>
      </c>
      <c r="C417" s="82">
        <v>197427.86</v>
      </c>
    </row>
    <row r="418" spans="1:3">
      <c r="A418">
        <v>18608241</v>
      </c>
      <c r="B418" t="s">
        <v>2464</v>
      </c>
      <c r="C418" s="82">
        <v>96000</v>
      </c>
    </row>
    <row r="419" spans="1:3">
      <c r="A419">
        <v>18608312</v>
      </c>
      <c r="B419" t="s">
        <v>1630</v>
      </c>
      <c r="C419" s="82">
        <v>3946841.93</v>
      </c>
    </row>
    <row r="420" spans="1:3">
      <c r="A420">
        <v>18608412</v>
      </c>
      <c r="B420" t="s">
        <v>2726</v>
      </c>
      <c r="C420" s="82">
        <v>2651381.7400000002</v>
      </c>
    </row>
    <row r="421" spans="1:3">
      <c r="A421">
        <v>18608612</v>
      </c>
      <c r="B421" t="s">
        <v>1631</v>
      </c>
      <c r="C421" s="82">
        <v>776531.8</v>
      </c>
    </row>
    <row r="422" spans="1:3">
      <c r="A422">
        <v>18608712</v>
      </c>
      <c r="B422" t="s">
        <v>1632</v>
      </c>
      <c r="C422" s="82">
        <v>4066899.1</v>
      </c>
    </row>
    <row r="423" spans="1:3">
      <c r="A423">
        <v>18608752</v>
      </c>
      <c r="B423" t="s">
        <v>1633</v>
      </c>
      <c r="C423" s="82">
        <v>935530</v>
      </c>
    </row>
    <row r="424" spans="1:3">
      <c r="A424">
        <v>18608772</v>
      </c>
      <c r="B424" t="s">
        <v>2941</v>
      </c>
      <c r="C424" s="82">
        <v>-3488999.1</v>
      </c>
    </row>
    <row r="425" spans="1:3">
      <c r="A425">
        <v>18608782</v>
      </c>
      <c r="B425" t="s">
        <v>2942</v>
      </c>
      <c r="C425" s="82">
        <v>-801550.75</v>
      </c>
    </row>
    <row r="426" spans="1:3">
      <c r="A426">
        <v>18608792</v>
      </c>
      <c r="B426" t="s">
        <v>2943</v>
      </c>
      <c r="C426" s="82">
        <v>-160310.15</v>
      </c>
    </row>
    <row r="427" spans="1:3">
      <c r="A427">
        <v>18609312</v>
      </c>
      <c r="B427" t="s">
        <v>2717</v>
      </c>
      <c r="C427" s="82">
        <v>12405154.710000001</v>
      </c>
    </row>
    <row r="428" spans="1:3">
      <c r="A428">
        <v>18609422</v>
      </c>
      <c r="B428" t="s">
        <v>2480</v>
      </c>
      <c r="C428" s="82">
        <v>22239450.449999999</v>
      </c>
    </row>
    <row r="429" spans="1:3">
      <c r="A429">
        <v>18609432</v>
      </c>
      <c r="B429" t="s">
        <v>2725</v>
      </c>
      <c r="C429" s="82">
        <v>4704013.0999999996</v>
      </c>
    </row>
    <row r="430" spans="1:3">
      <c r="A430">
        <v>18609532</v>
      </c>
      <c r="B430" t="s">
        <v>1634</v>
      </c>
      <c r="C430" s="82">
        <v>231369.84</v>
      </c>
    </row>
    <row r="431" spans="1:3">
      <c r="A431">
        <v>18609542</v>
      </c>
      <c r="B431" t="s">
        <v>1019</v>
      </c>
      <c r="C431" s="82">
        <v>1239482.97</v>
      </c>
    </row>
    <row r="432" spans="1:3">
      <c r="A432">
        <v>18609572</v>
      </c>
      <c r="B432" t="s">
        <v>2476</v>
      </c>
      <c r="C432" s="82">
        <v>609250</v>
      </c>
    </row>
    <row r="433" spans="1:3">
      <c r="A433">
        <v>18609582</v>
      </c>
      <c r="B433" t="s">
        <v>2477</v>
      </c>
      <c r="C433" s="82">
        <v>1919341.5</v>
      </c>
    </row>
    <row r="434" spans="1:3">
      <c r="A434">
        <v>18609592</v>
      </c>
      <c r="B434" t="s">
        <v>2478</v>
      </c>
      <c r="C434" s="82">
        <v>3300000.33</v>
      </c>
    </row>
    <row r="435" spans="1:3">
      <c r="A435">
        <v>18609602</v>
      </c>
      <c r="B435" t="s">
        <v>2479</v>
      </c>
      <c r="C435" s="82">
        <v>238999.97</v>
      </c>
    </row>
    <row r="436" spans="1:3">
      <c r="A436">
        <v>18609622</v>
      </c>
      <c r="B436" t="s">
        <v>2481</v>
      </c>
      <c r="C436" s="82">
        <v>1300000</v>
      </c>
    </row>
    <row r="437" spans="1:3">
      <c r="A437">
        <v>18609642</v>
      </c>
      <c r="B437" t="s">
        <v>2483</v>
      </c>
      <c r="C437" s="82">
        <v>2500000</v>
      </c>
    </row>
    <row r="438" spans="1:3">
      <c r="A438">
        <v>18609652</v>
      </c>
      <c r="B438" t="s">
        <v>2484</v>
      </c>
      <c r="C438" s="82">
        <v>2050000</v>
      </c>
    </row>
    <row r="439" spans="1:3">
      <c r="A439">
        <v>18609662</v>
      </c>
      <c r="B439" t="s">
        <v>2485</v>
      </c>
      <c r="C439" s="82">
        <v>522500</v>
      </c>
    </row>
    <row r="440" spans="1:3">
      <c r="A440">
        <v>18609672</v>
      </c>
      <c r="B440" t="s">
        <v>2486</v>
      </c>
      <c r="C440" s="82">
        <v>200000</v>
      </c>
    </row>
    <row r="441" spans="1:3">
      <c r="A441">
        <v>18609682</v>
      </c>
      <c r="B441" t="s">
        <v>2506</v>
      </c>
      <c r="C441" s="82">
        <v>140000</v>
      </c>
    </row>
    <row r="442" spans="1:3">
      <c r="A442">
        <v>18609692</v>
      </c>
      <c r="B442" t="s">
        <v>2507</v>
      </c>
      <c r="C442" s="82">
        <v>100000</v>
      </c>
    </row>
    <row r="443" spans="1:3">
      <c r="A443">
        <v>18609801</v>
      </c>
      <c r="B443" t="s">
        <v>2385</v>
      </c>
      <c r="C443" s="82">
        <v>163563</v>
      </c>
    </row>
    <row r="444" spans="1:3">
      <c r="A444">
        <v>18609821</v>
      </c>
      <c r="B444" t="s">
        <v>1094</v>
      </c>
      <c r="C444" s="82">
        <v>1175482.24</v>
      </c>
    </row>
    <row r="445" spans="1:3">
      <c r="A445">
        <v>18609841</v>
      </c>
      <c r="B445" t="s">
        <v>2605</v>
      </c>
      <c r="C445" s="82">
        <v>1449786</v>
      </c>
    </row>
    <row r="446" spans="1:3">
      <c r="A446">
        <v>18609861</v>
      </c>
      <c r="B446" t="s">
        <v>2386</v>
      </c>
      <c r="C446" s="82">
        <v>1820597.39</v>
      </c>
    </row>
    <row r="447" spans="1:3">
      <c r="A447">
        <v>18700032</v>
      </c>
      <c r="B447" t="s">
        <v>2526</v>
      </c>
      <c r="C447" s="82">
        <v>35891.71</v>
      </c>
    </row>
    <row r="448" spans="1:3">
      <c r="A448">
        <v>18700041</v>
      </c>
      <c r="B448" t="s">
        <v>2167</v>
      </c>
      <c r="C448" s="82">
        <v>429724.37</v>
      </c>
    </row>
    <row r="449" spans="1:3">
      <c r="A449">
        <v>18700062</v>
      </c>
      <c r="B449" t="s">
        <v>2527</v>
      </c>
      <c r="C449" s="82">
        <v>4147.47</v>
      </c>
    </row>
    <row r="450" spans="1:3">
      <c r="A450">
        <v>18700071</v>
      </c>
      <c r="B450" t="s">
        <v>2528</v>
      </c>
      <c r="C450" s="82">
        <v>44667.3</v>
      </c>
    </row>
    <row r="451" spans="1:3">
      <c r="A451">
        <v>18900013</v>
      </c>
      <c r="B451" t="s">
        <v>670</v>
      </c>
      <c r="C451" s="82">
        <v>34406</v>
      </c>
    </row>
    <row r="452" spans="1:3">
      <c r="A452">
        <v>18900173</v>
      </c>
      <c r="B452" t="s">
        <v>530</v>
      </c>
      <c r="C452" s="82">
        <v>1533994.72</v>
      </c>
    </row>
    <row r="453" spans="1:3">
      <c r="A453">
        <v>18900183</v>
      </c>
      <c r="B453" t="s">
        <v>367</v>
      </c>
      <c r="C453" s="82">
        <v>348850.05</v>
      </c>
    </row>
    <row r="454" spans="1:3">
      <c r="A454">
        <v>18900193</v>
      </c>
      <c r="B454" t="s">
        <v>534</v>
      </c>
      <c r="C454" s="82">
        <v>2853401.41</v>
      </c>
    </row>
    <row r="455" spans="1:3">
      <c r="A455">
        <v>18900243</v>
      </c>
      <c r="B455" t="s">
        <v>1886</v>
      </c>
      <c r="C455" s="82">
        <v>12245.51</v>
      </c>
    </row>
    <row r="456" spans="1:3">
      <c r="A456">
        <v>18900253</v>
      </c>
      <c r="B456" t="s">
        <v>1881</v>
      </c>
      <c r="C456" s="82">
        <v>735267.19</v>
      </c>
    </row>
    <row r="457" spans="1:3">
      <c r="A457">
        <v>18900263</v>
      </c>
      <c r="B457" t="s">
        <v>1882</v>
      </c>
      <c r="C457" s="82">
        <v>558742.38</v>
      </c>
    </row>
    <row r="458" spans="1:3">
      <c r="A458">
        <v>18900273</v>
      </c>
      <c r="B458" t="s">
        <v>802</v>
      </c>
      <c r="C458" s="82">
        <v>1710844.21</v>
      </c>
    </row>
    <row r="459" spans="1:3">
      <c r="A459">
        <v>18900283</v>
      </c>
      <c r="B459" t="s">
        <v>555</v>
      </c>
      <c r="C459" s="82">
        <v>522148.35</v>
      </c>
    </row>
    <row r="460" spans="1:3">
      <c r="A460">
        <v>18900293</v>
      </c>
      <c r="B460" t="s">
        <v>403</v>
      </c>
      <c r="C460" s="82">
        <v>7987.74</v>
      </c>
    </row>
    <row r="461" spans="1:3">
      <c r="A461">
        <v>18900303</v>
      </c>
      <c r="B461" t="s">
        <v>812</v>
      </c>
      <c r="C461" s="82">
        <v>18637.05</v>
      </c>
    </row>
    <row r="462" spans="1:3">
      <c r="A462">
        <v>18900323</v>
      </c>
      <c r="B462" t="s">
        <v>667</v>
      </c>
      <c r="C462" s="82">
        <v>479057.24</v>
      </c>
    </row>
    <row r="463" spans="1:3">
      <c r="A463">
        <v>18900353</v>
      </c>
      <c r="B463" t="s">
        <v>1040</v>
      </c>
      <c r="C463" s="82">
        <v>91465.02</v>
      </c>
    </row>
    <row r="464" spans="1:3">
      <c r="A464">
        <v>18900373</v>
      </c>
      <c r="B464" t="s">
        <v>1030</v>
      </c>
      <c r="C464" s="82">
        <v>4235959.3600000003</v>
      </c>
    </row>
    <row r="465" spans="1:3">
      <c r="A465">
        <v>18900383</v>
      </c>
      <c r="B465" t="s">
        <v>1020</v>
      </c>
      <c r="C465" s="82">
        <v>461474.19</v>
      </c>
    </row>
    <row r="466" spans="1:3">
      <c r="A466">
        <v>18900393</v>
      </c>
      <c r="B466" t="s">
        <v>2415</v>
      </c>
      <c r="C466" s="82">
        <v>14752444.66</v>
      </c>
    </row>
    <row r="467" spans="1:3">
      <c r="A467">
        <v>18900403</v>
      </c>
      <c r="B467" t="s">
        <v>2718</v>
      </c>
      <c r="C467" s="82">
        <v>195181.15</v>
      </c>
    </row>
    <row r="468" spans="1:3">
      <c r="A468">
        <v>18900413</v>
      </c>
      <c r="B468" t="s">
        <v>2722</v>
      </c>
      <c r="C468" s="82">
        <v>256378.1</v>
      </c>
    </row>
    <row r="469" spans="1:3">
      <c r="A469">
        <v>18900423</v>
      </c>
      <c r="B469" t="s">
        <v>2719</v>
      </c>
      <c r="C469" s="82">
        <v>1021911.03</v>
      </c>
    </row>
    <row r="470" spans="1:3">
      <c r="A470">
        <v>18900433</v>
      </c>
      <c r="B470" t="s">
        <v>2826</v>
      </c>
      <c r="C470" s="82">
        <v>4835915.2</v>
      </c>
    </row>
    <row r="471" spans="1:3">
      <c r="A471">
        <v>18900443</v>
      </c>
      <c r="B471" t="s">
        <v>3055</v>
      </c>
      <c r="C471" s="82">
        <v>118825.07</v>
      </c>
    </row>
    <row r="472" spans="1:3">
      <c r="A472">
        <v>18900451</v>
      </c>
      <c r="B472" t="s">
        <v>3116</v>
      </c>
      <c r="C472" s="82">
        <v>40298.949999999997</v>
      </c>
    </row>
    <row r="473" spans="1:3">
      <c r="A473">
        <v>18900452</v>
      </c>
      <c r="B473" t="s">
        <v>3116</v>
      </c>
      <c r="C473" s="82">
        <v>24699.35</v>
      </c>
    </row>
    <row r="474" spans="1:3">
      <c r="A474">
        <v>18900533</v>
      </c>
      <c r="B474" t="s">
        <v>2827</v>
      </c>
      <c r="C474" s="82">
        <v>817278.92</v>
      </c>
    </row>
    <row r="475" spans="1:3">
      <c r="A475">
        <v>19000003</v>
      </c>
      <c r="B475" t="s">
        <v>129</v>
      </c>
      <c r="C475" s="82">
        <v>3997235.51</v>
      </c>
    </row>
    <row r="476" spans="1:3">
      <c r="A476">
        <v>19000013</v>
      </c>
      <c r="B476" t="s">
        <v>762</v>
      </c>
      <c r="C476" s="82">
        <v>3061866.1</v>
      </c>
    </row>
    <row r="477" spans="1:3">
      <c r="A477">
        <v>19000032</v>
      </c>
      <c r="B477" t="s">
        <v>1826</v>
      </c>
      <c r="C477" s="82">
        <v>23170625.23</v>
      </c>
    </row>
    <row r="478" spans="1:3">
      <c r="A478">
        <v>19000042</v>
      </c>
      <c r="B478" t="s">
        <v>1863</v>
      </c>
      <c r="C478" s="82">
        <v>7911849.5300000003</v>
      </c>
    </row>
    <row r="479" spans="1:3">
      <c r="A479">
        <v>19000043</v>
      </c>
      <c r="B479" t="s">
        <v>8</v>
      </c>
      <c r="C479" s="82">
        <v>8410714.2400000002</v>
      </c>
    </row>
    <row r="480" spans="1:3">
      <c r="A480">
        <v>19000081</v>
      </c>
      <c r="B480" t="s">
        <v>1746</v>
      </c>
      <c r="C480" s="82">
        <v>24050639.309999999</v>
      </c>
    </row>
    <row r="481" spans="1:3">
      <c r="A481">
        <v>19000091</v>
      </c>
      <c r="B481" t="s">
        <v>702</v>
      </c>
      <c r="C481" s="82">
        <v>13110048.17</v>
      </c>
    </row>
    <row r="482" spans="1:3">
      <c r="A482">
        <v>19000093</v>
      </c>
      <c r="B482" t="s">
        <v>771</v>
      </c>
      <c r="C482" s="82">
        <v>4699345.8</v>
      </c>
    </row>
    <row r="483" spans="1:3">
      <c r="A483">
        <v>19000103</v>
      </c>
      <c r="B483" t="s">
        <v>3007</v>
      </c>
      <c r="C483" s="82">
        <v>1018813.25</v>
      </c>
    </row>
    <row r="484" spans="1:3">
      <c r="A484">
        <v>19000111</v>
      </c>
      <c r="B484" t="s">
        <v>915</v>
      </c>
      <c r="C484" s="82">
        <v>107603.02</v>
      </c>
    </row>
    <row r="485" spans="1:3">
      <c r="A485">
        <v>19000112</v>
      </c>
      <c r="B485" t="s">
        <v>2060</v>
      </c>
      <c r="C485" s="82">
        <v>47229.61</v>
      </c>
    </row>
    <row r="486" spans="1:3">
      <c r="A486">
        <v>19000122</v>
      </c>
      <c r="B486" t="s">
        <v>2221</v>
      </c>
      <c r="C486" s="82">
        <v>14457.13</v>
      </c>
    </row>
    <row r="487" spans="1:3">
      <c r="A487">
        <v>19000133</v>
      </c>
      <c r="B487" t="s">
        <v>1060</v>
      </c>
      <c r="C487" s="82">
        <v>13325923.02</v>
      </c>
    </row>
    <row r="488" spans="1:3">
      <c r="A488">
        <v>19000151</v>
      </c>
      <c r="B488" t="s">
        <v>170</v>
      </c>
      <c r="C488" s="82">
        <v>526161.02</v>
      </c>
    </row>
    <row r="489" spans="1:3">
      <c r="A489">
        <v>19000181</v>
      </c>
      <c r="B489" t="s">
        <v>994</v>
      </c>
      <c r="C489" s="82">
        <v>-1078906.72</v>
      </c>
    </row>
    <row r="490" spans="1:3">
      <c r="A490">
        <v>19000193</v>
      </c>
      <c r="B490" t="s">
        <v>2669</v>
      </c>
      <c r="C490" s="82">
        <v>721929.13</v>
      </c>
    </row>
    <row r="491" spans="1:3">
      <c r="A491">
        <v>19000251</v>
      </c>
      <c r="B491" t="s">
        <v>733</v>
      </c>
      <c r="C491" s="82">
        <v>27475.27</v>
      </c>
    </row>
    <row r="492" spans="1:3">
      <c r="A492">
        <v>19000283</v>
      </c>
      <c r="B492" t="s">
        <v>1584</v>
      </c>
      <c r="C492" s="82">
        <v>2514036.4300000002</v>
      </c>
    </row>
    <row r="493" spans="1:3">
      <c r="A493">
        <v>19000361</v>
      </c>
      <c r="B493" t="s">
        <v>1121</v>
      </c>
      <c r="C493" s="82">
        <v>159437</v>
      </c>
    </row>
    <row r="494" spans="1:3">
      <c r="A494">
        <v>19000371</v>
      </c>
      <c r="B494" t="s">
        <v>1122</v>
      </c>
      <c r="C494" s="82">
        <v>35950.44</v>
      </c>
    </row>
    <row r="495" spans="1:3">
      <c r="A495">
        <v>19000403</v>
      </c>
      <c r="B495" t="s">
        <v>286</v>
      </c>
      <c r="C495" s="82">
        <v>162376.1</v>
      </c>
    </row>
    <row r="496" spans="1:3">
      <c r="A496">
        <v>19000433</v>
      </c>
      <c r="B496" t="s">
        <v>2982</v>
      </c>
      <c r="C496" s="82">
        <v>21491502.57</v>
      </c>
    </row>
    <row r="497" spans="1:3">
      <c r="A497">
        <v>19000441</v>
      </c>
      <c r="B497" t="s">
        <v>339</v>
      </c>
      <c r="C497" s="82">
        <v>4581211.84</v>
      </c>
    </row>
    <row r="498" spans="1:3">
      <c r="A498">
        <v>19000443</v>
      </c>
      <c r="B498" t="s">
        <v>524</v>
      </c>
      <c r="C498" s="82">
        <v>82732693.75</v>
      </c>
    </row>
    <row r="499" spans="1:3">
      <c r="A499">
        <v>19000453</v>
      </c>
      <c r="B499" t="s">
        <v>525</v>
      </c>
      <c r="C499" s="82">
        <v>6746149.0999999996</v>
      </c>
    </row>
    <row r="500" spans="1:3">
      <c r="A500">
        <v>19000463</v>
      </c>
      <c r="B500" t="s">
        <v>526</v>
      </c>
      <c r="C500" s="82">
        <v>-1019900.46</v>
      </c>
    </row>
    <row r="501" spans="1:3">
      <c r="A501">
        <v>19000471</v>
      </c>
      <c r="B501" t="s">
        <v>808</v>
      </c>
      <c r="C501" s="82">
        <v>3554837.34</v>
      </c>
    </row>
    <row r="502" spans="1:3">
      <c r="A502">
        <v>19000473</v>
      </c>
      <c r="B502" t="s">
        <v>2163</v>
      </c>
      <c r="C502" s="82">
        <v>2562568</v>
      </c>
    </row>
    <row r="503" spans="1:3">
      <c r="A503">
        <v>19000491</v>
      </c>
      <c r="B503" t="s">
        <v>2540</v>
      </c>
      <c r="C503" s="82">
        <v>2162653.15</v>
      </c>
    </row>
    <row r="504" spans="1:3">
      <c r="A504">
        <v>19000551</v>
      </c>
      <c r="B504" t="s">
        <v>3126</v>
      </c>
      <c r="C504" s="82">
        <v>1965399</v>
      </c>
    </row>
    <row r="505" spans="1:3">
      <c r="A505">
        <v>19000552</v>
      </c>
      <c r="B505" t="s">
        <v>2521</v>
      </c>
      <c r="C505" s="82">
        <v>457421.71</v>
      </c>
    </row>
    <row r="506" spans="1:3">
      <c r="A506">
        <v>19000553</v>
      </c>
      <c r="B506" t="s">
        <v>101</v>
      </c>
      <c r="C506" s="82">
        <v>304974.74</v>
      </c>
    </row>
    <row r="507" spans="1:3">
      <c r="A507">
        <v>19000562</v>
      </c>
      <c r="B507" t="s">
        <v>763</v>
      </c>
      <c r="C507" s="82">
        <v>1010812.25</v>
      </c>
    </row>
    <row r="508" spans="1:3">
      <c r="A508">
        <v>19000563</v>
      </c>
      <c r="B508" t="s">
        <v>2180</v>
      </c>
      <c r="C508" s="82">
        <v>10851.2</v>
      </c>
    </row>
    <row r="509" spans="1:3">
      <c r="A509">
        <v>19000571</v>
      </c>
      <c r="B509" t="s">
        <v>171</v>
      </c>
      <c r="C509" s="82">
        <v>30063.3</v>
      </c>
    </row>
    <row r="510" spans="1:3">
      <c r="A510">
        <v>19000572</v>
      </c>
      <c r="B510" t="s">
        <v>764</v>
      </c>
      <c r="C510" s="82">
        <v>292581.09999999998</v>
      </c>
    </row>
    <row r="511" spans="1:3">
      <c r="A511">
        <v>19000573</v>
      </c>
      <c r="B511" t="s">
        <v>2248</v>
      </c>
      <c r="C511" s="82">
        <v>313348.95</v>
      </c>
    </row>
    <row r="512" spans="1:3">
      <c r="A512">
        <v>19000581</v>
      </c>
      <c r="B512" t="s">
        <v>195</v>
      </c>
      <c r="C512" s="82">
        <v>3179967.61</v>
      </c>
    </row>
    <row r="513" spans="1:3">
      <c r="A513">
        <v>19000592</v>
      </c>
      <c r="B513" t="s">
        <v>584</v>
      </c>
      <c r="C513" s="82">
        <v>3749755.94</v>
      </c>
    </row>
    <row r="514" spans="1:3">
      <c r="A514">
        <v>19000601</v>
      </c>
      <c r="B514" t="s">
        <v>2138</v>
      </c>
      <c r="C514" s="82">
        <v>156638726</v>
      </c>
    </row>
    <row r="515" spans="1:3">
      <c r="A515">
        <v>19000621</v>
      </c>
      <c r="B515" t="s">
        <v>2197</v>
      </c>
      <c r="C515" s="82">
        <v>51578386.299999997</v>
      </c>
    </row>
    <row r="516" spans="1:3">
      <c r="A516">
        <v>19000641</v>
      </c>
      <c r="B516" t="s">
        <v>2194</v>
      </c>
      <c r="C516" s="82">
        <v>628054.25</v>
      </c>
    </row>
    <row r="517" spans="1:3">
      <c r="A517">
        <v>19000671</v>
      </c>
      <c r="B517" t="s">
        <v>2214</v>
      </c>
      <c r="C517" s="82">
        <v>32765538.120000001</v>
      </c>
    </row>
    <row r="518" spans="1:3">
      <c r="A518">
        <v>19000691</v>
      </c>
      <c r="B518" t="s">
        <v>2541</v>
      </c>
      <c r="C518" s="82">
        <v>24500</v>
      </c>
    </row>
    <row r="519" spans="1:3">
      <c r="A519">
        <v>19000692</v>
      </c>
      <c r="B519" t="s">
        <v>1218</v>
      </c>
      <c r="C519" s="82">
        <v>353500</v>
      </c>
    </row>
    <row r="520" spans="1:3">
      <c r="A520">
        <v>19000711</v>
      </c>
      <c r="B520" t="s">
        <v>2061</v>
      </c>
      <c r="C520" s="82">
        <v>721315.17</v>
      </c>
    </row>
    <row r="521" spans="1:3">
      <c r="A521">
        <v>19000721</v>
      </c>
      <c r="B521" t="s">
        <v>2222</v>
      </c>
      <c r="C521" s="82">
        <v>10869.86</v>
      </c>
    </row>
    <row r="522" spans="1:3">
      <c r="A522">
        <v>19000731</v>
      </c>
      <c r="B522" t="s">
        <v>2317</v>
      </c>
      <c r="C522" s="82">
        <v>365310.67</v>
      </c>
    </row>
    <row r="523" spans="1:3">
      <c r="A523">
        <v>19000732</v>
      </c>
      <c r="B523" t="s">
        <v>2313</v>
      </c>
      <c r="C523" s="82">
        <v>246489.45</v>
      </c>
    </row>
    <row r="524" spans="1:3">
      <c r="A524">
        <v>19000741</v>
      </c>
      <c r="B524" t="s">
        <v>2382</v>
      </c>
      <c r="C524" s="82">
        <v>506093.27</v>
      </c>
    </row>
    <row r="525" spans="1:3">
      <c r="A525">
        <v>19000751</v>
      </c>
      <c r="B525" t="s">
        <v>2408</v>
      </c>
      <c r="C525" s="82">
        <v>2094989.4</v>
      </c>
    </row>
    <row r="526" spans="1:3">
      <c r="A526">
        <v>19000752</v>
      </c>
      <c r="B526" t="s">
        <v>2409</v>
      </c>
      <c r="C526" s="82">
        <v>1120635.6000000001</v>
      </c>
    </row>
    <row r="527" spans="1:3">
      <c r="A527">
        <v>19000761</v>
      </c>
      <c r="B527" t="s">
        <v>2432</v>
      </c>
      <c r="C527" s="82">
        <v>369307.13</v>
      </c>
    </row>
    <row r="528" spans="1:3">
      <c r="A528">
        <v>19000771</v>
      </c>
      <c r="B528" t="s">
        <v>2433</v>
      </c>
      <c r="C528">
        <v>0.01</v>
      </c>
    </row>
    <row r="529" spans="1:3">
      <c r="A529">
        <v>19000781</v>
      </c>
      <c r="B529" t="s">
        <v>2542</v>
      </c>
      <c r="C529" s="82">
        <v>2157776.87</v>
      </c>
    </row>
    <row r="530" spans="1:3">
      <c r="A530">
        <v>19000791</v>
      </c>
      <c r="B530" t="s">
        <v>2543</v>
      </c>
      <c r="C530" s="82">
        <v>167725.51</v>
      </c>
    </row>
    <row r="531" spans="1:3">
      <c r="A531">
        <v>19000801</v>
      </c>
      <c r="B531" t="s">
        <v>2544</v>
      </c>
      <c r="C531" s="82">
        <v>20560.66</v>
      </c>
    </row>
    <row r="532" spans="1:3">
      <c r="A532">
        <v>19000811</v>
      </c>
      <c r="B532" t="s">
        <v>2545</v>
      </c>
      <c r="C532" s="82">
        <v>17810.89</v>
      </c>
    </row>
    <row r="533" spans="1:3">
      <c r="A533">
        <v>19000821</v>
      </c>
      <c r="B533" t="s">
        <v>2583</v>
      </c>
      <c r="C533" s="82">
        <v>695064.87</v>
      </c>
    </row>
    <row r="534" spans="1:3">
      <c r="A534">
        <v>19000831</v>
      </c>
      <c r="B534" t="s">
        <v>2626</v>
      </c>
      <c r="C534" s="82">
        <v>915705.07</v>
      </c>
    </row>
    <row r="535" spans="1:3">
      <c r="A535">
        <v>19000841</v>
      </c>
      <c r="B535" t="s">
        <v>2670</v>
      </c>
      <c r="C535" s="82">
        <v>-222245.34</v>
      </c>
    </row>
    <row r="536" spans="1:3">
      <c r="A536">
        <v>19000851</v>
      </c>
      <c r="B536" t="s">
        <v>2802</v>
      </c>
      <c r="C536" s="82">
        <v>1168371.3999999999</v>
      </c>
    </row>
    <row r="537" spans="1:3">
      <c r="A537">
        <v>19000861</v>
      </c>
      <c r="B537" t="s">
        <v>2863</v>
      </c>
      <c r="C537" s="82">
        <v>293778.48</v>
      </c>
    </row>
    <row r="538" spans="1:3">
      <c r="A538">
        <v>19002003</v>
      </c>
      <c r="B538" t="s">
        <v>2990</v>
      </c>
      <c r="C538" s="82">
        <v>158900000</v>
      </c>
    </row>
    <row r="539" spans="1:3">
      <c r="A539">
        <v>19003011</v>
      </c>
      <c r="B539" t="s">
        <v>3060</v>
      </c>
      <c r="C539" s="82">
        <v>2224780.6</v>
      </c>
    </row>
    <row r="540" spans="1:3">
      <c r="A540">
        <v>19003021</v>
      </c>
      <c r="B540" t="s">
        <v>3079</v>
      </c>
      <c r="C540" s="82">
        <v>644035.35</v>
      </c>
    </row>
    <row r="541" spans="1:3">
      <c r="A541">
        <v>19100012</v>
      </c>
      <c r="B541" t="s">
        <v>1000</v>
      </c>
      <c r="C541" s="82">
        <v>-690244.91</v>
      </c>
    </row>
    <row r="542" spans="1:3">
      <c r="A542">
        <v>19100022</v>
      </c>
      <c r="B542" t="s">
        <v>697</v>
      </c>
      <c r="C542" s="82">
        <v>-927153.01</v>
      </c>
    </row>
    <row r="543" spans="1:3">
      <c r="A543">
        <v>19100132</v>
      </c>
      <c r="B543" t="s">
        <v>683</v>
      </c>
      <c r="C543">
        <v>-652.38</v>
      </c>
    </row>
    <row r="544" spans="1:3">
      <c r="A544">
        <v>19100142</v>
      </c>
      <c r="B544" t="s">
        <v>684</v>
      </c>
      <c r="C544" s="82">
        <v>-721817.19</v>
      </c>
    </row>
    <row r="545" spans="1:3">
      <c r="A545">
        <v>19100152</v>
      </c>
      <c r="B545" t="s">
        <v>1138</v>
      </c>
      <c r="C545" s="82">
        <v>-46786.68</v>
      </c>
    </row>
    <row r="546" spans="1:3">
      <c r="A546">
        <v>19100162</v>
      </c>
      <c r="B546" t="s">
        <v>312</v>
      </c>
      <c r="C546" s="82">
        <v>23459709.170000002</v>
      </c>
    </row>
    <row r="547" spans="1:3">
      <c r="A547">
        <v>20100023</v>
      </c>
      <c r="B547" t="s">
        <v>1984</v>
      </c>
      <c r="C547" s="82">
        <v>-859037.91</v>
      </c>
    </row>
    <row r="548" spans="1:3">
      <c r="A548">
        <v>20700003</v>
      </c>
      <c r="B548" t="s">
        <v>1296</v>
      </c>
      <c r="C548" s="82">
        <v>-122847945.22</v>
      </c>
    </row>
    <row r="549" spans="1:3">
      <c r="A549">
        <v>20700013</v>
      </c>
      <c r="B549" t="s">
        <v>1889</v>
      </c>
      <c r="C549" s="82">
        <v>-338395484.31</v>
      </c>
    </row>
    <row r="550" spans="1:3">
      <c r="A550">
        <v>20700023</v>
      </c>
      <c r="B550" t="s">
        <v>1345</v>
      </c>
      <c r="C550" s="82">
        <v>-16901820.34</v>
      </c>
    </row>
    <row r="551" spans="1:3">
      <c r="A551">
        <v>21100003</v>
      </c>
      <c r="B551" t="s">
        <v>1186</v>
      </c>
      <c r="C551" s="82">
        <v>-2774705116.4699998</v>
      </c>
    </row>
    <row r="552" spans="1:3">
      <c r="A552">
        <v>21100383</v>
      </c>
      <c r="B552" t="s">
        <v>25</v>
      </c>
      <c r="C552" s="82">
        <v>-491575</v>
      </c>
    </row>
    <row r="553" spans="1:3">
      <c r="A553">
        <v>21400013</v>
      </c>
      <c r="B553" t="s">
        <v>1053</v>
      </c>
      <c r="C553" s="82">
        <v>2148854.7200000002</v>
      </c>
    </row>
    <row r="554" spans="1:3">
      <c r="A554">
        <v>21400033</v>
      </c>
      <c r="B554" t="s">
        <v>1055</v>
      </c>
      <c r="C554" s="82">
        <v>4985024.68</v>
      </c>
    </row>
    <row r="555" spans="1:3">
      <c r="A555">
        <v>21500023</v>
      </c>
      <c r="B555" t="s">
        <v>1346</v>
      </c>
      <c r="C555" s="82">
        <v>-9346764</v>
      </c>
    </row>
    <row r="556" spans="1:3">
      <c r="A556">
        <v>21500033</v>
      </c>
      <c r="B556" t="s">
        <v>1890</v>
      </c>
      <c r="C556" s="82">
        <v>-2541813</v>
      </c>
    </row>
    <row r="557" spans="1:3">
      <c r="A557">
        <v>21600003</v>
      </c>
      <c r="B557" t="s">
        <v>419</v>
      </c>
      <c r="C557" s="82">
        <v>-455198360.77999997</v>
      </c>
    </row>
    <row r="558" spans="1:3">
      <c r="A558">
        <v>21600011</v>
      </c>
      <c r="B558" t="s">
        <v>2097</v>
      </c>
      <c r="C558" s="82">
        <v>60029709.399999999</v>
      </c>
    </row>
    <row r="559" spans="1:3">
      <c r="A559">
        <v>21600013</v>
      </c>
      <c r="B559" t="s">
        <v>672</v>
      </c>
      <c r="C559" s="82">
        <v>77562549.519999996</v>
      </c>
    </row>
    <row r="560" spans="1:3">
      <c r="A560">
        <v>21600023</v>
      </c>
      <c r="B560" t="s">
        <v>1891</v>
      </c>
      <c r="C560" s="82">
        <v>1755001.25</v>
      </c>
    </row>
    <row r="561" spans="1:3">
      <c r="A561">
        <v>21600033</v>
      </c>
      <c r="B561" t="s">
        <v>1196</v>
      </c>
      <c r="C561" s="82">
        <v>1471103.62</v>
      </c>
    </row>
    <row r="562" spans="1:3">
      <c r="A562">
        <v>21600053</v>
      </c>
      <c r="B562" t="s">
        <v>1074</v>
      </c>
      <c r="C562" s="82">
        <v>16359946.109999999</v>
      </c>
    </row>
    <row r="563" spans="1:3">
      <c r="A563">
        <v>21610013</v>
      </c>
      <c r="B563" t="s">
        <v>342</v>
      </c>
      <c r="C563" s="82">
        <v>14632037</v>
      </c>
    </row>
    <row r="564" spans="1:3">
      <c r="A564">
        <v>21900023</v>
      </c>
      <c r="B564" t="s">
        <v>2590</v>
      </c>
      <c r="C564" s="82">
        <v>274209162.23000002</v>
      </c>
    </row>
    <row r="565" spans="1:3">
      <c r="A565">
        <v>21900033</v>
      </c>
      <c r="B565" t="s">
        <v>2591</v>
      </c>
      <c r="C565" s="82">
        <v>-273153999.48000002</v>
      </c>
    </row>
    <row r="566" spans="1:3">
      <c r="A566">
        <v>21900103</v>
      </c>
      <c r="B566" t="s">
        <v>3148</v>
      </c>
      <c r="C566" s="82">
        <v>-15279775.1</v>
      </c>
    </row>
    <row r="567" spans="1:3">
      <c r="A567">
        <v>21900113</v>
      </c>
      <c r="B567" t="s">
        <v>3149</v>
      </c>
      <c r="C567" s="82">
        <v>24030612.399999999</v>
      </c>
    </row>
    <row r="568" spans="1:3">
      <c r="A568">
        <v>21900133</v>
      </c>
      <c r="B568" t="s">
        <v>3150</v>
      </c>
      <c r="C568" s="82">
        <v>463931.7</v>
      </c>
    </row>
    <row r="569" spans="1:3">
      <c r="A569">
        <v>21900143</v>
      </c>
      <c r="B569" t="s">
        <v>3166</v>
      </c>
      <c r="C569" s="82">
        <v>236379125</v>
      </c>
    </row>
    <row r="570" spans="1:3">
      <c r="A570">
        <v>21900153</v>
      </c>
      <c r="B570" t="s">
        <v>3152</v>
      </c>
      <c r="C570" s="82">
        <v>-82732693.75</v>
      </c>
    </row>
    <row r="571" spans="1:3">
      <c r="A571">
        <v>21900163</v>
      </c>
      <c r="B571" t="s">
        <v>3167</v>
      </c>
      <c r="C571" s="82">
        <v>19274712</v>
      </c>
    </row>
    <row r="572" spans="1:3">
      <c r="A572">
        <v>21900173</v>
      </c>
      <c r="B572" t="s">
        <v>3154</v>
      </c>
      <c r="C572" s="82">
        <v>-6746149.1600000001</v>
      </c>
    </row>
    <row r="573" spans="1:3">
      <c r="A573">
        <v>21900183</v>
      </c>
      <c r="B573" t="s">
        <v>3155</v>
      </c>
      <c r="C573" s="82">
        <v>-2914000</v>
      </c>
    </row>
    <row r="574" spans="1:3">
      <c r="A574">
        <v>21900193</v>
      </c>
      <c r="B574" t="s">
        <v>3156</v>
      </c>
      <c r="C574" s="82">
        <v>1019899.91</v>
      </c>
    </row>
    <row r="575" spans="1:3">
      <c r="A575">
        <v>21900213</v>
      </c>
      <c r="B575" t="s">
        <v>1491</v>
      </c>
      <c r="C575" s="82">
        <v>-369307.38</v>
      </c>
    </row>
    <row r="576" spans="1:3">
      <c r="A576">
        <v>21900223</v>
      </c>
      <c r="B576" t="s">
        <v>3140</v>
      </c>
      <c r="C576" s="82">
        <v>-162376.1</v>
      </c>
    </row>
    <row r="577" spans="1:3">
      <c r="A577">
        <v>21900233</v>
      </c>
      <c r="B577" t="s">
        <v>3109</v>
      </c>
      <c r="C577" s="82">
        <v>5347921.29</v>
      </c>
    </row>
    <row r="578" spans="1:3">
      <c r="A578">
        <v>21900243</v>
      </c>
      <c r="B578" t="s">
        <v>3157</v>
      </c>
      <c r="C578" s="82">
        <v>-8410714.3399999999</v>
      </c>
    </row>
    <row r="579" spans="1:3">
      <c r="A579">
        <v>22100353</v>
      </c>
      <c r="B579" t="s">
        <v>1959</v>
      </c>
      <c r="C579" s="82">
        <v>-10000000</v>
      </c>
    </row>
    <row r="580" spans="1:3">
      <c r="A580">
        <v>22100363</v>
      </c>
      <c r="B580" t="s">
        <v>471</v>
      </c>
      <c r="C580" s="82">
        <v>-2000000</v>
      </c>
    </row>
    <row r="581" spans="1:3">
      <c r="A581">
        <v>22100393</v>
      </c>
      <c r="B581" t="s">
        <v>474</v>
      </c>
      <c r="C581" s="82">
        <v>-15000000</v>
      </c>
    </row>
    <row r="582" spans="1:3">
      <c r="A582">
        <v>22100413</v>
      </c>
      <c r="B582" t="s">
        <v>141</v>
      </c>
      <c r="C582" s="82">
        <v>-2000000</v>
      </c>
    </row>
    <row r="583" spans="1:3">
      <c r="A583">
        <v>22100713</v>
      </c>
      <c r="B583" t="s">
        <v>513</v>
      </c>
      <c r="C583" s="82">
        <v>-300000000</v>
      </c>
    </row>
    <row r="584" spans="1:3">
      <c r="A584">
        <v>22100723</v>
      </c>
      <c r="B584" t="s">
        <v>514</v>
      </c>
      <c r="C584" s="82">
        <v>-200000000</v>
      </c>
    </row>
    <row r="585" spans="1:3">
      <c r="A585">
        <v>22100743</v>
      </c>
      <c r="B585" t="s">
        <v>1322</v>
      </c>
      <c r="C585" s="82">
        <v>-100000000</v>
      </c>
    </row>
    <row r="586" spans="1:3">
      <c r="A586">
        <v>22100823</v>
      </c>
      <c r="B586" t="s">
        <v>1921</v>
      </c>
      <c r="C586" s="82">
        <v>-250000000</v>
      </c>
    </row>
    <row r="587" spans="1:3">
      <c r="A587">
        <v>22100833</v>
      </c>
      <c r="B587" t="s">
        <v>2808</v>
      </c>
      <c r="C587" s="82">
        <v>-138460000</v>
      </c>
    </row>
    <row r="588" spans="1:3">
      <c r="A588">
        <v>22100843</v>
      </c>
      <c r="B588" t="s">
        <v>2812</v>
      </c>
      <c r="C588" s="82">
        <v>-23400000</v>
      </c>
    </row>
    <row r="589" spans="1:3">
      <c r="A589">
        <v>22100923</v>
      </c>
      <c r="B589" t="s">
        <v>2402</v>
      </c>
      <c r="C589" s="82">
        <v>-250000000</v>
      </c>
    </row>
    <row r="590" spans="1:3">
      <c r="A590">
        <v>22100933</v>
      </c>
      <c r="B590" t="s">
        <v>2403</v>
      </c>
      <c r="C590" s="82">
        <v>-45000000</v>
      </c>
    </row>
    <row r="591" spans="1:3">
      <c r="A591">
        <v>22100973</v>
      </c>
      <c r="B591" t="s">
        <v>196</v>
      </c>
      <c r="C591" s="82">
        <v>-250000000</v>
      </c>
    </row>
    <row r="592" spans="1:3">
      <c r="A592">
        <v>22100993</v>
      </c>
      <c r="B592" t="s">
        <v>1736</v>
      </c>
      <c r="C592" s="82">
        <v>-150000000</v>
      </c>
    </row>
    <row r="593" spans="1:3">
      <c r="A593">
        <v>22101023</v>
      </c>
      <c r="B593" t="s">
        <v>1032</v>
      </c>
      <c r="C593" s="82">
        <v>-250000000</v>
      </c>
    </row>
    <row r="594" spans="1:3">
      <c r="A594">
        <v>22101033</v>
      </c>
      <c r="B594" t="s">
        <v>1893</v>
      </c>
      <c r="C594" s="82">
        <v>-300000000</v>
      </c>
    </row>
    <row r="595" spans="1:3">
      <c r="A595">
        <v>22101053</v>
      </c>
      <c r="B595" t="s">
        <v>1943</v>
      </c>
      <c r="C595" s="82">
        <v>-250000000</v>
      </c>
    </row>
    <row r="596" spans="1:3">
      <c r="A596">
        <v>22101113</v>
      </c>
      <c r="B596" t="s">
        <v>1605</v>
      </c>
      <c r="C596" s="82">
        <v>-350000000</v>
      </c>
    </row>
    <row r="597" spans="1:3">
      <c r="A597">
        <v>22101123</v>
      </c>
      <c r="B597" t="s">
        <v>2137</v>
      </c>
      <c r="C597" s="82">
        <v>-325000000</v>
      </c>
    </row>
    <row r="598" spans="1:3">
      <c r="A598">
        <v>22101133</v>
      </c>
      <c r="B598" t="s">
        <v>2132</v>
      </c>
      <c r="C598" s="82">
        <v>-250000000</v>
      </c>
    </row>
    <row r="599" spans="1:3">
      <c r="A599">
        <v>22101143</v>
      </c>
      <c r="B599" t="s">
        <v>2247</v>
      </c>
      <c r="C599" s="82">
        <v>-300000000</v>
      </c>
    </row>
    <row r="600" spans="1:3">
      <c r="A600">
        <v>22600083</v>
      </c>
      <c r="B600" t="s">
        <v>2243</v>
      </c>
      <c r="C600" s="82">
        <v>13139.52</v>
      </c>
    </row>
    <row r="601" spans="1:3">
      <c r="A601">
        <v>22700003</v>
      </c>
      <c r="B601" t="s">
        <v>2289</v>
      </c>
      <c r="C601" s="82">
        <v>-1894521.33</v>
      </c>
    </row>
    <row r="602" spans="1:3">
      <c r="A602">
        <v>22820011</v>
      </c>
      <c r="B602" t="s">
        <v>1864</v>
      </c>
      <c r="C602" s="82">
        <v>-70000</v>
      </c>
    </row>
    <row r="603" spans="1:3">
      <c r="A603">
        <v>22820012</v>
      </c>
      <c r="B603" t="s">
        <v>1865</v>
      </c>
      <c r="C603" s="82">
        <v>-1010000</v>
      </c>
    </row>
    <row r="604" spans="1:3">
      <c r="A604">
        <v>22830003</v>
      </c>
      <c r="B604" t="s">
        <v>1058</v>
      </c>
      <c r="C604" s="82">
        <v>-57348776.759999998</v>
      </c>
    </row>
    <row r="605" spans="1:3">
      <c r="A605">
        <v>22830013</v>
      </c>
      <c r="B605" t="s">
        <v>1057</v>
      </c>
      <c r="C605" s="82">
        <v>-5834188.8499999996</v>
      </c>
    </row>
    <row r="606" spans="1:3">
      <c r="A606">
        <v>22830023</v>
      </c>
      <c r="B606" t="s">
        <v>1434</v>
      </c>
      <c r="C606" s="82">
        <v>-64021713</v>
      </c>
    </row>
    <row r="607" spans="1:3">
      <c r="A607">
        <v>22830033</v>
      </c>
      <c r="B607" t="s">
        <v>2420</v>
      </c>
      <c r="C607" s="82">
        <v>-1369000</v>
      </c>
    </row>
    <row r="608" spans="1:3">
      <c r="A608">
        <v>22830043</v>
      </c>
      <c r="B608" t="s">
        <v>2836</v>
      </c>
      <c r="C608" s="82">
        <v>-106672.28</v>
      </c>
    </row>
    <row r="609" spans="1:3">
      <c r="A609">
        <v>22830053</v>
      </c>
      <c r="B609" t="s">
        <v>2994</v>
      </c>
      <c r="C609" s="82">
        <v>-1248000</v>
      </c>
    </row>
    <row r="610" spans="1:3">
      <c r="A610">
        <v>22830063</v>
      </c>
      <c r="B610" t="s">
        <v>3043</v>
      </c>
      <c r="C610" s="82">
        <v>-114786</v>
      </c>
    </row>
    <row r="611" spans="1:3">
      <c r="A611">
        <v>22830073</v>
      </c>
      <c r="B611" t="s">
        <v>3044</v>
      </c>
      <c r="C611" s="82">
        <v>-179109</v>
      </c>
    </row>
    <row r="612" spans="1:3">
      <c r="A612">
        <v>22840012</v>
      </c>
      <c r="B612" t="s">
        <v>2508</v>
      </c>
      <c r="C612" s="82">
        <v>-609250</v>
      </c>
    </row>
    <row r="613" spans="1:3">
      <c r="A613">
        <v>22840021</v>
      </c>
      <c r="B613" t="s">
        <v>1620</v>
      </c>
      <c r="C613" s="82">
        <v>-200000</v>
      </c>
    </row>
    <row r="614" spans="1:3">
      <c r="A614">
        <v>22840022</v>
      </c>
      <c r="B614" t="s">
        <v>2509</v>
      </c>
      <c r="C614" s="82">
        <v>-1919341.5</v>
      </c>
    </row>
    <row r="615" spans="1:3">
      <c r="A615">
        <v>22840031</v>
      </c>
      <c r="B615" t="s">
        <v>1635</v>
      </c>
      <c r="C615" s="82">
        <v>-258000</v>
      </c>
    </row>
    <row r="616" spans="1:3">
      <c r="A616">
        <v>22840032</v>
      </c>
      <c r="B616" t="s">
        <v>2510</v>
      </c>
      <c r="C616" s="82">
        <v>-3300000.33</v>
      </c>
    </row>
    <row r="617" spans="1:3">
      <c r="A617">
        <v>22840042</v>
      </c>
      <c r="B617" t="s">
        <v>2511</v>
      </c>
      <c r="C617" s="82">
        <v>-238999.97</v>
      </c>
    </row>
    <row r="618" spans="1:3">
      <c r="A618">
        <v>22840051</v>
      </c>
      <c r="B618" t="s">
        <v>1636</v>
      </c>
      <c r="C618" s="82">
        <v>-30000</v>
      </c>
    </row>
    <row r="619" spans="1:3">
      <c r="A619">
        <v>22840062</v>
      </c>
      <c r="B619" t="s">
        <v>2513</v>
      </c>
      <c r="C619" s="82">
        <v>-1300000</v>
      </c>
    </row>
    <row r="620" spans="1:3">
      <c r="A620">
        <v>22840081</v>
      </c>
      <c r="B620" t="s">
        <v>1621</v>
      </c>
      <c r="C620" s="82">
        <v>-550000</v>
      </c>
    </row>
    <row r="621" spans="1:3">
      <c r="A621">
        <v>22840082</v>
      </c>
      <c r="B621" t="s">
        <v>2514</v>
      </c>
      <c r="C621" s="82">
        <v>-2500000</v>
      </c>
    </row>
    <row r="622" spans="1:3">
      <c r="A622">
        <v>22840092</v>
      </c>
      <c r="B622" t="s">
        <v>2515</v>
      </c>
      <c r="C622" s="82">
        <v>-2050000</v>
      </c>
    </row>
    <row r="623" spans="1:3">
      <c r="A623">
        <v>22840102</v>
      </c>
      <c r="B623" t="s">
        <v>2516</v>
      </c>
      <c r="C623" s="82">
        <v>-522500</v>
      </c>
    </row>
    <row r="624" spans="1:3">
      <c r="A624">
        <v>22840111</v>
      </c>
      <c r="B624" t="s">
        <v>1637</v>
      </c>
      <c r="C624" s="82">
        <v>-20000</v>
      </c>
    </row>
    <row r="625" spans="1:3">
      <c r="A625">
        <v>22840112</v>
      </c>
      <c r="B625" t="s">
        <v>2517</v>
      </c>
      <c r="C625" s="82">
        <v>-200000</v>
      </c>
    </row>
    <row r="626" spans="1:3">
      <c r="A626">
        <v>22840122</v>
      </c>
      <c r="B626" t="s">
        <v>2518</v>
      </c>
      <c r="C626" s="82">
        <v>-140000</v>
      </c>
    </row>
    <row r="627" spans="1:3">
      <c r="A627">
        <v>22840131</v>
      </c>
      <c r="B627" t="s">
        <v>1622</v>
      </c>
      <c r="C627" s="82">
        <v>-500000</v>
      </c>
    </row>
    <row r="628" spans="1:3">
      <c r="A628">
        <v>22840132</v>
      </c>
      <c r="B628" t="s">
        <v>2519</v>
      </c>
      <c r="C628" s="82">
        <v>-100000</v>
      </c>
    </row>
    <row r="629" spans="1:3">
      <c r="A629">
        <v>22840161</v>
      </c>
      <c r="B629" t="s">
        <v>1623</v>
      </c>
      <c r="C629" s="82">
        <v>-350000.2</v>
      </c>
    </row>
    <row r="630" spans="1:3">
      <c r="A630">
        <v>22840162</v>
      </c>
      <c r="B630" t="s">
        <v>3085</v>
      </c>
      <c r="C630" s="82">
        <v>-299856</v>
      </c>
    </row>
    <row r="631" spans="1:3">
      <c r="A631">
        <v>22840171</v>
      </c>
      <c r="B631" t="s">
        <v>1624</v>
      </c>
      <c r="C631" s="82">
        <v>-50000</v>
      </c>
    </row>
    <row r="632" spans="1:3">
      <c r="A632">
        <v>22840181</v>
      </c>
      <c r="B632" t="s">
        <v>1638</v>
      </c>
      <c r="C632" s="82">
        <v>-2925000</v>
      </c>
    </row>
    <row r="633" spans="1:3">
      <c r="A633">
        <v>22840191</v>
      </c>
      <c r="B633" t="s">
        <v>1625</v>
      </c>
      <c r="C633" s="82">
        <v>-250000</v>
      </c>
    </row>
    <row r="634" spans="1:3">
      <c r="A634">
        <v>22840221</v>
      </c>
      <c r="B634" t="s">
        <v>1646</v>
      </c>
      <c r="C634" s="82">
        <v>-200000</v>
      </c>
    </row>
    <row r="635" spans="1:3">
      <c r="A635">
        <v>22840231</v>
      </c>
      <c r="B635" t="s">
        <v>441</v>
      </c>
      <c r="C635" s="82">
        <v>-75000</v>
      </c>
    </row>
    <row r="636" spans="1:3">
      <c r="A636">
        <v>22840251</v>
      </c>
      <c r="B636" t="s">
        <v>984</v>
      </c>
      <c r="C636" s="82">
        <v>-14576289</v>
      </c>
    </row>
    <row r="637" spans="1:3">
      <c r="A637">
        <v>22840281</v>
      </c>
      <c r="B637" t="s">
        <v>2301</v>
      </c>
      <c r="C637" s="82">
        <v>-50000</v>
      </c>
    </row>
    <row r="638" spans="1:3">
      <c r="A638">
        <v>22840301</v>
      </c>
      <c r="B638" t="s">
        <v>2465</v>
      </c>
      <c r="C638" s="82">
        <v>-175000</v>
      </c>
    </row>
    <row r="639" spans="1:3">
      <c r="A639">
        <v>22840311</v>
      </c>
      <c r="B639" t="s">
        <v>2466</v>
      </c>
      <c r="C639" s="82">
        <v>-96000</v>
      </c>
    </row>
    <row r="640" spans="1:3">
      <c r="A640">
        <v>22840321</v>
      </c>
      <c r="B640" t="s">
        <v>2647</v>
      </c>
      <c r="C640" s="82">
        <v>-165919572</v>
      </c>
    </row>
    <row r="641" spans="1:3">
      <c r="A641">
        <v>22840331</v>
      </c>
      <c r="B641" t="s">
        <v>3086</v>
      </c>
      <c r="C641" s="82">
        <v>-78416550</v>
      </c>
    </row>
    <row r="642" spans="1:3">
      <c r="A642">
        <v>22840332</v>
      </c>
      <c r="B642" t="s">
        <v>2512</v>
      </c>
      <c r="C642" s="82">
        <v>-22239450.449999999</v>
      </c>
    </row>
    <row r="643" spans="1:3">
      <c r="A643">
        <v>22840341</v>
      </c>
      <c r="B643" t="s">
        <v>3065</v>
      </c>
      <c r="C643" s="82">
        <v>-27242674</v>
      </c>
    </row>
    <row r="644" spans="1:3">
      <c r="A644">
        <v>22841001</v>
      </c>
      <c r="B644" t="s">
        <v>1626</v>
      </c>
      <c r="C644" s="82">
        <v>-4610484.08</v>
      </c>
    </row>
    <row r="645" spans="1:3">
      <c r="A645">
        <v>23001021</v>
      </c>
      <c r="B645" t="s">
        <v>29</v>
      </c>
      <c r="C645" s="82">
        <v>-2147184.2999999998</v>
      </c>
    </row>
    <row r="646" spans="1:3">
      <c r="A646">
        <v>23001031</v>
      </c>
      <c r="B646" t="s">
        <v>1167</v>
      </c>
      <c r="C646" s="82">
        <v>-1169547.83</v>
      </c>
    </row>
    <row r="647" spans="1:3">
      <c r="A647">
        <v>23001041</v>
      </c>
      <c r="B647" t="s">
        <v>385</v>
      </c>
      <c r="C647" s="82">
        <v>-2509314.4300000002</v>
      </c>
    </row>
    <row r="648" spans="1:3">
      <c r="A648">
        <v>23001043</v>
      </c>
      <c r="B648" t="s">
        <v>2663</v>
      </c>
      <c r="C648" s="82">
        <v>-422548.11</v>
      </c>
    </row>
    <row r="649" spans="1:3">
      <c r="A649">
        <v>23001061</v>
      </c>
      <c r="B649" t="s">
        <v>1059</v>
      </c>
      <c r="C649" s="82">
        <v>-7594126.6100000003</v>
      </c>
    </row>
    <row r="650" spans="1:3">
      <c r="A650">
        <v>23001071</v>
      </c>
      <c r="B650" t="s">
        <v>876</v>
      </c>
      <c r="C650" s="82">
        <v>-8902922.7300000004</v>
      </c>
    </row>
    <row r="651" spans="1:3">
      <c r="A651">
        <v>23001092</v>
      </c>
      <c r="B651" t="s">
        <v>545</v>
      </c>
      <c r="C651" s="82">
        <v>-7359082.3499999996</v>
      </c>
    </row>
    <row r="652" spans="1:3">
      <c r="A652">
        <v>23001131</v>
      </c>
      <c r="B652" t="s">
        <v>2451</v>
      </c>
      <c r="C652" s="82">
        <v>-6835290.3399999999</v>
      </c>
    </row>
    <row r="653" spans="1:3">
      <c r="A653">
        <v>23001141</v>
      </c>
      <c r="B653" t="s">
        <v>2658</v>
      </c>
      <c r="C653" s="82">
        <v>-582521.24</v>
      </c>
    </row>
    <row r="654" spans="1:3">
      <c r="A654">
        <v>23001151</v>
      </c>
      <c r="B654" t="s">
        <v>2770</v>
      </c>
      <c r="C654" s="82">
        <v>-263720.39</v>
      </c>
    </row>
    <row r="655" spans="1:3">
      <c r="A655">
        <v>23001231</v>
      </c>
      <c r="B655" t="s">
        <v>2628</v>
      </c>
      <c r="C655" s="82">
        <v>-1627411.87</v>
      </c>
    </row>
    <row r="656" spans="1:3">
      <c r="A656">
        <v>23002011</v>
      </c>
      <c r="B656" t="s">
        <v>1870</v>
      </c>
      <c r="C656" s="82">
        <v>-842659.59</v>
      </c>
    </row>
    <row r="657" spans="1:3">
      <c r="A657">
        <v>23002041</v>
      </c>
      <c r="B657" t="s">
        <v>1220</v>
      </c>
      <c r="C657" s="82">
        <v>-8652841.7300000004</v>
      </c>
    </row>
    <row r="658" spans="1:3">
      <c r="A658">
        <v>23002061</v>
      </c>
      <c r="B658" t="s">
        <v>66</v>
      </c>
      <c r="C658" s="82">
        <v>114248</v>
      </c>
    </row>
    <row r="659" spans="1:3">
      <c r="A659">
        <v>23002071</v>
      </c>
      <c r="B659" t="s">
        <v>50</v>
      </c>
      <c r="C659" s="82">
        <v>266857.81</v>
      </c>
    </row>
    <row r="660" spans="1:3">
      <c r="A660">
        <v>23002072</v>
      </c>
      <c r="B660" t="s">
        <v>2664</v>
      </c>
      <c r="C660" s="82">
        <v>1804646.16</v>
      </c>
    </row>
    <row r="661" spans="1:3">
      <c r="A661">
        <v>23002091</v>
      </c>
      <c r="B661" t="s">
        <v>548</v>
      </c>
      <c r="C661" s="82">
        <v>-381105.81</v>
      </c>
    </row>
    <row r="662" spans="1:3">
      <c r="A662">
        <v>23002092</v>
      </c>
      <c r="B662" t="s">
        <v>549</v>
      </c>
      <c r="C662" s="82">
        <v>-1804646.16</v>
      </c>
    </row>
    <row r="663" spans="1:3">
      <c r="A663">
        <v>23108323</v>
      </c>
      <c r="B663" t="s">
        <v>145</v>
      </c>
      <c r="C663" s="82">
        <v>-45000000</v>
      </c>
    </row>
    <row r="664" spans="1:3">
      <c r="A664">
        <v>23108383</v>
      </c>
      <c r="B664" t="s">
        <v>1009</v>
      </c>
      <c r="C664" s="82">
        <v>-40000000</v>
      </c>
    </row>
    <row r="665" spans="1:3">
      <c r="A665">
        <v>23200011</v>
      </c>
      <c r="B665" t="s">
        <v>1779</v>
      </c>
      <c r="C665" s="82">
        <v>-7352963.5300000003</v>
      </c>
    </row>
    <row r="666" spans="1:3">
      <c r="A666">
        <v>23200031</v>
      </c>
      <c r="B666" t="s">
        <v>430</v>
      </c>
      <c r="C666" s="82">
        <v>-27120385.199999999</v>
      </c>
    </row>
    <row r="667" spans="1:3">
      <c r="A667">
        <v>23200033</v>
      </c>
      <c r="B667" t="s">
        <v>434</v>
      </c>
      <c r="C667" s="82">
        <v>11768.82</v>
      </c>
    </row>
    <row r="668" spans="1:3">
      <c r="A668">
        <v>23200041</v>
      </c>
      <c r="B668" t="s">
        <v>818</v>
      </c>
      <c r="C668" s="82">
        <v>-8647178</v>
      </c>
    </row>
    <row r="669" spans="1:3">
      <c r="A669">
        <v>23200051</v>
      </c>
      <c r="B669" t="s">
        <v>819</v>
      </c>
      <c r="C669" s="82">
        <v>-8384216.1600000001</v>
      </c>
    </row>
    <row r="670" spans="1:3">
      <c r="A670">
        <v>23200061</v>
      </c>
      <c r="B670" t="s">
        <v>375</v>
      </c>
      <c r="C670" s="82">
        <v>-28559032.109999999</v>
      </c>
    </row>
    <row r="671" spans="1:3">
      <c r="A671">
        <v>23200071</v>
      </c>
      <c r="B671" t="s">
        <v>1899</v>
      </c>
      <c r="C671" s="82">
        <v>-1835062.45</v>
      </c>
    </row>
    <row r="672" spans="1:3">
      <c r="A672">
        <v>23200081</v>
      </c>
      <c r="B672" t="s">
        <v>1900</v>
      </c>
      <c r="C672" s="82">
        <v>-3582622.77</v>
      </c>
    </row>
    <row r="673" spans="1:3">
      <c r="A673">
        <v>23200101</v>
      </c>
      <c r="B673" t="s">
        <v>809</v>
      </c>
      <c r="C673" s="82">
        <v>-1377232</v>
      </c>
    </row>
    <row r="674" spans="1:3">
      <c r="A674">
        <v>23200103</v>
      </c>
      <c r="B674" t="s">
        <v>136</v>
      </c>
      <c r="C674" s="82">
        <v>-179236.54</v>
      </c>
    </row>
    <row r="675" spans="1:3">
      <c r="A675">
        <v>23200111</v>
      </c>
      <c r="B675" t="s">
        <v>1901</v>
      </c>
      <c r="C675" s="82">
        <v>-504653.67</v>
      </c>
    </row>
    <row r="676" spans="1:3">
      <c r="A676">
        <v>23200121</v>
      </c>
      <c r="B676" t="s">
        <v>1647</v>
      </c>
      <c r="C676" s="82">
        <v>-284185.09000000003</v>
      </c>
    </row>
    <row r="677" spans="1:3">
      <c r="A677">
        <v>23200153</v>
      </c>
      <c r="B677" t="s">
        <v>3037</v>
      </c>
      <c r="C677">
        <v>-119.09</v>
      </c>
    </row>
    <row r="678" spans="1:3">
      <c r="A678">
        <v>23200222</v>
      </c>
      <c r="B678" t="s">
        <v>279</v>
      </c>
      <c r="C678" s="82">
        <v>-11587436.58</v>
      </c>
    </row>
    <row r="679" spans="1:3">
      <c r="A679">
        <v>23200242</v>
      </c>
      <c r="B679" t="s">
        <v>1701</v>
      </c>
      <c r="C679" s="82">
        <v>-58903442.689999998</v>
      </c>
    </row>
    <row r="680" spans="1:3">
      <c r="A680">
        <v>23200333</v>
      </c>
      <c r="B680" t="s">
        <v>1045</v>
      </c>
      <c r="C680" s="82">
        <v>-13426700.4</v>
      </c>
    </row>
    <row r="681" spans="1:3">
      <c r="A681">
        <v>23200483</v>
      </c>
      <c r="B681" t="s">
        <v>665</v>
      </c>
      <c r="C681" s="82">
        <v>-18699448.530000001</v>
      </c>
    </row>
    <row r="682" spans="1:3">
      <c r="A682">
        <v>23200493</v>
      </c>
      <c r="B682" t="s">
        <v>3094</v>
      </c>
      <c r="C682" s="82">
        <v>-126044.79</v>
      </c>
    </row>
    <row r="683" spans="1:3">
      <c r="A683">
        <v>23200543</v>
      </c>
      <c r="B683" t="s">
        <v>735</v>
      </c>
      <c r="C683" s="82">
        <v>-72748688.329999998</v>
      </c>
    </row>
    <row r="684" spans="1:3">
      <c r="A684">
        <v>23200643</v>
      </c>
      <c r="B684" t="s">
        <v>640</v>
      </c>
      <c r="C684" s="82">
        <v>-6783426.3799999999</v>
      </c>
    </row>
    <row r="685" spans="1:3">
      <c r="A685">
        <v>23200653</v>
      </c>
      <c r="B685" t="s">
        <v>1694</v>
      </c>
      <c r="C685" s="82">
        <v>-2060472.44</v>
      </c>
    </row>
    <row r="686" spans="1:3">
      <c r="A686">
        <v>23200733</v>
      </c>
      <c r="B686" t="s">
        <v>248</v>
      </c>
      <c r="C686">
        <v>-597.04</v>
      </c>
    </row>
    <row r="687" spans="1:3">
      <c r="A687">
        <v>23200743</v>
      </c>
      <c r="B687" t="s">
        <v>1946</v>
      </c>
      <c r="C687" s="82">
        <v>-4535.22</v>
      </c>
    </row>
    <row r="688" spans="1:3">
      <c r="A688">
        <v>23200753</v>
      </c>
      <c r="B688" t="s">
        <v>1674</v>
      </c>
      <c r="C688" s="82">
        <v>228620.79999999999</v>
      </c>
    </row>
    <row r="689" spans="1:3">
      <c r="A689">
        <v>23200763</v>
      </c>
      <c r="B689" t="s">
        <v>1945</v>
      </c>
      <c r="C689" s="82">
        <v>-4536.83</v>
      </c>
    </row>
    <row r="690" spans="1:3">
      <c r="A690">
        <v>23200773</v>
      </c>
      <c r="B690" t="s">
        <v>1128</v>
      </c>
      <c r="C690" s="82">
        <v>-11687.18</v>
      </c>
    </row>
    <row r="691" spans="1:3">
      <c r="A691">
        <v>23201003</v>
      </c>
      <c r="B691" t="s">
        <v>783</v>
      </c>
      <c r="C691" s="82">
        <v>-23923991.32</v>
      </c>
    </row>
    <row r="692" spans="1:3">
      <c r="A692">
        <v>23201013</v>
      </c>
      <c r="B692" t="s">
        <v>1461</v>
      </c>
      <c r="C692" s="82">
        <v>-13285222.619999999</v>
      </c>
    </row>
    <row r="693" spans="1:3">
      <c r="A693">
        <v>23201033</v>
      </c>
      <c r="B693" t="s">
        <v>1169</v>
      </c>
      <c r="C693" s="82">
        <v>-128247.88</v>
      </c>
    </row>
    <row r="694" spans="1:3">
      <c r="A694">
        <v>23201053</v>
      </c>
      <c r="B694" t="s">
        <v>2659</v>
      </c>
      <c r="C694" s="82">
        <v>-188661.06</v>
      </c>
    </row>
    <row r="695" spans="1:3">
      <c r="A695">
        <v>23201113</v>
      </c>
      <c r="B695" t="s">
        <v>575</v>
      </c>
      <c r="C695" s="82">
        <v>1434.35</v>
      </c>
    </row>
    <row r="696" spans="1:3">
      <c r="A696">
        <v>23201153</v>
      </c>
      <c r="B696" t="s">
        <v>2734</v>
      </c>
      <c r="C696">
        <v>-674.32</v>
      </c>
    </row>
    <row r="697" spans="1:3">
      <c r="A697">
        <v>23201163</v>
      </c>
      <c r="B697" t="s">
        <v>2735</v>
      </c>
      <c r="C697" s="82">
        <v>-10339.89</v>
      </c>
    </row>
    <row r="698" spans="1:3">
      <c r="A698">
        <v>23201193</v>
      </c>
      <c r="B698" t="s">
        <v>2736</v>
      </c>
      <c r="C698" s="82">
        <v>-18875.71</v>
      </c>
    </row>
    <row r="699" spans="1:3">
      <c r="A699">
        <v>23201203</v>
      </c>
      <c r="B699" t="s">
        <v>2737</v>
      </c>
      <c r="C699" s="82">
        <v>-3301.36</v>
      </c>
    </row>
    <row r="700" spans="1:3">
      <c r="A700">
        <v>23201251</v>
      </c>
      <c r="B700" t="s">
        <v>2665</v>
      </c>
      <c r="C700" s="82">
        <v>-418912.2</v>
      </c>
    </row>
    <row r="701" spans="1:3">
      <c r="A701">
        <v>23202173</v>
      </c>
      <c r="B701" t="s">
        <v>416</v>
      </c>
      <c r="C701">
        <v>26.8</v>
      </c>
    </row>
    <row r="702" spans="1:3">
      <c r="A702">
        <v>23202183</v>
      </c>
      <c r="B702" t="s">
        <v>1255</v>
      </c>
      <c r="C702" s="82">
        <v>-1547.15</v>
      </c>
    </row>
    <row r="703" spans="1:3">
      <c r="A703">
        <v>23300043</v>
      </c>
      <c r="B703" t="s">
        <v>1034</v>
      </c>
      <c r="C703" s="82">
        <v>-28932785.219999999</v>
      </c>
    </row>
    <row r="704" spans="1:3">
      <c r="A704">
        <v>23500003</v>
      </c>
      <c r="B704" t="s">
        <v>2755</v>
      </c>
      <c r="C704" s="82">
        <v>-22029348.829999998</v>
      </c>
    </row>
    <row r="705" spans="1:3">
      <c r="A705">
        <v>23500011</v>
      </c>
      <c r="B705" t="s">
        <v>991</v>
      </c>
      <c r="C705" s="82">
        <v>-2647953.81</v>
      </c>
    </row>
    <row r="706" spans="1:3">
      <c r="A706">
        <v>23500141</v>
      </c>
      <c r="B706" t="s">
        <v>3203</v>
      </c>
      <c r="C706">
        <v>-500</v>
      </c>
    </row>
    <row r="707" spans="1:3">
      <c r="A707">
        <v>23600021</v>
      </c>
      <c r="B707" t="s">
        <v>2494</v>
      </c>
      <c r="C707" s="82">
        <v>-3730123.91</v>
      </c>
    </row>
    <row r="708" spans="1:3">
      <c r="A708">
        <v>23600022</v>
      </c>
      <c r="B708" t="s">
        <v>2495</v>
      </c>
      <c r="C708" s="82">
        <v>-2763343.63</v>
      </c>
    </row>
    <row r="709" spans="1:3">
      <c r="A709">
        <v>23600063</v>
      </c>
      <c r="B709" t="s">
        <v>949</v>
      </c>
      <c r="C709">
        <v>-264.45</v>
      </c>
    </row>
    <row r="710" spans="1:3">
      <c r="A710">
        <v>23600093</v>
      </c>
      <c r="B710" t="s">
        <v>344</v>
      </c>
      <c r="C710" s="82">
        <v>-18489.580000000002</v>
      </c>
    </row>
    <row r="711" spans="1:3">
      <c r="A711">
        <v>23600201</v>
      </c>
      <c r="B711" t="s">
        <v>487</v>
      </c>
      <c r="C711" s="82">
        <v>-46431806.579999998</v>
      </c>
    </row>
    <row r="712" spans="1:3">
      <c r="A712">
        <v>23600211</v>
      </c>
      <c r="B712" t="s">
        <v>488</v>
      </c>
      <c r="C712" s="82">
        <v>-5032132.2300000004</v>
      </c>
    </row>
    <row r="713" spans="1:3">
      <c r="A713">
        <v>23600213</v>
      </c>
      <c r="B713" t="s">
        <v>1855</v>
      </c>
      <c r="C713" s="82">
        <v>-21011.96</v>
      </c>
    </row>
    <row r="714" spans="1:3">
      <c r="A714">
        <v>23600221</v>
      </c>
      <c r="B714" t="s">
        <v>714</v>
      </c>
      <c r="C714" s="82">
        <v>301243.71000000002</v>
      </c>
    </row>
    <row r="715" spans="1:3">
      <c r="A715">
        <v>23600232</v>
      </c>
      <c r="B715" t="s">
        <v>489</v>
      </c>
      <c r="C715" s="82">
        <v>-21813348.710000001</v>
      </c>
    </row>
    <row r="716" spans="1:3">
      <c r="A716">
        <v>23600351</v>
      </c>
      <c r="B716" t="s">
        <v>1664</v>
      </c>
      <c r="C716" s="82">
        <v>-9223349.4199999999</v>
      </c>
    </row>
    <row r="717" spans="1:3">
      <c r="A717">
        <v>23600391</v>
      </c>
      <c r="B717" t="s">
        <v>745</v>
      </c>
      <c r="C717" s="82">
        <v>-381298.74</v>
      </c>
    </row>
    <row r="718" spans="1:3">
      <c r="A718">
        <v>23600471</v>
      </c>
      <c r="B718" t="s">
        <v>1847</v>
      </c>
      <c r="C718" s="82">
        <v>-6702188.3600000003</v>
      </c>
    </row>
    <row r="719" spans="1:3">
      <c r="A719">
        <v>23600552</v>
      </c>
      <c r="B719" t="s">
        <v>1847</v>
      </c>
      <c r="C719" s="82">
        <v>-4958055.51</v>
      </c>
    </row>
    <row r="720" spans="1:3">
      <c r="A720">
        <v>23600602</v>
      </c>
      <c r="B720" t="s">
        <v>1848</v>
      </c>
      <c r="C720" s="82">
        <v>-6451926.8899999997</v>
      </c>
    </row>
    <row r="721" spans="1:3">
      <c r="A721">
        <v>23601003</v>
      </c>
      <c r="B721" t="s">
        <v>1731</v>
      </c>
      <c r="C721" s="82">
        <v>-127559.05</v>
      </c>
    </row>
    <row r="722" spans="1:3">
      <c r="A722">
        <v>23601013</v>
      </c>
      <c r="B722" t="s">
        <v>2496</v>
      </c>
      <c r="C722" s="82">
        <v>-81975.490000000005</v>
      </c>
    </row>
    <row r="723" spans="1:3">
      <c r="A723">
        <v>23601023</v>
      </c>
      <c r="B723" t="s">
        <v>689</v>
      </c>
      <c r="C723" s="82">
        <v>-42619.21</v>
      </c>
    </row>
    <row r="724" spans="1:3">
      <c r="A724">
        <v>23601043</v>
      </c>
      <c r="B724" t="s">
        <v>1856</v>
      </c>
      <c r="C724" s="82">
        <v>-2947.87</v>
      </c>
    </row>
    <row r="725" spans="1:3">
      <c r="A725">
        <v>23700323</v>
      </c>
      <c r="B725" t="s">
        <v>1702</v>
      </c>
      <c r="C725" s="82">
        <v>-30625</v>
      </c>
    </row>
    <row r="726" spans="1:3">
      <c r="A726">
        <v>23700333</v>
      </c>
      <c r="B726" t="s">
        <v>1703</v>
      </c>
      <c r="C726" s="82">
        <v>-6133.49</v>
      </c>
    </row>
    <row r="727" spans="1:3">
      <c r="A727">
        <v>23700363</v>
      </c>
      <c r="B727" t="s">
        <v>1704</v>
      </c>
      <c r="C727" s="82">
        <v>-44687.5</v>
      </c>
    </row>
    <row r="728" spans="1:3">
      <c r="A728">
        <v>23700383</v>
      </c>
      <c r="B728" t="s">
        <v>199</v>
      </c>
      <c r="C728" s="82">
        <v>-6000</v>
      </c>
    </row>
    <row r="729" spans="1:3">
      <c r="A729">
        <v>23700713</v>
      </c>
      <c r="B729" t="s">
        <v>1165</v>
      </c>
      <c r="C729" s="82">
        <v>-13811.68</v>
      </c>
    </row>
    <row r="730" spans="1:3">
      <c r="A730">
        <v>23700813</v>
      </c>
      <c r="B730" t="s">
        <v>402</v>
      </c>
      <c r="C730" s="82">
        <v>-1458333.16</v>
      </c>
    </row>
    <row r="731" spans="1:3">
      <c r="A731">
        <v>23700823</v>
      </c>
      <c r="B731" t="s">
        <v>132</v>
      </c>
      <c r="C731" s="82">
        <v>-3931666.49</v>
      </c>
    </row>
    <row r="732" spans="1:3">
      <c r="A732">
        <v>23700841</v>
      </c>
      <c r="B732" t="s">
        <v>1269</v>
      </c>
      <c r="C732" s="82">
        <v>-256815.09</v>
      </c>
    </row>
    <row r="733" spans="1:3">
      <c r="A733">
        <v>23700873</v>
      </c>
      <c r="B733" t="s">
        <v>1917</v>
      </c>
      <c r="C733" s="82">
        <v>-6142500</v>
      </c>
    </row>
    <row r="734" spans="1:3">
      <c r="A734">
        <v>23700963</v>
      </c>
      <c r="B734" t="s">
        <v>1976</v>
      </c>
      <c r="C734" s="82">
        <v>-1180368.3400000001</v>
      </c>
    </row>
    <row r="735" spans="1:3">
      <c r="A735">
        <v>23700973</v>
      </c>
      <c r="B735" t="s">
        <v>1977</v>
      </c>
      <c r="C735" s="82">
        <v>-7828125</v>
      </c>
    </row>
    <row r="736" spans="1:3">
      <c r="A736">
        <v>23700993</v>
      </c>
      <c r="B736" t="s">
        <v>1735</v>
      </c>
      <c r="C736" s="82">
        <v>-1948875</v>
      </c>
    </row>
    <row r="737" spans="1:3">
      <c r="A737">
        <v>23701013</v>
      </c>
      <c r="B737" t="s">
        <v>1035</v>
      </c>
      <c r="C737" s="82">
        <v>-17011.32</v>
      </c>
    </row>
    <row r="738" spans="1:3">
      <c r="A738">
        <v>23701023</v>
      </c>
      <c r="B738" t="s">
        <v>1036</v>
      </c>
      <c r="C738" s="82">
        <v>-746471.15</v>
      </c>
    </row>
    <row r="739" spans="1:3">
      <c r="A739">
        <v>23701033</v>
      </c>
      <c r="B739" t="s">
        <v>1894</v>
      </c>
      <c r="C739" s="82">
        <v>-5542033.3300000001</v>
      </c>
    </row>
    <row r="740" spans="1:3">
      <c r="A740">
        <v>23701053</v>
      </c>
      <c r="B740" t="s">
        <v>1943</v>
      </c>
      <c r="C740" s="82">
        <v>-1452916.79</v>
      </c>
    </row>
    <row r="741" spans="1:3">
      <c r="A741">
        <v>23701063</v>
      </c>
      <c r="B741" t="s">
        <v>1987</v>
      </c>
      <c r="C741">
        <v>49.21</v>
      </c>
    </row>
    <row r="742" spans="1:3">
      <c r="A742">
        <v>23701113</v>
      </c>
      <c r="B742" t="s">
        <v>445</v>
      </c>
      <c r="C742" s="82">
        <v>-5037375</v>
      </c>
    </row>
    <row r="743" spans="1:3">
      <c r="A743">
        <v>23701123</v>
      </c>
      <c r="B743" t="s">
        <v>2137</v>
      </c>
      <c r="C743" s="82">
        <v>-5597809.1200000001</v>
      </c>
    </row>
    <row r="744" spans="1:3">
      <c r="A744">
        <v>23701133</v>
      </c>
      <c r="B744" t="s">
        <v>2132</v>
      </c>
      <c r="C744" s="82">
        <v>-6644610.9199999999</v>
      </c>
    </row>
    <row r="745" spans="1:3">
      <c r="A745">
        <v>23701143</v>
      </c>
      <c r="B745" t="s">
        <v>2247</v>
      </c>
      <c r="C745" s="82">
        <v>-3617716.66</v>
      </c>
    </row>
    <row r="746" spans="1:3">
      <c r="A746">
        <v>23701153</v>
      </c>
      <c r="B746" t="s">
        <v>2402</v>
      </c>
      <c r="C746" s="82">
        <v>-1416416.67</v>
      </c>
    </row>
    <row r="747" spans="1:3">
      <c r="A747">
        <v>23701163</v>
      </c>
      <c r="B747" t="s">
        <v>2403</v>
      </c>
      <c r="C747" s="82">
        <v>-270250</v>
      </c>
    </row>
    <row r="748" spans="1:3">
      <c r="A748">
        <v>23701173</v>
      </c>
      <c r="B748" t="s">
        <v>2763</v>
      </c>
      <c r="C748" s="82">
        <v>-25561.18</v>
      </c>
    </row>
    <row r="749" spans="1:3">
      <c r="A749">
        <v>23701183</v>
      </c>
      <c r="B749" t="s">
        <v>2808</v>
      </c>
      <c r="C749" s="82">
        <v>-1814979.83</v>
      </c>
    </row>
    <row r="750" spans="1:3">
      <c r="A750">
        <v>23701193</v>
      </c>
      <c r="B750" t="s">
        <v>2812</v>
      </c>
      <c r="C750" s="82">
        <v>-314600</v>
      </c>
    </row>
    <row r="751" spans="1:3">
      <c r="A751">
        <v>24100043</v>
      </c>
      <c r="B751" t="s">
        <v>1562</v>
      </c>
      <c r="C751" s="82">
        <v>-23605.67</v>
      </c>
    </row>
    <row r="752" spans="1:3">
      <c r="A752">
        <v>24100063</v>
      </c>
      <c r="B752" t="s">
        <v>1918</v>
      </c>
      <c r="C752" s="82">
        <v>3981.31</v>
      </c>
    </row>
    <row r="753" spans="1:3">
      <c r="A753">
        <v>24100143</v>
      </c>
      <c r="B753" t="s">
        <v>614</v>
      </c>
      <c r="C753" s="82">
        <v>-7868.56</v>
      </c>
    </row>
    <row r="754" spans="1:3">
      <c r="A754">
        <v>24100173</v>
      </c>
      <c r="B754" t="s">
        <v>1918</v>
      </c>
      <c r="C754" s="82">
        <v>-67064.56</v>
      </c>
    </row>
    <row r="755" spans="1:3">
      <c r="A755">
        <v>24100212</v>
      </c>
      <c r="B755" t="s">
        <v>1207</v>
      </c>
      <c r="C755" s="82">
        <v>-1507960.41</v>
      </c>
    </row>
    <row r="756" spans="1:3">
      <c r="A756">
        <v>24200011</v>
      </c>
      <c r="B756" t="s">
        <v>2450</v>
      </c>
      <c r="C756" s="82">
        <v>-59525.65</v>
      </c>
    </row>
    <row r="757" spans="1:3">
      <c r="A757">
        <v>24200041</v>
      </c>
      <c r="B757" t="s">
        <v>1222</v>
      </c>
      <c r="C757" s="82">
        <v>-609978</v>
      </c>
    </row>
    <row r="758" spans="1:3">
      <c r="A758">
        <v>24200061</v>
      </c>
      <c r="B758" t="s">
        <v>2740</v>
      </c>
      <c r="C758" s="82">
        <v>-976066.41</v>
      </c>
    </row>
    <row r="759" spans="1:3">
      <c r="A759">
        <v>24200071</v>
      </c>
      <c r="B759" t="s">
        <v>3176</v>
      </c>
      <c r="C759" s="82">
        <v>-34267.199999999997</v>
      </c>
    </row>
    <row r="760" spans="1:3">
      <c r="A760">
        <v>24200103</v>
      </c>
      <c r="B760" t="s">
        <v>2622</v>
      </c>
      <c r="C760" s="82">
        <v>-25000</v>
      </c>
    </row>
    <row r="761" spans="1:3">
      <c r="A761">
        <v>24200451</v>
      </c>
      <c r="B761" t="s">
        <v>2227</v>
      </c>
      <c r="C761" s="82">
        <v>-62571.24</v>
      </c>
    </row>
    <row r="762" spans="1:3">
      <c r="A762">
        <v>24200461</v>
      </c>
      <c r="B762" t="s">
        <v>2647</v>
      </c>
      <c r="C762" s="82">
        <v>-376564.96</v>
      </c>
    </row>
    <row r="763" spans="1:3">
      <c r="A763">
        <v>24200511</v>
      </c>
      <c r="B763" t="s">
        <v>1081</v>
      </c>
      <c r="C763" s="82">
        <v>-4158714.24</v>
      </c>
    </row>
    <row r="764" spans="1:3">
      <c r="A764">
        <v>24200521</v>
      </c>
      <c r="B764" t="s">
        <v>2899</v>
      </c>
      <c r="C764" s="82">
        <v>-242697.12</v>
      </c>
    </row>
    <row r="765" spans="1:3">
      <c r="A765">
        <v>24200541</v>
      </c>
      <c r="B765" t="s">
        <v>1289</v>
      </c>
      <c r="C765" s="82">
        <v>-77786.7</v>
      </c>
    </row>
    <row r="766" spans="1:3">
      <c r="A766">
        <v>24200551</v>
      </c>
      <c r="B766" t="s">
        <v>48</v>
      </c>
      <c r="C766" s="82">
        <v>-77786.7</v>
      </c>
    </row>
    <row r="767" spans="1:3">
      <c r="A767">
        <v>24200561</v>
      </c>
      <c r="B767" t="s">
        <v>861</v>
      </c>
      <c r="C767" s="82">
        <v>-13302</v>
      </c>
    </row>
    <row r="768" spans="1:3">
      <c r="A768">
        <v>24200571</v>
      </c>
      <c r="B768" t="s">
        <v>417</v>
      </c>
      <c r="C768" s="82">
        <v>-13302</v>
      </c>
    </row>
    <row r="769" spans="1:3">
      <c r="A769">
        <v>24200611</v>
      </c>
      <c r="B769" t="s">
        <v>2199</v>
      </c>
      <c r="C769" s="82">
        <v>-172250.01</v>
      </c>
    </row>
    <row r="770" spans="1:3">
      <c r="A770">
        <v>24200622</v>
      </c>
      <c r="B770" t="s">
        <v>782</v>
      </c>
      <c r="C770" s="82">
        <v>-2025717.88</v>
      </c>
    </row>
    <row r="771" spans="1:3">
      <c r="A771">
        <v>24200633</v>
      </c>
      <c r="B771" t="s">
        <v>3035</v>
      </c>
      <c r="C771" s="82">
        <v>-2034864.93</v>
      </c>
    </row>
    <row r="772" spans="1:3">
      <c r="A772">
        <v>24200651</v>
      </c>
      <c r="B772" t="s">
        <v>1417</v>
      </c>
      <c r="C772" s="82">
        <v>-30500</v>
      </c>
    </row>
    <row r="773" spans="1:3">
      <c r="A773">
        <v>24200653</v>
      </c>
      <c r="B773" t="s">
        <v>1714</v>
      </c>
      <c r="C773" s="82">
        <v>-1121966.9099999999</v>
      </c>
    </row>
    <row r="774" spans="1:3">
      <c r="A774">
        <v>24200661</v>
      </c>
      <c r="B774" t="s">
        <v>1418</v>
      </c>
      <c r="C774" s="82">
        <v>-311452.65000000002</v>
      </c>
    </row>
    <row r="775" spans="1:3">
      <c r="A775">
        <v>24200671</v>
      </c>
      <c r="B775" t="s">
        <v>1419</v>
      </c>
      <c r="C775" s="82">
        <v>-92240.55</v>
      </c>
    </row>
    <row r="776" spans="1:3">
      <c r="A776">
        <v>24200681</v>
      </c>
      <c r="B776" t="s">
        <v>1420</v>
      </c>
      <c r="C776" s="82">
        <v>-92240.55</v>
      </c>
    </row>
    <row r="777" spans="1:3">
      <c r="A777">
        <v>24200811</v>
      </c>
      <c r="B777" t="s">
        <v>1095</v>
      </c>
      <c r="C777" s="82">
        <v>-150302</v>
      </c>
    </row>
    <row r="778" spans="1:3">
      <c r="A778">
        <v>24200821</v>
      </c>
      <c r="B778" t="s">
        <v>1096</v>
      </c>
      <c r="C778" s="82">
        <v>-150270</v>
      </c>
    </row>
    <row r="779" spans="1:3">
      <c r="A779">
        <v>24200831</v>
      </c>
      <c r="B779" t="s">
        <v>1097</v>
      </c>
      <c r="C779" s="82">
        <v>-76272.2</v>
      </c>
    </row>
    <row r="780" spans="1:3">
      <c r="A780">
        <v>24200841</v>
      </c>
      <c r="B780" t="s">
        <v>2096</v>
      </c>
      <c r="C780" s="82">
        <v>-323168.90000000002</v>
      </c>
    </row>
    <row r="781" spans="1:3">
      <c r="A781">
        <v>24200851</v>
      </c>
      <c r="B781" t="s">
        <v>1482</v>
      </c>
      <c r="C781" s="82">
        <v>-250742</v>
      </c>
    </row>
    <row r="782" spans="1:3">
      <c r="A782">
        <v>24200871</v>
      </c>
      <c r="B782" t="s">
        <v>2245</v>
      </c>
      <c r="C782" s="82">
        <v>-99037.36</v>
      </c>
    </row>
    <row r="783" spans="1:3">
      <c r="A783">
        <v>24200881</v>
      </c>
      <c r="B783" t="s">
        <v>2579</v>
      </c>
      <c r="C783" s="82">
        <v>-194202</v>
      </c>
    </row>
    <row r="784" spans="1:3">
      <c r="A784">
        <v>24200891</v>
      </c>
      <c r="B784" t="s">
        <v>2207</v>
      </c>
      <c r="C784" s="82">
        <v>-71651.600000000006</v>
      </c>
    </row>
    <row r="785" spans="1:3">
      <c r="A785">
        <v>24200901</v>
      </c>
      <c r="B785" t="s">
        <v>2385</v>
      </c>
      <c r="C785" s="82">
        <v>-163563</v>
      </c>
    </row>
    <row r="786" spans="1:3">
      <c r="A786">
        <v>24200911</v>
      </c>
      <c r="B786" t="s">
        <v>2208</v>
      </c>
      <c r="C786" s="82">
        <v>-16724.07</v>
      </c>
    </row>
    <row r="787" spans="1:3">
      <c r="A787">
        <v>24200921</v>
      </c>
      <c r="B787" t="s">
        <v>1094</v>
      </c>
      <c r="C787" s="82">
        <v>-2557282.2400000002</v>
      </c>
    </row>
    <row r="788" spans="1:3">
      <c r="A788">
        <v>24200931</v>
      </c>
      <c r="B788" t="s">
        <v>1098</v>
      </c>
      <c r="C788" s="82">
        <v>-346634.07</v>
      </c>
    </row>
    <row r="789" spans="1:3">
      <c r="A789">
        <v>24200941</v>
      </c>
      <c r="B789" t="s">
        <v>2605</v>
      </c>
      <c r="C789" s="82">
        <v>-67986</v>
      </c>
    </row>
    <row r="790" spans="1:3">
      <c r="A790">
        <v>24200951</v>
      </c>
      <c r="B790" t="s">
        <v>2389</v>
      </c>
      <c r="C790" s="82">
        <v>-201753.7</v>
      </c>
    </row>
    <row r="791" spans="1:3">
      <c r="A791">
        <v>24200961</v>
      </c>
      <c r="B791" t="s">
        <v>2386</v>
      </c>
      <c r="C791" s="82">
        <v>-1820597.39</v>
      </c>
    </row>
    <row r="792" spans="1:3">
      <c r="A792">
        <v>24200971</v>
      </c>
      <c r="B792" t="s">
        <v>1099</v>
      </c>
      <c r="C792" s="82">
        <v>-101346.71</v>
      </c>
    </row>
    <row r="793" spans="1:3">
      <c r="A793">
        <v>24200991</v>
      </c>
      <c r="B793" t="s">
        <v>2457</v>
      </c>
      <c r="C793" s="82">
        <v>-2268.33</v>
      </c>
    </row>
    <row r="794" spans="1:3">
      <c r="A794">
        <v>24201031</v>
      </c>
      <c r="B794" t="s">
        <v>2580</v>
      </c>
      <c r="C794" s="82">
        <v>-91356.08</v>
      </c>
    </row>
    <row r="795" spans="1:3">
      <c r="A795">
        <v>24201041</v>
      </c>
      <c r="B795" t="s">
        <v>2581</v>
      </c>
      <c r="C795" s="82">
        <v>-16944</v>
      </c>
    </row>
    <row r="796" spans="1:3">
      <c r="A796">
        <v>24300013</v>
      </c>
      <c r="B796" t="s">
        <v>2290</v>
      </c>
      <c r="C796" s="82">
        <v>-7578087.7199999997</v>
      </c>
    </row>
    <row r="797" spans="1:3">
      <c r="A797">
        <v>24400001</v>
      </c>
      <c r="B797" t="s">
        <v>2592</v>
      </c>
      <c r="C797" s="82">
        <v>-68716112.510000005</v>
      </c>
    </row>
    <row r="798" spans="1:3">
      <c r="A798">
        <v>24400002</v>
      </c>
      <c r="B798" t="s">
        <v>2593</v>
      </c>
      <c r="C798" s="82">
        <v>-66201786.57</v>
      </c>
    </row>
    <row r="799" spans="1:3">
      <c r="A799">
        <v>24400011</v>
      </c>
      <c r="B799" t="s">
        <v>2594</v>
      </c>
      <c r="C799" s="82">
        <v>-37457279.200000003</v>
      </c>
    </row>
    <row r="800" spans="1:3">
      <c r="A800">
        <v>24400012</v>
      </c>
      <c r="B800" t="s">
        <v>2595</v>
      </c>
      <c r="C800" s="82">
        <v>-22605282.809999999</v>
      </c>
    </row>
    <row r="801" spans="1:3">
      <c r="A801">
        <v>24500111</v>
      </c>
      <c r="B801" t="s">
        <v>2490</v>
      </c>
      <c r="C801" s="82">
        <v>-1055162.75</v>
      </c>
    </row>
    <row r="802" spans="1:3">
      <c r="A802">
        <v>25200121</v>
      </c>
      <c r="B802" t="s">
        <v>1898</v>
      </c>
      <c r="C802" s="82">
        <v>-135739.34</v>
      </c>
    </row>
    <row r="803" spans="1:3">
      <c r="A803">
        <v>25200152</v>
      </c>
      <c r="B803" t="s">
        <v>1270</v>
      </c>
      <c r="C803" s="82">
        <v>-107354.9</v>
      </c>
    </row>
    <row r="804" spans="1:3">
      <c r="A804">
        <v>25200161</v>
      </c>
      <c r="B804" t="s">
        <v>55</v>
      </c>
      <c r="C804" s="82">
        <v>-5195204.49</v>
      </c>
    </row>
    <row r="805" spans="1:3">
      <c r="A805">
        <v>25200171</v>
      </c>
      <c r="B805" t="s">
        <v>56</v>
      </c>
      <c r="C805" s="82">
        <v>-11393926.02</v>
      </c>
    </row>
    <row r="806" spans="1:3">
      <c r="A806">
        <v>25200181</v>
      </c>
      <c r="B806" t="s">
        <v>1276</v>
      </c>
      <c r="C806" s="82">
        <v>-24068356.460000001</v>
      </c>
    </row>
    <row r="807" spans="1:3">
      <c r="A807">
        <v>25200202</v>
      </c>
      <c r="B807" t="s">
        <v>1375</v>
      </c>
      <c r="C807" s="82">
        <v>-17289027.98</v>
      </c>
    </row>
    <row r="808" spans="1:3">
      <c r="A808">
        <v>25200222</v>
      </c>
      <c r="B808" t="s">
        <v>1376</v>
      </c>
      <c r="C808" s="82">
        <v>-949259</v>
      </c>
    </row>
    <row r="809" spans="1:3">
      <c r="A809">
        <v>25200262</v>
      </c>
      <c r="B809" t="s">
        <v>1143</v>
      </c>
      <c r="C809" s="82">
        <v>-39367.31</v>
      </c>
    </row>
    <row r="810" spans="1:3">
      <c r="A810">
        <v>25300001</v>
      </c>
      <c r="B810" t="s">
        <v>594</v>
      </c>
      <c r="C810" s="82">
        <v>-102714.55</v>
      </c>
    </row>
    <row r="811" spans="1:3">
      <c r="A811">
        <v>25300011</v>
      </c>
      <c r="B811" t="s">
        <v>1061</v>
      </c>
      <c r="C811" s="82">
        <v>-6901</v>
      </c>
    </row>
    <row r="812" spans="1:3">
      <c r="A812">
        <v>25300033</v>
      </c>
      <c r="B812" t="s">
        <v>340</v>
      </c>
      <c r="C812" s="82">
        <v>-11420672.109999999</v>
      </c>
    </row>
    <row r="813" spans="1:3">
      <c r="A813">
        <v>25300071</v>
      </c>
      <c r="B813" t="s">
        <v>2181</v>
      </c>
      <c r="C813" s="82">
        <v>-147366818</v>
      </c>
    </row>
    <row r="814" spans="1:3">
      <c r="A814">
        <v>25300081</v>
      </c>
      <c r="B814" t="s">
        <v>2838</v>
      </c>
      <c r="C814" s="82">
        <v>-1000</v>
      </c>
    </row>
    <row r="815" spans="1:3">
      <c r="A815">
        <v>25300091</v>
      </c>
      <c r="B815" t="s">
        <v>2798</v>
      </c>
      <c r="C815" s="82">
        <v>-3338203.99</v>
      </c>
    </row>
    <row r="816" spans="1:3">
      <c r="A816">
        <v>25300121</v>
      </c>
      <c r="B816" t="s">
        <v>2859</v>
      </c>
      <c r="C816" s="82">
        <v>-839367.09</v>
      </c>
    </row>
    <row r="817" spans="1:3">
      <c r="A817">
        <v>25300141</v>
      </c>
      <c r="B817" t="s">
        <v>774</v>
      </c>
      <c r="C817" s="82">
        <v>-2870347.63</v>
      </c>
    </row>
    <row r="818" spans="1:3">
      <c r="A818">
        <v>25300151</v>
      </c>
      <c r="B818" t="s">
        <v>1257</v>
      </c>
      <c r="C818" s="82">
        <v>-8952054.0600000005</v>
      </c>
    </row>
    <row r="819" spans="1:3">
      <c r="A819">
        <v>25300153</v>
      </c>
      <c r="B819" t="s">
        <v>2623</v>
      </c>
      <c r="C819" s="82">
        <v>-125000</v>
      </c>
    </row>
    <row r="820" spans="1:3">
      <c r="A820">
        <v>25300161</v>
      </c>
      <c r="B820" t="s">
        <v>386</v>
      </c>
      <c r="C820" s="82">
        <v>-260110.21</v>
      </c>
    </row>
    <row r="821" spans="1:3">
      <c r="A821">
        <v>25300181</v>
      </c>
      <c r="B821" t="s">
        <v>2174</v>
      </c>
      <c r="C821" s="82">
        <v>-4476388.03</v>
      </c>
    </row>
    <row r="822" spans="1:3">
      <c r="A822">
        <v>25300201</v>
      </c>
      <c r="B822" t="s">
        <v>2175</v>
      </c>
      <c r="C822" s="82">
        <v>-6179009</v>
      </c>
    </row>
    <row r="823" spans="1:3">
      <c r="A823">
        <v>25300212</v>
      </c>
      <c r="B823" t="s">
        <v>978</v>
      </c>
      <c r="C823" s="82">
        <v>-134941.35</v>
      </c>
    </row>
    <row r="824" spans="1:3">
      <c r="A824">
        <v>25300271</v>
      </c>
      <c r="B824" t="s">
        <v>2467</v>
      </c>
      <c r="C824" s="82">
        <v>-1985899.62</v>
      </c>
    </row>
    <row r="825" spans="1:3">
      <c r="A825">
        <v>25300281</v>
      </c>
      <c r="B825" t="s">
        <v>2560</v>
      </c>
      <c r="C825" s="82">
        <v>-502860</v>
      </c>
    </row>
    <row r="826" spans="1:3">
      <c r="A826">
        <v>25300293</v>
      </c>
      <c r="B826" t="s">
        <v>1582</v>
      </c>
      <c r="C826" s="82">
        <v>-7182963</v>
      </c>
    </row>
    <row r="827" spans="1:3">
      <c r="A827">
        <v>25300323</v>
      </c>
      <c r="B827" t="s">
        <v>1333</v>
      </c>
      <c r="C827" s="82">
        <v>-68122.28</v>
      </c>
    </row>
    <row r="828" spans="1:3">
      <c r="A828">
        <v>25300343</v>
      </c>
      <c r="B828" t="s">
        <v>2901</v>
      </c>
      <c r="C828" s="82">
        <v>-4143508.4</v>
      </c>
    </row>
    <row r="829" spans="1:3">
      <c r="A829">
        <v>25300353</v>
      </c>
      <c r="B829" t="s">
        <v>1857</v>
      </c>
      <c r="C829" s="82">
        <v>-656133.71</v>
      </c>
    </row>
    <row r="830" spans="1:3">
      <c r="A830">
        <v>25300363</v>
      </c>
      <c r="B830" t="s">
        <v>1753</v>
      </c>
      <c r="C830" s="82">
        <v>-2329421.0699999998</v>
      </c>
    </row>
    <row r="831" spans="1:3">
      <c r="A831">
        <v>25300413</v>
      </c>
      <c r="B831" t="s">
        <v>932</v>
      </c>
      <c r="C831" s="82">
        <v>-871356.2</v>
      </c>
    </row>
    <row r="832" spans="1:3">
      <c r="A832">
        <v>25300433</v>
      </c>
      <c r="B832" t="s">
        <v>1258</v>
      </c>
      <c r="C832" s="82">
        <v>-50179.18</v>
      </c>
    </row>
    <row r="833" spans="1:3">
      <c r="A833">
        <v>25300443</v>
      </c>
      <c r="B833" t="s">
        <v>2240</v>
      </c>
      <c r="C833" s="82">
        <v>-895282.98</v>
      </c>
    </row>
    <row r="834" spans="1:3">
      <c r="A834">
        <v>25300503</v>
      </c>
      <c r="B834" t="s">
        <v>428</v>
      </c>
      <c r="C834" s="82">
        <v>-1287.75</v>
      </c>
    </row>
    <row r="835" spans="1:3">
      <c r="A835">
        <v>25300521</v>
      </c>
      <c r="B835" t="s">
        <v>2948</v>
      </c>
      <c r="C835" s="82">
        <v>-160000</v>
      </c>
    </row>
    <row r="836" spans="1:3">
      <c r="A836">
        <v>25300541</v>
      </c>
      <c r="B836" t="s">
        <v>910</v>
      </c>
      <c r="C836" s="82">
        <v>-28241478.109999999</v>
      </c>
    </row>
    <row r="837" spans="1:3">
      <c r="A837">
        <v>25300553</v>
      </c>
      <c r="B837" t="s">
        <v>2900</v>
      </c>
      <c r="C837" s="82">
        <v>-5827.93</v>
      </c>
    </row>
    <row r="838" spans="1:3">
      <c r="A838">
        <v>25300561</v>
      </c>
      <c r="B838" t="s">
        <v>1949</v>
      </c>
      <c r="C838" s="82">
        <v>-9202476</v>
      </c>
    </row>
    <row r="839" spans="1:3">
      <c r="A839">
        <v>25300563</v>
      </c>
      <c r="B839" t="s">
        <v>2170</v>
      </c>
      <c r="C839" s="82">
        <v>-31003.37</v>
      </c>
    </row>
    <row r="840" spans="1:3">
      <c r="A840">
        <v>25300581</v>
      </c>
      <c r="B840" t="s">
        <v>728</v>
      </c>
      <c r="C840" s="82">
        <v>-4536636.9400000004</v>
      </c>
    </row>
    <row r="841" spans="1:3">
      <c r="A841">
        <v>25300582</v>
      </c>
      <c r="B841" t="s">
        <v>728</v>
      </c>
      <c r="C841" s="82">
        <v>-1916881.14</v>
      </c>
    </row>
    <row r="842" spans="1:3">
      <c r="A842">
        <v>25300591</v>
      </c>
      <c r="B842" t="s">
        <v>729</v>
      </c>
      <c r="C842" s="82">
        <v>4536636.9400000004</v>
      </c>
    </row>
    <row r="843" spans="1:3">
      <c r="A843">
        <v>25300592</v>
      </c>
      <c r="B843" t="s">
        <v>729</v>
      </c>
      <c r="C843" s="82">
        <v>1916881.14</v>
      </c>
    </row>
    <row r="844" spans="1:3">
      <c r="A844">
        <v>25300611</v>
      </c>
      <c r="B844" t="s">
        <v>1421</v>
      </c>
      <c r="C844" s="82">
        <v>-61576956.729999997</v>
      </c>
    </row>
    <row r="845" spans="1:3">
      <c r="A845">
        <v>25300621</v>
      </c>
      <c r="B845" t="s">
        <v>1442</v>
      </c>
      <c r="C845" s="82">
        <v>-9085607.0399999991</v>
      </c>
    </row>
    <row r="846" spans="1:3">
      <c r="A846">
        <v>25300641</v>
      </c>
      <c r="B846" t="s">
        <v>2310</v>
      </c>
      <c r="C846" s="82">
        <v>-1043744.57</v>
      </c>
    </row>
    <row r="847" spans="1:3">
      <c r="A847">
        <v>25300642</v>
      </c>
      <c r="B847" t="s">
        <v>2310</v>
      </c>
      <c r="C847" s="82">
        <v>-704255.39</v>
      </c>
    </row>
    <row r="848" spans="1:3">
      <c r="A848">
        <v>25300663</v>
      </c>
      <c r="B848" t="s">
        <v>2575</v>
      </c>
      <c r="C848" s="82">
        <v>-128969.48</v>
      </c>
    </row>
    <row r="849" spans="1:3">
      <c r="A849">
        <v>25300731</v>
      </c>
      <c r="B849" t="s">
        <v>3189</v>
      </c>
      <c r="C849" s="82">
        <v>-15154.75</v>
      </c>
    </row>
    <row r="850" spans="1:3">
      <c r="A850">
        <v>25300733</v>
      </c>
      <c r="B850" t="s">
        <v>3190</v>
      </c>
      <c r="C850" s="82">
        <v>-50468.17</v>
      </c>
    </row>
    <row r="851" spans="1:3">
      <c r="A851">
        <v>25300761</v>
      </c>
      <c r="B851" t="s">
        <v>382</v>
      </c>
      <c r="C851" s="82">
        <v>-210007.01</v>
      </c>
    </row>
    <row r="852" spans="1:3">
      <c r="A852">
        <v>25300771</v>
      </c>
      <c r="B852" t="s">
        <v>240</v>
      </c>
      <c r="C852" s="82">
        <v>-3270480.74</v>
      </c>
    </row>
    <row r="853" spans="1:3">
      <c r="A853">
        <v>25300863</v>
      </c>
      <c r="B853" t="s">
        <v>2487</v>
      </c>
      <c r="C853" s="82">
        <v>-100000</v>
      </c>
    </row>
    <row r="854" spans="1:3">
      <c r="A854">
        <v>25301151</v>
      </c>
      <c r="B854" t="s">
        <v>2629</v>
      </c>
      <c r="C854" s="82">
        <v>-2616300.19</v>
      </c>
    </row>
    <row r="855" spans="1:3">
      <c r="A855">
        <v>25301203</v>
      </c>
      <c r="B855" t="s">
        <v>1070</v>
      </c>
      <c r="C855" s="82">
        <v>-269004.45</v>
      </c>
    </row>
    <row r="856" spans="1:3">
      <c r="A856">
        <v>25302221</v>
      </c>
      <c r="B856" t="s">
        <v>1819</v>
      </c>
      <c r="C856" s="82">
        <v>-1791224.58</v>
      </c>
    </row>
    <row r="857" spans="1:3">
      <c r="A857">
        <v>25302222</v>
      </c>
      <c r="B857" t="s">
        <v>1286</v>
      </c>
      <c r="C857" s="82">
        <v>-3022886.99</v>
      </c>
    </row>
    <row r="858" spans="1:3">
      <c r="A858">
        <v>25302223</v>
      </c>
      <c r="B858" t="s">
        <v>3179</v>
      </c>
      <c r="C858" s="82">
        <v>-4620520</v>
      </c>
    </row>
    <row r="859" spans="1:3">
      <c r="A859">
        <v>25400101</v>
      </c>
      <c r="B859" t="s">
        <v>1320</v>
      </c>
      <c r="C859" s="82">
        <v>-64135.55</v>
      </c>
    </row>
    <row r="860" spans="1:3">
      <c r="A860">
        <v>25400111</v>
      </c>
      <c r="B860" t="s">
        <v>1321</v>
      </c>
      <c r="C860" s="82">
        <v>-14365.46</v>
      </c>
    </row>
    <row r="861" spans="1:3">
      <c r="A861">
        <v>25400181</v>
      </c>
      <c r="B861" t="s">
        <v>1790</v>
      </c>
      <c r="C861" s="82">
        <v>-5985684</v>
      </c>
    </row>
    <row r="862" spans="1:3">
      <c r="A862">
        <v>25400182</v>
      </c>
      <c r="B862" t="s">
        <v>1791</v>
      </c>
      <c r="C862" s="82">
        <v>-3201816</v>
      </c>
    </row>
    <row r="863" spans="1:3">
      <c r="A863">
        <v>25400191</v>
      </c>
      <c r="B863" t="s">
        <v>2076</v>
      </c>
      <c r="C863" s="82">
        <v>-2060900.74</v>
      </c>
    </row>
    <row r="864" spans="1:3">
      <c r="A864">
        <v>25400201</v>
      </c>
      <c r="B864" t="s">
        <v>2077</v>
      </c>
      <c r="C864" s="82">
        <v>-1503317.46</v>
      </c>
    </row>
    <row r="865" spans="1:3">
      <c r="A865">
        <v>25400221</v>
      </c>
      <c r="B865" t="s">
        <v>2198</v>
      </c>
      <c r="C865" s="82">
        <v>-1794440.72</v>
      </c>
    </row>
    <row r="866" spans="1:3">
      <c r="A866">
        <v>25400261</v>
      </c>
      <c r="B866" t="s">
        <v>2211</v>
      </c>
      <c r="C866" s="82">
        <v>-93615823</v>
      </c>
    </row>
    <row r="867" spans="1:3">
      <c r="A867">
        <v>25400291</v>
      </c>
      <c r="B867" t="s">
        <v>2534</v>
      </c>
      <c r="C867" s="82">
        <v>-479215.74</v>
      </c>
    </row>
    <row r="868" spans="1:3">
      <c r="A868">
        <v>25400301</v>
      </c>
      <c r="B868" t="s">
        <v>2535</v>
      </c>
      <c r="C868" s="82">
        <v>-58744.76</v>
      </c>
    </row>
    <row r="869" spans="1:3">
      <c r="A869">
        <v>25400311</v>
      </c>
      <c r="B869" t="s">
        <v>2537</v>
      </c>
      <c r="C869" s="82">
        <v>-50888.26</v>
      </c>
    </row>
    <row r="870" spans="1:3">
      <c r="A870">
        <v>25400321</v>
      </c>
      <c r="B870" t="s">
        <v>2644</v>
      </c>
      <c r="C870" s="82">
        <v>-38267.300000000003</v>
      </c>
    </row>
    <row r="871" spans="1:3">
      <c r="A871">
        <v>25400331</v>
      </c>
      <c r="B871" t="s">
        <v>2645</v>
      </c>
      <c r="C871" s="82">
        <v>-634986.68000000005</v>
      </c>
    </row>
    <row r="872" spans="1:3">
      <c r="A872">
        <v>25400411</v>
      </c>
      <c r="B872" t="s">
        <v>3071</v>
      </c>
      <c r="C872" s="82">
        <v>-5661376.5300000003</v>
      </c>
    </row>
    <row r="873" spans="1:3">
      <c r="A873">
        <v>25400412</v>
      </c>
      <c r="B873" t="s">
        <v>3072</v>
      </c>
      <c r="C873" s="82">
        <v>-3111835.51</v>
      </c>
    </row>
    <row r="874" spans="1:3">
      <c r="A874">
        <v>25400421</v>
      </c>
      <c r="B874" t="s">
        <v>3073</v>
      </c>
      <c r="C874" s="82">
        <v>-250166.8</v>
      </c>
    </row>
    <row r="875" spans="1:3">
      <c r="A875">
        <v>25400431</v>
      </c>
      <c r="B875" t="s">
        <v>2955</v>
      </c>
      <c r="C875" s="82">
        <v>-948369.09</v>
      </c>
    </row>
    <row r="876" spans="1:3">
      <c r="A876">
        <v>25400441</v>
      </c>
      <c r="B876" t="s">
        <v>2961</v>
      </c>
      <c r="C876" s="82">
        <v>-497611.68</v>
      </c>
    </row>
    <row r="877" spans="1:3">
      <c r="A877">
        <v>25400471</v>
      </c>
      <c r="B877" t="s">
        <v>3074</v>
      </c>
      <c r="C877" s="82">
        <v>-64131.65</v>
      </c>
    </row>
    <row r="878" spans="1:3">
      <c r="A878">
        <v>25400481</v>
      </c>
      <c r="B878" t="s">
        <v>3075</v>
      </c>
      <c r="C878" s="82">
        <v>-49807.62</v>
      </c>
    </row>
    <row r="879" spans="1:3">
      <c r="A879">
        <v>25400491</v>
      </c>
      <c r="B879" t="s">
        <v>3092</v>
      </c>
      <c r="C879" s="82">
        <v>-6356516</v>
      </c>
    </row>
    <row r="880" spans="1:3">
      <c r="A880">
        <v>25400501</v>
      </c>
      <c r="B880" t="s">
        <v>3093</v>
      </c>
      <c r="C880" s="82">
        <v>-1840101</v>
      </c>
    </row>
    <row r="881" spans="1:3">
      <c r="A881">
        <v>25400511</v>
      </c>
      <c r="B881" t="s">
        <v>3123</v>
      </c>
      <c r="C881" s="82">
        <v>-4731253.8600000003</v>
      </c>
    </row>
    <row r="882" spans="1:3">
      <c r="A882">
        <v>25400521</v>
      </c>
      <c r="B882" t="s">
        <v>3175</v>
      </c>
      <c r="C882" s="82">
        <v>-3445055</v>
      </c>
    </row>
    <row r="883" spans="1:3">
      <c r="A883">
        <v>25500002</v>
      </c>
      <c r="B883" t="s">
        <v>1725</v>
      </c>
      <c r="C883" s="82">
        <v>-8165809</v>
      </c>
    </row>
    <row r="884" spans="1:3">
      <c r="A884">
        <v>25500022</v>
      </c>
      <c r="B884" t="s">
        <v>1725</v>
      </c>
      <c r="C884" s="82">
        <v>8165809</v>
      </c>
    </row>
    <row r="885" spans="1:3">
      <c r="A885">
        <v>25600072</v>
      </c>
      <c r="B885" t="s">
        <v>2258</v>
      </c>
      <c r="C885" s="82">
        <v>-65777.98</v>
      </c>
    </row>
    <row r="886" spans="1:3">
      <c r="A886">
        <v>25600081</v>
      </c>
      <c r="B886" t="s">
        <v>2078</v>
      </c>
      <c r="C886" s="82">
        <v>-618812.96</v>
      </c>
    </row>
    <row r="887" spans="1:3">
      <c r="A887">
        <v>25600102</v>
      </c>
      <c r="B887" t="s">
        <v>2529</v>
      </c>
      <c r="C887" s="82">
        <v>-15567.3</v>
      </c>
    </row>
    <row r="888" spans="1:3">
      <c r="A888">
        <v>25600111</v>
      </c>
      <c r="B888" t="s">
        <v>2530</v>
      </c>
      <c r="C888" s="82">
        <v>-163015.93</v>
      </c>
    </row>
    <row r="889" spans="1:3">
      <c r="A889">
        <v>28200002</v>
      </c>
      <c r="B889" t="s">
        <v>442</v>
      </c>
      <c r="C889" s="82">
        <v>-479227872.44</v>
      </c>
    </row>
    <row r="890" spans="1:3">
      <c r="A890">
        <v>28200013</v>
      </c>
      <c r="B890" t="s">
        <v>443</v>
      </c>
      <c r="C890" s="82">
        <v>-43163005.329999998</v>
      </c>
    </row>
    <row r="891" spans="1:3">
      <c r="A891">
        <v>28200121</v>
      </c>
      <c r="B891" t="s">
        <v>444</v>
      </c>
      <c r="C891" s="82">
        <v>-1206669911.6300001</v>
      </c>
    </row>
    <row r="892" spans="1:3">
      <c r="A892">
        <v>28300031</v>
      </c>
      <c r="B892" t="s">
        <v>1464</v>
      </c>
      <c r="C892" s="82">
        <v>-1125997.51</v>
      </c>
    </row>
    <row r="893" spans="1:3">
      <c r="A893">
        <v>28300033</v>
      </c>
      <c r="B893" t="s">
        <v>283</v>
      </c>
      <c r="C893" s="82">
        <v>-67111710.75</v>
      </c>
    </row>
    <row r="894" spans="1:3">
      <c r="A894">
        <v>28300041</v>
      </c>
      <c r="B894" t="s">
        <v>934</v>
      </c>
      <c r="C894" s="82">
        <v>-561749.52</v>
      </c>
    </row>
    <row r="895" spans="1:3">
      <c r="A895">
        <v>28300043</v>
      </c>
      <c r="B895" t="s">
        <v>284</v>
      </c>
      <c r="C895" s="82">
        <v>-12458715.710000001</v>
      </c>
    </row>
    <row r="896" spans="1:3">
      <c r="A896">
        <v>28300081</v>
      </c>
      <c r="B896" t="s">
        <v>2546</v>
      </c>
      <c r="C896" s="82">
        <v>-5401082.4000000004</v>
      </c>
    </row>
    <row r="897" spans="1:3">
      <c r="A897">
        <v>28300091</v>
      </c>
      <c r="B897" t="s">
        <v>2803</v>
      </c>
      <c r="C897" s="82">
        <v>-3547532</v>
      </c>
    </row>
    <row r="898" spans="1:3">
      <c r="A898">
        <v>28300152</v>
      </c>
      <c r="B898" t="s">
        <v>1002</v>
      </c>
      <c r="C898" s="82">
        <v>-6286394.9900000002</v>
      </c>
    </row>
    <row r="899" spans="1:3">
      <c r="A899">
        <v>28300162</v>
      </c>
      <c r="B899" t="s">
        <v>795</v>
      </c>
      <c r="C899" s="82">
        <v>-547920.22</v>
      </c>
    </row>
    <row r="900" spans="1:3">
      <c r="A900">
        <v>28300211</v>
      </c>
      <c r="B900" t="s">
        <v>554</v>
      </c>
      <c r="C900" s="82">
        <v>-35297726.43</v>
      </c>
    </row>
    <row r="901" spans="1:3">
      <c r="A901">
        <v>28300221</v>
      </c>
      <c r="B901" t="s">
        <v>3183</v>
      </c>
      <c r="C901" s="82">
        <v>-6290556.5899999999</v>
      </c>
    </row>
    <row r="902" spans="1:3">
      <c r="A902">
        <v>28300232</v>
      </c>
      <c r="B902" t="s">
        <v>974</v>
      </c>
      <c r="C902" s="82">
        <v>-24248159.550000001</v>
      </c>
    </row>
    <row r="903" spans="1:3">
      <c r="A903">
        <v>28300252</v>
      </c>
      <c r="B903" t="s">
        <v>2410</v>
      </c>
      <c r="C903" s="82">
        <v>-6011913.0599999996</v>
      </c>
    </row>
    <row r="904" spans="1:3">
      <c r="A904">
        <v>28300262</v>
      </c>
      <c r="B904" t="s">
        <v>2411</v>
      </c>
      <c r="C904" s="82">
        <v>-1915422.66</v>
      </c>
    </row>
    <row r="905" spans="1:3">
      <c r="A905">
        <v>28300361</v>
      </c>
      <c r="B905" t="s">
        <v>168</v>
      </c>
      <c r="C905" s="82">
        <v>-94351520.689999998</v>
      </c>
    </row>
    <row r="906" spans="1:3">
      <c r="A906">
        <v>28300362</v>
      </c>
      <c r="B906" t="s">
        <v>169</v>
      </c>
      <c r="C906" s="82">
        <v>-561967.86</v>
      </c>
    </row>
    <row r="907" spans="1:3">
      <c r="A907">
        <v>28300431</v>
      </c>
      <c r="B907" t="s">
        <v>552</v>
      </c>
      <c r="C907" s="82">
        <v>-2815737.85</v>
      </c>
    </row>
    <row r="908" spans="1:3">
      <c r="A908">
        <v>28300471</v>
      </c>
      <c r="B908" t="s">
        <v>30</v>
      </c>
      <c r="C908">
        <v>0.08</v>
      </c>
    </row>
    <row r="909" spans="1:3">
      <c r="A909">
        <v>28300501</v>
      </c>
      <c r="B909" t="s">
        <v>2159</v>
      </c>
      <c r="C909" s="82">
        <v>1796314.36</v>
      </c>
    </row>
    <row r="910" spans="1:3">
      <c r="A910">
        <v>28300503</v>
      </c>
      <c r="B910" t="s">
        <v>1665</v>
      </c>
      <c r="C910" s="82">
        <v>-5347921.29</v>
      </c>
    </row>
    <row r="911" spans="1:3">
      <c r="A911">
        <v>28300511</v>
      </c>
      <c r="B911" t="s">
        <v>1693</v>
      </c>
      <c r="C911" s="82">
        <v>-1350431.6</v>
      </c>
    </row>
    <row r="912" spans="1:3">
      <c r="A912">
        <v>28300561</v>
      </c>
      <c r="B912" t="s">
        <v>931</v>
      </c>
      <c r="C912" s="82">
        <v>-15542409.720000001</v>
      </c>
    </row>
    <row r="913" spans="1:3">
      <c r="A913">
        <v>28300581</v>
      </c>
      <c r="B913" t="s">
        <v>1431</v>
      </c>
      <c r="C913" s="82">
        <v>-11642688.15</v>
      </c>
    </row>
    <row r="914" spans="1:3">
      <c r="A914">
        <v>28300651</v>
      </c>
      <c r="B914" t="s">
        <v>1101</v>
      </c>
      <c r="C914" s="82">
        <v>-9339830.2599999998</v>
      </c>
    </row>
    <row r="915" spans="1:3">
      <c r="A915">
        <v>28300661</v>
      </c>
      <c r="B915" t="s">
        <v>2083</v>
      </c>
      <c r="C915" s="82">
        <v>-10291940.050000001</v>
      </c>
    </row>
    <row r="916" spans="1:3">
      <c r="A916">
        <v>28300721</v>
      </c>
      <c r="B916" t="s">
        <v>2475</v>
      </c>
      <c r="C916" s="82">
        <v>-2099827.3199999998</v>
      </c>
    </row>
    <row r="917" spans="1:3">
      <c r="A917">
        <v>28300731</v>
      </c>
      <c r="B917" t="s">
        <v>2630</v>
      </c>
      <c r="C917" s="82">
        <v>-7647048.4199999999</v>
      </c>
    </row>
    <row r="918" spans="1:3">
      <c r="A918">
        <v>28300741</v>
      </c>
      <c r="B918" t="s">
        <v>2864</v>
      </c>
      <c r="C918" s="82">
        <v>-903413.32</v>
      </c>
    </row>
    <row r="919" spans="1:3">
      <c r="A919">
        <v>28302001</v>
      </c>
      <c r="B919" t="s">
        <v>2874</v>
      </c>
      <c r="C919" s="82">
        <v>-3644263.33</v>
      </c>
    </row>
    <row r="920" spans="1:3">
      <c r="A920">
        <v>28302002</v>
      </c>
      <c r="B920" t="s">
        <v>2875</v>
      </c>
      <c r="C920" s="82">
        <v>-7166083.2800000003</v>
      </c>
    </row>
    <row r="921" spans="1:3">
      <c r="A921">
        <v>28302011</v>
      </c>
      <c r="B921" t="s">
        <v>2876</v>
      </c>
      <c r="C921" s="82">
        <v>-2257143.16</v>
      </c>
    </row>
    <row r="922" spans="1:3">
      <c r="A922">
        <v>28302012</v>
      </c>
      <c r="B922" t="s">
        <v>2877</v>
      </c>
      <c r="C922" s="82">
        <v>-2045714.65</v>
      </c>
    </row>
    <row r="923" spans="1:3">
      <c r="A923">
        <v>28302021</v>
      </c>
      <c r="B923" t="s">
        <v>2878</v>
      </c>
      <c r="C923" s="82">
        <v>-7857954</v>
      </c>
    </row>
    <row r="924" spans="1:3">
      <c r="A924">
        <v>28302022</v>
      </c>
      <c r="B924" t="s">
        <v>2879</v>
      </c>
      <c r="C924" s="82">
        <v>-3430684.86</v>
      </c>
    </row>
    <row r="925" spans="1:3">
      <c r="A925">
        <v>28302031</v>
      </c>
      <c r="B925" t="s">
        <v>3015</v>
      </c>
      <c r="C925" s="82">
        <v>-1060879.97</v>
      </c>
    </row>
    <row r="926" spans="1:3">
      <c r="A926">
        <v>28302032</v>
      </c>
      <c r="B926" t="s">
        <v>3016</v>
      </c>
      <c r="C926" s="82">
        <v>-4960.9799999999996</v>
      </c>
    </row>
    <row r="927" spans="1:3">
      <c r="A927">
        <v>28302041</v>
      </c>
      <c r="B927" t="s">
        <v>3048</v>
      </c>
      <c r="C927" s="82">
        <v>-5419734.3899999997</v>
      </c>
    </row>
    <row r="928" spans="1:3">
      <c r="A928">
        <v>28302051</v>
      </c>
      <c r="B928" t="s">
        <v>3165</v>
      </c>
      <c r="C928" s="82">
        <v>-949105.96</v>
      </c>
    </row>
    <row r="929" spans="1:3">
      <c r="A929">
        <v>28302061</v>
      </c>
      <c r="B929" t="s">
        <v>3184</v>
      </c>
      <c r="C929" s="82">
        <v>-4902692.9000000004</v>
      </c>
    </row>
    <row r="930" spans="1:3">
      <c r="A930">
        <v>28302071</v>
      </c>
      <c r="B930" t="s">
        <v>3185</v>
      </c>
      <c r="C930" s="82">
        <v>1205769.25</v>
      </c>
    </row>
    <row r="931" spans="1:3">
      <c r="A931">
        <v>43800003</v>
      </c>
      <c r="B931" t="s">
        <v>1773</v>
      </c>
      <c r="C931" s="82">
        <v>323424043.52999997</v>
      </c>
    </row>
    <row r="932" spans="1:3">
      <c r="A932">
        <v>43900003</v>
      </c>
      <c r="B932" t="s">
        <v>1319</v>
      </c>
      <c r="C932" s="82">
        <v>5848610</v>
      </c>
    </row>
    <row r="933" spans="1:3">
      <c r="A933" t="s">
        <v>418</v>
      </c>
      <c r="C933" s="82">
        <v>-236613919.03999999</v>
      </c>
    </row>
    <row r="934" spans="1:3">
      <c r="C934" s="82"/>
    </row>
    <row r="935" spans="1:3">
      <c r="C935" s="82"/>
    </row>
    <row r="936" spans="1:3">
      <c r="C936" s="82"/>
    </row>
    <row r="937" spans="1:3">
      <c r="C937" s="82"/>
    </row>
    <row r="938" spans="1:3">
      <c r="C938" s="82"/>
    </row>
    <row r="939" spans="1:3">
      <c r="C939" s="82"/>
    </row>
    <row r="940" spans="1:3">
      <c r="C940" s="82"/>
    </row>
    <row r="941" spans="1:3">
      <c r="C941" s="82"/>
    </row>
    <row r="942" spans="1:3">
      <c r="C942" s="82"/>
    </row>
    <row r="943" spans="1:3">
      <c r="C943" s="82"/>
    </row>
    <row r="944" spans="1:3">
      <c r="C944" s="82"/>
    </row>
    <row r="945" spans="3:3">
      <c r="C945" s="82"/>
    </row>
    <row r="946" spans="3:3">
      <c r="C946" s="82"/>
    </row>
    <row r="947" spans="3:3">
      <c r="C947" s="82"/>
    </row>
    <row r="948" spans="3:3">
      <c r="C948" s="82"/>
    </row>
    <row r="949" spans="3:3">
      <c r="C949" s="82"/>
    </row>
    <row r="950" spans="3:3">
      <c r="C950" s="82"/>
    </row>
    <row r="951" spans="3:3">
      <c r="C951" s="82"/>
    </row>
    <row r="952" spans="3:3">
      <c r="C952" s="82"/>
    </row>
    <row r="953" spans="3:3">
      <c r="C953" s="82"/>
    </row>
    <row r="954" spans="3:3">
      <c r="C954" s="82"/>
    </row>
    <row r="955" spans="3:3">
      <c r="C955" s="82"/>
    </row>
    <row r="956" spans="3:3">
      <c r="C956" s="82"/>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C951"/>
  <sheetViews>
    <sheetView workbookViewId="0"/>
  </sheetViews>
  <sheetFormatPr defaultRowHeight="13.2"/>
  <cols>
    <col min="1" max="1" width="26" bestFit="1" customWidth="1"/>
    <col min="2" max="2" width="41.44140625" bestFit="1" customWidth="1"/>
    <col min="3" max="3" width="16" bestFit="1" customWidth="1"/>
  </cols>
  <sheetData>
    <row r="1" spans="1:3">
      <c r="A1" t="s">
        <v>722</v>
      </c>
      <c r="B1" t="s">
        <v>1315</v>
      </c>
      <c r="C1" t="s">
        <v>1003</v>
      </c>
    </row>
    <row r="2" spans="1:3">
      <c r="A2">
        <v>10100501</v>
      </c>
      <c r="B2" t="s">
        <v>881</v>
      </c>
      <c r="C2" s="82">
        <v>8903278534.7099991</v>
      </c>
    </row>
    <row r="3" spans="1:3">
      <c r="A3">
        <v>10100502</v>
      </c>
      <c r="B3" t="s">
        <v>882</v>
      </c>
      <c r="C3" s="82">
        <v>3185361265.4099998</v>
      </c>
    </row>
    <row r="4" spans="1:3">
      <c r="A4">
        <v>10100503</v>
      </c>
      <c r="B4" t="s">
        <v>883</v>
      </c>
      <c r="C4" s="82">
        <v>459029097.58999997</v>
      </c>
    </row>
    <row r="5" spans="1:3">
      <c r="A5">
        <v>10100601</v>
      </c>
      <c r="B5" t="s">
        <v>2964</v>
      </c>
      <c r="C5" s="82">
        <v>862812</v>
      </c>
    </row>
    <row r="6" spans="1:3">
      <c r="A6">
        <v>10110013</v>
      </c>
      <c r="B6" t="s">
        <v>2295</v>
      </c>
      <c r="C6" s="82">
        <v>8841101.7400000002</v>
      </c>
    </row>
    <row r="7" spans="1:3">
      <c r="A7">
        <v>10500501</v>
      </c>
      <c r="B7" t="s">
        <v>884</v>
      </c>
      <c r="C7" s="82">
        <v>49527695.310000002</v>
      </c>
    </row>
    <row r="8" spans="1:3">
      <c r="A8">
        <v>10500502</v>
      </c>
      <c r="B8" t="s">
        <v>885</v>
      </c>
      <c r="C8" s="82">
        <v>6139098.2400000002</v>
      </c>
    </row>
    <row r="9" spans="1:3">
      <c r="A9">
        <v>10600501</v>
      </c>
      <c r="B9" t="s">
        <v>886</v>
      </c>
      <c r="C9" s="82">
        <v>28439113.23</v>
      </c>
    </row>
    <row r="10" spans="1:3">
      <c r="A10">
        <v>10600502</v>
      </c>
      <c r="B10" t="s">
        <v>887</v>
      </c>
      <c r="C10" s="82">
        <v>39773906.25</v>
      </c>
    </row>
    <row r="11" spans="1:3">
      <c r="A11">
        <v>10600503</v>
      </c>
      <c r="B11" t="s">
        <v>2218</v>
      </c>
      <c r="C11" s="82">
        <v>3994641.96</v>
      </c>
    </row>
    <row r="12" spans="1:3">
      <c r="A12">
        <v>10700013</v>
      </c>
      <c r="B12" t="s">
        <v>1698</v>
      </c>
      <c r="C12" s="82">
        <v>-208964.55</v>
      </c>
    </row>
    <row r="13" spans="1:3">
      <c r="A13">
        <v>10700023</v>
      </c>
      <c r="B13" t="s">
        <v>2217</v>
      </c>
      <c r="C13" s="82">
        <v>-393750</v>
      </c>
    </row>
    <row r="14" spans="1:3">
      <c r="A14">
        <v>10700031</v>
      </c>
      <c r="B14" t="s">
        <v>2493</v>
      </c>
      <c r="C14" s="82">
        <v>541238</v>
      </c>
    </row>
    <row r="15" spans="1:3">
      <c r="A15">
        <v>10700501</v>
      </c>
      <c r="B15" t="s">
        <v>424</v>
      </c>
      <c r="C15" s="82">
        <v>179390211.18000001</v>
      </c>
    </row>
    <row r="16" spans="1:3">
      <c r="A16">
        <v>10700502</v>
      </c>
      <c r="B16" t="s">
        <v>888</v>
      </c>
      <c r="C16" s="82">
        <v>51872553.549999997</v>
      </c>
    </row>
    <row r="17" spans="1:3">
      <c r="A17">
        <v>10700503</v>
      </c>
      <c r="B17" t="s">
        <v>1850</v>
      </c>
      <c r="C17" s="82">
        <v>29736749.609999999</v>
      </c>
    </row>
    <row r="18" spans="1:3">
      <c r="A18">
        <v>10700601</v>
      </c>
      <c r="B18" t="s">
        <v>2904</v>
      </c>
      <c r="C18" s="82">
        <v>222000</v>
      </c>
    </row>
    <row r="19" spans="1:3">
      <c r="A19">
        <v>10700602</v>
      </c>
      <c r="B19" t="s">
        <v>2905</v>
      </c>
      <c r="C19" s="82">
        <v>357420</v>
      </c>
    </row>
    <row r="20" spans="1:3">
      <c r="A20">
        <v>10800061</v>
      </c>
      <c r="B20" t="s">
        <v>905</v>
      </c>
      <c r="C20" s="82">
        <v>-72430746</v>
      </c>
    </row>
    <row r="21" spans="1:3">
      <c r="A21">
        <v>10800062</v>
      </c>
      <c r="B21" t="s">
        <v>905</v>
      </c>
      <c r="C21" s="82">
        <v>-240656928</v>
      </c>
    </row>
    <row r="22" spans="1:3">
      <c r="A22">
        <v>10800071</v>
      </c>
      <c r="B22" t="s">
        <v>906</v>
      </c>
      <c r="C22" s="82">
        <v>72430746</v>
      </c>
    </row>
    <row r="23" spans="1:3">
      <c r="A23">
        <v>10800072</v>
      </c>
      <c r="B23" t="s">
        <v>906</v>
      </c>
      <c r="C23" s="82">
        <v>240656928</v>
      </c>
    </row>
    <row r="24" spans="1:3">
      <c r="A24">
        <v>10800501</v>
      </c>
      <c r="B24" t="s">
        <v>563</v>
      </c>
      <c r="C24" s="82">
        <v>-3264424591.1399999</v>
      </c>
    </row>
    <row r="25" spans="1:3">
      <c r="A25">
        <v>10800502</v>
      </c>
      <c r="B25" t="s">
        <v>564</v>
      </c>
      <c r="C25" s="82">
        <v>-1203931839.1300001</v>
      </c>
    </row>
    <row r="26" spans="1:3">
      <c r="A26">
        <v>10800503</v>
      </c>
      <c r="B26" t="s">
        <v>1072</v>
      </c>
      <c r="C26" s="82">
        <v>-87486600.719999999</v>
      </c>
    </row>
    <row r="27" spans="1:3">
      <c r="A27">
        <v>10800541</v>
      </c>
      <c r="B27" t="s">
        <v>96</v>
      </c>
      <c r="C27" s="82">
        <v>4884579.82</v>
      </c>
    </row>
    <row r="28" spans="1:3">
      <c r="A28">
        <v>10800543</v>
      </c>
      <c r="B28" t="s">
        <v>97</v>
      </c>
      <c r="C28" s="82">
        <v>277639.78000000003</v>
      </c>
    </row>
    <row r="29" spans="1:3">
      <c r="A29">
        <v>10800552</v>
      </c>
      <c r="B29" t="s">
        <v>1073</v>
      </c>
      <c r="C29" s="82">
        <v>3474656.31</v>
      </c>
    </row>
    <row r="30" spans="1:3">
      <c r="A30">
        <v>10800601</v>
      </c>
      <c r="B30" t="s">
        <v>2981</v>
      </c>
      <c r="C30" s="82">
        <v>90100</v>
      </c>
    </row>
    <row r="31" spans="1:3">
      <c r="A31">
        <v>11100501</v>
      </c>
      <c r="B31" t="s">
        <v>747</v>
      </c>
      <c r="C31" s="82">
        <v>-30492387.690000001</v>
      </c>
    </row>
    <row r="32" spans="1:3">
      <c r="A32">
        <v>11100502</v>
      </c>
      <c r="B32" t="s">
        <v>748</v>
      </c>
      <c r="C32" s="82">
        <v>-6818508.2199999997</v>
      </c>
    </row>
    <row r="33" spans="1:3">
      <c r="A33">
        <v>11100503</v>
      </c>
      <c r="B33" t="s">
        <v>749</v>
      </c>
      <c r="C33" s="82">
        <v>-86651032.980000004</v>
      </c>
    </row>
    <row r="34" spans="1:3">
      <c r="A34">
        <v>11400001</v>
      </c>
      <c r="B34" t="s">
        <v>237</v>
      </c>
      <c r="C34" s="82">
        <v>946172.25</v>
      </c>
    </row>
    <row r="35" spans="1:3">
      <c r="A35">
        <v>11400011</v>
      </c>
      <c r="B35" t="s">
        <v>1879</v>
      </c>
      <c r="C35" s="82">
        <v>302358.01</v>
      </c>
    </row>
    <row r="36" spans="1:3">
      <c r="A36">
        <v>11400031</v>
      </c>
      <c r="B36" t="s">
        <v>1549</v>
      </c>
      <c r="C36" s="82">
        <v>76622596.840000004</v>
      </c>
    </row>
    <row r="37" spans="1:3">
      <c r="A37">
        <v>11400061</v>
      </c>
      <c r="B37" t="s">
        <v>1437</v>
      </c>
      <c r="C37" s="82">
        <v>156960790.84</v>
      </c>
    </row>
    <row r="38" spans="1:3">
      <c r="A38">
        <v>11400071</v>
      </c>
      <c r="B38" t="s">
        <v>1980</v>
      </c>
      <c r="C38" s="82">
        <v>16950332.899999999</v>
      </c>
    </row>
    <row r="39" spans="1:3">
      <c r="A39">
        <v>11400091</v>
      </c>
      <c r="B39" t="s">
        <v>2618</v>
      </c>
      <c r="C39" s="82">
        <v>31009424.030000001</v>
      </c>
    </row>
    <row r="40" spans="1:3">
      <c r="A40">
        <v>11500001</v>
      </c>
      <c r="B40" t="s">
        <v>950</v>
      </c>
      <c r="C40" s="82">
        <v>-850139</v>
      </c>
    </row>
    <row r="41" spans="1:3">
      <c r="A41">
        <v>11500011</v>
      </c>
      <c r="B41" t="s">
        <v>652</v>
      </c>
      <c r="C41" s="82">
        <v>-302358.01</v>
      </c>
    </row>
    <row r="42" spans="1:3">
      <c r="A42">
        <v>11500031</v>
      </c>
      <c r="B42" t="s">
        <v>1356</v>
      </c>
      <c r="C42" s="82">
        <v>-56062613.659999996</v>
      </c>
    </row>
    <row r="43" spans="1:3">
      <c r="A43">
        <v>11500041</v>
      </c>
      <c r="B43" t="s">
        <v>1423</v>
      </c>
      <c r="C43" s="82">
        <v>-28335348.719999999</v>
      </c>
    </row>
    <row r="44" spans="1:3">
      <c r="A44">
        <v>11500051</v>
      </c>
      <c r="B44" t="s">
        <v>1981</v>
      </c>
      <c r="C44" s="82">
        <v>-13699201.75</v>
      </c>
    </row>
    <row r="45" spans="1:3">
      <c r="A45">
        <v>11500061</v>
      </c>
      <c r="B45" t="s">
        <v>2620</v>
      </c>
      <c r="C45" s="82">
        <v>-2527702.92</v>
      </c>
    </row>
    <row r="46" spans="1:3">
      <c r="A46">
        <v>11730002</v>
      </c>
      <c r="B46" t="s">
        <v>653</v>
      </c>
      <c r="C46" s="82">
        <v>8654564.4700000007</v>
      </c>
    </row>
    <row r="47" spans="1:3">
      <c r="A47">
        <v>12100503</v>
      </c>
      <c r="B47" t="s">
        <v>750</v>
      </c>
      <c r="C47" s="82">
        <v>210925.38</v>
      </c>
    </row>
    <row r="48" spans="1:3">
      <c r="A48">
        <v>12100513</v>
      </c>
      <c r="B48" t="s">
        <v>751</v>
      </c>
      <c r="C48" s="82">
        <v>4984228.8600000003</v>
      </c>
    </row>
    <row r="49" spans="1:3">
      <c r="A49">
        <v>12200503</v>
      </c>
      <c r="B49" t="s">
        <v>752</v>
      </c>
      <c r="C49" s="82">
        <v>-397105.3</v>
      </c>
    </row>
    <row r="50" spans="1:3">
      <c r="A50">
        <v>12310000</v>
      </c>
      <c r="B50" t="s">
        <v>845</v>
      </c>
      <c r="C50" s="82">
        <v>29865407</v>
      </c>
    </row>
    <row r="51" spans="1:3">
      <c r="A51">
        <v>12400043</v>
      </c>
      <c r="B51" t="s">
        <v>1160</v>
      </c>
      <c r="C51" s="82">
        <v>50907414.039999999</v>
      </c>
    </row>
    <row r="52" spans="1:3">
      <c r="A52">
        <v>12400503</v>
      </c>
      <c r="B52" t="s">
        <v>378</v>
      </c>
      <c r="C52" s="82">
        <v>621736.18000000005</v>
      </c>
    </row>
    <row r="53" spans="1:3">
      <c r="A53">
        <v>12400553</v>
      </c>
      <c r="B53" t="s">
        <v>1712</v>
      </c>
      <c r="C53" s="82">
        <v>1591162.46</v>
      </c>
    </row>
    <row r="54" spans="1:3">
      <c r="A54">
        <v>12400723</v>
      </c>
      <c r="B54" t="s">
        <v>2261</v>
      </c>
      <c r="C54" s="82">
        <v>94231</v>
      </c>
    </row>
    <row r="55" spans="1:3">
      <c r="A55">
        <v>12400743</v>
      </c>
      <c r="B55" t="s">
        <v>2978</v>
      </c>
      <c r="C55" s="82">
        <v>2752.2</v>
      </c>
    </row>
    <row r="56" spans="1:3">
      <c r="A56">
        <v>12800001</v>
      </c>
      <c r="B56" t="s">
        <v>2392</v>
      </c>
      <c r="C56" s="82">
        <v>18500000</v>
      </c>
    </row>
    <row r="57" spans="1:3">
      <c r="A57">
        <v>12800011</v>
      </c>
      <c r="B57" t="s">
        <v>2604</v>
      </c>
      <c r="C57" s="82">
        <v>1661511.37</v>
      </c>
    </row>
    <row r="58" spans="1:3">
      <c r="A58">
        <v>13100543</v>
      </c>
      <c r="B58" t="s">
        <v>1545</v>
      </c>
      <c r="C58" s="82">
        <v>26651.24</v>
      </c>
    </row>
    <row r="59" spans="1:3">
      <c r="A59">
        <v>13100563</v>
      </c>
      <c r="B59" t="s">
        <v>2730</v>
      </c>
      <c r="C59" s="82">
        <v>262978.39</v>
      </c>
    </row>
    <row r="60" spans="1:3">
      <c r="A60">
        <v>13100573</v>
      </c>
      <c r="B60" t="s">
        <v>574</v>
      </c>
      <c r="C60" s="82">
        <v>99503.65</v>
      </c>
    </row>
    <row r="61" spans="1:3">
      <c r="A61">
        <v>13101003</v>
      </c>
      <c r="B61" t="s">
        <v>2731</v>
      </c>
      <c r="C61" s="82">
        <v>7790296.6200000001</v>
      </c>
    </row>
    <row r="62" spans="1:3">
      <c r="A62">
        <v>13101013</v>
      </c>
      <c r="B62" t="s">
        <v>2732</v>
      </c>
      <c r="C62" s="82">
        <v>902000.82</v>
      </c>
    </row>
    <row r="63" spans="1:3">
      <c r="A63">
        <v>13101023</v>
      </c>
      <c r="B63" t="s">
        <v>1679</v>
      </c>
      <c r="C63" s="82">
        <v>35399975.609999999</v>
      </c>
    </row>
    <row r="64" spans="1:3">
      <c r="A64">
        <v>13101033</v>
      </c>
      <c r="B64" t="s">
        <v>2733</v>
      </c>
      <c r="C64" s="82">
        <v>45127.21</v>
      </c>
    </row>
    <row r="65" spans="1:3">
      <c r="A65">
        <v>13101093</v>
      </c>
      <c r="B65" t="s">
        <v>690</v>
      </c>
      <c r="C65">
        <v>-100</v>
      </c>
    </row>
    <row r="66" spans="1:3">
      <c r="A66">
        <v>13101113</v>
      </c>
      <c r="B66" t="s">
        <v>294</v>
      </c>
      <c r="C66" s="82">
        <v>-14238440.08</v>
      </c>
    </row>
    <row r="67" spans="1:3">
      <c r="A67">
        <v>13101123</v>
      </c>
      <c r="B67" t="s">
        <v>201</v>
      </c>
      <c r="C67" s="82">
        <v>-1740035.46</v>
      </c>
    </row>
    <row r="68" spans="1:3">
      <c r="A68">
        <v>13101133</v>
      </c>
      <c r="B68" t="s">
        <v>2780</v>
      </c>
      <c r="C68">
        <v>-225</v>
      </c>
    </row>
    <row r="69" spans="1:3">
      <c r="A69">
        <v>13101163</v>
      </c>
      <c r="B69" t="s">
        <v>435</v>
      </c>
      <c r="C69" s="82">
        <v>33475.93</v>
      </c>
    </row>
    <row r="70" spans="1:3">
      <c r="A70">
        <v>13101183</v>
      </c>
      <c r="B70" t="s">
        <v>1601</v>
      </c>
      <c r="C70" s="82">
        <v>1675058.15</v>
      </c>
    </row>
    <row r="71" spans="1:3">
      <c r="A71">
        <v>13101193</v>
      </c>
      <c r="B71" t="s">
        <v>2284</v>
      </c>
      <c r="C71" s="82">
        <v>20722.740000000002</v>
      </c>
    </row>
    <row r="72" spans="1:3">
      <c r="A72">
        <v>13101253</v>
      </c>
      <c r="B72" t="s">
        <v>2013</v>
      </c>
      <c r="C72" s="82">
        <v>1070896.8799999999</v>
      </c>
    </row>
    <row r="73" spans="1:3">
      <c r="A73">
        <v>13109003</v>
      </c>
      <c r="B73" t="s">
        <v>2781</v>
      </c>
      <c r="C73" s="82">
        <v>12836.66</v>
      </c>
    </row>
    <row r="74" spans="1:3">
      <c r="A74">
        <v>13400021</v>
      </c>
      <c r="B74" t="s">
        <v>1281</v>
      </c>
      <c r="C74" s="82">
        <v>6781614.2000000002</v>
      </c>
    </row>
    <row r="75" spans="1:3">
      <c r="A75">
        <v>13400031</v>
      </c>
      <c r="B75" t="s">
        <v>1282</v>
      </c>
      <c r="C75" s="82">
        <v>-6781614.2000000002</v>
      </c>
    </row>
    <row r="76" spans="1:3">
      <c r="A76">
        <v>13400073</v>
      </c>
      <c r="B76" t="s">
        <v>1046</v>
      </c>
      <c r="C76" s="82">
        <v>673988.02</v>
      </c>
    </row>
    <row r="77" spans="1:3">
      <c r="A77">
        <v>13400111</v>
      </c>
      <c r="B77" t="s">
        <v>1066</v>
      </c>
      <c r="C77" s="82">
        <v>145714</v>
      </c>
    </row>
    <row r="78" spans="1:3">
      <c r="A78">
        <v>13400123</v>
      </c>
      <c r="B78" t="s">
        <v>2204</v>
      </c>
      <c r="C78" s="82">
        <v>413775.4</v>
      </c>
    </row>
    <row r="79" spans="1:3">
      <c r="A79">
        <v>13400201</v>
      </c>
      <c r="B79" t="s">
        <v>2053</v>
      </c>
      <c r="C79" s="82">
        <v>7552.9</v>
      </c>
    </row>
    <row r="80" spans="1:3">
      <c r="A80">
        <v>13400211</v>
      </c>
      <c r="B80" t="s">
        <v>2285</v>
      </c>
      <c r="C80" s="82">
        <v>52300</v>
      </c>
    </row>
    <row r="81" spans="1:3">
      <c r="A81">
        <v>13400241</v>
      </c>
      <c r="B81" t="s">
        <v>3033</v>
      </c>
      <c r="C81" s="82">
        <v>449616</v>
      </c>
    </row>
    <row r="82" spans="1:3">
      <c r="A82">
        <v>13400251</v>
      </c>
      <c r="B82" t="s">
        <v>3029</v>
      </c>
      <c r="C82" s="82">
        <v>21581311.300000001</v>
      </c>
    </row>
    <row r="83" spans="1:3">
      <c r="A83">
        <v>13400261</v>
      </c>
      <c r="B83" t="s">
        <v>3141</v>
      </c>
      <c r="C83" s="82">
        <v>29580</v>
      </c>
    </row>
    <row r="84" spans="1:3">
      <c r="A84">
        <v>13400271</v>
      </c>
      <c r="B84" t="s">
        <v>2384</v>
      </c>
      <c r="C84" s="82">
        <v>438780.74</v>
      </c>
    </row>
    <row r="85" spans="1:3">
      <c r="A85">
        <v>13400281</v>
      </c>
      <c r="B85" t="s">
        <v>2345</v>
      </c>
      <c r="C85" s="82">
        <v>300972.28999999998</v>
      </c>
    </row>
    <row r="86" spans="1:3">
      <c r="A86">
        <v>13400311</v>
      </c>
      <c r="B86" t="s">
        <v>2818</v>
      </c>
      <c r="C86" s="82">
        <v>194700</v>
      </c>
    </row>
    <row r="87" spans="1:3">
      <c r="A87">
        <v>13500003</v>
      </c>
      <c r="B87" t="s">
        <v>1348</v>
      </c>
      <c r="C87" s="82">
        <v>39169.35</v>
      </c>
    </row>
    <row r="88" spans="1:3">
      <c r="A88">
        <v>13500041</v>
      </c>
      <c r="B88" t="s">
        <v>940</v>
      </c>
      <c r="C88" s="82">
        <v>51261.7</v>
      </c>
    </row>
    <row r="89" spans="1:3">
      <c r="A89">
        <v>13500051</v>
      </c>
      <c r="B89" t="s">
        <v>335</v>
      </c>
      <c r="C89" s="82">
        <v>73353</v>
      </c>
    </row>
    <row r="90" spans="1:3">
      <c r="A90">
        <v>13500061</v>
      </c>
      <c r="B90" t="s">
        <v>1272</v>
      </c>
      <c r="C90" s="82">
        <v>1938403</v>
      </c>
    </row>
    <row r="91" spans="1:3">
      <c r="A91">
        <v>13500071</v>
      </c>
      <c r="B91" t="s">
        <v>1273</v>
      </c>
      <c r="C91" s="82">
        <v>1073505</v>
      </c>
    </row>
    <row r="92" spans="1:3">
      <c r="A92">
        <v>13500153</v>
      </c>
      <c r="B92" t="s">
        <v>532</v>
      </c>
      <c r="C92" s="82">
        <v>-39917.64</v>
      </c>
    </row>
    <row r="93" spans="1:3">
      <c r="A93">
        <v>13500183</v>
      </c>
      <c r="B93" t="s">
        <v>2232</v>
      </c>
      <c r="C93" s="82">
        <v>100000</v>
      </c>
    </row>
    <row r="94" spans="1:3">
      <c r="A94">
        <v>13500192</v>
      </c>
      <c r="B94" t="s">
        <v>2416</v>
      </c>
      <c r="C94" s="82">
        <v>6000</v>
      </c>
    </row>
    <row r="95" spans="1:3">
      <c r="A95">
        <v>13500201</v>
      </c>
      <c r="B95" t="s">
        <v>2606</v>
      </c>
      <c r="C95" s="82">
        <v>129378.02</v>
      </c>
    </row>
    <row r="96" spans="1:3">
      <c r="A96">
        <v>14100311</v>
      </c>
      <c r="B96" t="s">
        <v>1642</v>
      </c>
      <c r="C96" s="82">
        <v>835576.37</v>
      </c>
    </row>
    <row r="97" spans="1:3">
      <c r="A97">
        <v>14200003</v>
      </c>
      <c r="B97" t="s">
        <v>322</v>
      </c>
      <c r="C97" s="82">
        <v>-5310.57</v>
      </c>
    </row>
    <row r="98" spans="1:3">
      <c r="A98">
        <v>14200201</v>
      </c>
      <c r="B98" t="s">
        <v>2742</v>
      </c>
      <c r="C98" s="82">
        <v>138717436.16</v>
      </c>
    </row>
    <row r="99" spans="1:3">
      <c r="A99">
        <v>14200202</v>
      </c>
      <c r="B99" t="s">
        <v>2743</v>
      </c>
      <c r="C99" s="82">
        <v>101860062.31</v>
      </c>
    </row>
    <row r="100" spans="1:3">
      <c r="A100">
        <v>14200203</v>
      </c>
      <c r="B100" t="s">
        <v>2744</v>
      </c>
      <c r="C100" s="82">
        <v>-16724227.060000001</v>
      </c>
    </row>
    <row r="101" spans="1:3">
      <c r="A101">
        <v>14200213</v>
      </c>
      <c r="B101" t="s">
        <v>2761</v>
      </c>
      <c r="C101" s="82">
        <v>-31150.31</v>
      </c>
    </row>
    <row r="102" spans="1:3">
      <c r="A102">
        <v>14200223</v>
      </c>
      <c r="B102" t="s">
        <v>2762</v>
      </c>
      <c r="C102" s="82">
        <v>22261.97</v>
      </c>
    </row>
    <row r="103" spans="1:3">
      <c r="A103">
        <v>14300062</v>
      </c>
      <c r="B103" t="s">
        <v>2489</v>
      </c>
      <c r="C103" s="82">
        <v>13321497.130000001</v>
      </c>
    </row>
    <row r="104" spans="1:3">
      <c r="A104">
        <v>14300072</v>
      </c>
      <c r="B104" t="s">
        <v>1754</v>
      </c>
      <c r="C104" s="82">
        <v>169561.11</v>
      </c>
    </row>
    <row r="105" spans="1:3">
      <c r="A105">
        <v>14300081</v>
      </c>
      <c r="B105" t="s">
        <v>477</v>
      </c>
      <c r="C105" s="82">
        <v>1163.49</v>
      </c>
    </row>
    <row r="106" spans="1:3">
      <c r="A106">
        <v>14300082</v>
      </c>
      <c r="B106" t="s">
        <v>3158</v>
      </c>
      <c r="C106" s="82">
        <v>393891.97</v>
      </c>
    </row>
    <row r="107" spans="1:3">
      <c r="A107">
        <v>14300141</v>
      </c>
      <c r="B107" t="s">
        <v>1650</v>
      </c>
      <c r="C107" s="82">
        <v>10559106.74</v>
      </c>
    </row>
    <row r="108" spans="1:3">
      <c r="A108">
        <v>14300151</v>
      </c>
      <c r="B108" t="s">
        <v>1651</v>
      </c>
      <c r="C108" s="82">
        <v>1243783.3500000001</v>
      </c>
    </row>
    <row r="109" spans="1:3">
      <c r="A109">
        <v>14300171</v>
      </c>
      <c r="B109" t="s">
        <v>723</v>
      </c>
      <c r="C109" s="82">
        <v>21382529.710000001</v>
      </c>
    </row>
    <row r="110" spans="1:3">
      <c r="A110">
        <v>14300241</v>
      </c>
      <c r="B110" t="s">
        <v>2866</v>
      </c>
      <c r="C110" s="82">
        <v>66500</v>
      </c>
    </row>
    <row r="111" spans="1:3">
      <c r="A111">
        <v>14300261</v>
      </c>
      <c r="B111" t="s">
        <v>446</v>
      </c>
      <c r="C111" s="82">
        <v>4465089.25</v>
      </c>
    </row>
    <row r="112" spans="1:3">
      <c r="A112">
        <v>14300333</v>
      </c>
      <c r="B112" t="s">
        <v>917</v>
      </c>
      <c r="C112" s="82">
        <v>54524.22</v>
      </c>
    </row>
    <row r="113" spans="1:3">
      <c r="A113">
        <v>14300341</v>
      </c>
      <c r="B113" t="s">
        <v>2791</v>
      </c>
      <c r="C113" s="82">
        <v>-5650.26</v>
      </c>
    </row>
    <row r="114" spans="1:3">
      <c r="A114">
        <v>14300703</v>
      </c>
      <c r="B114" t="s">
        <v>2746</v>
      </c>
      <c r="C114" s="82">
        <v>8974617.5999999996</v>
      </c>
    </row>
    <row r="115" spans="1:3">
      <c r="A115">
        <v>14300713</v>
      </c>
      <c r="B115" t="s">
        <v>2747</v>
      </c>
      <c r="C115" s="82">
        <v>25601.07</v>
      </c>
    </row>
    <row r="116" spans="1:3">
      <c r="A116">
        <v>14300733</v>
      </c>
      <c r="B116" t="s">
        <v>2748</v>
      </c>
      <c r="C116" s="82">
        <v>14980340.369999999</v>
      </c>
    </row>
    <row r="117" spans="1:3">
      <c r="A117">
        <v>14300743</v>
      </c>
      <c r="B117" t="s">
        <v>2749</v>
      </c>
      <c r="C117" s="82">
        <v>877057.23</v>
      </c>
    </row>
    <row r="118" spans="1:3">
      <c r="A118">
        <v>14300763</v>
      </c>
      <c r="B118" t="s">
        <v>2713</v>
      </c>
      <c r="C118" s="82">
        <v>530401.6</v>
      </c>
    </row>
    <row r="119" spans="1:3">
      <c r="A119">
        <v>14300921</v>
      </c>
      <c r="B119" t="s">
        <v>889</v>
      </c>
      <c r="C119" s="82">
        <v>667342.82999999996</v>
      </c>
    </row>
    <row r="120" spans="1:3">
      <c r="A120">
        <v>14301022</v>
      </c>
      <c r="B120" t="s">
        <v>358</v>
      </c>
      <c r="C120" s="82">
        <v>6728167.5599999996</v>
      </c>
    </row>
    <row r="121" spans="1:3">
      <c r="A121">
        <v>14301033</v>
      </c>
      <c r="B121" t="s">
        <v>2902</v>
      </c>
      <c r="C121" s="82">
        <v>38833.72</v>
      </c>
    </row>
    <row r="122" spans="1:3">
      <c r="A122">
        <v>14301041</v>
      </c>
      <c r="B122" t="s">
        <v>2973</v>
      </c>
      <c r="C122" s="82">
        <v>285734.06</v>
      </c>
    </row>
    <row r="123" spans="1:3">
      <c r="A123">
        <v>14400311</v>
      </c>
      <c r="B123" t="s">
        <v>2750</v>
      </c>
      <c r="C123" s="82">
        <v>-3983373.75</v>
      </c>
    </row>
    <row r="124" spans="1:3">
      <c r="A124">
        <v>14400312</v>
      </c>
      <c r="B124" t="s">
        <v>2751</v>
      </c>
      <c r="C124" s="82">
        <v>-1309313.1200000001</v>
      </c>
    </row>
    <row r="125" spans="1:3">
      <c r="A125">
        <v>14400313</v>
      </c>
      <c r="B125" t="s">
        <v>2783</v>
      </c>
      <c r="C125" s="82">
        <v>-14935.87</v>
      </c>
    </row>
    <row r="126" spans="1:3">
      <c r="A126">
        <v>14400323</v>
      </c>
      <c r="B126" t="s">
        <v>2784</v>
      </c>
      <c r="C126">
        <v>-388.72</v>
      </c>
    </row>
    <row r="127" spans="1:3">
      <c r="A127">
        <v>14400343</v>
      </c>
      <c r="B127" t="s">
        <v>1447</v>
      </c>
      <c r="C127" s="82">
        <v>-1420044.53</v>
      </c>
    </row>
    <row r="128" spans="1:3">
      <c r="A128">
        <v>14400353</v>
      </c>
      <c r="B128" t="s">
        <v>2752</v>
      </c>
      <c r="C128" s="82">
        <v>-877057.23</v>
      </c>
    </row>
    <row r="129" spans="1:3">
      <c r="A129">
        <v>14600000</v>
      </c>
      <c r="B129" t="s">
        <v>220</v>
      </c>
      <c r="C129" s="82">
        <v>496400.05</v>
      </c>
    </row>
    <row r="130" spans="1:3">
      <c r="A130">
        <v>15100021</v>
      </c>
      <c r="B130" t="s">
        <v>260</v>
      </c>
      <c r="C130" s="82">
        <v>3487353.57</v>
      </c>
    </row>
    <row r="131" spans="1:3">
      <c r="A131">
        <v>15100031</v>
      </c>
      <c r="B131" t="s">
        <v>42</v>
      </c>
      <c r="C131" s="82">
        <v>2586493.5699999998</v>
      </c>
    </row>
    <row r="132" spans="1:3">
      <c r="A132">
        <v>15100041</v>
      </c>
      <c r="B132" t="s">
        <v>1192</v>
      </c>
      <c r="C132" s="82">
        <v>375293.99</v>
      </c>
    </row>
    <row r="133" spans="1:3">
      <c r="A133">
        <v>15100061</v>
      </c>
      <c r="B133" t="s">
        <v>918</v>
      </c>
      <c r="C133" s="82">
        <v>42068.97</v>
      </c>
    </row>
    <row r="134" spans="1:3">
      <c r="A134">
        <v>15100081</v>
      </c>
      <c r="B134" t="s">
        <v>1193</v>
      </c>
      <c r="C134" s="82">
        <v>1584473.83</v>
      </c>
    </row>
    <row r="135" spans="1:3">
      <c r="A135">
        <v>15100091</v>
      </c>
      <c r="B135" t="s">
        <v>2200</v>
      </c>
      <c r="C135" s="82">
        <v>1783910.16</v>
      </c>
    </row>
    <row r="136" spans="1:3">
      <c r="A136">
        <v>15100101</v>
      </c>
      <c r="B136" t="s">
        <v>205</v>
      </c>
      <c r="C136" s="82">
        <v>4649701.32</v>
      </c>
    </row>
    <row r="137" spans="1:3">
      <c r="A137">
        <v>15100122</v>
      </c>
      <c r="B137" t="s">
        <v>461</v>
      </c>
      <c r="C137" s="82">
        <v>296599.96000000002</v>
      </c>
    </row>
    <row r="138" spans="1:3">
      <c r="A138">
        <v>15100181</v>
      </c>
      <c r="B138" t="s">
        <v>1462</v>
      </c>
      <c r="C138" s="82">
        <v>166053.10999999999</v>
      </c>
    </row>
    <row r="139" spans="1:3">
      <c r="A139">
        <v>15100211</v>
      </c>
      <c r="B139" t="s">
        <v>157</v>
      </c>
      <c r="C139" s="82">
        <v>-113571.61</v>
      </c>
    </row>
    <row r="140" spans="1:3">
      <c r="A140">
        <v>15100221</v>
      </c>
      <c r="B140" t="s">
        <v>1438</v>
      </c>
      <c r="C140" s="82">
        <v>1228931.03</v>
      </c>
    </row>
    <row r="141" spans="1:3">
      <c r="A141">
        <v>15100271</v>
      </c>
      <c r="B141" t="s">
        <v>2660</v>
      </c>
      <c r="C141" s="82">
        <v>2779947.35</v>
      </c>
    </row>
    <row r="142" spans="1:3">
      <c r="A142">
        <v>15111001</v>
      </c>
      <c r="B142" t="s">
        <v>1357</v>
      </c>
      <c r="C142" s="82">
        <v>251799.48</v>
      </c>
    </row>
    <row r="143" spans="1:3">
      <c r="A143">
        <v>15400023</v>
      </c>
      <c r="B143" t="s">
        <v>1661</v>
      </c>
      <c r="C143" s="82">
        <v>10103223.550000001</v>
      </c>
    </row>
    <row r="144" spans="1:3">
      <c r="A144">
        <v>15400031</v>
      </c>
      <c r="B144" t="s">
        <v>1185</v>
      </c>
      <c r="C144" s="82">
        <v>5226618.87</v>
      </c>
    </row>
    <row r="145" spans="1:3">
      <c r="A145">
        <v>15400033</v>
      </c>
      <c r="B145" t="s">
        <v>1235</v>
      </c>
      <c r="C145" s="82">
        <v>-10114238.68</v>
      </c>
    </row>
    <row r="146" spans="1:3">
      <c r="A146">
        <v>15400041</v>
      </c>
      <c r="B146" t="s">
        <v>937</v>
      </c>
      <c r="C146" s="82">
        <v>3984958.79</v>
      </c>
    </row>
    <row r="147" spans="1:3">
      <c r="A147">
        <v>15400061</v>
      </c>
      <c r="B147" t="s">
        <v>1245</v>
      </c>
      <c r="C147" s="82">
        <v>19817944.710000001</v>
      </c>
    </row>
    <row r="148" spans="1:3">
      <c r="A148">
        <v>15400101</v>
      </c>
      <c r="B148" t="s">
        <v>589</v>
      </c>
      <c r="C148" s="82">
        <v>36335904.68</v>
      </c>
    </row>
    <row r="149" spans="1:3">
      <c r="A149">
        <v>15400102</v>
      </c>
      <c r="B149" t="s">
        <v>590</v>
      </c>
      <c r="C149" s="82">
        <v>6385923.3700000001</v>
      </c>
    </row>
    <row r="150" spans="1:3">
      <c r="A150">
        <v>15400103</v>
      </c>
      <c r="B150" t="s">
        <v>1249</v>
      </c>
      <c r="C150" s="82">
        <v>4470839.13</v>
      </c>
    </row>
    <row r="151" spans="1:3">
      <c r="A151">
        <v>15400181</v>
      </c>
      <c r="B151" t="s">
        <v>2615</v>
      </c>
      <c r="C151" s="82">
        <v>3802952.32</v>
      </c>
    </row>
    <row r="152" spans="1:3">
      <c r="A152">
        <v>15600003</v>
      </c>
      <c r="B152" t="s">
        <v>2980</v>
      </c>
      <c r="C152" s="82">
        <v>158731.23000000001</v>
      </c>
    </row>
    <row r="153" spans="1:3">
      <c r="A153">
        <v>15810001</v>
      </c>
      <c r="B153" t="s">
        <v>3173</v>
      </c>
      <c r="C153" s="82">
        <v>34267.199999999997</v>
      </c>
    </row>
    <row r="154" spans="1:3">
      <c r="A154">
        <v>16300023</v>
      </c>
      <c r="B154" t="s">
        <v>1293</v>
      </c>
      <c r="C154" s="82">
        <v>3333143.97</v>
      </c>
    </row>
    <row r="155" spans="1:3">
      <c r="A155">
        <v>16300063</v>
      </c>
      <c r="B155" t="s">
        <v>1294</v>
      </c>
      <c r="C155" s="82">
        <v>827002.65</v>
      </c>
    </row>
    <row r="156" spans="1:3">
      <c r="A156">
        <v>16300093</v>
      </c>
      <c r="B156" t="s">
        <v>1246</v>
      </c>
      <c r="C156" s="82">
        <v>1086765.3999999999</v>
      </c>
    </row>
    <row r="157" spans="1:3">
      <c r="A157">
        <v>16410002</v>
      </c>
      <c r="B157" t="s">
        <v>1330</v>
      </c>
      <c r="C157" s="82">
        <v>23509809.379999999</v>
      </c>
    </row>
    <row r="158" spans="1:3">
      <c r="A158">
        <v>16410012</v>
      </c>
      <c r="B158" t="s">
        <v>798</v>
      </c>
      <c r="C158" s="82">
        <v>4710456.5</v>
      </c>
    </row>
    <row r="159" spans="1:3">
      <c r="A159">
        <v>16410022</v>
      </c>
      <c r="B159" t="s">
        <v>315</v>
      </c>
      <c r="C159" s="82">
        <v>12384715.07</v>
      </c>
    </row>
    <row r="160" spans="1:3">
      <c r="A160">
        <v>16420002</v>
      </c>
      <c r="B160" t="s">
        <v>600</v>
      </c>
      <c r="C160" s="82">
        <v>576201.30000000005</v>
      </c>
    </row>
    <row r="161" spans="1:3">
      <c r="A161">
        <v>16420012</v>
      </c>
      <c r="B161" t="s">
        <v>112</v>
      </c>
      <c r="C161" s="82">
        <v>63672.27</v>
      </c>
    </row>
    <row r="162" spans="1:3">
      <c r="A162">
        <v>16500013</v>
      </c>
      <c r="B162" t="s">
        <v>601</v>
      </c>
      <c r="C162" s="82">
        <v>3546821.26</v>
      </c>
    </row>
    <row r="163" spans="1:3">
      <c r="A163">
        <v>16500063</v>
      </c>
      <c r="B163" t="s">
        <v>1937</v>
      </c>
      <c r="C163" s="82">
        <v>366449.16</v>
      </c>
    </row>
    <row r="164" spans="1:3">
      <c r="A164">
        <v>16500071</v>
      </c>
      <c r="B164" t="s">
        <v>2555</v>
      </c>
      <c r="C164" s="82">
        <v>127949.71</v>
      </c>
    </row>
    <row r="165" spans="1:3">
      <c r="A165">
        <v>16500083</v>
      </c>
      <c r="B165" t="s">
        <v>421</v>
      </c>
      <c r="C165" s="82">
        <v>599401.5</v>
      </c>
    </row>
    <row r="166" spans="1:3">
      <c r="A166">
        <v>16500103</v>
      </c>
      <c r="B166" t="s">
        <v>365</v>
      </c>
      <c r="C166" s="82">
        <v>40000</v>
      </c>
    </row>
    <row r="167" spans="1:3">
      <c r="A167">
        <v>16500123</v>
      </c>
      <c r="B167" t="s">
        <v>738</v>
      </c>
      <c r="C167" s="82">
        <v>1206934.77</v>
      </c>
    </row>
    <row r="168" spans="1:3">
      <c r="A168">
        <v>16500143</v>
      </c>
      <c r="B168" t="s">
        <v>2503</v>
      </c>
      <c r="C168" s="82">
        <v>147604.43</v>
      </c>
    </row>
    <row r="169" spans="1:3">
      <c r="A169">
        <v>16500153</v>
      </c>
      <c r="B169" t="s">
        <v>2455</v>
      </c>
      <c r="C169" s="82">
        <v>39916.089999999997</v>
      </c>
    </row>
    <row r="170" spans="1:3">
      <c r="A170">
        <v>16500183</v>
      </c>
      <c r="B170" t="s">
        <v>2727</v>
      </c>
      <c r="C170" s="82">
        <v>24504.39</v>
      </c>
    </row>
    <row r="171" spans="1:3">
      <c r="A171">
        <v>16500251</v>
      </c>
      <c r="B171" t="s">
        <v>2653</v>
      </c>
      <c r="C171" s="82">
        <v>33777.440000000002</v>
      </c>
    </row>
    <row r="172" spans="1:3">
      <c r="A172">
        <v>16500333</v>
      </c>
      <c r="B172" t="s">
        <v>1139</v>
      </c>
      <c r="C172" s="82">
        <v>1287.98</v>
      </c>
    </row>
    <row r="173" spans="1:3">
      <c r="A173">
        <v>16500373</v>
      </c>
      <c r="B173" t="s">
        <v>483</v>
      </c>
      <c r="C173" s="82">
        <v>6785.8</v>
      </c>
    </row>
    <row r="174" spans="1:3">
      <c r="A174">
        <v>16500383</v>
      </c>
      <c r="B174" t="s">
        <v>2144</v>
      </c>
      <c r="C174" s="82">
        <v>891045.58</v>
      </c>
    </row>
    <row r="175" spans="1:3">
      <c r="A175">
        <v>16500413</v>
      </c>
      <c r="B175" t="s">
        <v>2705</v>
      </c>
      <c r="C175" s="82">
        <v>408959.87</v>
      </c>
    </row>
    <row r="176" spans="1:3">
      <c r="A176">
        <v>16500433</v>
      </c>
      <c r="B176" t="s">
        <v>2442</v>
      </c>
      <c r="C176" s="82">
        <v>312870.53999999998</v>
      </c>
    </row>
    <row r="177" spans="1:3">
      <c r="A177">
        <v>16500443</v>
      </c>
      <c r="B177" t="s">
        <v>2443</v>
      </c>
      <c r="C177" s="82">
        <v>288857.92</v>
      </c>
    </row>
    <row r="178" spans="1:3">
      <c r="A178">
        <v>16500532</v>
      </c>
      <c r="B178" t="s">
        <v>2819</v>
      </c>
      <c r="C178" s="82">
        <v>2407050</v>
      </c>
    </row>
    <row r="179" spans="1:3">
      <c r="A179">
        <v>16500553</v>
      </c>
      <c r="B179" t="s">
        <v>1565</v>
      </c>
      <c r="C179">
        <v>397.5</v>
      </c>
    </row>
    <row r="180" spans="1:3">
      <c r="A180">
        <v>16500563</v>
      </c>
      <c r="B180" t="s">
        <v>188</v>
      </c>
      <c r="C180" s="82">
        <v>133867.56</v>
      </c>
    </row>
    <row r="181" spans="1:3">
      <c r="A181">
        <v>16500591</v>
      </c>
      <c r="B181" t="s">
        <v>959</v>
      </c>
      <c r="C181" s="82">
        <v>135128.07999999999</v>
      </c>
    </row>
    <row r="182" spans="1:3">
      <c r="A182">
        <v>16500601</v>
      </c>
      <c r="B182" t="s">
        <v>927</v>
      </c>
      <c r="C182" s="82">
        <v>577302.85</v>
      </c>
    </row>
    <row r="183" spans="1:3">
      <c r="A183">
        <v>16500611</v>
      </c>
      <c r="B183" t="s">
        <v>759</v>
      </c>
      <c r="C183" s="82">
        <v>657551.59</v>
      </c>
    </row>
    <row r="184" spans="1:3">
      <c r="A184">
        <v>16500612</v>
      </c>
      <c r="B184" t="s">
        <v>1077</v>
      </c>
      <c r="C184" s="82">
        <v>412371.66</v>
      </c>
    </row>
    <row r="185" spans="1:3">
      <c r="A185">
        <v>16500622</v>
      </c>
      <c r="B185" t="s">
        <v>1868</v>
      </c>
      <c r="C185" s="82">
        <v>80532.83</v>
      </c>
    </row>
    <row r="186" spans="1:3">
      <c r="A186">
        <v>16500623</v>
      </c>
      <c r="B186" t="s">
        <v>533</v>
      </c>
      <c r="C186" s="82">
        <v>7431.92</v>
      </c>
    </row>
    <row r="187" spans="1:3">
      <c r="A187">
        <v>16500633</v>
      </c>
      <c r="B187" t="s">
        <v>2148</v>
      </c>
      <c r="C187" s="82">
        <v>925912.98</v>
      </c>
    </row>
    <row r="188" spans="1:3">
      <c r="A188">
        <v>16500643</v>
      </c>
      <c r="B188" t="s">
        <v>3145</v>
      </c>
      <c r="C188" s="82">
        <v>87600</v>
      </c>
    </row>
    <row r="189" spans="1:3">
      <c r="A189">
        <v>16500651</v>
      </c>
      <c r="B189" t="s">
        <v>479</v>
      </c>
      <c r="C189" s="82">
        <v>849255.99</v>
      </c>
    </row>
    <row r="190" spans="1:3">
      <c r="A190">
        <v>16500661</v>
      </c>
      <c r="B190" t="s">
        <v>480</v>
      </c>
      <c r="C190" s="82">
        <v>1837310.59</v>
      </c>
    </row>
    <row r="191" spans="1:3">
      <c r="A191">
        <v>16500671</v>
      </c>
      <c r="B191" t="s">
        <v>481</v>
      </c>
      <c r="C191" s="82">
        <v>1987432.36</v>
      </c>
    </row>
    <row r="192" spans="1:3">
      <c r="A192">
        <v>16500673</v>
      </c>
      <c r="B192" t="s">
        <v>2458</v>
      </c>
      <c r="C192" s="82">
        <v>206771.47</v>
      </c>
    </row>
    <row r="193" spans="1:3">
      <c r="A193">
        <v>16500681</v>
      </c>
      <c r="B193" t="s">
        <v>928</v>
      </c>
      <c r="C193" s="82">
        <v>30370.68</v>
      </c>
    </row>
    <row r="194" spans="1:3">
      <c r="A194">
        <v>16500683</v>
      </c>
      <c r="B194" t="s">
        <v>2869</v>
      </c>
      <c r="C194" s="82">
        <v>15330</v>
      </c>
    </row>
    <row r="195" spans="1:3">
      <c r="A195">
        <v>16500693</v>
      </c>
      <c r="B195" t="s">
        <v>2235</v>
      </c>
      <c r="C195" s="82">
        <v>392597.02</v>
      </c>
    </row>
    <row r="196" spans="1:3">
      <c r="A196">
        <v>16500703</v>
      </c>
      <c r="B196" t="s">
        <v>2263</v>
      </c>
      <c r="C196" s="82">
        <v>12110.21</v>
      </c>
    </row>
    <row r="197" spans="1:3">
      <c r="A197">
        <v>16500731</v>
      </c>
      <c r="B197" t="s">
        <v>1398</v>
      </c>
      <c r="C197" s="82">
        <v>1332915.57</v>
      </c>
    </row>
    <row r="198" spans="1:3">
      <c r="A198">
        <v>16500741</v>
      </c>
      <c r="B198" t="s">
        <v>1399</v>
      </c>
      <c r="C198" s="82">
        <v>1494481.1</v>
      </c>
    </row>
    <row r="199" spans="1:3">
      <c r="A199">
        <v>16500743</v>
      </c>
      <c r="B199" t="s">
        <v>2265</v>
      </c>
      <c r="C199" s="82">
        <v>49584.86</v>
      </c>
    </row>
    <row r="200" spans="1:3">
      <c r="A200">
        <v>16500753</v>
      </c>
      <c r="B200" t="s">
        <v>2266</v>
      </c>
      <c r="C200" s="82">
        <v>247139.86</v>
      </c>
    </row>
    <row r="201" spans="1:3">
      <c r="A201">
        <v>16500763</v>
      </c>
      <c r="B201" t="s">
        <v>2883</v>
      </c>
      <c r="C201" s="82">
        <v>171372.99</v>
      </c>
    </row>
    <row r="202" spans="1:3">
      <c r="A202">
        <v>16500783</v>
      </c>
      <c r="B202" t="s">
        <v>2572</v>
      </c>
      <c r="C202" s="82">
        <v>68674.740000000005</v>
      </c>
    </row>
    <row r="203" spans="1:3">
      <c r="A203">
        <v>16500881</v>
      </c>
      <c r="B203" t="s">
        <v>2062</v>
      </c>
      <c r="C203" s="82">
        <v>750000</v>
      </c>
    </row>
    <row r="204" spans="1:3">
      <c r="A204">
        <v>16500893</v>
      </c>
      <c r="B204" t="s">
        <v>2557</v>
      </c>
      <c r="C204" s="82">
        <v>85266.12</v>
      </c>
    </row>
    <row r="205" spans="1:3">
      <c r="A205">
        <v>16500901</v>
      </c>
      <c r="B205" t="s">
        <v>2449</v>
      </c>
      <c r="C205" s="82">
        <v>521363.25</v>
      </c>
    </row>
    <row r="206" spans="1:3">
      <c r="A206">
        <v>16500911</v>
      </c>
      <c r="B206" t="s">
        <v>2640</v>
      </c>
      <c r="C206" s="82">
        <v>244206.5</v>
      </c>
    </row>
    <row r="207" spans="1:3">
      <c r="A207">
        <v>16501003</v>
      </c>
      <c r="B207" t="s">
        <v>1263</v>
      </c>
      <c r="C207" s="82">
        <v>38870</v>
      </c>
    </row>
    <row r="208" spans="1:3">
      <c r="A208">
        <v>16501051</v>
      </c>
      <c r="B208" t="s">
        <v>2654</v>
      </c>
      <c r="C208" s="82">
        <v>269515.21999999997</v>
      </c>
    </row>
    <row r="209" spans="1:3">
      <c r="A209">
        <v>16501083</v>
      </c>
      <c r="B209" t="s">
        <v>2650</v>
      </c>
      <c r="C209" s="82">
        <v>29851.17</v>
      </c>
    </row>
    <row r="210" spans="1:3">
      <c r="A210">
        <v>16501103</v>
      </c>
      <c r="B210" t="s">
        <v>2867</v>
      </c>
      <c r="C210" s="82">
        <v>58415.22</v>
      </c>
    </row>
    <row r="211" spans="1:3">
      <c r="A211">
        <v>16502003</v>
      </c>
      <c r="B211" t="s">
        <v>2870</v>
      </c>
      <c r="C211" s="82">
        <v>5991.83</v>
      </c>
    </row>
    <row r="212" spans="1:3">
      <c r="A212">
        <v>16502013</v>
      </c>
      <c r="B212" t="s">
        <v>2968</v>
      </c>
      <c r="C212" s="82">
        <v>97870.74</v>
      </c>
    </row>
    <row r="213" spans="1:3">
      <c r="A213">
        <v>16502023</v>
      </c>
      <c r="B213" t="s">
        <v>2891</v>
      </c>
      <c r="C213" s="82">
        <v>80665.13</v>
      </c>
    </row>
    <row r="214" spans="1:3">
      <c r="A214">
        <v>16502033</v>
      </c>
      <c r="B214" t="s">
        <v>2944</v>
      </c>
      <c r="C214" s="82">
        <v>60000</v>
      </c>
    </row>
    <row r="215" spans="1:3">
      <c r="A215">
        <v>16502053</v>
      </c>
      <c r="B215" t="s">
        <v>2996</v>
      </c>
      <c r="C215" s="82">
        <v>92567.83</v>
      </c>
    </row>
    <row r="216" spans="1:3">
      <c r="A216">
        <v>16502063</v>
      </c>
      <c r="B216" t="s">
        <v>3020</v>
      </c>
      <c r="C216" s="82">
        <v>158214.25</v>
      </c>
    </row>
    <row r="217" spans="1:3">
      <c r="A217">
        <v>16502083</v>
      </c>
      <c r="B217" t="s">
        <v>3049</v>
      </c>
      <c r="C217" s="82">
        <v>52936.51</v>
      </c>
    </row>
    <row r="218" spans="1:3">
      <c r="A218">
        <v>16502093</v>
      </c>
      <c r="B218" t="s">
        <v>3087</v>
      </c>
      <c r="C218" s="82">
        <v>18075.27</v>
      </c>
    </row>
    <row r="219" spans="1:3">
      <c r="A219">
        <v>16502103</v>
      </c>
      <c r="B219" t="s">
        <v>3098</v>
      </c>
      <c r="C219" s="82">
        <v>52107.4</v>
      </c>
    </row>
    <row r="220" spans="1:3">
      <c r="A220">
        <v>16502113</v>
      </c>
      <c r="B220" t="s">
        <v>3118</v>
      </c>
      <c r="C220" s="82">
        <v>50301.58</v>
      </c>
    </row>
    <row r="221" spans="1:3">
      <c r="A221">
        <v>16502123</v>
      </c>
      <c r="B221" t="s">
        <v>3195</v>
      </c>
      <c r="C221" s="82">
        <v>72274.289999999994</v>
      </c>
    </row>
    <row r="222" spans="1:3">
      <c r="A222">
        <v>16504003</v>
      </c>
      <c r="B222" t="s">
        <v>2898</v>
      </c>
      <c r="C222" s="82">
        <v>40880</v>
      </c>
    </row>
    <row r="223" spans="1:3">
      <c r="A223">
        <v>16504013</v>
      </c>
      <c r="B223" t="s">
        <v>2969</v>
      </c>
      <c r="C223" s="82">
        <v>81559.009999999995</v>
      </c>
    </row>
    <row r="224" spans="1:3">
      <c r="A224">
        <v>16504033</v>
      </c>
      <c r="B224" t="s">
        <v>2945</v>
      </c>
      <c r="C224" s="82">
        <v>150000</v>
      </c>
    </row>
    <row r="225" spans="1:3">
      <c r="A225">
        <v>16504043</v>
      </c>
      <c r="B225" t="s">
        <v>3145</v>
      </c>
      <c r="C225" s="82">
        <v>146000</v>
      </c>
    </row>
    <row r="226" spans="1:3">
      <c r="A226">
        <v>17300001</v>
      </c>
      <c r="B226" t="s">
        <v>2491</v>
      </c>
      <c r="C226" s="82">
        <v>125083709.73</v>
      </c>
    </row>
    <row r="227" spans="1:3">
      <c r="A227">
        <v>17300002</v>
      </c>
      <c r="B227" t="s">
        <v>1728</v>
      </c>
      <c r="C227" s="82">
        <v>62617023.200000003</v>
      </c>
    </row>
    <row r="228" spans="1:3">
      <c r="A228">
        <v>17500001</v>
      </c>
      <c r="B228" t="s">
        <v>2585</v>
      </c>
      <c r="C228" s="82">
        <v>3898760.06</v>
      </c>
    </row>
    <row r="229" spans="1:3">
      <c r="A229">
        <v>17500002</v>
      </c>
      <c r="B229" t="s">
        <v>2586</v>
      </c>
      <c r="C229" s="82">
        <v>17040014.550000001</v>
      </c>
    </row>
    <row r="230" spans="1:3">
      <c r="A230">
        <v>17500011</v>
      </c>
      <c r="B230" t="s">
        <v>2587</v>
      </c>
      <c r="C230" s="82">
        <v>1628707.65</v>
      </c>
    </row>
    <row r="231" spans="1:3">
      <c r="A231">
        <v>17500012</v>
      </c>
      <c r="B231" t="s">
        <v>2588</v>
      </c>
      <c r="C231" s="82">
        <v>1755852.07</v>
      </c>
    </row>
    <row r="232" spans="1:3">
      <c r="A232">
        <v>18100003</v>
      </c>
      <c r="B232" t="s">
        <v>995</v>
      </c>
      <c r="C232" s="82">
        <v>340635.32</v>
      </c>
    </row>
    <row r="233" spans="1:3">
      <c r="A233">
        <v>18100093</v>
      </c>
      <c r="B233" t="s">
        <v>244</v>
      </c>
      <c r="C233" s="82">
        <v>52429.13</v>
      </c>
    </row>
    <row r="234" spans="1:3">
      <c r="A234">
        <v>18100203</v>
      </c>
      <c r="B234" t="s">
        <v>1919</v>
      </c>
      <c r="C234" s="82">
        <v>1667677.55</v>
      </c>
    </row>
    <row r="235" spans="1:3">
      <c r="A235">
        <v>18100223</v>
      </c>
      <c r="B235" t="s">
        <v>2808</v>
      </c>
      <c r="C235" s="82">
        <v>1330329.3999999999</v>
      </c>
    </row>
    <row r="236" spans="1:3">
      <c r="A236">
        <v>18100233</v>
      </c>
      <c r="B236" t="s">
        <v>2812</v>
      </c>
      <c r="C236" s="82">
        <v>224818.36</v>
      </c>
    </row>
    <row r="237" spans="1:3">
      <c r="A237">
        <v>18100473</v>
      </c>
      <c r="B237" t="s">
        <v>1287</v>
      </c>
      <c r="C237" s="82">
        <v>1298422.32</v>
      </c>
    </row>
    <row r="238" spans="1:3">
      <c r="A238">
        <v>18100493</v>
      </c>
      <c r="B238" t="s">
        <v>713</v>
      </c>
      <c r="C238" s="82">
        <v>449131.34</v>
      </c>
    </row>
    <row r="239" spans="1:3">
      <c r="A239">
        <v>18100663</v>
      </c>
      <c r="B239" t="s">
        <v>2703</v>
      </c>
      <c r="C239" s="82">
        <v>1060739.25</v>
      </c>
    </row>
    <row r="240" spans="1:3">
      <c r="A240">
        <v>18100673</v>
      </c>
      <c r="B240" t="s">
        <v>2706</v>
      </c>
      <c r="C240" s="82">
        <v>1886445.94</v>
      </c>
    </row>
    <row r="241" spans="1:3">
      <c r="A241">
        <v>18100923</v>
      </c>
      <c r="B241" t="s">
        <v>2402</v>
      </c>
      <c r="C241" s="82">
        <v>2320057.87</v>
      </c>
    </row>
    <row r="242" spans="1:3">
      <c r="A242">
        <v>18100933</v>
      </c>
      <c r="B242" t="s">
        <v>2403</v>
      </c>
      <c r="C242" s="82">
        <v>470528.02</v>
      </c>
    </row>
    <row r="243" spans="1:3">
      <c r="A243">
        <v>18100973</v>
      </c>
      <c r="B243" t="s">
        <v>192</v>
      </c>
      <c r="C243" s="82">
        <v>251532.65</v>
      </c>
    </row>
    <row r="244" spans="1:3">
      <c r="A244">
        <v>18100993</v>
      </c>
      <c r="B244" t="s">
        <v>1827</v>
      </c>
      <c r="C244" s="82">
        <v>80702.92</v>
      </c>
    </row>
    <row r="245" spans="1:3">
      <c r="A245">
        <v>18101023</v>
      </c>
      <c r="B245" t="s">
        <v>1110</v>
      </c>
      <c r="C245" s="82">
        <v>1809860.28</v>
      </c>
    </row>
    <row r="246" spans="1:3">
      <c r="A246">
        <v>18101033</v>
      </c>
      <c r="B246" t="s">
        <v>1283</v>
      </c>
      <c r="C246" s="82">
        <v>2118696.59</v>
      </c>
    </row>
    <row r="247" spans="1:3">
      <c r="A247">
        <v>18101053</v>
      </c>
      <c r="B247" t="s">
        <v>1943</v>
      </c>
      <c r="C247" s="82">
        <v>1013970.27</v>
      </c>
    </row>
    <row r="248" spans="1:3">
      <c r="A248">
        <v>18101083</v>
      </c>
      <c r="B248" t="s">
        <v>1006</v>
      </c>
      <c r="C248" s="82">
        <v>804365.77</v>
      </c>
    </row>
    <row r="249" spans="1:3">
      <c r="A249">
        <v>18101093</v>
      </c>
      <c r="B249" t="s">
        <v>1007</v>
      </c>
      <c r="C249" s="82">
        <v>619711.28</v>
      </c>
    </row>
    <row r="250" spans="1:3">
      <c r="A250">
        <v>18101113</v>
      </c>
      <c r="B250" t="s">
        <v>1643</v>
      </c>
      <c r="C250" s="82">
        <v>2918584.01</v>
      </c>
    </row>
    <row r="251" spans="1:3">
      <c r="A251">
        <v>18101123</v>
      </c>
      <c r="B251" t="s">
        <v>2135</v>
      </c>
      <c r="C251" s="82">
        <v>2830394.11</v>
      </c>
    </row>
    <row r="252" spans="1:3">
      <c r="A252">
        <v>18101133</v>
      </c>
      <c r="B252" t="s">
        <v>2136</v>
      </c>
      <c r="C252" s="82">
        <v>2192037.16</v>
      </c>
    </row>
    <row r="253" spans="1:3">
      <c r="A253">
        <v>18101143</v>
      </c>
      <c r="B253" t="s">
        <v>2246</v>
      </c>
      <c r="C253" s="82">
        <v>2685147.44</v>
      </c>
    </row>
    <row r="254" spans="1:3">
      <c r="A254">
        <v>18210231</v>
      </c>
      <c r="B254" t="s">
        <v>1792</v>
      </c>
      <c r="C254" s="82">
        <v>29847551</v>
      </c>
    </row>
    <row r="255" spans="1:3">
      <c r="A255">
        <v>18210261</v>
      </c>
      <c r="B255" t="s">
        <v>2213</v>
      </c>
      <c r="C255" s="82">
        <v>50185.88</v>
      </c>
    </row>
    <row r="256" spans="1:3">
      <c r="A256">
        <v>18210281</v>
      </c>
      <c r="B256" t="s">
        <v>2446</v>
      </c>
      <c r="C256" s="82">
        <v>60295490.299999997</v>
      </c>
    </row>
    <row r="257" spans="1:3">
      <c r="A257">
        <v>18210291</v>
      </c>
      <c r="B257" t="s">
        <v>2522</v>
      </c>
      <c r="C257" s="82">
        <v>9367636.7699999996</v>
      </c>
    </row>
    <row r="258" spans="1:3">
      <c r="A258">
        <v>18210301</v>
      </c>
      <c r="B258" t="s">
        <v>3147</v>
      </c>
      <c r="C258" s="82">
        <v>17703257.34</v>
      </c>
    </row>
    <row r="259" spans="1:3">
      <c r="A259">
        <v>18220011</v>
      </c>
      <c r="B259" t="s">
        <v>491</v>
      </c>
      <c r="C259" s="82">
        <v>65708856.939999998</v>
      </c>
    </row>
    <row r="260" spans="1:3">
      <c r="A260">
        <v>18220021</v>
      </c>
      <c r="B260" t="s">
        <v>1157</v>
      </c>
      <c r="C260" s="82">
        <v>743111.53</v>
      </c>
    </row>
    <row r="261" spans="1:3">
      <c r="A261">
        <v>18220031</v>
      </c>
      <c r="B261" t="s">
        <v>261</v>
      </c>
      <c r="C261" s="82">
        <v>-18818583.699999999</v>
      </c>
    </row>
    <row r="262" spans="1:3">
      <c r="A262">
        <v>18220041</v>
      </c>
      <c r="B262" t="s">
        <v>1329</v>
      </c>
      <c r="C262" s="82">
        <v>-16504001.24</v>
      </c>
    </row>
    <row r="263" spans="1:3">
      <c r="A263">
        <v>18220061</v>
      </c>
      <c r="B263" t="s">
        <v>1507</v>
      </c>
      <c r="C263" s="82">
        <v>-30211680.609999999</v>
      </c>
    </row>
    <row r="264" spans="1:3">
      <c r="A264">
        <v>18220091</v>
      </c>
      <c r="B264" t="s">
        <v>2436</v>
      </c>
      <c r="C264" s="82">
        <v>462430.35</v>
      </c>
    </row>
    <row r="265" spans="1:3">
      <c r="A265">
        <v>18220101</v>
      </c>
      <c r="B265" t="s">
        <v>3160</v>
      </c>
      <c r="C265" s="82">
        <v>13954380.869999999</v>
      </c>
    </row>
    <row r="266" spans="1:3">
      <c r="A266">
        <v>18230002</v>
      </c>
      <c r="B266" t="s">
        <v>2</v>
      </c>
      <c r="C266" s="82">
        <v>374463.96</v>
      </c>
    </row>
    <row r="267" spans="1:3">
      <c r="A267">
        <v>18230021</v>
      </c>
      <c r="B267" t="s">
        <v>613</v>
      </c>
      <c r="C267" s="82">
        <v>108453320.45</v>
      </c>
    </row>
    <row r="268" spans="1:3">
      <c r="A268">
        <v>18230031</v>
      </c>
      <c r="B268" t="s">
        <v>1332</v>
      </c>
      <c r="C268" s="82">
        <v>53505664.340000004</v>
      </c>
    </row>
    <row r="269" spans="1:3">
      <c r="A269">
        <v>18230032</v>
      </c>
      <c r="B269" t="s">
        <v>878</v>
      </c>
      <c r="C269" s="82">
        <v>12633851.029999999</v>
      </c>
    </row>
    <row r="270" spans="1:3">
      <c r="A270">
        <v>18230041</v>
      </c>
      <c r="B270" t="s">
        <v>766</v>
      </c>
      <c r="C270" s="82">
        <v>21589277</v>
      </c>
    </row>
    <row r="271" spans="1:3">
      <c r="A271">
        <v>18230042</v>
      </c>
      <c r="B271" t="s">
        <v>1686</v>
      </c>
      <c r="C271" s="82">
        <v>-7752846.6699999999</v>
      </c>
    </row>
    <row r="272" spans="1:3">
      <c r="A272">
        <v>18230051</v>
      </c>
      <c r="B272" t="s">
        <v>767</v>
      </c>
      <c r="C272" s="82">
        <v>-16189592.24</v>
      </c>
    </row>
    <row r="273" spans="1:3">
      <c r="A273">
        <v>18230061</v>
      </c>
      <c r="B273" t="s">
        <v>675</v>
      </c>
      <c r="C273" s="82">
        <v>1304882</v>
      </c>
    </row>
    <row r="274" spans="1:3">
      <c r="A274">
        <v>18230071</v>
      </c>
      <c r="B274" t="s">
        <v>1027</v>
      </c>
      <c r="C274" s="82">
        <v>113632921</v>
      </c>
    </row>
    <row r="275" spans="1:3">
      <c r="A275">
        <v>18230081</v>
      </c>
      <c r="B275" t="s">
        <v>988</v>
      </c>
      <c r="C275" s="82">
        <v>-105110347.98999999</v>
      </c>
    </row>
    <row r="276" spans="1:3">
      <c r="A276">
        <v>18230281</v>
      </c>
      <c r="B276" t="s">
        <v>156</v>
      </c>
      <c r="C276" s="82">
        <v>1828298</v>
      </c>
    </row>
    <row r="277" spans="1:3">
      <c r="A277">
        <v>18230291</v>
      </c>
      <c r="B277" t="s">
        <v>1566</v>
      </c>
      <c r="C277" s="82">
        <v>-1828298</v>
      </c>
    </row>
    <row r="278" spans="1:3">
      <c r="A278">
        <v>18230311</v>
      </c>
      <c r="B278" t="s">
        <v>1607</v>
      </c>
      <c r="C278" s="82">
        <v>30000</v>
      </c>
    </row>
    <row r="279" spans="1:3">
      <c r="A279">
        <v>18230351</v>
      </c>
      <c r="B279" t="s">
        <v>238</v>
      </c>
      <c r="C279" s="82">
        <v>118725099.28</v>
      </c>
    </row>
    <row r="280" spans="1:3">
      <c r="A280">
        <v>18230401</v>
      </c>
      <c r="B280" t="s">
        <v>2462</v>
      </c>
      <c r="C280" s="82">
        <v>13262.01</v>
      </c>
    </row>
    <row r="281" spans="1:3">
      <c r="A281">
        <v>18230621</v>
      </c>
      <c r="B281" t="s">
        <v>1353</v>
      </c>
      <c r="C281" s="82">
        <v>-75496569.920000002</v>
      </c>
    </row>
    <row r="282" spans="1:3">
      <c r="A282">
        <v>18230631</v>
      </c>
      <c r="B282" t="s">
        <v>1920</v>
      </c>
      <c r="C282" s="82">
        <v>110037247.73999999</v>
      </c>
    </row>
    <row r="283" spans="1:3">
      <c r="A283">
        <v>18230691</v>
      </c>
      <c r="B283" t="s">
        <v>1366</v>
      </c>
      <c r="C283" s="82">
        <v>-474402.14</v>
      </c>
    </row>
    <row r="284" spans="1:3">
      <c r="A284">
        <v>18230711</v>
      </c>
      <c r="B284" t="s">
        <v>1037</v>
      </c>
      <c r="C284" s="82">
        <v>29551324</v>
      </c>
    </row>
    <row r="285" spans="1:3">
      <c r="A285">
        <v>18230721</v>
      </c>
      <c r="B285" t="s">
        <v>1038</v>
      </c>
      <c r="C285" s="82">
        <v>-29551324</v>
      </c>
    </row>
    <row r="286" spans="1:3">
      <c r="A286">
        <v>18230731</v>
      </c>
      <c r="B286" t="s">
        <v>1842</v>
      </c>
      <c r="C286" s="82">
        <v>9957561</v>
      </c>
    </row>
    <row r="287" spans="1:3">
      <c r="A287">
        <v>18230741</v>
      </c>
      <c r="B287" t="s">
        <v>254</v>
      </c>
      <c r="C287" s="82">
        <v>-9957561</v>
      </c>
    </row>
    <row r="288" spans="1:3">
      <c r="A288">
        <v>18230751</v>
      </c>
      <c r="B288" t="s">
        <v>300</v>
      </c>
      <c r="C288" s="82">
        <v>-12375488</v>
      </c>
    </row>
    <row r="289" spans="1:3">
      <c r="A289">
        <v>18230761</v>
      </c>
      <c r="B289" t="s">
        <v>301</v>
      </c>
      <c r="C289" s="82">
        <v>12375488</v>
      </c>
    </row>
    <row r="290" spans="1:3">
      <c r="A290">
        <v>18230771</v>
      </c>
      <c r="B290" t="s">
        <v>925</v>
      </c>
      <c r="C290" s="82">
        <v>-1471124</v>
      </c>
    </row>
    <row r="291" spans="1:3">
      <c r="A291">
        <v>18230781</v>
      </c>
      <c r="B291" t="s">
        <v>834</v>
      </c>
      <c r="C291" s="82">
        <v>1471124</v>
      </c>
    </row>
    <row r="292" spans="1:3">
      <c r="A292">
        <v>18230791</v>
      </c>
      <c r="B292" t="s">
        <v>406</v>
      </c>
      <c r="C292" s="82">
        <v>3858376</v>
      </c>
    </row>
    <row r="293" spans="1:3">
      <c r="A293">
        <v>18230811</v>
      </c>
      <c r="B293" t="s">
        <v>1671</v>
      </c>
      <c r="C293" s="82">
        <v>-671033</v>
      </c>
    </row>
    <row r="294" spans="1:3">
      <c r="A294">
        <v>18230821</v>
      </c>
      <c r="B294" t="s">
        <v>1672</v>
      </c>
      <c r="C294" s="82">
        <v>671033</v>
      </c>
    </row>
    <row r="295" spans="1:3">
      <c r="A295">
        <v>18230831</v>
      </c>
      <c r="B295" t="s">
        <v>1532</v>
      </c>
      <c r="C295" s="82">
        <v>-30212669</v>
      </c>
    </row>
    <row r="296" spans="1:3">
      <c r="A296">
        <v>18230841</v>
      </c>
      <c r="B296" t="s">
        <v>753</v>
      </c>
      <c r="C296" s="82">
        <v>30212669</v>
      </c>
    </row>
    <row r="297" spans="1:3">
      <c r="A297">
        <v>18230851</v>
      </c>
      <c r="B297" t="s">
        <v>1210</v>
      </c>
      <c r="C297" s="82">
        <v>-1764924</v>
      </c>
    </row>
    <row r="298" spans="1:3">
      <c r="A298">
        <v>18230861</v>
      </c>
      <c r="B298" t="s">
        <v>1211</v>
      </c>
      <c r="C298" s="82">
        <v>1764924</v>
      </c>
    </row>
    <row r="299" spans="1:3">
      <c r="A299">
        <v>18230871</v>
      </c>
      <c r="B299" t="s">
        <v>193</v>
      </c>
      <c r="C299" s="82">
        <v>30270096</v>
      </c>
    </row>
    <row r="300" spans="1:3">
      <c r="A300">
        <v>18230881</v>
      </c>
      <c r="B300" t="s">
        <v>194</v>
      </c>
      <c r="C300" s="82">
        <v>-30270096</v>
      </c>
    </row>
    <row r="301" spans="1:3">
      <c r="A301">
        <v>18230891</v>
      </c>
      <c r="B301" t="s">
        <v>967</v>
      </c>
      <c r="C301" s="82">
        <v>36163528</v>
      </c>
    </row>
    <row r="302" spans="1:3">
      <c r="A302">
        <v>18230971</v>
      </c>
      <c r="B302" t="s">
        <v>1471</v>
      </c>
      <c r="C302" s="82">
        <v>2749643.08</v>
      </c>
    </row>
    <row r="303" spans="1:3">
      <c r="A303">
        <v>18230981</v>
      </c>
      <c r="B303" t="s">
        <v>970</v>
      </c>
      <c r="C303" s="82">
        <v>-36163528</v>
      </c>
    </row>
    <row r="304" spans="1:3">
      <c r="A304">
        <v>18231051</v>
      </c>
      <c r="B304" t="s">
        <v>2228</v>
      </c>
      <c r="C304" s="82">
        <v>-34827817</v>
      </c>
    </row>
    <row r="305" spans="1:3">
      <c r="A305">
        <v>18231061</v>
      </c>
      <c r="B305" t="s">
        <v>2229</v>
      </c>
      <c r="C305" s="82">
        <v>34827817</v>
      </c>
    </row>
    <row r="306" spans="1:3">
      <c r="A306">
        <v>18231081</v>
      </c>
      <c r="B306" t="s">
        <v>2444</v>
      </c>
      <c r="C306" s="82">
        <v>-25644564</v>
      </c>
    </row>
    <row r="307" spans="1:3">
      <c r="A307">
        <v>18231091</v>
      </c>
      <c r="B307" t="s">
        <v>2445</v>
      </c>
      <c r="C307" s="82">
        <v>25644564</v>
      </c>
    </row>
    <row r="308" spans="1:3">
      <c r="A308">
        <v>18231141</v>
      </c>
      <c r="B308" t="s">
        <v>2708</v>
      </c>
      <c r="C308" s="82">
        <v>-37811937</v>
      </c>
    </row>
    <row r="309" spans="1:3">
      <c r="A309">
        <v>18231151</v>
      </c>
      <c r="B309" t="s">
        <v>2709</v>
      </c>
      <c r="C309" s="82">
        <v>37811937</v>
      </c>
    </row>
    <row r="310" spans="1:3">
      <c r="A310">
        <v>18231161</v>
      </c>
      <c r="B310" t="s">
        <v>3012</v>
      </c>
      <c r="C310" s="82">
        <v>40127111</v>
      </c>
    </row>
    <row r="311" spans="1:3">
      <c r="A311">
        <v>18231171</v>
      </c>
      <c r="B311" t="s">
        <v>3013</v>
      </c>
      <c r="C311" s="82">
        <v>-40127111</v>
      </c>
    </row>
    <row r="312" spans="1:3">
      <c r="A312">
        <v>18231181</v>
      </c>
      <c r="B312" t="s">
        <v>3201</v>
      </c>
      <c r="C312" s="82">
        <v>-2202230</v>
      </c>
    </row>
    <row r="313" spans="1:3">
      <c r="A313">
        <v>18231191</v>
      </c>
      <c r="B313" t="s">
        <v>3202</v>
      </c>
      <c r="C313" s="82">
        <v>2202230</v>
      </c>
    </row>
    <row r="314" spans="1:3">
      <c r="A314">
        <v>18232221</v>
      </c>
      <c r="B314" t="s">
        <v>1608</v>
      </c>
      <c r="C314" s="82">
        <v>200000</v>
      </c>
    </row>
    <row r="315" spans="1:3">
      <c r="A315">
        <v>18232251</v>
      </c>
      <c r="B315" t="s">
        <v>1609</v>
      </c>
      <c r="C315" s="82">
        <v>2140681.11</v>
      </c>
    </row>
    <row r="316" spans="1:3">
      <c r="A316">
        <v>18232261</v>
      </c>
      <c r="B316" t="s">
        <v>1644</v>
      </c>
      <c r="C316" s="82">
        <v>200000</v>
      </c>
    </row>
    <row r="317" spans="1:3">
      <c r="A317">
        <v>18232271</v>
      </c>
      <c r="B317" t="s">
        <v>1610</v>
      </c>
      <c r="C317" s="82">
        <v>93740.17</v>
      </c>
    </row>
    <row r="318" spans="1:3">
      <c r="A318">
        <v>18232301</v>
      </c>
      <c r="B318" t="s">
        <v>2523</v>
      </c>
      <c r="C318" s="82">
        <v>72750839.370000005</v>
      </c>
    </row>
    <row r="319" spans="1:3">
      <c r="A319">
        <v>18232311</v>
      </c>
      <c r="B319" t="s">
        <v>2524</v>
      </c>
      <c r="C319" s="82">
        <v>15374379</v>
      </c>
    </row>
    <row r="320" spans="1:3">
      <c r="A320">
        <v>18232321</v>
      </c>
      <c r="B320" t="s">
        <v>2525</v>
      </c>
      <c r="C320" s="82">
        <v>2458333.16</v>
      </c>
    </row>
    <row r="321" spans="1:3">
      <c r="A321">
        <v>18232331</v>
      </c>
      <c r="B321" t="s">
        <v>2536</v>
      </c>
      <c r="C321" s="82">
        <v>5624536.6200000001</v>
      </c>
    </row>
    <row r="322" spans="1:3">
      <c r="A322">
        <v>18233061</v>
      </c>
      <c r="B322" t="s">
        <v>1611</v>
      </c>
      <c r="C322" s="82">
        <v>20000</v>
      </c>
    </row>
    <row r="323" spans="1:3">
      <c r="A323">
        <v>18233091</v>
      </c>
      <c r="B323" t="s">
        <v>1612</v>
      </c>
      <c r="C323" s="82">
        <v>198092.16</v>
      </c>
    </row>
    <row r="324" spans="1:3">
      <c r="A324">
        <v>18235521</v>
      </c>
      <c r="B324" t="s">
        <v>2075</v>
      </c>
      <c r="C324" s="82">
        <v>29165121.879999999</v>
      </c>
    </row>
    <row r="325" spans="1:3">
      <c r="A325">
        <v>18236021</v>
      </c>
      <c r="B325" t="s">
        <v>44</v>
      </c>
      <c r="C325" s="82">
        <v>15256064.07</v>
      </c>
    </row>
    <row r="326" spans="1:3">
      <c r="A326">
        <v>18236031</v>
      </c>
      <c r="B326" t="s">
        <v>45</v>
      </c>
      <c r="C326" s="82">
        <v>2873005.76</v>
      </c>
    </row>
    <row r="327" spans="1:3">
      <c r="A327">
        <v>18236041</v>
      </c>
      <c r="B327" t="s">
        <v>46</v>
      </c>
      <c r="C327" s="82">
        <v>-228709.77</v>
      </c>
    </row>
    <row r="328" spans="1:3">
      <c r="A328">
        <v>18236051</v>
      </c>
      <c r="B328" t="s">
        <v>1284</v>
      </c>
      <c r="C328" s="82">
        <v>107024.51</v>
      </c>
    </row>
    <row r="329" spans="1:3">
      <c r="A329">
        <v>18236061</v>
      </c>
      <c r="B329" t="s">
        <v>349</v>
      </c>
      <c r="C329" s="82">
        <v>1031542.85</v>
      </c>
    </row>
    <row r="330" spans="1:3">
      <c r="A330">
        <v>18236071</v>
      </c>
      <c r="B330" t="s">
        <v>350</v>
      </c>
      <c r="C330" s="82">
        <v>671052.84</v>
      </c>
    </row>
    <row r="331" spans="1:3">
      <c r="A331">
        <v>18236091</v>
      </c>
      <c r="B331" t="s">
        <v>1472</v>
      </c>
      <c r="C331" s="82">
        <v>-102739.3</v>
      </c>
    </row>
    <row r="332" spans="1:3">
      <c r="A332">
        <v>18236101</v>
      </c>
      <c r="B332" t="s">
        <v>1509</v>
      </c>
      <c r="C332" s="82">
        <v>3769772.47</v>
      </c>
    </row>
    <row r="333" spans="1:3">
      <c r="A333">
        <v>18236111</v>
      </c>
      <c r="B333" t="s">
        <v>3039</v>
      </c>
      <c r="C333" s="82">
        <v>-21014.55</v>
      </c>
    </row>
    <row r="334" spans="1:3">
      <c r="A334">
        <v>18237112</v>
      </c>
      <c r="B334" t="s">
        <v>677</v>
      </c>
      <c r="C334" s="82">
        <v>279321.2</v>
      </c>
    </row>
    <row r="335" spans="1:3">
      <c r="A335">
        <v>18237122</v>
      </c>
      <c r="B335" t="s">
        <v>1018</v>
      </c>
      <c r="C335" s="82">
        <v>169602.13</v>
      </c>
    </row>
    <row r="336" spans="1:3">
      <c r="A336">
        <v>18237132</v>
      </c>
      <c r="B336" t="s">
        <v>58</v>
      </c>
      <c r="C336" s="82">
        <v>133750.43</v>
      </c>
    </row>
    <row r="337" spans="1:3">
      <c r="A337">
        <v>18237142</v>
      </c>
      <c r="B337" t="s">
        <v>59</v>
      </c>
      <c r="C337" s="82">
        <v>53995.63</v>
      </c>
    </row>
    <row r="338" spans="1:3">
      <c r="A338">
        <v>18237152</v>
      </c>
      <c r="B338" t="s">
        <v>345</v>
      </c>
      <c r="C338" s="82">
        <v>67987.45</v>
      </c>
    </row>
    <row r="339" spans="1:3">
      <c r="A339">
        <v>18238031</v>
      </c>
      <c r="B339" t="s">
        <v>2856</v>
      </c>
      <c r="C339" s="82">
        <v>2643056.13</v>
      </c>
    </row>
    <row r="340" spans="1:3">
      <c r="A340">
        <v>18238032</v>
      </c>
      <c r="B340" t="s">
        <v>2856</v>
      </c>
      <c r="C340" s="82">
        <v>1652064.75</v>
      </c>
    </row>
    <row r="341" spans="1:3">
      <c r="A341">
        <v>18238041</v>
      </c>
      <c r="B341" t="s">
        <v>2857</v>
      </c>
      <c r="C341" s="82">
        <v>20305345</v>
      </c>
    </row>
    <row r="342" spans="1:3">
      <c r="A342">
        <v>18238042</v>
      </c>
      <c r="B342" t="s">
        <v>2858</v>
      </c>
      <c r="C342" s="82">
        <v>7255478</v>
      </c>
    </row>
    <row r="343" spans="1:3">
      <c r="A343">
        <v>18238141</v>
      </c>
      <c r="B343" t="s">
        <v>3081</v>
      </c>
      <c r="C343" s="82">
        <v>21159534.690000001</v>
      </c>
    </row>
    <row r="344" spans="1:3">
      <c r="A344">
        <v>18238142</v>
      </c>
      <c r="B344" t="s">
        <v>3080</v>
      </c>
      <c r="C344" s="82">
        <v>30135801.07</v>
      </c>
    </row>
    <row r="345" spans="1:3">
      <c r="A345">
        <v>18238151</v>
      </c>
      <c r="B345" t="s">
        <v>2958</v>
      </c>
      <c r="C345" s="82">
        <v>8133437.4800000004</v>
      </c>
    </row>
    <row r="346" spans="1:3">
      <c r="A346">
        <v>18238152</v>
      </c>
      <c r="B346" t="s">
        <v>2872</v>
      </c>
      <c r="C346" s="82">
        <v>7101704.3499999996</v>
      </c>
    </row>
    <row r="347" spans="1:3">
      <c r="A347">
        <v>18238161</v>
      </c>
      <c r="B347" t="s">
        <v>2855</v>
      </c>
      <c r="C347" s="82">
        <v>73143.89</v>
      </c>
    </row>
    <row r="348" spans="1:3">
      <c r="A348">
        <v>18238162</v>
      </c>
      <c r="B348" t="s">
        <v>3164</v>
      </c>
      <c r="C348" s="82">
        <v>146725.1</v>
      </c>
    </row>
    <row r="349" spans="1:3">
      <c r="A349">
        <v>18238171</v>
      </c>
      <c r="B349" t="s">
        <v>3059</v>
      </c>
      <c r="C349" s="82">
        <v>131976.01</v>
      </c>
    </row>
    <row r="350" spans="1:3">
      <c r="A350">
        <v>18238172</v>
      </c>
      <c r="B350" t="s">
        <v>2873</v>
      </c>
      <c r="C350" s="82">
        <v>107343.99</v>
      </c>
    </row>
    <row r="351" spans="1:3">
      <c r="A351">
        <v>18238181</v>
      </c>
      <c r="B351" t="s">
        <v>3008</v>
      </c>
      <c r="C351" s="82">
        <v>1061282.45</v>
      </c>
    </row>
    <row r="352" spans="1:3">
      <c r="A352">
        <v>18238191</v>
      </c>
      <c r="B352" t="s">
        <v>3009</v>
      </c>
      <c r="C352" s="82">
        <v>1982955.27</v>
      </c>
    </row>
    <row r="353" spans="1:3">
      <c r="A353">
        <v>18238211</v>
      </c>
      <c r="B353" t="s">
        <v>3000</v>
      </c>
      <c r="C353" s="82">
        <v>17145.11</v>
      </c>
    </row>
    <row r="354" spans="1:3">
      <c r="A354">
        <v>18238221</v>
      </c>
      <c r="B354" t="s">
        <v>3001</v>
      </c>
      <c r="C354" s="82">
        <v>25270.2</v>
      </c>
    </row>
    <row r="355" spans="1:3">
      <c r="A355">
        <v>18238232</v>
      </c>
      <c r="B355" t="s">
        <v>2999</v>
      </c>
      <c r="C355" s="82">
        <v>10630.64</v>
      </c>
    </row>
    <row r="356" spans="1:3">
      <c r="A356">
        <v>18238311</v>
      </c>
      <c r="B356" t="s">
        <v>2959</v>
      </c>
      <c r="C356" s="82">
        <v>21472007.760000002</v>
      </c>
    </row>
    <row r="357" spans="1:3">
      <c r="A357">
        <v>18238321</v>
      </c>
      <c r="B357" t="s">
        <v>2960</v>
      </c>
      <c r="C357" s="82">
        <v>2525067.9</v>
      </c>
    </row>
    <row r="358" spans="1:3">
      <c r="A358">
        <v>18238331</v>
      </c>
      <c r="B358" t="s">
        <v>2965</v>
      </c>
      <c r="C358" s="82">
        <v>9915461.7200000007</v>
      </c>
    </row>
    <row r="359" spans="1:3">
      <c r="A359">
        <v>18239001</v>
      </c>
      <c r="B359" t="s">
        <v>1910</v>
      </c>
      <c r="C359" s="82">
        <v>94062775.870000005</v>
      </c>
    </row>
    <row r="360" spans="1:3">
      <c r="A360">
        <v>18239002</v>
      </c>
      <c r="B360" t="s">
        <v>1911</v>
      </c>
      <c r="C360" s="82">
        <v>30874417.850000001</v>
      </c>
    </row>
    <row r="361" spans="1:3">
      <c r="A361">
        <v>18239011</v>
      </c>
      <c r="B361" t="s">
        <v>592</v>
      </c>
      <c r="C361" s="82">
        <v>2966911.19</v>
      </c>
    </row>
    <row r="362" spans="1:3">
      <c r="A362">
        <v>18239012</v>
      </c>
      <c r="B362" t="s">
        <v>593</v>
      </c>
      <c r="C362" s="82">
        <v>1182061.28</v>
      </c>
    </row>
    <row r="363" spans="1:3">
      <c r="A363">
        <v>18239021</v>
      </c>
      <c r="B363" t="s">
        <v>1912</v>
      </c>
      <c r="C363" s="82">
        <v>21602060.82</v>
      </c>
    </row>
    <row r="364" spans="1:3">
      <c r="A364">
        <v>18239022</v>
      </c>
      <c r="B364" t="s">
        <v>1913</v>
      </c>
      <c r="C364" s="82">
        <v>8316762.5300000003</v>
      </c>
    </row>
    <row r="365" spans="1:3">
      <c r="A365">
        <v>18239031</v>
      </c>
      <c r="B365" t="s">
        <v>945</v>
      </c>
      <c r="C365" s="82">
        <v>-118631747.88</v>
      </c>
    </row>
    <row r="366" spans="1:3">
      <c r="A366">
        <v>18239032</v>
      </c>
      <c r="B366" t="s">
        <v>946</v>
      </c>
      <c r="C366" s="82">
        <v>-40373241.659999996</v>
      </c>
    </row>
    <row r="367" spans="1:3">
      <c r="A367">
        <v>18239061</v>
      </c>
      <c r="B367" t="s">
        <v>1721</v>
      </c>
      <c r="C367" s="82">
        <v>775603</v>
      </c>
    </row>
    <row r="368" spans="1:3">
      <c r="A368">
        <v>18239092</v>
      </c>
      <c r="B368" t="s">
        <v>3070</v>
      </c>
      <c r="C368" s="82">
        <v>117610.72</v>
      </c>
    </row>
    <row r="369" spans="1:3">
      <c r="A369">
        <v>18400013</v>
      </c>
      <c r="B369" t="s">
        <v>1743</v>
      </c>
      <c r="C369" s="82">
        <v>269800.09999999998</v>
      </c>
    </row>
    <row r="370" spans="1:3">
      <c r="A370">
        <v>18400123</v>
      </c>
      <c r="B370" t="s">
        <v>1744</v>
      </c>
      <c r="C370" s="82">
        <v>33209.07</v>
      </c>
    </row>
    <row r="371" spans="1:3">
      <c r="A371">
        <v>18400143</v>
      </c>
      <c r="B371" t="s">
        <v>1745</v>
      </c>
      <c r="C371" s="82">
        <v>42925.1</v>
      </c>
    </row>
    <row r="372" spans="1:3">
      <c r="A372">
        <v>18500003</v>
      </c>
      <c r="B372" t="s">
        <v>704</v>
      </c>
      <c r="C372" s="82">
        <v>23271.21</v>
      </c>
    </row>
    <row r="373" spans="1:3">
      <c r="A373">
        <v>18600011</v>
      </c>
      <c r="B373" t="s">
        <v>313</v>
      </c>
      <c r="C373" s="82">
        <v>-31052.53</v>
      </c>
    </row>
    <row r="374" spans="1:3">
      <c r="A374">
        <v>18600013</v>
      </c>
      <c r="B374" t="s">
        <v>1351</v>
      </c>
      <c r="C374" s="82">
        <v>862479.57</v>
      </c>
    </row>
    <row r="375" spans="1:3">
      <c r="A375">
        <v>18600053</v>
      </c>
      <c r="B375" t="s">
        <v>1352</v>
      </c>
      <c r="C375" s="82">
        <v>3745943.14</v>
      </c>
    </row>
    <row r="376" spans="1:3">
      <c r="A376">
        <v>18600091</v>
      </c>
      <c r="B376" t="s">
        <v>2307</v>
      </c>
      <c r="C376" s="82">
        <v>4922.97</v>
      </c>
    </row>
    <row r="377" spans="1:3">
      <c r="A377">
        <v>18600122</v>
      </c>
      <c r="B377" t="s">
        <v>1688</v>
      </c>
      <c r="C377">
        <v>901.64</v>
      </c>
    </row>
    <row r="378" spans="1:3">
      <c r="A378">
        <v>18600123</v>
      </c>
      <c r="B378" t="s">
        <v>256</v>
      </c>
      <c r="C378">
        <v>19.28</v>
      </c>
    </row>
    <row r="379" spans="1:3">
      <c r="A379">
        <v>18600143</v>
      </c>
      <c r="B379" t="s">
        <v>3168</v>
      </c>
      <c r="C379" s="82">
        <v>35137.18</v>
      </c>
    </row>
    <row r="380" spans="1:3">
      <c r="A380">
        <v>18600291</v>
      </c>
      <c r="B380" t="s">
        <v>3076</v>
      </c>
      <c r="C380" s="82">
        <v>12399.37</v>
      </c>
    </row>
    <row r="381" spans="1:3">
      <c r="A381">
        <v>18600342</v>
      </c>
      <c r="B381" t="s">
        <v>2985</v>
      </c>
      <c r="C381" s="82">
        <v>6153.91</v>
      </c>
    </row>
    <row r="382" spans="1:3">
      <c r="A382">
        <v>18600403</v>
      </c>
      <c r="B382" t="s">
        <v>2771</v>
      </c>
      <c r="C382" s="82">
        <v>1425435.62</v>
      </c>
    </row>
    <row r="383" spans="1:3">
      <c r="A383">
        <v>18600411</v>
      </c>
      <c r="B383" t="s">
        <v>2986</v>
      </c>
      <c r="C383" s="82">
        <v>77928.44</v>
      </c>
    </row>
    <row r="384" spans="1:3">
      <c r="A384">
        <v>18600512</v>
      </c>
      <c r="B384" t="s">
        <v>2589</v>
      </c>
      <c r="C384" s="82">
        <v>77847874.060000002</v>
      </c>
    </row>
    <row r="385" spans="1:3">
      <c r="A385">
        <v>18600551</v>
      </c>
      <c r="B385" t="s">
        <v>1580</v>
      </c>
      <c r="C385" s="82">
        <v>-1846</v>
      </c>
    </row>
    <row r="386" spans="1:3">
      <c r="A386">
        <v>18600561</v>
      </c>
      <c r="B386" t="s">
        <v>1158</v>
      </c>
      <c r="C386" s="82">
        <v>9202476</v>
      </c>
    </row>
    <row r="387" spans="1:3">
      <c r="A387">
        <v>18600571</v>
      </c>
      <c r="B387" t="s">
        <v>1441</v>
      </c>
      <c r="C387" s="82">
        <v>61576956.729999997</v>
      </c>
    </row>
    <row r="388" spans="1:3">
      <c r="A388">
        <v>18600573</v>
      </c>
      <c r="B388" t="s">
        <v>3179</v>
      </c>
      <c r="C388" s="82">
        <v>4620520</v>
      </c>
    </row>
    <row r="389" spans="1:3">
      <c r="A389">
        <v>18600751</v>
      </c>
      <c r="B389" t="s">
        <v>2393</v>
      </c>
      <c r="C389" s="82">
        <v>2611111.2799999998</v>
      </c>
    </row>
    <row r="390" spans="1:3">
      <c r="A390">
        <v>18600761</v>
      </c>
      <c r="B390" t="s">
        <v>2394</v>
      </c>
      <c r="C390" s="82">
        <v>1119024.1299999999</v>
      </c>
    </row>
    <row r="391" spans="1:3">
      <c r="A391">
        <v>18600771</v>
      </c>
      <c r="B391" t="s">
        <v>2563</v>
      </c>
      <c r="C391" s="82">
        <v>2695991</v>
      </c>
    </row>
    <row r="392" spans="1:3">
      <c r="A392">
        <v>18600781</v>
      </c>
      <c r="B392" t="s">
        <v>2564</v>
      </c>
      <c r="C392" s="82">
        <v>1429380.16</v>
      </c>
    </row>
    <row r="393" spans="1:3">
      <c r="A393">
        <v>18600941</v>
      </c>
      <c r="B393" t="s">
        <v>3104</v>
      </c>
      <c r="C393" s="82">
        <v>59996.480000000003</v>
      </c>
    </row>
    <row r="394" spans="1:3">
      <c r="A394">
        <v>18600943</v>
      </c>
      <c r="B394" t="s">
        <v>3105</v>
      </c>
      <c r="C394" s="82">
        <v>485446.04</v>
      </c>
    </row>
    <row r="395" spans="1:3">
      <c r="A395">
        <v>18601021</v>
      </c>
      <c r="B395" t="s">
        <v>2824</v>
      </c>
      <c r="C395" s="82">
        <v>846294.33</v>
      </c>
    </row>
    <row r="396" spans="1:3">
      <c r="A396">
        <v>18601173</v>
      </c>
      <c r="B396" t="s">
        <v>3006</v>
      </c>
      <c r="C396" s="82">
        <v>162853.93</v>
      </c>
    </row>
    <row r="397" spans="1:3">
      <c r="A397">
        <v>18601502</v>
      </c>
      <c r="B397" t="s">
        <v>2773</v>
      </c>
      <c r="C397" s="82">
        <v>161417.70000000001</v>
      </c>
    </row>
    <row r="398" spans="1:3">
      <c r="A398">
        <v>18602231</v>
      </c>
      <c r="B398" t="s">
        <v>2150</v>
      </c>
      <c r="C398" s="82">
        <v>-122877.99</v>
      </c>
    </row>
    <row r="399" spans="1:3">
      <c r="A399">
        <v>18603003</v>
      </c>
      <c r="B399" t="s">
        <v>3103</v>
      </c>
      <c r="C399" s="82">
        <v>2718072.78</v>
      </c>
    </row>
    <row r="400" spans="1:3">
      <c r="A400">
        <v>18603011</v>
      </c>
      <c r="B400" t="s">
        <v>3054</v>
      </c>
      <c r="C400" s="82">
        <v>2235420.71</v>
      </c>
    </row>
    <row r="401" spans="1:3">
      <c r="A401">
        <v>18603021</v>
      </c>
      <c r="B401" t="s">
        <v>3077</v>
      </c>
      <c r="C401" s="82">
        <v>6525480.1299999999</v>
      </c>
    </row>
    <row r="402" spans="1:3">
      <c r="A402">
        <v>18603031</v>
      </c>
      <c r="B402" t="s">
        <v>3047</v>
      </c>
      <c r="C402" s="82">
        <v>2374661.61</v>
      </c>
    </row>
    <row r="403" spans="1:3">
      <c r="A403">
        <v>18603041</v>
      </c>
      <c r="B403" t="s">
        <v>3078</v>
      </c>
      <c r="C403" s="82">
        <v>1157594.3</v>
      </c>
    </row>
    <row r="404" spans="1:3">
      <c r="A404">
        <v>18603051</v>
      </c>
      <c r="B404" t="s">
        <v>3082</v>
      </c>
      <c r="C404" s="82">
        <v>1406624.79</v>
      </c>
    </row>
    <row r="405" spans="1:3">
      <c r="A405">
        <v>18605011</v>
      </c>
      <c r="B405" t="s">
        <v>3182</v>
      </c>
      <c r="C405" s="82">
        <v>2621340.2799999998</v>
      </c>
    </row>
    <row r="406" spans="1:3">
      <c r="A406">
        <v>18608001</v>
      </c>
      <c r="B406" t="s">
        <v>1613</v>
      </c>
      <c r="C406" s="82">
        <v>402104.13</v>
      </c>
    </row>
    <row r="407" spans="1:3">
      <c r="A407">
        <v>18608002</v>
      </c>
      <c r="B407" t="s">
        <v>3088</v>
      </c>
      <c r="C407" s="82">
        <v>88048.91</v>
      </c>
    </row>
    <row r="408" spans="1:3">
      <c r="A408">
        <v>18608011</v>
      </c>
      <c r="B408" t="s">
        <v>1614</v>
      </c>
      <c r="C408" s="82">
        <v>350000.2</v>
      </c>
    </row>
    <row r="409" spans="1:3">
      <c r="A409">
        <v>18608012</v>
      </c>
      <c r="B409" t="s">
        <v>3084</v>
      </c>
      <c r="C409" s="82">
        <v>299856</v>
      </c>
    </row>
    <row r="410" spans="1:3">
      <c r="A410">
        <v>18608021</v>
      </c>
      <c r="B410" t="s">
        <v>1615</v>
      </c>
      <c r="C410" s="82">
        <v>2254508.17</v>
      </c>
    </row>
    <row r="411" spans="1:3">
      <c r="A411">
        <v>18608031</v>
      </c>
      <c r="B411" t="s">
        <v>1616</v>
      </c>
      <c r="C411" s="82">
        <v>50000</v>
      </c>
    </row>
    <row r="412" spans="1:3">
      <c r="A412">
        <v>18608041</v>
      </c>
      <c r="B412" t="s">
        <v>1627</v>
      </c>
      <c r="C412" s="82">
        <v>2114765.9900000002</v>
      </c>
    </row>
    <row r="413" spans="1:3">
      <c r="A413">
        <v>18608051</v>
      </c>
      <c r="B413" t="s">
        <v>1617</v>
      </c>
      <c r="C413" s="82">
        <v>2925000</v>
      </c>
    </row>
    <row r="414" spans="1:3">
      <c r="A414">
        <v>18608062</v>
      </c>
      <c r="B414" t="s">
        <v>511</v>
      </c>
      <c r="C414" s="82">
        <v>-50260052.850000001</v>
      </c>
    </row>
    <row r="415" spans="1:3">
      <c r="A415">
        <v>18608081</v>
      </c>
      <c r="B415" t="s">
        <v>1618</v>
      </c>
      <c r="C415" s="82">
        <v>659654.59</v>
      </c>
    </row>
    <row r="416" spans="1:3">
      <c r="A416">
        <v>18608111</v>
      </c>
      <c r="B416" t="s">
        <v>1619</v>
      </c>
      <c r="C416" s="82">
        <v>250000</v>
      </c>
    </row>
    <row r="417" spans="1:3">
      <c r="A417">
        <v>18608112</v>
      </c>
      <c r="B417" t="s">
        <v>1628</v>
      </c>
      <c r="C417" s="82">
        <v>38729523.369999997</v>
      </c>
    </row>
    <row r="418" spans="1:3">
      <c r="A418">
        <v>18608141</v>
      </c>
      <c r="B418" t="s">
        <v>1592</v>
      </c>
      <c r="C418" s="82">
        <v>224879.76</v>
      </c>
    </row>
    <row r="419" spans="1:3">
      <c r="A419">
        <v>18608151</v>
      </c>
      <c r="B419" t="s">
        <v>1645</v>
      </c>
      <c r="C419" s="82">
        <v>75000</v>
      </c>
    </row>
    <row r="420" spans="1:3">
      <c r="A420">
        <v>18608171</v>
      </c>
      <c r="B420" t="s">
        <v>2753</v>
      </c>
      <c r="C420" s="82">
        <v>212588.68</v>
      </c>
    </row>
    <row r="421" spans="1:3">
      <c r="A421">
        <v>18608181</v>
      </c>
      <c r="B421" t="s">
        <v>2300</v>
      </c>
      <c r="C421" s="82">
        <v>50000</v>
      </c>
    </row>
    <row r="422" spans="1:3">
      <c r="A422">
        <v>18608191</v>
      </c>
      <c r="B422" t="s">
        <v>2308</v>
      </c>
      <c r="C422" s="82">
        <v>400495.47</v>
      </c>
    </row>
    <row r="423" spans="1:3">
      <c r="A423">
        <v>18608211</v>
      </c>
      <c r="B423" t="s">
        <v>2754</v>
      </c>
      <c r="C423" s="82">
        <v>111880.23</v>
      </c>
    </row>
    <row r="424" spans="1:3">
      <c r="A424">
        <v>18608212</v>
      </c>
      <c r="B424" t="s">
        <v>1629</v>
      </c>
      <c r="C424" s="82">
        <v>1460172.9</v>
      </c>
    </row>
    <row r="425" spans="1:3">
      <c r="A425">
        <v>18608221</v>
      </c>
      <c r="B425" t="s">
        <v>2463</v>
      </c>
      <c r="C425" s="82">
        <v>175000</v>
      </c>
    </row>
    <row r="426" spans="1:3">
      <c r="A426">
        <v>18608231</v>
      </c>
      <c r="B426" t="s">
        <v>2570</v>
      </c>
      <c r="C426" s="82">
        <v>201728.49</v>
      </c>
    </row>
    <row r="427" spans="1:3">
      <c r="A427">
        <v>18608241</v>
      </c>
      <c r="B427" t="s">
        <v>2464</v>
      </c>
      <c r="C427" s="82">
        <v>96000</v>
      </c>
    </row>
    <row r="428" spans="1:3">
      <c r="A428">
        <v>18608312</v>
      </c>
      <c r="B428" t="s">
        <v>1630</v>
      </c>
      <c r="C428" s="82">
        <v>3946841.93</v>
      </c>
    </row>
    <row r="429" spans="1:3">
      <c r="A429">
        <v>18608412</v>
      </c>
      <c r="B429" t="s">
        <v>2726</v>
      </c>
      <c r="C429" s="82">
        <v>2651381.7400000002</v>
      </c>
    </row>
    <row r="430" spans="1:3">
      <c r="A430">
        <v>18608612</v>
      </c>
      <c r="B430" t="s">
        <v>1631</v>
      </c>
      <c r="C430" s="82">
        <v>891056.23</v>
      </c>
    </row>
    <row r="431" spans="1:3">
      <c r="A431">
        <v>18608712</v>
      </c>
      <c r="B431" t="s">
        <v>1632</v>
      </c>
      <c r="C431" s="82">
        <v>4066899.1</v>
      </c>
    </row>
    <row r="432" spans="1:3">
      <c r="A432">
        <v>18608752</v>
      </c>
      <c r="B432" t="s">
        <v>1633</v>
      </c>
      <c r="C432" s="82">
        <v>935530</v>
      </c>
    </row>
    <row r="433" spans="1:3">
      <c r="A433">
        <v>18608772</v>
      </c>
      <c r="B433" t="s">
        <v>2941</v>
      </c>
      <c r="C433" s="82">
        <v>-3488999.1</v>
      </c>
    </row>
    <row r="434" spans="1:3">
      <c r="A434">
        <v>18608782</v>
      </c>
      <c r="B434" t="s">
        <v>2942</v>
      </c>
      <c r="C434" s="82">
        <v>-801550.75</v>
      </c>
    </row>
    <row r="435" spans="1:3">
      <c r="A435">
        <v>18608792</v>
      </c>
      <c r="B435" t="s">
        <v>2943</v>
      </c>
      <c r="C435" s="82">
        <v>-160310.15</v>
      </c>
    </row>
    <row r="436" spans="1:3">
      <c r="A436">
        <v>18609312</v>
      </c>
      <c r="B436" t="s">
        <v>2717</v>
      </c>
      <c r="C436" s="82">
        <v>12405154.710000001</v>
      </c>
    </row>
    <row r="437" spans="1:3">
      <c r="A437">
        <v>18609422</v>
      </c>
      <c r="B437" t="s">
        <v>2480</v>
      </c>
      <c r="C437" s="82">
        <v>22239450.449999999</v>
      </c>
    </row>
    <row r="438" spans="1:3">
      <c r="A438">
        <v>18609432</v>
      </c>
      <c r="B438" t="s">
        <v>2725</v>
      </c>
      <c r="C438" s="82">
        <v>4704013.0999999996</v>
      </c>
    </row>
    <row r="439" spans="1:3">
      <c r="A439">
        <v>18609532</v>
      </c>
      <c r="B439" t="s">
        <v>1634</v>
      </c>
      <c r="C439" s="82">
        <v>231369.84</v>
      </c>
    </row>
    <row r="440" spans="1:3">
      <c r="A440">
        <v>18609542</v>
      </c>
      <c r="B440" t="s">
        <v>1019</v>
      </c>
      <c r="C440" s="82">
        <v>1240894.22</v>
      </c>
    </row>
    <row r="441" spans="1:3">
      <c r="A441">
        <v>18609572</v>
      </c>
      <c r="B441" t="s">
        <v>2476</v>
      </c>
      <c r="C441" s="82">
        <v>609250</v>
      </c>
    </row>
    <row r="442" spans="1:3">
      <c r="A442">
        <v>18609582</v>
      </c>
      <c r="B442" t="s">
        <v>2477</v>
      </c>
      <c r="C442" s="82">
        <v>1919341.5</v>
      </c>
    </row>
    <row r="443" spans="1:3">
      <c r="A443">
        <v>18609592</v>
      </c>
      <c r="B443" t="s">
        <v>2478</v>
      </c>
      <c r="C443" s="82">
        <v>3300000.33</v>
      </c>
    </row>
    <row r="444" spans="1:3">
      <c r="A444">
        <v>18609602</v>
      </c>
      <c r="B444" t="s">
        <v>2479</v>
      </c>
      <c r="C444" s="82">
        <v>238999.97</v>
      </c>
    </row>
    <row r="445" spans="1:3">
      <c r="A445">
        <v>18609622</v>
      </c>
      <c r="B445" t="s">
        <v>2481</v>
      </c>
      <c r="C445" s="82">
        <v>1300000</v>
      </c>
    </row>
    <row r="446" spans="1:3">
      <c r="A446">
        <v>18609642</v>
      </c>
      <c r="B446" t="s">
        <v>2483</v>
      </c>
      <c r="C446" s="82">
        <v>2500000</v>
      </c>
    </row>
    <row r="447" spans="1:3">
      <c r="A447">
        <v>18609652</v>
      </c>
      <c r="B447" t="s">
        <v>2484</v>
      </c>
      <c r="C447" s="82">
        <v>2050000</v>
      </c>
    </row>
    <row r="448" spans="1:3">
      <c r="A448">
        <v>18609662</v>
      </c>
      <c r="B448" t="s">
        <v>2485</v>
      </c>
      <c r="C448" s="82">
        <v>522500</v>
      </c>
    </row>
    <row r="449" spans="1:3">
      <c r="A449">
        <v>18609672</v>
      </c>
      <c r="B449" t="s">
        <v>2486</v>
      </c>
      <c r="C449" s="82">
        <v>200000</v>
      </c>
    </row>
    <row r="450" spans="1:3">
      <c r="A450">
        <v>18609682</v>
      </c>
      <c r="B450" t="s">
        <v>2506</v>
      </c>
      <c r="C450" s="82">
        <v>140000</v>
      </c>
    </row>
    <row r="451" spans="1:3">
      <c r="A451">
        <v>18609692</v>
      </c>
      <c r="B451" t="s">
        <v>2507</v>
      </c>
      <c r="C451" s="82">
        <v>100000</v>
      </c>
    </row>
    <row r="452" spans="1:3">
      <c r="A452">
        <v>18609801</v>
      </c>
      <c r="B452" t="s">
        <v>2385</v>
      </c>
      <c r="C452" s="82">
        <v>163563</v>
      </c>
    </row>
    <row r="453" spans="1:3">
      <c r="A453">
        <v>18609821</v>
      </c>
      <c r="B453" t="s">
        <v>1094</v>
      </c>
      <c r="C453" s="82">
        <v>1175482.24</v>
      </c>
    </row>
    <row r="454" spans="1:3">
      <c r="A454">
        <v>18609841</v>
      </c>
      <c r="B454" t="s">
        <v>2605</v>
      </c>
      <c r="C454" s="82">
        <v>1449786</v>
      </c>
    </row>
    <row r="455" spans="1:3">
      <c r="A455">
        <v>18609861</v>
      </c>
      <c r="B455" t="s">
        <v>2386</v>
      </c>
      <c r="C455" s="82">
        <v>1820597.39</v>
      </c>
    </row>
    <row r="456" spans="1:3">
      <c r="A456">
        <v>18630031</v>
      </c>
      <c r="B456" t="s">
        <v>1944</v>
      </c>
      <c r="C456" s="82">
        <v>144989.24</v>
      </c>
    </row>
    <row r="457" spans="1:3">
      <c r="A457">
        <v>18700032</v>
      </c>
      <c r="B457" t="s">
        <v>2526</v>
      </c>
      <c r="C457" s="82">
        <v>35891.71</v>
      </c>
    </row>
    <row r="458" spans="1:3">
      <c r="A458">
        <v>18700041</v>
      </c>
      <c r="B458" t="s">
        <v>2167</v>
      </c>
      <c r="C458" s="82">
        <v>429724.37</v>
      </c>
    </row>
    <row r="459" spans="1:3">
      <c r="A459">
        <v>18700062</v>
      </c>
      <c r="B459" t="s">
        <v>2527</v>
      </c>
      <c r="C459" s="82">
        <v>2774.23</v>
      </c>
    </row>
    <row r="460" spans="1:3">
      <c r="A460">
        <v>18700071</v>
      </c>
      <c r="B460" t="s">
        <v>2528</v>
      </c>
      <c r="C460" s="82">
        <v>33613.25</v>
      </c>
    </row>
    <row r="461" spans="1:3">
      <c r="A461">
        <v>18900013</v>
      </c>
      <c r="B461" t="s">
        <v>670</v>
      </c>
      <c r="C461" s="82">
        <v>32878</v>
      </c>
    </row>
    <row r="462" spans="1:3">
      <c r="A462">
        <v>18900173</v>
      </c>
      <c r="B462" t="s">
        <v>530</v>
      </c>
      <c r="C462" s="82">
        <v>1519921.38</v>
      </c>
    </row>
    <row r="463" spans="1:3">
      <c r="A463">
        <v>18900183</v>
      </c>
      <c r="B463" t="s">
        <v>367</v>
      </c>
      <c r="C463" s="82">
        <v>347426.17</v>
      </c>
    </row>
    <row r="464" spans="1:3">
      <c r="A464">
        <v>18900193</v>
      </c>
      <c r="B464" t="s">
        <v>534</v>
      </c>
      <c r="C464" s="82">
        <v>2834251.06</v>
      </c>
    </row>
    <row r="465" spans="1:3">
      <c r="A465">
        <v>18900243</v>
      </c>
      <c r="B465" t="s">
        <v>1886</v>
      </c>
      <c r="C465" s="82">
        <v>11953.94</v>
      </c>
    </row>
    <row r="466" spans="1:3">
      <c r="A466">
        <v>18900253</v>
      </c>
      <c r="B466" t="s">
        <v>1881</v>
      </c>
      <c r="C466" s="82">
        <v>731477.15</v>
      </c>
    </row>
    <row r="467" spans="1:3">
      <c r="A467">
        <v>18900263</v>
      </c>
      <c r="B467" t="s">
        <v>1882</v>
      </c>
      <c r="C467" s="82">
        <v>555862.26</v>
      </c>
    </row>
    <row r="468" spans="1:3">
      <c r="A468">
        <v>18900273</v>
      </c>
      <c r="B468" t="s">
        <v>802</v>
      </c>
      <c r="C468" s="82">
        <v>1702025.42</v>
      </c>
    </row>
    <row r="469" spans="1:3">
      <c r="A469">
        <v>18900283</v>
      </c>
      <c r="B469" t="s">
        <v>555</v>
      </c>
      <c r="C469" s="82">
        <v>519456.87</v>
      </c>
    </row>
    <row r="470" spans="1:3">
      <c r="A470">
        <v>18900293</v>
      </c>
      <c r="B470" t="s">
        <v>403</v>
      </c>
      <c r="C470" s="82">
        <v>7892.65</v>
      </c>
    </row>
    <row r="471" spans="1:3">
      <c r="A471">
        <v>18900303</v>
      </c>
      <c r="B471" t="s">
        <v>812</v>
      </c>
      <c r="C471" s="82">
        <v>18415.169999999998</v>
      </c>
    </row>
    <row r="472" spans="1:3">
      <c r="A472">
        <v>18900323</v>
      </c>
      <c r="B472" t="s">
        <v>667</v>
      </c>
      <c r="C472" s="82">
        <v>473850.1</v>
      </c>
    </row>
    <row r="473" spans="1:3">
      <c r="A473">
        <v>18900353</v>
      </c>
      <c r="B473" t="s">
        <v>1040</v>
      </c>
      <c r="C473" s="82">
        <v>90577.03</v>
      </c>
    </row>
    <row r="474" spans="1:3">
      <c r="A474">
        <v>18900373</v>
      </c>
      <c r="B474" t="s">
        <v>1030</v>
      </c>
      <c r="C474" s="82">
        <v>4219540.91</v>
      </c>
    </row>
    <row r="475" spans="1:3">
      <c r="A475">
        <v>18900383</v>
      </c>
      <c r="B475" t="s">
        <v>1020</v>
      </c>
      <c r="C475" s="82">
        <v>445561.29</v>
      </c>
    </row>
    <row r="476" spans="1:3">
      <c r="A476">
        <v>18900393</v>
      </c>
      <c r="B476" t="s">
        <v>2415</v>
      </c>
      <c r="C476" s="82">
        <v>14719068.09</v>
      </c>
    </row>
    <row r="477" spans="1:3">
      <c r="A477">
        <v>18900403</v>
      </c>
      <c r="B477" t="s">
        <v>2718</v>
      </c>
      <c r="C477" s="82">
        <v>189905.99</v>
      </c>
    </row>
    <row r="478" spans="1:3">
      <c r="A478">
        <v>18900413</v>
      </c>
      <c r="B478" t="s">
        <v>2722</v>
      </c>
      <c r="C478" s="82">
        <v>249448.95999999999</v>
      </c>
    </row>
    <row r="479" spans="1:3">
      <c r="A479">
        <v>18900423</v>
      </c>
      <c r="B479" t="s">
        <v>2719</v>
      </c>
      <c r="C479" s="82">
        <v>994291.81</v>
      </c>
    </row>
    <row r="480" spans="1:3">
      <c r="A480">
        <v>18900433</v>
      </c>
      <c r="B480" t="s">
        <v>2826</v>
      </c>
      <c r="C480" s="82">
        <v>4810987.8099999996</v>
      </c>
    </row>
    <row r="481" spans="1:3">
      <c r="A481">
        <v>18900443</v>
      </c>
      <c r="B481" t="s">
        <v>3055</v>
      </c>
      <c r="C481" s="82">
        <v>116539.97</v>
      </c>
    </row>
    <row r="482" spans="1:3">
      <c r="A482">
        <v>18900451</v>
      </c>
      <c r="B482" t="s">
        <v>3116</v>
      </c>
      <c r="C482" s="82">
        <v>39523.97</v>
      </c>
    </row>
    <row r="483" spans="1:3">
      <c r="A483">
        <v>18900452</v>
      </c>
      <c r="B483" t="s">
        <v>3116</v>
      </c>
      <c r="C483" s="82">
        <v>24224.36</v>
      </c>
    </row>
    <row r="484" spans="1:3">
      <c r="A484">
        <v>18900533</v>
      </c>
      <c r="B484" t="s">
        <v>2827</v>
      </c>
      <c r="C484" s="82">
        <v>813066.15</v>
      </c>
    </row>
    <row r="485" spans="1:3">
      <c r="A485">
        <v>19000003</v>
      </c>
      <c r="B485" t="s">
        <v>129</v>
      </c>
      <c r="C485" s="82">
        <v>3881200.51</v>
      </c>
    </row>
    <row r="486" spans="1:3">
      <c r="A486">
        <v>19000013</v>
      </c>
      <c r="B486" t="s">
        <v>762</v>
      </c>
      <c r="C486" s="82">
        <v>3045793.17</v>
      </c>
    </row>
    <row r="487" spans="1:3">
      <c r="A487">
        <v>19000032</v>
      </c>
      <c r="B487" t="s">
        <v>1826</v>
      </c>
      <c r="C487" s="82">
        <v>25171045.890000001</v>
      </c>
    </row>
    <row r="488" spans="1:3">
      <c r="A488">
        <v>19000042</v>
      </c>
      <c r="B488" t="s">
        <v>1863</v>
      </c>
      <c r="C488" s="82">
        <v>8654263.8300000001</v>
      </c>
    </row>
    <row r="489" spans="1:3">
      <c r="A489">
        <v>19000043</v>
      </c>
      <c r="B489" t="s">
        <v>8</v>
      </c>
      <c r="C489" s="82">
        <v>8376384.8399999999</v>
      </c>
    </row>
    <row r="490" spans="1:3">
      <c r="A490">
        <v>19000081</v>
      </c>
      <c r="B490" t="s">
        <v>1746</v>
      </c>
      <c r="C490" s="82">
        <v>26716791.57</v>
      </c>
    </row>
    <row r="491" spans="1:3">
      <c r="A491">
        <v>19000091</v>
      </c>
      <c r="B491" t="s">
        <v>702</v>
      </c>
      <c r="C491" s="82">
        <v>14771564.359999999</v>
      </c>
    </row>
    <row r="492" spans="1:3">
      <c r="A492">
        <v>19000093</v>
      </c>
      <c r="B492" t="s">
        <v>771</v>
      </c>
      <c r="C492" s="82">
        <v>4904961.53</v>
      </c>
    </row>
    <row r="493" spans="1:3">
      <c r="A493">
        <v>19000103</v>
      </c>
      <c r="B493" t="s">
        <v>3007</v>
      </c>
      <c r="C493" s="82">
        <v>1109250</v>
      </c>
    </row>
    <row r="494" spans="1:3">
      <c r="A494">
        <v>19000111</v>
      </c>
      <c r="B494" t="s">
        <v>915</v>
      </c>
      <c r="C494" s="82">
        <v>93009.21</v>
      </c>
    </row>
    <row r="495" spans="1:3">
      <c r="A495">
        <v>19000112</v>
      </c>
      <c r="B495" t="s">
        <v>2060</v>
      </c>
      <c r="C495" s="82">
        <v>46180.06</v>
      </c>
    </row>
    <row r="496" spans="1:3">
      <c r="A496">
        <v>19000122</v>
      </c>
      <c r="B496" t="s">
        <v>2221</v>
      </c>
      <c r="C496" s="82">
        <v>13133.83</v>
      </c>
    </row>
    <row r="497" spans="1:3">
      <c r="A497">
        <v>19000133</v>
      </c>
      <c r="B497" t="s">
        <v>1060</v>
      </c>
      <c r="C497" s="82">
        <v>13433071.49</v>
      </c>
    </row>
    <row r="498" spans="1:3">
      <c r="A498">
        <v>19000151</v>
      </c>
      <c r="B498" t="s">
        <v>170</v>
      </c>
      <c r="C498" s="82">
        <v>514722.74</v>
      </c>
    </row>
    <row r="499" spans="1:3">
      <c r="A499">
        <v>19000181</v>
      </c>
      <c r="B499" t="s">
        <v>994</v>
      </c>
      <c r="C499" s="82">
        <v>-1083822.2</v>
      </c>
    </row>
    <row r="500" spans="1:3">
      <c r="A500">
        <v>19000193</v>
      </c>
      <c r="B500" t="s">
        <v>2669</v>
      </c>
      <c r="C500" s="82">
        <v>734837.14</v>
      </c>
    </row>
    <row r="501" spans="1:3">
      <c r="A501">
        <v>19000251</v>
      </c>
      <c r="B501" t="s">
        <v>733</v>
      </c>
      <c r="C501" s="82">
        <v>26167.64</v>
      </c>
    </row>
    <row r="502" spans="1:3">
      <c r="A502">
        <v>19000283</v>
      </c>
      <c r="B502" t="s">
        <v>1584</v>
      </c>
      <c r="C502" s="82">
        <v>2628792.33</v>
      </c>
    </row>
    <row r="503" spans="1:3">
      <c r="A503">
        <v>19000361</v>
      </c>
      <c r="B503" t="s">
        <v>1121</v>
      </c>
      <c r="C503" s="82">
        <v>159437</v>
      </c>
    </row>
    <row r="504" spans="1:3">
      <c r="A504">
        <v>19000371</v>
      </c>
      <c r="B504" t="s">
        <v>1122</v>
      </c>
      <c r="C504" s="82">
        <v>39575.14</v>
      </c>
    </row>
    <row r="505" spans="1:3">
      <c r="A505">
        <v>19000403</v>
      </c>
      <c r="B505" t="s">
        <v>286</v>
      </c>
      <c r="C505" s="82">
        <v>161754.15</v>
      </c>
    </row>
    <row r="506" spans="1:3">
      <c r="A506">
        <v>19000433</v>
      </c>
      <c r="B506" t="s">
        <v>2982</v>
      </c>
      <c r="C506" s="82">
        <v>852588.43</v>
      </c>
    </row>
    <row r="507" spans="1:3">
      <c r="A507">
        <v>19000441</v>
      </c>
      <c r="B507" t="s">
        <v>339</v>
      </c>
      <c r="C507" s="82">
        <v>4649185.88</v>
      </c>
    </row>
    <row r="508" spans="1:3">
      <c r="A508">
        <v>19000443</v>
      </c>
      <c r="B508" t="s">
        <v>524</v>
      </c>
      <c r="C508" s="82">
        <v>82179285.420000002</v>
      </c>
    </row>
    <row r="509" spans="1:3">
      <c r="A509">
        <v>19000453</v>
      </c>
      <c r="B509" t="s">
        <v>525</v>
      </c>
      <c r="C509" s="82">
        <v>6685659.2999999998</v>
      </c>
    </row>
    <row r="510" spans="1:3">
      <c r="A510">
        <v>19000463</v>
      </c>
      <c r="B510" t="s">
        <v>526</v>
      </c>
      <c r="C510" s="82">
        <v>-1012929.63</v>
      </c>
    </row>
    <row r="511" spans="1:3">
      <c r="A511">
        <v>19000471</v>
      </c>
      <c r="B511" t="s">
        <v>808</v>
      </c>
      <c r="C511" s="82">
        <v>3554374.43</v>
      </c>
    </row>
    <row r="512" spans="1:3">
      <c r="A512">
        <v>19000473</v>
      </c>
      <c r="B512" t="s">
        <v>2163</v>
      </c>
      <c r="C512" s="82">
        <v>2562568</v>
      </c>
    </row>
    <row r="513" spans="1:3">
      <c r="A513">
        <v>19000491</v>
      </c>
      <c r="B513" t="s">
        <v>2540</v>
      </c>
      <c r="C513" s="82">
        <v>2154583.5499999998</v>
      </c>
    </row>
    <row r="514" spans="1:3">
      <c r="A514">
        <v>19000551</v>
      </c>
      <c r="B514" t="s">
        <v>3126</v>
      </c>
      <c r="C514" s="82">
        <v>1965399</v>
      </c>
    </row>
    <row r="515" spans="1:3">
      <c r="A515">
        <v>19000552</v>
      </c>
      <c r="B515" t="s">
        <v>2521</v>
      </c>
      <c r="C515" s="82">
        <v>458259.59</v>
      </c>
    </row>
    <row r="516" spans="1:3">
      <c r="A516">
        <v>19000553</v>
      </c>
      <c r="B516" t="s">
        <v>101</v>
      </c>
      <c r="C516" s="82">
        <v>297882.3</v>
      </c>
    </row>
    <row r="517" spans="1:3">
      <c r="A517">
        <v>19000562</v>
      </c>
      <c r="B517" t="s">
        <v>763</v>
      </c>
      <c r="C517" s="82">
        <v>968113.47</v>
      </c>
    </row>
    <row r="518" spans="1:3">
      <c r="A518">
        <v>19000563</v>
      </c>
      <c r="B518" t="s">
        <v>2180</v>
      </c>
      <c r="C518" s="82">
        <v>10500.69</v>
      </c>
    </row>
    <row r="519" spans="1:3">
      <c r="A519">
        <v>19000572</v>
      </c>
      <c r="B519" t="s">
        <v>764</v>
      </c>
      <c r="C519" s="82">
        <v>292126.62</v>
      </c>
    </row>
    <row r="520" spans="1:3">
      <c r="A520">
        <v>19000573</v>
      </c>
      <c r="B520" t="s">
        <v>2248</v>
      </c>
      <c r="C520" s="82">
        <v>309331.65999999997</v>
      </c>
    </row>
    <row r="521" spans="1:3">
      <c r="A521">
        <v>19000581</v>
      </c>
      <c r="B521" t="s">
        <v>195</v>
      </c>
      <c r="C521" s="82">
        <v>3154163.17</v>
      </c>
    </row>
    <row r="522" spans="1:3">
      <c r="A522">
        <v>19000592</v>
      </c>
      <c r="B522" t="s">
        <v>584</v>
      </c>
      <c r="C522" s="82">
        <v>3754988.35</v>
      </c>
    </row>
    <row r="523" spans="1:3">
      <c r="A523">
        <v>19000601</v>
      </c>
      <c r="B523" t="s">
        <v>2138</v>
      </c>
      <c r="C523" s="82">
        <v>157574778</v>
      </c>
    </row>
    <row r="524" spans="1:3">
      <c r="A524">
        <v>19000621</v>
      </c>
      <c r="B524" t="s">
        <v>2197</v>
      </c>
      <c r="C524" s="82">
        <v>52082413.950000003</v>
      </c>
    </row>
    <row r="525" spans="1:3">
      <c r="A525">
        <v>19000641</v>
      </c>
      <c r="B525" t="s">
        <v>2194</v>
      </c>
      <c r="C525" s="82">
        <v>31255.82</v>
      </c>
    </row>
    <row r="526" spans="1:3">
      <c r="A526">
        <v>19000671</v>
      </c>
      <c r="B526" t="s">
        <v>2214</v>
      </c>
      <c r="C526" s="82">
        <v>32765538.120000001</v>
      </c>
    </row>
    <row r="527" spans="1:3">
      <c r="A527">
        <v>19000691</v>
      </c>
      <c r="B527" t="s">
        <v>2541</v>
      </c>
      <c r="C527" s="82">
        <v>24500</v>
      </c>
    </row>
    <row r="528" spans="1:3">
      <c r="A528">
        <v>19000692</v>
      </c>
      <c r="B528" t="s">
        <v>1218</v>
      </c>
      <c r="C528" s="82">
        <v>353500</v>
      </c>
    </row>
    <row r="529" spans="1:3">
      <c r="A529">
        <v>19000711</v>
      </c>
      <c r="B529" t="s">
        <v>2061</v>
      </c>
      <c r="C529" s="82">
        <v>705634.41</v>
      </c>
    </row>
    <row r="530" spans="1:3">
      <c r="A530">
        <v>19000721</v>
      </c>
      <c r="B530" t="s">
        <v>2222</v>
      </c>
      <c r="C530" s="82">
        <v>10869.86</v>
      </c>
    </row>
    <row r="531" spans="1:3">
      <c r="A531">
        <v>19000731</v>
      </c>
      <c r="B531" t="s">
        <v>2317</v>
      </c>
      <c r="C531" s="82">
        <v>335341.03999999998</v>
      </c>
    </row>
    <row r="532" spans="1:3">
      <c r="A532">
        <v>19000732</v>
      </c>
      <c r="B532" t="s">
        <v>2313</v>
      </c>
      <c r="C532" s="82">
        <v>225009.07</v>
      </c>
    </row>
    <row r="533" spans="1:3">
      <c r="A533">
        <v>19000741</v>
      </c>
      <c r="B533" t="s">
        <v>2382</v>
      </c>
      <c r="C533" s="82">
        <v>564890.54</v>
      </c>
    </row>
    <row r="534" spans="1:3">
      <c r="A534">
        <v>19000751</v>
      </c>
      <c r="B534" t="s">
        <v>2408</v>
      </c>
      <c r="C534" s="82">
        <v>2065061.25</v>
      </c>
    </row>
    <row r="535" spans="1:3">
      <c r="A535">
        <v>19000752</v>
      </c>
      <c r="B535" t="s">
        <v>2409</v>
      </c>
      <c r="C535" s="82">
        <v>1104626.25</v>
      </c>
    </row>
    <row r="536" spans="1:3">
      <c r="A536">
        <v>19000761</v>
      </c>
      <c r="B536" t="s">
        <v>2432</v>
      </c>
      <c r="C536" s="82">
        <v>226272.44</v>
      </c>
    </row>
    <row r="537" spans="1:3">
      <c r="A537">
        <v>19000771</v>
      </c>
      <c r="B537" t="s">
        <v>2433</v>
      </c>
      <c r="C537">
        <v>0.01</v>
      </c>
    </row>
    <row r="538" spans="1:3">
      <c r="A538">
        <v>19000781</v>
      </c>
      <c r="B538" t="s">
        <v>2542</v>
      </c>
      <c r="C538" s="82">
        <v>2203530.04</v>
      </c>
    </row>
    <row r="539" spans="1:3">
      <c r="A539">
        <v>19000791</v>
      </c>
      <c r="B539" t="s">
        <v>2543</v>
      </c>
      <c r="C539" s="82">
        <v>649323.59</v>
      </c>
    </row>
    <row r="540" spans="1:3">
      <c r="A540">
        <v>19000801</v>
      </c>
      <c r="B540" t="s">
        <v>2544</v>
      </c>
      <c r="C540" s="82">
        <v>25046.720000000001</v>
      </c>
    </row>
    <row r="541" spans="1:3">
      <c r="A541">
        <v>19000811</v>
      </c>
      <c r="B541" t="s">
        <v>2545</v>
      </c>
      <c r="C541" s="82">
        <v>1788.87</v>
      </c>
    </row>
    <row r="542" spans="1:3">
      <c r="A542">
        <v>19000821</v>
      </c>
      <c r="B542" t="s">
        <v>2583</v>
      </c>
      <c r="C542" s="82">
        <v>652732.81999999995</v>
      </c>
    </row>
    <row r="543" spans="1:3">
      <c r="A543">
        <v>19000831</v>
      </c>
      <c r="B543" t="s">
        <v>2626</v>
      </c>
      <c r="C543" s="82">
        <v>899917.05</v>
      </c>
    </row>
    <row r="544" spans="1:3">
      <c r="A544">
        <v>19000841</v>
      </c>
      <c r="B544" t="s">
        <v>2670</v>
      </c>
      <c r="C544" s="82">
        <v>-222926.48</v>
      </c>
    </row>
    <row r="545" spans="1:3">
      <c r="A545">
        <v>19000851</v>
      </c>
      <c r="B545" t="s">
        <v>2802</v>
      </c>
      <c r="C545" s="82">
        <v>1142972.02</v>
      </c>
    </row>
    <row r="546" spans="1:3">
      <c r="A546">
        <v>19000861</v>
      </c>
      <c r="B546" t="s">
        <v>2863</v>
      </c>
      <c r="C546" s="82">
        <v>287391.99</v>
      </c>
    </row>
    <row r="547" spans="1:3">
      <c r="A547">
        <v>19002003</v>
      </c>
      <c r="B547" t="s">
        <v>2990</v>
      </c>
      <c r="C547" s="82">
        <v>158900000</v>
      </c>
    </row>
    <row r="548" spans="1:3">
      <c r="A548">
        <v>19003011</v>
      </c>
      <c r="B548" t="s">
        <v>3060</v>
      </c>
      <c r="C548" s="82">
        <v>2176415.85</v>
      </c>
    </row>
    <row r="549" spans="1:3">
      <c r="A549">
        <v>19003021</v>
      </c>
      <c r="B549" t="s">
        <v>3079</v>
      </c>
      <c r="C549" s="82">
        <v>630034.65</v>
      </c>
    </row>
    <row r="550" spans="1:3">
      <c r="A550">
        <v>19100012</v>
      </c>
      <c r="B550" t="s">
        <v>1000</v>
      </c>
      <c r="C550" s="82">
        <v>-3947216.53</v>
      </c>
    </row>
    <row r="551" spans="1:3">
      <c r="A551">
        <v>19100022</v>
      </c>
      <c r="B551" t="s">
        <v>697</v>
      </c>
      <c r="C551" s="82">
        <v>-4177513.95</v>
      </c>
    </row>
    <row r="552" spans="1:3">
      <c r="A552">
        <v>19100132</v>
      </c>
      <c r="B552" t="s">
        <v>683</v>
      </c>
      <c r="C552" s="82">
        <v>-3500.99</v>
      </c>
    </row>
    <row r="553" spans="1:3">
      <c r="A553">
        <v>19100142</v>
      </c>
      <c r="B553" t="s">
        <v>684</v>
      </c>
      <c r="C553" s="82">
        <v>-724012.46</v>
      </c>
    </row>
    <row r="554" spans="1:3">
      <c r="A554">
        <v>19100152</v>
      </c>
      <c r="B554" t="s">
        <v>1138</v>
      </c>
      <c r="C554" s="82">
        <v>-46523.86</v>
      </c>
    </row>
    <row r="555" spans="1:3">
      <c r="A555">
        <v>19100162</v>
      </c>
      <c r="B555" t="s">
        <v>312</v>
      </c>
      <c r="C555" s="82">
        <v>19982562.670000002</v>
      </c>
    </row>
    <row r="556" spans="1:3">
      <c r="A556">
        <v>20100023</v>
      </c>
      <c r="B556" t="s">
        <v>1984</v>
      </c>
      <c r="C556" s="82">
        <v>-859037.91</v>
      </c>
    </row>
    <row r="557" spans="1:3">
      <c r="A557">
        <v>20700003</v>
      </c>
      <c r="B557" t="s">
        <v>1296</v>
      </c>
      <c r="C557" s="82">
        <v>-122847945.22</v>
      </c>
    </row>
    <row r="558" spans="1:3">
      <c r="A558">
        <v>20700013</v>
      </c>
      <c r="B558" t="s">
        <v>1889</v>
      </c>
      <c r="C558" s="82">
        <v>-338395484.31</v>
      </c>
    </row>
    <row r="559" spans="1:3">
      <c r="A559">
        <v>20700023</v>
      </c>
      <c r="B559" t="s">
        <v>1345</v>
      </c>
      <c r="C559" s="82">
        <v>-16901820.34</v>
      </c>
    </row>
    <row r="560" spans="1:3">
      <c r="A560">
        <v>21100003</v>
      </c>
      <c r="B560" t="s">
        <v>1186</v>
      </c>
      <c r="C560" s="82">
        <v>-2774705116.4699998</v>
      </c>
    </row>
    <row r="561" spans="1:3">
      <c r="A561">
        <v>21100383</v>
      </c>
      <c r="B561" t="s">
        <v>25</v>
      </c>
      <c r="C561" s="82">
        <v>-491575</v>
      </c>
    </row>
    <row r="562" spans="1:3">
      <c r="A562">
        <v>21400013</v>
      </c>
      <c r="B562" t="s">
        <v>1053</v>
      </c>
      <c r="C562" s="82">
        <v>2148854.7200000002</v>
      </c>
    </row>
    <row r="563" spans="1:3">
      <c r="A563">
        <v>21400033</v>
      </c>
      <c r="B563" t="s">
        <v>1055</v>
      </c>
      <c r="C563" s="82">
        <v>4985024.68</v>
      </c>
    </row>
    <row r="564" spans="1:3">
      <c r="A564">
        <v>21500023</v>
      </c>
      <c r="B564" t="s">
        <v>1346</v>
      </c>
      <c r="C564" s="82">
        <v>-9346764</v>
      </c>
    </row>
    <row r="565" spans="1:3">
      <c r="A565">
        <v>21500033</v>
      </c>
      <c r="B565" t="s">
        <v>1890</v>
      </c>
      <c r="C565" s="82">
        <v>-2541813</v>
      </c>
    </row>
    <row r="566" spans="1:3">
      <c r="A566">
        <v>21600003</v>
      </c>
      <c r="B566" t="s">
        <v>419</v>
      </c>
      <c r="C566" s="82">
        <v>-375966866.02999997</v>
      </c>
    </row>
    <row r="567" spans="1:3">
      <c r="A567">
        <v>21600011</v>
      </c>
      <c r="B567" t="s">
        <v>2097</v>
      </c>
      <c r="C567" s="82">
        <v>67608339.140000001</v>
      </c>
    </row>
    <row r="568" spans="1:3">
      <c r="A568">
        <v>21600013</v>
      </c>
      <c r="B568" t="s">
        <v>672</v>
      </c>
      <c r="C568" s="82">
        <v>77562549.519999996</v>
      </c>
    </row>
    <row r="569" spans="1:3">
      <c r="A569">
        <v>21600023</v>
      </c>
      <c r="B569" t="s">
        <v>1891</v>
      </c>
      <c r="C569" s="82">
        <v>1755001.25</v>
      </c>
    </row>
    <row r="570" spans="1:3">
      <c r="A570">
        <v>21600033</v>
      </c>
      <c r="B570" t="s">
        <v>1196</v>
      </c>
      <c r="C570" s="82">
        <v>1471103.62</v>
      </c>
    </row>
    <row r="571" spans="1:3">
      <c r="A571">
        <v>21600053</v>
      </c>
      <c r="B571" t="s">
        <v>1074</v>
      </c>
      <c r="C571" s="82">
        <v>16359946.109999999</v>
      </c>
    </row>
    <row r="572" spans="1:3">
      <c r="A572">
        <v>21610013</v>
      </c>
      <c r="B572" t="s">
        <v>342</v>
      </c>
      <c r="C572" s="82">
        <v>14632037</v>
      </c>
    </row>
    <row r="573" spans="1:3">
      <c r="A573">
        <v>21900023</v>
      </c>
      <c r="B573" t="s">
        <v>2590</v>
      </c>
      <c r="C573" s="82">
        <v>274209162.24000001</v>
      </c>
    </row>
    <row r="574" spans="1:3">
      <c r="A574">
        <v>21900033</v>
      </c>
      <c r="B574" t="s">
        <v>2591</v>
      </c>
      <c r="C574" s="82">
        <v>-273562670.01999998</v>
      </c>
    </row>
    <row r="575" spans="1:3">
      <c r="A575">
        <v>21900103</v>
      </c>
      <c r="B575" t="s">
        <v>3148</v>
      </c>
      <c r="C575" s="82">
        <v>-15220551.1</v>
      </c>
    </row>
    <row r="576" spans="1:3">
      <c r="A576">
        <v>21900113</v>
      </c>
      <c r="B576" t="s">
        <v>3149</v>
      </c>
      <c r="C576" s="82">
        <v>23932528.399999999</v>
      </c>
    </row>
    <row r="577" spans="1:3">
      <c r="A577">
        <v>21900133</v>
      </c>
      <c r="B577" t="s">
        <v>3150</v>
      </c>
      <c r="C577" s="82">
        <v>462154.7</v>
      </c>
    </row>
    <row r="578" spans="1:3">
      <c r="A578">
        <v>21900143</v>
      </c>
      <c r="B578" t="s">
        <v>3166</v>
      </c>
      <c r="C578" s="82">
        <v>234797958.33000001</v>
      </c>
    </row>
    <row r="579" spans="1:3">
      <c r="A579">
        <v>21900153</v>
      </c>
      <c r="B579" t="s">
        <v>3152</v>
      </c>
      <c r="C579" s="82">
        <v>-82179285.420000002</v>
      </c>
    </row>
    <row r="580" spans="1:3">
      <c r="A580">
        <v>21900163</v>
      </c>
      <c r="B580" t="s">
        <v>3167</v>
      </c>
      <c r="C580" s="82">
        <v>19101884</v>
      </c>
    </row>
    <row r="581" spans="1:3">
      <c r="A581">
        <v>21900173</v>
      </c>
      <c r="B581" t="s">
        <v>3154</v>
      </c>
      <c r="C581" s="82">
        <v>-6685659.3600000003</v>
      </c>
    </row>
    <row r="582" spans="1:3">
      <c r="A582">
        <v>21900183</v>
      </c>
      <c r="B582" t="s">
        <v>3155</v>
      </c>
      <c r="C582" s="82">
        <v>-2894083.33</v>
      </c>
    </row>
    <row r="583" spans="1:3">
      <c r="A583">
        <v>21900193</v>
      </c>
      <c r="B583" t="s">
        <v>3156</v>
      </c>
      <c r="C583" s="82">
        <v>1012929.08</v>
      </c>
    </row>
    <row r="584" spans="1:3">
      <c r="A584">
        <v>21900213</v>
      </c>
      <c r="B584" t="s">
        <v>1491</v>
      </c>
      <c r="C584" s="82">
        <v>-226272.69</v>
      </c>
    </row>
    <row r="585" spans="1:3">
      <c r="A585">
        <v>21900223</v>
      </c>
      <c r="B585" t="s">
        <v>3140</v>
      </c>
      <c r="C585" s="82">
        <v>-161754.15</v>
      </c>
    </row>
    <row r="586" spans="1:3">
      <c r="A586">
        <v>21900233</v>
      </c>
      <c r="B586" t="s">
        <v>3109</v>
      </c>
      <c r="C586" s="82">
        <v>5327192.8899999997</v>
      </c>
    </row>
    <row r="587" spans="1:3">
      <c r="A587">
        <v>21900243</v>
      </c>
      <c r="B587" t="s">
        <v>3157</v>
      </c>
      <c r="C587" s="82">
        <v>-8376384.9400000004</v>
      </c>
    </row>
    <row r="588" spans="1:3">
      <c r="A588">
        <v>22100353</v>
      </c>
      <c r="B588" t="s">
        <v>1959</v>
      </c>
      <c r="C588" s="82">
        <v>-10000000</v>
      </c>
    </row>
    <row r="589" spans="1:3">
      <c r="A589">
        <v>22100363</v>
      </c>
      <c r="B589" t="s">
        <v>471</v>
      </c>
      <c r="C589" s="82">
        <v>-2000000</v>
      </c>
    </row>
    <row r="590" spans="1:3">
      <c r="A590">
        <v>22100393</v>
      </c>
      <c r="B590" t="s">
        <v>474</v>
      </c>
      <c r="C590" s="82">
        <v>-15000000</v>
      </c>
    </row>
    <row r="591" spans="1:3">
      <c r="A591">
        <v>22100413</v>
      </c>
      <c r="B591" t="s">
        <v>141</v>
      </c>
      <c r="C591" s="82">
        <v>-2000000</v>
      </c>
    </row>
    <row r="592" spans="1:3">
      <c r="A592">
        <v>22100713</v>
      </c>
      <c r="B592" t="s">
        <v>513</v>
      </c>
      <c r="C592" s="82">
        <v>-300000000</v>
      </c>
    </row>
    <row r="593" spans="1:3">
      <c r="A593">
        <v>22100723</v>
      </c>
      <c r="B593" t="s">
        <v>514</v>
      </c>
      <c r="C593" s="82">
        <v>-200000000</v>
      </c>
    </row>
    <row r="594" spans="1:3">
      <c r="A594">
        <v>22100743</v>
      </c>
      <c r="B594" t="s">
        <v>1322</v>
      </c>
      <c r="C594" s="82">
        <v>-100000000</v>
      </c>
    </row>
    <row r="595" spans="1:3">
      <c r="A595">
        <v>22100823</v>
      </c>
      <c r="B595" t="s">
        <v>1921</v>
      </c>
      <c r="C595" s="82">
        <v>-250000000</v>
      </c>
    </row>
    <row r="596" spans="1:3">
      <c r="A596">
        <v>22100833</v>
      </c>
      <c r="B596" t="s">
        <v>2808</v>
      </c>
      <c r="C596" s="82">
        <v>-138460000</v>
      </c>
    </row>
    <row r="597" spans="1:3">
      <c r="A597">
        <v>22100843</v>
      </c>
      <c r="B597" t="s">
        <v>2812</v>
      </c>
      <c r="C597" s="82">
        <v>-23400000</v>
      </c>
    </row>
    <row r="598" spans="1:3">
      <c r="A598">
        <v>22100923</v>
      </c>
      <c r="B598" t="s">
        <v>2402</v>
      </c>
      <c r="C598" s="82">
        <v>-250000000</v>
      </c>
    </row>
    <row r="599" spans="1:3">
      <c r="A599">
        <v>22100933</v>
      </c>
      <c r="B599" t="s">
        <v>2403</v>
      </c>
      <c r="C599" s="82">
        <v>-45000000</v>
      </c>
    </row>
    <row r="600" spans="1:3">
      <c r="A600">
        <v>22100973</v>
      </c>
      <c r="B600" t="s">
        <v>196</v>
      </c>
      <c r="C600" s="82">
        <v>-250000000</v>
      </c>
    </row>
    <row r="601" spans="1:3">
      <c r="A601">
        <v>22100993</v>
      </c>
      <c r="B601" t="s">
        <v>1736</v>
      </c>
      <c r="C601" s="82">
        <v>-150000000</v>
      </c>
    </row>
    <row r="602" spans="1:3">
      <c r="A602">
        <v>22101023</v>
      </c>
      <c r="B602" t="s">
        <v>1032</v>
      </c>
      <c r="C602" s="82">
        <v>-250000000</v>
      </c>
    </row>
    <row r="603" spans="1:3">
      <c r="A603">
        <v>22101033</v>
      </c>
      <c r="B603" t="s">
        <v>1893</v>
      </c>
      <c r="C603" s="82">
        <v>-300000000</v>
      </c>
    </row>
    <row r="604" spans="1:3">
      <c r="A604">
        <v>22101053</v>
      </c>
      <c r="B604" t="s">
        <v>1943</v>
      </c>
      <c r="C604" s="82">
        <v>-250000000</v>
      </c>
    </row>
    <row r="605" spans="1:3">
      <c r="A605">
        <v>22101113</v>
      </c>
      <c r="B605" t="s">
        <v>1605</v>
      </c>
      <c r="C605" s="82">
        <v>-350000000</v>
      </c>
    </row>
    <row r="606" spans="1:3">
      <c r="A606">
        <v>22101123</v>
      </c>
      <c r="B606" t="s">
        <v>2137</v>
      </c>
      <c r="C606" s="82">
        <v>-325000000</v>
      </c>
    </row>
    <row r="607" spans="1:3">
      <c r="A607">
        <v>22101133</v>
      </c>
      <c r="B607" t="s">
        <v>2132</v>
      </c>
      <c r="C607" s="82">
        <v>-250000000</v>
      </c>
    </row>
    <row r="608" spans="1:3">
      <c r="A608">
        <v>22101143</v>
      </c>
      <c r="B608" t="s">
        <v>2247</v>
      </c>
      <c r="C608" s="82">
        <v>-300000000</v>
      </c>
    </row>
    <row r="609" spans="1:3">
      <c r="A609">
        <v>22600083</v>
      </c>
      <c r="B609" t="s">
        <v>2243</v>
      </c>
      <c r="C609" s="82">
        <v>13097.67</v>
      </c>
    </row>
    <row r="610" spans="1:3">
      <c r="A610">
        <v>22700003</v>
      </c>
      <c r="B610" t="s">
        <v>2289</v>
      </c>
      <c r="C610" s="82">
        <v>-1263014.02</v>
      </c>
    </row>
    <row r="611" spans="1:3">
      <c r="A611">
        <v>22820011</v>
      </c>
      <c r="B611" t="s">
        <v>1864</v>
      </c>
      <c r="C611" s="82">
        <v>-70000</v>
      </c>
    </row>
    <row r="612" spans="1:3">
      <c r="A612">
        <v>22820012</v>
      </c>
      <c r="B612" t="s">
        <v>1865</v>
      </c>
      <c r="C612" s="82">
        <v>-1010000</v>
      </c>
    </row>
    <row r="613" spans="1:3">
      <c r="A613">
        <v>22830003</v>
      </c>
      <c r="B613" t="s">
        <v>1058</v>
      </c>
      <c r="C613" s="82">
        <v>-57482087.240000002</v>
      </c>
    </row>
    <row r="614" spans="1:3">
      <c r="A614">
        <v>22830013</v>
      </c>
      <c r="B614" t="s">
        <v>1057</v>
      </c>
      <c r="C614" s="82">
        <v>-5808182.8700000001</v>
      </c>
    </row>
    <row r="615" spans="1:3">
      <c r="A615">
        <v>22830023</v>
      </c>
      <c r="B615" t="s">
        <v>1434</v>
      </c>
      <c r="C615" s="82">
        <v>-64378546.329999998</v>
      </c>
    </row>
    <row r="616" spans="1:3">
      <c r="A616">
        <v>22830033</v>
      </c>
      <c r="B616" t="s">
        <v>2420</v>
      </c>
      <c r="C616" s="82">
        <v>-1393023.69</v>
      </c>
    </row>
    <row r="617" spans="1:3">
      <c r="A617">
        <v>22830043</v>
      </c>
      <c r="B617" t="s">
        <v>2836</v>
      </c>
      <c r="C617" s="82">
        <v>-106672.28</v>
      </c>
    </row>
    <row r="618" spans="1:3">
      <c r="A618">
        <v>22830053</v>
      </c>
      <c r="B618" t="s">
        <v>2994</v>
      </c>
      <c r="C618" s="82">
        <v>-1727279.53</v>
      </c>
    </row>
    <row r="619" spans="1:3">
      <c r="A619">
        <v>22830063</v>
      </c>
      <c r="B619" t="s">
        <v>3043</v>
      </c>
      <c r="C619" s="82">
        <v>-19131</v>
      </c>
    </row>
    <row r="620" spans="1:3">
      <c r="A620">
        <v>22830073</v>
      </c>
      <c r="B620" t="s">
        <v>3044</v>
      </c>
      <c r="C620" s="82">
        <v>-29851.5</v>
      </c>
    </row>
    <row r="621" spans="1:3">
      <c r="A621">
        <v>22840012</v>
      </c>
      <c r="B621" t="s">
        <v>2508</v>
      </c>
      <c r="C621" s="82">
        <v>-609250</v>
      </c>
    </row>
    <row r="622" spans="1:3">
      <c r="A622">
        <v>22840021</v>
      </c>
      <c r="B622" t="s">
        <v>1620</v>
      </c>
      <c r="C622" s="82">
        <v>-200000</v>
      </c>
    </row>
    <row r="623" spans="1:3">
      <c r="A623">
        <v>22840022</v>
      </c>
      <c r="B623" t="s">
        <v>2509</v>
      </c>
      <c r="C623" s="82">
        <v>-1919341.5</v>
      </c>
    </row>
    <row r="624" spans="1:3">
      <c r="A624">
        <v>22840031</v>
      </c>
      <c r="B624" t="s">
        <v>1635</v>
      </c>
      <c r="C624" s="82">
        <v>-258000</v>
      </c>
    </row>
    <row r="625" spans="1:3">
      <c r="A625">
        <v>22840032</v>
      </c>
      <c r="B625" t="s">
        <v>2510</v>
      </c>
      <c r="C625" s="82">
        <v>-3300000.33</v>
      </c>
    </row>
    <row r="626" spans="1:3">
      <c r="A626">
        <v>22840042</v>
      </c>
      <c r="B626" t="s">
        <v>2511</v>
      </c>
      <c r="C626" s="82">
        <v>-238999.97</v>
      </c>
    </row>
    <row r="627" spans="1:3">
      <c r="A627">
        <v>22840051</v>
      </c>
      <c r="B627" t="s">
        <v>1636</v>
      </c>
      <c r="C627" s="82">
        <v>-30000</v>
      </c>
    </row>
    <row r="628" spans="1:3">
      <c r="A628">
        <v>22840062</v>
      </c>
      <c r="B628" t="s">
        <v>2513</v>
      </c>
      <c r="C628" s="82">
        <v>-1300000</v>
      </c>
    </row>
    <row r="629" spans="1:3">
      <c r="A629">
        <v>22840081</v>
      </c>
      <c r="B629" t="s">
        <v>1621</v>
      </c>
      <c r="C629" s="82">
        <v>-550000</v>
      </c>
    </row>
    <row r="630" spans="1:3">
      <c r="A630">
        <v>22840082</v>
      </c>
      <c r="B630" t="s">
        <v>2514</v>
      </c>
      <c r="C630" s="82">
        <v>-2500000</v>
      </c>
    </row>
    <row r="631" spans="1:3">
      <c r="A631">
        <v>22840092</v>
      </c>
      <c r="B631" t="s">
        <v>2515</v>
      </c>
      <c r="C631" s="82">
        <v>-2050000</v>
      </c>
    </row>
    <row r="632" spans="1:3">
      <c r="A632">
        <v>22840102</v>
      </c>
      <c r="B632" t="s">
        <v>2516</v>
      </c>
      <c r="C632" s="82">
        <v>-522500</v>
      </c>
    </row>
    <row r="633" spans="1:3">
      <c r="A633">
        <v>22840111</v>
      </c>
      <c r="B633" t="s">
        <v>1637</v>
      </c>
      <c r="C633" s="82">
        <v>-20000</v>
      </c>
    </row>
    <row r="634" spans="1:3">
      <c r="A634">
        <v>22840112</v>
      </c>
      <c r="B634" t="s">
        <v>2517</v>
      </c>
      <c r="C634" s="82">
        <v>-200000</v>
      </c>
    </row>
    <row r="635" spans="1:3">
      <c r="A635">
        <v>22840122</v>
      </c>
      <c r="B635" t="s">
        <v>2518</v>
      </c>
      <c r="C635" s="82">
        <v>-140000</v>
      </c>
    </row>
    <row r="636" spans="1:3">
      <c r="A636">
        <v>22840131</v>
      </c>
      <c r="B636" t="s">
        <v>1622</v>
      </c>
      <c r="C636" s="82">
        <v>-500000</v>
      </c>
    </row>
    <row r="637" spans="1:3">
      <c r="A637">
        <v>22840132</v>
      </c>
      <c r="B637" t="s">
        <v>2519</v>
      </c>
      <c r="C637" s="82">
        <v>-100000</v>
      </c>
    </row>
    <row r="638" spans="1:3">
      <c r="A638">
        <v>22840161</v>
      </c>
      <c r="B638" t="s">
        <v>1623</v>
      </c>
      <c r="C638" s="82">
        <v>-350000.2</v>
      </c>
    </row>
    <row r="639" spans="1:3">
      <c r="A639">
        <v>22840162</v>
      </c>
      <c r="B639" t="s">
        <v>3085</v>
      </c>
      <c r="C639" s="82">
        <v>-299856</v>
      </c>
    </row>
    <row r="640" spans="1:3">
      <c r="A640">
        <v>22840171</v>
      </c>
      <c r="B640" t="s">
        <v>1624</v>
      </c>
      <c r="C640" s="82">
        <v>-50000</v>
      </c>
    </row>
    <row r="641" spans="1:3">
      <c r="A641">
        <v>22840181</v>
      </c>
      <c r="B641" t="s">
        <v>1638</v>
      </c>
      <c r="C641" s="82">
        <v>-2925000</v>
      </c>
    </row>
    <row r="642" spans="1:3">
      <c r="A642">
        <v>22840191</v>
      </c>
      <c r="B642" t="s">
        <v>1625</v>
      </c>
      <c r="C642" s="82">
        <v>-250000</v>
      </c>
    </row>
    <row r="643" spans="1:3">
      <c r="A643">
        <v>22840221</v>
      </c>
      <c r="B643" t="s">
        <v>1646</v>
      </c>
      <c r="C643" s="82">
        <v>-200000</v>
      </c>
    </row>
    <row r="644" spans="1:3">
      <c r="A644">
        <v>22840231</v>
      </c>
      <c r="B644" t="s">
        <v>441</v>
      </c>
      <c r="C644" s="82">
        <v>-75000</v>
      </c>
    </row>
    <row r="645" spans="1:3">
      <c r="A645">
        <v>22840251</v>
      </c>
      <c r="B645" t="s">
        <v>984</v>
      </c>
      <c r="C645" s="82">
        <v>-11708823</v>
      </c>
    </row>
    <row r="646" spans="1:3">
      <c r="A646">
        <v>22840281</v>
      </c>
      <c r="B646" t="s">
        <v>2301</v>
      </c>
      <c r="C646" s="82">
        <v>-50000</v>
      </c>
    </row>
    <row r="647" spans="1:3">
      <c r="A647">
        <v>22840301</v>
      </c>
      <c r="B647" t="s">
        <v>2465</v>
      </c>
      <c r="C647" s="82">
        <v>-175000</v>
      </c>
    </row>
    <row r="648" spans="1:3">
      <c r="A648">
        <v>22840311</v>
      </c>
      <c r="B648" t="s">
        <v>2466</v>
      </c>
      <c r="C648" s="82">
        <v>-96000</v>
      </c>
    </row>
    <row r="649" spans="1:3">
      <c r="A649">
        <v>22840321</v>
      </c>
      <c r="B649" t="s">
        <v>2647</v>
      </c>
      <c r="C649" s="82">
        <v>-145393439</v>
      </c>
    </row>
    <row r="650" spans="1:3">
      <c r="A650">
        <v>22840331</v>
      </c>
      <c r="B650" t="s">
        <v>3086</v>
      </c>
      <c r="C650" s="82">
        <v>-78194888</v>
      </c>
    </row>
    <row r="651" spans="1:3">
      <c r="A651">
        <v>22840332</v>
      </c>
      <c r="B651" t="s">
        <v>2512</v>
      </c>
      <c r="C651" s="82">
        <v>-22239450.449999999</v>
      </c>
    </row>
    <row r="652" spans="1:3">
      <c r="A652">
        <v>22840341</v>
      </c>
      <c r="B652" t="s">
        <v>3065</v>
      </c>
      <c r="C652" s="82">
        <v>-27191021</v>
      </c>
    </row>
    <row r="653" spans="1:3">
      <c r="A653">
        <v>22841001</v>
      </c>
      <c r="B653" t="s">
        <v>1626</v>
      </c>
      <c r="C653" s="82">
        <v>-4610484.08</v>
      </c>
    </row>
    <row r="654" spans="1:3">
      <c r="A654">
        <v>23001021</v>
      </c>
      <c r="B654" t="s">
        <v>29</v>
      </c>
      <c r="C654" s="82">
        <v>-2156564.65</v>
      </c>
    </row>
    <row r="655" spans="1:3">
      <c r="A655">
        <v>23001031</v>
      </c>
      <c r="B655" t="s">
        <v>1167</v>
      </c>
      <c r="C655" s="82">
        <v>-1175579.3700000001</v>
      </c>
    </row>
    <row r="656" spans="1:3">
      <c r="A656">
        <v>23001041</v>
      </c>
      <c r="B656" t="s">
        <v>385</v>
      </c>
      <c r="C656" s="82">
        <v>-2519696.69</v>
      </c>
    </row>
    <row r="657" spans="1:3">
      <c r="A657">
        <v>23001043</v>
      </c>
      <c r="B657" t="s">
        <v>2663</v>
      </c>
      <c r="C657" s="82">
        <v>-423193.55</v>
      </c>
    </row>
    <row r="658" spans="1:3">
      <c r="A658">
        <v>23001061</v>
      </c>
      <c r="B658" t="s">
        <v>1059</v>
      </c>
      <c r="C658" s="82">
        <v>-7631115.0099999998</v>
      </c>
    </row>
    <row r="659" spans="1:3">
      <c r="A659">
        <v>23001071</v>
      </c>
      <c r="B659" t="s">
        <v>876</v>
      </c>
      <c r="C659" s="82">
        <v>-8905263.8300000001</v>
      </c>
    </row>
    <row r="660" spans="1:3">
      <c r="A660">
        <v>23001092</v>
      </c>
      <c r="B660" t="s">
        <v>545</v>
      </c>
      <c r="C660" s="82">
        <v>-7361056.2199999997</v>
      </c>
    </row>
    <row r="661" spans="1:3">
      <c r="A661">
        <v>23001131</v>
      </c>
      <c r="B661" t="s">
        <v>2451</v>
      </c>
      <c r="C661" s="82">
        <v>-6861913.0899999999</v>
      </c>
    </row>
    <row r="662" spans="1:3">
      <c r="A662">
        <v>23001141</v>
      </c>
      <c r="B662" t="s">
        <v>2658</v>
      </c>
      <c r="C662" s="82">
        <v>-583477.06000000006</v>
      </c>
    </row>
    <row r="663" spans="1:3">
      <c r="A663">
        <v>23001151</v>
      </c>
      <c r="B663" t="s">
        <v>2770</v>
      </c>
      <c r="C663" s="82">
        <v>-264141.68</v>
      </c>
    </row>
    <row r="664" spans="1:3">
      <c r="A664">
        <v>23001231</v>
      </c>
      <c r="B664" t="s">
        <v>2628</v>
      </c>
      <c r="C664" s="82">
        <v>-1630093.03</v>
      </c>
    </row>
    <row r="665" spans="1:3">
      <c r="A665">
        <v>23002011</v>
      </c>
      <c r="B665" t="s">
        <v>1870</v>
      </c>
      <c r="C665" s="82">
        <v>-846940.89</v>
      </c>
    </row>
    <row r="666" spans="1:3">
      <c r="A666">
        <v>23002041</v>
      </c>
      <c r="B666" t="s">
        <v>1220</v>
      </c>
      <c r="C666" s="82">
        <v>-8667075.6500000004</v>
      </c>
    </row>
    <row r="667" spans="1:3">
      <c r="A667">
        <v>23002061</v>
      </c>
      <c r="B667" t="s">
        <v>66</v>
      </c>
      <c r="C667" s="82">
        <v>114248</v>
      </c>
    </row>
    <row r="668" spans="1:3">
      <c r="A668">
        <v>23002071</v>
      </c>
      <c r="B668" t="s">
        <v>50</v>
      </c>
      <c r="C668" s="82">
        <v>266857.81</v>
      </c>
    </row>
    <row r="669" spans="1:3">
      <c r="A669">
        <v>23002072</v>
      </c>
      <c r="B669" t="s">
        <v>2664</v>
      </c>
      <c r="C669" s="82">
        <v>1804646.16</v>
      </c>
    </row>
    <row r="670" spans="1:3">
      <c r="A670">
        <v>23002091</v>
      </c>
      <c r="B670" t="s">
        <v>548</v>
      </c>
      <c r="C670" s="82">
        <v>-381105.81</v>
      </c>
    </row>
    <row r="671" spans="1:3">
      <c r="A671">
        <v>23002092</v>
      </c>
      <c r="B671" t="s">
        <v>549</v>
      </c>
      <c r="C671" s="82">
        <v>-1804646.16</v>
      </c>
    </row>
    <row r="672" spans="1:3">
      <c r="A672">
        <v>23108323</v>
      </c>
      <c r="B672" t="s">
        <v>145</v>
      </c>
      <c r="C672" s="82">
        <v>-40000000</v>
      </c>
    </row>
    <row r="673" spans="1:3">
      <c r="A673">
        <v>23108383</v>
      </c>
      <c r="B673" t="s">
        <v>1009</v>
      </c>
      <c r="C673" s="82">
        <v>-45000000</v>
      </c>
    </row>
    <row r="674" spans="1:3">
      <c r="A674">
        <v>23200011</v>
      </c>
      <c r="B674" t="s">
        <v>1779</v>
      </c>
      <c r="C674" s="82">
        <v>-5175642.8499999996</v>
      </c>
    </row>
    <row r="675" spans="1:3">
      <c r="A675">
        <v>23200031</v>
      </c>
      <c r="B675" t="s">
        <v>430</v>
      </c>
      <c r="C675" s="82">
        <v>-18462097.43</v>
      </c>
    </row>
    <row r="676" spans="1:3">
      <c r="A676">
        <v>23200033</v>
      </c>
      <c r="B676" t="s">
        <v>434</v>
      </c>
      <c r="C676" s="82">
        <v>-263478.03999999998</v>
      </c>
    </row>
    <row r="677" spans="1:3">
      <c r="A677">
        <v>23200041</v>
      </c>
      <c r="B677" t="s">
        <v>818</v>
      </c>
      <c r="C677" s="82">
        <v>-8653110</v>
      </c>
    </row>
    <row r="678" spans="1:3">
      <c r="A678">
        <v>23200051</v>
      </c>
      <c r="B678" t="s">
        <v>819</v>
      </c>
      <c r="C678" s="82">
        <v>-8299656.25</v>
      </c>
    </row>
    <row r="679" spans="1:3">
      <c r="A679">
        <v>23200061</v>
      </c>
      <c r="B679" t="s">
        <v>375</v>
      </c>
      <c r="C679" s="82">
        <v>-27411543.780000001</v>
      </c>
    </row>
    <row r="680" spans="1:3">
      <c r="A680">
        <v>23200063</v>
      </c>
      <c r="B680" t="s">
        <v>2202</v>
      </c>
      <c r="C680" s="82">
        <v>-3867.41</v>
      </c>
    </row>
    <row r="681" spans="1:3">
      <c r="A681">
        <v>23200071</v>
      </c>
      <c r="B681" t="s">
        <v>1899</v>
      </c>
      <c r="C681" s="82">
        <v>-2151048.4</v>
      </c>
    </row>
    <row r="682" spans="1:3">
      <c r="A682">
        <v>23200081</v>
      </c>
      <c r="B682" t="s">
        <v>1900</v>
      </c>
      <c r="C682" s="82">
        <v>-3625081.01</v>
      </c>
    </row>
    <row r="683" spans="1:3">
      <c r="A683">
        <v>23200101</v>
      </c>
      <c r="B683" t="s">
        <v>809</v>
      </c>
      <c r="C683" s="82">
        <v>-1953544.6</v>
      </c>
    </row>
    <row r="684" spans="1:3">
      <c r="A684">
        <v>23200103</v>
      </c>
      <c r="B684" t="s">
        <v>136</v>
      </c>
      <c r="C684" s="82">
        <v>-57137.37</v>
      </c>
    </row>
    <row r="685" spans="1:3">
      <c r="A685">
        <v>23200111</v>
      </c>
      <c r="B685" t="s">
        <v>1901</v>
      </c>
      <c r="C685" s="82">
        <v>-458084.05</v>
      </c>
    </row>
    <row r="686" spans="1:3">
      <c r="A686">
        <v>23200121</v>
      </c>
      <c r="B686" t="s">
        <v>1647</v>
      </c>
      <c r="C686" s="82">
        <v>-284800.74</v>
      </c>
    </row>
    <row r="687" spans="1:3">
      <c r="A687">
        <v>23200222</v>
      </c>
      <c r="B687" t="s">
        <v>279</v>
      </c>
      <c r="C687" s="82">
        <v>-11527174.869999999</v>
      </c>
    </row>
    <row r="688" spans="1:3">
      <c r="A688">
        <v>23200242</v>
      </c>
      <c r="B688" t="s">
        <v>1701</v>
      </c>
      <c r="C688" s="82">
        <v>-45074319.409999996</v>
      </c>
    </row>
    <row r="689" spans="1:3">
      <c r="A689">
        <v>23200333</v>
      </c>
      <c r="B689" t="s">
        <v>1045</v>
      </c>
      <c r="C689" s="82">
        <v>-14014173.92</v>
      </c>
    </row>
    <row r="690" spans="1:3">
      <c r="A690">
        <v>23200483</v>
      </c>
      <c r="B690" t="s">
        <v>665</v>
      </c>
      <c r="C690" s="82">
        <v>-20304414.850000001</v>
      </c>
    </row>
    <row r="691" spans="1:3">
      <c r="A691">
        <v>23200493</v>
      </c>
      <c r="B691" t="s">
        <v>3094</v>
      </c>
      <c r="C691" s="82">
        <v>-358880.38</v>
      </c>
    </row>
    <row r="692" spans="1:3">
      <c r="A692">
        <v>23200543</v>
      </c>
      <c r="B692" t="s">
        <v>735</v>
      </c>
      <c r="C692" s="82">
        <v>-55307422.049999997</v>
      </c>
    </row>
    <row r="693" spans="1:3">
      <c r="A693">
        <v>23200643</v>
      </c>
      <c r="B693" t="s">
        <v>640</v>
      </c>
      <c r="C693" s="82">
        <v>-7173282.5599999996</v>
      </c>
    </row>
    <row r="694" spans="1:3">
      <c r="A694">
        <v>23200653</v>
      </c>
      <c r="B694" t="s">
        <v>1694</v>
      </c>
      <c r="C694" s="82">
        <v>-2740204.76</v>
      </c>
    </row>
    <row r="695" spans="1:3">
      <c r="A695">
        <v>23200693</v>
      </c>
      <c r="B695" t="s">
        <v>1368</v>
      </c>
      <c r="C695">
        <v>-109.24</v>
      </c>
    </row>
    <row r="696" spans="1:3">
      <c r="A696">
        <v>23200733</v>
      </c>
      <c r="B696" t="s">
        <v>248</v>
      </c>
      <c r="C696" s="82">
        <v>-2290.41</v>
      </c>
    </row>
    <row r="697" spans="1:3">
      <c r="A697">
        <v>23200743</v>
      </c>
      <c r="B697" t="s">
        <v>1946</v>
      </c>
      <c r="C697" s="82">
        <v>-14867.77</v>
      </c>
    </row>
    <row r="698" spans="1:3">
      <c r="A698">
        <v>23200753</v>
      </c>
      <c r="B698" t="s">
        <v>1674</v>
      </c>
      <c r="C698">
        <v>-277.68</v>
      </c>
    </row>
    <row r="699" spans="1:3">
      <c r="A699">
        <v>23200763</v>
      </c>
      <c r="B699" t="s">
        <v>1945</v>
      </c>
      <c r="C699" s="82">
        <v>-6999.4</v>
      </c>
    </row>
    <row r="700" spans="1:3">
      <c r="A700">
        <v>23200773</v>
      </c>
      <c r="B700" t="s">
        <v>1128</v>
      </c>
      <c r="C700" s="82">
        <v>-24849.18</v>
      </c>
    </row>
    <row r="701" spans="1:3">
      <c r="A701">
        <v>23201003</v>
      </c>
      <c r="B701" t="s">
        <v>783</v>
      </c>
      <c r="C701" s="82">
        <v>-17098039.690000001</v>
      </c>
    </row>
    <row r="702" spans="1:3">
      <c r="A702">
        <v>23201013</v>
      </c>
      <c r="B702" t="s">
        <v>1461</v>
      </c>
      <c r="C702" s="82">
        <v>-6322184.7300000004</v>
      </c>
    </row>
    <row r="703" spans="1:3">
      <c r="A703">
        <v>23201033</v>
      </c>
      <c r="B703" t="s">
        <v>1169</v>
      </c>
      <c r="C703" s="82">
        <v>-164079.17000000001</v>
      </c>
    </row>
    <row r="704" spans="1:3">
      <c r="A704">
        <v>23201043</v>
      </c>
      <c r="B704" t="s">
        <v>498</v>
      </c>
      <c r="C704" s="82">
        <v>-24439.11</v>
      </c>
    </row>
    <row r="705" spans="1:3">
      <c r="A705">
        <v>23201053</v>
      </c>
      <c r="B705" t="s">
        <v>2659</v>
      </c>
      <c r="C705" s="82">
        <v>-112304.8</v>
      </c>
    </row>
    <row r="706" spans="1:3">
      <c r="A706">
        <v>23201073</v>
      </c>
      <c r="B706" t="s">
        <v>1292</v>
      </c>
      <c r="C706">
        <v>-817.36</v>
      </c>
    </row>
    <row r="707" spans="1:3">
      <c r="A707">
        <v>23201093</v>
      </c>
      <c r="B707" t="s">
        <v>2201</v>
      </c>
      <c r="C707">
        <v>3.06</v>
      </c>
    </row>
    <row r="708" spans="1:3">
      <c r="A708">
        <v>23201113</v>
      </c>
      <c r="B708" t="s">
        <v>575</v>
      </c>
      <c r="C708" s="82">
        <v>7484.44</v>
      </c>
    </row>
    <row r="709" spans="1:3">
      <c r="A709">
        <v>23201153</v>
      </c>
      <c r="B709" t="s">
        <v>2734</v>
      </c>
      <c r="C709" s="82">
        <v>2256</v>
      </c>
    </row>
    <row r="710" spans="1:3">
      <c r="A710">
        <v>23201163</v>
      </c>
      <c r="B710" t="s">
        <v>2735</v>
      </c>
      <c r="C710" s="82">
        <v>-7274.88</v>
      </c>
    </row>
    <row r="711" spans="1:3">
      <c r="A711">
        <v>23201173</v>
      </c>
      <c r="B711" t="s">
        <v>496</v>
      </c>
      <c r="C711" s="82">
        <v>13231.47</v>
      </c>
    </row>
    <row r="712" spans="1:3">
      <c r="A712">
        <v>23201193</v>
      </c>
      <c r="B712" t="s">
        <v>2736</v>
      </c>
      <c r="C712" s="82">
        <v>-18771.7</v>
      </c>
    </row>
    <row r="713" spans="1:3">
      <c r="A713">
        <v>23201203</v>
      </c>
      <c r="B713" t="s">
        <v>2737</v>
      </c>
      <c r="C713" s="82">
        <v>-3301.36</v>
      </c>
    </row>
    <row r="714" spans="1:3">
      <c r="A714">
        <v>23202173</v>
      </c>
      <c r="B714" t="s">
        <v>416</v>
      </c>
      <c r="C714">
        <v>-142.49</v>
      </c>
    </row>
    <row r="715" spans="1:3">
      <c r="A715">
        <v>23202183</v>
      </c>
      <c r="B715" t="s">
        <v>1255</v>
      </c>
      <c r="C715" s="82">
        <v>-135429.62</v>
      </c>
    </row>
    <row r="716" spans="1:3">
      <c r="A716">
        <v>23300043</v>
      </c>
      <c r="B716" t="s">
        <v>1034</v>
      </c>
      <c r="C716" s="82">
        <v>-28932785.219999999</v>
      </c>
    </row>
    <row r="717" spans="1:3">
      <c r="A717">
        <v>23500003</v>
      </c>
      <c r="B717" t="s">
        <v>2755</v>
      </c>
      <c r="C717" s="82">
        <v>-21759809.739999998</v>
      </c>
    </row>
    <row r="718" spans="1:3">
      <c r="A718">
        <v>23500011</v>
      </c>
      <c r="B718" t="s">
        <v>991</v>
      </c>
      <c r="C718" s="82">
        <v>-4662953.8099999996</v>
      </c>
    </row>
    <row r="719" spans="1:3">
      <c r="A719">
        <v>23600021</v>
      </c>
      <c r="B719" t="s">
        <v>2494</v>
      </c>
      <c r="C719" s="82">
        <v>-4844992.41</v>
      </c>
    </row>
    <row r="720" spans="1:3">
      <c r="A720">
        <v>23600022</v>
      </c>
      <c r="B720" t="s">
        <v>2495</v>
      </c>
      <c r="C720" s="82">
        <v>-2412007.73</v>
      </c>
    </row>
    <row r="721" spans="1:3">
      <c r="A721">
        <v>23600063</v>
      </c>
      <c r="B721" t="s">
        <v>949</v>
      </c>
      <c r="C721">
        <v>-88.15</v>
      </c>
    </row>
    <row r="722" spans="1:3">
      <c r="A722">
        <v>23600093</v>
      </c>
      <c r="B722" t="s">
        <v>344</v>
      </c>
      <c r="C722">
        <v>-439.29</v>
      </c>
    </row>
    <row r="723" spans="1:3">
      <c r="A723">
        <v>23600201</v>
      </c>
      <c r="B723" t="s">
        <v>487</v>
      </c>
      <c r="C723" s="82">
        <v>-50884489.25</v>
      </c>
    </row>
    <row r="724" spans="1:3">
      <c r="A724">
        <v>23600211</v>
      </c>
      <c r="B724" t="s">
        <v>488</v>
      </c>
      <c r="C724" s="82">
        <v>-5912495.8899999997</v>
      </c>
    </row>
    <row r="725" spans="1:3">
      <c r="A725">
        <v>23600213</v>
      </c>
      <c r="B725" t="s">
        <v>1855</v>
      </c>
      <c r="C725" s="82">
        <v>-170178.89</v>
      </c>
    </row>
    <row r="726" spans="1:3">
      <c r="A726">
        <v>23600221</v>
      </c>
      <c r="B726" t="s">
        <v>714</v>
      </c>
      <c r="C726" s="82">
        <v>251038.71</v>
      </c>
    </row>
    <row r="727" spans="1:3">
      <c r="A727">
        <v>23600232</v>
      </c>
      <c r="B727" t="s">
        <v>489</v>
      </c>
      <c r="C727" s="82">
        <v>-23722363.699999999</v>
      </c>
    </row>
    <row r="728" spans="1:3">
      <c r="A728">
        <v>23600351</v>
      </c>
      <c r="B728" t="s">
        <v>1664</v>
      </c>
      <c r="C728" s="82">
        <v>-6475453.1600000001</v>
      </c>
    </row>
    <row r="729" spans="1:3">
      <c r="A729">
        <v>23600391</v>
      </c>
      <c r="B729" t="s">
        <v>745</v>
      </c>
      <c r="C729" s="82">
        <v>-128710.56</v>
      </c>
    </row>
    <row r="730" spans="1:3">
      <c r="A730">
        <v>23600421</v>
      </c>
      <c r="B730" t="s">
        <v>2707</v>
      </c>
      <c r="C730">
        <v>-11.61</v>
      </c>
    </row>
    <row r="731" spans="1:3">
      <c r="A731">
        <v>23600471</v>
      </c>
      <c r="B731" t="s">
        <v>1847</v>
      </c>
      <c r="C731" s="82">
        <v>-6761110.8499999996</v>
      </c>
    </row>
    <row r="732" spans="1:3">
      <c r="A732">
        <v>23600552</v>
      </c>
      <c r="B732" t="s">
        <v>1847</v>
      </c>
      <c r="C732" s="82">
        <v>-5186005.7699999996</v>
      </c>
    </row>
    <row r="733" spans="1:3">
      <c r="A733">
        <v>23600602</v>
      </c>
      <c r="B733" t="s">
        <v>1848</v>
      </c>
      <c r="C733" s="82">
        <v>-5977229.1600000001</v>
      </c>
    </row>
    <row r="734" spans="1:3">
      <c r="A734">
        <v>23601003</v>
      </c>
      <c r="B734" t="s">
        <v>1731</v>
      </c>
      <c r="C734" s="82">
        <v>-133068.89000000001</v>
      </c>
    </row>
    <row r="735" spans="1:3">
      <c r="A735">
        <v>23601013</v>
      </c>
      <c r="B735" t="s">
        <v>2496</v>
      </c>
      <c r="C735" s="82">
        <v>-59103.34</v>
      </c>
    </row>
    <row r="736" spans="1:3">
      <c r="A736">
        <v>23601023</v>
      </c>
      <c r="B736" t="s">
        <v>689</v>
      </c>
      <c r="C736" s="82">
        <v>-9598.17</v>
      </c>
    </row>
    <row r="737" spans="1:3">
      <c r="A737">
        <v>23601043</v>
      </c>
      <c r="B737" t="s">
        <v>1856</v>
      </c>
      <c r="C737" s="82">
        <v>-96719.47</v>
      </c>
    </row>
    <row r="738" spans="1:3">
      <c r="A738">
        <v>23700323</v>
      </c>
      <c r="B738" t="s">
        <v>1702</v>
      </c>
      <c r="C738" s="82">
        <v>-91875</v>
      </c>
    </row>
    <row r="739" spans="1:3">
      <c r="A739">
        <v>23700333</v>
      </c>
      <c r="B739" t="s">
        <v>1703</v>
      </c>
      <c r="C739" s="82">
        <v>-18400.16</v>
      </c>
    </row>
    <row r="740" spans="1:3">
      <c r="A740">
        <v>23700363</v>
      </c>
      <c r="B740" t="s">
        <v>1704</v>
      </c>
      <c r="C740" s="82">
        <v>-134062.5</v>
      </c>
    </row>
    <row r="741" spans="1:3">
      <c r="A741">
        <v>23700383</v>
      </c>
      <c r="B741" t="s">
        <v>199</v>
      </c>
      <c r="C741" s="82">
        <v>-18000</v>
      </c>
    </row>
    <row r="742" spans="1:3">
      <c r="A742">
        <v>23700713</v>
      </c>
      <c r="B742" t="s">
        <v>1165</v>
      </c>
      <c r="C742" s="82">
        <v>-67450.850000000006</v>
      </c>
    </row>
    <row r="743" spans="1:3">
      <c r="A743">
        <v>23700813</v>
      </c>
      <c r="B743" t="s">
        <v>402</v>
      </c>
      <c r="C743" s="82">
        <v>-2041666.49</v>
      </c>
    </row>
    <row r="744" spans="1:3">
      <c r="A744">
        <v>23700823</v>
      </c>
      <c r="B744" t="s">
        <v>132</v>
      </c>
      <c r="C744" s="82">
        <v>-5054999.82</v>
      </c>
    </row>
    <row r="745" spans="1:3">
      <c r="A745">
        <v>23700841</v>
      </c>
      <c r="B745" t="s">
        <v>1269</v>
      </c>
      <c r="C745" s="82">
        <v>-256815.09</v>
      </c>
    </row>
    <row r="746" spans="1:3">
      <c r="A746">
        <v>23700873</v>
      </c>
      <c r="B746" t="s">
        <v>1917</v>
      </c>
      <c r="C746" s="82">
        <v>-7897500</v>
      </c>
    </row>
    <row r="747" spans="1:3">
      <c r="A747">
        <v>23700963</v>
      </c>
      <c r="B747" t="s">
        <v>1976</v>
      </c>
      <c r="C747" s="82">
        <v>-2322660.0099999998</v>
      </c>
    </row>
    <row r="748" spans="1:3">
      <c r="A748">
        <v>23700973</v>
      </c>
      <c r="B748" t="s">
        <v>1977</v>
      </c>
      <c r="C748" s="82">
        <v>-796875</v>
      </c>
    </row>
    <row r="749" spans="1:3">
      <c r="A749">
        <v>23700993</v>
      </c>
      <c r="B749" t="s">
        <v>1735</v>
      </c>
      <c r="C749" s="82">
        <v>-2598500</v>
      </c>
    </row>
    <row r="750" spans="1:3">
      <c r="A750">
        <v>23701013</v>
      </c>
      <c r="B750" t="s">
        <v>1035</v>
      </c>
      <c r="C750" s="82">
        <v>-17975.259999999998</v>
      </c>
    </row>
    <row r="751" spans="1:3">
      <c r="A751">
        <v>23701023</v>
      </c>
      <c r="B751" t="s">
        <v>1036</v>
      </c>
      <c r="C751" s="82">
        <v>-2147304.48</v>
      </c>
    </row>
    <row r="752" spans="1:3">
      <c r="A752">
        <v>23701033</v>
      </c>
      <c r="B752" t="s">
        <v>1894</v>
      </c>
      <c r="C752" s="82">
        <v>-7110533.3300000001</v>
      </c>
    </row>
    <row r="753" spans="1:3">
      <c r="A753">
        <v>23701053</v>
      </c>
      <c r="B753" t="s">
        <v>1943</v>
      </c>
      <c r="C753" s="82">
        <v>-2905833.46</v>
      </c>
    </row>
    <row r="754" spans="1:3">
      <c r="A754">
        <v>23701063</v>
      </c>
      <c r="B754" t="s">
        <v>1987</v>
      </c>
      <c r="C754" s="82">
        <v>-101560.79</v>
      </c>
    </row>
    <row r="755" spans="1:3">
      <c r="A755">
        <v>23701113</v>
      </c>
      <c r="B755" t="s">
        <v>445</v>
      </c>
      <c r="C755" s="82">
        <v>-6716500</v>
      </c>
    </row>
    <row r="756" spans="1:3">
      <c r="A756">
        <v>23701123</v>
      </c>
      <c r="B756" t="s">
        <v>2137</v>
      </c>
      <c r="C756" s="82">
        <v>-7167288.29</v>
      </c>
    </row>
    <row r="757" spans="1:3">
      <c r="A757">
        <v>23701133</v>
      </c>
      <c r="B757" t="s">
        <v>2132</v>
      </c>
      <c r="C757" s="82">
        <v>-640444.25</v>
      </c>
    </row>
    <row r="758" spans="1:3">
      <c r="A758">
        <v>23701143</v>
      </c>
      <c r="B758" t="s">
        <v>2247</v>
      </c>
      <c r="C758" s="82">
        <v>-5027216.66</v>
      </c>
    </row>
    <row r="759" spans="1:3">
      <c r="A759">
        <v>23701153</v>
      </c>
      <c r="B759" t="s">
        <v>2402</v>
      </c>
      <c r="C759" s="82">
        <v>-2340166.67</v>
      </c>
    </row>
    <row r="760" spans="1:3">
      <c r="A760">
        <v>23701163</v>
      </c>
      <c r="B760" t="s">
        <v>2403</v>
      </c>
      <c r="C760" s="82">
        <v>-446500</v>
      </c>
    </row>
    <row r="761" spans="1:3">
      <c r="A761">
        <v>23701173</v>
      </c>
      <c r="B761" t="s">
        <v>2763</v>
      </c>
      <c r="C761" s="82">
        <v>-25460.81</v>
      </c>
    </row>
    <row r="762" spans="1:3">
      <c r="A762">
        <v>23701183</v>
      </c>
      <c r="B762" t="s">
        <v>2808</v>
      </c>
      <c r="C762" s="82">
        <v>-2264974.83</v>
      </c>
    </row>
    <row r="763" spans="1:3">
      <c r="A763">
        <v>23701193</v>
      </c>
      <c r="B763" t="s">
        <v>2812</v>
      </c>
      <c r="C763" s="82">
        <v>-392600</v>
      </c>
    </row>
    <row r="764" spans="1:3">
      <c r="A764">
        <v>24100043</v>
      </c>
      <c r="B764" t="s">
        <v>1562</v>
      </c>
      <c r="C764">
        <v>-439.29</v>
      </c>
    </row>
    <row r="765" spans="1:3">
      <c r="A765">
        <v>24100063</v>
      </c>
      <c r="B765" t="s">
        <v>1918</v>
      </c>
      <c r="C765" s="82">
        <v>3767.69</v>
      </c>
    </row>
    <row r="766" spans="1:3">
      <c r="A766">
        <v>24100143</v>
      </c>
      <c r="B766" t="s">
        <v>614</v>
      </c>
      <c r="C766" s="82">
        <v>-1435.57</v>
      </c>
    </row>
    <row r="767" spans="1:3">
      <c r="A767">
        <v>24100173</v>
      </c>
      <c r="B767" t="s">
        <v>1918</v>
      </c>
      <c r="C767" s="82">
        <v>-35591.61</v>
      </c>
    </row>
    <row r="768" spans="1:3">
      <c r="A768">
        <v>24100212</v>
      </c>
      <c r="B768" t="s">
        <v>1207</v>
      </c>
      <c r="C768" s="82">
        <v>-1448981.04</v>
      </c>
    </row>
    <row r="769" spans="1:3">
      <c r="A769">
        <v>24200011</v>
      </c>
      <c r="B769" t="s">
        <v>2450</v>
      </c>
      <c r="C769" s="82">
        <v>-59525.65</v>
      </c>
    </row>
    <row r="770" spans="1:3">
      <c r="A770">
        <v>24200041</v>
      </c>
      <c r="B770" t="s">
        <v>1222</v>
      </c>
      <c r="C770" s="82">
        <v>-459978</v>
      </c>
    </row>
    <row r="771" spans="1:3">
      <c r="A771">
        <v>24200061</v>
      </c>
      <c r="B771" t="s">
        <v>2740</v>
      </c>
      <c r="C771" s="82">
        <v>-1084685.08</v>
      </c>
    </row>
    <row r="772" spans="1:3">
      <c r="A772">
        <v>24200071</v>
      </c>
      <c r="B772" t="s">
        <v>3176</v>
      </c>
      <c r="C772" s="82">
        <v>-34267.199999999997</v>
      </c>
    </row>
    <row r="773" spans="1:3">
      <c r="A773">
        <v>24200103</v>
      </c>
      <c r="B773" t="s">
        <v>2622</v>
      </c>
      <c r="C773" s="82">
        <v>-25000</v>
      </c>
    </row>
    <row r="774" spans="1:3">
      <c r="A774">
        <v>24200451</v>
      </c>
      <c r="B774" t="s">
        <v>2227</v>
      </c>
      <c r="C774" s="82">
        <v>-2663990.85</v>
      </c>
    </row>
    <row r="775" spans="1:3">
      <c r="A775">
        <v>24200461</v>
      </c>
      <c r="B775" t="s">
        <v>2647</v>
      </c>
      <c r="C775" s="82">
        <v>-18950534.41</v>
      </c>
    </row>
    <row r="776" spans="1:3">
      <c r="A776">
        <v>24200511</v>
      </c>
      <c r="B776" t="s">
        <v>1081</v>
      </c>
      <c r="C776" s="82">
        <v>-4584905.24</v>
      </c>
    </row>
    <row r="777" spans="1:3">
      <c r="A777">
        <v>24200521</v>
      </c>
      <c r="B777" t="s">
        <v>2899</v>
      </c>
      <c r="C777" s="82">
        <v>-323596.15999999997</v>
      </c>
    </row>
    <row r="778" spans="1:3">
      <c r="A778">
        <v>24200541</v>
      </c>
      <c r="B778" t="s">
        <v>1289</v>
      </c>
      <c r="C778" s="82">
        <v>-93344.04</v>
      </c>
    </row>
    <row r="779" spans="1:3">
      <c r="A779">
        <v>24200551</v>
      </c>
      <c r="B779" t="s">
        <v>48</v>
      </c>
      <c r="C779" s="82">
        <v>-93344.04</v>
      </c>
    </row>
    <row r="780" spans="1:3">
      <c r="A780">
        <v>24200561</v>
      </c>
      <c r="B780" t="s">
        <v>861</v>
      </c>
      <c r="C780" s="82">
        <v>-15962.4</v>
      </c>
    </row>
    <row r="781" spans="1:3">
      <c r="A781">
        <v>24200571</v>
      </c>
      <c r="B781" t="s">
        <v>417</v>
      </c>
      <c r="C781" s="82">
        <v>-15962.4</v>
      </c>
    </row>
    <row r="782" spans="1:3">
      <c r="A782">
        <v>24200611</v>
      </c>
      <c r="B782" t="s">
        <v>2199</v>
      </c>
      <c r="C782" s="82">
        <v>-229666.68</v>
      </c>
    </row>
    <row r="783" spans="1:3">
      <c r="A783">
        <v>24200622</v>
      </c>
      <c r="B783" t="s">
        <v>782</v>
      </c>
      <c r="C783" s="82">
        <v>-2295859.88</v>
      </c>
    </row>
    <row r="784" spans="1:3">
      <c r="A784">
        <v>24200633</v>
      </c>
      <c r="B784" t="s">
        <v>3035</v>
      </c>
      <c r="C784" s="82">
        <v>-2243459.64</v>
      </c>
    </row>
    <row r="785" spans="1:3">
      <c r="A785">
        <v>24200651</v>
      </c>
      <c r="B785" t="s">
        <v>1417</v>
      </c>
      <c r="C785" s="82">
        <v>-7750</v>
      </c>
    </row>
    <row r="786" spans="1:3">
      <c r="A786">
        <v>24200653</v>
      </c>
      <c r="B786" t="s">
        <v>1714</v>
      </c>
      <c r="C786" s="82">
        <v>-1218264.8899999999</v>
      </c>
    </row>
    <row r="787" spans="1:3">
      <c r="A787">
        <v>24200661</v>
      </c>
      <c r="B787" t="s">
        <v>1418</v>
      </c>
      <c r="C787" s="82">
        <v>-346058.5</v>
      </c>
    </row>
    <row r="788" spans="1:3">
      <c r="A788">
        <v>24200671</v>
      </c>
      <c r="B788" t="s">
        <v>1419</v>
      </c>
      <c r="C788" s="82">
        <v>-102489.5</v>
      </c>
    </row>
    <row r="789" spans="1:3">
      <c r="A789">
        <v>24200681</v>
      </c>
      <c r="B789" t="s">
        <v>1420</v>
      </c>
      <c r="C789" s="82">
        <v>-102489.5</v>
      </c>
    </row>
    <row r="790" spans="1:3">
      <c r="A790">
        <v>24200811</v>
      </c>
      <c r="B790" t="s">
        <v>1095</v>
      </c>
      <c r="C790" s="82">
        <v>-150302</v>
      </c>
    </row>
    <row r="791" spans="1:3">
      <c r="A791">
        <v>24200821</v>
      </c>
      <c r="B791" t="s">
        <v>1096</v>
      </c>
      <c r="C791" s="82">
        <v>-150270</v>
      </c>
    </row>
    <row r="792" spans="1:3">
      <c r="A792">
        <v>24200831</v>
      </c>
      <c r="B792" t="s">
        <v>1097</v>
      </c>
      <c r="C792" s="82">
        <v>-76272.2</v>
      </c>
    </row>
    <row r="793" spans="1:3">
      <c r="A793">
        <v>24200841</v>
      </c>
      <c r="B793" t="s">
        <v>2096</v>
      </c>
      <c r="C793" s="82">
        <v>-323168.90000000002</v>
      </c>
    </row>
    <row r="794" spans="1:3">
      <c r="A794">
        <v>24200851</v>
      </c>
      <c r="B794" t="s">
        <v>1482</v>
      </c>
      <c r="C794" s="82">
        <v>-250742</v>
      </c>
    </row>
    <row r="795" spans="1:3">
      <c r="A795">
        <v>24200871</v>
      </c>
      <c r="B795" t="s">
        <v>2245</v>
      </c>
      <c r="C795" s="82">
        <v>-99037.36</v>
      </c>
    </row>
    <row r="796" spans="1:3">
      <c r="A796">
        <v>24200881</v>
      </c>
      <c r="B796" t="s">
        <v>2579</v>
      </c>
      <c r="C796" s="82">
        <v>-194202</v>
      </c>
    </row>
    <row r="797" spans="1:3">
      <c r="A797">
        <v>24200891</v>
      </c>
      <c r="B797" t="s">
        <v>2207</v>
      </c>
      <c r="C797" s="82">
        <v>-67624.100000000006</v>
      </c>
    </row>
    <row r="798" spans="1:3">
      <c r="A798">
        <v>24200901</v>
      </c>
      <c r="B798" t="s">
        <v>2385</v>
      </c>
      <c r="C798" s="82">
        <v>-163563</v>
      </c>
    </row>
    <row r="799" spans="1:3">
      <c r="A799">
        <v>24200911</v>
      </c>
      <c r="B799" t="s">
        <v>2208</v>
      </c>
      <c r="C799" s="82">
        <v>-16724.07</v>
      </c>
    </row>
    <row r="800" spans="1:3">
      <c r="A800">
        <v>24200921</v>
      </c>
      <c r="B800" t="s">
        <v>1094</v>
      </c>
      <c r="C800" s="82">
        <v>-2557282.2400000002</v>
      </c>
    </row>
    <row r="801" spans="1:3">
      <c r="A801">
        <v>24200931</v>
      </c>
      <c r="B801" t="s">
        <v>1098</v>
      </c>
      <c r="C801" s="82">
        <v>-354020.7</v>
      </c>
    </row>
    <row r="802" spans="1:3">
      <c r="A802">
        <v>24200941</v>
      </c>
      <c r="B802" t="s">
        <v>2605</v>
      </c>
      <c r="C802" s="82">
        <v>-67986</v>
      </c>
    </row>
    <row r="803" spans="1:3">
      <c r="A803">
        <v>24200951</v>
      </c>
      <c r="B803" t="s">
        <v>2389</v>
      </c>
      <c r="C803" s="82">
        <v>-201753.7</v>
      </c>
    </row>
    <row r="804" spans="1:3">
      <c r="A804">
        <v>24200961</v>
      </c>
      <c r="B804" t="s">
        <v>2386</v>
      </c>
      <c r="C804" s="82">
        <v>-1820597.39</v>
      </c>
    </row>
    <row r="805" spans="1:3">
      <c r="A805">
        <v>24200971</v>
      </c>
      <c r="B805" t="s">
        <v>1099</v>
      </c>
      <c r="C805" s="82">
        <v>-101346.71</v>
      </c>
    </row>
    <row r="806" spans="1:3">
      <c r="A806">
        <v>24200991</v>
      </c>
      <c r="B806" t="s">
        <v>2457</v>
      </c>
      <c r="C806" s="82">
        <v>-1341.25</v>
      </c>
    </row>
    <row r="807" spans="1:3">
      <c r="A807">
        <v>24201031</v>
      </c>
      <c r="B807" t="s">
        <v>2580</v>
      </c>
      <c r="C807" s="82">
        <v>-91356.08</v>
      </c>
    </row>
    <row r="808" spans="1:3">
      <c r="A808">
        <v>24201041</v>
      </c>
      <c r="B808" t="s">
        <v>2581</v>
      </c>
      <c r="C808" s="82">
        <v>-16944</v>
      </c>
    </row>
    <row r="809" spans="1:3">
      <c r="A809">
        <v>24300013</v>
      </c>
      <c r="B809" t="s">
        <v>2290</v>
      </c>
      <c r="C809" s="82">
        <v>-7578087.7199999997</v>
      </c>
    </row>
    <row r="810" spans="1:3">
      <c r="A810">
        <v>24400001</v>
      </c>
      <c r="B810" t="s">
        <v>2592</v>
      </c>
      <c r="C810" s="82">
        <v>-76333690.400000006</v>
      </c>
    </row>
    <row r="811" spans="1:3">
      <c r="A811">
        <v>24400002</v>
      </c>
      <c r="B811" t="s">
        <v>2593</v>
      </c>
      <c r="C811" s="82">
        <v>-71917274.170000002</v>
      </c>
    </row>
    <row r="812" spans="1:3">
      <c r="A812">
        <v>24400011</v>
      </c>
      <c r="B812" t="s">
        <v>2594</v>
      </c>
      <c r="C812" s="82">
        <v>-42204468.299999997</v>
      </c>
    </row>
    <row r="813" spans="1:3">
      <c r="A813">
        <v>24400012</v>
      </c>
      <c r="B813" t="s">
        <v>2595</v>
      </c>
      <c r="C813" s="82">
        <v>-24726466.510000002</v>
      </c>
    </row>
    <row r="814" spans="1:3">
      <c r="A814">
        <v>24500111</v>
      </c>
      <c r="B814" t="s">
        <v>2490</v>
      </c>
      <c r="C814" s="82">
        <v>-646492.22</v>
      </c>
    </row>
    <row r="815" spans="1:3">
      <c r="A815">
        <v>25200121</v>
      </c>
      <c r="B815" t="s">
        <v>1898</v>
      </c>
      <c r="C815" s="82">
        <v>-135739.34</v>
      </c>
    </row>
    <row r="816" spans="1:3">
      <c r="A816">
        <v>25200152</v>
      </c>
      <c r="B816" t="s">
        <v>1270</v>
      </c>
      <c r="C816" s="82">
        <v>-107354.9</v>
      </c>
    </row>
    <row r="817" spans="1:3">
      <c r="A817">
        <v>25200161</v>
      </c>
      <c r="B817" t="s">
        <v>55</v>
      </c>
      <c r="C817" s="82">
        <v>-5281073.74</v>
      </c>
    </row>
    <row r="818" spans="1:3">
      <c r="A818">
        <v>25200171</v>
      </c>
      <c r="B818" t="s">
        <v>56</v>
      </c>
      <c r="C818" s="82">
        <v>-11603259.93</v>
      </c>
    </row>
    <row r="819" spans="1:3">
      <c r="A819">
        <v>25200181</v>
      </c>
      <c r="B819" t="s">
        <v>1276</v>
      </c>
      <c r="C819" s="82">
        <v>-24378529.41</v>
      </c>
    </row>
    <row r="820" spans="1:3">
      <c r="A820">
        <v>25200202</v>
      </c>
      <c r="B820" t="s">
        <v>1375</v>
      </c>
      <c r="C820" s="82">
        <v>-17661578.140000001</v>
      </c>
    </row>
    <row r="821" spans="1:3">
      <c r="A821">
        <v>25200222</v>
      </c>
      <c r="B821" t="s">
        <v>1376</v>
      </c>
      <c r="C821" s="82">
        <v>-946300</v>
      </c>
    </row>
    <row r="822" spans="1:3">
      <c r="A822">
        <v>25200262</v>
      </c>
      <c r="B822" t="s">
        <v>1143</v>
      </c>
      <c r="C822" s="82">
        <v>-39367.31</v>
      </c>
    </row>
    <row r="823" spans="1:3">
      <c r="A823">
        <v>25300001</v>
      </c>
      <c r="B823" t="s">
        <v>594</v>
      </c>
      <c r="C823" s="82">
        <v>-113070.83</v>
      </c>
    </row>
    <row r="824" spans="1:3">
      <c r="A824">
        <v>25300011</v>
      </c>
      <c r="B824" t="s">
        <v>1061</v>
      </c>
      <c r="C824" s="82">
        <v>-6901</v>
      </c>
    </row>
    <row r="825" spans="1:3">
      <c r="A825">
        <v>25300033</v>
      </c>
      <c r="B825" t="s">
        <v>340</v>
      </c>
      <c r="C825" s="82">
        <v>-11089143.539999999</v>
      </c>
    </row>
    <row r="826" spans="1:3">
      <c r="A826">
        <v>25300071</v>
      </c>
      <c r="B826" t="s">
        <v>2181</v>
      </c>
      <c r="C826" s="82">
        <v>-148806897</v>
      </c>
    </row>
    <row r="827" spans="1:3">
      <c r="A827">
        <v>25300081</v>
      </c>
      <c r="B827" t="s">
        <v>2838</v>
      </c>
      <c r="C827" s="82">
        <v>-1000</v>
      </c>
    </row>
    <row r="828" spans="1:3">
      <c r="A828">
        <v>25300091</v>
      </c>
      <c r="B828" t="s">
        <v>2798</v>
      </c>
      <c r="C828" s="82">
        <v>-3265634.34</v>
      </c>
    </row>
    <row r="829" spans="1:3">
      <c r="A829">
        <v>25300121</v>
      </c>
      <c r="B829" t="s">
        <v>2859</v>
      </c>
      <c r="C829" s="82">
        <v>-821119.98</v>
      </c>
    </row>
    <row r="830" spans="1:3">
      <c r="A830">
        <v>25300141</v>
      </c>
      <c r="B830" t="s">
        <v>774</v>
      </c>
      <c r="C830" s="82">
        <v>-2552926.11</v>
      </c>
    </row>
    <row r="831" spans="1:3">
      <c r="A831">
        <v>25300151</v>
      </c>
      <c r="B831" t="s">
        <v>1257</v>
      </c>
      <c r="C831" s="82">
        <v>-8987227.6300000008</v>
      </c>
    </row>
    <row r="832" spans="1:3">
      <c r="A832">
        <v>25300153</v>
      </c>
      <c r="B832" t="s">
        <v>2623</v>
      </c>
      <c r="C832" s="82">
        <v>-125000</v>
      </c>
    </row>
    <row r="833" spans="1:3">
      <c r="A833">
        <v>25300161</v>
      </c>
      <c r="B833" t="s">
        <v>386</v>
      </c>
      <c r="C833" s="82">
        <v>-311290.52</v>
      </c>
    </row>
    <row r="834" spans="1:3">
      <c r="A834">
        <v>25300181</v>
      </c>
      <c r="B834" t="s">
        <v>2174</v>
      </c>
      <c r="C834" s="82">
        <v>-4465089.08</v>
      </c>
    </row>
    <row r="835" spans="1:3">
      <c r="A835">
        <v>25300201</v>
      </c>
      <c r="B835" t="s">
        <v>2175</v>
      </c>
      <c r="C835" s="82">
        <v>-6155953</v>
      </c>
    </row>
    <row r="836" spans="1:3">
      <c r="A836">
        <v>25300212</v>
      </c>
      <c r="B836" t="s">
        <v>978</v>
      </c>
      <c r="C836" s="82">
        <v>-131942.65</v>
      </c>
    </row>
    <row r="837" spans="1:3">
      <c r="A837">
        <v>25300271</v>
      </c>
      <c r="B837" t="s">
        <v>2467</v>
      </c>
      <c r="C837" s="82">
        <v>-1864950.92</v>
      </c>
    </row>
    <row r="838" spans="1:3">
      <c r="A838">
        <v>25300281</v>
      </c>
      <c r="B838" t="s">
        <v>2560</v>
      </c>
      <c r="C838" s="82">
        <v>-502860</v>
      </c>
    </row>
    <row r="839" spans="1:3">
      <c r="A839">
        <v>25300293</v>
      </c>
      <c r="B839" t="s">
        <v>1582</v>
      </c>
      <c r="C839" s="82">
        <v>-7510837</v>
      </c>
    </row>
    <row r="840" spans="1:3">
      <c r="A840">
        <v>25300323</v>
      </c>
      <c r="B840" t="s">
        <v>1333</v>
      </c>
      <c r="C840" s="82">
        <v>-66976.45</v>
      </c>
    </row>
    <row r="841" spans="1:3">
      <c r="A841">
        <v>25300343</v>
      </c>
      <c r="B841" t="s">
        <v>2901</v>
      </c>
      <c r="C841" s="82">
        <v>-4143508.4</v>
      </c>
    </row>
    <row r="842" spans="1:3">
      <c r="A842">
        <v>25300353</v>
      </c>
      <c r="B842" t="s">
        <v>1857</v>
      </c>
      <c r="C842" s="82">
        <v>-6851742.3799999999</v>
      </c>
    </row>
    <row r="843" spans="1:3">
      <c r="A843">
        <v>25300363</v>
      </c>
      <c r="B843" t="s">
        <v>1753</v>
      </c>
      <c r="C843" s="82">
        <v>-2275248.48</v>
      </c>
    </row>
    <row r="844" spans="1:3">
      <c r="A844">
        <v>25300371</v>
      </c>
      <c r="B844" t="s">
        <v>1687</v>
      </c>
      <c r="C844" s="82">
        <v>-1770343.31</v>
      </c>
    </row>
    <row r="845" spans="1:3">
      <c r="A845">
        <v>25300413</v>
      </c>
      <c r="B845" t="s">
        <v>932</v>
      </c>
      <c r="C845" s="82">
        <v>-851092.1</v>
      </c>
    </row>
    <row r="846" spans="1:3">
      <c r="A846">
        <v>25300443</v>
      </c>
      <c r="B846" t="s">
        <v>2240</v>
      </c>
      <c r="C846" s="82">
        <v>-883805</v>
      </c>
    </row>
    <row r="847" spans="1:3">
      <c r="A847">
        <v>25300503</v>
      </c>
      <c r="B847" t="s">
        <v>428</v>
      </c>
      <c r="C847" s="82">
        <v>-1287.75</v>
      </c>
    </row>
    <row r="848" spans="1:3">
      <c r="A848">
        <v>25300521</v>
      </c>
      <c r="B848" t="s">
        <v>2948</v>
      </c>
      <c r="C848" s="82">
        <v>-160000</v>
      </c>
    </row>
    <row r="849" spans="1:3">
      <c r="A849">
        <v>25300541</v>
      </c>
      <c r="B849" t="s">
        <v>910</v>
      </c>
      <c r="C849" s="82">
        <v>-22735927.309999999</v>
      </c>
    </row>
    <row r="850" spans="1:3">
      <c r="A850">
        <v>25300553</v>
      </c>
      <c r="B850" t="s">
        <v>2900</v>
      </c>
      <c r="C850" s="82">
        <v>-5827.93</v>
      </c>
    </row>
    <row r="851" spans="1:3">
      <c r="A851">
        <v>25300561</v>
      </c>
      <c r="B851" t="s">
        <v>1949</v>
      </c>
      <c r="C851" s="82">
        <v>-9202476</v>
      </c>
    </row>
    <row r="852" spans="1:3">
      <c r="A852">
        <v>25300563</v>
      </c>
      <c r="B852" t="s">
        <v>2170</v>
      </c>
      <c r="C852" s="82">
        <v>-30001.91</v>
      </c>
    </row>
    <row r="853" spans="1:3">
      <c r="A853">
        <v>25300581</v>
      </c>
      <c r="B853" t="s">
        <v>728</v>
      </c>
      <c r="C853" s="82">
        <v>-4536636.9400000004</v>
      </c>
    </row>
    <row r="854" spans="1:3">
      <c r="A854">
        <v>25300582</v>
      </c>
      <c r="B854" t="s">
        <v>728</v>
      </c>
      <c r="C854" s="82">
        <v>-1916881.14</v>
      </c>
    </row>
    <row r="855" spans="1:3">
      <c r="A855">
        <v>25300591</v>
      </c>
      <c r="B855" t="s">
        <v>729</v>
      </c>
      <c r="C855" s="82">
        <v>4536636.9400000004</v>
      </c>
    </row>
    <row r="856" spans="1:3">
      <c r="A856">
        <v>25300592</v>
      </c>
      <c r="B856" t="s">
        <v>729</v>
      </c>
      <c r="C856" s="82">
        <v>1916881.14</v>
      </c>
    </row>
    <row r="857" spans="1:3">
      <c r="A857">
        <v>25300611</v>
      </c>
      <c r="B857" t="s">
        <v>1421</v>
      </c>
      <c r="C857" s="82">
        <v>-61576956.729999997</v>
      </c>
    </row>
    <row r="858" spans="1:3">
      <c r="A858">
        <v>25300621</v>
      </c>
      <c r="B858" t="s">
        <v>1442</v>
      </c>
      <c r="C858" s="82">
        <v>-9011880.0800000001</v>
      </c>
    </row>
    <row r="859" spans="1:3">
      <c r="A859">
        <v>25300641</v>
      </c>
      <c r="B859" t="s">
        <v>2310</v>
      </c>
      <c r="C859" s="82">
        <v>-958117.07</v>
      </c>
    </row>
    <row r="860" spans="1:3">
      <c r="A860">
        <v>25300642</v>
      </c>
      <c r="B860" t="s">
        <v>2310</v>
      </c>
      <c r="C860" s="82">
        <v>-642882.89</v>
      </c>
    </row>
    <row r="861" spans="1:3">
      <c r="A861">
        <v>25300663</v>
      </c>
      <c r="B861" t="s">
        <v>2575</v>
      </c>
      <c r="C861" s="82">
        <v>-125284.64</v>
      </c>
    </row>
    <row r="862" spans="1:3">
      <c r="A862">
        <v>25300721</v>
      </c>
      <c r="B862" t="s">
        <v>3106</v>
      </c>
      <c r="C862" s="82">
        <v>-554201.51</v>
      </c>
    </row>
    <row r="863" spans="1:3">
      <c r="A863">
        <v>25300731</v>
      </c>
      <c r="B863" t="s">
        <v>3189</v>
      </c>
      <c r="C863" s="82">
        <v>-15154.75</v>
      </c>
    </row>
    <row r="864" spans="1:3">
      <c r="A864">
        <v>25300732</v>
      </c>
      <c r="B864" t="s">
        <v>3194</v>
      </c>
      <c r="C864" s="82">
        <v>-1500</v>
      </c>
    </row>
    <row r="865" spans="1:3">
      <c r="A865">
        <v>25300733</v>
      </c>
      <c r="B865" t="s">
        <v>3190</v>
      </c>
      <c r="C865" s="82">
        <v>-50468.17</v>
      </c>
    </row>
    <row r="866" spans="1:3">
      <c r="A866">
        <v>25300761</v>
      </c>
      <c r="B866" t="s">
        <v>382</v>
      </c>
      <c r="C866" s="82">
        <v>-207760.57</v>
      </c>
    </row>
    <row r="867" spans="1:3">
      <c r="A867">
        <v>25300771</v>
      </c>
      <c r="B867" t="s">
        <v>240</v>
      </c>
      <c r="C867" s="82">
        <v>-3437113.91</v>
      </c>
    </row>
    <row r="868" spans="1:3">
      <c r="A868">
        <v>25300863</v>
      </c>
      <c r="B868" t="s">
        <v>2487</v>
      </c>
      <c r="C868" s="82">
        <v>-100000</v>
      </c>
    </row>
    <row r="869" spans="1:3">
      <c r="A869">
        <v>25301073</v>
      </c>
      <c r="B869" t="s">
        <v>583</v>
      </c>
      <c r="C869" s="82">
        <v>-1098.9000000000001</v>
      </c>
    </row>
    <row r="870" spans="1:3">
      <c r="A870">
        <v>25301151</v>
      </c>
      <c r="B870" t="s">
        <v>2629</v>
      </c>
      <c r="C870" s="82">
        <v>-2571191.56</v>
      </c>
    </row>
    <row r="871" spans="1:3">
      <c r="A871">
        <v>25301203</v>
      </c>
      <c r="B871" t="s">
        <v>1070</v>
      </c>
      <c r="C871" s="82">
        <v>-261318.62</v>
      </c>
    </row>
    <row r="872" spans="1:3">
      <c r="A872">
        <v>25301213</v>
      </c>
      <c r="B872" t="s">
        <v>3196</v>
      </c>
      <c r="C872" s="82">
        <v>-675825</v>
      </c>
    </row>
    <row r="873" spans="1:3">
      <c r="A873">
        <v>25302221</v>
      </c>
      <c r="B873" t="s">
        <v>1819</v>
      </c>
      <c r="C873" s="82">
        <v>-1614600.53</v>
      </c>
    </row>
    <row r="874" spans="1:3">
      <c r="A874">
        <v>25302222</v>
      </c>
      <c r="B874" t="s">
        <v>1286</v>
      </c>
      <c r="C874" s="82">
        <v>-3257847.56</v>
      </c>
    </row>
    <row r="875" spans="1:3">
      <c r="A875">
        <v>25302223</v>
      </c>
      <c r="B875" t="s">
        <v>3179</v>
      </c>
      <c r="C875" s="82">
        <v>-4620520</v>
      </c>
    </row>
    <row r="876" spans="1:3">
      <c r="A876">
        <v>25400101</v>
      </c>
      <c r="B876" t="s">
        <v>1320</v>
      </c>
      <c r="C876" s="82">
        <v>-61083.19</v>
      </c>
    </row>
    <row r="877" spans="1:3">
      <c r="A877">
        <v>25400111</v>
      </c>
      <c r="B877" t="s">
        <v>1321</v>
      </c>
      <c r="C877" s="82">
        <v>-13681.73</v>
      </c>
    </row>
    <row r="878" spans="1:3">
      <c r="A878">
        <v>25400181</v>
      </c>
      <c r="B878" t="s">
        <v>1790</v>
      </c>
      <c r="C878" s="82">
        <v>-5900175</v>
      </c>
    </row>
    <row r="879" spans="1:3">
      <c r="A879">
        <v>25400182</v>
      </c>
      <c r="B879" t="s">
        <v>1791</v>
      </c>
      <c r="C879" s="82">
        <v>-3156075</v>
      </c>
    </row>
    <row r="880" spans="1:3">
      <c r="A880">
        <v>25400191</v>
      </c>
      <c r="B880" t="s">
        <v>2076</v>
      </c>
      <c r="C880" s="82">
        <v>-2016098.56</v>
      </c>
    </row>
    <row r="881" spans="1:3">
      <c r="A881">
        <v>25400201</v>
      </c>
      <c r="B881" t="s">
        <v>2077</v>
      </c>
      <c r="C881" s="82">
        <v>-1470636.65</v>
      </c>
    </row>
    <row r="882" spans="1:3">
      <c r="A882">
        <v>25400221</v>
      </c>
      <c r="B882" t="s">
        <v>2198</v>
      </c>
      <c r="C882" s="82">
        <v>-89302.35</v>
      </c>
    </row>
    <row r="883" spans="1:3">
      <c r="A883">
        <v>25400261</v>
      </c>
      <c r="B883" t="s">
        <v>2211</v>
      </c>
      <c r="C883" s="82">
        <v>-93615823</v>
      </c>
    </row>
    <row r="884" spans="1:3">
      <c r="A884">
        <v>25400291</v>
      </c>
      <c r="B884" t="s">
        <v>2534</v>
      </c>
      <c r="C884" s="82">
        <v>-1855210.24</v>
      </c>
    </row>
    <row r="885" spans="1:3">
      <c r="A885">
        <v>25400301</v>
      </c>
      <c r="B885" t="s">
        <v>2535</v>
      </c>
      <c r="C885" s="82">
        <v>-71562.06</v>
      </c>
    </row>
    <row r="886" spans="1:3">
      <c r="A886">
        <v>25400311</v>
      </c>
      <c r="B886" t="s">
        <v>2537</v>
      </c>
      <c r="C886" s="82">
        <v>-5111.05</v>
      </c>
    </row>
    <row r="887" spans="1:3">
      <c r="A887">
        <v>25400321</v>
      </c>
      <c r="B887" t="s">
        <v>2644</v>
      </c>
      <c r="C887" s="82">
        <v>-44160.27</v>
      </c>
    </row>
    <row r="888" spans="1:3">
      <c r="A888">
        <v>25400331</v>
      </c>
      <c r="B888" t="s">
        <v>2645</v>
      </c>
      <c r="C888" s="82">
        <v>-636932.78</v>
      </c>
    </row>
    <row r="889" spans="1:3">
      <c r="A889">
        <v>25400411</v>
      </c>
      <c r="B889" t="s">
        <v>3071</v>
      </c>
      <c r="C889" s="82">
        <v>-4187329.2</v>
      </c>
    </row>
    <row r="890" spans="1:3">
      <c r="A890">
        <v>25400412</v>
      </c>
      <c r="B890" t="s">
        <v>3072</v>
      </c>
      <c r="C890" s="82">
        <v>-2429085.3199999998</v>
      </c>
    </row>
    <row r="891" spans="1:3">
      <c r="A891">
        <v>25400421</v>
      </c>
      <c r="B891" t="s">
        <v>3073</v>
      </c>
      <c r="C891" s="82">
        <v>-190183.64</v>
      </c>
    </row>
    <row r="892" spans="1:3">
      <c r="A892">
        <v>25400431</v>
      </c>
      <c r="B892" t="s">
        <v>2955</v>
      </c>
      <c r="C892" s="82">
        <v>-1295228.79</v>
      </c>
    </row>
    <row r="893" spans="1:3">
      <c r="A893">
        <v>25400441</v>
      </c>
      <c r="B893" t="s">
        <v>2961</v>
      </c>
      <c r="C893" s="82">
        <v>-318744.17</v>
      </c>
    </row>
    <row r="894" spans="1:3">
      <c r="A894">
        <v>25400471</v>
      </c>
      <c r="B894" t="s">
        <v>3074</v>
      </c>
      <c r="C894" s="82">
        <v>-47992.34</v>
      </c>
    </row>
    <row r="895" spans="1:3">
      <c r="A895">
        <v>25400481</v>
      </c>
      <c r="B895" t="s">
        <v>3075</v>
      </c>
      <c r="C895" s="82">
        <v>-39421.83</v>
      </c>
    </row>
    <row r="896" spans="1:3">
      <c r="A896">
        <v>25400491</v>
      </c>
      <c r="B896" t="s">
        <v>3092</v>
      </c>
      <c r="C896" s="82">
        <v>-6218331</v>
      </c>
    </row>
    <row r="897" spans="1:3">
      <c r="A897">
        <v>25400501</v>
      </c>
      <c r="B897" t="s">
        <v>3093</v>
      </c>
      <c r="C897" s="82">
        <v>-1800099</v>
      </c>
    </row>
    <row r="898" spans="1:3">
      <c r="A898">
        <v>25400511</v>
      </c>
      <c r="B898" t="s">
        <v>3123</v>
      </c>
      <c r="C898" s="82">
        <v>-7195448.9000000004</v>
      </c>
    </row>
    <row r="899" spans="1:3">
      <c r="A899">
        <v>25400521</v>
      </c>
      <c r="B899" t="s">
        <v>3175</v>
      </c>
      <c r="C899" s="82">
        <v>-3445055</v>
      </c>
    </row>
    <row r="900" spans="1:3">
      <c r="A900">
        <v>25500002</v>
      </c>
      <c r="B900" t="s">
        <v>1725</v>
      </c>
      <c r="C900" s="82">
        <v>-8165809</v>
      </c>
    </row>
    <row r="901" spans="1:3">
      <c r="A901">
        <v>25500022</v>
      </c>
      <c r="B901" t="s">
        <v>1725</v>
      </c>
      <c r="C901" s="82">
        <v>8165809</v>
      </c>
    </row>
    <row r="902" spans="1:3">
      <c r="A902">
        <v>25600072</v>
      </c>
      <c r="B902" t="s">
        <v>2258</v>
      </c>
      <c r="C902" s="82">
        <v>-65777.98</v>
      </c>
    </row>
    <row r="903" spans="1:3">
      <c r="A903">
        <v>25600081</v>
      </c>
      <c r="B903" t="s">
        <v>2078</v>
      </c>
      <c r="C903" s="82">
        <v>-618812.96</v>
      </c>
    </row>
    <row r="904" spans="1:3">
      <c r="A904">
        <v>25600102</v>
      </c>
      <c r="B904" t="s">
        <v>2529</v>
      </c>
      <c r="C904" s="82">
        <v>-10413.209999999999</v>
      </c>
    </row>
    <row r="905" spans="1:3">
      <c r="A905">
        <v>25600111</v>
      </c>
      <c r="B905" t="s">
        <v>2530</v>
      </c>
      <c r="C905" s="82">
        <v>-110265.29</v>
      </c>
    </row>
    <row r="906" spans="1:3">
      <c r="A906">
        <v>28200002</v>
      </c>
      <c r="B906" t="s">
        <v>442</v>
      </c>
      <c r="C906" s="82">
        <v>-480273847.56999999</v>
      </c>
    </row>
    <row r="907" spans="1:3">
      <c r="A907">
        <v>28200013</v>
      </c>
      <c r="B907" t="s">
        <v>443</v>
      </c>
      <c r="C907" s="82">
        <v>-42409651.149999999</v>
      </c>
    </row>
    <row r="908" spans="1:3">
      <c r="A908">
        <v>28200121</v>
      </c>
      <c r="B908" t="s">
        <v>444</v>
      </c>
      <c r="C908" s="82">
        <v>-1207540261.2</v>
      </c>
    </row>
    <row r="909" spans="1:3">
      <c r="A909">
        <v>28300031</v>
      </c>
      <c r="B909" t="s">
        <v>1464</v>
      </c>
      <c r="C909" s="82">
        <v>-1364566.92</v>
      </c>
    </row>
    <row r="910" spans="1:3">
      <c r="A910">
        <v>28300033</v>
      </c>
      <c r="B910" t="s">
        <v>283</v>
      </c>
      <c r="C910" s="82">
        <v>-66650083.609999999</v>
      </c>
    </row>
    <row r="911" spans="1:3">
      <c r="A911">
        <v>28300041</v>
      </c>
      <c r="B911" t="s">
        <v>934</v>
      </c>
      <c r="C911" s="82">
        <v>-570047.93000000005</v>
      </c>
    </row>
    <row r="912" spans="1:3">
      <c r="A912">
        <v>28300043</v>
      </c>
      <c r="B912" t="s">
        <v>284</v>
      </c>
      <c r="C912" s="82">
        <v>-12388972.49</v>
      </c>
    </row>
    <row r="913" spans="1:3">
      <c r="A913">
        <v>28300081</v>
      </c>
      <c r="B913" t="s">
        <v>2546</v>
      </c>
      <c r="C913" s="82">
        <v>-5381032.6500000004</v>
      </c>
    </row>
    <row r="914" spans="1:3">
      <c r="A914">
        <v>28300091</v>
      </c>
      <c r="B914" t="s">
        <v>2803</v>
      </c>
      <c r="C914" s="82">
        <v>-3470411.6</v>
      </c>
    </row>
    <row r="915" spans="1:3">
      <c r="A915">
        <v>28300152</v>
      </c>
      <c r="B915" t="s">
        <v>1002</v>
      </c>
      <c r="C915" s="82">
        <v>-5964005.1500000004</v>
      </c>
    </row>
    <row r="916" spans="1:3">
      <c r="A916">
        <v>28300162</v>
      </c>
      <c r="B916" t="s">
        <v>795</v>
      </c>
      <c r="C916" s="82">
        <v>-614548.43999999994</v>
      </c>
    </row>
    <row r="917" spans="1:3">
      <c r="A917">
        <v>28300211</v>
      </c>
      <c r="B917" t="s">
        <v>554</v>
      </c>
      <c r="C917" s="82">
        <v>-34846302.380000003</v>
      </c>
    </row>
    <row r="918" spans="1:3">
      <c r="A918">
        <v>28300221</v>
      </c>
      <c r="B918" t="s">
        <v>3183</v>
      </c>
      <c r="C918" s="82">
        <v>-6196140.0599999996</v>
      </c>
    </row>
    <row r="919" spans="1:3">
      <c r="A919">
        <v>28300232</v>
      </c>
      <c r="B919" t="s">
        <v>974</v>
      </c>
      <c r="C919" s="82">
        <v>-27246756.120000001</v>
      </c>
    </row>
    <row r="920" spans="1:3">
      <c r="A920">
        <v>28300252</v>
      </c>
      <c r="B920" t="s">
        <v>2410</v>
      </c>
      <c r="C920" s="82">
        <v>-6070620.5099999998</v>
      </c>
    </row>
    <row r="921" spans="1:3">
      <c r="A921">
        <v>28300262</v>
      </c>
      <c r="B921" t="s">
        <v>2411</v>
      </c>
      <c r="C921" s="82">
        <v>-1708351.17</v>
      </c>
    </row>
    <row r="922" spans="1:3">
      <c r="A922">
        <v>28300361</v>
      </c>
      <c r="B922" t="s">
        <v>168</v>
      </c>
      <c r="C922" s="82">
        <v>-110037247.73999999</v>
      </c>
    </row>
    <row r="923" spans="1:3">
      <c r="A923">
        <v>28300362</v>
      </c>
      <c r="B923" t="s">
        <v>169</v>
      </c>
      <c r="C923" s="82">
        <v>-374463.96</v>
      </c>
    </row>
    <row r="924" spans="1:3">
      <c r="A924">
        <v>28300431</v>
      </c>
      <c r="B924" t="s">
        <v>552</v>
      </c>
      <c r="C924" s="82">
        <v>-2815737.85</v>
      </c>
    </row>
    <row r="925" spans="1:3">
      <c r="A925">
        <v>28300471</v>
      </c>
      <c r="B925" t="s">
        <v>30</v>
      </c>
      <c r="C925">
        <v>0.08</v>
      </c>
    </row>
    <row r="926" spans="1:3">
      <c r="A926">
        <v>28300501</v>
      </c>
      <c r="B926" t="s">
        <v>2159</v>
      </c>
      <c r="C926" s="82">
        <v>1766979.81</v>
      </c>
    </row>
    <row r="927" spans="1:3">
      <c r="A927">
        <v>28300503</v>
      </c>
      <c r="B927" t="s">
        <v>1665</v>
      </c>
      <c r="C927" s="82">
        <v>-5327192.8899999997</v>
      </c>
    </row>
    <row r="928" spans="1:3">
      <c r="A928">
        <v>28300511</v>
      </c>
      <c r="B928" t="s">
        <v>1693</v>
      </c>
      <c r="C928" s="82">
        <v>-1350431.6</v>
      </c>
    </row>
    <row r="929" spans="1:3">
      <c r="A929">
        <v>28300561</v>
      </c>
      <c r="B929" t="s">
        <v>931</v>
      </c>
      <c r="C929" s="82">
        <v>-15465466.42</v>
      </c>
    </row>
    <row r="930" spans="1:3">
      <c r="A930">
        <v>28300581</v>
      </c>
      <c r="B930" t="s">
        <v>1431</v>
      </c>
      <c r="C930" s="82">
        <v>-11534862.689999999</v>
      </c>
    </row>
    <row r="931" spans="1:3">
      <c r="A931">
        <v>28300651</v>
      </c>
      <c r="B931" t="s">
        <v>1101</v>
      </c>
      <c r="C931" s="82">
        <v>-9296771.6600000001</v>
      </c>
    </row>
    <row r="932" spans="1:3">
      <c r="A932">
        <v>28300661</v>
      </c>
      <c r="B932" t="s">
        <v>2083</v>
      </c>
      <c r="C932" s="82">
        <v>-10207792.699999999</v>
      </c>
    </row>
    <row r="933" spans="1:3">
      <c r="A933">
        <v>28300721</v>
      </c>
      <c r="B933" t="s">
        <v>2475</v>
      </c>
      <c r="C933" s="82">
        <v>-1968587.82</v>
      </c>
    </row>
    <row r="934" spans="1:3">
      <c r="A934">
        <v>28300731</v>
      </c>
      <c r="B934" t="s">
        <v>2630</v>
      </c>
      <c r="C934" s="82">
        <v>-7515202.7199999997</v>
      </c>
    </row>
    <row r="935" spans="1:3">
      <c r="A935">
        <v>28300741</v>
      </c>
      <c r="B935" t="s">
        <v>2864</v>
      </c>
      <c r="C935" s="82">
        <v>-883773.77</v>
      </c>
    </row>
    <row r="936" spans="1:3">
      <c r="A936">
        <v>28302001</v>
      </c>
      <c r="B936" t="s">
        <v>2874</v>
      </c>
      <c r="C936" s="82">
        <v>-5965872.2800000003</v>
      </c>
    </row>
    <row r="937" spans="1:3">
      <c r="A937">
        <v>28302002</v>
      </c>
      <c r="B937" t="s">
        <v>2875</v>
      </c>
      <c r="C937" s="82">
        <v>-9748704.3000000007</v>
      </c>
    </row>
    <row r="938" spans="1:3">
      <c r="A938">
        <v>28302011</v>
      </c>
      <c r="B938" t="s">
        <v>2876</v>
      </c>
      <c r="C938" s="82">
        <v>-2826330.44</v>
      </c>
    </row>
    <row r="939" spans="1:3">
      <c r="A939">
        <v>28302012</v>
      </c>
      <c r="B939" t="s">
        <v>2877</v>
      </c>
      <c r="C939" s="82">
        <v>-2564330.67</v>
      </c>
    </row>
    <row r="940" spans="1:3">
      <c r="A940">
        <v>28302021</v>
      </c>
      <c r="B940" t="s">
        <v>2878</v>
      </c>
      <c r="C940" s="82">
        <v>-8031940.4000000004</v>
      </c>
    </row>
    <row r="941" spans="1:3">
      <c r="A941">
        <v>28302022</v>
      </c>
      <c r="B941" t="s">
        <v>2879</v>
      </c>
      <c r="C941" s="82">
        <v>-3117639.96</v>
      </c>
    </row>
    <row r="942" spans="1:3">
      <c r="A942">
        <v>28302031</v>
      </c>
      <c r="B942" t="s">
        <v>3015</v>
      </c>
      <c r="C942" s="82">
        <v>-1049733.6000000001</v>
      </c>
    </row>
    <row r="943" spans="1:3">
      <c r="A943">
        <v>28302032</v>
      </c>
      <c r="B943" t="s">
        <v>3016</v>
      </c>
      <c r="C943" s="82">
        <v>-3720.72</v>
      </c>
    </row>
    <row r="944" spans="1:3">
      <c r="A944">
        <v>28302041</v>
      </c>
      <c r="B944" t="s">
        <v>3048</v>
      </c>
      <c r="C944" s="82">
        <v>-5331791.34</v>
      </c>
    </row>
    <row r="945" spans="1:3">
      <c r="A945">
        <v>28302051</v>
      </c>
      <c r="B945" t="s">
        <v>3165</v>
      </c>
      <c r="C945" s="82">
        <v>-917469.1</v>
      </c>
    </row>
    <row r="946" spans="1:3">
      <c r="A946">
        <v>28302061</v>
      </c>
      <c r="B946" t="s">
        <v>3184</v>
      </c>
      <c r="C946" s="82">
        <v>-4884033.3</v>
      </c>
    </row>
    <row r="947" spans="1:3">
      <c r="A947">
        <v>28302071</v>
      </c>
      <c r="B947" t="s">
        <v>3185</v>
      </c>
      <c r="C947" s="82">
        <v>1205769.25</v>
      </c>
    </row>
    <row r="948" spans="1:3">
      <c r="A948">
        <v>43800003</v>
      </c>
      <c r="B948" t="s">
        <v>1773</v>
      </c>
      <c r="C948" s="82">
        <v>13568550</v>
      </c>
    </row>
    <row r="949" spans="1:3">
      <c r="A949">
        <v>43900003</v>
      </c>
      <c r="B949" t="s">
        <v>1319</v>
      </c>
      <c r="C949" s="82">
        <v>5848610</v>
      </c>
    </row>
    <row r="950" spans="1:3">
      <c r="A950" t="s">
        <v>418</v>
      </c>
      <c r="C950" s="82">
        <v>-47562701.960000001</v>
      </c>
    </row>
    <row r="951" spans="1:3">
      <c r="C951" s="82"/>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G1058"/>
  <sheetViews>
    <sheetView workbookViewId="0"/>
  </sheetViews>
  <sheetFormatPr defaultColWidth="9.109375" defaultRowHeight="14.4"/>
  <cols>
    <col min="1" max="1" width="21.6640625" style="647" customWidth="1"/>
    <col min="2" max="2" width="41.6640625" style="647" bestFit="1" customWidth="1"/>
    <col min="3" max="3" width="17.33203125" style="647" bestFit="1" customWidth="1"/>
    <col min="4" max="4" width="9.109375" style="647"/>
    <col min="5" max="5" width="14.5546875" style="647" bestFit="1" customWidth="1"/>
    <col min="6" max="16384" width="9.109375" style="647"/>
  </cols>
  <sheetData>
    <row r="1" spans="1:7">
      <c r="A1" t="s">
        <v>722</v>
      </c>
      <c r="B1" t="s">
        <v>1315</v>
      </c>
      <c r="C1" t="s">
        <v>1003</v>
      </c>
    </row>
    <row r="2" spans="1:7">
      <c r="A2" s="649">
        <v>10100501</v>
      </c>
      <c r="B2" s="649" t="s">
        <v>881</v>
      </c>
      <c r="C2" s="648">
        <v>8914112931.3400002</v>
      </c>
      <c r="D2" s="647">
        <f>VLOOKUP($A$2:$A$971,BS!$A$8:$A$2407,1,0)</f>
        <v>10100501</v>
      </c>
      <c r="E2" s="648">
        <v>10100501</v>
      </c>
      <c r="G2" s="648"/>
    </row>
    <row r="3" spans="1:7">
      <c r="A3" s="649">
        <v>10600601</v>
      </c>
      <c r="B3" s="649" t="s">
        <v>3204</v>
      </c>
      <c r="C3" s="648">
        <v>12494819.689999999</v>
      </c>
      <c r="D3" s="647">
        <f>VLOOKUP($A$2:$A$971,BS!$A$8:$A$2407,1,0)</f>
        <v>10600601</v>
      </c>
      <c r="E3" s="648" t="e">
        <v>#N/A</v>
      </c>
      <c r="G3" s="648"/>
    </row>
    <row r="4" spans="1:7">
      <c r="A4" s="649">
        <v>10600602</v>
      </c>
      <c r="B4" s="649" t="s">
        <v>3205</v>
      </c>
      <c r="C4" s="648">
        <v>41570.44</v>
      </c>
      <c r="D4" s="647">
        <f>VLOOKUP($A$2:$A$971,BS!$A$8:$A$2407,1,0)</f>
        <v>10600602</v>
      </c>
      <c r="E4" s="648" t="e">
        <v>#N/A</v>
      </c>
      <c r="G4" s="648"/>
    </row>
    <row r="5" spans="1:7">
      <c r="A5" s="649">
        <v>10600603</v>
      </c>
      <c r="B5" s="649" t="s">
        <v>3206</v>
      </c>
      <c r="C5" s="648">
        <v>762260.57</v>
      </c>
      <c r="D5" s="647">
        <f>VLOOKUP($A$2:$A$971,BS!$A$8:$A$2407,1,0)</f>
        <v>10600603</v>
      </c>
      <c r="E5" s="648" t="e">
        <v>#N/A</v>
      </c>
      <c r="G5" s="648"/>
    </row>
    <row r="6" spans="1:7" s="651" customFormat="1">
      <c r="A6" s="651">
        <v>18231181</v>
      </c>
      <c r="B6" s="651" t="s">
        <v>3201</v>
      </c>
      <c r="C6" s="652">
        <v>2366727</v>
      </c>
      <c r="D6" s="651">
        <f>VLOOKUP($A$2:$A$971,BS!$A$8:$A$2407,1,0)</f>
        <v>18231181</v>
      </c>
      <c r="E6" s="652" t="e">
        <v>#N/A</v>
      </c>
      <c r="G6" s="652"/>
    </row>
    <row r="7" spans="1:7" s="651" customFormat="1">
      <c r="A7" s="651">
        <v>18231191</v>
      </c>
      <c r="B7" s="651" t="s">
        <v>3202</v>
      </c>
      <c r="C7" s="652">
        <v>-2366727</v>
      </c>
      <c r="D7" s="651">
        <f>VLOOKUP($A$2:$A$971,BS!$A$8:$A$2407,1,0)</f>
        <v>18231191</v>
      </c>
      <c r="E7" s="652" t="e">
        <v>#N/A</v>
      </c>
      <c r="G7" s="652"/>
    </row>
    <row r="8" spans="1:7">
      <c r="A8" s="649">
        <v>18601013</v>
      </c>
      <c r="B8" s="650" t="s">
        <v>3207</v>
      </c>
      <c r="C8" s="648">
        <v>112637.5</v>
      </c>
      <c r="D8" s="647">
        <f>VLOOKUP($A$2:$A$971,BS!$A$8:$A$2407,1,0)</f>
        <v>18601013</v>
      </c>
      <c r="E8" s="648" t="e">
        <v>#N/A</v>
      </c>
      <c r="G8" s="648"/>
    </row>
    <row r="9" spans="1:7">
      <c r="A9" s="649">
        <v>18603071</v>
      </c>
      <c r="B9" s="649" t="s">
        <v>3208</v>
      </c>
      <c r="C9" s="648">
        <v>1316.65</v>
      </c>
      <c r="D9" s="647">
        <f>VLOOKUP($A$2:$A$971,BS!$A$8:$A$2407,1,0)</f>
        <v>18603071</v>
      </c>
      <c r="E9" s="647" t="e">
        <v>#N/A</v>
      </c>
      <c r="G9" s="648"/>
    </row>
    <row r="10" spans="1:7">
      <c r="A10" s="647">
        <v>23200823</v>
      </c>
      <c r="B10" s="647" t="s">
        <v>3209</v>
      </c>
      <c r="C10" s="648">
        <v>-58151.93</v>
      </c>
      <c r="D10" s="647">
        <f>VLOOKUP($A$2:$A$971,BS!$A$8:$A$2407,1,0)</f>
        <v>23200823</v>
      </c>
      <c r="E10" s="648" t="e">
        <v>#N/A</v>
      </c>
      <c r="G10" s="648"/>
    </row>
    <row r="11" spans="1:7">
      <c r="A11" t="s">
        <v>418</v>
      </c>
      <c r="C11" s="648">
        <v>-99870720.879999995</v>
      </c>
      <c r="D11" s="647" t="str">
        <f>VLOOKUP($A$2:$A$971,BS!$A$8:$A$2407,1,0)</f>
        <v>Total Profit/Loss Current Year</v>
      </c>
      <c r="E11" s="219" t="s">
        <v>3214</v>
      </c>
      <c r="G11" s="648"/>
    </row>
    <row r="12" spans="1:7">
      <c r="A12" s="647">
        <v>43900003</v>
      </c>
      <c r="B12" s="647" t="s">
        <v>1319</v>
      </c>
      <c r="C12" s="648">
        <v>5848610</v>
      </c>
      <c r="D12" s="647">
        <f>VLOOKUP($A$2:$A$971,BS!$A$8:$A$2407,1,0)</f>
        <v>43900003</v>
      </c>
      <c r="E12" s="648">
        <v>43900003</v>
      </c>
      <c r="G12" s="648"/>
    </row>
    <row r="13" spans="1:7">
      <c r="A13" s="647">
        <v>43800003</v>
      </c>
      <c r="B13" s="647" t="s">
        <v>1773</v>
      </c>
      <c r="C13" s="648">
        <v>14466550</v>
      </c>
      <c r="D13" s="647">
        <f>VLOOKUP($A$2:$A$971,BS!$A$8:$A$2407,1,0)</f>
        <v>43800003</v>
      </c>
      <c r="E13" s="648">
        <v>43800003</v>
      </c>
      <c r="G13" s="648"/>
    </row>
    <row r="14" spans="1:7">
      <c r="A14" s="647">
        <v>28302071</v>
      </c>
      <c r="B14" s="647" t="s">
        <v>3185</v>
      </c>
      <c r="C14" s="648">
        <v>1205769.25</v>
      </c>
      <c r="D14" s="647">
        <f>VLOOKUP($A$2:$A$971,BS!$A$8:$A$2407,1,0)</f>
        <v>28302071</v>
      </c>
      <c r="E14" s="648">
        <v>28302071</v>
      </c>
    </row>
    <row r="15" spans="1:7">
      <c r="A15" s="647">
        <v>28302061</v>
      </c>
      <c r="B15" s="647" t="s">
        <v>3184</v>
      </c>
      <c r="C15" s="648">
        <v>-4785114.55</v>
      </c>
      <c r="D15" s="647">
        <f>VLOOKUP($A$2:$A$971,BS!$A$8:$A$2407,1,0)</f>
        <v>28302061</v>
      </c>
      <c r="E15" s="648">
        <v>28302061</v>
      </c>
    </row>
    <row r="16" spans="1:7">
      <c r="A16" s="647">
        <v>28302051</v>
      </c>
      <c r="B16" s="647" t="s">
        <v>3165</v>
      </c>
      <c r="C16" s="648">
        <v>-885832.23</v>
      </c>
      <c r="D16" s="647">
        <f>VLOOKUP($A$2:$A$971,BS!$A$8:$A$2407,1,0)</f>
        <v>28302051</v>
      </c>
      <c r="E16" s="648">
        <v>28302051</v>
      </c>
    </row>
    <row r="17" spans="1:7">
      <c r="A17" s="647">
        <v>28302041</v>
      </c>
      <c r="B17" s="647" t="s">
        <v>3048</v>
      </c>
      <c r="C17" s="648">
        <v>-5235286.9800000004</v>
      </c>
      <c r="D17" s="647">
        <f>VLOOKUP($A$2:$A$971,BS!$A$8:$A$2407,1,0)</f>
        <v>28302041</v>
      </c>
      <c r="E17" s="648">
        <v>28302041</v>
      </c>
    </row>
    <row r="18" spans="1:7">
      <c r="A18" s="647">
        <v>28302032</v>
      </c>
      <c r="B18" s="647" t="s">
        <v>3016</v>
      </c>
      <c r="C18" s="648">
        <v>-2480.5100000000002</v>
      </c>
      <c r="D18" s="647">
        <f>VLOOKUP($A$2:$A$971,BS!$A$8:$A$2407,1,0)</f>
        <v>28302032</v>
      </c>
      <c r="E18" s="648">
        <v>28302032</v>
      </c>
    </row>
    <row r="19" spans="1:7">
      <c r="A19" s="647">
        <v>28302031</v>
      </c>
      <c r="B19" s="647" t="s">
        <v>3015</v>
      </c>
      <c r="C19" s="648">
        <v>-1024616.96</v>
      </c>
      <c r="D19" s="647">
        <f>VLOOKUP($A$2:$A$971,BS!$A$8:$A$2407,1,0)</f>
        <v>28302031</v>
      </c>
      <c r="E19" s="648">
        <v>28302031</v>
      </c>
    </row>
    <row r="20" spans="1:7">
      <c r="A20" s="647">
        <v>28302022</v>
      </c>
      <c r="B20" s="647" t="s">
        <v>2879</v>
      </c>
      <c r="C20" s="648">
        <v>-3033579.06</v>
      </c>
      <c r="D20" s="647">
        <f>VLOOKUP($A$2:$A$971,BS!$A$8:$A$2407,1,0)</f>
        <v>28302022</v>
      </c>
      <c r="E20" s="648">
        <v>28302022</v>
      </c>
    </row>
    <row r="21" spans="1:7">
      <c r="A21" s="647">
        <v>28302021</v>
      </c>
      <c r="B21" s="647" t="s">
        <v>2878</v>
      </c>
      <c r="C21" s="648">
        <v>-8522436.3499999996</v>
      </c>
      <c r="D21" s="647">
        <f>VLOOKUP($A$2:$A$971,BS!$A$8:$A$2407,1,0)</f>
        <v>28302021</v>
      </c>
      <c r="E21" s="648">
        <v>28302021</v>
      </c>
      <c r="G21" s="648"/>
    </row>
    <row r="22" spans="1:7">
      <c r="A22" s="647">
        <v>28302012</v>
      </c>
      <c r="B22" s="647" t="s">
        <v>2877</v>
      </c>
      <c r="C22" s="648">
        <v>-3552920.48</v>
      </c>
      <c r="D22" s="647">
        <f>VLOOKUP($A$2:$A$971,BS!$A$8:$A$2407,1,0)</f>
        <v>28302012</v>
      </c>
      <c r="E22" s="648">
        <v>28302012</v>
      </c>
      <c r="G22" s="648"/>
    </row>
    <row r="23" spans="1:7">
      <c r="A23" s="647">
        <v>28302011</v>
      </c>
      <c r="B23" s="647" t="s">
        <v>2876</v>
      </c>
      <c r="C23" s="648">
        <v>-3619466.82</v>
      </c>
      <c r="D23" s="647">
        <f>VLOOKUP($A$2:$A$971,BS!$A$8:$A$2407,1,0)</f>
        <v>28302011</v>
      </c>
      <c r="E23" s="647">
        <v>28302011</v>
      </c>
      <c r="G23" s="648"/>
    </row>
    <row r="24" spans="1:7">
      <c r="A24" s="647">
        <v>28302002</v>
      </c>
      <c r="B24" s="647" t="s">
        <v>2875</v>
      </c>
      <c r="C24" s="648">
        <v>-13839571.609999999</v>
      </c>
      <c r="D24" s="647">
        <f>VLOOKUP($A$2:$A$971,BS!$A$8:$A$2407,1,0)</f>
        <v>28302002</v>
      </c>
      <c r="E24" s="648">
        <v>28302002</v>
      </c>
      <c r="G24" s="648"/>
    </row>
    <row r="25" spans="1:7">
      <c r="A25" s="647">
        <v>28302001</v>
      </c>
      <c r="B25" s="647" t="s">
        <v>2874</v>
      </c>
      <c r="C25" s="648">
        <v>-9834856.9800000004</v>
      </c>
      <c r="D25" s="647">
        <f>VLOOKUP($A$2:$A$971,BS!$A$8:$A$2407,1,0)</f>
        <v>28302001</v>
      </c>
      <c r="E25" s="648">
        <v>28302001</v>
      </c>
    </row>
    <row r="26" spans="1:7">
      <c r="A26" s="647">
        <v>28300741</v>
      </c>
      <c r="B26" s="647" t="s">
        <v>2864</v>
      </c>
      <c r="C26" s="648">
        <v>-864134.22</v>
      </c>
      <c r="D26" s="647">
        <f>VLOOKUP($A$2:$A$971,BS!$A$8:$A$2407,1,0)</f>
        <v>28300741</v>
      </c>
      <c r="E26" s="648">
        <v>28300741</v>
      </c>
    </row>
    <row r="27" spans="1:7">
      <c r="A27" s="647">
        <v>28300731</v>
      </c>
      <c r="B27" s="647" t="s">
        <v>2630</v>
      </c>
      <c r="C27" s="648">
        <v>-7383357.0199999996</v>
      </c>
      <c r="D27" s="647">
        <f>VLOOKUP($A$2:$A$971,BS!$A$8:$A$2407,1,0)</f>
        <v>28300731</v>
      </c>
      <c r="E27" s="648">
        <v>28300731</v>
      </c>
      <c r="G27" s="648"/>
    </row>
    <row r="28" spans="1:7">
      <c r="A28" s="647">
        <v>28300721</v>
      </c>
      <c r="B28" s="647" t="s">
        <v>2475</v>
      </c>
      <c r="C28" s="648">
        <v>-1837348.32</v>
      </c>
      <c r="D28" s="647">
        <f>VLOOKUP($A$2:$A$971,BS!$A$8:$A$2407,1,0)</f>
        <v>28300721</v>
      </c>
      <c r="E28" s="648">
        <v>28300721</v>
      </c>
      <c r="G28" s="648"/>
    </row>
    <row r="29" spans="1:7">
      <c r="A29" s="647">
        <v>28300661</v>
      </c>
      <c r="B29" s="647" t="s">
        <v>2083</v>
      </c>
      <c r="C29" s="648">
        <v>-10123645.35</v>
      </c>
      <c r="D29" s="647">
        <f>VLOOKUP($A$2:$A$971,BS!$A$8:$A$2407,1,0)</f>
        <v>28300661</v>
      </c>
      <c r="E29" s="648">
        <v>28300661</v>
      </c>
      <c r="G29" s="648"/>
    </row>
    <row r="30" spans="1:7">
      <c r="A30" s="647">
        <v>28300651</v>
      </c>
      <c r="B30" s="647" t="s">
        <v>1101</v>
      </c>
      <c r="C30" s="648">
        <v>-9257566.0299999993</v>
      </c>
      <c r="D30" s="647">
        <f>VLOOKUP($A$2:$A$971,BS!$A$8:$A$2407,1,0)</f>
        <v>28300651</v>
      </c>
      <c r="E30" s="648">
        <v>28300651</v>
      </c>
      <c r="G30" s="648"/>
    </row>
    <row r="31" spans="1:7">
      <c r="A31" s="647">
        <v>28300581</v>
      </c>
      <c r="B31" s="647" t="s">
        <v>1431</v>
      </c>
      <c r="C31" s="648">
        <v>-10885663.130000001</v>
      </c>
      <c r="D31" s="647">
        <f>VLOOKUP($A$2:$A$971,BS!$A$8:$A$2407,1,0)</f>
        <v>28300581</v>
      </c>
      <c r="E31" s="648">
        <v>28300581</v>
      </c>
      <c r="G31" s="648"/>
    </row>
    <row r="32" spans="1:7">
      <c r="A32" s="647">
        <v>28300561</v>
      </c>
      <c r="B32" s="647" t="s">
        <v>931</v>
      </c>
      <c r="C32" s="648">
        <v>-15388523.119999999</v>
      </c>
      <c r="D32" s="647">
        <f>VLOOKUP($A$2:$A$971,BS!$A$8:$A$2407,1,0)</f>
        <v>28300561</v>
      </c>
      <c r="E32" s="648">
        <v>28300561</v>
      </c>
      <c r="G32" s="648"/>
    </row>
    <row r="33" spans="1:7">
      <c r="A33" s="647">
        <v>28300511</v>
      </c>
      <c r="B33" s="647" t="s">
        <v>1693</v>
      </c>
      <c r="C33" s="648">
        <v>-1350431.6</v>
      </c>
      <c r="D33" s="647">
        <f>VLOOKUP($A$2:$A$971,BS!$A$8:$A$2407,1,0)</f>
        <v>28300511</v>
      </c>
      <c r="E33" s="648">
        <v>28300511</v>
      </c>
      <c r="G33" s="648"/>
    </row>
    <row r="34" spans="1:7">
      <c r="A34" s="647">
        <v>28300503</v>
      </c>
      <c r="B34" s="647" t="s">
        <v>1665</v>
      </c>
      <c r="C34" s="648">
        <v>-5306464.49</v>
      </c>
      <c r="D34" s="647">
        <f>VLOOKUP($A$2:$A$971,BS!$A$8:$A$2407,1,0)</f>
        <v>28300503</v>
      </c>
      <c r="E34" s="648">
        <v>28300503</v>
      </c>
      <c r="G34" s="648"/>
    </row>
    <row r="35" spans="1:7">
      <c r="A35" s="647">
        <v>28300501</v>
      </c>
      <c r="B35" s="647" t="s">
        <v>2159</v>
      </c>
      <c r="C35" s="648">
        <v>1737645.25</v>
      </c>
      <c r="D35" s="647">
        <f>VLOOKUP($A$2:$A$971,BS!$A$8:$A$2407,1,0)</f>
        <v>28300501</v>
      </c>
      <c r="E35" s="648">
        <v>28300501</v>
      </c>
      <c r="G35" s="648"/>
    </row>
    <row r="36" spans="1:7">
      <c r="A36" s="647">
        <v>28300471</v>
      </c>
      <c r="B36" s="647" t="s">
        <v>30</v>
      </c>
      <c r="C36" s="647">
        <v>0.08</v>
      </c>
      <c r="D36" s="647">
        <f>VLOOKUP($A$2:$A$971,BS!$A$8:$A$2407,1,0)</f>
        <v>28300471</v>
      </c>
      <c r="E36" s="648">
        <v>28300471</v>
      </c>
      <c r="G36" s="648"/>
    </row>
    <row r="37" spans="1:7">
      <c r="A37" s="647">
        <v>28300431</v>
      </c>
      <c r="B37" s="647" t="s">
        <v>552</v>
      </c>
      <c r="C37" s="648">
        <v>-2815737.85</v>
      </c>
      <c r="D37" s="647">
        <f>VLOOKUP($A$2:$A$971,BS!$A$8:$A$2407,1,0)</f>
        <v>28300431</v>
      </c>
      <c r="E37" s="648">
        <v>28300431</v>
      </c>
      <c r="G37" s="648"/>
    </row>
    <row r="38" spans="1:7">
      <c r="A38" s="647">
        <v>28300362</v>
      </c>
      <c r="B38" s="647" t="s">
        <v>169</v>
      </c>
      <c r="C38" s="648">
        <v>-583510.79</v>
      </c>
      <c r="D38" s="647">
        <f>VLOOKUP($A$2:$A$971,BS!$A$8:$A$2407,1,0)</f>
        <v>28300362</v>
      </c>
      <c r="E38" s="648">
        <v>28300362</v>
      </c>
    </row>
    <row r="39" spans="1:7">
      <c r="A39" s="647">
        <v>28300361</v>
      </c>
      <c r="B39" s="647" t="s">
        <v>168</v>
      </c>
      <c r="C39" s="648">
        <v>-76697885.700000003</v>
      </c>
      <c r="D39" s="647">
        <f>VLOOKUP($A$2:$A$971,BS!$A$8:$A$2407,1,0)</f>
        <v>28300361</v>
      </c>
      <c r="E39" s="647">
        <v>28300361</v>
      </c>
    </row>
    <row r="40" spans="1:7">
      <c r="A40" s="647">
        <v>28300262</v>
      </c>
      <c r="B40" s="647" t="s">
        <v>2411</v>
      </c>
      <c r="C40" s="648">
        <v>-1724141.82</v>
      </c>
      <c r="D40" s="647">
        <f>VLOOKUP($A$2:$A$971,BS!$A$8:$A$2407,1,0)</f>
        <v>28300262</v>
      </c>
      <c r="E40" s="648">
        <v>28300262</v>
      </c>
      <c r="G40" s="648"/>
    </row>
    <row r="41" spans="1:7">
      <c r="A41" s="647">
        <v>28300252</v>
      </c>
      <c r="B41" s="647" t="s">
        <v>2410</v>
      </c>
      <c r="C41" s="648">
        <v>-6028014.2000000002</v>
      </c>
      <c r="D41" s="647">
        <f>VLOOKUP($A$2:$A$971,BS!$A$8:$A$2407,1,0)</f>
        <v>28300252</v>
      </c>
      <c r="E41" s="648">
        <v>28300252</v>
      </c>
    </row>
    <row r="42" spans="1:7">
      <c r="A42" s="647">
        <v>28300232</v>
      </c>
      <c r="B42" s="647" t="s">
        <v>974</v>
      </c>
      <c r="C42" s="648">
        <v>-26001039.899999999</v>
      </c>
      <c r="D42" s="647">
        <f>VLOOKUP($A$2:$A$971,BS!$A$8:$A$2407,1,0)</f>
        <v>28300232</v>
      </c>
      <c r="E42" s="648">
        <v>28300232</v>
      </c>
    </row>
    <row r="43" spans="1:7">
      <c r="A43" s="647">
        <v>28300221</v>
      </c>
      <c r="B43" s="647" t="s">
        <v>3211</v>
      </c>
      <c r="C43" s="648">
        <v>-6341256.9000000004</v>
      </c>
      <c r="D43" s="647">
        <f>VLOOKUP($A$2:$A$971,BS!$A$8:$A$2407,1,0)</f>
        <v>28300221</v>
      </c>
      <c r="E43" s="648">
        <v>28300221</v>
      </c>
      <c r="G43" s="648"/>
    </row>
    <row r="44" spans="1:7">
      <c r="A44" s="647">
        <v>28300211</v>
      </c>
      <c r="B44" s="647" t="s">
        <v>3210</v>
      </c>
      <c r="C44" s="648">
        <v>-34394878.329999998</v>
      </c>
      <c r="D44" s="647">
        <f>VLOOKUP($A$2:$A$971,BS!$A$8:$A$2407,1,0)</f>
        <v>28300211</v>
      </c>
      <c r="E44" s="648">
        <v>28300211</v>
      </c>
      <c r="G44" s="648"/>
    </row>
    <row r="45" spans="1:7">
      <c r="A45" s="647">
        <v>28300162</v>
      </c>
      <c r="B45" s="647" t="s">
        <v>795</v>
      </c>
      <c r="C45" s="648">
        <v>-631019.31000000006</v>
      </c>
      <c r="D45" s="647">
        <f>VLOOKUP($A$2:$A$971,BS!$A$8:$A$2407,1,0)</f>
        <v>28300162</v>
      </c>
      <c r="E45" s="648">
        <v>28300162</v>
      </c>
      <c r="G45" s="648"/>
    </row>
    <row r="46" spans="1:7">
      <c r="A46" s="647">
        <v>28300152</v>
      </c>
      <c r="B46" s="647" t="s">
        <v>1002</v>
      </c>
      <c r="C46" s="648">
        <v>-4130895.26</v>
      </c>
      <c r="D46" s="647">
        <f>VLOOKUP($A$2:$A$971,BS!$A$8:$A$2407,1,0)</f>
        <v>28300152</v>
      </c>
      <c r="E46" s="648">
        <v>28300152</v>
      </c>
      <c r="G46" s="648"/>
    </row>
    <row r="47" spans="1:7">
      <c r="A47" s="647">
        <v>28300091</v>
      </c>
      <c r="B47" s="647" t="s">
        <v>2803</v>
      </c>
      <c r="C47" s="648">
        <v>-3393291.2</v>
      </c>
      <c r="D47" s="647">
        <f>VLOOKUP($A$2:$A$971,BS!$A$8:$A$2407,1,0)</f>
        <v>28300091</v>
      </c>
      <c r="E47" s="648">
        <v>28300091</v>
      </c>
      <c r="G47" s="648"/>
    </row>
    <row r="48" spans="1:7">
      <c r="A48" s="647">
        <v>28300081</v>
      </c>
      <c r="B48" s="647" t="s">
        <v>2546</v>
      </c>
      <c r="C48" s="648">
        <v>-5360982.9000000004</v>
      </c>
      <c r="D48" s="647">
        <f>VLOOKUP($A$2:$A$971,BS!$A$8:$A$2407,1,0)</f>
        <v>28300081</v>
      </c>
      <c r="E48" s="648">
        <v>28300081</v>
      </c>
      <c r="G48" s="648"/>
    </row>
    <row r="49" spans="1:7">
      <c r="A49" s="647">
        <v>28300043</v>
      </c>
      <c r="B49" s="647" t="s">
        <v>284</v>
      </c>
      <c r="C49" s="648">
        <v>-12319229.27</v>
      </c>
      <c r="D49" s="647">
        <f>VLOOKUP($A$2:$A$971,BS!$A$8:$A$2407,1,0)</f>
        <v>28300043</v>
      </c>
      <c r="E49" s="648">
        <v>28300043</v>
      </c>
      <c r="G49" s="648"/>
    </row>
    <row r="50" spans="1:7">
      <c r="A50" s="647">
        <v>28300041</v>
      </c>
      <c r="B50" s="647" t="s">
        <v>934</v>
      </c>
      <c r="C50" s="648">
        <v>-562143.41</v>
      </c>
      <c r="D50" s="647">
        <f>VLOOKUP($A$2:$A$971,BS!$A$8:$A$2407,1,0)</f>
        <v>28300041</v>
      </c>
      <c r="E50" s="648">
        <v>28300041</v>
      </c>
      <c r="G50" s="648"/>
    </row>
    <row r="51" spans="1:7">
      <c r="A51" s="647">
        <v>28300033</v>
      </c>
      <c r="B51" s="647" t="s">
        <v>283</v>
      </c>
      <c r="C51" s="648">
        <v>-66188839.609999999</v>
      </c>
      <c r="D51" s="647">
        <f>VLOOKUP($A$2:$A$971,BS!$A$8:$A$2407,1,0)</f>
        <v>28300033</v>
      </c>
      <c r="E51" s="648">
        <v>28300033</v>
      </c>
    </row>
    <row r="52" spans="1:7">
      <c r="A52" s="647">
        <v>28300031</v>
      </c>
      <c r="B52" s="647" t="s">
        <v>1464</v>
      </c>
      <c r="C52" s="648">
        <v>-938278.15</v>
      </c>
      <c r="D52" s="647">
        <f>VLOOKUP($A$2:$A$971,BS!$A$8:$A$2407,1,0)</f>
        <v>28300031</v>
      </c>
      <c r="E52" s="648">
        <v>28300031</v>
      </c>
      <c r="G52" s="648"/>
    </row>
    <row r="53" spans="1:7">
      <c r="A53" s="647">
        <v>28200121</v>
      </c>
      <c r="B53" s="647" t="s">
        <v>444</v>
      </c>
      <c r="C53" s="648">
        <v>-1207949714.51</v>
      </c>
      <c r="D53" s="647">
        <f>VLOOKUP($A$2:$A$971,BS!$A$8:$A$2407,1,0)</f>
        <v>28200121</v>
      </c>
      <c r="E53" s="648">
        <v>28200121</v>
      </c>
      <c r="G53" s="648"/>
    </row>
    <row r="54" spans="1:7">
      <c r="A54" s="647">
        <v>28200013</v>
      </c>
      <c r="B54" s="647" t="s">
        <v>443</v>
      </c>
      <c r="C54" s="648">
        <v>-42129199.119999997</v>
      </c>
      <c r="D54" s="647">
        <f>VLOOKUP($A$2:$A$971,BS!$A$8:$A$2407,1,0)</f>
        <v>28200013</v>
      </c>
      <c r="E54" s="648">
        <v>28200013</v>
      </c>
      <c r="G54" s="648"/>
    </row>
    <row r="55" spans="1:7">
      <c r="A55" s="647">
        <v>28200002</v>
      </c>
      <c r="B55" s="647" t="s">
        <v>442</v>
      </c>
      <c r="C55" s="648">
        <v>-481319903.24000001</v>
      </c>
      <c r="D55" s="647">
        <f>VLOOKUP($A$2:$A$971,BS!$A$8:$A$2407,1,0)</f>
        <v>28200002</v>
      </c>
      <c r="E55" s="648">
        <v>28200002</v>
      </c>
      <c r="G55" s="648"/>
    </row>
    <row r="56" spans="1:7">
      <c r="A56" s="647">
        <v>25600111</v>
      </c>
      <c r="B56" s="647" t="s">
        <v>2530</v>
      </c>
      <c r="C56" s="648">
        <v>-57514.65</v>
      </c>
      <c r="D56" s="647">
        <f>VLOOKUP($A$2:$A$971,BS!$A$8:$A$2407,1,0)</f>
        <v>25600111</v>
      </c>
      <c r="E56" s="648">
        <v>25600111</v>
      </c>
    </row>
    <row r="57" spans="1:7">
      <c r="A57" s="647">
        <v>25600102</v>
      </c>
      <c r="B57" s="647" t="s">
        <v>2529</v>
      </c>
      <c r="C57" s="648">
        <v>-5259.12</v>
      </c>
      <c r="D57" s="647">
        <f>VLOOKUP($A$2:$A$971,BS!$A$8:$A$2407,1,0)</f>
        <v>25600102</v>
      </c>
      <c r="E57" s="648">
        <v>25600102</v>
      </c>
    </row>
    <row r="58" spans="1:7">
      <c r="A58" s="647">
        <v>25600081</v>
      </c>
      <c r="B58" s="647" t="s">
        <v>2078</v>
      </c>
      <c r="C58" s="648">
        <v>-618812.96</v>
      </c>
      <c r="D58" s="647">
        <f>VLOOKUP($A$2:$A$971,BS!$A$8:$A$2407,1,0)</f>
        <v>25600081</v>
      </c>
      <c r="E58" s="648">
        <v>25600081</v>
      </c>
    </row>
    <row r="59" spans="1:7">
      <c r="A59" s="647">
        <v>25600072</v>
      </c>
      <c r="B59" s="647" t="s">
        <v>2258</v>
      </c>
      <c r="C59" s="648">
        <v>-65777.98</v>
      </c>
      <c r="D59" s="647">
        <f>VLOOKUP($A$2:$A$971,BS!$A$8:$A$2407,1,0)</f>
        <v>25600072</v>
      </c>
      <c r="E59" s="648">
        <v>25600072</v>
      </c>
    </row>
    <row r="60" spans="1:7">
      <c r="A60" s="647">
        <v>25500022</v>
      </c>
      <c r="B60" s="647" t="s">
        <v>1725</v>
      </c>
      <c r="C60" s="648">
        <v>8165809</v>
      </c>
      <c r="D60" s="647">
        <f>VLOOKUP($A$2:$A$971,BS!$A$8:$A$2407,1,0)</f>
        <v>25500022</v>
      </c>
      <c r="E60" s="648">
        <v>25500022</v>
      </c>
    </row>
    <row r="61" spans="1:7">
      <c r="A61" s="647">
        <v>25500002</v>
      </c>
      <c r="B61" s="647" t="s">
        <v>1725</v>
      </c>
      <c r="C61" s="648">
        <v>-8165809</v>
      </c>
      <c r="D61" s="647">
        <f>VLOOKUP($A$2:$A$971,BS!$A$8:$A$2407,1,0)</f>
        <v>25500002</v>
      </c>
      <c r="E61" s="648">
        <v>25500002</v>
      </c>
    </row>
    <row r="62" spans="1:7">
      <c r="A62" s="647">
        <v>25400521</v>
      </c>
      <c r="B62" s="647" t="s">
        <v>3175</v>
      </c>
      <c r="C62" s="648">
        <v>-3445055</v>
      </c>
      <c r="D62" s="647" t="e">
        <f>VLOOKUP($A$2:$A$971,BS!$A$8:$A$2407,1,0)</f>
        <v>#N/A</v>
      </c>
      <c r="E62" s="648">
        <v>25400521</v>
      </c>
      <c r="G62" s="648"/>
    </row>
    <row r="63" spans="1:7">
      <c r="A63" s="647">
        <v>25400511</v>
      </c>
      <c r="B63" s="647" t="s">
        <v>3123</v>
      </c>
      <c r="C63" s="648">
        <v>-6594515.1299999999</v>
      </c>
      <c r="D63" s="647">
        <f>VLOOKUP($A$2:$A$971,BS!$A$8:$A$2407,1,0)</f>
        <v>25400511</v>
      </c>
      <c r="E63" s="648">
        <v>25400511</v>
      </c>
      <c r="G63" s="648"/>
    </row>
    <row r="64" spans="1:7">
      <c r="A64" s="647">
        <v>25400501</v>
      </c>
      <c r="B64" s="647" t="s">
        <v>3093</v>
      </c>
      <c r="C64" s="648">
        <v>-1760097</v>
      </c>
      <c r="D64" s="647">
        <f>VLOOKUP($A$2:$A$971,BS!$A$8:$A$2407,1,0)</f>
        <v>25400501</v>
      </c>
      <c r="E64" s="648">
        <v>25400501</v>
      </c>
      <c r="G64" s="648"/>
    </row>
    <row r="65" spans="1:7">
      <c r="A65" s="647">
        <v>25400491</v>
      </c>
      <c r="B65" s="647" t="s">
        <v>3092</v>
      </c>
      <c r="C65" s="648">
        <v>-6080146</v>
      </c>
      <c r="D65" s="647">
        <f>VLOOKUP($A$2:$A$971,BS!$A$8:$A$2407,1,0)</f>
        <v>25400491</v>
      </c>
      <c r="E65" s="648">
        <v>25400491</v>
      </c>
      <c r="G65" s="648"/>
    </row>
    <row r="66" spans="1:7">
      <c r="A66" s="647">
        <v>25400481</v>
      </c>
      <c r="B66" s="647" t="s">
        <v>3075</v>
      </c>
      <c r="C66" s="648">
        <v>-27908.14</v>
      </c>
      <c r="D66" s="647">
        <f>VLOOKUP($A$2:$A$971,BS!$A$8:$A$2407,1,0)</f>
        <v>25400481</v>
      </c>
      <c r="E66" s="648">
        <v>25400481</v>
      </c>
      <c r="G66" s="648"/>
    </row>
    <row r="67" spans="1:7">
      <c r="A67" s="647">
        <v>25400471</v>
      </c>
      <c r="B67" s="647" t="s">
        <v>3074</v>
      </c>
      <c r="C67" s="648">
        <v>-32776.379999999997</v>
      </c>
      <c r="D67" s="647">
        <f>VLOOKUP($A$2:$A$971,BS!$A$8:$A$2407,1,0)</f>
        <v>25400471</v>
      </c>
      <c r="E67" s="648">
        <v>25400471</v>
      </c>
      <c r="G67" s="648"/>
    </row>
    <row r="68" spans="1:7">
      <c r="A68" s="647">
        <v>25400441</v>
      </c>
      <c r="B68" s="647" t="s">
        <v>2961</v>
      </c>
      <c r="C68" s="648">
        <v>-277409.57</v>
      </c>
      <c r="D68" s="647">
        <f>VLOOKUP($A$2:$A$971,BS!$A$8:$A$2407,1,0)</f>
        <v>25400441</v>
      </c>
      <c r="E68" s="648">
        <v>25400441</v>
      </c>
      <c r="G68" s="648"/>
    </row>
    <row r="69" spans="1:7">
      <c r="A69" s="647">
        <v>25400431</v>
      </c>
      <c r="B69" s="647" t="s">
        <v>2955</v>
      </c>
      <c r="C69" s="648">
        <v>-1216799.25</v>
      </c>
      <c r="D69" s="647">
        <f>VLOOKUP($A$2:$A$971,BS!$A$8:$A$2407,1,0)</f>
        <v>25400431</v>
      </c>
      <c r="E69" s="648">
        <v>25400431</v>
      </c>
      <c r="G69" s="648"/>
    </row>
    <row r="70" spans="1:7">
      <c r="A70" s="647">
        <v>25400421</v>
      </c>
      <c r="B70" s="647" t="s">
        <v>3073</v>
      </c>
      <c r="C70" s="648">
        <v>-135385.04</v>
      </c>
      <c r="D70" s="647">
        <f>VLOOKUP($A$2:$A$971,BS!$A$8:$A$2407,1,0)</f>
        <v>25400421</v>
      </c>
      <c r="E70" s="648">
        <v>25400421</v>
      </c>
      <c r="G70" s="648"/>
    </row>
    <row r="71" spans="1:7">
      <c r="A71" s="647">
        <v>25400412</v>
      </c>
      <c r="B71" s="647" t="s">
        <v>3072</v>
      </c>
      <c r="C71" s="648">
        <v>-1922536.98</v>
      </c>
      <c r="D71" s="647">
        <f>VLOOKUP($A$2:$A$971,BS!$A$8:$A$2407,1,0)</f>
        <v>25400412</v>
      </c>
      <c r="E71" s="648">
        <v>25400412</v>
      </c>
      <c r="G71" s="648"/>
    </row>
    <row r="72" spans="1:7">
      <c r="A72" s="647">
        <v>25400411</v>
      </c>
      <c r="B72" s="647" t="s">
        <v>3071</v>
      </c>
      <c r="C72" s="648">
        <v>-3023256.13</v>
      </c>
      <c r="D72" s="647">
        <f>VLOOKUP($A$2:$A$971,BS!$A$8:$A$2407,1,0)</f>
        <v>25400411</v>
      </c>
      <c r="E72" s="648">
        <v>25400411</v>
      </c>
      <c r="G72" s="648"/>
    </row>
    <row r="73" spans="1:7">
      <c r="A73" s="647">
        <v>25400331</v>
      </c>
      <c r="B73" s="647" t="s">
        <v>2645</v>
      </c>
      <c r="C73" s="648">
        <v>-791938.82</v>
      </c>
      <c r="D73" s="647">
        <f>VLOOKUP($A$2:$A$971,BS!$A$8:$A$2407,1,0)</f>
        <v>25400331</v>
      </c>
      <c r="E73" s="648">
        <v>25400331</v>
      </c>
      <c r="G73" s="648"/>
    </row>
    <row r="74" spans="1:7">
      <c r="A74" s="647">
        <v>25400321</v>
      </c>
      <c r="B74" s="647" t="s">
        <v>2644</v>
      </c>
      <c r="C74" s="648">
        <v>-62251.09</v>
      </c>
      <c r="D74" s="647">
        <f>VLOOKUP($A$2:$A$971,BS!$A$8:$A$2407,1,0)</f>
        <v>25400321</v>
      </c>
      <c r="E74" s="648">
        <v>25400321</v>
      </c>
      <c r="G74" s="648"/>
    </row>
    <row r="75" spans="1:7">
      <c r="A75" s="647">
        <v>25400311</v>
      </c>
      <c r="B75" s="647" t="s">
        <v>2537</v>
      </c>
      <c r="C75" s="648">
        <v>-5614.23</v>
      </c>
      <c r="D75" s="647">
        <f>VLOOKUP($A$2:$A$971,BS!$A$8:$A$2407,1,0)</f>
        <v>25400311</v>
      </c>
      <c r="E75" s="648">
        <v>25400311</v>
      </c>
      <c r="G75" s="648"/>
    </row>
    <row r="76" spans="1:7">
      <c r="A76" s="647">
        <v>25400301</v>
      </c>
      <c r="B76" s="647" t="s">
        <v>2535</v>
      </c>
      <c r="C76" s="648">
        <v>-65229.54</v>
      </c>
      <c r="D76" s="647">
        <f>VLOOKUP($A$2:$A$971,BS!$A$8:$A$2407,1,0)</f>
        <v>25400301</v>
      </c>
      <c r="E76" s="648">
        <v>25400301</v>
      </c>
    </row>
    <row r="77" spans="1:7">
      <c r="A77" s="647">
        <v>25400291</v>
      </c>
      <c r="B77" s="647" t="s">
        <v>2534</v>
      </c>
      <c r="C77" s="648">
        <v>-1673660.5</v>
      </c>
      <c r="D77" s="647">
        <f>VLOOKUP($A$2:$A$971,BS!$A$8:$A$2407,1,0)</f>
        <v>25400291</v>
      </c>
      <c r="E77" s="648">
        <v>25400291</v>
      </c>
      <c r="G77" s="648"/>
    </row>
    <row r="78" spans="1:7">
      <c r="A78" s="647">
        <v>25400261</v>
      </c>
      <c r="B78" s="647" t="s">
        <v>2211</v>
      </c>
      <c r="C78" s="648">
        <v>-93615823</v>
      </c>
      <c r="D78" s="647">
        <f>VLOOKUP($A$2:$A$971,BS!$A$8:$A$2407,1,0)</f>
        <v>25400261</v>
      </c>
      <c r="E78" s="648">
        <v>25400261</v>
      </c>
      <c r="G78" s="648"/>
    </row>
    <row r="79" spans="1:7">
      <c r="A79" s="647">
        <v>25400221</v>
      </c>
      <c r="B79" s="647" t="s">
        <v>2198</v>
      </c>
      <c r="C79" s="648">
        <v>-91212.15</v>
      </c>
      <c r="D79" s="647">
        <f>VLOOKUP($A$2:$A$971,BS!$A$8:$A$2407,1,0)</f>
        <v>25400221</v>
      </c>
      <c r="E79" s="648">
        <v>25400221</v>
      </c>
      <c r="G79" s="648"/>
    </row>
    <row r="80" spans="1:7">
      <c r="A80" s="647">
        <v>25400201</v>
      </c>
      <c r="B80" s="647" t="s">
        <v>2077</v>
      </c>
      <c r="C80" s="648">
        <v>-1437955.84</v>
      </c>
      <c r="D80" s="647">
        <f>VLOOKUP($A$2:$A$971,BS!$A$8:$A$2407,1,0)</f>
        <v>25400201</v>
      </c>
      <c r="E80" s="648">
        <v>25400201</v>
      </c>
      <c r="G80" s="648"/>
    </row>
    <row r="81" spans="1:7">
      <c r="A81" s="647">
        <v>25400191</v>
      </c>
      <c r="B81" s="647" t="s">
        <v>2076</v>
      </c>
      <c r="C81" s="648">
        <v>-1971296.38</v>
      </c>
      <c r="D81" s="647">
        <f>VLOOKUP($A$2:$A$971,BS!$A$8:$A$2407,1,0)</f>
        <v>25400191</v>
      </c>
      <c r="E81" s="648">
        <v>25400191</v>
      </c>
      <c r="G81" s="648"/>
    </row>
    <row r="82" spans="1:7">
      <c r="A82" s="647">
        <v>25400182</v>
      </c>
      <c r="B82" s="647" t="s">
        <v>1791</v>
      </c>
      <c r="C82" s="648">
        <v>-3110334</v>
      </c>
      <c r="D82" s="647">
        <f>VLOOKUP($A$2:$A$971,BS!$A$8:$A$2407,1,0)</f>
        <v>25400182</v>
      </c>
      <c r="E82" s="648">
        <v>25400182</v>
      </c>
      <c r="G82" s="648"/>
    </row>
    <row r="83" spans="1:7">
      <c r="A83" s="647">
        <v>25400181</v>
      </c>
      <c r="B83" s="647" t="s">
        <v>1790</v>
      </c>
      <c r="C83" s="648">
        <v>-5814666</v>
      </c>
      <c r="D83" s="647">
        <f>VLOOKUP($A$2:$A$971,BS!$A$8:$A$2407,1,0)</f>
        <v>25400181</v>
      </c>
      <c r="E83" s="647">
        <v>25400181</v>
      </c>
    </row>
    <row r="84" spans="1:7">
      <c r="A84" s="647">
        <v>25400111</v>
      </c>
      <c r="B84" s="647" t="s">
        <v>1321</v>
      </c>
      <c r="C84" s="648">
        <v>-12998</v>
      </c>
      <c r="D84" s="647">
        <f>VLOOKUP($A$2:$A$971,BS!$A$8:$A$2407,1,0)</f>
        <v>25400111</v>
      </c>
      <c r="E84" s="647">
        <v>25400111</v>
      </c>
      <c r="G84" s="648"/>
    </row>
    <row r="85" spans="1:7">
      <c r="A85" s="647">
        <v>25400101</v>
      </c>
      <c r="B85" s="647" t="s">
        <v>1320</v>
      </c>
      <c r="C85" s="648">
        <v>-58030.83</v>
      </c>
      <c r="D85" s="647">
        <f>VLOOKUP($A$2:$A$971,BS!$A$8:$A$2407,1,0)</f>
        <v>25400101</v>
      </c>
      <c r="E85" s="648">
        <v>25400101</v>
      </c>
    </row>
    <row r="86" spans="1:7">
      <c r="A86" s="647">
        <v>25302223</v>
      </c>
      <c r="B86" s="647" t="s">
        <v>3179</v>
      </c>
      <c r="C86" s="648">
        <v>-4620520</v>
      </c>
      <c r="D86" s="647">
        <f>VLOOKUP($A$2:$A$971,BS!$A$8:$A$2407,1,0)</f>
        <v>25302223</v>
      </c>
      <c r="E86" s="648">
        <v>25302223</v>
      </c>
    </row>
    <row r="87" spans="1:7">
      <c r="A87" s="647">
        <v>25302222</v>
      </c>
      <c r="B87" s="647" t="s">
        <v>1286</v>
      </c>
      <c r="C87" s="648">
        <v>-3435643.39</v>
      </c>
      <c r="D87" s="647">
        <f>VLOOKUP($A$2:$A$971,BS!$A$8:$A$2407,1,0)</f>
        <v>25302222</v>
      </c>
      <c r="E87" s="648">
        <v>25302222</v>
      </c>
    </row>
    <row r="88" spans="1:7">
      <c r="A88" s="647">
        <v>25302221</v>
      </c>
      <c r="B88" s="647" t="s">
        <v>1819</v>
      </c>
      <c r="C88" s="648">
        <v>-1770136.61</v>
      </c>
      <c r="D88" s="647">
        <f>VLOOKUP($A$2:$A$971,BS!$A$8:$A$2407,1,0)</f>
        <v>25302221</v>
      </c>
      <c r="E88" s="648">
        <v>25302221</v>
      </c>
    </row>
    <row r="89" spans="1:7">
      <c r="A89" s="647">
        <v>25301213</v>
      </c>
      <c r="B89" s="647" t="s">
        <v>3196</v>
      </c>
      <c r="C89" s="648">
        <v>-675825</v>
      </c>
      <c r="D89" s="647">
        <f>VLOOKUP($A$2:$A$971,BS!$A$8:$A$2407,1,0)</f>
        <v>25301213</v>
      </c>
      <c r="E89" s="647">
        <v>25301213</v>
      </c>
      <c r="G89" s="648"/>
    </row>
    <row r="90" spans="1:7">
      <c r="A90" s="647">
        <v>25301203</v>
      </c>
      <c r="B90" s="647" t="s">
        <v>1070</v>
      </c>
      <c r="C90" s="648">
        <v>-253632.79</v>
      </c>
      <c r="D90" s="647">
        <f>VLOOKUP($A$2:$A$971,BS!$A$8:$A$2407,1,0)</f>
        <v>25301203</v>
      </c>
      <c r="E90" s="647">
        <v>25301203</v>
      </c>
      <c r="G90" s="648"/>
    </row>
    <row r="91" spans="1:7">
      <c r="A91" s="647">
        <v>25301151</v>
      </c>
      <c r="B91" s="647" t="s">
        <v>2629</v>
      </c>
      <c r="C91" s="648">
        <v>-2526082.9300000002</v>
      </c>
      <c r="D91" s="647">
        <f>VLOOKUP($A$2:$A$971,BS!$A$8:$A$2407,1,0)</f>
        <v>25301151</v>
      </c>
      <c r="E91" s="647">
        <v>25301151</v>
      </c>
      <c r="G91" s="648"/>
    </row>
    <row r="92" spans="1:7">
      <c r="A92" s="647">
        <v>25301073</v>
      </c>
      <c r="B92" s="647" t="s">
        <v>583</v>
      </c>
      <c r="C92" s="648">
        <v>-1144.92</v>
      </c>
      <c r="D92" s="647">
        <f>VLOOKUP($A$2:$A$971,BS!$A$8:$A$2407,1,0)</f>
        <v>25301073</v>
      </c>
      <c r="E92" s="648">
        <v>25301073</v>
      </c>
    </row>
    <row r="93" spans="1:7">
      <c r="A93" s="647">
        <v>25300863</v>
      </c>
      <c r="B93" s="647" t="s">
        <v>2487</v>
      </c>
      <c r="C93" s="647">
        <v>0</v>
      </c>
      <c r="D93" s="647">
        <f>VLOOKUP($A$2:$A$971,BS!$A$8:$A$2407,1,0)</f>
        <v>25300863</v>
      </c>
      <c r="E93" s="647">
        <v>25300863</v>
      </c>
    </row>
    <row r="94" spans="1:7">
      <c r="A94" s="647">
        <v>25300771</v>
      </c>
      <c r="B94" s="647" t="s">
        <v>240</v>
      </c>
      <c r="C94" s="648">
        <v>-3857478.67</v>
      </c>
      <c r="D94" s="647">
        <f>VLOOKUP($A$2:$A$971,BS!$A$8:$A$2407,1,0)</f>
        <v>25300771</v>
      </c>
      <c r="E94" s="648">
        <v>25300771</v>
      </c>
      <c r="G94" s="648"/>
    </row>
    <row r="95" spans="1:7">
      <c r="A95" s="647">
        <v>25300761</v>
      </c>
      <c r="B95" s="647" t="s">
        <v>382</v>
      </c>
      <c r="C95" s="648">
        <v>-205514.13</v>
      </c>
      <c r="D95" s="647">
        <f>VLOOKUP($A$2:$A$971,BS!$A$8:$A$2407,1,0)</f>
        <v>25300761</v>
      </c>
      <c r="E95" s="648">
        <v>25300761</v>
      </c>
      <c r="G95" s="648"/>
    </row>
    <row r="96" spans="1:7">
      <c r="A96" s="647">
        <v>25300733</v>
      </c>
      <c r="B96" s="647" t="s">
        <v>3190</v>
      </c>
      <c r="C96" s="648">
        <v>-50468.17</v>
      </c>
      <c r="D96" s="647">
        <f>VLOOKUP($A$2:$A$971,BS!$A$8:$A$2407,1,0)</f>
        <v>25300733</v>
      </c>
      <c r="E96" s="648">
        <v>25300733</v>
      </c>
      <c r="G96" s="648"/>
    </row>
    <row r="97" spans="1:7">
      <c r="A97" s="647">
        <v>25300732</v>
      </c>
      <c r="B97" s="647" t="s">
        <v>3194</v>
      </c>
      <c r="C97" s="648">
        <v>-1500</v>
      </c>
      <c r="D97" s="647">
        <f>VLOOKUP($A$2:$A$971,BS!$A$8:$A$2407,1,0)</f>
        <v>25300732</v>
      </c>
      <c r="E97" s="648">
        <v>25300732</v>
      </c>
      <c r="G97" s="648"/>
    </row>
    <row r="98" spans="1:7">
      <c r="A98" s="647">
        <v>25300731</v>
      </c>
      <c r="B98" s="647" t="s">
        <v>3189</v>
      </c>
      <c r="C98" s="648">
        <v>-15154.75</v>
      </c>
      <c r="D98" s="647">
        <f>VLOOKUP($A$2:$A$971,BS!$A$8:$A$2407,1,0)</f>
        <v>25300731</v>
      </c>
      <c r="E98" s="648">
        <v>25300731</v>
      </c>
      <c r="G98" s="648"/>
    </row>
    <row r="99" spans="1:7">
      <c r="A99" s="647">
        <v>25300721</v>
      </c>
      <c r="B99" s="647" t="s">
        <v>3106</v>
      </c>
      <c r="C99" s="648">
        <v>-705763.79</v>
      </c>
      <c r="D99" s="647">
        <f>VLOOKUP($A$2:$A$971,BS!$A$8:$A$2407,1,0)</f>
        <v>25300721</v>
      </c>
      <c r="E99" s="648">
        <v>25300721</v>
      </c>
    </row>
    <row r="100" spans="1:7">
      <c r="A100" s="647">
        <v>25300663</v>
      </c>
      <c r="B100" s="647" t="s">
        <v>2575</v>
      </c>
      <c r="C100" s="648">
        <v>-121599.8</v>
      </c>
      <c r="D100" s="647">
        <f>VLOOKUP($A$2:$A$971,BS!$A$8:$A$2407,1,0)</f>
        <v>25300663</v>
      </c>
      <c r="E100" s="648">
        <v>25300663</v>
      </c>
    </row>
    <row r="101" spans="1:7">
      <c r="A101" s="647">
        <v>25300642</v>
      </c>
      <c r="B101" s="647" t="s">
        <v>2310</v>
      </c>
      <c r="C101" s="648">
        <v>-581510.39</v>
      </c>
      <c r="D101" s="647">
        <f>VLOOKUP($A$2:$A$971,BS!$A$8:$A$2407,1,0)</f>
        <v>25300642</v>
      </c>
      <c r="E101" s="648">
        <v>25300642</v>
      </c>
    </row>
    <row r="102" spans="1:7">
      <c r="A102" s="647">
        <v>25300641</v>
      </c>
      <c r="B102" s="647" t="s">
        <v>2310</v>
      </c>
      <c r="C102" s="648">
        <v>-872489.57</v>
      </c>
      <c r="D102" s="647">
        <f>VLOOKUP($A$2:$A$971,BS!$A$8:$A$2407,1,0)</f>
        <v>25300641</v>
      </c>
      <c r="E102" s="648">
        <v>25300641</v>
      </c>
      <c r="G102" s="648"/>
    </row>
    <row r="103" spans="1:7">
      <c r="A103" s="647">
        <v>25300621</v>
      </c>
      <c r="B103" s="647" t="s">
        <v>1442</v>
      </c>
      <c r="C103" s="648">
        <v>-8938153.1199999992</v>
      </c>
      <c r="D103" s="647">
        <f>VLOOKUP($A$2:$A$971,BS!$A$8:$A$2407,1,0)</f>
        <v>25300621</v>
      </c>
      <c r="E103" s="648">
        <v>25300621</v>
      </c>
    </row>
    <row r="104" spans="1:7">
      <c r="A104" s="647">
        <v>25300611</v>
      </c>
      <c r="B104" s="647" t="s">
        <v>1421</v>
      </c>
      <c r="C104" s="648">
        <v>-61576956.729999997</v>
      </c>
      <c r="D104" s="647">
        <f>VLOOKUP($A$2:$A$971,BS!$A$8:$A$2407,1,0)</f>
        <v>25300611</v>
      </c>
      <c r="E104" s="648">
        <v>25300611</v>
      </c>
    </row>
    <row r="105" spans="1:7">
      <c r="A105" s="647">
        <v>25300592</v>
      </c>
      <c r="B105" s="647" t="s">
        <v>729</v>
      </c>
      <c r="C105" s="648">
        <v>1916881.14</v>
      </c>
      <c r="D105" s="647">
        <f>VLOOKUP($A$2:$A$971,BS!$A$8:$A$2407,1,0)</f>
        <v>25300592</v>
      </c>
      <c r="E105" s="648">
        <v>25300592</v>
      </c>
    </row>
    <row r="106" spans="1:7">
      <c r="A106" s="647">
        <v>25300591</v>
      </c>
      <c r="B106" s="647" t="s">
        <v>729</v>
      </c>
      <c r="C106" s="648">
        <v>4536636.9400000004</v>
      </c>
      <c r="D106" s="647">
        <f>VLOOKUP($A$2:$A$971,BS!$A$8:$A$2407,1,0)</f>
        <v>25300591</v>
      </c>
      <c r="E106" s="648">
        <v>25300591</v>
      </c>
      <c r="G106" s="648"/>
    </row>
    <row r="107" spans="1:7">
      <c r="A107" s="647">
        <v>25300582</v>
      </c>
      <c r="B107" s="647" t="s">
        <v>728</v>
      </c>
      <c r="C107" s="648">
        <v>-1916881.14</v>
      </c>
      <c r="D107" s="647">
        <f>VLOOKUP($A$2:$A$971,BS!$A$8:$A$2407,1,0)</f>
        <v>25300582</v>
      </c>
      <c r="E107" s="648">
        <v>25300582</v>
      </c>
      <c r="G107" s="648"/>
    </row>
    <row r="108" spans="1:7">
      <c r="A108" s="647">
        <v>25300581</v>
      </c>
      <c r="B108" s="647" t="s">
        <v>728</v>
      </c>
      <c r="C108" s="648">
        <v>-4536636.9400000004</v>
      </c>
      <c r="D108" s="647">
        <f>VLOOKUP($A$2:$A$971,BS!$A$8:$A$2407,1,0)</f>
        <v>25300581</v>
      </c>
      <c r="E108" s="648">
        <v>25300581</v>
      </c>
    </row>
    <row r="109" spans="1:7">
      <c r="A109" s="647">
        <v>25300563</v>
      </c>
      <c r="B109" s="647" t="s">
        <v>2170</v>
      </c>
      <c r="C109" s="648">
        <v>-24728.29</v>
      </c>
      <c r="D109" s="647">
        <f>VLOOKUP($A$2:$A$971,BS!$A$8:$A$2407,1,0)</f>
        <v>25300563</v>
      </c>
      <c r="E109" s="648">
        <v>25300563</v>
      </c>
      <c r="G109" s="648"/>
    </row>
    <row r="110" spans="1:7">
      <c r="A110" s="647">
        <v>25300561</v>
      </c>
      <c r="B110" s="647" t="s">
        <v>1949</v>
      </c>
      <c r="C110" s="648">
        <v>-9202476</v>
      </c>
      <c r="D110" s="647">
        <f>VLOOKUP($A$2:$A$971,BS!$A$8:$A$2407,1,0)</f>
        <v>25300561</v>
      </c>
      <c r="E110" s="648">
        <v>25300561</v>
      </c>
    </row>
    <row r="111" spans="1:7">
      <c r="A111" s="647">
        <v>25300553</v>
      </c>
      <c r="B111" s="647" t="s">
        <v>2900</v>
      </c>
      <c r="C111" s="648">
        <v>-5827.93</v>
      </c>
      <c r="D111" s="647">
        <f>VLOOKUP($A$2:$A$971,BS!$A$8:$A$2407,1,0)</f>
        <v>25300553</v>
      </c>
      <c r="E111" s="648">
        <v>25300553</v>
      </c>
    </row>
    <row r="112" spans="1:7">
      <c r="A112" s="647">
        <v>25300541</v>
      </c>
      <c r="B112" s="647" t="s">
        <v>910</v>
      </c>
      <c r="C112" s="648">
        <v>-19755390.140000001</v>
      </c>
      <c r="D112" s="647">
        <f>VLOOKUP($A$2:$A$971,BS!$A$8:$A$2407,1,0)</f>
        <v>25300541</v>
      </c>
      <c r="E112" s="648">
        <v>25300541</v>
      </c>
    </row>
    <row r="113" spans="1:7">
      <c r="A113" s="647">
        <v>25300521</v>
      </c>
      <c r="B113" s="647" t="s">
        <v>2948</v>
      </c>
      <c r="C113" s="648">
        <v>-160000</v>
      </c>
      <c r="D113" s="647">
        <f>VLOOKUP($A$2:$A$971,BS!$A$8:$A$2407,1,0)</f>
        <v>25300521</v>
      </c>
      <c r="E113" s="648">
        <v>25300521</v>
      </c>
      <c r="G113" s="648"/>
    </row>
    <row r="114" spans="1:7">
      <c r="A114" s="647">
        <v>25300503</v>
      </c>
      <c r="B114" s="647" t="s">
        <v>428</v>
      </c>
      <c r="C114" s="648">
        <v>-1287.75</v>
      </c>
      <c r="D114" s="647">
        <f>VLOOKUP($A$2:$A$971,BS!$A$8:$A$2407,1,0)</f>
        <v>25300503</v>
      </c>
      <c r="E114" s="648">
        <v>25300503</v>
      </c>
      <c r="G114" s="648"/>
    </row>
    <row r="115" spans="1:7">
      <c r="A115" s="647">
        <v>25300443</v>
      </c>
      <c r="B115" s="647" t="s">
        <v>2240</v>
      </c>
      <c r="C115" s="648">
        <v>-872327.02</v>
      </c>
      <c r="D115" s="647">
        <f>VLOOKUP($A$2:$A$971,BS!$A$8:$A$2407,1,0)</f>
        <v>25300443</v>
      </c>
      <c r="E115" s="648">
        <v>25300443</v>
      </c>
      <c r="G115" s="648"/>
    </row>
    <row r="116" spans="1:7">
      <c r="A116" s="647">
        <v>25300433</v>
      </c>
      <c r="B116" s="647" t="s">
        <v>1258</v>
      </c>
      <c r="C116" s="647">
        <v>0</v>
      </c>
      <c r="D116" s="647">
        <f>VLOOKUP($A$2:$A$971,BS!$A$8:$A$2407,1,0)</f>
        <v>25300433</v>
      </c>
      <c r="E116" s="648">
        <v>25300433</v>
      </c>
      <c r="G116" s="648"/>
    </row>
    <row r="117" spans="1:7">
      <c r="A117" s="647">
        <v>25300413</v>
      </c>
      <c r="B117" s="647" t="s">
        <v>932</v>
      </c>
      <c r="C117" s="648">
        <v>-830828</v>
      </c>
      <c r="D117" s="647">
        <f>VLOOKUP($A$2:$A$971,BS!$A$8:$A$2407,1,0)</f>
        <v>25300413</v>
      </c>
      <c r="E117" s="648">
        <v>25300413</v>
      </c>
      <c r="G117" s="648"/>
    </row>
    <row r="118" spans="1:7">
      <c r="A118" s="647">
        <v>25300371</v>
      </c>
      <c r="B118" s="647" t="s">
        <v>1687</v>
      </c>
      <c r="C118" s="648">
        <v>-2219464.36</v>
      </c>
      <c r="D118" s="647">
        <f>VLOOKUP($A$2:$A$971,BS!$A$8:$A$2407,1,0)</f>
        <v>25300371</v>
      </c>
      <c r="E118" s="648">
        <v>25300371</v>
      </c>
      <c r="G118" s="648"/>
    </row>
    <row r="119" spans="1:7">
      <c r="A119" s="647">
        <v>25300363</v>
      </c>
      <c r="B119" s="647" t="s">
        <v>1753</v>
      </c>
      <c r="C119" s="648">
        <v>-2221075.89</v>
      </c>
      <c r="D119" s="647">
        <f>VLOOKUP($A$2:$A$971,BS!$A$8:$A$2407,1,0)</f>
        <v>25300363</v>
      </c>
      <c r="E119" s="648">
        <v>25300363</v>
      </c>
      <c r="G119" s="648"/>
    </row>
    <row r="120" spans="1:7">
      <c r="A120" s="647">
        <v>25300353</v>
      </c>
      <c r="B120" s="647" t="s">
        <v>1857</v>
      </c>
      <c r="C120" s="648">
        <v>-6758009.0499999998</v>
      </c>
      <c r="D120" s="647">
        <f>VLOOKUP($A$2:$A$971,BS!$A$8:$A$2407,1,0)</f>
        <v>25300353</v>
      </c>
      <c r="E120" s="648">
        <v>25300353</v>
      </c>
      <c r="G120" s="648"/>
    </row>
    <row r="121" spans="1:7">
      <c r="A121" s="647">
        <v>25300343</v>
      </c>
      <c r="B121" s="647" t="s">
        <v>2901</v>
      </c>
      <c r="C121" s="648">
        <v>-4143508.4</v>
      </c>
      <c r="D121" s="647">
        <f>VLOOKUP($A$2:$A$971,BS!$A$8:$A$2407,1,0)</f>
        <v>25300343</v>
      </c>
      <c r="E121" s="648">
        <v>25300343</v>
      </c>
      <c r="G121" s="648"/>
    </row>
    <row r="122" spans="1:7">
      <c r="A122" s="647">
        <v>25300323</v>
      </c>
      <c r="B122" s="647" t="s">
        <v>1333</v>
      </c>
      <c r="C122" s="648">
        <v>-65830.62</v>
      </c>
      <c r="D122" s="647">
        <f>VLOOKUP($A$2:$A$971,BS!$A$8:$A$2407,1,0)</f>
        <v>25300323</v>
      </c>
      <c r="E122" s="648">
        <v>25300323</v>
      </c>
    </row>
    <row r="123" spans="1:7">
      <c r="A123" s="647">
        <v>25300293</v>
      </c>
      <c r="B123" s="647" t="s">
        <v>1582</v>
      </c>
      <c r="C123" s="648">
        <v>-7838711</v>
      </c>
      <c r="D123" s="647">
        <f>VLOOKUP($A$2:$A$971,BS!$A$8:$A$2407,1,0)</f>
        <v>25300293</v>
      </c>
      <c r="E123" s="648">
        <v>25300293</v>
      </c>
      <c r="G123" s="648"/>
    </row>
    <row r="124" spans="1:7">
      <c r="A124" s="647">
        <v>25300281</v>
      </c>
      <c r="B124" s="647" t="s">
        <v>2560</v>
      </c>
      <c r="C124" s="648">
        <v>-502860</v>
      </c>
      <c r="D124" s="647">
        <f>VLOOKUP($A$2:$A$971,BS!$A$8:$A$2407,1,0)</f>
        <v>25300281</v>
      </c>
      <c r="E124" s="648">
        <v>25300281</v>
      </c>
      <c r="G124" s="648"/>
    </row>
    <row r="125" spans="1:7">
      <c r="A125" s="647">
        <v>25300271</v>
      </c>
      <c r="B125" s="647" t="s">
        <v>2467</v>
      </c>
      <c r="C125" s="648">
        <v>-1744002.22</v>
      </c>
      <c r="D125" s="647">
        <f>VLOOKUP($A$2:$A$971,BS!$A$8:$A$2407,1,0)</f>
        <v>25300271</v>
      </c>
      <c r="E125" s="648">
        <v>25300271</v>
      </c>
      <c r="G125" s="648"/>
    </row>
    <row r="126" spans="1:7">
      <c r="A126" s="647">
        <v>25300212</v>
      </c>
      <c r="B126" s="647" t="s">
        <v>978</v>
      </c>
      <c r="C126" s="648">
        <v>-128943.95</v>
      </c>
      <c r="D126" s="647">
        <f>VLOOKUP($A$2:$A$971,BS!$A$8:$A$2407,1,0)</f>
        <v>25300212</v>
      </c>
      <c r="E126" s="648">
        <v>25300212</v>
      </c>
      <c r="G126" s="648"/>
    </row>
    <row r="127" spans="1:7">
      <c r="A127" s="647">
        <v>25300201</v>
      </c>
      <c r="B127" s="647" t="s">
        <v>2175</v>
      </c>
      <c r="C127" s="648">
        <v>-6132897</v>
      </c>
      <c r="D127" s="647">
        <f>VLOOKUP($A$2:$A$971,BS!$A$8:$A$2407,1,0)</f>
        <v>25300201</v>
      </c>
      <c r="E127" s="648">
        <v>25300201</v>
      </c>
      <c r="G127" s="648"/>
    </row>
    <row r="128" spans="1:7">
      <c r="A128" s="647">
        <v>25300181</v>
      </c>
      <c r="B128" s="647" t="s">
        <v>2174</v>
      </c>
      <c r="C128" s="648">
        <v>-4452786.8499999996</v>
      </c>
      <c r="D128" s="647">
        <f>VLOOKUP($A$2:$A$971,BS!$A$8:$A$2407,1,0)</f>
        <v>25300181</v>
      </c>
      <c r="E128" s="648">
        <v>25300181</v>
      </c>
      <c r="G128" s="648"/>
    </row>
    <row r="129" spans="1:7">
      <c r="A129" s="647">
        <v>25300161</v>
      </c>
      <c r="B129" s="647" t="s">
        <v>386</v>
      </c>
      <c r="C129" s="648">
        <v>-376505.2</v>
      </c>
      <c r="D129" s="647">
        <f>VLOOKUP($A$2:$A$971,BS!$A$8:$A$2407,1,0)</f>
        <v>25300161</v>
      </c>
      <c r="E129" s="648">
        <v>25300161</v>
      </c>
      <c r="G129" s="648"/>
    </row>
    <row r="130" spans="1:7">
      <c r="A130" s="647">
        <v>25300153</v>
      </c>
      <c r="B130" s="647" t="s">
        <v>2623</v>
      </c>
      <c r="C130" s="648">
        <v>-125000</v>
      </c>
      <c r="D130" s="647">
        <f>VLOOKUP($A$2:$A$971,BS!$A$8:$A$2407,1,0)</f>
        <v>25300153</v>
      </c>
      <c r="E130" s="648">
        <v>25300153</v>
      </c>
      <c r="G130" s="648"/>
    </row>
    <row r="131" spans="1:7">
      <c r="A131" s="647">
        <v>25300151</v>
      </c>
      <c r="B131" s="647" t="s">
        <v>1257</v>
      </c>
      <c r="C131" s="648">
        <v>-9280904.8000000007</v>
      </c>
      <c r="D131" s="647">
        <f>VLOOKUP($A$2:$A$971,BS!$A$8:$A$2407,1,0)</f>
        <v>25300151</v>
      </c>
      <c r="E131" s="648">
        <v>25300151</v>
      </c>
      <c r="G131" s="648"/>
    </row>
    <row r="132" spans="1:7">
      <c r="A132" s="647">
        <v>25300141</v>
      </c>
      <c r="B132" s="647" t="s">
        <v>774</v>
      </c>
      <c r="C132" s="648">
        <v>-2352232.52</v>
      </c>
      <c r="D132" s="647">
        <f>VLOOKUP($A$2:$A$971,BS!$A$8:$A$2407,1,0)</f>
        <v>25300141</v>
      </c>
      <c r="E132" s="648">
        <v>25300141</v>
      </c>
    </row>
    <row r="133" spans="1:7">
      <c r="A133" s="647">
        <v>25300121</v>
      </c>
      <c r="B133" s="647" t="s">
        <v>2859</v>
      </c>
      <c r="C133" s="648">
        <v>-802872.87</v>
      </c>
      <c r="D133" s="647">
        <f>VLOOKUP($A$2:$A$971,BS!$A$8:$A$2407,1,0)</f>
        <v>25300121</v>
      </c>
      <c r="E133" s="648">
        <v>25300121</v>
      </c>
    </row>
    <row r="134" spans="1:7">
      <c r="A134" s="647">
        <v>25300091</v>
      </c>
      <c r="B134" s="647" t="s">
        <v>2798</v>
      </c>
      <c r="C134" s="648">
        <v>-3193064.69</v>
      </c>
      <c r="D134" s="647">
        <f>VLOOKUP($A$2:$A$971,BS!$A$8:$A$2407,1,0)</f>
        <v>25300091</v>
      </c>
      <c r="E134" s="648">
        <v>25300091</v>
      </c>
      <c r="G134" s="648"/>
    </row>
    <row r="135" spans="1:7">
      <c r="A135" s="647">
        <v>25300081</v>
      </c>
      <c r="B135" s="647" t="s">
        <v>2838</v>
      </c>
      <c r="C135" s="648">
        <v>-1000</v>
      </c>
      <c r="D135" s="647">
        <f>VLOOKUP($A$2:$A$971,BS!$A$8:$A$2407,1,0)</f>
        <v>25300081</v>
      </c>
      <c r="E135" s="648">
        <v>25300081</v>
      </c>
    </row>
    <row r="136" spans="1:7">
      <c r="A136" s="647">
        <v>25300071</v>
      </c>
      <c r="B136" s="647" t="s">
        <v>2181</v>
      </c>
      <c r="C136" s="648">
        <v>-149840188</v>
      </c>
      <c r="D136" s="647">
        <f>VLOOKUP($A$2:$A$971,BS!$A$8:$A$2407,1,0)</f>
        <v>25300071</v>
      </c>
      <c r="E136" s="648">
        <v>25300071</v>
      </c>
    </row>
    <row r="137" spans="1:7">
      <c r="A137" s="647">
        <v>25300033</v>
      </c>
      <c r="B137" s="647" t="s">
        <v>340</v>
      </c>
      <c r="C137" s="648">
        <v>-10551450.68</v>
      </c>
      <c r="D137" s="647">
        <f>VLOOKUP($A$2:$A$971,BS!$A$8:$A$2407,1,0)</f>
        <v>25300033</v>
      </c>
      <c r="E137" s="648">
        <v>25300033</v>
      </c>
      <c r="G137" s="648"/>
    </row>
    <row r="138" spans="1:7">
      <c r="A138" s="647">
        <v>25300011</v>
      </c>
      <c r="B138" s="647" t="s">
        <v>1061</v>
      </c>
      <c r="C138" s="648">
        <v>-6901</v>
      </c>
      <c r="D138" s="647">
        <f>VLOOKUP($A$2:$A$971,BS!$A$8:$A$2407,1,0)</f>
        <v>25300011</v>
      </c>
      <c r="E138" s="648">
        <v>25300011</v>
      </c>
    </row>
    <row r="139" spans="1:7">
      <c r="A139" s="647">
        <v>25300001</v>
      </c>
      <c r="B139" s="647" t="s">
        <v>594</v>
      </c>
      <c r="C139" s="648">
        <v>-67379.56</v>
      </c>
      <c r="D139" s="647">
        <f>VLOOKUP($A$2:$A$971,BS!$A$8:$A$2407,1,0)</f>
        <v>25300001</v>
      </c>
      <c r="E139" s="648">
        <v>25300001</v>
      </c>
      <c r="G139" s="648"/>
    </row>
    <row r="140" spans="1:7">
      <c r="A140" s="647">
        <v>25200262</v>
      </c>
      <c r="B140" s="647" t="s">
        <v>1143</v>
      </c>
      <c r="C140" s="648">
        <v>-39367.31</v>
      </c>
      <c r="D140" s="647">
        <f>VLOOKUP($A$2:$A$971,BS!$A$8:$A$2407,1,0)</f>
        <v>25200262</v>
      </c>
      <c r="E140" s="648">
        <v>25200262</v>
      </c>
      <c r="G140" s="648"/>
    </row>
    <row r="141" spans="1:7">
      <c r="A141" s="647">
        <v>25200222</v>
      </c>
      <c r="B141" s="647" t="s">
        <v>1376</v>
      </c>
      <c r="C141" s="648">
        <v>-953402</v>
      </c>
      <c r="D141" s="647">
        <f>VLOOKUP($A$2:$A$971,BS!$A$8:$A$2407,1,0)</f>
        <v>25200222</v>
      </c>
      <c r="E141" s="647">
        <v>25200222</v>
      </c>
    </row>
    <row r="142" spans="1:7">
      <c r="A142" s="647">
        <v>25200202</v>
      </c>
      <c r="B142" s="647" t="s">
        <v>1375</v>
      </c>
      <c r="C142" s="648">
        <v>-17973389.280000001</v>
      </c>
      <c r="D142" s="647">
        <f>VLOOKUP($A$2:$A$971,BS!$A$8:$A$2407,1,0)</f>
        <v>25200202</v>
      </c>
      <c r="E142" s="648">
        <v>25200202</v>
      </c>
      <c r="G142" s="648"/>
    </row>
    <row r="143" spans="1:7">
      <c r="A143" s="647">
        <v>25200181</v>
      </c>
      <c r="B143" s="647" t="s">
        <v>1276</v>
      </c>
      <c r="C143" s="648">
        <v>-28241801.27</v>
      </c>
      <c r="D143" s="647">
        <f>VLOOKUP($A$2:$A$971,BS!$A$8:$A$2407,1,0)</f>
        <v>25200181</v>
      </c>
      <c r="E143" s="648">
        <v>25200181</v>
      </c>
    </row>
    <row r="144" spans="1:7">
      <c r="A144" s="647">
        <v>25200171</v>
      </c>
      <c r="B144" s="647" t="s">
        <v>56</v>
      </c>
      <c r="C144" s="648">
        <v>-12011396.66</v>
      </c>
      <c r="D144" s="647">
        <f>VLOOKUP($A$2:$A$971,BS!$A$8:$A$2407,1,0)</f>
        <v>25200171</v>
      </c>
      <c r="E144" s="648">
        <v>25200171</v>
      </c>
      <c r="G144" s="648"/>
    </row>
    <row r="145" spans="1:7">
      <c r="A145" s="647">
        <v>25200161</v>
      </c>
      <c r="B145" s="647" t="s">
        <v>55</v>
      </c>
      <c r="C145" s="648">
        <v>-5383277.0499999998</v>
      </c>
      <c r="D145" s="647">
        <f>VLOOKUP($A$2:$A$971,BS!$A$8:$A$2407,1,0)</f>
        <v>25200161</v>
      </c>
      <c r="E145" s="648">
        <v>25200161</v>
      </c>
    </row>
    <row r="146" spans="1:7">
      <c r="A146" s="647">
        <v>25200152</v>
      </c>
      <c r="B146" s="647" t="s">
        <v>1270</v>
      </c>
      <c r="C146" s="648">
        <v>-107354.9</v>
      </c>
      <c r="D146" s="647">
        <f>VLOOKUP($A$2:$A$971,BS!$A$8:$A$2407,1,0)</f>
        <v>25200152</v>
      </c>
      <c r="E146" s="648">
        <v>25200152</v>
      </c>
      <c r="G146" s="648"/>
    </row>
    <row r="147" spans="1:7">
      <c r="A147" s="647">
        <v>25200121</v>
      </c>
      <c r="B147" s="647" t="s">
        <v>1898</v>
      </c>
      <c r="C147" s="648">
        <v>-135739.34</v>
      </c>
      <c r="D147" s="647">
        <f>VLOOKUP($A$2:$A$971,BS!$A$8:$A$2407,1,0)</f>
        <v>25200121</v>
      </c>
      <c r="E147" s="647">
        <v>25200121</v>
      </c>
      <c r="G147" s="648"/>
    </row>
    <row r="148" spans="1:7">
      <c r="A148" s="647">
        <v>24500111</v>
      </c>
      <c r="B148" s="647" t="s">
        <v>2490</v>
      </c>
      <c r="C148" s="647">
        <v>0</v>
      </c>
      <c r="D148" s="647">
        <f>VLOOKUP($A$2:$A$971,BS!$A$8:$A$2407,1,0)</f>
        <v>24500111</v>
      </c>
      <c r="E148" s="647">
        <v>24500111</v>
      </c>
    </row>
    <row r="149" spans="1:7">
      <c r="A149" s="647">
        <v>24400012</v>
      </c>
      <c r="B149" s="647" t="s">
        <v>2595</v>
      </c>
      <c r="C149" s="648">
        <v>-22702641.120000001</v>
      </c>
      <c r="D149" s="647">
        <f>VLOOKUP($A$2:$A$971,BS!$A$8:$A$2407,1,0)</f>
        <v>24400012</v>
      </c>
      <c r="E149" s="648">
        <v>24400012</v>
      </c>
    </row>
    <row r="150" spans="1:7">
      <c r="A150" s="647">
        <v>24400011</v>
      </c>
      <c r="B150" s="647" t="s">
        <v>2594</v>
      </c>
      <c r="C150" s="648">
        <v>-38571823.07</v>
      </c>
      <c r="D150" s="647">
        <f>VLOOKUP($A$2:$A$971,BS!$A$8:$A$2407,1,0)</f>
        <v>24400011</v>
      </c>
      <c r="E150" s="648">
        <v>24400011</v>
      </c>
      <c r="G150" s="648"/>
    </row>
    <row r="151" spans="1:7">
      <c r="A151" s="647">
        <v>24400002</v>
      </c>
      <c r="B151" s="647" t="s">
        <v>2593</v>
      </c>
      <c r="C151" s="648">
        <v>-65191513.109999999</v>
      </c>
      <c r="D151" s="647">
        <f>VLOOKUP($A$2:$A$971,BS!$A$8:$A$2407,1,0)</f>
        <v>24400002</v>
      </c>
      <c r="E151" s="648">
        <v>24400002</v>
      </c>
      <c r="G151" s="648"/>
    </row>
    <row r="152" spans="1:7">
      <c r="A152" s="647">
        <v>24400001</v>
      </c>
      <c r="B152" s="647" t="s">
        <v>2592</v>
      </c>
      <c r="C152" s="648">
        <v>-68074183.230000004</v>
      </c>
      <c r="D152" s="647">
        <f>VLOOKUP($A$2:$A$971,BS!$A$8:$A$2407,1,0)</f>
        <v>24400001</v>
      </c>
      <c r="E152" s="648">
        <v>24400001</v>
      </c>
      <c r="G152" s="648"/>
    </row>
    <row r="153" spans="1:7">
      <c r="A153" s="647">
        <v>24300013</v>
      </c>
      <c r="B153" s="647" t="s">
        <v>2290</v>
      </c>
      <c r="C153" s="648">
        <v>-7578087.7199999997</v>
      </c>
      <c r="D153" s="647">
        <f>VLOOKUP($A$2:$A$971,BS!$A$8:$A$2407,1,0)</f>
        <v>24300013</v>
      </c>
      <c r="E153" s="648">
        <v>24300013</v>
      </c>
    </row>
    <row r="154" spans="1:7">
      <c r="A154" s="647">
        <v>24201041</v>
      </c>
      <c r="B154" s="647" t="s">
        <v>2581</v>
      </c>
      <c r="C154" s="648">
        <v>-18885.61</v>
      </c>
      <c r="D154" s="647">
        <f>VLOOKUP($A$2:$A$971,BS!$A$8:$A$2407,1,0)</f>
        <v>24201041</v>
      </c>
      <c r="E154" s="648">
        <v>24201041</v>
      </c>
      <c r="G154" s="648"/>
    </row>
    <row r="155" spans="1:7">
      <c r="A155" s="647">
        <v>24201031</v>
      </c>
      <c r="B155" s="647" t="s">
        <v>2580</v>
      </c>
      <c r="C155" s="648">
        <v>-93041.8</v>
      </c>
      <c r="D155" s="647">
        <f>VLOOKUP($A$2:$A$971,BS!$A$8:$A$2407,1,0)</f>
        <v>24201031</v>
      </c>
      <c r="E155" s="648">
        <v>24201031</v>
      </c>
      <c r="G155" s="648"/>
    </row>
    <row r="156" spans="1:7">
      <c r="A156" s="647">
        <v>24200991</v>
      </c>
      <c r="B156" s="647" t="s">
        <v>2457</v>
      </c>
      <c r="C156" s="648">
        <v>-1341.25</v>
      </c>
      <c r="D156" s="647">
        <f>VLOOKUP($A$2:$A$971,BS!$A$8:$A$2407,1,0)</f>
        <v>24200991</v>
      </c>
      <c r="E156" s="647">
        <v>24200991</v>
      </c>
      <c r="G156" s="648"/>
    </row>
    <row r="157" spans="1:7">
      <c r="A157" s="647">
        <v>24200971</v>
      </c>
      <c r="B157" s="647" t="s">
        <v>1099</v>
      </c>
      <c r="C157" s="648">
        <v>-103131.25</v>
      </c>
      <c r="D157" s="647">
        <f>VLOOKUP($A$2:$A$971,BS!$A$8:$A$2407,1,0)</f>
        <v>24200971</v>
      </c>
      <c r="E157" s="647">
        <v>24200971</v>
      </c>
      <c r="G157" s="648"/>
    </row>
    <row r="158" spans="1:7">
      <c r="A158" s="647">
        <v>24200961</v>
      </c>
      <c r="B158" s="647" t="s">
        <v>2386</v>
      </c>
      <c r="C158" s="648">
        <v>-1820597.39</v>
      </c>
      <c r="D158" s="647">
        <f>VLOOKUP($A$2:$A$971,BS!$A$8:$A$2407,1,0)</f>
        <v>24200961</v>
      </c>
      <c r="E158" s="647">
        <v>24200961</v>
      </c>
      <c r="G158" s="648"/>
    </row>
    <row r="159" spans="1:7">
      <c r="A159" s="647">
        <v>24200951</v>
      </c>
      <c r="B159" s="647" t="s">
        <v>2389</v>
      </c>
      <c r="C159" s="648">
        <v>-204557.72</v>
      </c>
      <c r="D159" s="647">
        <f>VLOOKUP($A$2:$A$971,BS!$A$8:$A$2407,1,0)</f>
        <v>24200951</v>
      </c>
      <c r="E159" s="648">
        <v>24200951</v>
      </c>
      <c r="G159" s="648"/>
    </row>
    <row r="160" spans="1:7">
      <c r="A160" s="647">
        <v>24200941</v>
      </c>
      <c r="B160" s="647" t="s">
        <v>2605</v>
      </c>
      <c r="C160" s="648">
        <v>-67986</v>
      </c>
      <c r="D160" s="647">
        <f>VLOOKUP($A$2:$A$971,BS!$A$8:$A$2407,1,0)</f>
        <v>24200941</v>
      </c>
      <c r="E160" s="648">
        <v>24200941</v>
      </c>
    </row>
    <row r="161" spans="1:7">
      <c r="A161" s="647">
        <v>24200931</v>
      </c>
      <c r="B161" s="647" t="s">
        <v>1098</v>
      </c>
      <c r="C161" s="648">
        <v>-358785.64</v>
      </c>
      <c r="D161" s="647">
        <f>VLOOKUP($A$2:$A$971,BS!$A$8:$A$2407,1,0)</f>
        <v>24200931</v>
      </c>
      <c r="E161" s="648">
        <v>24200931</v>
      </c>
    </row>
    <row r="162" spans="1:7">
      <c r="A162" s="647">
        <v>24200921</v>
      </c>
      <c r="B162" s="647" t="s">
        <v>1094</v>
      </c>
      <c r="C162" s="648">
        <v>-2557282.2400000002</v>
      </c>
      <c r="D162" s="647">
        <f>VLOOKUP($A$2:$A$971,BS!$A$8:$A$2407,1,0)</f>
        <v>24200921</v>
      </c>
      <c r="E162" s="648">
        <v>24200921</v>
      </c>
      <c r="G162" s="648"/>
    </row>
    <row r="163" spans="1:7">
      <c r="A163" s="647">
        <v>24200911</v>
      </c>
      <c r="B163" s="647" t="s">
        <v>2208</v>
      </c>
      <c r="C163" s="648">
        <v>-17425.07</v>
      </c>
      <c r="D163" s="647">
        <f>VLOOKUP($A$2:$A$971,BS!$A$8:$A$2407,1,0)</f>
        <v>24200911</v>
      </c>
      <c r="E163" s="648">
        <v>24200911</v>
      </c>
      <c r="G163" s="648"/>
    </row>
    <row r="164" spans="1:7">
      <c r="A164" s="647">
        <v>24200901</v>
      </c>
      <c r="B164" s="647" t="s">
        <v>2385</v>
      </c>
      <c r="C164" s="648">
        <v>-163563</v>
      </c>
      <c r="D164" s="647">
        <f>VLOOKUP($A$2:$A$971,BS!$A$8:$A$2407,1,0)</f>
        <v>24200901</v>
      </c>
      <c r="E164" s="648">
        <v>24200901</v>
      </c>
      <c r="G164" s="648"/>
    </row>
    <row r="165" spans="1:7">
      <c r="A165" s="647">
        <v>24200891</v>
      </c>
      <c r="B165" s="647" t="s">
        <v>2207</v>
      </c>
      <c r="C165" s="648">
        <v>-67624.100000000006</v>
      </c>
      <c r="D165" s="647">
        <f>VLOOKUP($A$2:$A$971,BS!$A$8:$A$2407,1,0)</f>
        <v>24200891</v>
      </c>
      <c r="E165" s="648">
        <v>24200891</v>
      </c>
      <c r="G165" s="648"/>
    </row>
    <row r="166" spans="1:7">
      <c r="A166" s="647">
        <v>24200881</v>
      </c>
      <c r="B166" s="647" t="s">
        <v>2579</v>
      </c>
      <c r="C166" s="648">
        <v>-202614.06</v>
      </c>
      <c r="D166" s="647">
        <f>VLOOKUP($A$2:$A$971,BS!$A$8:$A$2407,1,0)</f>
        <v>24200881</v>
      </c>
      <c r="E166" s="648">
        <v>24200881</v>
      </c>
      <c r="G166" s="648"/>
    </row>
    <row r="167" spans="1:7">
      <c r="A167" s="647">
        <v>24200871</v>
      </c>
      <c r="B167" s="647" t="s">
        <v>2245</v>
      </c>
      <c r="C167" s="648">
        <v>-99037.36</v>
      </c>
      <c r="D167" s="647">
        <f>VLOOKUP($A$2:$A$971,BS!$A$8:$A$2407,1,0)</f>
        <v>24200871</v>
      </c>
      <c r="E167" s="648">
        <v>24200871</v>
      </c>
      <c r="G167" s="648"/>
    </row>
    <row r="168" spans="1:7">
      <c r="A168" s="647">
        <v>24200851</v>
      </c>
      <c r="B168" s="647" t="s">
        <v>1482</v>
      </c>
      <c r="C168" s="648">
        <v>-257752.05</v>
      </c>
      <c r="D168" s="647">
        <f>VLOOKUP($A$2:$A$971,BS!$A$8:$A$2407,1,0)</f>
        <v>24200851</v>
      </c>
      <c r="E168" s="648">
        <v>24200851</v>
      </c>
      <c r="G168" s="648"/>
    </row>
    <row r="169" spans="1:7">
      <c r="A169" s="647">
        <v>24200841</v>
      </c>
      <c r="B169" s="647" t="s">
        <v>2096</v>
      </c>
      <c r="C169" s="648">
        <v>-323168.90000000002</v>
      </c>
      <c r="D169" s="647">
        <f>VLOOKUP($A$2:$A$971,BS!$A$8:$A$2407,1,0)</f>
        <v>24200841</v>
      </c>
      <c r="E169" s="648">
        <v>24200841</v>
      </c>
      <c r="G169" s="648"/>
    </row>
    <row r="170" spans="1:7">
      <c r="A170" s="647">
        <v>24200831</v>
      </c>
      <c r="B170" s="647" t="s">
        <v>1097</v>
      </c>
      <c r="C170" s="648">
        <v>-77674.210000000006</v>
      </c>
      <c r="D170" s="647">
        <f>VLOOKUP($A$2:$A$971,BS!$A$8:$A$2407,1,0)</f>
        <v>24200831</v>
      </c>
      <c r="E170" s="647">
        <v>24200831</v>
      </c>
      <c r="G170" s="648"/>
    </row>
    <row r="171" spans="1:7">
      <c r="A171" s="647">
        <v>24200821</v>
      </c>
      <c r="B171" s="647" t="s">
        <v>1096</v>
      </c>
      <c r="C171" s="648">
        <v>-153074.01999999999</v>
      </c>
      <c r="D171" s="647">
        <f>VLOOKUP($A$2:$A$971,BS!$A$8:$A$2407,1,0)</f>
        <v>24200821</v>
      </c>
      <c r="E171" s="648">
        <v>24200821</v>
      </c>
      <c r="G171" s="648"/>
    </row>
    <row r="172" spans="1:7">
      <c r="A172" s="647">
        <v>24200811</v>
      </c>
      <c r="B172" s="647" t="s">
        <v>1095</v>
      </c>
      <c r="C172" s="648">
        <v>-153106.01999999999</v>
      </c>
      <c r="D172" s="647">
        <f>VLOOKUP($A$2:$A$971,BS!$A$8:$A$2407,1,0)</f>
        <v>24200811</v>
      </c>
      <c r="E172" s="648">
        <v>24200811</v>
      </c>
      <c r="G172" s="648"/>
    </row>
    <row r="173" spans="1:7">
      <c r="A173" s="647">
        <v>24200681</v>
      </c>
      <c r="B173" s="647" t="s">
        <v>1420</v>
      </c>
      <c r="C173" s="648">
        <v>-112738.45</v>
      </c>
      <c r="D173" s="647">
        <f>VLOOKUP($A$2:$A$971,BS!$A$8:$A$2407,1,0)</f>
        <v>24200681</v>
      </c>
      <c r="E173" s="648">
        <v>24200681</v>
      </c>
    </row>
    <row r="174" spans="1:7">
      <c r="A174" s="647">
        <v>24200671</v>
      </c>
      <c r="B174" s="647" t="s">
        <v>1419</v>
      </c>
      <c r="C174" s="648">
        <v>-112738.45</v>
      </c>
      <c r="D174" s="647">
        <f>VLOOKUP($A$2:$A$971,BS!$A$8:$A$2407,1,0)</f>
        <v>24200671</v>
      </c>
      <c r="E174" s="648">
        <v>24200671</v>
      </c>
      <c r="G174" s="648"/>
    </row>
    <row r="175" spans="1:7">
      <c r="A175" s="647">
        <v>24200661</v>
      </c>
      <c r="B175" s="647" t="s">
        <v>1418</v>
      </c>
      <c r="C175" s="648">
        <v>-380664.35</v>
      </c>
      <c r="D175" s="647">
        <f>VLOOKUP($A$2:$A$971,BS!$A$8:$A$2407,1,0)</f>
        <v>24200661</v>
      </c>
      <c r="E175" s="648">
        <v>24200661</v>
      </c>
      <c r="G175" s="648"/>
    </row>
    <row r="176" spans="1:7">
      <c r="A176" s="647">
        <v>24200653</v>
      </c>
      <c r="B176" s="647" t="s">
        <v>1714</v>
      </c>
      <c r="C176" s="648">
        <v>-1313589.51</v>
      </c>
      <c r="D176" s="647">
        <f>VLOOKUP($A$2:$A$971,BS!$A$8:$A$2407,1,0)</f>
        <v>24200653</v>
      </c>
      <c r="E176" s="648">
        <v>24200653</v>
      </c>
      <c r="G176" s="648"/>
    </row>
    <row r="177" spans="1:7">
      <c r="A177" s="647">
        <v>24200651</v>
      </c>
      <c r="B177" s="647" t="s">
        <v>1417</v>
      </c>
      <c r="C177" s="648">
        <v>-10000</v>
      </c>
      <c r="D177" s="647">
        <f>VLOOKUP($A$2:$A$971,BS!$A$8:$A$2407,1,0)</f>
        <v>24200651</v>
      </c>
      <c r="E177" s="648">
        <v>24200651</v>
      </c>
      <c r="G177" s="648"/>
    </row>
    <row r="178" spans="1:7">
      <c r="A178" s="647">
        <v>24200633</v>
      </c>
      <c r="B178" s="647" t="s">
        <v>3035</v>
      </c>
      <c r="C178" s="648">
        <v>-404095.18</v>
      </c>
      <c r="D178" s="647">
        <f>VLOOKUP($A$2:$A$971,BS!$A$8:$A$2407,1,0)</f>
        <v>24200633</v>
      </c>
      <c r="E178" s="648">
        <v>24200633</v>
      </c>
      <c r="G178" s="648"/>
    </row>
    <row r="179" spans="1:7">
      <c r="A179" s="647">
        <v>24200622</v>
      </c>
      <c r="B179" s="647" t="s">
        <v>782</v>
      </c>
      <c r="C179" s="648">
        <v>-2523422.88</v>
      </c>
      <c r="D179" s="647">
        <f>VLOOKUP($A$2:$A$971,BS!$A$8:$A$2407,1,0)</f>
        <v>24200622</v>
      </c>
      <c r="E179" s="648">
        <v>24200622</v>
      </c>
      <c r="G179" s="648"/>
    </row>
    <row r="180" spans="1:7">
      <c r="A180" s="647">
        <v>24200611</v>
      </c>
      <c r="B180" s="647" t="s">
        <v>2199</v>
      </c>
      <c r="C180" s="648">
        <v>-287083.34999999998</v>
      </c>
      <c r="D180" s="647">
        <f>VLOOKUP($A$2:$A$971,BS!$A$8:$A$2407,1,0)</f>
        <v>24200611</v>
      </c>
      <c r="E180" s="648">
        <v>24200611</v>
      </c>
    </row>
    <row r="181" spans="1:7">
      <c r="A181" s="647">
        <v>24200571</v>
      </c>
      <c r="B181" s="647" t="s">
        <v>417</v>
      </c>
      <c r="C181" s="648">
        <v>-18622.8</v>
      </c>
      <c r="D181" s="647">
        <f>VLOOKUP($A$2:$A$971,BS!$A$8:$A$2407,1,0)</f>
        <v>24200571</v>
      </c>
      <c r="E181" s="648">
        <v>24200571</v>
      </c>
      <c r="G181" s="648"/>
    </row>
    <row r="182" spans="1:7">
      <c r="A182" s="647">
        <v>24200561</v>
      </c>
      <c r="B182" s="647" t="s">
        <v>861</v>
      </c>
      <c r="C182" s="648">
        <v>-18622.8</v>
      </c>
      <c r="D182" s="647">
        <f>VLOOKUP($A$2:$A$971,BS!$A$8:$A$2407,1,0)</f>
        <v>24200561</v>
      </c>
      <c r="E182" s="648">
        <v>24200561</v>
      </c>
      <c r="G182" s="648"/>
    </row>
    <row r="183" spans="1:7">
      <c r="A183" s="647">
        <v>24200551</v>
      </c>
      <c r="B183" s="647" t="s">
        <v>48</v>
      </c>
      <c r="C183" s="648">
        <v>-108901.38</v>
      </c>
      <c r="D183" s="647">
        <f>VLOOKUP($A$2:$A$971,BS!$A$8:$A$2407,1,0)</f>
        <v>24200551</v>
      </c>
      <c r="E183" s="648">
        <v>24200551</v>
      </c>
      <c r="G183" s="648"/>
    </row>
    <row r="184" spans="1:7">
      <c r="A184" s="647">
        <v>24200541</v>
      </c>
      <c r="B184" s="647" t="s">
        <v>1289</v>
      </c>
      <c r="C184" s="648">
        <v>-108901.38</v>
      </c>
      <c r="D184" s="647">
        <f>VLOOKUP($A$2:$A$971,BS!$A$8:$A$2407,1,0)</f>
        <v>24200541</v>
      </c>
      <c r="E184" s="648">
        <v>24200541</v>
      </c>
      <c r="G184" s="648"/>
    </row>
    <row r="185" spans="1:7">
      <c r="A185" s="647">
        <v>24200521</v>
      </c>
      <c r="B185" s="647" t="s">
        <v>2899</v>
      </c>
      <c r="C185" s="648">
        <v>-404495.2</v>
      </c>
      <c r="D185" s="647">
        <f>VLOOKUP($A$2:$A$971,BS!$A$8:$A$2407,1,0)</f>
        <v>24200521</v>
      </c>
      <c r="E185" s="648">
        <v>24200521</v>
      </c>
      <c r="G185" s="648"/>
    </row>
    <row r="186" spans="1:7">
      <c r="A186" s="647">
        <v>24200511</v>
      </c>
      <c r="B186" s="647" t="s">
        <v>1081</v>
      </c>
      <c r="C186" s="648">
        <v>-4949406.24</v>
      </c>
      <c r="D186" s="647">
        <f>VLOOKUP($A$2:$A$971,BS!$A$8:$A$2407,1,0)</f>
        <v>24200511</v>
      </c>
      <c r="E186" s="648">
        <v>24200511</v>
      </c>
      <c r="G186" s="648"/>
    </row>
    <row r="187" spans="1:7">
      <c r="A187" s="647">
        <v>24200461</v>
      </c>
      <c r="B187" s="647" t="s">
        <v>2647</v>
      </c>
      <c r="C187" s="648">
        <v>-17370068.510000002</v>
      </c>
      <c r="D187" s="647">
        <f>VLOOKUP($A$2:$A$971,BS!$A$8:$A$2407,1,0)</f>
        <v>24200461</v>
      </c>
      <c r="E187" s="647">
        <v>24200461</v>
      </c>
      <c r="G187" s="648"/>
    </row>
    <row r="188" spans="1:7">
      <c r="A188" s="647">
        <v>24200451</v>
      </c>
      <c r="B188" s="647" t="s">
        <v>2227</v>
      </c>
      <c r="C188" s="648">
        <v>-2442925.41</v>
      </c>
      <c r="D188" s="647">
        <f>VLOOKUP($A$2:$A$971,BS!$A$8:$A$2407,1,0)</f>
        <v>24200451</v>
      </c>
      <c r="E188" s="647">
        <v>24200451</v>
      </c>
      <c r="G188" s="648"/>
    </row>
    <row r="189" spans="1:7">
      <c r="A189" s="647">
        <v>24200103</v>
      </c>
      <c r="B189" s="647" t="s">
        <v>2622</v>
      </c>
      <c r="C189" s="648">
        <v>-25000</v>
      </c>
      <c r="D189" s="647">
        <f>VLOOKUP($A$2:$A$971,BS!$A$8:$A$2407,1,0)</f>
        <v>24200103</v>
      </c>
      <c r="E189" s="648">
        <v>24200103</v>
      </c>
      <c r="G189" s="648"/>
    </row>
    <row r="190" spans="1:7">
      <c r="A190" s="647">
        <v>24200071</v>
      </c>
      <c r="B190" s="647" t="s">
        <v>3176</v>
      </c>
      <c r="C190" s="648">
        <v>-34267.199999999997</v>
      </c>
      <c r="D190" s="647">
        <f>VLOOKUP($A$2:$A$971,BS!$A$8:$A$2407,1,0)</f>
        <v>24200071</v>
      </c>
      <c r="E190" s="648">
        <v>24200071</v>
      </c>
    </row>
    <row r="191" spans="1:7">
      <c r="A191" s="647">
        <v>24200061</v>
      </c>
      <c r="B191" s="647" t="s">
        <v>2740</v>
      </c>
      <c r="C191" s="648">
        <v>-1201312.5</v>
      </c>
      <c r="D191" s="647">
        <f>VLOOKUP($A$2:$A$971,BS!$A$8:$A$2407,1,0)</f>
        <v>24200061</v>
      </c>
      <c r="E191" s="648">
        <v>24200061</v>
      </c>
    </row>
    <row r="192" spans="1:7">
      <c r="A192" s="647">
        <v>24200041</v>
      </c>
      <c r="B192" s="647" t="s">
        <v>1222</v>
      </c>
      <c r="C192" s="648">
        <v>-459978</v>
      </c>
      <c r="D192" s="647">
        <f>VLOOKUP($A$2:$A$971,BS!$A$8:$A$2407,1,0)</f>
        <v>24200041</v>
      </c>
      <c r="E192" s="648">
        <v>24200041</v>
      </c>
      <c r="G192" s="648"/>
    </row>
    <row r="193" spans="1:7">
      <c r="A193" s="647">
        <v>24200011</v>
      </c>
      <c r="B193" s="647" t="s">
        <v>2450</v>
      </c>
      <c r="C193" s="648">
        <v>-62744.67</v>
      </c>
      <c r="D193" s="647">
        <f>VLOOKUP($A$2:$A$971,BS!$A$8:$A$2407,1,0)</f>
        <v>24200011</v>
      </c>
      <c r="E193" s="648">
        <v>24200011</v>
      </c>
      <c r="G193" s="648"/>
    </row>
    <row r="194" spans="1:7">
      <c r="A194" s="647">
        <v>24100212</v>
      </c>
      <c r="B194" s="647" t="s">
        <v>1207</v>
      </c>
      <c r="C194" s="648">
        <v>-1457257.72</v>
      </c>
      <c r="D194" s="647">
        <f>VLOOKUP($A$2:$A$971,BS!$A$8:$A$2407,1,0)</f>
        <v>24100212</v>
      </c>
      <c r="E194" s="648">
        <v>24100212</v>
      </c>
      <c r="G194" s="648"/>
    </row>
    <row r="195" spans="1:7">
      <c r="A195" s="647">
        <v>24100173</v>
      </c>
      <c r="B195" s="647" t="s">
        <v>1918</v>
      </c>
      <c r="C195" s="648">
        <v>-14802.45</v>
      </c>
      <c r="D195" s="647">
        <f>VLOOKUP($A$2:$A$971,BS!$A$8:$A$2407,1,0)</f>
        <v>24100173</v>
      </c>
      <c r="E195" s="647">
        <v>24100173</v>
      </c>
      <c r="G195" s="648"/>
    </row>
    <row r="196" spans="1:7">
      <c r="A196" s="647">
        <v>24100143</v>
      </c>
      <c r="B196" s="647" t="s">
        <v>614</v>
      </c>
      <c r="C196" s="647">
        <v>0</v>
      </c>
      <c r="D196" s="647">
        <f>VLOOKUP($A$2:$A$971,BS!$A$8:$A$2407,1,0)</f>
        <v>24100143</v>
      </c>
      <c r="E196" s="647">
        <v>24100143</v>
      </c>
    </row>
    <row r="197" spans="1:7">
      <c r="A197" s="647">
        <v>24100063</v>
      </c>
      <c r="B197" s="647" t="s">
        <v>1918</v>
      </c>
      <c r="C197" s="647">
        <v>-361.42</v>
      </c>
      <c r="D197" s="647">
        <f>VLOOKUP($A$2:$A$971,BS!$A$8:$A$2407,1,0)</f>
        <v>24100063</v>
      </c>
      <c r="E197" s="648">
        <v>24100063</v>
      </c>
    </row>
    <row r="198" spans="1:7">
      <c r="A198" s="647">
        <v>24100043</v>
      </c>
      <c r="B198" s="647" t="s">
        <v>1562</v>
      </c>
      <c r="C198" s="647">
        <v>0</v>
      </c>
      <c r="D198" s="647">
        <f>VLOOKUP($A$2:$A$971,BS!$A$8:$A$2407,1,0)</f>
        <v>24100043</v>
      </c>
      <c r="E198" s="648">
        <v>24100043</v>
      </c>
      <c r="G198" s="648"/>
    </row>
    <row r="199" spans="1:7">
      <c r="A199" s="647">
        <v>23701193</v>
      </c>
      <c r="B199" s="647" t="s">
        <v>2812</v>
      </c>
      <c r="C199" s="648">
        <v>-470600</v>
      </c>
      <c r="D199" s="647">
        <f>VLOOKUP($A$2:$A$971,BS!$A$8:$A$2407,1,0)</f>
        <v>23701193</v>
      </c>
      <c r="E199" s="648">
        <v>23701193</v>
      </c>
      <c r="G199" s="648"/>
    </row>
    <row r="200" spans="1:7">
      <c r="A200" s="647">
        <v>23701183</v>
      </c>
      <c r="B200" s="647" t="s">
        <v>2808</v>
      </c>
      <c r="C200" s="648">
        <v>-2714969.83</v>
      </c>
      <c r="D200" s="647">
        <f>VLOOKUP($A$2:$A$971,BS!$A$8:$A$2407,1,0)</f>
        <v>23701183</v>
      </c>
      <c r="E200" s="648">
        <v>23701183</v>
      </c>
      <c r="G200" s="648"/>
    </row>
    <row r="201" spans="1:7">
      <c r="A201" s="647">
        <v>23701173</v>
      </c>
      <c r="B201" s="647" t="s">
        <v>2763</v>
      </c>
      <c r="C201" s="648">
        <v>-25448.2</v>
      </c>
      <c r="D201" s="647">
        <f>VLOOKUP($A$2:$A$971,BS!$A$8:$A$2407,1,0)</f>
        <v>23701173</v>
      </c>
      <c r="E201" s="648">
        <v>23701173</v>
      </c>
      <c r="G201" s="648"/>
    </row>
    <row r="202" spans="1:7">
      <c r="A202" s="647">
        <v>23701163</v>
      </c>
      <c r="B202" s="647" t="s">
        <v>2403</v>
      </c>
      <c r="C202" s="648">
        <v>-622750</v>
      </c>
      <c r="D202" s="647">
        <f>VLOOKUP($A$2:$A$971,BS!$A$8:$A$2407,1,0)</f>
        <v>23701163</v>
      </c>
      <c r="E202" s="648">
        <v>23701163</v>
      </c>
    </row>
    <row r="203" spans="1:7">
      <c r="A203" s="647">
        <v>23701153</v>
      </c>
      <c r="B203" s="647" t="s">
        <v>2402</v>
      </c>
      <c r="C203" s="648">
        <v>-3263916.67</v>
      </c>
      <c r="D203" s="647">
        <f>VLOOKUP($A$2:$A$971,BS!$A$8:$A$2407,1,0)</f>
        <v>23701153</v>
      </c>
      <c r="E203" s="648">
        <v>23701153</v>
      </c>
      <c r="G203" s="648"/>
    </row>
    <row r="204" spans="1:7">
      <c r="A204" s="647">
        <v>23701143</v>
      </c>
      <c r="B204" s="647" t="s">
        <v>2247</v>
      </c>
      <c r="C204" s="648">
        <v>-6436716.6600000001</v>
      </c>
      <c r="D204" s="647">
        <f>VLOOKUP($A$2:$A$971,BS!$A$8:$A$2407,1,0)</f>
        <v>23701143</v>
      </c>
      <c r="E204" s="648">
        <v>23701143</v>
      </c>
      <c r="G204" s="648"/>
    </row>
    <row r="205" spans="1:7">
      <c r="A205" s="647">
        <v>23701133</v>
      </c>
      <c r="B205" s="647" t="s">
        <v>2132</v>
      </c>
      <c r="C205" s="648">
        <v>-1841277.58</v>
      </c>
      <c r="D205" s="647">
        <f>VLOOKUP($A$2:$A$971,BS!$A$8:$A$2407,1,0)</f>
        <v>23701133</v>
      </c>
      <c r="E205" s="648">
        <v>23701133</v>
      </c>
      <c r="G205" s="648"/>
    </row>
    <row r="206" spans="1:7">
      <c r="A206" s="647">
        <v>23701123</v>
      </c>
      <c r="B206" s="647" t="s">
        <v>2137</v>
      </c>
      <c r="C206" s="648">
        <v>-8736767.4600000009</v>
      </c>
      <c r="D206" s="647">
        <f>VLOOKUP($A$2:$A$971,BS!$A$8:$A$2407,1,0)</f>
        <v>23701123</v>
      </c>
      <c r="E206" s="647">
        <v>23701123</v>
      </c>
    </row>
    <row r="207" spans="1:7">
      <c r="A207" s="647">
        <v>23701113</v>
      </c>
      <c r="B207" s="647" t="s">
        <v>445</v>
      </c>
      <c r="C207" s="648">
        <v>-8395625</v>
      </c>
      <c r="D207" s="647">
        <f>VLOOKUP($A$2:$A$971,BS!$A$8:$A$2407,1,0)</f>
        <v>23701113</v>
      </c>
      <c r="E207" s="647">
        <v>23701113</v>
      </c>
    </row>
    <row r="208" spans="1:7">
      <c r="A208" s="647">
        <v>23701063</v>
      </c>
      <c r="B208" s="647" t="s">
        <v>1987</v>
      </c>
      <c r="C208" s="648">
        <v>-182752.75</v>
      </c>
      <c r="D208" s="647">
        <f>VLOOKUP($A$2:$A$971,BS!$A$8:$A$2407,1,0)</f>
        <v>23701063</v>
      </c>
      <c r="E208" s="648">
        <v>23701063</v>
      </c>
      <c r="G208" s="648"/>
    </row>
    <row r="209" spans="1:7">
      <c r="A209" s="647">
        <v>23701053</v>
      </c>
      <c r="B209" s="647" t="s">
        <v>1943</v>
      </c>
      <c r="C209" s="648">
        <v>-4358750.13</v>
      </c>
      <c r="D209" s="647">
        <f>VLOOKUP($A$2:$A$971,BS!$A$8:$A$2407,1,0)</f>
        <v>23701053</v>
      </c>
      <c r="E209" s="648">
        <v>23701053</v>
      </c>
      <c r="G209" s="648"/>
    </row>
    <row r="210" spans="1:7">
      <c r="A210" s="647">
        <v>23701033</v>
      </c>
      <c r="B210" s="647" t="s">
        <v>1894</v>
      </c>
      <c r="C210" s="648">
        <v>-8679033.3300000001</v>
      </c>
      <c r="D210" s="647">
        <f>VLOOKUP($A$2:$A$971,BS!$A$8:$A$2407,1,0)</f>
        <v>23701033</v>
      </c>
      <c r="E210" s="648">
        <v>23701033</v>
      </c>
      <c r="G210" s="648"/>
    </row>
    <row r="211" spans="1:7">
      <c r="A211" s="647">
        <v>23701023</v>
      </c>
      <c r="B211" s="647" t="s">
        <v>1036</v>
      </c>
      <c r="C211" s="648">
        <v>-3548137.81</v>
      </c>
      <c r="D211" s="647">
        <f>VLOOKUP($A$2:$A$971,BS!$A$8:$A$2407,1,0)</f>
        <v>23701023</v>
      </c>
      <c r="E211" s="648">
        <v>23701023</v>
      </c>
    </row>
    <row r="212" spans="1:7">
      <c r="A212" s="647">
        <v>23701013</v>
      </c>
      <c r="B212" s="647" t="s">
        <v>1035</v>
      </c>
      <c r="C212" s="648">
        <v>-17450.46</v>
      </c>
      <c r="D212" s="647">
        <f>VLOOKUP($A$2:$A$971,BS!$A$8:$A$2407,1,0)</f>
        <v>23701013</v>
      </c>
      <c r="E212" s="648">
        <v>23701013</v>
      </c>
      <c r="G212" s="648"/>
    </row>
    <row r="213" spans="1:7">
      <c r="A213" s="647">
        <v>23700993</v>
      </c>
      <c r="B213" s="647" t="s">
        <v>1735</v>
      </c>
      <c r="C213" s="648">
        <v>-3248125</v>
      </c>
      <c r="D213" s="647">
        <f>VLOOKUP($A$2:$A$971,BS!$A$8:$A$2407,1,0)</f>
        <v>23700993</v>
      </c>
      <c r="E213" s="648">
        <v>23700993</v>
      </c>
      <c r="G213" s="648"/>
    </row>
    <row r="214" spans="1:7">
      <c r="A214" s="647">
        <v>23700973</v>
      </c>
      <c r="B214" s="647" t="s">
        <v>1977</v>
      </c>
      <c r="C214" s="648">
        <v>-2203125</v>
      </c>
      <c r="D214" s="647">
        <f>VLOOKUP($A$2:$A$971,BS!$A$8:$A$2407,1,0)</f>
        <v>23700973</v>
      </c>
      <c r="E214" s="648">
        <v>23700973</v>
      </c>
      <c r="G214" s="648"/>
    </row>
    <row r="215" spans="1:7">
      <c r="A215" s="647">
        <v>23700963</v>
      </c>
      <c r="B215" s="647" t="s">
        <v>1976</v>
      </c>
      <c r="C215" s="648">
        <v>-3464951.68</v>
      </c>
      <c r="D215" s="647">
        <f>VLOOKUP($A$2:$A$971,BS!$A$8:$A$2407,1,0)</f>
        <v>23700963</v>
      </c>
      <c r="E215" s="648">
        <v>23700963</v>
      </c>
      <c r="G215" s="648"/>
    </row>
    <row r="216" spans="1:7">
      <c r="A216" s="647">
        <v>23700873</v>
      </c>
      <c r="B216" s="647" t="s">
        <v>1917</v>
      </c>
      <c r="C216" s="648">
        <v>-9652500</v>
      </c>
      <c r="D216" s="647">
        <f>VLOOKUP($A$2:$A$971,BS!$A$8:$A$2407,1,0)</f>
        <v>23700873</v>
      </c>
      <c r="E216" s="647">
        <v>23700873</v>
      </c>
    </row>
    <row r="217" spans="1:7">
      <c r="A217" s="647">
        <v>23700841</v>
      </c>
      <c r="B217" s="647" t="s">
        <v>1269</v>
      </c>
      <c r="C217" s="648">
        <v>-256815.09</v>
      </c>
      <c r="D217" s="647">
        <f>VLOOKUP($A$2:$A$971,BS!$A$8:$A$2407,1,0)</f>
        <v>23700841</v>
      </c>
      <c r="E217" s="648">
        <v>23700841</v>
      </c>
    </row>
    <row r="218" spans="1:7">
      <c r="A218" s="647">
        <v>23700823</v>
      </c>
      <c r="B218" s="647" t="s">
        <v>132</v>
      </c>
      <c r="C218" s="648">
        <v>-6178333.1500000004</v>
      </c>
      <c r="D218" s="647">
        <f>VLOOKUP($A$2:$A$971,BS!$A$8:$A$2407,1,0)</f>
        <v>23700823</v>
      </c>
      <c r="E218" s="648">
        <v>23700823</v>
      </c>
      <c r="G218" s="648"/>
    </row>
    <row r="219" spans="1:7">
      <c r="A219" s="647">
        <v>23700813</v>
      </c>
      <c r="B219" s="647" t="s">
        <v>402</v>
      </c>
      <c r="C219" s="648">
        <v>-2624999.8199999998</v>
      </c>
      <c r="D219" s="647">
        <f>VLOOKUP($A$2:$A$971,BS!$A$8:$A$2407,1,0)</f>
        <v>23700813</v>
      </c>
      <c r="E219" s="647">
        <v>23700813</v>
      </c>
      <c r="G219" s="648"/>
    </row>
    <row r="220" spans="1:7">
      <c r="A220" s="647">
        <v>23700713</v>
      </c>
      <c r="B220" s="647" t="s">
        <v>1165</v>
      </c>
      <c r="C220" s="648">
        <v>-113346.96</v>
      </c>
      <c r="D220" s="647">
        <f>VLOOKUP($A$2:$A$971,BS!$A$8:$A$2407,1,0)</f>
        <v>23700713</v>
      </c>
      <c r="E220" s="647">
        <v>23700713</v>
      </c>
      <c r="G220" s="648"/>
    </row>
    <row r="221" spans="1:7">
      <c r="A221" s="647">
        <v>23700383</v>
      </c>
      <c r="B221" s="647" t="s">
        <v>199</v>
      </c>
      <c r="C221" s="648">
        <v>-30000</v>
      </c>
      <c r="D221" s="647">
        <f>VLOOKUP($A$2:$A$971,BS!$A$8:$A$2407,1,0)</f>
        <v>23700383</v>
      </c>
      <c r="E221" s="648">
        <v>23700383</v>
      </c>
      <c r="G221" s="648"/>
    </row>
    <row r="222" spans="1:7">
      <c r="A222" s="647">
        <v>23700363</v>
      </c>
      <c r="B222" s="647" t="s">
        <v>1704</v>
      </c>
      <c r="C222" s="648">
        <v>-223437.5</v>
      </c>
      <c r="D222" s="647">
        <f>VLOOKUP($A$2:$A$971,BS!$A$8:$A$2407,1,0)</f>
        <v>23700363</v>
      </c>
      <c r="E222" s="648">
        <v>23700363</v>
      </c>
      <c r="G222" s="648"/>
    </row>
    <row r="223" spans="1:7">
      <c r="A223" s="647">
        <v>23700333</v>
      </c>
      <c r="B223" s="647" t="s">
        <v>1703</v>
      </c>
      <c r="C223" s="648">
        <v>-30666.83</v>
      </c>
      <c r="D223" s="647">
        <f>VLOOKUP($A$2:$A$971,BS!$A$8:$A$2407,1,0)</f>
        <v>23700333</v>
      </c>
      <c r="E223" s="648">
        <v>23700333</v>
      </c>
      <c r="G223" s="648"/>
    </row>
    <row r="224" spans="1:7">
      <c r="A224" s="647">
        <v>23700323</v>
      </c>
      <c r="B224" s="647" t="s">
        <v>1702</v>
      </c>
      <c r="C224" s="648">
        <v>-153125</v>
      </c>
      <c r="D224" s="647">
        <f>VLOOKUP($A$2:$A$971,BS!$A$8:$A$2407,1,0)</f>
        <v>23700323</v>
      </c>
      <c r="E224" s="648">
        <v>23700323</v>
      </c>
      <c r="G224" s="648"/>
    </row>
    <row r="225" spans="1:7">
      <c r="A225" s="647">
        <v>23601043</v>
      </c>
      <c r="B225" s="647" t="s">
        <v>1856</v>
      </c>
      <c r="C225" s="648">
        <v>-113884.1</v>
      </c>
      <c r="D225" s="647">
        <f>VLOOKUP($A$2:$A$971,BS!$A$8:$A$2407,1,0)</f>
        <v>23601043</v>
      </c>
      <c r="E225" s="648">
        <v>23601043</v>
      </c>
      <c r="G225" s="648"/>
    </row>
    <row r="226" spans="1:7">
      <c r="A226" s="647">
        <v>23601023</v>
      </c>
      <c r="B226" s="647" t="s">
        <v>689</v>
      </c>
      <c r="C226" s="648">
        <v>-10292.719999999999</v>
      </c>
      <c r="D226" s="647">
        <f>VLOOKUP($A$2:$A$971,BS!$A$8:$A$2407,1,0)</f>
        <v>23601023</v>
      </c>
      <c r="E226" s="648">
        <v>23601023</v>
      </c>
      <c r="G226" s="648"/>
    </row>
    <row r="227" spans="1:7">
      <c r="A227" s="647">
        <v>23601013</v>
      </c>
      <c r="B227" s="647" t="s">
        <v>2496</v>
      </c>
      <c r="C227" s="648">
        <v>-141108.35999999999</v>
      </c>
      <c r="D227" s="647">
        <f>VLOOKUP($A$2:$A$971,BS!$A$8:$A$2407,1,0)</f>
        <v>23601013</v>
      </c>
      <c r="E227" s="647">
        <v>23601013</v>
      </c>
      <c r="G227" s="648"/>
    </row>
    <row r="228" spans="1:7">
      <c r="A228" s="647">
        <v>23601003</v>
      </c>
      <c r="B228" s="647" t="s">
        <v>1731</v>
      </c>
      <c r="C228" s="648">
        <v>-60369.2</v>
      </c>
      <c r="D228" s="647">
        <f>VLOOKUP($A$2:$A$971,BS!$A$8:$A$2407,1,0)</f>
        <v>23601003</v>
      </c>
      <c r="E228" s="647">
        <v>23601003</v>
      </c>
    </row>
    <row r="229" spans="1:7">
      <c r="A229" s="647">
        <v>23600602</v>
      </c>
      <c r="B229" s="647" t="s">
        <v>1848</v>
      </c>
      <c r="C229" s="648">
        <v>-5884561.7699999996</v>
      </c>
      <c r="D229" s="647">
        <f>VLOOKUP($A$2:$A$971,BS!$A$8:$A$2407,1,0)</f>
        <v>23600602</v>
      </c>
      <c r="E229" s="648">
        <v>23600602</v>
      </c>
    </row>
    <row r="230" spans="1:7">
      <c r="A230" s="647">
        <v>23600552</v>
      </c>
      <c r="B230" s="647" t="s">
        <v>1847</v>
      </c>
      <c r="C230" s="648">
        <v>-4319773.34</v>
      </c>
      <c r="D230" s="647">
        <f>VLOOKUP($A$2:$A$971,BS!$A$8:$A$2407,1,0)</f>
        <v>23600552</v>
      </c>
      <c r="E230" s="648">
        <v>23600552</v>
      </c>
      <c r="G230" s="648"/>
    </row>
    <row r="231" spans="1:7">
      <c r="A231" s="647">
        <v>23600471</v>
      </c>
      <c r="B231" s="647" t="s">
        <v>1847</v>
      </c>
      <c r="C231" s="648">
        <v>-7432666.8300000001</v>
      </c>
      <c r="D231" s="647">
        <f>VLOOKUP($A$2:$A$971,BS!$A$8:$A$2407,1,0)</f>
        <v>23600471</v>
      </c>
      <c r="E231" s="648">
        <v>23600471</v>
      </c>
      <c r="G231" s="648"/>
    </row>
    <row r="232" spans="1:7">
      <c r="A232" s="647">
        <v>23600431</v>
      </c>
      <c r="B232" s="647" t="s">
        <v>3127</v>
      </c>
      <c r="C232" s="647">
        <v>800</v>
      </c>
      <c r="D232" s="647">
        <f>VLOOKUP($A$2:$A$971,BS!$A$8:$A$2407,1,0)</f>
        <v>23600431</v>
      </c>
      <c r="E232" s="648">
        <v>23600431</v>
      </c>
      <c r="G232" s="648"/>
    </row>
    <row r="233" spans="1:7">
      <c r="A233" s="647">
        <v>23600421</v>
      </c>
      <c r="B233" s="647" t="s">
        <v>2707</v>
      </c>
      <c r="C233" s="647">
        <v>-23.72</v>
      </c>
      <c r="D233" s="647">
        <f>VLOOKUP($A$2:$A$971,BS!$A$8:$A$2407,1,0)</f>
        <v>23600421</v>
      </c>
      <c r="E233" s="647">
        <v>23600421</v>
      </c>
      <c r="G233" s="648"/>
    </row>
    <row r="234" spans="1:7">
      <c r="A234" s="647">
        <v>23600391</v>
      </c>
      <c r="B234" s="647" t="s">
        <v>745</v>
      </c>
      <c r="C234" s="648">
        <v>-257421.12</v>
      </c>
      <c r="D234" s="647">
        <f>VLOOKUP($A$2:$A$971,BS!$A$8:$A$2407,1,0)</f>
        <v>23600391</v>
      </c>
      <c r="E234" s="647">
        <v>23600391</v>
      </c>
      <c r="G234" s="648"/>
    </row>
    <row r="235" spans="1:7">
      <c r="A235" s="647">
        <v>23600351</v>
      </c>
      <c r="B235" s="647" t="s">
        <v>1664</v>
      </c>
      <c r="C235" s="648">
        <v>-8696973.7899999991</v>
      </c>
      <c r="D235" s="647">
        <f>VLOOKUP($A$2:$A$971,BS!$A$8:$A$2407,1,0)</f>
        <v>23600351</v>
      </c>
      <c r="E235" s="647">
        <v>23600351</v>
      </c>
    </row>
    <row r="236" spans="1:7">
      <c r="A236" s="647">
        <v>23600232</v>
      </c>
      <c r="B236" s="647" t="s">
        <v>489</v>
      </c>
      <c r="C236" s="648">
        <v>-25631378.899999999</v>
      </c>
      <c r="D236" s="647">
        <f>VLOOKUP($A$2:$A$971,BS!$A$8:$A$2407,1,0)</f>
        <v>23600232</v>
      </c>
      <c r="E236" s="647">
        <v>23600232</v>
      </c>
    </row>
    <row r="237" spans="1:7">
      <c r="A237" s="647">
        <v>23600221</v>
      </c>
      <c r="B237" s="647" t="s">
        <v>714</v>
      </c>
      <c r="C237" s="648">
        <v>200833.71</v>
      </c>
      <c r="D237" s="647">
        <f>VLOOKUP($A$2:$A$971,BS!$A$8:$A$2407,1,0)</f>
        <v>23600221</v>
      </c>
      <c r="E237" s="648">
        <v>23600221</v>
      </c>
      <c r="G237" s="648"/>
    </row>
    <row r="238" spans="1:7">
      <c r="A238" s="647">
        <v>23600213</v>
      </c>
      <c r="B238" s="647" t="s">
        <v>1855</v>
      </c>
      <c r="C238" s="648">
        <v>-340261.86</v>
      </c>
      <c r="D238" s="647">
        <f>VLOOKUP($A$2:$A$971,BS!$A$8:$A$2407,1,0)</f>
        <v>23600213</v>
      </c>
      <c r="E238" s="647">
        <v>23600213</v>
      </c>
      <c r="G238" s="648"/>
    </row>
    <row r="239" spans="1:7">
      <c r="A239" s="647">
        <v>23600211</v>
      </c>
      <c r="B239" s="647" t="s">
        <v>488</v>
      </c>
      <c r="C239" s="648">
        <v>-6793532.3300000001</v>
      </c>
      <c r="D239" s="647">
        <f>VLOOKUP($A$2:$A$971,BS!$A$8:$A$2407,1,0)</f>
        <v>23600211</v>
      </c>
      <c r="E239" s="648">
        <v>23600211</v>
      </c>
      <c r="G239" s="648"/>
    </row>
    <row r="240" spans="1:7">
      <c r="A240" s="647">
        <v>23600201</v>
      </c>
      <c r="B240" s="647" t="s">
        <v>487</v>
      </c>
      <c r="C240" s="648">
        <v>-55337170.710000001</v>
      </c>
      <c r="D240" s="647">
        <f>VLOOKUP($A$2:$A$971,BS!$A$8:$A$2407,1,0)</f>
        <v>23600201</v>
      </c>
      <c r="E240" s="647">
        <v>23600201</v>
      </c>
      <c r="G240" s="648"/>
    </row>
    <row r="241" spans="1:7">
      <c r="A241" s="647">
        <v>23600093</v>
      </c>
      <c r="B241" s="647" t="s">
        <v>344</v>
      </c>
      <c r="C241" s="647">
        <v>0</v>
      </c>
      <c r="D241" s="647">
        <f>VLOOKUP($A$2:$A$971,BS!$A$8:$A$2407,1,0)</f>
        <v>23600093</v>
      </c>
      <c r="E241" s="648">
        <v>23600093</v>
      </c>
      <c r="G241" s="648"/>
    </row>
    <row r="242" spans="1:7">
      <c r="A242" s="647">
        <v>23600063</v>
      </c>
      <c r="B242" s="647" t="s">
        <v>949</v>
      </c>
      <c r="C242" s="647">
        <v>-176.3</v>
      </c>
      <c r="D242" s="647">
        <f>VLOOKUP($A$2:$A$971,BS!$A$8:$A$2407,1,0)</f>
        <v>23600063</v>
      </c>
      <c r="E242" s="648">
        <v>23600063</v>
      </c>
      <c r="G242" s="648"/>
    </row>
    <row r="243" spans="1:7">
      <c r="A243" s="647">
        <v>23600022</v>
      </c>
      <c r="B243" s="647" t="s">
        <v>2495</v>
      </c>
      <c r="C243" s="648">
        <v>-1894046.28</v>
      </c>
      <c r="D243" s="647">
        <f>VLOOKUP($A$2:$A$971,BS!$A$8:$A$2407,1,0)</f>
        <v>23600022</v>
      </c>
      <c r="E243" s="648">
        <v>23600022</v>
      </c>
      <c r="G243" s="648"/>
    </row>
    <row r="244" spans="1:7">
      <c r="A244" s="647">
        <v>23600021</v>
      </c>
      <c r="B244" s="647" t="s">
        <v>2494</v>
      </c>
      <c r="C244" s="648">
        <v>-3932082.48</v>
      </c>
      <c r="D244" s="647">
        <f>VLOOKUP($A$2:$A$971,BS!$A$8:$A$2407,1,0)</f>
        <v>23600021</v>
      </c>
      <c r="E244" s="648">
        <v>23600021</v>
      </c>
    </row>
    <row r="245" spans="1:7">
      <c r="A245" s="647">
        <v>23500141</v>
      </c>
      <c r="B245" s="647" t="s">
        <v>3203</v>
      </c>
      <c r="C245" s="647">
        <v>0</v>
      </c>
      <c r="D245" s="647">
        <f>VLOOKUP($A$2:$A$971,BS!$A$8:$A$2407,1,0)</f>
        <v>23500141</v>
      </c>
      <c r="E245" s="647">
        <v>23500141</v>
      </c>
      <c r="G245" s="648"/>
    </row>
    <row r="246" spans="1:7">
      <c r="A246" s="647">
        <v>23500011</v>
      </c>
      <c r="B246" s="647" t="s">
        <v>991</v>
      </c>
      <c r="C246" s="648">
        <v>-4662953.8099999996</v>
      </c>
      <c r="D246" s="647">
        <f>VLOOKUP($A$2:$A$971,BS!$A$8:$A$2407,1,0)</f>
        <v>23500011</v>
      </c>
      <c r="E246" s="647">
        <v>23500011</v>
      </c>
      <c r="G246" s="648"/>
    </row>
    <row r="247" spans="1:7">
      <c r="A247" s="647">
        <v>23500003</v>
      </c>
      <c r="B247" s="647" t="s">
        <v>2755</v>
      </c>
      <c r="C247" s="648">
        <v>-21466337.989999998</v>
      </c>
      <c r="D247" s="647">
        <f>VLOOKUP($A$2:$A$971,BS!$A$8:$A$2407,1,0)</f>
        <v>23500003</v>
      </c>
      <c r="E247" s="647">
        <v>23500003</v>
      </c>
      <c r="G247" s="648"/>
    </row>
    <row r="248" spans="1:7">
      <c r="A248" s="647">
        <v>23300043</v>
      </c>
      <c r="B248" s="647" t="s">
        <v>1034</v>
      </c>
      <c r="C248" s="648">
        <v>-28932785.219999999</v>
      </c>
      <c r="D248" s="647">
        <f>VLOOKUP($A$2:$A$971,BS!$A$8:$A$2407,1,0)</f>
        <v>23300043</v>
      </c>
      <c r="E248" s="648">
        <v>23300043</v>
      </c>
      <c r="G248" s="648"/>
    </row>
    <row r="249" spans="1:7">
      <c r="A249" s="647">
        <v>23202183</v>
      </c>
      <c r="B249" s="647" t="s">
        <v>1255</v>
      </c>
      <c r="C249" s="648">
        <v>-87162.62</v>
      </c>
      <c r="D249" s="647">
        <f>VLOOKUP($A$2:$A$971,BS!$A$8:$A$2407,1,0)</f>
        <v>23202183</v>
      </c>
      <c r="E249" s="648">
        <v>23202183</v>
      </c>
    </row>
    <row r="250" spans="1:7">
      <c r="A250" s="647">
        <v>23202173</v>
      </c>
      <c r="B250" s="647" t="s">
        <v>416</v>
      </c>
      <c r="C250" s="647">
        <v>13.4</v>
      </c>
      <c r="D250" s="647">
        <f>VLOOKUP($A$2:$A$971,BS!$A$8:$A$2407,1,0)</f>
        <v>23202173</v>
      </c>
      <c r="E250" s="648">
        <v>23202173</v>
      </c>
      <c r="G250" s="648"/>
    </row>
    <row r="251" spans="1:7">
      <c r="A251" s="647">
        <v>23201251</v>
      </c>
      <c r="B251" s="647" t="s">
        <v>2665</v>
      </c>
      <c r="C251" s="647">
        <v>0</v>
      </c>
      <c r="D251" s="647">
        <f>VLOOKUP($A$2:$A$971,BS!$A$8:$A$2407,1,0)</f>
        <v>23201251</v>
      </c>
      <c r="E251" s="648">
        <v>23201251</v>
      </c>
      <c r="G251" s="648"/>
    </row>
    <row r="252" spans="1:7">
      <c r="A252" s="647">
        <v>23201203</v>
      </c>
      <c r="B252" s="647" t="s">
        <v>2737</v>
      </c>
      <c r="C252" s="648">
        <v>-3325.06</v>
      </c>
      <c r="D252" s="647">
        <f>VLOOKUP($A$2:$A$971,BS!$A$8:$A$2407,1,0)</f>
        <v>23201203</v>
      </c>
      <c r="E252" s="648">
        <v>23201203</v>
      </c>
      <c r="G252" s="648"/>
    </row>
    <row r="253" spans="1:7">
      <c r="A253" s="647">
        <v>23201193</v>
      </c>
      <c r="B253" s="647" t="s">
        <v>2736</v>
      </c>
      <c r="C253" s="648">
        <v>-18866.84</v>
      </c>
      <c r="D253" s="647">
        <f>VLOOKUP($A$2:$A$971,BS!$A$8:$A$2407,1,0)</f>
        <v>23201193</v>
      </c>
      <c r="E253" s="648">
        <v>23201193</v>
      </c>
      <c r="G253" s="648"/>
    </row>
    <row r="254" spans="1:7">
      <c r="A254" s="647">
        <v>23201173</v>
      </c>
      <c r="B254" s="647" t="s">
        <v>496</v>
      </c>
      <c r="C254" s="648">
        <v>100886.78</v>
      </c>
      <c r="D254" s="647">
        <f>VLOOKUP($A$2:$A$971,BS!$A$8:$A$2407,1,0)</f>
        <v>23201173</v>
      </c>
      <c r="E254" s="648">
        <v>23201173</v>
      </c>
      <c r="G254" s="648"/>
    </row>
    <row r="255" spans="1:7">
      <c r="A255" s="647">
        <v>23201163</v>
      </c>
      <c r="B255" s="647" t="s">
        <v>2735</v>
      </c>
      <c r="C255" s="648">
        <v>-8264.7099999999991</v>
      </c>
      <c r="D255" s="647">
        <f>VLOOKUP($A$2:$A$971,BS!$A$8:$A$2407,1,0)</f>
        <v>23201163</v>
      </c>
      <c r="E255" s="648">
        <v>23201163</v>
      </c>
      <c r="G255" s="648"/>
    </row>
    <row r="256" spans="1:7">
      <c r="A256" s="647">
        <v>23201153</v>
      </c>
      <c r="B256" s="647" t="s">
        <v>2734</v>
      </c>
      <c r="C256" s="648">
        <v>-6312.17</v>
      </c>
      <c r="D256" s="647">
        <f>VLOOKUP($A$2:$A$971,BS!$A$8:$A$2407,1,0)</f>
        <v>23201153</v>
      </c>
      <c r="E256" s="648">
        <v>23201153</v>
      </c>
      <c r="G256" s="648"/>
    </row>
    <row r="257" spans="1:7">
      <c r="A257" s="647">
        <v>23201113</v>
      </c>
      <c r="B257" s="647" t="s">
        <v>575</v>
      </c>
      <c r="C257" s="648">
        <v>7459.76</v>
      </c>
      <c r="D257" s="647">
        <f>VLOOKUP($A$2:$A$971,BS!$A$8:$A$2407,1,0)</f>
        <v>23201113</v>
      </c>
      <c r="E257" s="648">
        <v>23201113</v>
      </c>
      <c r="G257" s="648"/>
    </row>
    <row r="258" spans="1:7">
      <c r="A258" s="647">
        <v>23201093</v>
      </c>
      <c r="B258" s="647" t="s">
        <v>2201</v>
      </c>
      <c r="C258" s="647">
        <v>3.06</v>
      </c>
      <c r="D258" s="647">
        <f>VLOOKUP($A$2:$A$971,BS!$A$8:$A$2407,1,0)</f>
        <v>23201093</v>
      </c>
      <c r="E258" s="648">
        <v>23201093</v>
      </c>
    </row>
    <row r="259" spans="1:7">
      <c r="A259" s="647">
        <v>23201073</v>
      </c>
      <c r="B259" s="647" t="s">
        <v>1292</v>
      </c>
      <c r="C259" s="647">
        <v>-359.88</v>
      </c>
      <c r="D259" s="647">
        <f>VLOOKUP($A$2:$A$971,BS!$A$8:$A$2407,1,0)</f>
        <v>23201073</v>
      </c>
      <c r="E259" s="648">
        <v>23201073</v>
      </c>
      <c r="G259" s="648"/>
    </row>
    <row r="260" spans="1:7">
      <c r="A260" s="647">
        <v>23201053</v>
      </c>
      <c r="B260" s="647" t="s">
        <v>2659</v>
      </c>
      <c r="C260" s="648">
        <v>-86745.14</v>
      </c>
      <c r="D260" s="647">
        <f>VLOOKUP($A$2:$A$971,BS!$A$8:$A$2407,1,0)</f>
        <v>23201053</v>
      </c>
      <c r="E260" s="648">
        <v>23201053</v>
      </c>
      <c r="G260" s="648"/>
    </row>
    <row r="261" spans="1:7">
      <c r="A261" s="647">
        <v>23201043</v>
      </c>
      <c r="B261" s="647" t="s">
        <v>498</v>
      </c>
      <c r="C261" s="648">
        <v>-45831.57</v>
      </c>
      <c r="D261" s="647">
        <f>VLOOKUP($A$2:$A$971,BS!$A$8:$A$2407,1,0)</f>
        <v>23201043</v>
      </c>
      <c r="E261" s="648">
        <v>23201043</v>
      </c>
      <c r="G261" s="648"/>
    </row>
    <row r="262" spans="1:7">
      <c r="A262" s="647">
        <v>23201033</v>
      </c>
      <c r="B262" s="647" t="s">
        <v>1169</v>
      </c>
      <c r="C262" s="648">
        <v>-73488.210000000006</v>
      </c>
      <c r="D262" s="647">
        <f>VLOOKUP($A$2:$A$971,BS!$A$8:$A$2407,1,0)</f>
        <v>23201033</v>
      </c>
      <c r="E262" s="648">
        <v>23201033</v>
      </c>
    </row>
    <row r="263" spans="1:7">
      <c r="A263" s="647">
        <v>23201013</v>
      </c>
      <c r="B263" s="647" t="s">
        <v>1461</v>
      </c>
      <c r="C263" s="648">
        <v>-8335879.7999999998</v>
      </c>
      <c r="D263" s="647">
        <f>VLOOKUP($A$2:$A$971,BS!$A$8:$A$2407,1,0)</f>
        <v>23201013</v>
      </c>
      <c r="E263" s="648">
        <v>23201013</v>
      </c>
    </row>
    <row r="264" spans="1:7">
      <c r="A264" s="647">
        <v>23201003</v>
      </c>
      <c r="B264" s="647" t="s">
        <v>783</v>
      </c>
      <c r="C264" s="648">
        <v>-18001236.329999998</v>
      </c>
      <c r="D264" s="647">
        <f>VLOOKUP($A$2:$A$971,BS!$A$8:$A$2407,1,0)</f>
        <v>23201003</v>
      </c>
      <c r="E264" s="648">
        <v>23201003</v>
      </c>
    </row>
    <row r="265" spans="1:7">
      <c r="A265" s="647">
        <v>23200773</v>
      </c>
      <c r="B265" s="647" t="s">
        <v>1128</v>
      </c>
      <c r="C265" s="648">
        <v>-14486</v>
      </c>
      <c r="D265" s="647">
        <f>VLOOKUP($A$2:$A$971,BS!$A$8:$A$2407,1,0)</f>
        <v>23200773</v>
      </c>
      <c r="E265" s="648">
        <v>23200773</v>
      </c>
      <c r="G265" s="648"/>
    </row>
    <row r="266" spans="1:7">
      <c r="A266" s="647">
        <v>23200763</v>
      </c>
      <c r="B266" s="647" t="s">
        <v>1945</v>
      </c>
      <c r="C266" s="647">
        <v>-378.45</v>
      </c>
      <c r="D266" s="647">
        <f>VLOOKUP($A$2:$A$971,BS!$A$8:$A$2407,1,0)</f>
        <v>23200763</v>
      </c>
      <c r="E266" s="648">
        <v>23200763</v>
      </c>
      <c r="G266" s="648"/>
    </row>
    <row r="267" spans="1:7">
      <c r="A267" s="647">
        <v>23200753</v>
      </c>
      <c r="B267" s="647" t="s">
        <v>1674</v>
      </c>
      <c r="C267" s="647">
        <v>-53.34</v>
      </c>
      <c r="D267" s="647">
        <f>VLOOKUP($A$2:$A$971,BS!$A$8:$A$2407,1,0)</f>
        <v>23200753</v>
      </c>
      <c r="E267" s="648">
        <v>23200753</v>
      </c>
      <c r="G267" s="648"/>
    </row>
    <row r="268" spans="1:7">
      <c r="A268" s="647">
        <v>23200743</v>
      </c>
      <c r="B268" s="647" t="s">
        <v>1946</v>
      </c>
      <c r="C268" s="647">
        <v>393.13</v>
      </c>
      <c r="D268" s="647">
        <f>VLOOKUP($A$2:$A$971,BS!$A$8:$A$2407,1,0)</f>
        <v>23200743</v>
      </c>
      <c r="E268" s="648">
        <v>23200743</v>
      </c>
      <c r="G268" s="648"/>
    </row>
    <row r="269" spans="1:7">
      <c r="A269" s="647">
        <v>23200733</v>
      </c>
      <c r="B269" s="647" t="s">
        <v>248</v>
      </c>
      <c r="C269" s="648">
        <v>-2157.4699999999998</v>
      </c>
      <c r="D269" s="647">
        <f>VLOOKUP($A$2:$A$971,BS!$A$8:$A$2407,1,0)</f>
        <v>23200733</v>
      </c>
      <c r="E269" s="647">
        <v>23200733</v>
      </c>
      <c r="G269" s="648"/>
    </row>
    <row r="270" spans="1:7">
      <c r="A270" s="647">
        <v>23200693</v>
      </c>
      <c r="B270" s="647" t="s">
        <v>1368</v>
      </c>
      <c r="C270" s="647">
        <v>-171.86</v>
      </c>
      <c r="D270" s="647">
        <f>VLOOKUP($A$2:$A$971,BS!$A$8:$A$2407,1,0)</f>
        <v>23200693</v>
      </c>
      <c r="E270" s="648">
        <v>23200693</v>
      </c>
    </row>
    <row r="271" spans="1:7">
      <c r="A271" s="647">
        <v>23200653</v>
      </c>
      <c r="B271" s="647" t="s">
        <v>1694</v>
      </c>
      <c r="C271" s="648">
        <v>-2716552.78</v>
      </c>
      <c r="D271" s="647">
        <f>VLOOKUP($A$2:$A$971,BS!$A$8:$A$2407,1,0)</f>
        <v>23200653</v>
      </c>
      <c r="E271" s="648">
        <v>23200653</v>
      </c>
    </row>
    <row r="272" spans="1:7">
      <c r="A272" s="647">
        <v>23200643</v>
      </c>
      <c r="B272" s="647" t="s">
        <v>640</v>
      </c>
      <c r="C272" s="648">
        <v>-6829053.4800000004</v>
      </c>
      <c r="D272" s="647">
        <f>VLOOKUP($A$2:$A$971,BS!$A$8:$A$2407,1,0)</f>
        <v>23200643</v>
      </c>
      <c r="E272" s="648">
        <v>23200643</v>
      </c>
      <c r="G272" s="648"/>
    </row>
    <row r="273" spans="1:7">
      <c r="A273" s="647">
        <v>23200543</v>
      </c>
      <c r="B273" s="647" t="s">
        <v>735</v>
      </c>
      <c r="C273" s="648">
        <v>-49826280.43</v>
      </c>
      <c r="D273" s="647">
        <f>VLOOKUP($A$2:$A$971,BS!$A$8:$A$2407,1,0)</f>
        <v>23200543</v>
      </c>
      <c r="E273" s="648">
        <v>23200543</v>
      </c>
      <c r="G273" s="648"/>
    </row>
    <row r="274" spans="1:7">
      <c r="A274" s="647">
        <v>23200493</v>
      </c>
      <c r="B274" s="647" t="s">
        <v>3094</v>
      </c>
      <c r="C274" s="648">
        <v>-57915.46</v>
      </c>
      <c r="D274" s="647">
        <f>VLOOKUP($A$2:$A$971,BS!$A$8:$A$2407,1,0)</f>
        <v>23200493</v>
      </c>
      <c r="E274" s="648">
        <v>23200493</v>
      </c>
      <c r="G274" s="648"/>
    </row>
    <row r="275" spans="1:7">
      <c r="A275" s="647">
        <v>23200483</v>
      </c>
      <c r="B275" s="647" t="s">
        <v>665</v>
      </c>
      <c r="C275" s="648">
        <v>-21893158.510000002</v>
      </c>
      <c r="D275" s="647">
        <f>VLOOKUP($A$2:$A$971,BS!$A$8:$A$2407,1,0)</f>
        <v>23200483</v>
      </c>
      <c r="E275" s="648">
        <v>23200483</v>
      </c>
      <c r="G275" s="648"/>
    </row>
    <row r="276" spans="1:7">
      <c r="A276" s="647">
        <v>23200333</v>
      </c>
      <c r="B276" s="647" t="s">
        <v>1045</v>
      </c>
      <c r="C276" s="648">
        <v>-14613429.220000001</v>
      </c>
      <c r="D276" s="647">
        <f>VLOOKUP($A$2:$A$971,BS!$A$8:$A$2407,1,0)</f>
        <v>23200333</v>
      </c>
      <c r="E276" s="648">
        <v>23200333</v>
      </c>
      <c r="G276" s="648"/>
    </row>
    <row r="277" spans="1:7">
      <c r="A277" s="647">
        <v>23200242</v>
      </c>
      <c r="B277" s="647" t="s">
        <v>1701</v>
      </c>
      <c r="C277" s="648">
        <v>-34672137.93</v>
      </c>
      <c r="D277" s="647">
        <f>VLOOKUP($A$2:$A$971,BS!$A$8:$A$2407,1,0)</f>
        <v>23200242</v>
      </c>
      <c r="E277" s="647">
        <v>23200242</v>
      </c>
      <c r="G277" s="648"/>
    </row>
    <row r="278" spans="1:7">
      <c r="A278" s="647">
        <v>23200222</v>
      </c>
      <c r="B278" s="647" t="s">
        <v>279</v>
      </c>
      <c r="C278" s="648">
        <v>-10678573.32</v>
      </c>
      <c r="D278" s="647">
        <f>VLOOKUP($A$2:$A$971,BS!$A$8:$A$2407,1,0)</f>
        <v>23200222</v>
      </c>
      <c r="E278" s="647">
        <v>23200222</v>
      </c>
    </row>
    <row r="279" spans="1:7">
      <c r="A279" s="647">
        <v>23200153</v>
      </c>
      <c r="B279" s="647" t="s">
        <v>3037</v>
      </c>
      <c r="C279" s="647">
        <v>0</v>
      </c>
      <c r="D279" s="647">
        <f>VLOOKUP($A$2:$A$971,BS!$A$8:$A$2407,1,0)</f>
        <v>23200153</v>
      </c>
      <c r="E279" s="647">
        <v>23200153</v>
      </c>
      <c r="G279" s="648"/>
    </row>
    <row r="280" spans="1:7">
      <c r="A280" s="647">
        <v>23200121</v>
      </c>
      <c r="B280" s="647" t="s">
        <v>1647</v>
      </c>
      <c r="C280" s="648">
        <v>-78282.31</v>
      </c>
      <c r="D280" s="647">
        <f>VLOOKUP($A$2:$A$971,BS!$A$8:$A$2407,1,0)</f>
        <v>23200121</v>
      </c>
      <c r="E280" s="647">
        <v>23200121</v>
      </c>
      <c r="G280" s="648"/>
    </row>
    <row r="281" spans="1:7">
      <c r="A281" s="647">
        <v>23200111</v>
      </c>
      <c r="B281" s="647" t="s">
        <v>1901</v>
      </c>
      <c r="C281" s="648">
        <v>-81787.509999999995</v>
      </c>
      <c r="D281" s="647">
        <f>VLOOKUP($A$2:$A$971,BS!$A$8:$A$2407,1,0)</f>
        <v>23200111</v>
      </c>
      <c r="E281" s="647">
        <v>23200111</v>
      </c>
      <c r="G281" s="648"/>
    </row>
    <row r="282" spans="1:7">
      <c r="A282" s="647">
        <v>23200103</v>
      </c>
      <c r="B282" s="647" t="s">
        <v>136</v>
      </c>
      <c r="C282" s="648">
        <v>-51260.35</v>
      </c>
      <c r="D282" s="647">
        <f>VLOOKUP($A$2:$A$971,BS!$A$8:$A$2407,1,0)</f>
        <v>23200103</v>
      </c>
      <c r="E282" s="647">
        <v>23200103</v>
      </c>
    </row>
    <row r="283" spans="1:7">
      <c r="A283" s="647">
        <v>23200101</v>
      </c>
      <c r="B283" s="647" t="s">
        <v>809</v>
      </c>
      <c r="C283" s="648">
        <v>-2462216.96</v>
      </c>
      <c r="D283" s="647">
        <f>VLOOKUP($A$2:$A$971,BS!$A$8:$A$2407,1,0)</f>
        <v>23200101</v>
      </c>
      <c r="E283" s="647">
        <v>23200101</v>
      </c>
      <c r="G283" s="648"/>
    </row>
    <row r="284" spans="1:7">
      <c r="A284" s="647">
        <v>23200081</v>
      </c>
      <c r="B284" s="647" t="s">
        <v>1900</v>
      </c>
      <c r="C284" s="648">
        <v>-3185255.1</v>
      </c>
      <c r="D284" s="647">
        <f>VLOOKUP($A$2:$A$971,BS!$A$8:$A$2407,1,0)</f>
        <v>23200081</v>
      </c>
      <c r="E284" s="647">
        <v>23200081</v>
      </c>
      <c r="G284" s="648"/>
    </row>
    <row r="285" spans="1:7">
      <c r="A285" s="647">
        <v>23200071</v>
      </c>
      <c r="B285" s="647" t="s">
        <v>1899</v>
      </c>
      <c r="C285" s="648">
        <v>-1684163.41</v>
      </c>
      <c r="D285" s="647">
        <f>VLOOKUP($A$2:$A$971,BS!$A$8:$A$2407,1,0)</f>
        <v>23200071</v>
      </c>
      <c r="E285" s="647">
        <v>23200071</v>
      </c>
      <c r="G285" s="648"/>
    </row>
    <row r="286" spans="1:7">
      <c r="A286" s="647">
        <v>23200061</v>
      </c>
      <c r="B286" s="647" t="s">
        <v>375</v>
      </c>
      <c r="C286" s="648">
        <v>-27144363.030000001</v>
      </c>
      <c r="D286" s="647">
        <f>VLOOKUP($A$2:$A$971,BS!$A$8:$A$2407,1,0)</f>
        <v>23200061</v>
      </c>
      <c r="E286" s="647">
        <v>23200061</v>
      </c>
    </row>
    <row r="287" spans="1:7">
      <c r="A287" s="647">
        <v>23200051</v>
      </c>
      <c r="B287" s="647" t="s">
        <v>819</v>
      </c>
      <c r="C287" s="648">
        <v>-8003837.1399999997</v>
      </c>
      <c r="D287" s="647">
        <f>VLOOKUP($A$2:$A$971,BS!$A$8:$A$2407,1,0)</f>
        <v>23200051</v>
      </c>
      <c r="E287" s="647">
        <v>23200051</v>
      </c>
    </row>
    <row r="288" spans="1:7">
      <c r="A288" s="647">
        <v>23200041</v>
      </c>
      <c r="B288" s="647" t="s">
        <v>818</v>
      </c>
      <c r="C288" s="648">
        <v>-8690643</v>
      </c>
      <c r="D288" s="647">
        <f>VLOOKUP($A$2:$A$971,BS!$A$8:$A$2407,1,0)</f>
        <v>23200041</v>
      </c>
      <c r="E288" s="647">
        <v>23200041</v>
      </c>
      <c r="G288" s="648"/>
    </row>
    <row r="289" spans="1:7">
      <c r="A289" s="647">
        <v>23200033</v>
      </c>
      <c r="B289" s="647" t="s">
        <v>434</v>
      </c>
      <c r="C289" s="648">
        <v>-263478.03999999998</v>
      </c>
      <c r="D289" s="647">
        <f>VLOOKUP($A$2:$A$971,BS!$A$8:$A$2407,1,0)</f>
        <v>23200033</v>
      </c>
      <c r="E289" s="647">
        <v>23200033</v>
      </c>
      <c r="G289" s="648"/>
    </row>
    <row r="290" spans="1:7">
      <c r="A290" s="647">
        <v>23200031</v>
      </c>
      <c r="B290" s="647" t="s">
        <v>430</v>
      </c>
      <c r="C290" s="648">
        <v>-15518955.630000001</v>
      </c>
      <c r="D290" s="647">
        <f>VLOOKUP($A$2:$A$971,BS!$A$8:$A$2407,1,0)</f>
        <v>23200031</v>
      </c>
      <c r="E290" s="647">
        <v>23200031</v>
      </c>
      <c r="G290" s="648"/>
    </row>
    <row r="291" spans="1:7">
      <c r="A291" s="647">
        <v>23200011</v>
      </c>
      <c r="B291" s="647" t="s">
        <v>1779</v>
      </c>
      <c r="C291" s="648">
        <v>-4706564.76</v>
      </c>
      <c r="D291" s="647">
        <f>VLOOKUP($A$2:$A$971,BS!$A$8:$A$2407,1,0)</f>
        <v>23200011</v>
      </c>
      <c r="E291" s="648">
        <v>23200011</v>
      </c>
      <c r="G291" s="648"/>
    </row>
    <row r="292" spans="1:7">
      <c r="A292" s="647">
        <v>23108383</v>
      </c>
      <c r="B292" s="647" t="s">
        <v>1009</v>
      </c>
      <c r="C292" s="647">
        <v>0</v>
      </c>
      <c r="D292" s="647">
        <f>VLOOKUP($A$2:$A$971,BS!$A$8:$A$2407,1,0)</f>
        <v>23108383</v>
      </c>
      <c r="E292" s="647">
        <v>23108383</v>
      </c>
      <c r="G292" s="648"/>
    </row>
    <row r="293" spans="1:7">
      <c r="A293" s="647">
        <v>23108323</v>
      </c>
      <c r="B293" s="647" t="s">
        <v>145</v>
      </c>
      <c r="C293" s="647">
        <v>0</v>
      </c>
      <c r="D293" s="647">
        <f>VLOOKUP($A$2:$A$971,BS!$A$8:$A$2407,1,0)</f>
        <v>23108323</v>
      </c>
      <c r="E293" s="648">
        <v>23108323</v>
      </c>
      <c r="G293" s="648"/>
    </row>
    <row r="294" spans="1:7">
      <c r="A294" s="647">
        <v>23002092</v>
      </c>
      <c r="B294" s="647" t="s">
        <v>549</v>
      </c>
      <c r="C294" s="648">
        <v>-1804646.16</v>
      </c>
      <c r="D294" s="647">
        <f>VLOOKUP($A$2:$A$971,BS!$A$8:$A$2407,1,0)</f>
        <v>23002092</v>
      </c>
      <c r="E294" s="647">
        <v>23002092</v>
      </c>
      <c r="G294" s="648"/>
    </row>
    <row r="295" spans="1:7">
      <c r="A295" s="647">
        <v>23002091</v>
      </c>
      <c r="B295" s="647" t="s">
        <v>548</v>
      </c>
      <c r="C295" s="648">
        <v>-381105.81</v>
      </c>
      <c r="D295" s="647">
        <f>VLOOKUP($A$2:$A$971,BS!$A$8:$A$2407,1,0)</f>
        <v>23002091</v>
      </c>
      <c r="E295" s="648">
        <v>23002091</v>
      </c>
      <c r="G295" s="648"/>
    </row>
    <row r="296" spans="1:7">
      <c r="A296" s="647">
        <v>23002072</v>
      </c>
      <c r="B296" s="647" t="s">
        <v>2664</v>
      </c>
      <c r="C296" s="648">
        <v>1804646.16</v>
      </c>
      <c r="D296" s="647">
        <f>VLOOKUP($A$2:$A$971,BS!$A$8:$A$2407,1,0)</f>
        <v>23002072</v>
      </c>
      <c r="E296" s="648">
        <v>23002072</v>
      </c>
      <c r="G296" s="648"/>
    </row>
    <row r="297" spans="1:7">
      <c r="A297" s="647">
        <v>23002071</v>
      </c>
      <c r="B297" s="647" t="s">
        <v>50</v>
      </c>
      <c r="C297" s="648">
        <v>266857.81</v>
      </c>
      <c r="D297" s="647">
        <f>VLOOKUP($A$2:$A$971,BS!$A$8:$A$2407,1,0)</f>
        <v>23002071</v>
      </c>
      <c r="E297" s="648">
        <v>23002071</v>
      </c>
      <c r="G297" s="648"/>
    </row>
    <row r="298" spans="1:7">
      <c r="A298" s="647">
        <v>23002061</v>
      </c>
      <c r="B298" s="647" t="s">
        <v>66</v>
      </c>
      <c r="C298" s="648">
        <v>114248</v>
      </c>
      <c r="D298" s="647">
        <f>VLOOKUP($A$2:$A$971,BS!$A$8:$A$2407,1,0)</f>
        <v>23002061</v>
      </c>
      <c r="E298" s="648">
        <v>23002061</v>
      </c>
    </row>
    <row r="299" spans="1:7">
      <c r="A299" s="647">
        <v>23002041</v>
      </c>
      <c r="B299" s="647" t="s">
        <v>1220</v>
      </c>
      <c r="C299" s="648">
        <v>-8681332.9900000002</v>
      </c>
      <c r="D299" s="647">
        <f>VLOOKUP($A$2:$A$971,BS!$A$8:$A$2407,1,0)</f>
        <v>23002041</v>
      </c>
      <c r="E299" s="648">
        <v>23002041</v>
      </c>
      <c r="G299" s="648"/>
    </row>
    <row r="300" spans="1:7">
      <c r="A300" s="647">
        <v>23002011</v>
      </c>
      <c r="B300" s="647" t="s">
        <v>1870</v>
      </c>
      <c r="C300" s="648">
        <v>-851243.94</v>
      </c>
      <c r="D300" s="647">
        <f>VLOOKUP($A$2:$A$971,BS!$A$8:$A$2407,1,0)</f>
        <v>23002011</v>
      </c>
      <c r="E300" s="648">
        <v>23002011</v>
      </c>
      <c r="G300" s="648"/>
    </row>
    <row r="301" spans="1:7">
      <c r="A301" s="647">
        <v>23001231</v>
      </c>
      <c r="B301" s="647" t="s">
        <v>2628</v>
      </c>
      <c r="C301" s="648">
        <v>-1632778.61</v>
      </c>
      <c r="D301" s="647">
        <f>VLOOKUP($A$2:$A$971,BS!$A$8:$A$2407,1,0)</f>
        <v>23001231</v>
      </c>
      <c r="E301" s="648">
        <v>23001231</v>
      </c>
      <c r="G301" s="648"/>
    </row>
    <row r="302" spans="1:7">
      <c r="A302" s="647">
        <v>23001151</v>
      </c>
      <c r="B302" s="647" t="s">
        <v>2770</v>
      </c>
      <c r="C302" s="648">
        <v>-264563.65000000002</v>
      </c>
      <c r="D302" s="647">
        <f>VLOOKUP($A$2:$A$971,BS!$A$8:$A$2407,1,0)</f>
        <v>23001151</v>
      </c>
      <c r="E302" s="648">
        <v>23001151</v>
      </c>
      <c r="G302" s="648"/>
    </row>
    <row r="303" spans="1:7">
      <c r="A303" s="647">
        <v>23001141</v>
      </c>
      <c r="B303" s="647" t="s">
        <v>2658</v>
      </c>
      <c r="C303" s="648">
        <v>-584434.44999999995</v>
      </c>
      <c r="D303" s="647">
        <f>VLOOKUP($A$2:$A$971,BS!$A$8:$A$2407,1,0)</f>
        <v>23001141</v>
      </c>
      <c r="E303" s="648">
        <v>23001141</v>
      </c>
      <c r="G303" s="648"/>
    </row>
    <row r="304" spans="1:7">
      <c r="A304" s="647">
        <v>23001131</v>
      </c>
      <c r="B304" s="647" t="s">
        <v>2451</v>
      </c>
      <c r="C304" s="648">
        <v>-6888641.9000000004</v>
      </c>
      <c r="D304" s="647">
        <f>VLOOKUP($A$2:$A$971,BS!$A$8:$A$2407,1,0)</f>
        <v>23001131</v>
      </c>
      <c r="E304" s="648">
        <v>23001131</v>
      </c>
      <c r="G304" s="648"/>
    </row>
    <row r="305" spans="1:7">
      <c r="A305" s="647">
        <v>23001092</v>
      </c>
      <c r="B305" s="647" t="s">
        <v>545</v>
      </c>
      <c r="C305" s="648">
        <v>-7363030.5499999998</v>
      </c>
      <c r="D305" s="647">
        <f>VLOOKUP($A$2:$A$971,BS!$A$8:$A$2407,1,0)</f>
        <v>23001092</v>
      </c>
      <c r="E305" s="648">
        <v>23001092</v>
      </c>
    </row>
    <row r="306" spans="1:7">
      <c r="A306" s="647">
        <v>23001071</v>
      </c>
      <c r="B306" s="647" t="s">
        <v>876</v>
      </c>
      <c r="C306" s="648">
        <v>-8907605.6400000006</v>
      </c>
      <c r="D306" s="647">
        <f>VLOOKUP($A$2:$A$971,BS!$A$8:$A$2407,1,0)</f>
        <v>23001071</v>
      </c>
      <c r="E306" s="648">
        <v>23001071</v>
      </c>
      <c r="G306" s="648"/>
    </row>
    <row r="307" spans="1:7">
      <c r="A307" s="647">
        <v>23001061</v>
      </c>
      <c r="B307" s="647" t="s">
        <v>1059</v>
      </c>
      <c r="C307" s="648">
        <v>-7668317.4299999997</v>
      </c>
      <c r="D307" s="647">
        <f>VLOOKUP($A$2:$A$971,BS!$A$8:$A$2407,1,0)</f>
        <v>23001061</v>
      </c>
      <c r="E307" s="648">
        <v>23001061</v>
      </c>
      <c r="G307" s="648"/>
    </row>
    <row r="308" spans="1:7">
      <c r="A308" s="647">
        <v>23001043</v>
      </c>
      <c r="B308" s="647" t="s">
        <v>2663</v>
      </c>
      <c r="C308" s="648">
        <v>-423839.98</v>
      </c>
      <c r="D308" s="647">
        <f>VLOOKUP($A$2:$A$971,BS!$A$8:$A$2407,1,0)</f>
        <v>23001043</v>
      </c>
      <c r="E308" s="648">
        <v>23001043</v>
      </c>
      <c r="G308" s="648"/>
    </row>
    <row r="309" spans="1:7">
      <c r="A309" s="647">
        <v>23001041</v>
      </c>
      <c r="B309" s="647" t="s">
        <v>385</v>
      </c>
      <c r="C309" s="648">
        <v>-2530124.89</v>
      </c>
      <c r="D309" s="647">
        <f>VLOOKUP($A$2:$A$971,BS!$A$8:$A$2407,1,0)</f>
        <v>23001041</v>
      </c>
      <c r="E309" s="648">
        <v>23001041</v>
      </c>
      <c r="G309" s="648"/>
    </row>
    <row r="310" spans="1:7">
      <c r="A310" s="647">
        <v>23001031</v>
      </c>
      <c r="B310" s="647" t="s">
        <v>1167</v>
      </c>
      <c r="C310" s="648">
        <v>-1181642.01</v>
      </c>
      <c r="D310" s="647">
        <f>VLOOKUP($A$2:$A$971,BS!$A$8:$A$2407,1,0)</f>
        <v>23001031</v>
      </c>
      <c r="E310" s="648">
        <v>23001031</v>
      </c>
      <c r="G310" s="648"/>
    </row>
    <row r="311" spans="1:7">
      <c r="A311" s="647">
        <v>23001021</v>
      </c>
      <c r="B311" s="647" t="s">
        <v>29</v>
      </c>
      <c r="C311" s="648">
        <v>-2165988.4500000002</v>
      </c>
      <c r="D311" s="647">
        <f>VLOOKUP($A$2:$A$971,BS!$A$8:$A$2407,1,0)</f>
        <v>23001021</v>
      </c>
      <c r="E311" s="648">
        <v>23001021</v>
      </c>
      <c r="G311" s="648"/>
    </row>
    <row r="312" spans="1:7">
      <c r="A312" s="647">
        <v>22841001</v>
      </c>
      <c r="B312" s="647" t="s">
        <v>1626</v>
      </c>
      <c r="C312" s="648">
        <v>-4610484.08</v>
      </c>
      <c r="D312" s="647">
        <f>VLOOKUP($A$2:$A$971,BS!$A$8:$A$2407,1,0)</f>
        <v>22841001</v>
      </c>
      <c r="E312" s="648">
        <v>22841001</v>
      </c>
    </row>
    <row r="313" spans="1:7">
      <c r="A313" s="647">
        <v>22840341</v>
      </c>
      <c r="B313" s="647" t="s">
        <v>3065</v>
      </c>
      <c r="C313" s="648">
        <v>-27139368</v>
      </c>
      <c r="D313" s="647">
        <f>VLOOKUP($A$2:$A$971,BS!$A$8:$A$2407,1,0)</f>
        <v>22840341</v>
      </c>
      <c r="E313" s="648">
        <v>22840341</v>
      </c>
      <c r="G313" s="648"/>
    </row>
    <row r="314" spans="1:7">
      <c r="A314" s="647">
        <v>22840332</v>
      </c>
      <c r="B314" s="647" t="s">
        <v>2512</v>
      </c>
      <c r="C314" s="648">
        <v>-22239450.449999999</v>
      </c>
      <c r="D314" s="647">
        <f>VLOOKUP($A$2:$A$971,BS!$A$8:$A$2407,1,0)</f>
        <v>22840332</v>
      </c>
      <c r="E314" s="648">
        <v>22840332</v>
      </c>
      <c r="G314" s="648"/>
    </row>
    <row r="315" spans="1:7">
      <c r="A315" s="647">
        <v>22840331</v>
      </c>
      <c r="B315" s="647" t="s">
        <v>3086</v>
      </c>
      <c r="C315" s="648">
        <v>-77973226</v>
      </c>
      <c r="D315" s="647">
        <f>VLOOKUP($A$2:$A$971,BS!$A$8:$A$2407,1,0)</f>
        <v>22840331</v>
      </c>
      <c r="E315" s="648">
        <v>22840331</v>
      </c>
      <c r="G315" s="648"/>
    </row>
    <row r="316" spans="1:7">
      <c r="A316" s="647">
        <v>22840321</v>
      </c>
      <c r="B316" s="647" t="s">
        <v>2647</v>
      </c>
      <c r="C316" s="648">
        <v>-145393439</v>
      </c>
      <c r="D316" s="647">
        <f>VLOOKUP($A$2:$A$971,BS!$A$8:$A$2407,1,0)</f>
        <v>22840321</v>
      </c>
      <c r="E316" s="648">
        <v>22840321</v>
      </c>
      <c r="G316" s="648"/>
    </row>
    <row r="317" spans="1:7">
      <c r="A317" s="647">
        <v>22840311</v>
      </c>
      <c r="B317" s="647" t="s">
        <v>2466</v>
      </c>
      <c r="C317" s="648">
        <v>-96000</v>
      </c>
      <c r="D317" s="647">
        <f>VLOOKUP($A$2:$A$971,BS!$A$8:$A$2407,1,0)</f>
        <v>22840311</v>
      </c>
      <c r="E317" s="648">
        <v>22840311</v>
      </c>
    </row>
    <row r="318" spans="1:7">
      <c r="A318" s="647">
        <v>22840301</v>
      </c>
      <c r="B318" s="647" t="s">
        <v>2465</v>
      </c>
      <c r="C318" s="648">
        <v>-175000</v>
      </c>
      <c r="D318" s="647">
        <f>VLOOKUP($A$2:$A$971,BS!$A$8:$A$2407,1,0)</f>
        <v>22840301</v>
      </c>
      <c r="E318" s="648">
        <v>22840301</v>
      </c>
      <c r="G318" s="648"/>
    </row>
    <row r="319" spans="1:7">
      <c r="A319" s="647">
        <v>22840281</v>
      </c>
      <c r="B319" s="647" t="s">
        <v>2301</v>
      </c>
      <c r="C319" s="648">
        <v>-50000</v>
      </c>
      <c r="D319" s="647">
        <f>VLOOKUP($A$2:$A$971,BS!$A$8:$A$2407,1,0)</f>
        <v>22840281</v>
      </c>
      <c r="E319" s="648">
        <v>22840281</v>
      </c>
      <c r="G319" s="648"/>
    </row>
    <row r="320" spans="1:7">
      <c r="A320" s="647">
        <v>22840251</v>
      </c>
      <c r="B320" s="647" t="s">
        <v>984</v>
      </c>
      <c r="C320" s="648">
        <v>-11708823</v>
      </c>
      <c r="D320" s="647">
        <f>VLOOKUP($A$2:$A$971,BS!$A$8:$A$2407,1,0)</f>
        <v>22840251</v>
      </c>
      <c r="E320" s="648">
        <v>22840251</v>
      </c>
      <c r="G320" s="648"/>
    </row>
    <row r="321" spans="1:7">
      <c r="A321" s="647">
        <v>22840231</v>
      </c>
      <c r="B321" s="647" t="s">
        <v>441</v>
      </c>
      <c r="C321" s="648">
        <v>-75000</v>
      </c>
      <c r="D321" s="647">
        <f>VLOOKUP($A$2:$A$971,BS!$A$8:$A$2407,1,0)</f>
        <v>22840231</v>
      </c>
      <c r="E321" s="648">
        <v>22840231</v>
      </c>
      <c r="G321" s="648"/>
    </row>
    <row r="322" spans="1:7">
      <c r="A322" s="647">
        <v>22840221</v>
      </c>
      <c r="B322" s="647" t="s">
        <v>1646</v>
      </c>
      <c r="C322" s="648">
        <v>-200000</v>
      </c>
      <c r="D322" s="647">
        <f>VLOOKUP($A$2:$A$971,BS!$A$8:$A$2407,1,0)</f>
        <v>22840221</v>
      </c>
      <c r="E322" s="648">
        <v>22840221</v>
      </c>
      <c r="G322" s="648"/>
    </row>
    <row r="323" spans="1:7">
      <c r="A323" s="647">
        <v>22840191</v>
      </c>
      <c r="B323" s="647" t="s">
        <v>1625</v>
      </c>
      <c r="C323" s="648">
        <v>-250000</v>
      </c>
      <c r="D323" s="647">
        <f>VLOOKUP($A$2:$A$971,BS!$A$8:$A$2407,1,0)</f>
        <v>22840191</v>
      </c>
      <c r="E323" s="648">
        <v>22840191</v>
      </c>
      <c r="G323" s="648"/>
    </row>
    <row r="324" spans="1:7">
      <c r="A324" s="647">
        <v>22840181</v>
      </c>
      <c r="B324" s="647" t="s">
        <v>1638</v>
      </c>
      <c r="C324" s="648">
        <v>-2925000</v>
      </c>
      <c r="D324" s="647">
        <f>VLOOKUP($A$2:$A$971,BS!$A$8:$A$2407,1,0)</f>
        <v>22840181</v>
      </c>
      <c r="E324" s="648">
        <v>22840181</v>
      </c>
      <c r="G324" s="648"/>
    </row>
    <row r="325" spans="1:7">
      <c r="A325" s="647">
        <v>22840171</v>
      </c>
      <c r="B325" s="647" t="s">
        <v>1624</v>
      </c>
      <c r="C325" s="648">
        <v>-50000</v>
      </c>
      <c r="D325" s="647">
        <f>VLOOKUP($A$2:$A$971,BS!$A$8:$A$2407,1,0)</f>
        <v>22840171</v>
      </c>
      <c r="E325" s="648">
        <v>22840171</v>
      </c>
    </row>
    <row r="326" spans="1:7">
      <c r="A326" s="647">
        <v>22840162</v>
      </c>
      <c r="B326" s="647" t="s">
        <v>3085</v>
      </c>
      <c r="C326" s="648">
        <v>-299856</v>
      </c>
      <c r="D326" s="647">
        <f>VLOOKUP($A$2:$A$971,BS!$A$8:$A$2407,1,0)</f>
        <v>22840162</v>
      </c>
      <c r="E326" s="648">
        <v>22840162</v>
      </c>
      <c r="G326" s="648"/>
    </row>
    <row r="327" spans="1:7">
      <c r="A327" s="647">
        <v>22840161</v>
      </c>
      <c r="B327" s="647" t="s">
        <v>1623</v>
      </c>
      <c r="C327" s="648">
        <v>-350000.2</v>
      </c>
      <c r="D327" s="647">
        <f>VLOOKUP($A$2:$A$971,BS!$A$8:$A$2407,1,0)</f>
        <v>22840161</v>
      </c>
      <c r="E327" s="648">
        <v>22840161</v>
      </c>
      <c r="G327" s="648"/>
    </row>
    <row r="328" spans="1:7">
      <c r="A328" s="647">
        <v>22840132</v>
      </c>
      <c r="B328" s="647" t="s">
        <v>2519</v>
      </c>
      <c r="C328" s="648">
        <v>-100000</v>
      </c>
      <c r="D328" s="647">
        <f>VLOOKUP($A$2:$A$971,BS!$A$8:$A$2407,1,0)</f>
        <v>22840132</v>
      </c>
      <c r="E328" s="648">
        <v>22840132</v>
      </c>
    </row>
    <row r="329" spans="1:7">
      <c r="A329" s="647">
        <v>22840131</v>
      </c>
      <c r="B329" s="647" t="s">
        <v>1622</v>
      </c>
      <c r="C329" s="648">
        <v>-496458</v>
      </c>
      <c r="D329" s="647">
        <f>VLOOKUP($A$2:$A$971,BS!$A$8:$A$2407,1,0)</f>
        <v>22840131</v>
      </c>
      <c r="E329" s="648">
        <v>22840131</v>
      </c>
      <c r="G329" s="648"/>
    </row>
    <row r="330" spans="1:7">
      <c r="A330" s="647">
        <v>22840122</v>
      </c>
      <c r="B330" s="647" t="s">
        <v>2518</v>
      </c>
      <c r="C330" s="648">
        <v>-140000</v>
      </c>
      <c r="D330" s="647">
        <f>VLOOKUP($A$2:$A$971,BS!$A$8:$A$2407,1,0)</f>
        <v>22840122</v>
      </c>
      <c r="E330" s="648">
        <v>22840122</v>
      </c>
      <c r="G330" s="648"/>
    </row>
    <row r="331" spans="1:7">
      <c r="A331" s="647">
        <v>22840112</v>
      </c>
      <c r="B331" s="647" t="s">
        <v>2517</v>
      </c>
      <c r="C331" s="648">
        <v>-200000</v>
      </c>
      <c r="D331" s="647">
        <f>VLOOKUP($A$2:$A$971,BS!$A$8:$A$2407,1,0)</f>
        <v>22840112</v>
      </c>
      <c r="E331" s="648">
        <v>22840112</v>
      </c>
    </row>
    <row r="332" spans="1:7">
      <c r="A332" s="647">
        <v>22840111</v>
      </c>
      <c r="B332" s="647" t="s">
        <v>1637</v>
      </c>
      <c r="C332" s="648">
        <v>-20000</v>
      </c>
      <c r="D332" s="647">
        <f>VLOOKUP($A$2:$A$971,BS!$A$8:$A$2407,1,0)</f>
        <v>22840111</v>
      </c>
      <c r="E332" s="648">
        <v>22840111</v>
      </c>
      <c r="G332" s="648"/>
    </row>
    <row r="333" spans="1:7">
      <c r="A333" s="647">
        <v>22840102</v>
      </c>
      <c r="B333" s="647" t="s">
        <v>2516</v>
      </c>
      <c r="C333" s="648">
        <v>-522500</v>
      </c>
      <c r="D333" s="647">
        <f>VLOOKUP($A$2:$A$971,BS!$A$8:$A$2407,1,0)</f>
        <v>22840102</v>
      </c>
      <c r="E333" s="648">
        <v>22840102</v>
      </c>
    </row>
    <row r="334" spans="1:7">
      <c r="A334" s="647">
        <v>22840092</v>
      </c>
      <c r="B334" s="647" t="s">
        <v>2515</v>
      </c>
      <c r="C334" s="648">
        <v>-2050000</v>
      </c>
      <c r="D334" s="647">
        <f>VLOOKUP($A$2:$A$971,BS!$A$8:$A$2407,1,0)</f>
        <v>22840092</v>
      </c>
      <c r="E334" s="648">
        <v>22840092</v>
      </c>
      <c r="G334" s="648"/>
    </row>
    <row r="335" spans="1:7">
      <c r="A335" s="647">
        <v>22840082</v>
      </c>
      <c r="B335" s="647" t="s">
        <v>2514</v>
      </c>
      <c r="C335" s="648">
        <v>-2500000</v>
      </c>
      <c r="D335" s="647">
        <f>VLOOKUP($A$2:$A$971,BS!$A$8:$A$2407,1,0)</f>
        <v>22840082</v>
      </c>
      <c r="E335" s="648">
        <v>22840082</v>
      </c>
      <c r="G335" s="648"/>
    </row>
    <row r="336" spans="1:7">
      <c r="A336" s="647">
        <v>22840081</v>
      </c>
      <c r="B336" s="647" t="s">
        <v>1621</v>
      </c>
      <c r="C336" s="648">
        <v>-550000</v>
      </c>
      <c r="D336" s="647">
        <f>VLOOKUP($A$2:$A$971,BS!$A$8:$A$2407,1,0)</f>
        <v>22840081</v>
      </c>
      <c r="E336" s="648">
        <v>22840081</v>
      </c>
      <c r="G336" s="648"/>
    </row>
    <row r="337" spans="1:7">
      <c r="A337" s="647">
        <v>22840062</v>
      </c>
      <c r="B337" s="647" t="s">
        <v>2513</v>
      </c>
      <c r="C337" s="648">
        <v>-1300000</v>
      </c>
      <c r="D337" s="647">
        <f>VLOOKUP($A$2:$A$971,BS!$A$8:$A$2407,1,0)</f>
        <v>22840062</v>
      </c>
      <c r="E337" s="648">
        <v>22840062</v>
      </c>
      <c r="G337" s="648"/>
    </row>
    <row r="338" spans="1:7">
      <c r="A338" s="647">
        <v>22840051</v>
      </c>
      <c r="B338" s="647" t="s">
        <v>1636</v>
      </c>
      <c r="C338" s="648">
        <v>-30000</v>
      </c>
      <c r="D338" s="647">
        <f>VLOOKUP($A$2:$A$971,BS!$A$8:$A$2407,1,0)</f>
        <v>22840051</v>
      </c>
      <c r="E338" s="648">
        <v>22840051</v>
      </c>
      <c r="G338" s="648"/>
    </row>
    <row r="339" spans="1:7">
      <c r="A339" s="647">
        <v>22840042</v>
      </c>
      <c r="B339" s="647" t="s">
        <v>2511</v>
      </c>
      <c r="C339" s="648">
        <v>-238999.97</v>
      </c>
      <c r="D339" s="647">
        <f>VLOOKUP($A$2:$A$971,BS!$A$8:$A$2407,1,0)</f>
        <v>22840042</v>
      </c>
      <c r="E339" s="648">
        <v>22840042</v>
      </c>
      <c r="G339" s="648"/>
    </row>
    <row r="340" spans="1:7">
      <c r="A340" s="647">
        <v>22840032</v>
      </c>
      <c r="B340" s="647" t="s">
        <v>2510</v>
      </c>
      <c r="C340" s="648">
        <v>-3300000.33</v>
      </c>
      <c r="D340" s="647">
        <f>VLOOKUP($A$2:$A$971,BS!$A$8:$A$2407,1,0)</f>
        <v>22840032</v>
      </c>
      <c r="E340" s="648">
        <v>22840032</v>
      </c>
      <c r="G340" s="648"/>
    </row>
    <row r="341" spans="1:7">
      <c r="A341" s="647">
        <v>22840031</v>
      </c>
      <c r="B341" s="647" t="s">
        <v>1635</v>
      </c>
      <c r="C341" s="648">
        <v>-258000</v>
      </c>
      <c r="D341" s="647">
        <f>VLOOKUP($A$2:$A$971,BS!$A$8:$A$2407,1,0)</f>
        <v>22840031</v>
      </c>
      <c r="E341" s="648">
        <v>22840031</v>
      </c>
      <c r="G341" s="648"/>
    </row>
    <row r="342" spans="1:7">
      <c r="A342" s="647">
        <v>22840022</v>
      </c>
      <c r="B342" s="647" t="s">
        <v>2509</v>
      </c>
      <c r="C342" s="648">
        <v>-1919341.5</v>
      </c>
      <c r="D342" s="647">
        <f>VLOOKUP($A$2:$A$971,BS!$A$8:$A$2407,1,0)</f>
        <v>22840022</v>
      </c>
      <c r="E342" s="648">
        <v>22840022</v>
      </c>
      <c r="G342" s="648"/>
    </row>
    <row r="343" spans="1:7">
      <c r="A343" s="647">
        <v>22840021</v>
      </c>
      <c r="B343" s="647" t="s">
        <v>1620</v>
      </c>
      <c r="C343" s="648">
        <v>-200000</v>
      </c>
      <c r="D343" s="647">
        <f>VLOOKUP($A$2:$A$971,BS!$A$8:$A$2407,1,0)</f>
        <v>22840021</v>
      </c>
      <c r="E343" s="648">
        <v>22840021</v>
      </c>
      <c r="G343" s="648"/>
    </row>
    <row r="344" spans="1:7">
      <c r="A344" s="647">
        <v>22840012</v>
      </c>
      <c r="B344" s="647" t="s">
        <v>2508</v>
      </c>
      <c r="C344" s="648">
        <v>-609250</v>
      </c>
      <c r="D344" s="647">
        <f>VLOOKUP($A$2:$A$971,BS!$A$8:$A$2407,1,0)</f>
        <v>22840012</v>
      </c>
      <c r="E344" s="648">
        <v>22840012</v>
      </c>
      <c r="G344" s="648"/>
    </row>
    <row r="345" spans="1:7">
      <c r="A345" s="647">
        <v>22830073</v>
      </c>
      <c r="B345" s="647" t="s">
        <v>3044</v>
      </c>
      <c r="C345" s="648">
        <v>-29851.5</v>
      </c>
      <c r="D345" s="647">
        <f>VLOOKUP($A$2:$A$971,BS!$A$8:$A$2407,1,0)</f>
        <v>22830073</v>
      </c>
      <c r="E345" s="647">
        <v>22830073</v>
      </c>
    </row>
    <row r="346" spans="1:7">
      <c r="A346" s="647">
        <v>22830063</v>
      </c>
      <c r="B346" s="647" t="s">
        <v>3043</v>
      </c>
      <c r="C346" s="648">
        <v>-19131</v>
      </c>
      <c r="D346" s="647">
        <f>VLOOKUP($A$2:$A$971,BS!$A$8:$A$2407,1,0)</f>
        <v>22830063</v>
      </c>
      <c r="E346" s="648">
        <v>22830063</v>
      </c>
      <c r="G346" s="648"/>
    </row>
    <row r="347" spans="1:7">
      <c r="A347" s="647">
        <v>22830053</v>
      </c>
      <c r="B347" s="647" t="s">
        <v>2994</v>
      </c>
      <c r="C347" s="648">
        <v>-1807413.07</v>
      </c>
      <c r="D347" s="647">
        <f>VLOOKUP($A$2:$A$971,BS!$A$8:$A$2407,1,0)</f>
        <v>22830053</v>
      </c>
      <c r="E347" s="648">
        <v>22830053</v>
      </c>
    </row>
    <row r="348" spans="1:7">
      <c r="A348" s="647">
        <v>22830043</v>
      </c>
      <c r="B348" s="647" t="s">
        <v>2836</v>
      </c>
      <c r="C348" s="648">
        <v>-106672.28</v>
      </c>
      <c r="D348" s="647">
        <f>VLOOKUP($A$2:$A$971,BS!$A$8:$A$2407,1,0)</f>
        <v>22830043</v>
      </c>
      <c r="E348" s="648">
        <v>22830043</v>
      </c>
    </row>
    <row r="349" spans="1:7">
      <c r="A349" s="647">
        <v>22830033</v>
      </c>
      <c r="B349" s="647" t="s">
        <v>2420</v>
      </c>
      <c r="C349" s="648">
        <v>-1418125.1</v>
      </c>
      <c r="D349" s="647">
        <f>VLOOKUP($A$2:$A$971,BS!$A$8:$A$2407,1,0)</f>
        <v>22830033</v>
      </c>
      <c r="E349" s="648">
        <v>22830033</v>
      </c>
    </row>
    <row r="350" spans="1:7">
      <c r="A350" s="647">
        <v>22830023</v>
      </c>
      <c r="B350" s="647" t="s">
        <v>1434</v>
      </c>
      <c r="C350" s="648">
        <v>-64735379.659999996</v>
      </c>
      <c r="D350" s="647">
        <f>VLOOKUP($A$2:$A$971,BS!$A$8:$A$2407,1,0)</f>
        <v>22830023</v>
      </c>
      <c r="E350" s="648">
        <v>22830023</v>
      </c>
      <c r="G350" s="648"/>
    </row>
    <row r="351" spans="1:7">
      <c r="A351" s="647">
        <v>22830013</v>
      </c>
      <c r="B351" s="647" t="s">
        <v>1057</v>
      </c>
      <c r="C351" s="648">
        <v>-5704973.1200000001</v>
      </c>
      <c r="D351" s="647">
        <f>VLOOKUP($A$2:$A$971,BS!$A$8:$A$2407,1,0)</f>
        <v>22830013</v>
      </c>
      <c r="E351" s="648">
        <v>22830013</v>
      </c>
      <c r="G351" s="648"/>
    </row>
    <row r="352" spans="1:7">
      <c r="A352" s="647">
        <v>22830003</v>
      </c>
      <c r="B352" s="647" t="s">
        <v>1058</v>
      </c>
      <c r="C352" s="648">
        <v>-56013884.530000001</v>
      </c>
      <c r="D352" s="647">
        <f>VLOOKUP($A$2:$A$971,BS!$A$8:$A$2407,1,0)</f>
        <v>22830003</v>
      </c>
      <c r="E352" s="648">
        <v>22830003</v>
      </c>
      <c r="G352" s="648"/>
    </row>
    <row r="353" spans="1:7">
      <c r="A353" s="647">
        <v>22820012</v>
      </c>
      <c r="B353" s="647" t="s">
        <v>1865</v>
      </c>
      <c r="C353" s="648">
        <v>-1010000</v>
      </c>
      <c r="D353" s="647">
        <f>VLOOKUP($A$2:$A$971,BS!$A$8:$A$2407,1,0)</f>
        <v>22820012</v>
      </c>
      <c r="E353" s="647">
        <v>22820012</v>
      </c>
      <c r="G353" s="648"/>
    </row>
    <row r="354" spans="1:7">
      <c r="A354" s="647">
        <v>22820011</v>
      </c>
      <c r="B354" s="647" t="s">
        <v>1864</v>
      </c>
      <c r="C354" s="648">
        <v>-70000</v>
      </c>
      <c r="D354" s="647">
        <f>VLOOKUP($A$2:$A$971,BS!$A$8:$A$2407,1,0)</f>
        <v>22820011</v>
      </c>
      <c r="E354" s="648">
        <v>22820011</v>
      </c>
    </row>
    <row r="355" spans="1:7">
      <c r="A355" s="647">
        <v>22700003</v>
      </c>
      <c r="B355" s="647" t="s">
        <v>2289</v>
      </c>
      <c r="C355" s="648">
        <v>-631506.71</v>
      </c>
      <c r="D355" s="647">
        <f>VLOOKUP($A$2:$A$971,BS!$A$8:$A$2407,1,0)</f>
        <v>22700003</v>
      </c>
      <c r="E355" s="648">
        <v>22700003</v>
      </c>
    </row>
    <row r="356" spans="1:7">
      <c r="A356" s="647">
        <v>22600083</v>
      </c>
      <c r="B356" s="647" t="s">
        <v>2243</v>
      </c>
      <c r="C356" s="648">
        <v>13055.82</v>
      </c>
      <c r="D356" s="647">
        <f>VLOOKUP($A$2:$A$971,BS!$A$8:$A$2407,1,0)</f>
        <v>22600083</v>
      </c>
      <c r="E356" s="648">
        <v>22600083</v>
      </c>
    </row>
    <row r="357" spans="1:7">
      <c r="A357" s="647">
        <v>22101143</v>
      </c>
      <c r="B357" s="647" t="s">
        <v>2247</v>
      </c>
      <c r="C357" s="648">
        <v>-300000000</v>
      </c>
      <c r="D357" s="647">
        <f>VLOOKUP($A$2:$A$971,BS!$A$8:$A$2407,1,0)</f>
        <v>22101143</v>
      </c>
      <c r="E357" s="648">
        <v>22101143</v>
      </c>
      <c r="G357" s="648"/>
    </row>
    <row r="358" spans="1:7">
      <c r="A358" s="647">
        <v>22101133</v>
      </c>
      <c r="B358" s="647" t="s">
        <v>2132</v>
      </c>
      <c r="C358" s="648">
        <v>-250000000</v>
      </c>
      <c r="D358" s="647">
        <f>VLOOKUP($A$2:$A$971,BS!$A$8:$A$2407,1,0)</f>
        <v>22101133</v>
      </c>
      <c r="E358" s="648">
        <v>22101133</v>
      </c>
      <c r="G358" s="648"/>
    </row>
    <row r="359" spans="1:7">
      <c r="A359" s="647">
        <v>22101123</v>
      </c>
      <c r="B359" s="647" t="s">
        <v>2137</v>
      </c>
      <c r="C359" s="648">
        <v>-325000000</v>
      </c>
      <c r="D359" s="647">
        <f>VLOOKUP($A$2:$A$971,BS!$A$8:$A$2407,1,0)</f>
        <v>22101123</v>
      </c>
      <c r="E359" s="648">
        <v>22101123</v>
      </c>
      <c r="G359" s="648"/>
    </row>
    <row r="360" spans="1:7">
      <c r="A360" s="647">
        <v>22101113</v>
      </c>
      <c r="B360" s="647" t="s">
        <v>1605</v>
      </c>
      <c r="C360" s="648">
        <v>-350000000</v>
      </c>
      <c r="D360" s="647">
        <f>VLOOKUP($A$2:$A$971,BS!$A$8:$A$2407,1,0)</f>
        <v>22101113</v>
      </c>
      <c r="E360" s="648">
        <v>22101113</v>
      </c>
      <c r="G360" s="648"/>
    </row>
    <row r="361" spans="1:7">
      <c r="A361" s="647">
        <v>22101053</v>
      </c>
      <c r="B361" s="647" t="s">
        <v>1943</v>
      </c>
      <c r="C361" s="648">
        <v>-250000000</v>
      </c>
      <c r="D361" s="647">
        <f>VLOOKUP($A$2:$A$971,BS!$A$8:$A$2407,1,0)</f>
        <v>22101053</v>
      </c>
      <c r="E361" s="648">
        <v>22101053</v>
      </c>
    </row>
    <row r="362" spans="1:7">
      <c r="A362" s="647">
        <v>22101033</v>
      </c>
      <c r="B362" s="647" t="s">
        <v>1893</v>
      </c>
      <c r="C362" s="648">
        <v>-300000000</v>
      </c>
      <c r="D362" s="647">
        <f>VLOOKUP($A$2:$A$971,BS!$A$8:$A$2407,1,0)</f>
        <v>22101033</v>
      </c>
      <c r="E362" s="648">
        <v>22101033</v>
      </c>
      <c r="G362" s="648"/>
    </row>
    <row r="363" spans="1:7">
      <c r="A363" s="647">
        <v>22101023</v>
      </c>
      <c r="B363" s="647" t="s">
        <v>1032</v>
      </c>
      <c r="C363" s="648">
        <v>-250000000</v>
      </c>
      <c r="D363" s="647">
        <f>VLOOKUP($A$2:$A$971,BS!$A$8:$A$2407,1,0)</f>
        <v>22101023</v>
      </c>
      <c r="E363" s="648">
        <v>22101023</v>
      </c>
      <c r="G363" s="648"/>
    </row>
    <row r="364" spans="1:7">
      <c r="A364" s="647">
        <v>22100993</v>
      </c>
      <c r="B364" s="647" t="s">
        <v>1736</v>
      </c>
      <c r="C364" s="648">
        <v>-150000000</v>
      </c>
      <c r="D364" s="647">
        <f>VLOOKUP($A$2:$A$971,BS!$A$8:$A$2407,1,0)</f>
        <v>22100993</v>
      </c>
      <c r="E364" s="648">
        <v>22100993</v>
      </c>
      <c r="G364" s="648"/>
    </row>
    <row r="365" spans="1:7">
      <c r="A365" s="647">
        <v>22100973</v>
      </c>
      <c r="B365" s="647" t="s">
        <v>196</v>
      </c>
      <c r="C365" s="648">
        <v>-250000000</v>
      </c>
      <c r="D365" s="647">
        <f>VLOOKUP($A$2:$A$971,BS!$A$8:$A$2407,1,0)</f>
        <v>22100973</v>
      </c>
      <c r="E365" s="648">
        <v>22100973</v>
      </c>
      <c r="G365" s="648"/>
    </row>
    <row r="366" spans="1:7">
      <c r="A366" s="647">
        <v>22100933</v>
      </c>
      <c r="B366" s="647" t="s">
        <v>2403</v>
      </c>
      <c r="C366" s="648">
        <v>-45000000</v>
      </c>
      <c r="D366" s="647">
        <f>VLOOKUP($A$2:$A$971,BS!$A$8:$A$2407,1,0)</f>
        <v>22100933</v>
      </c>
      <c r="E366" s="648">
        <v>22100933</v>
      </c>
      <c r="G366" s="648"/>
    </row>
    <row r="367" spans="1:7">
      <c r="A367" s="647">
        <v>22100923</v>
      </c>
      <c r="B367" s="647" t="s">
        <v>2402</v>
      </c>
      <c r="C367" s="648">
        <v>-250000000</v>
      </c>
      <c r="D367" s="647">
        <f>VLOOKUP($A$2:$A$971,BS!$A$8:$A$2407,1,0)</f>
        <v>22100923</v>
      </c>
      <c r="E367" s="648">
        <v>22100923</v>
      </c>
    </row>
    <row r="368" spans="1:7">
      <c r="A368" s="647">
        <v>22100843</v>
      </c>
      <c r="B368" s="647" t="s">
        <v>2812</v>
      </c>
      <c r="C368" s="648">
        <v>-23400000</v>
      </c>
      <c r="D368" s="647">
        <f>VLOOKUP($A$2:$A$971,BS!$A$8:$A$2407,1,0)</f>
        <v>22100843</v>
      </c>
      <c r="E368" s="648">
        <v>22100843</v>
      </c>
    </row>
    <row r="369" spans="1:7">
      <c r="A369" s="647">
        <v>22100833</v>
      </c>
      <c r="B369" s="647" t="s">
        <v>2808</v>
      </c>
      <c r="C369" s="648">
        <v>-138460000</v>
      </c>
      <c r="D369" s="647">
        <f>VLOOKUP($A$2:$A$971,BS!$A$8:$A$2407,1,0)</f>
        <v>22100833</v>
      </c>
      <c r="E369" s="648">
        <v>22100833</v>
      </c>
      <c r="G369" s="648"/>
    </row>
    <row r="370" spans="1:7">
      <c r="A370" s="647">
        <v>22100823</v>
      </c>
      <c r="B370" s="647" t="s">
        <v>1921</v>
      </c>
      <c r="C370" s="648">
        <v>-250000000</v>
      </c>
      <c r="D370" s="647">
        <f>VLOOKUP($A$2:$A$971,BS!$A$8:$A$2407,1,0)</f>
        <v>22100823</v>
      </c>
      <c r="E370" s="648">
        <v>22100823</v>
      </c>
      <c r="G370" s="648"/>
    </row>
    <row r="371" spans="1:7">
      <c r="A371" s="647">
        <v>22100743</v>
      </c>
      <c r="B371" s="647" t="s">
        <v>1322</v>
      </c>
      <c r="C371" s="648">
        <v>-100000000</v>
      </c>
      <c r="D371" s="647">
        <f>VLOOKUP($A$2:$A$971,BS!$A$8:$A$2407,1,0)</f>
        <v>22100743</v>
      </c>
      <c r="E371" s="648">
        <v>22100743</v>
      </c>
      <c r="G371" s="648"/>
    </row>
    <row r="372" spans="1:7">
      <c r="A372" s="647">
        <v>22100723</v>
      </c>
      <c r="B372" s="647" t="s">
        <v>514</v>
      </c>
      <c r="C372" s="648">
        <v>-200000000</v>
      </c>
      <c r="D372" s="647">
        <f>VLOOKUP($A$2:$A$971,BS!$A$8:$A$2407,1,0)</f>
        <v>22100723</v>
      </c>
      <c r="E372" s="648">
        <v>22100723</v>
      </c>
      <c r="G372" s="648"/>
    </row>
    <row r="373" spans="1:7">
      <c r="A373" s="647">
        <v>22100713</v>
      </c>
      <c r="B373" s="647" t="s">
        <v>513</v>
      </c>
      <c r="C373" s="648">
        <v>-300000000</v>
      </c>
      <c r="D373" s="647">
        <f>VLOOKUP($A$2:$A$971,BS!$A$8:$A$2407,1,0)</f>
        <v>22100713</v>
      </c>
      <c r="E373" s="648">
        <v>22100713</v>
      </c>
    </row>
    <row r="374" spans="1:7">
      <c r="A374" s="647">
        <v>22100413</v>
      </c>
      <c r="B374" s="647" t="s">
        <v>141</v>
      </c>
      <c r="C374" s="648">
        <v>-2000000</v>
      </c>
      <c r="D374" s="647">
        <f>VLOOKUP($A$2:$A$971,BS!$A$8:$A$2407,1,0)</f>
        <v>22100413</v>
      </c>
      <c r="E374" s="648">
        <v>22100413</v>
      </c>
      <c r="G374" s="648"/>
    </row>
    <row r="375" spans="1:7">
      <c r="A375" s="647">
        <v>22100393</v>
      </c>
      <c r="B375" s="647" t="s">
        <v>474</v>
      </c>
      <c r="C375" s="648">
        <v>-15000000</v>
      </c>
      <c r="D375" s="647">
        <f>VLOOKUP($A$2:$A$971,BS!$A$8:$A$2407,1,0)</f>
        <v>22100393</v>
      </c>
      <c r="E375" s="648">
        <v>22100393</v>
      </c>
      <c r="G375" s="648"/>
    </row>
    <row r="376" spans="1:7">
      <c r="A376" s="647">
        <v>22100363</v>
      </c>
      <c r="B376" s="647" t="s">
        <v>471</v>
      </c>
      <c r="C376" s="648">
        <v>-2000000</v>
      </c>
      <c r="D376" s="647">
        <f>VLOOKUP($A$2:$A$971,BS!$A$8:$A$2407,1,0)</f>
        <v>22100363</v>
      </c>
      <c r="E376" s="648">
        <v>22100363</v>
      </c>
      <c r="G376" s="648"/>
    </row>
    <row r="377" spans="1:7">
      <c r="A377" s="647">
        <v>22100353</v>
      </c>
      <c r="B377" s="647" t="s">
        <v>1959</v>
      </c>
      <c r="C377" s="648">
        <v>-10000000</v>
      </c>
      <c r="D377" s="647">
        <f>VLOOKUP($A$2:$A$971,BS!$A$8:$A$2407,1,0)</f>
        <v>22100353</v>
      </c>
      <c r="E377" s="648">
        <v>22100353</v>
      </c>
      <c r="G377" s="648"/>
    </row>
    <row r="378" spans="1:7">
      <c r="A378" s="647">
        <v>21900243</v>
      </c>
      <c r="B378" s="647" t="s">
        <v>3157</v>
      </c>
      <c r="C378" s="648">
        <v>-8342055.54</v>
      </c>
      <c r="D378" s="647">
        <f>VLOOKUP($A$2:$A$971,BS!$A$8:$A$2407,1,0)</f>
        <v>21900243</v>
      </c>
      <c r="E378" s="648">
        <v>21900243</v>
      </c>
    </row>
    <row r="379" spans="1:7">
      <c r="A379" s="647">
        <v>21900233</v>
      </c>
      <c r="B379" s="647" t="s">
        <v>3109</v>
      </c>
      <c r="C379" s="648">
        <v>5306464.49</v>
      </c>
      <c r="D379" s="647">
        <f>VLOOKUP($A$2:$A$971,BS!$A$8:$A$2407,1,0)</f>
        <v>21900233</v>
      </c>
      <c r="E379" s="648">
        <v>21900233</v>
      </c>
    </row>
    <row r="380" spans="1:7">
      <c r="A380" s="647">
        <v>21900223</v>
      </c>
      <c r="B380" s="647" t="s">
        <v>3140</v>
      </c>
      <c r="C380" s="648">
        <v>-161132.20000000001</v>
      </c>
      <c r="D380" s="647">
        <f>VLOOKUP($A$2:$A$971,BS!$A$8:$A$2407,1,0)</f>
        <v>21900223</v>
      </c>
      <c r="E380" s="648">
        <v>21900223</v>
      </c>
    </row>
    <row r="381" spans="1:7">
      <c r="A381" s="647">
        <v>21900213</v>
      </c>
      <c r="B381" s="647" t="s">
        <v>1491</v>
      </c>
      <c r="C381" s="647">
        <v>-0.42</v>
      </c>
      <c r="D381" s="647">
        <f>VLOOKUP($A$2:$A$971,BS!$A$8:$A$2407,1,0)</f>
        <v>21900213</v>
      </c>
      <c r="E381" s="647">
        <v>21900213</v>
      </c>
    </row>
    <row r="382" spans="1:7">
      <c r="A382" s="647">
        <v>21900193</v>
      </c>
      <c r="B382" s="647" t="s">
        <v>3156</v>
      </c>
      <c r="C382" s="648">
        <v>1005958.24</v>
      </c>
      <c r="D382" s="647">
        <f>VLOOKUP($A$2:$A$971,BS!$A$8:$A$2407,1,0)</f>
        <v>21900193</v>
      </c>
      <c r="E382" s="648">
        <v>21900193</v>
      </c>
    </row>
    <row r="383" spans="1:7">
      <c r="A383" s="647">
        <v>21900183</v>
      </c>
      <c r="B383" s="647" t="s">
        <v>3155</v>
      </c>
      <c r="C383" s="648">
        <v>-2874166.66</v>
      </c>
      <c r="D383" s="647">
        <f>VLOOKUP($A$2:$A$971,BS!$A$8:$A$2407,1,0)</f>
        <v>21900183</v>
      </c>
      <c r="E383" s="648">
        <v>21900183</v>
      </c>
      <c r="G383" s="648"/>
    </row>
    <row r="384" spans="1:7">
      <c r="A384" s="647">
        <v>21900173</v>
      </c>
      <c r="B384" s="647" t="s">
        <v>3154</v>
      </c>
      <c r="C384" s="648">
        <v>-6625169.5599999996</v>
      </c>
      <c r="D384" s="647">
        <f>VLOOKUP($A$2:$A$971,BS!$A$8:$A$2407,1,0)</f>
        <v>21900173</v>
      </c>
      <c r="E384" s="648">
        <v>21900173</v>
      </c>
      <c r="G384" s="648"/>
    </row>
    <row r="385" spans="1:7">
      <c r="A385" s="647">
        <v>21900163</v>
      </c>
      <c r="B385" s="647" t="s">
        <v>3167</v>
      </c>
      <c r="C385" s="648">
        <v>18929056</v>
      </c>
      <c r="D385" s="647">
        <f>VLOOKUP($A$2:$A$971,BS!$A$8:$A$2407,1,0)</f>
        <v>21900163</v>
      </c>
      <c r="E385" s="648">
        <v>21900163</v>
      </c>
      <c r="G385" s="648"/>
    </row>
    <row r="386" spans="1:7">
      <c r="A386" s="647">
        <v>21900153</v>
      </c>
      <c r="B386" s="647" t="s">
        <v>3152</v>
      </c>
      <c r="C386" s="648">
        <v>-81625877.079999998</v>
      </c>
      <c r="D386" s="647">
        <f>VLOOKUP($A$2:$A$971,BS!$A$8:$A$2407,1,0)</f>
        <v>21900153</v>
      </c>
      <c r="E386" s="648">
        <v>21900153</v>
      </c>
      <c r="G386" s="648"/>
    </row>
    <row r="387" spans="1:7">
      <c r="A387" s="647">
        <v>21900143</v>
      </c>
      <c r="B387" s="647" t="s">
        <v>3166</v>
      </c>
      <c r="C387" s="648">
        <v>233216791.66</v>
      </c>
      <c r="D387" s="647">
        <f>VLOOKUP($A$2:$A$971,BS!$A$8:$A$2407,1,0)</f>
        <v>21900143</v>
      </c>
      <c r="E387" s="648">
        <v>21900143</v>
      </c>
      <c r="G387" s="648"/>
    </row>
    <row r="388" spans="1:7">
      <c r="A388" s="647">
        <v>21900133</v>
      </c>
      <c r="B388" s="647" t="s">
        <v>3150</v>
      </c>
      <c r="C388" s="648">
        <v>460377.7</v>
      </c>
      <c r="D388" s="647">
        <f>VLOOKUP($A$2:$A$971,BS!$A$8:$A$2407,1,0)</f>
        <v>21900133</v>
      </c>
      <c r="E388" s="648">
        <v>21900133</v>
      </c>
    </row>
    <row r="389" spans="1:7">
      <c r="A389" s="647">
        <v>21900113</v>
      </c>
      <c r="B389" s="647" t="s">
        <v>3149</v>
      </c>
      <c r="C389" s="648">
        <v>23834444.399999999</v>
      </c>
      <c r="D389" s="647">
        <f>VLOOKUP($A$2:$A$971,BS!$A$8:$A$2407,1,0)</f>
        <v>21900113</v>
      </c>
      <c r="E389" s="648">
        <v>21900113</v>
      </c>
    </row>
    <row r="390" spans="1:7">
      <c r="A390" s="647">
        <v>21900103</v>
      </c>
      <c r="B390" s="647" t="s">
        <v>3148</v>
      </c>
      <c r="C390" s="648">
        <v>-15161327.1</v>
      </c>
      <c r="D390" s="647">
        <f>VLOOKUP($A$2:$A$971,BS!$A$8:$A$2407,1,0)</f>
        <v>21900103</v>
      </c>
      <c r="E390" s="648">
        <v>21900103</v>
      </c>
    </row>
    <row r="391" spans="1:7">
      <c r="A391" s="647">
        <v>21900033</v>
      </c>
      <c r="B391" s="647" t="s">
        <v>2591</v>
      </c>
      <c r="C391" s="648">
        <v>-274209162.24000001</v>
      </c>
      <c r="D391" s="647">
        <f>VLOOKUP($A$2:$A$971,BS!$A$8:$A$2407,1,0)</f>
        <v>21900033</v>
      </c>
      <c r="E391" s="648">
        <v>21900033</v>
      </c>
    </row>
    <row r="392" spans="1:7">
      <c r="A392" s="647">
        <v>21900023</v>
      </c>
      <c r="B392" s="647" t="s">
        <v>2590</v>
      </c>
      <c r="C392" s="648">
        <v>274209162.24000001</v>
      </c>
      <c r="D392" s="647">
        <f>VLOOKUP($A$2:$A$971,BS!$A$8:$A$2407,1,0)</f>
        <v>21900023</v>
      </c>
      <c r="E392" s="648">
        <v>21900023</v>
      </c>
    </row>
    <row r="393" spans="1:7">
      <c r="A393" s="647">
        <v>21610013</v>
      </c>
      <c r="B393" s="647" t="s">
        <v>342</v>
      </c>
      <c r="C393" s="648">
        <v>14632037</v>
      </c>
      <c r="D393" s="647">
        <f>VLOOKUP($A$2:$A$971,BS!$A$8:$A$2407,1,0)</f>
        <v>21610013</v>
      </c>
      <c r="E393" s="648">
        <v>21610013</v>
      </c>
    </row>
    <row r="394" spans="1:7">
      <c r="A394" s="647">
        <v>21600053</v>
      </c>
      <c r="B394" s="647" t="s">
        <v>1074</v>
      </c>
      <c r="C394" s="648">
        <v>16359946.109999999</v>
      </c>
      <c r="D394" s="647">
        <f>VLOOKUP($A$2:$A$971,BS!$A$8:$A$2407,1,0)</f>
        <v>21600053</v>
      </c>
      <c r="E394" s="648">
        <v>21600053</v>
      </c>
    </row>
    <row r="395" spans="1:7">
      <c r="A395" s="647">
        <v>21600033</v>
      </c>
      <c r="B395" s="647" t="s">
        <v>1196</v>
      </c>
      <c r="C395" s="648">
        <v>1471103.62</v>
      </c>
      <c r="D395" s="647">
        <f>VLOOKUP($A$2:$A$971,BS!$A$8:$A$2407,1,0)</f>
        <v>21600033</v>
      </c>
      <c r="E395" s="648">
        <v>21600033</v>
      </c>
    </row>
    <row r="396" spans="1:7">
      <c r="A396" s="647">
        <v>21600023</v>
      </c>
      <c r="B396" s="647" t="s">
        <v>1891</v>
      </c>
      <c r="C396" s="648">
        <v>1755001.25</v>
      </c>
      <c r="D396" s="647">
        <f>VLOOKUP($A$2:$A$971,BS!$A$8:$A$2407,1,0)</f>
        <v>21600023</v>
      </c>
      <c r="E396" s="648">
        <v>21600023</v>
      </c>
    </row>
    <row r="397" spans="1:7">
      <c r="A397" s="647">
        <v>21600013</v>
      </c>
      <c r="B397" s="647" t="s">
        <v>672</v>
      </c>
      <c r="C397" s="648">
        <v>77562549.519999996</v>
      </c>
      <c r="D397" s="647">
        <f>VLOOKUP($A$2:$A$971,BS!$A$8:$A$2407,1,0)</f>
        <v>21600013</v>
      </c>
      <c r="E397" s="648">
        <v>21600013</v>
      </c>
    </row>
    <row r="398" spans="1:7">
      <c r="A398" s="647">
        <v>21600011</v>
      </c>
      <c r="B398" s="647" t="s">
        <v>2097</v>
      </c>
      <c r="C398" s="648">
        <v>60684799.049999997</v>
      </c>
      <c r="D398" s="647">
        <f>VLOOKUP($A$2:$A$971,BS!$A$8:$A$2407,1,0)</f>
        <v>21600011</v>
      </c>
      <c r="E398" s="648">
        <v>21600011</v>
      </c>
      <c r="G398" s="648"/>
    </row>
    <row r="399" spans="1:7">
      <c r="A399" s="647">
        <v>21600003</v>
      </c>
      <c r="B399" s="647" t="s">
        <v>419</v>
      </c>
      <c r="C399" s="648">
        <v>-369043325.94</v>
      </c>
      <c r="D399" s="647">
        <f>VLOOKUP($A$2:$A$971,BS!$A$8:$A$2407,1,0)</f>
        <v>21600003</v>
      </c>
      <c r="E399" s="648">
        <v>21600003</v>
      </c>
      <c r="G399" s="648"/>
    </row>
    <row r="400" spans="1:7">
      <c r="A400" s="647">
        <v>21500033</v>
      </c>
      <c r="B400" s="647" t="s">
        <v>1890</v>
      </c>
      <c r="C400" s="648">
        <v>-2541813</v>
      </c>
      <c r="D400" s="647">
        <f>VLOOKUP($A$2:$A$971,BS!$A$8:$A$2407,1,0)</f>
        <v>21500033</v>
      </c>
      <c r="E400" s="648">
        <v>21500033</v>
      </c>
    </row>
    <row r="401" spans="1:5">
      <c r="A401" s="647">
        <v>21500023</v>
      </c>
      <c r="B401" s="647" t="s">
        <v>1346</v>
      </c>
      <c r="C401" s="648">
        <v>-9346764</v>
      </c>
      <c r="D401" s="647">
        <f>VLOOKUP($A$2:$A$971,BS!$A$8:$A$2407,1,0)</f>
        <v>21500023</v>
      </c>
      <c r="E401" s="648">
        <v>21500023</v>
      </c>
    </row>
    <row r="402" spans="1:5">
      <c r="A402" s="647">
        <v>21400033</v>
      </c>
      <c r="B402" s="647" t="s">
        <v>1055</v>
      </c>
      <c r="C402" s="648">
        <v>4985024.68</v>
      </c>
      <c r="D402" s="647">
        <f>VLOOKUP($A$2:$A$971,BS!$A$8:$A$2407,1,0)</f>
        <v>21400033</v>
      </c>
      <c r="E402" s="648">
        <v>21400033</v>
      </c>
    </row>
    <row r="403" spans="1:5">
      <c r="A403" s="647">
        <v>21400013</v>
      </c>
      <c r="B403" s="647" t="s">
        <v>1053</v>
      </c>
      <c r="C403" s="648">
        <v>2148854.7200000002</v>
      </c>
      <c r="D403" s="647">
        <f>VLOOKUP($A$2:$A$971,BS!$A$8:$A$2407,1,0)</f>
        <v>21400013</v>
      </c>
      <c r="E403" s="648">
        <v>21400013</v>
      </c>
    </row>
    <row r="404" spans="1:5">
      <c r="A404" s="647">
        <v>21100383</v>
      </c>
      <c r="B404" s="647" t="s">
        <v>25</v>
      </c>
      <c r="C404" s="648">
        <v>-491575</v>
      </c>
      <c r="D404" s="647">
        <f>VLOOKUP($A$2:$A$971,BS!$A$8:$A$2407,1,0)</f>
        <v>21100383</v>
      </c>
      <c r="E404" s="648">
        <v>21100383</v>
      </c>
    </row>
    <row r="405" spans="1:5">
      <c r="A405" s="647">
        <v>21100003</v>
      </c>
      <c r="B405" s="647" t="s">
        <v>1186</v>
      </c>
      <c r="C405" s="648">
        <v>-2774705116.4699998</v>
      </c>
      <c r="D405" s="647">
        <f>VLOOKUP($A$2:$A$971,BS!$A$8:$A$2407,1,0)</f>
        <v>21100003</v>
      </c>
      <c r="E405" s="648">
        <v>21100003</v>
      </c>
    </row>
    <row r="406" spans="1:5">
      <c r="A406" s="647">
        <v>20700023</v>
      </c>
      <c r="B406" s="647" t="s">
        <v>1345</v>
      </c>
      <c r="C406" s="648">
        <v>-16901820.34</v>
      </c>
      <c r="D406" s="647">
        <f>VLOOKUP($A$2:$A$971,BS!$A$8:$A$2407,1,0)</f>
        <v>20700023</v>
      </c>
      <c r="E406" s="648">
        <v>20700023</v>
      </c>
    </row>
    <row r="407" spans="1:5">
      <c r="A407" s="647">
        <v>20700013</v>
      </c>
      <c r="B407" s="647" t="s">
        <v>1889</v>
      </c>
      <c r="C407" s="648">
        <v>-338395484.31</v>
      </c>
      <c r="D407" s="647">
        <f>VLOOKUP($A$2:$A$971,BS!$A$8:$A$2407,1,0)</f>
        <v>20700013</v>
      </c>
      <c r="E407" s="648">
        <v>20700013</v>
      </c>
    </row>
    <row r="408" spans="1:5">
      <c r="A408" s="647">
        <v>20700003</v>
      </c>
      <c r="B408" s="647" t="s">
        <v>1296</v>
      </c>
      <c r="C408" s="648">
        <v>-122847945.22</v>
      </c>
      <c r="D408" s="647">
        <f>VLOOKUP($A$2:$A$971,BS!$A$8:$A$2407,1,0)</f>
        <v>20700003</v>
      </c>
      <c r="E408" s="648">
        <v>20700003</v>
      </c>
    </row>
    <row r="409" spans="1:5">
      <c r="A409" s="647">
        <v>20100023</v>
      </c>
      <c r="B409" s="647" t="s">
        <v>1984</v>
      </c>
      <c r="C409" s="648">
        <v>-859037.91</v>
      </c>
      <c r="D409" s="647">
        <f>VLOOKUP($A$2:$A$971,BS!$A$8:$A$2407,1,0)</f>
        <v>20100023</v>
      </c>
      <c r="E409" s="648">
        <v>20100023</v>
      </c>
    </row>
    <row r="410" spans="1:5">
      <c r="A410" s="647">
        <v>19100162</v>
      </c>
      <c r="B410" s="647" t="s">
        <v>312</v>
      </c>
      <c r="C410" s="648">
        <v>17316191.449999999</v>
      </c>
      <c r="D410" s="647">
        <f>VLOOKUP($A$2:$A$971,BS!$A$8:$A$2407,1,0)</f>
        <v>19100162</v>
      </c>
      <c r="E410" s="648">
        <v>19100162</v>
      </c>
    </row>
    <row r="411" spans="1:5">
      <c r="A411" s="647">
        <v>19100152</v>
      </c>
      <c r="B411" s="647" t="s">
        <v>1138</v>
      </c>
      <c r="C411" s="648">
        <v>-46875.37</v>
      </c>
      <c r="D411" s="647">
        <f>VLOOKUP($A$2:$A$971,BS!$A$8:$A$2407,1,0)</f>
        <v>19100152</v>
      </c>
      <c r="E411" s="648">
        <v>19100152</v>
      </c>
    </row>
    <row r="412" spans="1:5">
      <c r="A412" s="647">
        <v>19100142</v>
      </c>
      <c r="B412" s="647" t="s">
        <v>684</v>
      </c>
      <c r="C412" s="648">
        <v>-733943.61</v>
      </c>
      <c r="D412" s="647">
        <f>VLOOKUP($A$2:$A$971,BS!$A$8:$A$2407,1,0)</f>
        <v>19100142</v>
      </c>
      <c r="E412" s="648">
        <v>19100142</v>
      </c>
    </row>
    <row r="413" spans="1:5">
      <c r="A413" s="647">
        <v>19100132</v>
      </c>
      <c r="B413" s="647" t="s">
        <v>683</v>
      </c>
      <c r="C413" s="648">
        <v>-14283.38</v>
      </c>
      <c r="D413" s="647">
        <f>VLOOKUP($A$2:$A$971,BS!$A$8:$A$2407,1,0)</f>
        <v>19100132</v>
      </c>
      <c r="E413" s="648">
        <v>19100132</v>
      </c>
    </row>
    <row r="414" spans="1:5">
      <c r="A414" s="647">
        <v>19100022</v>
      </c>
      <c r="B414" s="647" t="s">
        <v>697</v>
      </c>
      <c r="C414" s="648">
        <v>-8301640.5499999998</v>
      </c>
      <c r="D414" s="647">
        <f>VLOOKUP($A$2:$A$971,BS!$A$8:$A$2407,1,0)</f>
        <v>19100022</v>
      </c>
      <c r="E414" s="648">
        <v>19100022</v>
      </c>
    </row>
    <row r="415" spans="1:5">
      <c r="A415" s="647">
        <v>19100012</v>
      </c>
      <c r="B415" s="647" t="s">
        <v>1000</v>
      </c>
      <c r="C415" s="648">
        <v>-4959661.24</v>
      </c>
      <c r="D415" s="647">
        <f>VLOOKUP($A$2:$A$971,BS!$A$8:$A$2407,1,0)</f>
        <v>19100012</v>
      </c>
      <c r="E415" s="648">
        <v>19100012</v>
      </c>
    </row>
    <row r="416" spans="1:5">
      <c r="A416" s="647">
        <v>19003021</v>
      </c>
      <c r="B416" s="647" t="s">
        <v>3079</v>
      </c>
      <c r="C416" s="648">
        <v>616033.94999999995</v>
      </c>
      <c r="D416" s="647">
        <f>VLOOKUP($A$2:$A$971,BS!$A$8:$A$2407,1,0)</f>
        <v>19003021</v>
      </c>
      <c r="E416" s="648">
        <v>19003021</v>
      </c>
    </row>
    <row r="417" spans="1:7">
      <c r="A417" s="647">
        <v>19003011</v>
      </c>
      <c r="B417" s="647" t="s">
        <v>3060</v>
      </c>
      <c r="C417" s="648">
        <v>2128051.1</v>
      </c>
      <c r="D417" s="647">
        <f>VLOOKUP($A$2:$A$971,BS!$A$8:$A$2407,1,0)</f>
        <v>19003011</v>
      </c>
      <c r="E417" s="648">
        <v>19003011</v>
      </c>
    </row>
    <row r="418" spans="1:7">
      <c r="A418" s="647">
        <v>19002003</v>
      </c>
      <c r="B418" s="647" t="s">
        <v>2990</v>
      </c>
      <c r="C418" s="648">
        <v>158900000</v>
      </c>
      <c r="D418" s="647">
        <f>VLOOKUP($A$2:$A$971,BS!$A$8:$A$2407,1,0)</f>
        <v>19002003</v>
      </c>
      <c r="E418" s="648">
        <v>19002003</v>
      </c>
    </row>
    <row r="419" spans="1:7">
      <c r="A419" s="647">
        <v>19000861</v>
      </c>
      <c r="B419" s="647" t="s">
        <v>2863</v>
      </c>
      <c r="C419" s="648">
        <v>281005.5</v>
      </c>
      <c r="D419" s="647">
        <f>VLOOKUP($A$2:$A$971,BS!$A$8:$A$2407,1,0)</f>
        <v>19000861</v>
      </c>
      <c r="E419" s="647">
        <v>19000861</v>
      </c>
      <c r="G419" s="648"/>
    </row>
    <row r="420" spans="1:7">
      <c r="A420" s="647">
        <v>19000851</v>
      </c>
      <c r="B420" s="647" t="s">
        <v>2802</v>
      </c>
      <c r="C420" s="648">
        <v>1117572.6399999999</v>
      </c>
      <c r="D420" s="647">
        <f>VLOOKUP($A$2:$A$971,BS!$A$8:$A$2407,1,0)</f>
        <v>19000851</v>
      </c>
      <c r="E420" s="648">
        <v>19000851</v>
      </c>
      <c r="G420" s="648"/>
    </row>
    <row r="421" spans="1:7">
      <c r="A421" s="647">
        <v>19000841</v>
      </c>
      <c r="B421" s="647" t="s">
        <v>2670</v>
      </c>
      <c r="C421" s="648">
        <v>-277178.59000000003</v>
      </c>
      <c r="D421" s="647">
        <f>VLOOKUP($A$2:$A$971,BS!$A$8:$A$2407,1,0)</f>
        <v>19000841</v>
      </c>
      <c r="E421" s="648">
        <v>19000841</v>
      </c>
      <c r="G421" s="648"/>
    </row>
    <row r="422" spans="1:7">
      <c r="A422" s="647">
        <v>19000831</v>
      </c>
      <c r="B422" s="647" t="s">
        <v>2626</v>
      </c>
      <c r="C422" s="648">
        <v>884129.03</v>
      </c>
      <c r="D422" s="647">
        <f>VLOOKUP($A$2:$A$971,BS!$A$8:$A$2407,1,0)</f>
        <v>19000831</v>
      </c>
      <c r="E422" s="648">
        <v>19000831</v>
      </c>
      <c r="G422" s="648"/>
    </row>
    <row r="423" spans="1:7">
      <c r="A423" s="647">
        <v>19000821</v>
      </c>
      <c r="B423" s="647" t="s">
        <v>2583</v>
      </c>
      <c r="C423" s="648">
        <v>610400.78</v>
      </c>
      <c r="D423" s="647">
        <f>VLOOKUP($A$2:$A$971,BS!$A$8:$A$2407,1,0)</f>
        <v>19000821</v>
      </c>
      <c r="E423" s="648">
        <v>19000821</v>
      </c>
      <c r="G423" s="648"/>
    </row>
    <row r="424" spans="1:7">
      <c r="A424" s="647">
        <v>19000811</v>
      </c>
      <c r="B424" s="647" t="s">
        <v>2545</v>
      </c>
      <c r="C424" s="648">
        <v>1964.98</v>
      </c>
      <c r="D424" s="647">
        <f>VLOOKUP($A$2:$A$971,BS!$A$8:$A$2407,1,0)</f>
        <v>19000811</v>
      </c>
      <c r="E424" s="648">
        <v>19000811</v>
      </c>
    </row>
    <row r="425" spans="1:7">
      <c r="A425" s="647">
        <v>19000801</v>
      </c>
      <c r="B425" s="647" t="s">
        <v>2544</v>
      </c>
      <c r="C425" s="648">
        <v>22830.33</v>
      </c>
      <c r="D425" s="647">
        <f>VLOOKUP($A$2:$A$971,BS!$A$8:$A$2407,1,0)</f>
        <v>19000801</v>
      </c>
      <c r="E425" s="648">
        <v>19000801</v>
      </c>
    </row>
    <row r="426" spans="1:7">
      <c r="A426" s="647">
        <v>19000791</v>
      </c>
      <c r="B426" s="647" t="s">
        <v>2543</v>
      </c>
      <c r="C426" s="648">
        <v>585781.18000000005</v>
      </c>
      <c r="D426" s="647">
        <f>VLOOKUP($A$2:$A$971,BS!$A$8:$A$2407,1,0)</f>
        <v>19000791</v>
      </c>
      <c r="E426" s="648">
        <v>19000791</v>
      </c>
    </row>
    <row r="427" spans="1:7">
      <c r="A427" s="647">
        <v>19000781</v>
      </c>
      <c r="B427" s="647" t="s">
        <v>2542</v>
      </c>
      <c r="C427" s="648">
        <v>2194215.96</v>
      </c>
      <c r="D427" s="647">
        <f>VLOOKUP($A$2:$A$971,BS!$A$8:$A$2407,1,0)</f>
        <v>19000781</v>
      </c>
      <c r="E427" s="648">
        <v>19000781</v>
      </c>
      <c r="G427" s="648"/>
    </row>
    <row r="428" spans="1:7">
      <c r="A428" s="647">
        <v>19000771</v>
      </c>
      <c r="B428" s="647" t="s">
        <v>2433</v>
      </c>
      <c r="C428" s="647">
        <v>0.01</v>
      </c>
      <c r="D428" s="647">
        <f>VLOOKUP($A$2:$A$971,BS!$A$8:$A$2407,1,0)</f>
        <v>19000771</v>
      </c>
      <c r="E428" s="648">
        <v>19000771</v>
      </c>
    </row>
    <row r="429" spans="1:7">
      <c r="A429" s="647">
        <v>19000761</v>
      </c>
      <c r="B429" s="647" t="s">
        <v>2432</v>
      </c>
      <c r="C429" s="647">
        <v>0.17</v>
      </c>
      <c r="D429" s="647">
        <f>VLOOKUP($A$2:$A$971,BS!$A$8:$A$2407,1,0)</f>
        <v>19000761</v>
      </c>
      <c r="E429" s="648">
        <v>19000761</v>
      </c>
      <c r="G429" s="648"/>
    </row>
    <row r="430" spans="1:7">
      <c r="A430" s="647">
        <v>19000752</v>
      </c>
      <c r="B430" s="647" t="s">
        <v>2409</v>
      </c>
      <c r="C430" s="648">
        <v>1088616.8999999999</v>
      </c>
      <c r="D430" s="647">
        <f>VLOOKUP($A$2:$A$971,BS!$A$8:$A$2407,1,0)</f>
        <v>19000752</v>
      </c>
      <c r="E430" s="648">
        <v>19000752</v>
      </c>
      <c r="G430" s="648"/>
    </row>
    <row r="431" spans="1:7">
      <c r="A431" s="647">
        <v>19000751</v>
      </c>
      <c r="B431" s="647" t="s">
        <v>2408</v>
      </c>
      <c r="C431" s="648">
        <v>2035133.1</v>
      </c>
      <c r="D431" s="647">
        <f>VLOOKUP($A$2:$A$971,BS!$A$8:$A$2407,1,0)</f>
        <v>19000751</v>
      </c>
      <c r="E431" s="648">
        <v>19000751</v>
      </c>
      <c r="G431" s="648"/>
    </row>
    <row r="432" spans="1:7">
      <c r="A432" s="647">
        <v>19000741</v>
      </c>
      <c r="B432" s="647" t="s">
        <v>2382</v>
      </c>
      <c r="C432" s="648">
        <v>522973.09</v>
      </c>
      <c r="D432" s="647">
        <f>VLOOKUP($A$2:$A$971,BS!$A$8:$A$2407,1,0)</f>
        <v>19000741</v>
      </c>
      <c r="E432" s="648">
        <v>19000741</v>
      </c>
      <c r="G432" s="648"/>
    </row>
    <row r="433" spans="1:7">
      <c r="A433" s="647">
        <v>19000732</v>
      </c>
      <c r="B433" s="647" t="s">
        <v>2313</v>
      </c>
      <c r="C433" s="648">
        <v>203528.7</v>
      </c>
      <c r="D433" s="647">
        <f>VLOOKUP($A$2:$A$971,BS!$A$8:$A$2407,1,0)</f>
        <v>19000732</v>
      </c>
      <c r="E433" s="648">
        <v>19000732</v>
      </c>
      <c r="G433" s="648"/>
    </row>
    <row r="434" spans="1:7">
      <c r="A434" s="647">
        <v>19000731</v>
      </c>
      <c r="B434" s="647" t="s">
        <v>2317</v>
      </c>
      <c r="C434" s="648">
        <v>305371.42</v>
      </c>
      <c r="D434" s="647">
        <f>VLOOKUP($A$2:$A$971,BS!$A$8:$A$2407,1,0)</f>
        <v>19000731</v>
      </c>
      <c r="E434" s="648">
        <v>19000731</v>
      </c>
    </row>
    <row r="435" spans="1:7">
      <c r="A435" s="647">
        <v>19000721</v>
      </c>
      <c r="B435" s="647" t="s">
        <v>2222</v>
      </c>
      <c r="C435" s="648">
        <v>10869.86</v>
      </c>
      <c r="D435" s="647">
        <f>VLOOKUP($A$2:$A$971,BS!$A$8:$A$2407,1,0)</f>
        <v>19000721</v>
      </c>
      <c r="E435" s="648">
        <v>19000721</v>
      </c>
    </row>
    <row r="436" spans="1:7">
      <c r="A436" s="647">
        <v>19000711</v>
      </c>
      <c r="B436" s="647" t="s">
        <v>2061</v>
      </c>
      <c r="C436" s="648">
        <v>689953.64</v>
      </c>
      <c r="D436" s="647">
        <f>VLOOKUP($A$2:$A$971,BS!$A$8:$A$2407,1,0)</f>
        <v>19000711</v>
      </c>
      <c r="E436" s="648">
        <v>19000711</v>
      </c>
      <c r="G436" s="648"/>
    </row>
    <row r="437" spans="1:7">
      <c r="A437" s="647">
        <v>19000692</v>
      </c>
      <c r="B437" s="647" t="s">
        <v>1218</v>
      </c>
      <c r="C437" s="648">
        <v>353500</v>
      </c>
      <c r="D437" s="647">
        <f>VLOOKUP($A$2:$A$971,BS!$A$8:$A$2407,1,0)</f>
        <v>19000692</v>
      </c>
      <c r="E437" s="648">
        <v>19000692</v>
      </c>
      <c r="G437" s="648"/>
    </row>
    <row r="438" spans="1:7">
      <c r="A438" s="647">
        <v>19000691</v>
      </c>
      <c r="B438" s="647" t="s">
        <v>2541</v>
      </c>
      <c r="C438" s="648">
        <v>24500</v>
      </c>
      <c r="D438" s="647">
        <f>VLOOKUP($A$2:$A$971,BS!$A$8:$A$2407,1,0)</f>
        <v>19000691</v>
      </c>
      <c r="E438" s="648">
        <v>19000691</v>
      </c>
      <c r="G438" s="648"/>
    </row>
    <row r="439" spans="1:7">
      <c r="A439" s="647">
        <v>19000671</v>
      </c>
      <c r="B439" s="647" t="s">
        <v>2214</v>
      </c>
      <c r="C439" s="648">
        <v>32765538.120000001</v>
      </c>
      <c r="D439" s="647">
        <f>VLOOKUP($A$2:$A$971,BS!$A$8:$A$2407,1,0)</f>
        <v>19000671</v>
      </c>
      <c r="E439" s="648">
        <v>19000671</v>
      </c>
      <c r="G439" s="648"/>
    </row>
    <row r="440" spans="1:7">
      <c r="A440" s="647">
        <v>19000641</v>
      </c>
      <c r="B440" s="647" t="s">
        <v>2194</v>
      </c>
      <c r="C440" s="648">
        <v>31924.25</v>
      </c>
      <c r="D440" s="647">
        <f>VLOOKUP($A$2:$A$971,BS!$A$8:$A$2407,1,0)</f>
        <v>19000641</v>
      </c>
      <c r="E440" s="648">
        <v>19000641</v>
      </c>
      <c r="G440" s="648"/>
    </row>
    <row r="441" spans="1:7">
      <c r="A441" s="647">
        <v>19000621</v>
      </c>
      <c r="B441" s="647" t="s">
        <v>2197</v>
      </c>
      <c r="C441" s="648">
        <v>52444065.799999997</v>
      </c>
      <c r="D441" s="647">
        <f>VLOOKUP($A$2:$A$971,BS!$A$8:$A$2407,1,0)</f>
        <v>19000621</v>
      </c>
      <c r="E441" s="648">
        <v>19000621</v>
      </c>
      <c r="G441" s="648"/>
    </row>
    <row r="442" spans="1:7">
      <c r="A442" s="647">
        <v>19000601</v>
      </c>
      <c r="B442" s="647" t="s">
        <v>2138</v>
      </c>
      <c r="C442" s="648">
        <v>159182469</v>
      </c>
      <c r="D442" s="647">
        <f>VLOOKUP($A$2:$A$971,BS!$A$8:$A$2407,1,0)</f>
        <v>19000601</v>
      </c>
      <c r="E442" s="648">
        <v>19000601</v>
      </c>
      <c r="G442" s="648"/>
    </row>
    <row r="443" spans="1:7">
      <c r="A443" s="647">
        <v>19000592</v>
      </c>
      <c r="B443" s="647" t="s">
        <v>584</v>
      </c>
      <c r="C443" s="648">
        <v>3760221.05</v>
      </c>
      <c r="D443" s="647">
        <f>VLOOKUP($A$2:$A$971,BS!$A$8:$A$2407,1,0)</f>
        <v>19000592</v>
      </c>
      <c r="E443" s="648">
        <v>19000592</v>
      </c>
      <c r="G443" s="648"/>
    </row>
    <row r="444" spans="1:7">
      <c r="A444" s="647">
        <v>19000581</v>
      </c>
      <c r="B444" s="647" t="s">
        <v>195</v>
      </c>
      <c r="C444" s="648">
        <v>3128358.74</v>
      </c>
      <c r="D444" s="647">
        <f>VLOOKUP($A$2:$A$971,BS!$A$8:$A$2407,1,0)</f>
        <v>19000581</v>
      </c>
      <c r="E444" s="648">
        <v>19000581</v>
      </c>
    </row>
    <row r="445" spans="1:7">
      <c r="A445" s="647">
        <v>19000573</v>
      </c>
      <c r="B445" s="647" t="s">
        <v>2248</v>
      </c>
      <c r="C445" s="648">
        <v>305314.37</v>
      </c>
      <c r="D445" s="647">
        <f>VLOOKUP($A$2:$A$971,BS!$A$8:$A$2407,1,0)</f>
        <v>19000573</v>
      </c>
      <c r="E445" s="648">
        <v>19000573</v>
      </c>
      <c r="G445" s="648"/>
    </row>
    <row r="446" spans="1:7">
      <c r="A446" s="647">
        <v>19000572</v>
      </c>
      <c r="B446" s="647" t="s">
        <v>764</v>
      </c>
      <c r="C446" s="648">
        <v>291672.15000000002</v>
      </c>
      <c r="D446" s="647">
        <f>VLOOKUP($A$2:$A$971,BS!$A$8:$A$2407,1,0)</f>
        <v>19000572</v>
      </c>
      <c r="E446" s="648">
        <v>19000572</v>
      </c>
    </row>
    <row r="447" spans="1:7">
      <c r="A447" s="647">
        <v>19000571</v>
      </c>
      <c r="B447" s="647" t="s">
        <v>171</v>
      </c>
      <c r="C447" s="647">
        <v>0</v>
      </c>
      <c r="D447" s="647">
        <f>VLOOKUP($A$2:$A$971,BS!$A$8:$A$2407,1,0)</f>
        <v>19000571</v>
      </c>
      <c r="E447" s="647">
        <v>19000571</v>
      </c>
    </row>
    <row r="448" spans="1:7">
      <c r="A448" s="647">
        <v>19000563</v>
      </c>
      <c r="B448" s="647" t="s">
        <v>2180</v>
      </c>
      <c r="C448" s="648">
        <v>8654.92</v>
      </c>
      <c r="D448" s="647">
        <f>VLOOKUP($A$2:$A$971,BS!$A$8:$A$2407,1,0)</f>
        <v>19000563</v>
      </c>
      <c r="E448" s="648">
        <v>19000563</v>
      </c>
      <c r="G448" s="648"/>
    </row>
    <row r="449" spans="1:7">
      <c r="A449" s="647">
        <v>19000562</v>
      </c>
      <c r="B449" s="647" t="s">
        <v>763</v>
      </c>
      <c r="C449" s="648">
        <v>925414.7</v>
      </c>
      <c r="D449" s="647">
        <f>VLOOKUP($A$2:$A$971,BS!$A$8:$A$2407,1,0)</f>
        <v>19000562</v>
      </c>
      <c r="E449" s="648">
        <v>19000562</v>
      </c>
      <c r="G449" s="648"/>
    </row>
    <row r="450" spans="1:7">
      <c r="A450" s="647">
        <v>19000553</v>
      </c>
      <c r="B450" s="647" t="s">
        <v>101</v>
      </c>
      <c r="C450" s="648">
        <v>290789.87</v>
      </c>
      <c r="D450" s="647">
        <f>VLOOKUP($A$2:$A$971,BS!$A$8:$A$2407,1,0)</f>
        <v>19000553</v>
      </c>
      <c r="E450" s="648">
        <v>19000553</v>
      </c>
      <c r="G450" s="648"/>
    </row>
    <row r="451" spans="1:7">
      <c r="A451" s="647">
        <v>19000552</v>
      </c>
      <c r="B451" s="647" t="s">
        <v>2521</v>
      </c>
      <c r="C451" s="648">
        <v>478640.35</v>
      </c>
      <c r="D451" s="647">
        <f>VLOOKUP($A$2:$A$971,BS!$A$8:$A$2407,1,0)</f>
        <v>19000552</v>
      </c>
      <c r="E451" s="648">
        <v>19000552</v>
      </c>
      <c r="G451" s="648"/>
    </row>
    <row r="452" spans="1:7">
      <c r="A452" s="647">
        <v>19000551</v>
      </c>
      <c r="B452" s="647" t="s">
        <v>3126</v>
      </c>
      <c r="C452" s="648">
        <v>1965399</v>
      </c>
      <c r="D452" s="647">
        <f>VLOOKUP($A$2:$A$971,BS!$A$8:$A$2407,1,0)</f>
        <v>19000551</v>
      </c>
      <c r="E452" s="648">
        <v>19000551</v>
      </c>
      <c r="G452" s="648"/>
    </row>
    <row r="453" spans="1:7">
      <c r="A453" s="647">
        <v>19000491</v>
      </c>
      <c r="B453" s="647" t="s">
        <v>2540</v>
      </c>
      <c r="C453" s="648">
        <v>2146513.9500000002</v>
      </c>
      <c r="D453" s="647">
        <f>VLOOKUP($A$2:$A$971,BS!$A$8:$A$2407,1,0)</f>
        <v>19000491</v>
      </c>
      <c r="E453" s="648">
        <v>19000491</v>
      </c>
    </row>
    <row r="454" spans="1:7">
      <c r="A454" s="647">
        <v>19000473</v>
      </c>
      <c r="B454" s="647" t="s">
        <v>2163</v>
      </c>
      <c r="C454" s="648">
        <v>2562568</v>
      </c>
      <c r="D454" s="647">
        <f>VLOOKUP($A$2:$A$971,BS!$A$8:$A$2407,1,0)</f>
        <v>19000473</v>
      </c>
      <c r="E454" s="648">
        <v>19000473</v>
      </c>
      <c r="G454" s="648"/>
    </row>
    <row r="455" spans="1:7">
      <c r="A455" s="647">
        <v>19000471</v>
      </c>
      <c r="B455" s="647" t="s">
        <v>808</v>
      </c>
      <c r="C455" s="648">
        <v>3565244.32</v>
      </c>
      <c r="D455" s="647">
        <f>VLOOKUP($A$2:$A$971,BS!$A$8:$A$2407,1,0)</f>
        <v>19000471</v>
      </c>
      <c r="E455" s="648">
        <v>19000471</v>
      </c>
      <c r="G455" s="648"/>
    </row>
    <row r="456" spans="1:7">
      <c r="A456" s="647">
        <v>19000463</v>
      </c>
      <c r="B456" s="647" t="s">
        <v>526</v>
      </c>
      <c r="C456" s="648">
        <v>-1005958.79</v>
      </c>
      <c r="D456" s="647">
        <f>VLOOKUP($A$2:$A$971,BS!$A$8:$A$2407,1,0)</f>
        <v>19000463</v>
      </c>
      <c r="E456" s="648">
        <v>19000463</v>
      </c>
      <c r="G456" s="648"/>
    </row>
    <row r="457" spans="1:7">
      <c r="A457" s="647">
        <v>19000453</v>
      </c>
      <c r="B457" s="647" t="s">
        <v>525</v>
      </c>
      <c r="C457" s="648">
        <v>6625169.5</v>
      </c>
      <c r="D457" s="647">
        <f>VLOOKUP($A$2:$A$971,BS!$A$8:$A$2407,1,0)</f>
        <v>19000453</v>
      </c>
      <c r="E457" s="648">
        <v>19000453</v>
      </c>
    </row>
    <row r="458" spans="1:7">
      <c r="A458" s="647">
        <v>19000443</v>
      </c>
      <c r="B458" s="647" t="s">
        <v>524</v>
      </c>
      <c r="C458" s="648">
        <v>81625877.079999998</v>
      </c>
      <c r="D458" s="647">
        <f>VLOOKUP($A$2:$A$971,BS!$A$8:$A$2407,1,0)</f>
        <v>19000443</v>
      </c>
      <c r="E458" s="648">
        <v>19000443</v>
      </c>
      <c r="G458" s="648"/>
    </row>
    <row r="459" spans="1:7">
      <c r="A459" s="647">
        <v>19000441</v>
      </c>
      <c r="B459" s="647" t="s">
        <v>339</v>
      </c>
      <c r="C459" s="648">
        <v>4717332.74</v>
      </c>
      <c r="D459" s="647">
        <f>VLOOKUP($A$2:$A$971,BS!$A$8:$A$2407,1,0)</f>
        <v>19000441</v>
      </c>
      <c r="E459" s="648">
        <v>19000441</v>
      </c>
      <c r="G459" s="648"/>
    </row>
    <row r="460" spans="1:7">
      <c r="A460" s="647">
        <v>19000433</v>
      </c>
      <c r="B460" s="647" t="s">
        <v>2982</v>
      </c>
      <c r="C460" s="648">
        <v>-9466999.6500000004</v>
      </c>
      <c r="D460" s="647">
        <f>VLOOKUP($A$2:$A$971,BS!$A$8:$A$2407,1,0)</f>
        <v>19000433</v>
      </c>
      <c r="E460" s="648">
        <v>19000433</v>
      </c>
      <c r="G460" s="648"/>
    </row>
    <row r="461" spans="1:7">
      <c r="A461" s="647">
        <v>19000403</v>
      </c>
      <c r="B461" s="647" t="s">
        <v>286</v>
      </c>
      <c r="C461" s="648">
        <v>161132.20000000001</v>
      </c>
      <c r="D461" s="647">
        <f>VLOOKUP($A$2:$A$971,BS!$A$8:$A$2407,1,0)</f>
        <v>19000403</v>
      </c>
      <c r="E461" s="648">
        <v>19000403</v>
      </c>
      <c r="G461" s="648"/>
    </row>
    <row r="462" spans="1:7">
      <c r="A462" s="647">
        <v>19000371</v>
      </c>
      <c r="B462" s="647" t="s">
        <v>1122</v>
      </c>
      <c r="C462" s="648">
        <v>23583.19</v>
      </c>
      <c r="D462" s="647">
        <f>VLOOKUP($A$2:$A$971,BS!$A$8:$A$2407,1,0)</f>
        <v>19000371</v>
      </c>
      <c r="E462" s="648">
        <v>19000371</v>
      </c>
      <c r="G462" s="648"/>
    </row>
    <row r="463" spans="1:7">
      <c r="A463" s="647">
        <v>19000361</v>
      </c>
      <c r="B463" s="647" t="s">
        <v>1121</v>
      </c>
      <c r="C463" s="648">
        <v>159437</v>
      </c>
      <c r="D463" s="647">
        <f>VLOOKUP($A$2:$A$971,BS!$A$8:$A$2407,1,0)</f>
        <v>19000361</v>
      </c>
      <c r="E463" s="648">
        <v>19000361</v>
      </c>
      <c r="G463" s="648"/>
    </row>
    <row r="464" spans="1:7">
      <c r="A464" s="647">
        <v>19000283</v>
      </c>
      <c r="B464" s="647" t="s">
        <v>1584</v>
      </c>
      <c r="C464" s="648">
        <v>2743548.23</v>
      </c>
      <c r="D464" s="647">
        <f>VLOOKUP($A$2:$A$971,BS!$A$8:$A$2407,1,0)</f>
        <v>19000283</v>
      </c>
      <c r="E464" s="648">
        <v>19000283</v>
      </c>
      <c r="G464" s="648"/>
    </row>
    <row r="465" spans="1:7">
      <c r="A465" s="647">
        <v>19000251</v>
      </c>
      <c r="B465" s="647" t="s">
        <v>733</v>
      </c>
      <c r="C465" s="648">
        <v>24860.01</v>
      </c>
      <c r="D465" s="647">
        <f>VLOOKUP($A$2:$A$971,BS!$A$8:$A$2407,1,0)</f>
        <v>19000251</v>
      </c>
      <c r="E465" s="647">
        <v>19000251</v>
      </c>
      <c r="G465" s="648"/>
    </row>
    <row r="466" spans="1:7">
      <c r="A466" s="647">
        <v>19000193</v>
      </c>
      <c r="B466" s="647" t="s">
        <v>2669</v>
      </c>
      <c r="C466" s="648">
        <v>747745.15</v>
      </c>
      <c r="D466" s="647">
        <f>VLOOKUP($A$2:$A$971,BS!$A$8:$A$2407,1,0)</f>
        <v>19000193</v>
      </c>
      <c r="E466" s="648">
        <v>19000193</v>
      </c>
      <c r="G466" s="648"/>
    </row>
    <row r="467" spans="1:7">
      <c r="A467" s="647">
        <v>19000181</v>
      </c>
      <c r="B467" s="647" t="s">
        <v>994</v>
      </c>
      <c r="C467" s="648">
        <v>-1098211.1399999999</v>
      </c>
      <c r="D467" s="647">
        <f>VLOOKUP($A$2:$A$971,BS!$A$8:$A$2407,1,0)</f>
        <v>19000181</v>
      </c>
      <c r="E467" s="648">
        <v>19000181</v>
      </c>
      <c r="G467" s="648"/>
    </row>
    <row r="468" spans="1:7">
      <c r="A468" s="647">
        <v>19000151</v>
      </c>
      <c r="B468" s="647" t="s">
        <v>170</v>
      </c>
      <c r="C468" s="648">
        <v>503284.45</v>
      </c>
      <c r="D468" s="647">
        <f>VLOOKUP($A$2:$A$971,BS!$A$8:$A$2407,1,0)</f>
        <v>19000151</v>
      </c>
      <c r="E468" s="647">
        <v>19000151</v>
      </c>
      <c r="G468" s="648"/>
    </row>
    <row r="469" spans="1:7">
      <c r="A469" s="647">
        <v>19000133</v>
      </c>
      <c r="B469" s="647" t="s">
        <v>1060</v>
      </c>
      <c r="C469" s="648">
        <v>12979690.34</v>
      </c>
      <c r="D469" s="647">
        <f>VLOOKUP($A$2:$A$971,BS!$A$8:$A$2407,1,0)</f>
        <v>19000133</v>
      </c>
      <c r="E469" s="648">
        <v>19000133</v>
      </c>
      <c r="G469" s="648"/>
    </row>
    <row r="470" spans="1:7">
      <c r="A470" s="647">
        <v>19000122</v>
      </c>
      <c r="B470" s="647" t="s">
        <v>2221</v>
      </c>
      <c r="C470" s="648">
        <v>-86316.05</v>
      </c>
      <c r="D470" s="647">
        <f>VLOOKUP($A$2:$A$971,BS!$A$8:$A$2407,1,0)</f>
        <v>19000122</v>
      </c>
      <c r="E470" s="648">
        <v>19000122</v>
      </c>
      <c r="G470" s="648"/>
    </row>
    <row r="471" spans="1:7">
      <c r="A471" s="647">
        <v>19000112</v>
      </c>
      <c r="B471" s="647" t="s">
        <v>2060</v>
      </c>
      <c r="C471" s="648">
        <v>45130.52</v>
      </c>
      <c r="D471" s="647">
        <f>VLOOKUP($A$2:$A$971,BS!$A$8:$A$2407,1,0)</f>
        <v>19000112</v>
      </c>
      <c r="E471" s="648">
        <v>19000112</v>
      </c>
      <c r="G471" s="648"/>
    </row>
    <row r="472" spans="1:7">
      <c r="A472" s="647">
        <v>19000111</v>
      </c>
      <c r="B472" s="647" t="s">
        <v>915</v>
      </c>
      <c r="C472" s="648">
        <v>176541.99</v>
      </c>
      <c r="D472" s="647">
        <f>VLOOKUP($A$2:$A$971,BS!$A$8:$A$2407,1,0)</f>
        <v>19000111</v>
      </c>
      <c r="E472" s="648">
        <v>19000111</v>
      </c>
      <c r="G472" s="648"/>
    </row>
    <row r="473" spans="1:7">
      <c r="A473" s="647">
        <v>19000103</v>
      </c>
      <c r="B473" s="647" t="s">
        <v>3007</v>
      </c>
      <c r="C473" s="648">
        <v>1146082.24</v>
      </c>
      <c r="D473" s="647">
        <f>VLOOKUP($A$2:$A$971,BS!$A$8:$A$2407,1,0)</f>
        <v>19000103</v>
      </c>
      <c r="E473" s="648">
        <v>19000103</v>
      </c>
      <c r="G473" s="648"/>
    </row>
    <row r="474" spans="1:7">
      <c r="A474" s="647">
        <v>19000093</v>
      </c>
      <c r="B474" s="647" t="s">
        <v>771</v>
      </c>
      <c r="C474" s="648">
        <v>5114700.8899999997</v>
      </c>
      <c r="D474" s="647">
        <f>VLOOKUP($A$2:$A$971,BS!$A$8:$A$2407,1,0)</f>
        <v>19000093</v>
      </c>
      <c r="E474" s="648">
        <v>19000093</v>
      </c>
      <c r="G474" s="648"/>
    </row>
    <row r="475" spans="1:7">
      <c r="A475" s="647">
        <v>19000091</v>
      </c>
      <c r="B475" s="647" t="s">
        <v>702</v>
      </c>
      <c r="C475" s="648">
        <v>13500138.52</v>
      </c>
      <c r="D475" s="647">
        <f>VLOOKUP($A$2:$A$971,BS!$A$8:$A$2407,1,0)</f>
        <v>19000091</v>
      </c>
      <c r="E475" s="648">
        <v>19000091</v>
      </c>
      <c r="G475" s="648"/>
    </row>
    <row r="476" spans="1:7">
      <c r="A476" s="647">
        <v>19000081</v>
      </c>
      <c r="B476" s="647" t="s">
        <v>1746</v>
      </c>
      <c r="C476" s="648">
        <v>23825964.059999999</v>
      </c>
      <c r="D476" s="647">
        <f>VLOOKUP($A$2:$A$971,BS!$A$8:$A$2407,1,0)</f>
        <v>19000081</v>
      </c>
      <c r="E476" s="648">
        <v>19000081</v>
      </c>
      <c r="G476" s="648"/>
    </row>
    <row r="477" spans="1:7">
      <c r="A477" s="647">
        <v>19000043</v>
      </c>
      <c r="B477" s="647" t="s">
        <v>8</v>
      </c>
      <c r="C477" s="648">
        <v>8342055.4400000004</v>
      </c>
      <c r="D477" s="647">
        <f>VLOOKUP($A$2:$A$971,BS!$A$8:$A$2407,1,0)</f>
        <v>19000043</v>
      </c>
      <c r="E477" s="648">
        <v>19000043</v>
      </c>
      <c r="G477" s="648"/>
    </row>
    <row r="478" spans="1:7">
      <c r="A478" s="647">
        <v>19000042</v>
      </c>
      <c r="B478" s="647" t="s">
        <v>1863</v>
      </c>
      <c r="C478" s="648">
        <v>7945924.9400000004</v>
      </c>
      <c r="D478" s="647">
        <f>VLOOKUP($A$2:$A$971,BS!$A$8:$A$2407,1,0)</f>
        <v>19000042</v>
      </c>
      <c r="E478" s="648">
        <v>19000042</v>
      </c>
      <c r="G478" s="648"/>
    </row>
    <row r="479" spans="1:7">
      <c r="A479" s="647">
        <v>19000032</v>
      </c>
      <c r="B479" s="647" t="s">
        <v>1826</v>
      </c>
      <c r="C479" s="648">
        <v>22817029.52</v>
      </c>
      <c r="D479" s="647">
        <f>VLOOKUP($A$2:$A$971,BS!$A$8:$A$2407,1,0)</f>
        <v>19000032</v>
      </c>
      <c r="E479" s="648">
        <v>19000032</v>
      </c>
      <c r="G479" s="648"/>
    </row>
    <row r="480" spans="1:7">
      <c r="A480" s="647">
        <v>19000013</v>
      </c>
      <c r="B480" s="647" t="s">
        <v>762</v>
      </c>
      <c r="C480" s="648">
        <v>3002698.93</v>
      </c>
      <c r="D480" s="647">
        <f>VLOOKUP($A$2:$A$971,BS!$A$8:$A$2407,1,0)</f>
        <v>19000013</v>
      </c>
      <c r="E480" s="648">
        <v>19000013</v>
      </c>
      <c r="G480" s="648"/>
    </row>
    <row r="481" spans="1:7">
      <c r="A481" s="647">
        <v>19000003</v>
      </c>
      <c r="B481" s="647" t="s">
        <v>129</v>
      </c>
      <c r="C481" s="648">
        <v>3693008.01</v>
      </c>
      <c r="D481" s="647">
        <f>VLOOKUP($A$2:$A$971,BS!$A$8:$A$2407,1,0)</f>
        <v>19000003</v>
      </c>
      <c r="E481" s="648">
        <v>19000003</v>
      </c>
      <c r="G481" s="648"/>
    </row>
    <row r="482" spans="1:7">
      <c r="A482" s="647">
        <v>18900533</v>
      </c>
      <c r="B482" s="647" t="s">
        <v>2827</v>
      </c>
      <c r="C482" s="648">
        <v>808853.38</v>
      </c>
      <c r="D482" s="647">
        <f>VLOOKUP($A$2:$A$971,BS!$A$8:$A$2407,1,0)</f>
        <v>18900533</v>
      </c>
      <c r="E482" s="648">
        <v>18900533</v>
      </c>
      <c r="G482" s="648"/>
    </row>
    <row r="483" spans="1:7">
      <c r="A483" s="647">
        <v>18900452</v>
      </c>
      <c r="B483" s="647" t="s">
        <v>3116</v>
      </c>
      <c r="C483" s="648">
        <v>23749.37</v>
      </c>
      <c r="D483" s="647">
        <f>VLOOKUP($A$2:$A$971,BS!$A$8:$A$2407,1,0)</f>
        <v>18900452</v>
      </c>
      <c r="E483" s="648">
        <v>18900452</v>
      </c>
      <c r="G483" s="648"/>
    </row>
    <row r="484" spans="1:7">
      <c r="A484" s="647">
        <v>18900451</v>
      </c>
      <c r="B484" s="647" t="s">
        <v>3116</v>
      </c>
      <c r="C484" s="648">
        <v>38748.99</v>
      </c>
      <c r="D484" s="647">
        <f>VLOOKUP($A$2:$A$971,BS!$A$8:$A$2407,1,0)</f>
        <v>18900451</v>
      </c>
      <c r="E484" s="648">
        <v>18900451</v>
      </c>
      <c r="G484" s="648"/>
    </row>
    <row r="485" spans="1:7">
      <c r="A485" s="647">
        <v>18900443</v>
      </c>
      <c r="B485" s="647" t="s">
        <v>3055</v>
      </c>
      <c r="C485" s="648">
        <v>114254.87</v>
      </c>
      <c r="D485" s="647">
        <f>VLOOKUP($A$2:$A$971,BS!$A$8:$A$2407,1,0)</f>
        <v>18900443</v>
      </c>
      <c r="E485" s="648">
        <v>18900443</v>
      </c>
      <c r="G485" s="648"/>
    </row>
    <row r="486" spans="1:7">
      <c r="A486" s="647">
        <v>18900433</v>
      </c>
      <c r="B486" s="647" t="s">
        <v>2826</v>
      </c>
      <c r="C486" s="648">
        <v>4786060.42</v>
      </c>
      <c r="D486" s="647">
        <f>VLOOKUP($A$2:$A$971,BS!$A$8:$A$2407,1,0)</f>
        <v>18900433</v>
      </c>
      <c r="E486" s="647">
        <v>18900433</v>
      </c>
      <c r="G486" s="648"/>
    </row>
    <row r="487" spans="1:7">
      <c r="A487" s="647">
        <v>18900423</v>
      </c>
      <c r="B487" s="647" t="s">
        <v>2719</v>
      </c>
      <c r="C487" s="648">
        <v>966672.59</v>
      </c>
      <c r="D487" s="647">
        <f>VLOOKUP($A$2:$A$971,BS!$A$8:$A$2407,1,0)</f>
        <v>18900423</v>
      </c>
      <c r="E487" s="647">
        <v>18900423</v>
      </c>
      <c r="G487" s="648"/>
    </row>
    <row r="488" spans="1:7">
      <c r="A488" s="647">
        <v>18900413</v>
      </c>
      <c r="B488" s="647" t="s">
        <v>2722</v>
      </c>
      <c r="C488" s="648">
        <v>242519.82</v>
      </c>
      <c r="D488" s="647">
        <f>VLOOKUP($A$2:$A$971,BS!$A$8:$A$2407,1,0)</f>
        <v>18900413</v>
      </c>
      <c r="E488" s="648">
        <v>18900413</v>
      </c>
      <c r="G488" s="648"/>
    </row>
    <row r="489" spans="1:7">
      <c r="A489" s="647">
        <v>18900403</v>
      </c>
      <c r="B489" s="647" t="s">
        <v>2718</v>
      </c>
      <c r="C489" s="648">
        <v>184630.83</v>
      </c>
      <c r="D489" s="647">
        <f>VLOOKUP($A$2:$A$971,BS!$A$8:$A$2407,1,0)</f>
        <v>18900403</v>
      </c>
      <c r="E489" s="648">
        <v>18900403</v>
      </c>
      <c r="G489" s="648"/>
    </row>
    <row r="490" spans="1:7">
      <c r="A490" s="647">
        <v>18900393</v>
      </c>
      <c r="B490" s="647" t="s">
        <v>2415</v>
      </c>
      <c r="C490" s="648">
        <v>14685691.52</v>
      </c>
      <c r="D490" s="647">
        <f>VLOOKUP($A$2:$A$971,BS!$A$8:$A$2407,1,0)</f>
        <v>18900393</v>
      </c>
      <c r="E490" s="648">
        <v>18900393</v>
      </c>
      <c r="G490" s="648"/>
    </row>
    <row r="491" spans="1:7">
      <c r="A491" s="647">
        <v>18900383</v>
      </c>
      <c r="B491" s="647" t="s">
        <v>1020</v>
      </c>
      <c r="C491" s="648">
        <v>429648.39</v>
      </c>
      <c r="D491" s="647">
        <f>VLOOKUP($A$2:$A$971,BS!$A$8:$A$2407,1,0)</f>
        <v>18900383</v>
      </c>
      <c r="E491" s="648">
        <v>18900383</v>
      </c>
    </row>
    <row r="492" spans="1:7">
      <c r="A492" s="647">
        <v>18900373</v>
      </c>
      <c r="B492" s="647" t="s">
        <v>1030</v>
      </c>
      <c r="C492" s="648">
        <v>4203122.46</v>
      </c>
      <c r="D492" s="647">
        <f>VLOOKUP($A$2:$A$971,BS!$A$8:$A$2407,1,0)</f>
        <v>18900373</v>
      </c>
      <c r="E492" s="648">
        <v>18900373</v>
      </c>
      <c r="G492" s="648"/>
    </row>
    <row r="493" spans="1:7">
      <c r="A493" s="647">
        <v>18900353</v>
      </c>
      <c r="B493" s="647" t="s">
        <v>1040</v>
      </c>
      <c r="C493" s="648">
        <v>89689.04</v>
      </c>
      <c r="D493" s="647">
        <f>VLOOKUP($A$2:$A$971,BS!$A$8:$A$2407,1,0)</f>
        <v>18900353</v>
      </c>
      <c r="E493" s="647">
        <v>18900353</v>
      </c>
      <c r="G493" s="648"/>
    </row>
    <row r="494" spans="1:7">
      <c r="A494" s="647">
        <v>18900323</v>
      </c>
      <c r="B494" s="647" t="s">
        <v>667</v>
      </c>
      <c r="C494" s="648">
        <v>468642.96</v>
      </c>
      <c r="D494" s="647">
        <f>VLOOKUP($A$2:$A$971,BS!$A$8:$A$2407,1,0)</f>
        <v>18900323</v>
      </c>
      <c r="E494" s="647">
        <v>18900323</v>
      </c>
    </row>
    <row r="495" spans="1:7">
      <c r="A495" s="647">
        <v>18900303</v>
      </c>
      <c r="B495" s="647" t="s">
        <v>812</v>
      </c>
      <c r="C495" s="648">
        <v>18193.29</v>
      </c>
      <c r="D495" s="647">
        <f>VLOOKUP($A$2:$A$971,BS!$A$8:$A$2407,1,0)</f>
        <v>18900303</v>
      </c>
      <c r="E495" s="647">
        <v>18900303</v>
      </c>
    </row>
    <row r="496" spans="1:7">
      <c r="A496" s="647">
        <v>18900293</v>
      </c>
      <c r="B496" s="647" t="s">
        <v>403</v>
      </c>
      <c r="C496" s="648">
        <v>7797.56</v>
      </c>
      <c r="D496" s="647">
        <f>VLOOKUP($A$2:$A$971,BS!$A$8:$A$2407,1,0)</f>
        <v>18900293</v>
      </c>
      <c r="E496" s="647">
        <v>18900293</v>
      </c>
      <c r="G496" s="648"/>
    </row>
    <row r="497" spans="1:7">
      <c r="A497" s="647">
        <v>18900283</v>
      </c>
      <c r="B497" s="647" t="s">
        <v>555</v>
      </c>
      <c r="C497" s="648">
        <v>516765.39</v>
      </c>
      <c r="D497" s="647">
        <f>VLOOKUP($A$2:$A$971,BS!$A$8:$A$2407,1,0)</f>
        <v>18900283</v>
      </c>
      <c r="E497" s="647">
        <v>18900283</v>
      </c>
      <c r="G497" s="648"/>
    </row>
    <row r="498" spans="1:7">
      <c r="A498" s="647">
        <v>18900273</v>
      </c>
      <c r="B498" s="647" t="s">
        <v>802</v>
      </c>
      <c r="C498" s="648">
        <v>1693206.63</v>
      </c>
      <c r="D498" s="647">
        <f>VLOOKUP($A$2:$A$971,BS!$A$8:$A$2407,1,0)</f>
        <v>18900273</v>
      </c>
      <c r="E498" s="647">
        <v>18900273</v>
      </c>
    </row>
    <row r="499" spans="1:7">
      <c r="A499" s="647">
        <v>18900263</v>
      </c>
      <c r="B499" s="647" t="s">
        <v>1882</v>
      </c>
      <c r="C499" s="648">
        <v>552982.14</v>
      </c>
      <c r="D499" s="647">
        <f>VLOOKUP($A$2:$A$971,BS!$A$8:$A$2407,1,0)</f>
        <v>18900263</v>
      </c>
      <c r="E499" s="648">
        <v>18900263</v>
      </c>
      <c r="G499" s="648"/>
    </row>
    <row r="500" spans="1:7">
      <c r="A500" s="647">
        <v>18900253</v>
      </c>
      <c r="B500" s="647" t="s">
        <v>1881</v>
      </c>
      <c r="C500" s="648">
        <v>727687.11</v>
      </c>
      <c r="D500" s="647">
        <f>VLOOKUP($A$2:$A$971,BS!$A$8:$A$2407,1,0)</f>
        <v>18900253</v>
      </c>
      <c r="E500" s="648">
        <v>18900253</v>
      </c>
    </row>
    <row r="501" spans="1:7">
      <c r="A501" s="647">
        <v>18900243</v>
      </c>
      <c r="B501" s="647" t="s">
        <v>1886</v>
      </c>
      <c r="C501" s="648">
        <v>11662.37</v>
      </c>
      <c r="D501" s="647">
        <f>VLOOKUP($A$2:$A$971,BS!$A$8:$A$2407,1,0)</f>
        <v>18900243</v>
      </c>
      <c r="E501" s="648">
        <v>18900243</v>
      </c>
      <c r="G501" s="648"/>
    </row>
    <row r="502" spans="1:7">
      <c r="A502" s="647">
        <v>18900193</v>
      </c>
      <c r="B502" s="647" t="s">
        <v>534</v>
      </c>
      <c r="C502" s="648">
        <v>2815100.71</v>
      </c>
      <c r="D502" s="647">
        <f>VLOOKUP($A$2:$A$971,BS!$A$8:$A$2407,1,0)</f>
        <v>18900193</v>
      </c>
      <c r="E502" s="648">
        <v>18900193</v>
      </c>
      <c r="G502" s="648"/>
    </row>
    <row r="503" spans="1:7">
      <c r="A503" s="647">
        <v>18900183</v>
      </c>
      <c r="B503" s="647" t="s">
        <v>367</v>
      </c>
      <c r="C503" s="648">
        <v>346002.29</v>
      </c>
      <c r="D503" s="647">
        <f>VLOOKUP($A$2:$A$971,BS!$A$8:$A$2407,1,0)</f>
        <v>18900183</v>
      </c>
      <c r="E503" s="648">
        <v>18900183</v>
      </c>
    </row>
    <row r="504" spans="1:7">
      <c r="A504" s="647">
        <v>18900173</v>
      </c>
      <c r="B504" s="647" t="s">
        <v>530</v>
      </c>
      <c r="C504" s="648">
        <v>1505848.04</v>
      </c>
      <c r="D504" s="647">
        <f>VLOOKUP($A$2:$A$971,BS!$A$8:$A$2407,1,0)</f>
        <v>18900173</v>
      </c>
      <c r="E504" s="648">
        <v>18900173</v>
      </c>
    </row>
    <row r="505" spans="1:7">
      <c r="A505" s="647">
        <v>18900013</v>
      </c>
      <c r="B505" s="647" t="s">
        <v>670</v>
      </c>
      <c r="C505" s="648">
        <v>31350</v>
      </c>
      <c r="D505" s="647">
        <f>VLOOKUP($A$2:$A$971,BS!$A$8:$A$2407,1,0)</f>
        <v>18900013</v>
      </c>
      <c r="E505" s="648">
        <v>18900013</v>
      </c>
    </row>
    <row r="506" spans="1:7">
      <c r="A506" s="647">
        <v>18700071</v>
      </c>
      <c r="B506" s="647" t="s">
        <v>2528</v>
      </c>
      <c r="C506" s="648">
        <v>22559.200000000001</v>
      </c>
      <c r="D506" s="647">
        <f>VLOOKUP($A$2:$A$971,BS!$A$8:$A$2407,1,0)</f>
        <v>18700071</v>
      </c>
      <c r="E506" s="648">
        <v>18700071</v>
      </c>
    </row>
    <row r="507" spans="1:7">
      <c r="A507" s="647">
        <v>18700062</v>
      </c>
      <c r="B507" s="647" t="s">
        <v>2527</v>
      </c>
      <c r="C507" s="648">
        <v>1400.99</v>
      </c>
      <c r="D507" s="647">
        <f>VLOOKUP($A$2:$A$971,BS!$A$8:$A$2407,1,0)</f>
        <v>18700062</v>
      </c>
      <c r="E507" s="648">
        <v>18700062</v>
      </c>
      <c r="G507" s="648"/>
    </row>
    <row r="508" spans="1:7">
      <c r="A508" s="647">
        <v>18700041</v>
      </c>
      <c r="B508" s="647" t="s">
        <v>2167</v>
      </c>
      <c r="C508" s="648">
        <v>149362.71</v>
      </c>
      <c r="D508" s="647">
        <f>VLOOKUP($A$2:$A$971,BS!$A$8:$A$2407,1,0)</f>
        <v>18700041</v>
      </c>
      <c r="E508" s="648">
        <v>18700041</v>
      </c>
      <c r="G508" s="648"/>
    </row>
    <row r="509" spans="1:7">
      <c r="A509" s="647">
        <v>18700032</v>
      </c>
      <c r="B509" s="647" t="s">
        <v>2526</v>
      </c>
      <c r="C509" s="648">
        <v>316253.37</v>
      </c>
      <c r="D509" s="647">
        <f>VLOOKUP($A$2:$A$971,BS!$A$8:$A$2407,1,0)</f>
        <v>18700032</v>
      </c>
      <c r="E509" s="648">
        <v>18700032</v>
      </c>
      <c r="G509" s="648"/>
    </row>
    <row r="510" spans="1:7">
      <c r="A510" s="647">
        <v>18630031</v>
      </c>
      <c r="B510" s="647" t="s">
        <v>1944</v>
      </c>
      <c r="C510" s="648">
        <v>222789.19</v>
      </c>
      <c r="D510" s="647">
        <f>VLOOKUP($A$2:$A$971,BS!$A$8:$A$2407,1,0)</f>
        <v>18630031</v>
      </c>
      <c r="E510" s="648">
        <v>18630031</v>
      </c>
      <c r="G510" s="648"/>
    </row>
    <row r="511" spans="1:7">
      <c r="A511" s="647">
        <v>18609861</v>
      </c>
      <c r="B511" s="647" t="s">
        <v>2386</v>
      </c>
      <c r="C511" s="648">
        <v>1820597.39</v>
      </c>
      <c r="D511" s="647">
        <f>VLOOKUP($A$2:$A$971,BS!$A$8:$A$2407,1,0)</f>
        <v>18609861</v>
      </c>
      <c r="E511" s="648">
        <v>18609861</v>
      </c>
      <c r="G511" s="648"/>
    </row>
    <row r="512" spans="1:7">
      <c r="A512" s="647">
        <v>18609841</v>
      </c>
      <c r="B512" s="647" t="s">
        <v>2605</v>
      </c>
      <c r="C512" s="648">
        <v>1449786</v>
      </c>
      <c r="D512" s="647">
        <f>VLOOKUP($A$2:$A$971,BS!$A$8:$A$2407,1,0)</f>
        <v>18609841</v>
      </c>
      <c r="E512" s="648">
        <v>18609841</v>
      </c>
      <c r="G512" s="648"/>
    </row>
    <row r="513" spans="1:7">
      <c r="A513" s="647">
        <v>18609821</v>
      </c>
      <c r="B513" s="647" t="s">
        <v>1094</v>
      </c>
      <c r="C513" s="648">
        <v>1175482.24</v>
      </c>
      <c r="D513" s="647">
        <f>VLOOKUP($A$2:$A$971,BS!$A$8:$A$2407,1,0)</f>
        <v>18609821</v>
      </c>
      <c r="E513" s="648">
        <v>18609821</v>
      </c>
      <c r="G513" s="648"/>
    </row>
    <row r="514" spans="1:7">
      <c r="A514" s="647">
        <v>18609801</v>
      </c>
      <c r="B514" s="647" t="s">
        <v>2385</v>
      </c>
      <c r="C514" s="648">
        <v>163563</v>
      </c>
      <c r="D514" s="647">
        <f>VLOOKUP($A$2:$A$971,BS!$A$8:$A$2407,1,0)</f>
        <v>18609801</v>
      </c>
      <c r="E514" s="648">
        <v>18609801</v>
      </c>
    </row>
    <row r="515" spans="1:7">
      <c r="A515" s="647">
        <v>18609692</v>
      </c>
      <c r="B515" s="647" t="s">
        <v>2507</v>
      </c>
      <c r="C515" s="648">
        <v>100000</v>
      </c>
      <c r="D515" s="647">
        <f>VLOOKUP($A$2:$A$971,BS!$A$8:$A$2407,1,0)</f>
        <v>18609692</v>
      </c>
      <c r="E515" s="648">
        <v>18609692</v>
      </c>
      <c r="G515" s="648"/>
    </row>
    <row r="516" spans="1:7">
      <c r="A516" s="647">
        <v>18609682</v>
      </c>
      <c r="B516" s="647" t="s">
        <v>2506</v>
      </c>
      <c r="C516" s="648">
        <v>140000</v>
      </c>
      <c r="D516" s="647">
        <f>VLOOKUP($A$2:$A$971,BS!$A$8:$A$2407,1,0)</f>
        <v>18609682</v>
      </c>
      <c r="E516" s="648">
        <v>18609682</v>
      </c>
      <c r="G516" s="648"/>
    </row>
    <row r="517" spans="1:7">
      <c r="A517" s="647">
        <v>18609672</v>
      </c>
      <c r="B517" s="647" t="s">
        <v>2486</v>
      </c>
      <c r="C517" s="648">
        <v>200000</v>
      </c>
      <c r="D517" s="647">
        <f>VLOOKUP($A$2:$A$971,BS!$A$8:$A$2407,1,0)</f>
        <v>18609672</v>
      </c>
      <c r="E517" s="648">
        <v>18609672</v>
      </c>
    </row>
    <row r="518" spans="1:7">
      <c r="A518" s="647">
        <v>18609662</v>
      </c>
      <c r="B518" s="647" t="s">
        <v>2485</v>
      </c>
      <c r="C518" s="648">
        <v>522500</v>
      </c>
      <c r="D518" s="647">
        <f>VLOOKUP($A$2:$A$971,BS!$A$8:$A$2407,1,0)</f>
        <v>18609662</v>
      </c>
      <c r="E518" s="648">
        <v>18609662</v>
      </c>
      <c r="G518" s="648"/>
    </row>
    <row r="519" spans="1:7">
      <c r="A519" s="647">
        <v>18609652</v>
      </c>
      <c r="B519" s="647" t="s">
        <v>2484</v>
      </c>
      <c r="C519" s="648">
        <v>2050000</v>
      </c>
      <c r="D519" s="647">
        <f>VLOOKUP($A$2:$A$971,BS!$A$8:$A$2407,1,0)</f>
        <v>18609652</v>
      </c>
      <c r="E519" s="648">
        <v>18609652</v>
      </c>
      <c r="G519" s="648"/>
    </row>
    <row r="520" spans="1:7">
      <c r="A520" s="647">
        <v>18609642</v>
      </c>
      <c r="B520" s="647" t="s">
        <v>2483</v>
      </c>
      <c r="C520" s="648">
        <v>2500000</v>
      </c>
      <c r="D520" s="647">
        <f>VLOOKUP($A$2:$A$971,BS!$A$8:$A$2407,1,0)</f>
        <v>18609642</v>
      </c>
      <c r="E520" s="648">
        <v>18609642</v>
      </c>
      <c r="G520" s="648"/>
    </row>
    <row r="521" spans="1:7">
      <c r="A521" s="647">
        <v>18609622</v>
      </c>
      <c r="B521" s="647" t="s">
        <v>2481</v>
      </c>
      <c r="C521" s="648">
        <v>1300000</v>
      </c>
      <c r="D521" s="647">
        <f>VLOOKUP($A$2:$A$971,BS!$A$8:$A$2407,1,0)</f>
        <v>18609622</v>
      </c>
      <c r="E521" s="648">
        <v>18609622</v>
      </c>
      <c r="G521" s="648"/>
    </row>
    <row r="522" spans="1:7">
      <c r="A522" s="647">
        <v>18609602</v>
      </c>
      <c r="B522" s="647" t="s">
        <v>2479</v>
      </c>
      <c r="C522" s="648">
        <v>238999.97</v>
      </c>
      <c r="D522" s="647">
        <f>VLOOKUP($A$2:$A$971,BS!$A$8:$A$2407,1,0)</f>
        <v>18609602</v>
      </c>
      <c r="E522" s="648">
        <v>18609602</v>
      </c>
      <c r="G522" s="648"/>
    </row>
    <row r="523" spans="1:7">
      <c r="A523" s="647">
        <v>18609592</v>
      </c>
      <c r="B523" s="647" t="s">
        <v>2478</v>
      </c>
      <c r="C523" s="648">
        <v>3300000.33</v>
      </c>
      <c r="D523" s="647">
        <f>VLOOKUP($A$2:$A$971,BS!$A$8:$A$2407,1,0)</f>
        <v>18609592</v>
      </c>
      <c r="E523" s="648">
        <v>18609592</v>
      </c>
    </row>
    <row r="524" spans="1:7">
      <c r="A524" s="647">
        <v>18609582</v>
      </c>
      <c r="B524" s="647" t="s">
        <v>2477</v>
      </c>
      <c r="C524" s="648">
        <v>1919341.5</v>
      </c>
      <c r="D524" s="647">
        <f>VLOOKUP($A$2:$A$971,BS!$A$8:$A$2407,1,0)</f>
        <v>18609582</v>
      </c>
      <c r="E524" s="648">
        <v>18609582</v>
      </c>
    </row>
    <row r="525" spans="1:7">
      <c r="A525" s="647">
        <v>18609572</v>
      </c>
      <c r="B525" s="647" t="s">
        <v>2476</v>
      </c>
      <c r="C525" s="648">
        <v>609250</v>
      </c>
      <c r="D525" s="647">
        <f>VLOOKUP($A$2:$A$971,BS!$A$8:$A$2407,1,0)</f>
        <v>18609572</v>
      </c>
      <c r="E525" s="648">
        <v>18609572</v>
      </c>
    </row>
    <row r="526" spans="1:7">
      <c r="A526" s="647">
        <v>18609542</v>
      </c>
      <c r="B526" s="647" t="s">
        <v>1019</v>
      </c>
      <c r="C526" s="648">
        <v>1240894.22</v>
      </c>
      <c r="D526" s="647">
        <f>VLOOKUP($A$2:$A$971,BS!$A$8:$A$2407,1,0)</f>
        <v>18609542</v>
      </c>
      <c r="E526" s="647">
        <v>18609542</v>
      </c>
    </row>
    <row r="527" spans="1:7">
      <c r="A527" s="647">
        <v>18609532</v>
      </c>
      <c r="B527" s="647" t="s">
        <v>1634</v>
      </c>
      <c r="C527" s="648">
        <v>231369.84</v>
      </c>
      <c r="D527" s="647">
        <f>VLOOKUP($A$2:$A$971,BS!$A$8:$A$2407,1,0)</f>
        <v>18609532</v>
      </c>
      <c r="E527" s="648">
        <v>18609532</v>
      </c>
      <c r="G527" s="648"/>
    </row>
    <row r="528" spans="1:7">
      <c r="A528" s="647">
        <v>18609432</v>
      </c>
      <c r="B528" s="647" t="s">
        <v>2725</v>
      </c>
      <c r="C528" s="648">
        <v>4524769.9400000004</v>
      </c>
      <c r="D528" s="647">
        <f>VLOOKUP($A$2:$A$971,BS!$A$8:$A$2407,1,0)</f>
        <v>18609432</v>
      </c>
      <c r="E528" s="647">
        <v>18609432</v>
      </c>
      <c r="G528" s="648"/>
    </row>
    <row r="529" spans="1:7">
      <c r="A529" s="647">
        <v>18609422</v>
      </c>
      <c r="B529" s="647" t="s">
        <v>2480</v>
      </c>
      <c r="C529" s="648">
        <v>22239450.449999999</v>
      </c>
      <c r="D529" s="647">
        <f>VLOOKUP($A$2:$A$971,BS!$A$8:$A$2407,1,0)</f>
        <v>18609422</v>
      </c>
      <c r="E529" s="648">
        <v>18609422</v>
      </c>
      <c r="G529" s="648"/>
    </row>
    <row r="530" spans="1:7">
      <c r="A530" s="647">
        <v>18609312</v>
      </c>
      <c r="B530" s="647" t="s">
        <v>2717</v>
      </c>
      <c r="C530" s="648">
        <v>12405154.710000001</v>
      </c>
      <c r="D530" s="647">
        <f>VLOOKUP($A$2:$A$971,BS!$A$8:$A$2407,1,0)</f>
        <v>18609312</v>
      </c>
      <c r="E530" s="648">
        <v>18609312</v>
      </c>
      <c r="G530" s="648"/>
    </row>
    <row r="531" spans="1:7">
      <c r="A531" s="647">
        <v>18608792</v>
      </c>
      <c r="B531" s="647" t="s">
        <v>2943</v>
      </c>
      <c r="C531" s="648">
        <v>-160310.15</v>
      </c>
      <c r="D531" s="647">
        <f>VLOOKUP($A$2:$A$971,BS!$A$8:$A$2407,1,0)</f>
        <v>18608792</v>
      </c>
      <c r="E531" s="648">
        <v>18608792</v>
      </c>
      <c r="G531" s="648"/>
    </row>
    <row r="532" spans="1:7">
      <c r="A532" s="647">
        <v>18608782</v>
      </c>
      <c r="B532" s="647" t="s">
        <v>2942</v>
      </c>
      <c r="C532" s="648">
        <v>-801550.75</v>
      </c>
      <c r="D532" s="647">
        <f>VLOOKUP($A$2:$A$971,BS!$A$8:$A$2407,1,0)</f>
        <v>18608782</v>
      </c>
      <c r="E532" s="648">
        <v>18608782</v>
      </c>
      <c r="G532" s="648"/>
    </row>
    <row r="533" spans="1:7">
      <c r="A533" s="647">
        <v>18608772</v>
      </c>
      <c r="B533" s="647" t="s">
        <v>2941</v>
      </c>
      <c r="C533" s="648">
        <v>-3488999.1</v>
      </c>
      <c r="D533" s="647">
        <f>VLOOKUP($A$2:$A$971,BS!$A$8:$A$2407,1,0)</f>
        <v>18608772</v>
      </c>
      <c r="E533" s="648">
        <v>18608772</v>
      </c>
      <c r="G533" s="648"/>
    </row>
    <row r="534" spans="1:7">
      <c r="A534" s="647">
        <v>18608752</v>
      </c>
      <c r="B534" s="647" t="s">
        <v>1633</v>
      </c>
      <c r="C534" s="648">
        <v>935530</v>
      </c>
      <c r="D534" s="647">
        <f>VLOOKUP($A$2:$A$971,BS!$A$8:$A$2407,1,0)</f>
        <v>18608752</v>
      </c>
      <c r="E534" s="648">
        <v>18608752</v>
      </c>
    </row>
    <row r="535" spans="1:7">
      <c r="A535" s="647">
        <v>18608712</v>
      </c>
      <c r="B535" s="647" t="s">
        <v>1632</v>
      </c>
      <c r="C535" s="648">
        <v>4066899.1</v>
      </c>
      <c r="D535" s="647">
        <f>VLOOKUP($A$2:$A$971,BS!$A$8:$A$2407,1,0)</f>
        <v>18608712</v>
      </c>
      <c r="E535" s="648">
        <v>18608712</v>
      </c>
    </row>
    <row r="536" spans="1:7">
      <c r="A536" s="647">
        <v>18608612</v>
      </c>
      <c r="B536" s="647" t="s">
        <v>1631</v>
      </c>
      <c r="C536" s="648">
        <v>891056.23</v>
      </c>
      <c r="D536" s="647">
        <f>VLOOKUP($A$2:$A$971,BS!$A$8:$A$2407,1,0)</f>
        <v>18608612</v>
      </c>
      <c r="E536" s="648">
        <v>18608612</v>
      </c>
    </row>
    <row r="537" spans="1:7">
      <c r="A537" s="647">
        <v>18608412</v>
      </c>
      <c r="B537" s="647" t="s">
        <v>2726</v>
      </c>
      <c r="C537" s="648">
        <v>2651381.7400000002</v>
      </c>
      <c r="D537" s="647">
        <f>VLOOKUP($A$2:$A$971,BS!$A$8:$A$2407,1,0)</f>
        <v>18608412</v>
      </c>
      <c r="E537" s="647">
        <v>18608412</v>
      </c>
      <c r="G537" s="648"/>
    </row>
    <row r="538" spans="1:7">
      <c r="A538" s="647">
        <v>18608312</v>
      </c>
      <c r="B538" s="647" t="s">
        <v>1630</v>
      </c>
      <c r="C538" s="648">
        <v>3949045.03</v>
      </c>
      <c r="D538" s="647">
        <f>VLOOKUP($A$2:$A$971,BS!$A$8:$A$2407,1,0)</f>
        <v>18608312</v>
      </c>
      <c r="E538" s="648">
        <v>18608312</v>
      </c>
    </row>
    <row r="539" spans="1:7">
      <c r="A539" s="647">
        <v>18608241</v>
      </c>
      <c r="B539" s="647" t="s">
        <v>2464</v>
      </c>
      <c r="C539" s="648">
        <v>96000</v>
      </c>
      <c r="D539" s="647">
        <f>VLOOKUP($A$2:$A$971,BS!$A$8:$A$2407,1,0)</f>
        <v>18608241</v>
      </c>
      <c r="E539" s="648">
        <v>18608241</v>
      </c>
    </row>
    <row r="540" spans="1:7">
      <c r="A540" s="647">
        <v>18608231</v>
      </c>
      <c r="B540" s="647" t="s">
        <v>2570</v>
      </c>
      <c r="C540" s="648">
        <v>223093.74</v>
      </c>
      <c r="D540" s="647">
        <f>VLOOKUP($A$2:$A$971,BS!$A$8:$A$2407,1,0)</f>
        <v>18608231</v>
      </c>
      <c r="E540" s="648">
        <v>18608231</v>
      </c>
    </row>
    <row r="541" spans="1:7">
      <c r="A541" s="647">
        <v>18608221</v>
      </c>
      <c r="B541" s="647" t="s">
        <v>2463</v>
      </c>
      <c r="C541" s="648">
        <v>175000</v>
      </c>
      <c r="D541" s="647">
        <f>VLOOKUP($A$2:$A$971,BS!$A$8:$A$2407,1,0)</f>
        <v>18608221</v>
      </c>
      <c r="E541" s="648">
        <v>18608221</v>
      </c>
    </row>
    <row r="542" spans="1:7">
      <c r="A542" s="647">
        <v>18608212</v>
      </c>
      <c r="B542" s="647" t="s">
        <v>1629</v>
      </c>
      <c r="C542" s="648">
        <v>1460172.9</v>
      </c>
      <c r="D542" s="647">
        <f>VLOOKUP($A$2:$A$971,BS!$A$8:$A$2407,1,0)</f>
        <v>18608212</v>
      </c>
      <c r="E542" s="648">
        <v>18608212</v>
      </c>
      <c r="G542" s="648"/>
    </row>
    <row r="543" spans="1:7">
      <c r="A543" s="647">
        <v>18608211</v>
      </c>
      <c r="B543" s="647" t="s">
        <v>2754</v>
      </c>
      <c r="C543" s="648">
        <v>111880.23</v>
      </c>
      <c r="D543" s="647">
        <f>VLOOKUP($A$2:$A$971,BS!$A$8:$A$2407,1,0)</f>
        <v>18608211</v>
      </c>
      <c r="E543" s="648">
        <v>18608211</v>
      </c>
      <c r="G543" s="648"/>
    </row>
    <row r="544" spans="1:7">
      <c r="A544" s="647">
        <v>18608191</v>
      </c>
      <c r="B544" s="647" t="s">
        <v>2308</v>
      </c>
      <c r="C544" s="648">
        <v>400495.47</v>
      </c>
      <c r="D544" s="647">
        <f>VLOOKUP($A$2:$A$971,BS!$A$8:$A$2407,1,0)</f>
        <v>18608191</v>
      </c>
      <c r="E544" s="648">
        <v>18608191</v>
      </c>
    </row>
    <row r="545" spans="1:7">
      <c r="A545" s="647">
        <v>18608181</v>
      </c>
      <c r="B545" s="647" t="s">
        <v>2300</v>
      </c>
      <c r="C545" s="648">
        <v>50000</v>
      </c>
      <c r="D545" s="647">
        <f>VLOOKUP($A$2:$A$971,BS!$A$8:$A$2407,1,0)</f>
        <v>18608181</v>
      </c>
      <c r="E545" s="648">
        <v>18608181</v>
      </c>
    </row>
    <row r="546" spans="1:7">
      <c r="A546" s="647">
        <v>18608171</v>
      </c>
      <c r="B546" s="647" t="s">
        <v>2753</v>
      </c>
      <c r="C546" s="648">
        <v>212588.68</v>
      </c>
      <c r="D546" s="647">
        <f>VLOOKUP($A$2:$A$971,BS!$A$8:$A$2407,1,0)</f>
        <v>18608171</v>
      </c>
      <c r="E546" s="648">
        <v>18608171</v>
      </c>
    </row>
    <row r="547" spans="1:7">
      <c r="A547" s="647">
        <v>18608151</v>
      </c>
      <c r="B547" s="647" t="s">
        <v>1645</v>
      </c>
      <c r="C547" s="648">
        <v>75000</v>
      </c>
      <c r="D547" s="647">
        <f>VLOOKUP($A$2:$A$971,BS!$A$8:$A$2407,1,0)</f>
        <v>18608151</v>
      </c>
      <c r="E547" s="648">
        <v>18608151</v>
      </c>
      <c r="G547" s="648"/>
    </row>
    <row r="548" spans="1:7">
      <c r="A548" s="647">
        <v>18608141</v>
      </c>
      <c r="B548" s="647" t="s">
        <v>1592</v>
      </c>
      <c r="C548" s="648">
        <v>224879.76</v>
      </c>
      <c r="D548" s="647">
        <f>VLOOKUP($A$2:$A$971,BS!$A$8:$A$2407,1,0)</f>
        <v>18608141</v>
      </c>
      <c r="E548" s="648">
        <v>18608141</v>
      </c>
    </row>
    <row r="549" spans="1:7">
      <c r="A549" s="647">
        <v>18608112</v>
      </c>
      <c r="B549" s="647" t="s">
        <v>1628</v>
      </c>
      <c r="C549" s="648">
        <v>38768402.119999997</v>
      </c>
      <c r="D549" s="647">
        <f>VLOOKUP($A$2:$A$971,BS!$A$8:$A$2407,1,0)</f>
        <v>18608112</v>
      </c>
      <c r="E549" s="648">
        <v>18608112</v>
      </c>
    </row>
    <row r="550" spans="1:7">
      <c r="A550" s="647">
        <v>18608111</v>
      </c>
      <c r="B550" s="647" t="s">
        <v>1619</v>
      </c>
      <c r="C550" s="648">
        <v>250000</v>
      </c>
      <c r="D550" s="647">
        <f>VLOOKUP($A$2:$A$971,BS!$A$8:$A$2407,1,0)</f>
        <v>18608111</v>
      </c>
      <c r="E550" s="648">
        <v>18608111</v>
      </c>
    </row>
    <row r="551" spans="1:7">
      <c r="A551" s="647">
        <v>18608081</v>
      </c>
      <c r="B551" s="647" t="s">
        <v>1618</v>
      </c>
      <c r="C551" s="648">
        <v>659654.59</v>
      </c>
      <c r="D551" s="647">
        <f>VLOOKUP($A$2:$A$971,BS!$A$8:$A$2407,1,0)</f>
        <v>18608081</v>
      </c>
      <c r="E551" s="648">
        <v>18608081</v>
      </c>
    </row>
    <row r="552" spans="1:7">
      <c r="A552" s="647">
        <v>18608062</v>
      </c>
      <c r="B552" s="647" t="s">
        <v>511</v>
      </c>
      <c r="C552" s="648">
        <v>-50260052.850000001</v>
      </c>
      <c r="D552" s="647">
        <f>VLOOKUP($A$2:$A$971,BS!$A$8:$A$2407,1,0)</f>
        <v>18608062</v>
      </c>
      <c r="E552" s="648">
        <v>18608062</v>
      </c>
    </row>
    <row r="553" spans="1:7">
      <c r="A553" s="647">
        <v>18608051</v>
      </c>
      <c r="B553" s="647" t="s">
        <v>1617</v>
      </c>
      <c r="C553" s="648">
        <v>2925000</v>
      </c>
      <c r="D553" s="647">
        <f>VLOOKUP($A$2:$A$971,BS!$A$8:$A$2407,1,0)</f>
        <v>18608051</v>
      </c>
      <c r="E553" s="648">
        <v>18608051</v>
      </c>
    </row>
    <row r="554" spans="1:7">
      <c r="A554" s="647">
        <v>18608041</v>
      </c>
      <c r="B554" s="647" t="s">
        <v>1627</v>
      </c>
      <c r="C554" s="648">
        <v>2127257.4900000002</v>
      </c>
      <c r="D554" s="647">
        <f>VLOOKUP($A$2:$A$971,BS!$A$8:$A$2407,1,0)</f>
        <v>18608041</v>
      </c>
      <c r="E554" s="648">
        <v>18608041</v>
      </c>
    </row>
    <row r="555" spans="1:7">
      <c r="A555" s="647">
        <v>18608031</v>
      </c>
      <c r="B555" s="647" t="s">
        <v>1616</v>
      </c>
      <c r="C555" s="648">
        <v>50000</v>
      </c>
      <c r="D555" s="647">
        <f>VLOOKUP($A$2:$A$971,BS!$A$8:$A$2407,1,0)</f>
        <v>18608031</v>
      </c>
      <c r="E555" s="648">
        <v>18608031</v>
      </c>
    </row>
    <row r="556" spans="1:7">
      <c r="A556" s="647">
        <v>18608021</v>
      </c>
      <c r="B556" s="647" t="s">
        <v>1615</v>
      </c>
      <c r="C556" s="648">
        <v>2254508.17</v>
      </c>
      <c r="D556" s="647">
        <f>VLOOKUP($A$2:$A$971,BS!$A$8:$A$2407,1,0)</f>
        <v>18608021</v>
      </c>
      <c r="E556" s="647">
        <v>18608021</v>
      </c>
    </row>
    <row r="557" spans="1:7">
      <c r="A557" s="647">
        <v>18608012</v>
      </c>
      <c r="B557" s="647" t="s">
        <v>3084</v>
      </c>
      <c r="C557" s="648">
        <v>299856</v>
      </c>
      <c r="D557" s="647">
        <f>VLOOKUP($A$2:$A$971,BS!$A$8:$A$2407,1,0)</f>
        <v>18608012</v>
      </c>
      <c r="E557" s="647">
        <v>18608012</v>
      </c>
    </row>
    <row r="558" spans="1:7">
      <c r="A558" s="647">
        <v>18608011</v>
      </c>
      <c r="B558" s="647" t="s">
        <v>1614</v>
      </c>
      <c r="C558" s="648">
        <v>350000.2</v>
      </c>
      <c r="D558" s="647">
        <f>VLOOKUP($A$2:$A$971,BS!$A$8:$A$2407,1,0)</f>
        <v>18608011</v>
      </c>
      <c r="E558" s="648">
        <v>18608011</v>
      </c>
      <c r="G558" s="648"/>
    </row>
    <row r="559" spans="1:7">
      <c r="A559" s="647">
        <v>18608002</v>
      </c>
      <c r="B559" s="647" t="s">
        <v>3088</v>
      </c>
      <c r="C559" s="648">
        <v>104477.9</v>
      </c>
      <c r="D559" s="647">
        <f>VLOOKUP($A$2:$A$971,BS!$A$8:$A$2407,1,0)</f>
        <v>18608002</v>
      </c>
      <c r="E559" s="648">
        <v>18608002</v>
      </c>
    </row>
    <row r="560" spans="1:7">
      <c r="A560" s="647">
        <v>18608001</v>
      </c>
      <c r="B560" s="647" t="s">
        <v>1613</v>
      </c>
      <c r="C560" s="648">
        <v>404497.63</v>
      </c>
      <c r="D560" s="647">
        <f>VLOOKUP($A$2:$A$971,BS!$A$8:$A$2407,1,0)</f>
        <v>18608001</v>
      </c>
      <c r="E560" s="648">
        <v>18608001</v>
      </c>
      <c r="G560" s="648"/>
    </row>
    <row r="561" spans="1:7">
      <c r="A561" s="647">
        <v>18605011</v>
      </c>
      <c r="B561" s="647" t="s">
        <v>3182</v>
      </c>
      <c r="C561" s="648">
        <v>2530949.2400000002</v>
      </c>
      <c r="D561" s="647">
        <f>VLOOKUP($A$2:$A$971,BS!$A$8:$A$2407,1,0)</f>
        <v>18605011</v>
      </c>
      <c r="E561" s="647">
        <v>18605011</v>
      </c>
      <c r="G561" s="648"/>
    </row>
    <row r="562" spans="1:7">
      <c r="A562" s="647">
        <v>18603051</v>
      </c>
      <c r="B562" s="647" t="s">
        <v>3082</v>
      </c>
      <c r="C562" s="648">
        <v>1318710.74</v>
      </c>
      <c r="D562" s="647">
        <f>VLOOKUP($A$2:$A$971,BS!$A$8:$A$2407,1,0)</f>
        <v>18603051</v>
      </c>
      <c r="E562" s="648">
        <v>18603051</v>
      </c>
    </row>
    <row r="563" spans="1:7">
      <c r="A563" s="647">
        <v>18603041</v>
      </c>
      <c r="B563" s="647" t="s">
        <v>3078</v>
      </c>
      <c r="C563" s="648">
        <v>1117507.1200000001</v>
      </c>
      <c r="D563" s="647">
        <f>VLOOKUP($A$2:$A$971,BS!$A$8:$A$2407,1,0)</f>
        <v>18603041</v>
      </c>
      <c r="E563" s="648">
        <v>18603041</v>
      </c>
    </row>
    <row r="564" spans="1:7">
      <c r="A564" s="647">
        <v>18603031</v>
      </c>
      <c r="B564" s="647" t="s">
        <v>3047</v>
      </c>
      <c r="C564" s="648">
        <v>2316973.9500000002</v>
      </c>
      <c r="D564" s="647">
        <f>VLOOKUP($A$2:$A$971,BS!$A$8:$A$2407,1,0)</f>
        <v>18603031</v>
      </c>
      <c r="E564" s="648">
        <v>18603031</v>
      </c>
    </row>
    <row r="565" spans="1:7">
      <c r="A565" s="647">
        <v>18603021</v>
      </c>
      <c r="B565" s="647" t="s">
        <v>3077</v>
      </c>
      <c r="C565" s="648">
        <v>6467227.7800000003</v>
      </c>
      <c r="D565" s="647">
        <f>VLOOKUP($A$2:$A$971,BS!$A$8:$A$2407,1,0)</f>
        <v>18603021</v>
      </c>
      <c r="E565" s="648">
        <v>18603021</v>
      </c>
    </row>
    <row r="566" spans="1:7">
      <c r="A566" s="647">
        <v>18603011</v>
      </c>
      <c r="B566" s="647" t="s">
        <v>3054</v>
      </c>
      <c r="C566" s="648">
        <v>2203635.2200000002</v>
      </c>
      <c r="D566" s="647">
        <f>VLOOKUP($A$2:$A$971,BS!$A$8:$A$2407,1,0)</f>
        <v>18603011</v>
      </c>
      <c r="E566" s="648">
        <v>18603011</v>
      </c>
    </row>
    <row r="567" spans="1:7">
      <c r="A567" s="647">
        <v>18603003</v>
      </c>
      <c r="B567" s="647" t="s">
        <v>3103</v>
      </c>
      <c r="C567" s="648">
        <v>2718072.78</v>
      </c>
      <c r="D567" s="647">
        <f>VLOOKUP($A$2:$A$971,BS!$A$8:$A$2407,1,0)</f>
        <v>18603003</v>
      </c>
      <c r="E567" s="648">
        <v>18603003</v>
      </c>
    </row>
    <row r="568" spans="1:7">
      <c r="A568" s="647">
        <v>18602231</v>
      </c>
      <c r="B568" s="647" t="s">
        <v>2150</v>
      </c>
      <c r="C568" s="648">
        <v>-91609.23</v>
      </c>
      <c r="D568" s="647">
        <f>VLOOKUP($A$2:$A$971,BS!$A$8:$A$2407,1,0)</f>
        <v>18602231</v>
      </c>
      <c r="E568" s="648">
        <v>18602231</v>
      </c>
    </row>
    <row r="569" spans="1:7">
      <c r="A569" s="647">
        <v>18601502</v>
      </c>
      <c r="B569" s="647" t="s">
        <v>2773</v>
      </c>
      <c r="C569" s="648">
        <v>155510.57999999999</v>
      </c>
      <c r="D569" s="647">
        <f>VLOOKUP($A$2:$A$971,BS!$A$8:$A$2407,1,0)</f>
        <v>18601502</v>
      </c>
      <c r="E569" s="648">
        <v>18601502</v>
      </c>
      <c r="G569" s="648"/>
    </row>
    <row r="570" spans="1:7">
      <c r="A570" s="647">
        <v>18601173</v>
      </c>
      <c r="B570" s="647" t="s">
        <v>3006</v>
      </c>
      <c r="C570" s="648">
        <v>162853.93</v>
      </c>
      <c r="D570" s="647">
        <f>VLOOKUP($A$2:$A$971,BS!$A$8:$A$2407,1,0)</f>
        <v>18601173</v>
      </c>
      <c r="E570" s="648">
        <v>18601173</v>
      </c>
    </row>
    <row r="571" spans="1:7">
      <c r="A571" s="647">
        <v>18601021</v>
      </c>
      <c r="B571" s="647" t="s">
        <v>2824</v>
      </c>
      <c r="C571" s="648">
        <v>793400.94</v>
      </c>
      <c r="D571" s="647">
        <f>VLOOKUP($A$2:$A$971,BS!$A$8:$A$2407,1,0)</f>
        <v>18601021</v>
      </c>
      <c r="E571" s="648">
        <v>18601021</v>
      </c>
    </row>
    <row r="572" spans="1:7">
      <c r="A572" s="647">
        <v>18600943</v>
      </c>
      <c r="B572" s="647" t="s">
        <v>3105</v>
      </c>
      <c r="C572" s="648">
        <v>444992.2</v>
      </c>
      <c r="D572" s="647">
        <f>VLOOKUP($A$2:$A$971,BS!$A$8:$A$2407,1,0)</f>
        <v>18600943</v>
      </c>
      <c r="E572" s="648">
        <v>18600943</v>
      </c>
      <c r="G572" s="648"/>
    </row>
    <row r="573" spans="1:7">
      <c r="A573" s="647">
        <v>18600941</v>
      </c>
      <c r="B573" s="647" t="s">
        <v>3104</v>
      </c>
      <c r="C573" s="648">
        <v>51663.68</v>
      </c>
      <c r="D573" s="647">
        <f>VLOOKUP($A$2:$A$971,BS!$A$8:$A$2407,1,0)</f>
        <v>18600941</v>
      </c>
      <c r="E573" s="648">
        <v>18600941</v>
      </c>
    </row>
    <row r="574" spans="1:7">
      <c r="A574" s="647">
        <v>18600781</v>
      </c>
      <c r="B574" s="647" t="s">
        <v>2564</v>
      </c>
      <c r="C574" s="648">
        <v>1422268.82</v>
      </c>
      <c r="D574" s="647">
        <f>VLOOKUP($A$2:$A$971,BS!$A$8:$A$2407,1,0)</f>
        <v>18600781</v>
      </c>
      <c r="E574" s="648">
        <v>18600781</v>
      </c>
      <c r="G574" s="648"/>
    </row>
    <row r="575" spans="1:7">
      <c r="A575" s="647">
        <v>18600771</v>
      </c>
      <c r="B575" s="647" t="s">
        <v>2563</v>
      </c>
      <c r="C575" s="648">
        <v>2682779.5499999998</v>
      </c>
      <c r="D575" s="647">
        <f>VLOOKUP($A$2:$A$971,BS!$A$8:$A$2407,1,0)</f>
        <v>18600771</v>
      </c>
      <c r="E575" s="648">
        <v>18600771</v>
      </c>
    </row>
    <row r="576" spans="1:7">
      <c r="A576" s="647">
        <v>18600761</v>
      </c>
      <c r="B576" s="647" t="s">
        <v>2394</v>
      </c>
      <c r="C576" s="648">
        <v>1113456.8400000001</v>
      </c>
      <c r="D576" s="647">
        <f>VLOOKUP($A$2:$A$971,BS!$A$8:$A$2407,1,0)</f>
        <v>18600761</v>
      </c>
      <c r="E576" s="648">
        <v>18600761</v>
      </c>
      <c r="G576" s="648"/>
    </row>
    <row r="577" spans="1:7">
      <c r="A577" s="647">
        <v>18600751</v>
      </c>
      <c r="B577" s="647" t="s">
        <v>2393</v>
      </c>
      <c r="C577" s="648">
        <v>2598322.11</v>
      </c>
      <c r="D577" s="647">
        <f>VLOOKUP($A$2:$A$971,BS!$A$8:$A$2407,1,0)</f>
        <v>18600751</v>
      </c>
      <c r="E577" s="648">
        <v>18600751</v>
      </c>
    </row>
    <row r="578" spans="1:7">
      <c r="A578" s="647">
        <v>18600573</v>
      </c>
      <c r="B578" s="647" t="s">
        <v>3179</v>
      </c>
      <c r="C578" s="648">
        <v>4620520</v>
      </c>
      <c r="D578" s="647">
        <f>VLOOKUP($A$2:$A$971,BS!$A$8:$A$2407,1,0)</f>
        <v>18600573</v>
      </c>
      <c r="E578" s="648">
        <v>18600573</v>
      </c>
    </row>
    <row r="579" spans="1:7">
      <c r="A579" s="647">
        <v>18600571</v>
      </c>
      <c r="B579" s="647" t="s">
        <v>1441</v>
      </c>
      <c r="C579" s="648">
        <v>61576956.729999997</v>
      </c>
      <c r="D579" s="647">
        <f>VLOOKUP($A$2:$A$971,BS!$A$8:$A$2407,1,0)</f>
        <v>18600571</v>
      </c>
      <c r="E579" s="648">
        <v>18600571</v>
      </c>
    </row>
    <row r="580" spans="1:7">
      <c r="A580" s="647">
        <v>18600561</v>
      </c>
      <c r="B580" s="647" t="s">
        <v>1158</v>
      </c>
      <c r="C580" s="648">
        <v>9202476</v>
      </c>
      <c r="D580" s="647">
        <f>VLOOKUP($A$2:$A$971,BS!$A$8:$A$2407,1,0)</f>
        <v>18600561</v>
      </c>
      <c r="E580" s="648">
        <v>18600561</v>
      </c>
    </row>
    <row r="581" spans="1:7">
      <c r="A581" s="647">
        <v>18600551</v>
      </c>
      <c r="B581" s="647" t="s">
        <v>1580</v>
      </c>
      <c r="C581" s="648">
        <v>-1846</v>
      </c>
      <c r="D581" s="647">
        <f>VLOOKUP($A$2:$A$971,BS!$A$8:$A$2407,1,0)</f>
        <v>18600551</v>
      </c>
      <c r="E581" s="648">
        <v>18600551</v>
      </c>
    </row>
    <row r="582" spans="1:7">
      <c r="A582" s="647">
        <v>18600512</v>
      </c>
      <c r="B582" s="647" t="s">
        <v>2589</v>
      </c>
      <c r="C582" s="648">
        <v>74288684.849999994</v>
      </c>
      <c r="D582" s="647">
        <f>VLOOKUP($A$2:$A$971,BS!$A$8:$A$2407,1,0)</f>
        <v>18600512</v>
      </c>
      <c r="E582" s="648">
        <v>18600512</v>
      </c>
    </row>
    <row r="583" spans="1:7">
      <c r="A583" s="647">
        <v>18600411</v>
      </c>
      <c r="B583" s="647" t="s">
        <v>2986</v>
      </c>
      <c r="C583" s="648">
        <v>51952.29</v>
      </c>
      <c r="D583" s="647">
        <f>VLOOKUP($A$2:$A$971,BS!$A$8:$A$2407,1,0)</f>
        <v>18600411</v>
      </c>
      <c r="E583" s="648">
        <v>18600411</v>
      </c>
    </row>
    <row r="584" spans="1:7">
      <c r="A584" s="647">
        <v>18600403</v>
      </c>
      <c r="B584" s="647" t="s">
        <v>2771</v>
      </c>
      <c r="C584" s="648">
        <v>1425435.62</v>
      </c>
      <c r="D584" s="647">
        <f>VLOOKUP($A$2:$A$971,BS!$A$8:$A$2407,1,0)</f>
        <v>18600403</v>
      </c>
      <c r="E584" s="648">
        <v>18600403</v>
      </c>
      <c r="G584" s="648"/>
    </row>
    <row r="585" spans="1:7">
      <c r="A585" s="647">
        <v>18600342</v>
      </c>
      <c r="B585" s="647" t="s">
        <v>2985</v>
      </c>
      <c r="C585" s="648">
        <v>4102.62</v>
      </c>
      <c r="D585" s="647">
        <f>VLOOKUP($A$2:$A$971,BS!$A$8:$A$2407,1,0)</f>
        <v>18600342</v>
      </c>
      <c r="E585" s="648">
        <v>18600342</v>
      </c>
    </row>
    <row r="586" spans="1:7">
      <c r="A586" s="647">
        <v>18600291</v>
      </c>
      <c r="B586" s="647" t="s">
        <v>3076</v>
      </c>
      <c r="C586" s="648">
        <v>12399.37</v>
      </c>
      <c r="D586" s="647">
        <f>VLOOKUP($A$2:$A$971,BS!$A$8:$A$2407,1,0)</f>
        <v>18600291</v>
      </c>
      <c r="E586" s="648">
        <v>18600291</v>
      </c>
      <c r="G586" s="648"/>
    </row>
    <row r="587" spans="1:7">
      <c r="A587" s="647">
        <v>18600203</v>
      </c>
      <c r="B587" s="647" t="s">
        <v>2987</v>
      </c>
      <c r="C587" s="647">
        <v>0</v>
      </c>
      <c r="D587" s="647">
        <f>VLOOKUP($A$2:$A$971,BS!$A$8:$A$2407,1,0)</f>
        <v>18600203</v>
      </c>
      <c r="E587" s="648">
        <v>18600203</v>
      </c>
    </row>
    <row r="588" spans="1:7">
      <c r="A588" s="647">
        <v>18600143</v>
      </c>
      <c r="B588" s="647" t="s">
        <v>3168</v>
      </c>
      <c r="C588" s="648">
        <v>16034.29</v>
      </c>
      <c r="D588" s="647">
        <f>VLOOKUP($A$2:$A$971,BS!$A$8:$A$2407,1,0)</f>
        <v>18600143</v>
      </c>
      <c r="E588" s="648">
        <v>18600143</v>
      </c>
    </row>
    <row r="589" spans="1:7">
      <c r="A589" s="647">
        <v>18600123</v>
      </c>
      <c r="B589" s="647" t="s">
        <v>256</v>
      </c>
      <c r="C589" s="647">
        <v>329.22</v>
      </c>
      <c r="D589" s="647">
        <f>VLOOKUP($A$2:$A$971,BS!$A$8:$A$2407,1,0)</f>
        <v>18600123</v>
      </c>
      <c r="E589" s="648">
        <v>18600123</v>
      </c>
    </row>
    <row r="590" spans="1:7">
      <c r="A590" s="647">
        <v>18600122</v>
      </c>
      <c r="B590" s="647" t="s">
        <v>1688</v>
      </c>
      <c r="C590" s="647">
        <v>279.33999999999997</v>
      </c>
      <c r="D590" s="647">
        <f>VLOOKUP($A$2:$A$971,BS!$A$8:$A$2407,1,0)</f>
        <v>18600122</v>
      </c>
      <c r="E590" s="647">
        <v>18600122</v>
      </c>
    </row>
    <row r="591" spans="1:7">
      <c r="A591" s="647">
        <v>18600091</v>
      </c>
      <c r="B591" s="647" t="s">
        <v>2307</v>
      </c>
      <c r="C591" s="648">
        <v>6122.52</v>
      </c>
      <c r="D591" s="647">
        <f>VLOOKUP($A$2:$A$971,BS!$A$8:$A$2407,1,0)</f>
        <v>18600091</v>
      </c>
      <c r="E591" s="647">
        <v>18600091</v>
      </c>
    </row>
    <row r="592" spans="1:7">
      <c r="A592" s="647">
        <v>18600053</v>
      </c>
      <c r="B592" s="647" t="s">
        <v>1352</v>
      </c>
      <c r="C592" s="648">
        <v>4079622.35</v>
      </c>
      <c r="D592" s="647">
        <f>VLOOKUP($A$2:$A$971,BS!$A$8:$A$2407,1,0)</f>
        <v>18600053</v>
      </c>
      <c r="E592" s="648">
        <v>18600053</v>
      </c>
    </row>
    <row r="593" spans="1:7">
      <c r="A593" s="647">
        <v>18600013</v>
      </c>
      <c r="B593" s="647" t="s">
        <v>1351</v>
      </c>
      <c r="C593" s="648">
        <v>814095.48</v>
      </c>
      <c r="D593" s="647">
        <f>VLOOKUP($A$2:$A$971,BS!$A$8:$A$2407,1,0)</f>
        <v>18600013</v>
      </c>
      <c r="E593" s="648">
        <v>18600013</v>
      </c>
    </row>
    <row r="594" spans="1:7">
      <c r="A594" s="647">
        <v>18600011</v>
      </c>
      <c r="B594" s="647" t="s">
        <v>313</v>
      </c>
      <c r="C594" s="648">
        <v>-31666.12</v>
      </c>
      <c r="D594" s="647">
        <f>VLOOKUP($A$2:$A$971,BS!$A$8:$A$2407,1,0)</f>
        <v>18600011</v>
      </c>
      <c r="E594" s="648">
        <v>18600011</v>
      </c>
    </row>
    <row r="595" spans="1:7">
      <c r="A595" s="647">
        <v>18500003</v>
      </c>
      <c r="B595" s="647" t="s">
        <v>704</v>
      </c>
      <c r="C595" s="648">
        <v>15225.69</v>
      </c>
      <c r="D595" s="647">
        <f>VLOOKUP($A$2:$A$971,BS!$A$8:$A$2407,1,0)</f>
        <v>18500003</v>
      </c>
      <c r="E595" s="648">
        <v>18500003</v>
      </c>
    </row>
    <row r="596" spans="1:7">
      <c r="A596" s="647">
        <v>18400143</v>
      </c>
      <c r="B596" s="647" t="s">
        <v>1745</v>
      </c>
      <c r="C596" s="648">
        <v>156210.44</v>
      </c>
      <c r="D596" s="647">
        <f>VLOOKUP($A$2:$A$971,BS!$A$8:$A$2407,1,0)</f>
        <v>18400143</v>
      </c>
      <c r="E596" s="648">
        <v>18400143</v>
      </c>
    </row>
    <row r="597" spans="1:7">
      <c r="A597" s="647">
        <v>18400123</v>
      </c>
      <c r="B597" s="647" t="s">
        <v>1744</v>
      </c>
      <c r="C597" s="648">
        <v>72566.64</v>
      </c>
      <c r="D597" s="647">
        <f>VLOOKUP($A$2:$A$971,BS!$A$8:$A$2407,1,0)</f>
        <v>18400123</v>
      </c>
      <c r="E597" s="647">
        <v>18400123</v>
      </c>
    </row>
    <row r="598" spans="1:7">
      <c r="A598" s="647">
        <v>18400013</v>
      </c>
      <c r="B598" s="647" t="s">
        <v>1743</v>
      </c>
      <c r="C598" s="648">
        <v>422440.81</v>
      </c>
      <c r="D598" s="647">
        <f>VLOOKUP($A$2:$A$971,BS!$A$8:$A$2407,1,0)</f>
        <v>18400013</v>
      </c>
      <c r="E598" s="647">
        <v>18400013</v>
      </c>
      <c r="G598" s="648"/>
    </row>
    <row r="599" spans="1:7">
      <c r="A599" s="647">
        <v>18300131</v>
      </c>
      <c r="B599" s="647" t="s">
        <v>2951</v>
      </c>
      <c r="C599" s="647">
        <v>0</v>
      </c>
      <c r="D599" s="647">
        <f>VLOOKUP($A$2:$A$971,BS!$A$8:$A$2407,1,0)</f>
        <v>18300131</v>
      </c>
      <c r="E599" s="647">
        <v>18300131</v>
      </c>
      <c r="G599" s="648"/>
    </row>
    <row r="600" spans="1:7">
      <c r="A600" s="647">
        <v>18239092</v>
      </c>
      <c r="B600" s="647" t="s">
        <v>3070</v>
      </c>
      <c r="C600" s="648">
        <v>97268.96</v>
      </c>
      <c r="D600" s="647">
        <f>VLOOKUP($A$2:$A$971,BS!$A$8:$A$2407,1,0)</f>
        <v>18239092</v>
      </c>
      <c r="E600" s="647">
        <v>18239092</v>
      </c>
    </row>
    <row r="601" spans="1:7">
      <c r="A601" s="647">
        <v>18239061</v>
      </c>
      <c r="B601" s="647" t="s">
        <v>1721</v>
      </c>
      <c r="C601" s="648">
        <v>785223</v>
      </c>
      <c r="D601" s="647">
        <f>VLOOKUP($A$2:$A$971,BS!$A$8:$A$2407,1,0)</f>
        <v>18239061</v>
      </c>
      <c r="E601" s="647">
        <v>18239061</v>
      </c>
    </row>
    <row r="602" spans="1:7">
      <c r="A602" s="647">
        <v>18239032</v>
      </c>
      <c r="B602" s="647" t="s">
        <v>946</v>
      </c>
      <c r="C602" s="648">
        <v>-40677527.359999999</v>
      </c>
      <c r="D602" s="647">
        <f>VLOOKUP($A$2:$A$971,BS!$A$8:$A$2407,1,0)</f>
        <v>18239032</v>
      </c>
      <c r="E602" s="648">
        <v>18239032</v>
      </c>
    </row>
    <row r="603" spans="1:7">
      <c r="A603" s="647">
        <v>18239031</v>
      </c>
      <c r="B603" s="647" t="s">
        <v>945</v>
      </c>
      <c r="C603" s="648">
        <v>-119729766.09999999</v>
      </c>
      <c r="D603" s="647">
        <f>VLOOKUP($A$2:$A$971,BS!$A$8:$A$2407,1,0)</f>
        <v>18239031</v>
      </c>
      <c r="E603" s="648">
        <v>18239031</v>
      </c>
    </row>
    <row r="604" spans="1:7">
      <c r="A604" s="647">
        <v>18239022</v>
      </c>
      <c r="B604" s="647" t="s">
        <v>1913</v>
      </c>
      <c r="C604" s="648">
        <v>8363115.8099999996</v>
      </c>
      <c r="D604" s="647">
        <f>VLOOKUP($A$2:$A$971,BS!$A$8:$A$2407,1,0)</f>
        <v>18239022</v>
      </c>
      <c r="E604" s="648">
        <v>18239022</v>
      </c>
    </row>
    <row r="605" spans="1:7">
      <c r="A605" s="647">
        <v>18239021</v>
      </c>
      <c r="B605" s="647" t="s">
        <v>1912</v>
      </c>
      <c r="C605" s="648">
        <v>21741120.670000002</v>
      </c>
      <c r="D605" s="647">
        <f>VLOOKUP($A$2:$A$971,BS!$A$8:$A$2407,1,0)</f>
        <v>18239021</v>
      </c>
      <c r="E605" s="648">
        <v>18239021</v>
      </c>
    </row>
    <row r="606" spans="1:7">
      <c r="A606" s="647">
        <v>18239012</v>
      </c>
      <c r="B606" s="647" t="s">
        <v>593</v>
      </c>
      <c r="C606" s="648">
        <v>1193191.21</v>
      </c>
      <c r="D606" s="647">
        <f>VLOOKUP($A$2:$A$971,BS!$A$8:$A$2407,1,0)</f>
        <v>18239012</v>
      </c>
      <c r="E606" s="647">
        <v>18239012</v>
      </c>
    </row>
    <row r="607" spans="1:7">
      <c r="A607" s="647">
        <v>18239011</v>
      </c>
      <c r="B607" s="647" t="s">
        <v>592</v>
      </c>
      <c r="C607" s="648">
        <v>3000300.98</v>
      </c>
      <c r="D607" s="647">
        <f>VLOOKUP($A$2:$A$971,BS!$A$8:$A$2407,1,0)</f>
        <v>18239011</v>
      </c>
      <c r="E607" s="648">
        <v>18239011</v>
      </c>
    </row>
    <row r="608" spans="1:7">
      <c r="A608" s="647">
        <v>18239002</v>
      </c>
      <c r="B608" s="647" t="s">
        <v>1911</v>
      </c>
      <c r="C608" s="648">
        <v>31121220.34</v>
      </c>
      <c r="D608" s="647">
        <f>VLOOKUP($A$2:$A$971,BS!$A$8:$A$2407,1,0)</f>
        <v>18239002</v>
      </c>
      <c r="E608" s="648">
        <v>18239002</v>
      </c>
    </row>
    <row r="609" spans="1:7">
      <c r="A609" s="647">
        <v>18239001</v>
      </c>
      <c r="B609" s="647" t="s">
        <v>1910</v>
      </c>
      <c r="C609" s="648">
        <v>94988344.450000003</v>
      </c>
      <c r="D609" s="647">
        <f>VLOOKUP($A$2:$A$971,BS!$A$8:$A$2407,1,0)</f>
        <v>18239001</v>
      </c>
      <c r="E609" s="648">
        <v>18239001</v>
      </c>
    </row>
    <row r="610" spans="1:7">
      <c r="A610" s="647">
        <v>18238331</v>
      </c>
      <c r="B610" s="647" t="s">
        <v>2965</v>
      </c>
      <c r="C610" s="648">
        <v>9695117.7200000007</v>
      </c>
      <c r="D610" s="647">
        <f>VLOOKUP($A$2:$A$971,BS!$A$8:$A$2407,1,0)</f>
        <v>18238331</v>
      </c>
      <c r="E610" s="648">
        <v>18238331</v>
      </c>
    </row>
    <row r="611" spans="1:7">
      <c r="A611" s="647">
        <v>18238321</v>
      </c>
      <c r="B611" s="647" t="s">
        <v>2960</v>
      </c>
      <c r="C611" s="648">
        <v>2468954.9</v>
      </c>
      <c r="D611" s="647">
        <f>VLOOKUP($A$2:$A$971,BS!$A$8:$A$2407,1,0)</f>
        <v>18238321</v>
      </c>
      <c r="E611" s="647">
        <v>18238321</v>
      </c>
    </row>
    <row r="612" spans="1:7">
      <c r="A612" s="647">
        <v>18238311</v>
      </c>
      <c r="B612" s="647" t="s">
        <v>2959</v>
      </c>
      <c r="C612" s="648">
        <v>21095305.760000002</v>
      </c>
      <c r="D612" s="647">
        <f>VLOOKUP($A$2:$A$971,BS!$A$8:$A$2407,1,0)</f>
        <v>18238311</v>
      </c>
      <c r="E612" s="647">
        <v>18238311</v>
      </c>
      <c r="G612" s="648"/>
    </row>
    <row r="613" spans="1:7">
      <c r="A613" s="647">
        <v>18238232</v>
      </c>
      <c r="B613" s="647" t="s">
        <v>2999</v>
      </c>
      <c r="C613" s="648">
        <v>7087.19</v>
      </c>
      <c r="D613" s="647">
        <f>VLOOKUP($A$2:$A$971,BS!$A$8:$A$2407,1,0)</f>
        <v>18238232</v>
      </c>
      <c r="E613" s="648">
        <v>18238232</v>
      </c>
      <c r="G613" s="648"/>
    </row>
    <row r="614" spans="1:7">
      <c r="A614" s="647">
        <v>18238221</v>
      </c>
      <c r="B614" s="647" t="s">
        <v>3001</v>
      </c>
      <c r="C614" s="648">
        <v>30484.5</v>
      </c>
      <c r="D614" s="647">
        <f>VLOOKUP($A$2:$A$971,BS!$A$8:$A$2407,1,0)</f>
        <v>18238221</v>
      </c>
      <c r="E614" s="648">
        <v>18238221</v>
      </c>
    </row>
    <row r="615" spans="1:7">
      <c r="A615" s="647">
        <v>18238211</v>
      </c>
      <c r="B615" s="647" t="s">
        <v>3000</v>
      </c>
      <c r="C615" s="648">
        <v>19834.84</v>
      </c>
      <c r="D615" s="647">
        <f>VLOOKUP($A$2:$A$971,BS!$A$8:$A$2407,1,0)</f>
        <v>18238211</v>
      </c>
      <c r="E615" s="648">
        <v>18238211</v>
      </c>
      <c r="G615" s="648"/>
    </row>
    <row r="616" spans="1:7">
      <c r="A616" s="647">
        <v>18238202</v>
      </c>
      <c r="B616" s="647" t="s">
        <v>2976</v>
      </c>
      <c r="C616" s="647">
        <v>0</v>
      </c>
      <c r="D616" s="647">
        <f>VLOOKUP($A$2:$A$971,BS!$A$8:$A$2407,1,0)</f>
        <v>18238202</v>
      </c>
      <c r="E616" s="648">
        <v>18238202</v>
      </c>
    </row>
    <row r="617" spans="1:7">
      <c r="A617" s="647">
        <v>18238201</v>
      </c>
      <c r="B617" s="647" t="s">
        <v>2975</v>
      </c>
      <c r="C617" s="647">
        <v>0</v>
      </c>
      <c r="D617" s="647">
        <f>VLOOKUP($A$2:$A$971,BS!$A$8:$A$2407,1,0)</f>
        <v>18238201</v>
      </c>
      <c r="E617" s="648">
        <v>18238201</v>
      </c>
      <c r="G617" s="648"/>
    </row>
    <row r="618" spans="1:7">
      <c r="A618" s="647">
        <v>18238191</v>
      </c>
      <c r="B618" s="647" t="s">
        <v>3009</v>
      </c>
      <c r="C618" s="648">
        <v>1933642.46</v>
      </c>
      <c r="D618" s="647">
        <f>VLOOKUP($A$2:$A$971,BS!$A$8:$A$2407,1,0)</f>
        <v>18238191</v>
      </c>
      <c r="E618" s="647">
        <v>18238191</v>
      </c>
    </row>
    <row r="619" spans="1:7">
      <c r="A619" s="647">
        <v>18238181</v>
      </c>
      <c r="B619" s="647" t="s">
        <v>3008</v>
      </c>
      <c r="C619" s="648">
        <v>1004199.77</v>
      </c>
      <c r="D619" s="647">
        <f>VLOOKUP($A$2:$A$971,BS!$A$8:$A$2407,1,0)</f>
        <v>18238181</v>
      </c>
      <c r="E619" s="648">
        <v>18238181</v>
      </c>
      <c r="G619" s="648"/>
    </row>
    <row r="620" spans="1:7">
      <c r="A620" s="647">
        <v>18238172</v>
      </c>
      <c r="B620" s="647" t="s">
        <v>2873</v>
      </c>
      <c r="C620" s="648">
        <v>130682.61</v>
      </c>
      <c r="D620" s="647">
        <f>VLOOKUP($A$2:$A$971,BS!$A$8:$A$2407,1,0)</f>
        <v>18238172</v>
      </c>
      <c r="E620" s="648">
        <v>18238172</v>
      </c>
      <c r="G620" s="648"/>
    </row>
    <row r="621" spans="1:7">
      <c r="A621" s="647">
        <v>18238171</v>
      </c>
      <c r="B621" s="647" t="s">
        <v>3059</v>
      </c>
      <c r="C621" s="648">
        <v>156532.87</v>
      </c>
      <c r="D621" s="647">
        <f>VLOOKUP($A$2:$A$971,BS!$A$8:$A$2407,1,0)</f>
        <v>18238171</v>
      </c>
      <c r="E621" s="648">
        <v>18238171</v>
      </c>
      <c r="G621" s="648"/>
    </row>
    <row r="622" spans="1:7">
      <c r="A622" s="647">
        <v>18238162</v>
      </c>
      <c r="B622" s="647" t="s">
        <v>3164</v>
      </c>
      <c r="C622" s="648">
        <v>237472.49</v>
      </c>
      <c r="D622" s="647">
        <f>VLOOKUP($A$2:$A$971,BS!$A$8:$A$2407,1,0)</f>
        <v>18238162</v>
      </c>
      <c r="E622" s="648">
        <v>18238162</v>
      </c>
      <c r="G622" s="648"/>
    </row>
    <row r="623" spans="1:7">
      <c r="A623" s="647">
        <v>18238161</v>
      </c>
      <c r="B623" s="647" t="s">
        <v>2855</v>
      </c>
      <c r="C623" s="648">
        <v>134046.64000000001</v>
      </c>
      <c r="D623" s="647">
        <f>VLOOKUP($A$2:$A$971,BS!$A$8:$A$2407,1,0)</f>
        <v>18238161</v>
      </c>
      <c r="E623" s="647">
        <v>18238161</v>
      </c>
      <c r="G623" s="648"/>
    </row>
    <row r="624" spans="1:7">
      <c r="A624" s="647">
        <v>18238152</v>
      </c>
      <c r="B624" s="647" t="s">
        <v>2872</v>
      </c>
      <c r="C624" s="648">
        <v>9923249.8100000005</v>
      </c>
      <c r="D624" s="647">
        <f>VLOOKUP($A$2:$A$971,BS!$A$8:$A$2407,1,0)</f>
        <v>18238152</v>
      </c>
      <c r="E624" s="647">
        <v>18238152</v>
      </c>
      <c r="G624" s="648"/>
    </row>
    <row r="625" spans="1:7">
      <c r="A625" s="647">
        <v>18238151</v>
      </c>
      <c r="B625" s="647" t="s">
        <v>2958</v>
      </c>
      <c r="C625" s="648">
        <v>10320185.960000001</v>
      </c>
      <c r="D625" s="647">
        <f>VLOOKUP($A$2:$A$971,BS!$A$8:$A$2407,1,0)</f>
        <v>18238151</v>
      </c>
      <c r="E625" s="647">
        <v>18238151</v>
      </c>
      <c r="G625" s="648"/>
    </row>
    <row r="626" spans="1:7">
      <c r="A626" s="647">
        <v>18238142</v>
      </c>
      <c r="B626" s="647" t="s">
        <v>3080</v>
      </c>
      <c r="C626" s="648">
        <v>41226697.640000001</v>
      </c>
      <c r="D626" s="647">
        <f>VLOOKUP($A$2:$A$971,BS!$A$8:$A$2407,1,0)</f>
        <v>18238142</v>
      </c>
      <c r="E626" s="648">
        <v>18238142</v>
      </c>
      <c r="G626" s="648"/>
    </row>
    <row r="627" spans="1:7">
      <c r="A627" s="647">
        <v>18238141</v>
      </c>
      <c r="B627" s="647" t="s">
        <v>3081</v>
      </c>
      <c r="C627" s="648">
        <v>30988800.859999999</v>
      </c>
      <c r="D627" s="647">
        <f>VLOOKUP($A$2:$A$971,BS!$A$8:$A$2407,1,0)</f>
        <v>18238141</v>
      </c>
      <c r="E627" s="648">
        <v>18238141</v>
      </c>
      <c r="G627" s="648"/>
    </row>
    <row r="628" spans="1:7">
      <c r="A628" s="647">
        <v>18238042</v>
      </c>
      <c r="B628" s="647" t="s">
        <v>2858</v>
      </c>
      <c r="C628" s="648">
        <v>7565992</v>
      </c>
      <c r="D628" s="647">
        <f>VLOOKUP($A$2:$A$971,BS!$A$8:$A$2407,1,0)</f>
        <v>18238042</v>
      </c>
      <c r="E628" s="648">
        <v>18238042</v>
      </c>
    </row>
    <row r="629" spans="1:7">
      <c r="A629" s="647">
        <v>18238041</v>
      </c>
      <c r="B629" s="647" t="s">
        <v>2857</v>
      </c>
      <c r="C629" s="648">
        <v>22587781</v>
      </c>
      <c r="D629" s="647">
        <f>VLOOKUP($A$2:$A$971,BS!$A$8:$A$2407,1,0)</f>
        <v>18238041</v>
      </c>
      <c r="E629" s="648">
        <v>18238041</v>
      </c>
      <c r="G629" s="648"/>
    </row>
    <row r="630" spans="1:7">
      <c r="A630" s="647">
        <v>18238032</v>
      </c>
      <c r="B630" s="647" t="s">
        <v>2856</v>
      </c>
      <c r="C630" s="648">
        <v>1101376.75</v>
      </c>
      <c r="D630" s="647">
        <f>VLOOKUP($A$2:$A$971,BS!$A$8:$A$2407,1,0)</f>
        <v>18238032</v>
      </c>
      <c r="E630" s="647">
        <v>18238032</v>
      </c>
      <c r="G630" s="648"/>
    </row>
    <row r="631" spans="1:7">
      <c r="A631" s="647">
        <v>18238031</v>
      </c>
      <c r="B631" s="647" t="s">
        <v>2856</v>
      </c>
      <c r="C631" s="648">
        <v>1762037.13</v>
      </c>
      <c r="D631" s="647">
        <f>VLOOKUP($A$2:$A$971,BS!$A$8:$A$2407,1,0)</f>
        <v>18238031</v>
      </c>
      <c r="E631" s="647">
        <v>18238031</v>
      </c>
      <c r="G631" s="648"/>
    </row>
    <row r="632" spans="1:7">
      <c r="A632" s="647">
        <v>18237152</v>
      </c>
      <c r="B632" s="647" t="s">
        <v>345</v>
      </c>
      <c r="C632" s="648">
        <v>67987.45</v>
      </c>
      <c r="D632" s="647">
        <f>VLOOKUP($A$2:$A$971,BS!$A$8:$A$2407,1,0)</f>
        <v>18237152</v>
      </c>
      <c r="E632" s="647">
        <v>18237152</v>
      </c>
      <c r="G632" s="648"/>
    </row>
    <row r="633" spans="1:7">
      <c r="A633" s="647">
        <v>18237142</v>
      </c>
      <c r="B633" s="647" t="s">
        <v>59</v>
      </c>
      <c r="C633" s="648">
        <v>53995.63</v>
      </c>
      <c r="D633" s="647">
        <f>VLOOKUP($A$2:$A$971,BS!$A$8:$A$2407,1,0)</f>
        <v>18237142</v>
      </c>
      <c r="E633" s="648">
        <v>18237142</v>
      </c>
      <c r="G633" s="648"/>
    </row>
    <row r="634" spans="1:7">
      <c r="A634" s="647">
        <v>18237132</v>
      </c>
      <c r="B634" s="647" t="s">
        <v>58</v>
      </c>
      <c r="C634" s="648">
        <v>133750.43</v>
      </c>
      <c r="D634" s="647">
        <f>VLOOKUP($A$2:$A$971,BS!$A$8:$A$2407,1,0)</f>
        <v>18237132</v>
      </c>
      <c r="E634" s="647">
        <v>18237132</v>
      </c>
      <c r="G634" s="648"/>
    </row>
    <row r="635" spans="1:7">
      <c r="A635" s="647">
        <v>18237122</v>
      </c>
      <c r="B635" s="647" t="s">
        <v>1018</v>
      </c>
      <c r="C635" s="648">
        <v>169602.13</v>
      </c>
      <c r="D635" s="647">
        <f>VLOOKUP($A$2:$A$971,BS!$A$8:$A$2407,1,0)</f>
        <v>18237122</v>
      </c>
      <c r="E635" s="648">
        <v>18237122</v>
      </c>
      <c r="G635" s="648"/>
    </row>
    <row r="636" spans="1:7">
      <c r="A636" s="647">
        <v>18237112</v>
      </c>
      <c r="B636" s="647" t="s">
        <v>677</v>
      </c>
      <c r="C636" s="648">
        <v>279321.2</v>
      </c>
      <c r="D636" s="647">
        <f>VLOOKUP($A$2:$A$971,BS!$A$8:$A$2407,1,0)</f>
        <v>18237112</v>
      </c>
      <c r="E636" s="648">
        <v>18237112</v>
      </c>
    </row>
    <row r="637" spans="1:7">
      <c r="A637" s="647">
        <v>18236111</v>
      </c>
      <c r="B637" s="647" t="s">
        <v>3039</v>
      </c>
      <c r="C637" s="648">
        <v>-8472.15</v>
      </c>
      <c r="D637" s="647">
        <f>VLOOKUP($A$2:$A$971,BS!$A$8:$A$2407,1,0)</f>
        <v>18236111</v>
      </c>
      <c r="E637" s="648">
        <v>18236111</v>
      </c>
      <c r="G637" s="648"/>
    </row>
    <row r="638" spans="1:7">
      <c r="A638" s="647">
        <v>18236101</v>
      </c>
      <c r="B638" s="647" t="s">
        <v>1509</v>
      </c>
      <c r="C638" s="648">
        <v>3769772.47</v>
      </c>
      <c r="D638" s="647">
        <f>VLOOKUP($A$2:$A$971,BS!$A$8:$A$2407,1,0)</f>
        <v>18236101</v>
      </c>
      <c r="E638" s="648">
        <v>18236101</v>
      </c>
      <c r="G638" s="648"/>
    </row>
    <row r="639" spans="1:7">
      <c r="A639" s="647">
        <v>18236091</v>
      </c>
      <c r="B639" s="647" t="s">
        <v>1472</v>
      </c>
      <c r="C639" s="648">
        <v>-102739.3</v>
      </c>
      <c r="D639" s="647">
        <f>VLOOKUP($A$2:$A$971,BS!$A$8:$A$2407,1,0)</f>
        <v>18236091</v>
      </c>
      <c r="E639" s="647">
        <v>18236091</v>
      </c>
      <c r="G639" s="648"/>
    </row>
    <row r="640" spans="1:7">
      <c r="A640" s="647">
        <v>18236071</v>
      </c>
      <c r="B640" s="647" t="s">
        <v>350</v>
      </c>
      <c r="C640" s="648">
        <v>671052.84</v>
      </c>
      <c r="D640" s="647">
        <f>VLOOKUP($A$2:$A$971,BS!$A$8:$A$2407,1,0)</f>
        <v>18236071</v>
      </c>
      <c r="E640" s="648">
        <v>18236071</v>
      </c>
      <c r="G640" s="648"/>
    </row>
    <row r="641" spans="1:7">
      <c r="A641" s="647">
        <v>18236061</v>
      </c>
      <c r="B641" s="647" t="s">
        <v>349</v>
      </c>
      <c r="C641" s="648">
        <v>1031542.85</v>
      </c>
      <c r="D641" s="647">
        <f>VLOOKUP($A$2:$A$971,BS!$A$8:$A$2407,1,0)</f>
        <v>18236061</v>
      </c>
      <c r="E641" s="648">
        <v>18236061</v>
      </c>
      <c r="G641" s="648"/>
    </row>
    <row r="642" spans="1:7">
      <c r="A642" s="647">
        <v>18236051</v>
      </c>
      <c r="B642" s="647" t="s">
        <v>1284</v>
      </c>
      <c r="C642" s="648">
        <v>107024.51</v>
      </c>
      <c r="D642" s="647">
        <f>VLOOKUP($A$2:$A$971,BS!$A$8:$A$2407,1,0)</f>
        <v>18236051</v>
      </c>
      <c r="E642" s="648">
        <v>18236051</v>
      </c>
      <c r="G642" s="648"/>
    </row>
    <row r="643" spans="1:7">
      <c r="A643" s="647">
        <v>18236041</v>
      </c>
      <c r="B643" s="647" t="s">
        <v>46</v>
      </c>
      <c r="C643" s="648">
        <v>-228709.77</v>
      </c>
      <c r="D643" s="647">
        <f>VLOOKUP($A$2:$A$971,BS!$A$8:$A$2407,1,0)</f>
        <v>18236041</v>
      </c>
      <c r="E643" s="648">
        <v>18236041</v>
      </c>
      <c r="G643" s="648"/>
    </row>
    <row r="644" spans="1:7">
      <c r="A644" s="647">
        <v>18236031</v>
      </c>
      <c r="B644" s="647" t="s">
        <v>45</v>
      </c>
      <c r="C644" s="648">
        <v>2873005.76</v>
      </c>
      <c r="D644" s="647">
        <f>VLOOKUP($A$2:$A$971,BS!$A$8:$A$2407,1,0)</f>
        <v>18236031</v>
      </c>
      <c r="E644" s="647">
        <v>18236031</v>
      </c>
      <c r="G644" s="648"/>
    </row>
    <row r="645" spans="1:7">
      <c r="A645" s="647">
        <v>18236021</v>
      </c>
      <c r="B645" s="647" t="s">
        <v>44</v>
      </c>
      <c r="C645" s="648">
        <v>15256064.07</v>
      </c>
      <c r="D645" s="647">
        <f>VLOOKUP($A$2:$A$971,BS!$A$8:$A$2407,1,0)</f>
        <v>18236021</v>
      </c>
      <c r="E645" s="647">
        <v>18236021</v>
      </c>
      <c r="G645" s="648"/>
    </row>
    <row r="646" spans="1:7">
      <c r="A646" s="647">
        <v>18235521</v>
      </c>
      <c r="B646" s="647" t="s">
        <v>2075</v>
      </c>
      <c r="C646" s="648">
        <v>28924700.879999999</v>
      </c>
      <c r="D646" s="647">
        <f>VLOOKUP($A$2:$A$971,BS!$A$8:$A$2407,1,0)</f>
        <v>18235521</v>
      </c>
      <c r="E646" s="648">
        <v>18235521</v>
      </c>
      <c r="G646" s="648"/>
    </row>
    <row r="647" spans="1:7">
      <c r="A647" s="647">
        <v>18233091</v>
      </c>
      <c r="B647" s="647" t="s">
        <v>1612</v>
      </c>
      <c r="C647" s="648">
        <v>198092.16</v>
      </c>
      <c r="D647" s="647">
        <f>VLOOKUP($A$2:$A$971,BS!$A$8:$A$2407,1,0)</f>
        <v>18233091</v>
      </c>
      <c r="E647" s="648">
        <v>18233091</v>
      </c>
      <c r="G647" s="648"/>
    </row>
    <row r="648" spans="1:7">
      <c r="A648" s="647">
        <v>18233061</v>
      </c>
      <c r="B648" s="647" t="s">
        <v>1611</v>
      </c>
      <c r="C648" s="648">
        <v>20000</v>
      </c>
      <c r="D648" s="647">
        <f>VLOOKUP($A$2:$A$971,BS!$A$8:$A$2407,1,0)</f>
        <v>18233061</v>
      </c>
      <c r="E648" s="648">
        <v>18233061</v>
      </c>
      <c r="G648" s="648"/>
    </row>
    <row r="649" spans="1:7">
      <c r="A649" s="647">
        <v>18232331</v>
      </c>
      <c r="B649" s="647" t="s">
        <v>2536</v>
      </c>
      <c r="C649" s="648">
        <v>5249566.62</v>
      </c>
      <c r="D649" s="647">
        <f>VLOOKUP($A$2:$A$971,BS!$A$8:$A$2407,1,0)</f>
        <v>18232331</v>
      </c>
      <c r="E649" s="648">
        <v>18232331</v>
      </c>
      <c r="G649" s="648"/>
    </row>
    <row r="650" spans="1:7">
      <c r="A650" s="647">
        <v>18232321</v>
      </c>
      <c r="B650" s="647" t="s">
        <v>2525</v>
      </c>
      <c r="C650" s="648">
        <v>2416666.4900000002</v>
      </c>
      <c r="D650" s="647">
        <f>VLOOKUP($A$2:$A$971,BS!$A$8:$A$2407,1,0)</f>
        <v>18232321</v>
      </c>
      <c r="E650" s="648">
        <v>18232321</v>
      </c>
      <c r="G650" s="648"/>
    </row>
    <row r="651" spans="1:7">
      <c r="A651" s="647">
        <v>18232311</v>
      </c>
      <c r="B651" s="647" t="s">
        <v>2524</v>
      </c>
      <c r="C651" s="648">
        <v>15317094</v>
      </c>
      <c r="D651" s="647">
        <f>VLOOKUP($A$2:$A$971,BS!$A$8:$A$2407,1,0)</f>
        <v>18232311</v>
      </c>
      <c r="E651" s="648">
        <v>18232311</v>
      </c>
      <c r="G651" s="648"/>
    </row>
    <row r="652" spans="1:7">
      <c r="A652" s="647">
        <v>18232301</v>
      </c>
      <c r="B652" s="647" t="s">
        <v>2523</v>
      </c>
      <c r="C652" s="648">
        <v>72469526.370000005</v>
      </c>
      <c r="D652" s="647">
        <f>VLOOKUP($A$2:$A$971,BS!$A$8:$A$2407,1,0)</f>
        <v>18232301</v>
      </c>
      <c r="E652" s="648">
        <v>18232301</v>
      </c>
      <c r="G652" s="648"/>
    </row>
    <row r="653" spans="1:7">
      <c r="A653" s="647">
        <v>18232271</v>
      </c>
      <c r="B653" s="647" t="s">
        <v>1610</v>
      </c>
      <c r="C653" s="648">
        <v>93740.17</v>
      </c>
      <c r="D653" s="647">
        <f>VLOOKUP($A$2:$A$971,BS!$A$8:$A$2407,1,0)</f>
        <v>18232271</v>
      </c>
      <c r="E653" s="648">
        <v>18232271</v>
      </c>
      <c r="G653" s="648"/>
    </row>
    <row r="654" spans="1:7">
      <c r="A654" s="647">
        <v>18232261</v>
      </c>
      <c r="B654" s="647" t="s">
        <v>1644</v>
      </c>
      <c r="C654" s="648">
        <v>200000</v>
      </c>
      <c r="D654" s="647">
        <f>VLOOKUP($A$2:$A$971,BS!$A$8:$A$2407,1,0)</f>
        <v>18232261</v>
      </c>
      <c r="E654" s="648">
        <v>18232261</v>
      </c>
      <c r="G654" s="648"/>
    </row>
    <row r="655" spans="1:7">
      <c r="A655" s="647">
        <v>18232251</v>
      </c>
      <c r="B655" s="647" t="s">
        <v>1609</v>
      </c>
      <c r="C655" s="648">
        <v>2142000.11</v>
      </c>
      <c r="D655" s="647">
        <f>VLOOKUP($A$2:$A$971,BS!$A$8:$A$2407,1,0)</f>
        <v>18232251</v>
      </c>
      <c r="E655" s="648">
        <v>18232251</v>
      </c>
      <c r="G655" s="648"/>
    </row>
    <row r="656" spans="1:7">
      <c r="A656" s="647">
        <v>18232221</v>
      </c>
      <c r="B656" s="647" t="s">
        <v>1608</v>
      </c>
      <c r="C656" s="648">
        <v>200000</v>
      </c>
      <c r="D656" s="647">
        <f>VLOOKUP($A$2:$A$971,BS!$A$8:$A$2407,1,0)</f>
        <v>18232221</v>
      </c>
      <c r="E656" s="648">
        <v>18232221</v>
      </c>
      <c r="G656" s="648"/>
    </row>
    <row r="657" spans="1:7">
      <c r="A657" s="647">
        <v>18231171</v>
      </c>
      <c r="B657" s="647" t="s">
        <v>3013</v>
      </c>
      <c r="C657" s="648">
        <v>-40127111</v>
      </c>
      <c r="D657" s="647">
        <f>VLOOKUP($A$2:$A$971,BS!$A$8:$A$2407,1,0)</f>
        <v>18231171</v>
      </c>
      <c r="E657" s="648">
        <v>18231171</v>
      </c>
      <c r="G657" s="648"/>
    </row>
    <row r="658" spans="1:7">
      <c r="A658" s="647">
        <v>18231161</v>
      </c>
      <c r="B658" s="647" t="s">
        <v>3012</v>
      </c>
      <c r="C658" s="648">
        <v>40127111</v>
      </c>
      <c r="D658" s="647">
        <f>VLOOKUP($A$2:$A$971,BS!$A$8:$A$2407,1,0)</f>
        <v>18231161</v>
      </c>
      <c r="E658" s="648">
        <v>18231161</v>
      </c>
      <c r="G658" s="648"/>
    </row>
    <row r="659" spans="1:7">
      <c r="A659" s="647">
        <v>18231151</v>
      </c>
      <c r="B659" s="647" t="s">
        <v>2709</v>
      </c>
      <c r="C659" s="648">
        <v>37811937</v>
      </c>
      <c r="D659" s="647">
        <f>VLOOKUP($A$2:$A$971,BS!$A$8:$A$2407,1,0)</f>
        <v>18231151</v>
      </c>
      <c r="E659" s="648">
        <v>18231151</v>
      </c>
      <c r="G659" s="648"/>
    </row>
    <row r="660" spans="1:7">
      <c r="A660" s="647">
        <v>18231141</v>
      </c>
      <c r="B660" s="647" t="s">
        <v>2708</v>
      </c>
      <c r="C660" s="648">
        <v>-37811937</v>
      </c>
      <c r="D660" s="647">
        <f>VLOOKUP($A$2:$A$971,BS!$A$8:$A$2407,1,0)</f>
        <v>18231141</v>
      </c>
      <c r="E660" s="648">
        <v>18231141</v>
      </c>
      <c r="G660" s="648"/>
    </row>
    <row r="661" spans="1:7">
      <c r="A661" s="647">
        <v>18231091</v>
      </c>
      <c r="B661" s="647" t="s">
        <v>2445</v>
      </c>
      <c r="C661" s="648">
        <v>25644564</v>
      </c>
      <c r="D661" s="647">
        <f>VLOOKUP($A$2:$A$971,BS!$A$8:$A$2407,1,0)</f>
        <v>18231091</v>
      </c>
      <c r="E661" s="647">
        <v>18231091</v>
      </c>
      <c r="G661" s="648"/>
    </row>
    <row r="662" spans="1:7">
      <c r="A662" s="647">
        <v>18231081</v>
      </c>
      <c r="B662" s="647" t="s">
        <v>2444</v>
      </c>
      <c r="C662" s="648">
        <v>-25644564</v>
      </c>
      <c r="D662" s="647">
        <f>VLOOKUP($A$2:$A$971,BS!$A$8:$A$2407,1,0)</f>
        <v>18231081</v>
      </c>
      <c r="E662" s="648">
        <v>18231081</v>
      </c>
      <c r="G662" s="648"/>
    </row>
    <row r="663" spans="1:7">
      <c r="A663" s="647">
        <v>18231061</v>
      </c>
      <c r="B663" s="647" t="s">
        <v>2229</v>
      </c>
      <c r="C663" s="648">
        <v>34827817</v>
      </c>
      <c r="D663" s="647">
        <f>VLOOKUP($A$2:$A$971,BS!$A$8:$A$2407,1,0)</f>
        <v>18231061</v>
      </c>
      <c r="E663" s="648">
        <v>18231061</v>
      </c>
      <c r="G663" s="648"/>
    </row>
    <row r="664" spans="1:7">
      <c r="A664" s="647">
        <v>18231051</v>
      </c>
      <c r="B664" s="647" t="s">
        <v>2228</v>
      </c>
      <c r="C664" s="648">
        <v>-34827817</v>
      </c>
      <c r="D664" s="647">
        <f>VLOOKUP($A$2:$A$971,BS!$A$8:$A$2407,1,0)</f>
        <v>18231051</v>
      </c>
      <c r="E664" s="648">
        <v>18231051</v>
      </c>
    </row>
    <row r="665" spans="1:7">
      <c r="A665" s="647">
        <v>18230981</v>
      </c>
      <c r="B665" s="647" t="s">
        <v>970</v>
      </c>
      <c r="C665" s="648">
        <v>-36163528</v>
      </c>
      <c r="D665" s="647">
        <f>VLOOKUP($A$2:$A$971,BS!$A$8:$A$2407,1,0)</f>
        <v>18230981</v>
      </c>
      <c r="E665" s="648">
        <v>18230981</v>
      </c>
      <c r="G665" s="648"/>
    </row>
    <row r="666" spans="1:7">
      <c r="A666" s="647">
        <v>18230971</v>
      </c>
      <c r="B666" s="647" t="s">
        <v>1471</v>
      </c>
      <c r="C666" s="648">
        <v>2749643.08</v>
      </c>
      <c r="D666" s="647">
        <f>VLOOKUP($A$2:$A$971,BS!$A$8:$A$2407,1,0)</f>
        <v>18230971</v>
      </c>
      <c r="E666" s="648">
        <v>18230971</v>
      </c>
      <c r="G666" s="648"/>
    </row>
    <row r="667" spans="1:7">
      <c r="A667" s="647">
        <v>18230891</v>
      </c>
      <c r="B667" s="647" t="s">
        <v>967</v>
      </c>
      <c r="C667" s="648">
        <v>36163528</v>
      </c>
      <c r="D667" s="647">
        <f>VLOOKUP($A$2:$A$971,BS!$A$8:$A$2407,1,0)</f>
        <v>18230891</v>
      </c>
      <c r="E667" s="648">
        <v>18230891</v>
      </c>
      <c r="G667" s="648"/>
    </row>
    <row r="668" spans="1:7">
      <c r="A668" s="647">
        <v>18230881</v>
      </c>
      <c r="B668" s="647" t="s">
        <v>194</v>
      </c>
      <c r="C668" s="648">
        <v>-30270096</v>
      </c>
      <c r="D668" s="647">
        <f>VLOOKUP($A$2:$A$971,BS!$A$8:$A$2407,1,0)</f>
        <v>18230881</v>
      </c>
      <c r="E668" s="647">
        <v>18230881</v>
      </c>
      <c r="G668" s="648"/>
    </row>
    <row r="669" spans="1:7">
      <c r="A669" s="647">
        <v>18230871</v>
      </c>
      <c r="B669" s="647" t="s">
        <v>193</v>
      </c>
      <c r="C669" s="648">
        <v>30270096</v>
      </c>
      <c r="D669" s="647">
        <f>VLOOKUP($A$2:$A$971,BS!$A$8:$A$2407,1,0)</f>
        <v>18230871</v>
      </c>
      <c r="E669" s="647">
        <v>18230871</v>
      </c>
    </row>
    <row r="670" spans="1:7">
      <c r="A670" s="647">
        <v>18230861</v>
      </c>
      <c r="B670" s="647" t="s">
        <v>1211</v>
      </c>
      <c r="C670" s="648">
        <v>1764924</v>
      </c>
      <c r="D670" s="647">
        <f>VLOOKUP($A$2:$A$971,BS!$A$8:$A$2407,1,0)</f>
        <v>18230861</v>
      </c>
      <c r="E670" s="647">
        <v>18230861</v>
      </c>
    </row>
    <row r="671" spans="1:7">
      <c r="A671" s="647">
        <v>18230851</v>
      </c>
      <c r="B671" s="647" t="s">
        <v>1210</v>
      </c>
      <c r="C671" s="648">
        <v>-1764924</v>
      </c>
      <c r="D671" s="647">
        <f>VLOOKUP($A$2:$A$971,BS!$A$8:$A$2407,1,0)</f>
        <v>18230851</v>
      </c>
      <c r="E671" s="648">
        <v>18230851</v>
      </c>
      <c r="G671" s="648"/>
    </row>
    <row r="672" spans="1:7">
      <c r="A672" s="647">
        <v>18230841</v>
      </c>
      <c r="B672" s="647" t="s">
        <v>753</v>
      </c>
      <c r="C672" s="648">
        <v>30212669</v>
      </c>
      <c r="D672" s="647">
        <f>VLOOKUP($A$2:$A$971,BS!$A$8:$A$2407,1,0)</f>
        <v>18230841</v>
      </c>
      <c r="E672" s="647">
        <v>18230841</v>
      </c>
      <c r="G672" s="648"/>
    </row>
    <row r="673" spans="1:7">
      <c r="A673" s="647">
        <v>18230831</v>
      </c>
      <c r="B673" s="647" t="s">
        <v>1532</v>
      </c>
      <c r="C673" s="648">
        <v>-30212669</v>
      </c>
      <c r="D673" s="647">
        <f>VLOOKUP($A$2:$A$971,BS!$A$8:$A$2407,1,0)</f>
        <v>18230831</v>
      </c>
      <c r="E673" s="648">
        <v>18230831</v>
      </c>
      <c r="G673" s="648"/>
    </row>
    <row r="674" spans="1:7">
      <c r="A674" s="647">
        <v>18230821</v>
      </c>
      <c r="B674" s="647" t="s">
        <v>1672</v>
      </c>
      <c r="C674" s="648">
        <v>671033</v>
      </c>
      <c r="D674" s="647">
        <f>VLOOKUP($A$2:$A$971,BS!$A$8:$A$2407,1,0)</f>
        <v>18230821</v>
      </c>
      <c r="E674" s="648">
        <v>18230821</v>
      </c>
      <c r="G674" s="648"/>
    </row>
    <row r="675" spans="1:7">
      <c r="A675" s="647">
        <v>18230811</v>
      </c>
      <c r="B675" s="647" t="s">
        <v>1671</v>
      </c>
      <c r="C675" s="648">
        <v>-671033</v>
      </c>
      <c r="D675" s="647">
        <f>VLOOKUP($A$2:$A$971,BS!$A$8:$A$2407,1,0)</f>
        <v>18230811</v>
      </c>
      <c r="E675" s="647">
        <v>18230811</v>
      </c>
      <c r="G675" s="648"/>
    </row>
    <row r="676" spans="1:7">
      <c r="A676" s="647">
        <v>18230791</v>
      </c>
      <c r="B676" s="647" t="s">
        <v>406</v>
      </c>
      <c r="C676" s="648">
        <v>3858376</v>
      </c>
      <c r="D676" s="647">
        <f>VLOOKUP($A$2:$A$971,BS!$A$8:$A$2407,1,0)</f>
        <v>18230791</v>
      </c>
      <c r="E676" s="648">
        <v>18230791</v>
      </c>
      <c r="G676" s="648"/>
    </row>
    <row r="677" spans="1:7">
      <c r="A677" s="647">
        <v>18230781</v>
      </c>
      <c r="B677" s="647" t="s">
        <v>834</v>
      </c>
      <c r="C677" s="648">
        <v>-3097833</v>
      </c>
      <c r="D677" s="647">
        <f>VLOOKUP($A$2:$A$971,BS!$A$8:$A$2407,1,0)</f>
        <v>18230781</v>
      </c>
      <c r="E677" s="648">
        <v>18230781</v>
      </c>
      <c r="G677" s="648"/>
    </row>
    <row r="678" spans="1:7">
      <c r="A678" s="647">
        <v>18230771</v>
      </c>
      <c r="B678" s="647" t="s">
        <v>925</v>
      </c>
      <c r="C678" s="648">
        <v>3097833</v>
      </c>
      <c r="D678" s="647">
        <f>VLOOKUP($A$2:$A$971,BS!$A$8:$A$2407,1,0)</f>
        <v>18230771</v>
      </c>
      <c r="E678" s="648">
        <v>18230771</v>
      </c>
      <c r="G678" s="648"/>
    </row>
    <row r="679" spans="1:7">
      <c r="A679" s="647">
        <v>18230761</v>
      </c>
      <c r="B679" s="647" t="s">
        <v>301</v>
      </c>
      <c r="C679" s="648">
        <v>12375488</v>
      </c>
      <c r="D679" s="647">
        <f>VLOOKUP($A$2:$A$971,BS!$A$8:$A$2407,1,0)</f>
        <v>18230761</v>
      </c>
      <c r="E679" s="648">
        <v>18230761</v>
      </c>
      <c r="G679" s="648"/>
    </row>
    <row r="680" spans="1:7">
      <c r="A680" s="647">
        <v>18230751</v>
      </c>
      <c r="B680" s="647" t="s">
        <v>300</v>
      </c>
      <c r="C680" s="648">
        <v>-12375488</v>
      </c>
      <c r="D680" s="647">
        <f>VLOOKUP($A$2:$A$971,BS!$A$8:$A$2407,1,0)</f>
        <v>18230751</v>
      </c>
      <c r="E680" s="648">
        <v>18230751</v>
      </c>
      <c r="G680" s="648"/>
    </row>
    <row r="681" spans="1:7">
      <c r="A681" s="647">
        <v>18230741</v>
      </c>
      <c r="B681" s="647" t="s">
        <v>254</v>
      </c>
      <c r="C681" s="648">
        <v>-9957561</v>
      </c>
      <c r="D681" s="647">
        <f>VLOOKUP($A$2:$A$971,BS!$A$8:$A$2407,1,0)</f>
        <v>18230741</v>
      </c>
      <c r="E681" s="648">
        <v>18230741</v>
      </c>
      <c r="G681" s="648"/>
    </row>
    <row r="682" spans="1:7">
      <c r="A682" s="647">
        <v>18230731</v>
      </c>
      <c r="B682" s="647" t="s">
        <v>1842</v>
      </c>
      <c r="C682" s="648">
        <v>9957561</v>
      </c>
      <c r="D682" s="647">
        <f>VLOOKUP($A$2:$A$971,BS!$A$8:$A$2407,1,0)</f>
        <v>18230731</v>
      </c>
      <c r="E682" s="648">
        <v>18230731</v>
      </c>
    </row>
    <row r="683" spans="1:7">
      <c r="A683" s="647">
        <v>18230721</v>
      </c>
      <c r="B683" s="647" t="s">
        <v>1038</v>
      </c>
      <c r="C683" s="648">
        <v>-29551324</v>
      </c>
      <c r="D683" s="647">
        <f>VLOOKUP($A$2:$A$971,BS!$A$8:$A$2407,1,0)</f>
        <v>18230721</v>
      </c>
      <c r="E683" s="648">
        <v>18230721</v>
      </c>
      <c r="G683" s="648"/>
    </row>
    <row r="684" spans="1:7">
      <c r="A684" s="647">
        <v>18230711</v>
      </c>
      <c r="B684" s="647" t="s">
        <v>1037</v>
      </c>
      <c r="C684" s="648">
        <v>29551324</v>
      </c>
      <c r="D684" s="647">
        <f>VLOOKUP($A$2:$A$971,BS!$A$8:$A$2407,1,0)</f>
        <v>18230711</v>
      </c>
      <c r="E684" s="648">
        <v>18230711</v>
      </c>
      <c r="G684" s="648"/>
    </row>
    <row r="685" spans="1:7">
      <c r="A685" s="647">
        <v>18230691</v>
      </c>
      <c r="B685" s="647" t="s">
        <v>1366</v>
      </c>
      <c r="C685" s="648">
        <v>-474402.14</v>
      </c>
      <c r="D685" s="647">
        <f>VLOOKUP($A$2:$A$971,BS!$A$8:$A$2407,1,0)</f>
        <v>18230691</v>
      </c>
      <c r="E685" s="648">
        <v>18230691</v>
      </c>
      <c r="G685" s="648"/>
    </row>
    <row r="686" spans="1:7">
      <c r="A686" s="647">
        <v>18230631</v>
      </c>
      <c r="B686" s="647" t="s">
        <v>1920</v>
      </c>
      <c r="C686" s="648">
        <v>76697885.700000003</v>
      </c>
      <c r="D686" s="647">
        <f>VLOOKUP($A$2:$A$971,BS!$A$8:$A$2407,1,0)</f>
        <v>18230631</v>
      </c>
      <c r="E686" s="647">
        <v>18230631</v>
      </c>
      <c r="G686" s="648"/>
    </row>
    <row r="687" spans="1:7">
      <c r="A687" s="647">
        <v>18230621</v>
      </c>
      <c r="B687" s="647" t="s">
        <v>1353</v>
      </c>
      <c r="C687" s="648">
        <v>-83858030.170000002</v>
      </c>
      <c r="D687" s="647">
        <f>VLOOKUP($A$2:$A$971,BS!$A$8:$A$2407,1,0)</f>
        <v>18230621</v>
      </c>
      <c r="E687" s="648">
        <v>18230621</v>
      </c>
    </row>
    <row r="688" spans="1:7">
      <c r="A688" s="647">
        <v>18230401</v>
      </c>
      <c r="B688" s="647" t="s">
        <v>2462</v>
      </c>
      <c r="C688" s="648">
        <v>13262.01</v>
      </c>
      <c r="D688" s="647">
        <f>VLOOKUP($A$2:$A$971,BS!$A$8:$A$2407,1,0)</f>
        <v>18230401</v>
      </c>
      <c r="E688" s="648">
        <v>18230401</v>
      </c>
      <c r="G688" s="648"/>
    </row>
    <row r="689" spans="1:7">
      <c r="A689" s="647">
        <v>18230351</v>
      </c>
      <c r="B689" s="647" t="s">
        <v>238</v>
      </c>
      <c r="C689" s="648">
        <v>118134427.15000001</v>
      </c>
      <c r="D689" s="647">
        <f>VLOOKUP($A$2:$A$971,BS!$A$8:$A$2407,1,0)</f>
        <v>18230351</v>
      </c>
      <c r="E689" s="648">
        <v>18230351</v>
      </c>
    </row>
    <row r="690" spans="1:7">
      <c r="A690" s="647">
        <v>18230311</v>
      </c>
      <c r="B690" s="647" t="s">
        <v>1607</v>
      </c>
      <c r="C690" s="648">
        <v>30000</v>
      </c>
      <c r="D690" s="647">
        <f>VLOOKUP($A$2:$A$971,BS!$A$8:$A$2407,1,0)</f>
        <v>18230311</v>
      </c>
      <c r="E690" s="647">
        <v>18230311</v>
      </c>
      <c r="G690" s="648"/>
    </row>
    <row r="691" spans="1:7">
      <c r="A691" s="647">
        <v>18230291</v>
      </c>
      <c r="B691" s="647" t="s">
        <v>1566</v>
      </c>
      <c r="C691" s="648">
        <v>-1828298</v>
      </c>
      <c r="D691" s="647">
        <f>VLOOKUP($A$2:$A$971,BS!$A$8:$A$2407,1,0)</f>
        <v>18230291</v>
      </c>
      <c r="E691" s="647">
        <v>18230291</v>
      </c>
    </row>
    <row r="692" spans="1:7">
      <c r="A692" s="647">
        <v>18230281</v>
      </c>
      <c r="B692" s="647" t="s">
        <v>156</v>
      </c>
      <c r="C692" s="648">
        <v>1828298</v>
      </c>
      <c r="D692" s="647">
        <f>VLOOKUP($A$2:$A$971,BS!$A$8:$A$2407,1,0)</f>
        <v>18230281</v>
      </c>
      <c r="E692" s="648">
        <v>18230281</v>
      </c>
    </row>
    <row r="693" spans="1:7">
      <c r="A693" s="647">
        <v>18230081</v>
      </c>
      <c r="B693" s="647" t="s">
        <v>988</v>
      </c>
      <c r="C693" s="648">
        <v>-105404232.98999999</v>
      </c>
      <c r="D693" s="647">
        <f>VLOOKUP($A$2:$A$971,BS!$A$8:$A$2407,1,0)</f>
        <v>18230081</v>
      </c>
      <c r="E693" s="648">
        <v>18230081</v>
      </c>
    </row>
    <row r="694" spans="1:7">
      <c r="A694" s="647">
        <v>18230071</v>
      </c>
      <c r="B694" s="647" t="s">
        <v>1027</v>
      </c>
      <c r="C694" s="648">
        <v>113632921</v>
      </c>
      <c r="D694" s="647">
        <f>VLOOKUP($A$2:$A$971,BS!$A$8:$A$2407,1,0)</f>
        <v>18230071</v>
      </c>
      <c r="E694" s="648">
        <v>18230071</v>
      </c>
    </row>
    <row r="695" spans="1:7">
      <c r="A695" s="647">
        <v>18230061</v>
      </c>
      <c r="B695" s="647" t="s">
        <v>675</v>
      </c>
      <c r="C695" s="648">
        <v>1293315</v>
      </c>
      <c r="D695" s="647">
        <f>VLOOKUP($A$2:$A$971,BS!$A$8:$A$2407,1,0)</f>
        <v>18230061</v>
      </c>
      <c r="E695" s="648">
        <v>18230061</v>
      </c>
    </row>
    <row r="696" spans="1:7">
      <c r="A696" s="647">
        <v>18230051</v>
      </c>
      <c r="B696" s="647" t="s">
        <v>767</v>
      </c>
      <c r="C696" s="648">
        <v>-16237632.130000001</v>
      </c>
      <c r="D696" s="647">
        <f>VLOOKUP($A$2:$A$971,BS!$A$8:$A$2407,1,0)</f>
        <v>18230051</v>
      </c>
      <c r="E696" s="648">
        <v>18230051</v>
      </c>
    </row>
    <row r="697" spans="1:7">
      <c r="A697" s="647">
        <v>18230042</v>
      </c>
      <c r="B697" s="647" t="s">
        <v>1686</v>
      </c>
      <c r="C697" s="648">
        <v>-8776519.5600000005</v>
      </c>
      <c r="D697" s="647">
        <f>VLOOKUP($A$2:$A$971,BS!$A$8:$A$2407,1,0)</f>
        <v>18230042</v>
      </c>
      <c r="E697" s="648">
        <v>18230042</v>
      </c>
    </row>
    <row r="698" spans="1:7">
      <c r="A698" s="647">
        <v>18230041</v>
      </c>
      <c r="B698" s="647" t="s">
        <v>766</v>
      </c>
      <c r="C698" s="648">
        <v>21589277</v>
      </c>
      <c r="D698" s="647">
        <f>VLOOKUP($A$2:$A$971,BS!$A$8:$A$2407,1,0)</f>
        <v>18230041</v>
      </c>
      <c r="E698" s="648">
        <v>18230041</v>
      </c>
    </row>
    <row r="699" spans="1:7">
      <c r="A699" s="647">
        <v>18230032</v>
      </c>
      <c r="B699" s="647" t="s">
        <v>878</v>
      </c>
      <c r="C699" s="648">
        <v>13702640.07</v>
      </c>
      <c r="D699" s="647">
        <f>VLOOKUP($A$2:$A$971,BS!$A$8:$A$2407,1,0)</f>
        <v>18230032</v>
      </c>
      <c r="E699" s="648">
        <v>18230032</v>
      </c>
    </row>
    <row r="700" spans="1:7">
      <c r="A700" s="647">
        <v>18230031</v>
      </c>
      <c r="B700" s="647" t="s">
        <v>1332</v>
      </c>
      <c r="C700" s="648">
        <v>53302534.539999999</v>
      </c>
      <c r="D700" s="647">
        <f>VLOOKUP($A$2:$A$971,BS!$A$8:$A$2407,1,0)</f>
        <v>18230031</v>
      </c>
      <c r="E700" s="648">
        <v>18230031</v>
      </c>
    </row>
    <row r="701" spans="1:7">
      <c r="A701" s="647">
        <v>18230021</v>
      </c>
      <c r="B701" s="647" t="s">
        <v>613</v>
      </c>
      <c r="C701" s="648">
        <v>114959924.83</v>
      </c>
      <c r="D701" s="647">
        <f>VLOOKUP($A$2:$A$971,BS!$A$8:$A$2407,1,0)</f>
        <v>18230021</v>
      </c>
      <c r="E701" s="648">
        <v>18230021</v>
      </c>
    </row>
    <row r="702" spans="1:7">
      <c r="A702" s="647">
        <v>18230002</v>
      </c>
      <c r="B702" s="647" t="s">
        <v>2</v>
      </c>
      <c r="C702" s="648">
        <v>583510.79</v>
      </c>
      <c r="D702" s="647">
        <f>VLOOKUP($A$2:$A$971,BS!$A$8:$A$2407,1,0)</f>
        <v>18230002</v>
      </c>
      <c r="E702" s="648">
        <v>18230002</v>
      </c>
    </row>
    <row r="703" spans="1:7">
      <c r="A703" s="647">
        <v>18220101</v>
      </c>
      <c r="B703" s="647" t="s">
        <v>3160</v>
      </c>
      <c r="C703" s="648">
        <v>13671755.869999999</v>
      </c>
      <c r="D703" s="647">
        <f>VLOOKUP($A$2:$A$971,BS!$A$8:$A$2407,1,0)</f>
        <v>18220101</v>
      </c>
      <c r="E703" s="648">
        <v>18220101</v>
      </c>
    </row>
    <row r="704" spans="1:7">
      <c r="A704" s="647">
        <v>18220091</v>
      </c>
      <c r="B704" s="647" t="s">
        <v>2436</v>
      </c>
      <c r="C704" s="648">
        <v>442324.67</v>
      </c>
      <c r="D704" s="647">
        <f>VLOOKUP($A$2:$A$971,BS!$A$8:$A$2407,1,0)</f>
        <v>18220091</v>
      </c>
      <c r="E704" s="648">
        <v>18220091</v>
      </c>
    </row>
    <row r="705" spans="1:7">
      <c r="A705" s="647">
        <v>18220061</v>
      </c>
      <c r="B705" s="647" t="s">
        <v>1507</v>
      </c>
      <c r="C705" s="648">
        <v>-30211680.609999999</v>
      </c>
      <c r="D705" s="647">
        <f>VLOOKUP($A$2:$A$971,BS!$A$8:$A$2407,1,0)</f>
        <v>18220061</v>
      </c>
      <c r="E705" s="648">
        <v>18220061</v>
      </c>
      <c r="G705" s="648"/>
    </row>
    <row r="706" spans="1:7">
      <c r="A706" s="647">
        <v>18220041</v>
      </c>
      <c r="B706" s="647" t="s">
        <v>1329</v>
      </c>
      <c r="C706" s="648">
        <v>-16628559.74</v>
      </c>
      <c r="D706" s="647">
        <f>VLOOKUP($A$2:$A$971,BS!$A$8:$A$2407,1,0)</f>
        <v>18220041</v>
      </c>
      <c r="E706" s="647">
        <v>18220041</v>
      </c>
      <c r="G706" s="648"/>
    </row>
    <row r="707" spans="1:7">
      <c r="A707" s="647">
        <v>18220031</v>
      </c>
      <c r="B707" s="647" t="s">
        <v>261</v>
      </c>
      <c r="C707" s="648">
        <v>-18818583.699999999</v>
      </c>
      <c r="D707" s="647">
        <f>VLOOKUP($A$2:$A$971,BS!$A$8:$A$2407,1,0)</f>
        <v>18220031</v>
      </c>
      <c r="E707" s="647">
        <v>18220031</v>
      </c>
      <c r="G707" s="648"/>
    </row>
    <row r="708" spans="1:7">
      <c r="A708" s="647">
        <v>18220021</v>
      </c>
      <c r="B708" s="647" t="s">
        <v>1157</v>
      </c>
      <c r="C708" s="648">
        <v>743111.53</v>
      </c>
      <c r="D708" s="647">
        <f>VLOOKUP($A$2:$A$971,BS!$A$8:$A$2407,1,0)</f>
        <v>18220021</v>
      </c>
      <c r="E708" s="648">
        <v>18220021</v>
      </c>
      <c r="G708" s="648"/>
    </row>
    <row r="709" spans="1:7">
      <c r="A709" s="647">
        <v>18220011</v>
      </c>
      <c r="B709" s="647" t="s">
        <v>491</v>
      </c>
      <c r="C709" s="648">
        <v>65708856.939999998</v>
      </c>
      <c r="D709" s="647">
        <f>VLOOKUP($A$2:$A$971,BS!$A$8:$A$2407,1,0)</f>
        <v>18220011</v>
      </c>
      <c r="E709" s="648">
        <v>18220011</v>
      </c>
      <c r="G709" s="648"/>
    </row>
    <row r="710" spans="1:7">
      <c r="A710" s="647">
        <v>18210301</v>
      </c>
      <c r="B710" s="647" t="s">
        <v>3147</v>
      </c>
      <c r="C710" s="648">
        <v>18117876.870000001</v>
      </c>
      <c r="D710" s="647">
        <f>VLOOKUP($A$2:$A$971,BS!$A$8:$A$2407,1,0)</f>
        <v>18210301</v>
      </c>
      <c r="E710" s="648">
        <v>18210301</v>
      </c>
      <c r="G710" s="648"/>
    </row>
    <row r="711" spans="1:7">
      <c r="A711" s="647">
        <v>18210291</v>
      </c>
      <c r="B711" s="647" t="s">
        <v>2522</v>
      </c>
      <c r="C711" s="648">
        <v>8741131.7699999996</v>
      </c>
      <c r="D711" s="647">
        <f>VLOOKUP($A$2:$A$971,BS!$A$8:$A$2407,1,0)</f>
        <v>18210291</v>
      </c>
      <c r="E711" s="648">
        <v>18210291</v>
      </c>
      <c r="G711" s="648"/>
    </row>
    <row r="712" spans="1:7">
      <c r="A712" s="647">
        <v>18210281</v>
      </c>
      <c r="B712" s="647" t="s">
        <v>2446</v>
      </c>
      <c r="C712" s="648">
        <v>60295490.299999997</v>
      </c>
      <c r="D712" s="647">
        <f>VLOOKUP($A$2:$A$971,BS!$A$8:$A$2407,1,0)</f>
        <v>18210281</v>
      </c>
      <c r="E712" s="648">
        <v>18210281</v>
      </c>
      <c r="G712" s="648"/>
    </row>
    <row r="713" spans="1:7">
      <c r="A713" s="647">
        <v>18210261</v>
      </c>
      <c r="B713" s="647" t="s">
        <v>2213</v>
      </c>
      <c r="C713" s="648">
        <v>50185.88</v>
      </c>
      <c r="D713" s="647">
        <f>VLOOKUP($A$2:$A$971,BS!$A$8:$A$2407,1,0)</f>
        <v>18210261</v>
      </c>
      <c r="E713" s="647">
        <v>18210261</v>
      </c>
      <c r="G713" s="648"/>
    </row>
    <row r="714" spans="1:7">
      <c r="A714" s="647">
        <v>18210231</v>
      </c>
      <c r="B714" s="647" t="s">
        <v>1792</v>
      </c>
      <c r="C714" s="648">
        <v>29184273</v>
      </c>
      <c r="D714" s="647">
        <f>VLOOKUP($A$2:$A$971,BS!$A$8:$A$2407,1,0)</f>
        <v>18210231</v>
      </c>
      <c r="E714" s="647">
        <v>18210231</v>
      </c>
    </row>
    <row r="715" spans="1:7">
      <c r="A715" s="647">
        <v>18101143</v>
      </c>
      <c r="B715" s="647" t="s">
        <v>2246</v>
      </c>
      <c r="C715" s="648">
        <v>2676642.31</v>
      </c>
      <c r="D715" s="647">
        <f>VLOOKUP($A$2:$A$971,BS!$A$8:$A$2407,1,0)</f>
        <v>18101143</v>
      </c>
      <c r="E715" s="647">
        <v>18101143</v>
      </c>
    </row>
    <row r="716" spans="1:7">
      <c r="A716" s="647">
        <v>18101133</v>
      </c>
      <c r="B716" s="647" t="s">
        <v>2136</v>
      </c>
      <c r="C716" s="648">
        <v>2184873.64</v>
      </c>
      <c r="D716" s="647">
        <f>VLOOKUP($A$2:$A$971,BS!$A$8:$A$2407,1,0)</f>
        <v>18101133</v>
      </c>
      <c r="E716" s="648">
        <v>18101133</v>
      </c>
      <c r="G716" s="648"/>
    </row>
    <row r="717" spans="1:7">
      <c r="A717" s="647">
        <v>18101123</v>
      </c>
      <c r="B717" s="647" t="s">
        <v>2135</v>
      </c>
      <c r="C717" s="648">
        <v>2820990.81</v>
      </c>
      <c r="D717" s="647">
        <f>VLOOKUP($A$2:$A$971,BS!$A$8:$A$2407,1,0)</f>
        <v>18101123</v>
      </c>
      <c r="E717" s="648">
        <v>18101123</v>
      </c>
      <c r="G717" s="648"/>
    </row>
    <row r="718" spans="1:7">
      <c r="A718" s="647">
        <v>18101113</v>
      </c>
      <c r="B718" s="647" t="s">
        <v>1643</v>
      </c>
      <c r="C718" s="648">
        <v>2908690.51</v>
      </c>
      <c r="D718" s="647">
        <f>VLOOKUP($A$2:$A$971,BS!$A$8:$A$2407,1,0)</f>
        <v>18101113</v>
      </c>
      <c r="E718" s="648">
        <v>18101113</v>
      </c>
      <c r="G718" s="648"/>
    </row>
    <row r="719" spans="1:7">
      <c r="A719" s="647">
        <v>18101093</v>
      </c>
      <c r="B719" s="647" t="s">
        <v>1007</v>
      </c>
      <c r="C719" s="648">
        <v>602497.07999999996</v>
      </c>
      <c r="D719" s="647">
        <f>VLOOKUP($A$2:$A$971,BS!$A$8:$A$2407,1,0)</f>
        <v>18101093</v>
      </c>
      <c r="E719" s="648">
        <v>18101093</v>
      </c>
      <c r="G719" s="648"/>
    </row>
    <row r="720" spans="1:7">
      <c r="A720" s="647">
        <v>18101083</v>
      </c>
      <c r="B720" s="647" t="s">
        <v>1006</v>
      </c>
      <c r="C720" s="648">
        <v>782022.27</v>
      </c>
      <c r="D720" s="647">
        <f>VLOOKUP($A$2:$A$971,BS!$A$8:$A$2407,1,0)</f>
        <v>18101083</v>
      </c>
      <c r="E720" s="648">
        <v>18101083</v>
      </c>
      <c r="G720" s="648"/>
    </row>
    <row r="721" spans="1:7">
      <c r="A721" s="647">
        <v>18101053</v>
      </c>
      <c r="B721" s="647" t="s">
        <v>1943</v>
      </c>
      <c r="C721" s="648">
        <v>976553.78</v>
      </c>
      <c r="D721" s="647">
        <f>VLOOKUP($A$2:$A$971,BS!$A$8:$A$2407,1,0)</f>
        <v>18101053</v>
      </c>
      <c r="E721" s="648">
        <v>18101053</v>
      </c>
      <c r="G721" s="648"/>
    </row>
    <row r="722" spans="1:7">
      <c r="A722" s="647">
        <v>18101033</v>
      </c>
      <c r="B722" s="647" t="s">
        <v>1283</v>
      </c>
      <c r="C722" s="648">
        <v>2110701.5099999998</v>
      </c>
      <c r="D722" s="647">
        <f>VLOOKUP($A$2:$A$971,BS!$A$8:$A$2407,1,0)</f>
        <v>18101033</v>
      </c>
      <c r="E722" s="648">
        <v>18101033</v>
      </c>
      <c r="G722" s="648"/>
    </row>
    <row r="723" spans="1:7">
      <c r="A723" s="647">
        <v>18101023</v>
      </c>
      <c r="B723" s="647" t="s">
        <v>1110</v>
      </c>
      <c r="C723" s="648">
        <v>1802809.4</v>
      </c>
      <c r="D723" s="647">
        <f>VLOOKUP($A$2:$A$971,BS!$A$8:$A$2407,1,0)</f>
        <v>18101023</v>
      </c>
      <c r="E723" s="648">
        <v>18101023</v>
      </c>
      <c r="G723" s="648"/>
    </row>
    <row r="724" spans="1:7">
      <c r="A724" s="647">
        <v>18100993</v>
      </c>
      <c r="B724" s="647" t="s">
        <v>1827</v>
      </c>
      <c r="C724" s="648">
        <v>70615.09</v>
      </c>
      <c r="D724" s="647">
        <f>VLOOKUP($A$2:$A$971,BS!$A$8:$A$2407,1,0)</f>
        <v>18100993</v>
      </c>
      <c r="E724" s="648">
        <v>18100993</v>
      </c>
      <c r="G724" s="648"/>
    </row>
    <row r="725" spans="1:7">
      <c r="A725" s="647">
        <v>18100973</v>
      </c>
      <c r="B725" s="647" t="s">
        <v>192</v>
      </c>
      <c r="C725" s="648">
        <v>228684.1</v>
      </c>
      <c r="D725" s="647">
        <f>VLOOKUP($A$2:$A$971,BS!$A$8:$A$2407,1,0)</f>
        <v>18100973</v>
      </c>
      <c r="E725" s="648">
        <v>18100973</v>
      </c>
      <c r="G725" s="648"/>
    </row>
    <row r="726" spans="1:7">
      <c r="A726" s="647">
        <v>18100933</v>
      </c>
      <c r="B726" s="647" t="s">
        <v>2403</v>
      </c>
      <c r="C726" s="648">
        <v>469461.06</v>
      </c>
      <c r="D726" s="647">
        <f>VLOOKUP($A$2:$A$971,BS!$A$8:$A$2407,1,0)</f>
        <v>18100933</v>
      </c>
      <c r="E726" s="648">
        <v>18100933</v>
      </c>
      <c r="G726" s="648"/>
    </row>
    <row r="727" spans="1:7">
      <c r="A727" s="647">
        <v>18100923</v>
      </c>
      <c r="B727" s="647" t="s">
        <v>2402</v>
      </c>
      <c r="C727" s="648">
        <v>2312830.2799999998</v>
      </c>
      <c r="D727" s="647">
        <f>VLOOKUP($A$2:$A$971,BS!$A$8:$A$2407,1,0)</f>
        <v>18100923</v>
      </c>
      <c r="E727" s="648">
        <v>18100923</v>
      </c>
      <c r="G727" s="648"/>
    </row>
    <row r="728" spans="1:7">
      <c r="A728" s="647">
        <v>18100673</v>
      </c>
      <c r="B728" s="647" t="s">
        <v>2706</v>
      </c>
      <c r="C728" s="648">
        <v>1849456.8</v>
      </c>
      <c r="D728" s="647">
        <f>VLOOKUP($A$2:$A$971,BS!$A$8:$A$2407,1,0)</f>
        <v>18100673</v>
      </c>
      <c r="E728" s="648">
        <v>18100673</v>
      </c>
      <c r="G728" s="648"/>
    </row>
    <row r="729" spans="1:7">
      <c r="A729" s="647">
        <v>18100663</v>
      </c>
      <c r="B729" s="647" t="s">
        <v>2703</v>
      </c>
      <c r="C729" s="648">
        <v>1039478.51</v>
      </c>
      <c r="D729" s="647">
        <f>VLOOKUP($A$2:$A$971,BS!$A$8:$A$2407,1,0)</f>
        <v>18100663</v>
      </c>
      <c r="E729" s="648">
        <v>18100663</v>
      </c>
      <c r="G729" s="648"/>
    </row>
    <row r="730" spans="1:7">
      <c r="A730" s="647">
        <v>18100493</v>
      </c>
      <c r="B730" s="647" t="s">
        <v>713</v>
      </c>
      <c r="C730" s="648">
        <v>446478.47</v>
      </c>
      <c r="D730" s="647">
        <f>VLOOKUP($A$2:$A$971,BS!$A$8:$A$2407,1,0)</f>
        <v>18100493</v>
      </c>
      <c r="E730" s="648">
        <v>18100493</v>
      </c>
      <c r="G730" s="648"/>
    </row>
    <row r="731" spans="1:7">
      <c r="A731" s="647">
        <v>18100473</v>
      </c>
      <c r="B731" s="647" t="s">
        <v>1287</v>
      </c>
      <c r="C731" s="648">
        <v>1289991</v>
      </c>
      <c r="D731" s="647">
        <f>VLOOKUP($A$2:$A$971,BS!$A$8:$A$2407,1,0)</f>
        <v>18100473</v>
      </c>
      <c r="E731" s="648">
        <v>18100473</v>
      </c>
      <c r="G731" s="648"/>
    </row>
    <row r="732" spans="1:7">
      <c r="A732" s="647">
        <v>18100233</v>
      </c>
      <c r="B732" s="647" t="s">
        <v>2812</v>
      </c>
      <c r="C732" s="648">
        <v>223656.77</v>
      </c>
      <c r="D732" s="647">
        <f>VLOOKUP($A$2:$A$971,BS!$A$8:$A$2407,1,0)</f>
        <v>18100233</v>
      </c>
      <c r="E732" s="648">
        <v>18100233</v>
      </c>
      <c r="G732" s="648"/>
    </row>
    <row r="733" spans="1:7">
      <c r="A733" s="647">
        <v>18100223</v>
      </c>
      <c r="B733" s="647" t="s">
        <v>2808</v>
      </c>
      <c r="C733" s="648">
        <v>1323456.1599999999</v>
      </c>
      <c r="D733" s="647">
        <f>VLOOKUP($A$2:$A$971,BS!$A$8:$A$2407,1,0)</f>
        <v>18100223</v>
      </c>
      <c r="E733" s="648">
        <v>18100223</v>
      </c>
      <c r="G733" s="648"/>
    </row>
    <row r="734" spans="1:7">
      <c r="A734" s="647">
        <v>18100203</v>
      </c>
      <c r="B734" s="647" t="s">
        <v>1919</v>
      </c>
      <c r="C734" s="648">
        <v>1660842.8</v>
      </c>
      <c r="D734" s="647">
        <f>VLOOKUP($A$2:$A$971,BS!$A$8:$A$2407,1,0)</f>
        <v>18100203</v>
      </c>
      <c r="E734" s="648">
        <v>18100203</v>
      </c>
      <c r="G734" s="648"/>
    </row>
    <row r="735" spans="1:7">
      <c r="A735" s="647">
        <v>18100093</v>
      </c>
      <c r="B735" s="647" t="s">
        <v>244</v>
      </c>
      <c r="C735" s="648">
        <v>51478.9</v>
      </c>
      <c r="D735" s="647">
        <f>VLOOKUP($A$2:$A$971,BS!$A$8:$A$2407,1,0)</f>
        <v>18100093</v>
      </c>
      <c r="E735" s="648">
        <v>18100093</v>
      </c>
    </row>
    <row r="736" spans="1:7">
      <c r="A736" s="647">
        <v>18100003</v>
      </c>
      <c r="B736" s="647" t="s">
        <v>995</v>
      </c>
      <c r="C736" s="648">
        <v>332224.56</v>
      </c>
      <c r="D736" s="647">
        <f>VLOOKUP($A$2:$A$971,BS!$A$8:$A$2407,1,0)</f>
        <v>18100003</v>
      </c>
      <c r="E736" s="648">
        <v>18100003</v>
      </c>
    </row>
    <row r="737" spans="1:7">
      <c r="A737" s="647">
        <v>17500012</v>
      </c>
      <c r="B737" s="647" t="s">
        <v>2588</v>
      </c>
      <c r="C737" s="648">
        <v>1802911.68</v>
      </c>
      <c r="D737" s="647">
        <f>VLOOKUP($A$2:$A$971,BS!$A$8:$A$2407,1,0)</f>
        <v>17500012</v>
      </c>
      <c r="E737" s="648">
        <v>17500012</v>
      </c>
      <c r="G737" s="648"/>
    </row>
    <row r="738" spans="1:7">
      <c r="A738" s="647">
        <v>17500011</v>
      </c>
      <c r="B738" s="647" t="s">
        <v>2587</v>
      </c>
      <c r="C738" s="648">
        <v>1606123.33</v>
      </c>
      <c r="D738" s="647">
        <f>VLOOKUP($A$2:$A$971,BS!$A$8:$A$2407,1,0)</f>
        <v>17500011</v>
      </c>
      <c r="E738" s="648">
        <v>17500011</v>
      </c>
      <c r="G738" s="648"/>
    </row>
    <row r="739" spans="1:7">
      <c r="A739" s="647">
        <v>17500002</v>
      </c>
      <c r="B739" s="647" t="s">
        <v>2586</v>
      </c>
      <c r="C739" s="648">
        <v>11802557.699999999</v>
      </c>
      <c r="D739" s="647">
        <f>VLOOKUP($A$2:$A$971,BS!$A$8:$A$2407,1,0)</f>
        <v>17500002</v>
      </c>
      <c r="E739" s="648">
        <v>17500002</v>
      </c>
      <c r="G739" s="648"/>
    </row>
    <row r="740" spans="1:7">
      <c r="A740" s="647">
        <v>17500001</v>
      </c>
      <c r="B740" s="647" t="s">
        <v>2585</v>
      </c>
      <c r="C740" s="648">
        <v>2680792.13</v>
      </c>
      <c r="D740" s="647">
        <f>VLOOKUP($A$2:$A$971,BS!$A$8:$A$2407,1,0)</f>
        <v>17500001</v>
      </c>
      <c r="E740" s="648">
        <v>17500001</v>
      </c>
      <c r="G740" s="648"/>
    </row>
    <row r="741" spans="1:7">
      <c r="A741" s="647">
        <v>17300002</v>
      </c>
      <c r="B741" s="647" t="s">
        <v>1728</v>
      </c>
      <c r="C741" s="648">
        <v>49170464.289999999</v>
      </c>
      <c r="D741" s="647">
        <f>VLOOKUP($A$2:$A$971,BS!$A$8:$A$2407,1,0)</f>
        <v>17300002</v>
      </c>
      <c r="E741" s="647">
        <v>17300002</v>
      </c>
      <c r="G741" s="648"/>
    </row>
    <row r="742" spans="1:7">
      <c r="A742" s="647">
        <v>17300001</v>
      </c>
      <c r="B742" s="647" t="s">
        <v>2491</v>
      </c>
      <c r="C742" s="648">
        <v>101515012.26000001</v>
      </c>
      <c r="D742" s="647">
        <f>VLOOKUP($A$2:$A$971,BS!$A$8:$A$2407,1,0)</f>
        <v>17300001</v>
      </c>
      <c r="E742" s="647">
        <v>17300001</v>
      </c>
      <c r="G742" s="648"/>
    </row>
    <row r="743" spans="1:7">
      <c r="A743" s="647">
        <v>16504043</v>
      </c>
      <c r="B743" s="647" t="s">
        <v>3145</v>
      </c>
      <c r="C743" s="648">
        <v>138700</v>
      </c>
      <c r="D743" s="647">
        <f>VLOOKUP($A$2:$A$971,BS!$A$8:$A$2407,1,0)</f>
        <v>16504043</v>
      </c>
      <c r="E743" s="648">
        <v>16504043</v>
      </c>
      <c r="G743" s="648"/>
    </row>
    <row r="744" spans="1:7">
      <c r="A744" s="647">
        <v>16504033</v>
      </c>
      <c r="B744" s="647" t="s">
        <v>2945</v>
      </c>
      <c r="C744" s="648">
        <v>145000</v>
      </c>
      <c r="D744" s="647">
        <f>VLOOKUP($A$2:$A$971,BS!$A$8:$A$2407,1,0)</f>
        <v>16504033</v>
      </c>
      <c r="E744" s="648">
        <v>16504033</v>
      </c>
      <c r="G744" s="648"/>
    </row>
    <row r="745" spans="1:7">
      <c r="A745" s="647">
        <v>16504013</v>
      </c>
      <c r="B745" s="647" t="s">
        <v>2969</v>
      </c>
      <c r="C745" s="648">
        <v>73403.12</v>
      </c>
      <c r="D745" s="647">
        <f>VLOOKUP($A$2:$A$971,BS!$A$8:$A$2407,1,0)</f>
        <v>16504013</v>
      </c>
      <c r="E745" s="648">
        <v>16504013</v>
      </c>
      <c r="G745" s="648"/>
    </row>
    <row r="746" spans="1:7">
      <c r="A746" s="647">
        <v>16504003</v>
      </c>
      <c r="B746" s="647" t="s">
        <v>2898</v>
      </c>
      <c r="C746" s="648">
        <v>39602.5</v>
      </c>
      <c r="D746" s="647">
        <f>VLOOKUP($A$2:$A$971,BS!$A$8:$A$2407,1,0)</f>
        <v>16504003</v>
      </c>
      <c r="E746" s="648">
        <v>16504003</v>
      </c>
    </row>
    <row r="747" spans="1:7">
      <c r="A747" s="647">
        <v>16502123</v>
      </c>
      <c r="B747" s="647" t="s">
        <v>3195</v>
      </c>
      <c r="C747" s="648">
        <v>72274.289999999994</v>
      </c>
      <c r="D747" s="647">
        <f>VLOOKUP($A$2:$A$971,BS!$A$8:$A$2407,1,0)</f>
        <v>16502123</v>
      </c>
      <c r="E747" s="648">
        <v>16502123</v>
      </c>
    </row>
    <row r="748" spans="1:7">
      <c r="A748" s="647">
        <v>16502113</v>
      </c>
      <c r="B748" s="647" t="s">
        <v>3118</v>
      </c>
      <c r="C748" s="648">
        <v>41917.99</v>
      </c>
      <c r="D748" s="647">
        <f>VLOOKUP($A$2:$A$971,BS!$A$8:$A$2407,1,0)</f>
        <v>16502113</v>
      </c>
      <c r="E748" s="648">
        <v>16502113</v>
      </c>
      <c r="G748" s="648"/>
    </row>
    <row r="749" spans="1:7">
      <c r="A749" s="647">
        <v>16502103</v>
      </c>
      <c r="B749" s="647" t="s">
        <v>3098</v>
      </c>
      <c r="C749" s="648">
        <v>39080.550000000003</v>
      </c>
      <c r="D749" s="647">
        <f>VLOOKUP($A$2:$A$971,BS!$A$8:$A$2407,1,0)</f>
        <v>16502103</v>
      </c>
      <c r="E749" s="648">
        <v>16502103</v>
      </c>
    </row>
    <row r="750" spans="1:7">
      <c r="A750" s="647">
        <v>16502093</v>
      </c>
      <c r="B750" s="647" t="s">
        <v>3087</v>
      </c>
      <c r="C750" s="648">
        <v>9037.61</v>
      </c>
      <c r="D750" s="647">
        <f>VLOOKUP($A$2:$A$971,BS!$A$8:$A$2407,1,0)</f>
        <v>16502093</v>
      </c>
      <c r="E750" s="648">
        <v>16502093</v>
      </c>
      <c r="G750" s="648"/>
    </row>
    <row r="751" spans="1:7">
      <c r="A751" s="647">
        <v>16502083</v>
      </c>
      <c r="B751" s="647" t="s">
        <v>3049</v>
      </c>
      <c r="C751" s="648">
        <v>29409.19</v>
      </c>
      <c r="D751" s="647">
        <f>VLOOKUP($A$2:$A$971,BS!$A$8:$A$2407,1,0)</f>
        <v>16502083</v>
      </c>
      <c r="E751" s="648">
        <v>16502083</v>
      </c>
      <c r="G751" s="648"/>
    </row>
    <row r="752" spans="1:7">
      <c r="A752" s="647">
        <v>16502063</v>
      </c>
      <c r="B752" s="647" t="s">
        <v>3020</v>
      </c>
      <c r="C752" s="648">
        <v>143831.13</v>
      </c>
      <c r="D752" s="647">
        <f>VLOOKUP($A$2:$A$971,BS!$A$8:$A$2407,1,0)</f>
        <v>16502063</v>
      </c>
      <c r="E752" s="648">
        <v>16502063</v>
      </c>
      <c r="G752" s="648"/>
    </row>
    <row r="753" spans="1:7">
      <c r="A753" s="647">
        <v>16502053</v>
      </c>
      <c r="B753" s="647" t="s">
        <v>2996</v>
      </c>
      <c r="C753" s="648">
        <v>84152.57</v>
      </c>
      <c r="D753" s="647">
        <f>VLOOKUP($A$2:$A$971,BS!$A$8:$A$2407,1,0)</f>
        <v>16502053</v>
      </c>
      <c r="E753" s="648">
        <v>16502053</v>
      </c>
      <c r="G753" s="648"/>
    </row>
    <row r="754" spans="1:7">
      <c r="A754" s="647">
        <v>16502033</v>
      </c>
      <c r="B754" s="647" t="s">
        <v>2944</v>
      </c>
      <c r="C754" s="648">
        <v>60000</v>
      </c>
      <c r="D754" s="647">
        <f>VLOOKUP($A$2:$A$971,BS!$A$8:$A$2407,1,0)</f>
        <v>16502033</v>
      </c>
      <c r="E754" s="648">
        <v>16502033</v>
      </c>
    </row>
    <row r="755" spans="1:7">
      <c r="A755" s="647">
        <v>16502023</v>
      </c>
      <c r="B755" s="647" t="s">
        <v>2891</v>
      </c>
      <c r="C755" s="648">
        <v>69141.52</v>
      </c>
      <c r="D755" s="647">
        <f>VLOOKUP($A$2:$A$971,BS!$A$8:$A$2407,1,0)</f>
        <v>16502023</v>
      </c>
      <c r="E755" s="648">
        <v>16502023</v>
      </c>
    </row>
    <row r="756" spans="1:7">
      <c r="A756" s="647">
        <v>16502013</v>
      </c>
      <c r="B756" s="647" t="s">
        <v>2968</v>
      </c>
      <c r="C756" s="648">
        <v>97870.74</v>
      </c>
      <c r="D756" s="647">
        <f>VLOOKUP($A$2:$A$971,BS!$A$8:$A$2407,1,0)</f>
        <v>16502013</v>
      </c>
      <c r="E756" s="648">
        <v>16502013</v>
      </c>
      <c r="G756" s="648"/>
    </row>
    <row r="757" spans="1:7">
      <c r="A757" s="647">
        <v>16502003</v>
      </c>
      <c r="B757" s="647" t="s">
        <v>2870</v>
      </c>
      <c r="C757" s="648">
        <v>5991.83</v>
      </c>
      <c r="D757" s="647">
        <f>VLOOKUP($A$2:$A$971,BS!$A$8:$A$2407,1,0)</f>
        <v>16502003</v>
      </c>
      <c r="E757" s="648">
        <v>16502003</v>
      </c>
      <c r="G757" s="648"/>
    </row>
    <row r="758" spans="1:7">
      <c r="A758" s="647">
        <v>16501103</v>
      </c>
      <c r="B758" s="647" t="s">
        <v>2867</v>
      </c>
      <c r="C758" s="648">
        <v>46732.18</v>
      </c>
      <c r="D758" s="647">
        <f>VLOOKUP($A$2:$A$971,BS!$A$8:$A$2407,1,0)</f>
        <v>16501103</v>
      </c>
      <c r="E758" s="648">
        <v>16501103</v>
      </c>
      <c r="G758" s="648"/>
    </row>
    <row r="759" spans="1:7">
      <c r="A759" s="647">
        <v>16501083</v>
      </c>
      <c r="B759" s="647" t="s">
        <v>2650</v>
      </c>
      <c r="C759" s="648">
        <v>29851.17</v>
      </c>
      <c r="D759" s="647">
        <f>VLOOKUP($A$2:$A$971,BS!$A$8:$A$2407,1,0)</f>
        <v>16501083</v>
      </c>
      <c r="E759" s="648">
        <v>16501083</v>
      </c>
    </row>
    <row r="760" spans="1:7">
      <c r="A760" s="647">
        <v>16501051</v>
      </c>
      <c r="B760" s="647" t="s">
        <v>2654</v>
      </c>
      <c r="C760" s="648">
        <v>245013.84</v>
      </c>
      <c r="D760" s="647">
        <f>VLOOKUP($A$2:$A$971,BS!$A$8:$A$2407,1,0)</f>
        <v>16501051</v>
      </c>
      <c r="E760" s="647">
        <v>16501051</v>
      </c>
    </row>
    <row r="761" spans="1:7">
      <c r="A761" s="647">
        <v>16501013</v>
      </c>
      <c r="B761" s="647" t="s">
        <v>3200</v>
      </c>
      <c r="C761" s="647">
        <v>0</v>
      </c>
      <c r="D761" s="647">
        <f>VLOOKUP($A$2:$A$971,BS!$A$8:$A$2407,1,0)</f>
        <v>16501013</v>
      </c>
      <c r="E761" s="647">
        <v>16501013</v>
      </c>
      <c r="G761" s="648"/>
    </row>
    <row r="762" spans="1:7">
      <c r="A762" s="647">
        <v>16501003</v>
      </c>
      <c r="B762" s="647" t="s">
        <v>1263</v>
      </c>
      <c r="C762" s="648">
        <v>37070</v>
      </c>
      <c r="D762" s="647">
        <f>VLOOKUP($A$2:$A$971,BS!$A$8:$A$2407,1,0)</f>
        <v>16501003</v>
      </c>
      <c r="E762" s="648">
        <v>16501003</v>
      </c>
    </row>
    <row r="763" spans="1:7">
      <c r="A763" s="647">
        <v>16500911</v>
      </c>
      <c r="B763" s="647" t="s">
        <v>2640</v>
      </c>
      <c r="C763" s="648">
        <v>242949</v>
      </c>
      <c r="D763" s="647">
        <f>VLOOKUP($A$2:$A$971,BS!$A$8:$A$2407,1,0)</f>
        <v>16500911</v>
      </c>
      <c r="E763" s="648">
        <v>16500911</v>
      </c>
    </row>
    <row r="764" spans="1:7">
      <c r="A764" s="647">
        <v>16500901</v>
      </c>
      <c r="B764" s="647" t="s">
        <v>2449</v>
      </c>
      <c r="C764" s="648">
        <v>628342.56999999995</v>
      </c>
      <c r="D764" s="647">
        <f>VLOOKUP($A$2:$A$971,BS!$A$8:$A$2407,1,0)</f>
        <v>16500901</v>
      </c>
      <c r="E764" s="648">
        <v>16500901</v>
      </c>
      <c r="G764" s="648"/>
    </row>
    <row r="765" spans="1:7">
      <c r="A765" s="647">
        <v>16500893</v>
      </c>
      <c r="B765" s="647" t="s">
        <v>2557</v>
      </c>
      <c r="C765" s="648">
        <v>56844.12</v>
      </c>
      <c r="D765" s="647">
        <f>VLOOKUP($A$2:$A$971,BS!$A$8:$A$2407,1,0)</f>
        <v>16500893</v>
      </c>
      <c r="E765" s="648">
        <v>16500893</v>
      </c>
      <c r="G765" s="648"/>
    </row>
    <row r="766" spans="1:7">
      <c r="A766" s="647">
        <v>16500881</v>
      </c>
      <c r="B766" s="647" t="s">
        <v>2062</v>
      </c>
      <c r="C766" s="648">
        <v>625000</v>
      </c>
      <c r="D766" s="647">
        <f>VLOOKUP($A$2:$A$971,BS!$A$8:$A$2407,1,0)</f>
        <v>16500881</v>
      </c>
      <c r="E766" s="647">
        <v>16500881</v>
      </c>
    </row>
    <row r="767" spans="1:7">
      <c r="A767" s="647">
        <v>16500783</v>
      </c>
      <c r="B767" s="647" t="s">
        <v>2572</v>
      </c>
      <c r="C767" s="648">
        <v>60090.39</v>
      </c>
      <c r="D767" s="647">
        <f>VLOOKUP($A$2:$A$971,BS!$A$8:$A$2407,1,0)</f>
        <v>16500783</v>
      </c>
      <c r="E767" s="648">
        <v>16500783</v>
      </c>
      <c r="G767" s="648"/>
    </row>
    <row r="768" spans="1:7">
      <c r="A768" s="647">
        <v>16500763</v>
      </c>
      <c r="B768" s="647" t="s">
        <v>2883</v>
      </c>
      <c r="C768" s="648">
        <v>161852.26999999999</v>
      </c>
      <c r="D768" s="647">
        <f>VLOOKUP($A$2:$A$971,BS!$A$8:$A$2407,1,0)</f>
        <v>16500763</v>
      </c>
      <c r="E768" s="648">
        <v>16500763</v>
      </c>
      <c r="G768" s="648"/>
    </row>
    <row r="769" spans="1:7">
      <c r="A769" s="647">
        <v>16500753</v>
      </c>
      <c r="B769" s="647" t="s">
        <v>2266</v>
      </c>
      <c r="C769" s="648">
        <v>185354.88</v>
      </c>
      <c r="D769" s="647">
        <f>VLOOKUP($A$2:$A$971,BS!$A$8:$A$2407,1,0)</f>
        <v>16500753</v>
      </c>
      <c r="E769" s="648">
        <v>16500753</v>
      </c>
      <c r="G769" s="648"/>
    </row>
    <row r="770" spans="1:7">
      <c r="A770" s="647">
        <v>16500743</v>
      </c>
      <c r="B770" s="647" t="s">
        <v>2265</v>
      </c>
      <c r="C770" s="648">
        <v>33056.589999999997</v>
      </c>
      <c r="D770" s="647">
        <f>VLOOKUP($A$2:$A$971,BS!$A$8:$A$2407,1,0)</f>
        <v>16500743</v>
      </c>
      <c r="E770" s="647">
        <v>16500743</v>
      </c>
      <c r="G770" s="648"/>
    </row>
    <row r="771" spans="1:7">
      <c r="A771" s="647">
        <v>16500741</v>
      </c>
      <c r="B771" s="647" t="s">
        <v>1399</v>
      </c>
      <c r="C771" s="648">
        <v>1494481.1</v>
      </c>
      <c r="D771" s="647">
        <f>VLOOKUP($A$2:$A$971,BS!$A$8:$A$2407,1,0)</f>
        <v>16500741</v>
      </c>
      <c r="E771" s="647">
        <v>16500741</v>
      </c>
      <c r="G771" s="648"/>
    </row>
    <row r="772" spans="1:7">
      <c r="A772" s="647">
        <v>16500731</v>
      </c>
      <c r="B772" s="647" t="s">
        <v>1398</v>
      </c>
      <c r="C772" s="648">
        <v>1332915.57</v>
      </c>
      <c r="D772" s="647">
        <f>VLOOKUP($A$2:$A$971,BS!$A$8:$A$2407,1,0)</f>
        <v>16500731</v>
      </c>
      <c r="E772" s="648">
        <v>16500731</v>
      </c>
      <c r="G772" s="648"/>
    </row>
    <row r="773" spans="1:7">
      <c r="A773" s="647">
        <v>16500703</v>
      </c>
      <c r="B773" s="647" t="s">
        <v>2263</v>
      </c>
      <c r="C773" s="648">
        <v>6055.09</v>
      </c>
      <c r="D773" s="647">
        <f>VLOOKUP($A$2:$A$971,BS!$A$8:$A$2407,1,0)</f>
        <v>16500703</v>
      </c>
      <c r="E773" s="648">
        <v>16500703</v>
      </c>
      <c r="G773" s="648"/>
    </row>
    <row r="774" spans="1:7">
      <c r="A774" s="647">
        <v>16500693</v>
      </c>
      <c r="B774" s="647" t="s">
        <v>2235</v>
      </c>
      <c r="C774" s="648">
        <v>356906.38</v>
      </c>
      <c r="D774" s="647">
        <f>VLOOKUP($A$2:$A$971,BS!$A$8:$A$2407,1,0)</f>
        <v>16500693</v>
      </c>
      <c r="E774" s="648">
        <v>16500693</v>
      </c>
      <c r="G774" s="648"/>
    </row>
    <row r="775" spans="1:7">
      <c r="A775" s="647">
        <v>16500683</v>
      </c>
      <c r="B775" s="647" t="s">
        <v>2869</v>
      </c>
      <c r="C775" s="648">
        <v>15330</v>
      </c>
      <c r="D775" s="647">
        <f>VLOOKUP($A$2:$A$971,BS!$A$8:$A$2407,1,0)</f>
        <v>16500683</v>
      </c>
      <c r="E775" s="648">
        <v>16500683</v>
      </c>
    </row>
    <row r="776" spans="1:7">
      <c r="A776" s="647">
        <v>16500681</v>
      </c>
      <c r="B776" s="647" t="s">
        <v>928</v>
      </c>
      <c r="C776" s="648">
        <v>39834.78</v>
      </c>
      <c r="D776" s="647">
        <f>VLOOKUP($A$2:$A$971,BS!$A$8:$A$2407,1,0)</f>
        <v>16500681</v>
      </c>
      <c r="E776" s="648">
        <v>16500681</v>
      </c>
    </row>
    <row r="777" spans="1:7">
      <c r="A777" s="647">
        <v>16500673</v>
      </c>
      <c r="B777" s="647" t="s">
        <v>2458</v>
      </c>
      <c r="C777" s="648">
        <v>187974.05</v>
      </c>
      <c r="D777" s="647">
        <f>VLOOKUP($A$2:$A$971,BS!$A$8:$A$2407,1,0)</f>
        <v>16500673</v>
      </c>
      <c r="E777" s="647">
        <v>16500673</v>
      </c>
      <c r="G777" s="648"/>
    </row>
    <row r="778" spans="1:7">
      <c r="A778" s="647">
        <v>16500671</v>
      </c>
      <c r="B778" s="647" t="s">
        <v>481</v>
      </c>
      <c r="C778" s="648">
        <v>1987474.46</v>
      </c>
      <c r="D778" s="647">
        <f>VLOOKUP($A$2:$A$971,BS!$A$8:$A$2407,1,0)</f>
        <v>16500671</v>
      </c>
      <c r="E778" s="648">
        <v>16500671</v>
      </c>
      <c r="G778" s="648"/>
    </row>
    <row r="779" spans="1:7">
      <c r="A779" s="647">
        <v>16500661</v>
      </c>
      <c r="B779" s="647" t="s">
        <v>480</v>
      </c>
      <c r="C779" s="648">
        <v>1837404.38</v>
      </c>
      <c r="D779" s="647">
        <f>VLOOKUP($A$2:$A$971,BS!$A$8:$A$2407,1,0)</f>
        <v>16500661</v>
      </c>
      <c r="E779" s="648">
        <v>16500661</v>
      </c>
      <c r="G779" s="648"/>
    </row>
    <row r="780" spans="1:7">
      <c r="A780" s="647">
        <v>16500651</v>
      </c>
      <c r="B780" s="647" t="s">
        <v>479</v>
      </c>
      <c r="C780" s="648">
        <v>849299.34</v>
      </c>
      <c r="D780" s="647">
        <f>VLOOKUP($A$2:$A$971,BS!$A$8:$A$2407,1,0)</f>
        <v>16500651</v>
      </c>
      <c r="E780" s="647">
        <v>16500651</v>
      </c>
      <c r="G780" s="648"/>
    </row>
    <row r="781" spans="1:7">
      <c r="A781" s="647">
        <v>16500643</v>
      </c>
      <c r="B781" s="647" t="s">
        <v>3145</v>
      </c>
      <c r="C781" s="648">
        <v>87600</v>
      </c>
      <c r="D781" s="647">
        <f>VLOOKUP($A$2:$A$971,BS!$A$8:$A$2407,1,0)</f>
        <v>16500643</v>
      </c>
      <c r="E781" s="647">
        <v>16500643</v>
      </c>
      <c r="G781" s="648"/>
    </row>
    <row r="782" spans="1:7">
      <c r="A782" s="647">
        <v>16500633</v>
      </c>
      <c r="B782" s="647" t="s">
        <v>2148</v>
      </c>
      <c r="C782" s="648">
        <v>841739.06</v>
      </c>
      <c r="D782" s="647">
        <f>VLOOKUP($A$2:$A$971,BS!$A$8:$A$2407,1,0)</f>
        <v>16500633</v>
      </c>
      <c r="E782" s="648">
        <v>16500633</v>
      </c>
      <c r="G782" s="648"/>
    </row>
    <row r="783" spans="1:7">
      <c r="A783" s="647">
        <v>16500623</v>
      </c>
      <c r="B783" s="647" t="s">
        <v>533</v>
      </c>
      <c r="C783" s="647">
        <v>0</v>
      </c>
      <c r="D783" s="647">
        <f>VLOOKUP($A$2:$A$971,BS!$A$8:$A$2407,1,0)</f>
        <v>16500623</v>
      </c>
      <c r="E783" s="648">
        <v>16500623</v>
      </c>
      <c r="G783" s="648"/>
    </row>
    <row r="784" spans="1:7">
      <c r="A784" s="647">
        <v>16500622</v>
      </c>
      <c r="B784" s="647" t="s">
        <v>1868</v>
      </c>
      <c r="C784" s="648">
        <v>73211.66</v>
      </c>
      <c r="D784" s="647">
        <f>VLOOKUP($A$2:$A$971,BS!$A$8:$A$2407,1,0)</f>
        <v>16500622</v>
      </c>
      <c r="E784" s="648">
        <v>16500622</v>
      </c>
      <c r="G784" s="648"/>
    </row>
    <row r="785" spans="1:7">
      <c r="A785" s="647">
        <v>16500612</v>
      </c>
      <c r="B785" s="647" t="s">
        <v>1077</v>
      </c>
      <c r="C785" s="648">
        <v>374883.32</v>
      </c>
      <c r="D785" s="647">
        <f>VLOOKUP($A$2:$A$971,BS!$A$8:$A$2407,1,0)</f>
        <v>16500612</v>
      </c>
      <c r="E785" s="648">
        <v>16500612</v>
      </c>
      <c r="G785" s="648"/>
    </row>
    <row r="786" spans="1:7">
      <c r="A786" s="647">
        <v>16500611</v>
      </c>
      <c r="B786" s="647" t="s">
        <v>759</v>
      </c>
      <c r="C786" s="648">
        <v>597774.18000000005</v>
      </c>
      <c r="D786" s="647">
        <f>VLOOKUP($A$2:$A$971,BS!$A$8:$A$2407,1,0)</f>
        <v>16500611</v>
      </c>
      <c r="E786" s="647">
        <v>16500611</v>
      </c>
    </row>
    <row r="787" spans="1:7">
      <c r="A787" s="647">
        <v>16500601</v>
      </c>
      <c r="B787" s="647" t="s">
        <v>927</v>
      </c>
      <c r="C787" s="648">
        <v>756659.31</v>
      </c>
      <c r="D787" s="647">
        <f>VLOOKUP($A$2:$A$971,BS!$A$8:$A$2407,1,0)</f>
        <v>16500601</v>
      </c>
      <c r="E787" s="647">
        <v>16500601</v>
      </c>
    </row>
    <row r="788" spans="1:7">
      <c r="A788" s="647">
        <v>16500591</v>
      </c>
      <c r="B788" s="647" t="s">
        <v>959</v>
      </c>
      <c r="C788" s="648">
        <v>177139.5</v>
      </c>
      <c r="D788" s="647">
        <f>VLOOKUP($A$2:$A$971,BS!$A$8:$A$2407,1,0)</f>
        <v>16500591</v>
      </c>
      <c r="E788" s="648">
        <v>16500591</v>
      </c>
      <c r="G788" s="648"/>
    </row>
    <row r="789" spans="1:7">
      <c r="A789" s="647">
        <v>16500563</v>
      </c>
      <c r="B789" s="647" t="s">
        <v>188</v>
      </c>
      <c r="C789" s="648">
        <v>121697.77</v>
      </c>
      <c r="D789" s="647">
        <f>VLOOKUP($A$2:$A$971,BS!$A$8:$A$2407,1,0)</f>
        <v>16500563</v>
      </c>
      <c r="E789" s="648">
        <v>16500563</v>
      </c>
      <c r="G789" s="648"/>
    </row>
    <row r="790" spans="1:7">
      <c r="A790" s="647">
        <v>16500553</v>
      </c>
      <c r="B790" s="647" t="s">
        <v>1565</v>
      </c>
      <c r="C790" s="647">
        <v>397.5</v>
      </c>
      <c r="D790" s="647">
        <f>VLOOKUP($A$2:$A$971,BS!$A$8:$A$2407,1,0)</f>
        <v>16500553</v>
      </c>
      <c r="E790" s="648">
        <v>16500553</v>
      </c>
      <c r="G790" s="648"/>
    </row>
    <row r="791" spans="1:7">
      <c r="A791" s="647">
        <v>16500532</v>
      </c>
      <c r="B791" s="647" t="s">
        <v>2819</v>
      </c>
      <c r="C791" s="648">
        <v>2862052.5</v>
      </c>
      <c r="D791" s="647">
        <f>VLOOKUP($A$2:$A$971,BS!$A$8:$A$2407,1,0)</f>
        <v>16500532</v>
      </c>
      <c r="E791" s="648">
        <v>16500532</v>
      </c>
      <c r="G791" s="648"/>
    </row>
    <row r="792" spans="1:7">
      <c r="A792" s="647">
        <v>16500443</v>
      </c>
      <c r="B792" s="647" t="s">
        <v>2443</v>
      </c>
      <c r="C792" s="648">
        <v>262598.11</v>
      </c>
      <c r="D792" s="647">
        <f>VLOOKUP($A$2:$A$971,BS!$A$8:$A$2407,1,0)</f>
        <v>16500443</v>
      </c>
      <c r="E792" s="648">
        <v>16500443</v>
      </c>
      <c r="G792" s="648"/>
    </row>
    <row r="793" spans="1:7">
      <c r="A793" s="647">
        <v>16500433</v>
      </c>
      <c r="B793" s="647" t="s">
        <v>2442</v>
      </c>
      <c r="C793" s="648">
        <v>284427.76</v>
      </c>
      <c r="D793" s="647">
        <f>VLOOKUP($A$2:$A$971,BS!$A$8:$A$2407,1,0)</f>
        <v>16500433</v>
      </c>
      <c r="E793" s="648">
        <v>16500433</v>
      </c>
      <c r="G793" s="648"/>
    </row>
    <row r="794" spans="1:7">
      <c r="A794" s="647">
        <v>16500413</v>
      </c>
      <c r="B794" s="647" t="s">
        <v>2705</v>
      </c>
      <c r="C794" s="648">
        <v>371781.7</v>
      </c>
      <c r="D794" s="647">
        <f>VLOOKUP($A$2:$A$971,BS!$A$8:$A$2407,1,0)</f>
        <v>16500413</v>
      </c>
      <c r="E794" s="648">
        <v>16500413</v>
      </c>
    </row>
    <row r="795" spans="1:7">
      <c r="A795" s="647">
        <v>16500383</v>
      </c>
      <c r="B795" s="647" t="s">
        <v>2144</v>
      </c>
      <c r="C795" s="648">
        <v>759847.06</v>
      </c>
      <c r="D795" s="647">
        <f>VLOOKUP($A$2:$A$971,BS!$A$8:$A$2407,1,0)</f>
        <v>16500383</v>
      </c>
      <c r="E795" s="648">
        <v>16500383</v>
      </c>
    </row>
    <row r="796" spans="1:7">
      <c r="A796" s="647">
        <v>16500373</v>
      </c>
      <c r="B796" s="647" t="s">
        <v>483</v>
      </c>
      <c r="C796" s="647">
        <v>0</v>
      </c>
      <c r="D796" s="647">
        <f>VLOOKUP($A$2:$A$971,BS!$A$8:$A$2407,1,0)</f>
        <v>16500373</v>
      </c>
      <c r="E796" s="648">
        <v>16500373</v>
      </c>
      <c r="G796" s="648"/>
    </row>
    <row r="797" spans="1:7">
      <c r="A797" s="647">
        <v>16500333</v>
      </c>
      <c r="B797" s="647" t="s">
        <v>1139</v>
      </c>
      <c r="C797" s="648">
        <v>1073.31</v>
      </c>
      <c r="D797" s="647">
        <f>VLOOKUP($A$2:$A$971,BS!$A$8:$A$2407,1,0)</f>
        <v>16500333</v>
      </c>
      <c r="E797" s="648">
        <v>16500333</v>
      </c>
      <c r="G797" s="648"/>
    </row>
    <row r="798" spans="1:7">
      <c r="A798" s="647">
        <v>16500251</v>
      </c>
      <c r="B798" s="647" t="s">
        <v>2653</v>
      </c>
      <c r="C798" s="648">
        <v>29895.62</v>
      </c>
      <c r="D798" s="647">
        <f>VLOOKUP($A$2:$A$971,BS!$A$8:$A$2407,1,0)</f>
        <v>16500251</v>
      </c>
      <c r="E798" s="648">
        <v>16500251</v>
      </c>
      <c r="G798" s="648"/>
    </row>
    <row r="799" spans="1:7">
      <c r="A799" s="647">
        <v>16500183</v>
      </c>
      <c r="B799" s="647" t="s">
        <v>2727</v>
      </c>
      <c r="C799" s="648">
        <v>12252.19</v>
      </c>
      <c r="D799" s="647">
        <f>VLOOKUP($A$2:$A$971,BS!$A$8:$A$2407,1,0)</f>
        <v>16500183</v>
      </c>
      <c r="E799" s="648">
        <v>16500183</v>
      </c>
      <c r="G799" s="648"/>
    </row>
    <row r="800" spans="1:7">
      <c r="A800" s="647">
        <v>16500173</v>
      </c>
      <c r="B800" s="647" t="s">
        <v>2715</v>
      </c>
      <c r="C800" s="647">
        <v>0</v>
      </c>
      <c r="D800" s="647">
        <f>VLOOKUP($A$2:$A$971,BS!$A$8:$A$2407,1,0)</f>
        <v>16500173</v>
      </c>
      <c r="E800" s="648">
        <v>16500173</v>
      </c>
      <c r="G800" s="648"/>
    </row>
    <row r="801" spans="1:7">
      <c r="A801" s="647">
        <v>16500153</v>
      </c>
      <c r="B801" s="647" t="s">
        <v>2455</v>
      </c>
      <c r="C801" s="648">
        <v>19958.060000000001</v>
      </c>
      <c r="D801" s="647">
        <f>VLOOKUP($A$2:$A$971,BS!$A$8:$A$2407,1,0)</f>
        <v>16500153</v>
      </c>
      <c r="E801" s="648">
        <v>16500153</v>
      </c>
      <c r="G801" s="648"/>
    </row>
    <row r="802" spans="1:7">
      <c r="A802" s="647">
        <v>16500143</v>
      </c>
      <c r="B802" s="647" t="s">
        <v>2503</v>
      </c>
      <c r="C802" s="648">
        <v>98402.95</v>
      </c>
      <c r="D802" s="647">
        <f>VLOOKUP($A$2:$A$971,BS!$A$8:$A$2407,1,0)</f>
        <v>16500143</v>
      </c>
      <c r="E802" s="648">
        <v>16500143</v>
      </c>
      <c r="G802" s="648"/>
    </row>
    <row r="803" spans="1:7">
      <c r="A803" s="647">
        <v>16500123</v>
      </c>
      <c r="B803" s="647" t="s">
        <v>738</v>
      </c>
      <c r="C803" s="648">
        <v>1014950.94</v>
      </c>
      <c r="D803" s="647">
        <f>VLOOKUP($A$2:$A$971,BS!$A$8:$A$2407,1,0)</f>
        <v>16500123</v>
      </c>
      <c r="E803" s="648">
        <v>16500123</v>
      </c>
    </row>
    <row r="804" spans="1:7">
      <c r="A804" s="647">
        <v>16500103</v>
      </c>
      <c r="B804" s="647" t="s">
        <v>365</v>
      </c>
      <c r="C804" s="648">
        <v>20000</v>
      </c>
      <c r="D804" s="647">
        <f>VLOOKUP($A$2:$A$971,BS!$A$8:$A$2407,1,0)</f>
        <v>16500103</v>
      </c>
      <c r="E804" s="648">
        <v>16500103</v>
      </c>
      <c r="G804" s="648"/>
    </row>
    <row r="805" spans="1:7">
      <c r="A805" s="647">
        <v>16500083</v>
      </c>
      <c r="B805" s="647" t="s">
        <v>421</v>
      </c>
      <c r="C805" s="648">
        <v>299700.75</v>
      </c>
      <c r="D805" s="647">
        <f>VLOOKUP($A$2:$A$971,BS!$A$8:$A$2407,1,0)</f>
        <v>16500083</v>
      </c>
      <c r="E805" s="648">
        <v>16500083</v>
      </c>
      <c r="G805" s="648"/>
    </row>
    <row r="806" spans="1:7">
      <c r="A806" s="647">
        <v>16500071</v>
      </c>
      <c r="B806" s="647" t="s">
        <v>2555</v>
      </c>
      <c r="C806" s="648">
        <v>127136.11</v>
      </c>
      <c r="D806" s="647">
        <f>VLOOKUP($A$2:$A$971,BS!$A$8:$A$2407,1,0)</f>
        <v>16500071</v>
      </c>
      <c r="E806" s="648">
        <v>16500071</v>
      </c>
      <c r="G806" s="648"/>
    </row>
    <row r="807" spans="1:7">
      <c r="A807" s="647">
        <v>16500063</v>
      </c>
      <c r="B807" s="647" t="s">
        <v>1937</v>
      </c>
      <c r="C807" s="648">
        <v>329804.24</v>
      </c>
      <c r="D807" s="647">
        <f>VLOOKUP($A$2:$A$971,BS!$A$8:$A$2407,1,0)</f>
        <v>16500063</v>
      </c>
      <c r="E807" s="648">
        <v>16500063</v>
      </c>
      <c r="G807" s="648"/>
    </row>
    <row r="808" spans="1:7">
      <c r="A808" s="647">
        <v>16500013</v>
      </c>
      <c r="B808" s="647" t="s">
        <v>601</v>
      </c>
      <c r="C808" s="648">
        <v>3192139.13</v>
      </c>
      <c r="D808" s="647">
        <f>VLOOKUP($A$2:$A$971,BS!$A$8:$A$2407,1,0)</f>
        <v>16500013</v>
      </c>
      <c r="E808" s="648">
        <v>16500013</v>
      </c>
    </row>
    <row r="809" spans="1:7">
      <c r="A809" s="647">
        <v>16420012</v>
      </c>
      <c r="B809" s="647" t="s">
        <v>112</v>
      </c>
      <c r="C809" s="648">
        <v>56111.03</v>
      </c>
      <c r="D809" s="647">
        <f>VLOOKUP($A$2:$A$971,BS!$A$8:$A$2407,1,0)</f>
        <v>16420012</v>
      </c>
      <c r="E809" s="648">
        <v>16420012</v>
      </c>
      <c r="G809" s="648"/>
    </row>
    <row r="810" spans="1:7">
      <c r="A810" s="647">
        <v>16420002</v>
      </c>
      <c r="B810" s="647" t="s">
        <v>600</v>
      </c>
      <c r="C810" s="648">
        <v>576201.30000000005</v>
      </c>
      <c r="D810" s="647">
        <f>VLOOKUP($A$2:$A$971,BS!$A$8:$A$2407,1,0)</f>
        <v>16420002</v>
      </c>
      <c r="E810" s="648">
        <v>16420002</v>
      </c>
      <c r="G810" s="648"/>
    </row>
    <row r="811" spans="1:7">
      <c r="A811" s="647">
        <v>16410022</v>
      </c>
      <c r="B811" s="647" t="s">
        <v>315</v>
      </c>
      <c r="C811" s="648">
        <v>11347459.5</v>
      </c>
      <c r="D811" s="647">
        <f>VLOOKUP($A$2:$A$971,BS!$A$8:$A$2407,1,0)</f>
        <v>16410022</v>
      </c>
      <c r="E811" s="648">
        <v>16410022</v>
      </c>
      <c r="G811" s="648"/>
    </row>
    <row r="812" spans="1:7">
      <c r="A812" s="647">
        <v>16410012</v>
      </c>
      <c r="B812" s="647" t="s">
        <v>798</v>
      </c>
      <c r="C812" s="648">
        <v>4712054.49</v>
      </c>
      <c r="D812" s="647">
        <f>VLOOKUP($A$2:$A$971,BS!$A$8:$A$2407,1,0)</f>
        <v>16410012</v>
      </c>
      <c r="E812" s="648">
        <v>16410012</v>
      </c>
      <c r="G812" s="648"/>
    </row>
    <row r="813" spans="1:7">
      <c r="A813" s="647">
        <v>16410002</v>
      </c>
      <c r="B813" s="647" t="s">
        <v>1330</v>
      </c>
      <c r="C813" s="648">
        <v>12624362.99</v>
      </c>
      <c r="D813" s="647">
        <f>VLOOKUP($A$2:$A$971,BS!$A$8:$A$2407,1,0)</f>
        <v>16410002</v>
      </c>
      <c r="E813" s="648">
        <v>16410002</v>
      </c>
      <c r="G813" s="648"/>
    </row>
    <row r="814" spans="1:7">
      <c r="A814" s="647">
        <v>16300093</v>
      </c>
      <c r="B814" s="647" t="s">
        <v>1246</v>
      </c>
      <c r="C814" s="648">
        <v>1118764.22</v>
      </c>
      <c r="D814" s="647">
        <f>VLOOKUP($A$2:$A$971,BS!$A$8:$A$2407,1,0)</f>
        <v>16300093</v>
      </c>
      <c r="E814" s="648">
        <v>16300093</v>
      </c>
      <c r="G814" s="648"/>
    </row>
    <row r="815" spans="1:7">
      <c r="A815" s="647">
        <v>16300063</v>
      </c>
      <c r="B815" s="647" t="s">
        <v>1294</v>
      </c>
      <c r="C815" s="648">
        <v>848709.36</v>
      </c>
      <c r="D815" s="647">
        <f>VLOOKUP($A$2:$A$971,BS!$A$8:$A$2407,1,0)</f>
        <v>16300063</v>
      </c>
      <c r="E815" s="648">
        <v>16300063</v>
      </c>
      <c r="G815" s="648"/>
    </row>
    <row r="816" spans="1:7">
      <c r="A816" s="647">
        <v>16300023</v>
      </c>
      <c r="B816" s="647" t="s">
        <v>1293</v>
      </c>
      <c r="C816" s="648">
        <v>3328234.46</v>
      </c>
      <c r="D816" s="647">
        <f>VLOOKUP($A$2:$A$971,BS!$A$8:$A$2407,1,0)</f>
        <v>16300023</v>
      </c>
      <c r="E816" s="648">
        <v>16300023</v>
      </c>
      <c r="G816" s="648"/>
    </row>
    <row r="817" spans="1:7">
      <c r="A817" s="647">
        <v>15810001</v>
      </c>
      <c r="B817" s="647" t="s">
        <v>3173</v>
      </c>
      <c r="C817" s="648">
        <v>34267.199999999997</v>
      </c>
      <c r="D817" s="647">
        <f>VLOOKUP($A$2:$A$971,BS!$A$8:$A$2407,1,0)</f>
        <v>15810001</v>
      </c>
      <c r="E817" s="648">
        <v>15810001</v>
      </c>
      <c r="G817" s="648"/>
    </row>
    <row r="818" spans="1:7">
      <c r="A818" s="647">
        <v>15600003</v>
      </c>
      <c r="B818" s="647" t="s">
        <v>2980</v>
      </c>
      <c r="C818" s="648">
        <v>176401.24</v>
      </c>
      <c r="D818" s="647">
        <f>VLOOKUP($A$2:$A$971,BS!$A$8:$A$2407,1,0)</f>
        <v>15600003</v>
      </c>
      <c r="E818" s="648">
        <v>15600003</v>
      </c>
      <c r="G818" s="648"/>
    </row>
    <row r="819" spans="1:7">
      <c r="A819" s="647">
        <v>15400181</v>
      </c>
      <c r="B819" s="647" t="s">
        <v>2615</v>
      </c>
      <c r="C819" s="648">
        <v>3799941.29</v>
      </c>
      <c r="D819" s="647">
        <f>VLOOKUP($A$2:$A$971,BS!$A$8:$A$2407,1,0)</f>
        <v>15400181</v>
      </c>
      <c r="E819" s="648">
        <v>15400181</v>
      </c>
    </row>
    <row r="820" spans="1:7">
      <c r="A820" s="647">
        <v>15400103</v>
      </c>
      <c r="B820" s="647" t="s">
        <v>1249</v>
      </c>
      <c r="C820" s="648">
        <v>4630356.8600000003</v>
      </c>
      <c r="D820" s="647">
        <f>VLOOKUP($A$2:$A$971,BS!$A$8:$A$2407,1,0)</f>
        <v>15400103</v>
      </c>
      <c r="E820" s="648">
        <v>15400103</v>
      </c>
      <c r="G820" s="648"/>
    </row>
    <row r="821" spans="1:7">
      <c r="A821" s="647">
        <v>15400102</v>
      </c>
      <c r="B821" s="647" t="s">
        <v>590</v>
      </c>
      <c r="C821" s="648">
        <v>6153450.9900000002</v>
      </c>
      <c r="D821" s="647">
        <f>VLOOKUP($A$2:$A$971,BS!$A$8:$A$2407,1,0)</f>
        <v>15400102</v>
      </c>
      <c r="E821" s="648">
        <v>15400102</v>
      </c>
      <c r="G821" s="648"/>
    </row>
    <row r="822" spans="1:7">
      <c r="A822" s="647">
        <v>15400101</v>
      </c>
      <c r="B822" s="647" t="s">
        <v>589</v>
      </c>
      <c r="C822" s="648">
        <v>36619755.640000001</v>
      </c>
      <c r="D822" s="647">
        <f>VLOOKUP($A$2:$A$971,BS!$A$8:$A$2407,1,0)</f>
        <v>15400101</v>
      </c>
      <c r="E822" s="648">
        <v>15400101</v>
      </c>
      <c r="G822" s="648"/>
    </row>
    <row r="823" spans="1:7">
      <c r="A823" s="647">
        <v>15400061</v>
      </c>
      <c r="B823" s="647" t="s">
        <v>1245</v>
      </c>
      <c r="C823" s="648">
        <v>19511310.670000002</v>
      </c>
      <c r="D823" s="647">
        <f>VLOOKUP($A$2:$A$971,BS!$A$8:$A$2407,1,0)</f>
        <v>15400061</v>
      </c>
      <c r="E823" s="648">
        <v>15400061</v>
      </c>
      <c r="G823" s="648"/>
    </row>
    <row r="824" spans="1:7">
      <c r="A824" s="647">
        <v>15400041</v>
      </c>
      <c r="B824" s="647" t="s">
        <v>937</v>
      </c>
      <c r="C824" s="648">
        <v>4060571.79</v>
      </c>
      <c r="D824" s="647">
        <f>VLOOKUP($A$2:$A$971,BS!$A$8:$A$2407,1,0)</f>
        <v>15400041</v>
      </c>
      <c r="E824" s="647">
        <v>15400041</v>
      </c>
    </row>
    <row r="825" spans="1:7">
      <c r="A825" s="647">
        <v>15400033</v>
      </c>
      <c r="B825" s="647" t="s">
        <v>1235</v>
      </c>
      <c r="C825" s="648">
        <v>-9599320.4100000001</v>
      </c>
      <c r="D825" s="647">
        <f>VLOOKUP($A$2:$A$971,BS!$A$8:$A$2407,1,0)</f>
        <v>15400033</v>
      </c>
      <c r="E825" s="648">
        <v>15400033</v>
      </c>
    </row>
    <row r="826" spans="1:7">
      <c r="A826" s="647">
        <v>15400031</v>
      </c>
      <c r="B826" s="647" t="s">
        <v>1185</v>
      </c>
      <c r="C826" s="648">
        <v>5327437.87</v>
      </c>
      <c r="D826" s="647">
        <f>VLOOKUP($A$2:$A$971,BS!$A$8:$A$2407,1,0)</f>
        <v>15400031</v>
      </c>
      <c r="E826" s="648">
        <v>15400031</v>
      </c>
    </row>
    <row r="827" spans="1:7">
      <c r="A827" s="647">
        <v>15400023</v>
      </c>
      <c r="B827" s="647" t="s">
        <v>1661</v>
      </c>
      <c r="C827" s="648">
        <v>9599320.4100000001</v>
      </c>
      <c r="D827" s="647">
        <f>VLOOKUP($A$2:$A$971,BS!$A$8:$A$2407,1,0)</f>
        <v>15400023</v>
      </c>
      <c r="E827" s="648">
        <v>15400023</v>
      </c>
      <c r="G827" s="648"/>
    </row>
    <row r="828" spans="1:7">
      <c r="A828" s="647">
        <v>15111001</v>
      </c>
      <c r="B828" s="647" t="s">
        <v>1357</v>
      </c>
      <c r="C828" s="648">
        <v>248718.36</v>
      </c>
      <c r="D828" s="647">
        <f>VLOOKUP($A$2:$A$971,BS!$A$8:$A$2407,1,0)</f>
        <v>15111001</v>
      </c>
      <c r="E828" s="648">
        <v>15111001</v>
      </c>
      <c r="G828" s="648"/>
    </row>
    <row r="829" spans="1:7">
      <c r="A829" s="647">
        <v>15100271</v>
      </c>
      <c r="B829" s="647" t="s">
        <v>2660</v>
      </c>
      <c r="C829" s="648">
        <v>2779877.84</v>
      </c>
      <c r="D829" s="647">
        <f>VLOOKUP($A$2:$A$971,BS!$A$8:$A$2407,1,0)</f>
        <v>15100271</v>
      </c>
      <c r="E829" s="648">
        <v>15100271</v>
      </c>
      <c r="G829" s="648"/>
    </row>
    <row r="830" spans="1:7">
      <c r="A830" s="647">
        <v>15100231</v>
      </c>
      <c r="B830" s="647" t="s">
        <v>1439</v>
      </c>
      <c r="C830" s="647">
        <v>0</v>
      </c>
      <c r="D830" s="647">
        <f>VLOOKUP($A$2:$A$971,BS!$A$8:$A$2407,1,0)</f>
        <v>15100231</v>
      </c>
      <c r="E830" s="648">
        <v>15100231</v>
      </c>
      <c r="G830" s="648"/>
    </row>
    <row r="831" spans="1:7">
      <c r="A831" s="647">
        <v>15100221</v>
      </c>
      <c r="B831" s="647" t="s">
        <v>1438</v>
      </c>
      <c r="C831" s="648">
        <v>894538.95</v>
      </c>
      <c r="D831" s="647">
        <f>VLOOKUP($A$2:$A$971,BS!$A$8:$A$2407,1,0)</f>
        <v>15100221</v>
      </c>
      <c r="E831" s="648">
        <v>15100221</v>
      </c>
      <c r="G831" s="648"/>
    </row>
    <row r="832" spans="1:7">
      <c r="A832" s="647">
        <v>15100211</v>
      </c>
      <c r="B832" s="647" t="s">
        <v>157</v>
      </c>
      <c r="C832" s="648">
        <v>-65486.59</v>
      </c>
      <c r="D832" s="647">
        <f>VLOOKUP($A$2:$A$971,BS!$A$8:$A$2407,1,0)</f>
        <v>15100211</v>
      </c>
      <c r="E832" s="648">
        <v>15100211</v>
      </c>
      <c r="G832" s="648"/>
    </row>
    <row r="833" spans="1:7">
      <c r="A833" s="647">
        <v>15100181</v>
      </c>
      <c r="B833" s="647" t="s">
        <v>1462</v>
      </c>
      <c r="C833" s="648">
        <v>143695.10999999999</v>
      </c>
      <c r="D833" s="647">
        <f>VLOOKUP($A$2:$A$971,BS!$A$8:$A$2407,1,0)</f>
        <v>15100181</v>
      </c>
      <c r="E833" s="648">
        <v>15100181</v>
      </c>
      <c r="G833" s="648"/>
    </row>
    <row r="834" spans="1:7">
      <c r="A834" s="647">
        <v>15100122</v>
      </c>
      <c r="B834" s="647" t="s">
        <v>461</v>
      </c>
      <c r="C834" s="648">
        <v>296599.96000000002</v>
      </c>
      <c r="D834" s="647">
        <f>VLOOKUP($A$2:$A$971,BS!$A$8:$A$2407,1,0)</f>
        <v>15100122</v>
      </c>
      <c r="E834" s="648">
        <v>15100122</v>
      </c>
    </row>
    <row r="835" spans="1:7">
      <c r="A835" s="647">
        <v>15100101</v>
      </c>
      <c r="B835" s="647" t="s">
        <v>205</v>
      </c>
      <c r="C835" s="648">
        <v>4636853.67</v>
      </c>
      <c r="D835" s="647">
        <f>VLOOKUP($A$2:$A$971,BS!$A$8:$A$2407,1,0)</f>
        <v>15100101</v>
      </c>
      <c r="E835" s="648">
        <v>15100101</v>
      </c>
    </row>
    <row r="836" spans="1:7">
      <c r="A836" s="647">
        <v>15100091</v>
      </c>
      <c r="B836" s="647" t="s">
        <v>2200</v>
      </c>
      <c r="C836" s="648">
        <v>1780462.46</v>
      </c>
      <c r="D836" s="647">
        <f>VLOOKUP($A$2:$A$971,BS!$A$8:$A$2407,1,0)</f>
        <v>15100091</v>
      </c>
      <c r="E836" s="648">
        <v>15100091</v>
      </c>
    </row>
    <row r="837" spans="1:7">
      <c r="A837" s="647">
        <v>15100081</v>
      </c>
      <c r="B837" s="647" t="s">
        <v>1193</v>
      </c>
      <c r="C837" s="648">
        <v>1557880.78</v>
      </c>
      <c r="D837" s="647">
        <f>VLOOKUP($A$2:$A$971,BS!$A$8:$A$2407,1,0)</f>
        <v>15100081</v>
      </c>
      <c r="E837" s="648">
        <v>15100081</v>
      </c>
    </row>
    <row r="838" spans="1:7">
      <c r="A838" s="647">
        <v>15100061</v>
      </c>
      <c r="B838" s="647" t="s">
        <v>918</v>
      </c>
      <c r="C838" s="648">
        <v>42068.97</v>
      </c>
      <c r="D838" s="647">
        <f>VLOOKUP($A$2:$A$971,BS!$A$8:$A$2407,1,0)</f>
        <v>15100061</v>
      </c>
      <c r="E838" s="648">
        <v>15100061</v>
      </c>
    </row>
    <row r="839" spans="1:7">
      <c r="A839" s="647">
        <v>15100041</v>
      </c>
      <c r="B839" s="647" t="s">
        <v>1192</v>
      </c>
      <c r="C839" s="648">
        <v>349093.99</v>
      </c>
      <c r="D839" s="647">
        <f>VLOOKUP($A$2:$A$971,BS!$A$8:$A$2407,1,0)</f>
        <v>15100041</v>
      </c>
      <c r="E839" s="648">
        <v>15100041</v>
      </c>
      <c r="G839" s="648"/>
    </row>
    <row r="840" spans="1:7">
      <c r="A840" s="647">
        <v>15100031</v>
      </c>
      <c r="B840" s="647" t="s">
        <v>42</v>
      </c>
      <c r="C840" s="648">
        <v>2668279.9900000002</v>
      </c>
      <c r="D840" s="647">
        <f>VLOOKUP($A$2:$A$971,BS!$A$8:$A$2407,1,0)</f>
        <v>15100031</v>
      </c>
      <c r="E840" s="648">
        <v>15100031</v>
      </c>
      <c r="G840" s="648"/>
    </row>
    <row r="841" spans="1:7">
      <c r="A841" s="647">
        <v>15100021</v>
      </c>
      <c r="B841" s="647" t="s">
        <v>260</v>
      </c>
      <c r="C841" s="648">
        <v>3213588.56</v>
      </c>
      <c r="D841" s="647">
        <f>VLOOKUP($A$2:$A$971,BS!$A$8:$A$2407,1,0)</f>
        <v>15100021</v>
      </c>
      <c r="E841" s="648">
        <v>15100021</v>
      </c>
    </row>
    <row r="842" spans="1:7">
      <c r="A842" s="647">
        <v>14600000</v>
      </c>
      <c r="B842" s="647" t="s">
        <v>220</v>
      </c>
      <c r="C842" s="648">
        <v>652543.68000000005</v>
      </c>
      <c r="D842" s="647">
        <f>VLOOKUP($A$2:$A$971,BS!$A$8:$A$2407,1,0)</f>
        <v>14600000</v>
      </c>
      <c r="E842" s="648">
        <v>14600000</v>
      </c>
      <c r="G842" s="648"/>
    </row>
    <row r="843" spans="1:7">
      <c r="A843" s="647">
        <v>14400353</v>
      </c>
      <c r="B843" s="647" t="s">
        <v>2752</v>
      </c>
      <c r="C843" s="648">
        <v>-838968.44</v>
      </c>
      <c r="D843" s="647">
        <f>VLOOKUP($A$2:$A$971,BS!$A$8:$A$2407,1,0)</f>
        <v>14400353</v>
      </c>
      <c r="E843" s="648">
        <v>14400353</v>
      </c>
      <c r="G843" s="648"/>
    </row>
    <row r="844" spans="1:7">
      <c r="A844" s="647">
        <v>14400343</v>
      </c>
      <c r="B844" s="647" t="s">
        <v>1447</v>
      </c>
      <c r="C844" s="648">
        <v>-1428622.82</v>
      </c>
      <c r="D844" s="647">
        <f>VLOOKUP($A$2:$A$971,BS!$A$8:$A$2407,1,0)</f>
        <v>14400343</v>
      </c>
      <c r="E844" s="648">
        <v>14400343</v>
      </c>
      <c r="G844" s="648"/>
    </row>
    <row r="845" spans="1:7">
      <c r="A845" s="647">
        <v>14400323</v>
      </c>
      <c r="B845" s="647" t="s">
        <v>2784</v>
      </c>
      <c r="C845" s="647">
        <v>-618.70000000000005</v>
      </c>
      <c r="D845" s="647">
        <f>VLOOKUP($A$2:$A$971,BS!$A$8:$A$2407,1,0)</f>
        <v>14400323</v>
      </c>
      <c r="E845" s="648">
        <v>14400323</v>
      </c>
      <c r="G845" s="648"/>
    </row>
    <row r="846" spans="1:7">
      <c r="A846" s="647">
        <v>14400313</v>
      </c>
      <c r="B846" s="647" t="s">
        <v>2783</v>
      </c>
      <c r="C846" s="648">
        <v>-12551.96</v>
      </c>
      <c r="D846" s="647">
        <f>VLOOKUP($A$2:$A$971,BS!$A$8:$A$2407,1,0)</f>
        <v>14400313</v>
      </c>
      <c r="E846" s="648">
        <v>14400313</v>
      </c>
    </row>
    <row r="847" spans="1:7">
      <c r="A847" s="647">
        <v>14400312</v>
      </c>
      <c r="B847" s="647" t="s">
        <v>2751</v>
      </c>
      <c r="C847" s="648">
        <v>-1367543.87</v>
      </c>
      <c r="D847" s="647">
        <f>VLOOKUP($A$2:$A$971,BS!$A$8:$A$2407,1,0)</f>
        <v>14400312</v>
      </c>
      <c r="E847" s="648">
        <v>14400312</v>
      </c>
    </row>
    <row r="848" spans="1:7">
      <c r="A848" s="647">
        <v>14400311</v>
      </c>
      <c r="B848" s="647" t="s">
        <v>2750</v>
      </c>
      <c r="C848" s="648">
        <v>-3988426.53</v>
      </c>
      <c r="D848" s="647">
        <f>VLOOKUP($A$2:$A$971,BS!$A$8:$A$2407,1,0)</f>
        <v>14400311</v>
      </c>
      <c r="E848" s="648">
        <v>14400311</v>
      </c>
      <c r="G848" s="648"/>
    </row>
    <row r="849" spans="1:7">
      <c r="A849" s="647">
        <v>14301041</v>
      </c>
      <c r="B849" s="647" t="s">
        <v>2973</v>
      </c>
      <c r="C849" s="648">
        <v>256512.88</v>
      </c>
      <c r="D849" s="647">
        <f>VLOOKUP($A$2:$A$971,BS!$A$8:$A$2407,1,0)</f>
        <v>14301041</v>
      </c>
      <c r="E849" s="648">
        <v>14301041</v>
      </c>
      <c r="G849" s="648"/>
    </row>
    <row r="850" spans="1:7">
      <c r="A850" s="647">
        <v>14301033</v>
      </c>
      <c r="B850" s="647" t="s">
        <v>2902</v>
      </c>
      <c r="C850" s="648">
        <v>53744.12</v>
      </c>
      <c r="D850" s="647">
        <f>VLOOKUP($A$2:$A$971,BS!$A$8:$A$2407,1,0)</f>
        <v>14301033</v>
      </c>
      <c r="E850" s="648">
        <v>14301033</v>
      </c>
      <c r="G850" s="648"/>
    </row>
    <row r="851" spans="1:7">
      <c r="A851" s="647">
        <v>14301022</v>
      </c>
      <c r="B851" s="647" t="s">
        <v>358</v>
      </c>
      <c r="C851" s="648">
        <v>5985175.9900000002</v>
      </c>
      <c r="D851" s="647">
        <f>VLOOKUP($A$2:$A$971,BS!$A$8:$A$2407,1,0)</f>
        <v>14301022</v>
      </c>
      <c r="E851" s="648">
        <v>14301022</v>
      </c>
      <c r="G851" s="648"/>
    </row>
    <row r="852" spans="1:7">
      <c r="A852" s="647">
        <v>14300921</v>
      </c>
      <c r="B852" s="647" t="s">
        <v>889</v>
      </c>
      <c r="C852" s="648">
        <v>667342.82999999996</v>
      </c>
      <c r="D852" s="647">
        <f>VLOOKUP($A$2:$A$971,BS!$A$8:$A$2407,1,0)</f>
        <v>14300921</v>
      </c>
      <c r="E852" s="648">
        <v>14300921</v>
      </c>
      <c r="G852" s="648"/>
    </row>
    <row r="853" spans="1:7">
      <c r="A853" s="647">
        <v>14300763</v>
      </c>
      <c r="B853" s="647" t="s">
        <v>2713</v>
      </c>
      <c r="C853" s="648">
        <v>1262575.3799999999</v>
      </c>
      <c r="D853" s="647">
        <f>VLOOKUP($A$2:$A$971,BS!$A$8:$A$2407,1,0)</f>
        <v>14300763</v>
      </c>
      <c r="E853" s="648">
        <v>14300763</v>
      </c>
      <c r="G853" s="648"/>
    </row>
    <row r="854" spans="1:7">
      <c r="A854" s="647">
        <v>14300743</v>
      </c>
      <c r="B854" s="647" t="s">
        <v>2749</v>
      </c>
      <c r="C854" s="648">
        <v>838968.44</v>
      </c>
      <c r="D854" s="647">
        <f>VLOOKUP($A$2:$A$971,BS!$A$8:$A$2407,1,0)</f>
        <v>14300743</v>
      </c>
      <c r="E854" s="648">
        <v>14300743</v>
      </c>
      <c r="G854" s="648"/>
    </row>
    <row r="855" spans="1:7">
      <c r="A855" s="647">
        <v>14300733</v>
      </c>
      <c r="B855" s="647" t="s">
        <v>2748</v>
      </c>
      <c r="C855" s="648">
        <v>14726543.77</v>
      </c>
      <c r="D855" s="647">
        <f>VLOOKUP($A$2:$A$971,BS!$A$8:$A$2407,1,0)</f>
        <v>14300733</v>
      </c>
      <c r="E855" s="647">
        <v>14300733</v>
      </c>
      <c r="G855" s="648"/>
    </row>
    <row r="856" spans="1:7">
      <c r="A856" s="647">
        <v>14300713</v>
      </c>
      <c r="B856" s="647" t="s">
        <v>2747</v>
      </c>
      <c r="C856" s="648">
        <v>26829.31</v>
      </c>
      <c r="D856" s="647">
        <f>VLOOKUP($A$2:$A$971,BS!$A$8:$A$2407,1,0)</f>
        <v>14300713</v>
      </c>
      <c r="E856" s="648">
        <v>14300713</v>
      </c>
      <c r="G856" s="648"/>
    </row>
    <row r="857" spans="1:7">
      <c r="A857" s="647">
        <v>14300703</v>
      </c>
      <c r="B857" s="647" t="s">
        <v>2746</v>
      </c>
      <c r="C857" s="648">
        <v>8642080.25</v>
      </c>
      <c r="D857" s="647">
        <f>VLOOKUP($A$2:$A$971,BS!$A$8:$A$2407,1,0)</f>
        <v>14300703</v>
      </c>
      <c r="E857" s="648">
        <v>14300703</v>
      </c>
      <c r="G857" s="648"/>
    </row>
    <row r="858" spans="1:7">
      <c r="A858" s="647">
        <v>14300341</v>
      </c>
      <c r="B858" s="647" t="s">
        <v>2791</v>
      </c>
      <c r="C858" s="647">
        <v>-14.34</v>
      </c>
      <c r="D858" s="647">
        <f>VLOOKUP($A$2:$A$971,BS!$A$8:$A$2407,1,0)</f>
        <v>14300341</v>
      </c>
      <c r="E858" s="648">
        <v>14300341</v>
      </c>
      <c r="G858" s="648"/>
    </row>
    <row r="859" spans="1:7">
      <c r="A859" s="647">
        <v>14300333</v>
      </c>
      <c r="B859" s="647" t="s">
        <v>917</v>
      </c>
      <c r="C859" s="648">
        <v>54524.22</v>
      </c>
      <c r="D859" s="647">
        <f>VLOOKUP($A$2:$A$971,BS!$A$8:$A$2407,1,0)</f>
        <v>14300333</v>
      </c>
      <c r="E859" s="648">
        <v>14300333</v>
      </c>
      <c r="G859" s="648"/>
    </row>
    <row r="860" spans="1:7">
      <c r="A860" s="647">
        <v>14300261</v>
      </c>
      <c r="B860" s="647" t="s">
        <v>446</v>
      </c>
      <c r="C860" s="648">
        <v>4452787.0199999996</v>
      </c>
      <c r="D860" s="647">
        <f>VLOOKUP($A$2:$A$971,BS!$A$8:$A$2407,1,0)</f>
        <v>14300261</v>
      </c>
      <c r="E860" s="648">
        <v>14300261</v>
      </c>
      <c r="G860" s="648"/>
    </row>
    <row r="861" spans="1:7">
      <c r="A861" s="647">
        <v>14300241</v>
      </c>
      <c r="B861" s="647" t="s">
        <v>2866</v>
      </c>
      <c r="C861" s="647">
        <v>0</v>
      </c>
      <c r="D861" s="647">
        <f>VLOOKUP($A$2:$A$971,BS!$A$8:$A$2407,1,0)</f>
        <v>14300241</v>
      </c>
      <c r="E861" s="648">
        <v>14300241</v>
      </c>
      <c r="G861" s="648"/>
    </row>
    <row r="862" spans="1:7">
      <c r="A862" s="647">
        <v>14300171</v>
      </c>
      <c r="B862" s="647" t="s">
        <v>723</v>
      </c>
      <c r="C862" s="648">
        <v>21456461.219999999</v>
      </c>
      <c r="D862" s="647">
        <f>VLOOKUP($A$2:$A$971,BS!$A$8:$A$2407,1,0)</f>
        <v>14300171</v>
      </c>
      <c r="E862" s="648">
        <v>14300171</v>
      </c>
      <c r="G862" s="648"/>
    </row>
    <row r="863" spans="1:7">
      <c r="A863" s="647">
        <v>14300151</v>
      </c>
      <c r="B863" s="647" t="s">
        <v>1651</v>
      </c>
      <c r="C863" s="648">
        <v>966052.4</v>
      </c>
      <c r="D863" s="647">
        <f>VLOOKUP($A$2:$A$971,BS!$A$8:$A$2407,1,0)</f>
        <v>14300151</v>
      </c>
      <c r="E863" s="648">
        <v>14300151</v>
      </c>
      <c r="G863" s="648"/>
    </row>
    <row r="864" spans="1:7">
      <c r="A864" s="647">
        <v>14300141</v>
      </c>
      <c r="B864" s="647" t="s">
        <v>1650</v>
      </c>
      <c r="C864" s="648">
        <v>12091297.779999999</v>
      </c>
      <c r="D864" s="647">
        <f>VLOOKUP($A$2:$A$971,BS!$A$8:$A$2407,1,0)</f>
        <v>14300141</v>
      </c>
      <c r="E864" s="648">
        <v>14300141</v>
      </c>
      <c r="G864" s="648"/>
    </row>
    <row r="865" spans="1:7">
      <c r="A865" s="647">
        <v>14300082</v>
      </c>
      <c r="B865" s="647" t="s">
        <v>3158</v>
      </c>
      <c r="C865" s="648">
        <v>282296.24</v>
      </c>
      <c r="D865" s="647">
        <f>VLOOKUP($A$2:$A$971,BS!$A$8:$A$2407,1,0)</f>
        <v>14300082</v>
      </c>
      <c r="E865" s="647">
        <v>14300082</v>
      </c>
      <c r="G865" s="648"/>
    </row>
    <row r="866" spans="1:7">
      <c r="A866" s="647">
        <v>14300081</v>
      </c>
      <c r="B866" s="647" t="s">
        <v>477</v>
      </c>
      <c r="C866" s="648">
        <v>3553.63</v>
      </c>
      <c r="D866" s="647">
        <f>VLOOKUP($A$2:$A$971,BS!$A$8:$A$2407,1,0)</f>
        <v>14300081</v>
      </c>
      <c r="E866" s="647">
        <v>14300081</v>
      </c>
      <c r="G866" s="648"/>
    </row>
    <row r="867" spans="1:7">
      <c r="A867" s="647">
        <v>14300072</v>
      </c>
      <c r="B867" s="647" t="s">
        <v>1754</v>
      </c>
      <c r="C867" s="648">
        <v>116688.76</v>
      </c>
      <c r="D867" s="647">
        <f>VLOOKUP($A$2:$A$971,BS!$A$8:$A$2407,1,0)</f>
        <v>14300072</v>
      </c>
      <c r="E867" s="647">
        <v>14300072</v>
      </c>
    </row>
    <row r="868" spans="1:7">
      <c r="A868" s="647">
        <v>14300062</v>
      </c>
      <c r="B868" s="647" t="s">
        <v>2489</v>
      </c>
      <c r="C868" s="648">
        <v>21587401.050000001</v>
      </c>
      <c r="D868" s="647">
        <f>VLOOKUP($A$2:$A$971,BS!$A$8:$A$2407,1,0)</f>
        <v>14300062</v>
      </c>
      <c r="E868" s="648">
        <v>14300062</v>
      </c>
      <c r="G868" s="648"/>
    </row>
    <row r="869" spans="1:7">
      <c r="A869" s="647">
        <v>14200253</v>
      </c>
      <c r="B869" s="647" t="s">
        <v>2745</v>
      </c>
      <c r="C869" s="648">
        <v>-6129.16</v>
      </c>
      <c r="D869" s="647">
        <f>VLOOKUP($A$2:$A$971,BS!$A$8:$A$2407,1,0)</f>
        <v>14200253</v>
      </c>
      <c r="E869" s="647">
        <v>14200253</v>
      </c>
    </row>
    <row r="870" spans="1:7">
      <c r="A870" s="647">
        <v>14200223</v>
      </c>
      <c r="B870" s="647" t="s">
        <v>2762</v>
      </c>
      <c r="C870" s="648">
        <v>22058.9</v>
      </c>
      <c r="D870" s="647">
        <f>VLOOKUP($A$2:$A$971,BS!$A$8:$A$2407,1,0)</f>
        <v>14200223</v>
      </c>
      <c r="E870" s="648">
        <v>14200223</v>
      </c>
      <c r="G870" s="648"/>
    </row>
    <row r="871" spans="1:7">
      <c r="A871" s="647">
        <v>14200213</v>
      </c>
      <c r="B871" s="647" t="s">
        <v>2761</v>
      </c>
      <c r="C871" s="648">
        <v>-29728.05</v>
      </c>
      <c r="D871" s="647">
        <f>VLOOKUP($A$2:$A$971,BS!$A$8:$A$2407,1,0)</f>
        <v>14200213</v>
      </c>
      <c r="E871" s="648">
        <v>14200213</v>
      </c>
      <c r="G871" s="648"/>
    </row>
    <row r="872" spans="1:7">
      <c r="A872" s="647">
        <v>14200203</v>
      </c>
      <c r="B872" s="647" t="s">
        <v>2744</v>
      </c>
      <c r="C872" s="648">
        <v>-17102543.84</v>
      </c>
      <c r="D872" s="647">
        <f>VLOOKUP($A$2:$A$971,BS!$A$8:$A$2407,1,0)</f>
        <v>14200203</v>
      </c>
      <c r="E872" s="648">
        <v>14200203</v>
      </c>
    </row>
    <row r="873" spans="1:7">
      <c r="A873" s="647">
        <v>14200202</v>
      </c>
      <c r="B873" s="647" t="s">
        <v>2743</v>
      </c>
      <c r="C873" s="648">
        <v>95352978.079999998</v>
      </c>
      <c r="D873" s="647">
        <f>VLOOKUP($A$2:$A$971,BS!$A$8:$A$2407,1,0)</f>
        <v>14200202</v>
      </c>
      <c r="E873" s="648">
        <v>14200202</v>
      </c>
    </row>
    <row r="874" spans="1:7">
      <c r="A874" s="647">
        <v>14200201</v>
      </c>
      <c r="B874" s="647" t="s">
        <v>2742</v>
      </c>
      <c r="C874" s="648">
        <v>154280322.88999999</v>
      </c>
      <c r="D874" s="647">
        <f>VLOOKUP($A$2:$A$971,BS!$A$8:$A$2407,1,0)</f>
        <v>14200201</v>
      </c>
      <c r="E874" s="648">
        <v>14200201</v>
      </c>
    </row>
    <row r="875" spans="1:7">
      <c r="A875" s="647">
        <v>14200003</v>
      </c>
      <c r="B875" s="647" t="s">
        <v>322</v>
      </c>
      <c r="C875" s="647">
        <v>186.27</v>
      </c>
      <c r="D875" s="647">
        <f>VLOOKUP($A$2:$A$971,BS!$A$8:$A$2407,1,0)</f>
        <v>14200003</v>
      </c>
      <c r="E875" s="648">
        <v>14200003</v>
      </c>
      <c r="G875" s="648"/>
    </row>
    <row r="876" spans="1:7">
      <c r="A876" s="647">
        <v>14100311</v>
      </c>
      <c r="B876" s="647" t="s">
        <v>1642</v>
      </c>
      <c r="C876" s="648">
        <v>2138888.29</v>
      </c>
      <c r="D876" s="647">
        <f>VLOOKUP($A$2:$A$971,BS!$A$8:$A$2407,1,0)</f>
        <v>14100311</v>
      </c>
      <c r="E876" s="648">
        <v>14100311</v>
      </c>
    </row>
    <row r="877" spans="1:7">
      <c r="A877" s="647">
        <v>13500201</v>
      </c>
      <c r="B877" s="647" t="s">
        <v>2606</v>
      </c>
      <c r="C877" s="648">
        <v>405997.37</v>
      </c>
      <c r="D877" s="647">
        <f>VLOOKUP($A$2:$A$971,BS!$A$8:$A$2407,1,0)</f>
        <v>13500201</v>
      </c>
      <c r="E877" s="648">
        <v>13500201</v>
      </c>
      <c r="G877" s="648"/>
    </row>
    <row r="878" spans="1:7">
      <c r="A878" s="647">
        <v>13500192</v>
      </c>
      <c r="B878" s="647" t="s">
        <v>2416</v>
      </c>
      <c r="C878" s="648">
        <v>6000</v>
      </c>
      <c r="D878" s="647">
        <f>VLOOKUP($A$2:$A$971,BS!$A$8:$A$2407,1,0)</f>
        <v>13500192</v>
      </c>
      <c r="E878" s="648">
        <v>13500192</v>
      </c>
    </row>
    <row r="879" spans="1:7">
      <c r="A879" s="647">
        <v>13500183</v>
      </c>
      <c r="B879" s="647" t="s">
        <v>2232</v>
      </c>
      <c r="C879" s="648">
        <v>100000</v>
      </c>
      <c r="D879" s="647">
        <f>VLOOKUP($A$2:$A$971,BS!$A$8:$A$2407,1,0)</f>
        <v>13500183</v>
      </c>
      <c r="E879" s="648">
        <v>13500183</v>
      </c>
      <c r="G879" s="648"/>
    </row>
    <row r="880" spans="1:7">
      <c r="A880" s="647">
        <v>13500071</v>
      </c>
      <c r="B880" s="647" t="s">
        <v>1273</v>
      </c>
      <c r="C880" s="648">
        <v>1073505</v>
      </c>
      <c r="D880" s="647">
        <f>VLOOKUP($A$2:$A$971,BS!$A$8:$A$2407,1,0)</f>
        <v>13500071</v>
      </c>
      <c r="E880" s="648">
        <v>13500071</v>
      </c>
    </row>
    <row r="881" spans="1:7">
      <c r="A881" s="647">
        <v>13500061</v>
      </c>
      <c r="B881" s="647" t="s">
        <v>1272</v>
      </c>
      <c r="C881" s="648">
        <v>1938403</v>
      </c>
      <c r="D881" s="647">
        <f>VLOOKUP($A$2:$A$971,BS!$A$8:$A$2407,1,0)</f>
        <v>13500061</v>
      </c>
      <c r="E881" s="648">
        <v>13500061</v>
      </c>
      <c r="G881" s="648"/>
    </row>
    <row r="882" spans="1:7">
      <c r="A882" s="647">
        <v>13500051</v>
      </c>
      <c r="B882" s="647" t="s">
        <v>335</v>
      </c>
      <c r="C882" s="648">
        <v>73353</v>
      </c>
      <c r="D882" s="647">
        <f>VLOOKUP($A$2:$A$971,BS!$A$8:$A$2407,1,0)</f>
        <v>13500051</v>
      </c>
      <c r="E882" s="648">
        <v>13500051</v>
      </c>
      <c r="G882" s="648"/>
    </row>
    <row r="883" spans="1:7">
      <c r="A883" s="647">
        <v>13500041</v>
      </c>
      <c r="B883" s="647" t="s">
        <v>940</v>
      </c>
      <c r="C883" s="648">
        <v>110231.58</v>
      </c>
      <c r="D883" s="647">
        <f>VLOOKUP($A$2:$A$971,BS!$A$8:$A$2407,1,0)</f>
        <v>13500041</v>
      </c>
      <c r="E883" s="648">
        <v>13500041</v>
      </c>
      <c r="G883" s="648"/>
    </row>
    <row r="884" spans="1:7">
      <c r="A884" s="647">
        <v>13500003</v>
      </c>
      <c r="B884" s="647" t="s">
        <v>1348</v>
      </c>
      <c r="C884" s="648">
        <v>39169.35</v>
      </c>
      <c r="D884" s="647">
        <f>VLOOKUP($A$2:$A$971,BS!$A$8:$A$2407,1,0)</f>
        <v>13500003</v>
      </c>
      <c r="E884" s="647">
        <v>13500003</v>
      </c>
    </row>
    <row r="885" spans="1:7">
      <c r="A885" s="647">
        <v>13400311</v>
      </c>
      <c r="B885" s="647" t="s">
        <v>2818</v>
      </c>
      <c r="C885" s="648">
        <v>194700</v>
      </c>
      <c r="D885" s="647">
        <f>VLOOKUP($A$2:$A$971,BS!$A$8:$A$2407,1,0)</f>
        <v>13400311</v>
      </c>
      <c r="E885" s="647">
        <v>13400311</v>
      </c>
    </row>
    <row r="886" spans="1:7">
      <c r="A886" s="647">
        <v>13400281</v>
      </c>
      <c r="B886" s="647" t="s">
        <v>2345</v>
      </c>
      <c r="C886" s="648">
        <v>305573.05</v>
      </c>
      <c r="D886" s="647">
        <f>VLOOKUP($A$2:$A$971,BS!$A$8:$A$2407,1,0)</f>
        <v>13400281</v>
      </c>
      <c r="E886" s="648">
        <v>13400281</v>
      </c>
      <c r="G886" s="648"/>
    </row>
    <row r="887" spans="1:7">
      <c r="A887" s="647">
        <v>13400271</v>
      </c>
      <c r="B887" s="647" t="s">
        <v>2384</v>
      </c>
      <c r="C887" s="648">
        <v>462796.02</v>
      </c>
      <c r="D887" s="647">
        <f>VLOOKUP($A$2:$A$971,BS!$A$8:$A$2407,1,0)</f>
        <v>13400271</v>
      </c>
      <c r="E887" s="648">
        <v>13400271</v>
      </c>
      <c r="G887" s="648"/>
    </row>
    <row r="888" spans="1:7">
      <c r="A888" s="647">
        <v>13400261</v>
      </c>
      <c r="B888" s="647" t="s">
        <v>3141</v>
      </c>
      <c r="C888" s="648">
        <v>29580</v>
      </c>
      <c r="D888" s="647">
        <f>VLOOKUP($A$2:$A$971,BS!$A$8:$A$2407,1,0)</f>
        <v>13400261</v>
      </c>
      <c r="E888" s="648">
        <v>13400261</v>
      </c>
      <c r="G888" s="648"/>
    </row>
    <row r="889" spans="1:7">
      <c r="A889" s="647">
        <v>13400251</v>
      </c>
      <c r="B889" s="647" t="s">
        <v>3029</v>
      </c>
      <c r="C889" s="648">
        <v>14062815.060000001</v>
      </c>
      <c r="D889" s="647">
        <f>VLOOKUP($A$2:$A$971,BS!$A$8:$A$2407,1,0)</f>
        <v>13400251</v>
      </c>
      <c r="E889" s="648">
        <v>13400251</v>
      </c>
    </row>
    <row r="890" spans="1:7">
      <c r="A890" s="647">
        <v>13400241</v>
      </c>
      <c r="B890" s="647" t="s">
        <v>3033</v>
      </c>
      <c r="C890" s="648">
        <v>449616</v>
      </c>
      <c r="D890" s="647">
        <f>VLOOKUP($A$2:$A$971,BS!$A$8:$A$2407,1,0)</f>
        <v>13400241</v>
      </c>
      <c r="E890" s="647">
        <v>13400241</v>
      </c>
      <c r="G890" s="648"/>
    </row>
    <row r="891" spans="1:7">
      <c r="A891" s="647">
        <v>13400211</v>
      </c>
      <c r="B891" s="647" t="s">
        <v>2285</v>
      </c>
      <c r="C891" s="648">
        <v>52300</v>
      </c>
      <c r="D891" s="647">
        <f>VLOOKUP($A$2:$A$971,BS!$A$8:$A$2407,1,0)</f>
        <v>13400211</v>
      </c>
      <c r="E891" s="647">
        <v>13400211</v>
      </c>
    </row>
    <row r="892" spans="1:7">
      <c r="A892" s="647">
        <v>13400201</v>
      </c>
      <c r="B892" s="647" t="s">
        <v>2053</v>
      </c>
      <c r="C892" s="647">
        <v>40.53</v>
      </c>
      <c r="D892" s="647">
        <f>VLOOKUP($A$2:$A$971,BS!$A$8:$A$2407,1,0)</f>
        <v>13400201</v>
      </c>
      <c r="E892" s="647">
        <v>13400201</v>
      </c>
    </row>
    <row r="893" spans="1:7">
      <c r="A893" s="647">
        <v>13400123</v>
      </c>
      <c r="B893" s="647" t="s">
        <v>2204</v>
      </c>
      <c r="C893" s="648">
        <v>413775.4</v>
      </c>
      <c r="D893" s="647">
        <f>VLOOKUP($A$2:$A$971,BS!$A$8:$A$2407,1,0)</f>
        <v>13400123</v>
      </c>
      <c r="E893" s="648">
        <v>13400123</v>
      </c>
    </row>
    <row r="894" spans="1:7">
      <c r="A894" s="647">
        <v>13400111</v>
      </c>
      <c r="B894" s="647" t="s">
        <v>1066</v>
      </c>
      <c r="C894" s="648">
        <v>145714</v>
      </c>
      <c r="D894" s="647">
        <f>VLOOKUP($A$2:$A$971,BS!$A$8:$A$2407,1,0)</f>
        <v>13400111</v>
      </c>
      <c r="E894" s="647">
        <v>13400111</v>
      </c>
      <c r="G894" s="648"/>
    </row>
    <row r="895" spans="1:7">
      <c r="A895" s="647">
        <v>13400073</v>
      </c>
      <c r="B895" s="647" t="s">
        <v>1046</v>
      </c>
      <c r="C895" s="648">
        <v>649411.73</v>
      </c>
      <c r="D895" s="647">
        <f>VLOOKUP($A$2:$A$971,BS!$A$8:$A$2407,1,0)</f>
        <v>13400073</v>
      </c>
      <c r="E895" s="648">
        <v>13400073</v>
      </c>
      <c r="G895" s="648"/>
    </row>
    <row r="896" spans="1:7">
      <c r="A896" s="647">
        <v>13400031</v>
      </c>
      <c r="B896" s="647" t="s">
        <v>1282</v>
      </c>
      <c r="C896" s="648">
        <v>-6781614.2000000002</v>
      </c>
      <c r="D896" s="647">
        <f>VLOOKUP($A$2:$A$971,BS!$A$8:$A$2407,1,0)</f>
        <v>13400031</v>
      </c>
      <c r="E896" s="648">
        <v>13400031</v>
      </c>
      <c r="G896" s="648"/>
    </row>
    <row r="897" spans="1:7">
      <c r="A897" s="647">
        <v>13400021</v>
      </c>
      <c r="B897" s="647" t="s">
        <v>1281</v>
      </c>
      <c r="C897" s="648">
        <v>6781614.2000000002</v>
      </c>
      <c r="D897" s="647">
        <f>VLOOKUP($A$2:$A$971,BS!$A$8:$A$2407,1,0)</f>
        <v>13400021</v>
      </c>
      <c r="E897" s="648">
        <v>13400021</v>
      </c>
      <c r="G897" s="648"/>
    </row>
    <row r="898" spans="1:7">
      <c r="A898" s="647">
        <v>13109003</v>
      </c>
      <c r="B898" s="647" t="s">
        <v>2781</v>
      </c>
      <c r="C898" s="648">
        <v>25551.13</v>
      </c>
      <c r="D898" s="647">
        <f>VLOOKUP($A$2:$A$971,BS!$A$8:$A$2407,1,0)</f>
        <v>13109003</v>
      </c>
      <c r="E898" s="648">
        <v>13109003</v>
      </c>
    </row>
    <row r="899" spans="1:7">
      <c r="A899" s="647">
        <v>13101253</v>
      </c>
      <c r="B899" s="647" t="s">
        <v>2013</v>
      </c>
      <c r="C899" s="648">
        <v>720311.22</v>
      </c>
      <c r="D899" s="647">
        <f>VLOOKUP($A$2:$A$971,BS!$A$8:$A$2407,1,0)</f>
        <v>13101253</v>
      </c>
      <c r="E899" s="648">
        <v>13101253</v>
      </c>
    </row>
    <row r="900" spans="1:7">
      <c r="A900" s="647">
        <v>13101193</v>
      </c>
      <c r="B900" s="647" t="s">
        <v>2284</v>
      </c>
      <c r="C900" s="648">
        <v>17312.61</v>
      </c>
      <c r="D900" s="647">
        <f>VLOOKUP($A$2:$A$971,BS!$A$8:$A$2407,1,0)</f>
        <v>13101193</v>
      </c>
      <c r="E900" s="648">
        <v>13101193</v>
      </c>
      <c r="G900" s="648"/>
    </row>
    <row r="901" spans="1:7">
      <c r="A901" s="647">
        <v>13101183</v>
      </c>
      <c r="B901" s="647" t="s">
        <v>1601</v>
      </c>
      <c r="C901" s="648">
        <v>1861571.24</v>
      </c>
      <c r="D901" s="647">
        <f>VLOOKUP($A$2:$A$971,BS!$A$8:$A$2407,1,0)</f>
        <v>13101183</v>
      </c>
      <c r="E901" s="648">
        <v>13101183</v>
      </c>
      <c r="G901" s="648"/>
    </row>
    <row r="902" spans="1:7">
      <c r="A902" s="647">
        <v>13101163</v>
      </c>
      <c r="B902" s="647" t="s">
        <v>435</v>
      </c>
      <c r="C902" s="648">
        <v>81381.740000000005</v>
      </c>
      <c r="D902" s="647">
        <f>VLOOKUP($A$2:$A$971,BS!$A$8:$A$2407,1,0)</f>
        <v>13101163</v>
      </c>
      <c r="E902" s="648">
        <v>13101163</v>
      </c>
      <c r="G902" s="648"/>
    </row>
    <row r="903" spans="1:7">
      <c r="A903" s="647">
        <v>13101133</v>
      </c>
      <c r="B903" s="647" t="s">
        <v>2780</v>
      </c>
      <c r="C903" s="647">
        <v>-133.88999999999999</v>
      </c>
      <c r="D903" s="647">
        <f>VLOOKUP($A$2:$A$971,BS!$A$8:$A$2407,1,0)</f>
        <v>13101133</v>
      </c>
      <c r="E903" s="648">
        <v>13101133</v>
      </c>
      <c r="G903" s="648"/>
    </row>
    <row r="904" spans="1:7">
      <c r="A904" s="647">
        <v>13101123</v>
      </c>
      <c r="B904" s="647" t="s">
        <v>201</v>
      </c>
      <c r="C904" s="648">
        <v>-1797112.96</v>
      </c>
      <c r="D904" s="647">
        <f>VLOOKUP($A$2:$A$971,BS!$A$8:$A$2407,1,0)</f>
        <v>13101123</v>
      </c>
      <c r="E904" s="648">
        <v>13101123</v>
      </c>
      <c r="G904" s="648"/>
    </row>
    <row r="905" spans="1:7">
      <c r="A905" s="647">
        <v>13101113</v>
      </c>
      <c r="B905" s="647" t="s">
        <v>294</v>
      </c>
      <c r="C905" s="648">
        <v>-9738764.5500000007</v>
      </c>
      <c r="D905" s="647">
        <f>VLOOKUP($A$2:$A$971,BS!$A$8:$A$2407,1,0)</f>
        <v>13101113</v>
      </c>
      <c r="E905" s="648">
        <v>13101113</v>
      </c>
      <c r="G905" s="648"/>
    </row>
    <row r="906" spans="1:7">
      <c r="A906" s="647">
        <v>13101033</v>
      </c>
      <c r="B906" s="647" t="s">
        <v>2733</v>
      </c>
      <c r="C906" s="648">
        <v>662651.05000000005</v>
      </c>
      <c r="D906" s="647">
        <f>VLOOKUP($A$2:$A$971,BS!$A$8:$A$2407,1,0)</f>
        <v>13101033</v>
      </c>
      <c r="E906" s="648">
        <v>13101033</v>
      </c>
      <c r="G906" s="648"/>
    </row>
    <row r="907" spans="1:7">
      <c r="A907" s="647">
        <v>13101023</v>
      </c>
      <c r="B907" s="647" t="s">
        <v>1679</v>
      </c>
      <c r="C907" s="648">
        <v>40995842.729999997</v>
      </c>
      <c r="D907" s="647">
        <f>VLOOKUP($A$2:$A$971,BS!$A$8:$A$2407,1,0)</f>
        <v>13101023</v>
      </c>
      <c r="E907" s="648">
        <v>13101023</v>
      </c>
      <c r="G907" s="648"/>
    </row>
    <row r="908" spans="1:7">
      <c r="A908" s="647">
        <v>13101013</v>
      </c>
      <c r="B908" s="647" t="s">
        <v>2732</v>
      </c>
      <c r="C908" s="648">
        <v>618909.59</v>
      </c>
      <c r="D908" s="647">
        <f>VLOOKUP($A$2:$A$971,BS!$A$8:$A$2407,1,0)</f>
        <v>13101013</v>
      </c>
      <c r="E908" s="648">
        <v>13101013</v>
      </c>
      <c r="G908" s="648"/>
    </row>
    <row r="909" spans="1:7">
      <c r="A909" s="647">
        <v>13101003</v>
      </c>
      <c r="B909" s="647" t="s">
        <v>2731</v>
      </c>
      <c r="C909" s="648">
        <v>6770729.9000000004</v>
      </c>
      <c r="D909" s="647">
        <f>VLOOKUP($A$2:$A$971,BS!$A$8:$A$2407,1,0)</f>
        <v>13101003</v>
      </c>
      <c r="E909" s="647">
        <v>13101003</v>
      </c>
      <c r="G909" s="648"/>
    </row>
    <row r="910" spans="1:7">
      <c r="A910" s="647">
        <v>13100573</v>
      </c>
      <c r="B910" s="647" t="s">
        <v>574</v>
      </c>
      <c r="C910" s="648">
        <v>7528.05</v>
      </c>
      <c r="D910" s="647">
        <f>VLOOKUP($A$2:$A$971,BS!$A$8:$A$2407,1,0)</f>
        <v>13100573</v>
      </c>
      <c r="E910" s="648">
        <v>13100573</v>
      </c>
      <c r="G910" s="648"/>
    </row>
    <row r="911" spans="1:7">
      <c r="A911" s="647">
        <v>13100563</v>
      </c>
      <c r="B911" s="647" t="s">
        <v>2730</v>
      </c>
      <c r="C911" s="648">
        <v>509911.71</v>
      </c>
      <c r="D911" s="647">
        <f>VLOOKUP($A$2:$A$971,BS!$A$8:$A$2407,1,0)</f>
        <v>13100563</v>
      </c>
      <c r="E911" s="648">
        <v>13100563</v>
      </c>
      <c r="G911" s="648"/>
    </row>
    <row r="912" spans="1:7">
      <c r="A912" s="647">
        <v>13100543</v>
      </c>
      <c r="B912" s="647" t="s">
        <v>1545</v>
      </c>
      <c r="C912" s="648">
        <v>31569.66</v>
      </c>
      <c r="D912" s="647">
        <f>VLOOKUP($A$2:$A$971,BS!$A$8:$A$2407,1,0)</f>
        <v>13100543</v>
      </c>
      <c r="E912" s="648">
        <v>13100543</v>
      </c>
      <c r="G912" s="648"/>
    </row>
    <row r="913" spans="1:7">
      <c r="A913" s="647">
        <v>12800011</v>
      </c>
      <c r="B913" s="647" t="s">
        <v>2604</v>
      </c>
      <c r="C913" s="648">
        <v>1661553.71</v>
      </c>
      <c r="D913" s="647">
        <f>VLOOKUP($A$2:$A$971,BS!$A$8:$A$2407,1,0)</f>
        <v>12800011</v>
      </c>
      <c r="E913" s="648">
        <v>12800011</v>
      </c>
      <c r="G913" s="648"/>
    </row>
    <row r="914" spans="1:7">
      <c r="A914" s="647">
        <v>12800003</v>
      </c>
      <c r="B914" s="647" t="s">
        <v>3199</v>
      </c>
      <c r="C914" s="647">
        <v>0</v>
      </c>
      <c r="D914" s="647">
        <f>VLOOKUP($A$2:$A$971,BS!$A$8:$A$2407,1,0)</f>
        <v>12800003</v>
      </c>
      <c r="E914" s="648">
        <v>12800003</v>
      </c>
    </row>
    <row r="915" spans="1:7">
      <c r="A915" s="647">
        <v>12800001</v>
      </c>
      <c r="B915" s="647" t="s">
        <v>2392</v>
      </c>
      <c r="C915" s="648">
        <v>18500000</v>
      </c>
      <c r="D915" s="647">
        <f>VLOOKUP($A$2:$A$971,BS!$A$8:$A$2407,1,0)</f>
        <v>12800001</v>
      </c>
      <c r="E915" s="648">
        <v>12800001</v>
      </c>
      <c r="G915" s="648"/>
    </row>
    <row r="916" spans="1:7">
      <c r="A916" s="647">
        <v>12400743</v>
      </c>
      <c r="B916" s="647" t="s">
        <v>2978</v>
      </c>
      <c r="C916" s="648">
        <v>2752.2</v>
      </c>
      <c r="D916" s="647">
        <f>VLOOKUP($A$2:$A$971,BS!$A$8:$A$2407,1,0)</f>
        <v>12400743</v>
      </c>
      <c r="E916" s="648">
        <v>12400743</v>
      </c>
      <c r="G916" s="648"/>
    </row>
    <row r="917" spans="1:7">
      <c r="A917" s="647">
        <v>12400723</v>
      </c>
      <c r="B917" s="647" t="s">
        <v>2261</v>
      </c>
      <c r="C917" s="648">
        <v>94231</v>
      </c>
      <c r="D917" s="647">
        <f>VLOOKUP($A$2:$A$971,BS!$A$8:$A$2407,1,0)</f>
        <v>12400723</v>
      </c>
      <c r="E917" s="648">
        <v>12400723</v>
      </c>
      <c r="G917" s="648"/>
    </row>
    <row r="918" spans="1:7">
      <c r="A918" s="647">
        <v>12400553</v>
      </c>
      <c r="B918" s="647" t="s">
        <v>1712</v>
      </c>
      <c r="C918" s="648">
        <v>1591162.46</v>
      </c>
      <c r="D918" s="647">
        <f>VLOOKUP($A$2:$A$971,BS!$A$8:$A$2407,1,0)</f>
        <v>12400553</v>
      </c>
      <c r="E918" s="648">
        <v>12400553</v>
      </c>
      <c r="G918" s="648"/>
    </row>
    <row r="919" spans="1:7">
      <c r="A919" s="647">
        <v>12400503</v>
      </c>
      <c r="B919" s="647" t="s">
        <v>378</v>
      </c>
      <c r="C919" s="648">
        <v>600174.51</v>
      </c>
      <c r="D919" s="647">
        <f>VLOOKUP($A$2:$A$971,BS!$A$8:$A$2407,1,0)</f>
        <v>12400503</v>
      </c>
      <c r="E919" s="648">
        <v>12400503</v>
      </c>
      <c r="G919" s="648"/>
    </row>
    <row r="920" spans="1:7">
      <c r="A920" s="647">
        <v>12400043</v>
      </c>
      <c r="B920" s="647" t="s">
        <v>1160</v>
      </c>
      <c r="C920" s="648">
        <v>50907414.039999999</v>
      </c>
      <c r="D920" s="647">
        <f>VLOOKUP($A$2:$A$971,BS!$A$8:$A$2407,1,0)</f>
        <v>12400043</v>
      </c>
      <c r="E920" s="647">
        <v>12400043</v>
      </c>
      <c r="G920" s="648"/>
    </row>
    <row r="921" spans="1:7">
      <c r="A921" s="647">
        <v>12310000</v>
      </c>
      <c r="B921" s="647" t="s">
        <v>845</v>
      </c>
      <c r="C921" s="648">
        <v>29865407</v>
      </c>
      <c r="D921" s="647">
        <f>VLOOKUP($A$2:$A$971,BS!$A$8:$A$2407,1,0)</f>
        <v>12310000</v>
      </c>
      <c r="E921" s="647">
        <v>12310000</v>
      </c>
      <c r="G921" s="648"/>
    </row>
    <row r="922" spans="1:7">
      <c r="A922" s="647">
        <v>12200503</v>
      </c>
      <c r="B922" s="647" t="s">
        <v>752</v>
      </c>
      <c r="C922" s="648">
        <v>-328833.3</v>
      </c>
      <c r="D922" s="647">
        <f>VLOOKUP($A$2:$A$971,BS!$A$8:$A$2407,1,0)</f>
        <v>12200503</v>
      </c>
      <c r="E922" s="648">
        <v>12200503</v>
      </c>
      <c r="G922" s="648"/>
    </row>
    <row r="923" spans="1:7">
      <c r="A923" s="647">
        <v>12100513</v>
      </c>
      <c r="B923" s="647" t="s">
        <v>751</v>
      </c>
      <c r="C923" s="648">
        <v>4915956.8600000003</v>
      </c>
      <c r="D923" s="647">
        <f>VLOOKUP($A$2:$A$971,BS!$A$8:$A$2407,1,0)</f>
        <v>12100513</v>
      </c>
      <c r="E923" s="648">
        <v>12100513</v>
      </c>
    </row>
    <row r="924" spans="1:7">
      <c r="A924" s="647">
        <v>12100503</v>
      </c>
      <c r="B924" s="647" t="s">
        <v>750</v>
      </c>
      <c r="C924" s="648">
        <v>195481.78</v>
      </c>
      <c r="D924" s="647">
        <f>VLOOKUP($A$2:$A$971,BS!$A$8:$A$2407,1,0)</f>
        <v>12100503</v>
      </c>
      <c r="E924" s="648">
        <v>12100503</v>
      </c>
      <c r="G924" s="648"/>
    </row>
    <row r="925" spans="1:7">
      <c r="A925" s="647">
        <v>11730002</v>
      </c>
      <c r="B925" s="647" t="s">
        <v>653</v>
      </c>
      <c r="C925" s="648">
        <v>8654564.4700000007</v>
      </c>
      <c r="D925" s="647">
        <f>VLOOKUP($A$2:$A$971,BS!$A$8:$A$2407,1,0)</f>
        <v>11730002</v>
      </c>
      <c r="E925" s="648">
        <v>11730002</v>
      </c>
    </row>
    <row r="926" spans="1:7">
      <c r="A926" s="647">
        <v>11500061</v>
      </c>
      <c r="B926" s="647" t="s">
        <v>2620</v>
      </c>
      <c r="C926" s="648">
        <v>-2623119.0699999998</v>
      </c>
      <c r="D926" s="647">
        <f>VLOOKUP($A$2:$A$971,BS!$A$8:$A$2407,1,0)</f>
        <v>11500061</v>
      </c>
      <c r="E926" s="648">
        <v>11500061</v>
      </c>
      <c r="G926" s="648"/>
    </row>
    <row r="927" spans="1:7">
      <c r="A927" s="647">
        <v>11500051</v>
      </c>
      <c r="B927" s="647" t="s">
        <v>1981</v>
      </c>
      <c r="C927" s="648">
        <v>-13889610.49</v>
      </c>
      <c r="D927" s="647">
        <f>VLOOKUP($A$2:$A$971,BS!$A$8:$A$2407,1,0)</f>
        <v>11500051</v>
      </c>
      <c r="E927" s="648">
        <v>11500051</v>
      </c>
      <c r="G927" s="648"/>
    </row>
    <row r="928" spans="1:7">
      <c r="A928" s="647">
        <v>11500041</v>
      </c>
      <c r="B928" s="647" t="s">
        <v>1423</v>
      </c>
      <c r="C928" s="648">
        <v>-28720057</v>
      </c>
      <c r="D928" s="647">
        <f>VLOOKUP($A$2:$A$971,BS!$A$8:$A$2407,1,0)</f>
        <v>11500041</v>
      </c>
      <c r="E928" s="648">
        <v>11500041</v>
      </c>
      <c r="G928" s="648"/>
    </row>
    <row r="929" spans="1:7">
      <c r="A929" s="647">
        <v>11500031</v>
      </c>
      <c r="B929" s="647" t="s">
        <v>1356</v>
      </c>
      <c r="C929" s="648">
        <v>-56283688.659999996</v>
      </c>
      <c r="D929" s="647">
        <f>VLOOKUP($A$2:$A$971,BS!$A$8:$A$2407,1,0)</f>
        <v>11500031</v>
      </c>
      <c r="E929" s="647">
        <v>11500031</v>
      </c>
      <c r="G929" s="648"/>
    </row>
    <row r="930" spans="1:7">
      <c r="A930" s="647">
        <v>11500011</v>
      </c>
      <c r="B930" s="647" t="s">
        <v>652</v>
      </c>
      <c r="C930" s="648">
        <v>-302358.01</v>
      </c>
      <c r="D930" s="647">
        <f>VLOOKUP($A$2:$A$971,BS!$A$8:$A$2407,1,0)</f>
        <v>11500011</v>
      </c>
      <c r="E930" s="648">
        <v>11500011</v>
      </c>
      <c r="G930" s="648"/>
    </row>
    <row r="931" spans="1:7">
      <c r="A931" s="647">
        <v>11500001</v>
      </c>
      <c r="B931" s="647" t="s">
        <v>950</v>
      </c>
      <c r="C931" s="648">
        <v>-852289</v>
      </c>
      <c r="D931" s="647">
        <f>VLOOKUP($A$2:$A$971,BS!$A$8:$A$2407,1,0)</f>
        <v>11500001</v>
      </c>
      <c r="E931" s="648">
        <v>11500001</v>
      </c>
      <c r="G931" s="648"/>
    </row>
    <row r="932" spans="1:7">
      <c r="A932" s="647">
        <v>11400091</v>
      </c>
      <c r="B932" s="647" t="s">
        <v>2618</v>
      </c>
      <c r="C932" s="648">
        <v>31009424.030000001</v>
      </c>
      <c r="D932" s="647">
        <f>VLOOKUP($A$2:$A$971,BS!$A$8:$A$2407,1,0)</f>
        <v>11400091</v>
      </c>
      <c r="E932" s="648">
        <v>11400091</v>
      </c>
      <c r="G932" s="648"/>
    </row>
    <row r="933" spans="1:7">
      <c r="A933" s="647">
        <v>11400071</v>
      </c>
      <c r="B933" s="647" t="s">
        <v>1980</v>
      </c>
      <c r="C933" s="648">
        <v>16950332.899999999</v>
      </c>
      <c r="D933" s="647">
        <f>VLOOKUP($A$2:$A$971,BS!$A$8:$A$2407,1,0)</f>
        <v>11400071</v>
      </c>
      <c r="E933" s="648">
        <v>11400071</v>
      </c>
      <c r="G933" s="648"/>
    </row>
    <row r="934" spans="1:7">
      <c r="A934" s="647">
        <v>11400061</v>
      </c>
      <c r="B934" s="647" t="s">
        <v>1437</v>
      </c>
      <c r="C934" s="648">
        <v>156960790.84</v>
      </c>
      <c r="D934" s="647">
        <f>VLOOKUP($A$2:$A$971,BS!$A$8:$A$2407,1,0)</f>
        <v>11400061</v>
      </c>
      <c r="E934" s="648">
        <v>11400061</v>
      </c>
    </row>
    <row r="935" spans="1:7">
      <c r="A935" s="647">
        <v>11400031</v>
      </c>
      <c r="B935" s="647" t="s">
        <v>1549</v>
      </c>
      <c r="C935" s="648">
        <v>76622596.840000004</v>
      </c>
      <c r="D935" s="647">
        <f>VLOOKUP($A$2:$A$971,BS!$A$8:$A$2407,1,0)</f>
        <v>11400031</v>
      </c>
      <c r="E935" s="647">
        <v>11400031</v>
      </c>
    </row>
    <row r="936" spans="1:7">
      <c r="A936" s="647">
        <v>11400011</v>
      </c>
      <c r="B936" s="647" t="s">
        <v>1879</v>
      </c>
      <c r="C936" s="648">
        <v>302358.01</v>
      </c>
      <c r="D936" s="647">
        <f>VLOOKUP($A$2:$A$971,BS!$A$8:$A$2407,1,0)</f>
        <v>11400011</v>
      </c>
      <c r="E936" s="647">
        <v>11400011</v>
      </c>
    </row>
    <row r="937" spans="1:7">
      <c r="A937" s="647">
        <v>11400001</v>
      </c>
      <c r="B937" s="647" t="s">
        <v>237</v>
      </c>
      <c r="C937" s="648">
        <v>946172.25</v>
      </c>
      <c r="D937" s="647">
        <f>VLOOKUP($A$2:$A$971,BS!$A$8:$A$2407,1,0)</f>
        <v>11400001</v>
      </c>
      <c r="E937" s="648">
        <v>11400001</v>
      </c>
    </row>
    <row r="938" spans="1:7">
      <c r="A938" s="647">
        <v>11100503</v>
      </c>
      <c r="B938" s="647" t="s">
        <v>749</v>
      </c>
      <c r="C938" s="648">
        <v>-87992591</v>
      </c>
      <c r="D938" s="647">
        <f>VLOOKUP($A$2:$A$971,BS!$A$8:$A$2407,1,0)</f>
        <v>11100503</v>
      </c>
      <c r="E938" s="648">
        <v>11100503</v>
      </c>
      <c r="G938" s="648"/>
    </row>
    <row r="939" spans="1:7">
      <c r="A939" s="647">
        <v>11100502</v>
      </c>
      <c r="B939" s="647" t="s">
        <v>748</v>
      </c>
      <c r="C939" s="648">
        <v>-7012138.75</v>
      </c>
      <c r="D939" s="647">
        <f>VLOOKUP($A$2:$A$971,BS!$A$8:$A$2407,1,0)</f>
        <v>11100502</v>
      </c>
      <c r="E939" s="648">
        <v>11100502</v>
      </c>
      <c r="G939" s="648"/>
    </row>
    <row r="940" spans="1:7">
      <c r="A940" s="647">
        <v>11100501</v>
      </c>
      <c r="B940" s="647" t="s">
        <v>747</v>
      </c>
      <c r="C940" s="648">
        <v>-30906124.620000001</v>
      </c>
      <c r="D940" s="647">
        <f>VLOOKUP($A$2:$A$971,BS!$A$8:$A$2407,1,0)</f>
        <v>11100501</v>
      </c>
      <c r="E940" s="648">
        <v>11100501</v>
      </c>
      <c r="G940" s="648"/>
    </row>
    <row r="941" spans="1:7">
      <c r="A941" s="647">
        <v>10800602</v>
      </c>
      <c r="B941" s="647" t="s">
        <v>2950</v>
      </c>
      <c r="C941" s="647">
        <v>0</v>
      </c>
      <c r="D941" s="647">
        <f>VLOOKUP($A$2:$A$971,BS!$A$8:$A$2407,1,0)</f>
        <v>10800602</v>
      </c>
      <c r="E941" s="648">
        <v>10800602</v>
      </c>
      <c r="G941" s="648"/>
    </row>
    <row r="942" spans="1:7">
      <c r="A942" s="647">
        <v>10800601</v>
      </c>
      <c r="B942" s="647" t="s">
        <v>2981</v>
      </c>
      <c r="C942" s="648">
        <v>54590</v>
      </c>
      <c r="D942" s="647">
        <f>VLOOKUP($A$2:$A$971,BS!$A$8:$A$2407,1,0)</f>
        <v>10800601</v>
      </c>
      <c r="E942" s="648">
        <v>10800601</v>
      </c>
      <c r="G942" s="648"/>
    </row>
    <row r="943" spans="1:7">
      <c r="A943" s="647">
        <v>10800552</v>
      </c>
      <c r="B943" s="647" t="s">
        <v>1073</v>
      </c>
      <c r="C943" s="648">
        <v>3127916.49</v>
      </c>
      <c r="D943" s="647">
        <f>VLOOKUP($A$2:$A$971,BS!$A$8:$A$2407,1,0)</f>
        <v>10800552</v>
      </c>
      <c r="E943" s="648">
        <v>10800552</v>
      </c>
    </row>
    <row r="944" spans="1:7">
      <c r="A944" s="647">
        <v>10800543</v>
      </c>
      <c r="B944" s="647" t="s">
        <v>97</v>
      </c>
      <c r="C944" s="648">
        <v>268870.78000000003</v>
      </c>
      <c r="D944" s="647">
        <f>VLOOKUP($A$2:$A$971,BS!$A$8:$A$2407,1,0)</f>
        <v>10800543</v>
      </c>
      <c r="E944" s="647">
        <v>10800543</v>
      </c>
      <c r="G944" s="648"/>
    </row>
    <row r="945" spans="1:7">
      <c r="A945" s="647">
        <v>10800541</v>
      </c>
      <c r="B945" s="647" t="s">
        <v>96</v>
      </c>
      <c r="C945" s="648">
        <v>4489857.51</v>
      </c>
      <c r="D945" s="647">
        <f>VLOOKUP($A$2:$A$971,BS!$A$8:$A$2407,1,0)</f>
        <v>10800541</v>
      </c>
      <c r="E945" s="648">
        <v>10800541</v>
      </c>
      <c r="G945" s="648"/>
    </row>
    <row r="946" spans="1:7">
      <c r="A946" s="647">
        <v>10800503</v>
      </c>
      <c r="B946" s="647" t="s">
        <v>1072</v>
      </c>
      <c r="C946" s="648">
        <v>-84776983.069999993</v>
      </c>
      <c r="D946" s="647">
        <f>VLOOKUP($A$2:$A$971,BS!$A$8:$A$2407,1,0)</f>
        <v>10800503</v>
      </c>
      <c r="E946" s="648">
        <v>10800503</v>
      </c>
      <c r="G946" s="648"/>
    </row>
    <row r="947" spans="1:7">
      <c r="A947" s="647">
        <v>10800502</v>
      </c>
      <c r="B947" s="647" t="s">
        <v>564</v>
      </c>
      <c r="C947" s="648">
        <v>-1209747121.05</v>
      </c>
      <c r="D947" s="647">
        <f>VLOOKUP($A$2:$A$971,BS!$A$8:$A$2407,1,0)</f>
        <v>10800502</v>
      </c>
      <c r="E947" s="648">
        <v>10800502</v>
      </c>
      <c r="G947" s="648"/>
    </row>
    <row r="948" spans="1:7">
      <c r="A948" s="647">
        <v>10800501</v>
      </c>
      <c r="B948" s="647" t="s">
        <v>563</v>
      </c>
      <c r="C948" s="648">
        <v>-3280535132.3499999</v>
      </c>
      <c r="D948" s="647">
        <f>VLOOKUP($A$2:$A$971,BS!$A$8:$A$2407,1,0)</f>
        <v>10800501</v>
      </c>
      <c r="E948" s="648">
        <v>10800501</v>
      </c>
      <c r="G948" s="648"/>
    </row>
    <row r="949" spans="1:7">
      <c r="A949" s="647">
        <v>10800072</v>
      </c>
      <c r="B949" s="647" t="s">
        <v>906</v>
      </c>
      <c r="C949" s="648">
        <v>240656928</v>
      </c>
      <c r="D949" s="647">
        <f>VLOOKUP($A$2:$A$971,BS!$A$8:$A$2407,1,0)</f>
        <v>10800072</v>
      </c>
      <c r="E949" s="648">
        <v>10800072</v>
      </c>
      <c r="G949" s="648"/>
    </row>
    <row r="950" spans="1:7">
      <c r="A950" s="647">
        <v>10800071</v>
      </c>
      <c r="B950" s="647" t="s">
        <v>906</v>
      </c>
      <c r="C950" s="648">
        <v>72430746</v>
      </c>
      <c r="D950" s="647">
        <f>VLOOKUP($A$2:$A$971,BS!$A$8:$A$2407,1,0)</f>
        <v>10800071</v>
      </c>
      <c r="E950" s="648">
        <v>10800071</v>
      </c>
      <c r="G950" s="648"/>
    </row>
    <row r="951" spans="1:7">
      <c r="A951" s="647">
        <v>10800062</v>
      </c>
      <c r="B951" s="647" t="s">
        <v>905</v>
      </c>
      <c r="C951" s="648">
        <v>-240656928</v>
      </c>
      <c r="D951" s="647">
        <f>VLOOKUP($A$2:$A$971,BS!$A$8:$A$2407,1,0)</f>
        <v>10800062</v>
      </c>
      <c r="E951" s="647">
        <v>10800062</v>
      </c>
      <c r="G951" s="648"/>
    </row>
    <row r="952" spans="1:7">
      <c r="A952" s="647">
        <v>10800061</v>
      </c>
      <c r="B952" s="647" t="s">
        <v>905</v>
      </c>
      <c r="C952" s="648">
        <v>-72430746</v>
      </c>
      <c r="D952" s="647">
        <f>VLOOKUP($A$2:$A$971,BS!$A$8:$A$2407,1,0)</f>
        <v>10800061</v>
      </c>
      <c r="E952" s="647">
        <v>10800061</v>
      </c>
      <c r="G952" s="648"/>
    </row>
    <row r="953" spans="1:7">
      <c r="A953" s="647">
        <v>10700603</v>
      </c>
      <c r="B953" s="647" t="s">
        <v>3177</v>
      </c>
      <c r="C953" s="647">
        <v>0</v>
      </c>
      <c r="D953" s="647">
        <f>VLOOKUP($A$2:$A$971,BS!$A$8:$A$2407,1,0)</f>
        <v>10700603</v>
      </c>
      <c r="E953" s="648">
        <v>10700603</v>
      </c>
      <c r="G953" s="648"/>
    </row>
    <row r="954" spans="1:7">
      <c r="A954" s="647">
        <v>10700602</v>
      </c>
      <c r="B954" s="647" t="s">
        <v>2905</v>
      </c>
      <c r="C954" s="648">
        <v>334880</v>
      </c>
      <c r="D954" s="647">
        <f>VLOOKUP($A$2:$A$971,BS!$A$8:$A$2407,1,0)</f>
        <v>10700602</v>
      </c>
      <c r="E954" s="648">
        <v>10700602</v>
      </c>
      <c r="G954" s="648"/>
    </row>
    <row r="955" spans="1:7">
      <c r="A955" s="647">
        <v>10700601</v>
      </c>
      <c r="B955" s="647" t="s">
        <v>2904</v>
      </c>
      <c r="C955" s="648">
        <v>224000</v>
      </c>
      <c r="D955" s="647">
        <f>VLOOKUP($A$2:$A$971,BS!$A$8:$A$2407,1,0)</f>
        <v>10700601</v>
      </c>
      <c r="E955" s="648">
        <v>10700601</v>
      </c>
      <c r="G955" s="648"/>
    </row>
    <row r="956" spans="1:7">
      <c r="A956" s="647">
        <v>10700503</v>
      </c>
      <c r="B956" s="647" t="s">
        <v>1850</v>
      </c>
      <c r="C956" s="648">
        <v>24391648.66</v>
      </c>
      <c r="D956" s="647">
        <f>VLOOKUP($A$2:$A$971,BS!$A$8:$A$2407,1,0)</f>
        <v>10700503</v>
      </c>
      <c r="E956" s="648">
        <v>10700503</v>
      </c>
      <c r="G956" s="648"/>
    </row>
    <row r="957" spans="1:7">
      <c r="A957" s="647">
        <v>10700502</v>
      </c>
      <c r="B957" s="647" t="s">
        <v>888</v>
      </c>
      <c r="C957" s="648">
        <v>53661814.590000004</v>
      </c>
      <c r="D957" s="647">
        <f>VLOOKUP($A$2:$A$971,BS!$A$8:$A$2407,1,0)</f>
        <v>10700502</v>
      </c>
      <c r="E957" s="648">
        <v>10700502</v>
      </c>
    </row>
    <row r="958" spans="1:7">
      <c r="A958" s="647">
        <v>10700501</v>
      </c>
      <c r="B958" s="647" t="s">
        <v>424</v>
      </c>
      <c r="C958" s="648">
        <v>172990356.15000001</v>
      </c>
      <c r="D958" s="647">
        <f>VLOOKUP($A$2:$A$971,BS!$A$8:$A$2407,1,0)</f>
        <v>10700501</v>
      </c>
      <c r="E958" s="648">
        <v>10700501</v>
      </c>
    </row>
    <row r="959" spans="1:7">
      <c r="A959" s="647">
        <v>10700031</v>
      </c>
      <c r="B959" s="647" t="s">
        <v>2493</v>
      </c>
      <c r="C959" s="647">
        <v>0</v>
      </c>
      <c r="D959" s="647">
        <f>VLOOKUP($A$2:$A$971,BS!$A$8:$A$2407,1,0)</f>
        <v>10700031</v>
      </c>
      <c r="E959" s="648">
        <v>10700031</v>
      </c>
    </row>
    <row r="960" spans="1:7">
      <c r="A960" s="647">
        <v>10700023</v>
      </c>
      <c r="B960" s="647" t="s">
        <v>2217</v>
      </c>
      <c r="C960" s="648">
        <v>-393750</v>
      </c>
      <c r="D960" s="647">
        <f>VLOOKUP($A$2:$A$971,BS!$A$8:$A$2407,1,0)</f>
        <v>10700023</v>
      </c>
      <c r="E960" s="648">
        <v>10700023</v>
      </c>
      <c r="G960" s="648"/>
    </row>
    <row r="961" spans="1:7">
      <c r="A961" s="647">
        <v>10700013</v>
      </c>
      <c r="B961" s="647" t="s">
        <v>1698</v>
      </c>
      <c r="C961" s="648">
        <v>609338.49</v>
      </c>
      <c r="D961" s="647">
        <f>VLOOKUP($A$2:$A$971,BS!$A$8:$A$2407,1,0)</f>
        <v>10700013</v>
      </c>
      <c r="E961" s="648">
        <v>10700013</v>
      </c>
      <c r="G961" s="648"/>
    </row>
    <row r="962" spans="1:7">
      <c r="A962" s="647">
        <v>10600503</v>
      </c>
      <c r="B962" s="647" t="s">
        <v>2218</v>
      </c>
      <c r="C962" s="648">
        <v>1221282.8400000001</v>
      </c>
      <c r="D962" s="647">
        <f>VLOOKUP($A$2:$A$971,BS!$A$8:$A$2407,1,0)</f>
        <v>10600503</v>
      </c>
      <c r="E962" s="648">
        <v>10600503</v>
      </c>
      <c r="G962" s="648"/>
    </row>
    <row r="963" spans="1:7">
      <c r="A963" s="647">
        <v>10600502</v>
      </c>
      <c r="B963" s="647" t="s">
        <v>887</v>
      </c>
      <c r="C963" s="648">
        <v>40985237.740000002</v>
      </c>
      <c r="D963" s="647">
        <f>VLOOKUP($A$2:$A$971,BS!$A$8:$A$2407,1,0)</f>
        <v>10600502</v>
      </c>
      <c r="E963" s="648">
        <v>10600502</v>
      </c>
      <c r="G963" s="648"/>
    </row>
    <row r="964" spans="1:7">
      <c r="A964" s="647">
        <v>10600501</v>
      </c>
      <c r="B964" s="647" t="s">
        <v>886</v>
      </c>
      <c r="C964" s="648">
        <v>27358539.309999999</v>
      </c>
      <c r="D964" s="647">
        <f>VLOOKUP($A$2:$A$971,BS!$A$8:$A$2407,1,0)</f>
        <v>10600501</v>
      </c>
      <c r="E964" s="648">
        <v>10600501</v>
      </c>
      <c r="G964" s="648"/>
    </row>
    <row r="965" spans="1:7">
      <c r="A965" s="647">
        <v>10500502</v>
      </c>
      <c r="B965" s="647" t="s">
        <v>885</v>
      </c>
      <c r="C965" s="648">
        <v>6136059.6299999999</v>
      </c>
      <c r="D965" s="647">
        <f>VLOOKUP($A$2:$A$971,BS!$A$8:$A$2407,1,0)</f>
        <v>10500502</v>
      </c>
      <c r="E965" s="648">
        <v>10500502</v>
      </c>
    </row>
    <row r="966" spans="1:7">
      <c r="A966" s="647">
        <v>10500501</v>
      </c>
      <c r="B966" s="647" t="s">
        <v>884</v>
      </c>
      <c r="C966" s="648">
        <v>49537792.670000002</v>
      </c>
      <c r="D966" s="647">
        <f>VLOOKUP($A$2:$A$971,BS!$A$8:$A$2407,1,0)</f>
        <v>10500501</v>
      </c>
      <c r="E966" s="647">
        <v>10500501</v>
      </c>
      <c r="G966" s="648"/>
    </row>
    <row r="967" spans="1:7">
      <c r="A967" s="647">
        <v>10110013</v>
      </c>
      <c r="B967" s="647" t="s">
        <v>2295</v>
      </c>
      <c r="C967" s="648">
        <v>8209594.4299999997</v>
      </c>
      <c r="D967" s="647">
        <f>VLOOKUP($A$2:$A$971,BS!$A$8:$A$2407,1,0)</f>
        <v>10110013</v>
      </c>
      <c r="E967" s="648">
        <v>10110013</v>
      </c>
      <c r="G967" s="648"/>
    </row>
    <row r="968" spans="1:7">
      <c r="A968" s="647">
        <v>10100602</v>
      </c>
      <c r="B968" s="647" t="s">
        <v>2949</v>
      </c>
      <c r="C968" s="647">
        <v>0</v>
      </c>
      <c r="D968" s="647">
        <f>VLOOKUP($A$2:$A$971,BS!$A$8:$A$2407,1,0)</f>
        <v>10100602</v>
      </c>
      <c r="E968" s="648">
        <v>10100602</v>
      </c>
      <c r="G968" s="648"/>
    </row>
    <row r="969" spans="1:7">
      <c r="A969" s="647">
        <v>10100601</v>
      </c>
      <c r="B969" s="647" t="s">
        <v>2964</v>
      </c>
      <c r="C969" s="648">
        <v>515489</v>
      </c>
      <c r="D969" s="647">
        <f>VLOOKUP($A$2:$A$971,BS!$A$8:$A$2407,1,0)</f>
        <v>10100601</v>
      </c>
      <c r="E969" s="648">
        <v>10100601</v>
      </c>
      <c r="G969" s="648"/>
    </row>
    <row r="970" spans="1:7">
      <c r="A970" s="647">
        <v>10100503</v>
      </c>
      <c r="B970" s="647" t="s">
        <v>883</v>
      </c>
      <c r="C970" s="648">
        <v>464022036.75999999</v>
      </c>
      <c r="D970" s="647">
        <f>VLOOKUP($A$2:$A$971,BS!$A$8:$A$2407,1,0)</f>
        <v>10100503</v>
      </c>
      <c r="E970" s="648">
        <v>10100503</v>
      </c>
      <c r="G970" s="648"/>
    </row>
    <row r="971" spans="1:7">
      <c r="A971" s="647">
        <v>10100502</v>
      </c>
      <c r="B971" s="647" t="s">
        <v>882</v>
      </c>
      <c r="C971" s="648">
        <v>3193127651.27</v>
      </c>
      <c r="D971" s="647">
        <f>VLOOKUP($A$2:$A$971,BS!$A$8:$A$2407,1,0)</f>
        <v>10100502</v>
      </c>
      <c r="E971" s="647">
        <v>10100502</v>
      </c>
      <c r="G971" s="648"/>
    </row>
    <row r="972" spans="1:7">
      <c r="E972" s="648"/>
      <c r="G972" s="648"/>
    </row>
    <row r="973" spans="1:7">
      <c r="E973" s="648"/>
      <c r="G973" s="648"/>
    </row>
    <row r="974" spans="1:7">
      <c r="E974" s="648"/>
      <c r="G974" s="648"/>
    </row>
    <row r="975" spans="1:7">
      <c r="E975" s="648"/>
      <c r="G975" s="648"/>
    </row>
    <row r="976" spans="1:7">
      <c r="E976" s="648"/>
      <c r="G976" s="648"/>
    </row>
    <row r="977" spans="5:7">
      <c r="E977" s="648"/>
      <c r="G977" s="648"/>
    </row>
    <row r="978" spans="5:7">
      <c r="E978" s="648"/>
      <c r="G978" s="648"/>
    </row>
    <row r="979" spans="5:7">
      <c r="E979" s="648"/>
      <c r="G979" s="648"/>
    </row>
    <row r="980" spans="5:7">
      <c r="E980" s="648"/>
      <c r="G980" s="648"/>
    </row>
    <row r="981" spans="5:7">
      <c r="E981" s="648"/>
      <c r="G981" s="648"/>
    </row>
    <row r="982" spans="5:7">
      <c r="E982" s="648"/>
      <c r="G982" s="648"/>
    </row>
    <row r="983" spans="5:7">
      <c r="E983" s="648"/>
      <c r="G983" s="648"/>
    </row>
    <row r="984" spans="5:7">
      <c r="E984" s="648"/>
      <c r="G984" s="648"/>
    </row>
    <row r="985" spans="5:7">
      <c r="E985" s="648"/>
      <c r="G985" s="648"/>
    </row>
    <row r="986" spans="5:7">
      <c r="E986" s="648"/>
      <c r="G986" s="648"/>
    </row>
    <row r="987" spans="5:7">
      <c r="E987" s="648"/>
      <c r="G987" s="648"/>
    </row>
    <row r="988" spans="5:7">
      <c r="E988" s="648"/>
      <c r="G988" s="648"/>
    </row>
    <row r="989" spans="5:7">
      <c r="E989" s="648"/>
      <c r="G989" s="648"/>
    </row>
    <row r="990" spans="5:7">
      <c r="E990" s="648"/>
      <c r="G990" s="648"/>
    </row>
    <row r="991" spans="5:7">
      <c r="E991" s="648"/>
      <c r="G991" s="648"/>
    </row>
    <row r="992" spans="5:7">
      <c r="E992" s="648"/>
      <c r="G992" s="648"/>
    </row>
    <row r="993" spans="3:7">
      <c r="E993" s="648"/>
      <c r="G993" s="648"/>
    </row>
    <row r="994" spans="3:7">
      <c r="C994" s="648"/>
      <c r="E994" s="648"/>
      <c r="G994" s="648"/>
    </row>
    <row r="995" spans="3:7">
      <c r="C995" s="648"/>
      <c r="E995" s="648"/>
      <c r="G995" s="648"/>
    </row>
    <row r="996" spans="3:7">
      <c r="E996" s="648"/>
      <c r="G996" s="648"/>
    </row>
    <row r="997" spans="3:7">
      <c r="E997" s="648"/>
      <c r="G997" s="648"/>
    </row>
    <row r="1004" spans="3:7">
      <c r="E1004" s="648"/>
      <c r="G1004" s="648"/>
    </row>
    <row r="1007" spans="3:7">
      <c r="E1007" s="648"/>
      <c r="G1007" s="648"/>
    </row>
    <row r="1008" spans="3:7">
      <c r="E1008" s="648"/>
      <c r="G1008" s="648"/>
    </row>
    <row r="1012" spans="5:7">
      <c r="E1012" s="648"/>
      <c r="G1012" s="648"/>
    </row>
    <row r="1016" spans="5:7">
      <c r="E1016" s="648"/>
      <c r="G1016" s="648"/>
    </row>
    <row r="1017" spans="5:7">
      <c r="E1017" s="648"/>
      <c r="G1017" s="648"/>
    </row>
    <row r="1018" spans="5:7">
      <c r="E1018" s="648"/>
      <c r="G1018" s="648"/>
    </row>
    <row r="1019" spans="5:7">
      <c r="E1019" s="648"/>
      <c r="G1019" s="648"/>
    </row>
    <row r="1020" spans="5:7">
      <c r="E1020" s="648"/>
      <c r="G1020" s="648"/>
    </row>
    <row r="1021" spans="5:7">
      <c r="E1021" s="648"/>
      <c r="G1021" s="648"/>
    </row>
    <row r="1022" spans="5:7">
      <c r="E1022" s="648"/>
      <c r="G1022" s="648"/>
    </row>
    <row r="1023" spans="5:7">
      <c r="E1023" s="648"/>
      <c r="G1023" s="648"/>
    </row>
    <row r="1025" spans="5:7">
      <c r="E1025" s="648"/>
      <c r="G1025" s="648"/>
    </row>
    <row r="1026" spans="5:7">
      <c r="E1026" s="648"/>
      <c r="G1026" s="648"/>
    </row>
    <row r="1030" spans="5:7">
      <c r="E1030" s="648"/>
      <c r="G1030" s="648"/>
    </row>
    <row r="1032" spans="5:7">
      <c r="E1032" s="648"/>
      <c r="G1032" s="648"/>
    </row>
    <row r="1033" spans="5:7">
      <c r="E1033" s="648"/>
      <c r="G1033" s="648"/>
    </row>
    <row r="1034" spans="5:7">
      <c r="E1034" s="648"/>
      <c r="G1034" s="648"/>
    </row>
    <row r="1035" spans="5:7">
      <c r="E1035" s="648"/>
      <c r="G1035" s="648"/>
    </row>
    <row r="1036" spans="5:7">
      <c r="E1036" s="648"/>
      <c r="G1036" s="648"/>
    </row>
    <row r="1038" spans="5:7">
      <c r="E1038" s="648"/>
      <c r="G1038" s="648"/>
    </row>
    <row r="1039" spans="5:7">
      <c r="E1039" s="648"/>
      <c r="G1039" s="648"/>
    </row>
    <row r="1040" spans="5:7">
      <c r="E1040" s="648"/>
      <c r="G1040" s="648"/>
    </row>
    <row r="1041" spans="1:7">
      <c r="E1041" s="648"/>
      <c r="G1041" s="648"/>
    </row>
    <row r="1042" spans="1:7">
      <c r="E1042" s="648"/>
      <c r="G1042" s="648"/>
    </row>
    <row r="1043" spans="1:7">
      <c r="E1043" s="648"/>
      <c r="G1043" s="648"/>
    </row>
    <row r="1044" spans="1:7">
      <c r="E1044" s="648"/>
      <c r="G1044" s="648"/>
    </row>
    <row r="1045" spans="1:7">
      <c r="E1045" s="648"/>
      <c r="G1045" s="648"/>
    </row>
    <row r="1046" spans="1:7">
      <c r="E1046" s="648"/>
      <c r="G1046" s="648"/>
    </row>
    <row r="1055" spans="1:7">
      <c r="A1055" s="647" t="s">
        <v>3212</v>
      </c>
    </row>
    <row r="1058" spans="1:1">
      <c r="A1058" s="647" t="s">
        <v>3213</v>
      </c>
    </row>
  </sheetData>
  <sortState ref="A3:E971">
    <sortCondition descending="1" ref="E3:E971"/>
  </sortState>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tabColor rgb="FFFFC000"/>
    <pageSetUpPr fitToPage="1"/>
  </sheetPr>
  <dimension ref="A1:R43"/>
  <sheetViews>
    <sheetView workbookViewId="0"/>
  </sheetViews>
  <sheetFormatPr defaultColWidth="9.109375" defaultRowHeight="14.4"/>
  <cols>
    <col min="1" max="1" width="11.5546875" style="596" customWidth="1"/>
    <col min="2" max="2" width="15" style="596" bestFit="1" customWidth="1"/>
    <col min="3" max="4" width="15" style="596" customWidth="1"/>
    <col min="5" max="5" width="15.44140625" style="596" customWidth="1"/>
    <col min="6" max="6" width="14.109375" style="596" customWidth="1"/>
    <col min="7" max="7" width="11.6640625" style="596" customWidth="1"/>
    <col min="8" max="9" width="12.44140625" style="596" customWidth="1"/>
    <col min="10" max="10" width="12.6640625" style="596" customWidth="1"/>
    <col min="11" max="11" width="13.5546875" style="596" customWidth="1"/>
    <col min="12" max="12" width="16.5546875" style="596" bestFit="1" customWidth="1"/>
    <col min="13" max="13" width="11.88671875" style="596" bestFit="1" customWidth="1"/>
    <col min="14" max="15" width="12.6640625" style="596" customWidth="1"/>
    <col min="16" max="16" width="10.88671875" style="596" bestFit="1" customWidth="1"/>
    <col min="17" max="17" width="7.109375" style="625" bestFit="1" customWidth="1"/>
    <col min="18" max="255" width="12.6640625" style="596" customWidth="1"/>
    <col min="256" max="16384" width="9.109375" style="596"/>
  </cols>
  <sheetData>
    <row r="1" spans="1:17" ht="15.6">
      <c r="A1" s="594" t="s">
        <v>642</v>
      </c>
      <c r="B1" s="595"/>
      <c r="C1" s="595"/>
      <c r="D1" s="595"/>
      <c r="E1" s="595"/>
      <c r="G1" s="595"/>
      <c r="H1" s="595"/>
      <c r="I1" s="595"/>
      <c r="J1" s="595"/>
      <c r="K1" s="595"/>
    </row>
    <row r="2" spans="1:17">
      <c r="A2" s="597" t="s">
        <v>3023</v>
      </c>
      <c r="B2" s="595"/>
      <c r="C2" s="595"/>
      <c r="D2" s="595"/>
      <c r="E2" s="595"/>
      <c r="G2" s="595"/>
      <c r="H2" s="595"/>
      <c r="I2" s="595"/>
      <c r="J2" s="595"/>
      <c r="K2" s="595"/>
    </row>
    <row r="3" spans="1:17">
      <c r="A3" s="597" t="s">
        <v>3024</v>
      </c>
      <c r="B3" s="595"/>
      <c r="C3" s="595"/>
      <c r="D3" s="595"/>
      <c r="E3" s="595"/>
      <c r="G3" s="595"/>
      <c r="H3" s="595"/>
      <c r="I3" s="595"/>
      <c r="J3" s="595"/>
      <c r="K3" s="595"/>
    </row>
    <row r="4" spans="1:17" ht="18">
      <c r="A4" s="645" t="s">
        <v>3174</v>
      </c>
      <c r="B4" s="595"/>
      <c r="C4" s="595"/>
      <c r="D4" s="595"/>
      <c r="E4" s="595"/>
      <c r="G4" s="595"/>
      <c r="H4" s="595"/>
      <c r="I4" s="595"/>
      <c r="J4" s="595"/>
      <c r="K4" s="595"/>
    </row>
    <row r="5" spans="1:17" s="606" customFormat="1">
      <c r="A5" s="604"/>
      <c r="B5" s="604"/>
      <c r="C5" s="604"/>
      <c r="D5" s="604"/>
      <c r="E5" s="604"/>
      <c r="G5" s="604"/>
      <c r="H5" s="604"/>
      <c r="I5" s="604"/>
      <c r="J5" s="626"/>
      <c r="K5" s="604"/>
      <c r="L5" s="627"/>
      <c r="Q5" s="628"/>
    </row>
    <row r="6" spans="1:17" s="606" customFormat="1">
      <c r="A6" s="604"/>
      <c r="B6" s="604"/>
      <c r="C6" s="604"/>
      <c r="D6" s="604"/>
      <c r="E6" s="604"/>
      <c r="G6" s="604"/>
      <c r="H6" s="604"/>
      <c r="I6" s="604"/>
      <c r="J6" s="595"/>
      <c r="K6" s="604"/>
      <c r="L6" s="629"/>
      <c r="Q6" s="628"/>
    </row>
    <row r="7" spans="1:17">
      <c r="A7" s="595"/>
      <c r="B7" s="595"/>
      <c r="C7" s="595"/>
      <c r="D7" s="595"/>
      <c r="E7" s="605" t="s">
        <v>77</v>
      </c>
      <c r="F7" s="630" t="s">
        <v>78</v>
      </c>
      <c r="G7" s="605" t="s">
        <v>3128</v>
      </c>
      <c r="H7" s="605" t="s">
        <v>81</v>
      </c>
      <c r="I7" s="630" t="s">
        <v>3129</v>
      </c>
      <c r="J7" s="605" t="s">
        <v>3130</v>
      </c>
      <c r="K7" s="630" t="s">
        <v>3131</v>
      </c>
    </row>
    <row r="8" spans="1:17">
      <c r="A8" s="595"/>
      <c r="B8" s="631" t="s">
        <v>3132</v>
      </c>
      <c r="C8" s="631" t="s">
        <v>3133</v>
      </c>
      <c r="D8" s="631" t="s">
        <v>3134</v>
      </c>
      <c r="E8" s="631" t="s">
        <v>2143</v>
      </c>
      <c r="F8" s="632" t="s">
        <v>2692</v>
      </c>
      <c r="G8" s="631" t="s">
        <v>2690</v>
      </c>
      <c r="H8" s="631" t="s">
        <v>2691</v>
      </c>
      <c r="I8" s="632" t="s">
        <v>838</v>
      </c>
      <c r="J8" s="632" t="s">
        <v>840</v>
      </c>
      <c r="K8" s="632" t="s">
        <v>1142</v>
      </c>
      <c r="L8" s="632" t="s">
        <v>3135</v>
      </c>
    </row>
    <row r="9" spans="1:17">
      <c r="A9" s="595"/>
      <c r="B9" s="595"/>
      <c r="C9" s="595"/>
      <c r="D9" s="595"/>
      <c r="E9" s="599"/>
      <c r="G9" s="600" t="s">
        <v>3026</v>
      </c>
      <c r="H9" s="595"/>
      <c r="J9" s="595"/>
      <c r="K9" s="595"/>
    </row>
    <row r="10" spans="1:17">
      <c r="A10" s="595" t="s">
        <v>2268</v>
      </c>
      <c r="B10" s="595">
        <v>61563499</v>
      </c>
      <c r="C10" s="595">
        <v>-34189540.454545438</v>
      </c>
      <c r="D10" s="595">
        <f>SUM(B10:C10)</f>
        <v>27373958.545454562</v>
      </c>
      <c r="E10" s="595">
        <f>D10*0.35</f>
        <v>9580885.4909090959</v>
      </c>
      <c r="F10" s="601">
        <f>1-G10</f>
        <v>0.39460000129574901</v>
      </c>
      <c r="G10" s="633">
        <v>0.60539999870425099</v>
      </c>
      <c r="H10" s="633">
        <v>0.3906</v>
      </c>
      <c r="I10" s="596">
        <f>E10*F10</f>
        <v>3780617.4271271522</v>
      </c>
      <c r="J10" s="595">
        <f>E10*G10</f>
        <v>5800268.0637819441</v>
      </c>
      <c r="K10" s="595">
        <f>E10*G10*H10</f>
        <v>2265584.7057132274</v>
      </c>
      <c r="L10" s="596">
        <f>J10+I10</f>
        <v>9580885.4909090959</v>
      </c>
    </row>
    <row r="11" spans="1:17">
      <c r="A11" s="595" t="s">
        <v>2269</v>
      </c>
      <c r="B11" s="595">
        <v>143430774</v>
      </c>
      <c r="C11" s="595"/>
      <c r="D11" s="595">
        <f>SUM(B11:C11)</f>
        <v>143430774</v>
      </c>
      <c r="E11" s="595">
        <f t="shared" ref="E11:E13" si="0">D11*0.35</f>
        <v>50200770.899999999</v>
      </c>
      <c r="F11" s="601">
        <f>1-G11</f>
        <v>0.39696250757340334</v>
      </c>
      <c r="G11" s="633">
        <v>0.60303749242659666</v>
      </c>
      <c r="H11" s="633">
        <v>0.2545</v>
      </c>
      <c r="I11" s="596">
        <f>E11*F11</f>
        <v>19927823.898581937</v>
      </c>
      <c r="J11" s="595">
        <f>E11*G11</f>
        <v>30272947.001418062</v>
      </c>
      <c r="K11" s="595">
        <f>E11*G11*H11</f>
        <v>7704465.0118608968</v>
      </c>
      <c r="L11" s="596">
        <f>J11+I11</f>
        <v>50200770.899999999</v>
      </c>
    </row>
    <row r="12" spans="1:17">
      <c r="A12" s="595" t="s">
        <v>2694</v>
      </c>
      <c r="B12" s="595">
        <v>232023688</v>
      </c>
      <c r="C12" s="595">
        <v>0</v>
      </c>
      <c r="D12" s="595">
        <f t="shared" ref="D12:D13" si="1">SUM(B12:C12)</f>
        <v>232023688</v>
      </c>
      <c r="E12" s="595">
        <f t="shared" si="0"/>
        <v>81208290.799999997</v>
      </c>
      <c r="F12" s="601">
        <f>1-G12</f>
        <v>8.4086341218746585E-2</v>
      </c>
      <c r="G12" s="633">
        <v>0.91591365878125341</v>
      </c>
      <c r="H12" s="633">
        <v>0.60502842757066144</v>
      </c>
      <c r="I12" s="596">
        <f>E12*F12</f>
        <v>6828508.0499999989</v>
      </c>
      <c r="J12" s="595">
        <f>E12*G12</f>
        <v>74379782.75</v>
      </c>
      <c r="K12" s="595">
        <f>E12*G12*H12</f>
        <v>45001883.000279911</v>
      </c>
      <c r="L12" s="596">
        <f>J12+I12</f>
        <v>81208290.799999997</v>
      </c>
    </row>
    <row r="13" spans="1:17">
      <c r="A13" s="634" t="s">
        <v>3027</v>
      </c>
      <c r="B13" s="634">
        <v>83009997</v>
      </c>
      <c r="C13" s="634">
        <v>0</v>
      </c>
      <c r="D13" s="634">
        <f t="shared" si="1"/>
        <v>83009997</v>
      </c>
      <c r="E13" s="634">
        <f t="shared" si="0"/>
        <v>29053498.949999999</v>
      </c>
      <c r="F13" s="635">
        <f>1-G13</f>
        <v>0.27654745960335625</v>
      </c>
      <c r="G13" s="636">
        <v>0.72345254039664375</v>
      </c>
      <c r="H13" s="637">
        <v>0.78144698168438043</v>
      </c>
      <c r="I13" s="638">
        <f>E13*F13</f>
        <v>8034671.3272112776</v>
      </c>
      <c r="J13" s="634">
        <f>E13*G13</f>
        <v>21018827.62278872</v>
      </c>
      <c r="K13" s="634">
        <f>E13*G13*H13</f>
        <v>16425099.404372526</v>
      </c>
      <c r="L13" s="638">
        <f>J13+I13</f>
        <v>29053498.949999996</v>
      </c>
    </row>
    <row r="14" spans="1:17" ht="15" thickBot="1">
      <c r="A14" s="595" t="s">
        <v>2270</v>
      </c>
      <c r="B14" s="602">
        <f>SUM(B10:B13)</f>
        <v>520027958</v>
      </c>
      <c r="C14" s="602">
        <f>SUM(C10:C13)</f>
        <v>-34189540.454545438</v>
      </c>
      <c r="D14" s="602">
        <f>SUM(D10:D13)</f>
        <v>485838417.54545456</v>
      </c>
      <c r="E14" s="602">
        <f>SUM(E10:E13)</f>
        <v>170043446.14090908</v>
      </c>
      <c r="F14" s="603"/>
      <c r="H14" s="603"/>
      <c r="I14" s="602">
        <f>SUM(I10:I13)</f>
        <v>38571620.702920362</v>
      </c>
      <c r="J14" s="602">
        <f>SUM(J10:J13)</f>
        <v>131471825.43798873</v>
      </c>
      <c r="K14" s="602">
        <f>SUM(K10:K13)</f>
        <v>71397032.122226566</v>
      </c>
      <c r="L14" s="602">
        <f>SUM(L10:L13)</f>
        <v>170043446.14090908</v>
      </c>
    </row>
    <row r="15" spans="1:17" ht="15" thickTop="1">
      <c r="A15" s="595"/>
      <c r="B15" s="595"/>
      <c r="C15" s="595"/>
      <c r="D15" s="595"/>
      <c r="E15" s="595"/>
      <c r="G15" s="604"/>
      <c r="H15" s="604"/>
      <c r="I15" s="604"/>
      <c r="J15" s="595"/>
      <c r="K15" s="595"/>
    </row>
    <row r="16" spans="1:17">
      <c r="A16" s="595"/>
      <c r="B16" s="595"/>
      <c r="C16" s="595"/>
      <c r="D16" s="595"/>
      <c r="E16" s="595"/>
      <c r="G16" s="595"/>
      <c r="H16" s="595"/>
      <c r="I16" s="595"/>
      <c r="J16" s="595"/>
      <c r="K16" s="595"/>
    </row>
    <row r="17" spans="1:18">
      <c r="A17" s="597" t="s">
        <v>3136</v>
      </c>
      <c r="B17" s="595"/>
      <c r="C17" s="595"/>
      <c r="D17" s="595"/>
      <c r="E17" s="595"/>
      <c r="G17" s="595"/>
      <c r="H17" s="595"/>
      <c r="I17" s="595"/>
      <c r="J17" s="595"/>
      <c r="K17" s="595"/>
    </row>
    <row r="18" spans="1:18" ht="32.25" customHeight="1">
      <c r="A18" s="1422" t="s">
        <v>3025</v>
      </c>
      <c r="B18" s="1422"/>
      <c r="C18" s="1422"/>
      <c r="D18" s="1422"/>
      <c r="E18" s="1422"/>
      <c r="F18" s="1422"/>
      <c r="G18" s="1422"/>
      <c r="H18" s="1422"/>
      <c r="I18" s="1422"/>
      <c r="J18" s="1422"/>
      <c r="K18" s="1422"/>
      <c r="L18" s="1422"/>
      <c r="M18" s="1422"/>
    </row>
    <row r="19" spans="1:18">
      <c r="H19" s="639" t="s">
        <v>3137</v>
      </c>
      <c r="I19" s="630" t="s">
        <v>3138</v>
      </c>
      <c r="J19" s="598"/>
    </row>
    <row r="20" spans="1:18">
      <c r="H20" s="639" t="s">
        <v>840</v>
      </c>
      <c r="I20" s="640">
        <f>J14/L14</f>
        <v>0.77316608444316404</v>
      </c>
      <c r="J20" s="601"/>
      <c r="K20" s="601"/>
    </row>
    <row r="21" spans="1:18">
      <c r="H21" s="639" t="s">
        <v>838</v>
      </c>
      <c r="I21" s="640">
        <f>I14/L14</f>
        <v>0.22683391555683602</v>
      </c>
      <c r="J21" s="601"/>
      <c r="K21" s="601"/>
    </row>
    <row r="22" spans="1:18">
      <c r="H22" s="639" t="s">
        <v>1548</v>
      </c>
      <c r="I22" s="640">
        <f>SUM(I20:I21)</f>
        <v>1</v>
      </c>
      <c r="J22" s="601"/>
      <c r="K22" s="601"/>
    </row>
    <row r="24" spans="1:18">
      <c r="B24" s="595"/>
      <c r="C24" s="595"/>
      <c r="D24" s="595"/>
      <c r="E24" s="595"/>
      <c r="F24" s="595"/>
      <c r="H24" s="595"/>
      <c r="I24" s="595"/>
      <c r="J24" s="595"/>
      <c r="K24" s="595"/>
      <c r="L24" s="595"/>
      <c r="Q24" s="596"/>
      <c r="R24" s="715"/>
    </row>
    <row r="25" spans="1:18">
      <c r="A25" s="595"/>
      <c r="B25" s="595"/>
      <c r="C25" s="595"/>
      <c r="D25" s="595"/>
      <c r="E25" s="595"/>
      <c r="F25" s="595"/>
      <c r="H25" s="595"/>
      <c r="I25" s="595"/>
      <c r="J25" s="595"/>
      <c r="K25" s="595"/>
      <c r="L25" s="595"/>
      <c r="O25" s="717" t="s">
        <v>3320</v>
      </c>
      <c r="Q25" s="596"/>
      <c r="R25" s="715"/>
    </row>
    <row r="26" spans="1:18" s="606" customFormat="1">
      <c r="A26" s="597" t="s">
        <v>3023</v>
      </c>
      <c r="B26" s="604"/>
      <c r="C26" s="604"/>
      <c r="D26" s="604"/>
      <c r="E26" s="604"/>
      <c r="F26" s="604"/>
      <c r="H26" s="604"/>
      <c r="I26" s="604"/>
      <c r="J26" s="604"/>
      <c r="K26" s="626"/>
      <c r="L26" s="604"/>
      <c r="M26" s="627"/>
      <c r="O26" s="717" t="s">
        <v>3321</v>
      </c>
      <c r="R26" s="716"/>
    </row>
    <row r="27" spans="1:18" s="606" customFormat="1">
      <c r="A27" s="597" t="s">
        <v>3319</v>
      </c>
      <c r="B27" s="604"/>
      <c r="C27" s="604"/>
      <c r="D27" s="604"/>
      <c r="E27" s="604"/>
      <c r="F27" s="604"/>
      <c r="H27" s="604"/>
      <c r="I27" s="604"/>
      <c r="J27" s="604"/>
      <c r="K27" s="595"/>
      <c r="L27" s="604"/>
      <c r="M27" s="629"/>
      <c r="O27" s="717" t="s">
        <v>3322</v>
      </c>
      <c r="R27" s="716"/>
    </row>
    <row r="28" spans="1:18">
      <c r="A28" s="595"/>
      <c r="B28" s="595"/>
      <c r="C28" s="595"/>
      <c r="D28" s="595"/>
      <c r="E28" s="595"/>
      <c r="F28" s="605" t="s">
        <v>77</v>
      </c>
      <c r="G28" s="630" t="s">
        <v>78</v>
      </c>
      <c r="H28" s="605" t="s">
        <v>3128</v>
      </c>
      <c r="I28" s="605" t="s">
        <v>81</v>
      </c>
      <c r="J28" s="630" t="s">
        <v>3129</v>
      </c>
      <c r="K28" s="605" t="s">
        <v>3130</v>
      </c>
      <c r="L28" s="630" t="s">
        <v>3131</v>
      </c>
      <c r="O28" s="717" t="s">
        <v>3323</v>
      </c>
      <c r="Q28" s="596"/>
      <c r="R28" s="715"/>
    </row>
    <row r="29" spans="1:18">
      <c r="A29" s="595"/>
      <c r="B29" s="631" t="s">
        <v>3317</v>
      </c>
      <c r="C29" s="631" t="s">
        <v>3133</v>
      </c>
      <c r="D29" s="631" t="s">
        <v>3318</v>
      </c>
      <c r="E29" s="631" t="s">
        <v>3134</v>
      </c>
      <c r="F29" s="631" t="s">
        <v>2143</v>
      </c>
      <c r="G29" s="632" t="s">
        <v>2692</v>
      </c>
      <c r="H29" s="631" t="s">
        <v>2690</v>
      </c>
      <c r="I29" s="631" t="s">
        <v>2691</v>
      </c>
      <c r="J29" s="632" t="s">
        <v>838</v>
      </c>
      <c r="K29" s="632" t="s">
        <v>840</v>
      </c>
      <c r="L29" s="632" t="s">
        <v>1142</v>
      </c>
      <c r="M29" s="632" t="s">
        <v>3135</v>
      </c>
      <c r="O29" s="717" t="s">
        <v>3324</v>
      </c>
      <c r="Q29" s="596"/>
      <c r="R29" s="715"/>
    </row>
    <row r="30" spans="1:18">
      <c r="A30" s="595"/>
      <c r="B30" s="595"/>
      <c r="C30" s="595"/>
      <c r="D30" s="595"/>
      <c r="E30" s="595"/>
      <c r="F30" s="599"/>
      <c r="H30" s="600" t="s">
        <v>3026</v>
      </c>
      <c r="I30" s="595"/>
      <c r="K30" s="595"/>
      <c r="L30" s="595"/>
      <c r="O30" s="718" t="s">
        <v>3325</v>
      </c>
      <c r="Q30" s="596"/>
      <c r="R30" s="715"/>
    </row>
    <row r="31" spans="1:18">
      <c r="A31" s="595" t="s">
        <v>2268</v>
      </c>
      <c r="B31" s="595">
        <v>61563499</v>
      </c>
      <c r="C31" s="595">
        <v>-4623667</v>
      </c>
      <c r="D31" s="595">
        <v>-56939832</v>
      </c>
      <c r="E31" s="595">
        <f>SUM(B31:D31)</f>
        <v>0</v>
      </c>
      <c r="F31" s="595">
        <f>E31*0.35</f>
        <v>0</v>
      </c>
      <c r="G31" s="601" t="e">
        <f>1-H31</f>
        <v>#REF!</v>
      </c>
      <c r="H31" s="712" t="e">
        <v>#REF!</v>
      </c>
      <c r="I31" s="712">
        <v>0.3906</v>
      </c>
      <c r="J31" s="596" t="e">
        <f>F31*G31</f>
        <v>#REF!</v>
      </c>
      <c r="K31" s="595" t="e">
        <f>F31*H31</f>
        <v>#REF!</v>
      </c>
      <c r="L31" s="595" t="e">
        <f>F31*H31*I31</f>
        <v>#REF!</v>
      </c>
      <c r="M31" s="596" t="e">
        <f>K31+J31</f>
        <v>#REF!</v>
      </c>
      <c r="O31" s="718" t="s">
        <v>3326</v>
      </c>
      <c r="Q31" s="596"/>
      <c r="R31" s="715"/>
    </row>
    <row r="32" spans="1:18">
      <c r="A32" s="595" t="s">
        <v>2269</v>
      </c>
      <c r="B32" s="595">
        <v>143430774</v>
      </c>
      <c r="C32" s="595"/>
      <c r="D32" s="595">
        <f>D35-D31</f>
        <v>-106864674.50999999</v>
      </c>
      <c r="E32" s="595">
        <f>SUM(B32:D32)</f>
        <v>36566099.49000001</v>
      </c>
      <c r="F32" s="595">
        <f t="shared" ref="F32:F34" si="2">E32*0.35</f>
        <v>12798134.821500003</v>
      </c>
      <c r="G32" s="601" t="e">
        <f>1-H32</f>
        <v>#REF!</v>
      </c>
      <c r="H32" s="712" t="e">
        <v>#REF!</v>
      </c>
      <c r="I32" s="712">
        <v>0.2545</v>
      </c>
      <c r="J32" s="596" t="e">
        <f>F32*G32</f>
        <v>#REF!</v>
      </c>
      <c r="K32" s="595" t="e">
        <f>F32*H32</f>
        <v>#REF!</v>
      </c>
      <c r="L32" s="595" t="e">
        <f>F32*H32*I32</f>
        <v>#REF!</v>
      </c>
      <c r="M32" s="596" t="e">
        <f>K32+J32</f>
        <v>#REF!</v>
      </c>
      <c r="O32" s="718" t="s">
        <v>3327</v>
      </c>
      <c r="Q32" s="596"/>
      <c r="R32" s="715"/>
    </row>
    <row r="33" spans="1:18">
      <c r="A33" s="595" t="s">
        <v>2694</v>
      </c>
      <c r="B33" s="595">
        <v>232023688</v>
      </c>
      <c r="C33" s="595">
        <v>0</v>
      </c>
      <c r="D33" s="595"/>
      <c r="E33" s="595">
        <f t="shared" ref="E33:E34" si="3">SUM(B33:C33)</f>
        <v>232023688</v>
      </c>
      <c r="F33" s="595">
        <f t="shared" si="2"/>
        <v>81208290.799999997</v>
      </c>
      <c r="G33" s="601" t="e">
        <f>1-H33</f>
        <v>#REF!</v>
      </c>
      <c r="H33" s="712" t="e">
        <v>#REF!</v>
      </c>
      <c r="I33" s="712" t="e">
        <v>#REF!</v>
      </c>
      <c r="J33" s="596" t="e">
        <f>F33*G33</f>
        <v>#REF!</v>
      </c>
      <c r="K33" s="595" t="e">
        <f>F33*H33</f>
        <v>#REF!</v>
      </c>
      <c r="L33" s="595" t="e">
        <f>F33*H33*I33</f>
        <v>#REF!</v>
      </c>
      <c r="M33" s="596" t="e">
        <f>K33+J33</f>
        <v>#REF!</v>
      </c>
      <c r="O33" s="718" t="s">
        <v>3328</v>
      </c>
      <c r="Q33" s="596"/>
      <c r="R33" s="715"/>
    </row>
    <row r="34" spans="1:18">
      <c r="A34" s="634" t="s">
        <v>3027</v>
      </c>
      <c r="B34" s="634">
        <v>83009997</v>
      </c>
      <c r="C34" s="634">
        <v>0</v>
      </c>
      <c r="D34" s="634"/>
      <c r="E34" s="634">
        <f t="shared" si="3"/>
        <v>83009997</v>
      </c>
      <c r="F34" s="634">
        <f t="shared" si="2"/>
        <v>29053498.949999999</v>
      </c>
      <c r="G34" s="635" t="e">
        <f>1-H34</f>
        <v>#REF!</v>
      </c>
      <c r="H34" s="713" t="e">
        <v>#REF!</v>
      </c>
      <c r="I34" s="714" t="e">
        <v>#REF!</v>
      </c>
      <c r="J34" s="638" t="e">
        <f>F34*G34</f>
        <v>#REF!</v>
      </c>
      <c r="K34" s="634" t="e">
        <f>F34*H34</f>
        <v>#REF!</v>
      </c>
      <c r="L34" s="634" t="e">
        <f>F34*H34*I34</f>
        <v>#REF!</v>
      </c>
      <c r="M34" s="638" t="e">
        <f>K34+J34</f>
        <v>#REF!</v>
      </c>
      <c r="Q34" s="596"/>
      <c r="R34" s="715"/>
    </row>
    <row r="35" spans="1:18" ht="15" thickBot="1">
      <c r="A35" s="595" t="s">
        <v>2270</v>
      </c>
      <c r="B35" s="602">
        <f>SUM(B31:B34)</f>
        <v>520027958</v>
      </c>
      <c r="C35" s="602">
        <f>SUM(C31:C34)</f>
        <v>-4623667</v>
      </c>
      <c r="D35" s="602">
        <v>-163804506.50999999</v>
      </c>
      <c r="E35" s="602">
        <f>SUM(E31:E34)</f>
        <v>351599784.49000001</v>
      </c>
      <c r="F35" s="602">
        <f>SUM(F31:F34)</f>
        <v>123059924.5715</v>
      </c>
      <c r="G35" s="603"/>
      <c r="I35" s="603"/>
      <c r="J35" s="602" t="e">
        <f>SUM(J31:J34)</f>
        <v>#REF!</v>
      </c>
      <c r="K35" s="602" t="e">
        <f>SUM(K31:K34)</f>
        <v>#REF!</v>
      </c>
      <c r="L35" s="602" t="e">
        <f>SUM(L31:L34)</f>
        <v>#REF!</v>
      </c>
      <c r="M35" s="602" t="e">
        <f>SUM(M31:M34)</f>
        <v>#REF!</v>
      </c>
      <c r="Q35" s="596"/>
      <c r="R35" s="715"/>
    </row>
    <row r="36" spans="1:18" ht="15" thickTop="1">
      <c r="A36" s="595"/>
      <c r="B36" s="595"/>
      <c r="C36" s="595"/>
      <c r="D36" s="595"/>
      <c r="E36" s="595"/>
      <c r="F36" s="595"/>
      <c r="H36" s="604"/>
      <c r="I36" s="604"/>
      <c r="J36" s="604"/>
      <c r="K36" s="595"/>
      <c r="L36" s="595"/>
      <c r="Q36" s="596"/>
      <c r="R36" s="715"/>
    </row>
    <row r="37" spans="1:18">
      <c r="A37" s="595"/>
      <c r="B37" s="595"/>
      <c r="C37" s="595"/>
      <c r="D37" s="595"/>
      <c r="E37" s="595"/>
      <c r="F37" s="595"/>
      <c r="H37" s="595"/>
      <c r="I37" s="595"/>
      <c r="J37" s="595"/>
      <c r="K37" s="595"/>
      <c r="L37" s="595"/>
      <c r="Q37" s="596"/>
      <c r="R37" s="715"/>
    </row>
    <row r="38" spans="1:18">
      <c r="A38" s="597" t="s">
        <v>3136</v>
      </c>
      <c r="B38" s="595"/>
      <c r="C38" s="595"/>
      <c r="D38" s="595"/>
      <c r="E38" s="595"/>
      <c r="F38" s="595"/>
      <c r="H38" s="595"/>
      <c r="I38" s="595"/>
      <c r="J38" s="595"/>
      <c r="K38" s="595"/>
      <c r="L38" s="595"/>
      <c r="Q38" s="596"/>
      <c r="R38" s="715"/>
    </row>
    <row r="39" spans="1:18" ht="32.25" customHeight="1">
      <c r="A39" s="1422" t="s">
        <v>3025</v>
      </c>
      <c r="B39" s="1422"/>
      <c r="C39" s="1422"/>
      <c r="D39" s="1422"/>
      <c r="E39" s="1422"/>
      <c r="F39" s="1422"/>
      <c r="G39" s="1422"/>
      <c r="H39" s="1422"/>
      <c r="I39" s="1422"/>
      <c r="J39" s="1422"/>
      <c r="K39" s="1422"/>
      <c r="L39" s="1422"/>
      <c r="M39" s="1422"/>
      <c r="N39" s="1422"/>
      <c r="Q39" s="596"/>
      <c r="R39" s="715"/>
    </row>
    <row r="40" spans="1:18">
      <c r="I40" s="639" t="s">
        <v>3137</v>
      </c>
      <c r="J40" s="630" t="s">
        <v>3138</v>
      </c>
    </row>
    <row r="41" spans="1:18">
      <c r="I41" s="639" t="s">
        <v>840</v>
      </c>
      <c r="J41" s="640" t="e">
        <f>K35/M35</f>
        <v>#REF!</v>
      </c>
    </row>
    <row r="42" spans="1:18">
      <c r="I42" s="639" t="s">
        <v>838</v>
      </c>
      <c r="J42" s="640" t="e">
        <f>J35/M35</f>
        <v>#REF!</v>
      </c>
    </row>
    <row r="43" spans="1:18">
      <c r="I43" s="639" t="s">
        <v>1548</v>
      </c>
      <c r="J43" s="640" t="e">
        <f>SUM(J41:J42)</f>
        <v>#REF!</v>
      </c>
    </row>
  </sheetData>
  <mergeCells count="2">
    <mergeCell ref="A18:M18"/>
    <mergeCell ref="A39:N39"/>
  </mergeCells>
  <printOptions horizontalCentered="1"/>
  <pageMargins left="0.25" right="0.25" top="0.25" bottom="0.25" header="0" footer="0.25"/>
  <pageSetup scale="50" orientation="landscape" r:id="rId1"/>
  <headerFooter alignWithMargins="0">
    <oddFooter>&amp;R&amp;Z&amp;F&amp;D
JK</oddFooter>
  </headerFooter>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L34"/>
  <sheetViews>
    <sheetView workbookViewId="0"/>
  </sheetViews>
  <sheetFormatPr defaultColWidth="9.109375" defaultRowHeight="13.2"/>
  <cols>
    <col min="1" max="1" width="4.44140625" style="405" customWidth="1"/>
    <col min="2" max="2" width="24.44140625" style="406" customWidth="1"/>
    <col min="3" max="255" width="12.6640625" style="406" customWidth="1"/>
    <col min="256" max="16384" width="9.109375" style="406"/>
  </cols>
  <sheetData>
    <row r="1" spans="1:12">
      <c r="B1" s="406" t="s">
        <v>642</v>
      </c>
    </row>
    <row r="2" spans="1:12">
      <c r="B2" s="406" t="s">
        <v>2267</v>
      </c>
    </row>
    <row r="3" spans="1:12" ht="21">
      <c r="B3" s="406" t="s">
        <v>2688</v>
      </c>
      <c r="E3" s="416" t="s">
        <v>354</v>
      </c>
    </row>
    <row r="4" spans="1:12">
      <c r="H4" s="406" t="s">
        <v>2689</v>
      </c>
    </row>
    <row r="5" spans="1:12">
      <c r="H5" s="406" t="s">
        <v>1142</v>
      </c>
    </row>
    <row r="6" spans="1:12">
      <c r="A6" s="405">
        <v>1</v>
      </c>
      <c r="C6" s="407" t="s">
        <v>2142</v>
      </c>
      <c r="D6" s="407" t="s">
        <v>2143</v>
      </c>
      <c r="F6" s="406" t="s">
        <v>2690</v>
      </c>
      <c r="G6" s="406" t="s">
        <v>2691</v>
      </c>
      <c r="H6" s="406" t="s">
        <v>2143</v>
      </c>
      <c r="I6" s="406" t="s">
        <v>2692</v>
      </c>
      <c r="J6" s="406" t="s">
        <v>840</v>
      </c>
      <c r="K6" s="406" t="s">
        <v>838</v>
      </c>
    </row>
    <row r="7" spans="1:12">
      <c r="A7" s="405">
        <v>2</v>
      </c>
    </row>
    <row r="8" spans="1:12">
      <c r="A8" s="405">
        <v>3</v>
      </c>
      <c r="B8" s="406" t="s">
        <v>2268</v>
      </c>
      <c r="C8" s="406">
        <f>+D8/0.35</f>
        <v>61563500.000000007</v>
      </c>
      <c r="D8" s="406">
        <v>21547225</v>
      </c>
      <c r="F8" s="509">
        <f>C21</f>
        <v>0.60539999870425099</v>
      </c>
      <c r="G8" s="509">
        <v>0.3906</v>
      </c>
      <c r="H8" s="406">
        <f>D8*F8*G8</f>
        <v>5095255.9089535279</v>
      </c>
      <c r="I8" s="509">
        <f>D21</f>
        <v>0.39460000129574896</v>
      </c>
      <c r="J8" s="406">
        <f>D8*F8</f>
        <v>13044689.987080205</v>
      </c>
      <c r="K8" s="406">
        <f>D8*I8</f>
        <v>8502535.0129197948</v>
      </c>
    </row>
    <row r="9" spans="1:12">
      <c r="A9" s="405">
        <v>4</v>
      </c>
      <c r="B9" s="406" t="s">
        <v>2269</v>
      </c>
      <c r="C9" s="406">
        <f>+D9/0.35</f>
        <v>143430774.2857143</v>
      </c>
      <c r="D9" s="406">
        <v>50200771</v>
      </c>
      <c r="F9" s="509">
        <f>C24</f>
        <v>0.60303749242659666</v>
      </c>
      <c r="G9" s="509">
        <v>0.2545</v>
      </c>
      <c r="H9" s="406">
        <f>D9*F9*G9</f>
        <v>7704465.0272082016</v>
      </c>
      <c r="I9" s="509">
        <f>D24</f>
        <v>0.39696250757340334</v>
      </c>
      <c r="J9" s="406">
        <f>D9*F9</f>
        <v>30272947.061721813</v>
      </c>
      <c r="K9" s="406">
        <f>D9*I9</f>
        <v>19927823.938278187</v>
      </c>
    </row>
    <row r="10" spans="1:12">
      <c r="A10" s="405">
        <f>A9+1</f>
        <v>5</v>
      </c>
      <c r="B10" s="406" t="s">
        <v>2693</v>
      </c>
      <c r="C10" s="406">
        <f t="shared" ref="C10:C11" si="0">+D10/0.35</f>
        <v>0</v>
      </c>
      <c r="D10" s="406">
        <v>0</v>
      </c>
      <c r="F10" s="509"/>
      <c r="G10" s="509"/>
      <c r="I10" s="509"/>
    </row>
    <row r="11" spans="1:12">
      <c r="A11" s="405">
        <f t="shared" ref="A11:A34" si="1">A10+1</f>
        <v>6</v>
      </c>
      <c r="B11" s="406" t="s">
        <v>2694</v>
      </c>
      <c r="C11" s="406">
        <f t="shared" si="0"/>
        <v>175951791.42857143</v>
      </c>
      <c r="D11" s="406">
        <v>61583127</v>
      </c>
      <c r="F11" s="509">
        <f>C27</f>
        <v>0.91591365878125341</v>
      </c>
      <c r="G11" s="509">
        <v>0.60499999999999998</v>
      </c>
      <c r="H11" s="406">
        <v>34126524</v>
      </c>
      <c r="I11" s="509">
        <f>D27</f>
        <v>8.4086341218746599E-2</v>
      </c>
      <c r="J11" s="406">
        <f>D11*F11</f>
        <v>56404827.169760592</v>
      </c>
      <c r="K11" s="406">
        <f>D11*I11</f>
        <v>5178299.8302394068</v>
      </c>
    </row>
    <row r="12" spans="1:12" ht="13.8" thickBot="1">
      <c r="A12" s="405">
        <f t="shared" si="1"/>
        <v>7</v>
      </c>
      <c r="B12" s="406" t="s">
        <v>2270</v>
      </c>
      <c r="C12" s="408">
        <f>+C8+C9+C10+C11</f>
        <v>380946065.71428573</v>
      </c>
      <c r="D12" s="408">
        <f>+D8+D9+D10+D11</f>
        <v>133331123</v>
      </c>
      <c r="H12" s="414">
        <f>+H8+H9+H10+H11</f>
        <v>46926244.936161727</v>
      </c>
      <c r="J12" s="414">
        <f t="shared" ref="J12:K12" si="2">+J8+J9+J10+J11</f>
        <v>99722464.218562603</v>
      </c>
      <c r="K12" s="414">
        <f t="shared" si="2"/>
        <v>33608658.78143739</v>
      </c>
      <c r="L12" s="414">
        <f>J12+K12</f>
        <v>133331123</v>
      </c>
    </row>
    <row r="13" spans="1:12" ht="13.8" thickTop="1">
      <c r="A13" s="405">
        <f t="shared" si="1"/>
        <v>8</v>
      </c>
    </row>
    <row r="14" spans="1:12">
      <c r="A14" s="405">
        <f t="shared" si="1"/>
        <v>9</v>
      </c>
    </row>
    <row r="15" spans="1:12">
      <c r="A15" s="405">
        <f t="shared" si="1"/>
        <v>10</v>
      </c>
    </row>
    <row r="16" spans="1:12">
      <c r="A16" s="405">
        <f t="shared" si="1"/>
        <v>11</v>
      </c>
    </row>
    <row r="17" spans="1:11">
      <c r="A17" s="405">
        <f t="shared" si="1"/>
        <v>12</v>
      </c>
      <c r="C17" s="409"/>
      <c r="D17" s="410" t="s">
        <v>2142</v>
      </c>
      <c r="E17" s="411"/>
    </row>
    <row r="18" spans="1:11">
      <c r="A18" s="405">
        <f t="shared" si="1"/>
        <v>13</v>
      </c>
      <c r="C18" s="407" t="s">
        <v>840</v>
      </c>
      <c r="D18" s="407" t="s">
        <v>838</v>
      </c>
      <c r="E18" s="407" t="s">
        <v>1548</v>
      </c>
    </row>
    <row r="19" spans="1:11">
      <c r="A19" s="405">
        <f t="shared" si="1"/>
        <v>14</v>
      </c>
      <c r="B19" s="412" t="s">
        <v>2695</v>
      </c>
    </row>
    <row r="20" spans="1:11">
      <c r="A20" s="405">
        <f t="shared" si="1"/>
        <v>15</v>
      </c>
      <c r="B20" s="406" t="s">
        <v>2271</v>
      </c>
      <c r="C20" s="406">
        <v>-134185619</v>
      </c>
      <c r="D20" s="406">
        <v>-87462249</v>
      </c>
      <c r="E20" s="406">
        <f>SUM(C20:D20)</f>
        <v>-221647868</v>
      </c>
    </row>
    <row r="21" spans="1:11" ht="13.8" thickBot="1">
      <c r="A21" s="405">
        <f t="shared" si="1"/>
        <v>16</v>
      </c>
      <c r="B21" s="406" t="s">
        <v>2696</v>
      </c>
      <c r="C21" s="510">
        <f>C20/E20</f>
        <v>0.60539999870425099</v>
      </c>
      <c r="D21" s="510">
        <f>D20/E20</f>
        <v>0.39460000129574896</v>
      </c>
      <c r="E21" s="510">
        <f>C21+D21</f>
        <v>1</v>
      </c>
    </row>
    <row r="22" spans="1:11" ht="13.8" thickTop="1">
      <c r="A22" s="405">
        <f t="shared" si="1"/>
        <v>17</v>
      </c>
      <c r="B22" s="412" t="s">
        <v>2697</v>
      </c>
    </row>
    <row r="23" spans="1:11">
      <c r="A23" s="405">
        <f t="shared" si="1"/>
        <v>18</v>
      </c>
      <c r="B23" s="406" t="s">
        <v>2272</v>
      </c>
      <c r="C23" s="406">
        <v>-99914320</v>
      </c>
      <c r="D23" s="406">
        <v>-65770768</v>
      </c>
      <c r="E23" s="406">
        <f>SUM(C23:D23)</f>
        <v>-165685088</v>
      </c>
    </row>
    <row r="24" spans="1:11" ht="13.8" thickBot="1">
      <c r="A24" s="405">
        <f t="shared" si="1"/>
        <v>19</v>
      </c>
      <c r="B24" s="406" t="s">
        <v>2696</v>
      </c>
      <c r="C24" s="510">
        <f>C23/E23</f>
        <v>0.60303749242659666</v>
      </c>
      <c r="D24" s="510">
        <f>D23/E23</f>
        <v>0.39696250757340334</v>
      </c>
      <c r="E24" s="414">
        <f>C24+D24</f>
        <v>1</v>
      </c>
    </row>
    <row r="25" spans="1:11" ht="13.8" thickTop="1">
      <c r="A25" s="405">
        <f t="shared" si="1"/>
        <v>20</v>
      </c>
      <c r="B25" s="412" t="s">
        <v>2698</v>
      </c>
      <c r="C25" s="511"/>
      <c r="D25" s="511"/>
      <c r="E25" s="415"/>
    </row>
    <row r="26" spans="1:11">
      <c r="A26" s="405">
        <f t="shared" si="1"/>
        <v>21</v>
      </c>
      <c r="B26" s="406" t="s">
        <v>2699</v>
      </c>
      <c r="C26" s="406">
        <v>-212513665</v>
      </c>
      <c r="D26" s="406">
        <v>-19510023</v>
      </c>
      <c r="E26" s="406">
        <f>SUM(C26:D26)</f>
        <v>-232023688</v>
      </c>
      <c r="F26" s="413"/>
      <c r="G26" s="415"/>
      <c r="H26" s="415"/>
    </row>
    <row r="27" spans="1:11" ht="13.8" thickBot="1">
      <c r="A27" s="405">
        <f t="shared" si="1"/>
        <v>22</v>
      </c>
      <c r="B27" s="406" t="s">
        <v>2696</v>
      </c>
      <c r="C27" s="510">
        <f>C26/E26</f>
        <v>0.91591365878125341</v>
      </c>
      <c r="D27" s="510">
        <f>D26/E26</f>
        <v>8.4086341218746599E-2</v>
      </c>
      <c r="E27" s="414">
        <f>C27+D27</f>
        <v>1</v>
      </c>
      <c r="F27" s="413"/>
      <c r="G27" s="415"/>
      <c r="H27" s="415"/>
    </row>
    <row r="28" spans="1:11" ht="14.4" thickTop="1" thickBot="1">
      <c r="A28" s="405">
        <f t="shared" si="1"/>
        <v>23</v>
      </c>
      <c r="F28" s="413"/>
    </row>
    <row r="29" spans="1:11" ht="13.8" thickBot="1">
      <c r="A29" s="405">
        <f t="shared" si="1"/>
        <v>24</v>
      </c>
      <c r="B29" s="406" t="s">
        <v>2700</v>
      </c>
      <c r="C29" s="414">
        <f>C20+C23+C26</f>
        <v>-446613604</v>
      </c>
      <c r="D29" s="414">
        <f t="shared" ref="D29:E29" si="3">D20+D23+D26</f>
        <v>-172743040</v>
      </c>
      <c r="E29" s="512">
        <f t="shared" si="3"/>
        <v>-619356644</v>
      </c>
      <c r="F29" s="413"/>
      <c r="G29" s="415"/>
      <c r="H29" s="415"/>
      <c r="I29" s="1430" t="s">
        <v>2701</v>
      </c>
      <c r="J29" s="1431"/>
      <c r="K29" s="1432"/>
    </row>
    <row r="30" spans="1:11" ht="13.8" thickTop="1">
      <c r="A30" s="405">
        <f t="shared" si="1"/>
        <v>25</v>
      </c>
      <c r="C30" s="415"/>
      <c r="D30" s="415"/>
      <c r="E30" s="415"/>
      <c r="F30" s="415"/>
      <c r="G30" s="415"/>
      <c r="H30" s="415"/>
      <c r="I30" s="1433" t="s">
        <v>2278</v>
      </c>
      <c r="J30" s="1434"/>
      <c r="K30" s="1435"/>
    </row>
    <row r="31" spans="1:11" ht="13.8" thickBot="1">
      <c r="A31" s="405">
        <f t="shared" si="1"/>
        <v>26</v>
      </c>
      <c r="E31" s="415"/>
      <c r="I31" s="513" t="s">
        <v>2273</v>
      </c>
      <c r="J31" s="514">
        <f>J12/L12</f>
        <v>0.7479308804633904</v>
      </c>
      <c r="K31" s="515">
        <f>K12/L12</f>
        <v>0.25206911953660954</v>
      </c>
    </row>
    <row r="32" spans="1:11" ht="14.4" thickTop="1" thickBot="1">
      <c r="A32" s="405">
        <f t="shared" si="1"/>
        <v>27</v>
      </c>
      <c r="I32" s="516"/>
      <c r="J32" s="517"/>
      <c r="K32" s="518"/>
    </row>
    <row r="33" spans="1:1">
      <c r="A33" s="405">
        <f t="shared" si="1"/>
        <v>28</v>
      </c>
    </row>
    <row r="34" spans="1:1">
      <c r="A34" s="405">
        <f t="shared" si="1"/>
        <v>29</v>
      </c>
    </row>
  </sheetData>
  <mergeCells count="2">
    <mergeCell ref="I29:K29"/>
    <mergeCell ref="I30:K30"/>
  </mergeCells>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D945"/>
  <sheetViews>
    <sheetView workbookViewId="0"/>
  </sheetViews>
  <sheetFormatPr defaultColWidth="9.109375" defaultRowHeight="14.4"/>
  <cols>
    <col min="1" max="1" width="44" style="656" bestFit="1" customWidth="1"/>
    <col min="2" max="2" width="41.6640625" style="656" bestFit="1" customWidth="1"/>
    <col min="3" max="3" width="17.33203125" style="656" bestFit="1" customWidth="1"/>
    <col min="4" max="4" width="19.6640625" style="656" customWidth="1"/>
    <col min="5" max="16384" width="9.109375" style="656"/>
  </cols>
  <sheetData>
    <row r="1" spans="1:4">
      <c r="A1" s="656">
        <v>13400332</v>
      </c>
      <c r="B1" s="656" t="s">
        <v>3219</v>
      </c>
      <c r="C1" s="657">
        <v>596700</v>
      </c>
      <c r="D1" s="656" t="e">
        <v>#N/A</v>
      </c>
    </row>
    <row r="2" spans="1:4">
      <c r="A2" s="656">
        <v>18603061</v>
      </c>
      <c r="B2" s="656" t="s">
        <v>3222</v>
      </c>
      <c r="C2" s="657">
        <v>4922.4799999999996</v>
      </c>
      <c r="D2" s="656" t="e">
        <v>#N/A</v>
      </c>
    </row>
    <row r="3" spans="1:4">
      <c r="A3" s="656">
        <v>18603072</v>
      </c>
      <c r="B3" s="656" t="s">
        <v>3223</v>
      </c>
      <c r="C3" s="657">
        <v>1346917.5</v>
      </c>
      <c r="D3" s="656" t="e">
        <v>#N/A</v>
      </c>
    </row>
    <row r="4" spans="1:4">
      <c r="A4" s="656" t="s">
        <v>418</v>
      </c>
      <c r="C4" s="657">
        <v>-129100100.92</v>
      </c>
      <c r="D4" s="656" t="s">
        <v>418</v>
      </c>
    </row>
    <row r="5" spans="1:4">
      <c r="A5" s="656">
        <v>43900003</v>
      </c>
      <c r="B5" s="656" t="s">
        <v>1319</v>
      </c>
      <c r="C5" s="657">
        <v>5848610</v>
      </c>
      <c r="D5" s="656">
        <v>43900003</v>
      </c>
    </row>
    <row r="6" spans="1:4">
      <c r="A6" s="656">
        <v>43800003</v>
      </c>
      <c r="B6" s="656" t="s">
        <v>1773</v>
      </c>
      <c r="C6" s="657">
        <v>95624236</v>
      </c>
      <c r="D6" s="656">
        <v>43800003</v>
      </c>
    </row>
    <row r="7" spans="1:4">
      <c r="A7" s="656">
        <v>28302061</v>
      </c>
      <c r="B7" s="656" t="s">
        <v>3184</v>
      </c>
      <c r="C7" s="657">
        <v>-4686195.8</v>
      </c>
      <c r="D7" s="656">
        <v>28302061</v>
      </c>
    </row>
    <row r="8" spans="1:4">
      <c r="A8" s="656">
        <v>28302051</v>
      </c>
      <c r="B8" s="656" t="s">
        <v>3165</v>
      </c>
      <c r="C8" s="657">
        <v>-854195.37</v>
      </c>
      <c r="D8" s="656">
        <v>28302051</v>
      </c>
    </row>
    <row r="9" spans="1:4">
      <c r="A9" s="656">
        <v>28302042</v>
      </c>
      <c r="B9" s="656" t="s">
        <v>3229</v>
      </c>
      <c r="C9" s="657">
        <v>837688.25</v>
      </c>
      <c r="D9" s="656">
        <v>28302042</v>
      </c>
    </row>
    <row r="10" spans="1:4">
      <c r="A10" s="656">
        <v>28302041</v>
      </c>
      <c r="B10" s="656" t="s">
        <v>3048</v>
      </c>
      <c r="C10" s="657">
        <v>-5156801.33</v>
      </c>
      <c r="D10" s="656">
        <v>28302041</v>
      </c>
    </row>
    <row r="11" spans="1:4">
      <c r="A11" s="656">
        <v>28302032</v>
      </c>
      <c r="B11" s="656" t="s">
        <v>3016</v>
      </c>
      <c r="C11" s="657">
        <v>-1240.25</v>
      </c>
      <c r="D11" s="656">
        <v>28302032</v>
      </c>
    </row>
    <row r="12" spans="1:4">
      <c r="A12" s="656">
        <v>28302031</v>
      </c>
      <c r="B12" s="656" t="s">
        <v>3015</v>
      </c>
      <c r="C12" s="657">
        <v>-1181373</v>
      </c>
      <c r="D12" s="656">
        <v>28302031</v>
      </c>
    </row>
    <row r="13" spans="1:4">
      <c r="A13" s="656">
        <v>28302022</v>
      </c>
      <c r="B13" s="656" t="s">
        <v>2879</v>
      </c>
      <c r="C13" s="657">
        <v>-2457941.4300000002</v>
      </c>
      <c r="D13" s="656">
        <v>28302022</v>
      </c>
    </row>
    <row r="14" spans="1:4">
      <c r="A14" s="656">
        <v>28302021</v>
      </c>
      <c r="B14" s="656" t="s">
        <v>2878</v>
      </c>
      <c r="C14" s="657">
        <v>-8136169.3600000003</v>
      </c>
      <c r="D14" s="656">
        <v>28302021</v>
      </c>
    </row>
    <row r="15" spans="1:4">
      <c r="A15" s="656">
        <v>28302012</v>
      </c>
      <c r="B15" s="656" t="s">
        <v>2877</v>
      </c>
      <c r="C15" s="657">
        <v>-4205357.68</v>
      </c>
      <c r="D15" s="656">
        <v>28302012</v>
      </c>
    </row>
    <row r="16" spans="1:4">
      <c r="A16" s="656">
        <v>28302011</v>
      </c>
      <c r="B16" s="656" t="s">
        <v>2876</v>
      </c>
      <c r="C16" s="657">
        <v>-4052038.32</v>
      </c>
      <c r="D16" s="656">
        <v>28302011</v>
      </c>
    </row>
    <row r="17" spans="1:4">
      <c r="A17" s="656">
        <v>28302002</v>
      </c>
      <c r="B17" s="656" t="s">
        <v>2875</v>
      </c>
      <c r="C17" s="657">
        <v>-15327149.539999999</v>
      </c>
      <c r="D17" s="656">
        <v>28302002</v>
      </c>
    </row>
    <row r="18" spans="1:4">
      <c r="A18" s="656">
        <v>28302001</v>
      </c>
      <c r="B18" s="656" t="s">
        <v>2874</v>
      </c>
      <c r="C18" s="657">
        <v>-8157988.8899999997</v>
      </c>
      <c r="D18" s="656">
        <v>28302001</v>
      </c>
    </row>
    <row r="19" spans="1:4">
      <c r="A19" s="656">
        <v>28300741</v>
      </c>
      <c r="B19" s="656" t="s">
        <v>2864</v>
      </c>
      <c r="C19" s="657">
        <v>-844494.67</v>
      </c>
      <c r="D19" s="656">
        <v>28300741</v>
      </c>
    </row>
    <row r="20" spans="1:4">
      <c r="A20" s="656">
        <v>28300731</v>
      </c>
      <c r="B20" s="656" t="s">
        <v>2630</v>
      </c>
      <c r="C20" s="657">
        <v>-7251511.3200000003</v>
      </c>
      <c r="D20" s="656">
        <v>28300731</v>
      </c>
    </row>
    <row r="21" spans="1:4">
      <c r="A21" s="656">
        <v>28300721</v>
      </c>
      <c r="B21" s="656" t="s">
        <v>2475</v>
      </c>
      <c r="C21" s="657">
        <v>-1706108.82</v>
      </c>
      <c r="D21" s="656">
        <v>28300721</v>
      </c>
    </row>
    <row r="22" spans="1:4">
      <c r="A22" s="656">
        <v>28300661</v>
      </c>
      <c r="B22" s="656" t="s">
        <v>2083</v>
      </c>
      <c r="C22" s="657">
        <v>-10039498</v>
      </c>
      <c r="D22" s="656">
        <v>28300661</v>
      </c>
    </row>
    <row r="23" spans="1:4">
      <c r="A23" s="656">
        <v>28300651</v>
      </c>
      <c r="B23" s="656" t="s">
        <v>1101</v>
      </c>
      <c r="C23" s="657">
        <v>-9224568.2400000002</v>
      </c>
      <c r="D23" s="656">
        <v>28300651</v>
      </c>
    </row>
    <row r="24" spans="1:4">
      <c r="A24" s="656">
        <v>28300581</v>
      </c>
      <c r="B24" s="656" t="s">
        <v>1431</v>
      </c>
      <c r="C24" s="657">
        <v>-10439128.57</v>
      </c>
      <c r="D24" s="656">
        <v>28300581</v>
      </c>
    </row>
    <row r="25" spans="1:4">
      <c r="A25" s="656">
        <v>28300561</v>
      </c>
      <c r="B25" s="656" t="s">
        <v>931</v>
      </c>
      <c r="C25" s="657">
        <v>-15311579.82</v>
      </c>
      <c r="D25" s="656">
        <v>28300561</v>
      </c>
    </row>
    <row r="26" spans="1:4">
      <c r="A26" s="656">
        <v>28300511</v>
      </c>
      <c r="B26" s="656" t="s">
        <v>1693</v>
      </c>
      <c r="C26" s="657">
        <v>-1350431.6</v>
      </c>
      <c r="D26" s="656">
        <v>28300511</v>
      </c>
    </row>
    <row r="27" spans="1:4">
      <c r="A27" s="656">
        <v>28300503</v>
      </c>
      <c r="B27" s="656" t="s">
        <v>1665</v>
      </c>
      <c r="C27" s="657">
        <v>-5285736.09</v>
      </c>
      <c r="D27" s="656">
        <v>28300503</v>
      </c>
    </row>
    <row r="28" spans="1:4">
      <c r="A28" s="656">
        <v>28300501</v>
      </c>
      <c r="B28" s="656" t="s">
        <v>2159</v>
      </c>
      <c r="C28" s="657">
        <v>1708310.71</v>
      </c>
      <c r="D28" s="656">
        <v>28300501</v>
      </c>
    </row>
    <row r="29" spans="1:4">
      <c r="A29" s="656">
        <v>28300431</v>
      </c>
      <c r="B29" s="656" t="s">
        <v>552</v>
      </c>
      <c r="C29" s="657">
        <v>-2534183.6</v>
      </c>
      <c r="D29" s="656">
        <v>28300431</v>
      </c>
    </row>
    <row r="30" spans="1:4">
      <c r="A30" s="656">
        <v>28300362</v>
      </c>
      <c r="B30" s="656" t="s">
        <v>169</v>
      </c>
      <c r="C30" s="657">
        <v>-523696.17</v>
      </c>
      <c r="D30" s="656">
        <v>28300362</v>
      </c>
    </row>
    <row r="31" spans="1:4">
      <c r="A31" s="656">
        <v>28300361</v>
      </c>
      <c r="B31" s="656" t="s">
        <v>168</v>
      </c>
      <c r="C31" s="657">
        <v>-76366928.920000002</v>
      </c>
      <c r="D31" s="656">
        <v>28300361</v>
      </c>
    </row>
    <row r="32" spans="1:4">
      <c r="A32" s="656">
        <v>28300262</v>
      </c>
      <c r="B32" s="656" t="s">
        <v>2411</v>
      </c>
      <c r="C32" s="657">
        <v>-1770018.38</v>
      </c>
      <c r="D32" s="656">
        <v>28300262</v>
      </c>
    </row>
    <row r="33" spans="1:4">
      <c r="A33" s="656">
        <v>28300252</v>
      </c>
      <c r="B33" s="656" t="s">
        <v>2410</v>
      </c>
      <c r="C33" s="657">
        <v>-6125309.71</v>
      </c>
      <c r="D33" s="656">
        <v>28300252</v>
      </c>
    </row>
    <row r="34" spans="1:4">
      <c r="A34" s="656">
        <v>28300232</v>
      </c>
      <c r="B34" s="656" t="s">
        <v>974</v>
      </c>
      <c r="C34" s="657">
        <v>-26361373.739999998</v>
      </c>
      <c r="D34" s="656">
        <v>28300232</v>
      </c>
    </row>
    <row r="35" spans="1:4">
      <c r="A35" s="656">
        <v>28300221</v>
      </c>
      <c r="B35" s="656" t="s">
        <v>3211</v>
      </c>
      <c r="C35" s="657">
        <v>-6356758.0199999996</v>
      </c>
      <c r="D35" s="656">
        <v>28300221</v>
      </c>
    </row>
    <row r="36" spans="1:4">
      <c r="A36" s="656">
        <v>28300211</v>
      </c>
      <c r="B36" s="656" t="s">
        <v>3210</v>
      </c>
      <c r="C36" s="657">
        <v>-33943454.280000001</v>
      </c>
      <c r="D36" s="656">
        <v>28300211</v>
      </c>
    </row>
    <row r="37" spans="1:4">
      <c r="A37" s="656">
        <v>28300162</v>
      </c>
      <c r="B37" s="656" t="s">
        <v>795</v>
      </c>
      <c r="C37" s="657">
        <v>-670938.78</v>
      </c>
      <c r="D37" s="656">
        <v>28300162</v>
      </c>
    </row>
    <row r="38" spans="1:4">
      <c r="A38" s="656">
        <v>28300152</v>
      </c>
      <c r="B38" s="656" t="s">
        <v>1002</v>
      </c>
      <c r="C38" s="657">
        <v>-2020544.59</v>
      </c>
      <c r="D38" s="656">
        <v>28300152</v>
      </c>
    </row>
    <row r="39" spans="1:4">
      <c r="A39" s="656">
        <v>28300091</v>
      </c>
      <c r="B39" s="656" t="s">
        <v>2803</v>
      </c>
      <c r="C39" s="657">
        <v>-3316170.8</v>
      </c>
      <c r="D39" s="656">
        <v>28300091</v>
      </c>
    </row>
    <row r="40" spans="1:4">
      <c r="A40" s="656">
        <v>28300081</v>
      </c>
      <c r="B40" s="656" t="s">
        <v>2546</v>
      </c>
      <c r="C40" s="657">
        <v>-5340933.1500000004</v>
      </c>
      <c r="D40" s="656">
        <v>28300081</v>
      </c>
    </row>
    <row r="41" spans="1:4">
      <c r="A41" s="656">
        <v>28300043</v>
      </c>
      <c r="B41" s="656" t="s">
        <v>284</v>
      </c>
      <c r="C41" s="657">
        <v>-12249486.050000001</v>
      </c>
      <c r="D41" s="656">
        <v>28300043</v>
      </c>
    </row>
    <row r="42" spans="1:4">
      <c r="A42" s="656">
        <v>28300041</v>
      </c>
      <c r="B42" s="656" t="s">
        <v>934</v>
      </c>
      <c r="C42" s="657">
        <v>-563856.38</v>
      </c>
      <c r="D42" s="656">
        <v>28300041</v>
      </c>
    </row>
    <row r="43" spans="1:4">
      <c r="A43" s="656">
        <v>28300033</v>
      </c>
      <c r="B43" s="656" t="s">
        <v>283</v>
      </c>
      <c r="C43" s="657">
        <v>-67302595.609999999</v>
      </c>
      <c r="D43" s="656">
        <v>28300033</v>
      </c>
    </row>
    <row r="44" spans="1:4">
      <c r="A44" s="656">
        <v>28300031</v>
      </c>
      <c r="B44" s="656" t="s">
        <v>1464</v>
      </c>
      <c r="C44" s="657">
        <v>-1411686.55</v>
      </c>
      <c r="D44" s="656">
        <v>28300031</v>
      </c>
    </row>
    <row r="45" spans="1:4">
      <c r="A45" s="656">
        <v>28200121</v>
      </c>
      <c r="B45" s="656" t="s">
        <v>444</v>
      </c>
      <c r="C45" s="657">
        <v>-1208666431.98</v>
      </c>
      <c r="D45" s="656">
        <v>28200121</v>
      </c>
    </row>
    <row r="46" spans="1:4">
      <c r="A46" s="656">
        <v>28200013</v>
      </c>
      <c r="B46" s="656" t="s">
        <v>443</v>
      </c>
      <c r="C46" s="657">
        <v>-41533479</v>
      </c>
      <c r="D46" s="656">
        <v>28200013</v>
      </c>
    </row>
    <row r="47" spans="1:4">
      <c r="A47" s="656">
        <v>28200002</v>
      </c>
      <c r="B47" s="656" t="s">
        <v>442</v>
      </c>
      <c r="C47" s="657">
        <v>-482365958.89999998</v>
      </c>
      <c r="D47" s="656">
        <v>28200002</v>
      </c>
    </row>
    <row r="48" spans="1:4">
      <c r="A48" s="656">
        <v>25600111</v>
      </c>
      <c r="B48" s="656" t="s">
        <v>2530</v>
      </c>
      <c r="C48" s="657">
        <v>-4764.01</v>
      </c>
      <c r="D48" s="656">
        <v>25600111</v>
      </c>
    </row>
    <row r="49" spans="1:4">
      <c r="A49" s="656">
        <v>25600102</v>
      </c>
      <c r="B49" s="656" t="s">
        <v>2529</v>
      </c>
      <c r="C49" s="656">
        <v>-105.03</v>
      </c>
      <c r="D49" s="656">
        <v>25600102</v>
      </c>
    </row>
    <row r="50" spans="1:4">
      <c r="A50" s="656">
        <v>25600081</v>
      </c>
      <c r="B50" s="656" t="s">
        <v>2078</v>
      </c>
      <c r="C50" s="657">
        <v>-618812.96</v>
      </c>
      <c r="D50" s="656">
        <v>25600081</v>
      </c>
    </row>
    <row r="51" spans="1:4">
      <c r="A51" s="656">
        <v>25600072</v>
      </c>
      <c r="B51" s="656" t="s">
        <v>2258</v>
      </c>
      <c r="C51" s="657">
        <v>-65777.98</v>
      </c>
      <c r="D51" s="656">
        <v>25600072</v>
      </c>
    </row>
    <row r="52" spans="1:4">
      <c r="A52" s="656">
        <v>25500022</v>
      </c>
      <c r="B52" s="656" t="s">
        <v>1725</v>
      </c>
      <c r="C52" s="657">
        <v>8165809</v>
      </c>
      <c r="D52" s="656">
        <v>25500022</v>
      </c>
    </row>
    <row r="53" spans="1:4">
      <c r="A53" s="656">
        <v>25500002</v>
      </c>
      <c r="B53" s="656" t="s">
        <v>1725</v>
      </c>
      <c r="C53" s="657">
        <v>-8165809</v>
      </c>
      <c r="D53" s="656">
        <v>25500002</v>
      </c>
    </row>
    <row r="54" spans="1:4">
      <c r="A54" s="656">
        <v>25400511</v>
      </c>
      <c r="B54" s="656" t="s">
        <v>3123</v>
      </c>
      <c r="C54" s="657">
        <v>-6596586.6900000004</v>
      </c>
      <c r="D54" s="656">
        <v>25400511</v>
      </c>
    </row>
    <row r="55" spans="1:4">
      <c r="A55" s="656">
        <v>25400501</v>
      </c>
      <c r="B55" s="656" t="s">
        <v>3093</v>
      </c>
      <c r="C55" s="657">
        <v>-1720095</v>
      </c>
      <c r="D55" s="656">
        <v>25400501</v>
      </c>
    </row>
    <row r="56" spans="1:4">
      <c r="A56" s="656">
        <v>25400491</v>
      </c>
      <c r="B56" s="656" t="s">
        <v>3092</v>
      </c>
      <c r="C56" s="657">
        <v>-5941961</v>
      </c>
      <c r="D56" s="656">
        <v>25400491</v>
      </c>
    </row>
    <row r="57" spans="1:4">
      <c r="A57" s="656">
        <v>25400481</v>
      </c>
      <c r="B57" s="656" t="s">
        <v>3075</v>
      </c>
      <c r="C57" s="657">
        <v>-18229.080000000002</v>
      </c>
      <c r="D57" s="656">
        <v>25400481</v>
      </c>
    </row>
    <row r="58" spans="1:4">
      <c r="A58" s="656">
        <v>25400471</v>
      </c>
      <c r="B58" s="656" t="s">
        <v>3074</v>
      </c>
      <c r="C58" s="657">
        <v>-18883.259999999998</v>
      </c>
      <c r="D58" s="656">
        <v>25400471</v>
      </c>
    </row>
    <row r="59" spans="1:4">
      <c r="A59" s="656">
        <v>25400441</v>
      </c>
      <c r="B59" s="656" t="s">
        <v>2961</v>
      </c>
      <c r="C59" s="657">
        <v>-240792.65</v>
      </c>
      <c r="D59" s="656">
        <v>25400441</v>
      </c>
    </row>
    <row r="60" spans="1:4">
      <c r="A60" s="656">
        <v>25400431</v>
      </c>
      <c r="B60" s="656" t="s">
        <v>2955</v>
      </c>
      <c r="C60" s="657">
        <v>-1146696.25</v>
      </c>
      <c r="D60" s="656">
        <v>25400431</v>
      </c>
    </row>
    <row r="61" spans="1:4">
      <c r="A61" s="656">
        <v>25400421</v>
      </c>
      <c r="B61" s="656" t="s">
        <v>3073</v>
      </c>
      <c r="C61" s="657">
        <v>-78256.800000000003</v>
      </c>
      <c r="D61" s="656">
        <v>25400421</v>
      </c>
    </row>
    <row r="62" spans="1:4">
      <c r="A62" s="656">
        <v>25400412</v>
      </c>
      <c r="B62" s="656" t="s">
        <v>3072</v>
      </c>
      <c r="C62" s="657">
        <v>-1447617.77</v>
      </c>
      <c r="D62" s="656">
        <v>25400412</v>
      </c>
    </row>
    <row r="63" spans="1:4">
      <c r="A63" s="656">
        <v>25400411</v>
      </c>
      <c r="B63" s="656" t="s">
        <v>3071</v>
      </c>
      <c r="C63" s="657">
        <v>-1813297.76</v>
      </c>
      <c r="D63" s="656">
        <v>25400411</v>
      </c>
    </row>
    <row r="64" spans="1:4">
      <c r="A64" s="656">
        <v>25400392</v>
      </c>
      <c r="B64" s="656" t="s">
        <v>3228</v>
      </c>
      <c r="C64" s="657">
        <v>-2393395</v>
      </c>
      <c r="D64" s="656">
        <v>25400392</v>
      </c>
    </row>
    <row r="65" spans="1:4">
      <c r="A65" s="656">
        <v>25400331</v>
      </c>
      <c r="B65" s="656" t="s">
        <v>2645</v>
      </c>
      <c r="C65" s="657">
        <v>-869182.08</v>
      </c>
      <c r="D65" s="656">
        <v>25400331</v>
      </c>
    </row>
    <row r="66" spans="1:4">
      <c r="A66" s="656">
        <v>25400321</v>
      </c>
      <c r="B66" s="656" t="s">
        <v>2644</v>
      </c>
      <c r="C66" s="657">
        <v>-73063.289999999994</v>
      </c>
      <c r="D66" s="656">
        <v>25400321</v>
      </c>
    </row>
    <row r="67" spans="1:4">
      <c r="A67" s="656">
        <v>25400311</v>
      </c>
      <c r="B67" s="656" t="s">
        <v>2537</v>
      </c>
      <c r="C67" s="657">
        <v>-6119.31</v>
      </c>
      <c r="D67" s="656">
        <v>25400311</v>
      </c>
    </row>
    <row r="68" spans="1:4">
      <c r="A68" s="656">
        <v>25400301</v>
      </c>
      <c r="B68" s="656" t="s">
        <v>2535</v>
      </c>
      <c r="C68" s="657">
        <v>-59627.91</v>
      </c>
      <c r="D68" s="656">
        <v>25400301</v>
      </c>
    </row>
    <row r="69" spans="1:4">
      <c r="A69" s="656">
        <v>25400291</v>
      </c>
      <c r="B69" s="656" t="s">
        <v>2534</v>
      </c>
      <c r="C69" s="657">
        <v>-1511385.16</v>
      </c>
      <c r="D69" s="656">
        <v>25400291</v>
      </c>
    </row>
    <row r="70" spans="1:4">
      <c r="A70" s="656">
        <v>25400261</v>
      </c>
      <c r="B70" s="656" t="s">
        <v>2211</v>
      </c>
      <c r="C70" s="657">
        <v>-93615823</v>
      </c>
      <c r="D70" s="656">
        <v>25400261</v>
      </c>
    </row>
    <row r="71" spans="1:4">
      <c r="A71" s="656">
        <v>25400221</v>
      </c>
      <c r="B71" s="656" t="s">
        <v>2198</v>
      </c>
      <c r="C71" s="657">
        <v>-89983.29</v>
      </c>
      <c r="D71" s="656">
        <v>25400221</v>
      </c>
    </row>
    <row r="72" spans="1:4">
      <c r="A72" s="656">
        <v>25400201</v>
      </c>
      <c r="B72" s="656" t="s">
        <v>2077</v>
      </c>
      <c r="C72" s="657">
        <v>-1405275.03</v>
      </c>
      <c r="D72" s="656">
        <v>25400201</v>
      </c>
    </row>
    <row r="73" spans="1:4">
      <c r="A73" s="656">
        <v>25400191</v>
      </c>
      <c r="B73" s="656" t="s">
        <v>2076</v>
      </c>
      <c r="C73" s="657">
        <v>-1926494.2</v>
      </c>
      <c r="D73" s="656">
        <v>25400191</v>
      </c>
    </row>
    <row r="74" spans="1:4">
      <c r="A74" s="656">
        <v>25400182</v>
      </c>
      <c r="B74" s="656" t="s">
        <v>1791</v>
      </c>
      <c r="C74" s="657">
        <v>-3064593</v>
      </c>
      <c r="D74" s="656">
        <v>25400182</v>
      </c>
    </row>
    <row r="75" spans="1:4">
      <c r="A75" s="656">
        <v>25400181</v>
      </c>
      <c r="B75" s="656" t="s">
        <v>1790</v>
      </c>
      <c r="C75" s="657">
        <v>-5729157</v>
      </c>
      <c r="D75" s="656">
        <v>25400181</v>
      </c>
    </row>
    <row r="76" spans="1:4">
      <c r="A76" s="656">
        <v>25400111</v>
      </c>
      <c r="B76" s="656" t="s">
        <v>1321</v>
      </c>
      <c r="C76" s="657">
        <v>-12314.27</v>
      </c>
      <c r="D76" s="656">
        <v>25400111</v>
      </c>
    </row>
    <row r="77" spans="1:4">
      <c r="A77" s="656">
        <v>25400101</v>
      </c>
      <c r="B77" s="656" t="s">
        <v>1320</v>
      </c>
      <c r="C77" s="657">
        <v>-54978.47</v>
      </c>
      <c r="D77" s="656">
        <v>25400101</v>
      </c>
    </row>
    <row r="78" spans="1:4">
      <c r="A78" s="656">
        <v>25302223</v>
      </c>
      <c r="B78" s="656" t="s">
        <v>3179</v>
      </c>
      <c r="C78" s="657">
        <v>-4885918</v>
      </c>
      <c r="D78" s="656">
        <v>25302223</v>
      </c>
    </row>
    <row r="79" spans="1:4">
      <c r="A79" s="656">
        <v>25302222</v>
      </c>
      <c r="B79" s="656" t="s">
        <v>1286</v>
      </c>
      <c r="C79" s="657">
        <v>-3693652.15</v>
      </c>
      <c r="D79" s="656">
        <v>25302222</v>
      </c>
    </row>
    <row r="80" spans="1:4">
      <c r="A80" s="656">
        <v>25302221</v>
      </c>
      <c r="B80" s="656" t="s">
        <v>1819</v>
      </c>
      <c r="C80" s="657">
        <v>-2329662.12</v>
      </c>
      <c r="D80" s="656">
        <v>25302221</v>
      </c>
    </row>
    <row r="81" spans="1:4">
      <c r="A81" s="656">
        <v>25301213</v>
      </c>
      <c r="B81" s="656" t="s">
        <v>3196</v>
      </c>
      <c r="C81" s="657">
        <v>-675825</v>
      </c>
      <c r="D81" s="656">
        <v>25301213</v>
      </c>
    </row>
    <row r="82" spans="1:4">
      <c r="A82" s="656">
        <v>25301203</v>
      </c>
      <c r="B82" s="656" t="s">
        <v>1070</v>
      </c>
      <c r="C82" s="657">
        <v>-245946.96</v>
      </c>
      <c r="D82" s="656">
        <v>25301203</v>
      </c>
    </row>
    <row r="83" spans="1:4">
      <c r="A83" s="656">
        <v>25301151</v>
      </c>
      <c r="B83" s="656" t="s">
        <v>2629</v>
      </c>
      <c r="C83" s="657">
        <v>-2480974.2999999998</v>
      </c>
      <c r="D83" s="656">
        <v>25301151</v>
      </c>
    </row>
    <row r="84" spans="1:4">
      <c r="A84" s="656">
        <v>25301073</v>
      </c>
      <c r="B84" s="656" t="s">
        <v>583</v>
      </c>
      <c r="C84" s="657">
        <v>-1144.92</v>
      </c>
      <c r="D84" s="656">
        <v>25301073</v>
      </c>
    </row>
    <row r="85" spans="1:4">
      <c r="A85" s="656">
        <v>25300771</v>
      </c>
      <c r="B85" s="656" t="s">
        <v>240</v>
      </c>
      <c r="C85" s="657">
        <v>-4153963.01</v>
      </c>
      <c r="D85" s="656">
        <v>25300771</v>
      </c>
    </row>
    <row r="86" spans="1:4">
      <c r="A86" s="656">
        <v>25300761</v>
      </c>
      <c r="B86" s="656" t="s">
        <v>382</v>
      </c>
      <c r="C86" s="657">
        <v>-203267.69</v>
      </c>
      <c r="D86" s="656">
        <v>25300761</v>
      </c>
    </row>
    <row r="87" spans="1:4">
      <c r="A87" s="656">
        <v>25300733</v>
      </c>
      <c r="B87" s="656" t="s">
        <v>3190</v>
      </c>
      <c r="C87" s="657">
        <v>-50468.17</v>
      </c>
      <c r="D87" s="656">
        <v>25300733</v>
      </c>
    </row>
    <row r="88" spans="1:4">
      <c r="A88" s="656">
        <v>25300732</v>
      </c>
      <c r="B88" s="656" t="s">
        <v>3194</v>
      </c>
      <c r="C88" s="657">
        <v>-1500</v>
      </c>
      <c r="D88" s="656">
        <v>25300732</v>
      </c>
    </row>
    <row r="89" spans="1:4">
      <c r="A89" s="656">
        <v>25300731</v>
      </c>
      <c r="B89" s="656" t="s">
        <v>3189</v>
      </c>
      <c r="C89" s="657">
        <v>-15154.75</v>
      </c>
      <c r="D89" s="656">
        <v>25300731</v>
      </c>
    </row>
    <row r="90" spans="1:4">
      <c r="A90" s="656">
        <v>25300721</v>
      </c>
      <c r="B90" s="656" t="s">
        <v>3106</v>
      </c>
      <c r="C90" s="657">
        <v>-231076.23</v>
      </c>
      <c r="D90" s="656">
        <v>25300721</v>
      </c>
    </row>
    <row r="91" spans="1:4">
      <c r="A91" s="656">
        <v>25300663</v>
      </c>
      <c r="B91" s="656" t="s">
        <v>2575</v>
      </c>
      <c r="C91" s="657">
        <v>-117914.96</v>
      </c>
      <c r="D91" s="656">
        <v>25300663</v>
      </c>
    </row>
    <row r="92" spans="1:4">
      <c r="A92" s="656">
        <v>25300642</v>
      </c>
      <c r="B92" s="656" t="s">
        <v>2310</v>
      </c>
      <c r="C92" s="657">
        <v>-551972.26</v>
      </c>
      <c r="D92" s="656">
        <v>25300642</v>
      </c>
    </row>
    <row r="93" spans="1:4">
      <c r="A93" s="656">
        <v>25300641</v>
      </c>
      <c r="B93" s="656" t="s">
        <v>2310</v>
      </c>
      <c r="C93" s="657">
        <v>-831277.69</v>
      </c>
      <c r="D93" s="656">
        <v>25300641</v>
      </c>
    </row>
    <row r="94" spans="1:4">
      <c r="A94" s="656">
        <v>25300621</v>
      </c>
      <c r="B94" s="656" t="s">
        <v>1442</v>
      </c>
      <c r="C94" s="657">
        <v>-8864426.1600000001</v>
      </c>
      <c r="D94" s="656">
        <v>25300621</v>
      </c>
    </row>
    <row r="95" spans="1:4">
      <c r="A95" s="656">
        <v>25300611</v>
      </c>
      <c r="B95" s="656" t="s">
        <v>1421</v>
      </c>
      <c r="C95" s="657">
        <v>-59637605.719999999</v>
      </c>
      <c r="D95" s="656">
        <v>25300611</v>
      </c>
    </row>
    <row r="96" spans="1:4">
      <c r="A96" s="656">
        <v>25300592</v>
      </c>
      <c r="B96" s="656" t="s">
        <v>729</v>
      </c>
      <c r="C96" s="657">
        <v>1916881.14</v>
      </c>
      <c r="D96" s="656">
        <v>25300592</v>
      </c>
    </row>
    <row r="97" spans="1:4">
      <c r="A97" s="656">
        <v>25300591</v>
      </c>
      <c r="B97" s="656" t="s">
        <v>729</v>
      </c>
      <c r="C97" s="657">
        <v>4536636.9400000004</v>
      </c>
      <c r="D97" s="656">
        <v>25300591</v>
      </c>
    </row>
    <row r="98" spans="1:4">
      <c r="A98" s="656">
        <v>25300582</v>
      </c>
      <c r="B98" s="656" t="s">
        <v>728</v>
      </c>
      <c r="C98" s="657">
        <v>-1916881.14</v>
      </c>
      <c r="D98" s="656">
        <v>25300582</v>
      </c>
    </row>
    <row r="99" spans="1:4">
      <c r="A99" s="656">
        <v>25300581</v>
      </c>
      <c r="B99" s="656" t="s">
        <v>728</v>
      </c>
      <c r="C99" s="657">
        <v>-4536636.9400000004</v>
      </c>
      <c r="D99" s="656">
        <v>25300581</v>
      </c>
    </row>
    <row r="100" spans="1:4">
      <c r="A100" s="656">
        <v>25300563</v>
      </c>
      <c r="B100" s="656" t="s">
        <v>2170</v>
      </c>
      <c r="C100" s="657">
        <v>-21223.03</v>
      </c>
      <c r="D100" s="656">
        <v>25300563</v>
      </c>
    </row>
    <row r="101" spans="1:4">
      <c r="A101" s="656">
        <v>25300561</v>
      </c>
      <c r="B101" s="656" t="s">
        <v>1949</v>
      </c>
      <c r="C101" s="657">
        <v>-8326638</v>
      </c>
      <c r="D101" s="656">
        <v>25300561</v>
      </c>
    </row>
    <row r="102" spans="1:4">
      <c r="A102" s="656">
        <v>25300553</v>
      </c>
      <c r="B102" s="656" t="s">
        <v>2900</v>
      </c>
      <c r="C102" s="657">
        <v>-5827.93</v>
      </c>
      <c r="D102" s="656">
        <v>25300553</v>
      </c>
    </row>
    <row r="103" spans="1:4">
      <c r="A103" s="656">
        <v>25300541</v>
      </c>
      <c r="B103" s="656" t="s">
        <v>910</v>
      </c>
      <c r="C103" s="657">
        <v>-16135116.09</v>
      </c>
      <c r="D103" s="656">
        <v>25300541</v>
      </c>
    </row>
    <row r="104" spans="1:4">
      <c r="A104" s="656">
        <v>25300521</v>
      </c>
      <c r="B104" s="656" t="s">
        <v>2948</v>
      </c>
      <c r="C104" s="657">
        <v>-160000</v>
      </c>
      <c r="D104" s="656">
        <v>25300521</v>
      </c>
    </row>
    <row r="105" spans="1:4">
      <c r="A105" s="656">
        <v>25300503</v>
      </c>
      <c r="B105" s="656" t="s">
        <v>428</v>
      </c>
      <c r="C105" s="657">
        <v>-1287.75</v>
      </c>
      <c r="D105" s="656">
        <v>25300503</v>
      </c>
    </row>
    <row r="106" spans="1:4">
      <c r="A106" s="656">
        <v>25300443</v>
      </c>
      <c r="B106" s="656" t="s">
        <v>2240</v>
      </c>
      <c r="C106" s="657">
        <v>-860849.04</v>
      </c>
      <c r="D106" s="656">
        <v>25300443</v>
      </c>
    </row>
    <row r="107" spans="1:4">
      <c r="A107" s="656">
        <v>25300413</v>
      </c>
      <c r="B107" s="656" t="s">
        <v>932</v>
      </c>
      <c r="C107" s="657">
        <v>-810563.9</v>
      </c>
      <c r="D107" s="656">
        <v>25300413</v>
      </c>
    </row>
    <row r="108" spans="1:4">
      <c r="A108" s="656">
        <v>25300371</v>
      </c>
      <c r="B108" s="656" t="s">
        <v>1687</v>
      </c>
      <c r="C108" s="657">
        <v>-2219464.36</v>
      </c>
      <c r="D108" s="656">
        <v>25300371</v>
      </c>
    </row>
    <row r="109" spans="1:4">
      <c r="A109" s="656">
        <v>25300363</v>
      </c>
      <c r="B109" s="656" t="s">
        <v>1753</v>
      </c>
      <c r="C109" s="657">
        <v>-2166903.2999999998</v>
      </c>
      <c r="D109" s="656">
        <v>25300363</v>
      </c>
    </row>
    <row r="110" spans="1:4">
      <c r="A110" s="656">
        <v>25300353</v>
      </c>
      <c r="B110" s="656" t="s">
        <v>1857</v>
      </c>
      <c r="C110" s="657">
        <v>-6664275.7199999997</v>
      </c>
      <c r="D110" s="656">
        <v>25300353</v>
      </c>
    </row>
    <row r="111" spans="1:4">
      <c r="A111" s="656">
        <v>25300343</v>
      </c>
      <c r="B111" s="656" t="s">
        <v>2901</v>
      </c>
      <c r="C111" s="657">
        <v>-3935769.59</v>
      </c>
      <c r="D111" s="656">
        <v>25300343</v>
      </c>
    </row>
    <row r="112" spans="1:4">
      <c r="A112" s="656">
        <v>25300323</v>
      </c>
      <c r="B112" s="656" t="s">
        <v>1333</v>
      </c>
      <c r="C112" s="657">
        <v>-64684.79</v>
      </c>
      <c r="D112" s="656">
        <v>25300323</v>
      </c>
    </row>
    <row r="113" spans="1:4">
      <c r="A113" s="656">
        <v>25300293</v>
      </c>
      <c r="B113" s="656" t="s">
        <v>1582</v>
      </c>
      <c r="C113" s="657">
        <v>-4832771</v>
      </c>
      <c r="D113" s="656">
        <v>25300293</v>
      </c>
    </row>
    <row r="114" spans="1:4">
      <c r="A114" s="656">
        <v>25300281</v>
      </c>
      <c r="B114" s="656" t="s">
        <v>2560</v>
      </c>
      <c r="C114" s="657">
        <v>-502860</v>
      </c>
      <c r="D114" s="656">
        <v>25300281</v>
      </c>
    </row>
    <row r="115" spans="1:4">
      <c r="A115" s="656">
        <v>25300271</v>
      </c>
      <c r="B115" s="656" t="s">
        <v>2467</v>
      </c>
      <c r="C115" s="657">
        <v>-1623053.52</v>
      </c>
      <c r="D115" s="656">
        <v>25300271</v>
      </c>
    </row>
    <row r="116" spans="1:4">
      <c r="A116" s="656">
        <v>25300212</v>
      </c>
      <c r="B116" s="656" t="s">
        <v>978</v>
      </c>
      <c r="C116" s="657">
        <v>-125945.25</v>
      </c>
      <c r="D116" s="656">
        <v>25300212</v>
      </c>
    </row>
    <row r="117" spans="1:4">
      <c r="A117" s="656">
        <v>25300201</v>
      </c>
      <c r="B117" s="656" t="s">
        <v>2175</v>
      </c>
      <c r="C117" s="657">
        <v>-6109841</v>
      </c>
      <c r="D117" s="656">
        <v>25300201</v>
      </c>
    </row>
    <row r="118" spans="1:4">
      <c r="A118" s="656">
        <v>25300181</v>
      </c>
      <c r="B118" s="656" t="s">
        <v>2174</v>
      </c>
      <c r="C118" s="657">
        <v>-4441359.49</v>
      </c>
      <c r="D118" s="656">
        <v>25300181</v>
      </c>
    </row>
    <row r="119" spans="1:4">
      <c r="A119" s="656">
        <v>25300161</v>
      </c>
      <c r="B119" s="656" t="s">
        <v>386</v>
      </c>
      <c r="C119" s="657">
        <v>-428287.22</v>
      </c>
      <c r="D119" s="656">
        <v>25300161</v>
      </c>
    </row>
    <row r="120" spans="1:4">
      <c r="A120" s="656">
        <v>25300153</v>
      </c>
      <c r="B120" s="656" t="s">
        <v>2623</v>
      </c>
      <c r="C120" s="657">
        <v>-125000</v>
      </c>
      <c r="D120" s="656">
        <v>25300153</v>
      </c>
    </row>
    <row r="121" spans="1:4">
      <c r="A121" s="656">
        <v>25300151</v>
      </c>
      <c r="B121" s="656" t="s">
        <v>1257</v>
      </c>
      <c r="C121" s="657">
        <v>-9306456</v>
      </c>
      <c r="D121" s="656">
        <v>25300151</v>
      </c>
    </row>
    <row r="122" spans="1:4">
      <c r="A122" s="656">
        <v>25300141</v>
      </c>
      <c r="B122" s="656" t="s">
        <v>774</v>
      </c>
      <c r="C122" s="657">
        <v>-1991071.89</v>
      </c>
      <c r="D122" s="656">
        <v>25300141</v>
      </c>
    </row>
    <row r="123" spans="1:4">
      <c r="A123" s="656">
        <v>25300121</v>
      </c>
      <c r="B123" s="656" t="s">
        <v>2859</v>
      </c>
      <c r="C123" s="657">
        <v>-784625.76</v>
      </c>
      <c r="D123" s="656">
        <v>25300121</v>
      </c>
    </row>
    <row r="124" spans="1:4">
      <c r="A124" s="656">
        <v>25300091</v>
      </c>
      <c r="B124" s="656" t="s">
        <v>2798</v>
      </c>
      <c r="C124" s="657">
        <v>-3120495.04</v>
      </c>
      <c r="D124" s="656">
        <v>25300091</v>
      </c>
    </row>
    <row r="125" spans="1:4">
      <c r="A125" s="656">
        <v>25300081</v>
      </c>
      <c r="B125" s="656" t="s">
        <v>2838</v>
      </c>
      <c r="C125" s="657">
        <v>-1000</v>
      </c>
      <c r="D125" s="656">
        <v>25300081</v>
      </c>
    </row>
    <row r="126" spans="1:4">
      <c r="A126" s="656">
        <v>25300071</v>
      </c>
      <c r="B126" s="656" t="s">
        <v>2181</v>
      </c>
      <c r="C126" s="657">
        <v>-154046433</v>
      </c>
      <c r="D126" s="656">
        <v>25300071</v>
      </c>
    </row>
    <row r="127" spans="1:4">
      <c r="A127" s="656">
        <v>25300033</v>
      </c>
      <c r="B127" s="656" t="s">
        <v>340</v>
      </c>
      <c r="C127" s="657">
        <v>-10329057.289999999</v>
      </c>
      <c r="D127" s="656">
        <v>25300033</v>
      </c>
    </row>
    <row r="128" spans="1:4">
      <c r="A128" s="656">
        <v>25300011</v>
      </c>
      <c r="B128" s="656" t="s">
        <v>1061</v>
      </c>
      <c r="C128" s="657">
        <v>-6901</v>
      </c>
      <c r="D128" s="656">
        <v>25300011</v>
      </c>
    </row>
    <row r="129" spans="1:4">
      <c r="A129" s="656">
        <v>25300001</v>
      </c>
      <c r="B129" s="656" t="s">
        <v>594</v>
      </c>
      <c r="C129" s="657">
        <v>-91733.25</v>
      </c>
      <c r="D129" s="656">
        <v>25300001</v>
      </c>
    </row>
    <row r="130" spans="1:4">
      <c r="A130" s="656">
        <v>25200262</v>
      </c>
      <c r="B130" s="656" t="s">
        <v>1143</v>
      </c>
      <c r="C130" s="657">
        <v>-39367.31</v>
      </c>
      <c r="D130" s="656">
        <v>25200262</v>
      </c>
    </row>
    <row r="131" spans="1:4">
      <c r="A131" s="656">
        <v>25200222</v>
      </c>
      <c r="B131" s="656" t="s">
        <v>1376</v>
      </c>
      <c r="C131" s="657">
        <v>-1565255</v>
      </c>
      <c r="D131" s="656">
        <v>25200222</v>
      </c>
    </row>
    <row r="132" spans="1:4">
      <c r="A132" s="656">
        <v>25200202</v>
      </c>
      <c r="B132" s="656" t="s">
        <v>1375</v>
      </c>
      <c r="C132" s="657">
        <v>-18307965.600000001</v>
      </c>
      <c r="D132" s="656">
        <v>25200202</v>
      </c>
    </row>
    <row r="133" spans="1:4">
      <c r="A133" s="656">
        <v>25200181</v>
      </c>
      <c r="B133" s="656" t="s">
        <v>1276</v>
      </c>
      <c r="C133" s="657">
        <v>-28720096.809999999</v>
      </c>
      <c r="D133" s="656">
        <v>25200181</v>
      </c>
    </row>
    <row r="134" spans="1:4">
      <c r="A134" s="656">
        <v>25200171</v>
      </c>
      <c r="B134" s="656" t="s">
        <v>56</v>
      </c>
      <c r="C134" s="657">
        <v>-12333901.279999999</v>
      </c>
      <c r="D134" s="656">
        <v>25200171</v>
      </c>
    </row>
    <row r="135" spans="1:4">
      <c r="A135" s="656">
        <v>25200161</v>
      </c>
      <c r="B135" s="656" t="s">
        <v>55</v>
      </c>
      <c r="C135" s="657">
        <v>-5468233.4699999997</v>
      </c>
      <c r="D135" s="656">
        <v>25200161</v>
      </c>
    </row>
    <row r="136" spans="1:4">
      <c r="A136" s="656">
        <v>25200152</v>
      </c>
      <c r="B136" s="656" t="s">
        <v>1270</v>
      </c>
      <c r="C136" s="657">
        <v>-107354.9</v>
      </c>
      <c r="D136" s="656">
        <v>25200152</v>
      </c>
    </row>
    <row r="137" spans="1:4">
      <c r="A137" s="656">
        <v>25200121</v>
      </c>
      <c r="B137" s="656" t="s">
        <v>1898</v>
      </c>
      <c r="C137" s="657">
        <v>-135739.34</v>
      </c>
      <c r="D137" s="656">
        <v>25200121</v>
      </c>
    </row>
    <row r="138" spans="1:4">
      <c r="A138" s="656">
        <v>24400012</v>
      </c>
      <c r="B138" s="656" t="s">
        <v>2595</v>
      </c>
      <c r="C138" s="657">
        <v>-19915684.030000001</v>
      </c>
      <c r="D138" s="656">
        <v>24400012</v>
      </c>
    </row>
    <row r="139" spans="1:4">
      <c r="A139" s="656">
        <v>24400011</v>
      </c>
      <c r="B139" s="656" t="s">
        <v>2594</v>
      </c>
      <c r="C139" s="657">
        <v>-34242358.990000002</v>
      </c>
      <c r="D139" s="656">
        <v>24400011</v>
      </c>
    </row>
    <row r="140" spans="1:4">
      <c r="A140" s="656">
        <v>24400002</v>
      </c>
      <c r="B140" s="656" t="s">
        <v>2593</v>
      </c>
      <c r="C140" s="657">
        <v>-63092477.810000002</v>
      </c>
      <c r="D140" s="656">
        <v>24400002</v>
      </c>
    </row>
    <row r="141" spans="1:4">
      <c r="A141" s="656">
        <v>24400001</v>
      </c>
      <c r="B141" s="656" t="s">
        <v>2592</v>
      </c>
      <c r="C141" s="657">
        <v>-69601698.859999999</v>
      </c>
      <c r="D141" s="656">
        <v>24400001</v>
      </c>
    </row>
    <row r="142" spans="1:4">
      <c r="A142" s="656">
        <v>24300013</v>
      </c>
      <c r="B142" s="656" t="s">
        <v>2290</v>
      </c>
      <c r="C142" s="657">
        <v>-7578087.7199999997</v>
      </c>
      <c r="D142" s="656">
        <v>24300013</v>
      </c>
    </row>
    <row r="143" spans="1:4">
      <c r="A143" s="656">
        <v>24201041</v>
      </c>
      <c r="B143" s="656" t="s">
        <v>2581</v>
      </c>
      <c r="C143" s="657">
        <v>-18885.61</v>
      </c>
      <c r="D143" s="656">
        <v>24201041</v>
      </c>
    </row>
    <row r="144" spans="1:4">
      <c r="A144" s="656">
        <v>24201031</v>
      </c>
      <c r="B144" s="656" t="s">
        <v>2580</v>
      </c>
      <c r="C144" s="657">
        <v>-92519.22</v>
      </c>
      <c r="D144" s="656">
        <v>24201031</v>
      </c>
    </row>
    <row r="145" spans="1:4">
      <c r="A145" s="656">
        <v>24200991</v>
      </c>
      <c r="B145" s="656" t="s">
        <v>2457</v>
      </c>
      <c r="C145" s="657">
        <v>-1341.25</v>
      </c>
      <c r="D145" s="656">
        <v>24200991</v>
      </c>
    </row>
    <row r="146" spans="1:4">
      <c r="A146" s="656">
        <v>24200971</v>
      </c>
      <c r="B146" s="656" t="s">
        <v>1099</v>
      </c>
      <c r="C146" s="657">
        <v>-102977.15</v>
      </c>
      <c r="D146" s="656">
        <v>24200971</v>
      </c>
    </row>
    <row r="147" spans="1:4">
      <c r="A147" s="656">
        <v>24200961</v>
      </c>
      <c r="B147" s="656" t="s">
        <v>2386</v>
      </c>
      <c r="C147" s="657">
        <v>-1406897.95</v>
      </c>
      <c r="D147" s="656">
        <v>24200961</v>
      </c>
    </row>
    <row r="148" spans="1:4">
      <c r="A148" s="656">
        <v>24200951</v>
      </c>
      <c r="B148" s="656" t="s">
        <v>2389</v>
      </c>
      <c r="C148" s="657">
        <v>-204557.72</v>
      </c>
      <c r="D148" s="656">
        <v>24200951</v>
      </c>
    </row>
    <row r="149" spans="1:4">
      <c r="A149" s="656">
        <v>24200941</v>
      </c>
      <c r="B149" s="656" t="s">
        <v>2605</v>
      </c>
      <c r="C149" s="657">
        <v>-67986</v>
      </c>
      <c r="D149" s="656">
        <v>24200941</v>
      </c>
    </row>
    <row r="150" spans="1:4">
      <c r="A150" s="656">
        <v>24200931</v>
      </c>
      <c r="B150" s="656" t="s">
        <v>1098</v>
      </c>
      <c r="C150" s="657">
        <v>-345959.67999999999</v>
      </c>
      <c r="D150" s="656">
        <v>24200931</v>
      </c>
    </row>
    <row r="151" spans="1:4">
      <c r="A151" s="656">
        <v>24200921</v>
      </c>
      <c r="B151" s="656" t="s">
        <v>1094</v>
      </c>
      <c r="C151" s="657">
        <v>-2232564.0499999998</v>
      </c>
      <c r="D151" s="656">
        <v>24200921</v>
      </c>
    </row>
    <row r="152" spans="1:4">
      <c r="A152" s="656">
        <v>24200911</v>
      </c>
      <c r="B152" s="656" t="s">
        <v>2208</v>
      </c>
      <c r="C152" s="657">
        <v>-17425.07</v>
      </c>
      <c r="D152" s="656">
        <v>24200911</v>
      </c>
    </row>
    <row r="153" spans="1:4">
      <c r="A153" s="656">
        <v>24200901</v>
      </c>
      <c r="B153" s="656" t="s">
        <v>2385</v>
      </c>
      <c r="C153" s="657">
        <v>-163563</v>
      </c>
      <c r="D153" s="656">
        <v>24200901</v>
      </c>
    </row>
    <row r="154" spans="1:4">
      <c r="A154" s="656">
        <v>24200891</v>
      </c>
      <c r="B154" s="656" t="s">
        <v>2207</v>
      </c>
      <c r="C154" s="657">
        <v>-67375.5</v>
      </c>
      <c r="D154" s="656">
        <v>24200891</v>
      </c>
    </row>
    <row r="155" spans="1:4">
      <c r="A155" s="656">
        <v>24200881</v>
      </c>
      <c r="B155" s="656" t="s">
        <v>2579</v>
      </c>
      <c r="C155" s="657">
        <v>-202614.06</v>
      </c>
      <c r="D155" s="656">
        <v>24200881</v>
      </c>
    </row>
    <row r="156" spans="1:4">
      <c r="A156" s="656">
        <v>24200871</v>
      </c>
      <c r="B156" s="656" t="s">
        <v>2245</v>
      </c>
      <c r="C156" s="657">
        <v>-99037.36</v>
      </c>
      <c r="D156" s="656">
        <v>24200871</v>
      </c>
    </row>
    <row r="157" spans="1:4">
      <c r="A157" s="656">
        <v>24200851</v>
      </c>
      <c r="B157" s="656" t="s">
        <v>1482</v>
      </c>
      <c r="C157" s="657">
        <v>-282752.05</v>
      </c>
      <c r="D157" s="656">
        <v>24200851</v>
      </c>
    </row>
    <row r="158" spans="1:4">
      <c r="A158" s="656">
        <v>24200841</v>
      </c>
      <c r="B158" s="656" t="s">
        <v>2096</v>
      </c>
      <c r="C158" s="657">
        <v>-323168.90000000002</v>
      </c>
      <c r="D158" s="656">
        <v>24200841</v>
      </c>
    </row>
    <row r="159" spans="1:4">
      <c r="A159" s="656">
        <v>24200831</v>
      </c>
      <c r="B159" s="656" t="s">
        <v>1097</v>
      </c>
      <c r="C159" s="657">
        <v>-77674.210000000006</v>
      </c>
      <c r="D159" s="656">
        <v>24200831</v>
      </c>
    </row>
    <row r="160" spans="1:4">
      <c r="A160" s="656">
        <v>24200821</v>
      </c>
      <c r="B160" s="656" t="s">
        <v>1096</v>
      </c>
      <c r="C160" s="657">
        <v>-153074.01999999999</v>
      </c>
      <c r="D160" s="656">
        <v>24200821</v>
      </c>
    </row>
    <row r="161" spans="1:4">
      <c r="A161" s="656">
        <v>24200811</v>
      </c>
      <c r="B161" s="656" t="s">
        <v>1095</v>
      </c>
      <c r="C161" s="657">
        <v>-153106.01999999999</v>
      </c>
      <c r="D161" s="656">
        <v>24200811</v>
      </c>
    </row>
    <row r="162" spans="1:4">
      <c r="A162" s="656">
        <v>24200681</v>
      </c>
      <c r="B162" s="656" t="s">
        <v>1420</v>
      </c>
      <c r="C162" s="656">
        <v>-0.01</v>
      </c>
      <c r="D162" s="656">
        <v>24200681</v>
      </c>
    </row>
    <row r="163" spans="1:4">
      <c r="A163" s="656">
        <v>24200671</v>
      </c>
      <c r="B163" s="656" t="s">
        <v>1419</v>
      </c>
      <c r="C163" s="656">
        <v>-0.01</v>
      </c>
      <c r="D163" s="656">
        <v>24200671</v>
      </c>
    </row>
    <row r="164" spans="1:4">
      <c r="A164" s="656">
        <v>24200653</v>
      </c>
      <c r="B164" s="656" t="s">
        <v>1714</v>
      </c>
      <c r="C164" s="657">
        <v>-280258.96999999997</v>
      </c>
      <c r="D164" s="656">
        <v>24200653</v>
      </c>
    </row>
    <row r="165" spans="1:4">
      <c r="A165" s="656">
        <v>24200651</v>
      </c>
      <c r="B165" s="656" t="s">
        <v>1417</v>
      </c>
      <c r="C165" s="657">
        <v>-12250</v>
      </c>
      <c r="D165" s="656">
        <v>24200651</v>
      </c>
    </row>
    <row r="166" spans="1:4">
      <c r="A166" s="656">
        <v>24200633</v>
      </c>
      <c r="B166" s="656" t="s">
        <v>3035</v>
      </c>
      <c r="C166" s="657">
        <v>-573480.97</v>
      </c>
      <c r="D166" s="656">
        <v>24200633</v>
      </c>
    </row>
    <row r="167" spans="1:4">
      <c r="A167" s="656">
        <v>24200622</v>
      </c>
      <c r="B167" s="656" t="s">
        <v>782</v>
      </c>
      <c r="C167" s="657">
        <v>-2725615.88</v>
      </c>
      <c r="D167" s="656">
        <v>24200622</v>
      </c>
    </row>
    <row r="168" spans="1:4">
      <c r="A168" s="656">
        <v>24200611</v>
      </c>
      <c r="B168" s="656" t="s">
        <v>2199</v>
      </c>
      <c r="C168" s="657">
        <v>-344500.02</v>
      </c>
      <c r="D168" s="656">
        <v>24200611</v>
      </c>
    </row>
    <row r="169" spans="1:4">
      <c r="A169" s="656">
        <v>24200571</v>
      </c>
      <c r="B169" s="656" t="s">
        <v>417</v>
      </c>
      <c r="C169" s="657">
        <v>-21283.200000000001</v>
      </c>
      <c r="D169" s="656">
        <v>24200571</v>
      </c>
    </row>
    <row r="170" spans="1:4">
      <c r="A170" s="656">
        <v>24200561</v>
      </c>
      <c r="B170" s="656" t="s">
        <v>861</v>
      </c>
      <c r="C170" s="657">
        <v>-21283.200000000001</v>
      </c>
      <c r="D170" s="656">
        <v>24200561</v>
      </c>
    </row>
    <row r="171" spans="1:4">
      <c r="A171" s="656">
        <v>24200551</v>
      </c>
      <c r="B171" s="656" t="s">
        <v>48</v>
      </c>
      <c r="C171" s="657">
        <v>-124458.72</v>
      </c>
      <c r="D171" s="656">
        <v>24200551</v>
      </c>
    </row>
    <row r="172" spans="1:4">
      <c r="A172" s="656">
        <v>24200541</v>
      </c>
      <c r="B172" s="656" t="s">
        <v>1289</v>
      </c>
      <c r="C172" s="657">
        <v>-124458.72</v>
      </c>
      <c r="D172" s="656">
        <v>24200541</v>
      </c>
    </row>
    <row r="173" spans="1:4">
      <c r="A173" s="656">
        <v>24200511</v>
      </c>
      <c r="B173" s="656" t="s">
        <v>1081</v>
      </c>
      <c r="C173" s="657">
        <v>-5304971.24</v>
      </c>
      <c r="D173" s="656">
        <v>24200511</v>
      </c>
    </row>
    <row r="174" spans="1:4">
      <c r="A174" s="656">
        <v>24200461</v>
      </c>
      <c r="B174" s="656" t="s">
        <v>2647</v>
      </c>
      <c r="C174" s="657">
        <v>-15708716.51</v>
      </c>
      <c r="D174" s="656">
        <v>24200461</v>
      </c>
    </row>
    <row r="175" spans="1:4">
      <c r="A175" s="656">
        <v>24200451</v>
      </c>
      <c r="B175" s="656" t="s">
        <v>2227</v>
      </c>
      <c r="C175" s="657">
        <v>-2210546.14</v>
      </c>
      <c r="D175" s="656">
        <v>24200451</v>
      </c>
    </row>
    <row r="176" spans="1:4">
      <c r="A176" s="656">
        <v>24200103</v>
      </c>
      <c r="B176" s="656" t="s">
        <v>2622</v>
      </c>
      <c r="C176" s="657">
        <v>-25000</v>
      </c>
      <c r="D176" s="656">
        <v>24200103</v>
      </c>
    </row>
    <row r="177" spans="1:4">
      <c r="A177" s="656">
        <v>24200071</v>
      </c>
      <c r="B177" s="656" t="s">
        <v>3176</v>
      </c>
      <c r="C177" s="657">
        <v>-34267.199999999997</v>
      </c>
      <c r="D177" s="656">
        <v>24200071</v>
      </c>
    </row>
    <row r="178" spans="1:4">
      <c r="A178" s="656">
        <v>24200061</v>
      </c>
      <c r="B178" s="656" t="s">
        <v>2740</v>
      </c>
      <c r="C178" s="657">
        <v>-1301421.8799999999</v>
      </c>
      <c r="D178" s="656">
        <v>24200061</v>
      </c>
    </row>
    <row r="179" spans="1:4">
      <c r="A179" s="656">
        <v>24200041</v>
      </c>
      <c r="B179" s="656" t="s">
        <v>1222</v>
      </c>
      <c r="C179" s="657">
        <v>-423978</v>
      </c>
      <c r="D179" s="656">
        <v>24200041</v>
      </c>
    </row>
    <row r="180" spans="1:4">
      <c r="A180" s="656">
        <v>24200011</v>
      </c>
      <c r="B180" s="656" t="s">
        <v>2450</v>
      </c>
      <c r="C180" s="657">
        <v>-62711.89</v>
      </c>
      <c r="D180" s="656">
        <v>24200011</v>
      </c>
    </row>
    <row r="181" spans="1:4">
      <c r="A181" s="656">
        <v>24100212</v>
      </c>
      <c r="B181" s="656" t="s">
        <v>1207</v>
      </c>
      <c r="C181" s="657">
        <v>-1513867.97</v>
      </c>
      <c r="D181" s="656">
        <v>24100212</v>
      </c>
    </row>
    <row r="182" spans="1:4">
      <c r="A182" s="656">
        <v>24100173</v>
      </c>
      <c r="B182" s="656" t="s">
        <v>1918</v>
      </c>
      <c r="C182" s="657">
        <v>-23063.72</v>
      </c>
      <c r="D182" s="656">
        <v>24100173</v>
      </c>
    </row>
    <row r="183" spans="1:4">
      <c r="A183" s="656">
        <v>24100143</v>
      </c>
      <c r="B183" s="656" t="s">
        <v>614</v>
      </c>
      <c r="C183" s="657">
        <v>-574394.97</v>
      </c>
      <c r="D183" s="656">
        <v>24100143</v>
      </c>
    </row>
    <row r="184" spans="1:4">
      <c r="A184" s="656">
        <v>24100063</v>
      </c>
      <c r="B184" s="656" t="s">
        <v>1918</v>
      </c>
      <c r="C184" s="657">
        <v>8254.81</v>
      </c>
      <c r="D184" s="656">
        <v>24100063</v>
      </c>
    </row>
    <row r="185" spans="1:4">
      <c r="A185" s="656">
        <v>24100043</v>
      </c>
      <c r="B185" s="656" t="s">
        <v>1562</v>
      </c>
      <c r="C185" s="657">
        <v>-321165.09000000003</v>
      </c>
      <c r="D185" s="656">
        <v>24100043</v>
      </c>
    </row>
    <row r="186" spans="1:4">
      <c r="A186" s="656">
        <v>23701193</v>
      </c>
      <c r="B186" s="656" t="s">
        <v>2812</v>
      </c>
      <c r="C186" s="657">
        <v>-80600</v>
      </c>
      <c r="D186" s="656">
        <v>23701193</v>
      </c>
    </row>
    <row r="187" spans="1:4">
      <c r="A187" s="656">
        <v>23701183</v>
      </c>
      <c r="B187" s="656" t="s">
        <v>2808</v>
      </c>
      <c r="C187" s="657">
        <v>-464994.83</v>
      </c>
      <c r="D187" s="656">
        <v>23701183</v>
      </c>
    </row>
    <row r="188" spans="1:4">
      <c r="A188" s="656">
        <v>23701173</v>
      </c>
      <c r="B188" s="656" t="s">
        <v>2763</v>
      </c>
      <c r="C188" s="657">
        <v>-25798.65</v>
      </c>
      <c r="D188" s="656">
        <v>23701173</v>
      </c>
    </row>
    <row r="189" spans="1:4">
      <c r="A189" s="656">
        <v>23701163</v>
      </c>
      <c r="B189" s="656" t="s">
        <v>2403</v>
      </c>
      <c r="C189" s="657">
        <v>-799000</v>
      </c>
      <c r="D189" s="656">
        <v>23701163</v>
      </c>
    </row>
    <row r="190" spans="1:4">
      <c r="A190" s="656">
        <v>23701153</v>
      </c>
      <c r="B190" s="656" t="s">
        <v>2402</v>
      </c>
      <c r="C190" s="657">
        <v>-4187666.67</v>
      </c>
      <c r="D190" s="656">
        <v>23701153</v>
      </c>
    </row>
    <row r="191" spans="1:4">
      <c r="A191" s="656">
        <v>23701143</v>
      </c>
      <c r="B191" s="656" t="s">
        <v>2247</v>
      </c>
      <c r="C191" s="657">
        <v>-7846216.6600000001</v>
      </c>
      <c r="D191" s="656">
        <v>23701143</v>
      </c>
    </row>
    <row r="192" spans="1:4">
      <c r="A192" s="656">
        <v>23701133</v>
      </c>
      <c r="B192" s="656" t="s">
        <v>2132</v>
      </c>
      <c r="C192" s="657">
        <v>-3042110.91</v>
      </c>
      <c r="D192" s="656">
        <v>23701133</v>
      </c>
    </row>
    <row r="193" spans="1:4">
      <c r="A193" s="656">
        <v>23701123</v>
      </c>
      <c r="B193" s="656" t="s">
        <v>2137</v>
      </c>
      <c r="C193" s="657">
        <v>-889371.63</v>
      </c>
      <c r="D193" s="656">
        <v>23701123</v>
      </c>
    </row>
    <row r="194" spans="1:4">
      <c r="A194" s="656">
        <v>23701113</v>
      </c>
      <c r="B194" s="656" t="s">
        <v>445</v>
      </c>
      <c r="C194" s="657">
        <v>-10074750</v>
      </c>
      <c r="D194" s="656">
        <v>23701113</v>
      </c>
    </row>
    <row r="195" spans="1:4">
      <c r="A195" s="656">
        <v>23701063</v>
      </c>
      <c r="B195" s="656" t="s">
        <v>1987</v>
      </c>
      <c r="C195" s="656">
        <v>12.25</v>
      </c>
      <c r="D195" s="656">
        <v>23701063</v>
      </c>
    </row>
    <row r="196" spans="1:4">
      <c r="A196" s="656">
        <v>23701053</v>
      </c>
      <c r="B196" s="656" t="s">
        <v>1943</v>
      </c>
      <c r="C196" s="657">
        <v>-5811666.7999999998</v>
      </c>
      <c r="D196" s="656">
        <v>23701053</v>
      </c>
    </row>
    <row r="197" spans="1:4">
      <c r="A197" s="656">
        <v>23701033</v>
      </c>
      <c r="B197" s="656" t="s">
        <v>1894</v>
      </c>
      <c r="C197" s="657">
        <v>-836533.33</v>
      </c>
      <c r="D197" s="656">
        <v>23701033</v>
      </c>
    </row>
    <row r="198" spans="1:4">
      <c r="A198" s="656">
        <v>23701023</v>
      </c>
      <c r="B198" s="656" t="s">
        <v>1036</v>
      </c>
      <c r="C198" s="657">
        <v>-4948971.1399999997</v>
      </c>
      <c r="D198" s="656">
        <v>23701023</v>
      </c>
    </row>
    <row r="199" spans="1:4">
      <c r="A199" s="656">
        <v>23701013</v>
      </c>
      <c r="B199" s="656" t="s">
        <v>1035</v>
      </c>
      <c r="C199" s="657">
        <v>-17747.75</v>
      </c>
      <c r="D199" s="656">
        <v>23701013</v>
      </c>
    </row>
    <row r="200" spans="1:4">
      <c r="A200" s="656">
        <v>23700993</v>
      </c>
      <c r="B200" s="656" t="s">
        <v>1735</v>
      </c>
      <c r="C200" s="657">
        <v>-3897750</v>
      </c>
      <c r="D200" s="656">
        <v>23700993</v>
      </c>
    </row>
    <row r="201" spans="1:4">
      <c r="A201" s="656">
        <v>23700973</v>
      </c>
      <c r="B201" s="656" t="s">
        <v>1977</v>
      </c>
      <c r="C201" s="657">
        <v>-3609375</v>
      </c>
      <c r="D201" s="656">
        <v>23700973</v>
      </c>
    </row>
    <row r="202" spans="1:4">
      <c r="A202" s="656">
        <v>23700963</v>
      </c>
      <c r="B202" s="656" t="s">
        <v>1976</v>
      </c>
      <c r="C202" s="657">
        <v>-4607243.3499999996</v>
      </c>
      <c r="D202" s="656">
        <v>23700963</v>
      </c>
    </row>
    <row r="203" spans="1:4">
      <c r="A203" s="656">
        <v>23700873</v>
      </c>
      <c r="B203" s="656" t="s">
        <v>1917</v>
      </c>
      <c r="C203" s="657">
        <v>-877500</v>
      </c>
      <c r="D203" s="656">
        <v>23700873</v>
      </c>
    </row>
    <row r="204" spans="1:4">
      <c r="A204" s="656">
        <v>23700841</v>
      </c>
      <c r="B204" s="656" t="s">
        <v>1269</v>
      </c>
      <c r="C204" s="657">
        <v>-293549.36</v>
      </c>
      <c r="D204" s="656">
        <v>23700841</v>
      </c>
    </row>
    <row r="205" spans="1:4">
      <c r="A205" s="656">
        <v>23700823</v>
      </c>
      <c r="B205" s="656" t="s">
        <v>132</v>
      </c>
      <c r="C205" s="657">
        <v>-561666.48</v>
      </c>
      <c r="D205" s="656">
        <v>23700823</v>
      </c>
    </row>
    <row r="206" spans="1:4">
      <c r="A206" s="656">
        <v>23700813</v>
      </c>
      <c r="B206" s="656" t="s">
        <v>402</v>
      </c>
      <c r="C206" s="657">
        <v>-3208333.15</v>
      </c>
      <c r="D206" s="656">
        <v>23700813</v>
      </c>
    </row>
    <row r="207" spans="1:4">
      <c r="A207" s="656">
        <v>23700713</v>
      </c>
      <c r="B207" s="656" t="s">
        <v>1165</v>
      </c>
      <c r="C207" s="657">
        <v>-13861.13</v>
      </c>
      <c r="D207" s="656">
        <v>23700713</v>
      </c>
    </row>
    <row r="208" spans="1:4">
      <c r="A208" s="656">
        <v>23700383</v>
      </c>
      <c r="B208" s="656" t="s">
        <v>199</v>
      </c>
      <c r="C208" s="657">
        <v>-42000</v>
      </c>
      <c r="D208" s="656">
        <v>23700383</v>
      </c>
    </row>
    <row r="209" spans="1:4">
      <c r="A209" s="656">
        <v>23700363</v>
      </c>
      <c r="B209" s="656" t="s">
        <v>1704</v>
      </c>
      <c r="C209" s="657">
        <v>-312812.5</v>
      </c>
      <c r="D209" s="656">
        <v>23700363</v>
      </c>
    </row>
    <row r="210" spans="1:4">
      <c r="A210" s="656">
        <v>23700333</v>
      </c>
      <c r="B210" s="656" t="s">
        <v>1703</v>
      </c>
      <c r="C210" s="657">
        <v>-42933.5</v>
      </c>
      <c r="D210" s="656">
        <v>23700333</v>
      </c>
    </row>
    <row r="211" spans="1:4">
      <c r="A211" s="656">
        <v>23700323</v>
      </c>
      <c r="B211" s="656" t="s">
        <v>1702</v>
      </c>
      <c r="C211" s="657">
        <v>-214375</v>
      </c>
      <c r="D211" s="656">
        <v>23700323</v>
      </c>
    </row>
    <row r="212" spans="1:4">
      <c r="A212" s="656">
        <v>23601043</v>
      </c>
      <c r="B212" s="656" t="s">
        <v>1856</v>
      </c>
      <c r="C212" s="657">
        <v>-116888.28</v>
      </c>
      <c r="D212" s="656">
        <v>23601043</v>
      </c>
    </row>
    <row r="213" spans="1:4">
      <c r="A213" s="656">
        <v>23601023</v>
      </c>
      <c r="B213" s="656" t="s">
        <v>689</v>
      </c>
      <c r="C213" s="657">
        <v>-8217.08</v>
      </c>
      <c r="D213" s="656">
        <v>23601023</v>
      </c>
    </row>
    <row r="214" spans="1:4">
      <c r="A214" s="656">
        <v>23601013</v>
      </c>
      <c r="B214" s="656" t="s">
        <v>2496</v>
      </c>
      <c r="C214" s="657">
        <v>-99135.39</v>
      </c>
      <c r="D214" s="656">
        <v>23601013</v>
      </c>
    </row>
    <row r="215" spans="1:4">
      <c r="A215" s="656">
        <v>23601003</v>
      </c>
      <c r="B215" s="656" t="s">
        <v>1731</v>
      </c>
      <c r="C215" s="657">
        <v>-89780.56</v>
      </c>
      <c r="D215" s="656">
        <v>23601003</v>
      </c>
    </row>
    <row r="216" spans="1:4">
      <c r="A216" s="656">
        <v>23600602</v>
      </c>
      <c r="B216" s="656" t="s">
        <v>1848</v>
      </c>
      <c r="C216" s="657">
        <v>-6086457.9699999997</v>
      </c>
      <c r="D216" s="656">
        <v>23600602</v>
      </c>
    </row>
    <row r="217" spans="1:4">
      <c r="A217" s="656">
        <v>23600552</v>
      </c>
      <c r="B217" s="656" t="s">
        <v>1847</v>
      </c>
      <c r="C217" s="657">
        <v>-3936377.94</v>
      </c>
      <c r="D217" s="656">
        <v>23600552</v>
      </c>
    </row>
    <row r="218" spans="1:4">
      <c r="A218" s="656">
        <v>23600471</v>
      </c>
      <c r="B218" s="656" t="s">
        <v>1847</v>
      </c>
      <c r="C218" s="657">
        <v>-6900641.5</v>
      </c>
      <c r="D218" s="656">
        <v>23600471</v>
      </c>
    </row>
    <row r="219" spans="1:4">
      <c r="A219" s="656">
        <v>23600431</v>
      </c>
      <c r="B219" s="656" t="s">
        <v>3127</v>
      </c>
      <c r="C219" s="656">
        <v>800</v>
      </c>
      <c r="D219" s="656">
        <v>23600431</v>
      </c>
    </row>
    <row r="220" spans="1:4">
      <c r="A220" s="656">
        <v>23600421</v>
      </c>
      <c r="B220" s="656" t="s">
        <v>2707</v>
      </c>
      <c r="C220" s="656">
        <v>-50.98</v>
      </c>
      <c r="D220" s="656">
        <v>23600421</v>
      </c>
    </row>
    <row r="221" spans="1:4">
      <c r="A221" s="656">
        <v>23600391</v>
      </c>
      <c r="B221" s="656" t="s">
        <v>745</v>
      </c>
      <c r="C221" s="657">
        <v>-386131.68</v>
      </c>
      <c r="D221" s="656">
        <v>23600391</v>
      </c>
    </row>
    <row r="222" spans="1:4">
      <c r="A222" s="656">
        <v>23600351</v>
      </c>
      <c r="B222" s="656" t="s">
        <v>1664</v>
      </c>
      <c r="C222" s="657">
        <v>-9768542.3699999992</v>
      </c>
      <c r="D222" s="656">
        <v>23600351</v>
      </c>
    </row>
    <row r="223" spans="1:4">
      <c r="A223" s="656">
        <v>23600232</v>
      </c>
      <c r="B223" s="656" t="s">
        <v>489</v>
      </c>
      <c r="C223" s="657">
        <v>-26028133.140000001</v>
      </c>
      <c r="D223" s="656">
        <v>23600232</v>
      </c>
    </row>
    <row r="224" spans="1:4">
      <c r="A224" s="656">
        <v>23600221</v>
      </c>
      <c r="B224" s="656" t="s">
        <v>714</v>
      </c>
      <c r="C224" s="657">
        <v>150628.71</v>
      </c>
      <c r="D224" s="656">
        <v>23600221</v>
      </c>
    </row>
    <row r="225" spans="1:4">
      <c r="A225" s="656">
        <v>23600213</v>
      </c>
      <c r="B225" s="656" t="s">
        <v>1855</v>
      </c>
      <c r="C225" s="657">
        <v>-636537.46</v>
      </c>
      <c r="D225" s="656">
        <v>23600213</v>
      </c>
    </row>
    <row r="226" spans="1:4">
      <c r="A226" s="656">
        <v>23600211</v>
      </c>
      <c r="B226" s="656" t="s">
        <v>488</v>
      </c>
      <c r="C226" s="657">
        <v>-7675084.7999999998</v>
      </c>
      <c r="D226" s="656">
        <v>23600211</v>
      </c>
    </row>
    <row r="227" spans="1:4">
      <c r="A227" s="656">
        <v>23600201</v>
      </c>
      <c r="B227" s="656" t="s">
        <v>487</v>
      </c>
      <c r="C227" s="657">
        <v>-57545627.520000003</v>
      </c>
      <c r="D227" s="656">
        <v>23600201</v>
      </c>
    </row>
    <row r="228" spans="1:4">
      <c r="A228" s="656">
        <v>23600093</v>
      </c>
      <c r="B228" s="656" t="s">
        <v>344</v>
      </c>
      <c r="C228" s="657">
        <v>-321172.01</v>
      </c>
      <c r="D228" s="656">
        <v>23600093</v>
      </c>
    </row>
    <row r="229" spans="1:4">
      <c r="A229" s="656">
        <v>23600063</v>
      </c>
      <c r="B229" s="656" t="s">
        <v>949</v>
      </c>
      <c r="C229" s="656">
        <v>-264.45</v>
      </c>
      <c r="D229" s="656">
        <v>23600063</v>
      </c>
    </row>
    <row r="230" spans="1:4">
      <c r="A230" s="656">
        <v>23600022</v>
      </c>
      <c r="B230" s="656" t="s">
        <v>2495</v>
      </c>
      <c r="C230" s="657">
        <v>-1635807.51</v>
      </c>
      <c r="D230" s="656">
        <v>23600022</v>
      </c>
    </row>
    <row r="231" spans="1:4">
      <c r="A231" s="656">
        <v>23600021</v>
      </c>
      <c r="B231" s="656" t="s">
        <v>2494</v>
      </c>
      <c r="C231" s="657">
        <v>-3860110.29</v>
      </c>
      <c r="D231" s="656">
        <v>23600021</v>
      </c>
    </row>
    <row r="232" spans="1:4">
      <c r="A232" s="656">
        <v>23500011</v>
      </c>
      <c r="B232" s="656" t="s">
        <v>991</v>
      </c>
      <c r="C232" s="657">
        <v>-4662953.8099999996</v>
      </c>
      <c r="D232" s="656">
        <v>23500011</v>
      </c>
    </row>
    <row r="233" spans="1:4">
      <c r="A233" s="656">
        <v>23500003</v>
      </c>
      <c r="B233" s="656" t="s">
        <v>2755</v>
      </c>
      <c r="C233" s="657">
        <v>-21289300.18</v>
      </c>
      <c r="D233" s="656">
        <v>23500003</v>
      </c>
    </row>
    <row r="234" spans="1:4">
      <c r="A234" s="656">
        <v>23300043</v>
      </c>
      <c r="B234" s="656" t="s">
        <v>1034</v>
      </c>
      <c r="C234" s="657">
        <v>-28932785.219999999</v>
      </c>
      <c r="D234" s="656">
        <v>23300043</v>
      </c>
    </row>
    <row r="235" spans="1:4">
      <c r="A235" s="656">
        <v>23202213</v>
      </c>
      <c r="B235" s="656" t="s">
        <v>3227</v>
      </c>
      <c r="C235" s="656">
        <v>-994.5</v>
      </c>
      <c r="D235" s="656">
        <v>23202213</v>
      </c>
    </row>
    <row r="236" spans="1:4">
      <c r="A236" s="656">
        <v>23202183</v>
      </c>
      <c r="B236" s="656" t="s">
        <v>1255</v>
      </c>
      <c r="C236" s="656">
        <v>-775.43</v>
      </c>
      <c r="D236" s="656">
        <v>23202183</v>
      </c>
    </row>
    <row r="237" spans="1:4">
      <c r="A237" s="656">
        <v>23202173</v>
      </c>
      <c r="B237" s="656" t="s">
        <v>416</v>
      </c>
      <c r="C237" s="656">
        <v>13.4</v>
      </c>
      <c r="D237" s="656">
        <v>23202173</v>
      </c>
    </row>
    <row r="238" spans="1:4">
      <c r="A238" s="656">
        <v>23201251</v>
      </c>
      <c r="B238" s="656" t="s">
        <v>2665</v>
      </c>
      <c r="C238" s="657">
        <v>-113315</v>
      </c>
      <c r="D238" s="656">
        <v>23201251</v>
      </c>
    </row>
    <row r="239" spans="1:4">
      <c r="A239" s="656">
        <v>23201213</v>
      </c>
      <c r="B239" s="656" t="s">
        <v>3226</v>
      </c>
      <c r="C239" s="657">
        <v>9892.01</v>
      </c>
      <c r="D239" s="656">
        <v>23201213</v>
      </c>
    </row>
    <row r="240" spans="1:4">
      <c r="A240" s="656">
        <v>23201203</v>
      </c>
      <c r="B240" s="656" t="s">
        <v>2737</v>
      </c>
      <c r="C240" s="657">
        <v>-3545.6</v>
      </c>
      <c r="D240" s="656">
        <v>23201203</v>
      </c>
    </row>
    <row r="241" spans="1:4">
      <c r="A241" s="656">
        <v>23201193</v>
      </c>
      <c r="B241" s="656" t="s">
        <v>2736</v>
      </c>
      <c r="C241" s="657">
        <v>-19934.080000000002</v>
      </c>
      <c r="D241" s="656">
        <v>23201193</v>
      </c>
    </row>
    <row r="242" spans="1:4">
      <c r="A242" s="656">
        <v>23201163</v>
      </c>
      <c r="B242" s="656" t="s">
        <v>2735</v>
      </c>
      <c r="C242" s="657">
        <v>-5435.45</v>
      </c>
      <c r="D242" s="656">
        <v>23201163</v>
      </c>
    </row>
    <row r="243" spans="1:4">
      <c r="A243" s="656">
        <v>23201153</v>
      </c>
      <c r="B243" s="656" t="s">
        <v>2734</v>
      </c>
      <c r="C243" s="657">
        <v>-9198.5400000000009</v>
      </c>
      <c r="D243" s="656">
        <v>23201153</v>
      </c>
    </row>
    <row r="244" spans="1:4">
      <c r="A244" s="656">
        <v>23201113</v>
      </c>
      <c r="B244" s="656" t="s">
        <v>575</v>
      </c>
      <c r="C244" s="657">
        <v>5176.18</v>
      </c>
      <c r="D244" s="656">
        <v>23201113</v>
      </c>
    </row>
    <row r="245" spans="1:4">
      <c r="A245" s="656">
        <v>23201093</v>
      </c>
      <c r="B245" s="656" t="s">
        <v>2201</v>
      </c>
      <c r="C245" s="657">
        <v>-70214.36</v>
      </c>
      <c r="D245" s="656">
        <v>23201093</v>
      </c>
    </row>
    <row r="246" spans="1:4">
      <c r="A246" s="656">
        <v>23201073</v>
      </c>
      <c r="B246" s="656" t="s">
        <v>1292</v>
      </c>
      <c r="C246" s="657">
        <v>-378103.21</v>
      </c>
      <c r="D246" s="656">
        <v>23201073</v>
      </c>
    </row>
    <row r="247" spans="1:4">
      <c r="A247" s="656">
        <v>23201053</v>
      </c>
      <c r="B247" s="656" t="s">
        <v>2659</v>
      </c>
      <c r="C247" s="657">
        <v>-51082.81</v>
      </c>
      <c r="D247" s="656">
        <v>23201053</v>
      </c>
    </row>
    <row r="248" spans="1:4">
      <c r="A248" s="656">
        <v>23201043</v>
      </c>
      <c r="B248" s="656" t="s">
        <v>498</v>
      </c>
      <c r="C248" s="657">
        <v>-45908.98</v>
      </c>
      <c r="D248" s="656">
        <v>23201043</v>
      </c>
    </row>
    <row r="249" spans="1:4">
      <c r="A249" s="656">
        <v>23201033</v>
      </c>
      <c r="B249" s="656" t="s">
        <v>1169</v>
      </c>
      <c r="C249" s="657">
        <v>-120274.41</v>
      </c>
      <c r="D249" s="656">
        <v>23201033</v>
      </c>
    </row>
    <row r="250" spans="1:4">
      <c r="A250" s="656">
        <v>23201013</v>
      </c>
      <c r="B250" s="656" t="s">
        <v>1461</v>
      </c>
      <c r="C250" s="657">
        <v>-4876523.78</v>
      </c>
      <c r="D250" s="656">
        <v>23201013</v>
      </c>
    </row>
    <row r="251" spans="1:4">
      <c r="A251" s="656">
        <v>23201003</v>
      </c>
      <c r="B251" s="656" t="s">
        <v>783</v>
      </c>
      <c r="C251" s="657">
        <v>-16312063.16</v>
      </c>
      <c r="D251" s="656">
        <v>23201003</v>
      </c>
    </row>
    <row r="252" spans="1:4">
      <c r="A252" s="656">
        <v>23200823</v>
      </c>
      <c r="B252" s="656" t="s">
        <v>3209</v>
      </c>
      <c r="C252" s="657">
        <v>-90547.08</v>
      </c>
      <c r="D252" s="656">
        <v>23200823</v>
      </c>
    </row>
    <row r="253" spans="1:4">
      <c r="A253" s="656">
        <v>23200813</v>
      </c>
      <c r="B253" s="656" t="s">
        <v>3191</v>
      </c>
      <c r="C253" s="657">
        <v>-10133.780000000001</v>
      </c>
      <c r="D253" s="656">
        <v>23200813</v>
      </c>
    </row>
    <row r="254" spans="1:4">
      <c r="A254" s="656">
        <v>23200773</v>
      </c>
      <c r="B254" s="656" t="s">
        <v>1128</v>
      </c>
      <c r="C254" s="657">
        <v>-27531.9</v>
      </c>
      <c r="D254" s="656">
        <v>23200773</v>
      </c>
    </row>
    <row r="255" spans="1:4">
      <c r="A255" s="656">
        <v>23200763</v>
      </c>
      <c r="B255" s="656" t="s">
        <v>1945</v>
      </c>
      <c r="C255" s="657">
        <v>-1586.27</v>
      </c>
      <c r="D255" s="656">
        <v>23200763</v>
      </c>
    </row>
    <row r="256" spans="1:4">
      <c r="A256" s="656">
        <v>23200753</v>
      </c>
      <c r="B256" s="656" t="s">
        <v>1674</v>
      </c>
      <c r="C256" s="656">
        <v>-60.12</v>
      </c>
      <c r="D256" s="656">
        <v>23200753</v>
      </c>
    </row>
    <row r="257" spans="1:4">
      <c r="A257" s="656">
        <v>23200743</v>
      </c>
      <c r="B257" s="656" t="s">
        <v>1946</v>
      </c>
      <c r="C257" s="657">
        <v>-1563.61</v>
      </c>
      <c r="D257" s="656">
        <v>23200743</v>
      </c>
    </row>
    <row r="258" spans="1:4">
      <c r="A258" s="656">
        <v>23200733</v>
      </c>
      <c r="B258" s="656" t="s">
        <v>248</v>
      </c>
      <c r="C258" s="657">
        <v>-1739.62</v>
      </c>
      <c r="D258" s="656">
        <v>23200733</v>
      </c>
    </row>
    <row r="259" spans="1:4">
      <c r="A259" s="656">
        <v>23200693</v>
      </c>
      <c r="B259" s="656" t="s">
        <v>1368</v>
      </c>
      <c r="C259" s="657">
        <v>-199385.92</v>
      </c>
      <c r="D259" s="656">
        <v>23200693</v>
      </c>
    </row>
    <row r="260" spans="1:4">
      <c r="A260" s="656">
        <v>23200683</v>
      </c>
      <c r="B260" s="656" t="s">
        <v>1837</v>
      </c>
      <c r="C260" s="656">
        <v>-30</v>
      </c>
      <c r="D260" s="656">
        <v>23200683</v>
      </c>
    </row>
    <row r="261" spans="1:4">
      <c r="A261" s="656">
        <v>23200653</v>
      </c>
      <c r="B261" s="656" t="s">
        <v>1694</v>
      </c>
      <c r="C261" s="657">
        <v>-485664.35</v>
      </c>
      <c r="D261" s="656">
        <v>23200653</v>
      </c>
    </row>
    <row r="262" spans="1:4">
      <c r="A262" s="656">
        <v>23200643</v>
      </c>
      <c r="B262" s="656" t="s">
        <v>640</v>
      </c>
      <c r="C262" s="657">
        <v>-6100509.7599999998</v>
      </c>
      <c r="D262" s="656">
        <v>23200643</v>
      </c>
    </row>
    <row r="263" spans="1:4">
      <c r="A263" s="656">
        <v>23200543</v>
      </c>
      <c r="B263" s="656" t="s">
        <v>735</v>
      </c>
      <c r="C263" s="657">
        <v>-56374692.810000002</v>
      </c>
      <c r="D263" s="656">
        <v>23200543</v>
      </c>
    </row>
    <row r="264" spans="1:4">
      <c r="A264" s="656">
        <v>23200493</v>
      </c>
      <c r="B264" s="656" t="s">
        <v>3094</v>
      </c>
      <c r="C264" s="657">
        <v>-159706.51</v>
      </c>
      <c r="D264" s="656">
        <v>23200493</v>
      </c>
    </row>
    <row r="265" spans="1:4">
      <c r="A265" s="656">
        <v>23200483</v>
      </c>
      <c r="B265" s="656" t="s">
        <v>665</v>
      </c>
      <c r="C265" s="657">
        <v>-4670982.75</v>
      </c>
      <c r="D265" s="656">
        <v>23200483</v>
      </c>
    </row>
    <row r="266" spans="1:4">
      <c r="A266" s="656">
        <v>23200333</v>
      </c>
      <c r="B266" s="656" t="s">
        <v>1045</v>
      </c>
      <c r="C266" s="657">
        <v>-14952235.279999999</v>
      </c>
      <c r="D266" s="656">
        <v>23200333</v>
      </c>
    </row>
    <row r="267" spans="1:4">
      <c r="A267" s="656">
        <v>23200282</v>
      </c>
      <c r="B267" s="656" t="s">
        <v>3225</v>
      </c>
      <c r="C267" s="657">
        <v>-4956.88</v>
      </c>
      <c r="D267" s="656">
        <v>23200282</v>
      </c>
    </row>
    <row r="268" spans="1:4">
      <c r="A268" s="656">
        <v>23200281</v>
      </c>
      <c r="B268" s="656" t="s">
        <v>3224</v>
      </c>
      <c r="C268" s="656">
        <v>-172.6</v>
      </c>
      <c r="D268" s="656">
        <v>23200281</v>
      </c>
    </row>
    <row r="269" spans="1:4">
      <c r="A269" s="656">
        <v>23200242</v>
      </c>
      <c r="B269" s="656" t="s">
        <v>1701</v>
      </c>
      <c r="C269" s="657">
        <v>-36117994.450000003</v>
      </c>
      <c r="D269" s="656">
        <v>23200242</v>
      </c>
    </row>
    <row r="270" spans="1:4">
      <c r="A270" s="656">
        <v>23200222</v>
      </c>
      <c r="B270" s="656" t="s">
        <v>279</v>
      </c>
      <c r="C270" s="657">
        <v>-11442039.48</v>
      </c>
      <c r="D270" s="656">
        <v>23200222</v>
      </c>
    </row>
    <row r="271" spans="1:4">
      <c r="A271" s="656">
        <v>23200153</v>
      </c>
      <c r="B271" s="656" t="s">
        <v>3037</v>
      </c>
      <c r="C271" s="657">
        <v>-9609.48</v>
      </c>
      <c r="D271" s="656">
        <v>23200153</v>
      </c>
    </row>
    <row r="272" spans="1:4">
      <c r="A272" s="656">
        <v>23200121</v>
      </c>
      <c r="B272" s="656" t="s">
        <v>1647</v>
      </c>
      <c r="C272" s="657">
        <v>-113402.42</v>
      </c>
      <c r="D272" s="656">
        <v>23200121</v>
      </c>
    </row>
    <row r="273" spans="1:4">
      <c r="A273" s="656">
        <v>23200111</v>
      </c>
      <c r="B273" s="656" t="s">
        <v>1901</v>
      </c>
      <c r="C273" s="657">
        <v>-244392.01</v>
      </c>
      <c r="D273" s="656">
        <v>23200111</v>
      </c>
    </row>
    <row r="274" spans="1:4">
      <c r="A274" s="656">
        <v>23200103</v>
      </c>
      <c r="B274" s="656" t="s">
        <v>136</v>
      </c>
      <c r="C274" s="657">
        <v>-58946.16</v>
      </c>
      <c r="D274" s="656">
        <v>23200103</v>
      </c>
    </row>
    <row r="275" spans="1:4">
      <c r="A275" s="656">
        <v>23200101</v>
      </c>
      <c r="B275" s="656" t="s">
        <v>809</v>
      </c>
      <c r="C275" s="657">
        <v>-2568707.6800000002</v>
      </c>
      <c r="D275" s="656">
        <v>23200101</v>
      </c>
    </row>
    <row r="276" spans="1:4">
      <c r="A276" s="656">
        <v>23200081</v>
      </c>
      <c r="B276" s="656" t="s">
        <v>1900</v>
      </c>
      <c r="C276" s="657">
        <v>-3519903.65</v>
      </c>
      <c r="D276" s="656">
        <v>23200081</v>
      </c>
    </row>
    <row r="277" spans="1:4">
      <c r="A277" s="656">
        <v>23200071</v>
      </c>
      <c r="B277" s="656" t="s">
        <v>1899</v>
      </c>
      <c r="C277" s="657">
        <v>-1837078.19</v>
      </c>
      <c r="D277" s="656">
        <v>23200071</v>
      </c>
    </row>
    <row r="278" spans="1:4">
      <c r="A278" s="656">
        <v>23200063</v>
      </c>
      <c r="B278" s="656" t="s">
        <v>2202</v>
      </c>
      <c r="C278" s="657">
        <v>-2806340.81</v>
      </c>
      <c r="D278" s="656">
        <v>23200063</v>
      </c>
    </row>
    <row r="279" spans="1:4">
      <c r="A279" s="656">
        <v>23200061</v>
      </c>
      <c r="B279" s="656" t="s">
        <v>375</v>
      </c>
      <c r="C279" s="657">
        <v>-16997707.460000001</v>
      </c>
      <c r="D279" s="656">
        <v>23200061</v>
      </c>
    </row>
    <row r="280" spans="1:4">
      <c r="A280" s="656">
        <v>23200051</v>
      </c>
      <c r="B280" s="656" t="s">
        <v>819</v>
      </c>
      <c r="C280" s="657">
        <v>-7766632.5999999996</v>
      </c>
      <c r="D280" s="656">
        <v>23200051</v>
      </c>
    </row>
    <row r="281" spans="1:4">
      <c r="A281" s="656">
        <v>23200041</v>
      </c>
      <c r="B281" s="656" t="s">
        <v>818</v>
      </c>
      <c r="C281" s="657">
        <v>-8714006</v>
      </c>
      <c r="D281" s="656">
        <v>23200041</v>
      </c>
    </row>
    <row r="282" spans="1:4">
      <c r="A282" s="656">
        <v>23200033</v>
      </c>
      <c r="B282" s="656" t="s">
        <v>434</v>
      </c>
      <c r="C282" s="657">
        <v>-275246.86</v>
      </c>
      <c r="D282" s="656">
        <v>23200033</v>
      </c>
    </row>
    <row r="283" spans="1:4">
      <c r="A283" s="656">
        <v>23200031</v>
      </c>
      <c r="B283" s="656" t="s">
        <v>430</v>
      </c>
      <c r="C283" s="657">
        <v>-18754937.050000001</v>
      </c>
      <c r="D283" s="656">
        <v>23200031</v>
      </c>
    </row>
    <row r="284" spans="1:4">
      <c r="A284" s="656">
        <v>23200011</v>
      </c>
      <c r="B284" s="656" t="s">
        <v>1779</v>
      </c>
      <c r="C284" s="657">
        <v>-6789637.3200000003</v>
      </c>
      <c r="D284" s="656">
        <v>23200011</v>
      </c>
    </row>
    <row r="285" spans="1:4">
      <c r="A285" s="656">
        <v>23002092</v>
      </c>
      <c r="B285" s="656" t="s">
        <v>549</v>
      </c>
      <c r="C285" s="657">
        <v>-1804646.16</v>
      </c>
      <c r="D285" s="656">
        <v>23002092</v>
      </c>
    </row>
    <row r="286" spans="1:4">
      <c r="A286" s="656">
        <v>23002091</v>
      </c>
      <c r="B286" s="656" t="s">
        <v>548</v>
      </c>
      <c r="C286" s="657">
        <v>-381105.81</v>
      </c>
      <c r="D286" s="656">
        <v>23002091</v>
      </c>
    </row>
    <row r="287" spans="1:4">
      <c r="A287" s="656">
        <v>23002072</v>
      </c>
      <c r="B287" s="656" t="s">
        <v>2664</v>
      </c>
      <c r="C287" s="657">
        <v>1804646.16</v>
      </c>
      <c r="D287" s="656">
        <v>23002072</v>
      </c>
    </row>
    <row r="288" spans="1:4">
      <c r="A288" s="656">
        <v>23002071</v>
      </c>
      <c r="B288" s="656" t="s">
        <v>50</v>
      </c>
      <c r="C288" s="657">
        <v>266857.81</v>
      </c>
      <c r="D288" s="656">
        <v>23002071</v>
      </c>
    </row>
    <row r="289" spans="1:4">
      <c r="A289" s="656">
        <v>23002061</v>
      </c>
      <c r="B289" s="656" t="s">
        <v>66</v>
      </c>
      <c r="C289" s="657">
        <v>114248</v>
      </c>
      <c r="D289" s="656">
        <v>23002061</v>
      </c>
    </row>
    <row r="290" spans="1:4">
      <c r="A290" s="656">
        <v>23002041</v>
      </c>
      <c r="B290" s="656" t="s">
        <v>1220</v>
      </c>
      <c r="C290" s="657">
        <v>-8695613.7799999993</v>
      </c>
      <c r="D290" s="656">
        <v>23002041</v>
      </c>
    </row>
    <row r="291" spans="1:4">
      <c r="A291" s="656">
        <v>23002011</v>
      </c>
      <c r="B291" s="656" t="s">
        <v>1870</v>
      </c>
      <c r="C291" s="657">
        <v>-855568.87</v>
      </c>
      <c r="D291" s="656">
        <v>23002011</v>
      </c>
    </row>
    <row r="292" spans="1:4">
      <c r="A292" s="656">
        <v>23001231</v>
      </c>
      <c r="B292" s="656" t="s">
        <v>2628</v>
      </c>
      <c r="C292" s="657">
        <v>-1635468.61</v>
      </c>
      <c r="D292" s="656">
        <v>23001231</v>
      </c>
    </row>
    <row r="293" spans="1:4">
      <c r="A293" s="656">
        <v>23001151</v>
      </c>
      <c r="B293" s="656" t="s">
        <v>2770</v>
      </c>
      <c r="C293" s="657">
        <v>-264986.28999999998</v>
      </c>
      <c r="D293" s="656">
        <v>23001151</v>
      </c>
    </row>
    <row r="294" spans="1:4">
      <c r="A294" s="656">
        <v>23001141</v>
      </c>
      <c r="B294" s="656" t="s">
        <v>2658</v>
      </c>
      <c r="C294" s="657">
        <v>-585393.41</v>
      </c>
      <c r="D294" s="656">
        <v>23001141</v>
      </c>
    </row>
    <row r="295" spans="1:4">
      <c r="A295" s="656">
        <v>23001131</v>
      </c>
      <c r="B295" s="656" t="s">
        <v>2451</v>
      </c>
      <c r="C295" s="657">
        <v>-6915477.21</v>
      </c>
      <c r="D295" s="656">
        <v>23001131</v>
      </c>
    </row>
    <row r="296" spans="1:4">
      <c r="A296" s="656">
        <v>23001092</v>
      </c>
      <c r="B296" s="656" t="s">
        <v>545</v>
      </c>
      <c r="C296" s="657">
        <v>-7365005.46</v>
      </c>
      <c r="D296" s="656">
        <v>23001092</v>
      </c>
    </row>
    <row r="297" spans="1:4">
      <c r="A297" s="656">
        <v>23001071</v>
      </c>
      <c r="B297" s="656" t="s">
        <v>876</v>
      </c>
      <c r="C297" s="657">
        <v>-8909948.0500000007</v>
      </c>
      <c r="D297" s="656">
        <v>23001071</v>
      </c>
    </row>
    <row r="298" spans="1:4">
      <c r="A298" s="656">
        <v>23001061</v>
      </c>
      <c r="B298" s="656" t="s">
        <v>1059</v>
      </c>
      <c r="C298" s="657">
        <v>-7699738.9400000004</v>
      </c>
      <c r="D298" s="656">
        <v>23001061</v>
      </c>
    </row>
    <row r="299" spans="1:4">
      <c r="A299" s="656">
        <v>23001043</v>
      </c>
      <c r="B299" s="656" t="s">
        <v>2663</v>
      </c>
      <c r="C299" s="657">
        <v>-874161.75</v>
      </c>
      <c r="D299" s="656">
        <v>23001043</v>
      </c>
    </row>
    <row r="300" spans="1:4">
      <c r="A300" s="656">
        <v>23001041</v>
      </c>
      <c r="B300" s="656" t="s">
        <v>385</v>
      </c>
      <c r="C300" s="657">
        <v>-2540599.25</v>
      </c>
      <c r="D300" s="656">
        <v>23001041</v>
      </c>
    </row>
    <row r="301" spans="1:4">
      <c r="A301" s="656">
        <v>23001031</v>
      </c>
      <c r="B301" s="656" t="s">
        <v>1167</v>
      </c>
      <c r="C301" s="657">
        <v>-1187735.92</v>
      </c>
      <c r="D301" s="656">
        <v>23001031</v>
      </c>
    </row>
    <row r="302" spans="1:4">
      <c r="A302" s="656">
        <v>23001021</v>
      </c>
      <c r="B302" s="656" t="s">
        <v>29</v>
      </c>
      <c r="C302" s="657">
        <v>-2175455.9</v>
      </c>
      <c r="D302" s="656">
        <v>23001021</v>
      </c>
    </row>
    <row r="303" spans="1:4">
      <c r="A303" s="656">
        <v>22841001</v>
      </c>
      <c r="B303" s="656" t="s">
        <v>1626</v>
      </c>
      <c r="C303" s="657">
        <v>-4610484.08</v>
      </c>
      <c r="D303" s="656">
        <v>22841001</v>
      </c>
    </row>
    <row r="304" spans="1:4">
      <c r="A304" s="656">
        <v>22840341</v>
      </c>
      <c r="B304" s="656" t="s">
        <v>3065</v>
      </c>
      <c r="C304" s="657">
        <v>-27087715</v>
      </c>
      <c r="D304" s="656">
        <v>22840341</v>
      </c>
    </row>
    <row r="305" spans="1:4">
      <c r="A305" s="656">
        <v>22840332</v>
      </c>
      <c r="B305" s="656" t="s">
        <v>2512</v>
      </c>
      <c r="C305" s="657">
        <v>-22056206.390000001</v>
      </c>
      <c r="D305" s="656">
        <v>22840332</v>
      </c>
    </row>
    <row r="306" spans="1:4">
      <c r="A306" s="656">
        <v>22840331</v>
      </c>
      <c r="B306" s="656" t="s">
        <v>3086</v>
      </c>
      <c r="C306" s="657">
        <v>-77751564</v>
      </c>
      <c r="D306" s="656">
        <v>22840331</v>
      </c>
    </row>
    <row r="307" spans="1:4">
      <c r="A307" s="656">
        <v>22840321</v>
      </c>
      <c r="B307" s="656" t="s">
        <v>2647</v>
      </c>
      <c r="C307" s="657">
        <v>-145393439</v>
      </c>
      <c r="D307" s="656">
        <v>22840321</v>
      </c>
    </row>
    <row r="308" spans="1:4">
      <c r="A308" s="656">
        <v>22840311</v>
      </c>
      <c r="B308" s="656" t="s">
        <v>2466</v>
      </c>
      <c r="C308" s="657">
        <v>-96000</v>
      </c>
      <c r="D308" s="656">
        <v>22840311</v>
      </c>
    </row>
    <row r="309" spans="1:4">
      <c r="A309" s="656">
        <v>22840301</v>
      </c>
      <c r="B309" s="656" t="s">
        <v>2465</v>
      </c>
      <c r="C309" s="657">
        <v>-140859.12</v>
      </c>
      <c r="D309" s="656">
        <v>22840301</v>
      </c>
    </row>
    <row r="310" spans="1:4">
      <c r="A310" s="656">
        <v>22840281</v>
      </c>
      <c r="B310" s="656" t="s">
        <v>2301</v>
      </c>
      <c r="C310" s="657">
        <v>-50000</v>
      </c>
      <c r="D310" s="656">
        <v>22840281</v>
      </c>
    </row>
    <row r="311" spans="1:4">
      <c r="A311" s="656">
        <v>22840251</v>
      </c>
      <c r="B311" s="656" t="s">
        <v>984</v>
      </c>
      <c r="C311" s="657">
        <v>-11708823</v>
      </c>
      <c r="D311" s="656">
        <v>22840251</v>
      </c>
    </row>
    <row r="312" spans="1:4">
      <c r="A312" s="656">
        <v>22840231</v>
      </c>
      <c r="B312" s="656" t="s">
        <v>441</v>
      </c>
      <c r="C312" s="657">
        <v>-75000</v>
      </c>
      <c r="D312" s="656">
        <v>22840231</v>
      </c>
    </row>
    <row r="313" spans="1:4">
      <c r="A313" s="656">
        <v>22840221</v>
      </c>
      <c r="B313" s="656" t="s">
        <v>1646</v>
      </c>
      <c r="C313" s="657">
        <v>-199389.37</v>
      </c>
      <c r="D313" s="656">
        <v>22840221</v>
      </c>
    </row>
    <row r="314" spans="1:4">
      <c r="A314" s="656">
        <v>22840191</v>
      </c>
      <c r="B314" s="656" t="s">
        <v>1625</v>
      </c>
      <c r="C314" s="657">
        <v>-250000</v>
      </c>
      <c r="D314" s="656">
        <v>22840191</v>
      </c>
    </row>
    <row r="315" spans="1:4">
      <c r="A315" s="656">
        <v>22840181</v>
      </c>
      <c r="B315" s="656" t="s">
        <v>1638</v>
      </c>
      <c r="C315" s="657">
        <v>-2878949.83</v>
      </c>
      <c r="D315" s="656">
        <v>22840181</v>
      </c>
    </row>
    <row r="316" spans="1:4">
      <c r="A316" s="656">
        <v>22840171</v>
      </c>
      <c r="B316" s="656" t="s">
        <v>1624</v>
      </c>
      <c r="C316" s="657">
        <v>-50000</v>
      </c>
      <c r="D316" s="656">
        <v>22840171</v>
      </c>
    </row>
    <row r="317" spans="1:4">
      <c r="A317" s="656">
        <v>22840162</v>
      </c>
      <c r="B317" s="656" t="s">
        <v>3085</v>
      </c>
      <c r="C317" s="657">
        <v>-219526.17</v>
      </c>
      <c r="D317" s="656">
        <v>22840162</v>
      </c>
    </row>
    <row r="318" spans="1:4">
      <c r="A318" s="656">
        <v>22840161</v>
      </c>
      <c r="B318" s="656" t="s">
        <v>1623</v>
      </c>
      <c r="C318" s="657">
        <v>-347606.7</v>
      </c>
      <c r="D318" s="656">
        <v>22840161</v>
      </c>
    </row>
    <row r="319" spans="1:4">
      <c r="A319" s="656">
        <v>22840132</v>
      </c>
      <c r="B319" s="656" t="s">
        <v>2519</v>
      </c>
      <c r="C319" s="657">
        <v>-100000</v>
      </c>
      <c r="D319" s="656">
        <v>22840132</v>
      </c>
    </row>
    <row r="320" spans="1:4">
      <c r="A320" s="656">
        <v>22840131</v>
      </c>
      <c r="B320" s="656" t="s">
        <v>1622</v>
      </c>
      <c r="C320" s="657">
        <v>-500000</v>
      </c>
      <c r="D320" s="656">
        <v>22840131</v>
      </c>
    </row>
    <row r="321" spans="1:4">
      <c r="A321" s="656">
        <v>22840122</v>
      </c>
      <c r="B321" s="656" t="s">
        <v>2518</v>
      </c>
      <c r="C321" s="657">
        <v>-140000</v>
      </c>
      <c r="D321" s="656">
        <v>22840122</v>
      </c>
    </row>
    <row r="322" spans="1:4">
      <c r="A322" s="656">
        <v>22840112</v>
      </c>
      <c r="B322" s="656" t="s">
        <v>2517</v>
      </c>
      <c r="C322" s="657">
        <v>-200000</v>
      </c>
      <c r="D322" s="656">
        <v>22840112</v>
      </c>
    </row>
    <row r="323" spans="1:4">
      <c r="A323" s="656">
        <v>22840111</v>
      </c>
      <c r="B323" s="656" t="s">
        <v>1637</v>
      </c>
      <c r="C323" s="657">
        <v>-20000</v>
      </c>
      <c r="D323" s="656">
        <v>22840111</v>
      </c>
    </row>
    <row r="324" spans="1:4">
      <c r="A324" s="656">
        <v>22840102</v>
      </c>
      <c r="B324" s="656" t="s">
        <v>2516</v>
      </c>
      <c r="C324" s="657">
        <v>-519371.25</v>
      </c>
      <c r="D324" s="656">
        <v>22840102</v>
      </c>
    </row>
    <row r="325" spans="1:4">
      <c r="A325" s="656">
        <v>22840092</v>
      </c>
      <c r="B325" s="656" t="s">
        <v>2515</v>
      </c>
      <c r="C325" s="657">
        <v>-2050000</v>
      </c>
      <c r="D325" s="656">
        <v>22840092</v>
      </c>
    </row>
    <row r="326" spans="1:4">
      <c r="A326" s="656">
        <v>22840082</v>
      </c>
      <c r="B326" s="656" t="s">
        <v>2514</v>
      </c>
      <c r="C326" s="657">
        <v>-2445223.31</v>
      </c>
      <c r="D326" s="656">
        <v>22840082</v>
      </c>
    </row>
    <row r="327" spans="1:4">
      <c r="A327" s="656">
        <v>22840081</v>
      </c>
      <c r="B327" s="656" t="s">
        <v>1621</v>
      </c>
      <c r="C327" s="657">
        <v>-550000</v>
      </c>
      <c r="D327" s="656">
        <v>22840081</v>
      </c>
    </row>
    <row r="328" spans="1:4">
      <c r="A328" s="656">
        <v>22840062</v>
      </c>
      <c r="B328" s="656" t="s">
        <v>2513</v>
      </c>
      <c r="C328" s="657">
        <v>-1300000</v>
      </c>
      <c r="D328" s="656">
        <v>22840062</v>
      </c>
    </row>
    <row r="329" spans="1:4">
      <c r="A329" s="656">
        <v>22840051</v>
      </c>
      <c r="B329" s="656" t="s">
        <v>1636</v>
      </c>
      <c r="C329" s="657">
        <v>-30000</v>
      </c>
      <c r="D329" s="656">
        <v>22840051</v>
      </c>
    </row>
    <row r="330" spans="1:4">
      <c r="A330" s="656">
        <v>22840042</v>
      </c>
      <c r="B330" s="656" t="s">
        <v>2511</v>
      </c>
      <c r="C330" s="657">
        <v>-236796.87</v>
      </c>
      <c r="D330" s="656">
        <v>22840042</v>
      </c>
    </row>
    <row r="331" spans="1:4">
      <c r="A331" s="656">
        <v>22840032</v>
      </c>
      <c r="B331" s="656" t="s">
        <v>2510</v>
      </c>
      <c r="C331" s="657">
        <v>-3299692.33</v>
      </c>
      <c r="D331" s="656">
        <v>22840032</v>
      </c>
    </row>
    <row r="332" spans="1:4">
      <c r="A332" s="656">
        <v>22840031</v>
      </c>
      <c r="B332" s="656" t="s">
        <v>1635</v>
      </c>
      <c r="C332" s="657">
        <v>-258000</v>
      </c>
      <c r="D332" s="656">
        <v>22840031</v>
      </c>
    </row>
    <row r="333" spans="1:4">
      <c r="A333" s="656">
        <v>22840022</v>
      </c>
      <c r="B333" s="656" t="s">
        <v>2509</v>
      </c>
      <c r="C333" s="657">
        <v>-1919341.5</v>
      </c>
      <c r="D333" s="656">
        <v>22840022</v>
      </c>
    </row>
    <row r="334" spans="1:4">
      <c r="A334" s="656">
        <v>22840021</v>
      </c>
      <c r="B334" s="656" t="s">
        <v>1620</v>
      </c>
      <c r="C334" s="657">
        <v>-198681</v>
      </c>
      <c r="D334" s="656">
        <v>22840021</v>
      </c>
    </row>
    <row r="335" spans="1:4">
      <c r="A335" s="656">
        <v>22840012</v>
      </c>
      <c r="B335" s="656" t="s">
        <v>2508</v>
      </c>
      <c r="C335" s="657">
        <v>-609250</v>
      </c>
      <c r="D335" s="656">
        <v>22840012</v>
      </c>
    </row>
    <row r="336" spans="1:4">
      <c r="A336" s="656">
        <v>22830073</v>
      </c>
      <c r="B336" s="656" t="s">
        <v>3044</v>
      </c>
      <c r="C336" s="657">
        <v>-74644.5</v>
      </c>
      <c r="D336" s="656">
        <v>22830073</v>
      </c>
    </row>
    <row r="337" spans="1:4">
      <c r="A337" s="656">
        <v>22830063</v>
      </c>
      <c r="B337" s="656" t="s">
        <v>3043</v>
      </c>
      <c r="C337" s="657">
        <v>-42528</v>
      </c>
      <c r="D337" s="656">
        <v>22830063</v>
      </c>
    </row>
    <row r="338" spans="1:4">
      <c r="A338" s="656">
        <v>22830053</v>
      </c>
      <c r="B338" s="656" t="s">
        <v>2994</v>
      </c>
      <c r="C338" s="657">
        <v>-1397000</v>
      </c>
      <c r="D338" s="656">
        <v>22830053</v>
      </c>
    </row>
    <row r="339" spans="1:4">
      <c r="A339" s="656">
        <v>22830043</v>
      </c>
      <c r="B339" s="656" t="s">
        <v>2836</v>
      </c>
      <c r="C339" s="657">
        <v>-90455.78</v>
      </c>
      <c r="D339" s="656">
        <v>22830043</v>
      </c>
    </row>
    <row r="340" spans="1:4">
      <c r="A340" s="656">
        <v>22830033</v>
      </c>
      <c r="B340" s="656" t="s">
        <v>2420</v>
      </c>
      <c r="C340" s="657">
        <v>-1372500</v>
      </c>
      <c r="D340" s="656">
        <v>22830033</v>
      </c>
    </row>
    <row r="341" spans="1:4">
      <c r="A341" s="656">
        <v>22830023</v>
      </c>
      <c r="B341" s="656" t="s">
        <v>1434</v>
      </c>
      <c r="C341" s="657">
        <v>-60592212.990000002</v>
      </c>
      <c r="D341" s="656">
        <v>22830023</v>
      </c>
    </row>
    <row r="342" spans="1:4">
      <c r="A342" s="656">
        <v>22830013</v>
      </c>
      <c r="B342" s="656" t="s">
        <v>1057</v>
      </c>
      <c r="C342" s="657">
        <v>-5655892.9100000001</v>
      </c>
      <c r="D342" s="656">
        <v>22830013</v>
      </c>
    </row>
    <row r="343" spans="1:4">
      <c r="A343" s="656">
        <v>22830003</v>
      </c>
      <c r="B343" s="656" t="s">
        <v>1058</v>
      </c>
      <c r="C343" s="657">
        <v>-56121171.340000004</v>
      </c>
      <c r="D343" s="656">
        <v>22830003</v>
      </c>
    </row>
    <row r="344" spans="1:4">
      <c r="A344" s="656">
        <v>22820012</v>
      </c>
      <c r="B344" s="656" t="s">
        <v>1865</v>
      </c>
      <c r="C344" s="657">
        <v>-1010000</v>
      </c>
      <c r="D344" s="656">
        <v>22820012</v>
      </c>
    </row>
    <row r="345" spans="1:4">
      <c r="A345" s="656">
        <v>22820011</v>
      </c>
      <c r="B345" s="656" t="s">
        <v>1864</v>
      </c>
      <c r="C345" s="657">
        <v>-70000</v>
      </c>
      <c r="D345" s="656">
        <v>22820011</v>
      </c>
    </row>
    <row r="346" spans="1:4">
      <c r="A346" s="656">
        <v>22600083</v>
      </c>
      <c r="B346" s="656" t="s">
        <v>2243</v>
      </c>
      <c r="C346" s="657">
        <v>13013.97</v>
      </c>
      <c r="D346" s="656">
        <v>22600083</v>
      </c>
    </row>
    <row r="347" spans="1:4">
      <c r="A347" s="656">
        <v>22101143</v>
      </c>
      <c r="B347" s="656" t="s">
        <v>2247</v>
      </c>
      <c r="C347" s="657">
        <v>-300000000</v>
      </c>
      <c r="D347" s="656">
        <v>22101143</v>
      </c>
    </row>
    <row r="348" spans="1:4">
      <c r="A348" s="656">
        <v>22101133</v>
      </c>
      <c r="B348" s="656" t="s">
        <v>2132</v>
      </c>
      <c r="C348" s="657">
        <v>-250000000</v>
      </c>
      <c r="D348" s="656">
        <v>22101133</v>
      </c>
    </row>
    <row r="349" spans="1:4">
      <c r="A349" s="656">
        <v>22101123</v>
      </c>
      <c r="B349" s="656" t="s">
        <v>2137</v>
      </c>
      <c r="C349" s="657">
        <v>-325000000</v>
      </c>
      <c r="D349" s="656">
        <v>22101123</v>
      </c>
    </row>
    <row r="350" spans="1:4">
      <c r="A350" s="656">
        <v>22101113</v>
      </c>
      <c r="B350" s="656" t="s">
        <v>1605</v>
      </c>
      <c r="C350" s="657">
        <v>-350000000</v>
      </c>
      <c r="D350" s="656">
        <v>22101113</v>
      </c>
    </row>
    <row r="351" spans="1:4">
      <c r="A351" s="656">
        <v>22101053</v>
      </c>
      <c r="B351" s="656" t="s">
        <v>1943</v>
      </c>
      <c r="C351" s="657">
        <v>-250000000</v>
      </c>
      <c r="D351" s="656">
        <v>22101053</v>
      </c>
    </row>
    <row r="352" spans="1:4">
      <c r="A352" s="656">
        <v>22101033</v>
      </c>
      <c r="B352" s="656" t="s">
        <v>1893</v>
      </c>
      <c r="C352" s="657">
        <v>-300000000</v>
      </c>
      <c r="D352" s="656">
        <v>22101033</v>
      </c>
    </row>
    <row r="353" spans="1:4">
      <c r="A353" s="656">
        <v>22101023</v>
      </c>
      <c r="B353" s="656" t="s">
        <v>1032</v>
      </c>
      <c r="C353" s="657">
        <v>-250000000</v>
      </c>
      <c r="D353" s="656">
        <v>22101023</v>
      </c>
    </row>
    <row r="354" spans="1:4">
      <c r="A354" s="656">
        <v>22100993</v>
      </c>
      <c r="B354" s="656" t="s">
        <v>1736</v>
      </c>
      <c r="C354" s="657">
        <v>-150000000</v>
      </c>
      <c r="D354" s="656">
        <v>22100993</v>
      </c>
    </row>
    <row r="355" spans="1:4">
      <c r="A355" s="656">
        <v>22100973</v>
      </c>
      <c r="B355" s="656" t="s">
        <v>196</v>
      </c>
      <c r="C355" s="657">
        <v>-250000000</v>
      </c>
      <c r="D355" s="656">
        <v>22100973</v>
      </c>
    </row>
    <row r="356" spans="1:4">
      <c r="A356" s="656">
        <v>22100933</v>
      </c>
      <c r="B356" s="656" t="s">
        <v>2403</v>
      </c>
      <c r="C356" s="657">
        <v>-45000000</v>
      </c>
      <c r="D356" s="656">
        <v>22100933</v>
      </c>
    </row>
    <row r="357" spans="1:4">
      <c r="A357" s="656">
        <v>22100923</v>
      </c>
      <c r="B357" s="656" t="s">
        <v>2402</v>
      </c>
      <c r="C357" s="657">
        <v>-250000000</v>
      </c>
      <c r="D357" s="656">
        <v>22100923</v>
      </c>
    </row>
    <row r="358" spans="1:4">
      <c r="A358" s="656">
        <v>22100843</v>
      </c>
      <c r="B358" s="656" t="s">
        <v>2812</v>
      </c>
      <c r="C358" s="657">
        <v>-23400000</v>
      </c>
      <c r="D358" s="656">
        <v>22100843</v>
      </c>
    </row>
    <row r="359" spans="1:4">
      <c r="A359" s="656">
        <v>22100833</v>
      </c>
      <c r="B359" s="656" t="s">
        <v>2808</v>
      </c>
      <c r="C359" s="657">
        <v>-138460000</v>
      </c>
      <c r="D359" s="656">
        <v>22100833</v>
      </c>
    </row>
    <row r="360" spans="1:4">
      <c r="A360" s="656">
        <v>22100823</v>
      </c>
      <c r="B360" s="656" t="s">
        <v>1921</v>
      </c>
      <c r="C360" s="657">
        <v>-250000000</v>
      </c>
      <c r="D360" s="656">
        <v>22100823</v>
      </c>
    </row>
    <row r="361" spans="1:4">
      <c r="A361" s="656">
        <v>22100743</v>
      </c>
      <c r="B361" s="656" t="s">
        <v>1322</v>
      </c>
      <c r="C361" s="657">
        <v>-100000000</v>
      </c>
      <c r="D361" s="656">
        <v>22100743</v>
      </c>
    </row>
    <row r="362" spans="1:4">
      <c r="A362" s="656">
        <v>22100723</v>
      </c>
      <c r="B362" s="656" t="s">
        <v>514</v>
      </c>
      <c r="C362" s="657">
        <v>-200000000</v>
      </c>
      <c r="D362" s="656">
        <v>22100723</v>
      </c>
    </row>
    <row r="363" spans="1:4">
      <c r="A363" s="656">
        <v>22100713</v>
      </c>
      <c r="B363" s="656" t="s">
        <v>513</v>
      </c>
      <c r="C363" s="657">
        <v>-300000000</v>
      </c>
      <c r="D363" s="656">
        <v>22100713</v>
      </c>
    </row>
    <row r="364" spans="1:4">
      <c r="A364" s="656">
        <v>22100413</v>
      </c>
      <c r="B364" s="656" t="s">
        <v>141</v>
      </c>
      <c r="C364" s="657">
        <v>-2000000</v>
      </c>
      <c r="D364" s="656">
        <v>22100413</v>
      </c>
    </row>
    <row r="365" spans="1:4">
      <c r="A365" s="656">
        <v>22100393</v>
      </c>
      <c r="B365" s="656" t="s">
        <v>474</v>
      </c>
      <c r="C365" s="657">
        <v>-15000000</v>
      </c>
      <c r="D365" s="656">
        <v>22100393</v>
      </c>
    </row>
    <row r="366" spans="1:4">
      <c r="A366" s="656">
        <v>22100363</v>
      </c>
      <c r="B366" s="656" t="s">
        <v>471</v>
      </c>
      <c r="C366" s="657">
        <v>-2000000</v>
      </c>
      <c r="D366" s="656">
        <v>22100363</v>
      </c>
    </row>
    <row r="367" spans="1:4">
      <c r="A367" s="656">
        <v>22100353</v>
      </c>
      <c r="B367" s="656" t="s">
        <v>1959</v>
      </c>
      <c r="C367" s="657">
        <v>-10000000</v>
      </c>
      <c r="D367" s="656">
        <v>22100353</v>
      </c>
    </row>
    <row r="368" spans="1:4">
      <c r="A368" s="656">
        <v>21900243</v>
      </c>
      <c r="B368" s="656" t="s">
        <v>3157</v>
      </c>
      <c r="C368" s="657">
        <v>-8307726.1399999997</v>
      </c>
      <c r="D368" s="656">
        <v>21900243</v>
      </c>
    </row>
    <row r="369" spans="1:4">
      <c r="A369" s="656">
        <v>21900233</v>
      </c>
      <c r="B369" s="656" t="s">
        <v>3109</v>
      </c>
      <c r="C369" s="657">
        <v>5285736.09</v>
      </c>
      <c r="D369" s="656">
        <v>21900233</v>
      </c>
    </row>
    <row r="370" spans="1:4">
      <c r="A370" s="656">
        <v>21900223</v>
      </c>
      <c r="B370" s="656" t="s">
        <v>3140</v>
      </c>
      <c r="C370" s="657">
        <v>-160510.25</v>
      </c>
      <c r="D370" s="656">
        <v>21900223</v>
      </c>
    </row>
    <row r="371" spans="1:4">
      <c r="A371" s="656">
        <v>21900193</v>
      </c>
      <c r="B371" s="656" t="s">
        <v>3156</v>
      </c>
      <c r="C371" s="657">
        <v>998987.41</v>
      </c>
      <c r="D371" s="656">
        <v>21900193</v>
      </c>
    </row>
    <row r="372" spans="1:4">
      <c r="A372" s="656">
        <v>21900183</v>
      </c>
      <c r="B372" s="656" t="s">
        <v>3155</v>
      </c>
      <c r="C372" s="657">
        <v>-2854249.99</v>
      </c>
      <c r="D372" s="656">
        <v>21900183</v>
      </c>
    </row>
    <row r="373" spans="1:4">
      <c r="A373" s="656">
        <v>21900173</v>
      </c>
      <c r="B373" s="656" t="s">
        <v>3154</v>
      </c>
      <c r="C373" s="657">
        <v>-6564679.7599999998</v>
      </c>
      <c r="D373" s="656">
        <v>21900173</v>
      </c>
    </row>
    <row r="374" spans="1:4">
      <c r="A374" s="656">
        <v>21900163</v>
      </c>
      <c r="B374" s="656" t="s">
        <v>3167</v>
      </c>
      <c r="C374" s="657">
        <v>18756228</v>
      </c>
      <c r="D374" s="656">
        <v>21900163</v>
      </c>
    </row>
    <row r="375" spans="1:4">
      <c r="A375" s="656">
        <v>21900153</v>
      </c>
      <c r="B375" s="656" t="s">
        <v>3152</v>
      </c>
      <c r="C375" s="657">
        <v>-81072468.75</v>
      </c>
      <c r="D375" s="656">
        <v>21900153</v>
      </c>
    </row>
    <row r="376" spans="1:4">
      <c r="A376" s="656">
        <v>21900143</v>
      </c>
      <c r="B376" s="656" t="s">
        <v>3166</v>
      </c>
      <c r="C376" s="657">
        <v>231635624.99000001</v>
      </c>
      <c r="D376" s="656">
        <v>21900143</v>
      </c>
    </row>
    <row r="377" spans="1:4">
      <c r="A377" s="656">
        <v>21900133</v>
      </c>
      <c r="B377" s="656" t="s">
        <v>3150</v>
      </c>
      <c r="C377" s="657">
        <v>458600.7</v>
      </c>
      <c r="D377" s="656">
        <v>21900133</v>
      </c>
    </row>
    <row r="378" spans="1:4">
      <c r="A378" s="656">
        <v>21900113</v>
      </c>
      <c r="B378" s="656" t="s">
        <v>3149</v>
      </c>
      <c r="C378" s="657">
        <v>23736360.399999999</v>
      </c>
      <c r="D378" s="656">
        <v>21900113</v>
      </c>
    </row>
    <row r="379" spans="1:4">
      <c r="A379" s="656">
        <v>21900103</v>
      </c>
      <c r="B379" s="656" t="s">
        <v>3148</v>
      </c>
      <c r="C379" s="657">
        <v>-15102103.1</v>
      </c>
      <c r="D379" s="656">
        <v>21900103</v>
      </c>
    </row>
    <row r="380" spans="1:4">
      <c r="A380" s="656">
        <v>21900033</v>
      </c>
      <c r="B380" s="656" t="s">
        <v>2591</v>
      </c>
      <c r="C380" s="657">
        <v>-274209162.24000001</v>
      </c>
      <c r="D380" s="656">
        <v>21900033</v>
      </c>
    </row>
    <row r="381" spans="1:4">
      <c r="A381" s="656">
        <v>21900023</v>
      </c>
      <c r="B381" s="656" t="s">
        <v>2590</v>
      </c>
      <c r="C381" s="657">
        <v>274209162.24000001</v>
      </c>
      <c r="D381" s="656">
        <v>21900023</v>
      </c>
    </row>
    <row r="382" spans="1:4">
      <c r="A382" s="656">
        <v>21610013</v>
      </c>
      <c r="B382" s="656" t="s">
        <v>342</v>
      </c>
      <c r="C382" s="657">
        <v>14642154</v>
      </c>
      <c r="D382" s="656">
        <v>21610013</v>
      </c>
    </row>
    <row r="383" spans="1:4">
      <c r="A383" s="656">
        <v>21600053</v>
      </c>
      <c r="B383" s="656" t="s">
        <v>1074</v>
      </c>
      <c r="C383" s="657">
        <v>16359946.109999999</v>
      </c>
      <c r="D383" s="656">
        <v>21600053</v>
      </c>
    </row>
    <row r="384" spans="1:4">
      <c r="A384" s="656">
        <v>21600033</v>
      </c>
      <c r="B384" s="656" t="s">
        <v>1196</v>
      </c>
      <c r="C384" s="657">
        <v>1471103.62</v>
      </c>
      <c r="D384" s="656">
        <v>21600033</v>
      </c>
    </row>
    <row r="385" spans="1:4">
      <c r="A385" s="656">
        <v>21600023</v>
      </c>
      <c r="B385" s="656" t="s">
        <v>1891</v>
      </c>
      <c r="C385" s="657">
        <v>1755001.25</v>
      </c>
      <c r="D385" s="656">
        <v>21600023</v>
      </c>
    </row>
    <row r="386" spans="1:4">
      <c r="A386" s="656">
        <v>21600013</v>
      </c>
      <c r="B386" s="656" t="s">
        <v>672</v>
      </c>
      <c r="C386" s="657">
        <v>77562549.519999996</v>
      </c>
      <c r="D386" s="656">
        <v>21600013</v>
      </c>
    </row>
    <row r="387" spans="1:4">
      <c r="A387" s="656">
        <v>21600011</v>
      </c>
      <c r="B387" s="656" t="s">
        <v>2097</v>
      </c>
      <c r="C387" s="657">
        <v>57981164.289999999</v>
      </c>
      <c r="D387" s="656">
        <v>21600011</v>
      </c>
    </row>
    <row r="388" spans="1:4">
      <c r="A388" s="656">
        <v>21600003</v>
      </c>
      <c r="B388" s="656" t="s">
        <v>419</v>
      </c>
      <c r="C388" s="657">
        <v>-366349808.18000001</v>
      </c>
      <c r="D388" s="656">
        <v>21600003</v>
      </c>
    </row>
    <row r="389" spans="1:4">
      <c r="A389" s="656">
        <v>21500033</v>
      </c>
      <c r="B389" s="656" t="s">
        <v>1890</v>
      </c>
      <c r="C389" s="657">
        <v>-2541813</v>
      </c>
      <c r="D389" s="656">
        <v>21500033</v>
      </c>
    </row>
    <row r="390" spans="1:4">
      <c r="A390" s="656">
        <v>21500023</v>
      </c>
      <c r="B390" s="656" t="s">
        <v>1346</v>
      </c>
      <c r="C390" s="657">
        <v>-9346764</v>
      </c>
      <c r="D390" s="656">
        <v>21500023</v>
      </c>
    </row>
    <row r="391" spans="1:4">
      <c r="A391" s="656">
        <v>21400033</v>
      </c>
      <c r="B391" s="656" t="s">
        <v>1055</v>
      </c>
      <c r="C391" s="657">
        <v>4985024.68</v>
      </c>
      <c r="D391" s="656">
        <v>21400033</v>
      </c>
    </row>
    <row r="392" spans="1:4">
      <c r="A392" s="656">
        <v>21400013</v>
      </c>
      <c r="B392" s="656" t="s">
        <v>1053</v>
      </c>
      <c r="C392" s="657">
        <v>2148854.7200000002</v>
      </c>
      <c r="D392" s="656">
        <v>21400013</v>
      </c>
    </row>
    <row r="393" spans="1:4">
      <c r="A393" s="656">
        <v>21100383</v>
      </c>
      <c r="B393" s="656" t="s">
        <v>25</v>
      </c>
      <c r="C393" s="657">
        <v>-491575</v>
      </c>
      <c r="D393" s="656">
        <v>21100383</v>
      </c>
    </row>
    <row r="394" spans="1:4">
      <c r="A394" s="656">
        <v>21100003</v>
      </c>
      <c r="B394" s="656" t="s">
        <v>1186</v>
      </c>
      <c r="C394" s="657">
        <v>-2774705116.4699998</v>
      </c>
      <c r="D394" s="656">
        <v>21100003</v>
      </c>
    </row>
    <row r="395" spans="1:4">
      <c r="A395" s="656">
        <v>20700023</v>
      </c>
      <c r="B395" s="656" t="s">
        <v>1345</v>
      </c>
      <c r="C395" s="657">
        <v>-16901820.34</v>
      </c>
      <c r="D395" s="656">
        <v>20700023</v>
      </c>
    </row>
    <row r="396" spans="1:4">
      <c r="A396" s="656">
        <v>20700013</v>
      </c>
      <c r="B396" s="656" t="s">
        <v>1889</v>
      </c>
      <c r="C396" s="657">
        <v>-338395484.31</v>
      </c>
      <c r="D396" s="656">
        <v>20700013</v>
      </c>
    </row>
    <row r="397" spans="1:4">
      <c r="A397" s="656">
        <v>20700003</v>
      </c>
      <c r="B397" s="656" t="s">
        <v>1296</v>
      </c>
      <c r="C397" s="657">
        <v>-122847945.22</v>
      </c>
      <c r="D397" s="656">
        <v>20700003</v>
      </c>
    </row>
    <row r="398" spans="1:4">
      <c r="A398" s="656">
        <v>20100023</v>
      </c>
      <c r="B398" s="656" t="s">
        <v>1984</v>
      </c>
      <c r="C398" s="657">
        <v>-859037.91</v>
      </c>
      <c r="D398" s="656">
        <v>20100023</v>
      </c>
    </row>
    <row r="399" spans="1:4">
      <c r="A399" s="656">
        <v>19100162</v>
      </c>
      <c r="B399" s="656" t="s">
        <v>312</v>
      </c>
      <c r="C399" s="657">
        <v>14727861.380000001</v>
      </c>
      <c r="D399" s="656">
        <v>19100162</v>
      </c>
    </row>
    <row r="400" spans="1:4">
      <c r="A400" s="656">
        <v>19100152</v>
      </c>
      <c r="B400" s="656" t="s">
        <v>1138</v>
      </c>
      <c r="C400" s="657">
        <v>-48201.79</v>
      </c>
      <c r="D400" s="656">
        <v>19100152</v>
      </c>
    </row>
    <row r="401" spans="1:4">
      <c r="A401" s="656">
        <v>19100142</v>
      </c>
      <c r="B401" s="656" t="s">
        <v>684</v>
      </c>
      <c r="C401" s="657">
        <v>-747615.36</v>
      </c>
      <c r="D401" s="656">
        <v>19100142</v>
      </c>
    </row>
    <row r="402" spans="1:4">
      <c r="A402" s="656">
        <v>19100132</v>
      </c>
      <c r="B402" s="656" t="s">
        <v>683</v>
      </c>
      <c r="C402" s="657">
        <v>-37766.58</v>
      </c>
      <c r="D402" s="656">
        <v>19100132</v>
      </c>
    </row>
    <row r="403" spans="1:4">
      <c r="A403" s="656">
        <v>19100022</v>
      </c>
      <c r="B403" s="656" t="s">
        <v>697</v>
      </c>
      <c r="C403" s="657">
        <v>-14685148.060000001</v>
      </c>
      <c r="D403" s="656">
        <v>19100022</v>
      </c>
    </row>
    <row r="404" spans="1:4">
      <c r="A404" s="656">
        <v>19100012</v>
      </c>
      <c r="B404" s="656" t="s">
        <v>1000</v>
      </c>
      <c r="C404" s="657">
        <v>-4754414.43</v>
      </c>
      <c r="D404" s="656">
        <v>19100012</v>
      </c>
    </row>
    <row r="405" spans="1:4">
      <c r="A405" s="656">
        <v>19003021</v>
      </c>
      <c r="B405" s="656" t="s">
        <v>3079</v>
      </c>
      <c r="C405" s="657">
        <v>602033.25</v>
      </c>
      <c r="D405" s="656">
        <v>19003021</v>
      </c>
    </row>
    <row r="406" spans="1:4">
      <c r="A406" s="656">
        <v>19003011</v>
      </c>
      <c r="B406" s="656" t="s">
        <v>3060</v>
      </c>
      <c r="C406" s="657">
        <v>2079686.35</v>
      </c>
      <c r="D406" s="656">
        <v>19003011</v>
      </c>
    </row>
    <row r="407" spans="1:4">
      <c r="A407" s="656">
        <v>19002003</v>
      </c>
      <c r="B407" s="656" t="s">
        <v>2990</v>
      </c>
      <c r="C407" s="657">
        <v>158900000</v>
      </c>
      <c r="D407" s="656">
        <v>19002003</v>
      </c>
    </row>
    <row r="408" spans="1:4">
      <c r="A408" s="656">
        <v>19000861</v>
      </c>
      <c r="B408" s="656" t="s">
        <v>2863</v>
      </c>
      <c r="C408" s="657">
        <v>274619.01</v>
      </c>
      <c r="D408" s="656">
        <v>19000861</v>
      </c>
    </row>
    <row r="409" spans="1:4">
      <c r="A409" s="656">
        <v>19000851</v>
      </c>
      <c r="B409" s="656" t="s">
        <v>2802</v>
      </c>
      <c r="C409" s="657">
        <v>1092173.27</v>
      </c>
      <c r="D409" s="656">
        <v>19000851</v>
      </c>
    </row>
    <row r="410" spans="1:4">
      <c r="A410" s="656">
        <v>19000841</v>
      </c>
      <c r="B410" s="656" t="s">
        <v>2670</v>
      </c>
      <c r="C410" s="657">
        <v>-304213.73</v>
      </c>
      <c r="D410" s="656">
        <v>19000841</v>
      </c>
    </row>
    <row r="411" spans="1:4">
      <c r="A411" s="656">
        <v>19000831</v>
      </c>
      <c r="B411" s="656" t="s">
        <v>2626</v>
      </c>
      <c r="C411" s="657">
        <v>868341.01</v>
      </c>
      <c r="D411" s="656">
        <v>19000831</v>
      </c>
    </row>
    <row r="412" spans="1:4">
      <c r="A412" s="656">
        <v>19000821</v>
      </c>
      <c r="B412" s="656" t="s">
        <v>2583</v>
      </c>
      <c r="C412" s="657">
        <v>568068.73</v>
      </c>
      <c r="D412" s="656">
        <v>19000821</v>
      </c>
    </row>
    <row r="413" spans="1:4">
      <c r="A413" s="656">
        <v>19000811</v>
      </c>
      <c r="B413" s="656" t="s">
        <v>2545</v>
      </c>
      <c r="C413" s="657">
        <v>2141.7600000000002</v>
      </c>
      <c r="D413" s="656">
        <v>19000811</v>
      </c>
    </row>
    <row r="414" spans="1:4">
      <c r="A414" s="656">
        <v>19000801</v>
      </c>
      <c r="B414" s="656" t="s">
        <v>2544</v>
      </c>
      <c r="C414" s="657">
        <v>20869.759999999998</v>
      </c>
      <c r="D414" s="656">
        <v>19000801</v>
      </c>
    </row>
    <row r="415" spans="1:4">
      <c r="A415" s="656">
        <v>19000791</v>
      </c>
      <c r="B415" s="656" t="s">
        <v>2543</v>
      </c>
      <c r="C415" s="657">
        <v>528984.81000000006</v>
      </c>
      <c r="D415" s="656">
        <v>19000791</v>
      </c>
    </row>
    <row r="416" spans="1:4">
      <c r="A416" s="656">
        <v>19000781</v>
      </c>
      <c r="B416" s="656" t="s">
        <v>2542</v>
      </c>
      <c r="C416" s="657">
        <v>2341089.9700000002</v>
      </c>
      <c r="D416" s="656">
        <v>19000781</v>
      </c>
    </row>
    <row r="417" spans="1:4">
      <c r="A417" s="656">
        <v>19000752</v>
      </c>
      <c r="B417" s="656" t="s">
        <v>2409</v>
      </c>
      <c r="C417" s="657">
        <v>1072607.55</v>
      </c>
      <c r="D417" s="656">
        <v>19000752</v>
      </c>
    </row>
    <row r="418" spans="1:4">
      <c r="A418" s="656">
        <v>19000751</v>
      </c>
      <c r="B418" s="656" t="s">
        <v>2408</v>
      </c>
      <c r="C418" s="657">
        <v>2005204.95</v>
      </c>
      <c r="D418" s="656">
        <v>19000751</v>
      </c>
    </row>
    <row r="419" spans="1:4">
      <c r="A419" s="656">
        <v>19000741</v>
      </c>
      <c r="B419" s="656" t="s">
        <v>2382</v>
      </c>
      <c r="C419" s="657">
        <v>485621.12</v>
      </c>
      <c r="D419" s="656">
        <v>19000741</v>
      </c>
    </row>
    <row r="420" spans="1:4">
      <c r="A420" s="656">
        <v>19000732</v>
      </c>
      <c r="B420" s="656" t="s">
        <v>2313</v>
      </c>
      <c r="C420" s="657">
        <v>193190.35</v>
      </c>
      <c r="D420" s="656">
        <v>19000732</v>
      </c>
    </row>
    <row r="421" spans="1:4">
      <c r="A421" s="656">
        <v>19000731</v>
      </c>
      <c r="B421" s="656" t="s">
        <v>2317</v>
      </c>
      <c r="C421" s="657">
        <v>290947.26</v>
      </c>
      <c r="D421" s="656">
        <v>19000731</v>
      </c>
    </row>
    <row r="422" spans="1:4">
      <c r="A422" s="656">
        <v>19000721</v>
      </c>
      <c r="B422" s="656" t="s">
        <v>2222</v>
      </c>
      <c r="C422" s="657">
        <v>10869.86</v>
      </c>
      <c r="D422" s="656">
        <v>19000721</v>
      </c>
    </row>
    <row r="423" spans="1:4">
      <c r="A423" s="656">
        <v>19000711</v>
      </c>
      <c r="B423" s="656" t="s">
        <v>2061</v>
      </c>
      <c r="C423" s="657">
        <v>674272.88</v>
      </c>
      <c r="D423" s="656">
        <v>19000711</v>
      </c>
    </row>
    <row r="424" spans="1:4">
      <c r="A424" s="656">
        <v>19000692</v>
      </c>
      <c r="B424" s="656" t="s">
        <v>1218</v>
      </c>
      <c r="C424" s="657">
        <v>353500</v>
      </c>
      <c r="D424" s="656">
        <v>19000692</v>
      </c>
    </row>
    <row r="425" spans="1:4">
      <c r="A425" s="656">
        <v>19000691</v>
      </c>
      <c r="B425" s="656" t="s">
        <v>2541</v>
      </c>
      <c r="C425" s="657">
        <v>24500</v>
      </c>
      <c r="D425" s="656">
        <v>19000691</v>
      </c>
    </row>
    <row r="426" spans="1:4">
      <c r="A426" s="656">
        <v>19000671</v>
      </c>
      <c r="B426" s="656" t="s">
        <v>2214</v>
      </c>
      <c r="C426" s="657">
        <v>32765538.120000001</v>
      </c>
      <c r="D426" s="656">
        <v>19000671</v>
      </c>
    </row>
    <row r="427" spans="1:4">
      <c r="A427" s="656">
        <v>19000641</v>
      </c>
      <c r="B427" s="656" t="s">
        <v>2194</v>
      </c>
      <c r="C427" s="657">
        <v>31494.15</v>
      </c>
      <c r="D427" s="656">
        <v>19000641</v>
      </c>
    </row>
    <row r="428" spans="1:4">
      <c r="A428" s="656">
        <v>19000621</v>
      </c>
      <c r="B428" s="656" t="s">
        <v>2197</v>
      </c>
      <c r="C428" s="657">
        <v>53916251.549999997</v>
      </c>
      <c r="D428" s="656">
        <v>19000621</v>
      </c>
    </row>
    <row r="429" spans="1:4">
      <c r="A429" s="656">
        <v>19000601</v>
      </c>
      <c r="B429" s="656" t="s">
        <v>2138</v>
      </c>
      <c r="C429" s="657">
        <v>160980476</v>
      </c>
      <c r="D429" s="656">
        <v>19000601</v>
      </c>
    </row>
    <row r="430" spans="1:4">
      <c r="A430" s="656">
        <v>19000592</v>
      </c>
      <c r="B430" s="656" t="s">
        <v>584</v>
      </c>
      <c r="C430" s="657">
        <v>3765454.72</v>
      </c>
      <c r="D430" s="656">
        <v>19000592</v>
      </c>
    </row>
    <row r="431" spans="1:4">
      <c r="A431" s="656">
        <v>19000581</v>
      </c>
      <c r="B431" s="656" t="s">
        <v>195</v>
      </c>
      <c r="C431" s="657">
        <v>3102554.3</v>
      </c>
      <c r="D431" s="656">
        <v>19000581</v>
      </c>
    </row>
    <row r="432" spans="1:4">
      <c r="A432" s="656">
        <v>19000573</v>
      </c>
      <c r="B432" s="656" t="s">
        <v>2248</v>
      </c>
      <c r="C432" s="657">
        <v>301297.08</v>
      </c>
      <c r="D432" s="656">
        <v>19000573</v>
      </c>
    </row>
    <row r="433" spans="1:4">
      <c r="A433" s="656">
        <v>19000572</v>
      </c>
      <c r="B433" s="656" t="s">
        <v>764</v>
      </c>
      <c r="C433" s="657">
        <v>291217.67</v>
      </c>
      <c r="D433" s="656">
        <v>19000572</v>
      </c>
    </row>
    <row r="434" spans="1:4">
      <c r="A434" s="656">
        <v>19000563</v>
      </c>
      <c r="B434" s="656" t="s">
        <v>2180</v>
      </c>
      <c r="C434" s="657">
        <v>7428.18</v>
      </c>
      <c r="D434" s="656">
        <v>19000563</v>
      </c>
    </row>
    <row r="435" spans="1:4">
      <c r="A435" s="656">
        <v>19000562</v>
      </c>
      <c r="B435" s="656" t="s">
        <v>763</v>
      </c>
      <c r="C435" s="657">
        <v>1022075.43</v>
      </c>
      <c r="D435" s="656">
        <v>19000562</v>
      </c>
    </row>
    <row r="436" spans="1:4">
      <c r="A436" s="656">
        <v>19000553</v>
      </c>
      <c r="B436" s="656" t="s">
        <v>101</v>
      </c>
      <c r="C436" s="657">
        <v>283697.44</v>
      </c>
      <c r="D436" s="656">
        <v>19000553</v>
      </c>
    </row>
    <row r="437" spans="1:4">
      <c r="A437" s="656">
        <v>19000552</v>
      </c>
      <c r="B437" s="656" t="s">
        <v>2521</v>
      </c>
      <c r="C437" s="657">
        <v>552089.57999999996</v>
      </c>
      <c r="D437" s="656">
        <v>19000552</v>
      </c>
    </row>
    <row r="438" spans="1:4">
      <c r="A438" s="656">
        <v>19000551</v>
      </c>
      <c r="B438" s="656" t="s">
        <v>3126</v>
      </c>
      <c r="C438" s="657">
        <v>1965399</v>
      </c>
      <c r="D438" s="656">
        <v>19000551</v>
      </c>
    </row>
    <row r="439" spans="1:4">
      <c r="A439" s="656">
        <v>19000491</v>
      </c>
      <c r="B439" s="656" t="s">
        <v>2540</v>
      </c>
      <c r="C439" s="657">
        <v>2138444.35</v>
      </c>
      <c r="D439" s="656">
        <v>19000491</v>
      </c>
    </row>
    <row r="440" spans="1:4">
      <c r="A440" s="656">
        <v>19000473</v>
      </c>
      <c r="B440" s="656" t="s">
        <v>2163</v>
      </c>
      <c r="C440" s="657">
        <v>2562568</v>
      </c>
      <c r="D440" s="656">
        <v>19000473</v>
      </c>
    </row>
    <row r="441" spans="1:4">
      <c r="A441" s="656">
        <v>19000471</v>
      </c>
      <c r="B441" s="656" t="s">
        <v>808</v>
      </c>
      <c r="C441" s="657">
        <v>3582478.7</v>
      </c>
      <c r="D441" s="656">
        <v>19000471</v>
      </c>
    </row>
    <row r="442" spans="1:4">
      <c r="A442" s="656">
        <v>19000463</v>
      </c>
      <c r="B442" s="656" t="s">
        <v>526</v>
      </c>
      <c r="C442" s="657">
        <v>-998987.96</v>
      </c>
      <c r="D442" s="656">
        <v>19000463</v>
      </c>
    </row>
    <row r="443" spans="1:4">
      <c r="A443" s="656">
        <v>19000453</v>
      </c>
      <c r="B443" s="656" t="s">
        <v>525</v>
      </c>
      <c r="C443" s="657">
        <v>6564679.7000000002</v>
      </c>
      <c r="D443" s="656">
        <v>19000453</v>
      </c>
    </row>
    <row r="444" spans="1:4">
      <c r="A444" s="656">
        <v>19000443</v>
      </c>
      <c r="B444" s="656" t="s">
        <v>524</v>
      </c>
      <c r="C444" s="657">
        <v>81072468.75</v>
      </c>
      <c r="D444" s="656">
        <v>19000443</v>
      </c>
    </row>
    <row r="445" spans="1:4">
      <c r="A445" s="656">
        <v>19000441</v>
      </c>
      <c r="B445" s="656" t="s">
        <v>339</v>
      </c>
      <c r="C445" s="657">
        <v>4787275.1900000004</v>
      </c>
      <c r="D445" s="656">
        <v>19000441</v>
      </c>
    </row>
    <row r="446" spans="1:4">
      <c r="A446" s="656">
        <v>19000433</v>
      </c>
      <c r="B446" s="656" t="s">
        <v>2982</v>
      </c>
      <c r="C446" s="657">
        <v>-20748317.210000001</v>
      </c>
      <c r="D446" s="656">
        <v>19000433</v>
      </c>
    </row>
    <row r="447" spans="1:4">
      <c r="A447" s="656">
        <v>19000403</v>
      </c>
      <c r="B447" s="656" t="s">
        <v>286</v>
      </c>
      <c r="C447" s="657">
        <v>160510.25</v>
      </c>
      <c r="D447" s="656">
        <v>19000403</v>
      </c>
    </row>
    <row r="448" spans="1:4">
      <c r="A448" s="656">
        <v>19000371</v>
      </c>
      <c r="B448" s="656" t="s">
        <v>1122</v>
      </c>
      <c r="C448" s="657">
        <v>32106.98</v>
      </c>
      <c r="D448" s="656">
        <v>19000371</v>
      </c>
    </row>
    <row r="449" spans="1:4">
      <c r="A449" s="656">
        <v>19000361</v>
      </c>
      <c r="B449" s="656" t="s">
        <v>1121</v>
      </c>
      <c r="C449" s="657">
        <v>159437</v>
      </c>
      <c r="D449" s="656">
        <v>19000361</v>
      </c>
    </row>
    <row r="450" spans="1:4">
      <c r="A450" s="656">
        <v>19000283</v>
      </c>
      <c r="B450" s="656" t="s">
        <v>1584</v>
      </c>
      <c r="C450" s="657">
        <v>1691469.23</v>
      </c>
      <c r="D450" s="656">
        <v>19000283</v>
      </c>
    </row>
    <row r="451" spans="1:4">
      <c r="A451" s="656">
        <v>19000251</v>
      </c>
      <c r="B451" s="656" t="s">
        <v>733</v>
      </c>
      <c r="C451" s="657">
        <v>23552.38</v>
      </c>
      <c r="D451" s="656">
        <v>19000251</v>
      </c>
    </row>
    <row r="452" spans="1:4">
      <c r="A452" s="656">
        <v>19000193</v>
      </c>
      <c r="B452" s="656" t="s">
        <v>2669</v>
      </c>
      <c r="C452" s="657">
        <v>760653.16</v>
      </c>
      <c r="D452" s="656">
        <v>19000193</v>
      </c>
    </row>
    <row r="453" spans="1:4">
      <c r="A453" s="656">
        <v>19000181</v>
      </c>
      <c r="B453" s="656" t="s">
        <v>994</v>
      </c>
      <c r="C453" s="657">
        <v>-1108486.68</v>
      </c>
      <c r="D453" s="656">
        <v>19000181</v>
      </c>
    </row>
    <row r="454" spans="1:4">
      <c r="A454" s="656">
        <v>19000151</v>
      </c>
      <c r="B454" s="656" t="s">
        <v>170</v>
      </c>
      <c r="C454" s="657">
        <v>491846.17</v>
      </c>
      <c r="D454" s="656">
        <v>19000151</v>
      </c>
    </row>
    <row r="455" spans="1:4">
      <c r="A455" s="656">
        <v>19000133</v>
      </c>
      <c r="B455" s="656" t="s">
        <v>1060</v>
      </c>
      <c r="C455" s="657">
        <v>13077730.52</v>
      </c>
      <c r="D455" s="656">
        <v>19000133</v>
      </c>
    </row>
    <row r="456" spans="1:4">
      <c r="A456" s="656">
        <v>19000122</v>
      </c>
      <c r="B456" s="656" t="s">
        <v>2221</v>
      </c>
      <c r="C456" s="657">
        <v>-87639.34</v>
      </c>
      <c r="D456" s="656">
        <v>19000122</v>
      </c>
    </row>
    <row r="457" spans="1:4">
      <c r="A457" s="656">
        <v>19000112</v>
      </c>
      <c r="B457" s="656" t="s">
        <v>2060</v>
      </c>
      <c r="C457" s="657">
        <v>44080.97</v>
      </c>
      <c r="D457" s="656">
        <v>19000112</v>
      </c>
    </row>
    <row r="458" spans="1:4">
      <c r="A458" s="656">
        <v>19000111</v>
      </c>
      <c r="B458" s="656" t="s">
        <v>915</v>
      </c>
      <c r="C458" s="657">
        <v>161948.18</v>
      </c>
      <c r="D458" s="656">
        <v>19000111</v>
      </c>
    </row>
    <row r="459" spans="1:4">
      <c r="A459" s="656">
        <v>19000103</v>
      </c>
      <c r="B459" s="656" t="s">
        <v>3007</v>
      </c>
      <c r="C459" s="657">
        <v>1010335.37</v>
      </c>
      <c r="D459" s="656">
        <v>19000103</v>
      </c>
    </row>
    <row r="460" spans="1:4">
      <c r="A460" s="656">
        <v>19000093</v>
      </c>
      <c r="B460" s="656" t="s">
        <v>771</v>
      </c>
      <c r="C460" s="657">
        <v>5233283.01</v>
      </c>
      <c r="D460" s="656">
        <v>19000093</v>
      </c>
    </row>
    <row r="461" spans="1:4">
      <c r="A461" s="656">
        <v>19000091</v>
      </c>
      <c r="B461" s="656" t="s">
        <v>702</v>
      </c>
      <c r="C461" s="657">
        <v>11984826.1</v>
      </c>
      <c r="D461" s="656">
        <v>19000091</v>
      </c>
    </row>
    <row r="462" spans="1:4">
      <c r="A462" s="656">
        <v>19000081</v>
      </c>
      <c r="B462" s="656" t="s">
        <v>1746</v>
      </c>
      <c r="C462" s="657">
        <v>24360594.530000001</v>
      </c>
      <c r="D462" s="656">
        <v>19000081</v>
      </c>
    </row>
    <row r="463" spans="1:4">
      <c r="A463" s="656">
        <v>19000043</v>
      </c>
      <c r="B463" s="656" t="s">
        <v>8</v>
      </c>
      <c r="C463" s="657">
        <v>8307726.04</v>
      </c>
      <c r="D463" s="656">
        <v>19000043</v>
      </c>
    </row>
    <row r="464" spans="1:4">
      <c r="A464" s="656">
        <v>19000042</v>
      </c>
      <c r="B464" s="656" t="s">
        <v>1863</v>
      </c>
      <c r="C464" s="657">
        <v>6970489.96</v>
      </c>
      <c r="D464" s="656">
        <v>19000042</v>
      </c>
    </row>
    <row r="465" spans="1:4">
      <c r="A465" s="656">
        <v>19000032</v>
      </c>
      <c r="B465" s="656" t="s">
        <v>1826</v>
      </c>
      <c r="C465" s="657">
        <v>22082367.16</v>
      </c>
      <c r="D465" s="656">
        <v>19000032</v>
      </c>
    </row>
    <row r="466" spans="1:4">
      <c r="A466" s="656">
        <v>19000013</v>
      </c>
      <c r="B466" s="656" t="s">
        <v>762</v>
      </c>
      <c r="C466" s="657">
        <v>2978550.02</v>
      </c>
      <c r="D466" s="656">
        <v>19000013</v>
      </c>
    </row>
    <row r="467" spans="1:4">
      <c r="A467" s="656">
        <v>19000003</v>
      </c>
      <c r="B467" s="656" t="s">
        <v>129</v>
      </c>
      <c r="C467" s="657">
        <v>3615170.32</v>
      </c>
      <c r="D467" s="656">
        <v>19000003</v>
      </c>
    </row>
    <row r="468" spans="1:4">
      <c r="A468" s="656">
        <v>18900533</v>
      </c>
      <c r="B468" s="656" t="s">
        <v>2827</v>
      </c>
      <c r="C468" s="657">
        <v>804640.61</v>
      </c>
      <c r="D468" s="656">
        <v>18900533</v>
      </c>
    </row>
    <row r="469" spans="1:4">
      <c r="A469" s="656">
        <v>18900452</v>
      </c>
      <c r="B469" s="656" t="s">
        <v>3116</v>
      </c>
      <c r="C469" s="657">
        <v>23274.38</v>
      </c>
      <c r="D469" s="656">
        <v>18900452</v>
      </c>
    </row>
    <row r="470" spans="1:4">
      <c r="A470" s="656">
        <v>18900451</v>
      </c>
      <c r="B470" s="656" t="s">
        <v>3116</v>
      </c>
      <c r="C470" s="657">
        <v>37974.01</v>
      </c>
      <c r="D470" s="656">
        <v>18900451</v>
      </c>
    </row>
    <row r="471" spans="1:4">
      <c r="A471" s="656">
        <v>18900443</v>
      </c>
      <c r="B471" s="656" t="s">
        <v>3055</v>
      </c>
      <c r="C471" s="657">
        <v>111969.77</v>
      </c>
      <c r="D471" s="656">
        <v>18900443</v>
      </c>
    </row>
    <row r="472" spans="1:4">
      <c r="A472" s="656">
        <v>18900433</v>
      </c>
      <c r="B472" s="656" t="s">
        <v>2826</v>
      </c>
      <c r="C472" s="657">
        <v>4761133.03</v>
      </c>
      <c r="D472" s="656">
        <v>18900433</v>
      </c>
    </row>
    <row r="473" spans="1:4">
      <c r="A473" s="656">
        <v>18900423</v>
      </c>
      <c r="B473" s="656" t="s">
        <v>2719</v>
      </c>
      <c r="C473" s="657">
        <v>939053.37</v>
      </c>
      <c r="D473" s="656">
        <v>18900423</v>
      </c>
    </row>
    <row r="474" spans="1:4">
      <c r="A474" s="656">
        <v>18900413</v>
      </c>
      <c r="B474" s="656" t="s">
        <v>2722</v>
      </c>
      <c r="C474" s="657">
        <v>235590.68</v>
      </c>
      <c r="D474" s="656">
        <v>18900413</v>
      </c>
    </row>
    <row r="475" spans="1:4">
      <c r="A475" s="656">
        <v>18900403</v>
      </c>
      <c r="B475" s="656" t="s">
        <v>2718</v>
      </c>
      <c r="C475" s="657">
        <v>179355.67</v>
      </c>
      <c r="D475" s="656">
        <v>18900403</v>
      </c>
    </row>
    <row r="476" spans="1:4">
      <c r="A476" s="656">
        <v>18900393</v>
      </c>
      <c r="B476" s="656" t="s">
        <v>2415</v>
      </c>
      <c r="C476" s="657">
        <v>14652314.949999999</v>
      </c>
      <c r="D476" s="656">
        <v>18900393</v>
      </c>
    </row>
    <row r="477" spans="1:4">
      <c r="A477" s="656">
        <v>18900383</v>
      </c>
      <c r="B477" s="656" t="s">
        <v>1020</v>
      </c>
      <c r="C477" s="657">
        <v>413735.49</v>
      </c>
      <c r="D477" s="656">
        <v>18900383</v>
      </c>
    </row>
    <row r="478" spans="1:4">
      <c r="A478" s="656">
        <v>18900373</v>
      </c>
      <c r="B478" s="656" t="s">
        <v>1030</v>
      </c>
      <c r="C478" s="657">
        <v>4186704.01</v>
      </c>
      <c r="D478" s="656">
        <v>18900373</v>
      </c>
    </row>
    <row r="479" spans="1:4">
      <c r="A479" s="656">
        <v>18900353</v>
      </c>
      <c r="B479" s="656" t="s">
        <v>1040</v>
      </c>
      <c r="C479" s="657">
        <v>88801.05</v>
      </c>
      <c r="D479" s="656">
        <v>18900353</v>
      </c>
    </row>
    <row r="480" spans="1:4">
      <c r="A480" s="656">
        <v>18900323</v>
      </c>
      <c r="B480" s="656" t="s">
        <v>667</v>
      </c>
      <c r="C480" s="657">
        <v>463435.82</v>
      </c>
      <c r="D480" s="656">
        <v>18900323</v>
      </c>
    </row>
    <row r="481" spans="1:4">
      <c r="A481" s="656">
        <v>18900303</v>
      </c>
      <c r="B481" s="656" t="s">
        <v>812</v>
      </c>
      <c r="C481" s="657">
        <v>17971.41</v>
      </c>
      <c r="D481" s="656">
        <v>18900303</v>
      </c>
    </row>
    <row r="482" spans="1:4">
      <c r="A482" s="656">
        <v>18900293</v>
      </c>
      <c r="B482" s="656" t="s">
        <v>403</v>
      </c>
      <c r="C482" s="657">
        <v>7702.47</v>
      </c>
      <c r="D482" s="656">
        <v>18900293</v>
      </c>
    </row>
    <row r="483" spans="1:4">
      <c r="A483" s="656">
        <v>18900283</v>
      </c>
      <c r="B483" s="656" t="s">
        <v>555</v>
      </c>
      <c r="C483" s="657">
        <v>514073.91</v>
      </c>
      <c r="D483" s="656">
        <v>18900283</v>
      </c>
    </row>
    <row r="484" spans="1:4">
      <c r="A484" s="656">
        <v>18900273</v>
      </c>
      <c r="B484" s="656" t="s">
        <v>802</v>
      </c>
      <c r="C484" s="657">
        <v>1684387.8400000001</v>
      </c>
      <c r="D484" s="656">
        <v>18900273</v>
      </c>
    </row>
    <row r="485" spans="1:4">
      <c r="A485" s="656">
        <v>18900263</v>
      </c>
      <c r="B485" s="656" t="s">
        <v>1882</v>
      </c>
      <c r="C485" s="657">
        <v>550102.02</v>
      </c>
      <c r="D485" s="656">
        <v>18900263</v>
      </c>
    </row>
    <row r="486" spans="1:4">
      <c r="A486" s="656">
        <v>18900253</v>
      </c>
      <c r="B486" s="656" t="s">
        <v>1881</v>
      </c>
      <c r="C486" s="657">
        <v>723897.07</v>
      </c>
      <c r="D486" s="656">
        <v>18900253</v>
      </c>
    </row>
    <row r="487" spans="1:4">
      <c r="A487" s="656">
        <v>18900243</v>
      </c>
      <c r="B487" s="656" t="s">
        <v>1886</v>
      </c>
      <c r="C487" s="657">
        <v>11370.8</v>
      </c>
      <c r="D487" s="656">
        <v>18900243</v>
      </c>
    </row>
    <row r="488" spans="1:4">
      <c r="A488" s="656">
        <v>18900193</v>
      </c>
      <c r="B488" s="656" t="s">
        <v>534</v>
      </c>
      <c r="C488" s="657">
        <v>2795950.36</v>
      </c>
      <c r="D488" s="656">
        <v>18900193</v>
      </c>
    </row>
    <row r="489" spans="1:4">
      <c r="A489" s="656">
        <v>18900183</v>
      </c>
      <c r="B489" s="656" t="s">
        <v>367</v>
      </c>
      <c r="C489" s="657">
        <v>344578.41</v>
      </c>
      <c r="D489" s="656">
        <v>18900183</v>
      </c>
    </row>
    <row r="490" spans="1:4">
      <c r="A490" s="656">
        <v>18900173</v>
      </c>
      <c r="B490" s="656" t="s">
        <v>530</v>
      </c>
      <c r="C490" s="657">
        <v>1491774.7</v>
      </c>
      <c r="D490" s="656">
        <v>18900173</v>
      </c>
    </row>
    <row r="491" spans="1:4">
      <c r="A491" s="656">
        <v>18900013</v>
      </c>
      <c r="B491" s="656" t="s">
        <v>670</v>
      </c>
      <c r="C491" s="657">
        <v>29822</v>
      </c>
      <c r="D491" s="656">
        <v>18900013</v>
      </c>
    </row>
    <row r="492" spans="1:4">
      <c r="A492" s="656">
        <v>18700071</v>
      </c>
      <c r="B492" s="656" t="s">
        <v>2528</v>
      </c>
      <c r="C492" s="657">
        <v>11505.15</v>
      </c>
      <c r="D492" s="656">
        <v>18700071</v>
      </c>
    </row>
    <row r="493" spans="1:4">
      <c r="A493" s="656">
        <v>18700062</v>
      </c>
      <c r="B493" s="656" t="s">
        <v>2527</v>
      </c>
      <c r="C493" s="656">
        <v>27.75</v>
      </c>
      <c r="D493" s="656">
        <v>18700062</v>
      </c>
    </row>
    <row r="494" spans="1:4">
      <c r="A494" s="656">
        <v>18700041</v>
      </c>
      <c r="B494" s="656" t="s">
        <v>2167</v>
      </c>
      <c r="C494" s="657">
        <v>149362.71</v>
      </c>
      <c r="D494" s="656">
        <v>18700041</v>
      </c>
    </row>
    <row r="495" spans="1:4">
      <c r="A495" s="656">
        <v>18700032</v>
      </c>
      <c r="B495" s="656" t="s">
        <v>2526</v>
      </c>
      <c r="C495" s="657">
        <v>316253.37</v>
      </c>
      <c r="D495" s="656">
        <v>18700032</v>
      </c>
    </row>
    <row r="496" spans="1:4">
      <c r="A496" s="656">
        <v>18630031</v>
      </c>
      <c r="B496" s="656" t="s">
        <v>1944</v>
      </c>
      <c r="C496" s="657">
        <v>233700.24</v>
      </c>
      <c r="D496" s="656">
        <v>18630031</v>
      </c>
    </row>
    <row r="497" spans="1:4">
      <c r="A497" s="656">
        <v>18609861</v>
      </c>
      <c r="B497" s="656" t="s">
        <v>2386</v>
      </c>
      <c r="C497" s="657">
        <v>1406897.95</v>
      </c>
      <c r="D497" s="656">
        <v>18609861</v>
      </c>
    </row>
    <row r="498" spans="1:4">
      <c r="A498" s="656">
        <v>18609841</v>
      </c>
      <c r="B498" s="656" t="s">
        <v>2605</v>
      </c>
      <c r="C498" s="657">
        <v>1449786</v>
      </c>
      <c r="D498" s="656">
        <v>18609841</v>
      </c>
    </row>
    <row r="499" spans="1:4">
      <c r="A499" s="656">
        <v>18609821</v>
      </c>
      <c r="B499" s="656" t="s">
        <v>1094</v>
      </c>
      <c r="C499" s="657">
        <v>850764.05</v>
      </c>
      <c r="D499" s="656">
        <v>18609821</v>
      </c>
    </row>
    <row r="500" spans="1:4">
      <c r="A500" s="656">
        <v>18609801</v>
      </c>
      <c r="B500" s="656" t="s">
        <v>2385</v>
      </c>
      <c r="C500" s="657">
        <v>163563</v>
      </c>
      <c r="D500" s="656">
        <v>18609801</v>
      </c>
    </row>
    <row r="501" spans="1:4">
      <c r="A501" s="656">
        <v>18609692</v>
      </c>
      <c r="B501" s="656" t="s">
        <v>2507</v>
      </c>
      <c r="C501" s="657">
        <v>100000</v>
      </c>
      <c r="D501" s="656">
        <v>18609692</v>
      </c>
    </row>
    <row r="502" spans="1:4">
      <c r="A502" s="656">
        <v>18609682</v>
      </c>
      <c r="B502" s="656" t="s">
        <v>2506</v>
      </c>
      <c r="C502" s="657">
        <v>140000</v>
      </c>
      <c r="D502" s="656">
        <v>18609682</v>
      </c>
    </row>
    <row r="503" spans="1:4">
      <c r="A503" s="656">
        <v>18609672</v>
      </c>
      <c r="B503" s="656" t="s">
        <v>2486</v>
      </c>
      <c r="C503" s="657">
        <v>200000</v>
      </c>
      <c r="D503" s="656">
        <v>18609672</v>
      </c>
    </row>
    <row r="504" spans="1:4">
      <c r="A504" s="656">
        <v>18609662</v>
      </c>
      <c r="B504" s="656" t="s">
        <v>2485</v>
      </c>
      <c r="C504" s="657">
        <v>519371.25</v>
      </c>
      <c r="D504" s="656">
        <v>18609662</v>
      </c>
    </row>
    <row r="505" spans="1:4">
      <c r="A505" s="656">
        <v>18609652</v>
      </c>
      <c r="B505" s="656" t="s">
        <v>2484</v>
      </c>
      <c r="C505" s="657">
        <v>2050000</v>
      </c>
      <c r="D505" s="656">
        <v>18609652</v>
      </c>
    </row>
    <row r="506" spans="1:4">
      <c r="A506" s="656">
        <v>18609642</v>
      </c>
      <c r="B506" s="656" t="s">
        <v>2483</v>
      </c>
      <c r="C506" s="657">
        <v>2445223.31</v>
      </c>
      <c r="D506" s="656">
        <v>18609642</v>
      </c>
    </row>
    <row r="507" spans="1:4">
      <c r="A507" s="656">
        <v>18609622</v>
      </c>
      <c r="B507" s="656" t="s">
        <v>2481</v>
      </c>
      <c r="C507" s="657">
        <v>1300000</v>
      </c>
      <c r="D507" s="656">
        <v>18609622</v>
      </c>
    </row>
    <row r="508" spans="1:4">
      <c r="A508" s="656">
        <v>18609602</v>
      </c>
      <c r="B508" s="656" t="s">
        <v>2479</v>
      </c>
      <c r="C508" s="657">
        <v>236796.87</v>
      </c>
      <c r="D508" s="656">
        <v>18609602</v>
      </c>
    </row>
    <row r="509" spans="1:4">
      <c r="A509" s="656">
        <v>18609592</v>
      </c>
      <c r="B509" s="656" t="s">
        <v>2478</v>
      </c>
      <c r="C509" s="657">
        <v>3299692.33</v>
      </c>
      <c r="D509" s="656">
        <v>18609592</v>
      </c>
    </row>
    <row r="510" spans="1:4">
      <c r="A510" s="656">
        <v>18609582</v>
      </c>
      <c r="B510" s="656" t="s">
        <v>2477</v>
      </c>
      <c r="C510" s="657">
        <v>1919341.5</v>
      </c>
      <c r="D510" s="656">
        <v>18609582</v>
      </c>
    </row>
    <row r="511" spans="1:4">
      <c r="A511" s="656">
        <v>18609572</v>
      </c>
      <c r="B511" s="656" t="s">
        <v>2476</v>
      </c>
      <c r="C511" s="657">
        <v>609250</v>
      </c>
      <c r="D511" s="656">
        <v>18609572</v>
      </c>
    </row>
    <row r="512" spans="1:4">
      <c r="A512" s="656">
        <v>18609542</v>
      </c>
      <c r="B512" s="656" t="s">
        <v>1019</v>
      </c>
      <c r="C512" s="657">
        <v>1242611.72</v>
      </c>
      <c r="D512" s="656">
        <v>18609542</v>
      </c>
    </row>
    <row r="513" spans="1:4">
      <c r="A513" s="656">
        <v>18609532</v>
      </c>
      <c r="B513" s="656" t="s">
        <v>1634</v>
      </c>
      <c r="C513" s="657">
        <v>231369.84</v>
      </c>
      <c r="D513" s="656">
        <v>18609532</v>
      </c>
    </row>
    <row r="514" spans="1:4">
      <c r="A514" s="656">
        <v>18609432</v>
      </c>
      <c r="B514" s="656" t="s">
        <v>2725</v>
      </c>
      <c r="C514" s="657">
        <v>4887257.16</v>
      </c>
      <c r="D514" s="656">
        <v>18609432</v>
      </c>
    </row>
    <row r="515" spans="1:4">
      <c r="A515" s="656">
        <v>18609422</v>
      </c>
      <c r="B515" s="656" t="s">
        <v>2480</v>
      </c>
      <c r="C515" s="657">
        <v>22056206.390000001</v>
      </c>
      <c r="D515" s="656">
        <v>18609422</v>
      </c>
    </row>
    <row r="516" spans="1:4">
      <c r="A516" s="656">
        <v>18609312</v>
      </c>
      <c r="B516" s="656" t="s">
        <v>2717</v>
      </c>
      <c r="C516" s="657">
        <v>12405154.710000001</v>
      </c>
      <c r="D516" s="656">
        <v>18609312</v>
      </c>
    </row>
    <row r="517" spans="1:4">
      <c r="A517" s="656">
        <v>18608792</v>
      </c>
      <c r="B517" s="656" t="s">
        <v>2943</v>
      </c>
      <c r="C517" s="657">
        <v>-160310.15</v>
      </c>
      <c r="D517" s="656">
        <v>18608792</v>
      </c>
    </row>
    <row r="518" spans="1:4">
      <c r="A518" s="656">
        <v>18608782</v>
      </c>
      <c r="B518" s="656" t="s">
        <v>2942</v>
      </c>
      <c r="C518" s="657">
        <v>-801550.75</v>
      </c>
      <c r="D518" s="656">
        <v>18608782</v>
      </c>
    </row>
    <row r="519" spans="1:4">
      <c r="A519" s="656">
        <v>18608772</v>
      </c>
      <c r="B519" s="656" t="s">
        <v>2941</v>
      </c>
      <c r="C519" s="657">
        <v>-3488999.1</v>
      </c>
      <c r="D519" s="656">
        <v>18608772</v>
      </c>
    </row>
    <row r="520" spans="1:4">
      <c r="A520" s="656">
        <v>18608752</v>
      </c>
      <c r="B520" s="656" t="s">
        <v>1633</v>
      </c>
      <c r="C520" s="657">
        <v>935530</v>
      </c>
      <c r="D520" s="656">
        <v>18608752</v>
      </c>
    </row>
    <row r="521" spans="1:4">
      <c r="A521" s="656">
        <v>18608712</v>
      </c>
      <c r="B521" s="656" t="s">
        <v>1632</v>
      </c>
      <c r="C521" s="657">
        <v>4066899.1</v>
      </c>
      <c r="D521" s="656">
        <v>18608712</v>
      </c>
    </row>
    <row r="522" spans="1:4">
      <c r="A522" s="656">
        <v>18608612</v>
      </c>
      <c r="B522" s="656" t="s">
        <v>1631</v>
      </c>
      <c r="C522" s="657">
        <v>776531.8</v>
      </c>
      <c r="D522" s="656">
        <v>18608612</v>
      </c>
    </row>
    <row r="523" spans="1:4">
      <c r="A523" s="656">
        <v>18608412</v>
      </c>
      <c r="B523" s="656" t="s">
        <v>2726</v>
      </c>
      <c r="C523" s="657">
        <v>2651381.7400000002</v>
      </c>
      <c r="D523" s="656">
        <v>18608412</v>
      </c>
    </row>
    <row r="524" spans="1:4">
      <c r="A524" s="656">
        <v>18608312</v>
      </c>
      <c r="B524" s="656" t="s">
        <v>1630</v>
      </c>
      <c r="C524" s="657">
        <v>3949045.03</v>
      </c>
      <c r="D524" s="656">
        <v>18608312</v>
      </c>
    </row>
    <row r="525" spans="1:4">
      <c r="A525" s="656">
        <v>18608241</v>
      </c>
      <c r="B525" s="656" t="s">
        <v>2464</v>
      </c>
      <c r="C525" s="657">
        <v>96000</v>
      </c>
      <c r="D525" s="656">
        <v>18608241</v>
      </c>
    </row>
    <row r="526" spans="1:4">
      <c r="A526" s="656">
        <v>18608231</v>
      </c>
      <c r="B526" s="656" t="s">
        <v>2570</v>
      </c>
      <c r="C526" s="657">
        <v>231568.74</v>
      </c>
      <c r="D526" s="656">
        <v>18608231</v>
      </c>
    </row>
    <row r="527" spans="1:4">
      <c r="A527" s="656">
        <v>18608221</v>
      </c>
      <c r="B527" s="656" t="s">
        <v>2463</v>
      </c>
      <c r="C527" s="657">
        <v>140859.12</v>
      </c>
      <c r="D527" s="656">
        <v>18608221</v>
      </c>
    </row>
    <row r="528" spans="1:4">
      <c r="A528" s="656">
        <v>18608212</v>
      </c>
      <c r="B528" s="656" t="s">
        <v>1629</v>
      </c>
      <c r="C528" s="657">
        <v>1460480.9</v>
      </c>
      <c r="D528" s="656">
        <v>18608212</v>
      </c>
    </row>
    <row r="529" spans="1:4">
      <c r="A529" s="656">
        <v>18608211</v>
      </c>
      <c r="B529" s="656" t="s">
        <v>2754</v>
      </c>
      <c r="C529" s="657">
        <v>111880.23</v>
      </c>
      <c r="D529" s="656">
        <v>18608211</v>
      </c>
    </row>
    <row r="530" spans="1:4">
      <c r="A530" s="656">
        <v>18608191</v>
      </c>
      <c r="B530" s="656" t="s">
        <v>2308</v>
      </c>
      <c r="C530" s="657">
        <v>400495.47</v>
      </c>
      <c r="D530" s="656">
        <v>18608191</v>
      </c>
    </row>
    <row r="531" spans="1:4">
      <c r="A531" s="656">
        <v>18608181</v>
      </c>
      <c r="B531" s="656" t="s">
        <v>2300</v>
      </c>
      <c r="C531" s="657">
        <v>50000</v>
      </c>
      <c r="D531" s="656">
        <v>18608181</v>
      </c>
    </row>
    <row r="532" spans="1:4">
      <c r="A532" s="656">
        <v>18608171</v>
      </c>
      <c r="B532" s="656" t="s">
        <v>2753</v>
      </c>
      <c r="C532" s="657">
        <v>212588.68</v>
      </c>
      <c r="D532" s="656">
        <v>18608171</v>
      </c>
    </row>
    <row r="533" spans="1:4">
      <c r="A533" s="656">
        <v>18608151</v>
      </c>
      <c r="B533" s="656" t="s">
        <v>1645</v>
      </c>
      <c r="C533" s="657">
        <v>75000</v>
      </c>
      <c r="D533" s="656">
        <v>18608151</v>
      </c>
    </row>
    <row r="534" spans="1:4">
      <c r="A534" s="656">
        <v>18608141</v>
      </c>
      <c r="B534" s="656" t="s">
        <v>1592</v>
      </c>
      <c r="C534" s="657">
        <v>224879.76</v>
      </c>
      <c r="D534" s="656">
        <v>18608141</v>
      </c>
    </row>
    <row r="535" spans="1:4">
      <c r="A535" s="656">
        <v>18608112</v>
      </c>
      <c r="B535" s="656" t="s">
        <v>1628</v>
      </c>
      <c r="C535" s="657">
        <v>38778180.810000002</v>
      </c>
      <c r="D535" s="656">
        <v>18608112</v>
      </c>
    </row>
    <row r="536" spans="1:4">
      <c r="A536" s="656">
        <v>18608111</v>
      </c>
      <c r="B536" s="656" t="s">
        <v>1619</v>
      </c>
      <c r="C536" s="657">
        <v>250000</v>
      </c>
      <c r="D536" s="656">
        <v>18608111</v>
      </c>
    </row>
    <row r="537" spans="1:4">
      <c r="A537" s="656">
        <v>18608081</v>
      </c>
      <c r="B537" s="656" t="s">
        <v>1618</v>
      </c>
      <c r="C537" s="657">
        <v>659654.59</v>
      </c>
      <c r="D537" s="656">
        <v>18608081</v>
      </c>
    </row>
    <row r="538" spans="1:4">
      <c r="A538" s="656">
        <v>18608062</v>
      </c>
      <c r="B538" s="656" t="s">
        <v>511</v>
      </c>
      <c r="C538" s="657">
        <v>-50260052.850000001</v>
      </c>
      <c r="D538" s="656">
        <v>18608062</v>
      </c>
    </row>
    <row r="539" spans="1:4">
      <c r="A539" s="656">
        <v>18608051</v>
      </c>
      <c r="B539" s="656" t="s">
        <v>1617</v>
      </c>
      <c r="C539" s="657">
        <v>2878949.83</v>
      </c>
      <c r="D539" s="656">
        <v>18608051</v>
      </c>
    </row>
    <row r="540" spans="1:4">
      <c r="A540" s="656">
        <v>18608041</v>
      </c>
      <c r="B540" s="656" t="s">
        <v>1627</v>
      </c>
      <c r="C540" s="657">
        <v>2151072.56</v>
      </c>
      <c r="D540" s="656">
        <v>18608041</v>
      </c>
    </row>
    <row r="541" spans="1:4">
      <c r="A541" s="656">
        <v>18608031</v>
      </c>
      <c r="B541" s="656" t="s">
        <v>1616</v>
      </c>
      <c r="C541" s="657">
        <v>50000</v>
      </c>
      <c r="D541" s="656">
        <v>18608031</v>
      </c>
    </row>
    <row r="542" spans="1:4">
      <c r="A542" s="656">
        <v>18608021</v>
      </c>
      <c r="B542" s="656" t="s">
        <v>1615</v>
      </c>
      <c r="C542" s="657">
        <v>2254508.17</v>
      </c>
      <c r="D542" s="656">
        <v>18608021</v>
      </c>
    </row>
    <row r="543" spans="1:4">
      <c r="A543" s="656">
        <v>18608012</v>
      </c>
      <c r="B543" s="656" t="s">
        <v>3084</v>
      </c>
      <c r="C543" s="657">
        <v>219526.17</v>
      </c>
      <c r="D543" s="656">
        <v>18608012</v>
      </c>
    </row>
    <row r="544" spans="1:4">
      <c r="A544" s="656">
        <v>18608011</v>
      </c>
      <c r="B544" s="656" t="s">
        <v>1614</v>
      </c>
      <c r="C544" s="657">
        <v>347606.7</v>
      </c>
      <c r="D544" s="656">
        <v>18608011</v>
      </c>
    </row>
    <row r="545" spans="1:4">
      <c r="A545" s="656">
        <v>18608002</v>
      </c>
      <c r="B545" s="656" t="s">
        <v>3088</v>
      </c>
      <c r="C545" s="657">
        <v>122698.1</v>
      </c>
      <c r="D545" s="656">
        <v>18608002</v>
      </c>
    </row>
    <row r="546" spans="1:4">
      <c r="A546" s="656">
        <v>18608001</v>
      </c>
      <c r="B546" s="656" t="s">
        <v>1613</v>
      </c>
      <c r="C546" s="657">
        <v>404497.63</v>
      </c>
      <c r="D546" s="656">
        <v>18608001</v>
      </c>
    </row>
    <row r="547" spans="1:4">
      <c r="A547" s="656">
        <v>18605011</v>
      </c>
      <c r="B547" s="656" t="s">
        <v>3182</v>
      </c>
      <c r="C547" s="657">
        <v>2440558.2000000002</v>
      </c>
      <c r="D547" s="656">
        <v>18605011</v>
      </c>
    </row>
    <row r="548" spans="1:4">
      <c r="A548" s="656">
        <v>18603071</v>
      </c>
      <c r="B548" s="656" t="s">
        <v>3208</v>
      </c>
      <c r="C548" s="657">
        <v>26790.65</v>
      </c>
      <c r="D548" s="656">
        <v>18603071</v>
      </c>
    </row>
    <row r="549" spans="1:4">
      <c r="A549" s="656">
        <v>18603051</v>
      </c>
      <c r="B549" s="656" t="s">
        <v>3082</v>
      </c>
      <c r="C549" s="657">
        <v>1230796.69</v>
      </c>
      <c r="D549" s="656">
        <v>18603051</v>
      </c>
    </row>
    <row r="550" spans="1:4">
      <c r="A550" s="656">
        <v>18603041</v>
      </c>
      <c r="B550" s="656" t="s">
        <v>3078</v>
      </c>
      <c r="C550" s="657">
        <v>1097188.81</v>
      </c>
      <c r="D550" s="656">
        <v>18603041</v>
      </c>
    </row>
    <row r="551" spans="1:4">
      <c r="A551" s="656">
        <v>18603031</v>
      </c>
      <c r="B551" s="656" t="s">
        <v>3047</v>
      </c>
      <c r="C551" s="657">
        <v>2259286.29</v>
      </c>
      <c r="D551" s="656">
        <v>18603031</v>
      </c>
    </row>
    <row r="552" spans="1:4">
      <c r="A552" s="656">
        <v>18603021</v>
      </c>
      <c r="B552" s="656" t="s">
        <v>3077</v>
      </c>
      <c r="C552" s="657">
        <v>6408975.4299999997</v>
      </c>
      <c r="D552" s="656">
        <v>18603021</v>
      </c>
    </row>
    <row r="553" spans="1:4">
      <c r="A553" s="656">
        <v>18603011</v>
      </c>
      <c r="B553" s="656" t="s">
        <v>3054</v>
      </c>
      <c r="C553" s="657">
        <v>2171849.73</v>
      </c>
      <c r="D553" s="656">
        <v>18603011</v>
      </c>
    </row>
    <row r="554" spans="1:4">
      <c r="A554" s="656">
        <v>18603003</v>
      </c>
      <c r="B554" s="656" t="s">
        <v>3103</v>
      </c>
      <c r="C554" s="657">
        <v>2730857.1</v>
      </c>
      <c r="D554" s="656">
        <v>18603003</v>
      </c>
    </row>
    <row r="555" spans="1:4">
      <c r="A555" s="656">
        <v>18602231</v>
      </c>
      <c r="B555" s="656" t="s">
        <v>2150</v>
      </c>
      <c r="C555" s="656">
        <v>-370.71</v>
      </c>
      <c r="D555" s="656">
        <v>18602231</v>
      </c>
    </row>
    <row r="556" spans="1:4">
      <c r="A556" s="656">
        <v>18601502</v>
      </c>
      <c r="B556" s="656" t="s">
        <v>2773</v>
      </c>
      <c r="C556" s="657">
        <v>164816.01</v>
      </c>
      <c r="D556" s="656">
        <v>18601502</v>
      </c>
    </row>
    <row r="557" spans="1:4">
      <c r="A557" s="656">
        <v>18601173</v>
      </c>
      <c r="B557" s="656" t="s">
        <v>3006</v>
      </c>
      <c r="C557" s="657">
        <v>162853.93</v>
      </c>
      <c r="D557" s="656">
        <v>18601173</v>
      </c>
    </row>
    <row r="558" spans="1:4">
      <c r="A558" s="656">
        <v>18601021</v>
      </c>
      <c r="B558" s="656" t="s">
        <v>2824</v>
      </c>
      <c r="C558" s="657">
        <v>740507.55</v>
      </c>
      <c r="D558" s="656">
        <v>18601021</v>
      </c>
    </row>
    <row r="559" spans="1:4">
      <c r="A559" s="656">
        <v>18601013</v>
      </c>
      <c r="B559" s="656" t="s">
        <v>3207</v>
      </c>
      <c r="C559" s="657">
        <v>112637.5</v>
      </c>
      <c r="D559" s="656">
        <v>18601013</v>
      </c>
    </row>
    <row r="560" spans="1:4">
      <c r="A560" s="656">
        <v>18600943</v>
      </c>
      <c r="B560" s="656" t="s">
        <v>3105</v>
      </c>
      <c r="C560" s="657">
        <v>431507.59</v>
      </c>
      <c r="D560" s="656">
        <v>18600943</v>
      </c>
    </row>
    <row r="561" spans="1:4">
      <c r="A561" s="656">
        <v>18600941</v>
      </c>
      <c r="B561" s="656" t="s">
        <v>3104</v>
      </c>
      <c r="C561" s="657">
        <v>49997.120000000003</v>
      </c>
      <c r="D561" s="656">
        <v>18600941</v>
      </c>
    </row>
    <row r="562" spans="1:4">
      <c r="A562" s="656">
        <v>18600781</v>
      </c>
      <c r="B562" s="656" t="s">
        <v>2564</v>
      </c>
      <c r="C562" s="657">
        <v>1415157.48</v>
      </c>
      <c r="D562" s="656">
        <v>18600781</v>
      </c>
    </row>
    <row r="563" spans="1:4">
      <c r="A563" s="656">
        <v>18600771</v>
      </c>
      <c r="B563" s="656" t="s">
        <v>2563</v>
      </c>
      <c r="C563" s="657">
        <v>2669568.1</v>
      </c>
      <c r="D563" s="656">
        <v>18600771</v>
      </c>
    </row>
    <row r="564" spans="1:4">
      <c r="A564" s="656">
        <v>18600761</v>
      </c>
      <c r="B564" s="656" t="s">
        <v>2394</v>
      </c>
      <c r="C564" s="657">
        <v>1107889.55</v>
      </c>
      <c r="D564" s="656">
        <v>18600761</v>
      </c>
    </row>
    <row r="565" spans="1:4">
      <c r="A565" s="656">
        <v>18600751</v>
      </c>
      <c r="B565" s="656" t="s">
        <v>2393</v>
      </c>
      <c r="C565" s="657">
        <v>2585532.94</v>
      </c>
      <c r="D565" s="656">
        <v>18600751</v>
      </c>
    </row>
    <row r="566" spans="1:4">
      <c r="A566" s="656">
        <v>18600573</v>
      </c>
      <c r="B566" s="656" t="s">
        <v>3179</v>
      </c>
      <c r="C566" s="657">
        <v>4885918</v>
      </c>
      <c r="D566" s="656">
        <v>18600573</v>
      </c>
    </row>
    <row r="567" spans="1:4">
      <c r="A567" s="656">
        <v>18600571</v>
      </c>
      <c r="B567" s="656" t="s">
        <v>1441</v>
      </c>
      <c r="C567" s="657">
        <v>59637605.719999999</v>
      </c>
      <c r="D567" s="656">
        <v>18600571</v>
      </c>
    </row>
    <row r="568" spans="1:4">
      <c r="A568" s="656">
        <v>18600561</v>
      </c>
      <c r="B568" s="656" t="s">
        <v>1158</v>
      </c>
      <c r="C568" s="657">
        <v>8326638</v>
      </c>
      <c r="D568" s="656">
        <v>18600561</v>
      </c>
    </row>
    <row r="569" spans="1:4">
      <c r="A569" s="656">
        <v>18600551</v>
      </c>
      <c r="B569" s="656" t="s">
        <v>1580</v>
      </c>
      <c r="C569" s="657">
        <v>-1846</v>
      </c>
      <c r="D569" s="656">
        <v>18600551</v>
      </c>
    </row>
    <row r="570" spans="1:4">
      <c r="A570" s="656">
        <v>18600512</v>
      </c>
      <c r="B570" s="656" t="s">
        <v>2589</v>
      </c>
      <c r="C570" s="657">
        <v>75318210.129999995</v>
      </c>
      <c r="D570" s="656">
        <v>18600512</v>
      </c>
    </row>
    <row r="571" spans="1:4">
      <c r="A571" s="656">
        <v>18600411</v>
      </c>
      <c r="B571" s="656" t="s">
        <v>2986</v>
      </c>
      <c r="C571" s="657">
        <v>25976.14</v>
      </c>
      <c r="D571" s="656">
        <v>18600411</v>
      </c>
    </row>
    <row r="572" spans="1:4">
      <c r="A572" s="656">
        <v>18600403</v>
      </c>
      <c r="B572" s="656" t="s">
        <v>2771</v>
      </c>
      <c r="C572" s="657">
        <v>1204912.49</v>
      </c>
      <c r="D572" s="656">
        <v>18600403</v>
      </c>
    </row>
    <row r="573" spans="1:4">
      <c r="A573" s="656">
        <v>18600342</v>
      </c>
      <c r="B573" s="656" t="s">
        <v>2985</v>
      </c>
      <c r="C573" s="657">
        <v>2051.33</v>
      </c>
      <c r="D573" s="656">
        <v>18600342</v>
      </c>
    </row>
    <row r="574" spans="1:4">
      <c r="A574" s="656">
        <v>18600291</v>
      </c>
      <c r="B574" s="656" t="s">
        <v>3076</v>
      </c>
      <c r="C574" s="657">
        <v>12399.37</v>
      </c>
      <c r="D574" s="656">
        <v>18600291</v>
      </c>
    </row>
    <row r="575" spans="1:4">
      <c r="A575" s="656">
        <v>18600143</v>
      </c>
      <c r="B575" s="656" t="s">
        <v>3168</v>
      </c>
      <c r="C575" s="657">
        <v>18833.38</v>
      </c>
      <c r="D575" s="656">
        <v>18600143</v>
      </c>
    </row>
    <row r="576" spans="1:4">
      <c r="A576" s="656">
        <v>18600123</v>
      </c>
      <c r="B576" s="656" t="s">
        <v>256</v>
      </c>
      <c r="C576" s="656">
        <v>376.47</v>
      </c>
      <c r="D576" s="656">
        <v>18600123</v>
      </c>
    </row>
    <row r="577" spans="1:4">
      <c r="A577" s="656">
        <v>18600122</v>
      </c>
      <c r="B577" s="656" t="s">
        <v>1688</v>
      </c>
      <c r="C577" s="656">
        <v>-154.5</v>
      </c>
      <c r="D577" s="656">
        <v>18600122</v>
      </c>
    </row>
    <row r="578" spans="1:4">
      <c r="A578" s="656">
        <v>18600091</v>
      </c>
      <c r="B578" s="656" t="s">
        <v>2307</v>
      </c>
      <c r="C578" s="657">
        <v>7487.99</v>
      </c>
      <c r="D578" s="656">
        <v>18600091</v>
      </c>
    </row>
    <row r="579" spans="1:4">
      <c r="A579" s="656">
        <v>18600053</v>
      </c>
      <c r="B579" s="656" t="s">
        <v>1352</v>
      </c>
      <c r="C579" s="657">
        <v>3608593.8</v>
      </c>
      <c r="D579" s="656">
        <v>18600053</v>
      </c>
    </row>
    <row r="580" spans="1:4">
      <c r="A580" s="656">
        <v>18600013</v>
      </c>
      <c r="B580" s="656" t="s">
        <v>1351</v>
      </c>
      <c r="C580" s="657">
        <v>977960.31</v>
      </c>
      <c r="D580" s="656">
        <v>18600013</v>
      </c>
    </row>
    <row r="581" spans="1:4">
      <c r="A581" s="656">
        <v>18500003</v>
      </c>
      <c r="B581" s="656" t="s">
        <v>704</v>
      </c>
      <c r="C581" s="657">
        <v>27809.84</v>
      </c>
      <c r="D581" s="656">
        <v>18500003</v>
      </c>
    </row>
    <row r="582" spans="1:4">
      <c r="A582" s="656">
        <v>18400143</v>
      </c>
      <c r="B582" s="656" t="s">
        <v>1745</v>
      </c>
      <c r="C582" s="657">
        <v>88636.37</v>
      </c>
      <c r="D582" s="656">
        <v>18400143</v>
      </c>
    </row>
    <row r="583" spans="1:4">
      <c r="A583" s="656">
        <v>18400013</v>
      </c>
      <c r="B583" s="656" t="s">
        <v>1743</v>
      </c>
      <c r="C583" s="657">
        <v>578101.48</v>
      </c>
      <c r="D583" s="656">
        <v>18400013</v>
      </c>
    </row>
    <row r="584" spans="1:4">
      <c r="A584" s="656">
        <v>18239092</v>
      </c>
      <c r="B584" s="656" t="s">
        <v>3070</v>
      </c>
      <c r="C584" s="657">
        <v>77361.179999999993</v>
      </c>
      <c r="D584" s="656">
        <v>18239092</v>
      </c>
    </row>
    <row r="585" spans="1:4">
      <c r="A585" s="656">
        <v>18239061</v>
      </c>
      <c r="B585" s="656" t="s">
        <v>1721</v>
      </c>
      <c r="C585" s="657">
        <v>795873</v>
      </c>
      <c r="D585" s="656">
        <v>18239061</v>
      </c>
    </row>
    <row r="586" spans="1:4">
      <c r="A586" s="656">
        <v>18239032</v>
      </c>
      <c r="B586" s="656" t="s">
        <v>946</v>
      </c>
      <c r="C586" s="657">
        <v>-40881780.200000003</v>
      </c>
      <c r="D586" s="656">
        <v>18239032</v>
      </c>
    </row>
    <row r="587" spans="1:4">
      <c r="A587" s="656">
        <v>18239031</v>
      </c>
      <c r="B587" s="656" t="s">
        <v>945</v>
      </c>
      <c r="C587" s="657">
        <v>-120498147.59999999</v>
      </c>
      <c r="D587" s="656">
        <v>18239031</v>
      </c>
    </row>
    <row r="588" spans="1:4">
      <c r="A588" s="656">
        <v>18239022</v>
      </c>
      <c r="B588" s="656" t="s">
        <v>1913</v>
      </c>
      <c r="C588" s="657">
        <v>8327818.9800000004</v>
      </c>
      <c r="D588" s="656">
        <v>18239022</v>
      </c>
    </row>
    <row r="589" spans="1:4">
      <c r="A589" s="656">
        <v>18239021</v>
      </c>
      <c r="B589" s="656" t="s">
        <v>1912</v>
      </c>
      <c r="C589" s="657">
        <v>21635230.170000002</v>
      </c>
      <c r="D589" s="656">
        <v>18239021</v>
      </c>
    </row>
    <row r="590" spans="1:4">
      <c r="A590" s="656">
        <v>18239012</v>
      </c>
      <c r="B590" s="656" t="s">
        <v>593</v>
      </c>
      <c r="C590" s="657">
        <v>1201571.95</v>
      </c>
      <c r="D590" s="656">
        <v>18239012</v>
      </c>
    </row>
    <row r="591" spans="1:4">
      <c r="A591" s="656">
        <v>18239011</v>
      </c>
      <c r="B591" s="656" t="s">
        <v>592</v>
      </c>
      <c r="C591" s="657">
        <v>3025443.19</v>
      </c>
      <c r="D591" s="656">
        <v>18239011</v>
      </c>
    </row>
    <row r="592" spans="1:4">
      <c r="A592" s="656">
        <v>18239002</v>
      </c>
      <c r="B592" s="656" t="s">
        <v>1911</v>
      </c>
      <c r="C592" s="657">
        <v>31352389.27</v>
      </c>
      <c r="D592" s="656">
        <v>18239002</v>
      </c>
    </row>
    <row r="593" spans="1:4">
      <c r="A593" s="656">
        <v>18239001</v>
      </c>
      <c r="B593" s="656" t="s">
        <v>1910</v>
      </c>
      <c r="C593" s="657">
        <v>95837474.239999995</v>
      </c>
      <c r="D593" s="656">
        <v>18239001</v>
      </c>
    </row>
    <row r="594" spans="1:4">
      <c r="A594" s="656">
        <v>18238331</v>
      </c>
      <c r="B594" s="656" t="s">
        <v>2965</v>
      </c>
      <c r="C594" s="657">
        <v>9474773.7200000007</v>
      </c>
      <c r="D594" s="656">
        <v>18238331</v>
      </c>
    </row>
    <row r="595" spans="1:4">
      <c r="A595" s="656">
        <v>18238321</v>
      </c>
      <c r="B595" s="656" t="s">
        <v>2960</v>
      </c>
      <c r="C595" s="657">
        <v>2412841.9</v>
      </c>
      <c r="D595" s="656">
        <v>18238321</v>
      </c>
    </row>
    <row r="596" spans="1:4">
      <c r="A596" s="656">
        <v>18238311</v>
      </c>
      <c r="B596" s="656" t="s">
        <v>2959</v>
      </c>
      <c r="C596" s="657">
        <v>20718603.760000002</v>
      </c>
      <c r="D596" s="656">
        <v>18238311</v>
      </c>
    </row>
    <row r="597" spans="1:4">
      <c r="A597" s="656">
        <v>18238232</v>
      </c>
      <c r="B597" s="656" t="s">
        <v>2999</v>
      </c>
      <c r="C597" s="657">
        <v>3543.59</v>
      </c>
      <c r="D597" s="656">
        <v>18238232</v>
      </c>
    </row>
    <row r="598" spans="1:4">
      <c r="A598" s="656">
        <v>18238221</v>
      </c>
      <c r="B598" s="656" t="s">
        <v>3001</v>
      </c>
      <c r="C598" s="657">
        <v>34902.080000000002</v>
      </c>
      <c r="D598" s="656">
        <v>18238221</v>
      </c>
    </row>
    <row r="599" spans="1:4">
      <c r="A599" s="656">
        <v>18238211</v>
      </c>
      <c r="B599" s="656" t="s">
        <v>3000</v>
      </c>
      <c r="C599" s="657">
        <v>21017.98</v>
      </c>
      <c r="D599" s="656">
        <v>18238211</v>
      </c>
    </row>
    <row r="600" spans="1:4">
      <c r="A600" s="656">
        <v>18238191</v>
      </c>
      <c r="B600" s="656" t="s">
        <v>3009</v>
      </c>
      <c r="C600" s="657">
        <v>2193477.5299999998</v>
      </c>
      <c r="D600" s="656">
        <v>18238191</v>
      </c>
    </row>
    <row r="601" spans="1:4">
      <c r="A601" s="656">
        <v>18238181</v>
      </c>
      <c r="B601" s="656" t="s">
        <v>3008</v>
      </c>
      <c r="C601" s="657">
        <v>1163066.19</v>
      </c>
      <c r="D601" s="656">
        <v>18238181</v>
      </c>
    </row>
    <row r="602" spans="1:4">
      <c r="A602" s="656">
        <v>18238172</v>
      </c>
      <c r="B602" s="656" t="s">
        <v>2873</v>
      </c>
      <c r="C602" s="657">
        <v>162427.43</v>
      </c>
      <c r="D602" s="656">
        <v>18238172</v>
      </c>
    </row>
    <row r="603" spans="1:4">
      <c r="A603" s="656">
        <v>18238171</v>
      </c>
      <c r="B603" s="656" t="s">
        <v>3059</v>
      </c>
      <c r="C603" s="657">
        <v>177249.52</v>
      </c>
      <c r="D603" s="656">
        <v>18238171</v>
      </c>
    </row>
    <row r="604" spans="1:4">
      <c r="A604" s="656">
        <v>18238162</v>
      </c>
      <c r="B604" s="656" t="s">
        <v>3164</v>
      </c>
      <c r="C604" s="657">
        <v>311563.55</v>
      </c>
      <c r="D604" s="656">
        <v>18238162</v>
      </c>
    </row>
    <row r="605" spans="1:4">
      <c r="A605" s="656">
        <v>18238161</v>
      </c>
      <c r="B605" s="656" t="s">
        <v>2855</v>
      </c>
      <c r="C605" s="657">
        <v>53600.15</v>
      </c>
      <c r="D605" s="656">
        <v>18238161</v>
      </c>
    </row>
    <row r="606" spans="1:4">
      <c r="A606" s="656">
        <v>18238152</v>
      </c>
      <c r="B606" s="656" t="s">
        <v>2872</v>
      </c>
      <c r="C606" s="657">
        <v>11775519.060000001</v>
      </c>
      <c r="D606" s="656">
        <v>18238152</v>
      </c>
    </row>
    <row r="607" spans="1:4">
      <c r="A607" s="656">
        <v>18238151</v>
      </c>
      <c r="B607" s="656" t="s">
        <v>2958</v>
      </c>
      <c r="C607" s="657">
        <v>11478259.640000001</v>
      </c>
      <c r="D607" s="656">
        <v>18238151</v>
      </c>
    </row>
    <row r="608" spans="1:4">
      <c r="A608" s="656">
        <v>18238142</v>
      </c>
      <c r="B608" s="656" t="s">
        <v>3080</v>
      </c>
      <c r="C608" s="657">
        <v>44927910.049999997</v>
      </c>
      <c r="D608" s="656">
        <v>18238142</v>
      </c>
    </row>
    <row r="609" spans="1:4">
      <c r="A609" s="656">
        <v>18238141</v>
      </c>
      <c r="B609" s="656" t="s">
        <v>3081</v>
      </c>
      <c r="C609" s="657">
        <v>25068237.280000001</v>
      </c>
      <c r="D609" s="656">
        <v>18238141</v>
      </c>
    </row>
    <row r="610" spans="1:4">
      <c r="A610" s="656">
        <v>18238042</v>
      </c>
      <c r="B610" s="656" t="s">
        <v>2858</v>
      </c>
      <c r="C610" s="657">
        <v>7505623</v>
      </c>
      <c r="D610" s="656">
        <v>18238042</v>
      </c>
    </row>
    <row r="611" spans="1:4">
      <c r="A611" s="656">
        <v>18238041</v>
      </c>
      <c r="B611" s="656" t="s">
        <v>2857</v>
      </c>
      <c r="C611" s="657">
        <v>23813244</v>
      </c>
      <c r="D611" s="656">
        <v>18238041</v>
      </c>
    </row>
    <row r="612" spans="1:4">
      <c r="A612" s="656">
        <v>18238032</v>
      </c>
      <c r="B612" s="656" t="s">
        <v>2856</v>
      </c>
      <c r="C612" s="657">
        <v>-482933.19</v>
      </c>
      <c r="D612" s="656">
        <v>18238032</v>
      </c>
    </row>
    <row r="613" spans="1:4">
      <c r="A613" s="656">
        <v>18238031</v>
      </c>
      <c r="B613" s="656" t="s">
        <v>2856</v>
      </c>
      <c r="C613" s="657">
        <v>-567045.82999999996</v>
      </c>
      <c r="D613" s="656">
        <v>18238031</v>
      </c>
    </row>
    <row r="614" spans="1:4">
      <c r="A614" s="656">
        <v>18237152</v>
      </c>
      <c r="B614" s="656" t="s">
        <v>345</v>
      </c>
      <c r="C614" s="657">
        <v>67987.45</v>
      </c>
      <c r="D614" s="656">
        <v>18237152</v>
      </c>
    </row>
    <row r="615" spans="1:4">
      <c r="A615" s="656">
        <v>18237142</v>
      </c>
      <c r="B615" s="656" t="s">
        <v>59</v>
      </c>
      <c r="C615" s="657">
        <v>53995.63</v>
      </c>
      <c r="D615" s="656">
        <v>18237142</v>
      </c>
    </row>
    <row r="616" spans="1:4">
      <c r="A616" s="656">
        <v>18237132</v>
      </c>
      <c r="B616" s="656" t="s">
        <v>58</v>
      </c>
      <c r="C616" s="657">
        <v>133750.43</v>
      </c>
      <c r="D616" s="656">
        <v>18237132</v>
      </c>
    </row>
    <row r="617" spans="1:4">
      <c r="A617" s="656">
        <v>18237122</v>
      </c>
      <c r="B617" s="656" t="s">
        <v>1018</v>
      </c>
      <c r="C617" s="657">
        <v>169602.13</v>
      </c>
      <c r="D617" s="656">
        <v>18237122</v>
      </c>
    </row>
    <row r="618" spans="1:4">
      <c r="A618" s="656">
        <v>18237112</v>
      </c>
      <c r="B618" s="656" t="s">
        <v>677</v>
      </c>
      <c r="C618" s="657">
        <v>279321.2</v>
      </c>
      <c r="D618" s="656">
        <v>18237112</v>
      </c>
    </row>
    <row r="619" spans="1:4">
      <c r="A619" s="656">
        <v>18236111</v>
      </c>
      <c r="B619" s="656" t="s">
        <v>3039</v>
      </c>
      <c r="C619" s="657">
        <v>21806.959999999999</v>
      </c>
      <c r="D619" s="656">
        <v>18236111</v>
      </c>
    </row>
    <row r="620" spans="1:4">
      <c r="A620" s="656">
        <v>18236101</v>
      </c>
      <c r="B620" s="656" t="s">
        <v>1509</v>
      </c>
      <c r="C620" s="657">
        <v>3769772.47</v>
      </c>
      <c r="D620" s="656">
        <v>18236101</v>
      </c>
    </row>
    <row r="621" spans="1:4">
      <c r="A621" s="656">
        <v>18236091</v>
      </c>
      <c r="B621" s="656" t="s">
        <v>1472</v>
      </c>
      <c r="C621" s="657">
        <v>-102739.3</v>
      </c>
      <c r="D621" s="656">
        <v>18236091</v>
      </c>
    </row>
    <row r="622" spans="1:4">
      <c r="A622" s="656">
        <v>18236071</v>
      </c>
      <c r="B622" s="656" t="s">
        <v>350</v>
      </c>
      <c r="C622" s="657">
        <v>671052.84</v>
      </c>
      <c r="D622" s="656">
        <v>18236071</v>
      </c>
    </row>
    <row r="623" spans="1:4">
      <c r="A623" s="656">
        <v>18236061</v>
      </c>
      <c r="B623" s="656" t="s">
        <v>349</v>
      </c>
      <c r="C623" s="657">
        <v>1031542.85</v>
      </c>
      <c r="D623" s="656">
        <v>18236061</v>
      </c>
    </row>
    <row r="624" spans="1:4">
      <c r="A624" s="656">
        <v>18236051</v>
      </c>
      <c r="B624" s="656" t="s">
        <v>1284</v>
      </c>
      <c r="C624" s="657">
        <v>107024.51</v>
      </c>
      <c r="D624" s="656">
        <v>18236051</v>
      </c>
    </row>
    <row r="625" spans="1:4">
      <c r="A625" s="656">
        <v>18236041</v>
      </c>
      <c r="B625" s="656" t="s">
        <v>46</v>
      </c>
      <c r="C625" s="657">
        <v>-228709.77</v>
      </c>
      <c r="D625" s="656">
        <v>18236041</v>
      </c>
    </row>
    <row r="626" spans="1:4">
      <c r="A626" s="656">
        <v>18236031</v>
      </c>
      <c r="B626" s="656" t="s">
        <v>45</v>
      </c>
      <c r="C626" s="657">
        <v>2873005.76</v>
      </c>
      <c r="D626" s="656">
        <v>18236031</v>
      </c>
    </row>
    <row r="627" spans="1:4">
      <c r="A627" s="656">
        <v>18236021</v>
      </c>
      <c r="B627" s="656" t="s">
        <v>44</v>
      </c>
      <c r="C627" s="657">
        <v>15256064.07</v>
      </c>
      <c r="D627" s="656">
        <v>18236021</v>
      </c>
    </row>
    <row r="628" spans="1:4">
      <c r="A628" s="656">
        <v>18235521</v>
      </c>
      <c r="B628" s="656" t="s">
        <v>2075</v>
      </c>
      <c r="C628" s="657">
        <v>28684279.879999999</v>
      </c>
      <c r="D628" s="656">
        <v>18235521</v>
      </c>
    </row>
    <row r="629" spans="1:4">
      <c r="A629" s="656">
        <v>18233091</v>
      </c>
      <c r="B629" s="656" t="s">
        <v>1612</v>
      </c>
      <c r="C629" s="657">
        <v>198092.16</v>
      </c>
      <c r="D629" s="656">
        <v>18233091</v>
      </c>
    </row>
    <row r="630" spans="1:4">
      <c r="A630" s="656">
        <v>18233061</v>
      </c>
      <c r="B630" s="656" t="s">
        <v>1611</v>
      </c>
      <c r="C630" s="657">
        <v>20000</v>
      </c>
      <c r="D630" s="656">
        <v>18233061</v>
      </c>
    </row>
    <row r="631" spans="1:4">
      <c r="A631" s="656">
        <v>18232331</v>
      </c>
      <c r="B631" s="656" t="s">
        <v>2536</v>
      </c>
      <c r="C631" s="657">
        <v>4874596.62</v>
      </c>
      <c r="D631" s="656">
        <v>18232331</v>
      </c>
    </row>
    <row r="632" spans="1:4">
      <c r="A632" s="656">
        <v>18232321</v>
      </c>
      <c r="B632" s="656" t="s">
        <v>2525</v>
      </c>
      <c r="C632" s="657">
        <v>2374999.8199999998</v>
      </c>
      <c r="D632" s="656">
        <v>18232321</v>
      </c>
    </row>
    <row r="633" spans="1:4">
      <c r="A633" s="656">
        <v>18232311</v>
      </c>
      <c r="B633" s="656" t="s">
        <v>2524</v>
      </c>
      <c r="C633" s="657">
        <v>15259809</v>
      </c>
      <c r="D633" s="656">
        <v>18232311</v>
      </c>
    </row>
    <row r="634" spans="1:4">
      <c r="A634" s="656">
        <v>18232301</v>
      </c>
      <c r="B634" s="656" t="s">
        <v>2523</v>
      </c>
      <c r="C634" s="657">
        <v>72208234.370000005</v>
      </c>
      <c r="D634" s="656">
        <v>18232301</v>
      </c>
    </row>
    <row r="635" spans="1:4">
      <c r="A635" s="656">
        <v>18232271</v>
      </c>
      <c r="B635" s="656" t="s">
        <v>1610</v>
      </c>
      <c r="C635" s="657">
        <v>94350.8</v>
      </c>
      <c r="D635" s="656">
        <v>18232271</v>
      </c>
    </row>
    <row r="636" spans="1:4">
      <c r="A636" s="656">
        <v>18232261</v>
      </c>
      <c r="B636" s="656" t="s">
        <v>1644</v>
      </c>
      <c r="C636" s="657">
        <v>199389.37</v>
      </c>
      <c r="D636" s="656">
        <v>18232261</v>
      </c>
    </row>
    <row r="637" spans="1:4">
      <c r="A637" s="656">
        <v>18232251</v>
      </c>
      <c r="B637" s="656" t="s">
        <v>1609</v>
      </c>
      <c r="C637" s="657">
        <v>2142000.11</v>
      </c>
      <c r="D637" s="656">
        <v>18232251</v>
      </c>
    </row>
    <row r="638" spans="1:4">
      <c r="A638" s="656">
        <v>18232221</v>
      </c>
      <c r="B638" s="656" t="s">
        <v>1608</v>
      </c>
      <c r="C638" s="657">
        <v>198681</v>
      </c>
      <c r="D638" s="656">
        <v>18232221</v>
      </c>
    </row>
    <row r="639" spans="1:4">
      <c r="A639" s="656">
        <v>18231191</v>
      </c>
      <c r="B639" s="656" t="s">
        <v>3202</v>
      </c>
      <c r="C639" s="657">
        <v>-1979110</v>
      </c>
      <c r="D639" s="656">
        <v>18231191</v>
      </c>
    </row>
    <row r="640" spans="1:4">
      <c r="A640" s="656">
        <v>18231181</v>
      </c>
      <c r="B640" s="656" t="s">
        <v>3201</v>
      </c>
      <c r="C640" s="657">
        <v>1979110</v>
      </c>
      <c r="D640" s="656">
        <v>18231181</v>
      </c>
    </row>
    <row r="641" spans="1:4">
      <c r="A641" s="656">
        <v>18231171</v>
      </c>
      <c r="B641" s="656" t="s">
        <v>3013</v>
      </c>
      <c r="C641" s="657">
        <v>-40127111</v>
      </c>
      <c r="D641" s="656">
        <v>18231171</v>
      </c>
    </row>
    <row r="642" spans="1:4">
      <c r="A642" s="656">
        <v>18231161</v>
      </c>
      <c r="B642" s="656" t="s">
        <v>3012</v>
      </c>
      <c r="C642" s="657">
        <v>40127111</v>
      </c>
      <c r="D642" s="656">
        <v>18231161</v>
      </c>
    </row>
    <row r="643" spans="1:4">
      <c r="A643" s="656">
        <v>18231151</v>
      </c>
      <c r="B643" s="656" t="s">
        <v>2709</v>
      </c>
      <c r="C643" s="657">
        <v>37811937</v>
      </c>
      <c r="D643" s="656">
        <v>18231151</v>
      </c>
    </row>
    <row r="644" spans="1:4">
      <c r="A644" s="656">
        <v>18231141</v>
      </c>
      <c r="B644" s="656" t="s">
        <v>2708</v>
      </c>
      <c r="C644" s="657">
        <v>-37811937</v>
      </c>
      <c r="D644" s="656">
        <v>18231141</v>
      </c>
    </row>
    <row r="645" spans="1:4">
      <c r="A645" s="656">
        <v>18231091</v>
      </c>
      <c r="B645" s="656" t="s">
        <v>2445</v>
      </c>
      <c r="C645" s="657">
        <v>25644564</v>
      </c>
      <c r="D645" s="656">
        <v>18231091</v>
      </c>
    </row>
    <row r="646" spans="1:4">
      <c r="A646" s="656">
        <v>18231081</v>
      </c>
      <c r="B646" s="656" t="s">
        <v>2444</v>
      </c>
      <c r="C646" s="657">
        <v>-25644564</v>
      </c>
      <c r="D646" s="656">
        <v>18231081</v>
      </c>
    </row>
    <row r="647" spans="1:4">
      <c r="A647" s="656">
        <v>18231061</v>
      </c>
      <c r="B647" s="656" t="s">
        <v>2229</v>
      </c>
      <c r="C647" s="657">
        <v>34827817</v>
      </c>
      <c r="D647" s="656">
        <v>18231061</v>
      </c>
    </row>
    <row r="648" spans="1:4">
      <c r="A648" s="656">
        <v>18231051</v>
      </c>
      <c r="B648" s="656" t="s">
        <v>2228</v>
      </c>
      <c r="C648" s="657">
        <v>-34827817</v>
      </c>
      <c r="D648" s="656">
        <v>18231051</v>
      </c>
    </row>
    <row r="649" spans="1:4">
      <c r="A649" s="656">
        <v>18230981</v>
      </c>
      <c r="B649" s="656" t="s">
        <v>970</v>
      </c>
      <c r="C649" s="657">
        <v>-36163528</v>
      </c>
      <c r="D649" s="656">
        <v>18230981</v>
      </c>
    </row>
    <row r="650" spans="1:4">
      <c r="A650" s="656">
        <v>18230971</v>
      </c>
      <c r="B650" s="656" t="s">
        <v>1471</v>
      </c>
      <c r="C650" s="657">
        <v>2749643.08</v>
      </c>
      <c r="D650" s="656">
        <v>18230971</v>
      </c>
    </row>
    <row r="651" spans="1:4">
      <c r="A651" s="656">
        <v>18230891</v>
      </c>
      <c r="B651" s="656" t="s">
        <v>967</v>
      </c>
      <c r="C651" s="657">
        <v>36163528</v>
      </c>
      <c r="D651" s="656">
        <v>18230891</v>
      </c>
    </row>
    <row r="652" spans="1:4">
      <c r="A652" s="656">
        <v>18230881</v>
      </c>
      <c r="B652" s="656" t="s">
        <v>194</v>
      </c>
      <c r="C652" s="657">
        <v>-30270096</v>
      </c>
      <c r="D652" s="656">
        <v>18230881</v>
      </c>
    </row>
    <row r="653" spans="1:4">
      <c r="A653" s="656">
        <v>18230871</v>
      </c>
      <c r="B653" s="656" t="s">
        <v>193</v>
      </c>
      <c r="C653" s="657">
        <v>30270096</v>
      </c>
      <c r="D653" s="656">
        <v>18230871</v>
      </c>
    </row>
    <row r="654" spans="1:4">
      <c r="A654" s="656">
        <v>18230861</v>
      </c>
      <c r="B654" s="656" t="s">
        <v>1211</v>
      </c>
      <c r="C654" s="657">
        <v>1764924</v>
      </c>
      <c r="D654" s="656">
        <v>18230861</v>
      </c>
    </row>
    <row r="655" spans="1:4">
      <c r="A655" s="656">
        <v>18230851</v>
      </c>
      <c r="B655" s="656" t="s">
        <v>1210</v>
      </c>
      <c r="C655" s="657">
        <v>-1764924</v>
      </c>
      <c r="D655" s="656">
        <v>18230851</v>
      </c>
    </row>
    <row r="656" spans="1:4">
      <c r="A656" s="656">
        <v>18230841</v>
      </c>
      <c r="B656" s="656" t="s">
        <v>753</v>
      </c>
      <c r="C656" s="657">
        <v>30212669</v>
      </c>
      <c r="D656" s="656">
        <v>18230841</v>
      </c>
    </row>
    <row r="657" spans="1:4">
      <c r="A657" s="656">
        <v>18230831</v>
      </c>
      <c r="B657" s="656" t="s">
        <v>1532</v>
      </c>
      <c r="C657" s="657">
        <v>-30212669</v>
      </c>
      <c r="D657" s="656">
        <v>18230831</v>
      </c>
    </row>
    <row r="658" spans="1:4">
      <c r="A658" s="656">
        <v>18230821</v>
      </c>
      <c r="B658" s="656" t="s">
        <v>1672</v>
      </c>
      <c r="C658" s="657">
        <v>671033</v>
      </c>
      <c r="D658" s="656">
        <v>18230821</v>
      </c>
    </row>
    <row r="659" spans="1:4">
      <c r="A659" s="656">
        <v>18230811</v>
      </c>
      <c r="B659" s="656" t="s">
        <v>1671</v>
      </c>
      <c r="C659" s="657">
        <v>-671033</v>
      </c>
      <c r="D659" s="656">
        <v>18230811</v>
      </c>
    </row>
    <row r="660" spans="1:4">
      <c r="A660" s="656">
        <v>18230791</v>
      </c>
      <c r="B660" s="656" t="s">
        <v>406</v>
      </c>
      <c r="C660" s="657">
        <v>3858376</v>
      </c>
      <c r="D660" s="656">
        <v>18230791</v>
      </c>
    </row>
    <row r="661" spans="1:4">
      <c r="A661" s="656">
        <v>18230781</v>
      </c>
      <c r="B661" s="656" t="s">
        <v>834</v>
      </c>
      <c r="C661" s="657">
        <v>-2710216</v>
      </c>
      <c r="D661" s="656">
        <v>18230781</v>
      </c>
    </row>
    <row r="662" spans="1:4">
      <c r="A662" s="656">
        <v>18230771</v>
      </c>
      <c r="B662" s="656" t="s">
        <v>925</v>
      </c>
      <c r="C662" s="657">
        <v>2710216</v>
      </c>
      <c r="D662" s="656">
        <v>18230771</v>
      </c>
    </row>
    <row r="663" spans="1:4">
      <c r="A663" s="656">
        <v>18230761</v>
      </c>
      <c r="B663" s="656" t="s">
        <v>301</v>
      </c>
      <c r="C663" s="657">
        <v>12375488</v>
      </c>
      <c r="D663" s="656">
        <v>18230761</v>
      </c>
    </row>
    <row r="664" spans="1:4">
      <c r="A664" s="656">
        <v>18230751</v>
      </c>
      <c r="B664" s="656" t="s">
        <v>300</v>
      </c>
      <c r="C664" s="657">
        <v>-12375488</v>
      </c>
      <c r="D664" s="656">
        <v>18230751</v>
      </c>
    </row>
    <row r="665" spans="1:4">
      <c r="A665" s="656">
        <v>18230741</v>
      </c>
      <c r="B665" s="656" t="s">
        <v>254</v>
      </c>
      <c r="C665" s="657">
        <v>-9957561</v>
      </c>
      <c r="D665" s="656">
        <v>18230741</v>
      </c>
    </row>
    <row r="666" spans="1:4">
      <c r="A666" s="656">
        <v>18230731</v>
      </c>
      <c r="B666" s="656" t="s">
        <v>1842</v>
      </c>
      <c r="C666" s="657">
        <v>9957561</v>
      </c>
      <c r="D666" s="656">
        <v>18230731</v>
      </c>
    </row>
    <row r="667" spans="1:4">
      <c r="A667" s="656">
        <v>18230721</v>
      </c>
      <c r="B667" s="656" t="s">
        <v>1038</v>
      </c>
      <c r="C667" s="657">
        <v>-29551324</v>
      </c>
      <c r="D667" s="656">
        <v>18230721</v>
      </c>
    </row>
    <row r="668" spans="1:4">
      <c r="A668" s="656">
        <v>18230711</v>
      </c>
      <c r="B668" s="656" t="s">
        <v>1037</v>
      </c>
      <c r="C668" s="657">
        <v>29551324</v>
      </c>
      <c r="D668" s="656">
        <v>18230711</v>
      </c>
    </row>
    <row r="669" spans="1:4">
      <c r="A669" s="656">
        <v>18230691</v>
      </c>
      <c r="B669" s="656" t="s">
        <v>1366</v>
      </c>
      <c r="C669" s="657">
        <v>-474402.14</v>
      </c>
      <c r="D669" s="656">
        <v>18230691</v>
      </c>
    </row>
    <row r="670" spans="1:4">
      <c r="A670" s="656">
        <v>18230631</v>
      </c>
      <c r="B670" s="656" t="s">
        <v>1920</v>
      </c>
      <c r="C670" s="657">
        <v>76366928.920000002</v>
      </c>
      <c r="D670" s="656">
        <v>18230631</v>
      </c>
    </row>
    <row r="671" spans="1:4">
      <c r="A671" s="656">
        <v>18230621</v>
      </c>
      <c r="B671" s="656" t="s">
        <v>1353</v>
      </c>
      <c r="C671" s="657">
        <v>-92320734.129999995</v>
      </c>
      <c r="D671" s="656">
        <v>18230621</v>
      </c>
    </row>
    <row r="672" spans="1:4">
      <c r="A672" s="656">
        <v>18230401</v>
      </c>
      <c r="B672" s="656" t="s">
        <v>2462</v>
      </c>
      <c r="C672" s="657">
        <v>13262.01</v>
      </c>
      <c r="D672" s="656">
        <v>18230401</v>
      </c>
    </row>
    <row r="673" spans="1:4">
      <c r="A673" s="656">
        <v>18230351</v>
      </c>
      <c r="B673" s="656" t="s">
        <v>238</v>
      </c>
      <c r="C673" s="657">
        <v>117543755.02</v>
      </c>
      <c r="D673" s="656">
        <v>18230351</v>
      </c>
    </row>
    <row r="674" spans="1:4">
      <c r="A674" s="656">
        <v>18230311</v>
      </c>
      <c r="B674" s="656" t="s">
        <v>1607</v>
      </c>
      <c r="C674" s="657">
        <v>30000</v>
      </c>
      <c r="D674" s="656">
        <v>18230311</v>
      </c>
    </row>
    <row r="675" spans="1:4">
      <c r="A675" s="656">
        <v>18230291</v>
      </c>
      <c r="B675" s="656" t="s">
        <v>1566</v>
      </c>
      <c r="C675" s="657">
        <v>-1828298</v>
      </c>
      <c r="D675" s="656">
        <v>18230291</v>
      </c>
    </row>
    <row r="676" spans="1:4">
      <c r="A676" s="656">
        <v>18230281</v>
      </c>
      <c r="B676" s="656" t="s">
        <v>156</v>
      </c>
      <c r="C676" s="657">
        <v>1828298</v>
      </c>
      <c r="D676" s="656">
        <v>18230281</v>
      </c>
    </row>
    <row r="677" spans="1:4">
      <c r="A677" s="656">
        <v>18230081</v>
      </c>
      <c r="B677" s="656" t="s">
        <v>988</v>
      </c>
      <c r="C677" s="657">
        <v>-105698117.98999999</v>
      </c>
      <c r="D677" s="656">
        <v>18230081</v>
      </c>
    </row>
    <row r="678" spans="1:4">
      <c r="A678" s="656">
        <v>18230071</v>
      </c>
      <c r="B678" s="656" t="s">
        <v>1027</v>
      </c>
      <c r="C678" s="657">
        <v>113632921</v>
      </c>
      <c r="D678" s="656">
        <v>18230071</v>
      </c>
    </row>
    <row r="679" spans="1:4">
      <c r="A679" s="656">
        <v>18230061</v>
      </c>
      <c r="B679" s="656" t="s">
        <v>675</v>
      </c>
      <c r="C679" s="657">
        <v>1281748</v>
      </c>
      <c r="D679" s="656">
        <v>18230061</v>
      </c>
    </row>
    <row r="680" spans="1:4">
      <c r="A680" s="656">
        <v>18230051</v>
      </c>
      <c r="B680" s="656" t="s">
        <v>767</v>
      </c>
      <c r="C680" s="657">
        <v>-16285672.02</v>
      </c>
      <c r="D680" s="656">
        <v>18230051</v>
      </c>
    </row>
    <row r="681" spans="1:4">
      <c r="A681" s="656">
        <v>18230042</v>
      </c>
      <c r="B681" s="656" t="s">
        <v>1686</v>
      </c>
      <c r="C681" s="657">
        <v>-9769590.4900000002</v>
      </c>
      <c r="D681" s="656">
        <v>18230042</v>
      </c>
    </row>
    <row r="682" spans="1:4">
      <c r="A682" s="656">
        <v>18230041</v>
      </c>
      <c r="B682" s="656" t="s">
        <v>766</v>
      </c>
      <c r="C682" s="657">
        <v>21589277</v>
      </c>
      <c r="D682" s="656">
        <v>18230041</v>
      </c>
    </row>
    <row r="683" spans="1:4">
      <c r="A683" s="656">
        <v>18230032</v>
      </c>
      <c r="B683" s="656" t="s">
        <v>878</v>
      </c>
      <c r="C683" s="657">
        <v>14826786.869999999</v>
      </c>
      <c r="D683" s="656">
        <v>18230032</v>
      </c>
    </row>
    <row r="684" spans="1:4">
      <c r="A684" s="656">
        <v>18230031</v>
      </c>
      <c r="B684" s="656" t="s">
        <v>1332</v>
      </c>
      <c r="C684" s="657">
        <v>53099404.740000002</v>
      </c>
      <c r="D684" s="656">
        <v>18230031</v>
      </c>
    </row>
    <row r="685" spans="1:4">
      <c r="A685" s="656">
        <v>18230021</v>
      </c>
      <c r="B685" s="656" t="s">
        <v>613</v>
      </c>
      <c r="C685" s="657">
        <v>122146815.75</v>
      </c>
      <c r="D685" s="656">
        <v>18230021</v>
      </c>
    </row>
    <row r="686" spans="1:4">
      <c r="A686" s="656">
        <v>18230002</v>
      </c>
      <c r="B686" s="656" t="s">
        <v>2</v>
      </c>
      <c r="C686" s="657">
        <v>523696.17</v>
      </c>
      <c r="D686" s="656">
        <v>18230002</v>
      </c>
    </row>
    <row r="687" spans="1:4">
      <c r="A687" s="656">
        <v>18220101</v>
      </c>
      <c r="B687" s="656" t="s">
        <v>3160</v>
      </c>
      <c r="C687" s="657">
        <v>13389130.869999999</v>
      </c>
      <c r="D687" s="656">
        <v>18220101</v>
      </c>
    </row>
    <row r="688" spans="1:4">
      <c r="A688" s="656">
        <v>18220091</v>
      </c>
      <c r="B688" s="656" t="s">
        <v>2436</v>
      </c>
      <c r="C688" s="657">
        <v>422218.99</v>
      </c>
      <c r="D688" s="656">
        <v>18220091</v>
      </c>
    </row>
    <row r="689" spans="1:4">
      <c r="A689" s="656">
        <v>18220061</v>
      </c>
      <c r="B689" s="656" t="s">
        <v>1507</v>
      </c>
      <c r="C689" s="657">
        <v>-30211680.609999999</v>
      </c>
      <c r="D689" s="656">
        <v>18220061</v>
      </c>
    </row>
    <row r="690" spans="1:4">
      <c r="A690" s="656">
        <v>18220041</v>
      </c>
      <c r="B690" s="656" t="s">
        <v>1329</v>
      </c>
      <c r="C690" s="657">
        <v>-16753118.24</v>
      </c>
      <c r="D690" s="656">
        <v>18220041</v>
      </c>
    </row>
    <row r="691" spans="1:4">
      <c r="A691" s="656">
        <v>18220031</v>
      </c>
      <c r="B691" s="656" t="s">
        <v>261</v>
      </c>
      <c r="C691" s="657">
        <v>-18818583.699999999</v>
      </c>
      <c r="D691" s="656">
        <v>18220031</v>
      </c>
    </row>
    <row r="692" spans="1:4">
      <c r="A692" s="656">
        <v>18220021</v>
      </c>
      <c r="B692" s="656" t="s">
        <v>1157</v>
      </c>
      <c r="C692" s="657">
        <v>743111.53</v>
      </c>
      <c r="D692" s="656">
        <v>18220021</v>
      </c>
    </row>
    <row r="693" spans="1:4">
      <c r="A693" s="656">
        <v>18220011</v>
      </c>
      <c r="B693" s="656" t="s">
        <v>491</v>
      </c>
      <c r="C693" s="657">
        <v>65708856.939999998</v>
      </c>
      <c r="D693" s="656">
        <v>18220011</v>
      </c>
    </row>
    <row r="694" spans="1:4">
      <c r="A694" s="656">
        <v>18210301</v>
      </c>
      <c r="B694" s="656" t="s">
        <v>3147</v>
      </c>
      <c r="C694" s="657">
        <v>18162165.780000001</v>
      </c>
      <c r="D694" s="656">
        <v>18210301</v>
      </c>
    </row>
    <row r="695" spans="1:4">
      <c r="A695" s="656">
        <v>18210291</v>
      </c>
      <c r="B695" s="656" t="s">
        <v>2522</v>
      </c>
      <c r="C695" s="657">
        <v>8114626.7699999996</v>
      </c>
      <c r="D695" s="656">
        <v>18210291</v>
      </c>
    </row>
    <row r="696" spans="1:4">
      <c r="A696" s="656">
        <v>18210281</v>
      </c>
      <c r="B696" s="656" t="s">
        <v>2446</v>
      </c>
      <c r="C696" s="657">
        <v>60295490.299999997</v>
      </c>
      <c r="D696" s="656">
        <v>18210281</v>
      </c>
    </row>
    <row r="697" spans="1:4">
      <c r="A697" s="656">
        <v>18210261</v>
      </c>
      <c r="B697" s="656" t="s">
        <v>2213</v>
      </c>
      <c r="C697" s="657">
        <v>50185.88</v>
      </c>
      <c r="D697" s="656">
        <v>18210261</v>
      </c>
    </row>
    <row r="698" spans="1:4">
      <c r="A698" s="656">
        <v>18210231</v>
      </c>
      <c r="B698" s="656" t="s">
        <v>1792</v>
      </c>
      <c r="C698" s="657">
        <v>28520995</v>
      </c>
      <c r="D698" s="656">
        <v>18210231</v>
      </c>
    </row>
    <row r="699" spans="1:4">
      <c r="A699" s="656">
        <v>18101143</v>
      </c>
      <c r="B699" s="656" t="s">
        <v>2246</v>
      </c>
      <c r="C699" s="657">
        <v>2668137.1800000002</v>
      </c>
      <c r="D699" s="656">
        <v>18101143</v>
      </c>
    </row>
    <row r="700" spans="1:4">
      <c r="A700" s="656">
        <v>18101133</v>
      </c>
      <c r="B700" s="656" t="s">
        <v>2136</v>
      </c>
      <c r="C700" s="657">
        <v>2177710.12</v>
      </c>
      <c r="D700" s="656">
        <v>18101133</v>
      </c>
    </row>
    <row r="701" spans="1:4">
      <c r="A701" s="656">
        <v>18101123</v>
      </c>
      <c r="B701" s="656" t="s">
        <v>2135</v>
      </c>
      <c r="C701" s="657">
        <v>2811587.51</v>
      </c>
      <c r="D701" s="656">
        <v>18101123</v>
      </c>
    </row>
    <row r="702" spans="1:4">
      <c r="A702" s="656">
        <v>18101113</v>
      </c>
      <c r="B702" s="656" t="s">
        <v>1643</v>
      </c>
      <c r="C702" s="657">
        <v>2898797.01</v>
      </c>
      <c r="D702" s="656">
        <v>18101113</v>
      </c>
    </row>
    <row r="703" spans="1:4">
      <c r="A703" s="656">
        <v>18101093</v>
      </c>
      <c r="B703" s="656" t="s">
        <v>1007</v>
      </c>
      <c r="C703" s="657">
        <v>585282.88</v>
      </c>
      <c r="D703" s="656">
        <v>18101093</v>
      </c>
    </row>
    <row r="704" spans="1:4">
      <c r="A704" s="656">
        <v>18101083</v>
      </c>
      <c r="B704" s="656" t="s">
        <v>1006</v>
      </c>
      <c r="C704" s="657">
        <v>759678.77</v>
      </c>
      <c r="D704" s="656">
        <v>18101083</v>
      </c>
    </row>
    <row r="705" spans="1:4">
      <c r="A705" s="656">
        <v>18101053</v>
      </c>
      <c r="B705" s="656" t="s">
        <v>1943</v>
      </c>
      <c r="C705" s="657">
        <v>939137.29</v>
      </c>
      <c r="D705" s="656">
        <v>18101053</v>
      </c>
    </row>
    <row r="706" spans="1:4">
      <c r="A706" s="656">
        <v>18101033</v>
      </c>
      <c r="B706" s="656" t="s">
        <v>1283</v>
      </c>
      <c r="C706" s="657">
        <v>2102706.4300000002</v>
      </c>
      <c r="D706" s="656">
        <v>18101033</v>
      </c>
    </row>
    <row r="707" spans="1:4">
      <c r="A707" s="656">
        <v>18101023</v>
      </c>
      <c r="B707" s="656" t="s">
        <v>1110</v>
      </c>
      <c r="C707" s="657">
        <v>1795758.52</v>
      </c>
      <c r="D707" s="656">
        <v>18101023</v>
      </c>
    </row>
    <row r="708" spans="1:4">
      <c r="A708" s="656">
        <v>18100993</v>
      </c>
      <c r="B708" s="656" t="s">
        <v>1827</v>
      </c>
      <c r="C708" s="657">
        <v>60527.26</v>
      </c>
      <c r="D708" s="656">
        <v>18100993</v>
      </c>
    </row>
    <row r="709" spans="1:4">
      <c r="A709" s="656">
        <v>18100973</v>
      </c>
      <c r="B709" s="656" t="s">
        <v>192</v>
      </c>
      <c r="C709" s="657">
        <v>205835.55</v>
      </c>
      <c r="D709" s="656">
        <v>18100973</v>
      </c>
    </row>
    <row r="710" spans="1:4">
      <c r="A710" s="656">
        <v>18100933</v>
      </c>
      <c r="B710" s="656" t="s">
        <v>2403</v>
      </c>
      <c r="C710" s="657">
        <v>468394.1</v>
      </c>
      <c r="D710" s="656">
        <v>18100933</v>
      </c>
    </row>
    <row r="711" spans="1:4">
      <c r="A711" s="656">
        <v>18100923</v>
      </c>
      <c r="B711" s="656" t="s">
        <v>2402</v>
      </c>
      <c r="C711" s="657">
        <v>2305602.69</v>
      </c>
      <c r="D711" s="656">
        <v>18100923</v>
      </c>
    </row>
    <row r="712" spans="1:4">
      <c r="A712" s="656">
        <v>18100673</v>
      </c>
      <c r="B712" s="656" t="s">
        <v>2706</v>
      </c>
      <c r="C712" s="657">
        <v>1812467.66</v>
      </c>
      <c r="D712" s="656">
        <v>18100673</v>
      </c>
    </row>
    <row r="713" spans="1:4">
      <c r="A713" s="656">
        <v>18100663</v>
      </c>
      <c r="B713" s="656" t="s">
        <v>2703</v>
      </c>
      <c r="C713" s="657">
        <v>1018217.77</v>
      </c>
      <c r="D713" s="656">
        <v>18100663</v>
      </c>
    </row>
    <row r="714" spans="1:4">
      <c r="A714" s="656">
        <v>18100493</v>
      </c>
      <c r="B714" s="656" t="s">
        <v>713</v>
      </c>
      <c r="C714" s="657">
        <v>443825.6</v>
      </c>
      <c r="D714" s="656">
        <v>18100493</v>
      </c>
    </row>
    <row r="715" spans="1:4">
      <c r="A715" s="656">
        <v>18100473</v>
      </c>
      <c r="B715" s="656" t="s">
        <v>1287</v>
      </c>
      <c r="C715" s="657">
        <v>1281559.68</v>
      </c>
      <c r="D715" s="656">
        <v>18100473</v>
      </c>
    </row>
    <row r="716" spans="1:4">
      <c r="A716" s="656">
        <v>18100233</v>
      </c>
      <c r="B716" s="656" t="s">
        <v>2812</v>
      </c>
      <c r="C716" s="657">
        <v>222495.18</v>
      </c>
      <c r="D716" s="656">
        <v>18100233</v>
      </c>
    </row>
    <row r="717" spans="1:4">
      <c r="A717" s="656">
        <v>18100223</v>
      </c>
      <c r="B717" s="656" t="s">
        <v>2808</v>
      </c>
      <c r="C717" s="657">
        <v>1316582.92</v>
      </c>
      <c r="D717" s="656">
        <v>18100223</v>
      </c>
    </row>
    <row r="718" spans="1:4">
      <c r="A718" s="656">
        <v>18100203</v>
      </c>
      <c r="B718" s="656" t="s">
        <v>1919</v>
      </c>
      <c r="C718" s="657">
        <v>1654008.05</v>
      </c>
      <c r="D718" s="656">
        <v>18100203</v>
      </c>
    </row>
    <row r="719" spans="1:4">
      <c r="A719" s="656">
        <v>18100093</v>
      </c>
      <c r="B719" s="656" t="s">
        <v>244</v>
      </c>
      <c r="C719" s="657">
        <v>50528.67</v>
      </c>
      <c r="D719" s="656">
        <v>18100093</v>
      </c>
    </row>
    <row r="720" spans="1:4">
      <c r="A720" s="656">
        <v>18100003</v>
      </c>
      <c r="B720" s="656" t="s">
        <v>995</v>
      </c>
      <c r="C720" s="657">
        <v>323813.8</v>
      </c>
      <c r="D720" s="656">
        <v>18100003</v>
      </c>
    </row>
    <row r="721" spans="1:4">
      <c r="A721" s="656">
        <v>17500012</v>
      </c>
      <c r="B721" s="656" t="s">
        <v>2588</v>
      </c>
      <c r="C721" s="657">
        <v>1916967.33</v>
      </c>
      <c r="D721" s="656">
        <v>17500012</v>
      </c>
    </row>
    <row r="722" spans="1:4">
      <c r="A722" s="656">
        <v>17500011</v>
      </c>
      <c r="B722" s="656" t="s">
        <v>2587</v>
      </c>
      <c r="C722" s="657">
        <v>1611017.51</v>
      </c>
      <c r="D722" s="656">
        <v>17500011</v>
      </c>
    </row>
    <row r="723" spans="1:4">
      <c r="A723" s="656">
        <v>17500002</v>
      </c>
      <c r="B723" s="656" t="s">
        <v>2586</v>
      </c>
      <c r="C723" s="657">
        <v>5772984.3799999999</v>
      </c>
      <c r="D723" s="656">
        <v>17500002</v>
      </c>
    </row>
    <row r="724" spans="1:4">
      <c r="A724" s="656">
        <v>17500001</v>
      </c>
      <c r="B724" s="656" t="s">
        <v>2585</v>
      </c>
      <c r="C724" s="657">
        <v>4033387.58</v>
      </c>
      <c r="D724" s="656">
        <v>17500001</v>
      </c>
    </row>
    <row r="725" spans="1:4">
      <c r="A725" s="656">
        <v>17300002</v>
      </c>
      <c r="B725" s="656" t="s">
        <v>1728</v>
      </c>
      <c r="C725" s="657">
        <v>42466446.340000004</v>
      </c>
      <c r="D725" s="656">
        <v>17300002</v>
      </c>
    </row>
    <row r="726" spans="1:4">
      <c r="A726" s="656">
        <v>17300001</v>
      </c>
      <c r="B726" s="656" t="s">
        <v>2491</v>
      </c>
      <c r="C726" s="657">
        <v>99656897.959999993</v>
      </c>
      <c r="D726" s="656">
        <v>17300001</v>
      </c>
    </row>
    <row r="727" spans="1:4">
      <c r="A727" s="656">
        <v>16504043</v>
      </c>
      <c r="B727" s="656" t="s">
        <v>3145</v>
      </c>
      <c r="C727" s="657">
        <v>131400</v>
      </c>
      <c r="D727" s="656">
        <v>16504043</v>
      </c>
    </row>
    <row r="728" spans="1:4">
      <c r="A728" s="656">
        <v>16504033</v>
      </c>
      <c r="B728" s="656" t="s">
        <v>2945</v>
      </c>
      <c r="C728" s="657">
        <v>140000</v>
      </c>
      <c r="D728" s="656">
        <v>16504033</v>
      </c>
    </row>
    <row r="729" spans="1:4">
      <c r="A729" s="656">
        <v>16504013</v>
      </c>
      <c r="B729" s="656" t="s">
        <v>2969</v>
      </c>
      <c r="C729" s="657">
        <v>65247.23</v>
      </c>
      <c r="D729" s="656">
        <v>16504013</v>
      </c>
    </row>
    <row r="730" spans="1:4">
      <c r="A730" s="656">
        <v>16504003</v>
      </c>
      <c r="B730" s="656" t="s">
        <v>2898</v>
      </c>
      <c r="C730" s="657">
        <v>38325</v>
      </c>
      <c r="D730" s="656">
        <v>16504003</v>
      </c>
    </row>
    <row r="731" spans="1:4">
      <c r="A731" s="656">
        <v>16502123</v>
      </c>
      <c r="B731" s="656" t="s">
        <v>3195</v>
      </c>
      <c r="C731" s="657">
        <v>72274.289999999994</v>
      </c>
      <c r="D731" s="656">
        <v>16502123</v>
      </c>
    </row>
    <row r="732" spans="1:4">
      <c r="A732" s="656">
        <v>16502113</v>
      </c>
      <c r="B732" s="656" t="s">
        <v>3118</v>
      </c>
      <c r="C732" s="657">
        <v>33534.400000000001</v>
      </c>
      <c r="D732" s="656">
        <v>16502113</v>
      </c>
    </row>
    <row r="733" spans="1:4">
      <c r="A733" s="656">
        <v>16502103</v>
      </c>
      <c r="B733" s="656" t="s">
        <v>3098</v>
      </c>
      <c r="C733" s="657">
        <v>26053.7</v>
      </c>
      <c r="D733" s="656">
        <v>16502103</v>
      </c>
    </row>
    <row r="734" spans="1:4">
      <c r="A734" s="656">
        <v>16502083</v>
      </c>
      <c r="B734" s="656" t="s">
        <v>3049</v>
      </c>
      <c r="C734" s="657">
        <v>5881.87</v>
      </c>
      <c r="D734" s="656">
        <v>16502083</v>
      </c>
    </row>
    <row r="735" spans="1:4">
      <c r="A735" s="656">
        <v>16502063</v>
      </c>
      <c r="B735" s="656" t="s">
        <v>3020</v>
      </c>
      <c r="C735" s="657">
        <v>129448.01</v>
      </c>
      <c r="D735" s="656">
        <v>16502063</v>
      </c>
    </row>
    <row r="736" spans="1:4">
      <c r="A736" s="656">
        <v>16502053</v>
      </c>
      <c r="B736" s="656" t="s">
        <v>2996</v>
      </c>
      <c r="C736" s="657">
        <v>75737.31</v>
      </c>
      <c r="D736" s="656">
        <v>16502053</v>
      </c>
    </row>
    <row r="737" spans="1:4">
      <c r="A737" s="656">
        <v>16502033</v>
      </c>
      <c r="B737" s="656" t="s">
        <v>2944</v>
      </c>
      <c r="C737" s="657">
        <v>60000</v>
      </c>
      <c r="D737" s="656">
        <v>16502033</v>
      </c>
    </row>
    <row r="738" spans="1:4">
      <c r="A738" s="656">
        <v>16502023</v>
      </c>
      <c r="B738" s="656" t="s">
        <v>2891</v>
      </c>
      <c r="C738" s="657">
        <v>57617.91</v>
      </c>
      <c r="D738" s="656">
        <v>16502023</v>
      </c>
    </row>
    <row r="739" spans="1:4">
      <c r="A739" s="656">
        <v>16502013</v>
      </c>
      <c r="B739" s="656" t="s">
        <v>2968</v>
      </c>
      <c r="C739" s="657">
        <v>97870.74</v>
      </c>
      <c r="D739" s="656">
        <v>16502013</v>
      </c>
    </row>
    <row r="740" spans="1:4">
      <c r="A740" s="656">
        <v>16502003</v>
      </c>
      <c r="B740" s="656" t="s">
        <v>2870</v>
      </c>
      <c r="C740" s="657">
        <v>5991.83</v>
      </c>
      <c r="D740" s="656">
        <v>16502003</v>
      </c>
    </row>
    <row r="741" spans="1:4">
      <c r="A741" s="656">
        <v>16501103</v>
      </c>
      <c r="B741" s="656" t="s">
        <v>2867</v>
      </c>
      <c r="C741" s="657">
        <v>35049.14</v>
      </c>
      <c r="D741" s="656">
        <v>16501103</v>
      </c>
    </row>
    <row r="742" spans="1:4">
      <c r="A742" s="656">
        <v>16501083</v>
      </c>
      <c r="B742" s="656" t="s">
        <v>2650</v>
      </c>
      <c r="C742" s="657">
        <v>29851.17</v>
      </c>
      <c r="D742" s="656">
        <v>16501083</v>
      </c>
    </row>
    <row r="743" spans="1:4">
      <c r="A743" s="656">
        <v>16501051</v>
      </c>
      <c r="B743" s="656" t="s">
        <v>2654</v>
      </c>
      <c r="C743" s="657">
        <v>220512.46</v>
      </c>
      <c r="D743" s="656">
        <v>16501051</v>
      </c>
    </row>
    <row r="744" spans="1:4">
      <c r="A744" s="656">
        <v>16501003</v>
      </c>
      <c r="B744" s="656" t="s">
        <v>1263</v>
      </c>
      <c r="C744" s="657">
        <v>37070</v>
      </c>
      <c r="D744" s="656">
        <v>16501003</v>
      </c>
    </row>
    <row r="745" spans="1:4">
      <c r="A745" s="656">
        <v>16500911</v>
      </c>
      <c r="B745" s="656" t="s">
        <v>2640</v>
      </c>
      <c r="C745" s="657">
        <v>241691.5</v>
      </c>
      <c r="D745" s="656">
        <v>16500911</v>
      </c>
    </row>
    <row r="746" spans="1:4">
      <c r="A746" s="656">
        <v>16500901</v>
      </c>
      <c r="B746" s="656" t="s">
        <v>2449</v>
      </c>
      <c r="C746" s="657">
        <v>1035237.03</v>
      </c>
      <c r="D746" s="656">
        <v>16500901</v>
      </c>
    </row>
    <row r="747" spans="1:4">
      <c r="A747" s="656">
        <v>16500893</v>
      </c>
      <c r="B747" s="656" t="s">
        <v>2557</v>
      </c>
      <c r="C747" s="657">
        <v>28422.12</v>
      </c>
      <c r="D747" s="656">
        <v>16500893</v>
      </c>
    </row>
    <row r="748" spans="1:4">
      <c r="A748" s="656">
        <v>16500881</v>
      </c>
      <c r="B748" s="656" t="s">
        <v>2062</v>
      </c>
      <c r="C748" s="657">
        <v>562500</v>
      </c>
      <c r="D748" s="656">
        <v>16500881</v>
      </c>
    </row>
    <row r="749" spans="1:4">
      <c r="A749" s="656">
        <v>16500783</v>
      </c>
      <c r="B749" s="656" t="s">
        <v>2572</v>
      </c>
      <c r="C749" s="657">
        <v>51506.04</v>
      </c>
      <c r="D749" s="656">
        <v>16500783</v>
      </c>
    </row>
    <row r="750" spans="1:4">
      <c r="A750" s="656">
        <v>16500763</v>
      </c>
      <c r="B750" s="656" t="s">
        <v>2883</v>
      </c>
      <c r="C750" s="657">
        <v>152331.54999999999</v>
      </c>
      <c r="D750" s="656">
        <v>16500763</v>
      </c>
    </row>
    <row r="751" spans="1:4">
      <c r="A751" s="656">
        <v>16500753</v>
      </c>
      <c r="B751" s="656" t="s">
        <v>2266</v>
      </c>
      <c r="C751" s="657">
        <v>123569.9</v>
      </c>
      <c r="D751" s="656">
        <v>16500753</v>
      </c>
    </row>
    <row r="752" spans="1:4">
      <c r="A752" s="656">
        <v>16500743</v>
      </c>
      <c r="B752" s="656" t="s">
        <v>2265</v>
      </c>
      <c r="C752" s="657">
        <v>16528.32</v>
      </c>
      <c r="D752" s="656">
        <v>16500743</v>
      </c>
    </row>
    <row r="753" spans="1:4">
      <c r="A753" s="656">
        <v>16500741</v>
      </c>
      <c r="B753" s="656" t="s">
        <v>1399</v>
      </c>
      <c r="C753" s="657">
        <v>1703189.64</v>
      </c>
      <c r="D753" s="656">
        <v>16500741</v>
      </c>
    </row>
    <row r="754" spans="1:4">
      <c r="A754" s="656">
        <v>16500731</v>
      </c>
      <c r="B754" s="656" t="s">
        <v>1398</v>
      </c>
      <c r="C754" s="657">
        <v>1519061.02</v>
      </c>
      <c r="D754" s="656">
        <v>16500731</v>
      </c>
    </row>
    <row r="755" spans="1:4">
      <c r="A755" s="656">
        <v>16500693</v>
      </c>
      <c r="B755" s="656" t="s">
        <v>2235</v>
      </c>
      <c r="C755" s="657">
        <v>321215.74</v>
      </c>
      <c r="D755" s="656">
        <v>16500693</v>
      </c>
    </row>
    <row r="756" spans="1:4">
      <c r="A756" s="656">
        <v>16500683</v>
      </c>
      <c r="B756" s="656" t="s">
        <v>2869</v>
      </c>
      <c r="C756" s="657">
        <v>15330</v>
      </c>
      <c r="D756" s="656">
        <v>16500683</v>
      </c>
    </row>
    <row r="757" spans="1:4">
      <c r="A757" s="656">
        <v>16500681</v>
      </c>
      <c r="B757" s="656" t="s">
        <v>928</v>
      </c>
      <c r="C757" s="657">
        <v>39834.78</v>
      </c>
      <c r="D757" s="656">
        <v>16500681</v>
      </c>
    </row>
    <row r="758" spans="1:4">
      <c r="A758" s="656">
        <v>16500673</v>
      </c>
      <c r="B758" s="656" t="s">
        <v>2458</v>
      </c>
      <c r="C758" s="657">
        <v>169176.63</v>
      </c>
      <c r="D758" s="656">
        <v>16500673</v>
      </c>
    </row>
    <row r="759" spans="1:4">
      <c r="A759" s="656">
        <v>16500671</v>
      </c>
      <c r="B759" s="656" t="s">
        <v>481</v>
      </c>
      <c r="C759" s="657">
        <v>1987516.56</v>
      </c>
      <c r="D759" s="656">
        <v>16500671</v>
      </c>
    </row>
    <row r="760" spans="1:4">
      <c r="A760" s="656">
        <v>16500661</v>
      </c>
      <c r="B760" s="656" t="s">
        <v>480</v>
      </c>
      <c r="C760" s="657">
        <v>1837498.17</v>
      </c>
      <c r="D760" s="656">
        <v>16500661</v>
      </c>
    </row>
    <row r="761" spans="1:4">
      <c r="A761" s="656">
        <v>16500651</v>
      </c>
      <c r="B761" s="656" t="s">
        <v>479</v>
      </c>
      <c r="C761" s="657">
        <v>849342.69</v>
      </c>
      <c r="D761" s="656">
        <v>16500651</v>
      </c>
    </row>
    <row r="762" spans="1:4">
      <c r="A762" s="656">
        <v>16500643</v>
      </c>
      <c r="B762" s="656" t="s">
        <v>3145</v>
      </c>
      <c r="C762" s="657">
        <v>87600</v>
      </c>
      <c r="D762" s="656">
        <v>16500643</v>
      </c>
    </row>
    <row r="763" spans="1:4">
      <c r="A763" s="656">
        <v>16500633</v>
      </c>
      <c r="B763" s="656" t="s">
        <v>2148</v>
      </c>
      <c r="C763" s="657">
        <v>757565.14</v>
      </c>
      <c r="D763" s="656">
        <v>16500633</v>
      </c>
    </row>
    <row r="764" spans="1:4">
      <c r="A764" s="656">
        <v>16500622</v>
      </c>
      <c r="B764" s="656" t="s">
        <v>1868</v>
      </c>
      <c r="C764" s="657">
        <v>65890.490000000005</v>
      </c>
      <c r="D764" s="656">
        <v>16500622</v>
      </c>
    </row>
    <row r="765" spans="1:4">
      <c r="A765" s="656">
        <v>16500612</v>
      </c>
      <c r="B765" s="656" t="s">
        <v>1077</v>
      </c>
      <c r="C765" s="657">
        <v>337394.98</v>
      </c>
      <c r="D765" s="656">
        <v>16500612</v>
      </c>
    </row>
    <row r="766" spans="1:4">
      <c r="A766" s="656">
        <v>16500611</v>
      </c>
      <c r="B766" s="656" t="s">
        <v>759</v>
      </c>
      <c r="C766" s="657">
        <v>537996.77</v>
      </c>
      <c r="D766" s="656">
        <v>16500611</v>
      </c>
    </row>
    <row r="767" spans="1:4">
      <c r="A767" s="656">
        <v>16500601</v>
      </c>
      <c r="B767" s="656" t="s">
        <v>927</v>
      </c>
      <c r="C767" s="657">
        <v>756659.31</v>
      </c>
      <c r="D767" s="656">
        <v>16500601</v>
      </c>
    </row>
    <row r="768" spans="1:4">
      <c r="A768" s="656">
        <v>16500591</v>
      </c>
      <c r="B768" s="656" t="s">
        <v>959</v>
      </c>
      <c r="C768" s="657">
        <v>177139.5</v>
      </c>
      <c r="D768" s="656">
        <v>16500591</v>
      </c>
    </row>
    <row r="769" spans="1:4">
      <c r="A769" s="656">
        <v>16500563</v>
      </c>
      <c r="B769" s="656" t="s">
        <v>188</v>
      </c>
      <c r="C769" s="657">
        <v>109527.98</v>
      </c>
      <c r="D769" s="656">
        <v>16500563</v>
      </c>
    </row>
    <row r="770" spans="1:4">
      <c r="A770" s="656">
        <v>16500532</v>
      </c>
      <c r="B770" s="656" t="s">
        <v>2819</v>
      </c>
      <c r="C770" s="657">
        <v>1854790</v>
      </c>
      <c r="D770" s="656">
        <v>16500532</v>
      </c>
    </row>
    <row r="771" spans="1:4">
      <c r="A771" s="656">
        <v>16500443</v>
      </c>
      <c r="B771" s="656" t="s">
        <v>2443</v>
      </c>
      <c r="C771" s="657">
        <v>236338.3</v>
      </c>
      <c r="D771" s="656">
        <v>16500443</v>
      </c>
    </row>
    <row r="772" spans="1:4">
      <c r="A772" s="656">
        <v>16500433</v>
      </c>
      <c r="B772" s="656" t="s">
        <v>2442</v>
      </c>
      <c r="C772" s="657">
        <v>255984.98</v>
      </c>
      <c r="D772" s="656">
        <v>16500433</v>
      </c>
    </row>
    <row r="773" spans="1:4">
      <c r="A773" s="656">
        <v>16500413</v>
      </c>
      <c r="B773" s="656" t="s">
        <v>2705</v>
      </c>
      <c r="C773" s="657">
        <v>334603.53000000003</v>
      </c>
      <c r="D773" s="656">
        <v>16500413</v>
      </c>
    </row>
    <row r="774" spans="1:4">
      <c r="A774" s="656">
        <v>16500411</v>
      </c>
      <c r="B774" s="656" t="s">
        <v>3221</v>
      </c>
      <c r="C774" s="657">
        <v>242751.23</v>
      </c>
      <c r="D774" s="656">
        <v>16500411</v>
      </c>
    </row>
    <row r="775" spans="1:4">
      <c r="A775" s="656">
        <v>16500401</v>
      </c>
      <c r="B775" s="656" t="s">
        <v>3220</v>
      </c>
      <c r="C775" s="657">
        <v>242751.23</v>
      </c>
      <c r="D775" s="656">
        <v>16500401</v>
      </c>
    </row>
    <row r="776" spans="1:4">
      <c r="A776" s="656">
        <v>16500383</v>
      </c>
      <c r="B776" s="656" t="s">
        <v>2144</v>
      </c>
      <c r="C776" s="657">
        <v>408303.04</v>
      </c>
      <c r="D776" s="656">
        <v>16500383</v>
      </c>
    </row>
    <row r="777" spans="1:4">
      <c r="A777" s="656">
        <v>16500333</v>
      </c>
      <c r="B777" s="656" t="s">
        <v>1139</v>
      </c>
      <c r="C777" s="656">
        <v>858.64</v>
      </c>
      <c r="D777" s="656">
        <v>16500333</v>
      </c>
    </row>
    <row r="778" spans="1:4">
      <c r="A778" s="656">
        <v>16500251</v>
      </c>
      <c r="B778" s="656" t="s">
        <v>2653</v>
      </c>
      <c r="C778" s="657">
        <v>26013.8</v>
      </c>
      <c r="D778" s="656">
        <v>16500251</v>
      </c>
    </row>
    <row r="779" spans="1:4">
      <c r="A779" s="656">
        <v>16500183</v>
      </c>
      <c r="B779" s="656" t="s">
        <v>2727</v>
      </c>
      <c r="C779" s="657">
        <v>137289.17000000001</v>
      </c>
      <c r="D779" s="656">
        <v>16500183</v>
      </c>
    </row>
    <row r="780" spans="1:4">
      <c r="A780" s="656">
        <v>16500173</v>
      </c>
      <c r="B780" s="656" t="s">
        <v>2715</v>
      </c>
      <c r="C780" s="657">
        <v>116989.79</v>
      </c>
      <c r="D780" s="656">
        <v>16500173</v>
      </c>
    </row>
    <row r="781" spans="1:4">
      <c r="A781" s="656">
        <v>16500143</v>
      </c>
      <c r="B781" s="656" t="s">
        <v>2503</v>
      </c>
      <c r="C781" s="657">
        <v>49201.47</v>
      </c>
      <c r="D781" s="656">
        <v>16500143</v>
      </c>
    </row>
    <row r="782" spans="1:4">
      <c r="A782" s="656">
        <v>16500123</v>
      </c>
      <c r="B782" s="656" t="s">
        <v>738</v>
      </c>
      <c r="C782" s="657">
        <v>1727854.51</v>
      </c>
      <c r="D782" s="656">
        <v>16500123</v>
      </c>
    </row>
    <row r="783" spans="1:4">
      <c r="A783" s="656">
        <v>16500103</v>
      </c>
      <c r="B783" s="656" t="s">
        <v>365</v>
      </c>
      <c r="C783" s="657">
        <v>60000</v>
      </c>
      <c r="D783" s="656">
        <v>16500103</v>
      </c>
    </row>
    <row r="784" spans="1:4">
      <c r="A784" s="656">
        <v>16500071</v>
      </c>
      <c r="B784" s="656" t="s">
        <v>2555</v>
      </c>
      <c r="C784" s="657">
        <v>126322.51</v>
      </c>
      <c r="D784" s="656">
        <v>16500071</v>
      </c>
    </row>
    <row r="785" spans="1:4">
      <c r="A785" s="656">
        <v>16500063</v>
      </c>
      <c r="B785" s="656" t="s">
        <v>1937</v>
      </c>
      <c r="C785" s="657">
        <v>293159.32</v>
      </c>
      <c r="D785" s="656">
        <v>16500063</v>
      </c>
    </row>
    <row r="786" spans="1:4">
      <c r="A786" s="656">
        <v>16500013</v>
      </c>
      <c r="B786" s="656" t="s">
        <v>601</v>
      </c>
      <c r="C786" s="657">
        <v>2837457</v>
      </c>
      <c r="D786" s="656">
        <v>16500013</v>
      </c>
    </row>
    <row r="787" spans="1:4">
      <c r="A787" s="656">
        <v>16420012</v>
      </c>
      <c r="B787" s="656" t="s">
        <v>112</v>
      </c>
      <c r="C787" s="657">
        <v>45039.64</v>
      </c>
      <c r="D787" s="656">
        <v>16420012</v>
      </c>
    </row>
    <row r="788" spans="1:4">
      <c r="A788" s="656">
        <v>16420002</v>
      </c>
      <c r="B788" s="656" t="s">
        <v>600</v>
      </c>
      <c r="C788" s="657">
        <v>576201.30000000005</v>
      </c>
      <c r="D788" s="656">
        <v>16420002</v>
      </c>
    </row>
    <row r="789" spans="1:4">
      <c r="A789" s="656">
        <v>16410022</v>
      </c>
      <c r="B789" s="656" t="s">
        <v>315</v>
      </c>
      <c r="C789" s="657">
        <v>11856843.529999999</v>
      </c>
      <c r="D789" s="656">
        <v>16410022</v>
      </c>
    </row>
    <row r="790" spans="1:4">
      <c r="A790" s="656">
        <v>16410012</v>
      </c>
      <c r="B790" s="656" t="s">
        <v>798</v>
      </c>
      <c r="C790" s="657">
        <v>1670700.52</v>
      </c>
      <c r="D790" s="656">
        <v>16410012</v>
      </c>
    </row>
    <row r="791" spans="1:4">
      <c r="A791" s="656">
        <v>16410002</v>
      </c>
      <c r="B791" s="656" t="s">
        <v>1330</v>
      </c>
      <c r="C791" s="657">
        <v>6441882.8300000001</v>
      </c>
      <c r="D791" s="656">
        <v>16410002</v>
      </c>
    </row>
    <row r="792" spans="1:4">
      <c r="A792" s="656">
        <v>16300093</v>
      </c>
      <c r="B792" s="656" t="s">
        <v>1246</v>
      </c>
      <c r="C792" s="657">
        <v>1153309.44</v>
      </c>
      <c r="D792" s="656">
        <v>16300093</v>
      </c>
    </row>
    <row r="793" spans="1:4">
      <c r="A793" s="656">
        <v>16300063</v>
      </c>
      <c r="B793" s="656" t="s">
        <v>1294</v>
      </c>
      <c r="C793" s="657">
        <v>852242.8</v>
      </c>
      <c r="D793" s="656">
        <v>16300063</v>
      </c>
    </row>
    <row r="794" spans="1:4">
      <c r="A794" s="656">
        <v>16300023</v>
      </c>
      <c r="B794" s="656" t="s">
        <v>1293</v>
      </c>
      <c r="C794" s="657">
        <v>3319458.6</v>
      </c>
      <c r="D794" s="656">
        <v>16300023</v>
      </c>
    </row>
    <row r="795" spans="1:4">
      <c r="A795" s="656">
        <v>15810001</v>
      </c>
      <c r="B795" s="656" t="s">
        <v>3173</v>
      </c>
      <c r="C795" s="657">
        <v>34267.199999999997</v>
      </c>
      <c r="D795" s="656">
        <v>15810001</v>
      </c>
    </row>
    <row r="796" spans="1:4">
      <c r="A796" s="656">
        <v>15600003</v>
      </c>
      <c r="B796" s="656" t="s">
        <v>2980</v>
      </c>
      <c r="C796" s="657">
        <v>184842.76</v>
      </c>
      <c r="D796" s="656">
        <v>15600003</v>
      </c>
    </row>
    <row r="797" spans="1:4">
      <c r="A797" s="656">
        <v>15400181</v>
      </c>
      <c r="B797" s="656" t="s">
        <v>2615</v>
      </c>
      <c r="C797" s="657">
        <v>3799379.47</v>
      </c>
      <c r="D797" s="656">
        <v>15400181</v>
      </c>
    </row>
    <row r="798" spans="1:4">
      <c r="A798" s="656">
        <v>15400103</v>
      </c>
      <c r="B798" s="656" t="s">
        <v>1249</v>
      </c>
      <c r="C798" s="657">
        <v>4535639.8600000003</v>
      </c>
      <c r="D798" s="656">
        <v>15400103</v>
      </c>
    </row>
    <row r="799" spans="1:4">
      <c r="A799" s="656">
        <v>15400102</v>
      </c>
      <c r="B799" s="656" t="s">
        <v>590</v>
      </c>
      <c r="C799" s="657">
        <v>6084566.75</v>
      </c>
      <c r="D799" s="656">
        <v>15400102</v>
      </c>
    </row>
    <row r="800" spans="1:4">
      <c r="A800" s="656">
        <v>15400101</v>
      </c>
      <c r="B800" s="656" t="s">
        <v>589</v>
      </c>
      <c r="C800" s="657">
        <v>36205940.590000004</v>
      </c>
      <c r="D800" s="656">
        <v>15400101</v>
      </c>
    </row>
    <row r="801" spans="1:4">
      <c r="A801" s="656">
        <v>15400061</v>
      </c>
      <c r="B801" s="656" t="s">
        <v>1245</v>
      </c>
      <c r="C801" s="657">
        <v>19615222.77</v>
      </c>
      <c r="D801" s="656">
        <v>15400061</v>
      </c>
    </row>
    <row r="802" spans="1:4">
      <c r="A802" s="656">
        <v>15400041</v>
      </c>
      <c r="B802" s="656" t="s">
        <v>937</v>
      </c>
      <c r="C802" s="657">
        <v>4064540.79</v>
      </c>
      <c r="D802" s="656">
        <v>15400041</v>
      </c>
    </row>
    <row r="803" spans="1:4">
      <c r="A803" s="656">
        <v>15400033</v>
      </c>
      <c r="B803" s="656" t="s">
        <v>1235</v>
      </c>
      <c r="C803" s="657">
        <v>-9578059.1400000006</v>
      </c>
      <c r="D803" s="656">
        <v>15400033</v>
      </c>
    </row>
    <row r="804" spans="1:4">
      <c r="A804" s="656">
        <v>15400031</v>
      </c>
      <c r="B804" s="656" t="s">
        <v>1185</v>
      </c>
      <c r="C804" s="657">
        <v>5332726.87</v>
      </c>
      <c r="D804" s="656">
        <v>15400031</v>
      </c>
    </row>
    <row r="805" spans="1:4">
      <c r="A805" s="656">
        <v>15400023</v>
      </c>
      <c r="B805" s="656" t="s">
        <v>1661</v>
      </c>
      <c r="C805" s="657">
        <v>9579451.4100000001</v>
      </c>
      <c r="D805" s="656">
        <v>15400023</v>
      </c>
    </row>
    <row r="806" spans="1:4">
      <c r="A806" s="656">
        <v>15111001</v>
      </c>
      <c r="B806" s="656" t="s">
        <v>1357</v>
      </c>
      <c r="C806" s="657">
        <v>248718.36</v>
      </c>
      <c r="D806" s="656">
        <v>15111001</v>
      </c>
    </row>
    <row r="807" spans="1:4">
      <c r="A807" s="656">
        <v>15100271</v>
      </c>
      <c r="B807" s="656" t="s">
        <v>2660</v>
      </c>
      <c r="C807" s="657">
        <v>2779384.65</v>
      </c>
      <c r="D807" s="656">
        <v>15100271</v>
      </c>
    </row>
    <row r="808" spans="1:4">
      <c r="A808" s="656">
        <v>15100221</v>
      </c>
      <c r="B808" s="656" t="s">
        <v>1438</v>
      </c>
      <c r="C808" s="657">
        <v>1135318.75</v>
      </c>
      <c r="D808" s="656">
        <v>15100221</v>
      </c>
    </row>
    <row r="809" spans="1:4">
      <c r="A809" s="656">
        <v>15100211</v>
      </c>
      <c r="B809" s="656" t="s">
        <v>157</v>
      </c>
      <c r="C809" s="657">
        <v>139850.37</v>
      </c>
      <c r="D809" s="656">
        <v>15100211</v>
      </c>
    </row>
    <row r="810" spans="1:4">
      <c r="A810" s="656">
        <v>15100181</v>
      </c>
      <c r="B810" s="656" t="s">
        <v>1462</v>
      </c>
      <c r="C810" s="657">
        <v>102327.11</v>
      </c>
      <c r="D810" s="656">
        <v>15100181</v>
      </c>
    </row>
    <row r="811" spans="1:4">
      <c r="A811" s="656">
        <v>15100122</v>
      </c>
      <c r="B811" s="656" t="s">
        <v>461</v>
      </c>
      <c r="C811" s="657">
        <v>296599.96000000002</v>
      </c>
      <c r="D811" s="656">
        <v>15100122</v>
      </c>
    </row>
    <row r="812" spans="1:4">
      <c r="A812" s="656">
        <v>15100101</v>
      </c>
      <c r="B812" s="656" t="s">
        <v>205</v>
      </c>
      <c r="C812" s="657">
        <v>4636853.67</v>
      </c>
      <c r="D812" s="656">
        <v>15100101</v>
      </c>
    </row>
    <row r="813" spans="1:4">
      <c r="A813" s="656">
        <v>15100091</v>
      </c>
      <c r="B813" s="656" t="s">
        <v>2200</v>
      </c>
      <c r="C813" s="657">
        <v>1780368.16</v>
      </c>
      <c r="D813" s="656">
        <v>15100091</v>
      </c>
    </row>
    <row r="814" spans="1:4">
      <c r="A814" s="656">
        <v>15100081</v>
      </c>
      <c r="B814" s="656" t="s">
        <v>1193</v>
      </c>
      <c r="C814" s="657">
        <v>1557880.78</v>
      </c>
      <c r="D814" s="656">
        <v>15100081</v>
      </c>
    </row>
    <row r="815" spans="1:4">
      <c r="A815" s="656">
        <v>15100061</v>
      </c>
      <c r="B815" s="656" t="s">
        <v>918</v>
      </c>
      <c r="C815" s="657">
        <v>39942.730000000003</v>
      </c>
      <c r="D815" s="656">
        <v>15100061</v>
      </c>
    </row>
    <row r="816" spans="1:4">
      <c r="A816" s="656">
        <v>15100041</v>
      </c>
      <c r="B816" s="656" t="s">
        <v>1192</v>
      </c>
      <c r="C816" s="657">
        <v>323372.99</v>
      </c>
      <c r="D816" s="656">
        <v>15100041</v>
      </c>
    </row>
    <row r="817" spans="1:4">
      <c r="A817" s="656">
        <v>15100031</v>
      </c>
      <c r="B817" s="656" t="s">
        <v>42</v>
      </c>
      <c r="C817" s="657">
        <v>3180123.56</v>
      </c>
      <c r="D817" s="656">
        <v>15100031</v>
      </c>
    </row>
    <row r="818" spans="1:4">
      <c r="A818" s="656">
        <v>15100021</v>
      </c>
      <c r="B818" s="656" t="s">
        <v>260</v>
      </c>
      <c r="C818" s="657">
        <v>3779540.6</v>
      </c>
      <c r="D818" s="656">
        <v>15100021</v>
      </c>
    </row>
    <row r="819" spans="1:4">
      <c r="A819" s="656">
        <v>14600000</v>
      </c>
      <c r="B819" s="656" t="s">
        <v>220</v>
      </c>
      <c r="C819" s="657">
        <v>1304380.81</v>
      </c>
      <c r="D819" s="656">
        <v>14600000</v>
      </c>
    </row>
    <row r="820" spans="1:4">
      <c r="A820" s="656">
        <v>14400353</v>
      </c>
      <c r="B820" s="656" t="s">
        <v>2752</v>
      </c>
      <c r="C820" s="657">
        <v>-824670.25</v>
      </c>
      <c r="D820" s="656">
        <v>14400353</v>
      </c>
    </row>
    <row r="821" spans="1:4">
      <c r="A821" s="656">
        <v>14400343</v>
      </c>
      <c r="B821" s="656" t="s">
        <v>1447</v>
      </c>
      <c r="C821" s="657">
        <v>-1551950.14</v>
      </c>
      <c r="D821" s="656">
        <v>14400343</v>
      </c>
    </row>
    <row r="822" spans="1:4">
      <c r="A822" s="656">
        <v>14400323</v>
      </c>
      <c r="B822" s="656" t="s">
        <v>2784</v>
      </c>
      <c r="C822" s="656">
        <v>-388.72</v>
      </c>
      <c r="D822" s="656">
        <v>14400323</v>
      </c>
    </row>
    <row r="823" spans="1:4">
      <c r="A823" s="656">
        <v>14400313</v>
      </c>
      <c r="B823" s="656" t="s">
        <v>2783</v>
      </c>
      <c r="C823" s="657">
        <v>-17641.310000000001</v>
      </c>
      <c r="D823" s="656">
        <v>14400313</v>
      </c>
    </row>
    <row r="824" spans="1:4">
      <c r="A824" s="656">
        <v>14400312</v>
      </c>
      <c r="B824" s="656" t="s">
        <v>2751</v>
      </c>
      <c r="C824" s="657">
        <v>-1577398.82</v>
      </c>
      <c r="D824" s="656">
        <v>14400312</v>
      </c>
    </row>
    <row r="825" spans="1:4">
      <c r="A825" s="656">
        <v>14400311</v>
      </c>
      <c r="B825" s="656" t="s">
        <v>2750</v>
      </c>
      <c r="C825" s="657">
        <v>-4294178.07</v>
      </c>
      <c r="D825" s="656">
        <v>14400311</v>
      </c>
    </row>
    <row r="826" spans="1:4">
      <c r="A826" s="656">
        <v>14301041</v>
      </c>
      <c r="B826" s="656" t="s">
        <v>2973</v>
      </c>
      <c r="C826" s="657">
        <v>242658.38</v>
      </c>
      <c r="D826" s="656">
        <v>14301041</v>
      </c>
    </row>
    <row r="827" spans="1:4">
      <c r="A827" s="656">
        <v>14301033</v>
      </c>
      <c r="B827" s="656" t="s">
        <v>2902</v>
      </c>
      <c r="C827" s="657">
        <v>57835.14</v>
      </c>
      <c r="D827" s="656">
        <v>14301033</v>
      </c>
    </row>
    <row r="828" spans="1:4">
      <c r="A828" s="656">
        <v>14301022</v>
      </c>
      <c r="B828" s="656" t="s">
        <v>358</v>
      </c>
      <c r="C828" s="657">
        <v>4874746.97</v>
      </c>
      <c r="D828" s="656">
        <v>14301022</v>
      </c>
    </row>
    <row r="829" spans="1:4">
      <c r="A829" s="656">
        <v>14300921</v>
      </c>
      <c r="B829" s="656" t="s">
        <v>889</v>
      </c>
      <c r="C829" s="657">
        <v>667342.82999999996</v>
      </c>
      <c r="D829" s="656">
        <v>14300921</v>
      </c>
    </row>
    <row r="830" spans="1:4">
      <c r="A830" s="656">
        <v>14300763</v>
      </c>
      <c r="B830" s="656" t="s">
        <v>2713</v>
      </c>
      <c r="C830" s="657">
        <v>1195829.4099999999</v>
      </c>
      <c r="D830" s="656">
        <v>14300763</v>
      </c>
    </row>
    <row r="831" spans="1:4">
      <c r="A831" s="656">
        <v>14300743</v>
      </c>
      <c r="B831" s="656" t="s">
        <v>2749</v>
      </c>
      <c r="C831" s="657">
        <v>824670.25</v>
      </c>
      <c r="D831" s="656">
        <v>14300743</v>
      </c>
    </row>
    <row r="832" spans="1:4">
      <c r="A832" s="656">
        <v>14300733</v>
      </c>
      <c r="B832" s="656" t="s">
        <v>2748</v>
      </c>
      <c r="C832" s="657">
        <v>14939914.890000001</v>
      </c>
      <c r="D832" s="656">
        <v>14300733</v>
      </c>
    </row>
    <row r="833" spans="1:4">
      <c r="A833" s="656">
        <v>14300713</v>
      </c>
      <c r="B833" s="656" t="s">
        <v>2747</v>
      </c>
      <c r="C833" s="657">
        <v>26184.09</v>
      </c>
      <c r="D833" s="656">
        <v>14300713</v>
      </c>
    </row>
    <row r="834" spans="1:4">
      <c r="A834" s="656">
        <v>14300703</v>
      </c>
      <c r="B834" s="656" t="s">
        <v>2746</v>
      </c>
      <c r="C834" s="657">
        <v>7278390.3600000003</v>
      </c>
      <c r="D834" s="656">
        <v>14300703</v>
      </c>
    </row>
    <row r="835" spans="1:4">
      <c r="A835" s="656">
        <v>14300341</v>
      </c>
      <c r="B835" s="656" t="s">
        <v>2791</v>
      </c>
      <c r="C835" s="657">
        <v>-1531.43</v>
      </c>
      <c r="D835" s="656">
        <v>14300341</v>
      </c>
    </row>
    <row r="836" spans="1:4">
      <c r="A836" s="656">
        <v>14300333</v>
      </c>
      <c r="B836" s="656" t="s">
        <v>917</v>
      </c>
      <c r="C836" s="657">
        <v>52850.14</v>
      </c>
      <c r="D836" s="656">
        <v>14300333</v>
      </c>
    </row>
    <row r="837" spans="1:4">
      <c r="A837" s="656">
        <v>14300261</v>
      </c>
      <c r="B837" s="656" t="s">
        <v>446</v>
      </c>
      <c r="C837" s="657">
        <v>4441359.66</v>
      </c>
      <c r="D837" s="656">
        <v>14300261</v>
      </c>
    </row>
    <row r="838" spans="1:4">
      <c r="A838" s="656">
        <v>14300171</v>
      </c>
      <c r="B838" s="656" t="s">
        <v>723</v>
      </c>
      <c r="C838" s="657">
        <v>20390480.859999999</v>
      </c>
      <c r="D838" s="656">
        <v>14300171</v>
      </c>
    </row>
    <row r="839" spans="1:4">
      <c r="A839" s="656">
        <v>14300151</v>
      </c>
      <c r="B839" s="656" t="s">
        <v>1651</v>
      </c>
      <c r="C839" s="657">
        <v>1040560.6</v>
      </c>
      <c r="D839" s="656">
        <v>14300151</v>
      </c>
    </row>
    <row r="840" spans="1:4">
      <c r="A840" s="656">
        <v>14300141</v>
      </c>
      <c r="B840" s="656" t="s">
        <v>1650</v>
      </c>
      <c r="C840" s="657">
        <v>8478041.0099999998</v>
      </c>
      <c r="D840" s="656">
        <v>14300141</v>
      </c>
    </row>
    <row r="841" spans="1:4">
      <c r="A841" s="656">
        <v>14300082</v>
      </c>
      <c r="B841" s="656" t="s">
        <v>3158</v>
      </c>
      <c r="C841" s="657">
        <v>199236.5</v>
      </c>
      <c r="D841" s="656">
        <v>14300082</v>
      </c>
    </row>
    <row r="842" spans="1:4">
      <c r="A842" s="656">
        <v>14300081</v>
      </c>
      <c r="B842" s="656" t="s">
        <v>477</v>
      </c>
      <c r="C842" s="657">
        <v>3817.29</v>
      </c>
      <c r="D842" s="656">
        <v>14300081</v>
      </c>
    </row>
    <row r="843" spans="1:4">
      <c r="A843" s="656">
        <v>14300072</v>
      </c>
      <c r="B843" s="656" t="s">
        <v>1754</v>
      </c>
      <c r="C843" s="657">
        <v>81014.63</v>
      </c>
      <c r="D843" s="656">
        <v>14300072</v>
      </c>
    </row>
    <row r="844" spans="1:4">
      <c r="A844" s="656">
        <v>14300062</v>
      </c>
      <c r="B844" s="656" t="s">
        <v>2489</v>
      </c>
      <c r="C844" s="657">
        <v>21551172.940000001</v>
      </c>
      <c r="D844" s="656">
        <v>14300062</v>
      </c>
    </row>
    <row r="845" spans="1:4">
      <c r="A845" s="656">
        <v>14200253</v>
      </c>
      <c r="B845" s="656" t="s">
        <v>2745</v>
      </c>
      <c r="C845" s="657">
        <v>-407256.04</v>
      </c>
      <c r="D845" s="656">
        <v>14200253</v>
      </c>
    </row>
    <row r="846" spans="1:4">
      <c r="A846" s="656">
        <v>14200223</v>
      </c>
      <c r="B846" s="656" t="s">
        <v>2762</v>
      </c>
      <c r="C846" s="657">
        <v>21854.79</v>
      </c>
      <c r="D846" s="656">
        <v>14200223</v>
      </c>
    </row>
    <row r="847" spans="1:4">
      <c r="A847" s="656">
        <v>14200213</v>
      </c>
      <c r="B847" s="656" t="s">
        <v>2761</v>
      </c>
      <c r="C847" s="657">
        <v>-48407.5</v>
      </c>
      <c r="D847" s="656">
        <v>14200213</v>
      </c>
    </row>
    <row r="848" spans="1:4">
      <c r="A848" s="656">
        <v>14200203</v>
      </c>
      <c r="B848" s="656" t="s">
        <v>2744</v>
      </c>
      <c r="C848" s="657">
        <v>-17110036.93</v>
      </c>
      <c r="D848" s="656">
        <v>14200203</v>
      </c>
    </row>
    <row r="849" spans="1:4">
      <c r="A849" s="656">
        <v>14200202</v>
      </c>
      <c r="B849" s="656" t="s">
        <v>2743</v>
      </c>
      <c r="C849" s="657">
        <v>82506174.540000007</v>
      </c>
      <c r="D849" s="656">
        <v>14200202</v>
      </c>
    </row>
    <row r="850" spans="1:4">
      <c r="A850" s="656">
        <v>14200201</v>
      </c>
      <c r="B850" s="656" t="s">
        <v>2742</v>
      </c>
      <c r="C850" s="657">
        <v>142802047.18000001</v>
      </c>
      <c r="D850" s="656">
        <v>14200201</v>
      </c>
    </row>
    <row r="851" spans="1:4">
      <c r="A851" s="656">
        <v>14200003</v>
      </c>
      <c r="B851" s="656" t="s">
        <v>322</v>
      </c>
      <c r="C851" s="657">
        <v>-8851.86</v>
      </c>
      <c r="D851" s="656">
        <v>14200003</v>
      </c>
    </row>
    <row r="852" spans="1:4">
      <c r="A852" s="656">
        <v>14100311</v>
      </c>
      <c r="B852" s="656" t="s">
        <v>1642</v>
      </c>
      <c r="C852" s="657">
        <v>2107465.63</v>
      </c>
      <c r="D852" s="656">
        <v>14100311</v>
      </c>
    </row>
    <row r="853" spans="1:4">
      <c r="A853" s="656">
        <v>13500201</v>
      </c>
      <c r="B853" s="656" t="s">
        <v>2606</v>
      </c>
      <c r="C853" s="657">
        <v>429814.86</v>
      </c>
      <c r="D853" s="656">
        <v>13500201</v>
      </c>
    </row>
    <row r="854" spans="1:4">
      <c r="A854" s="656">
        <v>13500192</v>
      </c>
      <c r="B854" s="656" t="s">
        <v>2416</v>
      </c>
      <c r="C854" s="657">
        <v>6000</v>
      </c>
      <c r="D854" s="656">
        <v>13500192</v>
      </c>
    </row>
    <row r="855" spans="1:4">
      <c r="A855" s="656">
        <v>13500183</v>
      </c>
      <c r="B855" s="656" t="s">
        <v>2232</v>
      </c>
      <c r="C855" s="657">
        <v>100000</v>
      </c>
      <c r="D855" s="656">
        <v>13500183</v>
      </c>
    </row>
    <row r="856" spans="1:4">
      <c r="A856" s="656">
        <v>13500071</v>
      </c>
      <c r="B856" s="656" t="s">
        <v>1273</v>
      </c>
      <c r="C856" s="657">
        <v>1073505</v>
      </c>
      <c r="D856" s="656">
        <v>13500071</v>
      </c>
    </row>
    <row r="857" spans="1:4">
      <c r="A857" s="656">
        <v>13500061</v>
      </c>
      <c r="B857" s="656" t="s">
        <v>1272</v>
      </c>
      <c r="C857" s="657">
        <v>1938403</v>
      </c>
      <c r="D857" s="656">
        <v>13500061</v>
      </c>
    </row>
    <row r="858" spans="1:4">
      <c r="A858" s="656">
        <v>13500051</v>
      </c>
      <c r="B858" s="656" t="s">
        <v>335</v>
      </c>
      <c r="C858" s="657">
        <v>73353</v>
      </c>
      <c r="D858" s="656">
        <v>13500051</v>
      </c>
    </row>
    <row r="859" spans="1:4">
      <c r="A859" s="656">
        <v>13500041</v>
      </c>
      <c r="B859" s="656" t="s">
        <v>940</v>
      </c>
      <c r="C859" s="657">
        <v>148719</v>
      </c>
      <c r="D859" s="656">
        <v>13500041</v>
      </c>
    </row>
    <row r="860" spans="1:4">
      <c r="A860" s="656">
        <v>13500003</v>
      </c>
      <c r="B860" s="656" t="s">
        <v>1348</v>
      </c>
      <c r="C860" s="657">
        <v>39169.35</v>
      </c>
      <c r="D860" s="656">
        <v>13500003</v>
      </c>
    </row>
    <row r="861" spans="1:4">
      <c r="A861" s="656">
        <v>13400311</v>
      </c>
      <c r="B861" s="656" t="s">
        <v>2818</v>
      </c>
      <c r="C861" s="657">
        <v>194700</v>
      </c>
      <c r="D861" s="656">
        <v>13400311</v>
      </c>
    </row>
    <row r="862" spans="1:4">
      <c r="A862" s="656">
        <v>13400281</v>
      </c>
      <c r="B862" s="656" t="s">
        <v>2345</v>
      </c>
      <c r="C862" s="657">
        <v>357830.54</v>
      </c>
      <c r="D862" s="656">
        <v>13400281</v>
      </c>
    </row>
    <row r="863" spans="1:4">
      <c r="A863" s="656">
        <v>13400271</v>
      </c>
      <c r="B863" s="656" t="s">
        <v>2384</v>
      </c>
      <c r="C863" s="657">
        <v>504770.13</v>
      </c>
      <c r="D863" s="656">
        <v>13400271</v>
      </c>
    </row>
    <row r="864" spans="1:4">
      <c r="A864" s="656">
        <v>13400261</v>
      </c>
      <c r="B864" s="656" t="s">
        <v>3141</v>
      </c>
      <c r="C864" s="657">
        <v>29580</v>
      </c>
      <c r="D864" s="656">
        <v>13400261</v>
      </c>
    </row>
    <row r="865" spans="1:4">
      <c r="A865" s="656">
        <v>13400251</v>
      </c>
      <c r="B865" s="656" t="s">
        <v>3029</v>
      </c>
      <c r="C865" s="657">
        <v>9755278.2200000007</v>
      </c>
      <c r="D865" s="656">
        <v>13400251</v>
      </c>
    </row>
    <row r="866" spans="1:4">
      <c r="A866" s="656">
        <v>13400241</v>
      </c>
      <c r="B866" s="656" t="s">
        <v>3033</v>
      </c>
      <c r="C866" s="657">
        <v>449616</v>
      </c>
      <c r="D866" s="656">
        <v>13400241</v>
      </c>
    </row>
    <row r="867" spans="1:4">
      <c r="A867" s="656">
        <v>13400211</v>
      </c>
      <c r="B867" s="656" t="s">
        <v>2285</v>
      </c>
      <c r="C867" s="657">
        <v>52300</v>
      </c>
      <c r="D867" s="656">
        <v>13400211</v>
      </c>
    </row>
    <row r="868" spans="1:4">
      <c r="A868" s="656">
        <v>13400201</v>
      </c>
      <c r="B868" s="656" t="s">
        <v>2053</v>
      </c>
      <c r="C868" s="656">
        <v>40.53</v>
      </c>
      <c r="D868" s="656">
        <v>13400201</v>
      </c>
    </row>
    <row r="869" spans="1:4">
      <c r="A869" s="656">
        <v>13400123</v>
      </c>
      <c r="B869" s="656" t="s">
        <v>2204</v>
      </c>
      <c r="C869" s="657">
        <v>413781.9</v>
      </c>
      <c r="D869" s="656">
        <v>13400123</v>
      </c>
    </row>
    <row r="870" spans="1:4">
      <c r="A870" s="656">
        <v>13400111</v>
      </c>
      <c r="B870" s="656" t="s">
        <v>1066</v>
      </c>
      <c r="C870" s="657">
        <v>145714</v>
      </c>
      <c r="D870" s="656">
        <v>13400111</v>
      </c>
    </row>
    <row r="871" spans="1:4">
      <c r="A871" s="656">
        <v>13400073</v>
      </c>
      <c r="B871" s="656" t="s">
        <v>1046</v>
      </c>
      <c r="C871" s="657">
        <v>4212031.7300000004</v>
      </c>
      <c r="D871" s="656">
        <v>13400073</v>
      </c>
    </row>
    <row r="872" spans="1:4">
      <c r="A872" s="656">
        <v>13400031</v>
      </c>
      <c r="B872" s="656" t="s">
        <v>1282</v>
      </c>
      <c r="C872" s="657">
        <v>-7178084.2000000002</v>
      </c>
      <c r="D872" s="656">
        <v>13400031</v>
      </c>
    </row>
    <row r="873" spans="1:4">
      <c r="A873" s="656">
        <v>13400021</v>
      </c>
      <c r="B873" s="656" t="s">
        <v>1281</v>
      </c>
      <c r="C873" s="657">
        <v>7178084.2000000002</v>
      </c>
      <c r="D873" s="656">
        <v>13400021</v>
      </c>
    </row>
    <row r="874" spans="1:4">
      <c r="A874" s="656">
        <v>13109003</v>
      </c>
      <c r="B874" s="656" t="s">
        <v>2781</v>
      </c>
      <c r="C874" s="657">
        <v>40758.04</v>
      </c>
      <c r="D874" s="656">
        <v>13109003</v>
      </c>
    </row>
    <row r="875" spans="1:4">
      <c r="A875" s="656">
        <v>13101253</v>
      </c>
      <c r="B875" s="656" t="s">
        <v>2013</v>
      </c>
      <c r="C875" s="657">
        <v>494739.33</v>
      </c>
      <c r="D875" s="656">
        <v>13101253</v>
      </c>
    </row>
    <row r="876" spans="1:4">
      <c r="A876" s="656">
        <v>13101193</v>
      </c>
      <c r="B876" s="656" t="s">
        <v>2284</v>
      </c>
      <c r="C876" s="657">
        <v>14868.79</v>
      </c>
      <c r="D876" s="656">
        <v>13101193</v>
      </c>
    </row>
    <row r="877" spans="1:4">
      <c r="A877" s="656">
        <v>13101183</v>
      </c>
      <c r="B877" s="656" t="s">
        <v>1601</v>
      </c>
      <c r="C877" s="657">
        <v>2195459.0499999998</v>
      </c>
      <c r="D877" s="656">
        <v>13101183</v>
      </c>
    </row>
    <row r="878" spans="1:4">
      <c r="A878" s="656">
        <v>13101163</v>
      </c>
      <c r="B878" s="656" t="s">
        <v>435</v>
      </c>
      <c r="C878" s="657">
        <v>50075.16</v>
      </c>
      <c r="D878" s="656">
        <v>13101163</v>
      </c>
    </row>
    <row r="879" spans="1:4">
      <c r="A879" s="656">
        <v>13101133</v>
      </c>
      <c r="B879" s="656" t="s">
        <v>2780</v>
      </c>
      <c r="C879" s="656">
        <v>194.46</v>
      </c>
      <c r="D879" s="656">
        <v>13101133</v>
      </c>
    </row>
    <row r="880" spans="1:4">
      <c r="A880" s="656">
        <v>13101123</v>
      </c>
      <c r="B880" s="656" t="s">
        <v>201</v>
      </c>
      <c r="C880" s="657">
        <v>-1842077.46</v>
      </c>
      <c r="D880" s="656">
        <v>13101123</v>
      </c>
    </row>
    <row r="881" spans="1:4">
      <c r="A881" s="656">
        <v>13101113</v>
      </c>
      <c r="B881" s="656" t="s">
        <v>294</v>
      </c>
      <c r="C881" s="657">
        <v>-9191887.8900000006</v>
      </c>
      <c r="D881" s="656">
        <v>13101113</v>
      </c>
    </row>
    <row r="882" spans="1:4">
      <c r="A882" s="656">
        <v>13101093</v>
      </c>
      <c r="B882" s="656" t="s">
        <v>690</v>
      </c>
      <c r="C882" s="657">
        <v>-1512.86</v>
      </c>
      <c r="D882" s="656">
        <v>13101093</v>
      </c>
    </row>
    <row r="883" spans="1:4">
      <c r="A883" s="656">
        <v>13101033</v>
      </c>
      <c r="B883" s="656" t="s">
        <v>2733</v>
      </c>
      <c r="C883" s="657">
        <v>589045.57999999996</v>
      </c>
      <c r="D883" s="656">
        <v>13101033</v>
      </c>
    </row>
    <row r="884" spans="1:4">
      <c r="A884" s="656">
        <v>13101023</v>
      </c>
      <c r="B884" s="656" t="s">
        <v>1679</v>
      </c>
      <c r="C884" s="657">
        <v>11777679.68</v>
      </c>
      <c r="D884" s="656">
        <v>13101023</v>
      </c>
    </row>
    <row r="885" spans="1:4">
      <c r="A885" s="656">
        <v>13101003</v>
      </c>
      <c r="B885" s="656" t="s">
        <v>2731</v>
      </c>
      <c r="C885" s="657">
        <v>8228912.9299999997</v>
      </c>
      <c r="D885" s="656">
        <v>13101003</v>
      </c>
    </row>
    <row r="886" spans="1:4">
      <c r="A886" s="656">
        <v>13100573</v>
      </c>
      <c r="B886" s="656" t="s">
        <v>574</v>
      </c>
      <c r="C886" s="657">
        <v>11245.28</v>
      </c>
      <c r="D886" s="656">
        <v>13100573</v>
      </c>
    </row>
    <row r="887" spans="1:4">
      <c r="A887" s="656">
        <v>13100563</v>
      </c>
      <c r="B887" s="656" t="s">
        <v>2730</v>
      </c>
      <c r="C887" s="657">
        <v>62830.25</v>
      </c>
      <c r="D887" s="656">
        <v>13100563</v>
      </c>
    </row>
    <row r="888" spans="1:4">
      <c r="A888" s="656">
        <v>13100543</v>
      </c>
      <c r="B888" s="656" t="s">
        <v>1545</v>
      </c>
      <c r="C888" s="657">
        <v>32423.86</v>
      </c>
      <c r="D888" s="656">
        <v>13100543</v>
      </c>
    </row>
    <row r="889" spans="1:4">
      <c r="A889" s="656">
        <v>12800011</v>
      </c>
      <c r="B889" s="656" t="s">
        <v>2604</v>
      </c>
      <c r="C889" s="657">
        <v>1661596.05</v>
      </c>
      <c r="D889" s="656">
        <v>12800011</v>
      </c>
    </row>
    <row r="890" spans="1:4">
      <c r="A890" s="656">
        <v>12800001</v>
      </c>
      <c r="B890" s="656" t="s">
        <v>2392</v>
      </c>
      <c r="C890" s="657">
        <v>18500000</v>
      </c>
      <c r="D890" s="656">
        <v>12800001</v>
      </c>
    </row>
    <row r="891" spans="1:4">
      <c r="A891" s="656">
        <v>12400743</v>
      </c>
      <c r="B891" s="656" t="s">
        <v>2978</v>
      </c>
      <c r="C891" s="656">
        <v>305.45999999999998</v>
      </c>
      <c r="D891" s="656">
        <v>12400743</v>
      </c>
    </row>
    <row r="892" spans="1:4">
      <c r="A892" s="656">
        <v>12400723</v>
      </c>
      <c r="B892" s="656" t="s">
        <v>2261</v>
      </c>
      <c r="C892" s="657">
        <v>42156</v>
      </c>
      <c r="D892" s="656">
        <v>12400723</v>
      </c>
    </row>
    <row r="893" spans="1:4">
      <c r="A893" s="656">
        <v>12400553</v>
      </c>
      <c r="B893" s="656" t="s">
        <v>1712</v>
      </c>
      <c r="C893" s="657">
        <v>1357333.9</v>
      </c>
      <c r="D893" s="656">
        <v>12400553</v>
      </c>
    </row>
    <row r="894" spans="1:4">
      <c r="A894" s="656">
        <v>12400503</v>
      </c>
      <c r="B894" s="656" t="s">
        <v>378</v>
      </c>
      <c r="C894" s="657">
        <v>593249.24</v>
      </c>
      <c r="D894" s="656">
        <v>12400503</v>
      </c>
    </row>
    <row r="895" spans="1:4">
      <c r="A895" s="656">
        <v>12400043</v>
      </c>
      <c r="B895" s="656" t="s">
        <v>1160</v>
      </c>
      <c r="C895" s="657">
        <v>47594007.049999997</v>
      </c>
      <c r="D895" s="656">
        <v>12400043</v>
      </c>
    </row>
    <row r="896" spans="1:4">
      <c r="A896" s="656">
        <v>12310000</v>
      </c>
      <c r="B896" s="656" t="s">
        <v>845</v>
      </c>
      <c r="C896" s="657">
        <v>29855290</v>
      </c>
      <c r="D896" s="656">
        <v>12310000</v>
      </c>
    </row>
    <row r="897" spans="1:4">
      <c r="A897" s="656">
        <v>12200503</v>
      </c>
      <c r="B897" s="656" t="s">
        <v>752</v>
      </c>
      <c r="C897" s="657">
        <v>-454602.38</v>
      </c>
      <c r="D897" s="656">
        <v>12200503</v>
      </c>
    </row>
    <row r="898" spans="1:4">
      <c r="A898" s="656">
        <v>12100513</v>
      </c>
      <c r="B898" s="656" t="s">
        <v>751</v>
      </c>
      <c r="C898" s="657">
        <v>4915956.8600000003</v>
      </c>
      <c r="D898" s="656">
        <v>12100513</v>
      </c>
    </row>
    <row r="899" spans="1:4">
      <c r="A899" s="656">
        <v>12100503</v>
      </c>
      <c r="B899" s="656" t="s">
        <v>750</v>
      </c>
      <c r="C899" s="657">
        <v>-102236.94</v>
      </c>
      <c r="D899" s="656">
        <v>12100503</v>
      </c>
    </row>
    <row r="900" spans="1:4">
      <c r="A900" s="656">
        <v>11730002</v>
      </c>
      <c r="B900" s="656" t="s">
        <v>653</v>
      </c>
      <c r="C900" s="657">
        <v>8654564.4700000007</v>
      </c>
      <c r="D900" s="656">
        <v>11730002</v>
      </c>
    </row>
    <row r="901" spans="1:4">
      <c r="A901" s="656">
        <v>11500061</v>
      </c>
      <c r="B901" s="656" t="s">
        <v>2620</v>
      </c>
      <c r="C901" s="657">
        <v>-2718535.22</v>
      </c>
      <c r="D901" s="656">
        <v>11500061</v>
      </c>
    </row>
    <row r="902" spans="1:4">
      <c r="A902" s="656">
        <v>11500051</v>
      </c>
      <c r="B902" s="656" t="s">
        <v>1981</v>
      </c>
      <c r="C902" s="657">
        <v>-14080019.23</v>
      </c>
      <c r="D902" s="656">
        <v>11500051</v>
      </c>
    </row>
    <row r="903" spans="1:4">
      <c r="A903" s="656">
        <v>11500041</v>
      </c>
      <c r="B903" s="656" t="s">
        <v>1423</v>
      </c>
      <c r="C903" s="657">
        <v>-29104765.280000001</v>
      </c>
      <c r="D903" s="656">
        <v>11500041</v>
      </c>
    </row>
    <row r="904" spans="1:4">
      <c r="A904" s="656">
        <v>11500031</v>
      </c>
      <c r="B904" s="656" t="s">
        <v>1356</v>
      </c>
      <c r="C904" s="657">
        <v>-56504763.659999996</v>
      </c>
      <c r="D904" s="656">
        <v>11500031</v>
      </c>
    </row>
    <row r="905" spans="1:4">
      <c r="A905" s="656">
        <v>11500011</v>
      </c>
      <c r="B905" s="656" t="s">
        <v>652</v>
      </c>
      <c r="C905" s="657">
        <v>-302358.01</v>
      </c>
      <c r="D905" s="656">
        <v>11500011</v>
      </c>
    </row>
    <row r="906" spans="1:4">
      <c r="A906" s="656">
        <v>11500001</v>
      </c>
      <c r="B906" s="656" t="s">
        <v>950</v>
      </c>
      <c r="C906" s="657">
        <v>-854439</v>
      </c>
      <c r="D906" s="656">
        <v>11500001</v>
      </c>
    </row>
    <row r="907" spans="1:4">
      <c r="A907" s="656">
        <v>11400091</v>
      </c>
      <c r="B907" s="656" t="s">
        <v>2618</v>
      </c>
      <c r="C907" s="657">
        <v>31009424.030000001</v>
      </c>
      <c r="D907" s="656">
        <v>11400091</v>
      </c>
    </row>
    <row r="908" spans="1:4">
      <c r="A908" s="656">
        <v>11400071</v>
      </c>
      <c r="B908" s="656" t="s">
        <v>1980</v>
      </c>
      <c r="C908" s="657">
        <v>16950332.899999999</v>
      </c>
      <c r="D908" s="656">
        <v>11400071</v>
      </c>
    </row>
    <row r="909" spans="1:4">
      <c r="A909" s="656">
        <v>11400061</v>
      </c>
      <c r="B909" s="656" t="s">
        <v>1437</v>
      </c>
      <c r="C909" s="657">
        <v>156960790.84</v>
      </c>
      <c r="D909" s="656">
        <v>11400061</v>
      </c>
    </row>
    <row r="910" spans="1:4">
      <c r="A910" s="656">
        <v>11400031</v>
      </c>
      <c r="B910" s="656" t="s">
        <v>1549</v>
      </c>
      <c r="C910" s="657">
        <v>76622596.840000004</v>
      </c>
      <c r="D910" s="656">
        <v>11400031</v>
      </c>
    </row>
    <row r="911" spans="1:4">
      <c r="A911" s="656">
        <v>11400011</v>
      </c>
      <c r="B911" s="656" t="s">
        <v>1879</v>
      </c>
      <c r="C911" s="657">
        <v>302358.01</v>
      </c>
      <c r="D911" s="656">
        <v>11400011</v>
      </c>
    </row>
    <row r="912" spans="1:4">
      <c r="A912" s="656">
        <v>11400001</v>
      </c>
      <c r="B912" s="656" t="s">
        <v>237</v>
      </c>
      <c r="C912" s="657">
        <v>946172.25</v>
      </c>
      <c r="D912" s="656">
        <v>11400001</v>
      </c>
    </row>
    <row r="913" spans="1:4">
      <c r="A913" s="656">
        <v>11100503</v>
      </c>
      <c r="B913" s="656" t="s">
        <v>749</v>
      </c>
      <c r="C913" s="657">
        <v>-83717030.239999995</v>
      </c>
      <c r="D913" s="656">
        <v>11100503</v>
      </c>
    </row>
    <row r="914" spans="1:4">
      <c r="A914" s="656">
        <v>11100502</v>
      </c>
      <c r="B914" s="656" t="s">
        <v>748</v>
      </c>
      <c r="C914" s="657">
        <v>-7205662.7199999997</v>
      </c>
      <c r="D914" s="656">
        <v>11100502</v>
      </c>
    </row>
    <row r="915" spans="1:4">
      <c r="A915" s="656">
        <v>11100501</v>
      </c>
      <c r="B915" s="656" t="s">
        <v>747</v>
      </c>
      <c r="C915" s="657">
        <v>-27800838.539999999</v>
      </c>
      <c r="D915" s="656">
        <v>11100501</v>
      </c>
    </row>
    <row r="916" spans="1:4">
      <c r="A916" s="656">
        <v>10800552</v>
      </c>
      <c r="B916" s="656" t="s">
        <v>1073</v>
      </c>
      <c r="C916" s="657">
        <v>3041106.78</v>
      </c>
      <c r="D916" s="656">
        <v>10800552</v>
      </c>
    </row>
    <row r="917" spans="1:4">
      <c r="A917" s="656">
        <v>10800543</v>
      </c>
      <c r="B917" s="656" t="s">
        <v>97</v>
      </c>
      <c r="C917" s="657">
        <v>280940.33</v>
      </c>
      <c r="D917" s="656">
        <v>10800543</v>
      </c>
    </row>
    <row r="918" spans="1:4">
      <c r="A918" s="656">
        <v>10800541</v>
      </c>
      <c r="B918" s="656" t="s">
        <v>96</v>
      </c>
      <c r="C918" s="657">
        <v>4246405.37</v>
      </c>
      <c r="D918" s="656">
        <v>10800541</v>
      </c>
    </row>
    <row r="919" spans="1:4">
      <c r="A919" s="656">
        <v>10800503</v>
      </c>
      <c r="B919" s="656" t="s">
        <v>1072</v>
      </c>
      <c r="C919" s="657">
        <v>-86515457.849999994</v>
      </c>
      <c r="D919" s="656">
        <v>10800503</v>
      </c>
    </row>
    <row r="920" spans="1:4">
      <c r="A920" s="656">
        <v>10800502</v>
      </c>
      <c r="B920" s="656" t="s">
        <v>564</v>
      </c>
      <c r="C920" s="657">
        <v>-1216402984.6300001</v>
      </c>
      <c r="D920" s="656">
        <v>10800502</v>
      </c>
    </row>
    <row r="921" spans="1:4">
      <c r="A921" s="656">
        <v>10800501</v>
      </c>
      <c r="B921" s="656" t="s">
        <v>563</v>
      </c>
      <c r="C921" s="657">
        <v>-3294580410.2600002</v>
      </c>
      <c r="D921" s="656">
        <v>10800501</v>
      </c>
    </row>
    <row r="922" spans="1:4">
      <c r="A922" s="656">
        <v>10800072</v>
      </c>
      <c r="B922" s="656" t="s">
        <v>906</v>
      </c>
      <c r="C922" s="657">
        <v>245607853</v>
      </c>
      <c r="D922" s="656">
        <v>10800072</v>
      </c>
    </row>
    <row r="923" spans="1:4">
      <c r="A923" s="656">
        <v>10800071</v>
      </c>
      <c r="B923" s="656" t="s">
        <v>906</v>
      </c>
      <c r="C923" s="657">
        <v>71901766</v>
      </c>
      <c r="D923" s="656">
        <v>10800071</v>
      </c>
    </row>
    <row r="924" spans="1:4">
      <c r="A924" s="656">
        <v>10800062</v>
      </c>
      <c r="B924" s="656" t="s">
        <v>905</v>
      </c>
      <c r="C924" s="657">
        <v>-245607853</v>
      </c>
      <c r="D924" s="656">
        <v>10800062</v>
      </c>
    </row>
    <row r="925" spans="1:4">
      <c r="A925" s="656">
        <v>10800061</v>
      </c>
      <c r="B925" s="656" t="s">
        <v>905</v>
      </c>
      <c r="C925" s="657">
        <v>-71901766</v>
      </c>
      <c r="D925" s="656">
        <v>10800061</v>
      </c>
    </row>
    <row r="926" spans="1:4">
      <c r="A926" s="656">
        <v>10700603</v>
      </c>
      <c r="B926" s="656" t="s">
        <v>3177</v>
      </c>
      <c r="C926" s="657">
        <v>-759834.7</v>
      </c>
      <c r="D926" s="656">
        <v>10700603</v>
      </c>
    </row>
    <row r="927" spans="1:4">
      <c r="A927" s="656">
        <v>10700602</v>
      </c>
      <c r="B927" s="656" t="s">
        <v>2905</v>
      </c>
      <c r="C927" s="657">
        <v>305830.65999999997</v>
      </c>
      <c r="D927" s="656">
        <v>10700602</v>
      </c>
    </row>
    <row r="928" spans="1:4">
      <c r="A928" s="656">
        <v>10700601</v>
      </c>
      <c r="B928" s="656" t="s">
        <v>2904</v>
      </c>
      <c r="C928" s="657">
        <v>-16332600.07</v>
      </c>
      <c r="D928" s="656">
        <v>10700601</v>
      </c>
    </row>
    <row r="929" spans="1:4">
      <c r="A929" s="656">
        <v>10700503</v>
      </c>
      <c r="B929" s="656" t="s">
        <v>1850</v>
      </c>
      <c r="C929" s="657">
        <v>27329368.600000001</v>
      </c>
      <c r="D929" s="656">
        <v>10700503</v>
      </c>
    </row>
    <row r="930" spans="1:4">
      <c r="A930" s="656">
        <v>10700502</v>
      </c>
      <c r="B930" s="656" t="s">
        <v>888</v>
      </c>
      <c r="C930" s="657">
        <v>57049700.579999998</v>
      </c>
      <c r="D930" s="656">
        <v>10700502</v>
      </c>
    </row>
    <row r="931" spans="1:4">
      <c r="A931" s="656">
        <v>10700501</v>
      </c>
      <c r="B931" s="656" t="s">
        <v>424</v>
      </c>
      <c r="C931" s="657">
        <v>186242603.11000001</v>
      </c>
      <c r="D931" s="656">
        <v>10700501</v>
      </c>
    </row>
    <row r="932" spans="1:4">
      <c r="A932" s="656">
        <v>10700023</v>
      </c>
      <c r="B932" s="656" t="s">
        <v>2217</v>
      </c>
      <c r="C932" s="657">
        <v>-393750</v>
      </c>
      <c r="D932" s="656">
        <v>10700023</v>
      </c>
    </row>
    <row r="933" spans="1:4">
      <c r="A933" s="656">
        <v>10700013</v>
      </c>
      <c r="B933" s="656" t="s">
        <v>1698</v>
      </c>
      <c r="C933" s="657">
        <v>1805373.72</v>
      </c>
      <c r="D933" s="656">
        <v>10700013</v>
      </c>
    </row>
    <row r="934" spans="1:4">
      <c r="A934" s="656">
        <v>10600603</v>
      </c>
      <c r="B934" s="656" t="s">
        <v>3206</v>
      </c>
      <c r="C934" s="657">
        <v>759834.7</v>
      </c>
      <c r="D934" s="656">
        <v>10600603</v>
      </c>
    </row>
    <row r="935" spans="1:4">
      <c r="A935" s="656">
        <v>10600602</v>
      </c>
      <c r="B935" s="656" t="s">
        <v>3205</v>
      </c>
      <c r="C935" s="657">
        <v>36054.49</v>
      </c>
      <c r="D935" s="656">
        <v>10600602</v>
      </c>
    </row>
    <row r="936" spans="1:4">
      <c r="A936" s="656">
        <v>10600601</v>
      </c>
      <c r="B936" s="656" t="s">
        <v>3204</v>
      </c>
      <c r="C936" s="657">
        <v>16613693.6</v>
      </c>
      <c r="D936" s="656">
        <v>10600601</v>
      </c>
    </row>
    <row r="937" spans="1:4">
      <c r="A937" s="656">
        <v>10600503</v>
      </c>
      <c r="B937" s="656" t="s">
        <v>2218</v>
      </c>
      <c r="C937" s="657">
        <v>104101.05</v>
      </c>
      <c r="D937" s="656">
        <v>10600503</v>
      </c>
    </row>
    <row r="938" spans="1:4">
      <c r="A938" s="656">
        <v>10600502</v>
      </c>
      <c r="B938" s="656" t="s">
        <v>887</v>
      </c>
      <c r="C938" s="657">
        <v>39631905.899999999</v>
      </c>
      <c r="D938" s="656">
        <v>10600502</v>
      </c>
    </row>
    <row r="939" spans="1:4">
      <c r="A939" s="656">
        <v>10600501</v>
      </c>
      <c r="B939" s="656" t="s">
        <v>886</v>
      </c>
      <c r="C939" s="657">
        <v>16583369.109999999</v>
      </c>
      <c r="D939" s="656">
        <v>10600501</v>
      </c>
    </row>
    <row r="940" spans="1:4">
      <c r="A940" s="656">
        <v>10500502</v>
      </c>
      <c r="B940" s="656" t="s">
        <v>885</v>
      </c>
      <c r="C940" s="657">
        <v>6136372.3200000003</v>
      </c>
      <c r="D940" s="656">
        <v>10500502</v>
      </c>
    </row>
    <row r="941" spans="1:4">
      <c r="A941" s="656">
        <v>10500501</v>
      </c>
      <c r="B941" s="656" t="s">
        <v>884</v>
      </c>
      <c r="C941" s="657">
        <v>49538156.670000002</v>
      </c>
      <c r="D941" s="656">
        <v>10500501</v>
      </c>
    </row>
    <row r="942" spans="1:4">
      <c r="A942" s="656">
        <v>10110013</v>
      </c>
      <c r="B942" s="656" t="s">
        <v>2295</v>
      </c>
      <c r="C942" s="657">
        <v>7578087.1200000001</v>
      </c>
      <c r="D942" s="656">
        <v>10110013</v>
      </c>
    </row>
    <row r="943" spans="1:4">
      <c r="A943" s="656">
        <v>10100503</v>
      </c>
      <c r="B943" s="656" t="s">
        <v>883</v>
      </c>
      <c r="C943" s="657">
        <v>460087588.43000001</v>
      </c>
      <c r="D943" s="656">
        <v>10100503</v>
      </c>
    </row>
    <row r="944" spans="1:4">
      <c r="A944" s="656">
        <v>10100502</v>
      </c>
      <c r="B944" s="656" t="s">
        <v>882</v>
      </c>
      <c r="C944" s="657">
        <v>3204793161.79</v>
      </c>
      <c r="D944" s="656">
        <v>10100502</v>
      </c>
    </row>
    <row r="945" spans="1:4">
      <c r="A945" s="656">
        <v>10100501</v>
      </c>
      <c r="B945" s="656" t="s">
        <v>881</v>
      </c>
      <c r="C945" s="657">
        <v>8938403529.8500004</v>
      </c>
      <c r="D945" s="656">
        <v>10100501</v>
      </c>
    </row>
  </sheetData>
  <sortState ref="A1:D945">
    <sortCondition descending="1" ref="D1:D945"/>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M26"/>
  <sheetViews>
    <sheetView tabSelected="1" workbookViewId="0">
      <selection activeCell="E18" sqref="E18"/>
    </sheetView>
  </sheetViews>
  <sheetFormatPr defaultRowHeight="13.2"/>
  <cols>
    <col min="3" max="3" width="32.109375" bestFit="1" customWidth="1"/>
    <col min="4" max="4" width="14.5546875" style="928" bestFit="1" customWidth="1"/>
    <col min="5" max="5" width="9.109375" style="928"/>
    <col min="6" max="6" width="14" style="928" bestFit="1" customWidth="1"/>
    <col min="7" max="7" width="14.5546875" style="928" bestFit="1" customWidth="1"/>
  </cols>
  <sheetData>
    <row r="2" spans="1:13">
      <c r="B2" t="s">
        <v>642</v>
      </c>
      <c r="K2">
        <v>0.67179999999999995</v>
      </c>
      <c r="L2" t="s">
        <v>3651</v>
      </c>
    </row>
    <row r="3" spans="1:13">
      <c r="B3" t="s">
        <v>839</v>
      </c>
      <c r="K3">
        <v>0.32819999999999999</v>
      </c>
      <c r="L3" t="s">
        <v>3651</v>
      </c>
    </row>
    <row r="4" spans="1:13">
      <c r="B4" t="s">
        <v>3693</v>
      </c>
      <c r="C4" t="s">
        <v>3694</v>
      </c>
      <c r="D4" s="928" t="s">
        <v>3869</v>
      </c>
      <c r="F4" s="928" t="s">
        <v>3696</v>
      </c>
      <c r="G4" s="928" t="s">
        <v>3870</v>
      </c>
      <c r="H4" t="s">
        <v>3871</v>
      </c>
      <c r="I4" t="s">
        <v>3872</v>
      </c>
      <c r="K4" t="s">
        <v>3873</v>
      </c>
      <c r="L4" t="s">
        <v>3874</v>
      </c>
      <c r="M4" t="s">
        <v>3875</v>
      </c>
    </row>
    <row r="5" spans="1:13">
      <c r="F5" s="928" t="s">
        <v>3783</v>
      </c>
      <c r="G5" s="928" t="s">
        <v>3783</v>
      </c>
      <c r="H5" t="s">
        <v>67</v>
      </c>
      <c r="K5" t="s">
        <v>75</v>
      </c>
    </row>
    <row r="6" spans="1:13">
      <c r="F6" s="928" t="s">
        <v>3662</v>
      </c>
      <c r="G6" s="928" t="s">
        <v>3662</v>
      </c>
      <c r="H6" t="s">
        <v>70</v>
      </c>
      <c r="I6" t="s">
        <v>1548</v>
      </c>
      <c r="K6" t="s">
        <v>1957</v>
      </c>
      <c r="M6" t="s">
        <v>68</v>
      </c>
    </row>
    <row r="7" spans="1:13">
      <c r="A7" t="s">
        <v>166</v>
      </c>
      <c r="B7" t="s">
        <v>1955</v>
      </c>
      <c r="C7" t="s">
        <v>529</v>
      </c>
      <c r="D7" s="928" t="s">
        <v>3626</v>
      </c>
      <c r="F7" s="928" t="s">
        <v>3663</v>
      </c>
      <c r="G7" s="928" t="s">
        <v>3664</v>
      </c>
      <c r="H7" t="s">
        <v>74</v>
      </c>
      <c r="I7" t="s">
        <v>3665</v>
      </c>
      <c r="K7" t="s">
        <v>840</v>
      </c>
      <c r="L7" t="s">
        <v>838</v>
      </c>
      <c r="M7" t="s">
        <v>71</v>
      </c>
    </row>
    <row r="8" spans="1:13">
      <c r="A8">
        <v>744</v>
      </c>
      <c r="B8">
        <v>18210231</v>
      </c>
      <c r="C8" t="s">
        <v>1792</v>
      </c>
      <c r="D8" s="928">
        <v>20561659</v>
      </c>
      <c r="F8" s="928">
        <v>20561659</v>
      </c>
    </row>
    <row r="9" spans="1:13">
      <c r="A9">
        <v>745</v>
      </c>
      <c r="B9">
        <v>18210241</v>
      </c>
      <c r="C9" t="s">
        <v>1793</v>
      </c>
      <c r="D9" s="928">
        <v>0</v>
      </c>
      <c r="F9" s="928">
        <v>0</v>
      </c>
    </row>
    <row r="10" spans="1:13">
      <c r="A10">
        <v>746</v>
      </c>
      <c r="B10">
        <v>18210251</v>
      </c>
      <c r="C10" t="s">
        <v>1794</v>
      </c>
      <c r="D10" s="928">
        <v>0</v>
      </c>
      <c r="F10" s="928">
        <v>0</v>
      </c>
    </row>
    <row r="11" spans="1:13">
      <c r="A11">
        <v>747</v>
      </c>
      <c r="B11">
        <v>18210261</v>
      </c>
      <c r="C11" t="s">
        <v>2213</v>
      </c>
      <c r="D11" s="928">
        <v>50185.88</v>
      </c>
      <c r="F11" s="928">
        <v>50185.88</v>
      </c>
    </row>
    <row r="12" spans="1:13">
      <c r="A12">
        <v>748</v>
      </c>
      <c r="B12">
        <v>18210271</v>
      </c>
      <c r="C12" t="s">
        <v>2066</v>
      </c>
      <c r="D12" s="928">
        <v>0</v>
      </c>
      <c r="F12" s="928">
        <v>0</v>
      </c>
    </row>
    <row r="13" spans="1:13">
      <c r="A13">
        <v>749</v>
      </c>
      <c r="B13">
        <v>18210281</v>
      </c>
      <c r="C13" t="s">
        <v>2446</v>
      </c>
      <c r="D13" s="928">
        <v>60295490.29999999</v>
      </c>
      <c r="F13" s="928">
        <v>60295490.29999999</v>
      </c>
    </row>
    <row r="14" spans="1:13">
      <c r="A14">
        <v>750</v>
      </c>
      <c r="B14">
        <v>18210291</v>
      </c>
      <c r="C14" t="s">
        <v>2532</v>
      </c>
      <c r="D14" s="928">
        <v>596566.76999999967</v>
      </c>
      <c r="F14" s="928">
        <v>596566.76999999967</v>
      </c>
    </row>
    <row r="15" spans="1:13">
      <c r="A15">
        <v>751</v>
      </c>
      <c r="B15">
        <v>18210301</v>
      </c>
      <c r="C15" t="s">
        <v>3147</v>
      </c>
      <c r="D15" s="928">
        <v>18185599.295416664</v>
      </c>
      <c r="F15" s="928">
        <v>18185599.295416664</v>
      </c>
    </row>
    <row r="16" spans="1:13">
      <c r="A16">
        <v>752</v>
      </c>
      <c r="B16">
        <v>18210311</v>
      </c>
      <c r="C16" t="s">
        <v>3342</v>
      </c>
      <c r="D16" s="928">
        <v>20945872.944583334</v>
      </c>
      <c r="F16" s="928">
        <v>20945872.944583334</v>
      </c>
    </row>
    <row r="17" spans="1:7">
      <c r="A17">
        <v>753</v>
      </c>
      <c r="B17">
        <v>18210321</v>
      </c>
      <c r="C17" t="s">
        <v>3494</v>
      </c>
      <c r="D17" s="928">
        <v>2551847.0400000005</v>
      </c>
      <c r="F17" s="1376">
        <v>2551847.0400000005</v>
      </c>
    </row>
    <row r="18" spans="1:7">
      <c r="F18" s="928">
        <f>SUM(F8:F17)</f>
        <v>123187221.23</v>
      </c>
    </row>
    <row r="20" spans="1:7">
      <c r="A20">
        <v>2331</v>
      </c>
      <c r="B20">
        <v>28300211</v>
      </c>
      <c r="C20" t="s">
        <v>554</v>
      </c>
      <c r="D20" s="928">
        <v>-28526365.680000003</v>
      </c>
      <c r="G20" s="928">
        <v>-28526365.680000003</v>
      </c>
    </row>
    <row r="21" spans="1:7">
      <c r="A21">
        <v>2332</v>
      </c>
      <c r="B21">
        <v>28300221</v>
      </c>
      <c r="C21" t="s">
        <v>3186</v>
      </c>
      <c r="D21" s="928">
        <v>-6364959.7508333335</v>
      </c>
      <c r="G21" s="1377">
        <v>-6364959.7508333335</v>
      </c>
    </row>
    <row r="22" spans="1:7">
      <c r="A22">
        <v>2342</v>
      </c>
      <c r="B22">
        <v>28300311</v>
      </c>
      <c r="C22" t="s">
        <v>3338</v>
      </c>
      <c r="D22" s="928">
        <v>-7295941.1299999999</v>
      </c>
      <c r="G22" s="928">
        <v>-7295941.1299999999</v>
      </c>
    </row>
    <row r="23" spans="1:7">
      <c r="A23">
        <v>2352</v>
      </c>
      <c r="B23">
        <v>28300441</v>
      </c>
      <c r="C23" t="s">
        <v>3498</v>
      </c>
      <c r="D23" s="928">
        <v>-893146.46375</v>
      </c>
      <c r="G23" s="1376">
        <v>-893146.46375</v>
      </c>
    </row>
    <row r="24" spans="1:7">
      <c r="G24" s="1378">
        <f>SUM(G20:G23)</f>
        <v>-43080413.02458334</v>
      </c>
    </row>
    <row r="26" spans="1:7">
      <c r="G26" s="1379">
        <f>-G24/F18</f>
        <v>0.34971495090508536</v>
      </c>
    </row>
  </sheetData>
  <pageMargins left="0.7" right="0.7" top="0.75" bottom="0.75" header="0.3" footer="0.3"/>
  <pageSetup scale="74"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52"/>
  <sheetViews>
    <sheetView zoomScale="90" zoomScaleNormal="90" workbookViewId="0">
      <pane xSplit="4" ySplit="7" topLeftCell="E47" activePane="bottomRight" state="frozen"/>
      <selection pane="topRight" activeCell="E1" sqref="E1"/>
      <selection pane="bottomLeft" activeCell="A8" sqref="A8"/>
      <selection pane="bottomRight" activeCell="B75" sqref="B75"/>
    </sheetView>
  </sheetViews>
  <sheetFormatPr defaultColWidth="9.109375" defaultRowHeight="13.2"/>
  <cols>
    <col min="1" max="1" width="4.88671875" style="140" customWidth="1"/>
    <col min="2" max="2" width="9.6640625" style="140" customWidth="1"/>
    <col min="3" max="3" width="41.6640625" style="140" customWidth="1"/>
    <col min="4" max="4" width="17" style="1261" customWidth="1"/>
    <col min="5" max="5" width="3.109375" style="1358" customWidth="1"/>
    <col min="6" max="6" width="16.6640625" style="1261" customWidth="1"/>
    <col min="7" max="7" width="13" style="1261" bestFit="1" customWidth="1"/>
    <col min="8" max="8" width="8.88671875" style="1261" bestFit="1" customWidth="1"/>
    <col min="9" max="9" width="14.6640625" style="1261" bestFit="1" customWidth="1"/>
    <col min="10" max="10" width="3" style="1353" customWidth="1"/>
    <col min="11" max="11" width="8.88671875" style="1261" customWidth="1"/>
    <col min="12" max="12" width="8.44140625" style="1261" customWidth="1"/>
    <col min="13" max="13" width="12.6640625" style="1261" customWidth="1"/>
    <col min="14" max="14" width="3.33203125" style="1275" customWidth="1"/>
    <col min="15" max="15" width="4.33203125" style="1275" bestFit="1" customWidth="1"/>
    <col min="16" max="16" width="98.6640625" style="140" bestFit="1" customWidth="1"/>
    <col min="17" max="16384" width="9.109375" style="140"/>
  </cols>
  <sheetData>
    <row r="1" spans="1:16" s="1279" customFormat="1">
      <c r="A1" s="140"/>
      <c r="B1" s="1273"/>
      <c r="C1" s="1274"/>
      <c r="D1" s="1275"/>
      <c r="E1" s="1358"/>
      <c r="F1" s="1261"/>
      <c r="G1" s="1261"/>
      <c r="H1" s="1261"/>
      <c r="I1" s="1261"/>
      <c r="J1" s="1353"/>
      <c r="K1" s="1275"/>
      <c r="L1" s="1275"/>
      <c r="M1" s="1275"/>
      <c r="N1" s="1275"/>
      <c r="O1" s="1275"/>
    </row>
    <row r="2" spans="1:16" s="1279" customFormat="1">
      <c r="A2" s="140"/>
      <c r="B2" s="1276" t="s">
        <v>642</v>
      </c>
      <c r="C2" s="1277"/>
      <c r="D2" s="1275"/>
      <c r="E2" s="1358"/>
      <c r="F2" s="1261"/>
      <c r="G2" s="1261"/>
      <c r="H2" s="1261"/>
      <c r="I2" s="1261"/>
      <c r="J2" s="1353"/>
      <c r="K2" s="1278"/>
      <c r="L2" s="1275"/>
      <c r="M2" s="1275"/>
      <c r="N2" s="1275"/>
      <c r="O2" s="1275"/>
    </row>
    <row r="3" spans="1:16" s="1279" customFormat="1">
      <c r="A3" s="140"/>
      <c r="B3" s="1276" t="s">
        <v>839</v>
      </c>
      <c r="D3" s="1275"/>
      <c r="E3" s="1358"/>
      <c r="F3" s="1261"/>
      <c r="G3" s="1261"/>
      <c r="H3" s="1261"/>
      <c r="I3" s="1261"/>
      <c r="J3" s="1353"/>
      <c r="K3" s="1278"/>
      <c r="L3" s="1275"/>
      <c r="M3" s="1275"/>
      <c r="N3" s="1275"/>
      <c r="O3" s="1275"/>
    </row>
    <row r="4" spans="1:16" s="1279" customFormat="1">
      <c r="A4" s="140"/>
      <c r="B4" s="1359"/>
      <c r="C4" s="1360"/>
      <c r="D4" s="1275"/>
      <c r="E4" s="1358"/>
      <c r="F4" s="1261"/>
      <c r="G4" s="1261"/>
      <c r="H4" s="1261"/>
      <c r="I4" s="1261"/>
      <c r="J4" s="1353"/>
      <c r="K4" s="1275"/>
      <c r="L4" s="1275"/>
      <c r="M4" s="1275"/>
      <c r="N4" s="1275"/>
      <c r="O4" s="1275"/>
    </row>
    <row r="5" spans="1:16" s="1279" customFormat="1">
      <c r="A5" s="140"/>
      <c r="B5" s="1283"/>
      <c r="D5" s="1275"/>
      <c r="E5" s="1358"/>
      <c r="F5" s="1284" t="s">
        <v>3783</v>
      </c>
      <c r="G5" s="1284" t="s">
        <v>3783</v>
      </c>
      <c r="H5" s="1264" t="s">
        <v>67</v>
      </c>
      <c r="I5" s="1261"/>
      <c r="J5" s="1353"/>
      <c r="K5" s="1413" t="s">
        <v>75</v>
      </c>
      <c r="L5" s="1413"/>
      <c r="M5" s="1413"/>
      <c r="N5" s="1275"/>
      <c r="O5" s="1275"/>
    </row>
    <row r="6" spans="1:16" s="1279" customFormat="1">
      <c r="A6" s="140"/>
      <c r="B6" s="1276"/>
      <c r="C6" s="1285"/>
      <c r="D6" s="1286"/>
      <c r="E6" s="1358"/>
      <c r="F6" s="1287" t="s">
        <v>3662</v>
      </c>
      <c r="G6" s="1287" t="s">
        <v>3662</v>
      </c>
      <c r="H6" s="1264" t="s">
        <v>70</v>
      </c>
      <c r="I6" s="1264" t="s">
        <v>1548</v>
      </c>
      <c r="J6" s="1353"/>
      <c r="K6" s="1412" t="s">
        <v>1957</v>
      </c>
      <c r="L6" s="1412"/>
      <c r="M6" s="1282" t="s">
        <v>68</v>
      </c>
      <c r="N6" s="1371"/>
      <c r="O6" s="1275"/>
    </row>
    <row r="7" spans="1:16" s="1279" customFormat="1">
      <c r="A7" s="140" t="s">
        <v>166</v>
      </c>
      <c r="B7" s="1361" t="s">
        <v>1955</v>
      </c>
      <c r="C7" s="1362" t="s">
        <v>529</v>
      </c>
      <c r="D7" s="1291" t="s">
        <v>3626</v>
      </c>
      <c r="E7" s="1358"/>
      <c r="F7" s="1292" t="s">
        <v>3663</v>
      </c>
      <c r="G7" s="1292" t="s">
        <v>3664</v>
      </c>
      <c r="H7" s="1292" t="s">
        <v>74</v>
      </c>
      <c r="I7" s="1292" t="s">
        <v>3665</v>
      </c>
      <c r="J7" s="1353"/>
      <c r="K7" s="1293" t="s">
        <v>840</v>
      </c>
      <c r="L7" s="1293" t="s">
        <v>838</v>
      </c>
      <c r="M7" s="1294" t="s">
        <v>71</v>
      </c>
      <c r="N7" s="1293"/>
      <c r="O7" s="1275"/>
    </row>
    <row r="8" spans="1:16" s="1279" customFormat="1">
      <c r="A8" s="140"/>
      <c r="B8" s="1363"/>
      <c r="C8" s="1362"/>
      <c r="D8" s="1337"/>
      <c r="E8" s="1358"/>
      <c r="F8" s="1287"/>
      <c r="G8" s="1287"/>
      <c r="H8" s="1287"/>
      <c r="I8" s="1287"/>
      <c r="J8" s="1353"/>
      <c r="K8" s="1293"/>
      <c r="L8" s="1293"/>
      <c r="M8" s="1293"/>
      <c r="N8" s="1293"/>
      <c r="O8" s="1275"/>
    </row>
    <row r="9" spans="1:16" s="1279" customFormat="1">
      <c r="A9" s="1298"/>
      <c r="B9" s="1364" t="s">
        <v>3891</v>
      </c>
      <c r="D9" s="1296"/>
      <c r="E9" s="1365"/>
      <c r="F9" s="1275"/>
      <c r="G9" s="1275"/>
      <c r="H9" s="1275"/>
      <c r="I9" s="1275"/>
      <c r="J9" s="1333"/>
      <c r="K9" s="1275"/>
      <c r="L9" s="1275"/>
      <c r="M9" s="1275"/>
      <c r="N9" s="1275"/>
      <c r="O9" s="1275"/>
      <c r="P9" s="1356"/>
    </row>
    <row r="10" spans="1:16" s="1279" customFormat="1">
      <c r="A10" s="1298"/>
      <c r="B10" s="1364"/>
      <c r="D10" s="1296"/>
      <c r="E10" s="1365"/>
      <c r="F10" s="1275"/>
      <c r="G10" s="1275"/>
      <c r="H10" s="1275"/>
      <c r="I10" s="1275"/>
      <c r="J10" s="1333"/>
      <c r="K10" s="1275"/>
      <c r="L10" s="1275"/>
      <c r="M10" s="1275"/>
      <c r="N10" s="1275"/>
      <c r="O10" s="1275"/>
      <c r="P10" s="1356"/>
    </row>
    <row r="11" spans="1:16" s="1279" customFormat="1">
      <c r="A11" s="1279">
        <v>218</v>
      </c>
      <c r="B11" s="1366">
        <v>13400332</v>
      </c>
      <c r="C11" s="1279" t="s">
        <v>3219</v>
      </c>
      <c r="D11" s="1275">
        <v>1088552.1758333333</v>
      </c>
      <c r="E11" s="1365" t="s">
        <v>3772</v>
      </c>
      <c r="F11" s="1275">
        <v>0</v>
      </c>
      <c r="G11" s="1275"/>
      <c r="H11" s="1275"/>
      <c r="I11" s="1275">
        <v>1088552.1758333333</v>
      </c>
      <c r="J11" s="1333"/>
      <c r="K11" s="1275"/>
      <c r="L11" s="1275"/>
      <c r="M11" s="1275">
        <v>1088552.1758333333</v>
      </c>
      <c r="N11" s="1275"/>
      <c r="O11" s="1275">
        <v>1</v>
      </c>
      <c r="P11" s="1279" t="s">
        <v>3827</v>
      </c>
    </row>
    <row r="12" spans="1:16" s="1279" customFormat="1">
      <c r="A12" s="1279">
        <v>1138</v>
      </c>
      <c r="B12" s="1279">
        <v>18608002</v>
      </c>
      <c r="C12" s="1279" t="s">
        <v>3091</v>
      </c>
      <c r="D12" s="1275">
        <v>513468.18708333321</v>
      </c>
      <c r="E12" s="1365" t="s">
        <v>3772</v>
      </c>
      <c r="F12" s="1275">
        <v>513468.18708333321</v>
      </c>
      <c r="G12" s="1275"/>
      <c r="H12" s="1275"/>
      <c r="I12" s="1275"/>
      <c r="J12" s="1333"/>
      <c r="K12" s="1275"/>
      <c r="L12" s="1275"/>
      <c r="M12" s="1275">
        <v>0</v>
      </c>
      <c r="N12" s="1275"/>
      <c r="O12" s="1275">
        <v>2</v>
      </c>
      <c r="P12" s="1279" t="s">
        <v>3897</v>
      </c>
    </row>
    <row r="13" spans="1:16" s="1279" customFormat="1">
      <c r="A13" s="1279">
        <v>1147</v>
      </c>
      <c r="B13" s="1366">
        <v>18608062</v>
      </c>
      <c r="C13" s="1279" t="s">
        <v>947</v>
      </c>
      <c r="D13" s="1275">
        <v>-50267724.639999993</v>
      </c>
      <c r="E13" s="1365" t="s">
        <v>3772</v>
      </c>
      <c r="F13" s="1275">
        <v>-21267724.640000001</v>
      </c>
      <c r="G13" s="1275"/>
      <c r="H13" s="1275"/>
      <c r="I13" s="1275">
        <v>-28999999.999999993</v>
      </c>
      <c r="J13" s="1333"/>
      <c r="K13" s="1275"/>
      <c r="L13" s="1275"/>
      <c r="M13" s="1275">
        <v>-28999999.999999993</v>
      </c>
      <c r="N13" s="1275"/>
      <c r="O13" s="1275">
        <v>3</v>
      </c>
      <c r="P13" s="1279" t="s">
        <v>3898</v>
      </c>
    </row>
    <row r="14" spans="1:16" s="1279" customFormat="1">
      <c r="A14" s="1279">
        <v>1152</v>
      </c>
      <c r="B14" s="1366">
        <v>18608112</v>
      </c>
      <c r="C14" s="1279" t="s">
        <v>47</v>
      </c>
      <c r="D14" s="1275">
        <v>38953752.935833335</v>
      </c>
      <c r="E14" s="1365" t="s">
        <v>3772</v>
      </c>
      <c r="F14" s="1275">
        <v>4147808.85</v>
      </c>
      <c r="G14" s="1275"/>
      <c r="H14" s="1275"/>
      <c r="I14" s="1275">
        <v>34805944.085833333</v>
      </c>
      <c r="J14" s="1333"/>
      <c r="K14" s="1275"/>
      <c r="L14" s="1275"/>
      <c r="M14" s="1275">
        <v>34805944.085833333</v>
      </c>
      <c r="N14" s="1275"/>
      <c r="O14" s="1275">
        <v>4</v>
      </c>
      <c r="P14" s="1279" t="s">
        <v>3898</v>
      </c>
    </row>
    <row r="15" spans="1:16" s="1279" customFormat="1">
      <c r="A15" s="1298">
        <v>1166</v>
      </c>
      <c r="B15" s="1373">
        <v>18608212</v>
      </c>
      <c r="C15" s="1279" t="s">
        <v>1695</v>
      </c>
      <c r="D15" s="1286">
        <v>1467246.2454166666</v>
      </c>
      <c r="E15" s="1298" t="s">
        <v>3772</v>
      </c>
      <c r="F15" s="1275">
        <v>1467246.2454166666</v>
      </c>
      <c r="G15" s="1275"/>
      <c r="H15" s="1275"/>
      <c r="I15" s="1275"/>
      <c r="K15" s="1275"/>
      <c r="L15" s="1275"/>
      <c r="M15" s="1275">
        <v>0</v>
      </c>
      <c r="N15" s="1333"/>
      <c r="O15" s="1275">
        <v>5</v>
      </c>
      <c r="P15" s="1279" t="s">
        <v>3897</v>
      </c>
    </row>
    <row r="16" spans="1:16" s="1279" customFormat="1">
      <c r="A16" s="1279">
        <v>1172</v>
      </c>
      <c r="B16" s="1366">
        <v>18608312</v>
      </c>
      <c r="C16" s="1279" t="s">
        <v>744</v>
      </c>
      <c r="D16" s="1275">
        <v>3959360.2216666676</v>
      </c>
      <c r="E16" s="1365" t="s">
        <v>3772</v>
      </c>
      <c r="F16" s="1275">
        <v>3959360.2216666676</v>
      </c>
      <c r="G16" s="1275"/>
      <c r="H16" s="1275"/>
      <c r="I16" s="1275"/>
      <c r="J16" s="1333"/>
      <c r="K16" s="1275"/>
      <c r="L16" s="1275"/>
      <c r="M16" s="1275">
        <v>0</v>
      </c>
      <c r="N16" s="1275"/>
      <c r="O16" s="1275">
        <v>6</v>
      </c>
      <c r="P16" s="1279" t="s">
        <v>3897</v>
      </c>
    </row>
    <row r="17" spans="1:16" s="1279" customFormat="1">
      <c r="A17" s="1279">
        <v>1173</v>
      </c>
      <c r="B17" s="1366">
        <v>18608412</v>
      </c>
      <c r="C17" s="1279" t="s">
        <v>226</v>
      </c>
      <c r="D17" s="1275">
        <v>2651381.7400000007</v>
      </c>
      <c r="E17" s="1365" t="s">
        <v>3772</v>
      </c>
      <c r="F17" s="1275">
        <v>2651381.7400000007</v>
      </c>
      <c r="G17" s="1275"/>
      <c r="H17" s="1275"/>
      <c r="I17" s="1275"/>
      <c r="J17" s="1333"/>
      <c r="K17" s="1275"/>
      <c r="L17" s="1275"/>
      <c r="M17" s="1275">
        <v>0</v>
      </c>
      <c r="N17" s="1275"/>
      <c r="O17" s="1275">
        <v>7</v>
      </c>
      <c r="P17" s="1279" t="s">
        <v>3897</v>
      </c>
    </row>
    <row r="18" spans="1:16" s="1279" customFormat="1">
      <c r="A18" s="1279">
        <v>1178</v>
      </c>
      <c r="B18" s="1366">
        <v>18608612</v>
      </c>
      <c r="C18" s="1279" t="s">
        <v>536</v>
      </c>
      <c r="D18" s="1275">
        <v>779999.3879166668</v>
      </c>
      <c r="E18" s="1365" t="s">
        <v>3772</v>
      </c>
      <c r="F18" s="1275">
        <v>779999.3879166668</v>
      </c>
      <c r="G18" s="1275"/>
      <c r="H18" s="1275"/>
      <c r="I18" s="1275"/>
      <c r="J18" s="1333"/>
      <c r="K18" s="1275"/>
      <c r="L18" s="1275"/>
      <c r="M18" s="1275">
        <v>0</v>
      </c>
      <c r="N18" s="1275"/>
      <c r="O18" s="1275">
        <v>8</v>
      </c>
      <c r="P18" s="1279" t="s">
        <v>3897</v>
      </c>
    </row>
    <row r="19" spans="1:16" s="1279" customFormat="1">
      <c r="A19" s="1279">
        <v>1180</v>
      </c>
      <c r="B19" s="1366">
        <v>18608712</v>
      </c>
      <c r="C19" s="1279" t="s">
        <v>537</v>
      </c>
      <c r="D19" s="1275">
        <v>5358667.5899999989</v>
      </c>
      <c r="E19" s="1365" t="s">
        <v>3772</v>
      </c>
      <c r="F19" s="1275">
        <v>5358667.5899999989</v>
      </c>
      <c r="G19" s="1275"/>
      <c r="H19" s="1275"/>
      <c r="I19" s="1275"/>
      <c r="J19" s="1333"/>
      <c r="K19" s="1275"/>
      <c r="L19" s="1275"/>
      <c r="M19" s="1275">
        <v>0</v>
      </c>
      <c r="N19" s="1275"/>
      <c r="O19" s="1275">
        <v>9</v>
      </c>
      <c r="P19" s="1279" t="s">
        <v>3897</v>
      </c>
    </row>
    <row r="20" spans="1:16" s="1279" customFormat="1">
      <c r="A20" s="1279">
        <v>1181</v>
      </c>
      <c r="B20" s="1366" t="s">
        <v>3380</v>
      </c>
      <c r="C20" s="1279" t="s">
        <v>3377</v>
      </c>
      <c r="D20" s="1275">
        <v>7711.71875</v>
      </c>
      <c r="E20" s="1365" t="s">
        <v>3772</v>
      </c>
      <c r="F20" s="1275">
        <v>7711.71875</v>
      </c>
      <c r="G20" s="1275"/>
      <c r="H20" s="1275"/>
      <c r="I20" s="1275"/>
      <c r="J20" s="1333"/>
      <c r="K20" s="1275"/>
      <c r="L20" s="1275"/>
      <c r="M20" s="1275">
        <v>0</v>
      </c>
      <c r="N20" s="1275"/>
      <c r="O20" s="1275">
        <v>10</v>
      </c>
      <c r="P20" s="1279" t="s">
        <v>3897</v>
      </c>
    </row>
    <row r="21" spans="1:16" s="1279" customFormat="1">
      <c r="A21" s="1279">
        <v>1185</v>
      </c>
      <c r="B21" s="1366">
        <v>18608772</v>
      </c>
      <c r="C21" s="1279" t="s">
        <v>2941</v>
      </c>
      <c r="D21" s="1275">
        <v>-3488999.100000001</v>
      </c>
      <c r="E21" s="1365" t="s">
        <v>3772</v>
      </c>
      <c r="F21" s="1275">
        <v>-3488999.100000001</v>
      </c>
      <c r="G21" s="1275"/>
      <c r="H21" s="1275"/>
      <c r="I21" s="1275"/>
      <c r="J21" s="1333"/>
      <c r="K21" s="1275"/>
      <c r="L21" s="1275"/>
      <c r="M21" s="1275"/>
      <c r="N21" s="1275"/>
      <c r="O21" s="1275">
        <v>11</v>
      </c>
      <c r="P21" s="1279" t="s">
        <v>3897</v>
      </c>
    </row>
    <row r="22" spans="1:16" s="1279" customFormat="1">
      <c r="A22" s="1279">
        <v>1186</v>
      </c>
      <c r="B22" s="1366">
        <v>18608782</v>
      </c>
      <c r="C22" s="1279" t="s">
        <v>2942</v>
      </c>
      <c r="D22" s="1275">
        <v>-801550.75</v>
      </c>
      <c r="E22" s="1365" t="s">
        <v>3772</v>
      </c>
      <c r="F22" s="1275">
        <v>-801550.75</v>
      </c>
      <c r="G22" s="1275"/>
      <c r="H22" s="1275"/>
      <c r="I22" s="1275"/>
      <c r="J22" s="1333"/>
      <c r="K22" s="1275"/>
      <c r="L22" s="1275"/>
      <c r="M22" s="1275">
        <v>0</v>
      </c>
      <c r="N22" s="1275"/>
      <c r="O22" s="1275">
        <v>12</v>
      </c>
      <c r="P22" s="1279" t="s">
        <v>3897</v>
      </c>
    </row>
    <row r="23" spans="1:16" s="1279" customFormat="1">
      <c r="A23" s="1279">
        <v>1187</v>
      </c>
      <c r="B23" s="1279">
        <v>18608792</v>
      </c>
      <c r="C23" s="1279" t="s">
        <v>2943</v>
      </c>
      <c r="D23" s="1275">
        <v>-160310.14999999997</v>
      </c>
      <c r="E23" s="1365" t="s">
        <v>3772</v>
      </c>
      <c r="F23" s="1275">
        <v>-160310.14999999997</v>
      </c>
      <c r="G23" s="1275"/>
      <c r="H23" s="1275"/>
      <c r="I23" s="1275"/>
      <c r="J23" s="1333"/>
      <c r="K23" s="1275"/>
      <c r="L23" s="1275"/>
      <c r="M23" s="1275">
        <v>0</v>
      </c>
      <c r="N23" s="1275"/>
      <c r="O23" s="1275">
        <v>13</v>
      </c>
      <c r="P23" s="1279" t="s">
        <v>3897</v>
      </c>
    </row>
    <row r="24" spans="1:16" s="1279" customFormat="1">
      <c r="A24" s="1279">
        <v>1198</v>
      </c>
      <c r="B24" s="1366">
        <v>18609312</v>
      </c>
      <c r="C24" s="1279" t="s">
        <v>542</v>
      </c>
      <c r="D24" s="1275">
        <v>12405154.710000003</v>
      </c>
      <c r="E24" s="1365" t="s">
        <v>3772</v>
      </c>
      <c r="F24" s="1275">
        <v>12405154.710000003</v>
      </c>
      <c r="G24" s="1275"/>
      <c r="H24" s="1275"/>
      <c r="I24" s="1275"/>
      <c r="J24" s="1333"/>
      <c r="K24" s="1275"/>
      <c r="L24" s="1275"/>
      <c r="M24" s="1275">
        <v>0</v>
      </c>
      <c r="N24" s="1275"/>
      <c r="O24" s="1275">
        <v>14</v>
      </c>
      <c r="P24" s="1279" t="s">
        <v>3897</v>
      </c>
    </row>
    <row r="25" spans="1:16" s="1279" customFormat="1">
      <c r="A25" s="1279">
        <v>1200</v>
      </c>
      <c r="B25" s="1366">
        <v>18609432</v>
      </c>
      <c r="C25" s="1279" t="s">
        <v>2725</v>
      </c>
      <c r="D25" s="1275">
        <v>6252278.4400000013</v>
      </c>
      <c r="E25" s="1365" t="s">
        <v>3772</v>
      </c>
      <c r="F25" s="1275">
        <v>6252278.4400000013</v>
      </c>
      <c r="G25" s="1275"/>
      <c r="H25" s="1275"/>
      <c r="I25" s="1275"/>
      <c r="J25" s="1333"/>
      <c r="K25" s="1275"/>
      <c r="L25" s="1275"/>
      <c r="M25" s="1275">
        <v>0</v>
      </c>
      <c r="N25" s="1275"/>
      <c r="O25" s="1275">
        <v>15</v>
      </c>
      <c r="P25" s="1279" t="s">
        <v>3897</v>
      </c>
    </row>
    <row r="26" spans="1:16" s="1279" customFormat="1">
      <c r="A26" s="1279">
        <v>1201</v>
      </c>
      <c r="B26" s="1366">
        <v>18609512</v>
      </c>
      <c r="C26" s="1279" t="s">
        <v>3253</v>
      </c>
      <c r="D26" s="1275">
        <v>79127.539583333317</v>
      </c>
      <c r="E26" s="1365" t="s">
        <v>3772</v>
      </c>
      <c r="F26" s="1275">
        <v>79127.539583333317</v>
      </c>
      <c r="G26" s="1275"/>
      <c r="H26" s="1275"/>
      <c r="I26" s="1275"/>
      <c r="J26" s="1333"/>
      <c r="K26" s="1275"/>
      <c r="L26" s="1275"/>
      <c r="M26" s="1275">
        <v>0</v>
      </c>
      <c r="N26" s="1275"/>
      <c r="O26" s="1275">
        <v>16</v>
      </c>
      <c r="P26" s="1279" t="s">
        <v>3897</v>
      </c>
    </row>
    <row r="27" spans="1:16" s="1279" customFormat="1">
      <c r="A27" s="1279">
        <v>1203</v>
      </c>
      <c r="B27" s="1366">
        <v>18609532</v>
      </c>
      <c r="C27" s="1279" t="s">
        <v>22</v>
      </c>
      <c r="D27" s="1275">
        <v>241783.75083333335</v>
      </c>
      <c r="E27" s="1365" t="s">
        <v>3772</v>
      </c>
      <c r="F27" s="1275">
        <v>241783.75083333335</v>
      </c>
      <c r="G27" s="1275"/>
      <c r="H27" s="1275"/>
      <c r="I27" s="1275"/>
      <c r="J27" s="1333"/>
      <c r="K27" s="1275"/>
      <c r="L27" s="1275"/>
      <c r="M27" s="1275">
        <v>0</v>
      </c>
      <c r="N27" s="1275"/>
      <c r="O27" s="1275">
        <v>17</v>
      </c>
      <c r="P27" s="1279" t="s">
        <v>3897</v>
      </c>
    </row>
    <row r="28" spans="1:16" s="1279" customFormat="1">
      <c r="A28" s="1279">
        <v>1204</v>
      </c>
      <c r="B28" s="1279">
        <v>18609542</v>
      </c>
      <c r="C28" s="1279" t="s">
        <v>1324</v>
      </c>
      <c r="D28" s="1275">
        <v>1259128.302083333</v>
      </c>
      <c r="E28" s="1365" t="s">
        <v>3772</v>
      </c>
      <c r="F28" s="1275">
        <v>1259128.302083333</v>
      </c>
      <c r="G28" s="1275"/>
      <c r="H28" s="1275"/>
      <c r="I28" s="1275"/>
      <c r="J28" s="1333"/>
      <c r="K28" s="1275"/>
      <c r="L28" s="1275"/>
      <c r="M28" s="1275">
        <v>0</v>
      </c>
      <c r="N28" s="1275"/>
      <c r="O28" s="1275">
        <v>18</v>
      </c>
      <c r="P28" s="1279" t="s">
        <v>3897</v>
      </c>
    </row>
    <row r="29" spans="1:16" s="1279" customFormat="1">
      <c r="A29" s="1279">
        <v>1220</v>
      </c>
      <c r="B29" s="1279">
        <v>18609801</v>
      </c>
      <c r="C29" s="1279" t="s">
        <v>1512</v>
      </c>
      <c r="D29" s="1275">
        <v>163594.34708333333</v>
      </c>
      <c r="E29" s="1365" t="s">
        <v>3772</v>
      </c>
      <c r="F29" s="1275"/>
      <c r="G29" s="1275"/>
      <c r="H29" s="1275"/>
      <c r="I29" s="1275">
        <v>163594.34708333333</v>
      </c>
      <c r="J29" s="1333"/>
      <c r="K29" s="1275"/>
      <c r="L29" s="1275"/>
      <c r="M29" s="1275">
        <v>163594.34708333333</v>
      </c>
      <c r="N29" s="1275"/>
      <c r="O29" s="1275">
        <v>19</v>
      </c>
      <c r="P29" s="1279" t="s">
        <v>3900</v>
      </c>
    </row>
    <row r="30" spans="1:16" s="1279" customFormat="1">
      <c r="A30" s="1279">
        <v>1221</v>
      </c>
      <c r="B30" s="1279">
        <v>18609821</v>
      </c>
      <c r="C30" s="1279" t="s">
        <v>1511</v>
      </c>
      <c r="D30" s="1275">
        <v>817114.63500000013</v>
      </c>
      <c r="E30" s="1365" t="s">
        <v>3772</v>
      </c>
      <c r="F30" s="1275"/>
      <c r="G30" s="1275"/>
      <c r="H30" s="1275"/>
      <c r="I30" s="1275">
        <v>817114.63500000013</v>
      </c>
      <c r="J30" s="1333"/>
      <c r="K30" s="1275"/>
      <c r="L30" s="1275"/>
      <c r="M30" s="1275">
        <v>817114.63500000013</v>
      </c>
      <c r="N30" s="1275"/>
      <c r="O30" s="1275">
        <v>20</v>
      </c>
      <c r="P30" s="1279" t="s">
        <v>3900</v>
      </c>
    </row>
    <row r="31" spans="1:16" s="1279" customFormat="1">
      <c r="A31" s="1279">
        <v>1222</v>
      </c>
      <c r="B31" s="1279">
        <v>18609841</v>
      </c>
      <c r="C31" s="1279" t="s">
        <v>1513</v>
      </c>
      <c r="D31" s="1275">
        <v>1449799.0333333332</v>
      </c>
      <c r="E31" s="1365" t="s">
        <v>3772</v>
      </c>
      <c r="F31" s="1275"/>
      <c r="G31" s="1275"/>
      <c r="H31" s="1275"/>
      <c r="I31" s="1275">
        <v>1449799.0333333332</v>
      </c>
      <c r="J31" s="1333"/>
      <c r="K31" s="1275"/>
      <c r="L31" s="1275"/>
      <c r="M31" s="1275">
        <v>1449799.0333333332</v>
      </c>
      <c r="N31" s="1275"/>
      <c r="O31" s="1275">
        <v>21</v>
      </c>
      <c r="P31" s="1279" t="s">
        <v>3900</v>
      </c>
    </row>
    <row r="32" spans="1:16" s="1279" customFormat="1">
      <c r="A32" s="1279">
        <v>1223</v>
      </c>
      <c r="B32" s="1279">
        <v>18609861</v>
      </c>
      <c r="C32" s="1279" t="s">
        <v>1514</v>
      </c>
      <c r="D32" s="1275">
        <v>1383175.5366666664</v>
      </c>
      <c r="E32" s="1365" t="s">
        <v>3772</v>
      </c>
      <c r="F32" s="1275"/>
      <c r="G32" s="1275"/>
      <c r="H32" s="1275"/>
      <c r="I32" s="1275">
        <v>1383175.5366666664</v>
      </c>
      <c r="J32" s="1333"/>
      <c r="K32" s="1275"/>
      <c r="L32" s="1275"/>
      <c r="M32" s="1275">
        <v>1383175.5366666664</v>
      </c>
      <c r="N32" s="1275"/>
      <c r="O32" s="1275">
        <v>22</v>
      </c>
      <c r="P32" s="1279" t="s">
        <v>3900</v>
      </c>
    </row>
    <row r="33" spans="1:16" s="1279" customFormat="1">
      <c r="A33" s="1279">
        <v>1317</v>
      </c>
      <c r="B33" s="1366">
        <v>19000193</v>
      </c>
      <c r="C33" s="1279" t="s">
        <v>1639</v>
      </c>
      <c r="D33" s="1275">
        <v>143456.55750000002</v>
      </c>
      <c r="E33" s="1365" t="s">
        <v>3772</v>
      </c>
      <c r="F33" s="1275"/>
      <c r="G33" s="1275"/>
      <c r="H33" s="1275"/>
      <c r="I33" s="1275">
        <v>143456.55750000002</v>
      </c>
      <c r="J33" s="1333"/>
      <c r="K33" s="1275"/>
      <c r="L33" s="1275"/>
      <c r="M33" s="1275">
        <v>143456.55750000002</v>
      </c>
      <c r="N33" s="1275"/>
      <c r="O33" s="1275">
        <v>23</v>
      </c>
      <c r="P33" s="1279" t="s">
        <v>3901</v>
      </c>
    </row>
    <row r="34" spans="1:16" s="1380" customFormat="1">
      <c r="A34" s="1380">
        <v>1694</v>
      </c>
      <c r="B34" s="1383">
        <v>23200103</v>
      </c>
      <c r="C34" s="1380" t="s">
        <v>136</v>
      </c>
      <c r="D34" s="1381">
        <v>-62703.837083333325</v>
      </c>
      <c r="E34" s="1384" t="s">
        <v>3772</v>
      </c>
      <c r="F34" s="1381"/>
      <c r="G34" s="1381">
        <v>0</v>
      </c>
      <c r="H34" s="1381"/>
      <c r="I34" s="1381">
        <v>-62703.837083333325</v>
      </c>
      <c r="J34" s="1382"/>
      <c r="K34" s="1381"/>
      <c r="L34" s="1381"/>
      <c r="M34" s="1381">
        <v>-62703.837083333325</v>
      </c>
      <c r="N34" s="1381"/>
      <c r="O34" s="1381">
        <v>24</v>
      </c>
      <c r="P34" s="1380" t="s">
        <v>3901</v>
      </c>
    </row>
    <row r="35" spans="1:16" s="1279" customFormat="1">
      <c r="A35" s="1279">
        <v>1982</v>
      </c>
      <c r="B35" s="1279">
        <v>24200811</v>
      </c>
      <c r="C35" s="1279" t="s">
        <v>1474</v>
      </c>
      <c r="D35" s="1275">
        <v>-174241.68083333338</v>
      </c>
      <c r="E35" s="1365" t="s">
        <v>3772</v>
      </c>
      <c r="F35" s="1275"/>
      <c r="G35" s="1275"/>
      <c r="H35" s="1275"/>
      <c r="I35" s="1275">
        <v>-174241.68083333338</v>
      </c>
      <c r="J35" s="1333"/>
      <c r="K35" s="1275"/>
      <c r="L35" s="1275"/>
      <c r="M35" s="1275">
        <v>-174241.68083333338</v>
      </c>
      <c r="N35" s="1275"/>
      <c r="O35" s="1275">
        <v>25</v>
      </c>
      <c r="P35" s="1279" t="s">
        <v>3900</v>
      </c>
    </row>
    <row r="36" spans="1:16" s="1279" customFormat="1">
      <c r="A36" s="1279">
        <v>1983</v>
      </c>
      <c r="B36" s="1279">
        <v>24200821</v>
      </c>
      <c r="C36" s="1279" t="s">
        <v>1475</v>
      </c>
      <c r="D36" s="1275">
        <v>-157736.69708333336</v>
      </c>
      <c r="E36" s="1365" t="s">
        <v>3772</v>
      </c>
      <c r="F36" s="1275"/>
      <c r="G36" s="1275"/>
      <c r="H36" s="1275"/>
      <c r="I36" s="1275">
        <v>-157736.69708333336</v>
      </c>
      <c r="J36" s="1333"/>
      <c r="K36" s="1275"/>
      <c r="L36" s="1275"/>
      <c r="M36" s="1275">
        <v>-157736.69708333336</v>
      </c>
      <c r="N36" s="1275"/>
      <c r="O36" s="1275">
        <v>26</v>
      </c>
      <c r="P36" s="1279" t="s">
        <v>3900</v>
      </c>
    </row>
    <row r="37" spans="1:16" s="1279" customFormat="1">
      <c r="A37" s="1279">
        <v>1984</v>
      </c>
      <c r="B37" s="1279">
        <v>24200831</v>
      </c>
      <c r="C37" s="1279" t="s">
        <v>1476</v>
      </c>
      <c r="D37" s="1275">
        <v>-87175.907499999987</v>
      </c>
      <c r="E37" s="1365" t="s">
        <v>3772</v>
      </c>
      <c r="F37" s="1275"/>
      <c r="G37" s="1275"/>
      <c r="H37" s="1275"/>
      <c r="I37" s="1275">
        <v>-87175.907499999987</v>
      </c>
      <c r="J37" s="1333"/>
      <c r="K37" s="1275"/>
      <c r="L37" s="1275"/>
      <c r="M37" s="1275">
        <v>-87175.907499999987</v>
      </c>
      <c r="N37" s="1275"/>
      <c r="O37" s="1275">
        <v>27</v>
      </c>
      <c r="P37" s="1279" t="s">
        <v>3900</v>
      </c>
    </row>
    <row r="38" spans="1:16" s="1279" customFormat="1">
      <c r="A38" s="1279">
        <v>1985</v>
      </c>
      <c r="B38" s="1279">
        <v>24200841</v>
      </c>
      <c r="C38" s="1279" t="s">
        <v>1477</v>
      </c>
      <c r="D38" s="1275">
        <v>-320534.3470833333</v>
      </c>
      <c r="E38" s="1365" t="s">
        <v>3772</v>
      </c>
      <c r="F38" s="1275"/>
      <c r="G38" s="1275"/>
      <c r="H38" s="1275"/>
      <c r="I38" s="1275">
        <v>-320534.3470833333</v>
      </c>
      <c r="J38" s="1333"/>
      <c r="K38" s="1275"/>
      <c r="L38" s="1275"/>
      <c r="M38" s="1275">
        <v>-320534.3470833333</v>
      </c>
      <c r="N38" s="1275"/>
      <c r="O38" s="1275">
        <v>28</v>
      </c>
      <c r="P38" s="1279" t="s">
        <v>3900</v>
      </c>
    </row>
    <row r="39" spans="1:16" s="1279" customFormat="1">
      <c r="A39" s="1279">
        <v>1986</v>
      </c>
      <c r="B39" s="1279">
        <v>24200851</v>
      </c>
      <c r="C39" s="1279" t="s">
        <v>1478</v>
      </c>
      <c r="D39" s="1275">
        <v>-79704.276666666658</v>
      </c>
      <c r="E39" s="1365" t="s">
        <v>3772</v>
      </c>
      <c r="F39" s="1275"/>
      <c r="G39" s="1275"/>
      <c r="H39" s="1275"/>
      <c r="I39" s="1275">
        <v>-79704.276666666658</v>
      </c>
      <c r="J39" s="1333"/>
      <c r="K39" s="1275"/>
      <c r="L39" s="1275"/>
      <c r="M39" s="1275">
        <v>-79704.276666666658</v>
      </c>
      <c r="N39" s="1275"/>
      <c r="O39" s="1275">
        <v>29</v>
      </c>
      <c r="P39" s="1279" t="s">
        <v>3900</v>
      </c>
    </row>
    <row r="40" spans="1:16" s="1279" customFormat="1">
      <c r="A40" s="1279">
        <v>1987</v>
      </c>
      <c r="B40" s="1279">
        <v>24200861</v>
      </c>
      <c r="C40" s="1279" t="s">
        <v>1479</v>
      </c>
      <c r="D40" s="1275">
        <v>0</v>
      </c>
      <c r="E40" s="1365" t="s">
        <v>3772</v>
      </c>
      <c r="F40" s="1275"/>
      <c r="G40" s="1275"/>
      <c r="H40" s="1275"/>
      <c r="I40" s="1275">
        <v>0</v>
      </c>
      <c r="J40" s="1333"/>
      <c r="K40" s="1275"/>
      <c r="L40" s="1275"/>
      <c r="M40" s="1275">
        <v>0</v>
      </c>
      <c r="N40" s="1275"/>
      <c r="O40" s="1275">
        <v>30</v>
      </c>
      <c r="P40" s="1279" t="s">
        <v>3900</v>
      </c>
    </row>
    <row r="41" spans="1:16" s="1279" customFormat="1">
      <c r="A41" s="1279">
        <v>1988</v>
      </c>
      <c r="B41" s="1279">
        <v>24200871</v>
      </c>
      <c r="C41" s="1279" t="s">
        <v>1480</v>
      </c>
      <c r="D41" s="1275">
        <v>-94690.851250000007</v>
      </c>
      <c r="E41" s="1365" t="s">
        <v>3772</v>
      </c>
      <c r="F41" s="1275"/>
      <c r="G41" s="1275"/>
      <c r="H41" s="1275"/>
      <c r="I41" s="1275">
        <v>-94690.851250000007</v>
      </c>
      <c r="J41" s="1333"/>
      <c r="K41" s="1275"/>
      <c r="L41" s="1275"/>
      <c r="M41" s="1275">
        <v>-94690.851250000007</v>
      </c>
      <c r="N41" s="1275"/>
      <c r="O41" s="1275">
        <v>31</v>
      </c>
      <c r="P41" s="1279" t="s">
        <v>3900</v>
      </c>
    </row>
    <row r="42" spans="1:16" s="1279" customFormat="1">
      <c r="A42" s="1279">
        <v>1989</v>
      </c>
      <c r="B42" s="1279">
        <v>24200881</v>
      </c>
      <c r="C42" s="1279" t="s">
        <v>1515</v>
      </c>
      <c r="D42" s="1275">
        <v>-248538.84208333332</v>
      </c>
      <c r="E42" s="1365" t="s">
        <v>3772</v>
      </c>
      <c r="F42" s="1275"/>
      <c r="G42" s="1275"/>
      <c r="H42" s="1275"/>
      <c r="I42" s="1275">
        <v>-248538.84208333332</v>
      </c>
      <c r="J42" s="1333"/>
      <c r="K42" s="1275"/>
      <c r="L42" s="1275"/>
      <c r="M42" s="1275">
        <v>-248538.84208333332</v>
      </c>
      <c r="N42" s="1275"/>
      <c r="O42" s="1275">
        <v>32</v>
      </c>
      <c r="P42" s="1279" t="s">
        <v>3900</v>
      </c>
    </row>
    <row r="43" spans="1:16" s="1279" customFormat="1">
      <c r="A43" s="1279">
        <v>1990</v>
      </c>
      <c r="B43" s="1279">
        <v>24200891</v>
      </c>
      <c r="C43" s="1279" t="s">
        <v>1516</v>
      </c>
      <c r="D43" s="1275">
        <v>-67388.41833333332</v>
      </c>
      <c r="E43" s="1365" t="s">
        <v>3772</v>
      </c>
      <c r="F43" s="1275"/>
      <c r="G43" s="1275"/>
      <c r="H43" s="1275"/>
      <c r="I43" s="1275">
        <v>-67388.41833333332</v>
      </c>
      <c r="J43" s="1333"/>
      <c r="K43" s="1275"/>
      <c r="L43" s="1275"/>
      <c r="M43" s="1275">
        <v>-67388.41833333332</v>
      </c>
      <c r="N43" s="1275"/>
      <c r="O43" s="1275">
        <v>33</v>
      </c>
      <c r="P43" s="1279" t="s">
        <v>3900</v>
      </c>
    </row>
    <row r="44" spans="1:16" s="1279" customFormat="1">
      <c r="A44" s="1279">
        <v>1991</v>
      </c>
      <c r="B44" s="1279">
        <v>24200901</v>
      </c>
      <c r="C44" s="1279" t="s">
        <v>1512</v>
      </c>
      <c r="D44" s="1275">
        <v>-163594.34708333333</v>
      </c>
      <c r="E44" s="1365" t="s">
        <v>3772</v>
      </c>
      <c r="F44" s="1275"/>
      <c r="G44" s="1275"/>
      <c r="H44" s="1275"/>
      <c r="I44" s="1275">
        <v>-163594.34708333333</v>
      </c>
      <c r="J44" s="1333"/>
      <c r="K44" s="1275"/>
      <c r="L44" s="1275"/>
      <c r="M44" s="1275">
        <v>-163594.34708333333</v>
      </c>
      <c r="N44" s="1275"/>
      <c r="O44" s="1275">
        <v>34</v>
      </c>
      <c r="P44" s="1279" t="s">
        <v>3900</v>
      </c>
    </row>
    <row r="45" spans="1:16" s="1279" customFormat="1">
      <c r="A45" s="1279">
        <v>1992</v>
      </c>
      <c r="B45" s="1279">
        <v>24200911</v>
      </c>
      <c r="C45" s="1279" t="s">
        <v>1517</v>
      </c>
      <c r="D45" s="1275">
        <v>-16907.403333333328</v>
      </c>
      <c r="E45" s="1365" t="s">
        <v>3772</v>
      </c>
      <c r="F45" s="1275"/>
      <c r="G45" s="1275"/>
      <c r="H45" s="1275"/>
      <c r="I45" s="1275">
        <v>-16907.403333333328</v>
      </c>
      <c r="J45" s="1333"/>
      <c r="K45" s="1275"/>
      <c r="L45" s="1275"/>
      <c r="M45" s="1275">
        <v>-16907.403333333328</v>
      </c>
      <c r="N45" s="1275"/>
      <c r="O45" s="1275">
        <v>35</v>
      </c>
      <c r="P45" s="1279" t="s">
        <v>3900</v>
      </c>
    </row>
    <row r="46" spans="1:16" s="1279" customFormat="1">
      <c r="A46" s="1279">
        <v>1993</v>
      </c>
      <c r="B46" s="1279">
        <v>24200921</v>
      </c>
      <c r="C46" s="1279" t="s">
        <v>1511</v>
      </c>
      <c r="D46" s="1275">
        <v>-2232339.6549999998</v>
      </c>
      <c r="E46" s="1365" t="s">
        <v>3772</v>
      </c>
      <c r="F46" s="1275"/>
      <c r="G46" s="1275"/>
      <c r="H46" s="1275"/>
      <c r="I46" s="1275">
        <v>-2232339.6549999998</v>
      </c>
      <c r="J46" s="1333"/>
      <c r="K46" s="1275"/>
      <c r="L46" s="1275"/>
      <c r="M46" s="1275">
        <v>-2232339.6549999998</v>
      </c>
      <c r="N46" s="1275"/>
      <c r="O46" s="1275">
        <v>36</v>
      </c>
      <c r="P46" s="1279" t="s">
        <v>3900</v>
      </c>
    </row>
    <row r="47" spans="1:16" s="1279" customFormat="1">
      <c r="A47" s="1279">
        <v>1994</v>
      </c>
      <c r="B47" s="1279">
        <v>24200931</v>
      </c>
      <c r="C47" s="1279" t="s">
        <v>1518</v>
      </c>
      <c r="D47" s="1275">
        <v>-298965.7475</v>
      </c>
      <c r="E47" s="1365" t="s">
        <v>3772</v>
      </c>
      <c r="F47" s="1275"/>
      <c r="G47" s="1275"/>
      <c r="H47" s="1275"/>
      <c r="I47" s="1275">
        <v>-298965.7475</v>
      </c>
      <c r="J47" s="1333"/>
      <c r="K47" s="1275"/>
      <c r="L47" s="1275"/>
      <c r="M47" s="1275">
        <v>-298965.7475</v>
      </c>
      <c r="N47" s="1275"/>
      <c r="O47" s="1275">
        <v>37</v>
      </c>
      <c r="P47" s="1279" t="s">
        <v>3900</v>
      </c>
    </row>
    <row r="48" spans="1:16" s="1279" customFormat="1">
      <c r="A48" s="1279">
        <v>1995</v>
      </c>
      <c r="B48" s="1279">
        <v>24200941</v>
      </c>
      <c r="C48" s="1279" t="s">
        <v>1519</v>
      </c>
      <c r="D48" s="1275">
        <v>-67999.033333333326</v>
      </c>
      <c r="E48" s="1365" t="s">
        <v>3772</v>
      </c>
      <c r="F48" s="1275"/>
      <c r="G48" s="1275"/>
      <c r="H48" s="1275"/>
      <c r="I48" s="1275">
        <v>-67999.033333333326</v>
      </c>
      <c r="J48" s="1333"/>
      <c r="K48" s="1275"/>
      <c r="L48" s="1275"/>
      <c r="M48" s="1275">
        <v>-67999.033333333326</v>
      </c>
      <c r="N48" s="1275"/>
      <c r="O48" s="1275">
        <v>38</v>
      </c>
      <c r="P48" s="1279" t="s">
        <v>3900</v>
      </c>
    </row>
    <row r="49" spans="1:16" s="1279" customFormat="1">
      <c r="A49" s="1279">
        <v>1996</v>
      </c>
      <c r="B49" s="1279">
        <v>24200951</v>
      </c>
      <c r="C49" s="1279" t="s">
        <v>1520</v>
      </c>
      <c r="D49" s="1275">
        <v>-203502.56583333333</v>
      </c>
      <c r="E49" s="1365" t="s">
        <v>3772</v>
      </c>
      <c r="F49" s="1275"/>
      <c r="G49" s="1275"/>
      <c r="H49" s="1275"/>
      <c r="I49" s="1275">
        <v>-203502.56583333333</v>
      </c>
      <c r="J49" s="1333"/>
      <c r="K49" s="1275"/>
      <c r="L49" s="1275"/>
      <c r="M49" s="1275">
        <v>-203502.56583333333</v>
      </c>
      <c r="N49" s="1275"/>
      <c r="O49" s="1275">
        <v>39</v>
      </c>
      <c r="P49" s="1279" t="s">
        <v>3900</v>
      </c>
    </row>
    <row r="50" spans="1:16" s="1279" customFormat="1">
      <c r="A50" s="1279">
        <v>1997</v>
      </c>
      <c r="B50" s="1279">
        <v>24200961</v>
      </c>
      <c r="C50" s="1279" t="s">
        <v>1514</v>
      </c>
      <c r="D50" s="1275">
        <v>-1349750.5166666666</v>
      </c>
      <c r="E50" s="1365" t="s">
        <v>3772</v>
      </c>
      <c r="F50" s="1275"/>
      <c r="G50" s="1275"/>
      <c r="H50" s="1275"/>
      <c r="I50" s="1275">
        <v>-1349750.5166666666</v>
      </c>
      <c r="J50" s="1333"/>
      <c r="K50" s="1275"/>
      <c r="L50" s="1275"/>
      <c r="M50" s="1275">
        <v>-1349750.5166666666</v>
      </c>
      <c r="N50" s="1275"/>
      <c r="O50" s="1275">
        <v>40</v>
      </c>
      <c r="P50" s="1279" t="s">
        <v>3900</v>
      </c>
    </row>
    <row r="51" spans="1:16" s="1279" customFormat="1">
      <c r="A51" s="1279">
        <v>1998</v>
      </c>
      <c r="B51" s="1279">
        <v>24200971</v>
      </c>
      <c r="C51" s="1279" t="s">
        <v>1521</v>
      </c>
      <c r="D51" s="1275">
        <v>-105785.42041666666</v>
      </c>
      <c r="E51" s="1365" t="s">
        <v>3772</v>
      </c>
      <c r="F51" s="1275"/>
      <c r="G51" s="1275"/>
      <c r="H51" s="1275"/>
      <c r="I51" s="1275">
        <v>-105785.42041666666</v>
      </c>
      <c r="J51" s="1333"/>
      <c r="K51" s="1275"/>
      <c r="L51" s="1275"/>
      <c r="M51" s="1275">
        <v>-105785.42041666666</v>
      </c>
      <c r="N51" s="1275"/>
      <c r="O51" s="1275">
        <v>41</v>
      </c>
      <c r="P51" s="1279" t="s">
        <v>3900</v>
      </c>
    </row>
    <row r="52" spans="1:16" s="1279" customFormat="1">
      <c r="A52" s="1279">
        <v>1999</v>
      </c>
      <c r="B52" s="1279">
        <v>24200981</v>
      </c>
      <c r="C52" s="1279" t="s">
        <v>1082</v>
      </c>
      <c r="D52" s="1275">
        <v>0</v>
      </c>
      <c r="E52" s="1365" t="s">
        <v>3772</v>
      </c>
      <c r="F52" s="1275"/>
      <c r="G52" s="1275"/>
      <c r="H52" s="1275"/>
      <c r="I52" s="1275">
        <v>0</v>
      </c>
      <c r="J52" s="1333"/>
      <c r="K52" s="1275"/>
      <c r="L52" s="1275"/>
      <c r="M52" s="1275">
        <v>0</v>
      </c>
      <c r="N52" s="1275"/>
      <c r="O52" s="1275">
        <v>42</v>
      </c>
      <c r="P52" s="1279" t="s">
        <v>3900</v>
      </c>
    </row>
    <row r="53" spans="1:16" s="1279" customFormat="1">
      <c r="A53" s="1279">
        <v>2000</v>
      </c>
      <c r="B53" s="1279">
        <v>24200991</v>
      </c>
      <c r="C53" s="1279" t="s">
        <v>1083</v>
      </c>
      <c r="D53" s="1275">
        <v>-1267.8841666666669</v>
      </c>
      <c r="E53" s="1365" t="s">
        <v>3772</v>
      </c>
      <c r="F53" s="1275"/>
      <c r="G53" s="1275"/>
      <c r="H53" s="1275"/>
      <c r="I53" s="1275">
        <v>-1267.8841666666669</v>
      </c>
      <c r="J53" s="1333"/>
      <c r="K53" s="1275"/>
      <c r="L53" s="1275"/>
      <c r="M53" s="1275">
        <v>-1267.8841666666669</v>
      </c>
      <c r="N53" s="1275"/>
      <c r="O53" s="1275">
        <v>43</v>
      </c>
      <c r="P53" s="1279" t="s">
        <v>3900</v>
      </c>
    </row>
    <row r="54" spans="1:16" s="1279" customFormat="1">
      <c r="A54" s="1279">
        <v>2001</v>
      </c>
      <c r="B54" s="1279">
        <v>24201011</v>
      </c>
      <c r="C54" s="1279" t="s">
        <v>1084</v>
      </c>
      <c r="D54" s="1275">
        <v>0</v>
      </c>
      <c r="E54" s="1365" t="s">
        <v>3772</v>
      </c>
      <c r="F54" s="1275"/>
      <c r="G54" s="1275"/>
      <c r="H54" s="1275"/>
      <c r="I54" s="1275">
        <v>0</v>
      </c>
      <c r="J54" s="1333"/>
      <c r="K54" s="1275"/>
      <c r="L54" s="1275"/>
      <c r="M54" s="1275">
        <v>0</v>
      </c>
      <c r="N54" s="1275"/>
      <c r="O54" s="1275">
        <v>44</v>
      </c>
      <c r="P54" s="1279" t="s">
        <v>3900</v>
      </c>
    </row>
    <row r="55" spans="1:16" s="1279" customFormat="1">
      <c r="A55" s="1279">
        <v>2002</v>
      </c>
      <c r="B55" s="1279">
        <v>24201021</v>
      </c>
      <c r="C55" s="1279" t="s">
        <v>2134</v>
      </c>
      <c r="D55" s="1275">
        <v>0</v>
      </c>
      <c r="E55" s="1365" t="s">
        <v>3772</v>
      </c>
      <c r="F55" s="1275"/>
      <c r="G55" s="1275"/>
      <c r="H55" s="1275"/>
      <c r="I55" s="1275">
        <v>0</v>
      </c>
      <c r="J55" s="1333"/>
      <c r="K55" s="1275"/>
      <c r="L55" s="1275"/>
      <c r="M55" s="1275">
        <v>0</v>
      </c>
      <c r="N55" s="1275"/>
      <c r="O55" s="1275">
        <v>45</v>
      </c>
      <c r="P55" s="1279" t="s">
        <v>3900</v>
      </c>
    </row>
    <row r="56" spans="1:16" s="1279" customFormat="1">
      <c r="A56" s="1279">
        <v>2003</v>
      </c>
      <c r="B56" s="1279">
        <v>24201031</v>
      </c>
      <c r="C56" s="1279" t="s">
        <v>2580</v>
      </c>
      <c r="D56" s="1275">
        <v>-96586.308750000011</v>
      </c>
      <c r="E56" s="1365" t="s">
        <v>3772</v>
      </c>
      <c r="F56" s="1275"/>
      <c r="G56" s="1275"/>
      <c r="H56" s="1275"/>
      <c r="I56" s="1275">
        <v>-96586.308750000011</v>
      </c>
      <c r="J56" s="1333"/>
      <c r="K56" s="1275"/>
      <c r="L56" s="1275"/>
      <c r="M56" s="1275">
        <v>-96586.308750000011</v>
      </c>
      <c r="N56" s="1275"/>
      <c r="O56" s="1275">
        <v>46</v>
      </c>
      <c r="P56" s="1279" t="s">
        <v>3900</v>
      </c>
    </row>
    <row r="57" spans="1:16" s="1279" customFormat="1">
      <c r="A57" s="1279">
        <v>2004</v>
      </c>
      <c r="B57" s="1279">
        <v>24201041</v>
      </c>
      <c r="C57" s="1279" t="s">
        <v>2582</v>
      </c>
      <c r="D57" s="1275">
        <v>-22605.677916666667</v>
      </c>
      <c r="E57" s="1365" t="s">
        <v>3772</v>
      </c>
      <c r="F57" s="1275"/>
      <c r="G57" s="1275"/>
      <c r="H57" s="1275"/>
      <c r="I57" s="1275">
        <v>-22605.677916666667</v>
      </c>
      <c r="J57" s="1333"/>
      <c r="K57" s="1275"/>
      <c r="L57" s="1275"/>
      <c r="M57" s="1275">
        <v>-22605.677916666667</v>
      </c>
      <c r="N57" s="1275"/>
      <c r="O57" s="1275">
        <v>47</v>
      </c>
      <c r="P57" s="1279" t="s">
        <v>3900</v>
      </c>
    </row>
    <row r="58" spans="1:16" s="1380" customFormat="1">
      <c r="A58" s="1380">
        <v>2219</v>
      </c>
      <c r="B58" s="1383">
        <v>25400191</v>
      </c>
      <c r="C58" s="1380" t="s">
        <v>2073</v>
      </c>
      <c r="D58" s="1381">
        <v>-1388868.04</v>
      </c>
      <c r="E58" s="1384" t="s">
        <v>3772</v>
      </c>
      <c r="F58" s="1381"/>
      <c r="G58" s="1381">
        <v>-1388868.04</v>
      </c>
      <c r="H58" s="1381"/>
      <c r="I58" s="1381"/>
      <c r="J58" s="1382"/>
      <c r="K58" s="1381">
        <v>0</v>
      </c>
      <c r="L58" s="1381"/>
      <c r="M58" s="1381"/>
      <c r="N58" s="1381"/>
      <c r="O58" s="1381">
        <v>48</v>
      </c>
      <c r="P58" s="1380" t="s">
        <v>3857</v>
      </c>
    </row>
    <row r="59" spans="1:16" s="1380" customFormat="1">
      <c r="A59" s="1380">
        <v>2220</v>
      </c>
      <c r="B59" s="1383">
        <v>25400201</v>
      </c>
      <c r="C59" s="1380" t="s">
        <v>2074</v>
      </c>
      <c r="D59" s="1381">
        <v>-1013105.31</v>
      </c>
      <c r="E59" s="1384" t="s">
        <v>3772</v>
      </c>
      <c r="F59" s="1381"/>
      <c r="G59" s="1381">
        <v>-1013105.31</v>
      </c>
      <c r="H59" s="1381"/>
      <c r="I59" s="1381"/>
      <c r="J59" s="1382"/>
      <c r="K59" s="1381">
        <v>0</v>
      </c>
      <c r="L59" s="1381"/>
      <c r="M59" s="1381"/>
      <c r="N59" s="1381"/>
      <c r="O59" s="1381">
        <v>49</v>
      </c>
      <c r="P59" s="1380" t="s">
        <v>3857</v>
      </c>
    </row>
    <row r="60" spans="1:16" s="1279" customFormat="1">
      <c r="A60" s="1279">
        <v>2338</v>
      </c>
      <c r="B60" s="1366">
        <v>28300252</v>
      </c>
      <c r="C60" s="1279" t="s">
        <v>2412</v>
      </c>
      <c r="D60" s="1275">
        <v>-7296100.7341666659</v>
      </c>
      <c r="E60" s="1365" t="s">
        <v>3772</v>
      </c>
      <c r="F60" s="1275">
        <f>+'Exh. BAE-3 ISWC'!G2349</f>
        <v>-5625709.5124999993</v>
      </c>
      <c r="G60" s="1275"/>
      <c r="H60" s="1275"/>
      <c r="I60" s="1275">
        <v>-1681059.6766666668</v>
      </c>
      <c r="J60" s="1333"/>
      <c r="K60" s="1275"/>
      <c r="L60" s="1275"/>
      <c r="M60" s="1275">
        <v>-1681059.6766666668</v>
      </c>
      <c r="N60" s="1275"/>
      <c r="O60" s="1275">
        <v>50</v>
      </c>
      <c r="P60" s="1279" t="s">
        <v>3899</v>
      </c>
    </row>
    <row r="61" spans="1:16" s="1279" customFormat="1">
      <c r="A61" s="1279">
        <v>598</v>
      </c>
      <c r="B61" s="1366">
        <v>16502382</v>
      </c>
      <c r="C61" s="1279" t="s">
        <v>3404</v>
      </c>
      <c r="D61" s="1275">
        <v>1669164.6354166667</v>
      </c>
      <c r="E61" s="1365" t="s">
        <v>3772</v>
      </c>
      <c r="F61" s="1275"/>
      <c r="G61" s="1275"/>
      <c r="H61" s="1275"/>
      <c r="I61" s="1275">
        <v>1669164.6354166667</v>
      </c>
      <c r="J61" s="1333"/>
      <c r="K61" s="1275"/>
      <c r="L61" s="1275"/>
      <c r="M61" s="1275">
        <v>1669164.6354166667</v>
      </c>
      <c r="N61" s="1275"/>
      <c r="O61" s="1275">
        <v>51</v>
      </c>
      <c r="P61" s="1279" t="s">
        <v>3893</v>
      </c>
    </row>
    <row r="62" spans="1:16" s="1279" customFormat="1">
      <c r="A62" s="1279">
        <v>621</v>
      </c>
      <c r="B62" s="1366">
        <v>16504112</v>
      </c>
      <c r="C62" s="1279" t="s">
        <v>3456</v>
      </c>
      <c r="D62" s="1275">
        <v>946564.0625</v>
      </c>
      <c r="E62" s="1365" t="s">
        <v>3772</v>
      </c>
      <c r="F62" s="1275"/>
      <c r="G62" s="1275"/>
      <c r="H62" s="1275"/>
      <c r="I62" s="1275">
        <v>946564.0625</v>
      </c>
      <c r="J62" s="1333"/>
      <c r="K62" s="1275"/>
      <c r="L62" s="1275"/>
      <c r="M62" s="1275">
        <v>946564.0625</v>
      </c>
      <c r="N62" s="1275"/>
      <c r="O62" s="1275">
        <v>52</v>
      </c>
      <c r="P62" s="1279" t="s">
        <v>3893</v>
      </c>
    </row>
    <row r="63" spans="1:16" s="1279" customFormat="1">
      <c r="A63" s="1279">
        <v>891</v>
      </c>
      <c r="B63" s="1279">
        <v>18237112</v>
      </c>
      <c r="C63" s="1279" t="s">
        <v>677</v>
      </c>
      <c r="D63" s="1275">
        <v>280448.88625000004</v>
      </c>
      <c r="E63" s="1365" t="s">
        <v>3772</v>
      </c>
      <c r="F63" s="1275">
        <v>280448.88625000004</v>
      </c>
      <c r="G63" s="1275"/>
      <c r="H63" s="1275"/>
      <c r="I63" s="1275"/>
      <c r="J63" s="1333"/>
      <c r="K63" s="1275"/>
      <c r="L63" s="1275"/>
      <c r="M63" s="1275">
        <v>0</v>
      </c>
      <c r="N63" s="1275"/>
      <c r="O63" s="1275">
        <v>53</v>
      </c>
      <c r="P63" s="1279" t="s">
        <v>3895</v>
      </c>
    </row>
    <row r="64" spans="1:16" s="1279" customFormat="1">
      <c r="A64" s="1279">
        <v>892</v>
      </c>
      <c r="B64" s="1279">
        <v>18237122</v>
      </c>
      <c r="C64" s="1279" t="s">
        <v>1018</v>
      </c>
      <c r="D64" s="1275">
        <v>169602.12999999998</v>
      </c>
      <c r="E64" s="1365" t="s">
        <v>3772</v>
      </c>
      <c r="F64" s="1275">
        <v>169602.12999999998</v>
      </c>
      <c r="G64" s="1275"/>
      <c r="H64" s="1275"/>
      <c r="I64" s="1275"/>
      <c r="J64" s="1333"/>
      <c r="K64" s="1275"/>
      <c r="L64" s="1275"/>
      <c r="M64" s="1275">
        <v>0</v>
      </c>
      <c r="N64" s="1275"/>
      <c r="O64" s="1275">
        <v>54</v>
      </c>
      <c r="P64" s="1279" t="s">
        <v>3895</v>
      </c>
    </row>
    <row r="65" spans="1:16" s="1279" customFormat="1">
      <c r="A65" s="1279">
        <v>893</v>
      </c>
      <c r="B65" s="1279">
        <v>18237132</v>
      </c>
      <c r="C65" s="1279" t="s">
        <v>1593</v>
      </c>
      <c r="D65" s="1275">
        <v>133750.42999999996</v>
      </c>
      <c r="E65" s="1365" t="s">
        <v>3772</v>
      </c>
      <c r="F65" s="1275">
        <v>133750.42999999996</v>
      </c>
      <c r="G65" s="1275"/>
      <c r="H65" s="1275"/>
      <c r="I65" s="1275"/>
      <c r="J65" s="1333"/>
      <c r="K65" s="1275"/>
      <c r="L65" s="1275"/>
      <c r="M65" s="1275">
        <v>0</v>
      </c>
      <c r="N65" s="1275"/>
      <c r="O65" s="1275">
        <v>55</v>
      </c>
      <c r="P65" s="1279" t="s">
        <v>3895</v>
      </c>
    </row>
    <row r="66" spans="1:16" s="1279" customFormat="1">
      <c r="A66" s="1279">
        <v>894</v>
      </c>
      <c r="B66" s="1279">
        <v>18237142</v>
      </c>
      <c r="C66" s="1279" t="s">
        <v>1594</v>
      </c>
      <c r="D66" s="1275">
        <v>53995.63</v>
      </c>
      <c r="E66" s="1365" t="s">
        <v>3772</v>
      </c>
      <c r="F66" s="1275">
        <v>53995.63</v>
      </c>
      <c r="G66" s="1275"/>
      <c r="H66" s="1275"/>
      <c r="I66" s="1275"/>
      <c r="J66" s="1333"/>
      <c r="K66" s="1275"/>
      <c r="L66" s="1275"/>
      <c r="M66" s="1275">
        <v>0</v>
      </c>
      <c r="N66" s="1275"/>
      <c r="O66" s="1275">
        <v>56</v>
      </c>
      <c r="P66" s="1279" t="s">
        <v>3895</v>
      </c>
    </row>
    <row r="67" spans="1:16" s="1279" customFormat="1">
      <c r="A67" s="1279">
        <v>895</v>
      </c>
      <c r="B67" s="1279">
        <v>18237152</v>
      </c>
      <c r="C67" s="1279" t="s">
        <v>1595</v>
      </c>
      <c r="D67" s="1275">
        <v>67987.449999999983</v>
      </c>
      <c r="E67" s="1365" t="s">
        <v>3772</v>
      </c>
      <c r="F67" s="1275">
        <v>67987.449999999983</v>
      </c>
      <c r="G67" s="1275"/>
      <c r="H67" s="1275"/>
      <c r="I67" s="1275"/>
      <c r="J67" s="1333"/>
      <c r="K67" s="1275"/>
      <c r="L67" s="1275"/>
      <c r="M67" s="1275">
        <v>0</v>
      </c>
      <c r="N67" s="1275"/>
      <c r="O67" s="1275">
        <v>57</v>
      </c>
      <c r="P67" s="1279" t="s">
        <v>3895</v>
      </c>
    </row>
    <row r="68" spans="1:16" s="1279" customFormat="1">
      <c r="A68" s="1279">
        <v>1126</v>
      </c>
      <c r="B68" s="1366" t="s">
        <v>3230</v>
      </c>
      <c r="C68" s="1279" t="s">
        <v>3223</v>
      </c>
      <c r="D68" s="1275">
        <v>318809.63541666669</v>
      </c>
      <c r="E68" s="1365" t="s">
        <v>3772</v>
      </c>
      <c r="F68" s="1275"/>
      <c r="G68" s="1275"/>
      <c r="H68" s="1275"/>
      <c r="I68" s="1275">
        <f>+D68</f>
        <v>318809.63541666669</v>
      </c>
      <c r="J68" s="1333"/>
      <c r="K68" s="1275"/>
      <c r="L68" s="1275"/>
      <c r="M68" s="1275">
        <f>+I68</f>
        <v>318809.63541666669</v>
      </c>
      <c r="N68" s="1275"/>
      <c r="O68" s="1275">
        <v>58</v>
      </c>
      <c r="P68" s="1279" t="s">
        <v>3896</v>
      </c>
    </row>
    <row r="69" spans="1:16" s="1279" customFormat="1">
      <c r="B69" s="1366"/>
      <c r="D69" s="1275"/>
      <c r="E69" s="1365"/>
      <c r="F69" s="1275"/>
      <c r="G69" s="1275"/>
      <c r="H69" s="1275"/>
      <c r="I69" s="1275"/>
      <c r="J69" s="1333"/>
      <c r="K69" s="1275"/>
      <c r="L69" s="1275"/>
      <c r="M69" s="1275"/>
      <c r="N69" s="1275"/>
      <c r="O69" s="1275"/>
    </row>
    <row r="70" spans="1:16" s="1279" customFormat="1">
      <c r="A70" s="140"/>
      <c r="B70" s="1363"/>
      <c r="C70" s="1362"/>
      <c r="D70" s="1337"/>
      <c r="E70" s="1358"/>
      <c r="F70" s="1287"/>
      <c r="G70" s="1287"/>
      <c r="H70" s="1287"/>
      <c r="I70" s="1287"/>
      <c r="J70" s="1353"/>
      <c r="K70" s="1293"/>
      <c r="L70" s="1293"/>
      <c r="M70" s="1293"/>
      <c r="N70" s="1293"/>
      <c r="O70" s="1275"/>
    </row>
    <row r="71" spans="1:16" s="1279" customFormat="1">
      <c r="A71" s="140"/>
      <c r="B71" s="1367" t="s">
        <v>3890</v>
      </c>
      <c r="C71" s="1368"/>
      <c r="D71" s="1337"/>
      <c r="E71" s="1358"/>
      <c r="F71" s="1287"/>
      <c r="G71" s="1287"/>
      <c r="H71" s="1287"/>
      <c r="I71" s="1287"/>
      <c r="J71" s="1353"/>
      <c r="K71" s="1293"/>
      <c r="L71" s="1293"/>
      <c r="M71" s="1293"/>
      <c r="N71" s="1293"/>
      <c r="O71" s="1275"/>
    </row>
    <row r="72" spans="1:16" s="1279" customFormat="1">
      <c r="A72" s="140"/>
      <c r="B72" s="1369"/>
      <c r="C72" s="1303"/>
      <c r="D72" s="1337"/>
      <c r="E72" s="1358"/>
      <c r="F72" s="1287"/>
      <c r="G72" s="1287"/>
      <c r="H72" s="1287"/>
      <c r="I72" s="1287"/>
      <c r="J72" s="1353"/>
      <c r="K72" s="1293"/>
      <c r="L72" s="1293"/>
      <c r="M72" s="1293"/>
      <c r="N72" s="1293"/>
      <c r="O72" s="1275"/>
    </row>
    <row r="73" spans="1:16" s="1279" customFormat="1">
      <c r="A73" s="1279">
        <v>136</v>
      </c>
      <c r="B73" s="1370">
        <v>12800011</v>
      </c>
      <c r="C73" s="1372" t="s">
        <v>2604</v>
      </c>
      <c r="D73" s="1293">
        <v>1662233.8412499998</v>
      </c>
      <c r="E73" s="1365"/>
      <c r="F73" s="1293"/>
      <c r="G73" s="1293"/>
      <c r="H73" s="1293"/>
      <c r="I73" s="1293">
        <v>1662233.8412499998</v>
      </c>
      <c r="J73" s="1333"/>
      <c r="K73" s="1293"/>
      <c r="L73" s="1293"/>
      <c r="M73" s="1293">
        <v>1662233.8412499998</v>
      </c>
      <c r="N73" s="1293"/>
      <c r="O73" s="1275">
        <v>1</v>
      </c>
      <c r="P73" s="1279" t="s">
        <v>3792</v>
      </c>
    </row>
    <row r="74" spans="1:16" s="1279" customFormat="1">
      <c r="A74" s="1279">
        <v>195</v>
      </c>
      <c r="B74" s="1370">
        <v>13400123</v>
      </c>
      <c r="C74" s="1372" t="s">
        <v>2204</v>
      </c>
      <c r="D74" s="1293">
        <v>414084.0229166667</v>
      </c>
      <c r="E74" s="1365" t="s">
        <v>3772</v>
      </c>
      <c r="F74" s="1293"/>
      <c r="G74" s="1293"/>
      <c r="H74" s="1293"/>
      <c r="I74" s="1293">
        <v>414084.0229166667</v>
      </c>
      <c r="J74" s="1333"/>
      <c r="K74" s="1293"/>
      <c r="L74" s="1293"/>
      <c r="M74" s="1293">
        <v>414084.0229166667</v>
      </c>
      <c r="N74" s="1293"/>
      <c r="O74" s="1275">
        <v>2</v>
      </c>
      <c r="P74" s="1279" t="s">
        <v>3832</v>
      </c>
    </row>
    <row r="75" spans="1:16" s="1279" customFormat="1">
      <c r="A75" s="1279">
        <v>238</v>
      </c>
      <c r="B75" s="1366">
        <v>13600013</v>
      </c>
      <c r="C75" s="1279" t="s">
        <v>467</v>
      </c>
      <c r="D75" s="1275">
        <v>1500000</v>
      </c>
      <c r="E75" s="1365" t="s">
        <v>3772</v>
      </c>
      <c r="F75" s="1275"/>
      <c r="G75" s="1275"/>
      <c r="H75" s="1275"/>
      <c r="I75" s="1275">
        <v>1500000</v>
      </c>
      <c r="J75" s="1333"/>
      <c r="K75" s="1275"/>
      <c r="L75" s="1275"/>
      <c r="M75" s="1275">
        <v>1500000</v>
      </c>
      <c r="N75" s="1275"/>
      <c r="O75" s="1275">
        <v>3</v>
      </c>
      <c r="P75" s="1279" t="s">
        <v>3792</v>
      </c>
    </row>
    <row r="76" spans="1:16" s="1279" customFormat="1">
      <c r="A76" s="1279">
        <v>290</v>
      </c>
      <c r="B76" s="1366">
        <v>14300261</v>
      </c>
      <c r="C76" s="1279" t="s">
        <v>1641</v>
      </c>
      <c r="D76" s="1275">
        <v>4299088.3633333333</v>
      </c>
      <c r="E76" s="1365" t="s">
        <v>3771</v>
      </c>
      <c r="F76" s="1275"/>
      <c r="G76" s="1275"/>
      <c r="H76" s="1275"/>
      <c r="I76" s="1275">
        <v>4299088.3633333333</v>
      </c>
      <c r="J76" s="1333"/>
      <c r="K76" s="1275"/>
      <c r="L76" s="1275"/>
      <c r="M76" s="1275">
        <f>+I76</f>
        <v>4299088.3633333333</v>
      </c>
      <c r="N76" s="1275"/>
      <c r="O76" s="1275">
        <v>4</v>
      </c>
      <c r="P76" s="1279" t="s">
        <v>3828</v>
      </c>
    </row>
    <row r="77" spans="1:16" s="1279" customFormat="1">
      <c r="A77" s="1279">
        <v>542</v>
      </c>
      <c r="B77" s="1366">
        <v>16500901</v>
      </c>
      <c r="C77" s="1279" t="s">
        <v>2449</v>
      </c>
      <c r="D77" s="1275">
        <v>54214.705416666671</v>
      </c>
      <c r="E77" s="1365" t="s">
        <v>3772</v>
      </c>
      <c r="F77" s="1275"/>
      <c r="G77" s="1275"/>
      <c r="H77" s="1275"/>
      <c r="I77" s="1275">
        <f>+D77</f>
        <v>54214.705416666671</v>
      </c>
      <c r="J77" s="1333"/>
      <c r="K77" s="1275"/>
      <c r="L77" s="1275"/>
      <c r="M77" s="1275">
        <f>+I77</f>
        <v>54214.705416666671</v>
      </c>
      <c r="N77" s="1275"/>
      <c r="O77" s="1275">
        <v>5</v>
      </c>
      <c r="P77" s="1279" t="s">
        <v>3845</v>
      </c>
    </row>
    <row r="78" spans="1:16" s="1279" customFormat="1">
      <c r="A78" s="1279">
        <v>812</v>
      </c>
      <c r="B78" s="1366">
        <v>18230791</v>
      </c>
      <c r="C78" s="1279" t="s">
        <v>406</v>
      </c>
      <c r="D78" s="1275">
        <v>3817716.25</v>
      </c>
      <c r="E78" s="1365" t="s">
        <v>3772</v>
      </c>
      <c r="F78" s="1275"/>
      <c r="G78" s="1275"/>
      <c r="H78" s="1275"/>
      <c r="I78" s="1275">
        <v>3817716.25</v>
      </c>
      <c r="J78" s="1333"/>
      <c r="K78" s="1275"/>
      <c r="L78" s="1275"/>
      <c r="M78" s="1275">
        <v>3817716.25</v>
      </c>
      <c r="N78" s="1275"/>
      <c r="O78" s="1275">
        <v>6</v>
      </c>
      <c r="P78" s="1279" t="s">
        <v>3894</v>
      </c>
    </row>
    <row r="79" spans="1:16" s="1279" customFormat="1">
      <c r="A79" s="1279">
        <v>847</v>
      </c>
      <c r="B79" s="1366">
        <v>18231251</v>
      </c>
      <c r="C79" s="1279" t="s">
        <v>3605</v>
      </c>
      <c r="D79" s="1275">
        <v>1287.90625</v>
      </c>
      <c r="E79" s="1365" t="s">
        <v>3772</v>
      </c>
      <c r="F79" s="1275"/>
      <c r="G79" s="1275"/>
      <c r="H79" s="1275"/>
      <c r="I79" s="1275">
        <v>1287.90625</v>
      </c>
      <c r="J79" s="1333"/>
      <c r="K79" s="1275"/>
      <c r="L79" s="1275"/>
      <c r="M79" s="1275">
        <v>1287.90625</v>
      </c>
      <c r="N79" s="1275"/>
      <c r="O79" s="1275">
        <v>7</v>
      </c>
      <c r="P79" s="1279" t="s">
        <v>3793</v>
      </c>
    </row>
    <row r="80" spans="1:16" s="1279" customFormat="1">
      <c r="A80" s="1279">
        <v>901</v>
      </c>
      <c r="B80" s="1366">
        <v>18238031</v>
      </c>
      <c r="C80" s="1279" t="s">
        <v>2829</v>
      </c>
      <c r="D80" s="1275">
        <v>10228552.124166666</v>
      </c>
      <c r="E80" s="1365" t="s">
        <v>3772</v>
      </c>
      <c r="F80" s="1275"/>
      <c r="G80" s="1275"/>
      <c r="H80" s="1275"/>
      <c r="I80" s="1275">
        <v>10228552.124166666</v>
      </c>
      <c r="J80" s="1333"/>
      <c r="K80" s="1275"/>
      <c r="L80" s="1275"/>
      <c r="M80" s="1275">
        <v>10228552.124166666</v>
      </c>
      <c r="N80" s="1275"/>
      <c r="O80" s="1275">
        <v>8</v>
      </c>
      <c r="P80" s="1279" t="s">
        <v>3825</v>
      </c>
    </row>
    <row r="81" spans="1:16" s="1279" customFormat="1">
      <c r="A81" s="1279">
        <v>902</v>
      </c>
      <c r="B81" s="1366">
        <v>18238032</v>
      </c>
      <c r="C81" s="1279" t="s">
        <v>2830</v>
      </c>
      <c r="D81" s="1275">
        <v>3781690.7041666661</v>
      </c>
      <c r="E81" s="1365" t="s">
        <v>3772</v>
      </c>
      <c r="F81" s="1275"/>
      <c r="G81" s="1275"/>
      <c r="H81" s="1275"/>
      <c r="I81" s="1275">
        <v>3781690.7041666661</v>
      </c>
      <c r="J81" s="1333"/>
      <c r="K81" s="1275"/>
      <c r="L81" s="1275"/>
      <c r="M81" s="1275">
        <v>3781690.7041666661</v>
      </c>
      <c r="N81" s="1275"/>
      <c r="O81" s="1275">
        <v>9</v>
      </c>
      <c r="P81" s="1279" t="s">
        <v>3825</v>
      </c>
    </row>
    <row r="82" spans="1:16" s="1279" customFormat="1">
      <c r="A82" s="1279">
        <v>903</v>
      </c>
      <c r="B82" s="1366">
        <v>18238041</v>
      </c>
      <c r="C82" s="1279" t="s">
        <v>2831</v>
      </c>
      <c r="D82" s="1275">
        <v>21811126.333333332</v>
      </c>
      <c r="E82" s="1365" t="s">
        <v>3772</v>
      </c>
      <c r="F82" s="1275"/>
      <c r="G82" s="1275"/>
      <c r="H82" s="1275"/>
      <c r="I82" s="1275">
        <v>21811126.333333332</v>
      </c>
      <c r="J82" s="1333"/>
      <c r="K82" s="1275"/>
      <c r="L82" s="1275"/>
      <c r="M82" s="1275">
        <v>21811126.333333332</v>
      </c>
      <c r="N82" s="1275"/>
      <c r="O82" s="1275">
        <v>10</v>
      </c>
      <c r="P82" s="1279" t="s">
        <v>3825</v>
      </c>
    </row>
    <row r="83" spans="1:16" s="1279" customFormat="1">
      <c r="A83" s="1279">
        <v>904</v>
      </c>
      <c r="B83" s="1366">
        <v>18238042</v>
      </c>
      <c r="C83" s="1279" t="s">
        <v>2832</v>
      </c>
      <c r="D83" s="1275">
        <v>7331839.958333333</v>
      </c>
      <c r="E83" s="1365" t="s">
        <v>3772</v>
      </c>
      <c r="F83" s="1275"/>
      <c r="G83" s="1275"/>
      <c r="H83" s="1275"/>
      <c r="I83" s="1275">
        <v>7331839.958333333</v>
      </c>
      <c r="J83" s="1333"/>
      <c r="K83" s="1275"/>
      <c r="L83" s="1275"/>
      <c r="M83" s="1275">
        <v>7331839.958333333</v>
      </c>
      <c r="N83" s="1275"/>
      <c r="O83" s="1275">
        <v>11</v>
      </c>
      <c r="P83" s="1279" t="s">
        <v>3825</v>
      </c>
    </row>
    <row r="84" spans="1:16" s="1279" customFormat="1">
      <c r="A84" s="1279">
        <v>905</v>
      </c>
      <c r="B84" s="1366">
        <v>18238141</v>
      </c>
      <c r="C84" s="1279" t="s">
        <v>2839</v>
      </c>
      <c r="D84" s="1275">
        <v>23955040.440000001</v>
      </c>
      <c r="E84" s="1365" t="s">
        <v>3772</v>
      </c>
      <c r="F84" s="1275"/>
      <c r="G84" s="1275"/>
      <c r="H84" s="1275"/>
      <c r="I84" s="1275">
        <v>23955040.440000001</v>
      </c>
      <c r="J84" s="1333"/>
      <c r="K84" s="1275"/>
      <c r="L84" s="1275"/>
      <c r="M84" s="1275">
        <v>23955040.440000001</v>
      </c>
      <c r="N84" s="1275"/>
      <c r="O84" s="1275">
        <v>12</v>
      </c>
      <c r="P84" s="1279" t="s">
        <v>3787</v>
      </c>
    </row>
    <row r="85" spans="1:16" s="1279" customFormat="1">
      <c r="A85" s="1279">
        <v>906</v>
      </c>
      <c r="B85" s="1366">
        <v>18238142</v>
      </c>
      <c r="C85" s="1279" t="s">
        <v>2840</v>
      </c>
      <c r="D85" s="1275">
        <v>56723957.899166666</v>
      </c>
      <c r="E85" s="1365" t="s">
        <v>3772</v>
      </c>
      <c r="F85" s="1275"/>
      <c r="G85" s="1275"/>
      <c r="H85" s="1275"/>
      <c r="I85" s="1275">
        <v>56723957.899166666</v>
      </c>
      <c r="J85" s="1333"/>
      <c r="K85" s="1275"/>
      <c r="L85" s="1275"/>
      <c r="M85" s="1275">
        <v>56723957.899166666</v>
      </c>
      <c r="N85" s="1275"/>
      <c r="O85" s="1275">
        <v>13</v>
      </c>
      <c r="P85" s="1279" t="s">
        <v>3787</v>
      </c>
    </row>
    <row r="86" spans="1:16" s="1279" customFormat="1">
      <c r="A86" s="1279">
        <v>907</v>
      </c>
      <c r="B86" s="1366">
        <v>18238151</v>
      </c>
      <c r="C86" s="1279" t="s">
        <v>2841</v>
      </c>
      <c r="D86" s="1275">
        <v>7881816.6462499993</v>
      </c>
      <c r="E86" s="1365" t="s">
        <v>3772</v>
      </c>
      <c r="F86" s="1275"/>
      <c r="G86" s="1275"/>
      <c r="H86" s="1275"/>
      <c r="I86" s="1275">
        <v>7881816.6462499993</v>
      </c>
      <c r="J86" s="1333"/>
      <c r="K86" s="1275"/>
      <c r="L86" s="1275"/>
      <c r="M86" s="1275">
        <v>7881816.6462499993</v>
      </c>
      <c r="N86" s="1275"/>
      <c r="O86" s="1275">
        <v>14</v>
      </c>
      <c r="P86" s="1279" t="s">
        <v>3787</v>
      </c>
    </row>
    <row r="87" spans="1:16" s="1279" customFormat="1">
      <c r="A87" s="1279">
        <v>908</v>
      </c>
      <c r="B87" s="1366">
        <v>18238152</v>
      </c>
      <c r="C87" s="1279" t="s">
        <v>2842</v>
      </c>
      <c r="D87" s="1275">
        <v>11142703.620833334</v>
      </c>
      <c r="E87" s="1365" t="s">
        <v>3772</v>
      </c>
      <c r="F87" s="1275"/>
      <c r="G87" s="1275"/>
      <c r="H87" s="1275"/>
      <c r="I87" s="1275">
        <v>11142703.620833334</v>
      </c>
      <c r="J87" s="1333"/>
      <c r="K87" s="1275"/>
      <c r="L87" s="1275"/>
      <c r="M87" s="1275">
        <v>11142703.620833334</v>
      </c>
      <c r="N87" s="1275"/>
      <c r="O87" s="1275">
        <v>15</v>
      </c>
      <c r="P87" s="1279" t="s">
        <v>3787</v>
      </c>
    </row>
    <row r="88" spans="1:16" s="1279" customFormat="1">
      <c r="A88" s="1279">
        <v>909</v>
      </c>
      <c r="B88" s="1366">
        <v>18238161</v>
      </c>
      <c r="C88" s="1279" t="s">
        <v>2843</v>
      </c>
      <c r="D88" s="1275">
        <v>721870.09958333336</v>
      </c>
      <c r="E88" s="1365" t="s">
        <v>3772</v>
      </c>
      <c r="F88" s="1275"/>
      <c r="G88" s="1275"/>
      <c r="H88" s="1275"/>
      <c r="I88" s="1275">
        <v>721870.09958333336</v>
      </c>
      <c r="J88" s="1333"/>
      <c r="K88" s="1275"/>
      <c r="L88" s="1275"/>
      <c r="M88" s="1275">
        <v>721870.09958333336</v>
      </c>
      <c r="N88" s="1275"/>
      <c r="O88" s="1275">
        <v>16</v>
      </c>
      <c r="P88" s="1279" t="s">
        <v>3787</v>
      </c>
    </row>
    <row r="89" spans="1:16" s="1279" customFormat="1">
      <c r="A89" s="1279">
        <v>910</v>
      </c>
      <c r="B89" s="1366">
        <v>18238162</v>
      </c>
      <c r="C89" s="1279" t="s">
        <v>2844</v>
      </c>
      <c r="D89" s="1275">
        <v>1543378.0579166666</v>
      </c>
      <c r="E89" s="1365" t="s">
        <v>3772</v>
      </c>
      <c r="F89" s="1275"/>
      <c r="G89" s="1275"/>
      <c r="H89" s="1275"/>
      <c r="I89" s="1275">
        <v>1543378.0579166666</v>
      </c>
      <c r="J89" s="1333"/>
      <c r="K89" s="1275"/>
      <c r="L89" s="1275"/>
      <c r="M89" s="1275">
        <v>1543378.0579166666</v>
      </c>
      <c r="N89" s="1275"/>
      <c r="O89" s="1275">
        <v>17</v>
      </c>
      <c r="P89" s="1279" t="s">
        <v>3787</v>
      </c>
    </row>
    <row r="90" spans="1:16" s="1279" customFormat="1">
      <c r="A90" s="1279">
        <v>911</v>
      </c>
      <c r="B90" s="1366">
        <v>18238171</v>
      </c>
      <c r="C90" s="1279" t="s">
        <v>2845</v>
      </c>
      <c r="D90" s="1275">
        <v>289581.61249999999</v>
      </c>
      <c r="E90" s="1365" t="s">
        <v>3772</v>
      </c>
      <c r="F90" s="1275"/>
      <c r="G90" s="1275"/>
      <c r="H90" s="1275"/>
      <c r="I90" s="1275">
        <v>289581.61249999999</v>
      </c>
      <c r="J90" s="1333"/>
      <c r="K90" s="1275"/>
      <c r="L90" s="1275"/>
      <c r="M90" s="1275">
        <v>289581.61249999999</v>
      </c>
      <c r="N90" s="1275"/>
      <c r="O90" s="1275">
        <v>18</v>
      </c>
      <c r="P90" s="1279" t="s">
        <v>3787</v>
      </c>
    </row>
    <row r="91" spans="1:16" s="1279" customFormat="1">
      <c r="A91" s="1279">
        <v>912</v>
      </c>
      <c r="B91" s="1366">
        <v>18238172</v>
      </c>
      <c r="C91" s="1279" t="s">
        <v>2846</v>
      </c>
      <c r="D91" s="1275">
        <v>392067.17375000002</v>
      </c>
      <c r="E91" s="1365" t="s">
        <v>3772</v>
      </c>
      <c r="F91" s="1275"/>
      <c r="G91" s="1275"/>
      <c r="H91" s="1275"/>
      <c r="I91" s="1275">
        <v>392067.17375000002</v>
      </c>
      <c r="J91" s="1333"/>
      <c r="K91" s="1275"/>
      <c r="L91" s="1275"/>
      <c r="M91" s="1275">
        <v>392067.17375000002</v>
      </c>
      <c r="N91" s="1275"/>
      <c r="O91" s="1275">
        <v>19</v>
      </c>
      <c r="P91" s="1279" t="s">
        <v>3787</v>
      </c>
    </row>
    <row r="92" spans="1:16" s="1279" customFormat="1">
      <c r="A92" s="1279">
        <v>913</v>
      </c>
      <c r="B92" s="1366">
        <v>18238181</v>
      </c>
      <c r="C92" s="1279" t="s">
        <v>3010</v>
      </c>
      <c r="D92" s="1275">
        <v>795237.86708333332</v>
      </c>
      <c r="E92" s="1365" t="s">
        <v>3772</v>
      </c>
      <c r="F92" s="1275"/>
      <c r="G92" s="1275"/>
      <c r="H92" s="1275"/>
      <c r="I92" s="1275">
        <v>795237.86708333332</v>
      </c>
      <c r="J92" s="1333"/>
      <c r="K92" s="1275"/>
      <c r="L92" s="1275"/>
      <c r="M92" s="1275">
        <v>795237.86708333332</v>
      </c>
      <c r="N92" s="1275"/>
      <c r="O92" s="1275">
        <v>20</v>
      </c>
      <c r="P92" s="1279" t="s">
        <v>3787</v>
      </c>
    </row>
    <row r="93" spans="1:16" s="1279" customFormat="1">
      <c r="A93" s="1279">
        <v>914</v>
      </c>
      <c r="B93" s="1366">
        <v>18238191</v>
      </c>
      <c r="C93" s="1279" t="s">
        <v>3011</v>
      </c>
      <c r="D93" s="1275">
        <v>1504847.7833333334</v>
      </c>
      <c r="E93" s="1365" t="s">
        <v>3772</v>
      </c>
      <c r="F93" s="1275"/>
      <c r="G93" s="1275"/>
      <c r="H93" s="1275"/>
      <c r="I93" s="1275">
        <v>1504847.7833333334</v>
      </c>
      <c r="J93" s="1333"/>
      <c r="K93" s="1275"/>
      <c r="L93" s="1275"/>
      <c r="M93" s="1275">
        <v>1504847.7833333334</v>
      </c>
      <c r="N93" s="1275"/>
      <c r="O93" s="1275">
        <v>21</v>
      </c>
      <c r="P93" s="1279" t="s">
        <v>3787</v>
      </c>
    </row>
    <row r="94" spans="1:16" s="1279" customFormat="1">
      <c r="A94" s="1279">
        <v>917</v>
      </c>
      <c r="B94" s="1366">
        <v>18238211</v>
      </c>
      <c r="C94" s="1279" t="s">
        <v>3000</v>
      </c>
      <c r="D94" s="1275">
        <v>31344.464999999997</v>
      </c>
      <c r="E94" s="1365" t="s">
        <v>3772</v>
      </c>
      <c r="F94" s="1275"/>
      <c r="G94" s="1275"/>
      <c r="H94" s="1275"/>
      <c r="I94" s="1275">
        <v>31344.464999999997</v>
      </c>
      <c r="J94" s="1333"/>
      <c r="K94" s="1275"/>
      <c r="L94" s="1275"/>
      <c r="M94" s="1275">
        <v>31344.464999999997</v>
      </c>
      <c r="N94" s="1275"/>
      <c r="O94" s="1275">
        <v>22</v>
      </c>
      <c r="P94" s="1279" t="s">
        <v>3787</v>
      </c>
    </row>
    <row r="95" spans="1:16" s="1279" customFormat="1">
      <c r="A95" s="1279">
        <v>918</v>
      </c>
      <c r="B95" s="1366">
        <v>18238221</v>
      </c>
      <c r="C95" s="1279" t="s">
        <v>3001</v>
      </c>
      <c r="D95" s="1275">
        <v>65749.960416666654</v>
      </c>
      <c r="E95" s="1365" t="s">
        <v>3772</v>
      </c>
      <c r="F95" s="1275"/>
      <c r="G95" s="1275"/>
      <c r="H95" s="1275"/>
      <c r="I95" s="1275">
        <v>65749.960416666654</v>
      </c>
      <c r="J95" s="1333"/>
      <c r="K95" s="1275"/>
      <c r="L95" s="1275"/>
      <c r="M95" s="1275">
        <v>65749.960416666654</v>
      </c>
      <c r="N95" s="1275"/>
      <c r="O95" s="1275">
        <v>23</v>
      </c>
      <c r="P95" s="1279" t="s">
        <v>3787</v>
      </c>
    </row>
    <row r="96" spans="1:16" s="1279" customFormat="1">
      <c r="A96" s="1279">
        <v>934</v>
      </c>
      <c r="B96" s="1366" t="s">
        <v>3635</v>
      </c>
      <c r="C96" s="1279" t="s">
        <v>3633</v>
      </c>
      <c r="D96" s="1275">
        <v>4959.46875</v>
      </c>
      <c r="E96" s="1365" t="s">
        <v>3772</v>
      </c>
      <c r="F96" s="1275"/>
      <c r="G96" s="1275"/>
      <c r="H96" s="1275"/>
      <c r="I96" s="1275">
        <v>4959.46875</v>
      </c>
      <c r="J96" s="1333"/>
      <c r="K96" s="1275"/>
      <c r="L96" s="1275"/>
      <c r="M96" s="1275">
        <v>4959.46875</v>
      </c>
      <c r="N96" s="1275"/>
      <c r="O96" s="1275">
        <v>24</v>
      </c>
      <c r="P96" s="1279" t="s">
        <v>3795</v>
      </c>
    </row>
    <row r="97" spans="1:16" s="1279" customFormat="1">
      <c r="A97" s="1279">
        <v>936</v>
      </c>
      <c r="B97" s="1366">
        <v>18239061</v>
      </c>
      <c r="C97" s="1279" t="s">
        <v>1721</v>
      </c>
      <c r="D97" s="1275">
        <v>920042.79166666663</v>
      </c>
      <c r="E97" s="1365" t="s">
        <v>3772</v>
      </c>
      <c r="F97" s="1275"/>
      <c r="G97" s="1275"/>
      <c r="H97" s="1275"/>
      <c r="I97" s="1275">
        <v>920042.79166666663</v>
      </c>
      <c r="J97" s="1333"/>
      <c r="K97" s="1275"/>
      <c r="L97" s="1275"/>
      <c r="M97" s="1275">
        <v>920042.79166666663</v>
      </c>
      <c r="N97" s="1275"/>
      <c r="O97" s="1275">
        <v>25</v>
      </c>
      <c r="P97" s="1279" t="s">
        <v>3796</v>
      </c>
    </row>
    <row r="98" spans="1:16" s="1279" customFormat="1">
      <c r="A98" s="1298">
        <v>938</v>
      </c>
      <c r="B98" s="1373">
        <v>18239081</v>
      </c>
      <c r="C98" s="1279" t="s">
        <v>3247</v>
      </c>
      <c r="D98" s="1286">
        <v>4255217.2408333337</v>
      </c>
      <c r="E98" s="1298" t="s">
        <v>3772</v>
      </c>
      <c r="F98" s="1275"/>
      <c r="G98" s="1275"/>
      <c r="H98" s="1275"/>
      <c r="I98" s="1275">
        <v>4255217.2408333337</v>
      </c>
      <c r="K98" s="1275">
        <v>0</v>
      </c>
      <c r="L98" s="1275"/>
      <c r="M98" s="1275">
        <v>4255217.2408333337</v>
      </c>
      <c r="N98" s="1333"/>
      <c r="O98" s="1275">
        <v>26</v>
      </c>
      <c r="P98" s="1279" t="s">
        <v>3787</v>
      </c>
    </row>
    <row r="99" spans="1:16" s="1279" customFormat="1">
      <c r="A99" s="1298">
        <v>939</v>
      </c>
      <c r="B99" s="1373">
        <v>18239082</v>
      </c>
      <c r="C99" s="1322" t="s">
        <v>3248</v>
      </c>
      <c r="D99" s="1286">
        <v>11491693.182499999</v>
      </c>
      <c r="E99" s="1298" t="s">
        <v>3772</v>
      </c>
      <c r="F99" s="1275"/>
      <c r="G99" s="1275"/>
      <c r="H99" s="1275"/>
      <c r="I99" s="1275">
        <v>11491693.182499999</v>
      </c>
      <c r="K99" s="1275"/>
      <c r="L99" s="1275">
        <v>0</v>
      </c>
      <c r="M99" s="1275">
        <v>11491693.182499999</v>
      </c>
      <c r="N99" s="1333"/>
      <c r="O99" s="1275">
        <v>27</v>
      </c>
      <c r="P99" s="1279" t="s">
        <v>3787</v>
      </c>
    </row>
    <row r="100" spans="1:16" s="1279" customFormat="1">
      <c r="A100" s="1298">
        <v>940</v>
      </c>
      <c r="B100" s="1373">
        <v>18239091</v>
      </c>
      <c r="C100" s="1322" t="s">
        <v>3249</v>
      </c>
      <c r="D100" s="1286">
        <v>2160569.9000000004</v>
      </c>
      <c r="E100" s="1298" t="s">
        <v>3772</v>
      </c>
      <c r="F100" s="1275"/>
      <c r="G100" s="1275"/>
      <c r="H100" s="1275"/>
      <c r="I100" s="1275">
        <v>2160569.9000000004</v>
      </c>
      <c r="K100" s="1275">
        <v>0</v>
      </c>
      <c r="L100" s="1275"/>
      <c r="M100" s="1275">
        <v>2160569.9000000004</v>
      </c>
      <c r="N100" s="1333"/>
      <c r="O100" s="1275">
        <v>28</v>
      </c>
      <c r="P100" s="1279" t="s">
        <v>3787</v>
      </c>
    </row>
    <row r="101" spans="1:16" s="1279" customFormat="1">
      <c r="A101" s="1298">
        <v>941</v>
      </c>
      <c r="B101" s="1373">
        <v>18239092</v>
      </c>
      <c r="C101" s="1279" t="s">
        <v>3070</v>
      </c>
      <c r="D101" s="1286">
        <v>5307130.0704166675</v>
      </c>
      <c r="E101" s="1298" t="s">
        <v>3772</v>
      </c>
      <c r="F101" s="1275"/>
      <c r="G101" s="1275"/>
      <c r="H101" s="1275"/>
      <c r="I101" s="1275">
        <v>5307130.0704166675</v>
      </c>
      <c r="K101" s="1275"/>
      <c r="L101" s="1275">
        <v>0</v>
      </c>
      <c r="M101" s="1275">
        <v>5307130.0704166675</v>
      </c>
      <c r="N101" s="1333"/>
      <c r="O101" s="1275">
        <v>29</v>
      </c>
      <c r="P101" s="1279" t="s">
        <v>3787</v>
      </c>
    </row>
    <row r="102" spans="1:16" s="1279" customFormat="1">
      <c r="A102" s="1298">
        <v>942</v>
      </c>
      <c r="B102" s="1373">
        <v>18239101</v>
      </c>
      <c r="C102" s="1322" t="s">
        <v>3250</v>
      </c>
      <c r="D102" s="1286">
        <v>246737.05625000002</v>
      </c>
      <c r="E102" s="1298" t="s">
        <v>3772</v>
      </c>
      <c r="F102" s="1275"/>
      <c r="G102" s="1275"/>
      <c r="H102" s="1275"/>
      <c r="I102" s="1275">
        <v>246737.05625000002</v>
      </c>
      <c r="K102" s="1275">
        <v>0</v>
      </c>
      <c r="L102" s="1275"/>
      <c r="M102" s="1275">
        <v>246737.05625000002</v>
      </c>
      <c r="N102" s="1333"/>
      <c r="O102" s="1275">
        <v>30</v>
      </c>
      <c r="P102" s="1279" t="s">
        <v>3787</v>
      </c>
    </row>
    <row r="103" spans="1:16" s="1279" customFormat="1">
      <c r="A103" s="1298">
        <v>943</v>
      </c>
      <c r="B103" s="1373">
        <v>18239111</v>
      </c>
      <c r="C103" s="1322" t="s">
        <v>3611</v>
      </c>
      <c r="D103" s="1286">
        <v>432080.20083333337</v>
      </c>
      <c r="E103" s="1298" t="s">
        <v>3772</v>
      </c>
      <c r="F103" s="1275"/>
      <c r="G103" s="1275"/>
      <c r="H103" s="1275"/>
      <c r="I103" s="1275">
        <v>432080.20083333337</v>
      </c>
      <c r="K103" s="1275">
        <v>0</v>
      </c>
      <c r="L103" s="1275"/>
      <c r="M103" s="1275">
        <v>432080.20083333337</v>
      </c>
      <c r="N103" s="1333"/>
      <c r="O103" s="1275">
        <v>31</v>
      </c>
      <c r="P103" s="1279" t="s">
        <v>3787</v>
      </c>
    </row>
    <row r="104" spans="1:16" s="1279" customFormat="1">
      <c r="A104" s="1279">
        <v>1114</v>
      </c>
      <c r="B104" s="1366">
        <v>18601502</v>
      </c>
      <c r="C104" s="1279" t="s">
        <v>2773</v>
      </c>
      <c r="D104" s="1275">
        <v>154210.09624999997</v>
      </c>
      <c r="E104" s="1365" t="s">
        <v>3772</v>
      </c>
      <c r="F104" s="1275">
        <v>154210.09624999997</v>
      </c>
      <c r="G104" s="1275"/>
      <c r="H104" s="1275"/>
      <c r="I104" s="1275"/>
      <c r="J104" s="1333"/>
      <c r="K104" s="1275"/>
      <c r="L104" s="1275"/>
      <c r="M104" s="1275"/>
      <c r="N104" s="1275"/>
      <c r="O104" s="1275">
        <v>32</v>
      </c>
      <c r="P104" s="1279" t="s">
        <v>3829</v>
      </c>
    </row>
    <row r="105" spans="1:16" s="1279" customFormat="1">
      <c r="A105" s="1279">
        <v>1323</v>
      </c>
      <c r="B105" s="1366">
        <v>19000251</v>
      </c>
      <c r="C105" s="1279" t="s">
        <v>2335</v>
      </c>
      <c r="D105" s="1275">
        <v>11925.558333333332</v>
      </c>
      <c r="E105" s="1365" t="s">
        <v>3772</v>
      </c>
      <c r="F105" s="1275"/>
      <c r="G105" s="1275"/>
      <c r="H105" s="1275"/>
      <c r="I105" s="1275">
        <v>11925.558333333332</v>
      </c>
      <c r="J105" s="1333"/>
      <c r="K105" s="1275">
        <v>11925.558333333332</v>
      </c>
      <c r="L105" s="1275"/>
      <c r="M105" s="1275"/>
      <c r="N105" s="1275"/>
      <c r="O105" s="1275">
        <v>33</v>
      </c>
      <c r="P105" s="1279" t="s">
        <v>3902</v>
      </c>
    </row>
    <row r="106" spans="1:16" s="1279" customFormat="1" ht="13.5" customHeight="1">
      <c r="A106" s="1279">
        <v>1361</v>
      </c>
      <c r="B106" s="1366">
        <v>19000551</v>
      </c>
      <c r="C106" s="1279" t="s">
        <v>2130</v>
      </c>
      <c r="D106" s="1275">
        <v>1801615.75</v>
      </c>
      <c r="E106" s="1365" t="s">
        <v>3772</v>
      </c>
      <c r="F106" s="1275"/>
      <c r="G106" s="1275"/>
      <c r="H106" s="1275"/>
      <c r="I106" s="1275">
        <v>1801615.75</v>
      </c>
      <c r="J106" s="1333"/>
      <c r="K106" s="1275"/>
      <c r="L106" s="1275"/>
      <c r="M106" s="1275">
        <f>+I106</f>
        <v>1801615.75</v>
      </c>
      <c r="N106" s="1275"/>
      <c r="O106" s="1275">
        <v>34</v>
      </c>
      <c r="P106" s="1279" t="s">
        <v>3903</v>
      </c>
    </row>
    <row r="107" spans="1:16" s="1279" customFormat="1">
      <c r="A107" s="1298">
        <v>1374</v>
      </c>
      <c r="B107" s="1373">
        <v>19000601</v>
      </c>
      <c r="C107" s="1279" t="s">
        <v>2131</v>
      </c>
      <c r="D107" s="1286">
        <v>179406783.75</v>
      </c>
      <c r="E107" s="1298" t="s">
        <v>3772</v>
      </c>
      <c r="F107" s="1275"/>
      <c r="G107" s="1275"/>
      <c r="H107" s="1275"/>
      <c r="I107" s="1275">
        <v>179406783.75</v>
      </c>
      <c r="K107" s="1275"/>
      <c r="L107" s="1275"/>
      <c r="M107" s="1275">
        <f>+I107</f>
        <v>179406783.75</v>
      </c>
      <c r="N107" s="1333"/>
      <c r="O107" s="1275">
        <v>35</v>
      </c>
      <c r="P107" s="1279" t="s">
        <v>3903</v>
      </c>
    </row>
    <row r="108" spans="1:16" s="1279" customFormat="1" collapsed="1">
      <c r="A108" s="1298">
        <v>1379</v>
      </c>
      <c r="B108" s="1373">
        <v>19000621</v>
      </c>
      <c r="C108" s="1279" t="s">
        <v>2192</v>
      </c>
      <c r="D108" s="1286">
        <v>63824787.716666669</v>
      </c>
      <c r="E108" s="1298" t="s">
        <v>3772</v>
      </c>
      <c r="F108" s="1275"/>
      <c r="G108" s="1275"/>
      <c r="H108" s="1275"/>
      <c r="I108" s="1275">
        <v>63824787.716666669</v>
      </c>
      <c r="K108" s="1275"/>
      <c r="L108" s="1275"/>
      <c r="M108" s="1275">
        <f>+I108</f>
        <v>63824787.716666669</v>
      </c>
      <c r="N108" s="1333"/>
      <c r="O108" s="1275">
        <v>36</v>
      </c>
      <c r="P108" s="1279" t="s">
        <v>3903</v>
      </c>
    </row>
    <row r="109" spans="1:16" s="1279" customFormat="1" collapsed="1">
      <c r="A109" s="1298">
        <v>1383</v>
      </c>
      <c r="B109" s="1373">
        <v>19000641</v>
      </c>
      <c r="C109" s="1279" t="s">
        <v>2194</v>
      </c>
      <c r="D109" s="1286">
        <v>94539.218333333338</v>
      </c>
      <c r="E109" s="1298" t="s">
        <v>3772</v>
      </c>
      <c r="F109" s="1275"/>
      <c r="G109" s="1275"/>
      <c r="H109" s="1275"/>
      <c r="I109" s="1275">
        <v>94539.218333333338</v>
      </c>
      <c r="K109" s="1275"/>
      <c r="L109" s="1275"/>
      <c r="M109" s="1275">
        <f>+I109</f>
        <v>94539.218333333338</v>
      </c>
      <c r="N109" s="1333"/>
      <c r="O109" s="1275">
        <v>37</v>
      </c>
      <c r="P109" s="1279" t="s">
        <v>3903</v>
      </c>
    </row>
    <row r="110" spans="1:16" s="1279" customFormat="1">
      <c r="A110" s="1279">
        <v>1389</v>
      </c>
      <c r="B110" s="1366">
        <v>19000671</v>
      </c>
      <c r="C110" s="1279" t="s">
        <v>2214</v>
      </c>
      <c r="D110" s="1275">
        <v>32765538.120000001</v>
      </c>
      <c r="E110" s="1365" t="s">
        <v>3772</v>
      </c>
      <c r="F110" s="1275"/>
      <c r="G110" s="1275"/>
      <c r="H110" s="1275"/>
      <c r="I110" s="1275">
        <v>32765538.120000001</v>
      </c>
      <c r="J110" s="1333"/>
      <c r="K110" s="1275"/>
      <c r="L110" s="1275"/>
      <c r="M110" s="1275">
        <v>32765538.120000001</v>
      </c>
      <c r="N110" s="1275"/>
      <c r="O110" s="1275">
        <v>38</v>
      </c>
      <c r="P110" s="1279" t="s">
        <v>3797</v>
      </c>
    </row>
    <row r="111" spans="1:16" s="1279" customFormat="1">
      <c r="A111" s="1298">
        <v>1400</v>
      </c>
      <c r="B111" s="1373">
        <v>19000741</v>
      </c>
      <c r="C111" s="1279" t="s">
        <v>2383</v>
      </c>
      <c r="D111" s="1286">
        <v>135932.04416666666</v>
      </c>
      <c r="E111" s="1298" t="s">
        <v>3772</v>
      </c>
      <c r="F111" s="1275">
        <f>+D111</f>
        <v>135932.04416666666</v>
      </c>
      <c r="G111" s="1275"/>
      <c r="H111" s="1275"/>
      <c r="I111" s="1275"/>
      <c r="K111" s="1275"/>
      <c r="L111" s="1275"/>
      <c r="M111" s="1275"/>
      <c r="N111" s="1333"/>
      <c r="O111" s="1275">
        <v>39</v>
      </c>
      <c r="P111" s="1279" t="s">
        <v>3831</v>
      </c>
    </row>
    <row r="112" spans="1:16" s="1279" customFormat="1">
      <c r="A112" s="1279">
        <v>1406</v>
      </c>
      <c r="B112" s="1366">
        <v>19000791</v>
      </c>
      <c r="C112" s="1279" t="s">
        <v>2543</v>
      </c>
      <c r="D112" s="1275">
        <v>177150.34</v>
      </c>
      <c r="E112" s="1365" t="s">
        <v>3772</v>
      </c>
      <c r="F112" s="1275"/>
      <c r="G112" s="1275"/>
      <c r="H112" s="1275"/>
      <c r="I112" s="1275">
        <v>177150.34</v>
      </c>
      <c r="J112" s="1333"/>
      <c r="K112" s="1275"/>
      <c r="L112" s="1275"/>
      <c r="M112" s="1275">
        <v>177150.34</v>
      </c>
      <c r="N112" s="1275"/>
      <c r="O112" s="1275">
        <v>40</v>
      </c>
      <c r="P112" s="1279" t="s">
        <v>3904</v>
      </c>
    </row>
    <row r="113" spans="1:16" s="1279" customFormat="1">
      <c r="A113" s="1279">
        <v>1407</v>
      </c>
      <c r="B113" s="1366">
        <v>19000801</v>
      </c>
      <c r="C113" s="1279" t="s">
        <v>2544</v>
      </c>
      <c r="D113" s="1275">
        <v>4956.5274999999992</v>
      </c>
      <c r="E113" s="1365" t="s">
        <v>3772</v>
      </c>
      <c r="F113" s="1275"/>
      <c r="G113" s="1275"/>
      <c r="H113" s="1275"/>
      <c r="I113" s="1275">
        <v>4956.5274999999992</v>
      </c>
      <c r="J113" s="1333"/>
      <c r="K113" s="1275"/>
      <c r="L113" s="1275"/>
      <c r="M113" s="1275">
        <v>4956.5274999999992</v>
      </c>
      <c r="N113" s="1275"/>
      <c r="O113" s="1275">
        <v>41</v>
      </c>
      <c r="P113" s="1279" t="s">
        <v>3797</v>
      </c>
    </row>
    <row r="114" spans="1:16" s="1279" customFormat="1">
      <c r="A114" s="1279">
        <v>1408</v>
      </c>
      <c r="B114" s="1366">
        <v>19000811</v>
      </c>
      <c r="C114" s="1279" t="s">
        <v>2545</v>
      </c>
      <c r="D114" s="1275">
        <v>4736.4066666666668</v>
      </c>
      <c r="E114" s="1365" t="s">
        <v>3772</v>
      </c>
      <c r="F114" s="1275"/>
      <c r="G114" s="1275"/>
      <c r="H114" s="1275"/>
      <c r="I114" s="1275">
        <v>4736.4066666666668</v>
      </c>
      <c r="J114" s="1333"/>
      <c r="K114" s="1275"/>
      <c r="L114" s="1275"/>
      <c r="M114" s="1275">
        <v>4736.4066666666668</v>
      </c>
      <c r="N114" s="1275"/>
      <c r="O114" s="1275">
        <v>42</v>
      </c>
      <c r="P114" s="1279" t="s">
        <v>3797</v>
      </c>
    </row>
    <row r="115" spans="1:16" s="1279" customFormat="1">
      <c r="A115" s="1279">
        <v>1421</v>
      </c>
      <c r="B115" s="1366">
        <v>19003041</v>
      </c>
      <c r="C115" s="1279" t="s">
        <v>3371</v>
      </c>
      <c r="D115" s="1275">
        <v>3572832.1408333331</v>
      </c>
      <c r="E115" s="1365" t="s">
        <v>3772</v>
      </c>
      <c r="F115" s="1275"/>
      <c r="G115" s="1275"/>
      <c r="H115" s="1275"/>
      <c r="I115" s="1275">
        <v>3572832.1408333331</v>
      </c>
      <c r="J115" s="1333"/>
      <c r="K115" s="1275"/>
      <c r="L115" s="1275"/>
      <c r="M115" s="1275">
        <v>3572832.1408333331</v>
      </c>
      <c r="N115" s="1275"/>
      <c r="O115" s="1275">
        <v>43</v>
      </c>
      <c r="P115" s="1279" t="s">
        <v>3905</v>
      </c>
    </row>
    <row r="116" spans="1:16" s="1279" customFormat="1">
      <c r="A116" s="1279">
        <v>1422</v>
      </c>
      <c r="B116" s="1366">
        <v>19003042</v>
      </c>
      <c r="C116" s="1279" t="s">
        <v>3300</v>
      </c>
      <c r="D116" s="1275">
        <v>3035091.1274999999</v>
      </c>
      <c r="E116" s="1365" t="s">
        <v>3772</v>
      </c>
      <c r="F116" s="1275"/>
      <c r="G116" s="1275"/>
      <c r="H116" s="1275"/>
      <c r="I116" s="1275">
        <v>3035091.1274999999</v>
      </c>
      <c r="J116" s="1333"/>
      <c r="K116" s="1275"/>
      <c r="L116" s="1275"/>
      <c r="M116" s="1275">
        <v>3035091.1274999999</v>
      </c>
      <c r="N116" s="1275"/>
      <c r="O116" s="1275">
        <v>44</v>
      </c>
      <c r="P116" s="1279" t="s">
        <v>3905</v>
      </c>
    </row>
    <row r="117" spans="1:16" s="1279" customFormat="1">
      <c r="A117" s="1279">
        <v>1423</v>
      </c>
      <c r="B117" s="1366">
        <v>19100012</v>
      </c>
      <c r="C117" s="1279" t="s">
        <v>691</v>
      </c>
      <c r="D117" s="1275">
        <v>13148882.504583335</v>
      </c>
      <c r="E117" s="1365" t="s">
        <v>3772</v>
      </c>
      <c r="F117" s="1275"/>
      <c r="G117" s="1275"/>
      <c r="H117" s="1275"/>
      <c r="I117" s="1275">
        <v>13148882.504583335</v>
      </c>
      <c r="J117" s="1333"/>
      <c r="K117" s="1275"/>
      <c r="L117" s="1275"/>
      <c r="M117" s="1275"/>
      <c r="N117" s="1275"/>
      <c r="O117" s="1275">
        <v>45</v>
      </c>
      <c r="P117" s="1279" t="s">
        <v>3834</v>
      </c>
    </row>
    <row r="118" spans="1:16" s="1279" customFormat="1">
      <c r="A118" s="1279">
        <v>1424</v>
      </c>
      <c r="B118" s="1366">
        <v>19100022</v>
      </c>
      <c r="C118" s="1279" t="s">
        <v>780</v>
      </c>
      <c r="D118" s="1275">
        <v>-10771168.288333334</v>
      </c>
      <c r="E118" s="1365" t="s">
        <v>3772</v>
      </c>
      <c r="F118" s="1275"/>
      <c r="G118" s="1275"/>
      <c r="H118" s="1275"/>
      <c r="I118" s="1275">
        <v>-10771168.288333334</v>
      </c>
      <c r="J118" s="1333"/>
      <c r="K118" s="1275"/>
      <c r="L118" s="1275"/>
      <c r="M118" s="1275"/>
      <c r="N118" s="1275"/>
      <c r="O118" s="1275">
        <v>46</v>
      </c>
      <c r="P118" s="1279" t="s">
        <v>3834</v>
      </c>
    </row>
    <row r="119" spans="1:16" s="1279" customFormat="1">
      <c r="A119" s="1279">
        <v>1425</v>
      </c>
      <c r="B119" s="1366">
        <v>19100132</v>
      </c>
      <c r="C119" s="1279" t="s">
        <v>683</v>
      </c>
      <c r="D119" s="1275">
        <v>-48197.27666666665</v>
      </c>
      <c r="E119" s="1365" t="s">
        <v>3772</v>
      </c>
      <c r="F119" s="1275"/>
      <c r="G119" s="1275"/>
      <c r="H119" s="1275"/>
      <c r="I119" s="1275">
        <v>-48197.27666666665</v>
      </c>
      <c r="J119" s="1333"/>
      <c r="K119" s="1275"/>
      <c r="L119" s="1275"/>
      <c r="M119" s="1275"/>
      <c r="N119" s="1275"/>
      <c r="O119" s="1275">
        <v>47</v>
      </c>
      <c r="P119" s="1279" t="s">
        <v>3834</v>
      </c>
    </row>
    <row r="120" spans="1:16" s="1279" customFormat="1">
      <c r="A120" s="1279">
        <v>1426</v>
      </c>
      <c r="B120" s="1366">
        <v>19100142</v>
      </c>
      <c r="C120" s="1279" t="s">
        <v>684</v>
      </c>
      <c r="D120" s="1275">
        <v>-279776.77083333331</v>
      </c>
      <c r="E120" s="1365" t="s">
        <v>3772</v>
      </c>
      <c r="F120" s="1275"/>
      <c r="G120" s="1275"/>
      <c r="H120" s="1275"/>
      <c r="I120" s="1275">
        <v>-279776.77083333331</v>
      </c>
      <c r="J120" s="1333"/>
      <c r="K120" s="1275"/>
      <c r="L120" s="1275"/>
      <c r="M120" s="1275"/>
      <c r="N120" s="1275"/>
      <c r="O120" s="1275">
        <v>48</v>
      </c>
      <c r="P120" s="1279" t="s">
        <v>3834</v>
      </c>
    </row>
    <row r="121" spans="1:16" s="1279" customFormat="1">
      <c r="A121" s="1279">
        <v>1427</v>
      </c>
      <c r="B121" s="1366">
        <v>19100152</v>
      </c>
      <c r="C121" s="1279" t="s">
        <v>1138</v>
      </c>
      <c r="D121" s="1275">
        <v>3408954.2974999999</v>
      </c>
      <c r="E121" s="1365" t="s">
        <v>3772</v>
      </c>
      <c r="F121" s="1275"/>
      <c r="G121" s="1275"/>
      <c r="H121" s="1275"/>
      <c r="I121" s="1275">
        <v>3408954.2974999999</v>
      </c>
      <c r="J121" s="1333"/>
      <c r="K121" s="1275"/>
      <c r="L121" s="1275"/>
      <c r="M121" s="1275"/>
      <c r="N121" s="1275"/>
      <c r="O121" s="1275">
        <v>49</v>
      </c>
      <c r="P121" s="1279" t="s">
        <v>3834</v>
      </c>
    </row>
    <row r="122" spans="1:16" s="1279" customFormat="1">
      <c r="A122" s="1279">
        <v>1428</v>
      </c>
      <c r="B122" s="1366">
        <v>19100162</v>
      </c>
      <c r="C122" s="1279" t="s">
        <v>907</v>
      </c>
      <c r="D122" s="1275">
        <v>-16581073.759166667</v>
      </c>
      <c r="E122" s="1365" t="s">
        <v>3772</v>
      </c>
      <c r="F122" s="1275"/>
      <c r="G122" s="1275"/>
      <c r="H122" s="1275"/>
      <c r="I122" s="1275">
        <v>-16581073.759166667</v>
      </c>
      <c r="J122" s="1333"/>
      <c r="K122" s="1275"/>
      <c r="L122" s="1275"/>
      <c r="M122" s="1275"/>
      <c r="N122" s="1275"/>
      <c r="O122" s="1275">
        <v>50</v>
      </c>
      <c r="P122" s="1279" t="s">
        <v>3834</v>
      </c>
    </row>
    <row r="123" spans="1:16" s="1279" customFormat="1" collapsed="1">
      <c r="A123" s="1298">
        <v>2069</v>
      </c>
      <c r="B123" s="1366">
        <v>25300071</v>
      </c>
      <c r="C123" s="1279" t="s">
        <v>2181</v>
      </c>
      <c r="D123" s="1286">
        <v>-182356536.33333334</v>
      </c>
      <c r="E123" s="1298" t="s">
        <v>3772</v>
      </c>
      <c r="F123" s="1275"/>
      <c r="G123" s="1275"/>
      <c r="H123" s="1275"/>
      <c r="I123" s="1275">
        <v>-182356536.33333334</v>
      </c>
      <c r="K123" s="1275"/>
      <c r="L123" s="1275"/>
      <c r="M123" s="1275">
        <v>-182356536.33333334</v>
      </c>
      <c r="N123" s="1333"/>
      <c r="O123" s="1275">
        <v>51</v>
      </c>
      <c r="P123" s="1279" t="s">
        <v>3906</v>
      </c>
    </row>
    <row r="124" spans="1:16" s="1279" customFormat="1">
      <c r="A124" s="1279">
        <v>2081</v>
      </c>
      <c r="B124" s="1366">
        <v>25300181</v>
      </c>
      <c r="C124" s="1279" t="s">
        <v>2169</v>
      </c>
      <c r="D124" s="1275">
        <v>-4299088.1933333343</v>
      </c>
      <c r="E124" s="1365" t="s">
        <v>3772</v>
      </c>
      <c r="F124" s="1275"/>
      <c r="G124" s="1275"/>
      <c r="H124" s="1275"/>
      <c r="I124" s="1275">
        <v>-4299088.1933333343</v>
      </c>
      <c r="J124" s="1333"/>
      <c r="K124" s="1275"/>
      <c r="L124" s="1275"/>
      <c r="M124" s="1275">
        <v>-4299088.1933333343</v>
      </c>
      <c r="N124" s="1275"/>
      <c r="O124" s="1275">
        <v>52</v>
      </c>
      <c r="P124" s="1279" t="s">
        <v>3828</v>
      </c>
    </row>
    <row r="125" spans="1:16" s="1279" customFormat="1">
      <c r="A125" s="1279">
        <v>2094</v>
      </c>
      <c r="B125" s="1366">
        <v>25300281</v>
      </c>
      <c r="C125" s="1279" t="s">
        <v>2560</v>
      </c>
      <c r="D125" s="1275">
        <v>-506118.33333333331</v>
      </c>
      <c r="E125" s="1365" t="s">
        <v>3772</v>
      </c>
      <c r="F125" s="1275"/>
      <c r="G125" s="1275"/>
      <c r="H125" s="1275"/>
      <c r="I125" s="1275">
        <v>-506118.33333333331</v>
      </c>
      <c r="J125" s="1333"/>
      <c r="K125" s="1275"/>
      <c r="L125" s="1275"/>
      <c r="M125" s="1275">
        <v>-506118.33333333331</v>
      </c>
      <c r="N125" s="1275"/>
      <c r="O125" s="1275">
        <v>53</v>
      </c>
      <c r="P125" s="1279" t="s">
        <v>3828</v>
      </c>
    </row>
    <row r="126" spans="1:16" s="1279" customFormat="1">
      <c r="A126" s="1279">
        <v>2117</v>
      </c>
      <c r="B126" s="1366">
        <v>25300541</v>
      </c>
      <c r="C126" s="1279" t="s">
        <v>910</v>
      </c>
      <c r="D126" s="1275">
        <v>-7996974.0566666657</v>
      </c>
      <c r="E126" s="1365" t="s">
        <v>3772</v>
      </c>
      <c r="F126" s="1275"/>
      <c r="G126" s="1275">
        <v>-7996974.0566666657</v>
      </c>
      <c r="H126" s="1275"/>
      <c r="I126" s="1275"/>
      <c r="J126" s="1333"/>
      <c r="K126" s="1275"/>
      <c r="L126" s="1275"/>
      <c r="M126" s="1275"/>
      <c r="N126" s="1275"/>
      <c r="O126" s="1275">
        <v>54</v>
      </c>
      <c r="P126" s="1279" t="s">
        <v>3892</v>
      </c>
    </row>
    <row r="127" spans="1:16" s="1279" customFormat="1">
      <c r="A127" s="1298">
        <v>2150</v>
      </c>
      <c r="B127" s="1373">
        <v>25300771</v>
      </c>
      <c r="C127" s="1279" t="s">
        <v>240</v>
      </c>
      <c r="D127" s="1286">
        <v>-5236199.4833333334</v>
      </c>
      <c r="E127" s="1298" t="s">
        <v>3772</v>
      </c>
      <c r="F127" s="1275"/>
      <c r="G127" s="1275">
        <f>+D127</f>
        <v>-5236199.4833333334</v>
      </c>
      <c r="H127" s="1275"/>
      <c r="I127" s="1275">
        <v>0</v>
      </c>
      <c r="K127" s="1275"/>
      <c r="L127" s="1275"/>
      <c r="M127" s="1275"/>
      <c r="N127" s="1333"/>
      <c r="O127" s="1275">
        <v>55</v>
      </c>
      <c r="P127" s="1279" t="s">
        <v>3831</v>
      </c>
    </row>
    <row r="128" spans="1:16" s="1279" customFormat="1">
      <c r="A128" s="1298">
        <v>2151</v>
      </c>
      <c r="B128" s="1373">
        <v>25300772</v>
      </c>
      <c r="C128" s="1279" t="s">
        <v>2257</v>
      </c>
      <c r="D128" s="1286">
        <v>625.07083333333333</v>
      </c>
      <c r="E128" s="1298" t="s">
        <v>3772</v>
      </c>
      <c r="F128" s="1275"/>
      <c r="G128" s="1275">
        <f>+D128</f>
        <v>625.07083333333333</v>
      </c>
      <c r="H128" s="1275"/>
      <c r="I128" s="1275">
        <v>0</v>
      </c>
      <c r="K128" s="1275"/>
      <c r="L128" s="1275"/>
      <c r="M128" s="1275"/>
      <c r="N128" s="1333"/>
      <c r="O128" s="1275">
        <v>56</v>
      </c>
      <c r="P128" s="1279" t="s">
        <v>3830</v>
      </c>
    </row>
    <row r="129" spans="1:16" s="1279" customFormat="1" collapsed="1">
      <c r="A129" s="1298">
        <v>2224</v>
      </c>
      <c r="B129" s="1373">
        <v>25400221</v>
      </c>
      <c r="C129" s="1279" t="s">
        <v>2188</v>
      </c>
      <c r="D129" s="1286">
        <v>-270301.46333333332</v>
      </c>
      <c r="E129" s="1298" t="s">
        <v>3772</v>
      </c>
      <c r="F129" s="1275"/>
      <c r="G129" s="1275"/>
      <c r="H129" s="1275"/>
      <c r="I129" s="1275">
        <v>-270301.46333333332</v>
      </c>
      <c r="K129" s="1275"/>
      <c r="L129" s="1275"/>
      <c r="M129" s="1275">
        <f>+I129</f>
        <v>-270301.46333333332</v>
      </c>
      <c r="N129" s="1333"/>
      <c r="O129" s="1275">
        <v>57</v>
      </c>
      <c r="P129" s="1279" t="s">
        <v>3789</v>
      </c>
    </row>
    <row r="130" spans="1:16" s="1279" customFormat="1" collapsed="1">
      <c r="A130" s="1298">
        <v>2230</v>
      </c>
      <c r="B130" s="1373">
        <v>25400261</v>
      </c>
      <c r="C130" s="1279" t="s">
        <v>2211</v>
      </c>
      <c r="D130" s="1286">
        <v>-93615823</v>
      </c>
      <c r="E130" s="1298" t="s">
        <v>3772</v>
      </c>
      <c r="F130" s="1275"/>
      <c r="G130" s="1275"/>
      <c r="H130" s="1275"/>
      <c r="I130" s="1275">
        <v>-93615823</v>
      </c>
      <c r="K130" s="1275"/>
      <c r="L130" s="1275"/>
      <c r="M130" s="1275">
        <f>+I130</f>
        <v>-93615823</v>
      </c>
      <c r="N130" s="1333"/>
      <c r="O130" s="1275">
        <v>58</v>
      </c>
      <c r="P130" s="1279" t="s">
        <v>3906</v>
      </c>
    </row>
    <row r="131" spans="1:16" s="1279" customFormat="1">
      <c r="A131" s="1279">
        <v>2233</v>
      </c>
      <c r="B131" s="1366">
        <v>25400291</v>
      </c>
      <c r="C131" s="1279" t="s">
        <v>2534</v>
      </c>
      <c r="D131" s="1275">
        <v>-506143.81583333336</v>
      </c>
      <c r="E131" s="1298" t="s">
        <v>3772</v>
      </c>
      <c r="F131" s="1275"/>
      <c r="G131" s="1275"/>
      <c r="H131" s="1275"/>
      <c r="I131" s="1275">
        <v>-506143.81583333336</v>
      </c>
      <c r="J131" s="1333"/>
      <c r="K131" s="1275"/>
      <c r="L131" s="1275"/>
      <c r="M131" s="1275">
        <v>-506143.81583333336</v>
      </c>
      <c r="N131" s="1275"/>
      <c r="O131" s="1275">
        <v>59</v>
      </c>
      <c r="P131" s="1279" t="s">
        <v>3789</v>
      </c>
    </row>
    <row r="132" spans="1:16" s="1279" customFormat="1">
      <c r="A132" s="1279">
        <v>2234</v>
      </c>
      <c r="B132" s="1366">
        <v>25400301</v>
      </c>
      <c r="C132" s="1279" t="s">
        <v>2552</v>
      </c>
      <c r="D132" s="1275">
        <v>-14161.522916666667</v>
      </c>
      <c r="E132" s="1298" t="s">
        <v>3772</v>
      </c>
      <c r="F132" s="1275"/>
      <c r="G132" s="1275"/>
      <c r="H132" s="1275"/>
      <c r="I132" s="1275">
        <v>-14161.522916666667</v>
      </c>
      <c r="J132" s="1333"/>
      <c r="K132" s="1275"/>
      <c r="L132" s="1275"/>
      <c r="M132" s="1275">
        <v>-14161.522916666667</v>
      </c>
      <c r="N132" s="1275"/>
      <c r="O132" s="1275">
        <v>60</v>
      </c>
      <c r="P132" s="1279" t="s">
        <v>3789</v>
      </c>
    </row>
    <row r="133" spans="1:16" s="1279" customFormat="1">
      <c r="A133" s="1279">
        <v>2235</v>
      </c>
      <c r="B133" s="1366">
        <v>25400311</v>
      </c>
      <c r="C133" s="1279" t="s">
        <v>2538</v>
      </c>
      <c r="D133" s="1275">
        <v>-13532.581666666665</v>
      </c>
      <c r="E133" s="1298" t="s">
        <v>3772</v>
      </c>
      <c r="F133" s="1275"/>
      <c r="G133" s="1275"/>
      <c r="H133" s="1275"/>
      <c r="I133" s="1275">
        <v>-13532.581666666665</v>
      </c>
      <c r="J133" s="1333"/>
      <c r="K133" s="1275"/>
      <c r="L133" s="1275"/>
      <c r="M133" s="1275">
        <v>-13532.581666666665</v>
      </c>
      <c r="N133" s="1275"/>
      <c r="O133" s="1275">
        <v>61</v>
      </c>
      <c r="P133" s="1279" t="s">
        <v>3789</v>
      </c>
    </row>
    <row r="134" spans="1:16" s="1279" customFormat="1" collapsed="1">
      <c r="A134" s="1279">
        <v>2238</v>
      </c>
      <c r="B134" s="1366">
        <v>25400341</v>
      </c>
      <c r="C134" s="1279" t="s">
        <v>2847</v>
      </c>
      <c r="D134" s="1275">
        <v>-285821.32666666666</v>
      </c>
      <c r="E134" s="1365" t="s">
        <v>3772</v>
      </c>
      <c r="F134" s="1275"/>
      <c r="G134" s="1275"/>
      <c r="H134" s="1275"/>
      <c r="I134" s="1275">
        <v>-285821.32666666666</v>
      </c>
      <c r="J134" s="1333"/>
      <c r="K134" s="1275"/>
      <c r="L134" s="1275"/>
      <c r="M134" s="1275">
        <v>-285821.32666666666</v>
      </c>
      <c r="N134" s="1275"/>
      <c r="O134" s="1275">
        <v>62</v>
      </c>
      <c r="P134" s="1279" t="s">
        <v>3787</v>
      </c>
    </row>
    <row r="135" spans="1:16" s="1279" customFormat="1">
      <c r="A135" s="1279">
        <v>2241</v>
      </c>
      <c r="B135" s="1366">
        <v>25400352</v>
      </c>
      <c r="C135" s="1279" t="s">
        <v>2850</v>
      </c>
      <c r="D135" s="1275">
        <v>-1424.93</v>
      </c>
      <c r="E135" s="1365" t="s">
        <v>3772</v>
      </c>
      <c r="F135" s="1275"/>
      <c r="G135" s="1275"/>
      <c r="H135" s="1275"/>
      <c r="I135" s="1275">
        <v>-1424.93</v>
      </c>
      <c r="J135" s="1333"/>
      <c r="K135" s="1275"/>
      <c r="L135" s="1275"/>
      <c r="M135" s="1275">
        <v>-1424.93</v>
      </c>
      <c r="N135" s="1275"/>
      <c r="O135" s="1275">
        <v>63</v>
      </c>
      <c r="P135" s="1279" t="s">
        <v>3787</v>
      </c>
    </row>
    <row r="136" spans="1:16" s="1279" customFormat="1">
      <c r="A136" s="1279">
        <v>2246</v>
      </c>
      <c r="B136" s="1366">
        <v>25400381</v>
      </c>
      <c r="C136" s="1279" t="s">
        <v>3004</v>
      </c>
      <c r="D136" s="1275">
        <v>-200522.52916666667</v>
      </c>
      <c r="E136" s="1365" t="s">
        <v>3772</v>
      </c>
      <c r="F136" s="1275"/>
      <c r="G136" s="1275"/>
      <c r="H136" s="1275"/>
      <c r="I136" s="1275">
        <v>-200522.52916666667</v>
      </c>
      <c r="J136" s="1333"/>
      <c r="K136" s="1275"/>
      <c r="L136" s="1275"/>
      <c r="M136" s="1275">
        <v>-200522.52916666667</v>
      </c>
      <c r="N136" s="1275"/>
      <c r="O136" s="1275">
        <v>64</v>
      </c>
      <c r="P136" s="1279" t="s">
        <v>3787</v>
      </c>
    </row>
    <row r="137" spans="1:16" s="1279" customFormat="1">
      <c r="A137" s="1279">
        <v>2247</v>
      </c>
      <c r="B137" s="1366">
        <v>25400391</v>
      </c>
      <c r="C137" s="1279" t="s">
        <v>3002</v>
      </c>
      <c r="D137" s="1275">
        <v>-136045.4025</v>
      </c>
      <c r="E137" s="1365" t="s">
        <v>3772</v>
      </c>
      <c r="F137" s="1275"/>
      <c r="G137" s="1275"/>
      <c r="H137" s="1275"/>
      <c r="I137" s="1275">
        <v>-136045.4025</v>
      </c>
      <c r="J137" s="1333"/>
      <c r="K137" s="1275"/>
      <c r="L137" s="1275"/>
      <c r="M137" s="1275">
        <v>-136045.4025</v>
      </c>
      <c r="N137" s="1275"/>
      <c r="O137" s="1275">
        <v>65</v>
      </c>
      <c r="P137" s="1279" t="s">
        <v>3787</v>
      </c>
    </row>
    <row r="138" spans="1:16" s="1279" customFormat="1">
      <c r="A138" s="1279">
        <v>2248</v>
      </c>
      <c r="B138" s="1366">
        <v>25400392</v>
      </c>
      <c r="C138" s="1279" t="s">
        <v>3036</v>
      </c>
      <c r="D138" s="1275">
        <v>-8671688.9358333331</v>
      </c>
      <c r="E138" s="1365" t="s">
        <v>3772</v>
      </c>
      <c r="F138" s="1275"/>
      <c r="G138" s="1275"/>
      <c r="H138" s="1275"/>
      <c r="I138" s="1275">
        <v>-8671688.9358333331</v>
      </c>
      <c r="J138" s="1333"/>
      <c r="K138" s="1275"/>
      <c r="L138" s="1275"/>
      <c r="M138" s="1275">
        <v>-8671688.9358333331</v>
      </c>
      <c r="N138" s="1275"/>
      <c r="O138" s="1275">
        <v>66</v>
      </c>
      <c r="P138" s="1279" t="s">
        <v>3787</v>
      </c>
    </row>
    <row r="139" spans="1:16" s="1279" customFormat="1">
      <c r="A139" s="1279">
        <v>2249</v>
      </c>
      <c r="B139" s="1366">
        <v>25400411</v>
      </c>
      <c r="C139" s="1279" t="s">
        <v>3071</v>
      </c>
      <c r="D139" s="1275">
        <v>-528.33416666666665</v>
      </c>
      <c r="E139" s="1365" t="s">
        <v>3772</v>
      </c>
      <c r="F139" s="1275"/>
      <c r="G139" s="1275"/>
      <c r="H139" s="1275"/>
      <c r="I139" s="1275">
        <v>-528.33416666666665</v>
      </c>
      <c r="J139" s="1333"/>
      <c r="K139" s="1275"/>
      <c r="L139" s="1275"/>
      <c r="M139" s="1275">
        <v>-528.33416666666665</v>
      </c>
      <c r="N139" s="1275"/>
      <c r="O139" s="1275">
        <v>67</v>
      </c>
      <c r="P139" s="1279" t="s">
        <v>3787</v>
      </c>
    </row>
    <row r="140" spans="1:16" s="1279" customFormat="1">
      <c r="A140" s="1279">
        <v>2256</v>
      </c>
      <c r="B140" s="1366">
        <v>25400471</v>
      </c>
      <c r="C140" s="1279" t="s">
        <v>3074</v>
      </c>
      <c r="D140" s="1275">
        <v>-3863.552916666667</v>
      </c>
      <c r="E140" s="1365" t="s">
        <v>3772</v>
      </c>
      <c r="F140" s="1275"/>
      <c r="G140" s="1275"/>
      <c r="H140" s="1275"/>
      <c r="I140" s="1275">
        <v>-3863.552916666667</v>
      </c>
      <c r="J140" s="1333"/>
      <c r="K140" s="1275"/>
      <c r="L140" s="1275"/>
      <c r="M140" s="1275">
        <v>-3863.552916666667</v>
      </c>
      <c r="N140" s="1275"/>
      <c r="O140" s="1275">
        <v>68</v>
      </c>
      <c r="P140" s="1279" t="s">
        <v>3787</v>
      </c>
    </row>
    <row r="141" spans="1:16" s="1279" customFormat="1">
      <c r="A141" s="1279">
        <v>2257</v>
      </c>
      <c r="B141" s="1366">
        <v>25400481</v>
      </c>
      <c r="C141" s="1279" t="s">
        <v>3075</v>
      </c>
      <c r="D141" s="1275">
        <v>671.44791666666663</v>
      </c>
      <c r="E141" s="1365" t="s">
        <v>3772</v>
      </c>
      <c r="F141" s="1275"/>
      <c r="G141" s="1275"/>
      <c r="H141" s="1275"/>
      <c r="I141" s="1275">
        <v>671.44791666666663</v>
      </c>
      <c r="J141" s="1333"/>
      <c r="K141" s="1275"/>
      <c r="L141" s="1275"/>
      <c r="M141" s="1275">
        <v>671.44791666666663</v>
      </c>
      <c r="N141" s="1275"/>
      <c r="O141" s="1275">
        <v>69</v>
      </c>
      <c r="P141" s="1279" t="s">
        <v>3787</v>
      </c>
    </row>
    <row r="142" spans="1:16" s="1279" customFormat="1">
      <c r="A142" s="1279">
        <v>2261</v>
      </c>
      <c r="B142" s="1366" t="s">
        <v>3373</v>
      </c>
      <c r="C142" s="1279" t="s">
        <v>3175</v>
      </c>
      <c r="D142" s="1275">
        <v>-10203838.330833333</v>
      </c>
      <c r="E142" s="1365" t="s">
        <v>3772</v>
      </c>
      <c r="F142" s="1275"/>
      <c r="G142" s="1275"/>
      <c r="H142" s="1275"/>
      <c r="I142" s="1275">
        <v>-10203838.330833333</v>
      </c>
      <c r="J142" s="1333"/>
      <c r="K142" s="1275"/>
      <c r="L142" s="1275"/>
      <c r="M142" s="1275">
        <v>-10203838.330833333</v>
      </c>
      <c r="N142" s="1275"/>
      <c r="O142" s="1275">
        <v>70</v>
      </c>
      <c r="P142" s="1279" t="s">
        <v>3787</v>
      </c>
    </row>
    <row r="143" spans="1:16" s="1279" customFormat="1">
      <c r="A143" s="1279">
        <v>2362</v>
      </c>
      <c r="B143" s="1366">
        <v>28300511</v>
      </c>
      <c r="C143" s="1279" t="s">
        <v>1113</v>
      </c>
      <c r="D143" s="1275">
        <v>-1336200.6875</v>
      </c>
      <c r="E143" s="1365" t="s">
        <v>3772</v>
      </c>
      <c r="F143" s="1275"/>
      <c r="G143" s="1275"/>
      <c r="H143" s="1275"/>
      <c r="I143" s="1275">
        <v>-1336200.6875</v>
      </c>
      <c r="J143" s="1333"/>
      <c r="K143" s="1275"/>
      <c r="L143" s="1275"/>
      <c r="M143" s="1275">
        <v>-1336200.6875</v>
      </c>
      <c r="N143" s="1275"/>
      <c r="O143" s="1275">
        <v>71</v>
      </c>
      <c r="P143" s="1279" t="s">
        <v>3788</v>
      </c>
    </row>
    <row r="144" spans="1:16" s="1279" customFormat="1">
      <c r="A144" s="1279">
        <v>2387</v>
      </c>
      <c r="B144" s="1366">
        <v>28302001</v>
      </c>
      <c r="C144" s="1279" t="s">
        <v>2874</v>
      </c>
      <c r="D144" s="1275">
        <v>-10026022.341666667</v>
      </c>
      <c r="E144" s="1365" t="s">
        <v>3772</v>
      </c>
      <c r="F144" s="1275"/>
      <c r="G144" s="1275"/>
      <c r="H144" s="1275"/>
      <c r="I144" s="1275">
        <v>-10026022.341666667</v>
      </c>
      <c r="J144" s="1333"/>
      <c r="K144" s="1275"/>
      <c r="L144" s="1275"/>
      <c r="M144" s="1275">
        <v>-10026022.341666667</v>
      </c>
      <c r="N144" s="1275"/>
      <c r="O144" s="1275">
        <v>72</v>
      </c>
      <c r="P144" s="1279" t="s">
        <v>3787</v>
      </c>
    </row>
    <row r="145" spans="1:16" s="1279" customFormat="1">
      <c r="A145" s="1279">
        <v>2388</v>
      </c>
      <c r="B145" s="1366">
        <v>28302002</v>
      </c>
      <c r="C145" s="1279" t="s">
        <v>2875</v>
      </c>
      <c r="D145" s="1275">
        <v>-24415660.201666668</v>
      </c>
      <c r="E145" s="1365" t="s">
        <v>3772</v>
      </c>
      <c r="F145" s="1275"/>
      <c r="G145" s="1275"/>
      <c r="H145" s="1275"/>
      <c r="I145" s="1275">
        <v>-24415660.201666668</v>
      </c>
      <c r="J145" s="1333"/>
      <c r="K145" s="1275"/>
      <c r="L145" s="1275"/>
      <c r="M145" s="1275">
        <v>-24415660.201666668</v>
      </c>
      <c r="N145" s="1275"/>
      <c r="O145" s="1275">
        <v>73</v>
      </c>
      <c r="P145" s="1279" t="s">
        <v>3787</v>
      </c>
    </row>
    <row r="146" spans="1:16" s="1279" customFormat="1">
      <c r="A146" s="1279">
        <v>2389</v>
      </c>
      <c r="B146" s="1366">
        <v>28302011</v>
      </c>
      <c r="C146" s="1279" t="s">
        <v>2876</v>
      </c>
      <c r="D146" s="1275">
        <v>-3616188.8541666674</v>
      </c>
      <c r="E146" s="1365" t="s">
        <v>3772</v>
      </c>
      <c r="F146" s="1275"/>
      <c r="G146" s="1275"/>
      <c r="H146" s="1275"/>
      <c r="I146" s="1275">
        <v>-3616188.8541666674</v>
      </c>
      <c r="J146" s="1333"/>
      <c r="K146" s="1275"/>
      <c r="L146" s="1275"/>
      <c r="M146" s="1275">
        <v>-3616188.8541666674</v>
      </c>
      <c r="N146" s="1275"/>
      <c r="O146" s="1275">
        <v>74</v>
      </c>
      <c r="P146" s="1279" t="s">
        <v>3787</v>
      </c>
    </row>
    <row r="147" spans="1:16" s="1279" customFormat="1">
      <c r="A147" s="1279">
        <v>2390</v>
      </c>
      <c r="B147" s="1366">
        <v>28302012</v>
      </c>
      <c r="C147" s="1279" t="s">
        <v>2877</v>
      </c>
      <c r="D147" s="1275">
        <v>-5894166.5770833334</v>
      </c>
      <c r="E147" s="1365" t="s">
        <v>3772</v>
      </c>
      <c r="F147" s="1275"/>
      <c r="G147" s="1275"/>
      <c r="H147" s="1275"/>
      <c r="I147" s="1275">
        <v>-5894166.5770833334</v>
      </c>
      <c r="J147" s="1333"/>
      <c r="K147" s="1275"/>
      <c r="L147" s="1275"/>
      <c r="M147" s="1275">
        <v>-5894166.5770833334</v>
      </c>
      <c r="N147" s="1275"/>
      <c r="O147" s="1275">
        <v>75</v>
      </c>
      <c r="P147" s="1279" t="s">
        <v>3787</v>
      </c>
    </row>
    <row r="148" spans="1:16" s="1279" customFormat="1">
      <c r="A148" s="1279">
        <v>2393</v>
      </c>
      <c r="B148" s="1366">
        <v>28302031</v>
      </c>
      <c r="C148" s="1279" t="s">
        <v>3015</v>
      </c>
      <c r="D148" s="1275">
        <v>-881479.0283333332</v>
      </c>
      <c r="E148" s="1365" t="s">
        <v>3772</v>
      </c>
      <c r="F148" s="1275"/>
      <c r="G148" s="1275"/>
      <c r="H148" s="1275"/>
      <c r="I148" s="1275">
        <v>-881479.0283333332</v>
      </c>
      <c r="J148" s="1333"/>
      <c r="K148" s="1275"/>
      <c r="L148" s="1275"/>
      <c r="M148" s="1275">
        <v>-881479.0283333332</v>
      </c>
      <c r="N148" s="1275"/>
      <c r="O148" s="1275">
        <v>76</v>
      </c>
      <c r="P148" s="1279" t="s">
        <v>3787</v>
      </c>
    </row>
    <row r="149" spans="1:16" s="1279" customFormat="1">
      <c r="A149" s="1279">
        <v>2391</v>
      </c>
      <c r="B149" s="1366">
        <v>28302021</v>
      </c>
      <c r="C149" s="1279" t="s">
        <v>2881</v>
      </c>
      <c r="D149" s="1275">
        <v>-11213887.471666666</v>
      </c>
      <c r="E149" s="1365" t="s">
        <v>3772</v>
      </c>
      <c r="F149" s="1275"/>
      <c r="G149" s="1275"/>
      <c r="H149" s="1275"/>
      <c r="I149" s="1275">
        <v>-11213887.471666666</v>
      </c>
      <c r="J149" s="1333"/>
      <c r="K149" s="1275"/>
      <c r="L149" s="1275"/>
      <c r="M149" s="1275">
        <v>-11213887.471666666</v>
      </c>
      <c r="N149" s="1275"/>
      <c r="O149" s="1275">
        <v>77</v>
      </c>
      <c r="P149" s="1279" t="s">
        <v>3825</v>
      </c>
    </row>
    <row r="150" spans="1:16" s="1279" customFormat="1">
      <c r="A150" s="1279">
        <v>2392</v>
      </c>
      <c r="B150" s="1366">
        <v>28302022</v>
      </c>
      <c r="C150" s="1279" t="s">
        <v>2880</v>
      </c>
      <c r="D150" s="1275">
        <v>-3889735.7295833337</v>
      </c>
      <c r="E150" s="1365" t="s">
        <v>3772</v>
      </c>
      <c r="F150" s="1275"/>
      <c r="G150" s="1275"/>
      <c r="H150" s="1275"/>
      <c r="I150" s="1275">
        <v>-3889735.7295833337</v>
      </c>
      <c r="J150" s="1333"/>
      <c r="K150" s="1275"/>
      <c r="L150" s="1275"/>
      <c r="M150" s="1275">
        <v>-3889735.7295833337</v>
      </c>
      <c r="N150" s="1275"/>
      <c r="O150" s="1275">
        <v>78</v>
      </c>
      <c r="P150" s="1279" t="s">
        <v>3825</v>
      </c>
    </row>
    <row r="152" spans="1:16">
      <c r="B152" s="140" t="s">
        <v>3908</v>
      </c>
      <c r="D152" s="1261">
        <f>SUM(D73:D151)</f>
        <v>83044922.750833392</v>
      </c>
    </row>
  </sheetData>
  <mergeCells count="2">
    <mergeCell ref="K5:M5"/>
    <mergeCell ref="K6:L6"/>
  </mergeCells>
  <conditionalFormatting sqref="C6">
    <cfRule type="cellIs" dxfId="7" priority="1" stopIfTrue="1" operator="equal">
      <formula>"NOT OK!"</formula>
    </cfRule>
    <cfRule type="cellIs" dxfId="6" priority="2" stopIfTrue="1" operator="equal">
      <formula>"OK!"</formula>
    </cfRule>
  </conditionalFormatting>
  <pageMargins left="0.25" right="0.25" top="0.75" bottom="0.75" header="0.3" footer="0.3"/>
  <pageSetup scale="50" fitToHeight="0" orientation="landscape"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3347"/>
  <sheetViews>
    <sheetView topLeftCell="C2380" workbookViewId="0">
      <selection activeCell="M2417" sqref="M2417"/>
    </sheetView>
  </sheetViews>
  <sheetFormatPr defaultRowHeight="13.2" outlineLevelRow="1"/>
  <cols>
    <col min="1" max="1" width="4.5546875" customWidth="1"/>
    <col min="2" max="2" width="14.109375" style="1250" customWidth="1"/>
    <col min="3" max="3" width="62" style="287" bestFit="1" customWidth="1"/>
    <col min="4" max="4" width="22.109375" style="534" bestFit="1" customWidth="1" collapsed="1"/>
    <col min="5" max="5" width="3.44140625" customWidth="1"/>
    <col min="6" max="7" width="16.33203125" style="926" bestFit="1" customWidth="1"/>
    <col min="8" max="8" width="18.33203125" style="926" bestFit="1" customWidth="1"/>
    <col min="9" max="9" width="18.88671875" style="926" bestFit="1" customWidth="1"/>
    <col min="10" max="10" width="1.44140625" style="927" customWidth="1"/>
    <col min="11" max="11" width="18.33203125" style="926" bestFit="1" customWidth="1"/>
    <col min="12" max="12" width="14.33203125" style="926" customWidth="1"/>
    <col min="13" max="13" width="17.5546875" style="926" bestFit="1" customWidth="1"/>
    <col min="14" max="14" width="12.5546875" style="959" bestFit="1" customWidth="1"/>
    <col min="15" max="15" width="9.109375" style="959"/>
  </cols>
  <sheetData>
    <row r="1" spans="1:15">
      <c r="B1" s="672"/>
      <c r="C1" s="964"/>
      <c r="D1" s="486"/>
      <c r="E1" s="15"/>
      <c r="F1" s="965"/>
      <c r="G1" s="965"/>
      <c r="H1" s="965"/>
      <c r="I1" s="965"/>
      <c r="J1" s="15"/>
      <c r="K1" s="965"/>
      <c r="L1" s="965"/>
      <c r="M1" s="965"/>
    </row>
    <row r="2" spans="1:15">
      <c r="B2" s="550" t="s">
        <v>642</v>
      </c>
      <c r="C2" s="522"/>
      <c r="D2" s="486"/>
      <c r="E2" s="15"/>
      <c r="F2" s="965"/>
      <c r="G2" s="965"/>
      <c r="H2" s="965"/>
      <c r="I2" s="965"/>
      <c r="J2" s="15"/>
      <c r="K2" s="1252">
        <f>[5]BS!AE2</f>
        <v>0.67179999999999995</v>
      </c>
      <c r="L2" s="965" t="str">
        <f>[5]BS!AF2</f>
        <v>September 2016 GRC Filing</v>
      </c>
      <c r="M2" s="965"/>
    </row>
    <row r="3" spans="1:15">
      <c r="B3" s="550" t="s">
        <v>839</v>
      </c>
      <c r="C3" s="109"/>
      <c r="D3" s="486"/>
      <c r="E3" s="15"/>
      <c r="F3" s="965"/>
      <c r="G3" s="965"/>
      <c r="H3" s="965"/>
      <c r="I3" s="965"/>
      <c r="J3" s="15"/>
      <c r="K3" s="1252">
        <f>[5]BS!AE3</f>
        <v>0.32819999999999999</v>
      </c>
      <c r="L3" s="965" t="str">
        <f>[5]BS!AF3</f>
        <v>September 2016 GRC Filing</v>
      </c>
      <c r="M3" s="965"/>
    </row>
    <row r="4" spans="1:15">
      <c r="B4" s="551"/>
      <c r="C4" s="552"/>
      <c r="D4" s="486"/>
      <c r="E4" s="15"/>
      <c r="F4" s="965"/>
      <c r="G4" s="965"/>
      <c r="H4" s="965"/>
      <c r="I4" s="965"/>
      <c r="J4" s="15"/>
      <c r="K4" s="965"/>
      <c r="L4" s="965"/>
      <c r="M4" s="965"/>
    </row>
    <row r="5" spans="1:15">
      <c r="B5" s="280"/>
      <c r="C5" s="109"/>
      <c r="D5" s="486"/>
      <c r="E5" s="15"/>
      <c r="F5" s="965"/>
      <c r="G5" s="965"/>
      <c r="H5" s="966" t="s">
        <v>67</v>
      </c>
      <c r="I5" s="965"/>
      <c r="J5" s="15"/>
      <c r="K5" s="1414" t="s">
        <v>75</v>
      </c>
      <c r="L5" s="1414"/>
      <c r="M5" s="1414"/>
    </row>
    <row r="6" spans="1:15" ht="13.8">
      <c r="B6" s="550"/>
      <c r="C6" s="553"/>
      <c r="D6" s="967"/>
      <c r="E6" s="15"/>
      <c r="F6" s="1240" t="s">
        <v>3662</v>
      </c>
      <c r="G6" s="1240" t="s">
        <v>3662</v>
      </c>
      <c r="H6" s="966" t="s">
        <v>70</v>
      </c>
      <c r="I6" s="966" t="s">
        <v>1548</v>
      </c>
      <c r="J6" s="15"/>
      <c r="K6" s="1415" t="s">
        <v>1957</v>
      </c>
      <c r="L6" s="1415"/>
      <c r="M6" s="966" t="s">
        <v>68</v>
      </c>
    </row>
    <row r="7" spans="1:15" s="13" customFormat="1">
      <c r="A7" s="13" t="s">
        <v>166</v>
      </c>
      <c r="B7" s="558" t="s">
        <v>1955</v>
      </c>
      <c r="C7" s="559" t="s">
        <v>529</v>
      </c>
      <c r="D7" s="968" t="s">
        <v>3626</v>
      </c>
      <c r="E7" s="109"/>
      <c r="F7" s="1247" t="s">
        <v>3663</v>
      </c>
      <c r="G7" s="1247" t="s">
        <v>3664</v>
      </c>
      <c r="H7" s="1247" t="s">
        <v>74</v>
      </c>
      <c r="I7" s="1247" t="s">
        <v>3665</v>
      </c>
      <c r="J7" s="109"/>
      <c r="K7" s="1246" t="s">
        <v>840</v>
      </c>
      <c r="L7" s="1246" t="s">
        <v>838</v>
      </c>
      <c r="M7" s="1247" t="s">
        <v>71</v>
      </c>
      <c r="N7" s="960" t="s">
        <v>3668</v>
      </c>
      <c r="O7" s="1258"/>
    </row>
    <row r="8" spans="1:15" s="13" customFormat="1" outlineLevel="1">
      <c r="A8" s="400">
        <v>1</v>
      </c>
      <c r="B8" s="397">
        <v>10100001</v>
      </c>
      <c r="C8" s="109" t="s">
        <v>788</v>
      </c>
      <c r="D8" s="969">
        <f>+[5]BS!Q8</f>
        <v>0</v>
      </c>
      <c r="E8" s="109"/>
      <c r="F8" s="486"/>
      <c r="G8" s="486"/>
      <c r="H8" s="486"/>
      <c r="I8" s="486">
        <f t="shared" ref="I8:I39" si="0">+D8</f>
        <v>0</v>
      </c>
      <c r="J8" s="109"/>
      <c r="K8" s="486"/>
      <c r="L8" s="486"/>
      <c r="M8" s="486"/>
      <c r="N8" s="1153">
        <f>SUM(K8:M8)</f>
        <v>0</v>
      </c>
      <c r="O8" s="1153">
        <f>N8-I8</f>
        <v>0</v>
      </c>
    </row>
    <row r="9" spans="1:15" s="13" customFormat="1" outlineLevel="1">
      <c r="A9" s="400">
        <v>2</v>
      </c>
      <c r="B9" s="397" t="s">
        <v>1014</v>
      </c>
      <c r="C9" s="109" t="s">
        <v>1022</v>
      </c>
      <c r="D9" s="969">
        <f>+[5]BS!Q9</f>
        <v>0</v>
      </c>
      <c r="E9" s="109"/>
      <c r="F9" s="486"/>
      <c r="G9" s="486"/>
      <c r="H9" s="486"/>
      <c r="I9" s="486">
        <f t="shared" si="0"/>
        <v>0</v>
      </c>
      <c r="J9" s="109"/>
      <c r="K9" s="486"/>
      <c r="L9" s="486"/>
      <c r="M9" s="486"/>
      <c r="N9" s="1153">
        <f t="shared" ref="N9:N72" si="1">SUM(K9:M9)</f>
        <v>0</v>
      </c>
      <c r="O9" s="1153">
        <f t="shared" ref="O9:O72" si="2">N9-I9</f>
        <v>0</v>
      </c>
    </row>
    <row r="10" spans="1:15" s="13" customFormat="1" outlineLevel="1">
      <c r="A10" s="400">
        <v>3</v>
      </c>
      <c r="B10" s="397">
        <v>10100011</v>
      </c>
      <c r="C10" s="109" t="s">
        <v>1522</v>
      </c>
      <c r="D10" s="969">
        <f>+[5]BS!Q10</f>
        <v>0</v>
      </c>
      <c r="E10" s="109"/>
      <c r="F10" s="486"/>
      <c r="G10" s="486"/>
      <c r="H10" s="486"/>
      <c r="I10" s="486">
        <f t="shared" si="0"/>
        <v>0</v>
      </c>
      <c r="J10" s="109"/>
      <c r="K10" s="486"/>
      <c r="L10" s="486"/>
      <c r="M10" s="486"/>
      <c r="N10" s="1153">
        <f t="shared" si="1"/>
        <v>0</v>
      </c>
      <c r="O10" s="1153">
        <f t="shared" si="2"/>
        <v>0</v>
      </c>
    </row>
    <row r="11" spans="1:15" s="13" customFormat="1" outlineLevel="1">
      <c r="A11" s="400">
        <v>4</v>
      </c>
      <c r="B11" s="397">
        <v>10100002</v>
      </c>
      <c r="C11" s="109" t="s">
        <v>789</v>
      </c>
      <c r="D11" s="969">
        <f>+[5]BS!Q11</f>
        <v>0</v>
      </c>
      <c r="E11" s="109"/>
      <c r="F11" s="486"/>
      <c r="G11" s="486"/>
      <c r="H11" s="486"/>
      <c r="I11" s="486">
        <f t="shared" si="0"/>
        <v>0</v>
      </c>
      <c r="J11" s="109"/>
      <c r="K11" s="486"/>
      <c r="L11" s="486"/>
      <c r="M11" s="486"/>
      <c r="N11" s="1153">
        <f t="shared" si="1"/>
        <v>0</v>
      </c>
      <c r="O11" s="1153">
        <f t="shared" si="2"/>
        <v>0</v>
      </c>
    </row>
    <row r="12" spans="1:15" s="13" customFormat="1" outlineLevel="1">
      <c r="A12" s="400">
        <v>5</v>
      </c>
      <c r="B12" s="397">
        <v>10100012</v>
      </c>
      <c r="C12" s="109" t="s">
        <v>544</v>
      </c>
      <c r="D12" s="969">
        <f>+[5]BS!Q12</f>
        <v>0</v>
      </c>
      <c r="E12" s="109"/>
      <c r="F12" s="486"/>
      <c r="G12" s="486"/>
      <c r="H12" s="486"/>
      <c r="I12" s="486">
        <f t="shared" si="0"/>
        <v>0</v>
      </c>
      <c r="J12" s="109"/>
      <c r="K12" s="486"/>
      <c r="L12" s="486"/>
      <c r="M12" s="486"/>
      <c r="N12" s="1153">
        <f t="shared" si="1"/>
        <v>0</v>
      </c>
      <c r="O12" s="1153">
        <f t="shared" si="2"/>
        <v>0</v>
      </c>
    </row>
    <row r="13" spans="1:15" s="13" customFormat="1" outlineLevel="1">
      <c r="A13" s="400">
        <v>6</v>
      </c>
      <c r="B13" s="397">
        <v>10100003</v>
      </c>
      <c r="C13" s="109" t="s">
        <v>1764</v>
      </c>
      <c r="D13" s="969">
        <f>+[5]BS!Q13</f>
        <v>0</v>
      </c>
      <c r="E13" s="109"/>
      <c r="F13" s="486"/>
      <c r="G13" s="486"/>
      <c r="H13" s="486"/>
      <c r="I13" s="486">
        <f t="shared" si="0"/>
        <v>0</v>
      </c>
      <c r="J13" s="109"/>
      <c r="K13" s="486"/>
      <c r="L13" s="486"/>
      <c r="M13" s="486"/>
      <c r="N13" s="1153">
        <f t="shared" si="1"/>
        <v>0</v>
      </c>
      <c r="O13" s="1153">
        <f t="shared" si="2"/>
        <v>0</v>
      </c>
    </row>
    <row r="14" spans="1:15" s="13" customFormat="1" outlineLevel="1">
      <c r="A14" s="400">
        <v>7</v>
      </c>
      <c r="B14" s="397" t="s">
        <v>1303</v>
      </c>
      <c r="C14" s="109" t="s">
        <v>1304</v>
      </c>
      <c r="D14" s="969">
        <f>+[5]BS!Q14</f>
        <v>0</v>
      </c>
      <c r="E14" s="109"/>
      <c r="F14" s="486"/>
      <c r="G14" s="486"/>
      <c r="H14" s="486"/>
      <c r="I14" s="486">
        <f t="shared" si="0"/>
        <v>0</v>
      </c>
      <c r="J14" s="109"/>
      <c r="K14" s="486"/>
      <c r="L14" s="486"/>
      <c r="M14" s="486"/>
      <c r="N14" s="1153">
        <f t="shared" si="1"/>
        <v>0</v>
      </c>
      <c r="O14" s="1153">
        <f t="shared" si="2"/>
        <v>0</v>
      </c>
    </row>
    <row r="15" spans="1:15" s="13" customFormat="1" outlineLevel="1">
      <c r="A15" s="400">
        <v>8</v>
      </c>
      <c r="B15" s="970">
        <v>10100501</v>
      </c>
      <c r="C15" s="109" t="s">
        <v>881</v>
      </c>
      <c r="D15" s="969">
        <f>+[5]BS!Q15</f>
        <v>9155191944.0112495</v>
      </c>
      <c r="E15" s="109"/>
      <c r="F15" s="486"/>
      <c r="G15" s="486"/>
      <c r="H15" s="486"/>
      <c r="I15" s="486">
        <f t="shared" si="0"/>
        <v>9155191944.0112495</v>
      </c>
      <c r="J15" s="109"/>
      <c r="K15" s="486">
        <f>I15</f>
        <v>9155191944.0112495</v>
      </c>
      <c r="L15" s="486"/>
      <c r="M15" s="486"/>
      <c r="N15" s="1153">
        <f t="shared" si="1"/>
        <v>9155191944.0112495</v>
      </c>
      <c r="O15" s="1153">
        <f t="shared" si="2"/>
        <v>0</v>
      </c>
    </row>
    <row r="16" spans="1:15" s="13" customFormat="1" outlineLevel="1">
      <c r="A16" s="400">
        <v>9</v>
      </c>
      <c r="B16" s="970">
        <v>10100502</v>
      </c>
      <c r="C16" s="109" t="s">
        <v>882</v>
      </c>
      <c r="D16" s="969">
        <f>+[5]BS!Q16</f>
        <v>3351244713.3825002</v>
      </c>
      <c r="E16" s="109"/>
      <c r="F16" s="486"/>
      <c r="G16" s="486"/>
      <c r="H16" s="486"/>
      <c r="I16" s="486">
        <f t="shared" si="0"/>
        <v>3351244713.3825002</v>
      </c>
      <c r="J16" s="109"/>
      <c r="K16" s="486"/>
      <c r="L16" s="486">
        <f>I16</f>
        <v>3351244713.3825002</v>
      </c>
      <c r="M16" s="486"/>
      <c r="N16" s="1153">
        <f t="shared" si="1"/>
        <v>3351244713.3825002</v>
      </c>
      <c r="O16" s="1153">
        <f t="shared" si="2"/>
        <v>0</v>
      </c>
    </row>
    <row r="17" spans="1:15" s="13" customFormat="1" outlineLevel="1">
      <c r="A17" s="400">
        <v>10</v>
      </c>
      <c r="B17" s="970">
        <v>10100503</v>
      </c>
      <c r="C17" s="109" t="s">
        <v>883</v>
      </c>
      <c r="D17" s="969">
        <f>+[5]BS!Q17</f>
        <v>485420918.7854166</v>
      </c>
      <c r="E17" s="109"/>
      <c r="F17" s="486"/>
      <c r="G17" s="486"/>
      <c r="H17" s="486"/>
      <c r="I17" s="486">
        <f t="shared" si="0"/>
        <v>485420918.7854166</v>
      </c>
      <c r="J17" s="109"/>
      <c r="K17" s="486">
        <f>I17*K2</f>
        <v>326105773.24004287</v>
      </c>
      <c r="L17" s="486">
        <f>I17*K3</f>
        <v>159315145.54537374</v>
      </c>
      <c r="M17" s="486"/>
      <c r="N17" s="1153">
        <f t="shared" si="1"/>
        <v>485420918.7854166</v>
      </c>
      <c r="O17" s="1153">
        <f t="shared" si="2"/>
        <v>0</v>
      </c>
    </row>
    <row r="18" spans="1:15" s="13" customFormat="1" outlineLevel="1">
      <c r="A18" s="400">
        <v>11</v>
      </c>
      <c r="B18" s="970">
        <v>10100601</v>
      </c>
      <c r="C18" s="109" t="s">
        <v>2966</v>
      </c>
      <c r="D18" s="969">
        <f>+[5]BS!Q18</f>
        <v>41339.383333333339</v>
      </c>
      <c r="E18" s="109"/>
      <c r="F18" s="486"/>
      <c r="G18" s="486"/>
      <c r="H18" s="486"/>
      <c r="I18" s="486">
        <f t="shared" si="0"/>
        <v>41339.383333333339</v>
      </c>
      <c r="J18" s="109"/>
      <c r="K18" s="486">
        <f>I18</f>
        <v>41339.383333333339</v>
      </c>
      <c r="L18" s="486"/>
      <c r="M18" s="486"/>
      <c r="N18" s="1153">
        <f t="shared" si="1"/>
        <v>41339.383333333339</v>
      </c>
      <c r="O18" s="1153">
        <f t="shared" si="2"/>
        <v>0</v>
      </c>
    </row>
    <row r="19" spans="1:15" s="13" customFormat="1" outlineLevel="1">
      <c r="A19" s="400">
        <v>12</v>
      </c>
      <c r="B19" s="970">
        <v>10100602</v>
      </c>
      <c r="C19" s="109" t="s">
        <v>2953</v>
      </c>
      <c r="D19" s="969">
        <f>+[5]BS!Q19</f>
        <v>15934.549166666666</v>
      </c>
      <c r="E19" s="109"/>
      <c r="F19" s="486"/>
      <c r="G19" s="486"/>
      <c r="H19" s="486"/>
      <c r="I19" s="486">
        <f t="shared" si="0"/>
        <v>15934.549166666666</v>
      </c>
      <c r="J19" s="109"/>
      <c r="K19" s="486"/>
      <c r="L19" s="486">
        <f>I19</f>
        <v>15934.549166666666</v>
      </c>
      <c r="M19" s="486"/>
      <c r="N19" s="1153">
        <f t="shared" si="1"/>
        <v>15934.549166666666</v>
      </c>
      <c r="O19" s="1153">
        <f t="shared" si="2"/>
        <v>0</v>
      </c>
    </row>
    <row r="20" spans="1:15" s="13" customFormat="1" outlineLevel="1">
      <c r="A20" s="400">
        <v>13</v>
      </c>
      <c r="B20" s="970" t="s">
        <v>3637</v>
      </c>
      <c r="C20" s="109" t="s">
        <v>3627</v>
      </c>
      <c r="D20" s="969">
        <f>+[5]BS!Q20</f>
        <v>5340626.2354166666</v>
      </c>
      <c r="E20" s="109"/>
      <c r="F20" s="486"/>
      <c r="G20" s="486"/>
      <c r="H20" s="486"/>
      <c r="I20" s="486">
        <f t="shared" si="0"/>
        <v>5340626.2354166666</v>
      </c>
      <c r="J20" s="109"/>
      <c r="K20" s="486">
        <f>I20</f>
        <v>5340626.2354166666</v>
      </c>
      <c r="L20" s="486"/>
      <c r="M20" s="486"/>
      <c r="N20" s="1153">
        <f t="shared" si="1"/>
        <v>5340626.2354166666</v>
      </c>
      <c r="O20" s="1153">
        <f t="shared" si="2"/>
        <v>0</v>
      </c>
    </row>
    <row r="21" spans="1:15" s="13" customFormat="1" outlineLevel="1">
      <c r="A21" s="400">
        <v>14</v>
      </c>
      <c r="B21" s="970" t="s">
        <v>3638</v>
      </c>
      <c r="C21" s="109" t="s">
        <v>3628</v>
      </c>
      <c r="D21" s="969">
        <f>+[5]BS!Q21</f>
        <v>-5340626.2354166666</v>
      </c>
      <c r="E21" s="109"/>
      <c r="F21" s="486"/>
      <c r="G21" s="486"/>
      <c r="H21" s="486"/>
      <c r="I21" s="486">
        <f t="shared" si="0"/>
        <v>-5340626.2354166666</v>
      </c>
      <c r="J21" s="109"/>
      <c r="K21" s="486">
        <f>I21</f>
        <v>-5340626.2354166666</v>
      </c>
      <c r="L21" s="486"/>
      <c r="M21" s="486"/>
      <c r="N21" s="1153">
        <f t="shared" si="1"/>
        <v>-5340626.2354166666</v>
      </c>
      <c r="O21" s="1153">
        <f t="shared" si="2"/>
        <v>0</v>
      </c>
    </row>
    <row r="22" spans="1:15" s="13" customFormat="1" outlineLevel="1">
      <c r="A22" s="400">
        <v>15</v>
      </c>
      <c r="B22" s="397">
        <v>10110001</v>
      </c>
      <c r="C22" s="109" t="s">
        <v>1195</v>
      </c>
      <c r="D22" s="969">
        <f>+[5]BS!Q22</f>
        <v>0</v>
      </c>
      <c r="E22" s="109"/>
      <c r="F22" s="486"/>
      <c r="G22" s="486"/>
      <c r="H22" s="486"/>
      <c r="I22" s="486">
        <f t="shared" si="0"/>
        <v>0</v>
      </c>
      <c r="J22" s="109"/>
      <c r="K22" s="486"/>
      <c r="L22" s="486"/>
      <c r="M22" s="486"/>
      <c r="N22" s="1153">
        <f t="shared" si="1"/>
        <v>0</v>
      </c>
      <c r="O22" s="1153">
        <f t="shared" si="2"/>
        <v>0</v>
      </c>
    </row>
    <row r="23" spans="1:15" s="13" customFormat="1" outlineLevel="1">
      <c r="A23" s="400">
        <v>16</v>
      </c>
      <c r="B23" s="397">
        <v>10110003</v>
      </c>
      <c r="C23" s="109" t="s">
        <v>2011</v>
      </c>
      <c r="D23" s="969">
        <f>+[5]BS!Q23</f>
        <v>0</v>
      </c>
      <c r="E23" s="109"/>
      <c r="F23" s="486"/>
      <c r="G23" s="486"/>
      <c r="H23" s="486"/>
      <c r="I23" s="486">
        <f t="shared" si="0"/>
        <v>0</v>
      </c>
      <c r="J23" s="109"/>
      <c r="K23" s="486"/>
      <c r="L23" s="486"/>
      <c r="M23" s="486"/>
      <c r="N23" s="1153">
        <f t="shared" si="1"/>
        <v>0</v>
      </c>
      <c r="O23" s="1153">
        <f t="shared" si="2"/>
        <v>0</v>
      </c>
    </row>
    <row r="24" spans="1:15" s="13" customFormat="1" outlineLevel="1">
      <c r="A24" s="400">
        <v>17</v>
      </c>
      <c r="B24" s="397">
        <v>10110011</v>
      </c>
      <c r="C24" s="109" t="s">
        <v>1388</v>
      </c>
      <c r="D24" s="969">
        <f>+[5]BS!Q24</f>
        <v>0</v>
      </c>
      <c r="E24" s="109"/>
      <c r="F24" s="486"/>
      <c r="G24" s="486"/>
      <c r="H24" s="486"/>
      <c r="I24" s="486">
        <f t="shared" si="0"/>
        <v>0</v>
      </c>
      <c r="J24" s="109"/>
      <c r="K24" s="486"/>
      <c r="L24" s="486"/>
      <c r="M24" s="486"/>
      <c r="N24" s="1153">
        <f t="shared" si="1"/>
        <v>0</v>
      </c>
      <c r="O24" s="1153">
        <f t="shared" si="2"/>
        <v>0</v>
      </c>
    </row>
    <row r="25" spans="1:15" s="13" customFormat="1" outlineLevel="1">
      <c r="A25" s="400">
        <v>18</v>
      </c>
      <c r="B25" s="397">
        <v>10110013</v>
      </c>
      <c r="C25" s="109" t="s">
        <v>2295</v>
      </c>
      <c r="D25" s="969">
        <f>+[5]BS!Q25</f>
        <v>189115.43416666667</v>
      </c>
      <c r="E25" s="109"/>
      <c r="F25" s="486"/>
      <c r="G25" s="486"/>
      <c r="H25" s="486"/>
      <c r="I25" s="486">
        <f t="shared" si="0"/>
        <v>189115.43416666667</v>
      </c>
      <c r="J25" s="109"/>
      <c r="K25" s="486"/>
      <c r="L25" s="486"/>
      <c r="M25" s="486">
        <f>I25</f>
        <v>189115.43416666667</v>
      </c>
      <c r="N25" s="1153">
        <f t="shared" si="1"/>
        <v>189115.43416666667</v>
      </c>
      <c r="O25" s="1153">
        <f t="shared" si="2"/>
        <v>0</v>
      </c>
    </row>
    <row r="26" spans="1:15" s="13" customFormat="1" outlineLevel="1">
      <c r="A26" s="400">
        <v>19</v>
      </c>
      <c r="B26" s="397">
        <v>10110021</v>
      </c>
      <c r="C26" s="109" t="s">
        <v>1430</v>
      </c>
      <c r="D26" s="969">
        <f>+[5]BS!Q26</f>
        <v>0</v>
      </c>
      <c r="E26" s="109"/>
      <c r="F26" s="486"/>
      <c r="G26" s="486"/>
      <c r="H26" s="486"/>
      <c r="I26" s="486">
        <f t="shared" si="0"/>
        <v>0</v>
      </c>
      <c r="J26" s="109"/>
      <c r="K26" s="486"/>
      <c r="L26" s="486"/>
      <c r="M26" s="486"/>
      <c r="N26" s="1153">
        <f t="shared" si="1"/>
        <v>0</v>
      </c>
      <c r="O26" s="1153">
        <f t="shared" si="2"/>
        <v>0</v>
      </c>
    </row>
    <row r="27" spans="1:15" s="13" customFormat="1" outlineLevel="1">
      <c r="A27" s="400">
        <v>20</v>
      </c>
      <c r="B27" s="397">
        <v>10191001</v>
      </c>
      <c r="C27" s="109" t="s">
        <v>1354</v>
      </c>
      <c r="D27" s="969">
        <f>+[5]BS!Q27</f>
        <v>0</v>
      </c>
      <c r="E27" s="109"/>
      <c r="F27" s="486"/>
      <c r="G27" s="486"/>
      <c r="H27" s="486"/>
      <c r="I27" s="486">
        <f t="shared" si="0"/>
        <v>0</v>
      </c>
      <c r="J27" s="109"/>
      <c r="K27" s="486"/>
      <c r="L27" s="486"/>
      <c r="M27" s="486"/>
      <c r="N27" s="1153">
        <f t="shared" si="1"/>
        <v>0</v>
      </c>
      <c r="O27" s="1153">
        <f t="shared" si="2"/>
        <v>0</v>
      </c>
    </row>
    <row r="28" spans="1:15" s="13" customFormat="1" outlineLevel="1">
      <c r="A28" s="400">
        <v>21</v>
      </c>
      <c r="B28" s="397">
        <v>10200001</v>
      </c>
      <c r="C28" s="109" t="s">
        <v>1832</v>
      </c>
      <c r="D28" s="969">
        <f>+[5]BS!Q28</f>
        <v>0</v>
      </c>
      <c r="E28" s="109"/>
      <c r="F28" s="486"/>
      <c r="G28" s="486"/>
      <c r="H28" s="486"/>
      <c r="I28" s="486">
        <f t="shared" si="0"/>
        <v>0</v>
      </c>
      <c r="J28" s="109"/>
      <c r="K28" s="486"/>
      <c r="L28" s="486"/>
      <c r="M28" s="486"/>
      <c r="N28" s="1153">
        <f t="shared" si="1"/>
        <v>0</v>
      </c>
      <c r="O28" s="1153">
        <f t="shared" si="2"/>
        <v>0</v>
      </c>
    </row>
    <row r="29" spans="1:15" s="13" customFormat="1" outlineLevel="1">
      <c r="A29" s="400">
        <v>22</v>
      </c>
      <c r="B29" s="397">
        <v>10200011</v>
      </c>
      <c r="C29" s="109" t="s">
        <v>617</v>
      </c>
      <c r="D29" s="969">
        <f>+[5]BS!Q29</f>
        <v>0</v>
      </c>
      <c r="E29" s="109"/>
      <c r="F29" s="486"/>
      <c r="G29" s="486"/>
      <c r="H29" s="486"/>
      <c r="I29" s="486">
        <f t="shared" si="0"/>
        <v>0</v>
      </c>
      <c r="J29" s="109"/>
      <c r="K29" s="486"/>
      <c r="L29" s="486"/>
      <c r="M29" s="486"/>
      <c r="N29" s="1153">
        <f t="shared" si="1"/>
        <v>0</v>
      </c>
      <c r="O29" s="1153">
        <f t="shared" si="2"/>
        <v>0</v>
      </c>
    </row>
    <row r="30" spans="1:15" s="13" customFormat="1" outlineLevel="1">
      <c r="A30" s="400">
        <v>23</v>
      </c>
      <c r="B30" s="397">
        <v>10200501</v>
      </c>
      <c r="C30" s="109" t="s">
        <v>2621</v>
      </c>
      <c r="D30" s="969">
        <f>+[5]BS!Q30</f>
        <v>0</v>
      </c>
      <c r="E30" s="109"/>
      <c r="F30" s="486"/>
      <c r="G30" s="486"/>
      <c r="H30" s="486"/>
      <c r="I30" s="486">
        <f t="shared" si="0"/>
        <v>0</v>
      </c>
      <c r="J30" s="109"/>
      <c r="K30" s="486"/>
      <c r="L30" s="486"/>
      <c r="M30" s="486"/>
      <c r="N30" s="1153">
        <f t="shared" si="1"/>
        <v>0</v>
      </c>
      <c r="O30" s="1153">
        <f t="shared" si="2"/>
        <v>0</v>
      </c>
    </row>
    <row r="31" spans="1:15" s="13" customFormat="1" outlineLevel="1">
      <c r="A31" s="400">
        <v>24</v>
      </c>
      <c r="B31" s="397">
        <v>10500001</v>
      </c>
      <c r="C31" s="109" t="s">
        <v>1682</v>
      </c>
      <c r="D31" s="969">
        <f>+[5]BS!Q31</f>
        <v>0</v>
      </c>
      <c r="E31" s="109"/>
      <c r="F31" s="486"/>
      <c r="G31" s="486"/>
      <c r="H31" s="486"/>
      <c r="I31" s="486">
        <f t="shared" si="0"/>
        <v>0</v>
      </c>
      <c r="J31" s="109"/>
      <c r="K31" s="486"/>
      <c r="L31" s="486"/>
      <c r="M31" s="486"/>
      <c r="N31" s="1153">
        <f t="shared" si="1"/>
        <v>0</v>
      </c>
      <c r="O31" s="1153">
        <f t="shared" si="2"/>
        <v>0</v>
      </c>
    </row>
    <row r="32" spans="1:15" s="13" customFormat="1" outlineLevel="1">
      <c r="A32" s="400">
        <v>25</v>
      </c>
      <c r="B32" s="397">
        <v>10500002</v>
      </c>
      <c r="C32" s="109" t="s">
        <v>674</v>
      </c>
      <c r="D32" s="969">
        <f>+[5]BS!Q32</f>
        <v>0</v>
      </c>
      <c r="E32" s="109"/>
      <c r="F32" s="486"/>
      <c r="G32" s="486"/>
      <c r="H32" s="486"/>
      <c r="I32" s="486">
        <f t="shared" si="0"/>
        <v>0</v>
      </c>
      <c r="J32" s="109"/>
      <c r="K32" s="486"/>
      <c r="L32" s="486"/>
      <c r="M32" s="486"/>
      <c r="N32" s="1153">
        <f t="shared" si="1"/>
        <v>0</v>
      </c>
      <c r="O32" s="1153">
        <f t="shared" si="2"/>
        <v>0</v>
      </c>
    </row>
    <row r="33" spans="1:15" s="13" customFormat="1" outlineLevel="1">
      <c r="A33" s="400">
        <v>26</v>
      </c>
      <c r="B33" s="970">
        <v>10500501</v>
      </c>
      <c r="C33" s="109" t="s">
        <v>884</v>
      </c>
      <c r="D33" s="969">
        <f>+[5]BS!Q33</f>
        <v>49313213.286249995</v>
      </c>
      <c r="E33" s="109"/>
      <c r="F33" s="486"/>
      <c r="G33" s="486"/>
      <c r="H33" s="486"/>
      <c r="I33" s="486">
        <f t="shared" si="0"/>
        <v>49313213.286249995</v>
      </c>
      <c r="J33" s="109"/>
      <c r="K33" s="486">
        <f>I33</f>
        <v>49313213.286249995</v>
      </c>
      <c r="L33" s="486"/>
      <c r="M33" s="486"/>
      <c r="N33" s="1153">
        <f t="shared" si="1"/>
        <v>49313213.286249995</v>
      </c>
      <c r="O33" s="1153">
        <f t="shared" si="2"/>
        <v>0</v>
      </c>
    </row>
    <row r="34" spans="1:15" s="13" customFormat="1" outlineLevel="1">
      <c r="A34" s="400">
        <v>27</v>
      </c>
      <c r="B34" s="970">
        <v>10500502</v>
      </c>
      <c r="C34" s="109" t="s">
        <v>885</v>
      </c>
      <c r="D34" s="969">
        <f>+[5]BS!Q34</f>
        <v>3591494.7587500005</v>
      </c>
      <c r="E34" s="109"/>
      <c r="F34" s="486"/>
      <c r="G34" s="486"/>
      <c r="H34" s="486"/>
      <c r="I34" s="486">
        <f t="shared" si="0"/>
        <v>3591494.7587500005</v>
      </c>
      <c r="J34" s="109"/>
      <c r="K34" s="486"/>
      <c r="L34" s="486">
        <f>I34</f>
        <v>3591494.7587500005</v>
      </c>
      <c r="M34" s="486"/>
      <c r="N34" s="1153">
        <f t="shared" si="1"/>
        <v>3591494.7587500005</v>
      </c>
      <c r="O34" s="1153">
        <f t="shared" si="2"/>
        <v>0</v>
      </c>
    </row>
    <row r="35" spans="1:15" s="13" customFormat="1" outlineLevel="1">
      <c r="A35" s="400">
        <v>28</v>
      </c>
      <c r="B35" s="970">
        <v>10500503</v>
      </c>
      <c r="C35" s="109" t="s">
        <v>1127</v>
      </c>
      <c r="D35" s="969">
        <f>+[5]BS!Q35</f>
        <v>0</v>
      </c>
      <c r="E35" s="109"/>
      <c r="F35" s="486"/>
      <c r="G35" s="486"/>
      <c r="H35" s="486"/>
      <c r="I35" s="486">
        <f t="shared" si="0"/>
        <v>0</v>
      </c>
      <c r="J35" s="109"/>
      <c r="K35" s="486"/>
      <c r="L35" s="486"/>
      <c r="M35" s="486"/>
      <c r="N35" s="1153">
        <f t="shared" si="1"/>
        <v>0</v>
      </c>
      <c r="O35" s="1153">
        <f t="shared" si="2"/>
        <v>0</v>
      </c>
    </row>
    <row r="36" spans="1:15" s="13" customFormat="1" outlineLevel="1">
      <c r="A36" s="400">
        <v>29</v>
      </c>
      <c r="B36" s="970">
        <v>10600501</v>
      </c>
      <c r="C36" s="109" t="s">
        <v>886</v>
      </c>
      <c r="D36" s="969">
        <f>+[5]BS!Q36</f>
        <v>37116885.302500002</v>
      </c>
      <c r="E36" s="109"/>
      <c r="F36" s="486"/>
      <c r="G36" s="486"/>
      <c r="H36" s="486"/>
      <c r="I36" s="486">
        <f t="shared" si="0"/>
        <v>37116885.302500002</v>
      </c>
      <c r="J36" s="109"/>
      <c r="K36" s="486">
        <f>I36</f>
        <v>37116885.302500002</v>
      </c>
      <c r="L36" s="486"/>
      <c r="M36" s="486"/>
      <c r="N36" s="1153">
        <f t="shared" si="1"/>
        <v>37116885.302500002</v>
      </c>
      <c r="O36" s="1153">
        <f t="shared" si="2"/>
        <v>0</v>
      </c>
    </row>
    <row r="37" spans="1:15" s="13" customFormat="1" outlineLevel="1">
      <c r="A37" s="400">
        <v>30</v>
      </c>
      <c r="B37" s="970">
        <v>10600502</v>
      </c>
      <c r="C37" s="109" t="s">
        <v>887</v>
      </c>
      <c r="D37" s="969">
        <f>+[5]BS!Q37</f>
        <v>34157043.102499999</v>
      </c>
      <c r="E37" s="109"/>
      <c r="F37" s="486"/>
      <c r="G37" s="486"/>
      <c r="H37" s="486"/>
      <c r="I37" s="486">
        <f t="shared" si="0"/>
        <v>34157043.102499999</v>
      </c>
      <c r="J37" s="109"/>
      <c r="K37" s="486"/>
      <c r="L37" s="486">
        <f>I37</f>
        <v>34157043.102499999</v>
      </c>
      <c r="M37" s="486"/>
      <c r="N37" s="1153">
        <f t="shared" si="1"/>
        <v>34157043.102499999</v>
      </c>
      <c r="O37" s="1153">
        <f t="shared" si="2"/>
        <v>0</v>
      </c>
    </row>
    <row r="38" spans="1:15" s="13" customFormat="1" outlineLevel="1">
      <c r="A38" s="400">
        <v>31</v>
      </c>
      <c r="B38" s="970">
        <v>10600503</v>
      </c>
      <c r="C38" s="109" t="s">
        <v>1062</v>
      </c>
      <c r="D38" s="969">
        <f>+[5]BS!Q38</f>
        <v>625893.46624999994</v>
      </c>
      <c r="E38" s="109"/>
      <c r="F38" s="486"/>
      <c r="G38" s="486"/>
      <c r="H38" s="486"/>
      <c r="I38" s="486">
        <f t="shared" si="0"/>
        <v>625893.46624999994</v>
      </c>
      <c r="J38" s="109"/>
      <c r="K38" s="486">
        <f>I38*K2</f>
        <v>420475.23062674992</v>
      </c>
      <c r="L38" s="486">
        <f>I38*K3</f>
        <v>205418.23562324999</v>
      </c>
      <c r="M38" s="486"/>
      <c r="N38" s="1153">
        <f t="shared" si="1"/>
        <v>625893.46624999994</v>
      </c>
      <c r="O38" s="1153">
        <f t="shared" si="2"/>
        <v>0</v>
      </c>
    </row>
    <row r="39" spans="1:15" s="13" customFormat="1" outlineLevel="1">
      <c r="A39" s="400">
        <v>32</v>
      </c>
      <c r="B39" s="970">
        <v>10600601</v>
      </c>
      <c r="C39" s="109" t="s">
        <v>3204</v>
      </c>
      <c r="D39" s="969">
        <f>+[5]BS!Q39</f>
        <v>0</v>
      </c>
      <c r="E39" s="109"/>
      <c r="F39" s="486"/>
      <c r="G39" s="486"/>
      <c r="H39" s="486"/>
      <c r="I39" s="486">
        <f t="shared" si="0"/>
        <v>0</v>
      </c>
      <c r="J39" s="109"/>
      <c r="K39" s="486"/>
      <c r="L39" s="486"/>
      <c r="M39" s="486"/>
      <c r="N39" s="1153">
        <f t="shared" si="1"/>
        <v>0</v>
      </c>
      <c r="O39" s="1153">
        <f t="shared" si="2"/>
        <v>0</v>
      </c>
    </row>
    <row r="40" spans="1:15" s="13" customFormat="1" outlineLevel="1">
      <c r="A40" s="400">
        <v>33</v>
      </c>
      <c r="B40" s="970">
        <v>10600602</v>
      </c>
      <c r="C40" s="109" t="s">
        <v>3205</v>
      </c>
      <c r="D40" s="969">
        <f>+[5]BS!Q40</f>
        <v>0</v>
      </c>
      <c r="E40" s="109"/>
      <c r="F40" s="486"/>
      <c r="G40" s="486"/>
      <c r="H40" s="486"/>
      <c r="I40" s="486">
        <f t="shared" ref="I40:I71" si="3">+D40</f>
        <v>0</v>
      </c>
      <c r="J40" s="109"/>
      <c r="K40" s="486"/>
      <c r="L40" s="486"/>
      <c r="M40" s="486"/>
      <c r="N40" s="1153">
        <f t="shared" si="1"/>
        <v>0</v>
      </c>
      <c r="O40" s="1153">
        <f t="shared" si="2"/>
        <v>0</v>
      </c>
    </row>
    <row r="41" spans="1:15" s="13" customFormat="1" outlineLevel="1">
      <c r="A41" s="400">
        <v>34</v>
      </c>
      <c r="B41" s="970">
        <v>10600603</v>
      </c>
      <c r="C41" s="109" t="s">
        <v>3206</v>
      </c>
      <c r="D41" s="969">
        <f>+[5]BS!Q41</f>
        <v>5180.4749999999995</v>
      </c>
      <c r="E41" s="109"/>
      <c r="F41" s="486"/>
      <c r="G41" s="486"/>
      <c r="H41" s="486"/>
      <c r="I41" s="486">
        <f t="shared" si="3"/>
        <v>5180.4749999999995</v>
      </c>
      <c r="J41" s="109"/>
      <c r="K41" s="486">
        <f>I41*K2</f>
        <v>3480.2431049999996</v>
      </c>
      <c r="L41" s="486">
        <f>I41*K3</f>
        <v>1700.2318949999997</v>
      </c>
      <c r="M41" s="486"/>
      <c r="N41" s="1153">
        <f t="shared" si="1"/>
        <v>5180.4749999999995</v>
      </c>
      <c r="O41" s="1153">
        <f t="shared" si="2"/>
        <v>0</v>
      </c>
    </row>
    <row r="42" spans="1:15" s="13" customFormat="1" outlineLevel="1">
      <c r="A42" s="400">
        <v>35</v>
      </c>
      <c r="B42" s="397">
        <v>10700001</v>
      </c>
      <c r="C42" s="109" t="s">
        <v>1559</v>
      </c>
      <c r="D42" s="969">
        <f>+[5]BS!Q42</f>
        <v>0</v>
      </c>
      <c r="E42" s="109"/>
      <c r="F42" s="486"/>
      <c r="G42" s="486"/>
      <c r="H42" s="486"/>
      <c r="I42" s="486">
        <f t="shared" si="3"/>
        <v>0</v>
      </c>
      <c r="J42" s="109"/>
      <c r="K42" s="486"/>
      <c r="L42" s="486"/>
      <c r="M42" s="486"/>
      <c r="N42" s="1153">
        <f t="shared" si="1"/>
        <v>0</v>
      </c>
      <c r="O42" s="1153">
        <f t="shared" si="2"/>
        <v>0</v>
      </c>
    </row>
    <row r="43" spans="1:15" s="13" customFormat="1" outlineLevel="1">
      <c r="A43" s="400">
        <v>36</v>
      </c>
      <c r="B43" s="397">
        <v>10700002</v>
      </c>
      <c r="C43" s="109" t="s">
        <v>1561</v>
      </c>
      <c r="D43" s="969">
        <f>+[5]BS!Q43</f>
        <v>0</v>
      </c>
      <c r="E43" s="109"/>
      <c r="F43" s="486"/>
      <c r="G43" s="486"/>
      <c r="H43" s="486"/>
      <c r="I43" s="486">
        <f t="shared" si="3"/>
        <v>0</v>
      </c>
      <c r="J43" s="109"/>
      <c r="K43" s="486"/>
      <c r="L43" s="486"/>
      <c r="M43" s="486"/>
      <c r="N43" s="1153">
        <f t="shared" si="1"/>
        <v>0</v>
      </c>
      <c r="O43" s="1153">
        <f t="shared" si="2"/>
        <v>0</v>
      </c>
    </row>
    <row r="44" spans="1:15" s="13" customFormat="1" outlineLevel="1">
      <c r="A44" s="400">
        <v>37</v>
      </c>
      <c r="B44" s="397">
        <v>10700003</v>
      </c>
      <c r="C44" s="109" t="s">
        <v>1953</v>
      </c>
      <c r="D44" s="969">
        <f>+[5]BS!Q44</f>
        <v>0</v>
      </c>
      <c r="E44" s="109"/>
      <c r="F44" s="486"/>
      <c r="G44" s="486"/>
      <c r="H44" s="486"/>
      <c r="I44" s="486">
        <f t="shared" si="3"/>
        <v>0</v>
      </c>
      <c r="J44" s="109"/>
      <c r="K44" s="486"/>
      <c r="L44" s="486"/>
      <c r="M44" s="486"/>
      <c r="N44" s="1153">
        <f t="shared" si="1"/>
        <v>0</v>
      </c>
      <c r="O44" s="1153">
        <f t="shared" si="2"/>
        <v>0</v>
      </c>
    </row>
    <row r="45" spans="1:15" s="13" customFormat="1" outlineLevel="1">
      <c r="A45" s="400">
        <v>38</v>
      </c>
      <c r="B45" s="397">
        <v>10700013</v>
      </c>
      <c r="C45" s="109" t="s">
        <v>1698</v>
      </c>
      <c r="D45" s="969">
        <f>+[5]BS!Q45</f>
        <v>1154558.9408333332</v>
      </c>
      <c r="E45" s="109"/>
      <c r="F45" s="486"/>
      <c r="G45" s="486"/>
      <c r="H45" s="486"/>
      <c r="I45" s="486">
        <f t="shared" si="3"/>
        <v>1154558.9408333332</v>
      </c>
      <c r="J45" s="109"/>
      <c r="K45" s="486"/>
      <c r="L45" s="486"/>
      <c r="M45" s="486">
        <f>I45</f>
        <v>1154558.9408333332</v>
      </c>
      <c r="N45" s="1153">
        <f t="shared" si="1"/>
        <v>1154558.9408333332</v>
      </c>
      <c r="O45" s="1153">
        <f t="shared" si="2"/>
        <v>0</v>
      </c>
    </row>
    <row r="46" spans="1:15" s="13" customFormat="1" outlineLevel="1">
      <c r="A46" s="400">
        <v>39</v>
      </c>
      <c r="B46" s="397">
        <v>10700021</v>
      </c>
      <c r="C46" s="109" t="s">
        <v>678</v>
      </c>
      <c r="D46" s="969">
        <f>+[5]BS!Q46</f>
        <v>0</v>
      </c>
      <c r="E46" s="109"/>
      <c r="F46" s="486"/>
      <c r="G46" s="486"/>
      <c r="H46" s="486"/>
      <c r="I46" s="486">
        <f t="shared" si="3"/>
        <v>0</v>
      </c>
      <c r="J46" s="109"/>
      <c r="K46" s="486"/>
      <c r="L46" s="486"/>
      <c r="M46" s="486"/>
      <c r="N46" s="1153">
        <f t="shared" si="1"/>
        <v>0</v>
      </c>
      <c r="O46" s="1153">
        <f t="shared" si="2"/>
        <v>0</v>
      </c>
    </row>
    <row r="47" spans="1:15" s="13" customFormat="1" outlineLevel="1">
      <c r="A47" s="400">
        <v>40</v>
      </c>
      <c r="B47" s="397">
        <v>10700022</v>
      </c>
      <c r="C47" s="109" t="s">
        <v>1760</v>
      </c>
      <c r="D47" s="969">
        <f>+[5]BS!Q47</f>
        <v>0</v>
      </c>
      <c r="E47" s="109"/>
      <c r="F47" s="486"/>
      <c r="G47" s="486"/>
      <c r="H47" s="486"/>
      <c r="I47" s="486">
        <f t="shared" si="3"/>
        <v>0</v>
      </c>
      <c r="J47" s="109"/>
      <c r="K47" s="486"/>
      <c r="L47" s="486"/>
      <c r="M47" s="486"/>
      <c r="N47" s="1153">
        <f t="shared" si="1"/>
        <v>0</v>
      </c>
      <c r="O47" s="1153">
        <f t="shared" si="2"/>
        <v>0</v>
      </c>
    </row>
    <row r="48" spans="1:15" s="13" customFormat="1" outlineLevel="1">
      <c r="A48" s="400">
        <v>41</v>
      </c>
      <c r="B48" s="397">
        <v>10700023</v>
      </c>
      <c r="C48" s="109" t="s">
        <v>2217</v>
      </c>
      <c r="D48" s="969">
        <f>+[5]BS!Q48</f>
        <v>-393750</v>
      </c>
      <c r="E48" s="109"/>
      <c r="F48" s="486"/>
      <c r="G48" s="486"/>
      <c r="H48" s="486"/>
      <c r="I48" s="486">
        <f t="shared" si="3"/>
        <v>-393750</v>
      </c>
      <c r="J48" s="109"/>
      <c r="K48" s="486"/>
      <c r="L48" s="486"/>
      <c r="M48" s="486">
        <f>I48</f>
        <v>-393750</v>
      </c>
      <c r="N48" s="1153">
        <f t="shared" si="1"/>
        <v>-393750</v>
      </c>
      <c r="O48" s="1153">
        <f t="shared" si="2"/>
        <v>0</v>
      </c>
    </row>
    <row r="49" spans="1:15" s="13" customFormat="1" outlineLevel="1">
      <c r="A49" s="400">
        <v>42</v>
      </c>
      <c r="B49" s="397">
        <v>10700031</v>
      </c>
      <c r="C49" s="109" t="s">
        <v>3507</v>
      </c>
      <c r="D49" s="969">
        <f>+[5]BS!Q49</f>
        <v>0</v>
      </c>
      <c r="E49" s="109"/>
      <c r="F49" s="486"/>
      <c r="G49" s="486"/>
      <c r="H49" s="486"/>
      <c r="I49" s="486">
        <f t="shared" si="3"/>
        <v>0</v>
      </c>
      <c r="J49" s="109"/>
      <c r="K49" s="486"/>
      <c r="L49" s="486"/>
      <c r="M49" s="486"/>
      <c r="N49" s="1153">
        <f t="shared" si="1"/>
        <v>0</v>
      </c>
      <c r="O49" s="1153">
        <f t="shared" si="2"/>
        <v>0</v>
      </c>
    </row>
    <row r="50" spans="1:15" s="13" customFormat="1" outlineLevel="1">
      <c r="A50" s="400">
        <v>43</v>
      </c>
      <c r="B50" s="397">
        <v>10700041</v>
      </c>
      <c r="C50" s="109" t="s">
        <v>3508</v>
      </c>
      <c r="D50" s="969">
        <f>+[5]BS!Q50</f>
        <v>0</v>
      </c>
      <c r="E50" s="109"/>
      <c r="F50" s="486"/>
      <c r="G50" s="486"/>
      <c r="H50" s="486"/>
      <c r="I50" s="486">
        <f t="shared" si="3"/>
        <v>0</v>
      </c>
      <c r="J50" s="109"/>
      <c r="K50" s="486"/>
      <c r="L50" s="486"/>
      <c r="M50" s="486"/>
      <c r="N50" s="1153">
        <f t="shared" si="1"/>
        <v>0</v>
      </c>
      <c r="O50" s="1153">
        <f t="shared" si="2"/>
        <v>0</v>
      </c>
    </row>
    <row r="51" spans="1:15" s="13" customFormat="1" outlineLevel="1">
      <c r="A51" s="400">
        <v>44</v>
      </c>
      <c r="B51" s="397">
        <v>10700042</v>
      </c>
      <c r="C51" s="109" t="s">
        <v>3509</v>
      </c>
      <c r="D51" s="969">
        <f>+[5]BS!Q51</f>
        <v>0</v>
      </c>
      <c r="E51" s="109"/>
      <c r="F51" s="486"/>
      <c r="G51" s="486"/>
      <c r="H51" s="486"/>
      <c r="I51" s="486">
        <f t="shared" si="3"/>
        <v>0</v>
      </c>
      <c r="J51" s="109"/>
      <c r="K51" s="486"/>
      <c r="L51" s="486"/>
      <c r="M51" s="486"/>
      <c r="N51" s="1153">
        <f t="shared" si="1"/>
        <v>0</v>
      </c>
      <c r="O51" s="1153">
        <f t="shared" si="2"/>
        <v>0</v>
      </c>
    </row>
    <row r="52" spans="1:15" s="13" customFormat="1" outlineLevel="1">
      <c r="A52" s="400">
        <v>45</v>
      </c>
      <c r="B52" s="970">
        <v>10700501</v>
      </c>
      <c r="C52" s="109" t="s">
        <v>424</v>
      </c>
      <c r="D52" s="969">
        <f>+[5]BS!Q52</f>
        <v>246298188.73625001</v>
      </c>
      <c r="E52" s="109"/>
      <c r="F52" s="486"/>
      <c r="G52" s="486"/>
      <c r="H52" s="486"/>
      <c r="I52" s="486">
        <f t="shared" si="3"/>
        <v>246298188.73625001</v>
      </c>
      <c r="J52" s="109"/>
      <c r="K52" s="486"/>
      <c r="L52" s="486"/>
      <c r="M52" s="486">
        <f>I52</f>
        <v>246298188.73625001</v>
      </c>
      <c r="N52" s="1153">
        <f t="shared" si="1"/>
        <v>246298188.73625001</v>
      </c>
      <c r="O52" s="1153">
        <f t="shared" si="2"/>
        <v>0</v>
      </c>
    </row>
    <row r="53" spans="1:15" s="13" customFormat="1" outlineLevel="1">
      <c r="A53" s="400">
        <v>46</v>
      </c>
      <c r="B53" s="970">
        <v>10700502</v>
      </c>
      <c r="C53" s="109" t="s">
        <v>888</v>
      </c>
      <c r="D53" s="969">
        <f>+[5]BS!Q53</f>
        <v>90134742.844999984</v>
      </c>
      <c r="E53" s="109"/>
      <c r="F53" s="486"/>
      <c r="G53" s="486"/>
      <c r="H53" s="486"/>
      <c r="I53" s="486">
        <f t="shared" si="3"/>
        <v>90134742.844999984</v>
      </c>
      <c r="J53" s="109"/>
      <c r="K53" s="486"/>
      <c r="L53" s="486"/>
      <c r="M53" s="486">
        <f t="shared" ref="M53:M57" si="4">I53</f>
        <v>90134742.844999984</v>
      </c>
      <c r="N53" s="1153">
        <f t="shared" si="1"/>
        <v>90134742.844999984</v>
      </c>
      <c r="O53" s="1153">
        <f t="shared" si="2"/>
        <v>0</v>
      </c>
    </row>
    <row r="54" spans="1:15" s="13" customFormat="1" outlineLevel="1">
      <c r="A54" s="400">
        <v>47</v>
      </c>
      <c r="B54" s="970">
        <v>10700503</v>
      </c>
      <c r="C54" s="109" t="s">
        <v>1850</v>
      </c>
      <c r="D54" s="969">
        <f>+[5]BS!Q54</f>
        <v>74568738.566666663</v>
      </c>
      <c r="E54" s="109"/>
      <c r="F54" s="486"/>
      <c r="G54" s="486"/>
      <c r="H54" s="486"/>
      <c r="I54" s="486">
        <f t="shared" si="3"/>
        <v>74568738.566666663</v>
      </c>
      <c r="J54" s="109"/>
      <c r="K54" s="486"/>
      <c r="L54" s="486"/>
      <c r="M54" s="486">
        <f t="shared" si="4"/>
        <v>74568738.566666663</v>
      </c>
      <c r="N54" s="1153">
        <f t="shared" si="1"/>
        <v>74568738.566666663</v>
      </c>
      <c r="O54" s="1153">
        <f t="shared" si="2"/>
        <v>0</v>
      </c>
    </row>
    <row r="55" spans="1:15" s="13" customFormat="1" outlineLevel="1">
      <c r="A55" s="400">
        <v>48</v>
      </c>
      <c r="B55" s="970">
        <v>10700601</v>
      </c>
      <c r="C55" s="109" t="s">
        <v>2906</v>
      </c>
      <c r="D55" s="969">
        <f>+[5]BS!Q55</f>
        <v>188199.45083333334</v>
      </c>
      <c r="E55" s="109"/>
      <c r="F55" s="486"/>
      <c r="G55" s="486"/>
      <c r="H55" s="486"/>
      <c r="I55" s="486">
        <f t="shared" si="3"/>
        <v>188199.45083333334</v>
      </c>
      <c r="J55" s="109"/>
      <c r="K55" s="486"/>
      <c r="L55" s="486"/>
      <c r="M55" s="486">
        <f t="shared" si="4"/>
        <v>188199.45083333334</v>
      </c>
      <c r="N55" s="1153">
        <f t="shared" si="1"/>
        <v>188199.45083333334</v>
      </c>
      <c r="O55" s="1153">
        <f t="shared" si="2"/>
        <v>0</v>
      </c>
    </row>
    <row r="56" spans="1:15" s="13" customFormat="1" outlineLevel="1">
      <c r="A56" s="400">
        <v>49</v>
      </c>
      <c r="B56" s="970">
        <v>10700602</v>
      </c>
      <c r="C56" s="109" t="s">
        <v>2907</v>
      </c>
      <c r="D56" s="969">
        <f>+[5]BS!Q56</f>
        <v>262175.66666666669</v>
      </c>
      <c r="E56" s="109"/>
      <c r="F56" s="486"/>
      <c r="G56" s="486"/>
      <c r="H56" s="486"/>
      <c r="I56" s="486">
        <f t="shared" si="3"/>
        <v>262175.66666666669</v>
      </c>
      <c r="J56" s="109"/>
      <c r="K56" s="486"/>
      <c r="L56" s="486"/>
      <c r="M56" s="486">
        <f t="shared" si="4"/>
        <v>262175.66666666669</v>
      </c>
      <c r="N56" s="1153">
        <f t="shared" si="1"/>
        <v>262175.66666666669</v>
      </c>
      <c r="O56" s="1153">
        <f t="shared" si="2"/>
        <v>0</v>
      </c>
    </row>
    <row r="57" spans="1:15" s="13" customFormat="1" outlineLevel="1">
      <c r="A57" s="400">
        <v>50</v>
      </c>
      <c r="B57" s="970">
        <v>10700603</v>
      </c>
      <c r="C57" s="109" t="s">
        <v>3178</v>
      </c>
      <c r="D57" s="969">
        <f>+[5]BS!Q57</f>
        <v>24945.523333333334</v>
      </c>
      <c r="E57" s="109"/>
      <c r="F57" s="486"/>
      <c r="G57" s="486"/>
      <c r="H57" s="486"/>
      <c r="I57" s="486">
        <f t="shared" si="3"/>
        <v>24945.523333333334</v>
      </c>
      <c r="J57" s="109"/>
      <c r="K57" s="486"/>
      <c r="L57" s="486"/>
      <c r="M57" s="486">
        <f t="shared" si="4"/>
        <v>24945.523333333334</v>
      </c>
      <c r="N57" s="1153">
        <f t="shared" si="1"/>
        <v>24945.523333333334</v>
      </c>
      <c r="O57" s="1153">
        <f t="shared" si="2"/>
        <v>0</v>
      </c>
    </row>
    <row r="58" spans="1:15" s="13" customFormat="1" outlineLevel="1">
      <c r="A58" s="400">
        <v>51</v>
      </c>
      <c r="B58" s="397">
        <v>10800001</v>
      </c>
      <c r="C58" s="109" t="s">
        <v>1361</v>
      </c>
      <c r="D58" s="969">
        <f>+[5]BS!Q58</f>
        <v>0</v>
      </c>
      <c r="E58" s="109"/>
      <c r="F58" s="486"/>
      <c r="G58" s="486"/>
      <c r="H58" s="486"/>
      <c r="I58" s="486">
        <f t="shared" si="3"/>
        <v>0</v>
      </c>
      <c r="J58" s="109"/>
      <c r="K58" s="486"/>
      <c r="L58" s="486"/>
      <c r="M58" s="486"/>
      <c r="N58" s="1153">
        <f t="shared" si="1"/>
        <v>0</v>
      </c>
      <c r="O58" s="1153">
        <f t="shared" si="2"/>
        <v>0</v>
      </c>
    </row>
    <row r="59" spans="1:15" s="13" customFormat="1" outlineLevel="1">
      <c r="A59" s="400">
        <v>52</v>
      </c>
      <c r="B59" s="397" t="s">
        <v>1023</v>
      </c>
      <c r="C59" s="109" t="s">
        <v>1024</v>
      </c>
      <c r="D59" s="969">
        <f>+[5]BS!Q59</f>
        <v>0</v>
      </c>
      <c r="E59" s="109"/>
      <c r="F59" s="486"/>
      <c r="G59" s="486"/>
      <c r="H59" s="486"/>
      <c r="I59" s="486">
        <f t="shared" si="3"/>
        <v>0</v>
      </c>
      <c r="J59" s="109"/>
      <c r="K59" s="486"/>
      <c r="L59" s="486"/>
      <c r="M59" s="486"/>
      <c r="N59" s="1153">
        <f t="shared" si="1"/>
        <v>0</v>
      </c>
      <c r="O59" s="1153">
        <f t="shared" si="2"/>
        <v>0</v>
      </c>
    </row>
    <row r="60" spans="1:15" s="13" customFormat="1" outlineLevel="1">
      <c r="A60" s="400">
        <v>53</v>
      </c>
      <c r="B60" s="397">
        <v>10800002</v>
      </c>
      <c r="C60" s="109" t="s">
        <v>1147</v>
      </c>
      <c r="D60" s="969">
        <f>+[5]BS!Q60</f>
        <v>0</v>
      </c>
      <c r="E60" s="109"/>
      <c r="F60" s="486"/>
      <c r="G60" s="486"/>
      <c r="H60" s="486"/>
      <c r="I60" s="486">
        <f t="shared" si="3"/>
        <v>0</v>
      </c>
      <c r="J60" s="109"/>
      <c r="K60" s="486"/>
      <c r="L60" s="486"/>
      <c r="M60" s="486"/>
      <c r="N60" s="1153">
        <f t="shared" si="1"/>
        <v>0</v>
      </c>
      <c r="O60" s="1153">
        <f t="shared" si="2"/>
        <v>0</v>
      </c>
    </row>
    <row r="61" spans="1:15" s="13" customFormat="1" outlineLevel="1">
      <c r="A61" s="400">
        <v>54</v>
      </c>
      <c r="B61" s="397">
        <v>10800003</v>
      </c>
      <c r="C61" s="109" t="s">
        <v>1148</v>
      </c>
      <c r="D61" s="969">
        <f>+[5]BS!Q61</f>
        <v>0</v>
      </c>
      <c r="E61" s="109"/>
      <c r="F61" s="486"/>
      <c r="G61" s="486"/>
      <c r="H61" s="486"/>
      <c r="I61" s="486">
        <f t="shared" si="3"/>
        <v>0</v>
      </c>
      <c r="J61" s="109"/>
      <c r="K61" s="486"/>
      <c r="L61" s="486"/>
      <c r="M61" s="486"/>
      <c r="N61" s="1153">
        <f t="shared" si="1"/>
        <v>0</v>
      </c>
      <c r="O61" s="1153">
        <f t="shared" si="2"/>
        <v>0</v>
      </c>
    </row>
    <row r="62" spans="1:15" s="13" customFormat="1" outlineLevel="1">
      <c r="A62" s="400">
        <v>55</v>
      </c>
      <c r="B62" s="397" t="s">
        <v>849</v>
      </c>
      <c r="C62" s="109" t="s">
        <v>1076</v>
      </c>
      <c r="D62" s="969">
        <f>+[5]BS!Q62</f>
        <v>0</v>
      </c>
      <c r="E62" s="109"/>
      <c r="F62" s="486"/>
      <c r="G62" s="486"/>
      <c r="H62" s="486"/>
      <c r="I62" s="486">
        <f t="shared" si="3"/>
        <v>0</v>
      </c>
      <c r="J62" s="109"/>
      <c r="K62" s="486"/>
      <c r="L62" s="486"/>
      <c r="M62" s="486"/>
      <c r="N62" s="1153">
        <f t="shared" si="1"/>
        <v>0</v>
      </c>
      <c r="O62" s="1153">
        <f t="shared" si="2"/>
        <v>0</v>
      </c>
    </row>
    <row r="63" spans="1:15" s="13" customFormat="1" outlineLevel="1">
      <c r="A63" s="400">
        <v>56</v>
      </c>
      <c r="B63" s="397">
        <v>10800041</v>
      </c>
      <c r="C63" s="109" t="s">
        <v>1327</v>
      </c>
      <c r="D63" s="969">
        <f>+[5]BS!Q63</f>
        <v>0</v>
      </c>
      <c r="E63" s="109"/>
      <c r="F63" s="486"/>
      <c r="G63" s="486"/>
      <c r="H63" s="486"/>
      <c r="I63" s="486">
        <f t="shared" si="3"/>
        <v>0</v>
      </c>
      <c r="J63" s="109"/>
      <c r="K63" s="486"/>
      <c r="L63" s="486"/>
      <c r="M63" s="486"/>
      <c r="N63" s="1153">
        <f t="shared" si="1"/>
        <v>0</v>
      </c>
      <c r="O63" s="1153">
        <f t="shared" si="2"/>
        <v>0</v>
      </c>
    </row>
    <row r="64" spans="1:15" s="13" customFormat="1" outlineLevel="1">
      <c r="A64" s="400">
        <v>57</v>
      </c>
      <c r="B64" s="397">
        <v>10800042</v>
      </c>
      <c r="C64" s="109" t="s">
        <v>1328</v>
      </c>
      <c r="D64" s="969">
        <f>+[5]BS!Q64</f>
        <v>0</v>
      </c>
      <c r="E64" s="109"/>
      <c r="F64" s="486"/>
      <c r="G64" s="486"/>
      <c r="H64" s="486"/>
      <c r="I64" s="486">
        <f t="shared" si="3"/>
        <v>0</v>
      </c>
      <c r="J64" s="109"/>
      <c r="K64" s="486"/>
      <c r="L64" s="486"/>
      <c r="M64" s="486"/>
      <c r="N64" s="1153">
        <f t="shared" si="1"/>
        <v>0</v>
      </c>
      <c r="O64" s="1153">
        <f t="shared" si="2"/>
        <v>0</v>
      </c>
    </row>
    <row r="65" spans="1:15" s="13" customFormat="1" outlineLevel="1">
      <c r="A65" s="400">
        <v>58</v>
      </c>
      <c r="B65" s="397">
        <v>10800043</v>
      </c>
      <c r="C65" s="109" t="s">
        <v>206</v>
      </c>
      <c r="D65" s="969">
        <f>+[5]BS!Q65</f>
        <v>0</v>
      </c>
      <c r="E65" s="109"/>
      <c r="F65" s="486"/>
      <c r="G65" s="486"/>
      <c r="H65" s="486"/>
      <c r="I65" s="486">
        <f t="shared" si="3"/>
        <v>0</v>
      </c>
      <c r="J65" s="109"/>
      <c r="K65" s="486"/>
      <c r="L65" s="486"/>
      <c r="M65" s="486"/>
      <c r="N65" s="1153">
        <f t="shared" si="1"/>
        <v>0</v>
      </c>
      <c r="O65" s="1153">
        <f t="shared" si="2"/>
        <v>0</v>
      </c>
    </row>
    <row r="66" spans="1:15" s="13" customFormat="1" outlineLevel="1">
      <c r="A66" s="400">
        <v>59</v>
      </c>
      <c r="B66" s="397">
        <v>10800051</v>
      </c>
      <c r="C66" s="109" t="s">
        <v>944</v>
      </c>
      <c r="D66" s="969">
        <f>+[5]BS!Q66</f>
        <v>0</v>
      </c>
      <c r="E66" s="109"/>
      <c r="F66" s="486"/>
      <c r="G66" s="486"/>
      <c r="H66" s="486"/>
      <c r="I66" s="486">
        <f t="shared" si="3"/>
        <v>0</v>
      </c>
      <c r="J66" s="109"/>
      <c r="K66" s="486"/>
      <c r="L66" s="486"/>
      <c r="M66" s="486"/>
      <c r="N66" s="1153">
        <f t="shared" si="1"/>
        <v>0</v>
      </c>
      <c r="O66" s="1153">
        <f t="shared" si="2"/>
        <v>0</v>
      </c>
    </row>
    <row r="67" spans="1:15" s="13" customFormat="1" outlineLevel="1">
      <c r="A67" s="400">
        <v>60</v>
      </c>
      <c r="B67" s="397">
        <v>10800052</v>
      </c>
      <c r="C67" s="109" t="s">
        <v>298</v>
      </c>
      <c r="D67" s="969">
        <f>+[5]BS!Q67</f>
        <v>0</v>
      </c>
      <c r="E67" s="109"/>
      <c r="F67" s="486"/>
      <c r="G67" s="486"/>
      <c r="H67" s="486"/>
      <c r="I67" s="486">
        <f t="shared" si="3"/>
        <v>0</v>
      </c>
      <c r="J67" s="109"/>
      <c r="K67" s="486"/>
      <c r="L67" s="486"/>
      <c r="M67" s="486"/>
      <c r="N67" s="1153">
        <f t="shared" si="1"/>
        <v>0</v>
      </c>
      <c r="O67" s="1153">
        <f t="shared" si="2"/>
        <v>0</v>
      </c>
    </row>
    <row r="68" spans="1:15" s="13" customFormat="1" outlineLevel="1">
      <c r="A68" s="400">
        <v>61</v>
      </c>
      <c r="B68" s="397">
        <v>10800061</v>
      </c>
      <c r="C68" s="109" t="s">
        <v>128</v>
      </c>
      <c r="D68" s="969">
        <f>+[5]BS!Q68</f>
        <v>-80285022.294583321</v>
      </c>
      <c r="E68" s="109"/>
      <c r="F68" s="486"/>
      <c r="G68" s="486"/>
      <c r="H68" s="486"/>
      <c r="I68" s="486">
        <f t="shared" si="3"/>
        <v>-80285022.294583321</v>
      </c>
      <c r="J68" s="109"/>
      <c r="K68" s="486">
        <f>I68</f>
        <v>-80285022.294583321</v>
      </c>
      <c r="L68" s="486"/>
      <c r="M68" s="486"/>
      <c r="N68" s="1153">
        <f t="shared" si="1"/>
        <v>-80285022.294583321</v>
      </c>
      <c r="O68" s="1153">
        <f t="shared" si="2"/>
        <v>0</v>
      </c>
    </row>
    <row r="69" spans="1:15" s="13" customFormat="1" outlineLevel="1">
      <c r="A69" s="400">
        <v>62</v>
      </c>
      <c r="B69" s="397">
        <v>10800062</v>
      </c>
      <c r="C69" s="109" t="s">
        <v>128</v>
      </c>
      <c r="D69" s="969">
        <f>+[5]BS!Q69</f>
        <v>-269970273.53916675</v>
      </c>
      <c r="E69" s="109"/>
      <c r="F69" s="486"/>
      <c r="G69" s="486"/>
      <c r="H69" s="486"/>
      <c r="I69" s="486">
        <f t="shared" si="3"/>
        <v>-269970273.53916675</v>
      </c>
      <c r="J69" s="109"/>
      <c r="K69" s="486"/>
      <c r="L69" s="486">
        <f>I69</f>
        <v>-269970273.53916675</v>
      </c>
      <c r="M69" s="486"/>
      <c r="N69" s="1153">
        <f t="shared" si="1"/>
        <v>-269970273.53916675</v>
      </c>
      <c r="O69" s="1153">
        <f t="shared" si="2"/>
        <v>0</v>
      </c>
    </row>
    <row r="70" spans="1:15" s="13" customFormat="1" outlineLevel="1">
      <c r="A70" s="400">
        <v>63</v>
      </c>
      <c r="B70" s="397">
        <v>10800071</v>
      </c>
      <c r="C70" s="109" t="s">
        <v>1156</v>
      </c>
      <c r="D70" s="969">
        <f>+[5]BS!Q70</f>
        <v>80285022.294583321</v>
      </c>
      <c r="E70" s="109"/>
      <c r="F70" s="486"/>
      <c r="G70" s="486"/>
      <c r="H70" s="486"/>
      <c r="I70" s="486">
        <f t="shared" si="3"/>
        <v>80285022.294583321</v>
      </c>
      <c r="J70" s="109"/>
      <c r="K70" s="486">
        <f>I70</f>
        <v>80285022.294583321</v>
      </c>
      <c r="L70" s="486"/>
      <c r="M70" s="486"/>
      <c r="N70" s="1153">
        <f t="shared" si="1"/>
        <v>80285022.294583321</v>
      </c>
      <c r="O70" s="1153">
        <f t="shared" si="2"/>
        <v>0</v>
      </c>
    </row>
    <row r="71" spans="1:15" s="13" customFormat="1" outlineLevel="1">
      <c r="A71" s="400">
        <v>64</v>
      </c>
      <c r="B71" s="397">
        <v>10800072</v>
      </c>
      <c r="C71" s="109" t="s">
        <v>1156</v>
      </c>
      <c r="D71" s="969">
        <f>+[5]BS!Q71</f>
        <v>269970273.53916675</v>
      </c>
      <c r="E71" s="109"/>
      <c r="F71" s="486"/>
      <c r="G71" s="486"/>
      <c r="H71" s="486"/>
      <c r="I71" s="486">
        <f t="shared" si="3"/>
        <v>269970273.53916675</v>
      </c>
      <c r="J71" s="109"/>
      <c r="K71" s="486"/>
      <c r="L71" s="486">
        <f>I71</f>
        <v>269970273.53916675</v>
      </c>
      <c r="M71" s="486"/>
      <c r="N71" s="1153">
        <f t="shared" si="1"/>
        <v>269970273.53916675</v>
      </c>
      <c r="O71" s="1153">
        <f t="shared" si="2"/>
        <v>0</v>
      </c>
    </row>
    <row r="72" spans="1:15" s="13" customFormat="1" outlineLevel="1">
      <c r="A72" s="400">
        <v>65</v>
      </c>
      <c r="B72" s="397">
        <v>10800201</v>
      </c>
      <c r="C72" s="109" t="s">
        <v>20</v>
      </c>
      <c r="D72" s="969">
        <f>+[5]BS!Q72</f>
        <v>0</v>
      </c>
      <c r="E72" s="109"/>
      <c r="F72" s="486"/>
      <c r="G72" s="486"/>
      <c r="H72" s="486"/>
      <c r="I72" s="486">
        <f t="shared" ref="I72:I103" si="5">+D72</f>
        <v>0</v>
      </c>
      <c r="J72" s="109"/>
      <c r="K72" s="486"/>
      <c r="L72" s="486"/>
      <c r="M72" s="486"/>
      <c r="N72" s="1153">
        <f t="shared" si="1"/>
        <v>0</v>
      </c>
      <c r="O72" s="1153">
        <f t="shared" si="2"/>
        <v>0</v>
      </c>
    </row>
    <row r="73" spans="1:15" s="13" customFormat="1" outlineLevel="1">
      <c r="A73" s="400">
        <v>66</v>
      </c>
      <c r="B73" s="397">
        <v>10800202</v>
      </c>
      <c r="C73" s="109" t="s">
        <v>559</v>
      </c>
      <c r="D73" s="969">
        <f>+[5]BS!Q73</f>
        <v>0</v>
      </c>
      <c r="E73" s="109"/>
      <c r="F73" s="486"/>
      <c r="G73" s="486"/>
      <c r="H73" s="486"/>
      <c r="I73" s="486">
        <f t="shared" si="5"/>
        <v>0</v>
      </c>
      <c r="J73" s="109"/>
      <c r="K73" s="486"/>
      <c r="L73" s="486"/>
      <c r="M73" s="486"/>
      <c r="N73" s="1153">
        <f t="shared" ref="N73:N136" si="6">SUM(K73:M73)</f>
        <v>0</v>
      </c>
      <c r="O73" s="1153">
        <f t="shared" ref="O73:O136" si="7">N73-I73</f>
        <v>0</v>
      </c>
    </row>
    <row r="74" spans="1:15" s="13" customFormat="1" outlineLevel="1">
      <c r="A74" s="400">
        <v>67</v>
      </c>
      <c r="B74" s="397">
        <v>10800203</v>
      </c>
      <c r="C74" s="109" t="s">
        <v>560</v>
      </c>
      <c r="D74" s="969">
        <f>+[5]BS!Q74</f>
        <v>0</v>
      </c>
      <c r="E74" s="109"/>
      <c r="F74" s="486"/>
      <c r="G74" s="486"/>
      <c r="H74" s="486"/>
      <c r="I74" s="486">
        <f t="shared" si="5"/>
        <v>0</v>
      </c>
      <c r="J74" s="109"/>
      <c r="K74" s="486"/>
      <c r="L74" s="486"/>
      <c r="M74" s="486"/>
      <c r="N74" s="1153">
        <f t="shared" si="6"/>
        <v>0</v>
      </c>
      <c r="O74" s="1153">
        <f t="shared" si="7"/>
        <v>0</v>
      </c>
    </row>
    <row r="75" spans="1:15" s="13" customFormat="1" outlineLevel="1">
      <c r="A75" s="400">
        <v>68</v>
      </c>
      <c r="B75" s="397">
        <v>10800501</v>
      </c>
      <c r="C75" s="109" t="s">
        <v>563</v>
      </c>
      <c r="D75" s="969">
        <f>+[5]BS!Q75</f>
        <v>-3475713472.6020837</v>
      </c>
      <c r="E75" s="109"/>
      <c r="F75" s="486"/>
      <c r="G75" s="486"/>
      <c r="H75" s="486"/>
      <c r="I75" s="486">
        <f t="shared" si="5"/>
        <v>-3475713472.6020837</v>
      </c>
      <c r="J75" s="109"/>
      <c r="K75" s="486">
        <f>I75</f>
        <v>-3475713472.6020837</v>
      </c>
      <c r="L75" s="486"/>
      <c r="M75" s="486"/>
      <c r="N75" s="1153">
        <f t="shared" si="6"/>
        <v>-3475713472.6020837</v>
      </c>
      <c r="O75" s="1153">
        <f t="shared" si="7"/>
        <v>0</v>
      </c>
    </row>
    <row r="76" spans="1:15" s="13" customFormat="1" outlineLevel="1">
      <c r="A76" s="400">
        <v>69</v>
      </c>
      <c r="B76" s="397">
        <v>10800502</v>
      </c>
      <c r="C76" s="109" t="s">
        <v>564</v>
      </c>
      <c r="D76" s="969">
        <f>+[5]BS!Q76</f>
        <v>-1296766172.3304167</v>
      </c>
      <c r="E76" s="109"/>
      <c r="F76" s="486"/>
      <c r="G76" s="486"/>
      <c r="H76" s="486"/>
      <c r="I76" s="486">
        <f t="shared" si="5"/>
        <v>-1296766172.3304167</v>
      </c>
      <c r="J76" s="109"/>
      <c r="K76" s="486"/>
      <c r="L76" s="486">
        <f>I76</f>
        <v>-1296766172.3304167</v>
      </c>
      <c r="M76" s="486"/>
      <c r="N76" s="1153">
        <f t="shared" si="6"/>
        <v>-1296766172.3304167</v>
      </c>
      <c r="O76" s="1153">
        <f t="shared" si="7"/>
        <v>0</v>
      </c>
    </row>
    <row r="77" spans="1:15" s="13" customFormat="1" outlineLevel="1">
      <c r="A77" s="400">
        <v>70</v>
      </c>
      <c r="B77" s="397">
        <v>10800503</v>
      </c>
      <c r="C77" s="109" t="s">
        <v>1072</v>
      </c>
      <c r="D77" s="969">
        <f>+[5]BS!Q77</f>
        <v>-107074993.10458332</v>
      </c>
      <c r="E77" s="109"/>
      <c r="F77" s="486"/>
      <c r="G77" s="486"/>
      <c r="H77" s="486"/>
      <c r="I77" s="486">
        <f t="shared" si="5"/>
        <v>-107074993.10458332</v>
      </c>
      <c r="J77" s="109"/>
      <c r="K77" s="486">
        <f>I77*K2</f>
        <v>-71932980.367659077</v>
      </c>
      <c r="L77" s="486">
        <f>I77*K3</f>
        <v>-35142012.736924246</v>
      </c>
      <c r="M77" s="486"/>
      <c r="N77" s="1153">
        <f t="shared" si="6"/>
        <v>-107074993.10458332</v>
      </c>
      <c r="O77" s="1153">
        <f t="shared" si="7"/>
        <v>0</v>
      </c>
    </row>
    <row r="78" spans="1:15" s="13" customFormat="1" outlineLevel="1">
      <c r="A78" s="400">
        <v>71</v>
      </c>
      <c r="B78" s="397">
        <v>10800541</v>
      </c>
      <c r="C78" s="109" t="s">
        <v>96</v>
      </c>
      <c r="D78" s="969">
        <f>+[5]BS!Q78</f>
        <v>9806705.8712500017</v>
      </c>
      <c r="E78" s="109"/>
      <c r="F78" s="486"/>
      <c r="G78" s="486"/>
      <c r="H78" s="486"/>
      <c r="I78" s="486">
        <f t="shared" si="5"/>
        <v>9806705.8712500017</v>
      </c>
      <c r="J78" s="109"/>
      <c r="K78" s="486">
        <f>I78</f>
        <v>9806705.8712500017</v>
      </c>
      <c r="L78" s="486"/>
      <c r="M78" s="486"/>
      <c r="N78" s="1153">
        <f t="shared" si="6"/>
        <v>9806705.8712500017</v>
      </c>
      <c r="O78" s="1153">
        <f t="shared" si="7"/>
        <v>0</v>
      </c>
    </row>
    <row r="79" spans="1:15" s="13" customFormat="1" outlineLevel="1">
      <c r="A79" s="400">
        <v>72</v>
      </c>
      <c r="B79" s="397">
        <v>10800543</v>
      </c>
      <c r="C79" s="109" t="s">
        <v>97</v>
      </c>
      <c r="D79" s="969">
        <f>+[5]BS!Q79</f>
        <v>123439.44583333335</v>
      </c>
      <c r="E79" s="109"/>
      <c r="F79" s="486"/>
      <c r="G79" s="486"/>
      <c r="H79" s="486"/>
      <c r="I79" s="486">
        <f t="shared" si="5"/>
        <v>123439.44583333335</v>
      </c>
      <c r="J79" s="109"/>
      <c r="K79" s="486">
        <f>I79*K2</f>
        <v>82926.619710833329</v>
      </c>
      <c r="L79" s="486">
        <f>I79*K3</f>
        <v>40512.826122500002</v>
      </c>
      <c r="M79" s="486"/>
      <c r="N79" s="1153">
        <f t="shared" si="6"/>
        <v>123439.44583333333</v>
      </c>
      <c r="O79" s="1153">
        <f t="shared" si="7"/>
        <v>0</v>
      </c>
    </row>
    <row r="80" spans="1:15" s="13" customFormat="1" outlineLevel="1">
      <c r="A80" s="400">
        <v>73</v>
      </c>
      <c r="B80" s="397">
        <v>10800552</v>
      </c>
      <c r="C80" s="109" t="s">
        <v>288</v>
      </c>
      <c r="D80" s="969">
        <f>+[5]BS!Q80</f>
        <v>4311118.6779166665</v>
      </c>
      <c r="E80" s="109"/>
      <c r="F80" s="486"/>
      <c r="G80" s="486"/>
      <c r="H80" s="486"/>
      <c r="I80" s="486">
        <f t="shared" si="5"/>
        <v>4311118.6779166665</v>
      </c>
      <c r="J80" s="109"/>
      <c r="K80" s="486"/>
      <c r="L80" s="486">
        <f>I80</f>
        <v>4311118.6779166665</v>
      </c>
      <c r="M80" s="486"/>
      <c r="N80" s="1153">
        <f t="shared" si="6"/>
        <v>4311118.6779166665</v>
      </c>
      <c r="O80" s="1153">
        <f t="shared" si="7"/>
        <v>0</v>
      </c>
    </row>
    <row r="81" spans="1:15" s="13" customFormat="1" outlineLevel="1">
      <c r="A81" s="400">
        <v>74</v>
      </c>
      <c r="B81" s="397">
        <v>10800601</v>
      </c>
      <c r="C81" s="109" t="s">
        <v>2983</v>
      </c>
      <c r="D81" s="969">
        <f>+[5]BS!Q81</f>
        <v>3875</v>
      </c>
      <c r="E81" s="109"/>
      <c r="F81" s="486"/>
      <c r="G81" s="486"/>
      <c r="H81" s="486"/>
      <c r="I81" s="486">
        <f t="shared" si="5"/>
        <v>3875</v>
      </c>
      <c r="J81" s="109"/>
      <c r="K81" s="486">
        <f>I81</f>
        <v>3875</v>
      </c>
      <c r="L81" s="486"/>
      <c r="M81" s="486"/>
      <c r="N81" s="1153">
        <f t="shared" si="6"/>
        <v>3875</v>
      </c>
      <c r="O81" s="1153">
        <f t="shared" si="7"/>
        <v>0</v>
      </c>
    </row>
    <row r="82" spans="1:15" s="13" customFormat="1" outlineLevel="1">
      <c r="A82" s="400">
        <v>75</v>
      </c>
      <c r="B82" s="397">
        <v>10800602</v>
      </c>
      <c r="C82" s="109" t="s">
        <v>2952</v>
      </c>
      <c r="D82" s="969">
        <f>+[5]BS!Q82</f>
        <v>7.0983333333333336</v>
      </c>
      <c r="E82" s="109"/>
      <c r="F82" s="486"/>
      <c r="G82" s="486"/>
      <c r="H82" s="486"/>
      <c r="I82" s="486">
        <f t="shared" si="5"/>
        <v>7.0983333333333336</v>
      </c>
      <c r="J82" s="109"/>
      <c r="K82" s="486"/>
      <c r="L82" s="486">
        <f>I82</f>
        <v>7.0983333333333336</v>
      </c>
      <c r="M82" s="486"/>
      <c r="N82" s="1153">
        <f t="shared" si="6"/>
        <v>7.0983333333333336</v>
      </c>
      <c r="O82" s="1153">
        <f t="shared" si="7"/>
        <v>0</v>
      </c>
    </row>
    <row r="83" spans="1:15" s="13" customFormat="1" outlineLevel="1">
      <c r="A83" s="400">
        <v>76</v>
      </c>
      <c r="B83" s="397">
        <v>10800603</v>
      </c>
      <c r="C83" s="109" t="s">
        <v>2984</v>
      </c>
      <c r="D83" s="969">
        <f>+[5]BS!Q83</f>
        <v>0</v>
      </c>
      <c r="E83" s="109"/>
      <c r="F83" s="486"/>
      <c r="G83" s="486"/>
      <c r="H83" s="486"/>
      <c r="I83" s="486">
        <f t="shared" si="5"/>
        <v>0</v>
      </c>
      <c r="J83" s="109"/>
      <c r="K83" s="486"/>
      <c r="L83" s="486"/>
      <c r="M83" s="486"/>
      <c r="N83" s="1153">
        <f t="shared" si="6"/>
        <v>0</v>
      </c>
      <c r="O83" s="1153">
        <f t="shared" si="7"/>
        <v>0</v>
      </c>
    </row>
    <row r="84" spans="1:15" s="13" customFormat="1" outlineLevel="1">
      <c r="A84" s="400">
        <v>77</v>
      </c>
      <c r="B84" s="397">
        <v>10891001</v>
      </c>
      <c r="C84" s="109" t="s">
        <v>1355</v>
      </c>
      <c r="D84" s="969">
        <f>+[5]BS!Q84</f>
        <v>0</v>
      </c>
      <c r="E84" s="109"/>
      <c r="F84" s="486"/>
      <c r="G84" s="486"/>
      <c r="H84" s="486"/>
      <c r="I84" s="486">
        <f t="shared" si="5"/>
        <v>0</v>
      </c>
      <c r="J84" s="109"/>
      <c r="K84" s="486"/>
      <c r="L84" s="486"/>
      <c r="M84" s="486"/>
      <c r="N84" s="1153">
        <f t="shared" si="6"/>
        <v>0</v>
      </c>
      <c r="O84" s="1153">
        <f t="shared" si="7"/>
        <v>0</v>
      </c>
    </row>
    <row r="85" spans="1:15" s="13" customFormat="1" outlineLevel="1">
      <c r="A85" s="400">
        <v>78</v>
      </c>
      <c r="B85" s="397">
        <v>11100001</v>
      </c>
      <c r="C85" s="109" t="s">
        <v>1361</v>
      </c>
      <c r="D85" s="969">
        <f>+[5]BS!Q85</f>
        <v>0</v>
      </c>
      <c r="E85" s="109"/>
      <c r="F85" s="486"/>
      <c r="G85" s="486"/>
      <c r="H85" s="486"/>
      <c r="I85" s="486">
        <f t="shared" si="5"/>
        <v>0</v>
      </c>
      <c r="J85" s="109"/>
      <c r="K85" s="486"/>
      <c r="L85" s="486"/>
      <c r="M85" s="486"/>
      <c r="N85" s="1153">
        <f t="shared" si="6"/>
        <v>0</v>
      </c>
      <c r="O85" s="1153">
        <f t="shared" si="7"/>
        <v>0</v>
      </c>
    </row>
    <row r="86" spans="1:15" s="13" customFormat="1" outlineLevel="1">
      <c r="A86" s="400">
        <v>79</v>
      </c>
      <c r="B86" s="397">
        <v>11100002</v>
      </c>
      <c r="C86" s="109" t="s">
        <v>1147</v>
      </c>
      <c r="D86" s="969">
        <f>+[5]BS!Q86</f>
        <v>0</v>
      </c>
      <c r="E86" s="109"/>
      <c r="F86" s="486"/>
      <c r="G86" s="486"/>
      <c r="H86" s="486"/>
      <c r="I86" s="486">
        <f t="shared" si="5"/>
        <v>0</v>
      </c>
      <c r="J86" s="109"/>
      <c r="K86" s="486"/>
      <c r="L86" s="486"/>
      <c r="M86" s="486"/>
      <c r="N86" s="1153">
        <f t="shared" si="6"/>
        <v>0</v>
      </c>
      <c r="O86" s="1153">
        <f t="shared" si="7"/>
        <v>0</v>
      </c>
    </row>
    <row r="87" spans="1:15" s="13" customFormat="1" outlineLevel="1">
      <c r="A87" s="400">
        <v>80</v>
      </c>
      <c r="B87" s="397">
        <v>11100003</v>
      </c>
      <c r="C87" s="109" t="s">
        <v>1148</v>
      </c>
      <c r="D87" s="969">
        <f>+[5]BS!Q87</f>
        <v>0</v>
      </c>
      <c r="E87" s="109"/>
      <c r="F87" s="486"/>
      <c r="G87" s="486"/>
      <c r="H87" s="486"/>
      <c r="I87" s="486">
        <f t="shared" si="5"/>
        <v>0</v>
      </c>
      <c r="J87" s="109"/>
      <c r="K87" s="486"/>
      <c r="L87" s="486"/>
      <c r="M87" s="486"/>
      <c r="N87" s="1153">
        <f t="shared" si="6"/>
        <v>0</v>
      </c>
      <c r="O87" s="1153">
        <f t="shared" si="7"/>
        <v>0</v>
      </c>
    </row>
    <row r="88" spans="1:15" s="13" customFormat="1" outlineLevel="1">
      <c r="A88" s="400">
        <v>81</v>
      </c>
      <c r="B88" s="397">
        <v>11100091</v>
      </c>
      <c r="C88" s="109" t="s">
        <v>1653</v>
      </c>
      <c r="D88" s="969">
        <f>+[5]BS!Q88</f>
        <v>0</v>
      </c>
      <c r="E88" s="109"/>
      <c r="F88" s="486"/>
      <c r="G88" s="486"/>
      <c r="H88" s="486"/>
      <c r="I88" s="486">
        <f t="shared" si="5"/>
        <v>0</v>
      </c>
      <c r="J88" s="109"/>
      <c r="K88" s="486"/>
      <c r="L88" s="486"/>
      <c r="M88" s="486"/>
      <c r="N88" s="1153">
        <f t="shared" si="6"/>
        <v>0</v>
      </c>
      <c r="O88" s="1153">
        <f t="shared" si="7"/>
        <v>0</v>
      </c>
    </row>
    <row r="89" spans="1:15" s="13" customFormat="1" outlineLevel="1">
      <c r="A89" s="400">
        <v>82</v>
      </c>
      <c r="B89" s="397">
        <v>11100092</v>
      </c>
      <c r="C89" s="109" t="s">
        <v>165</v>
      </c>
      <c r="D89" s="969">
        <f>+[5]BS!Q89</f>
        <v>0</v>
      </c>
      <c r="E89" s="109"/>
      <c r="F89" s="486"/>
      <c r="G89" s="486"/>
      <c r="H89" s="486"/>
      <c r="I89" s="486">
        <f t="shared" si="5"/>
        <v>0</v>
      </c>
      <c r="J89" s="109"/>
      <c r="K89" s="486"/>
      <c r="L89" s="486"/>
      <c r="M89" s="486"/>
      <c r="N89" s="1153">
        <f t="shared" si="6"/>
        <v>0</v>
      </c>
      <c r="O89" s="1153">
        <f t="shared" si="7"/>
        <v>0</v>
      </c>
    </row>
    <row r="90" spans="1:15" s="13" customFormat="1" outlineLevel="1">
      <c r="A90" s="400">
        <v>83</v>
      </c>
      <c r="B90" s="970">
        <v>11100501</v>
      </c>
      <c r="C90" s="109" t="s">
        <v>747</v>
      </c>
      <c r="D90" s="969">
        <f>+[5]BS!Q90</f>
        <v>-31072844.14458333</v>
      </c>
      <c r="E90" s="109"/>
      <c r="F90" s="486"/>
      <c r="G90" s="486"/>
      <c r="H90" s="486"/>
      <c r="I90" s="486">
        <f t="shared" si="5"/>
        <v>-31072844.14458333</v>
      </c>
      <c r="J90" s="109"/>
      <c r="K90" s="486">
        <f>I90</f>
        <v>-31072844.14458333</v>
      </c>
      <c r="L90" s="486"/>
      <c r="M90" s="486"/>
      <c r="N90" s="1153">
        <f t="shared" si="6"/>
        <v>-31072844.14458333</v>
      </c>
      <c r="O90" s="1153">
        <f t="shared" si="7"/>
        <v>0</v>
      </c>
    </row>
    <row r="91" spans="1:15" s="13" customFormat="1" outlineLevel="1">
      <c r="A91" s="400">
        <v>84</v>
      </c>
      <c r="B91" s="970">
        <v>11100502</v>
      </c>
      <c r="C91" s="109" t="s">
        <v>748</v>
      </c>
      <c r="D91" s="969">
        <f>+[5]BS!Q91</f>
        <v>-5794996.3049999997</v>
      </c>
      <c r="E91" s="109"/>
      <c r="F91" s="486"/>
      <c r="G91" s="486"/>
      <c r="H91" s="486"/>
      <c r="I91" s="486">
        <f t="shared" si="5"/>
        <v>-5794996.3049999997</v>
      </c>
      <c r="J91" s="109"/>
      <c r="K91" s="486"/>
      <c r="L91" s="486">
        <f>I91</f>
        <v>-5794996.3049999997</v>
      </c>
      <c r="M91" s="486"/>
      <c r="N91" s="1153">
        <f t="shared" si="6"/>
        <v>-5794996.3049999997</v>
      </c>
      <c r="O91" s="1153">
        <f t="shared" si="7"/>
        <v>0</v>
      </c>
    </row>
    <row r="92" spans="1:15" s="13" customFormat="1" outlineLevel="1">
      <c r="A92" s="400">
        <v>85</v>
      </c>
      <c r="B92" s="970">
        <v>11100503</v>
      </c>
      <c r="C92" s="109" t="s">
        <v>749</v>
      </c>
      <c r="D92" s="969">
        <f>+[5]BS!Q92</f>
        <v>-90442554.099583328</v>
      </c>
      <c r="E92" s="109"/>
      <c r="F92" s="486"/>
      <c r="G92" s="486"/>
      <c r="H92" s="486"/>
      <c r="I92" s="486">
        <f t="shared" si="5"/>
        <v>-90442554.099583328</v>
      </c>
      <c r="J92" s="109"/>
      <c r="K92" s="486">
        <f>I92*K2</f>
        <v>-60759307.844100073</v>
      </c>
      <c r="L92" s="486">
        <f>I92*K3</f>
        <v>-29683246.255483247</v>
      </c>
      <c r="M92" s="486"/>
      <c r="N92" s="1153">
        <f t="shared" si="6"/>
        <v>-90442554.099583328</v>
      </c>
      <c r="O92" s="1153">
        <f t="shared" si="7"/>
        <v>0</v>
      </c>
    </row>
    <row r="93" spans="1:15" s="13" customFormat="1" outlineLevel="1">
      <c r="A93" s="400">
        <v>86</v>
      </c>
      <c r="B93" s="397">
        <v>11400001</v>
      </c>
      <c r="C93" s="109" t="s">
        <v>557</v>
      </c>
      <c r="D93" s="969">
        <f>+[5]BS!Q93</f>
        <v>946172.25</v>
      </c>
      <c r="E93" s="109"/>
      <c r="F93" s="486"/>
      <c r="G93" s="486"/>
      <c r="H93" s="486"/>
      <c r="I93" s="486">
        <f t="shared" si="5"/>
        <v>946172.25</v>
      </c>
      <c r="J93" s="109"/>
      <c r="K93" s="486">
        <f>I93</f>
        <v>946172.25</v>
      </c>
      <c r="L93" s="486"/>
      <c r="M93" s="486"/>
      <c r="N93" s="1153">
        <f t="shared" si="6"/>
        <v>946172.25</v>
      </c>
      <c r="O93" s="1153">
        <f t="shared" si="7"/>
        <v>0</v>
      </c>
    </row>
    <row r="94" spans="1:15" s="13" customFormat="1" outlineLevel="1">
      <c r="A94" s="400">
        <v>87</v>
      </c>
      <c r="B94" s="397">
        <v>11400002</v>
      </c>
      <c r="C94" s="109" t="s">
        <v>1878</v>
      </c>
      <c r="D94" s="969">
        <f>+[5]BS!Q94</f>
        <v>0</v>
      </c>
      <c r="E94" s="109"/>
      <c r="F94" s="486"/>
      <c r="G94" s="486"/>
      <c r="H94" s="486"/>
      <c r="I94" s="486">
        <f t="shared" si="5"/>
        <v>0</v>
      </c>
      <c r="J94" s="109"/>
      <c r="K94" s="486"/>
      <c r="L94" s="486"/>
      <c r="M94" s="486"/>
      <c r="N94" s="1153">
        <f t="shared" si="6"/>
        <v>0</v>
      </c>
      <c r="O94" s="1153">
        <f t="shared" si="7"/>
        <v>0</v>
      </c>
    </row>
    <row r="95" spans="1:15" s="13" customFormat="1" outlineLevel="1">
      <c r="A95" s="400">
        <v>88</v>
      </c>
      <c r="B95" s="397">
        <v>11400011</v>
      </c>
      <c r="C95" s="109" t="s">
        <v>558</v>
      </c>
      <c r="D95" s="969">
        <f>+[5]BS!Q95</f>
        <v>302358.00999999995</v>
      </c>
      <c r="E95" s="109"/>
      <c r="F95" s="486"/>
      <c r="G95" s="486"/>
      <c r="H95" s="486"/>
      <c r="I95" s="486">
        <f t="shared" si="5"/>
        <v>302358.00999999995</v>
      </c>
      <c r="J95" s="109"/>
      <c r="K95" s="486">
        <f>I95</f>
        <v>302358.00999999995</v>
      </c>
      <c r="L95" s="486"/>
      <c r="M95" s="486"/>
      <c r="N95" s="1153">
        <f t="shared" si="6"/>
        <v>302358.00999999995</v>
      </c>
      <c r="O95" s="1153">
        <f t="shared" si="7"/>
        <v>0</v>
      </c>
    </row>
    <row r="96" spans="1:15" s="13" customFormat="1" outlineLevel="1">
      <c r="A96" s="400">
        <v>89</v>
      </c>
      <c r="B96" s="397">
        <v>11400031</v>
      </c>
      <c r="C96" s="109" t="s">
        <v>1549</v>
      </c>
      <c r="D96" s="969">
        <f>+[5]BS!Q96</f>
        <v>76622596.840000018</v>
      </c>
      <c r="E96" s="109"/>
      <c r="F96" s="486"/>
      <c r="G96" s="486"/>
      <c r="H96" s="486"/>
      <c r="I96" s="486">
        <f t="shared" si="5"/>
        <v>76622596.840000018</v>
      </c>
      <c r="J96" s="109"/>
      <c r="K96" s="486">
        <f>I96</f>
        <v>76622596.840000018</v>
      </c>
      <c r="L96" s="486"/>
      <c r="M96" s="486"/>
      <c r="N96" s="1153">
        <f t="shared" si="6"/>
        <v>76622596.840000018</v>
      </c>
      <c r="O96" s="1153">
        <f t="shared" si="7"/>
        <v>0</v>
      </c>
    </row>
    <row r="97" spans="1:15" s="13" customFormat="1" outlineLevel="1">
      <c r="A97" s="400">
        <v>90</v>
      </c>
      <c r="B97" s="397">
        <v>11491001</v>
      </c>
      <c r="C97" s="109" t="s">
        <v>1549</v>
      </c>
      <c r="D97" s="969">
        <f>+[5]BS!Q97</f>
        <v>0</v>
      </c>
      <c r="E97" s="109"/>
      <c r="F97" s="486"/>
      <c r="G97" s="486"/>
      <c r="H97" s="486"/>
      <c r="I97" s="486">
        <f t="shared" si="5"/>
        <v>0</v>
      </c>
      <c r="J97" s="109"/>
      <c r="K97" s="486">
        <f t="shared" ref="K97:K108" si="8">I97</f>
        <v>0</v>
      </c>
      <c r="L97" s="486"/>
      <c r="M97" s="486"/>
      <c r="N97" s="1153">
        <f t="shared" si="6"/>
        <v>0</v>
      </c>
      <c r="O97" s="1153">
        <f t="shared" si="7"/>
        <v>0</v>
      </c>
    </row>
    <row r="98" spans="1:15" s="13" customFormat="1" outlineLevel="1">
      <c r="A98" s="400">
        <v>91</v>
      </c>
      <c r="B98" s="397">
        <v>11400061</v>
      </c>
      <c r="C98" s="109" t="s">
        <v>1393</v>
      </c>
      <c r="D98" s="969">
        <f>+[5]BS!Q98</f>
        <v>156960790.83999997</v>
      </c>
      <c r="E98" s="109"/>
      <c r="F98" s="486"/>
      <c r="G98" s="486"/>
      <c r="H98" s="486"/>
      <c r="I98" s="486">
        <f t="shared" si="5"/>
        <v>156960790.83999997</v>
      </c>
      <c r="J98" s="109"/>
      <c r="K98" s="486">
        <f t="shared" si="8"/>
        <v>156960790.83999997</v>
      </c>
      <c r="L98" s="486"/>
      <c r="M98" s="486"/>
      <c r="N98" s="1153">
        <f t="shared" si="6"/>
        <v>156960790.83999997</v>
      </c>
      <c r="O98" s="1153">
        <f t="shared" si="7"/>
        <v>0</v>
      </c>
    </row>
    <row r="99" spans="1:15" s="13" customFormat="1" outlineLevel="1">
      <c r="A99" s="400">
        <v>92</v>
      </c>
      <c r="B99" s="971">
        <v>11400071</v>
      </c>
      <c r="C99" s="972" t="s">
        <v>1980</v>
      </c>
      <c r="D99" s="969">
        <f>+[5]BS!Q99</f>
        <v>16950332.900000002</v>
      </c>
      <c r="E99" s="109"/>
      <c r="F99" s="486"/>
      <c r="G99" s="486"/>
      <c r="H99" s="486"/>
      <c r="I99" s="486">
        <f t="shared" si="5"/>
        <v>16950332.900000002</v>
      </c>
      <c r="J99" s="109"/>
      <c r="K99" s="486">
        <f t="shared" si="8"/>
        <v>16950332.900000002</v>
      </c>
      <c r="L99" s="486"/>
      <c r="M99" s="486"/>
      <c r="N99" s="1153">
        <f t="shared" si="6"/>
        <v>16950332.900000002</v>
      </c>
      <c r="O99" s="1153">
        <f t="shared" si="7"/>
        <v>0</v>
      </c>
    </row>
    <row r="100" spans="1:15" s="13" customFormat="1" outlineLevel="1">
      <c r="A100" s="400">
        <v>93</v>
      </c>
      <c r="B100" s="971">
        <v>11400081</v>
      </c>
      <c r="C100" s="972" t="s">
        <v>167</v>
      </c>
      <c r="D100" s="969">
        <f>+[5]BS!Q100</f>
        <v>0</v>
      </c>
      <c r="E100" s="109"/>
      <c r="F100" s="486"/>
      <c r="G100" s="486"/>
      <c r="H100" s="486"/>
      <c r="I100" s="486">
        <f t="shared" si="5"/>
        <v>0</v>
      </c>
      <c r="J100" s="109"/>
      <c r="K100" s="486">
        <f t="shared" si="8"/>
        <v>0</v>
      </c>
      <c r="L100" s="486"/>
      <c r="M100" s="486"/>
      <c r="N100" s="1153">
        <f t="shared" si="6"/>
        <v>0</v>
      </c>
      <c r="O100" s="1153">
        <f t="shared" si="7"/>
        <v>0</v>
      </c>
    </row>
    <row r="101" spans="1:15" s="13" customFormat="1" outlineLevel="1">
      <c r="A101" s="400">
        <v>94</v>
      </c>
      <c r="B101" s="971">
        <v>11400091</v>
      </c>
      <c r="C101" s="972" t="s">
        <v>2619</v>
      </c>
      <c r="D101" s="969">
        <f>+[5]BS!Q101</f>
        <v>31009424.02999999</v>
      </c>
      <c r="E101" s="109"/>
      <c r="F101" s="486"/>
      <c r="G101" s="486"/>
      <c r="H101" s="486"/>
      <c r="I101" s="486">
        <f t="shared" si="5"/>
        <v>31009424.02999999</v>
      </c>
      <c r="J101" s="109"/>
      <c r="K101" s="486">
        <f t="shared" si="8"/>
        <v>31009424.02999999</v>
      </c>
      <c r="L101" s="486"/>
      <c r="M101" s="486"/>
      <c r="N101" s="1153">
        <f t="shared" si="6"/>
        <v>31009424.02999999</v>
      </c>
      <c r="O101" s="1153">
        <f t="shared" si="7"/>
        <v>0</v>
      </c>
    </row>
    <row r="102" spans="1:15" s="13" customFormat="1" outlineLevel="1">
      <c r="A102" s="400">
        <v>95</v>
      </c>
      <c r="B102" s="397">
        <v>11500001</v>
      </c>
      <c r="C102" s="109" t="s">
        <v>1730</v>
      </c>
      <c r="D102" s="969">
        <f>+[5]BS!Q102</f>
        <v>-880239</v>
      </c>
      <c r="E102" s="109"/>
      <c r="F102" s="486"/>
      <c r="G102" s="486"/>
      <c r="H102" s="486"/>
      <c r="I102" s="486">
        <f t="shared" si="5"/>
        <v>-880239</v>
      </c>
      <c r="J102" s="109"/>
      <c r="K102" s="486">
        <f t="shared" si="8"/>
        <v>-880239</v>
      </c>
      <c r="L102" s="486"/>
      <c r="M102" s="486"/>
      <c r="N102" s="1153">
        <f t="shared" si="6"/>
        <v>-880239</v>
      </c>
      <c r="O102" s="1153">
        <f t="shared" si="7"/>
        <v>0</v>
      </c>
    </row>
    <row r="103" spans="1:15" s="13" customFormat="1" outlineLevel="1">
      <c r="A103" s="400">
        <v>96</v>
      </c>
      <c r="B103" s="397">
        <v>11500002</v>
      </c>
      <c r="C103" s="109" t="s">
        <v>230</v>
      </c>
      <c r="D103" s="969">
        <f>+[5]BS!Q103</f>
        <v>0</v>
      </c>
      <c r="E103" s="109"/>
      <c r="F103" s="486"/>
      <c r="G103" s="486"/>
      <c r="H103" s="486"/>
      <c r="I103" s="486">
        <f t="shared" si="5"/>
        <v>0</v>
      </c>
      <c r="J103" s="109"/>
      <c r="K103" s="486">
        <f t="shared" si="8"/>
        <v>0</v>
      </c>
      <c r="L103" s="486"/>
      <c r="M103" s="486"/>
      <c r="N103" s="1153">
        <f t="shared" si="6"/>
        <v>0</v>
      </c>
      <c r="O103" s="1153">
        <f t="shared" si="7"/>
        <v>0</v>
      </c>
    </row>
    <row r="104" spans="1:15" s="13" customFormat="1" outlineLevel="1">
      <c r="A104" s="400">
        <v>97</v>
      </c>
      <c r="B104" s="397">
        <v>11500011</v>
      </c>
      <c r="C104" s="109" t="s">
        <v>60</v>
      </c>
      <c r="D104" s="969">
        <f>+[5]BS!Q104</f>
        <v>-302358.00999999995</v>
      </c>
      <c r="E104" s="109"/>
      <c r="F104" s="486"/>
      <c r="G104" s="486"/>
      <c r="H104" s="486"/>
      <c r="I104" s="486">
        <f t="shared" ref="I104:I135" si="9">+D104</f>
        <v>-302358.00999999995</v>
      </c>
      <c r="J104" s="109"/>
      <c r="K104" s="486">
        <f t="shared" si="8"/>
        <v>-302358.00999999995</v>
      </c>
      <c r="L104" s="486"/>
      <c r="M104" s="486"/>
      <c r="N104" s="1153">
        <f t="shared" si="6"/>
        <v>-302358.00999999995</v>
      </c>
      <c r="O104" s="1153">
        <f t="shared" si="7"/>
        <v>0</v>
      </c>
    </row>
    <row r="105" spans="1:15" s="13" customFormat="1" outlineLevel="1">
      <c r="A105" s="400">
        <v>98</v>
      </c>
      <c r="B105" s="397">
        <v>11500031</v>
      </c>
      <c r="C105" s="109" t="s">
        <v>1259</v>
      </c>
      <c r="D105" s="969">
        <f>+[5]BS!Q105</f>
        <v>-59157663.659999974</v>
      </c>
      <c r="E105" s="109"/>
      <c r="F105" s="486"/>
      <c r="G105" s="486"/>
      <c r="H105" s="486"/>
      <c r="I105" s="486">
        <f t="shared" si="9"/>
        <v>-59157663.659999974</v>
      </c>
      <c r="J105" s="109"/>
      <c r="K105" s="486">
        <f t="shared" si="8"/>
        <v>-59157663.659999974</v>
      </c>
      <c r="L105" s="486"/>
      <c r="M105" s="486"/>
      <c r="N105" s="1153">
        <f t="shared" si="6"/>
        <v>-59157663.659999974</v>
      </c>
      <c r="O105" s="1153">
        <f t="shared" si="7"/>
        <v>0</v>
      </c>
    </row>
    <row r="106" spans="1:15" s="13" customFormat="1" outlineLevel="1">
      <c r="A106" s="400">
        <v>99</v>
      </c>
      <c r="B106" s="397">
        <v>11500041</v>
      </c>
      <c r="C106" s="109" t="s">
        <v>1423</v>
      </c>
      <c r="D106" s="969">
        <f>+[5]BS!Q106</f>
        <v>-33721264.640000001</v>
      </c>
      <c r="E106" s="109"/>
      <c r="F106" s="486"/>
      <c r="G106" s="486"/>
      <c r="H106" s="486"/>
      <c r="I106" s="486">
        <f t="shared" si="9"/>
        <v>-33721264.640000001</v>
      </c>
      <c r="J106" s="109"/>
      <c r="K106" s="486">
        <f t="shared" si="8"/>
        <v>-33721264.640000001</v>
      </c>
      <c r="L106" s="486"/>
      <c r="M106" s="486"/>
      <c r="N106" s="1153">
        <f t="shared" si="6"/>
        <v>-33721264.640000001</v>
      </c>
      <c r="O106" s="1153">
        <f t="shared" si="7"/>
        <v>0</v>
      </c>
    </row>
    <row r="107" spans="1:15" s="13" customFormat="1" outlineLevel="1">
      <c r="A107" s="400">
        <v>100</v>
      </c>
      <c r="B107" s="971">
        <v>11500051</v>
      </c>
      <c r="C107" s="972" t="s">
        <v>1981</v>
      </c>
      <c r="D107" s="969">
        <f>+[5]BS!Q107</f>
        <v>-16294654.681250004</v>
      </c>
      <c r="E107" s="109"/>
      <c r="F107" s="486"/>
      <c r="G107" s="486"/>
      <c r="H107" s="486"/>
      <c r="I107" s="486">
        <f t="shared" si="9"/>
        <v>-16294654.681250004</v>
      </c>
      <c r="J107" s="109"/>
      <c r="K107" s="486">
        <f t="shared" si="8"/>
        <v>-16294654.681250004</v>
      </c>
      <c r="L107" s="486"/>
      <c r="M107" s="486"/>
      <c r="N107" s="1153">
        <f t="shared" si="6"/>
        <v>-16294654.681250004</v>
      </c>
      <c r="O107" s="1153">
        <f t="shared" si="7"/>
        <v>0</v>
      </c>
    </row>
    <row r="108" spans="1:15" s="13" customFormat="1" outlineLevel="1">
      <c r="A108" s="400">
        <v>101</v>
      </c>
      <c r="B108" s="971">
        <v>11500061</v>
      </c>
      <c r="C108" s="109" t="s">
        <v>2620</v>
      </c>
      <c r="D108" s="969">
        <f>+[5]BS!Q108</f>
        <v>-3863529.02</v>
      </c>
      <c r="E108" s="109"/>
      <c r="F108" s="486"/>
      <c r="G108" s="486"/>
      <c r="H108" s="486"/>
      <c r="I108" s="486">
        <f t="shared" si="9"/>
        <v>-3863529.02</v>
      </c>
      <c r="J108" s="109"/>
      <c r="K108" s="486">
        <f t="shared" si="8"/>
        <v>-3863529.02</v>
      </c>
      <c r="L108" s="486"/>
      <c r="M108" s="486"/>
      <c r="N108" s="1153">
        <f t="shared" si="6"/>
        <v>-3863529.02</v>
      </c>
      <c r="O108" s="1153">
        <f t="shared" si="7"/>
        <v>0</v>
      </c>
    </row>
    <row r="109" spans="1:15" s="13" customFormat="1" outlineLevel="1">
      <c r="A109" s="400">
        <v>102</v>
      </c>
      <c r="B109" s="397">
        <v>11591001</v>
      </c>
      <c r="C109" s="109" t="s">
        <v>1356</v>
      </c>
      <c r="D109" s="969">
        <f>+[5]BS!Q109</f>
        <v>0</v>
      </c>
      <c r="E109" s="109"/>
      <c r="F109" s="486"/>
      <c r="G109" s="486"/>
      <c r="H109" s="486"/>
      <c r="I109" s="486">
        <f t="shared" si="9"/>
        <v>0</v>
      </c>
      <c r="J109" s="109"/>
      <c r="K109" s="486"/>
      <c r="L109" s="486"/>
      <c r="M109" s="486"/>
      <c r="N109" s="1153">
        <f t="shared" si="6"/>
        <v>0</v>
      </c>
      <c r="O109" s="1153">
        <f t="shared" si="7"/>
        <v>0</v>
      </c>
    </row>
    <row r="110" spans="1:15" s="13" customFormat="1" outlineLevel="1">
      <c r="A110" s="400">
        <v>103</v>
      </c>
      <c r="B110" s="397">
        <v>11730002</v>
      </c>
      <c r="C110" s="109" t="s">
        <v>653</v>
      </c>
      <c r="D110" s="969">
        <f>+[5]BS!Q110</f>
        <v>8654564.4700000007</v>
      </c>
      <c r="E110" s="109"/>
      <c r="F110" s="486"/>
      <c r="G110" s="486"/>
      <c r="H110" s="486"/>
      <c r="I110" s="486">
        <f t="shared" si="9"/>
        <v>8654564.4700000007</v>
      </c>
      <c r="J110" s="109"/>
      <c r="K110" s="486"/>
      <c r="L110" s="486">
        <f>I110</f>
        <v>8654564.4700000007</v>
      </c>
      <c r="M110" s="486"/>
      <c r="N110" s="1153">
        <f t="shared" si="6"/>
        <v>8654564.4700000007</v>
      </c>
      <c r="O110" s="1153">
        <f t="shared" si="7"/>
        <v>0</v>
      </c>
    </row>
    <row r="111" spans="1:15" s="13" customFormat="1" outlineLevel="1">
      <c r="A111" s="400">
        <v>104</v>
      </c>
      <c r="B111" s="397">
        <v>12100003</v>
      </c>
      <c r="C111" s="109" t="s">
        <v>431</v>
      </c>
      <c r="D111" s="969">
        <f>+[5]BS!Q111</f>
        <v>0</v>
      </c>
      <c r="E111" s="109"/>
      <c r="F111" s="486"/>
      <c r="G111" s="486"/>
      <c r="H111" s="486"/>
      <c r="I111" s="486">
        <f t="shared" si="9"/>
        <v>0</v>
      </c>
      <c r="J111" s="109"/>
      <c r="K111" s="486"/>
      <c r="L111" s="486"/>
      <c r="M111" s="486"/>
      <c r="N111" s="1153">
        <f t="shared" si="6"/>
        <v>0</v>
      </c>
      <c r="O111" s="1153">
        <f t="shared" si="7"/>
        <v>0</v>
      </c>
    </row>
    <row r="112" spans="1:15" s="13" customFormat="1" outlineLevel="1">
      <c r="A112" s="400">
        <v>105</v>
      </c>
      <c r="B112" s="397">
        <v>12100013</v>
      </c>
      <c r="C112" s="109" t="s">
        <v>844</v>
      </c>
      <c r="D112" s="969">
        <f>+[5]BS!Q112</f>
        <v>0</v>
      </c>
      <c r="E112" s="109"/>
      <c r="F112" s="486"/>
      <c r="G112" s="486"/>
      <c r="H112" s="486"/>
      <c r="I112" s="486">
        <f t="shared" si="9"/>
        <v>0</v>
      </c>
      <c r="J112" s="109"/>
      <c r="K112" s="486"/>
      <c r="L112" s="486"/>
      <c r="M112" s="486"/>
      <c r="N112" s="1153">
        <f t="shared" si="6"/>
        <v>0</v>
      </c>
      <c r="O112" s="1153">
        <f t="shared" si="7"/>
        <v>0</v>
      </c>
    </row>
    <row r="113" spans="1:15" s="13" customFormat="1" outlineLevel="1">
      <c r="A113" s="400">
        <v>106</v>
      </c>
      <c r="B113" s="397">
        <v>12100503</v>
      </c>
      <c r="C113" s="109" t="s">
        <v>289</v>
      </c>
      <c r="D113" s="969">
        <f>+[5]BS!Q113</f>
        <v>95778.840833333321</v>
      </c>
      <c r="E113" s="109"/>
      <c r="F113" s="486"/>
      <c r="G113" s="486"/>
      <c r="H113" s="486"/>
      <c r="I113" s="486">
        <f t="shared" si="9"/>
        <v>95778.840833333321</v>
      </c>
      <c r="J113" s="109"/>
      <c r="K113" s="486"/>
      <c r="L113" s="486"/>
      <c r="M113" s="486">
        <f>I113</f>
        <v>95778.840833333321</v>
      </c>
      <c r="N113" s="1153">
        <f t="shared" si="6"/>
        <v>95778.840833333321</v>
      </c>
      <c r="O113" s="1153">
        <f t="shared" si="7"/>
        <v>0</v>
      </c>
    </row>
    <row r="114" spans="1:15" s="13" customFormat="1" outlineLevel="1">
      <c r="A114" s="400">
        <v>107</v>
      </c>
      <c r="B114" s="397">
        <v>12100513</v>
      </c>
      <c r="C114" s="109" t="s">
        <v>289</v>
      </c>
      <c r="D114" s="969">
        <f>+[5]BS!Q114</f>
        <v>3372006.9683333333</v>
      </c>
      <c r="E114" s="109"/>
      <c r="F114" s="486"/>
      <c r="G114" s="486"/>
      <c r="H114" s="486"/>
      <c r="I114" s="486">
        <f t="shared" si="9"/>
        <v>3372006.9683333333</v>
      </c>
      <c r="J114" s="109"/>
      <c r="K114" s="486"/>
      <c r="L114" s="486"/>
      <c r="M114" s="486">
        <f>I114</f>
        <v>3372006.9683333333</v>
      </c>
      <c r="N114" s="1153">
        <f t="shared" si="6"/>
        <v>3372006.9683333333</v>
      </c>
      <c r="O114" s="1153">
        <f t="shared" si="7"/>
        <v>0</v>
      </c>
    </row>
    <row r="115" spans="1:15" s="13" customFormat="1" outlineLevel="1">
      <c r="A115" s="400">
        <v>108</v>
      </c>
      <c r="B115" s="397">
        <v>12200003</v>
      </c>
      <c r="C115" s="109" t="s">
        <v>3259</v>
      </c>
      <c r="D115" s="969">
        <f>+[5]BS!Q115</f>
        <v>0</v>
      </c>
      <c r="E115" s="109"/>
      <c r="F115" s="486"/>
      <c r="G115" s="486"/>
      <c r="H115" s="486"/>
      <c r="I115" s="486">
        <f t="shared" si="9"/>
        <v>0</v>
      </c>
      <c r="J115" s="109"/>
      <c r="K115" s="486"/>
      <c r="L115" s="486"/>
      <c r="M115" s="486"/>
      <c r="N115" s="1153">
        <f t="shared" si="6"/>
        <v>0</v>
      </c>
      <c r="O115" s="1153">
        <f t="shared" si="7"/>
        <v>0</v>
      </c>
    </row>
    <row r="116" spans="1:15" s="13" customFormat="1" outlineLevel="1">
      <c r="A116" s="400">
        <v>109</v>
      </c>
      <c r="B116" s="970">
        <v>12200503</v>
      </c>
      <c r="C116" s="109" t="s">
        <v>752</v>
      </c>
      <c r="D116" s="969">
        <f>+[5]BS!Q116</f>
        <v>172790.7291666666</v>
      </c>
      <c r="E116" s="109"/>
      <c r="F116" s="486"/>
      <c r="G116" s="486"/>
      <c r="H116" s="486"/>
      <c r="I116" s="486">
        <f t="shared" si="9"/>
        <v>172790.7291666666</v>
      </c>
      <c r="J116" s="109"/>
      <c r="K116" s="486"/>
      <c r="L116" s="486"/>
      <c r="M116" s="486">
        <f>I116</f>
        <v>172790.7291666666</v>
      </c>
      <c r="N116" s="1153">
        <f t="shared" si="6"/>
        <v>172790.7291666666</v>
      </c>
      <c r="O116" s="1153">
        <f t="shared" si="7"/>
        <v>0</v>
      </c>
    </row>
    <row r="117" spans="1:15" s="13" customFormat="1" outlineLevel="1">
      <c r="A117" s="400">
        <v>110</v>
      </c>
      <c r="B117" s="397">
        <v>12310000</v>
      </c>
      <c r="C117" s="109" t="s">
        <v>1198</v>
      </c>
      <c r="D117" s="969">
        <f>+[5]BS!Q117</f>
        <v>29743547.833333332</v>
      </c>
      <c r="E117" s="109"/>
      <c r="F117" s="486"/>
      <c r="G117" s="486"/>
      <c r="H117" s="486"/>
      <c r="I117" s="486">
        <f t="shared" si="9"/>
        <v>29743547.833333332</v>
      </c>
      <c r="J117" s="109"/>
      <c r="K117" s="486"/>
      <c r="L117" s="486"/>
      <c r="M117" s="486">
        <f t="shared" ref="M117:M120" si="10">I117</f>
        <v>29743547.833333332</v>
      </c>
      <c r="N117" s="1153">
        <f t="shared" si="6"/>
        <v>29743547.833333332</v>
      </c>
      <c r="O117" s="1153">
        <f t="shared" si="7"/>
        <v>0</v>
      </c>
    </row>
    <row r="118" spans="1:15" s="13" customFormat="1" outlineLevel="1">
      <c r="A118" s="400">
        <v>111</v>
      </c>
      <c r="B118" s="397" t="s">
        <v>1124</v>
      </c>
      <c r="C118" s="109" t="s">
        <v>1199</v>
      </c>
      <c r="D118" s="969">
        <f>+[5]BS!Q118</f>
        <v>0</v>
      </c>
      <c r="E118" s="109"/>
      <c r="F118" s="486"/>
      <c r="G118" s="486"/>
      <c r="H118" s="486"/>
      <c r="I118" s="486">
        <f t="shared" si="9"/>
        <v>0</v>
      </c>
      <c r="J118" s="109"/>
      <c r="K118" s="486"/>
      <c r="L118" s="486"/>
      <c r="M118" s="486">
        <f t="shared" si="10"/>
        <v>0</v>
      </c>
      <c r="N118" s="1153">
        <f t="shared" si="6"/>
        <v>0</v>
      </c>
      <c r="O118" s="1153">
        <f t="shared" si="7"/>
        <v>0</v>
      </c>
    </row>
    <row r="119" spans="1:15" s="13" customFormat="1" outlineLevel="1">
      <c r="A119" s="400">
        <v>112</v>
      </c>
      <c r="B119" s="397">
        <v>12400013</v>
      </c>
      <c r="C119" s="109" t="s">
        <v>1159</v>
      </c>
      <c r="D119" s="969">
        <f>+[5]BS!Q119</f>
        <v>0</v>
      </c>
      <c r="E119" s="109"/>
      <c r="F119" s="486"/>
      <c r="G119" s="486"/>
      <c r="H119" s="486"/>
      <c r="I119" s="486">
        <f t="shared" si="9"/>
        <v>0</v>
      </c>
      <c r="J119" s="109"/>
      <c r="K119" s="486"/>
      <c r="L119" s="486"/>
      <c r="M119" s="486">
        <f t="shared" si="10"/>
        <v>0</v>
      </c>
      <c r="N119" s="1153">
        <f t="shared" si="6"/>
        <v>0</v>
      </c>
      <c r="O119" s="1153">
        <f t="shared" si="7"/>
        <v>0</v>
      </c>
    </row>
    <row r="120" spans="1:15" s="13" customFormat="1" outlineLevel="1">
      <c r="A120" s="400">
        <v>113</v>
      </c>
      <c r="B120" s="397">
        <v>12400043</v>
      </c>
      <c r="C120" s="109" t="s">
        <v>1160</v>
      </c>
      <c r="D120" s="969">
        <f>+[5]BS!Q120</f>
        <v>49046325.525833331</v>
      </c>
      <c r="E120" s="109"/>
      <c r="F120" s="486"/>
      <c r="G120" s="486"/>
      <c r="H120" s="486"/>
      <c r="I120" s="486">
        <f t="shared" si="9"/>
        <v>49046325.525833331</v>
      </c>
      <c r="J120" s="109"/>
      <c r="K120" s="486"/>
      <c r="L120" s="486"/>
      <c r="M120" s="486">
        <f t="shared" si="10"/>
        <v>49046325.525833331</v>
      </c>
      <c r="N120" s="1153">
        <f t="shared" si="6"/>
        <v>49046325.525833331</v>
      </c>
      <c r="O120" s="1153">
        <f t="shared" si="7"/>
        <v>0</v>
      </c>
    </row>
    <row r="121" spans="1:15" s="13" customFormat="1" outlineLevel="1">
      <c r="A121" s="400">
        <v>114</v>
      </c>
      <c r="B121" s="397">
        <v>12400063</v>
      </c>
      <c r="C121" s="109" t="s">
        <v>698</v>
      </c>
      <c r="D121" s="969">
        <f>+[5]BS!Q121</f>
        <v>0</v>
      </c>
      <c r="E121" s="109"/>
      <c r="F121" s="486"/>
      <c r="G121" s="486"/>
      <c r="H121" s="486"/>
      <c r="I121" s="486">
        <f t="shared" si="9"/>
        <v>0</v>
      </c>
      <c r="J121" s="109"/>
      <c r="K121" s="486"/>
      <c r="L121" s="486"/>
      <c r="M121" s="486"/>
      <c r="N121" s="1153">
        <f t="shared" si="6"/>
        <v>0</v>
      </c>
      <c r="O121" s="1153">
        <f t="shared" si="7"/>
        <v>0</v>
      </c>
    </row>
    <row r="122" spans="1:15" s="13" customFormat="1" outlineLevel="1">
      <c r="A122" s="400">
        <v>115</v>
      </c>
      <c r="B122" s="397">
        <v>12400373</v>
      </c>
      <c r="C122" s="109" t="s">
        <v>1183</v>
      </c>
      <c r="D122" s="969">
        <f>+[5]BS!Q122</f>
        <v>0</v>
      </c>
      <c r="E122" s="109"/>
      <c r="F122" s="486"/>
      <c r="G122" s="486"/>
      <c r="H122" s="486"/>
      <c r="I122" s="486">
        <f t="shared" si="9"/>
        <v>0</v>
      </c>
      <c r="J122" s="109"/>
      <c r="K122" s="486"/>
      <c r="L122" s="486"/>
      <c r="M122" s="486"/>
      <c r="N122" s="1153">
        <f t="shared" si="6"/>
        <v>0</v>
      </c>
      <c r="O122" s="1153">
        <f t="shared" si="7"/>
        <v>0</v>
      </c>
    </row>
    <row r="123" spans="1:15" s="13" customFormat="1" outlineLevel="1">
      <c r="A123" s="400">
        <v>116</v>
      </c>
      <c r="B123" s="397">
        <v>12400383</v>
      </c>
      <c r="C123" s="109" t="s">
        <v>1184</v>
      </c>
      <c r="D123" s="969">
        <f>+[5]BS!Q123</f>
        <v>0</v>
      </c>
      <c r="E123" s="109"/>
      <c r="F123" s="486"/>
      <c r="G123" s="486"/>
      <c r="H123" s="486"/>
      <c r="I123" s="486">
        <f t="shared" si="9"/>
        <v>0</v>
      </c>
      <c r="J123" s="109"/>
      <c r="K123" s="486"/>
      <c r="L123" s="486"/>
      <c r="M123" s="486"/>
      <c r="N123" s="1153">
        <f t="shared" si="6"/>
        <v>0</v>
      </c>
      <c r="O123" s="1153">
        <f t="shared" si="7"/>
        <v>0</v>
      </c>
    </row>
    <row r="124" spans="1:15" s="13" customFormat="1" outlineLevel="1">
      <c r="A124" s="400">
        <v>117</v>
      </c>
      <c r="B124" s="397">
        <v>12400483</v>
      </c>
      <c r="C124" s="109" t="s">
        <v>1884</v>
      </c>
      <c r="D124" s="969">
        <f>+[5]BS!Q124</f>
        <v>0</v>
      </c>
      <c r="E124" s="109"/>
      <c r="F124" s="486"/>
      <c r="G124" s="486"/>
      <c r="H124" s="486"/>
      <c r="I124" s="486">
        <f t="shared" si="9"/>
        <v>0</v>
      </c>
      <c r="J124" s="109"/>
      <c r="K124" s="486"/>
      <c r="L124" s="486"/>
      <c r="M124" s="486"/>
      <c r="N124" s="1153">
        <f t="shared" si="6"/>
        <v>0</v>
      </c>
      <c r="O124" s="1153">
        <f t="shared" si="7"/>
        <v>0</v>
      </c>
    </row>
    <row r="125" spans="1:15" s="13" customFormat="1" outlineLevel="1">
      <c r="A125" s="400">
        <v>118</v>
      </c>
      <c r="B125" s="397">
        <v>12400503</v>
      </c>
      <c r="C125" s="109" t="s">
        <v>378</v>
      </c>
      <c r="D125" s="969">
        <f>+[5]BS!Q125</f>
        <v>473566.74416666682</v>
      </c>
      <c r="E125" s="109"/>
      <c r="F125" s="486"/>
      <c r="G125" s="486"/>
      <c r="H125" s="486"/>
      <c r="I125" s="486">
        <f t="shared" si="9"/>
        <v>473566.74416666682</v>
      </c>
      <c r="J125" s="109"/>
      <c r="K125" s="486"/>
      <c r="L125" s="486"/>
      <c r="M125" s="486">
        <f>I125</f>
        <v>473566.74416666682</v>
      </c>
      <c r="N125" s="1153">
        <f t="shared" si="6"/>
        <v>473566.74416666682</v>
      </c>
      <c r="O125" s="1153">
        <f t="shared" si="7"/>
        <v>0</v>
      </c>
    </row>
    <row r="126" spans="1:15" s="13" customFormat="1" outlineLevel="1">
      <c r="A126" s="400">
        <v>119</v>
      </c>
      <c r="B126" s="397">
        <v>12400542</v>
      </c>
      <c r="C126" s="109" t="s">
        <v>3359</v>
      </c>
      <c r="D126" s="969">
        <f>+[5]BS!Q126</f>
        <v>-7320787.5</v>
      </c>
      <c r="E126" s="109"/>
      <c r="F126" s="486"/>
      <c r="G126" s="486"/>
      <c r="H126" s="486"/>
      <c r="I126" s="486">
        <f t="shared" si="9"/>
        <v>-7320787.5</v>
      </c>
      <c r="J126" s="109"/>
      <c r="K126" s="486"/>
      <c r="L126" s="486"/>
      <c r="M126" s="486">
        <f t="shared" ref="M126:M129" si="11">I126</f>
        <v>-7320787.5</v>
      </c>
      <c r="N126" s="1153">
        <f t="shared" si="6"/>
        <v>-7320787.5</v>
      </c>
      <c r="O126" s="1153">
        <f t="shared" si="7"/>
        <v>0</v>
      </c>
    </row>
    <row r="127" spans="1:15" s="13" customFormat="1" outlineLevel="1">
      <c r="A127" s="400">
        <v>120</v>
      </c>
      <c r="B127" s="397">
        <v>12400543</v>
      </c>
      <c r="C127" s="109" t="s">
        <v>692</v>
      </c>
      <c r="D127" s="969">
        <f>+[5]BS!Q127</f>
        <v>0</v>
      </c>
      <c r="E127" s="109"/>
      <c r="F127" s="486"/>
      <c r="G127" s="486"/>
      <c r="H127" s="486"/>
      <c r="I127" s="486">
        <f t="shared" si="9"/>
        <v>0</v>
      </c>
      <c r="J127" s="109"/>
      <c r="K127" s="486"/>
      <c r="L127" s="486"/>
      <c r="M127" s="486">
        <f t="shared" si="11"/>
        <v>0</v>
      </c>
      <c r="N127" s="1153">
        <f t="shared" si="6"/>
        <v>0</v>
      </c>
      <c r="O127" s="1153">
        <f t="shared" si="7"/>
        <v>0</v>
      </c>
    </row>
    <row r="128" spans="1:15" s="13" customFormat="1" outlineLevel="1">
      <c r="A128" s="400">
        <v>121</v>
      </c>
      <c r="B128" s="397">
        <v>12400552</v>
      </c>
      <c r="C128" s="109" t="s">
        <v>3360</v>
      </c>
      <c r="D128" s="969">
        <f>+[5]BS!Q128</f>
        <v>7320787.5</v>
      </c>
      <c r="E128" s="109"/>
      <c r="F128" s="486"/>
      <c r="G128" s="486"/>
      <c r="H128" s="486"/>
      <c r="I128" s="486">
        <f t="shared" si="9"/>
        <v>7320787.5</v>
      </c>
      <c r="J128" s="109"/>
      <c r="K128" s="486"/>
      <c r="L128" s="486"/>
      <c r="M128" s="486">
        <f t="shared" si="11"/>
        <v>7320787.5</v>
      </c>
      <c r="N128" s="1153">
        <f t="shared" si="6"/>
        <v>7320787.5</v>
      </c>
      <c r="O128" s="1153">
        <f t="shared" si="7"/>
        <v>0</v>
      </c>
    </row>
    <row r="129" spans="1:15" s="13" customFormat="1" outlineLevel="1">
      <c r="A129" s="400">
        <v>122</v>
      </c>
      <c r="B129" s="397">
        <v>12400553</v>
      </c>
      <c r="C129" s="109" t="s">
        <v>693</v>
      </c>
      <c r="D129" s="969">
        <f>+[5]BS!Q129</f>
        <v>1300281.2416666669</v>
      </c>
      <c r="E129" s="109"/>
      <c r="F129" s="486"/>
      <c r="G129" s="486"/>
      <c r="H129" s="486"/>
      <c r="I129" s="486">
        <f t="shared" si="9"/>
        <v>1300281.2416666669</v>
      </c>
      <c r="J129" s="109"/>
      <c r="K129" s="486"/>
      <c r="L129" s="486"/>
      <c r="M129" s="486">
        <f t="shared" si="11"/>
        <v>1300281.2416666669</v>
      </c>
      <c r="N129" s="1153">
        <f t="shared" si="6"/>
        <v>1300281.2416666669</v>
      </c>
      <c r="O129" s="1153">
        <f t="shared" si="7"/>
        <v>0</v>
      </c>
    </row>
    <row r="130" spans="1:15" s="13" customFormat="1" outlineLevel="1">
      <c r="A130" s="400">
        <v>123</v>
      </c>
      <c r="B130" s="397">
        <v>12400603</v>
      </c>
      <c r="C130" s="109" t="s">
        <v>207</v>
      </c>
      <c r="D130" s="969">
        <f>+[5]BS!Q130</f>
        <v>0</v>
      </c>
      <c r="E130" s="109"/>
      <c r="F130" s="486"/>
      <c r="G130" s="486"/>
      <c r="H130" s="486"/>
      <c r="I130" s="486">
        <f t="shared" si="9"/>
        <v>0</v>
      </c>
      <c r="J130" s="109"/>
      <c r="K130" s="486"/>
      <c r="L130" s="486"/>
      <c r="M130" s="486"/>
      <c r="N130" s="1153">
        <f t="shared" si="6"/>
        <v>0</v>
      </c>
      <c r="O130" s="1153">
        <f t="shared" si="7"/>
        <v>0</v>
      </c>
    </row>
    <row r="131" spans="1:15" s="13" customFormat="1" outlineLevel="1">
      <c r="A131" s="400">
        <v>124</v>
      </c>
      <c r="B131" s="397">
        <v>12400633</v>
      </c>
      <c r="C131" s="109" t="s">
        <v>1241</v>
      </c>
      <c r="D131" s="969">
        <f>+[5]BS!Q131</f>
        <v>0</v>
      </c>
      <c r="E131" s="109"/>
      <c r="F131" s="486"/>
      <c r="G131" s="486"/>
      <c r="H131" s="486"/>
      <c r="I131" s="486">
        <f t="shared" si="9"/>
        <v>0</v>
      </c>
      <c r="J131" s="109"/>
      <c r="K131" s="486"/>
      <c r="L131" s="486"/>
      <c r="M131" s="486"/>
      <c r="N131" s="1153">
        <f t="shared" si="6"/>
        <v>0</v>
      </c>
      <c r="O131" s="1153">
        <f t="shared" si="7"/>
        <v>0</v>
      </c>
    </row>
    <row r="132" spans="1:15" s="13" customFormat="1" outlineLevel="1">
      <c r="A132" s="400">
        <v>125</v>
      </c>
      <c r="B132" s="397">
        <v>12400653</v>
      </c>
      <c r="C132" s="109" t="s">
        <v>432</v>
      </c>
      <c r="D132" s="969">
        <f>+[5]BS!Q132</f>
        <v>0</v>
      </c>
      <c r="E132" s="109"/>
      <c r="F132" s="486"/>
      <c r="G132" s="486"/>
      <c r="H132" s="486"/>
      <c r="I132" s="486">
        <f t="shared" si="9"/>
        <v>0</v>
      </c>
      <c r="J132" s="109"/>
      <c r="K132" s="486"/>
      <c r="L132" s="486"/>
      <c r="M132" s="486"/>
      <c r="N132" s="1153">
        <f t="shared" si="6"/>
        <v>0</v>
      </c>
      <c r="O132" s="1153">
        <f t="shared" si="7"/>
        <v>0</v>
      </c>
    </row>
    <row r="133" spans="1:15" s="13" customFormat="1" outlineLevel="1">
      <c r="A133" s="400">
        <v>126</v>
      </c>
      <c r="B133" s="397">
        <v>12400663</v>
      </c>
      <c r="C133" s="109" t="s">
        <v>433</v>
      </c>
      <c r="D133" s="969">
        <f>+[5]BS!Q133</f>
        <v>0</v>
      </c>
      <c r="E133" s="109"/>
      <c r="F133" s="486"/>
      <c r="G133" s="486"/>
      <c r="H133" s="486"/>
      <c r="I133" s="486">
        <f t="shared" si="9"/>
        <v>0</v>
      </c>
      <c r="J133" s="109"/>
      <c r="K133" s="486"/>
      <c r="L133" s="486"/>
      <c r="M133" s="486"/>
      <c r="N133" s="1153">
        <f t="shared" si="6"/>
        <v>0</v>
      </c>
      <c r="O133" s="1153">
        <f t="shared" si="7"/>
        <v>0</v>
      </c>
    </row>
    <row r="134" spans="1:15" s="13" customFormat="1" outlineLevel="1">
      <c r="A134" s="400">
        <v>127</v>
      </c>
      <c r="B134" s="397">
        <v>12400673</v>
      </c>
      <c r="C134" s="109" t="s">
        <v>1015</v>
      </c>
      <c r="D134" s="969">
        <f>+[5]BS!Q134</f>
        <v>0</v>
      </c>
      <c r="E134" s="109"/>
      <c r="F134" s="486"/>
      <c r="G134" s="486"/>
      <c r="H134" s="486"/>
      <c r="I134" s="486">
        <f t="shared" si="9"/>
        <v>0</v>
      </c>
      <c r="J134" s="109"/>
      <c r="K134" s="486"/>
      <c r="L134" s="486"/>
      <c r="M134" s="486"/>
      <c r="N134" s="1153">
        <f t="shared" si="6"/>
        <v>0</v>
      </c>
      <c r="O134" s="1153">
        <f t="shared" si="7"/>
        <v>0</v>
      </c>
    </row>
    <row r="135" spans="1:15" s="13" customFormat="1" outlineLevel="1">
      <c r="A135" s="400">
        <v>128</v>
      </c>
      <c r="B135" s="397">
        <v>12400683</v>
      </c>
      <c r="C135" s="109" t="s">
        <v>527</v>
      </c>
      <c r="D135" s="969">
        <f>+[5]BS!Q135</f>
        <v>0</v>
      </c>
      <c r="E135" s="109"/>
      <c r="F135" s="486"/>
      <c r="G135" s="486"/>
      <c r="H135" s="486"/>
      <c r="I135" s="486">
        <f t="shared" si="9"/>
        <v>0</v>
      </c>
      <c r="J135" s="109"/>
      <c r="K135" s="486"/>
      <c r="L135" s="486"/>
      <c r="M135" s="486"/>
      <c r="N135" s="1153">
        <f t="shared" si="6"/>
        <v>0</v>
      </c>
      <c r="O135" s="1153">
        <f t="shared" si="7"/>
        <v>0</v>
      </c>
    </row>
    <row r="136" spans="1:15" s="13" customFormat="1" outlineLevel="1">
      <c r="A136" s="400">
        <v>129</v>
      </c>
      <c r="B136" s="397">
        <v>12400703</v>
      </c>
      <c r="C136" s="109" t="s">
        <v>200</v>
      </c>
      <c r="D136" s="969">
        <f>+[5]BS!Q136</f>
        <v>0</v>
      </c>
      <c r="E136" s="109"/>
      <c r="F136" s="486"/>
      <c r="G136" s="486"/>
      <c r="H136" s="486"/>
      <c r="I136" s="486">
        <f t="shared" ref="I136:I143" si="12">+D136</f>
        <v>0</v>
      </c>
      <c r="J136" s="109"/>
      <c r="K136" s="486"/>
      <c r="L136" s="486"/>
      <c r="M136" s="486"/>
      <c r="N136" s="1153">
        <f t="shared" si="6"/>
        <v>0</v>
      </c>
      <c r="O136" s="1153">
        <f t="shared" si="7"/>
        <v>0</v>
      </c>
    </row>
    <row r="137" spans="1:15" s="13" customFormat="1" outlineLevel="1">
      <c r="A137" s="400">
        <v>130</v>
      </c>
      <c r="B137" s="397">
        <v>12400713</v>
      </c>
      <c r="C137" s="109" t="s">
        <v>1914</v>
      </c>
      <c r="D137" s="969">
        <f>+[5]BS!Q137</f>
        <v>0</v>
      </c>
      <c r="E137" s="109"/>
      <c r="F137" s="486"/>
      <c r="G137" s="486"/>
      <c r="H137" s="486"/>
      <c r="I137" s="486">
        <f t="shared" si="12"/>
        <v>0</v>
      </c>
      <c r="J137" s="109"/>
      <c r="K137" s="486"/>
      <c r="L137" s="486"/>
      <c r="M137" s="486"/>
      <c r="N137" s="1153">
        <f t="shared" ref="N137:N200" si="13">SUM(K137:M137)</f>
        <v>0</v>
      </c>
      <c r="O137" s="1153">
        <f t="shared" ref="O137:O200" si="14">N137-I137</f>
        <v>0</v>
      </c>
    </row>
    <row r="138" spans="1:15" s="13" customFormat="1" outlineLevel="1">
      <c r="A138" s="400">
        <v>131</v>
      </c>
      <c r="B138" s="397">
        <v>12400723</v>
      </c>
      <c r="C138" s="109" t="s">
        <v>2262</v>
      </c>
      <c r="D138" s="969">
        <f>+[5]BS!Q138</f>
        <v>18521.8675</v>
      </c>
      <c r="E138" s="109"/>
      <c r="F138" s="486"/>
      <c r="G138" s="486"/>
      <c r="H138" s="486"/>
      <c r="I138" s="486">
        <f t="shared" si="12"/>
        <v>18521.8675</v>
      </c>
      <c r="J138" s="109"/>
      <c r="K138" s="486"/>
      <c r="L138" s="486"/>
      <c r="M138" s="486">
        <f>I138</f>
        <v>18521.8675</v>
      </c>
      <c r="N138" s="1153">
        <f t="shared" si="13"/>
        <v>18521.8675</v>
      </c>
      <c r="O138" s="1153">
        <f t="shared" si="14"/>
        <v>0</v>
      </c>
    </row>
    <row r="139" spans="1:15" s="13" customFormat="1" outlineLevel="1">
      <c r="A139" s="400">
        <v>132</v>
      </c>
      <c r="B139" s="397">
        <v>12400733</v>
      </c>
      <c r="C139" s="109" t="s">
        <v>2890</v>
      </c>
      <c r="D139" s="969">
        <f>+[5]BS!Q139</f>
        <v>0</v>
      </c>
      <c r="E139" s="109"/>
      <c r="F139" s="486"/>
      <c r="G139" s="486"/>
      <c r="H139" s="486"/>
      <c r="I139" s="486">
        <f t="shared" si="12"/>
        <v>0</v>
      </c>
      <c r="J139" s="109"/>
      <c r="K139" s="486"/>
      <c r="L139" s="486"/>
      <c r="M139" s="486"/>
      <c r="N139" s="1153">
        <f t="shared" si="13"/>
        <v>0</v>
      </c>
      <c r="O139" s="1153">
        <f t="shared" si="14"/>
        <v>0</v>
      </c>
    </row>
    <row r="140" spans="1:15" s="13" customFormat="1" outlineLevel="1">
      <c r="A140" s="400">
        <v>133</v>
      </c>
      <c r="B140" s="397">
        <v>12400743</v>
      </c>
      <c r="C140" s="109" t="s">
        <v>2978</v>
      </c>
      <c r="D140" s="969">
        <f>+[5]BS!Q140</f>
        <v>0</v>
      </c>
      <c r="E140" s="109"/>
      <c r="F140" s="486"/>
      <c r="G140" s="486"/>
      <c r="H140" s="486"/>
      <c r="I140" s="486">
        <f t="shared" si="12"/>
        <v>0</v>
      </c>
      <c r="J140" s="109"/>
      <c r="K140" s="486"/>
      <c r="L140" s="486"/>
      <c r="M140" s="486"/>
      <c r="N140" s="1153">
        <f t="shared" si="13"/>
        <v>0</v>
      </c>
      <c r="O140" s="1153">
        <f t="shared" si="14"/>
        <v>0</v>
      </c>
    </row>
    <row r="141" spans="1:15" s="13" customFormat="1" outlineLevel="1">
      <c r="A141" s="400">
        <v>134</v>
      </c>
      <c r="B141" s="397">
        <v>12800001</v>
      </c>
      <c r="C141" s="109" t="s">
        <v>2392</v>
      </c>
      <c r="D141" s="969">
        <f>+[5]BS!Q141</f>
        <v>18500000</v>
      </c>
      <c r="E141" s="109"/>
      <c r="F141" s="486"/>
      <c r="G141" s="486"/>
      <c r="H141" s="486"/>
      <c r="I141" s="486">
        <f t="shared" si="12"/>
        <v>18500000</v>
      </c>
      <c r="J141" s="109"/>
      <c r="K141" s="486">
        <f>I141</f>
        <v>18500000</v>
      </c>
      <c r="L141" s="486"/>
      <c r="M141" s="486"/>
      <c r="N141" s="1153">
        <f t="shared" si="13"/>
        <v>18500000</v>
      </c>
      <c r="O141" s="1153">
        <f t="shared" si="14"/>
        <v>0</v>
      </c>
    </row>
    <row r="142" spans="1:15" s="13" customFormat="1" outlineLevel="1">
      <c r="A142" s="400">
        <v>135</v>
      </c>
      <c r="B142" s="397">
        <v>12800003</v>
      </c>
      <c r="C142" s="109" t="s">
        <v>890</v>
      </c>
      <c r="D142" s="969">
        <f>+[5]BS!Q142</f>
        <v>0</v>
      </c>
      <c r="E142" s="109"/>
      <c r="F142" s="486"/>
      <c r="G142" s="486"/>
      <c r="H142" s="486"/>
      <c r="I142" s="486">
        <f t="shared" si="12"/>
        <v>0</v>
      </c>
      <c r="J142" s="109"/>
      <c r="K142" s="486"/>
      <c r="L142" s="486"/>
      <c r="M142" s="486"/>
      <c r="N142" s="1153">
        <f t="shared" si="13"/>
        <v>0</v>
      </c>
      <c r="O142" s="1153">
        <f t="shared" si="14"/>
        <v>0</v>
      </c>
    </row>
    <row r="143" spans="1:15" s="13" customFormat="1" outlineLevel="1">
      <c r="A143" s="400">
        <v>136</v>
      </c>
      <c r="B143" s="397">
        <v>12800011</v>
      </c>
      <c r="C143" s="109" t="s">
        <v>2604</v>
      </c>
      <c r="D143" s="969">
        <f>+[5]BS!Q143</f>
        <v>1662233.8412499998</v>
      </c>
      <c r="E143" s="109"/>
      <c r="F143" s="486"/>
      <c r="G143" s="486"/>
      <c r="H143" s="486"/>
      <c r="I143" s="486">
        <f t="shared" si="12"/>
        <v>1662233.8412499998</v>
      </c>
      <c r="J143" s="109"/>
      <c r="K143" s="486">
        <f>I143</f>
        <v>1662233.8412499998</v>
      </c>
      <c r="L143" s="486"/>
      <c r="M143" s="486"/>
      <c r="N143" s="1153">
        <f t="shared" si="13"/>
        <v>1662233.8412499998</v>
      </c>
      <c r="O143" s="1153">
        <f t="shared" si="14"/>
        <v>0</v>
      </c>
    </row>
    <row r="144" spans="1:15" s="13" customFormat="1" outlineLevel="1">
      <c r="A144" s="400">
        <v>137</v>
      </c>
      <c r="B144" s="397">
        <v>13100033</v>
      </c>
      <c r="C144" s="109" t="s">
        <v>2360</v>
      </c>
      <c r="D144" s="969">
        <f>+[5]BS!Q144</f>
        <v>0</v>
      </c>
      <c r="E144" s="109"/>
      <c r="F144" s="486">
        <f t="shared" ref="F144:F183" si="15">+D144</f>
        <v>0</v>
      </c>
      <c r="G144" s="486"/>
      <c r="H144" s="486"/>
      <c r="I144" s="486"/>
      <c r="J144" s="109"/>
      <c r="K144" s="486"/>
      <c r="L144" s="486"/>
      <c r="M144" s="486"/>
      <c r="N144" s="1153">
        <f t="shared" si="13"/>
        <v>0</v>
      </c>
      <c r="O144" s="1153">
        <f t="shared" si="14"/>
        <v>0</v>
      </c>
    </row>
    <row r="145" spans="1:15" s="13" customFormat="1" outlineLevel="1">
      <c r="A145" s="400">
        <v>138</v>
      </c>
      <c r="B145" s="397">
        <v>13100053</v>
      </c>
      <c r="C145" s="109" t="s">
        <v>518</v>
      </c>
      <c r="D145" s="969">
        <f>+[5]BS!Q145</f>
        <v>0</v>
      </c>
      <c r="E145" s="109"/>
      <c r="F145" s="486">
        <f t="shared" si="15"/>
        <v>0</v>
      </c>
      <c r="G145" s="486"/>
      <c r="H145" s="486"/>
      <c r="I145" s="486"/>
      <c r="J145" s="109"/>
      <c r="K145" s="486"/>
      <c r="L145" s="486"/>
      <c r="M145" s="486"/>
      <c r="N145" s="1153">
        <f t="shared" si="13"/>
        <v>0</v>
      </c>
      <c r="O145" s="1153">
        <f t="shared" si="14"/>
        <v>0</v>
      </c>
    </row>
    <row r="146" spans="1:15" s="13" customFormat="1" outlineLevel="1">
      <c r="A146" s="400">
        <v>139</v>
      </c>
      <c r="B146" s="397">
        <v>13100143</v>
      </c>
      <c r="C146" s="109" t="s">
        <v>377</v>
      </c>
      <c r="D146" s="969">
        <f>+[5]BS!Q146</f>
        <v>0</v>
      </c>
      <c r="E146" s="109"/>
      <c r="F146" s="486">
        <f t="shared" si="15"/>
        <v>0</v>
      </c>
      <c r="G146" s="486"/>
      <c r="H146" s="486"/>
      <c r="I146" s="486"/>
      <c r="J146" s="109"/>
      <c r="K146" s="486"/>
      <c r="L146" s="486"/>
      <c r="M146" s="486"/>
      <c r="N146" s="1153">
        <f t="shared" si="13"/>
        <v>0</v>
      </c>
      <c r="O146" s="1153">
        <f t="shared" si="14"/>
        <v>0</v>
      </c>
    </row>
    <row r="147" spans="1:15" s="13" customFormat="1" outlineLevel="1">
      <c r="A147" s="400">
        <v>140</v>
      </c>
      <c r="B147" s="397">
        <v>13100153</v>
      </c>
      <c r="C147" s="109" t="s">
        <v>16</v>
      </c>
      <c r="D147" s="969">
        <f>+[5]BS!Q147</f>
        <v>0</v>
      </c>
      <c r="E147" s="109"/>
      <c r="F147" s="486">
        <f t="shared" si="15"/>
        <v>0</v>
      </c>
      <c r="G147" s="486"/>
      <c r="H147" s="486"/>
      <c r="I147" s="486"/>
      <c r="J147" s="109"/>
      <c r="K147" s="486"/>
      <c r="L147" s="486"/>
      <c r="M147" s="486"/>
      <c r="N147" s="1153">
        <f t="shared" si="13"/>
        <v>0</v>
      </c>
      <c r="O147" s="1153">
        <f t="shared" si="14"/>
        <v>0</v>
      </c>
    </row>
    <row r="148" spans="1:15" s="13" customFormat="1" outlineLevel="1">
      <c r="A148" s="400">
        <v>141</v>
      </c>
      <c r="B148" s="397">
        <v>13100293</v>
      </c>
      <c r="C148" s="109" t="s">
        <v>324</v>
      </c>
      <c r="D148" s="969">
        <f>+[5]BS!Q148</f>
        <v>0</v>
      </c>
      <c r="E148" s="109"/>
      <c r="F148" s="486">
        <f t="shared" si="15"/>
        <v>0</v>
      </c>
      <c r="G148" s="486"/>
      <c r="H148" s="486"/>
      <c r="I148" s="486"/>
      <c r="J148" s="109"/>
      <c r="K148" s="486"/>
      <c r="L148" s="486"/>
      <c r="M148" s="486"/>
      <c r="N148" s="1153">
        <f t="shared" si="13"/>
        <v>0</v>
      </c>
      <c r="O148" s="1153">
        <f t="shared" si="14"/>
        <v>0</v>
      </c>
    </row>
    <row r="149" spans="1:15" s="13" customFormat="1" outlineLevel="1">
      <c r="A149" s="400">
        <v>142</v>
      </c>
      <c r="B149" s="397">
        <v>13100300</v>
      </c>
      <c r="C149" s="109" t="s">
        <v>273</v>
      </c>
      <c r="D149" s="969">
        <f>+[5]BS!Q149</f>
        <v>0</v>
      </c>
      <c r="E149" s="109"/>
      <c r="F149" s="486">
        <f t="shared" si="15"/>
        <v>0</v>
      </c>
      <c r="G149" s="486"/>
      <c r="H149" s="486"/>
      <c r="I149" s="486"/>
      <c r="J149" s="109"/>
      <c r="K149" s="486"/>
      <c r="L149" s="486"/>
      <c r="M149" s="486"/>
      <c r="N149" s="1153">
        <f t="shared" si="13"/>
        <v>0</v>
      </c>
      <c r="O149" s="1153">
        <f t="shared" si="14"/>
        <v>0</v>
      </c>
    </row>
    <row r="150" spans="1:15" s="13" customFormat="1" outlineLevel="1">
      <c r="A150" s="400">
        <v>143</v>
      </c>
      <c r="B150" s="397">
        <v>13100353</v>
      </c>
      <c r="C150" s="109" t="s">
        <v>384</v>
      </c>
      <c r="D150" s="969">
        <f>+[5]BS!Q150</f>
        <v>0</v>
      </c>
      <c r="E150" s="109"/>
      <c r="F150" s="486">
        <f t="shared" si="15"/>
        <v>0</v>
      </c>
      <c r="G150" s="486"/>
      <c r="H150" s="486"/>
      <c r="I150" s="486"/>
      <c r="J150" s="109"/>
      <c r="K150" s="486"/>
      <c r="L150" s="486"/>
      <c r="M150" s="486"/>
      <c r="N150" s="1153">
        <f t="shared" si="13"/>
        <v>0</v>
      </c>
      <c r="O150" s="1153">
        <f t="shared" si="14"/>
        <v>0</v>
      </c>
    </row>
    <row r="151" spans="1:15" s="13" customFormat="1" outlineLevel="1">
      <c r="A151" s="400">
        <v>144</v>
      </c>
      <c r="B151" s="397">
        <v>13100543</v>
      </c>
      <c r="C151" s="109" t="s">
        <v>1545</v>
      </c>
      <c r="D151" s="969">
        <f>+[5]BS!Q151</f>
        <v>67014.14</v>
      </c>
      <c r="E151" s="109"/>
      <c r="F151" s="486">
        <f t="shared" si="15"/>
        <v>67014.14</v>
      </c>
      <c r="G151" s="486"/>
      <c r="H151" s="486"/>
      <c r="I151" s="486"/>
      <c r="J151" s="109"/>
      <c r="K151" s="486"/>
      <c r="L151" s="486"/>
      <c r="M151" s="486"/>
      <c r="N151" s="1153">
        <f t="shared" si="13"/>
        <v>0</v>
      </c>
      <c r="O151" s="1153">
        <f t="shared" si="14"/>
        <v>0</v>
      </c>
    </row>
    <row r="152" spans="1:15" s="13" customFormat="1" outlineLevel="1">
      <c r="A152" s="400">
        <v>145</v>
      </c>
      <c r="B152" s="397">
        <v>13100563</v>
      </c>
      <c r="C152" s="109" t="s">
        <v>2361</v>
      </c>
      <c r="D152" s="969">
        <f>+[5]BS!Q152</f>
        <v>533230.39124999999</v>
      </c>
      <c r="E152" s="109"/>
      <c r="F152" s="486">
        <f t="shared" si="15"/>
        <v>533230.39124999999</v>
      </c>
      <c r="G152" s="486"/>
      <c r="H152" s="486"/>
      <c r="I152" s="486"/>
      <c r="J152" s="109"/>
      <c r="K152" s="486"/>
      <c r="L152" s="486"/>
      <c r="M152" s="486"/>
      <c r="N152" s="1153">
        <f t="shared" si="13"/>
        <v>0</v>
      </c>
      <c r="O152" s="1153">
        <f t="shared" si="14"/>
        <v>0</v>
      </c>
    </row>
    <row r="153" spans="1:15" s="13" customFormat="1" outlineLevel="1">
      <c r="A153" s="400">
        <v>146</v>
      </c>
      <c r="B153" s="397">
        <v>13100573</v>
      </c>
      <c r="C153" s="109" t="s">
        <v>868</v>
      </c>
      <c r="D153" s="969">
        <f>+[5]BS!Q153</f>
        <v>14487</v>
      </c>
      <c r="E153" s="109"/>
      <c r="F153" s="486">
        <f t="shared" si="15"/>
        <v>14487</v>
      </c>
      <c r="G153" s="486"/>
      <c r="H153" s="486"/>
      <c r="I153" s="486"/>
      <c r="J153" s="109"/>
      <c r="K153" s="486"/>
      <c r="L153" s="486"/>
      <c r="M153" s="486"/>
      <c r="N153" s="1153">
        <f t="shared" si="13"/>
        <v>0</v>
      </c>
      <c r="O153" s="1153">
        <f t="shared" si="14"/>
        <v>0</v>
      </c>
    </row>
    <row r="154" spans="1:15" s="13" customFormat="1" outlineLevel="1">
      <c r="A154" s="400">
        <v>147</v>
      </c>
      <c r="B154" s="397">
        <v>13100583</v>
      </c>
      <c r="C154" s="109" t="s">
        <v>1271</v>
      </c>
      <c r="D154" s="969">
        <f>+[5]BS!Q154</f>
        <v>0</v>
      </c>
      <c r="E154" s="109"/>
      <c r="F154" s="486">
        <f t="shared" si="15"/>
        <v>0</v>
      </c>
      <c r="G154" s="486"/>
      <c r="H154" s="486"/>
      <c r="I154" s="486"/>
      <c r="J154" s="109"/>
      <c r="K154" s="486"/>
      <c r="L154" s="486"/>
      <c r="M154" s="486"/>
      <c r="N154" s="1153">
        <f t="shared" si="13"/>
        <v>0</v>
      </c>
      <c r="O154" s="1153">
        <f t="shared" si="14"/>
        <v>0</v>
      </c>
    </row>
    <row r="155" spans="1:15" s="13" customFormat="1" outlineLevel="1">
      <c r="A155" s="400">
        <v>148</v>
      </c>
      <c r="B155" s="397">
        <v>13100771</v>
      </c>
      <c r="C155" s="109" t="s">
        <v>202</v>
      </c>
      <c r="D155" s="969">
        <f>+[5]BS!Q155</f>
        <v>0</v>
      </c>
      <c r="E155" s="109"/>
      <c r="F155" s="486">
        <f t="shared" si="15"/>
        <v>0</v>
      </c>
      <c r="G155" s="486"/>
      <c r="H155" s="486"/>
      <c r="I155" s="486"/>
      <c r="J155" s="109"/>
      <c r="K155" s="486"/>
      <c r="L155" s="486"/>
      <c r="M155" s="486"/>
      <c r="N155" s="1153">
        <f t="shared" si="13"/>
        <v>0</v>
      </c>
      <c r="O155" s="1153">
        <f t="shared" si="14"/>
        <v>0</v>
      </c>
    </row>
    <row r="156" spans="1:15" s="13" customFormat="1" outlineLevel="1">
      <c r="A156" s="400">
        <v>149</v>
      </c>
      <c r="B156" s="397">
        <v>13100773</v>
      </c>
      <c r="C156" s="109" t="s">
        <v>1162</v>
      </c>
      <c r="D156" s="969">
        <f>+[5]BS!Q156</f>
        <v>0</v>
      </c>
      <c r="E156" s="109"/>
      <c r="F156" s="486">
        <f t="shared" si="15"/>
        <v>0</v>
      </c>
      <c r="G156" s="486"/>
      <c r="H156" s="486"/>
      <c r="I156" s="486"/>
      <c r="J156" s="109"/>
      <c r="K156" s="486"/>
      <c r="L156" s="486"/>
      <c r="M156" s="486"/>
      <c r="N156" s="1153">
        <f t="shared" si="13"/>
        <v>0</v>
      </c>
      <c r="O156" s="1153">
        <f t="shared" si="14"/>
        <v>0</v>
      </c>
    </row>
    <row r="157" spans="1:15" s="13" customFormat="1" outlineLevel="1">
      <c r="A157" s="400">
        <v>150</v>
      </c>
      <c r="B157" s="397">
        <v>13100783</v>
      </c>
      <c r="C157" s="109" t="s">
        <v>1903</v>
      </c>
      <c r="D157" s="969">
        <f>+[5]BS!Q157</f>
        <v>0</v>
      </c>
      <c r="E157" s="109"/>
      <c r="F157" s="486">
        <f t="shared" si="15"/>
        <v>0</v>
      </c>
      <c r="G157" s="486"/>
      <c r="H157" s="486"/>
      <c r="I157" s="486"/>
      <c r="J157" s="109"/>
      <c r="K157" s="486"/>
      <c r="L157" s="486"/>
      <c r="M157" s="486"/>
      <c r="N157" s="1153">
        <f t="shared" si="13"/>
        <v>0</v>
      </c>
      <c r="O157" s="1153">
        <f t="shared" si="14"/>
        <v>0</v>
      </c>
    </row>
    <row r="158" spans="1:15" s="13" customFormat="1" outlineLevel="1">
      <c r="A158" s="400">
        <v>151</v>
      </c>
      <c r="B158" s="397">
        <v>13101003</v>
      </c>
      <c r="C158" s="109" t="s">
        <v>1675</v>
      </c>
      <c r="D158" s="969">
        <f>+[5]BS!Q158</f>
        <v>6503606.725833334</v>
      </c>
      <c r="E158" s="109"/>
      <c r="F158" s="486">
        <f t="shared" si="15"/>
        <v>6503606.725833334</v>
      </c>
      <c r="G158" s="486"/>
      <c r="H158" s="486"/>
      <c r="I158" s="486"/>
      <c r="J158" s="109"/>
      <c r="K158" s="486"/>
      <c r="L158" s="486"/>
      <c r="M158" s="486"/>
      <c r="N158" s="1153">
        <f t="shared" si="13"/>
        <v>0</v>
      </c>
      <c r="O158" s="1153">
        <f t="shared" si="14"/>
        <v>0</v>
      </c>
    </row>
    <row r="159" spans="1:15" s="13" customFormat="1" outlineLevel="1">
      <c r="A159" s="400">
        <v>152</v>
      </c>
      <c r="B159" s="397">
        <v>13101013</v>
      </c>
      <c r="C159" s="109" t="s">
        <v>1676</v>
      </c>
      <c r="D159" s="969">
        <f>+[5]BS!Q159</f>
        <v>210731.81041666665</v>
      </c>
      <c r="E159" s="109"/>
      <c r="F159" s="486">
        <f t="shared" si="15"/>
        <v>210731.81041666665</v>
      </c>
      <c r="G159" s="486"/>
      <c r="H159" s="486"/>
      <c r="I159" s="486"/>
      <c r="J159" s="109"/>
      <c r="K159" s="486"/>
      <c r="L159" s="486"/>
      <c r="M159" s="486"/>
      <c r="N159" s="1153">
        <f t="shared" si="13"/>
        <v>0</v>
      </c>
      <c r="O159" s="1153">
        <f t="shared" si="14"/>
        <v>0</v>
      </c>
    </row>
    <row r="160" spans="1:15" s="13" customFormat="1" outlineLevel="1">
      <c r="A160" s="400">
        <v>153</v>
      </c>
      <c r="B160" s="397">
        <v>13101023</v>
      </c>
      <c r="C160" s="109" t="s">
        <v>1677</v>
      </c>
      <c r="D160" s="969">
        <f>+[5]BS!Q160</f>
        <v>21804958.503333338</v>
      </c>
      <c r="E160" s="109"/>
      <c r="F160" s="486">
        <f t="shared" si="15"/>
        <v>21804958.503333338</v>
      </c>
      <c r="G160" s="486"/>
      <c r="H160" s="486"/>
      <c r="I160" s="486"/>
      <c r="J160" s="109"/>
      <c r="K160" s="486"/>
      <c r="L160" s="486"/>
      <c r="M160" s="486"/>
      <c r="N160" s="1153">
        <f t="shared" si="13"/>
        <v>0</v>
      </c>
      <c r="O160" s="1153">
        <f t="shared" si="14"/>
        <v>0</v>
      </c>
    </row>
    <row r="161" spans="1:15" s="13" customFormat="1" outlineLevel="1">
      <c r="A161" s="400">
        <v>154</v>
      </c>
      <c r="B161" s="397">
        <v>13101033</v>
      </c>
      <c r="C161" s="109" t="s">
        <v>1678</v>
      </c>
      <c r="D161" s="969">
        <f>+[5]BS!Q161</f>
        <v>721784.81833333336</v>
      </c>
      <c r="E161" s="109"/>
      <c r="F161" s="486">
        <f t="shared" si="15"/>
        <v>721784.81833333336</v>
      </c>
      <c r="G161" s="486"/>
      <c r="H161" s="486"/>
      <c r="I161" s="486"/>
      <c r="J161" s="109"/>
      <c r="K161" s="486"/>
      <c r="L161" s="486"/>
      <c r="M161" s="486"/>
      <c r="N161" s="1153">
        <f t="shared" si="13"/>
        <v>0</v>
      </c>
      <c r="O161" s="1153">
        <f t="shared" si="14"/>
        <v>0</v>
      </c>
    </row>
    <row r="162" spans="1:15" s="13" customFormat="1" outlineLevel="1">
      <c r="A162" s="400">
        <v>155</v>
      </c>
      <c r="B162" s="397">
        <v>13101043</v>
      </c>
      <c r="C162" s="109" t="s">
        <v>1705</v>
      </c>
      <c r="D162" s="969">
        <f>+[5]BS!Q162</f>
        <v>0</v>
      </c>
      <c r="E162" s="109"/>
      <c r="F162" s="486">
        <f t="shared" si="15"/>
        <v>0</v>
      </c>
      <c r="G162" s="486"/>
      <c r="H162" s="486"/>
      <c r="I162" s="486"/>
      <c r="J162" s="109"/>
      <c r="K162" s="486"/>
      <c r="L162" s="486"/>
      <c r="M162" s="486"/>
      <c r="N162" s="1153">
        <f t="shared" si="13"/>
        <v>0</v>
      </c>
      <c r="O162" s="1153">
        <f t="shared" si="14"/>
        <v>0</v>
      </c>
    </row>
    <row r="163" spans="1:15" s="13" customFormat="1" outlineLevel="1">
      <c r="A163" s="400">
        <v>156</v>
      </c>
      <c r="B163" s="397">
        <v>13101053</v>
      </c>
      <c r="C163" s="109" t="s">
        <v>1446</v>
      </c>
      <c r="D163" s="969">
        <f>+[5]BS!Q163</f>
        <v>0</v>
      </c>
      <c r="E163" s="109"/>
      <c r="F163" s="486">
        <f t="shared" si="15"/>
        <v>0</v>
      </c>
      <c r="G163" s="486"/>
      <c r="H163" s="486"/>
      <c r="I163" s="486"/>
      <c r="J163" s="109"/>
      <c r="K163" s="486"/>
      <c r="L163" s="486"/>
      <c r="M163" s="486"/>
      <c r="N163" s="1153">
        <f t="shared" si="13"/>
        <v>0</v>
      </c>
      <c r="O163" s="1153">
        <f t="shared" si="14"/>
        <v>0</v>
      </c>
    </row>
    <row r="164" spans="1:15" s="13" customFormat="1" outlineLevel="1">
      <c r="A164" s="400">
        <v>157</v>
      </c>
      <c r="B164" s="397">
        <v>13101063</v>
      </c>
      <c r="C164" s="109" t="s">
        <v>1706</v>
      </c>
      <c r="D164" s="969">
        <f>+[5]BS!Q164</f>
        <v>0</v>
      </c>
      <c r="E164" s="109"/>
      <c r="F164" s="486">
        <f t="shared" si="15"/>
        <v>0</v>
      </c>
      <c r="G164" s="486"/>
      <c r="H164" s="486"/>
      <c r="I164" s="486"/>
      <c r="J164" s="109"/>
      <c r="K164" s="486"/>
      <c r="L164" s="486"/>
      <c r="M164" s="486"/>
      <c r="N164" s="1153">
        <f t="shared" si="13"/>
        <v>0</v>
      </c>
      <c r="O164" s="1153">
        <f t="shared" si="14"/>
        <v>0</v>
      </c>
    </row>
    <row r="165" spans="1:15" s="13" customFormat="1" outlineLevel="1">
      <c r="A165" s="400">
        <v>158</v>
      </c>
      <c r="B165" s="397">
        <v>13101073</v>
      </c>
      <c r="C165" s="109" t="s">
        <v>1707</v>
      </c>
      <c r="D165" s="969">
        <f>+[5]BS!Q165</f>
        <v>0</v>
      </c>
      <c r="E165" s="109"/>
      <c r="F165" s="486">
        <f t="shared" si="15"/>
        <v>0</v>
      </c>
      <c r="G165" s="486"/>
      <c r="H165" s="486"/>
      <c r="I165" s="486"/>
      <c r="J165" s="109"/>
      <c r="K165" s="486"/>
      <c r="L165" s="486"/>
      <c r="M165" s="486"/>
      <c r="N165" s="1153">
        <f t="shared" si="13"/>
        <v>0</v>
      </c>
      <c r="O165" s="1153">
        <f t="shared" si="14"/>
        <v>0</v>
      </c>
    </row>
    <row r="166" spans="1:15" s="13" customFormat="1" outlineLevel="1">
      <c r="A166" s="400">
        <v>159</v>
      </c>
      <c r="B166" s="397">
        <v>13101083</v>
      </c>
      <c r="C166" s="109" t="s">
        <v>1708</v>
      </c>
      <c r="D166" s="969">
        <f>+[5]BS!Q166</f>
        <v>0</v>
      </c>
      <c r="E166" s="109"/>
      <c r="F166" s="486">
        <f t="shared" si="15"/>
        <v>0</v>
      </c>
      <c r="G166" s="486"/>
      <c r="H166" s="486"/>
      <c r="I166" s="486"/>
      <c r="J166" s="109"/>
      <c r="K166" s="486"/>
      <c r="L166" s="486"/>
      <c r="M166" s="486"/>
      <c r="N166" s="1153">
        <f t="shared" si="13"/>
        <v>0</v>
      </c>
      <c r="O166" s="1153">
        <f t="shared" si="14"/>
        <v>0</v>
      </c>
    </row>
    <row r="167" spans="1:15" s="13" customFormat="1" outlineLevel="1">
      <c r="A167" s="400">
        <v>160</v>
      </c>
      <c r="B167" s="397">
        <v>13101093</v>
      </c>
      <c r="C167" s="109" t="s">
        <v>1709</v>
      </c>
      <c r="D167" s="969">
        <f>+[5]BS!Q167</f>
        <v>-90988.102083333317</v>
      </c>
      <c r="E167" s="109"/>
      <c r="F167" s="486">
        <f t="shared" si="15"/>
        <v>-90988.102083333317</v>
      </c>
      <c r="G167" s="486"/>
      <c r="H167" s="486"/>
      <c r="I167" s="486"/>
      <c r="J167" s="109"/>
      <c r="K167" s="486"/>
      <c r="L167" s="486"/>
      <c r="M167" s="486"/>
      <c r="N167" s="1153">
        <f t="shared" si="13"/>
        <v>0</v>
      </c>
      <c r="O167" s="1153">
        <f t="shared" si="14"/>
        <v>0</v>
      </c>
    </row>
    <row r="168" spans="1:15" s="13" customFormat="1" outlineLevel="1">
      <c r="A168" s="400">
        <v>161</v>
      </c>
      <c r="B168" s="397">
        <v>13101103</v>
      </c>
      <c r="C168" s="109" t="s">
        <v>1248</v>
      </c>
      <c r="D168" s="969">
        <f>+[5]BS!Q168</f>
        <v>0</v>
      </c>
      <c r="E168" s="109"/>
      <c r="F168" s="486">
        <f t="shared" si="15"/>
        <v>0</v>
      </c>
      <c r="G168" s="486"/>
      <c r="H168" s="486"/>
      <c r="I168" s="486"/>
      <c r="J168" s="109"/>
      <c r="K168" s="486"/>
      <c r="L168" s="486"/>
      <c r="M168" s="486"/>
      <c r="N168" s="1153">
        <f t="shared" si="13"/>
        <v>0</v>
      </c>
      <c r="O168" s="1153">
        <f t="shared" si="14"/>
        <v>0</v>
      </c>
    </row>
    <row r="169" spans="1:15" s="13" customFormat="1" outlineLevel="1">
      <c r="A169" s="400">
        <v>162</v>
      </c>
      <c r="B169" s="397">
        <v>13101113</v>
      </c>
      <c r="C169" s="109" t="s">
        <v>2362</v>
      </c>
      <c r="D169" s="969">
        <f>+[5]BS!Q169</f>
        <v>-11374995.031666666</v>
      </c>
      <c r="E169" s="109"/>
      <c r="F169" s="486">
        <f t="shared" si="15"/>
        <v>-11374995.031666666</v>
      </c>
      <c r="G169" s="486"/>
      <c r="H169" s="486"/>
      <c r="I169" s="486"/>
      <c r="J169" s="109"/>
      <c r="K169" s="486"/>
      <c r="L169" s="486"/>
      <c r="M169" s="486"/>
      <c r="N169" s="1153">
        <f t="shared" si="13"/>
        <v>0</v>
      </c>
      <c r="O169" s="1153">
        <f t="shared" si="14"/>
        <v>0</v>
      </c>
    </row>
    <row r="170" spans="1:15" s="13" customFormat="1" outlineLevel="1">
      <c r="A170" s="400">
        <v>163</v>
      </c>
      <c r="B170" s="397">
        <v>13101123</v>
      </c>
      <c r="C170" s="109" t="s">
        <v>201</v>
      </c>
      <c r="D170" s="969">
        <f>+[5]BS!Q170</f>
        <v>-1784664.4004166664</v>
      </c>
      <c r="E170" s="109"/>
      <c r="F170" s="486">
        <f t="shared" si="15"/>
        <v>-1784664.4004166664</v>
      </c>
      <c r="G170" s="486"/>
      <c r="H170" s="486"/>
      <c r="I170" s="486"/>
      <c r="J170" s="109"/>
      <c r="K170" s="486"/>
      <c r="L170" s="486"/>
      <c r="M170" s="486"/>
      <c r="N170" s="1153">
        <f t="shared" si="13"/>
        <v>0</v>
      </c>
      <c r="O170" s="1153">
        <f t="shared" si="14"/>
        <v>0</v>
      </c>
    </row>
    <row r="171" spans="1:15" s="13" customFormat="1" outlineLevel="1">
      <c r="A171" s="400">
        <v>164</v>
      </c>
      <c r="B171" s="397">
        <v>13101133</v>
      </c>
      <c r="C171" s="109" t="s">
        <v>528</v>
      </c>
      <c r="D171" s="969">
        <f>+[5]BS!Q171</f>
        <v>-113.58958333333332</v>
      </c>
      <c r="E171" s="109"/>
      <c r="F171" s="486">
        <f t="shared" si="15"/>
        <v>-113.58958333333332</v>
      </c>
      <c r="G171" s="486"/>
      <c r="H171" s="486"/>
      <c r="I171" s="486"/>
      <c r="J171" s="109"/>
      <c r="K171" s="486"/>
      <c r="L171" s="486"/>
      <c r="M171" s="486"/>
      <c r="N171" s="1153">
        <f t="shared" si="13"/>
        <v>0</v>
      </c>
      <c r="O171" s="1153">
        <f t="shared" si="14"/>
        <v>0</v>
      </c>
    </row>
    <row r="172" spans="1:15" s="13" customFormat="1" outlineLevel="1">
      <c r="A172" s="400">
        <v>165</v>
      </c>
      <c r="B172" s="397">
        <v>13101143</v>
      </c>
      <c r="C172" s="109" t="s">
        <v>1280</v>
      </c>
      <c r="D172" s="969">
        <f>+[5]BS!Q172</f>
        <v>0</v>
      </c>
      <c r="E172" s="109"/>
      <c r="F172" s="486">
        <f t="shared" si="15"/>
        <v>0</v>
      </c>
      <c r="G172" s="486"/>
      <c r="H172" s="486"/>
      <c r="I172" s="486"/>
      <c r="J172" s="109"/>
      <c r="K172" s="486"/>
      <c r="L172" s="486"/>
      <c r="M172" s="486"/>
      <c r="N172" s="1153">
        <f t="shared" si="13"/>
        <v>0</v>
      </c>
      <c r="O172" s="1153">
        <f t="shared" si="14"/>
        <v>0</v>
      </c>
    </row>
    <row r="173" spans="1:15" s="13" customFormat="1" outlineLevel="1">
      <c r="A173" s="400">
        <v>166</v>
      </c>
      <c r="B173" s="397">
        <v>13101153</v>
      </c>
      <c r="C173" s="109" t="s">
        <v>719</v>
      </c>
      <c r="D173" s="969">
        <f>+[5]BS!Q173</f>
        <v>0</v>
      </c>
      <c r="E173" s="109"/>
      <c r="F173" s="486">
        <f t="shared" si="15"/>
        <v>0</v>
      </c>
      <c r="G173" s="486"/>
      <c r="H173" s="486"/>
      <c r="I173" s="486"/>
      <c r="J173" s="109"/>
      <c r="K173" s="486"/>
      <c r="L173" s="486"/>
      <c r="M173" s="486"/>
      <c r="N173" s="1153">
        <f t="shared" si="13"/>
        <v>0</v>
      </c>
      <c r="O173" s="1153">
        <f t="shared" si="14"/>
        <v>0</v>
      </c>
    </row>
    <row r="174" spans="1:15" s="13" customFormat="1" outlineLevel="1">
      <c r="A174" s="400">
        <v>167</v>
      </c>
      <c r="B174" s="397">
        <v>13101163</v>
      </c>
      <c r="C174" s="109" t="s">
        <v>2054</v>
      </c>
      <c r="D174" s="969">
        <f>+[5]BS!Q174</f>
        <v>82772.402916666673</v>
      </c>
      <c r="E174" s="109"/>
      <c r="F174" s="486">
        <f t="shared" si="15"/>
        <v>82772.402916666673</v>
      </c>
      <c r="G174" s="486"/>
      <c r="H174" s="486"/>
      <c r="I174" s="486"/>
      <c r="J174" s="109"/>
      <c r="K174" s="486"/>
      <c r="L174" s="486"/>
      <c r="M174" s="486"/>
      <c r="N174" s="1153">
        <f t="shared" si="13"/>
        <v>0</v>
      </c>
      <c r="O174" s="1153">
        <f t="shared" si="14"/>
        <v>0</v>
      </c>
    </row>
    <row r="175" spans="1:15" s="13" customFormat="1" outlineLevel="1">
      <c r="A175" s="400">
        <v>168</v>
      </c>
      <c r="B175" s="397">
        <v>13101183</v>
      </c>
      <c r="C175" s="109" t="s">
        <v>1586</v>
      </c>
      <c r="D175" s="969">
        <f>+[5]BS!Q175</f>
        <v>1644226.7891666668</v>
      </c>
      <c r="E175" s="109"/>
      <c r="F175" s="486">
        <f t="shared" si="15"/>
        <v>1644226.7891666668</v>
      </c>
      <c r="G175" s="486"/>
      <c r="H175" s="486"/>
      <c r="I175" s="486"/>
      <c r="J175" s="109"/>
      <c r="K175" s="486"/>
      <c r="L175" s="486"/>
      <c r="M175" s="486"/>
      <c r="N175" s="1153">
        <f t="shared" si="13"/>
        <v>0</v>
      </c>
      <c r="O175" s="1153">
        <f t="shared" si="14"/>
        <v>0</v>
      </c>
    </row>
    <row r="176" spans="1:15" s="13" customFormat="1" outlineLevel="1">
      <c r="A176" s="400">
        <v>169</v>
      </c>
      <c r="B176" s="397">
        <v>13101193</v>
      </c>
      <c r="C176" s="109" t="s">
        <v>2233</v>
      </c>
      <c r="D176" s="969">
        <f>+[5]BS!Q176</f>
        <v>15250.180833333332</v>
      </c>
      <c r="E176" s="109"/>
      <c r="F176" s="486">
        <f t="shared" si="15"/>
        <v>15250.180833333332</v>
      </c>
      <c r="G176" s="486"/>
      <c r="H176" s="486"/>
      <c r="I176" s="486"/>
      <c r="J176" s="109"/>
      <c r="K176" s="486"/>
      <c r="L176" s="486"/>
      <c r="M176" s="486"/>
      <c r="N176" s="1153">
        <f t="shared" si="13"/>
        <v>0</v>
      </c>
      <c r="O176" s="1153">
        <f t="shared" si="14"/>
        <v>0</v>
      </c>
    </row>
    <row r="177" spans="1:15" s="13" customFormat="1" outlineLevel="1">
      <c r="A177" s="400">
        <v>170</v>
      </c>
      <c r="B177" s="397">
        <v>13101253</v>
      </c>
      <c r="C177" s="109" t="s">
        <v>2013</v>
      </c>
      <c r="D177" s="969">
        <f>+[5]BS!Q177</f>
        <v>555945.80625000002</v>
      </c>
      <c r="E177" s="109"/>
      <c r="F177" s="486">
        <f t="shared" si="15"/>
        <v>555945.80625000002</v>
      </c>
      <c r="G177" s="486"/>
      <c r="H177" s="486"/>
      <c r="I177" s="486"/>
      <c r="J177" s="109"/>
      <c r="K177" s="486"/>
      <c r="L177" s="486"/>
      <c r="M177" s="486"/>
      <c r="N177" s="1153">
        <f t="shared" si="13"/>
        <v>0</v>
      </c>
      <c r="O177" s="1153">
        <f t="shared" si="14"/>
        <v>0</v>
      </c>
    </row>
    <row r="178" spans="1:15" s="13" customFormat="1" outlineLevel="1">
      <c r="A178" s="400">
        <v>171</v>
      </c>
      <c r="B178" s="397">
        <v>13101263</v>
      </c>
      <c r="C178" s="109" t="s">
        <v>2012</v>
      </c>
      <c r="D178" s="969">
        <f>+[5]BS!Q178</f>
        <v>0</v>
      </c>
      <c r="E178" s="109"/>
      <c r="F178" s="486">
        <f t="shared" si="15"/>
        <v>0</v>
      </c>
      <c r="G178" s="486"/>
      <c r="H178" s="486"/>
      <c r="I178" s="486"/>
      <c r="J178" s="109"/>
      <c r="K178" s="486"/>
      <c r="L178" s="486"/>
      <c r="M178" s="486"/>
      <c r="N178" s="1153">
        <f t="shared" si="13"/>
        <v>0</v>
      </c>
      <c r="O178" s="1153">
        <f t="shared" si="14"/>
        <v>0</v>
      </c>
    </row>
    <row r="179" spans="1:15" s="13" customFormat="1" outlineLevel="1">
      <c r="A179" s="400">
        <v>172</v>
      </c>
      <c r="B179" s="397">
        <v>13108123</v>
      </c>
      <c r="C179" s="109" t="s">
        <v>523</v>
      </c>
      <c r="D179" s="969">
        <f>+[5]BS!Q179</f>
        <v>0</v>
      </c>
      <c r="E179" s="109"/>
      <c r="F179" s="486">
        <f t="shared" si="15"/>
        <v>0</v>
      </c>
      <c r="G179" s="486"/>
      <c r="H179" s="486"/>
      <c r="I179" s="486"/>
      <c r="J179" s="109"/>
      <c r="K179" s="486"/>
      <c r="L179" s="486"/>
      <c r="M179" s="486"/>
      <c r="N179" s="1153">
        <f t="shared" si="13"/>
        <v>0</v>
      </c>
      <c r="O179" s="1153">
        <f t="shared" si="14"/>
        <v>0</v>
      </c>
    </row>
    <row r="180" spans="1:15" s="13" customFormat="1" outlineLevel="1">
      <c r="A180" s="400">
        <v>173</v>
      </c>
      <c r="B180" s="397">
        <v>13108243</v>
      </c>
      <c r="C180" s="109" t="s">
        <v>347</v>
      </c>
      <c r="D180" s="969">
        <f>+[5]BS!Q180</f>
        <v>0</v>
      </c>
      <c r="E180" s="109"/>
      <c r="F180" s="486">
        <f t="shared" si="15"/>
        <v>0</v>
      </c>
      <c r="G180" s="486"/>
      <c r="H180" s="486"/>
      <c r="I180" s="486"/>
      <c r="J180" s="109"/>
      <c r="K180" s="486"/>
      <c r="L180" s="486"/>
      <c r="M180" s="486"/>
      <c r="N180" s="1153">
        <f t="shared" si="13"/>
        <v>0</v>
      </c>
      <c r="O180" s="1153">
        <f t="shared" si="14"/>
        <v>0</v>
      </c>
    </row>
    <row r="181" spans="1:15" s="13" customFormat="1" outlineLevel="1">
      <c r="A181" s="400">
        <v>174</v>
      </c>
      <c r="B181" s="397">
        <v>13109003</v>
      </c>
      <c r="C181" s="109" t="s">
        <v>2781</v>
      </c>
      <c r="D181" s="969">
        <f>+[5]BS!Q181</f>
        <v>36623.38416666667</v>
      </c>
      <c r="E181" s="109"/>
      <c r="F181" s="486">
        <f t="shared" si="15"/>
        <v>36623.38416666667</v>
      </c>
      <c r="G181" s="486"/>
      <c r="H181" s="486"/>
      <c r="I181" s="486"/>
      <c r="J181" s="109"/>
      <c r="K181" s="486"/>
      <c r="L181" s="486"/>
      <c r="M181" s="486"/>
      <c r="N181" s="1153">
        <f t="shared" si="13"/>
        <v>0</v>
      </c>
      <c r="O181" s="1153">
        <f t="shared" si="14"/>
        <v>0</v>
      </c>
    </row>
    <row r="182" spans="1:15" s="13" customFormat="1" outlineLevel="1">
      <c r="A182" s="400">
        <v>175</v>
      </c>
      <c r="B182" s="397">
        <v>13109013</v>
      </c>
      <c r="C182" s="109" t="s">
        <v>2782</v>
      </c>
      <c r="D182" s="969">
        <f>+[5]BS!Q182</f>
        <v>10217.333333333334</v>
      </c>
      <c r="E182" s="109"/>
      <c r="F182" s="486">
        <f t="shared" si="15"/>
        <v>10217.333333333334</v>
      </c>
      <c r="G182" s="486"/>
      <c r="H182" s="486"/>
      <c r="I182" s="486"/>
      <c r="J182" s="109"/>
      <c r="K182" s="486"/>
      <c r="L182" s="486"/>
      <c r="M182" s="486"/>
      <c r="N182" s="1153">
        <f t="shared" si="13"/>
        <v>0</v>
      </c>
      <c r="O182" s="1153">
        <f t="shared" si="14"/>
        <v>0</v>
      </c>
    </row>
    <row r="183" spans="1:15" s="13" customFormat="1" outlineLevel="1">
      <c r="A183" s="400">
        <v>176</v>
      </c>
      <c r="B183" s="397">
        <v>13109993</v>
      </c>
      <c r="C183" s="109" t="s">
        <v>1134</v>
      </c>
      <c r="D183" s="969">
        <f>+[5]BS!Q183</f>
        <v>0</v>
      </c>
      <c r="E183" s="109"/>
      <c r="F183" s="486">
        <f t="shared" si="15"/>
        <v>0</v>
      </c>
      <c r="G183" s="486"/>
      <c r="H183" s="486"/>
      <c r="I183" s="486"/>
      <c r="J183" s="109"/>
      <c r="K183" s="486"/>
      <c r="L183" s="486"/>
      <c r="M183" s="486"/>
      <c r="N183" s="1153">
        <f t="shared" si="13"/>
        <v>0</v>
      </c>
      <c r="O183" s="1153">
        <f t="shared" si="14"/>
        <v>0</v>
      </c>
    </row>
    <row r="184" spans="1:15" s="13" customFormat="1" outlineLevel="1">
      <c r="A184" s="400">
        <v>177</v>
      </c>
      <c r="B184" s="397">
        <v>13400011</v>
      </c>
      <c r="C184" s="109" t="s">
        <v>348</v>
      </c>
      <c r="D184" s="969">
        <f>+[5]BS!Q184</f>
        <v>0</v>
      </c>
      <c r="E184" s="109"/>
      <c r="F184" s="486"/>
      <c r="G184" s="486"/>
      <c r="H184" s="486"/>
      <c r="I184" s="486"/>
      <c r="J184" s="109"/>
      <c r="K184" s="486"/>
      <c r="L184" s="486"/>
      <c r="M184" s="486"/>
      <c r="N184" s="1153">
        <f t="shared" si="13"/>
        <v>0</v>
      </c>
      <c r="O184" s="1153">
        <f t="shared" si="14"/>
        <v>0</v>
      </c>
    </row>
    <row r="185" spans="1:15" s="13" customFormat="1" outlineLevel="1">
      <c r="A185" s="400">
        <v>178</v>
      </c>
      <c r="B185" s="397">
        <v>13400012</v>
      </c>
      <c r="C185" s="109" t="s">
        <v>1733</v>
      </c>
      <c r="D185" s="969">
        <f>+[5]BS!Q185</f>
        <v>0</v>
      </c>
      <c r="E185" s="109"/>
      <c r="F185" s="486"/>
      <c r="G185" s="486"/>
      <c r="H185" s="486"/>
      <c r="I185" s="486"/>
      <c r="J185" s="109"/>
      <c r="K185" s="486"/>
      <c r="L185" s="486"/>
      <c r="M185" s="486"/>
      <c r="N185" s="1153">
        <f t="shared" si="13"/>
        <v>0</v>
      </c>
      <c r="O185" s="1153">
        <f t="shared" si="14"/>
        <v>0</v>
      </c>
    </row>
    <row r="186" spans="1:15" s="13" customFormat="1" outlineLevel="1">
      <c r="A186" s="400">
        <v>179</v>
      </c>
      <c r="B186" s="397">
        <v>13400021</v>
      </c>
      <c r="C186" s="109" t="s">
        <v>1281</v>
      </c>
      <c r="D186" s="969">
        <f>+[5]BS!Q186</f>
        <v>9528418.7500000019</v>
      </c>
      <c r="E186" s="109"/>
      <c r="F186" s="486"/>
      <c r="G186" s="486"/>
      <c r="H186" s="486"/>
      <c r="I186" s="486">
        <f>D186</f>
        <v>9528418.7500000019</v>
      </c>
      <c r="J186" s="109"/>
      <c r="K186" s="486">
        <f>I186</f>
        <v>9528418.7500000019</v>
      </c>
      <c r="L186" s="486"/>
      <c r="M186" s="486"/>
      <c r="N186" s="1153">
        <f t="shared" si="13"/>
        <v>9528418.7500000019</v>
      </c>
      <c r="O186" s="1153">
        <f t="shared" si="14"/>
        <v>0</v>
      </c>
    </row>
    <row r="187" spans="1:15" s="13" customFormat="1" outlineLevel="1">
      <c r="A187" s="400">
        <v>180</v>
      </c>
      <c r="B187" s="397">
        <v>13400031</v>
      </c>
      <c r="C187" s="109" t="s">
        <v>388</v>
      </c>
      <c r="D187" s="969">
        <f>+[5]BS!Q187</f>
        <v>-9528418.7500000019</v>
      </c>
      <c r="E187" s="109"/>
      <c r="F187" s="486"/>
      <c r="G187" s="486"/>
      <c r="H187" s="486"/>
      <c r="I187" s="486">
        <f>D187</f>
        <v>-9528418.7500000019</v>
      </c>
      <c r="J187" s="109"/>
      <c r="K187" s="486">
        <f>I187</f>
        <v>-9528418.7500000019</v>
      </c>
      <c r="L187" s="486"/>
      <c r="M187" s="486"/>
      <c r="N187" s="1153">
        <f t="shared" si="13"/>
        <v>-9528418.7500000019</v>
      </c>
      <c r="O187" s="1153">
        <f t="shared" si="14"/>
        <v>0</v>
      </c>
    </row>
    <row r="188" spans="1:15" s="13" customFormat="1" outlineLevel="1">
      <c r="A188" s="400">
        <v>181</v>
      </c>
      <c r="B188" s="397">
        <v>13400041</v>
      </c>
      <c r="C188" s="109" t="s">
        <v>319</v>
      </c>
      <c r="D188" s="969">
        <f>+[5]BS!Q188</f>
        <v>0</v>
      </c>
      <c r="E188" s="109"/>
      <c r="F188" s="486"/>
      <c r="G188" s="486"/>
      <c r="H188" s="486"/>
      <c r="I188" s="486"/>
      <c r="J188" s="109"/>
      <c r="K188" s="486"/>
      <c r="L188" s="486"/>
      <c r="M188" s="486"/>
      <c r="N188" s="1153">
        <f t="shared" si="13"/>
        <v>0</v>
      </c>
      <c r="O188" s="1153">
        <f t="shared" si="14"/>
        <v>0</v>
      </c>
    </row>
    <row r="189" spans="1:15" s="13" customFormat="1" outlineLevel="1">
      <c r="A189" s="400">
        <v>182</v>
      </c>
      <c r="B189" s="397">
        <v>13400051</v>
      </c>
      <c r="C189" s="109" t="s">
        <v>1277</v>
      </c>
      <c r="D189" s="969">
        <f>+[5]BS!Q189</f>
        <v>0</v>
      </c>
      <c r="E189" s="109"/>
      <c r="F189" s="486"/>
      <c r="G189" s="486"/>
      <c r="H189" s="486"/>
      <c r="I189" s="486"/>
      <c r="J189" s="109"/>
      <c r="K189" s="486"/>
      <c r="L189" s="486"/>
      <c r="M189" s="486"/>
      <c r="N189" s="1153">
        <f t="shared" si="13"/>
        <v>0</v>
      </c>
      <c r="O189" s="1153">
        <f t="shared" si="14"/>
        <v>0</v>
      </c>
    </row>
    <row r="190" spans="1:15" s="13" customFormat="1" outlineLevel="1">
      <c r="A190" s="400">
        <v>183</v>
      </c>
      <c r="B190" s="397">
        <v>13400061</v>
      </c>
      <c r="C190" s="973" t="s">
        <v>550</v>
      </c>
      <c r="D190" s="969">
        <f>+[5]BS!Q190</f>
        <v>0</v>
      </c>
      <c r="E190" s="109"/>
      <c r="F190" s="486"/>
      <c r="G190" s="486"/>
      <c r="H190" s="486"/>
      <c r="I190" s="486"/>
      <c r="J190" s="109"/>
      <c r="K190" s="486"/>
      <c r="L190" s="486"/>
      <c r="M190" s="486"/>
      <c r="N190" s="1153">
        <f t="shared" si="13"/>
        <v>0</v>
      </c>
      <c r="O190" s="1153">
        <f t="shared" si="14"/>
        <v>0</v>
      </c>
    </row>
    <row r="191" spans="1:15" s="13" customFormat="1" outlineLevel="1">
      <c r="A191" s="400">
        <v>184</v>
      </c>
      <c r="B191" s="397">
        <v>13400063</v>
      </c>
      <c r="C191" s="109" t="s">
        <v>348</v>
      </c>
      <c r="D191" s="969">
        <f>+[5]BS!Q191</f>
        <v>0</v>
      </c>
      <c r="E191" s="109"/>
      <c r="F191" s="486"/>
      <c r="G191" s="486"/>
      <c r="H191" s="486"/>
      <c r="I191" s="486"/>
      <c r="J191" s="109"/>
      <c r="K191" s="486"/>
      <c r="L191" s="486"/>
      <c r="M191" s="486"/>
      <c r="N191" s="1153">
        <f t="shared" si="13"/>
        <v>0</v>
      </c>
      <c r="O191" s="1153">
        <f t="shared" si="14"/>
        <v>0</v>
      </c>
    </row>
    <row r="192" spans="1:15" s="13" customFormat="1" outlineLevel="1">
      <c r="A192" s="400">
        <v>185</v>
      </c>
      <c r="B192" s="974">
        <v>13400071</v>
      </c>
      <c r="C192" s="973" t="s">
        <v>1941</v>
      </c>
      <c r="D192" s="969">
        <f>+[5]BS!Q192</f>
        <v>0</v>
      </c>
      <c r="E192" s="109"/>
      <c r="F192" s="486"/>
      <c r="G192" s="486"/>
      <c r="H192" s="486"/>
      <c r="I192" s="486"/>
      <c r="J192" s="109"/>
      <c r="K192" s="486"/>
      <c r="L192" s="486"/>
      <c r="M192" s="486"/>
      <c r="N192" s="1153">
        <f t="shared" si="13"/>
        <v>0</v>
      </c>
      <c r="O192" s="1153">
        <f t="shared" si="14"/>
        <v>0</v>
      </c>
    </row>
    <row r="193" spans="1:15" s="13" customFormat="1" outlineLevel="1">
      <c r="A193" s="400">
        <v>186</v>
      </c>
      <c r="B193" s="397">
        <v>13400073</v>
      </c>
      <c r="C193" s="109" t="s">
        <v>1046</v>
      </c>
      <c r="D193" s="969">
        <f>+[5]BS!Q193</f>
        <v>1494341.73125</v>
      </c>
      <c r="E193" s="109"/>
      <c r="F193" s="486"/>
      <c r="G193" s="486"/>
      <c r="H193" s="486"/>
      <c r="I193" s="486">
        <f>D193</f>
        <v>1494341.73125</v>
      </c>
      <c r="J193" s="109"/>
      <c r="K193" s="486"/>
      <c r="L193" s="486"/>
      <c r="M193" s="486">
        <f>I193</f>
        <v>1494341.73125</v>
      </c>
      <c r="N193" s="1153">
        <f t="shared" si="13"/>
        <v>1494341.73125</v>
      </c>
      <c r="O193" s="1153">
        <f t="shared" si="14"/>
        <v>0</v>
      </c>
    </row>
    <row r="194" spans="1:15" s="13" customFormat="1" outlineLevel="1">
      <c r="A194" s="400">
        <v>187</v>
      </c>
      <c r="B194" s="397">
        <v>13400081</v>
      </c>
      <c r="C194" s="109" t="s">
        <v>290</v>
      </c>
      <c r="D194" s="969">
        <f>+[5]BS!Q194</f>
        <v>0</v>
      </c>
      <c r="E194" s="109"/>
      <c r="F194" s="486"/>
      <c r="G194" s="486"/>
      <c r="H194" s="486"/>
      <c r="I194" s="486"/>
      <c r="J194" s="109"/>
      <c r="K194" s="486"/>
      <c r="L194" s="486"/>
      <c r="M194" s="486"/>
      <c r="N194" s="1153">
        <f t="shared" si="13"/>
        <v>0</v>
      </c>
      <c r="O194" s="1153">
        <f t="shared" si="14"/>
        <v>0</v>
      </c>
    </row>
    <row r="195" spans="1:15" s="13" customFormat="1" outlineLevel="1">
      <c r="A195" s="400">
        <v>188</v>
      </c>
      <c r="B195" s="397">
        <v>13400083</v>
      </c>
      <c r="C195" s="109" t="s">
        <v>1230</v>
      </c>
      <c r="D195" s="969">
        <f>+[5]BS!Q195</f>
        <v>0</v>
      </c>
      <c r="E195" s="109"/>
      <c r="F195" s="486"/>
      <c r="G195" s="486"/>
      <c r="H195" s="486"/>
      <c r="I195" s="486"/>
      <c r="J195" s="109"/>
      <c r="K195" s="486"/>
      <c r="L195" s="486"/>
      <c r="M195" s="486"/>
      <c r="N195" s="1153">
        <f t="shared" si="13"/>
        <v>0</v>
      </c>
      <c r="O195" s="1153">
        <f t="shared" si="14"/>
        <v>0</v>
      </c>
    </row>
    <row r="196" spans="1:15" s="13" customFormat="1" outlineLevel="1">
      <c r="A196" s="400">
        <v>189</v>
      </c>
      <c r="B196" s="397">
        <v>13400091</v>
      </c>
      <c r="C196" s="72" t="s">
        <v>1846</v>
      </c>
      <c r="D196" s="969">
        <f>+[5]BS!Q196</f>
        <v>0</v>
      </c>
      <c r="E196" s="109"/>
      <c r="F196" s="486"/>
      <c r="G196" s="486"/>
      <c r="H196" s="486"/>
      <c r="I196" s="486"/>
      <c r="J196" s="109"/>
      <c r="K196" s="486"/>
      <c r="L196" s="486"/>
      <c r="M196" s="486"/>
      <c r="N196" s="1153">
        <f t="shared" si="13"/>
        <v>0</v>
      </c>
      <c r="O196" s="1153">
        <f t="shared" si="14"/>
        <v>0</v>
      </c>
    </row>
    <row r="197" spans="1:15" s="13" customFormat="1" outlineLevel="1">
      <c r="A197" s="400">
        <v>190</v>
      </c>
      <c r="B197" s="397">
        <v>13400093</v>
      </c>
      <c r="C197" s="109" t="s">
        <v>1231</v>
      </c>
      <c r="D197" s="969">
        <f>+[5]BS!Q197</f>
        <v>0</v>
      </c>
      <c r="E197" s="109"/>
      <c r="F197" s="486"/>
      <c r="G197" s="486"/>
      <c r="H197" s="486"/>
      <c r="I197" s="486"/>
      <c r="J197" s="109"/>
      <c r="K197" s="486"/>
      <c r="L197" s="486"/>
      <c r="M197" s="486"/>
      <c r="N197" s="1153">
        <f t="shared" si="13"/>
        <v>0</v>
      </c>
      <c r="O197" s="1153">
        <f t="shared" si="14"/>
        <v>0</v>
      </c>
    </row>
    <row r="198" spans="1:15" s="13" customFormat="1" outlineLevel="1">
      <c r="A198" s="400">
        <v>191</v>
      </c>
      <c r="B198" s="397">
        <v>13400101</v>
      </c>
      <c r="C198" s="109" t="s">
        <v>1064</v>
      </c>
      <c r="D198" s="969">
        <f>+[5]BS!Q198</f>
        <v>0</v>
      </c>
      <c r="E198" s="109"/>
      <c r="F198" s="486"/>
      <c r="G198" s="486"/>
      <c r="H198" s="486"/>
      <c r="I198" s="486"/>
      <c r="J198" s="109"/>
      <c r="K198" s="486"/>
      <c r="L198" s="486"/>
      <c r="M198" s="486"/>
      <c r="N198" s="1153">
        <f t="shared" si="13"/>
        <v>0</v>
      </c>
      <c r="O198" s="1153">
        <f t="shared" si="14"/>
        <v>0</v>
      </c>
    </row>
    <row r="199" spans="1:15" s="13" customFormat="1" outlineLevel="1">
      <c r="A199" s="400">
        <v>192</v>
      </c>
      <c r="B199" s="397">
        <v>13400103</v>
      </c>
      <c r="C199" s="109" t="s">
        <v>857</v>
      </c>
      <c r="D199" s="969">
        <f>+[5]BS!Q199</f>
        <v>0</v>
      </c>
      <c r="E199" s="109"/>
      <c r="F199" s="486"/>
      <c r="G199" s="486"/>
      <c r="H199" s="486"/>
      <c r="I199" s="486"/>
      <c r="J199" s="109"/>
      <c r="K199" s="486"/>
      <c r="L199" s="486"/>
      <c r="M199" s="486"/>
      <c r="N199" s="1153">
        <f t="shared" si="13"/>
        <v>0</v>
      </c>
      <c r="O199" s="1153">
        <f t="shared" si="14"/>
        <v>0</v>
      </c>
    </row>
    <row r="200" spans="1:15" s="13" customFormat="1" outlineLevel="1">
      <c r="A200" s="400">
        <v>193</v>
      </c>
      <c r="B200" s="397">
        <v>13400111</v>
      </c>
      <c r="C200" s="109" t="s">
        <v>1066</v>
      </c>
      <c r="D200" s="969">
        <f>+[5]BS!Q200</f>
        <v>50148.75</v>
      </c>
      <c r="E200" s="109"/>
      <c r="F200" s="486"/>
      <c r="G200" s="486"/>
      <c r="H200" s="486"/>
      <c r="I200" s="486">
        <f>D200</f>
        <v>50148.75</v>
      </c>
      <c r="J200" s="109"/>
      <c r="K200" s="486">
        <f>I200</f>
        <v>50148.75</v>
      </c>
      <c r="L200" s="486"/>
      <c r="M200" s="486"/>
      <c r="N200" s="1153">
        <f t="shared" si="13"/>
        <v>50148.75</v>
      </c>
      <c r="O200" s="1153">
        <f t="shared" si="14"/>
        <v>0</v>
      </c>
    </row>
    <row r="201" spans="1:15" s="13" customFormat="1" outlineLevel="1">
      <c r="A201" s="400">
        <v>194</v>
      </c>
      <c r="B201" s="566">
        <v>13400121</v>
      </c>
      <c r="C201" s="109" t="s">
        <v>436</v>
      </c>
      <c r="D201" s="969">
        <f>+[5]BS!Q201</f>
        <v>0</v>
      </c>
      <c r="E201" s="109"/>
      <c r="F201" s="486"/>
      <c r="G201" s="486"/>
      <c r="H201" s="486"/>
      <c r="I201" s="486"/>
      <c r="J201" s="109"/>
      <c r="K201" s="486"/>
      <c r="L201" s="486"/>
      <c r="M201" s="486"/>
      <c r="N201" s="1153">
        <f t="shared" ref="N201:N264" si="16">SUM(K201:M201)</f>
        <v>0</v>
      </c>
      <c r="O201" s="1153">
        <f t="shared" ref="O201:O264" si="17">N201-I201</f>
        <v>0</v>
      </c>
    </row>
    <row r="202" spans="1:15" s="13" customFormat="1" outlineLevel="1">
      <c r="A202" s="400">
        <v>195</v>
      </c>
      <c r="B202" s="566">
        <v>13400123</v>
      </c>
      <c r="C202" s="109" t="s">
        <v>2204</v>
      </c>
      <c r="D202" s="969">
        <f>+[5]BS!Q202</f>
        <v>414084.0229166667</v>
      </c>
      <c r="E202" s="109"/>
      <c r="F202" s="486"/>
      <c r="G202" s="486"/>
      <c r="H202" s="486"/>
      <c r="I202" s="486">
        <f>D202</f>
        <v>414084.0229166667</v>
      </c>
      <c r="J202" s="109"/>
      <c r="K202" s="486">
        <f>I202*K2</f>
        <v>278181.64659541665</v>
      </c>
      <c r="L202" s="486">
        <f>I202*K3</f>
        <v>135902.37632125002</v>
      </c>
      <c r="M202" s="486"/>
      <c r="N202" s="1153">
        <f t="shared" si="16"/>
        <v>414084.0229166667</v>
      </c>
      <c r="O202" s="1153">
        <f t="shared" si="17"/>
        <v>0</v>
      </c>
    </row>
    <row r="203" spans="1:15" s="13" customFormat="1" outlineLevel="1">
      <c r="A203" s="400">
        <v>196</v>
      </c>
      <c r="B203" s="321">
        <v>13400131</v>
      </c>
      <c r="C203" s="109" t="s">
        <v>958</v>
      </c>
      <c r="D203" s="969">
        <f>+[5]BS!Q203</f>
        <v>0</v>
      </c>
      <c r="E203" s="109"/>
      <c r="F203" s="486"/>
      <c r="G203" s="486"/>
      <c r="H203" s="486"/>
      <c r="I203" s="486"/>
      <c r="J203" s="109"/>
      <c r="K203" s="486"/>
      <c r="L203" s="486"/>
      <c r="M203" s="486"/>
      <c r="N203" s="1153">
        <f t="shared" si="16"/>
        <v>0</v>
      </c>
      <c r="O203" s="1153">
        <f t="shared" si="17"/>
        <v>0</v>
      </c>
    </row>
    <row r="204" spans="1:15" s="13" customFormat="1" outlineLevel="1">
      <c r="A204" s="400">
        <v>197</v>
      </c>
      <c r="B204" s="280">
        <v>13400141</v>
      </c>
      <c r="C204" s="280" t="s">
        <v>475</v>
      </c>
      <c r="D204" s="969">
        <f>+[5]BS!Q204</f>
        <v>0</v>
      </c>
      <c r="E204" s="109"/>
      <c r="F204" s="486"/>
      <c r="G204" s="486"/>
      <c r="H204" s="486"/>
      <c r="I204" s="486"/>
      <c r="J204" s="109"/>
      <c r="K204" s="486"/>
      <c r="L204" s="486"/>
      <c r="M204" s="486"/>
      <c r="N204" s="1153">
        <f t="shared" si="16"/>
        <v>0</v>
      </c>
      <c r="O204" s="1153">
        <f t="shared" si="17"/>
        <v>0</v>
      </c>
    </row>
    <row r="205" spans="1:15" s="13" customFormat="1" outlineLevel="1">
      <c r="A205" s="400">
        <v>198</v>
      </c>
      <c r="B205" s="280">
        <v>13400151</v>
      </c>
      <c r="C205" s="280" t="s">
        <v>1404</v>
      </c>
      <c r="D205" s="969">
        <f>+[5]BS!Q205</f>
        <v>0</v>
      </c>
      <c r="E205" s="109"/>
      <c r="F205" s="486"/>
      <c r="G205" s="486"/>
      <c r="H205" s="486"/>
      <c r="I205" s="486"/>
      <c r="J205" s="109"/>
      <c r="K205" s="486"/>
      <c r="L205" s="486"/>
      <c r="M205" s="486"/>
      <c r="N205" s="1153">
        <f t="shared" si="16"/>
        <v>0</v>
      </c>
      <c r="O205" s="1153">
        <f t="shared" si="17"/>
        <v>0</v>
      </c>
    </row>
    <row r="206" spans="1:15" s="13" customFormat="1" outlineLevel="1">
      <c r="A206" s="400">
        <v>199</v>
      </c>
      <c r="B206" s="397">
        <v>13400161</v>
      </c>
      <c r="C206" s="109" t="s">
        <v>186</v>
      </c>
      <c r="D206" s="969">
        <f>+[5]BS!Q206</f>
        <v>0</v>
      </c>
      <c r="E206" s="109"/>
      <c r="F206" s="486"/>
      <c r="G206" s="486"/>
      <c r="H206" s="486"/>
      <c r="I206" s="486"/>
      <c r="J206" s="109"/>
      <c r="K206" s="486"/>
      <c r="L206" s="486"/>
      <c r="M206" s="486"/>
      <c r="N206" s="1153">
        <f t="shared" si="16"/>
        <v>0</v>
      </c>
      <c r="O206" s="1153">
        <f t="shared" si="17"/>
        <v>0</v>
      </c>
    </row>
    <row r="207" spans="1:15" s="13" customFormat="1" outlineLevel="1">
      <c r="A207" s="400">
        <v>200</v>
      </c>
      <c r="B207" s="975">
        <v>13400171</v>
      </c>
      <c r="C207" s="976" t="s">
        <v>1999</v>
      </c>
      <c r="D207" s="969">
        <f>+[5]BS!Q207</f>
        <v>0</v>
      </c>
      <c r="E207" s="109"/>
      <c r="F207" s="486"/>
      <c r="G207" s="486"/>
      <c r="H207" s="486"/>
      <c r="I207" s="486"/>
      <c r="J207" s="109"/>
      <c r="K207" s="486"/>
      <c r="L207" s="486"/>
      <c r="M207" s="486"/>
      <c r="N207" s="1153">
        <f t="shared" si="16"/>
        <v>0</v>
      </c>
      <c r="O207" s="1153">
        <f t="shared" si="17"/>
        <v>0</v>
      </c>
    </row>
    <row r="208" spans="1:15" s="13" customFormat="1" outlineLevel="1">
      <c r="A208" s="400">
        <v>201</v>
      </c>
      <c r="B208" s="977">
        <v>13400181</v>
      </c>
      <c r="C208" s="978" t="s">
        <v>1490</v>
      </c>
      <c r="D208" s="969">
        <f>+[5]BS!Q208</f>
        <v>0</v>
      </c>
      <c r="E208" s="109"/>
      <c r="F208" s="486"/>
      <c r="G208" s="486"/>
      <c r="H208" s="486"/>
      <c r="I208" s="486"/>
      <c r="J208" s="109"/>
      <c r="K208" s="486"/>
      <c r="L208" s="486"/>
      <c r="M208" s="486"/>
      <c r="N208" s="1153">
        <f t="shared" si="16"/>
        <v>0</v>
      </c>
      <c r="O208" s="1153">
        <f t="shared" si="17"/>
        <v>0</v>
      </c>
    </row>
    <row r="209" spans="1:15" s="13" customFormat="1" outlineLevel="1">
      <c r="A209" s="400">
        <v>202</v>
      </c>
      <c r="B209" s="977">
        <v>13400191</v>
      </c>
      <c r="C209" s="978" t="s">
        <v>964</v>
      </c>
      <c r="D209" s="969">
        <f>+[5]BS!Q209</f>
        <v>0</v>
      </c>
      <c r="E209" s="109"/>
      <c r="F209" s="486"/>
      <c r="G209" s="486"/>
      <c r="H209" s="486"/>
      <c r="I209" s="486"/>
      <c r="J209" s="109"/>
      <c r="K209" s="486"/>
      <c r="L209" s="486"/>
      <c r="M209" s="486"/>
      <c r="N209" s="1153">
        <f t="shared" si="16"/>
        <v>0</v>
      </c>
      <c r="O209" s="1153">
        <f t="shared" si="17"/>
        <v>0</v>
      </c>
    </row>
    <row r="210" spans="1:15" s="13" customFormat="1" outlineLevel="1">
      <c r="A210" s="400">
        <v>203</v>
      </c>
      <c r="B210" s="977">
        <v>13400193</v>
      </c>
      <c r="C210" s="978" t="s">
        <v>1504</v>
      </c>
      <c r="D210" s="969">
        <f>+[5]BS!Q210</f>
        <v>0</v>
      </c>
      <c r="E210" s="109"/>
      <c r="F210" s="486"/>
      <c r="G210" s="486"/>
      <c r="H210" s="486"/>
      <c r="I210" s="486"/>
      <c r="J210" s="109"/>
      <c r="K210" s="486"/>
      <c r="L210" s="486"/>
      <c r="M210" s="486"/>
      <c r="N210" s="1153">
        <f t="shared" si="16"/>
        <v>0</v>
      </c>
      <c r="O210" s="1153">
        <f t="shared" si="17"/>
        <v>0</v>
      </c>
    </row>
    <row r="211" spans="1:15" s="13" customFormat="1" outlineLevel="1">
      <c r="A211" s="400">
        <v>204</v>
      </c>
      <c r="B211" s="977">
        <v>13400201</v>
      </c>
      <c r="C211" s="978" t="s">
        <v>2053</v>
      </c>
      <c r="D211" s="969">
        <f>+[5]BS!Q211</f>
        <v>0</v>
      </c>
      <c r="E211" s="109"/>
      <c r="F211" s="486"/>
      <c r="G211" s="486"/>
      <c r="H211" s="486"/>
      <c r="I211" s="486"/>
      <c r="J211" s="109"/>
      <c r="K211" s="486"/>
      <c r="L211" s="486"/>
      <c r="M211" s="486"/>
      <c r="N211" s="1153">
        <f t="shared" si="16"/>
        <v>0</v>
      </c>
      <c r="O211" s="1153">
        <f t="shared" si="17"/>
        <v>0</v>
      </c>
    </row>
    <row r="212" spans="1:15" s="13" customFormat="1" outlineLevel="1">
      <c r="A212" s="400">
        <v>205</v>
      </c>
      <c r="B212" s="977">
        <v>13400211</v>
      </c>
      <c r="C212" s="978" t="s">
        <v>2285</v>
      </c>
      <c r="D212" s="969">
        <f>+[5]BS!Q212</f>
        <v>52300</v>
      </c>
      <c r="E212" s="109"/>
      <c r="F212" s="486">
        <f>+D212</f>
        <v>52300</v>
      </c>
      <c r="G212" s="486"/>
      <c r="H212" s="486"/>
      <c r="I212" s="486"/>
      <c r="J212" s="109"/>
      <c r="K212" s="486"/>
      <c r="L212" s="486"/>
      <c r="M212" s="486"/>
      <c r="N212" s="1153">
        <f t="shared" si="16"/>
        <v>0</v>
      </c>
      <c r="O212" s="1153">
        <f t="shared" si="17"/>
        <v>0</v>
      </c>
    </row>
    <row r="213" spans="1:15" s="13" customFormat="1" outlineLevel="1">
      <c r="A213" s="400">
        <v>206</v>
      </c>
      <c r="B213" s="977">
        <v>13400231</v>
      </c>
      <c r="C213" s="109" t="s">
        <v>2712</v>
      </c>
      <c r="D213" s="969">
        <f>+[5]BS!Q213</f>
        <v>0</v>
      </c>
      <c r="E213" s="109"/>
      <c r="F213" s="486"/>
      <c r="G213" s="486"/>
      <c r="H213" s="486"/>
      <c r="I213" s="486"/>
      <c r="J213" s="109"/>
      <c r="K213" s="486"/>
      <c r="L213" s="486"/>
      <c r="M213" s="486"/>
      <c r="N213" s="1153">
        <f t="shared" si="16"/>
        <v>0</v>
      </c>
      <c r="O213" s="1153">
        <f t="shared" si="17"/>
        <v>0</v>
      </c>
    </row>
    <row r="214" spans="1:15" s="13" customFormat="1" outlineLevel="1">
      <c r="A214" s="400">
        <v>207</v>
      </c>
      <c r="B214" s="977">
        <v>13400241</v>
      </c>
      <c r="C214" s="109" t="s">
        <v>3033</v>
      </c>
      <c r="D214" s="969">
        <f>+[5]BS!Q214</f>
        <v>430882</v>
      </c>
      <c r="E214" s="109"/>
      <c r="F214" s="486"/>
      <c r="G214" s="486"/>
      <c r="H214" s="486"/>
      <c r="I214" s="486">
        <f>D214</f>
        <v>430882</v>
      </c>
      <c r="J214" s="109"/>
      <c r="K214" s="486">
        <f>I214</f>
        <v>430882</v>
      </c>
      <c r="L214" s="486"/>
      <c r="M214" s="486"/>
      <c r="N214" s="1153">
        <f t="shared" si="16"/>
        <v>430882</v>
      </c>
      <c r="O214" s="1153">
        <f t="shared" si="17"/>
        <v>0</v>
      </c>
    </row>
    <row r="215" spans="1:15" s="13" customFormat="1" outlineLevel="1">
      <c r="A215" s="400">
        <v>208</v>
      </c>
      <c r="B215" s="977">
        <v>13400251</v>
      </c>
      <c r="C215" s="109" t="s">
        <v>3030</v>
      </c>
      <c r="D215" s="969">
        <f>+[5]BS!Q215</f>
        <v>0</v>
      </c>
      <c r="E215" s="109"/>
      <c r="F215" s="486"/>
      <c r="G215" s="486"/>
      <c r="H215" s="486"/>
      <c r="I215" s="486"/>
      <c r="J215" s="109"/>
      <c r="K215" s="486"/>
      <c r="L215" s="486"/>
      <c r="M215" s="486"/>
      <c r="N215" s="1153">
        <f t="shared" si="16"/>
        <v>0</v>
      </c>
      <c r="O215" s="1153">
        <f t="shared" si="17"/>
        <v>0</v>
      </c>
    </row>
    <row r="216" spans="1:15" s="13" customFormat="1" outlineLevel="1">
      <c r="A216" s="400">
        <v>209</v>
      </c>
      <c r="B216" s="977">
        <v>13400261</v>
      </c>
      <c r="C216" s="109" t="s">
        <v>3141</v>
      </c>
      <c r="D216" s="969">
        <f>+[5]BS!Q216</f>
        <v>223150</v>
      </c>
      <c r="E216" s="109"/>
      <c r="F216" s="486"/>
      <c r="G216" s="486"/>
      <c r="H216" s="486"/>
      <c r="I216" s="486">
        <f>D216</f>
        <v>223150</v>
      </c>
      <c r="J216" s="109"/>
      <c r="K216" s="486">
        <f>I216</f>
        <v>223150</v>
      </c>
      <c r="L216" s="486"/>
      <c r="M216" s="486"/>
      <c r="N216" s="1153">
        <f t="shared" si="16"/>
        <v>223150</v>
      </c>
      <c r="O216" s="1153">
        <f t="shared" si="17"/>
        <v>0</v>
      </c>
    </row>
    <row r="217" spans="1:15" s="13" customFormat="1" outlineLevel="1">
      <c r="A217" s="400">
        <v>210</v>
      </c>
      <c r="B217" s="977">
        <v>13400271</v>
      </c>
      <c r="C217" s="109" t="s">
        <v>2388</v>
      </c>
      <c r="D217" s="969">
        <f>+[5]BS!Q217</f>
        <v>143831.97708333333</v>
      </c>
      <c r="E217" s="109"/>
      <c r="F217" s="486">
        <f t="shared" ref="F217:F222" si="18">+D217</f>
        <v>143831.97708333333</v>
      </c>
      <c r="G217" s="486"/>
      <c r="H217" s="486"/>
      <c r="I217" s="486"/>
      <c r="J217" s="109"/>
      <c r="K217" s="486"/>
      <c r="L217" s="486"/>
      <c r="M217" s="486"/>
      <c r="N217" s="1153">
        <f t="shared" si="16"/>
        <v>0</v>
      </c>
      <c r="O217" s="1153">
        <f t="shared" si="17"/>
        <v>0</v>
      </c>
    </row>
    <row r="218" spans="1:15" s="13" customFormat="1" outlineLevel="1">
      <c r="A218" s="400">
        <v>211</v>
      </c>
      <c r="B218" s="977">
        <v>13400281</v>
      </c>
      <c r="C218" s="978" t="s">
        <v>2346</v>
      </c>
      <c r="D218" s="969">
        <f>+[5]BS!Q218</f>
        <v>65994.088749999995</v>
      </c>
      <c r="E218" s="109"/>
      <c r="F218" s="486">
        <f t="shared" si="18"/>
        <v>65994.088749999995</v>
      </c>
      <c r="G218" s="486"/>
      <c r="H218" s="486"/>
      <c r="I218" s="486"/>
      <c r="J218" s="109"/>
      <c r="K218" s="486"/>
      <c r="L218" s="486"/>
      <c r="M218" s="486"/>
      <c r="N218" s="1153">
        <f t="shared" si="16"/>
        <v>0</v>
      </c>
      <c r="O218" s="1153">
        <f t="shared" si="17"/>
        <v>0</v>
      </c>
    </row>
    <row r="219" spans="1:15" s="13" customFormat="1" outlineLevel="1">
      <c r="A219" s="400">
        <v>212</v>
      </c>
      <c r="B219" s="977">
        <v>13400291</v>
      </c>
      <c r="C219" s="978" t="s">
        <v>2807</v>
      </c>
      <c r="D219" s="969">
        <f>+[5]BS!Q219</f>
        <v>0</v>
      </c>
      <c r="E219" s="109"/>
      <c r="F219" s="486">
        <f t="shared" si="18"/>
        <v>0</v>
      </c>
      <c r="G219" s="486"/>
      <c r="H219" s="486"/>
      <c r="I219" s="486"/>
      <c r="J219" s="109"/>
      <c r="K219" s="486"/>
      <c r="L219" s="486"/>
      <c r="M219" s="486"/>
      <c r="N219" s="1153">
        <f t="shared" si="16"/>
        <v>0</v>
      </c>
      <c r="O219" s="1153">
        <f t="shared" si="17"/>
        <v>0</v>
      </c>
    </row>
    <row r="220" spans="1:15" s="13" customFormat="1" outlineLevel="1">
      <c r="A220" s="400">
        <v>213</v>
      </c>
      <c r="B220" s="977">
        <v>13400301</v>
      </c>
      <c r="C220" s="978" t="s">
        <v>2809</v>
      </c>
      <c r="D220" s="969">
        <f>+[5]BS!Q220</f>
        <v>0</v>
      </c>
      <c r="E220" s="109"/>
      <c r="F220" s="486">
        <f t="shared" si="18"/>
        <v>0</v>
      </c>
      <c r="G220" s="486"/>
      <c r="H220" s="486"/>
      <c r="I220" s="486"/>
      <c r="J220" s="109"/>
      <c r="K220" s="486"/>
      <c r="L220" s="486"/>
      <c r="M220" s="486"/>
      <c r="N220" s="1153">
        <f t="shared" si="16"/>
        <v>0</v>
      </c>
      <c r="O220" s="1153">
        <f t="shared" si="17"/>
        <v>0</v>
      </c>
    </row>
    <row r="221" spans="1:15" s="13" customFormat="1" outlineLevel="1">
      <c r="A221" s="400">
        <v>214</v>
      </c>
      <c r="B221" s="977">
        <v>13400303</v>
      </c>
      <c r="C221" s="978" t="s">
        <v>2811</v>
      </c>
      <c r="D221" s="969">
        <f>+[5]BS!Q221</f>
        <v>0</v>
      </c>
      <c r="E221" s="109"/>
      <c r="F221" s="486">
        <f t="shared" si="18"/>
        <v>0</v>
      </c>
      <c r="G221" s="486"/>
      <c r="H221" s="486"/>
      <c r="I221" s="486"/>
      <c r="J221" s="109"/>
      <c r="K221" s="486"/>
      <c r="L221" s="486"/>
      <c r="M221" s="486"/>
      <c r="N221" s="1153">
        <f t="shared" si="16"/>
        <v>0</v>
      </c>
      <c r="O221" s="1153">
        <f t="shared" si="17"/>
        <v>0</v>
      </c>
    </row>
    <row r="222" spans="1:15" s="13" customFormat="1" outlineLevel="1">
      <c r="A222" s="400">
        <v>215</v>
      </c>
      <c r="B222" s="977">
        <v>13400311</v>
      </c>
      <c r="C222" s="978" t="s">
        <v>2821</v>
      </c>
      <c r="D222" s="969">
        <f>+[5]BS!Q222</f>
        <v>194700</v>
      </c>
      <c r="E222" s="109"/>
      <c r="F222" s="486">
        <f t="shared" si="18"/>
        <v>194700</v>
      </c>
      <c r="G222" s="486"/>
      <c r="H222" s="486"/>
      <c r="I222" s="486"/>
      <c r="J222" s="109"/>
      <c r="K222" s="486"/>
      <c r="L222" s="486"/>
      <c r="M222" s="486"/>
      <c r="N222" s="1153">
        <f t="shared" si="16"/>
        <v>0</v>
      </c>
      <c r="O222" s="1153">
        <f t="shared" si="17"/>
        <v>0</v>
      </c>
    </row>
    <row r="223" spans="1:15" s="13" customFormat="1" outlineLevel="1">
      <c r="A223" s="400">
        <v>216</v>
      </c>
      <c r="B223" s="977">
        <v>13400321</v>
      </c>
      <c r="C223" s="978" t="s">
        <v>3295</v>
      </c>
      <c r="D223" s="969">
        <f>+[5]BS!Q223</f>
        <v>72078.333333333328</v>
      </c>
      <c r="E223" s="109"/>
      <c r="F223" s="486"/>
      <c r="G223" s="486"/>
      <c r="H223" s="486"/>
      <c r="I223" s="486">
        <f>D223</f>
        <v>72078.333333333328</v>
      </c>
      <c r="J223" s="109"/>
      <c r="K223" s="486">
        <f>I223</f>
        <v>72078.333333333328</v>
      </c>
      <c r="L223" s="486"/>
      <c r="M223" s="486"/>
      <c r="N223" s="1153">
        <f t="shared" si="16"/>
        <v>72078.333333333328</v>
      </c>
      <c r="O223" s="1153">
        <f t="shared" si="17"/>
        <v>0</v>
      </c>
    </row>
    <row r="224" spans="1:15" s="13" customFormat="1" outlineLevel="1">
      <c r="A224" s="400">
        <v>217</v>
      </c>
      <c r="B224" s="977">
        <v>13400322</v>
      </c>
      <c r="C224" s="978" t="s">
        <v>2823</v>
      </c>
      <c r="D224" s="969">
        <f>+[5]BS!Q224</f>
        <v>0</v>
      </c>
      <c r="E224" s="109"/>
      <c r="F224" s="486"/>
      <c r="G224" s="486"/>
      <c r="H224" s="486"/>
      <c r="I224" s="486"/>
      <c r="J224" s="109"/>
      <c r="K224" s="486"/>
      <c r="L224" s="486"/>
      <c r="M224" s="486"/>
      <c r="N224" s="1153">
        <f t="shared" si="16"/>
        <v>0</v>
      </c>
      <c r="O224" s="1153">
        <f t="shared" si="17"/>
        <v>0</v>
      </c>
    </row>
    <row r="225" spans="1:15" s="13" customFormat="1" outlineLevel="1">
      <c r="A225" s="400">
        <v>218</v>
      </c>
      <c r="B225" s="977">
        <v>13400332</v>
      </c>
      <c r="C225" s="978" t="s">
        <v>3219</v>
      </c>
      <c r="D225" s="969">
        <f>+[5]BS!Q225</f>
        <v>1088552.1758333333</v>
      </c>
      <c r="E225" s="109"/>
      <c r="F225" s="486">
        <f t="shared" ref="F225:F241" si="19">+D225</f>
        <v>1088552.1758333333</v>
      </c>
      <c r="G225" s="486"/>
      <c r="H225" s="486"/>
      <c r="I225" s="486"/>
      <c r="J225" s="109"/>
      <c r="K225" s="486"/>
      <c r="L225" s="486"/>
      <c r="M225" s="486"/>
      <c r="N225" s="1153">
        <f t="shared" si="16"/>
        <v>0</v>
      </c>
      <c r="O225" s="1153">
        <f t="shared" si="17"/>
        <v>0</v>
      </c>
    </row>
    <row r="226" spans="1:15" s="13" customFormat="1" outlineLevel="1">
      <c r="A226" s="400">
        <v>219</v>
      </c>
      <c r="B226" s="397">
        <v>13500003</v>
      </c>
      <c r="C226" s="109" t="s">
        <v>1348</v>
      </c>
      <c r="D226" s="969">
        <f>+[5]BS!Q226</f>
        <v>10559.813333333332</v>
      </c>
      <c r="E226" s="109"/>
      <c r="F226" s="486">
        <f t="shared" si="19"/>
        <v>10559.813333333332</v>
      </c>
      <c r="G226" s="486"/>
      <c r="H226" s="486"/>
      <c r="I226" s="486"/>
      <c r="J226" s="109"/>
      <c r="K226" s="486"/>
      <c r="L226" s="486"/>
      <c r="M226" s="486"/>
      <c r="N226" s="1153">
        <f t="shared" si="16"/>
        <v>0</v>
      </c>
      <c r="O226" s="1153">
        <f t="shared" si="17"/>
        <v>0</v>
      </c>
    </row>
    <row r="227" spans="1:15" s="13" customFormat="1" outlineLevel="1">
      <c r="A227" s="400">
        <v>220</v>
      </c>
      <c r="B227" s="397">
        <v>13500041</v>
      </c>
      <c r="C227" s="109" t="s">
        <v>940</v>
      </c>
      <c r="D227" s="969">
        <f>+[5]BS!Q227</f>
        <v>93661.6875</v>
      </c>
      <c r="E227" s="109"/>
      <c r="F227" s="486">
        <f t="shared" si="19"/>
        <v>93661.6875</v>
      </c>
      <c r="G227" s="486"/>
      <c r="H227" s="486"/>
      <c r="I227" s="486"/>
      <c r="J227" s="109"/>
      <c r="K227" s="486"/>
      <c r="L227" s="486"/>
      <c r="M227" s="486"/>
      <c r="N227" s="1153">
        <f t="shared" si="16"/>
        <v>0</v>
      </c>
      <c r="O227" s="1153">
        <f t="shared" si="17"/>
        <v>0</v>
      </c>
    </row>
    <row r="228" spans="1:15" s="13" customFormat="1" outlineLevel="1">
      <c r="A228" s="400">
        <v>221</v>
      </c>
      <c r="B228" s="397">
        <v>13500051</v>
      </c>
      <c r="C228" s="109" t="s">
        <v>335</v>
      </c>
      <c r="D228" s="969">
        <f>+[5]BS!Q228</f>
        <v>73353</v>
      </c>
      <c r="E228" s="109"/>
      <c r="F228" s="486">
        <f t="shared" si="19"/>
        <v>73353</v>
      </c>
      <c r="G228" s="486"/>
      <c r="H228" s="486"/>
      <c r="I228" s="486"/>
      <c r="J228" s="109"/>
      <c r="K228" s="486"/>
      <c r="L228" s="486"/>
      <c r="M228" s="486"/>
      <c r="N228" s="1153">
        <f t="shared" si="16"/>
        <v>0</v>
      </c>
      <c r="O228" s="1153">
        <f t="shared" si="17"/>
        <v>0</v>
      </c>
    </row>
    <row r="229" spans="1:15" s="13" customFormat="1" outlineLevel="1">
      <c r="A229" s="400">
        <v>222</v>
      </c>
      <c r="B229" s="397">
        <v>13500061</v>
      </c>
      <c r="C229" s="72" t="s">
        <v>1272</v>
      </c>
      <c r="D229" s="969">
        <f>+[5]BS!Q229</f>
        <v>1830457.9583333333</v>
      </c>
      <c r="E229" s="109"/>
      <c r="F229" s="486">
        <f t="shared" si="19"/>
        <v>1830457.9583333333</v>
      </c>
      <c r="G229" s="486"/>
      <c r="H229" s="486"/>
      <c r="I229" s="486"/>
      <c r="J229" s="109"/>
      <c r="K229" s="486"/>
      <c r="L229" s="486"/>
      <c r="M229" s="486"/>
      <c r="N229" s="1153">
        <f t="shared" si="16"/>
        <v>0</v>
      </c>
      <c r="O229" s="1153">
        <f t="shared" si="17"/>
        <v>0</v>
      </c>
    </row>
    <row r="230" spans="1:15" s="13" customFormat="1" outlineLevel="1">
      <c r="A230" s="400">
        <v>223</v>
      </c>
      <c r="B230" s="582">
        <v>13500071</v>
      </c>
      <c r="C230" s="72" t="s">
        <v>1273</v>
      </c>
      <c r="D230" s="969">
        <f>+[5]BS!Q230</f>
        <v>1601199.1666666667</v>
      </c>
      <c r="E230" s="109"/>
      <c r="F230" s="486">
        <f t="shared" si="19"/>
        <v>1601199.1666666667</v>
      </c>
      <c r="G230" s="486"/>
      <c r="H230" s="486"/>
      <c r="I230" s="486"/>
      <c r="J230" s="109"/>
      <c r="K230" s="486"/>
      <c r="L230" s="486"/>
      <c r="M230" s="486"/>
      <c r="N230" s="1153">
        <f t="shared" si="16"/>
        <v>0</v>
      </c>
      <c r="O230" s="1153">
        <f t="shared" si="17"/>
        <v>0</v>
      </c>
    </row>
    <row r="231" spans="1:15" s="13" customFormat="1" outlineLevel="1">
      <c r="A231" s="400">
        <v>224</v>
      </c>
      <c r="B231" s="397">
        <v>13500073</v>
      </c>
      <c r="C231" s="109" t="s">
        <v>505</v>
      </c>
      <c r="D231" s="969">
        <f>+[5]BS!Q231</f>
        <v>0</v>
      </c>
      <c r="E231" s="109"/>
      <c r="F231" s="486">
        <f t="shared" si="19"/>
        <v>0</v>
      </c>
      <c r="G231" s="486"/>
      <c r="H231" s="486"/>
      <c r="I231" s="486"/>
      <c r="J231" s="109"/>
      <c r="K231" s="486"/>
      <c r="L231" s="486"/>
      <c r="M231" s="486"/>
      <c r="N231" s="1153">
        <f t="shared" si="16"/>
        <v>0</v>
      </c>
      <c r="O231" s="1153">
        <f t="shared" si="17"/>
        <v>0</v>
      </c>
    </row>
    <row r="232" spans="1:15" s="13" customFormat="1" outlineLevel="1">
      <c r="A232" s="400">
        <v>225</v>
      </c>
      <c r="B232" s="397">
        <v>13500081</v>
      </c>
      <c r="C232" s="109" t="s">
        <v>21</v>
      </c>
      <c r="D232" s="969">
        <f>+[5]BS!Q232</f>
        <v>0</v>
      </c>
      <c r="E232" s="109"/>
      <c r="F232" s="486">
        <f t="shared" si="19"/>
        <v>0</v>
      </c>
      <c r="G232" s="486"/>
      <c r="H232" s="486"/>
      <c r="I232" s="486"/>
      <c r="J232" s="109"/>
      <c r="K232" s="486"/>
      <c r="L232" s="486"/>
      <c r="M232" s="486"/>
      <c r="N232" s="1153">
        <f t="shared" si="16"/>
        <v>0</v>
      </c>
      <c r="O232" s="1153">
        <f t="shared" si="17"/>
        <v>0</v>
      </c>
    </row>
    <row r="233" spans="1:15" s="13" customFormat="1" outlineLevel="1">
      <c r="A233" s="400">
        <v>226</v>
      </c>
      <c r="B233" s="397">
        <v>13500142</v>
      </c>
      <c r="C233" s="109" t="s">
        <v>425</v>
      </c>
      <c r="D233" s="969">
        <f>+[5]BS!Q233</f>
        <v>0</v>
      </c>
      <c r="E233" s="109"/>
      <c r="F233" s="486">
        <f t="shared" si="19"/>
        <v>0</v>
      </c>
      <c r="G233" s="486"/>
      <c r="H233" s="486"/>
      <c r="I233" s="486"/>
      <c r="J233" s="109"/>
      <c r="K233" s="486"/>
      <c r="L233" s="486"/>
      <c r="M233" s="486"/>
      <c r="N233" s="1153">
        <f t="shared" si="16"/>
        <v>0</v>
      </c>
      <c r="O233" s="1153">
        <f t="shared" si="17"/>
        <v>0</v>
      </c>
    </row>
    <row r="234" spans="1:15" s="13" customFormat="1" outlineLevel="1">
      <c r="A234" s="400">
        <v>227</v>
      </c>
      <c r="B234" s="397">
        <v>13500153</v>
      </c>
      <c r="C234" s="109" t="s">
        <v>28</v>
      </c>
      <c r="D234" s="969">
        <f>+[5]BS!Q234</f>
        <v>0</v>
      </c>
      <c r="E234" s="109"/>
      <c r="F234" s="486">
        <f t="shared" si="19"/>
        <v>0</v>
      </c>
      <c r="G234" s="486"/>
      <c r="H234" s="486"/>
      <c r="I234" s="486"/>
      <c r="J234" s="109"/>
      <c r="K234" s="486"/>
      <c r="L234" s="486"/>
      <c r="M234" s="486"/>
      <c r="N234" s="1153">
        <f t="shared" si="16"/>
        <v>0</v>
      </c>
      <c r="O234" s="1153">
        <f t="shared" si="17"/>
        <v>0</v>
      </c>
    </row>
    <row r="235" spans="1:15" s="13" customFormat="1" outlineLevel="1">
      <c r="A235" s="400">
        <v>228</v>
      </c>
      <c r="B235" s="397">
        <v>13500163</v>
      </c>
      <c r="C235" s="109" t="s">
        <v>1840</v>
      </c>
      <c r="D235" s="969">
        <f>+[5]BS!Q235</f>
        <v>0</v>
      </c>
      <c r="E235" s="109"/>
      <c r="F235" s="486">
        <f t="shared" si="19"/>
        <v>0</v>
      </c>
      <c r="G235" s="486"/>
      <c r="H235" s="486"/>
      <c r="I235" s="486"/>
      <c r="J235" s="109"/>
      <c r="K235" s="486"/>
      <c r="L235" s="486"/>
      <c r="M235" s="486"/>
      <c r="N235" s="1153">
        <f t="shared" si="16"/>
        <v>0</v>
      </c>
      <c r="O235" s="1153">
        <f t="shared" si="17"/>
        <v>0</v>
      </c>
    </row>
    <row r="236" spans="1:15" s="13" customFormat="1" outlineLevel="1">
      <c r="A236" s="400">
        <v>229</v>
      </c>
      <c r="B236" s="397">
        <v>13500172</v>
      </c>
      <c r="C236" s="109" t="s">
        <v>267</v>
      </c>
      <c r="D236" s="969">
        <f>+[5]BS!Q236</f>
        <v>0</v>
      </c>
      <c r="E236" s="109"/>
      <c r="F236" s="486">
        <f t="shared" si="19"/>
        <v>0</v>
      </c>
      <c r="G236" s="486"/>
      <c r="H236" s="486"/>
      <c r="I236" s="486"/>
      <c r="J236" s="109"/>
      <c r="K236" s="486"/>
      <c r="L236" s="486"/>
      <c r="M236" s="486"/>
      <c r="N236" s="1153">
        <f t="shared" si="16"/>
        <v>0</v>
      </c>
      <c r="O236" s="1153">
        <f t="shared" si="17"/>
        <v>0</v>
      </c>
    </row>
    <row r="237" spans="1:15" s="13" customFormat="1" outlineLevel="1">
      <c r="A237" s="400">
        <v>230</v>
      </c>
      <c r="B237" s="397">
        <v>13500173</v>
      </c>
      <c r="C237" s="109" t="s">
        <v>11</v>
      </c>
      <c r="D237" s="969">
        <f>+[5]BS!Q237</f>
        <v>0</v>
      </c>
      <c r="E237" s="109"/>
      <c r="F237" s="486">
        <f t="shared" si="19"/>
        <v>0</v>
      </c>
      <c r="G237" s="486"/>
      <c r="H237" s="486"/>
      <c r="I237" s="486"/>
      <c r="J237" s="109"/>
      <c r="K237" s="486"/>
      <c r="L237" s="486"/>
      <c r="M237" s="486"/>
      <c r="N237" s="1153">
        <f t="shared" si="16"/>
        <v>0</v>
      </c>
      <c r="O237" s="1153">
        <f t="shared" si="17"/>
        <v>0</v>
      </c>
    </row>
    <row r="238" spans="1:15" s="13" customFormat="1" outlineLevel="1">
      <c r="A238" s="400">
        <v>231</v>
      </c>
      <c r="B238" s="397">
        <v>13500182</v>
      </c>
      <c r="C238" s="109" t="s">
        <v>2215</v>
      </c>
      <c r="D238" s="969">
        <f>+[5]BS!Q238</f>
        <v>0</v>
      </c>
      <c r="E238" s="109"/>
      <c r="F238" s="486">
        <f t="shared" si="19"/>
        <v>0</v>
      </c>
      <c r="G238" s="486"/>
      <c r="H238" s="486"/>
      <c r="I238" s="486"/>
      <c r="J238" s="109"/>
      <c r="K238" s="486"/>
      <c r="L238" s="486"/>
      <c r="M238" s="486"/>
      <c r="N238" s="1153">
        <f t="shared" si="16"/>
        <v>0</v>
      </c>
      <c r="O238" s="1153">
        <f t="shared" si="17"/>
        <v>0</v>
      </c>
    </row>
    <row r="239" spans="1:15" s="13" customFormat="1" outlineLevel="1">
      <c r="A239" s="400">
        <v>232</v>
      </c>
      <c r="B239" s="397">
        <v>13500183</v>
      </c>
      <c r="C239" s="109" t="s">
        <v>2232</v>
      </c>
      <c r="D239" s="969">
        <f>+[5]BS!Q239</f>
        <v>100000</v>
      </c>
      <c r="E239" s="109"/>
      <c r="F239" s="486">
        <f t="shared" si="19"/>
        <v>100000</v>
      </c>
      <c r="G239" s="486"/>
      <c r="H239" s="486"/>
      <c r="I239" s="486"/>
      <c r="J239" s="109"/>
      <c r="K239" s="486"/>
      <c r="L239" s="486"/>
      <c r="M239" s="486"/>
      <c r="N239" s="1153">
        <f t="shared" si="16"/>
        <v>0</v>
      </c>
      <c r="O239" s="1153">
        <f t="shared" si="17"/>
        <v>0</v>
      </c>
    </row>
    <row r="240" spans="1:15" s="13" customFormat="1" outlineLevel="1">
      <c r="A240" s="400">
        <v>233</v>
      </c>
      <c r="B240" s="397">
        <v>13500192</v>
      </c>
      <c r="C240" s="109" t="s">
        <v>2416</v>
      </c>
      <c r="D240" s="969">
        <f>+[5]BS!Q240</f>
        <v>1250</v>
      </c>
      <c r="E240" s="109"/>
      <c r="F240" s="486">
        <f t="shared" si="19"/>
        <v>1250</v>
      </c>
      <c r="G240" s="486"/>
      <c r="H240" s="486"/>
      <c r="I240" s="486"/>
      <c r="J240" s="109"/>
      <c r="K240" s="486"/>
      <c r="L240" s="486"/>
      <c r="M240" s="486"/>
      <c r="N240" s="1153">
        <f t="shared" si="16"/>
        <v>0</v>
      </c>
      <c r="O240" s="1153">
        <f t="shared" si="17"/>
        <v>0</v>
      </c>
    </row>
    <row r="241" spans="1:15" s="13" customFormat="1" outlineLevel="1">
      <c r="A241" s="400">
        <v>234</v>
      </c>
      <c r="B241" s="397">
        <v>13500201</v>
      </c>
      <c r="C241" s="109" t="s">
        <v>2607</v>
      </c>
      <c r="D241" s="969">
        <f>+[5]BS!Q241</f>
        <v>653067.76458333328</v>
      </c>
      <c r="E241" s="109"/>
      <c r="F241" s="486">
        <f t="shared" si="19"/>
        <v>653067.76458333328</v>
      </c>
      <c r="G241" s="486"/>
      <c r="H241" s="486"/>
      <c r="I241" s="486"/>
      <c r="J241" s="109"/>
      <c r="K241" s="486"/>
      <c r="L241" s="486"/>
      <c r="M241" s="486"/>
      <c r="N241" s="1153">
        <f t="shared" si="16"/>
        <v>0</v>
      </c>
      <c r="O241" s="1153">
        <f t="shared" si="17"/>
        <v>0</v>
      </c>
    </row>
    <row r="242" spans="1:15" s="13" customFormat="1" outlineLevel="1">
      <c r="A242" s="400">
        <v>235</v>
      </c>
      <c r="B242" s="397">
        <v>13500211</v>
      </c>
      <c r="C242" s="109" t="s">
        <v>3038</v>
      </c>
      <c r="D242" s="969">
        <f>+[5]BS!Q242</f>
        <v>0</v>
      </c>
      <c r="E242" s="109"/>
      <c r="F242" s="486"/>
      <c r="G242" s="486"/>
      <c r="H242" s="486"/>
      <c r="I242" s="486"/>
      <c r="J242" s="109"/>
      <c r="K242" s="486"/>
      <c r="L242" s="486"/>
      <c r="M242" s="486"/>
      <c r="N242" s="1153">
        <f t="shared" si="16"/>
        <v>0</v>
      </c>
      <c r="O242" s="1153">
        <f t="shared" si="17"/>
        <v>0</v>
      </c>
    </row>
    <row r="243" spans="1:15" s="13" customFormat="1" outlineLevel="1">
      <c r="A243" s="400">
        <v>236</v>
      </c>
      <c r="B243" s="397">
        <v>13501001</v>
      </c>
      <c r="C243" s="109" t="s">
        <v>1814</v>
      </c>
      <c r="D243" s="969">
        <f>+[5]BS!Q243</f>
        <v>0</v>
      </c>
      <c r="E243" s="109"/>
      <c r="F243" s="486"/>
      <c r="G243" s="486"/>
      <c r="H243" s="486"/>
      <c r="I243" s="486"/>
      <c r="J243" s="109"/>
      <c r="K243" s="486"/>
      <c r="L243" s="486"/>
      <c r="M243" s="486"/>
      <c r="N243" s="1153">
        <f t="shared" si="16"/>
        <v>0</v>
      </c>
      <c r="O243" s="1153">
        <f t="shared" si="17"/>
        <v>0</v>
      </c>
    </row>
    <row r="244" spans="1:15" s="13" customFormat="1" outlineLevel="1">
      <c r="A244" s="400">
        <v>237</v>
      </c>
      <c r="B244" s="397">
        <v>13600003</v>
      </c>
      <c r="C244" s="109" t="s">
        <v>426</v>
      </c>
      <c r="D244" s="969">
        <f>+[5]BS!Q244</f>
        <v>0</v>
      </c>
      <c r="E244" s="109"/>
      <c r="F244" s="486"/>
      <c r="G244" s="486"/>
      <c r="H244" s="486"/>
      <c r="I244" s="486"/>
      <c r="J244" s="109"/>
      <c r="K244" s="486"/>
      <c r="L244" s="486"/>
      <c r="M244" s="486"/>
      <c r="N244" s="1153">
        <f t="shared" si="16"/>
        <v>0</v>
      </c>
      <c r="O244" s="1153">
        <f t="shared" si="17"/>
        <v>0</v>
      </c>
    </row>
    <row r="245" spans="1:15" s="13" customFormat="1" outlineLevel="1">
      <c r="A245" s="400">
        <v>238</v>
      </c>
      <c r="B245" s="397">
        <v>13600013</v>
      </c>
      <c r="C245" s="109" t="s">
        <v>467</v>
      </c>
      <c r="D245" s="969">
        <f>+[5]BS!Q245</f>
        <v>1500000</v>
      </c>
      <c r="E245" s="109"/>
      <c r="F245" s="486"/>
      <c r="G245" s="486"/>
      <c r="H245" s="486"/>
      <c r="I245" s="486">
        <f>D245</f>
        <v>1500000</v>
      </c>
      <c r="J245" s="109"/>
      <c r="K245" s="486">
        <f>I245*K2</f>
        <v>1007699.9999999999</v>
      </c>
      <c r="L245" s="486">
        <f>I245*K3</f>
        <v>492300</v>
      </c>
      <c r="M245" s="486"/>
      <c r="N245" s="1153">
        <f t="shared" si="16"/>
        <v>1500000</v>
      </c>
      <c r="O245" s="1153">
        <f t="shared" si="17"/>
        <v>0</v>
      </c>
    </row>
    <row r="246" spans="1:15" s="13" customFormat="1" outlineLevel="1">
      <c r="A246" s="400">
        <v>239</v>
      </c>
      <c r="B246" s="397">
        <v>13600073</v>
      </c>
      <c r="C246" s="109" t="s">
        <v>1390</v>
      </c>
      <c r="D246" s="969">
        <f>+[5]BS!Q246</f>
        <v>0</v>
      </c>
      <c r="E246" s="109"/>
      <c r="F246" s="486"/>
      <c r="G246" s="486"/>
      <c r="H246" s="486"/>
      <c r="I246" s="486"/>
      <c r="J246" s="109"/>
      <c r="K246" s="486"/>
      <c r="L246" s="486"/>
      <c r="M246" s="486"/>
      <c r="N246" s="1153">
        <f t="shared" si="16"/>
        <v>0</v>
      </c>
      <c r="O246" s="1153">
        <f t="shared" si="17"/>
        <v>0</v>
      </c>
    </row>
    <row r="247" spans="1:15" s="13" customFormat="1" outlineLevel="1">
      <c r="A247" s="400">
        <v>240</v>
      </c>
      <c r="B247" s="397">
        <v>13600403</v>
      </c>
      <c r="C247" s="109" t="s">
        <v>717</v>
      </c>
      <c r="D247" s="969">
        <f>+[5]BS!Q247</f>
        <v>0</v>
      </c>
      <c r="E247" s="109"/>
      <c r="F247" s="486"/>
      <c r="G247" s="486"/>
      <c r="H247" s="486"/>
      <c r="I247" s="486"/>
      <c r="J247" s="109"/>
      <c r="K247" s="486"/>
      <c r="L247" s="486"/>
      <c r="M247" s="486"/>
      <c r="N247" s="1153">
        <f t="shared" si="16"/>
        <v>0</v>
      </c>
      <c r="O247" s="1153">
        <f t="shared" si="17"/>
        <v>0</v>
      </c>
    </row>
    <row r="248" spans="1:15" s="13" customFormat="1" outlineLevel="1">
      <c r="A248" s="400">
        <v>241</v>
      </c>
      <c r="B248" s="397">
        <v>13600413</v>
      </c>
      <c r="C248" s="109" t="s">
        <v>913</v>
      </c>
      <c r="D248" s="969">
        <f>+[5]BS!Q248</f>
        <v>0</v>
      </c>
      <c r="E248" s="109"/>
      <c r="F248" s="486"/>
      <c r="G248" s="486"/>
      <c r="H248" s="486"/>
      <c r="I248" s="486"/>
      <c r="J248" s="109"/>
      <c r="K248" s="486"/>
      <c r="L248" s="486"/>
      <c r="M248" s="486"/>
      <c r="N248" s="1153">
        <f t="shared" si="16"/>
        <v>0</v>
      </c>
      <c r="O248" s="1153">
        <f t="shared" si="17"/>
        <v>0</v>
      </c>
    </row>
    <row r="249" spans="1:15" s="13" customFormat="1" outlineLevel="1">
      <c r="A249" s="400">
        <v>242</v>
      </c>
      <c r="B249" s="979">
        <v>13600423</v>
      </c>
      <c r="C249" s="980" t="s">
        <v>2004</v>
      </c>
      <c r="D249" s="969">
        <f>+[5]BS!Q249</f>
        <v>0</v>
      </c>
      <c r="E249" s="109"/>
      <c r="F249" s="486"/>
      <c r="G249" s="486"/>
      <c r="H249" s="486"/>
      <c r="I249" s="486"/>
      <c r="J249" s="109"/>
      <c r="K249" s="486"/>
      <c r="L249" s="486"/>
      <c r="M249" s="486"/>
      <c r="N249" s="1153">
        <f t="shared" si="16"/>
        <v>0</v>
      </c>
      <c r="O249" s="1153">
        <f t="shared" si="17"/>
        <v>0</v>
      </c>
    </row>
    <row r="250" spans="1:15" s="13" customFormat="1" outlineLevel="1">
      <c r="A250" s="400">
        <v>243</v>
      </c>
      <c r="B250" s="397">
        <v>14100183</v>
      </c>
      <c r="C250" s="109" t="s">
        <v>427</v>
      </c>
      <c r="D250" s="969">
        <f>+[5]BS!Q250</f>
        <v>0</v>
      </c>
      <c r="E250" s="109"/>
      <c r="F250" s="486"/>
      <c r="G250" s="486"/>
      <c r="H250" s="486"/>
      <c r="I250" s="486"/>
      <c r="J250" s="109"/>
      <c r="K250" s="486"/>
      <c r="L250" s="486"/>
      <c r="M250" s="486"/>
      <c r="N250" s="1153">
        <f t="shared" si="16"/>
        <v>0</v>
      </c>
      <c r="O250" s="1153">
        <f t="shared" si="17"/>
        <v>0</v>
      </c>
    </row>
    <row r="251" spans="1:15" s="13" customFormat="1" outlineLevel="1">
      <c r="A251" s="400">
        <v>244</v>
      </c>
      <c r="B251" s="397">
        <v>14100301</v>
      </c>
      <c r="C251" s="109" t="s">
        <v>139</v>
      </c>
      <c r="D251" s="969">
        <f>+[5]BS!Q251</f>
        <v>0</v>
      </c>
      <c r="E251" s="109"/>
      <c r="F251" s="486"/>
      <c r="G251" s="486"/>
      <c r="H251" s="486"/>
      <c r="I251" s="486"/>
      <c r="J251" s="109"/>
      <c r="K251" s="486"/>
      <c r="L251" s="486"/>
      <c r="M251" s="486"/>
      <c r="N251" s="1153">
        <f t="shared" si="16"/>
        <v>0</v>
      </c>
      <c r="O251" s="1153">
        <f t="shared" si="17"/>
        <v>0</v>
      </c>
    </row>
    <row r="252" spans="1:15" s="13" customFormat="1" outlineLevel="1">
      <c r="A252" s="400">
        <v>245</v>
      </c>
      <c r="B252" s="397">
        <v>14100311</v>
      </c>
      <c r="C252" s="109" t="s">
        <v>1596</v>
      </c>
      <c r="D252" s="969">
        <f>+[5]BS!Q252</f>
        <v>3287181.553749999</v>
      </c>
      <c r="E252" s="109"/>
      <c r="F252" s="486"/>
      <c r="G252" s="486"/>
      <c r="H252" s="486"/>
      <c r="I252" s="486">
        <f>D252</f>
        <v>3287181.553749999</v>
      </c>
      <c r="J252" s="109"/>
      <c r="K252" s="486"/>
      <c r="L252" s="486"/>
      <c r="M252" s="486">
        <f>I252</f>
        <v>3287181.553749999</v>
      </c>
      <c r="N252" s="1153">
        <f t="shared" si="16"/>
        <v>3287181.553749999</v>
      </c>
      <c r="O252" s="1153">
        <f t="shared" si="17"/>
        <v>0</v>
      </c>
    </row>
    <row r="253" spans="1:15" s="13" customFormat="1" outlineLevel="1">
      <c r="A253" s="400">
        <v>246</v>
      </c>
      <c r="B253" s="397">
        <v>14200003</v>
      </c>
      <c r="C253" s="109" t="s">
        <v>322</v>
      </c>
      <c r="D253" s="969">
        <f>+[5]BS!Q253</f>
        <v>-2811.7545833333334</v>
      </c>
      <c r="E253" s="109"/>
      <c r="F253" s="486">
        <f>+D253</f>
        <v>-2811.7545833333334</v>
      </c>
      <c r="G253" s="486"/>
      <c r="H253" s="486"/>
      <c r="I253" s="486"/>
      <c r="J253" s="109"/>
      <c r="K253" s="486"/>
      <c r="L253" s="486"/>
      <c r="M253" s="486"/>
      <c r="N253" s="1153">
        <f t="shared" si="16"/>
        <v>0</v>
      </c>
      <c r="O253" s="1153">
        <f t="shared" si="17"/>
        <v>0</v>
      </c>
    </row>
    <row r="254" spans="1:15" s="13" customFormat="1" outlineLevel="1">
      <c r="A254" s="400">
        <v>247</v>
      </c>
      <c r="B254" s="397">
        <v>14200010</v>
      </c>
      <c r="C254" s="109" t="s">
        <v>2363</v>
      </c>
      <c r="D254" s="969">
        <f>+[5]BS!Q254</f>
        <v>0</v>
      </c>
      <c r="E254" s="109"/>
      <c r="F254" s="486"/>
      <c r="G254" s="486"/>
      <c r="H254" s="486"/>
      <c r="I254" s="486"/>
      <c r="J254" s="109"/>
      <c r="K254" s="486"/>
      <c r="L254" s="486"/>
      <c r="M254" s="486"/>
      <c r="N254" s="1153">
        <f t="shared" si="16"/>
        <v>0</v>
      </c>
      <c r="O254" s="1153">
        <f t="shared" si="17"/>
        <v>0</v>
      </c>
    </row>
    <row r="255" spans="1:15" s="13" customFormat="1" outlineLevel="1">
      <c r="A255" s="400">
        <v>248</v>
      </c>
      <c r="B255" s="397">
        <v>14200011</v>
      </c>
      <c r="C255" s="109" t="s">
        <v>405</v>
      </c>
      <c r="D255" s="969">
        <f>+[5]BS!Q255</f>
        <v>0</v>
      </c>
      <c r="E255" s="109"/>
      <c r="F255" s="486"/>
      <c r="G255" s="486"/>
      <c r="H255" s="486"/>
      <c r="I255" s="486"/>
      <c r="J255" s="109"/>
      <c r="K255" s="486"/>
      <c r="L255" s="486"/>
      <c r="M255" s="486"/>
      <c r="N255" s="1153">
        <f t="shared" si="16"/>
        <v>0</v>
      </c>
      <c r="O255" s="1153">
        <f t="shared" si="17"/>
        <v>0</v>
      </c>
    </row>
    <row r="256" spans="1:15" s="13" customFormat="1" outlineLevel="1">
      <c r="A256" s="400">
        <v>249</v>
      </c>
      <c r="B256" s="397">
        <v>14200012</v>
      </c>
      <c r="C256" s="109" t="s">
        <v>2318</v>
      </c>
      <c r="D256" s="969">
        <f>+[5]BS!Q256</f>
        <v>0</v>
      </c>
      <c r="E256" s="109"/>
      <c r="F256" s="486"/>
      <c r="G256" s="486"/>
      <c r="H256" s="486"/>
      <c r="I256" s="486"/>
      <c r="J256" s="109"/>
      <c r="K256" s="486"/>
      <c r="L256" s="486"/>
      <c r="M256" s="486"/>
      <c r="N256" s="1153">
        <f t="shared" si="16"/>
        <v>0</v>
      </c>
      <c r="O256" s="1153">
        <f t="shared" si="17"/>
        <v>0</v>
      </c>
    </row>
    <row r="257" spans="1:15" s="13" customFormat="1" outlineLevel="1">
      <c r="A257" s="400">
        <v>250</v>
      </c>
      <c r="B257" s="397">
        <v>14200020</v>
      </c>
      <c r="C257" s="109" t="s">
        <v>2364</v>
      </c>
      <c r="D257" s="969">
        <f>+[5]BS!Q257</f>
        <v>0</v>
      </c>
      <c r="E257" s="109"/>
      <c r="F257" s="486"/>
      <c r="G257" s="486"/>
      <c r="H257" s="486"/>
      <c r="I257" s="486"/>
      <c r="J257" s="109"/>
      <c r="K257" s="486"/>
      <c r="L257" s="486"/>
      <c r="M257" s="486"/>
      <c r="N257" s="1153">
        <f t="shared" si="16"/>
        <v>0</v>
      </c>
      <c r="O257" s="1153">
        <f t="shared" si="17"/>
        <v>0</v>
      </c>
    </row>
    <row r="258" spans="1:15" s="13" customFormat="1" outlineLevel="1">
      <c r="A258" s="400">
        <v>251</v>
      </c>
      <c r="B258" s="397">
        <v>14200033</v>
      </c>
      <c r="C258" s="109" t="s">
        <v>323</v>
      </c>
      <c r="D258" s="969">
        <f>+[5]BS!Q258</f>
        <v>0</v>
      </c>
      <c r="E258" s="109"/>
      <c r="F258" s="486"/>
      <c r="G258" s="486"/>
      <c r="H258" s="486"/>
      <c r="I258" s="486"/>
      <c r="J258" s="109"/>
      <c r="K258" s="486"/>
      <c r="L258" s="486"/>
      <c r="M258" s="486"/>
      <c r="N258" s="1153">
        <f t="shared" si="16"/>
        <v>0</v>
      </c>
      <c r="O258" s="1153">
        <f t="shared" si="17"/>
        <v>0</v>
      </c>
    </row>
    <row r="259" spans="1:15" s="13" customFormat="1" outlineLevel="1">
      <c r="A259" s="400">
        <v>252</v>
      </c>
      <c r="B259" s="397">
        <v>14200043</v>
      </c>
      <c r="C259" s="109" t="s">
        <v>1285</v>
      </c>
      <c r="D259" s="969">
        <f>+[5]BS!Q259</f>
        <v>0</v>
      </c>
      <c r="E259" s="109"/>
      <c r="F259" s="486"/>
      <c r="G259" s="486"/>
      <c r="H259" s="486"/>
      <c r="I259" s="486"/>
      <c r="J259" s="109"/>
      <c r="K259" s="486"/>
      <c r="L259" s="486"/>
      <c r="M259" s="486"/>
      <c r="N259" s="1153">
        <f t="shared" si="16"/>
        <v>0</v>
      </c>
      <c r="O259" s="1153">
        <f t="shared" si="17"/>
        <v>0</v>
      </c>
    </row>
    <row r="260" spans="1:15" s="13" customFormat="1" outlineLevel="1">
      <c r="A260" s="400">
        <v>253</v>
      </c>
      <c r="B260" s="397">
        <v>14200052</v>
      </c>
      <c r="C260" s="109" t="s">
        <v>754</v>
      </c>
      <c r="D260" s="969">
        <f>+[5]BS!Q260</f>
        <v>0</v>
      </c>
      <c r="E260" s="109"/>
      <c r="F260" s="486"/>
      <c r="G260" s="486"/>
      <c r="H260" s="486"/>
      <c r="I260" s="486"/>
      <c r="J260" s="109"/>
      <c r="K260" s="486"/>
      <c r="L260" s="486"/>
      <c r="M260" s="486"/>
      <c r="N260" s="1153">
        <f t="shared" si="16"/>
        <v>0</v>
      </c>
      <c r="O260" s="1153">
        <f t="shared" si="17"/>
        <v>0</v>
      </c>
    </row>
    <row r="261" spans="1:15" s="13" customFormat="1" outlineLevel="1">
      <c r="A261" s="400">
        <v>254</v>
      </c>
      <c r="B261" s="397">
        <v>14200061</v>
      </c>
      <c r="C261" s="109" t="s">
        <v>2365</v>
      </c>
      <c r="D261" s="969">
        <f>+[5]BS!Q261</f>
        <v>0</v>
      </c>
      <c r="E261" s="109"/>
      <c r="F261" s="486"/>
      <c r="G261" s="486"/>
      <c r="H261" s="486"/>
      <c r="I261" s="486"/>
      <c r="J261" s="109"/>
      <c r="K261" s="486"/>
      <c r="L261" s="486"/>
      <c r="M261" s="486"/>
      <c r="N261" s="1153">
        <f t="shared" si="16"/>
        <v>0</v>
      </c>
      <c r="O261" s="1153">
        <f t="shared" si="17"/>
        <v>0</v>
      </c>
    </row>
    <row r="262" spans="1:15" s="13" customFormat="1" outlineLevel="1">
      <c r="A262" s="400">
        <v>255</v>
      </c>
      <c r="B262" s="397">
        <v>14200062</v>
      </c>
      <c r="C262" s="109" t="s">
        <v>2366</v>
      </c>
      <c r="D262" s="969">
        <f>+[5]BS!Q262</f>
        <v>0</v>
      </c>
      <c r="E262" s="109"/>
      <c r="F262" s="486"/>
      <c r="G262" s="486"/>
      <c r="H262" s="486"/>
      <c r="I262" s="486"/>
      <c r="J262" s="109"/>
      <c r="K262" s="486"/>
      <c r="L262" s="486"/>
      <c r="M262" s="486"/>
      <c r="N262" s="1153">
        <f t="shared" si="16"/>
        <v>0</v>
      </c>
      <c r="O262" s="1153">
        <f t="shared" si="17"/>
        <v>0</v>
      </c>
    </row>
    <row r="263" spans="1:15" s="13" customFormat="1" outlineLevel="1">
      <c r="A263" s="400">
        <v>256</v>
      </c>
      <c r="B263" s="397">
        <v>14200063</v>
      </c>
      <c r="C263" s="109" t="s">
        <v>1741</v>
      </c>
      <c r="D263" s="969">
        <f>+[5]BS!Q263</f>
        <v>0</v>
      </c>
      <c r="E263" s="109"/>
      <c r="F263" s="486"/>
      <c r="G263" s="486"/>
      <c r="H263" s="486"/>
      <c r="I263" s="486"/>
      <c r="J263" s="109"/>
      <c r="K263" s="486"/>
      <c r="L263" s="486"/>
      <c r="M263" s="486"/>
      <c r="N263" s="1153">
        <f t="shared" si="16"/>
        <v>0</v>
      </c>
      <c r="O263" s="1153">
        <f t="shared" si="17"/>
        <v>0</v>
      </c>
    </row>
    <row r="264" spans="1:15" s="13" customFormat="1" outlineLevel="1">
      <c r="A264" s="400">
        <v>257</v>
      </c>
      <c r="B264" s="397">
        <v>14200073</v>
      </c>
      <c r="C264" s="109" t="s">
        <v>1071</v>
      </c>
      <c r="D264" s="969">
        <f>+[5]BS!Q264</f>
        <v>0</v>
      </c>
      <c r="E264" s="109"/>
      <c r="F264" s="486"/>
      <c r="G264" s="486"/>
      <c r="H264" s="486"/>
      <c r="I264" s="486"/>
      <c r="J264" s="109"/>
      <c r="K264" s="486"/>
      <c r="L264" s="486"/>
      <c r="M264" s="486"/>
      <c r="N264" s="1153">
        <f t="shared" si="16"/>
        <v>0</v>
      </c>
      <c r="O264" s="1153">
        <f t="shared" si="17"/>
        <v>0</v>
      </c>
    </row>
    <row r="265" spans="1:15" s="13" customFormat="1" outlineLevel="1">
      <c r="A265" s="400">
        <v>258</v>
      </c>
      <c r="B265" s="397">
        <v>14200101</v>
      </c>
      <c r="C265" s="109" t="s">
        <v>829</v>
      </c>
      <c r="D265" s="969">
        <f>+[5]BS!Q265</f>
        <v>0</v>
      </c>
      <c r="E265" s="109"/>
      <c r="F265" s="486"/>
      <c r="G265" s="486"/>
      <c r="H265" s="486"/>
      <c r="I265" s="486"/>
      <c r="J265" s="109"/>
      <c r="K265" s="486"/>
      <c r="L265" s="486"/>
      <c r="M265" s="486"/>
      <c r="N265" s="1153">
        <f t="shared" ref="N265:N328" si="20">SUM(K265:M265)</f>
        <v>0</v>
      </c>
      <c r="O265" s="1153">
        <f t="shared" ref="O265:O328" si="21">N265-I265</f>
        <v>0</v>
      </c>
    </row>
    <row r="266" spans="1:15" s="13" customFormat="1" outlineLevel="1">
      <c r="A266" s="400">
        <v>259</v>
      </c>
      <c r="B266" s="397">
        <v>14200102</v>
      </c>
      <c r="C266" s="109" t="s">
        <v>830</v>
      </c>
      <c r="D266" s="969">
        <f>+[5]BS!Q266</f>
        <v>0</v>
      </c>
      <c r="E266" s="109"/>
      <c r="F266" s="486"/>
      <c r="G266" s="486"/>
      <c r="H266" s="486"/>
      <c r="I266" s="486"/>
      <c r="J266" s="109"/>
      <c r="K266" s="486"/>
      <c r="L266" s="486"/>
      <c r="M266" s="486"/>
      <c r="N266" s="1153">
        <f t="shared" si="20"/>
        <v>0</v>
      </c>
      <c r="O266" s="1153">
        <f t="shared" si="21"/>
        <v>0</v>
      </c>
    </row>
    <row r="267" spans="1:15" s="13" customFormat="1" outlineLevel="1">
      <c r="A267" s="400">
        <v>260</v>
      </c>
      <c r="B267" s="397">
        <v>14200201</v>
      </c>
      <c r="C267" s="109" t="s">
        <v>2742</v>
      </c>
      <c r="D267" s="969">
        <f>+[5]BS!Q267</f>
        <v>149633933.95416668</v>
      </c>
      <c r="E267" s="109"/>
      <c r="F267" s="486">
        <f t="shared" ref="F267:F291" si="22">+D267</f>
        <v>149633933.95416668</v>
      </c>
      <c r="G267" s="486"/>
      <c r="H267" s="486"/>
      <c r="I267" s="486"/>
      <c r="J267" s="109"/>
      <c r="K267" s="486"/>
      <c r="L267" s="486"/>
      <c r="M267" s="486"/>
      <c r="N267" s="1153">
        <f t="shared" si="20"/>
        <v>0</v>
      </c>
      <c r="O267" s="1153">
        <f t="shared" si="21"/>
        <v>0</v>
      </c>
    </row>
    <row r="268" spans="1:15" s="13" customFormat="1" outlineLevel="1">
      <c r="A268" s="400">
        <v>261</v>
      </c>
      <c r="B268" s="397">
        <v>14200202</v>
      </c>
      <c r="C268" s="109" t="s">
        <v>2743</v>
      </c>
      <c r="D268" s="969">
        <f>+[5]BS!Q268</f>
        <v>57389119.87916667</v>
      </c>
      <c r="E268" s="109"/>
      <c r="F268" s="486">
        <f t="shared" si="22"/>
        <v>57389119.87916667</v>
      </c>
      <c r="G268" s="486"/>
      <c r="H268" s="486"/>
      <c r="I268" s="486"/>
      <c r="J268" s="109"/>
      <c r="K268" s="486"/>
      <c r="L268" s="486"/>
      <c r="M268" s="486"/>
      <c r="N268" s="1153">
        <f t="shared" si="20"/>
        <v>0</v>
      </c>
      <c r="O268" s="1153">
        <f t="shared" si="21"/>
        <v>0</v>
      </c>
    </row>
    <row r="269" spans="1:15" s="13" customFormat="1" outlineLevel="1">
      <c r="A269" s="400">
        <v>262</v>
      </c>
      <c r="B269" s="397">
        <v>14200203</v>
      </c>
      <c r="C269" s="109" t="s">
        <v>2744</v>
      </c>
      <c r="D269" s="969">
        <f>+[5]BS!Q269</f>
        <v>-4058420.9483333323</v>
      </c>
      <c r="E269" s="109"/>
      <c r="F269" s="486">
        <f t="shared" si="22"/>
        <v>-4058420.9483333323</v>
      </c>
      <c r="G269" s="486"/>
      <c r="H269" s="486"/>
      <c r="I269" s="486"/>
      <c r="J269" s="109"/>
      <c r="K269" s="486"/>
      <c r="L269" s="486"/>
      <c r="M269" s="486"/>
      <c r="N269" s="1153">
        <f t="shared" si="20"/>
        <v>0</v>
      </c>
      <c r="O269" s="1153">
        <f t="shared" si="21"/>
        <v>0</v>
      </c>
    </row>
    <row r="270" spans="1:15" s="13" customFormat="1" outlineLevel="1">
      <c r="A270" s="400">
        <v>263</v>
      </c>
      <c r="B270" s="397">
        <v>14200213</v>
      </c>
      <c r="C270" s="109" t="s">
        <v>2744</v>
      </c>
      <c r="D270" s="969">
        <f>+[5]BS!Q270</f>
        <v>-76732.795833333337</v>
      </c>
      <c r="E270" s="109"/>
      <c r="F270" s="486">
        <f t="shared" si="22"/>
        <v>-76732.795833333337</v>
      </c>
      <c r="G270" s="486"/>
      <c r="H270" s="486"/>
      <c r="I270" s="486"/>
      <c r="J270" s="109"/>
      <c r="K270" s="486"/>
      <c r="L270" s="486"/>
      <c r="M270" s="486"/>
      <c r="N270" s="1153">
        <f t="shared" si="20"/>
        <v>0</v>
      </c>
      <c r="O270" s="1153">
        <f t="shared" si="21"/>
        <v>0</v>
      </c>
    </row>
    <row r="271" spans="1:15" s="13" customFormat="1" outlineLevel="1">
      <c r="A271" s="400">
        <v>264</v>
      </c>
      <c r="B271" s="397">
        <v>14200223</v>
      </c>
      <c r="C271" s="109" t="s">
        <v>2762</v>
      </c>
      <c r="D271" s="969">
        <f>+[5]BS!Q271</f>
        <v>22258.708333333332</v>
      </c>
      <c r="E271" s="109"/>
      <c r="F271" s="486">
        <f t="shared" si="22"/>
        <v>22258.708333333332</v>
      </c>
      <c r="G271" s="486"/>
      <c r="H271" s="486"/>
      <c r="I271" s="486"/>
      <c r="J271" s="109"/>
      <c r="K271" s="486"/>
      <c r="L271" s="486"/>
      <c r="M271" s="486"/>
      <c r="N271" s="1153">
        <f t="shared" si="20"/>
        <v>0</v>
      </c>
      <c r="O271" s="1153">
        <f t="shared" si="21"/>
        <v>0</v>
      </c>
    </row>
    <row r="272" spans="1:15" s="13" customFormat="1" outlineLevel="1">
      <c r="A272" s="400">
        <v>265</v>
      </c>
      <c r="B272" s="397">
        <v>14200251</v>
      </c>
      <c r="C272" s="109" t="s">
        <v>2742</v>
      </c>
      <c r="D272" s="969">
        <f>+[5]BS!Q272</f>
        <v>0</v>
      </c>
      <c r="E272" s="109"/>
      <c r="F272" s="486">
        <f t="shared" si="22"/>
        <v>0</v>
      </c>
      <c r="G272" s="486"/>
      <c r="H272" s="486"/>
      <c r="I272" s="486"/>
      <c r="J272" s="109"/>
      <c r="K272" s="486"/>
      <c r="L272" s="486"/>
      <c r="M272" s="486"/>
      <c r="N272" s="1153">
        <f t="shared" si="20"/>
        <v>0</v>
      </c>
      <c r="O272" s="1153">
        <f t="shared" si="21"/>
        <v>0</v>
      </c>
    </row>
    <row r="273" spans="1:15" s="13" customFormat="1" outlineLevel="1">
      <c r="A273" s="400">
        <v>266</v>
      </c>
      <c r="B273" s="397">
        <v>14200252</v>
      </c>
      <c r="C273" s="109" t="s">
        <v>2775</v>
      </c>
      <c r="D273" s="969">
        <f>+[5]BS!Q273</f>
        <v>-255105.96166666667</v>
      </c>
      <c r="E273" s="109"/>
      <c r="F273" s="486">
        <f t="shared" si="22"/>
        <v>-255105.96166666667</v>
      </c>
      <c r="G273" s="486"/>
      <c r="H273" s="486"/>
      <c r="I273" s="486"/>
      <c r="J273" s="109"/>
      <c r="K273" s="486"/>
      <c r="L273" s="486"/>
      <c r="M273" s="486"/>
      <c r="N273" s="1153">
        <f t="shared" si="20"/>
        <v>0</v>
      </c>
      <c r="O273" s="1153">
        <f t="shared" si="21"/>
        <v>0</v>
      </c>
    </row>
    <row r="274" spans="1:15" s="13" customFormat="1" outlineLevel="1">
      <c r="A274" s="400">
        <v>267</v>
      </c>
      <c r="B274" s="397">
        <v>14200253</v>
      </c>
      <c r="C274" s="109" t="s">
        <v>2745</v>
      </c>
      <c r="D274" s="969">
        <f>+[5]BS!Q274</f>
        <v>-93704.722083333312</v>
      </c>
      <c r="E274" s="109"/>
      <c r="F274" s="486">
        <f t="shared" si="22"/>
        <v>-93704.722083333312</v>
      </c>
      <c r="G274" s="486"/>
      <c r="H274" s="486"/>
      <c r="I274" s="486"/>
      <c r="J274" s="109"/>
      <c r="K274" s="486"/>
      <c r="L274" s="486"/>
      <c r="M274" s="486"/>
      <c r="N274" s="1153">
        <f t="shared" si="20"/>
        <v>0</v>
      </c>
      <c r="O274" s="1153">
        <f t="shared" si="21"/>
        <v>0</v>
      </c>
    </row>
    <row r="275" spans="1:15" s="13" customFormat="1" outlineLevel="1">
      <c r="A275" s="400">
        <v>268</v>
      </c>
      <c r="B275" s="397">
        <v>14209993</v>
      </c>
      <c r="C275" s="109" t="s">
        <v>468</v>
      </c>
      <c r="D275" s="969">
        <f>+[5]BS!Q275</f>
        <v>0</v>
      </c>
      <c r="E275" s="109"/>
      <c r="F275" s="486">
        <f t="shared" si="22"/>
        <v>0</v>
      </c>
      <c r="G275" s="486"/>
      <c r="H275" s="486"/>
      <c r="I275" s="486"/>
      <c r="J275" s="109"/>
      <c r="K275" s="486"/>
      <c r="L275" s="486"/>
      <c r="M275" s="486"/>
      <c r="N275" s="1153">
        <f t="shared" si="20"/>
        <v>0</v>
      </c>
      <c r="O275" s="1153">
        <f t="shared" si="21"/>
        <v>0</v>
      </c>
    </row>
    <row r="276" spans="1:15" s="13" customFormat="1" outlineLevel="1">
      <c r="A276" s="400">
        <v>269</v>
      </c>
      <c r="B276" s="397">
        <v>14300003</v>
      </c>
      <c r="C276" s="109" t="s">
        <v>2319</v>
      </c>
      <c r="D276" s="969">
        <f>+[5]BS!Q276</f>
        <v>0</v>
      </c>
      <c r="E276" s="109"/>
      <c r="F276" s="486">
        <f t="shared" si="22"/>
        <v>0</v>
      </c>
      <c r="G276" s="486"/>
      <c r="H276" s="486"/>
      <c r="I276" s="486"/>
      <c r="J276" s="109"/>
      <c r="K276" s="486"/>
      <c r="L276" s="486"/>
      <c r="M276" s="486"/>
      <c r="N276" s="1153">
        <f t="shared" si="20"/>
        <v>0</v>
      </c>
      <c r="O276" s="1153">
        <f t="shared" si="21"/>
        <v>0</v>
      </c>
    </row>
    <row r="277" spans="1:15" s="13" customFormat="1" outlineLevel="1">
      <c r="A277" s="400">
        <v>270</v>
      </c>
      <c r="B277" s="397">
        <v>14300061</v>
      </c>
      <c r="C277" s="109" t="s">
        <v>618</v>
      </c>
      <c r="D277" s="969">
        <f>+[5]BS!Q277</f>
        <v>0</v>
      </c>
      <c r="E277" s="109"/>
      <c r="F277" s="486">
        <f t="shared" si="22"/>
        <v>0</v>
      </c>
      <c r="G277" s="486"/>
      <c r="H277" s="486"/>
      <c r="I277" s="486"/>
      <c r="J277" s="109"/>
      <c r="K277" s="486"/>
      <c r="L277" s="486"/>
      <c r="M277" s="486"/>
      <c r="N277" s="1153">
        <f t="shared" si="20"/>
        <v>0</v>
      </c>
      <c r="O277" s="1153">
        <f t="shared" si="21"/>
        <v>0</v>
      </c>
    </row>
    <row r="278" spans="1:15" s="13" customFormat="1" outlineLevel="1">
      <c r="A278" s="400">
        <v>271</v>
      </c>
      <c r="B278" s="397">
        <v>14300062</v>
      </c>
      <c r="C278" s="109" t="s">
        <v>2320</v>
      </c>
      <c r="D278" s="969">
        <f>+[5]BS!Q278</f>
        <v>8837434.7050000001</v>
      </c>
      <c r="E278" s="109"/>
      <c r="F278" s="486">
        <f t="shared" si="22"/>
        <v>8837434.7050000001</v>
      </c>
      <c r="G278" s="486"/>
      <c r="H278" s="486"/>
      <c r="I278" s="486"/>
      <c r="J278" s="109"/>
      <c r="K278" s="486"/>
      <c r="L278" s="486"/>
      <c r="M278" s="486"/>
      <c r="N278" s="1153">
        <f t="shared" si="20"/>
        <v>0</v>
      </c>
      <c r="O278" s="1153">
        <f t="shared" si="21"/>
        <v>0</v>
      </c>
    </row>
    <row r="279" spans="1:15" s="13" customFormat="1" outlineLevel="1">
      <c r="A279" s="400">
        <v>272</v>
      </c>
      <c r="B279" s="397">
        <v>14300071</v>
      </c>
      <c r="C279" s="109" t="s">
        <v>370</v>
      </c>
      <c r="D279" s="969">
        <f>+[5]BS!Q279</f>
        <v>0</v>
      </c>
      <c r="E279" s="109"/>
      <c r="F279" s="486">
        <f t="shared" si="22"/>
        <v>0</v>
      </c>
      <c r="G279" s="486"/>
      <c r="H279" s="486"/>
      <c r="I279" s="486"/>
      <c r="J279" s="109"/>
      <c r="K279" s="486"/>
      <c r="L279" s="486"/>
      <c r="M279" s="486"/>
      <c r="N279" s="1153">
        <f t="shared" si="20"/>
        <v>0</v>
      </c>
      <c r="O279" s="1153">
        <f t="shared" si="21"/>
        <v>0</v>
      </c>
    </row>
    <row r="280" spans="1:15" s="13" customFormat="1" outlineLevel="1">
      <c r="A280" s="400">
        <v>273</v>
      </c>
      <c r="B280" s="397">
        <v>14300072</v>
      </c>
      <c r="C280" s="109" t="s">
        <v>1648</v>
      </c>
      <c r="D280" s="969">
        <f>+[5]BS!Q280</f>
        <v>227314.12125</v>
      </c>
      <c r="E280" s="109"/>
      <c r="F280" s="486">
        <f t="shared" si="22"/>
        <v>227314.12125</v>
      </c>
      <c r="G280" s="486"/>
      <c r="H280" s="486"/>
      <c r="I280" s="486"/>
      <c r="J280" s="109"/>
      <c r="K280" s="486"/>
      <c r="L280" s="486"/>
      <c r="M280" s="486"/>
      <c r="N280" s="1153">
        <f t="shared" si="20"/>
        <v>0</v>
      </c>
      <c r="O280" s="1153">
        <f t="shared" si="21"/>
        <v>0</v>
      </c>
    </row>
    <row r="281" spans="1:15" s="13" customFormat="1" outlineLevel="1">
      <c r="A281" s="400">
        <v>274</v>
      </c>
      <c r="B281" s="280">
        <v>14300081</v>
      </c>
      <c r="C281" s="280" t="s">
        <v>2321</v>
      </c>
      <c r="D281" s="969">
        <f>+[5]BS!Q281</f>
        <v>190542.92374999999</v>
      </c>
      <c r="E281" s="109"/>
      <c r="F281" s="486">
        <f t="shared" si="22"/>
        <v>190542.92374999999</v>
      </c>
      <c r="G281" s="486"/>
      <c r="H281" s="486"/>
      <c r="I281" s="486"/>
      <c r="J281" s="109"/>
      <c r="K281" s="486"/>
      <c r="L281" s="486"/>
      <c r="M281" s="486"/>
      <c r="N281" s="1153">
        <f t="shared" si="20"/>
        <v>0</v>
      </c>
      <c r="O281" s="1153">
        <f t="shared" si="21"/>
        <v>0</v>
      </c>
    </row>
    <row r="282" spans="1:15" s="13" customFormat="1" outlineLevel="1">
      <c r="A282" s="400">
        <v>275</v>
      </c>
      <c r="B282" s="397">
        <v>14300082</v>
      </c>
      <c r="C282" s="109" t="s">
        <v>1649</v>
      </c>
      <c r="D282" s="969">
        <f>+[5]BS!Q282</f>
        <v>276673.6141666667</v>
      </c>
      <c r="E282" s="109"/>
      <c r="F282" s="486">
        <f t="shared" si="22"/>
        <v>276673.6141666667</v>
      </c>
      <c r="G282" s="486"/>
      <c r="H282" s="486"/>
      <c r="I282" s="486"/>
      <c r="J282" s="109"/>
      <c r="K282" s="486"/>
      <c r="L282" s="486"/>
      <c r="M282" s="486"/>
      <c r="N282" s="1153">
        <f t="shared" si="20"/>
        <v>0</v>
      </c>
      <c r="O282" s="1153">
        <f t="shared" si="21"/>
        <v>0</v>
      </c>
    </row>
    <row r="283" spans="1:15" s="13" customFormat="1" outlineLevel="1">
      <c r="A283" s="400">
        <v>276</v>
      </c>
      <c r="B283" s="280">
        <v>14300091</v>
      </c>
      <c r="C283" s="280" t="s">
        <v>478</v>
      </c>
      <c r="D283" s="969">
        <f>+[5]BS!Q283</f>
        <v>0</v>
      </c>
      <c r="E283" s="109"/>
      <c r="F283" s="486">
        <f t="shared" si="22"/>
        <v>0</v>
      </c>
      <c r="G283" s="486"/>
      <c r="H283" s="486"/>
      <c r="I283" s="486"/>
      <c r="J283" s="109"/>
      <c r="K283" s="486"/>
      <c r="L283" s="486"/>
      <c r="M283" s="486"/>
      <c r="N283" s="1153">
        <f t="shared" si="20"/>
        <v>0</v>
      </c>
      <c r="O283" s="1153">
        <f t="shared" si="21"/>
        <v>0</v>
      </c>
    </row>
    <row r="284" spans="1:15" s="13" customFormat="1" outlineLevel="1">
      <c r="A284" s="400">
        <v>277</v>
      </c>
      <c r="B284" s="397">
        <v>14300101</v>
      </c>
      <c r="C284" s="109" t="s">
        <v>371</v>
      </c>
      <c r="D284" s="969">
        <f>+[5]BS!Q284</f>
        <v>0</v>
      </c>
      <c r="E284" s="109"/>
      <c r="F284" s="486">
        <f t="shared" si="22"/>
        <v>0</v>
      </c>
      <c r="G284" s="486"/>
      <c r="H284" s="486"/>
      <c r="I284" s="486"/>
      <c r="J284" s="109"/>
      <c r="K284" s="486"/>
      <c r="L284" s="486"/>
      <c r="M284" s="486"/>
      <c r="N284" s="1153">
        <f t="shared" si="20"/>
        <v>0</v>
      </c>
      <c r="O284" s="1153">
        <f t="shared" si="21"/>
        <v>0</v>
      </c>
    </row>
    <row r="285" spans="1:15" s="13" customFormat="1" outlineLevel="1">
      <c r="A285" s="400">
        <v>278</v>
      </c>
      <c r="B285" s="397">
        <v>14300141</v>
      </c>
      <c r="C285" s="109" t="s">
        <v>2322</v>
      </c>
      <c r="D285" s="969">
        <f>+[5]BS!Q285</f>
        <v>15001304.887916667</v>
      </c>
      <c r="E285" s="109"/>
      <c r="F285" s="486">
        <f t="shared" si="22"/>
        <v>15001304.887916667</v>
      </c>
      <c r="G285" s="486"/>
      <c r="H285" s="486"/>
      <c r="I285" s="486"/>
      <c r="J285" s="109"/>
      <c r="K285" s="486"/>
      <c r="L285" s="486"/>
      <c r="M285" s="486"/>
      <c r="N285" s="1153">
        <f t="shared" si="20"/>
        <v>0</v>
      </c>
      <c r="O285" s="1153">
        <f t="shared" si="21"/>
        <v>0</v>
      </c>
    </row>
    <row r="286" spans="1:15" s="13" customFormat="1" outlineLevel="1">
      <c r="A286" s="400">
        <v>279</v>
      </c>
      <c r="B286" s="321">
        <v>14300142</v>
      </c>
      <c r="C286" s="109" t="s">
        <v>2367</v>
      </c>
      <c r="D286" s="969">
        <f>+[5]BS!Q286</f>
        <v>0</v>
      </c>
      <c r="E286" s="109"/>
      <c r="F286" s="486">
        <f t="shared" si="22"/>
        <v>0</v>
      </c>
      <c r="G286" s="486"/>
      <c r="H286" s="486"/>
      <c r="I286" s="486"/>
      <c r="J286" s="109"/>
      <c r="K286" s="486"/>
      <c r="L286" s="486"/>
      <c r="M286" s="486"/>
      <c r="N286" s="1153">
        <f t="shared" si="20"/>
        <v>0</v>
      </c>
      <c r="O286" s="1153">
        <f t="shared" si="21"/>
        <v>0</v>
      </c>
    </row>
    <row r="287" spans="1:15" s="13" customFormat="1" outlineLevel="1">
      <c r="A287" s="400">
        <v>280</v>
      </c>
      <c r="B287" s="397">
        <v>14300151</v>
      </c>
      <c r="C287" s="109" t="s">
        <v>2323</v>
      </c>
      <c r="D287" s="969">
        <f>+[5]BS!Q287</f>
        <v>1186337.30375</v>
      </c>
      <c r="E287" s="109"/>
      <c r="F287" s="486">
        <f t="shared" si="22"/>
        <v>1186337.30375</v>
      </c>
      <c r="G287" s="486"/>
      <c r="H287" s="486"/>
      <c r="I287" s="486"/>
      <c r="J287" s="109"/>
      <c r="K287" s="486"/>
      <c r="L287" s="486"/>
      <c r="M287" s="486"/>
      <c r="N287" s="1153">
        <f t="shared" si="20"/>
        <v>0</v>
      </c>
      <c r="O287" s="1153">
        <f t="shared" si="21"/>
        <v>0</v>
      </c>
    </row>
    <row r="288" spans="1:15" s="13" customFormat="1" outlineLevel="1">
      <c r="A288" s="400">
        <v>281</v>
      </c>
      <c r="B288" s="397">
        <v>14300171</v>
      </c>
      <c r="C288" s="109" t="s">
        <v>2324</v>
      </c>
      <c r="D288" s="969">
        <f>+[5]BS!Q288</f>
        <v>11765126.992916668</v>
      </c>
      <c r="E288" s="109"/>
      <c r="F288" s="486">
        <f t="shared" si="22"/>
        <v>11765126.992916668</v>
      </c>
      <c r="G288" s="486"/>
      <c r="H288" s="486"/>
      <c r="I288" s="486"/>
      <c r="J288" s="109"/>
      <c r="K288" s="486"/>
      <c r="L288" s="486"/>
      <c r="M288" s="486"/>
      <c r="N288" s="1153">
        <f t="shared" si="20"/>
        <v>0</v>
      </c>
      <c r="O288" s="1153">
        <f t="shared" si="21"/>
        <v>0</v>
      </c>
    </row>
    <row r="289" spans="1:15" s="13" customFormat="1" outlineLevel="1">
      <c r="A289" s="400">
        <v>282</v>
      </c>
      <c r="B289" s="397">
        <v>14300193</v>
      </c>
      <c r="C289" s="109" t="s">
        <v>187</v>
      </c>
      <c r="D289" s="969">
        <f>+[5]BS!Q289</f>
        <v>0</v>
      </c>
      <c r="E289" s="109"/>
      <c r="F289" s="486">
        <f t="shared" si="22"/>
        <v>0</v>
      </c>
      <c r="G289" s="486"/>
      <c r="H289" s="486"/>
      <c r="I289" s="486"/>
      <c r="J289" s="109"/>
      <c r="K289" s="486"/>
      <c r="L289" s="486"/>
      <c r="M289" s="486"/>
      <c r="N289" s="1153">
        <f t="shared" si="20"/>
        <v>0</v>
      </c>
      <c r="O289" s="1153">
        <f t="shared" si="21"/>
        <v>0</v>
      </c>
    </row>
    <row r="290" spans="1:15" s="13" customFormat="1" outlineLevel="1">
      <c r="A290" s="400">
        <v>283</v>
      </c>
      <c r="B290" s="397">
        <v>14300211</v>
      </c>
      <c r="C290" s="109" t="s">
        <v>1774</v>
      </c>
      <c r="D290" s="969">
        <f>+[5]BS!Q290</f>
        <v>0</v>
      </c>
      <c r="E290" s="109"/>
      <c r="F290" s="486">
        <f t="shared" si="22"/>
        <v>0</v>
      </c>
      <c r="G290" s="486"/>
      <c r="H290" s="486"/>
      <c r="I290" s="486"/>
      <c r="J290" s="109"/>
      <c r="K290" s="486"/>
      <c r="L290" s="486"/>
      <c r="M290" s="486"/>
      <c r="N290" s="1153">
        <f t="shared" si="20"/>
        <v>0</v>
      </c>
      <c r="O290" s="1153">
        <f t="shared" si="21"/>
        <v>0</v>
      </c>
    </row>
    <row r="291" spans="1:15" s="13" customFormat="1" outlineLevel="1">
      <c r="A291" s="400">
        <v>284</v>
      </c>
      <c r="B291" s="397">
        <v>14300213</v>
      </c>
      <c r="C291" s="109" t="s">
        <v>2325</v>
      </c>
      <c r="D291" s="969">
        <f>+[5]BS!Q291</f>
        <v>476.83666666666664</v>
      </c>
      <c r="E291" s="109"/>
      <c r="F291" s="486">
        <f t="shared" si="22"/>
        <v>476.83666666666664</v>
      </c>
      <c r="G291" s="486"/>
      <c r="H291" s="486"/>
      <c r="I291" s="486"/>
      <c r="J291" s="109"/>
      <c r="K291" s="486"/>
      <c r="L291" s="486"/>
      <c r="M291" s="486"/>
      <c r="N291" s="1153">
        <f t="shared" si="20"/>
        <v>0</v>
      </c>
      <c r="O291" s="1153">
        <f t="shared" si="21"/>
        <v>0</v>
      </c>
    </row>
    <row r="292" spans="1:15" s="13" customFormat="1" outlineLevel="1">
      <c r="A292" s="400">
        <v>285</v>
      </c>
      <c r="B292" s="397">
        <v>14300221</v>
      </c>
      <c r="C292" s="109" t="s">
        <v>1465</v>
      </c>
      <c r="D292" s="969">
        <f>+[5]BS!Q292</f>
        <v>0</v>
      </c>
      <c r="E292" s="109"/>
      <c r="F292" s="486"/>
      <c r="G292" s="486"/>
      <c r="H292" s="486"/>
      <c r="I292" s="486"/>
      <c r="J292" s="109"/>
      <c r="K292" s="486"/>
      <c r="L292" s="486"/>
      <c r="M292" s="486"/>
      <c r="N292" s="1153">
        <f t="shared" si="20"/>
        <v>0</v>
      </c>
      <c r="O292" s="1153">
        <f t="shared" si="21"/>
        <v>0</v>
      </c>
    </row>
    <row r="293" spans="1:15" s="13" customFormat="1" outlineLevel="1">
      <c r="A293" s="400">
        <v>286</v>
      </c>
      <c r="B293" s="397">
        <v>14300231</v>
      </c>
      <c r="C293" s="109" t="s">
        <v>1435</v>
      </c>
      <c r="D293" s="969">
        <f>+[5]BS!Q293</f>
        <v>0</v>
      </c>
      <c r="E293" s="109"/>
      <c r="F293" s="486"/>
      <c r="G293" s="486"/>
      <c r="H293" s="486"/>
      <c r="I293" s="486"/>
      <c r="J293" s="109"/>
      <c r="K293" s="486"/>
      <c r="L293" s="486"/>
      <c r="M293" s="486"/>
      <c r="N293" s="1153">
        <f t="shared" si="20"/>
        <v>0</v>
      </c>
      <c r="O293" s="1153">
        <f t="shared" si="21"/>
        <v>0</v>
      </c>
    </row>
    <row r="294" spans="1:15" s="13" customFormat="1" outlineLevel="1">
      <c r="A294" s="400">
        <v>287</v>
      </c>
      <c r="B294" s="397">
        <v>14300241</v>
      </c>
      <c r="C294" s="109" t="s">
        <v>2027</v>
      </c>
      <c r="D294" s="969">
        <f>+[5]BS!Q294</f>
        <v>102543.40625</v>
      </c>
      <c r="E294" s="109"/>
      <c r="F294" s="486"/>
      <c r="G294" s="486"/>
      <c r="H294" s="486"/>
      <c r="I294" s="486">
        <f>D294</f>
        <v>102543.40625</v>
      </c>
      <c r="J294" s="109"/>
      <c r="K294" s="486"/>
      <c r="L294" s="486"/>
      <c r="M294" s="486">
        <f>I294</f>
        <v>102543.40625</v>
      </c>
      <c r="N294" s="1153">
        <f t="shared" si="20"/>
        <v>102543.40625</v>
      </c>
      <c r="O294" s="1153">
        <f t="shared" si="21"/>
        <v>0</v>
      </c>
    </row>
    <row r="295" spans="1:15" s="13" customFormat="1" outlineLevel="1">
      <c r="A295" s="400">
        <v>288</v>
      </c>
      <c r="B295" s="397">
        <v>14300251</v>
      </c>
      <c r="C295" s="109" t="s">
        <v>2026</v>
      </c>
      <c r="D295" s="969">
        <f>+[5]BS!Q295</f>
        <v>0</v>
      </c>
      <c r="E295" s="109"/>
      <c r="F295" s="486"/>
      <c r="G295" s="486"/>
      <c r="H295" s="486"/>
      <c r="I295" s="486"/>
      <c r="J295" s="109"/>
      <c r="K295" s="486"/>
      <c r="L295" s="486"/>
      <c r="M295" s="486"/>
      <c r="N295" s="1153">
        <f t="shared" si="20"/>
        <v>0</v>
      </c>
      <c r="O295" s="1153">
        <f t="shared" si="21"/>
        <v>0</v>
      </c>
    </row>
    <row r="296" spans="1:15" s="13" customFormat="1" outlineLevel="1">
      <c r="A296" s="400">
        <v>289</v>
      </c>
      <c r="B296" s="397">
        <v>14300253</v>
      </c>
      <c r="C296" s="109" t="s">
        <v>2326</v>
      </c>
      <c r="D296" s="969">
        <f>+[5]BS!Q296</f>
        <v>0</v>
      </c>
      <c r="E296" s="109"/>
      <c r="F296" s="486"/>
      <c r="G296" s="486"/>
      <c r="H296" s="486"/>
      <c r="I296" s="486"/>
      <c r="J296" s="109"/>
      <c r="K296" s="486"/>
      <c r="L296" s="486"/>
      <c r="M296" s="486"/>
      <c r="N296" s="1153">
        <f t="shared" si="20"/>
        <v>0</v>
      </c>
      <c r="O296" s="1153">
        <f t="shared" si="21"/>
        <v>0</v>
      </c>
    </row>
    <row r="297" spans="1:15" s="13" customFormat="1" outlineLevel="1">
      <c r="A297" s="400">
        <v>290</v>
      </c>
      <c r="B297" s="397">
        <v>14300261</v>
      </c>
      <c r="C297" s="109" t="s">
        <v>1641</v>
      </c>
      <c r="D297" s="969">
        <f>+[5]BS!Q297</f>
        <v>4299088.3633333333</v>
      </c>
      <c r="E297" s="109"/>
      <c r="F297" s="486"/>
      <c r="G297" s="486"/>
      <c r="H297" s="486"/>
      <c r="I297" s="486">
        <f>D297</f>
        <v>4299088.3633333333</v>
      </c>
      <c r="J297" s="109"/>
      <c r="K297" s="486">
        <f>I297</f>
        <v>4299088.3633333333</v>
      </c>
      <c r="L297" s="486"/>
      <c r="M297" s="486"/>
      <c r="N297" s="1153">
        <f t="shared" si="20"/>
        <v>4299088.3633333333</v>
      </c>
      <c r="O297" s="1153">
        <f t="shared" si="21"/>
        <v>0</v>
      </c>
    </row>
    <row r="298" spans="1:15" s="13" customFormat="1" outlineLevel="1">
      <c r="A298" s="400">
        <v>291</v>
      </c>
      <c r="B298" s="397">
        <v>14300271</v>
      </c>
      <c r="C298" s="109" t="s">
        <v>2286</v>
      </c>
      <c r="D298" s="969">
        <f>+[5]BS!Q298</f>
        <v>0</v>
      </c>
      <c r="E298" s="109"/>
      <c r="F298" s="486"/>
      <c r="G298" s="486"/>
      <c r="H298" s="486"/>
      <c r="I298" s="486"/>
      <c r="J298" s="109"/>
      <c r="K298" s="486"/>
      <c r="L298" s="486"/>
      <c r="M298" s="486"/>
      <c r="N298" s="1153">
        <f t="shared" si="20"/>
        <v>0</v>
      </c>
      <c r="O298" s="1153">
        <f t="shared" si="21"/>
        <v>0</v>
      </c>
    </row>
    <row r="299" spans="1:15" s="13" customFormat="1" outlineLevel="1">
      <c r="A299" s="400">
        <v>292</v>
      </c>
      <c r="B299" s="397">
        <v>14300281</v>
      </c>
      <c r="C299" s="109" t="s">
        <v>2287</v>
      </c>
      <c r="D299" s="969">
        <f>+[5]BS!Q299</f>
        <v>0</v>
      </c>
      <c r="E299" s="109"/>
      <c r="F299" s="486"/>
      <c r="G299" s="486"/>
      <c r="H299" s="486"/>
      <c r="I299" s="486"/>
      <c r="J299" s="109"/>
      <c r="K299" s="486"/>
      <c r="L299" s="486"/>
      <c r="M299" s="486"/>
      <c r="N299" s="1153">
        <f t="shared" si="20"/>
        <v>0</v>
      </c>
      <c r="O299" s="1153">
        <f t="shared" si="21"/>
        <v>0</v>
      </c>
    </row>
    <row r="300" spans="1:15" s="13" customFormat="1" outlineLevel="1">
      <c r="A300" s="400">
        <v>293</v>
      </c>
      <c r="B300" s="397">
        <v>14300291</v>
      </c>
      <c r="C300" s="109" t="s">
        <v>2298</v>
      </c>
      <c r="D300" s="969">
        <f>+[5]BS!Q300</f>
        <v>0</v>
      </c>
      <c r="E300" s="109"/>
      <c r="F300" s="486"/>
      <c r="G300" s="486"/>
      <c r="H300" s="486"/>
      <c r="I300" s="486"/>
      <c r="J300" s="109"/>
      <c r="K300" s="486"/>
      <c r="L300" s="486"/>
      <c r="M300" s="486"/>
      <c r="N300" s="1153">
        <f t="shared" si="20"/>
        <v>0</v>
      </c>
      <c r="O300" s="1153">
        <f t="shared" si="21"/>
        <v>0</v>
      </c>
    </row>
    <row r="301" spans="1:15" s="13" customFormat="1" outlineLevel="1">
      <c r="A301" s="400">
        <v>294</v>
      </c>
      <c r="B301" s="397">
        <v>14300301</v>
      </c>
      <c r="C301" s="109" t="s">
        <v>2299</v>
      </c>
      <c r="D301" s="969">
        <f>+[5]BS!Q301</f>
        <v>0</v>
      </c>
      <c r="E301" s="109"/>
      <c r="F301" s="486"/>
      <c r="G301" s="486"/>
      <c r="H301" s="486"/>
      <c r="I301" s="486"/>
      <c r="J301" s="109"/>
      <c r="K301" s="486"/>
      <c r="L301" s="486"/>
      <c r="M301" s="486"/>
      <c r="N301" s="1153">
        <f t="shared" si="20"/>
        <v>0</v>
      </c>
      <c r="O301" s="1153">
        <f t="shared" si="21"/>
        <v>0</v>
      </c>
    </row>
    <row r="302" spans="1:15" s="13" customFormat="1" outlineLevel="1">
      <c r="A302" s="400">
        <v>295</v>
      </c>
      <c r="B302" s="397">
        <v>14300311</v>
      </c>
      <c r="C302" s="109" t="s">
        <v>2428</v>
      </c>
      <c r="D302" s="969">
        <f>+[5]BS!Q302</f>
        <v>0</v>
      </c>
      <c r="E302" s="109"/>
      <c r="F302" s="486"/>
      <c r="G302" s="486"/>
      <c r="H302" s="486"/>
      <c r="I302" s="486"/>
      <c r="J302" s="109"/>
      <c r="K302" s="486"/>
      <c r="L302" s="486"/>
      <c r="M302" s="486"/>
      <c r="N302" s="1153">
        <f t="shared" si="20"/>
        <v>0</v>
      </c>
      <c r="O302" s="1153">
        <f t="shared" si="21"/>
        <v>0</v>
      </c>
    </row>
    <row r="303" spans="1:15" s="13" customFormat="1" outlineLevel="1">
      <c r="A303" s="400">
        <v>296</v>
      </c>
      <c r="B303" s="397">
        <v>14300321</v>
      </c>
      <c r="C303" s="109" t="s">
        <v>2765</v>
      </c>
      <c r="D303" s="969">
        <f>+[5]BS!Q303</f>
        <v>0</v>
      </c>
      <c r="E303" s="109"/>
      <c r="F303" s="486"/>
      <c r="G303" s="486"/>
      <c r="H303" s="486"/>
      <c r="I303" s="486"/>
      <c r="J303" s="109"/>
      <c r="K303" s="486"/>
      <c r="L303" s="486"/>
      <c r="M303" s="486"/>
      <c r="N303" s="1153">
        <f t="shared" si="20"/>
        <v>0</v>
      </c>
      <c r="O303" s="1153">
        <f t="shared" si="21"/>
        <v>0</v>
      </c>
    </row>
    <row r="304" spans="1:15" s="13" customFormat="1" outlineLevel="1">
      <c r="A304" s="400">
        <v>297</v>
      </c>
      <c r="B304" s="397">
        <v>14300323</v>
      </c>
      <c r="C304" s="109" t="s">
        <v>781</v>
      </c>
      <c r="D304" s="969">
        <f>+[5]BS!Q304</f>
        <v>-88.554999999999993</v>
      </c>
      <c r="E304" s="109"/>
      <c r="F304" s="486">
        <f t="shared" ref="F304:F342" si="23">+D304</f>
        <v>-88.554999999999993</v>
      </c>
      <c r="G304" s="486"/>
      <c r="H304" s="486"/>
      <c r="I304" s="486"/>
      <c r="J304" s="109"/>
      <c r="K304" s="486"/>
      <c r="L304" s="486"/>
      <c r="M304" s="486"/>
      <c r="N304" s="1153">
        <f t="shared" si="20"/>
        <v>0</v>
      </c>
      <c r="O304" s="1153">
        <f t="shared" si="21"/>
        <v>0</v>
      </c>
    </row>
    <row r="305" spans="1:15" s="13" customFormat="1" outlineLevel="1">
      <c r="A305" s="400">
        <v>298</v>
      </c>
      <c r="B305" s="397">
        <v>14300331</v>
      </c>
      <c r="C305" s="109" t="s">
        <v>2766</v>
      </c>
      <c r="D305" s="969">
        <f>+[5]BS!Q305</f>
        <v>0</v>
      </c>
      <c r="E305" s="109"/>
      <c r="F305" s="486">
        <f t="shared" si="23"/>
        <v>0</v>
      </c>
      <c r="G305" s="486"/>
      <c r="H305" s="486"/>
      <c r="I305" s="486"/>
      <c r="J305" s="109"/>
      <c r="K305" s="486"/>
      <c r="L305" s="486"/>
      <c r="M305" s="486"/>
      <c r="N305" s="1153">
        <f t="shared" si="20"/>
        <v>0</v>
      </c>
      <c r="O305" s="1153">
        <f t="shared" si="21"/>
        <v>0</v>
      </c>
    </row>
    <row r="306" spans="1:15" s="13" customFormat="1" outlineLevel="1">
      <c r="A306" s="400">
        <v>299</v>
      </c>
      <c r="B306" s="397">
        <v>14300333</v>
      </c>
      <c r="C306" s="109" t="s">
        <v>2327</v>
      </c>
      <c r="D306" s="969">
        <f>+[5]BS!Q306</f>
        <v>44585.369166666664</v>
      </c>
      <c r="E306" s="109"/>
      <c r="F306" s="486">
        <f t="shared" si="23"/>
        <v>44585.369166666664</v>
      </c>
      <c r="G306" s="486"/>
      <c r="H306" s="486"/>
      <c r="I306" s="486"/>
      <c r="J306" s="109"/>
      <c r="K306" s="486"/>
      <c r="L306" s="486"/>
      <c r="M306" s="486"/>
      <c r="N306" s="1153">
        <f t="shared" si="20"/>
        <v>0</v>
      </c>
      <c r="O306" s="1153">
        <f t="shared" si="21"/>
        <v>0</v>
      </c>
    </row>
    <row r="307" spans="1:15" s="13" customFormat="1" outlineLevel="1">
      <c r="A307" s="400">
        <v>300</v>
      </c>
      <c r="B307" s="397">
        <v>14300341</v>
      </c>
      <c r="C307" s="109" t="s">
        <v>2791</v>
      </c>
      <c r="D307" s="969">
        <f>+[5]BS!Q307</f>
        <v>6343.96875</v>
      </c>
      <c r="E307" s="109"/>
      <c r="F307" s="486">
        <f t="shared" si="23"/>
        <v>6343.96875</v>
      </c>
      <c r="G307" s="486"/>
      <c r="H307" s="486"/>
      <c r="I307" s="486"/>
      <c r="J307" s="109"/>
      <c r="K307" s="486"/>
      <c r="L307" s="486"/>
      <c r="M307" s="486"/>
      <c r="N307" s="1153">
        <f t="shared" si="20"/>
        <v>0</v>
      </c>
      <c r="O307" s="1153">
        <f t="shared" si="21"/>
        <v>0</v>
      </c>
    </row>
    <row r="308" spans="1:15" s="13" customFormat="1" outlineLevel="1">
      <c r="A308" s="400">
        <v>301</v>
      </c>
      <c r="B308" s="397">
        <v>14300351</v>
      </c>
      <c r="C308" s="109" t="s">
        <v>3028</v>
      </c>
      <c r="D308" s="969">
        <f>+[5]BS!Q308</f>
        <v>0</v>
      </c>
      <c r="E308" s="109"/>
      <c r="F308" s="486">
        <f t="shared" si="23"/>
        <v>0</v>
      </c>
      <c r="G308" s="486"/>
      <c r="H308" s="486"/>
      <c r="I308" s="486"/>
      <c r="J308" s="109"/>
      <c r="K308" s="486"/>
      <c r="L308" s="486"/>
      <c r="M308" s="486"/>
      <c r="N308" s="1153">
        <f t="shared" si="20"/>
        <v>0</v>
      </c>
      <c r="O308" s="1153">
        <f t="shared" si="21"/>
        <v>0</v>
      </c>
    </row>
    <row r="309" spans="1:15" s="13" customFormat="1" outlineLevel="1">
      <c r="A309" s="400">
        <v>302</v>
      </c>
      <c r="B309" s="397">
        <v>14300353</v>
      </c>
      <c r="C309" s="109" t="s">
        <v>1075</v>
      </c>
      <c r="D309" s="969">
        <f>+[5]BS!Q309</f>
        <v>0</v>
      </c>
      <c r="E309" s="109"/>
      <c r="F309" s="486">
        <f t="shared" si="23"/>
        <v>0</v>
      </c>
      <c r="G309" s="486"/>
      <c r="H309" s="486"/>
      <c r="I309" s="486"/>
      <c r="J309" s="109"/>
      <c r="K309" s="486"/>
      <c r="L309" s="486"/>
      <c r="M309" s="486"/>
      <c r="N309" s="1153">
        <f t="shared" si="20"/>
        <v>0</v>
      </c>
      <c r="O309" s="1153">
        <f t="shared" si="21"/>
        <v>0</v>
      </c>
    </row>
    <row r="310" spans="1:15" s="13" customFormat="1" outlineLevel="1">
      <c r="A310" s="400">
        <v>303</v>
      </c>
      <c r="B310" s="397">
        <v>14300363</v>
      </c>
      <c r="C310" s="109" t="s">
        <v>1163</v>
      </c>
      <c r="D310" s="969">
        <f>+[5]BS!Q310</f>
        <v>0</v>
      </c>
      <c r="E310" s="109"/>
      <c r="F310" s="486">
        <f t="shared" si="23"/>
        <v>0</v>
      </c>
      <c r="G310" s="486"/>
      <c r="H310" s="486"/>
      <c r="I310" s="486"/>
      <c r="J310" s="109"/>
      <c r="K310" s="486"/>
      <c r="L310" s="486"/>
      <c r="M310" s="486"/>
      <c r="N310" s="1153">
        <f t="shared" si="20"/>
        <v>0</v>
      </c>
      <c r="O310" s="1153">
        <f t="shared" si="21"/>
        <v>0</v>
      </c>
    </row>
    <row r="311" spans="1:15" s="13" customFormat="1" outlineLevel="1">
      <c r="A311" s="400">
        <v>304</v>
      </c>
      <c r="B311" s="397">
        <v>14300373</v>
      </c>
      <c r="C311" s="109" t="s">
        <v>941</v>
      </c>
      <c r="D311" s="969">
        <f>+[5]BS!Q311</f>
        <v>0</v>
      </c>
      <c r="E311" s="109"/>
      <c r="F311" s="486">
        <f t="shared" si="23"/>
        <v>0</v>
      </c>
      <c r="G311" s="486"/>
      <c r="H311" s="486"/>
      <c r="I311" s="486"/>
      <c r="J311" s="109"/>
      <c r="K311" s="486"/>
      <c r="L311" s="486"/>
      <c r="M311" s="486"/>
      <c r="N311" s="1153">
        <f t="shared" si="20"/>
        <v>0</v>
      </c>
      <c r="O311" s="1153">
        <f t="shared" si="21"/>
        <v>0</v>
      </c>
    </row>
    <row r="312" spans="1:15" s="13" customFormat="1" outlineLevel="1">
      <c r="A312" s="400">
        <v>305</v>
      </c>
      <c r="B312" s="397">
        <v>14300383</v>
      </c>
      <c r="C312" s="109" t="s">
        <v>1732</v>
      </c>
      <c r="D312" s="969">
        <f>+[5]BS!Q312</f>
        <v>0</v>
      </c>
      <c r="E312" s="109"/>
      <c r="F312" s="486">
        <f t="shared" si="23"/>
        <v>0</v>
      </c>
      <c r="G312" s="486"/>
      <c r="H312" s="486"/>
      <c r="I312" s="486"/>
      <c r="J312" s="109"/>
      <c r="K312" s="486"/>
      <c r="L312" s="486"/>
      <c r="M312" s="486"/>
      <c r="N312" s="1153">
        <f t="shared" si="20"/>
        <v>0</v>
      </c>
      <c r="O312" s="1153">
        <f t="shared" si="21"/>
        <v>0</v>
      </c>
    </row>
    <row r="313" spans="1:15" s="13" customFormat="1" outlineLevel="1">
      <c r="A313" s="400">
        <v>306</v>
      </c>
      <c r="B313" s="397">
        <v>14300393</v>
      </c>
      <c r="C313" s="109" t="s">
        <v>316</v>
      </c>
      <c r="D313" s="969">
        <f>+[5]BS!Q313</f>
        <v>0</v>
      </c>
      <c r="E313" s="109"/>
      <c r="F313" s="486">
        <f t="shared" si="23"/>
        <v>0</v>
      </c>
      <c r="G313" s="486"/>
      <c r="H313" s="486"/>
      <c r="I313" s="486"/>
      <c r="J313" s="109"/>
      <c r="K313" s="486"/>
      <c r="L313" s="486"/>
      <c r="M313" s="486"/>
      <c r="N313" s="1153">
        <f t="shared" si="20"/>
        <v>0</v>
      </c>
      <c r="O313" s="1153">
        <f t="shared" si="21"/>
        <v>0</v>
      </c>
    </row>
    <row r="314" spans="1:15" s="13" customFormat="1" outlineLevel="1">
      <c r="A314" s="400">
        <v>307</v>
      </c>
      <c r="B314" s="397">
        <v>14300401</v>
      </c>
      <c r="C314" s="109" t="s">
        <v>602</v>
      </c>
      <c r="D314" s="969">
        <f>+[5]BS!Q314</f>
        <v>0</v>
      </c>
      <c r="E314" s="109"/>
      <c r="F314" s="486">
        <f t="shared" si="23"/>
        <v>0</v>
      </c>
      <c r="G314" s="486"/>
      <c r="H314" s="486"/>
      <c r="I314" s="486"/>
      <c r="J314" s="109"/>
      <c r="K314" s="486"/>
      <c r="L314" s="486"/>
      <c r="M314" s="486"/>
      <c r="N314" s="1153">
        <f t="shared" si="20"/>
        <v>0</v>
      </c>
      <c r="O314" s="1153">
        <f t="shared" si="21"/>
        <v>0</v>
      </c>
    </row>
    <row r="315" spans="1:15" s="13" customFormat="1" outlineLevel="1">
      <c r="A315" s="400">
        <v>308</v>
      </c>
      <c r="B315" s="397">
        <v>14300411</v>
      </c>
      <c r="C315" s="109" t="s">
        <v>1313</v>
      </c>
      <c r="D315" s="969">
        <f>+[5]BS!Q315</f>
        <v>0</v>
      </c>
      <c r="E315" s="109"/>
      <c r="F315" s="486">
        <f t="shared" si="23"/>
        <v>0</v>
      </c>
      <c r="G315" s="486"/>
      <c r="H315" s="486"/>
      <c r="I315" s="486"/>
      <c r="J315" s="109"/>
      <c r="K315" s="486"/>
      <c r="L315" s="486"/>
      <c r="M315" s="486"/>
      <c r="N315" s="1153">
        <f t="shared" si="20"/>
        <v>0</v>
      </c>
      <c r="O315" s="1153">
        <f t="shared" si="21"/>
        <v>0</v>
      </c>
    </row>
    <row r="316" spans="1:15" s="13" customFormat="1" outlineLevel="1">
      <c r="A316" s="400">
        <v>309</v>
      </c>
      <c r="B316" s="397">
        <v>14300441</v>
      </c>
      <c r="C316" s="109" t="s">
        <v>679</v>
      </c>
      <c r="D316" s="969">
        <f>+[5]BS!Q316</f>
        <v>0</v>
      </c>
      <c r="E316" s="109"/>
      <c r="F316" s="486">
        <f t="shared" si="23"/>
        <v>0</v>
      </c>
      <c r="G316" s="486"/>
      <c r="H316" s="486"/>
      <c r="I316" s="486"/>
      <c r="J316" s="109"/>
      <c r="K316" s="486"/>
      <c r="L316" s="486"/>
      <c r="M316" s="486"/>
      <c r="N316" s="1153">
        <f t="shared" si="20"/>
        <v>0</v>
      </c>
      <c r="O316" s="1153">
        <f t="shared" si="21"/>
        <v>0</v>
      </c>
    </row>
    <row r="317" spans="1:15" s="13" customFormat="1" outlineLevel="1">
      <c r="A317" s="400">
        <v>310</v>
      </c>
      <c r="B317" s="397">
        <v>14300451</v>
      </c>
      <c r="C317" s="109" t="s">
        <v>291</v>
      </c>
      <c r="D317" s="969">
        <f>+[5]BS!Q317</f>
        <v>0</v>
      </c>
      <c r="E317" s="109"/>
      <c r="F317" s="486">
        <f t="shared" si="23"/>
        <v>0</v>
      </c>
      <c r="G317" s="486"/>
      <c r="H317" s="486"/>
      <c r="I317" s="486"/>
      <c r="J317" s="109"/>
      <c r="K317" s="486"/>
      <c r="L317" s="486"/>
      <c r="M317" s="486"/>
      <c r="N317" s="1153">
        <f t="shared" si="20"/>
        <v>0</v>
      </c>
      <c r="O317" s="1153">
        <f t="shared" si="21"/>
        <v>0</v>
      </c>
    </row>
    <row r="318" spans="1:15" s="13" customFormat="1" outlineLevel="1">
      <c r="A318" s="400">
        <v>311</v>
      </c>
      <c r="B318" s="397">
        <v>14300461</v>
      </c>
      <c r="C318" s="109" t="s">
        <v>1415</v>
      </c>
      <c r="D318" s="969">
        <f>+[5]BS!Q318</f>
        <v>0</v>
      </c>
      <c r="E318" s="109"/>
      <c r="F318" s="486">
        <f t="shared" si="23"/>
        <v>0</v>
      </c>
      <c r="G318" s="486"/>
      <c r="H318" s="486"/>
      <c r="I318" s="486"/>
      <c r="J318" s="109"/>
      <c r="K318" s="486"/>
      <c r="L318" s="486"/>
      <c r="M318" s="486"/>
      <c r="N318" s="1153">
        <f t="shared" si="20"/>
        <v>0</v>
      </c>
      <c r="O318" s="1153">
        <f t="shared" si="21"/>
        <v>0</v>
      </c>
    </row>
    <row r="319" spans="1:15" s="13" customFormat="1" outlineLevel="1">
      <c r="A319" s="400">
        <v>312</v>
      </c>
      <c r="B319" s="397">
        <v>14300523</v>
      </c>
      <c r="C319" s="109" t="s">
        <v>1118</v>
      </c>
      <c r="D319" s="969">
        <f>+[5]BS!Q319</f>
        <v>0</v>
      </c>
      <c r="E319" s="109"/>
      <c r="F319" s="486">
        <f t="shared" si="23"/>
        <v>0</v>
      </c>
      <c r="G319" s="486"/>
      <c r="H319" s="486"/>
      <c r="I319" s="486"/>
      <c r="J319" s="109"/>
      <c r="K319" s="486"/>
      <c r="L319" s="486"/>
      <c r="M319" s="486"/>
      <c r="N319" s="1153">
        <f t="shared" si="20"/>
        <v>0</v>
      </c>
      <c r="O319" s="1153">
        <f t="shared" si="21"/>
        <v>0</v>
      </c>
    </row>
    <row r="320" spans="1:15" s="13" customFormat="1" outlineLevel="1">
      <c r="A320" s="400">
        <v>313</v>
      </c>
      <c r="B320" s="397">
        <v>14300533</v>
      </c>
      <c r="C320" s="109" t="s">
        <v>258</v>
      </c>
      <c r="D320" s="969">
        <f>+[5]BS!Q320</f>
        <v>0</v>
      </c>
      <c r="E320" s="109"/>
      <c r="F320" s="486">
        <f t="shared" si="23"/>
        <v>0</v>
      </c>
      <c r="G320" s="486"/>
      <c r="H320" s="486"/>
      <c r="I320" s="486"/>
      <c r="J320" s="109"/>
      <c r="K320" s="486"/>
      <c r="L320" s="486"/>
      <c r="M320" s="486"/>
      <c r="N320" s="1153">
        <f t="shared" si="20"/>
        <v>0</v>
      </c>
      <c r="O320" s="1153">
        <f t="shared" si="21"/>
        <v>0</v>
      </c>
    </row>
    <row r="321" spans="1:15" s="13" customFormat="1" outlineLevel="1">
      <c r="A321" s="400">
        <v>314</v>
      </c>
      <c r="B321" s="397">
        <v>14300543</v>
      </c>
      <c r="C321" s="109" t="s">
        <v>2157</v>
      </c>
      <c r="D321" s="969">
        <f>+[5]BS!Q321</f>
        <v>0</v>
      </c>
      <c r="E321" s="109"/>
      <c r="F321" s="486">
        <f t="shared" si="23"/>
        <v>0</v>
      </c>
      <c r="G321" s="486"/>
      <c r="H321" s="486"/>
      <c r="I321" s="486"/>
      <c r="J321" s="109"/>
      <c r="K321" s="486"/>
      <c r="L321" s="486"/>
      <c r="M321" s="486"/>
      <c r="N321" s="1153">
        <f t="shared" si="20"/>
        <v>0</v>
      </c>
      <c r="O321" s="1153">
        <f t="shared" si="21"/>
        <v>0</v>
      </c>
    </row>
    <row r="322" spans="1:15" s="13" customFormat="1" outlineLevel="1">
      <c r="A322" s="400">
        <v>315</v>
      </c>
      <c r="B322" s="397">
        <v>14300603</v>
      </c>
      <c r="C322" s="109" t="s">
        <v>1047</v>
      </c>
      <c r="D322" s="969">
        <f>+[5]BS!Q322</f>
        <v>0</v>
      </c>
      <c r="E322" s="109"/>
      <c r="F322" s="486">
        <f t="shared" si="23"/>
        <v>0</v>
      </c>
      <c r="G322" s="486"/>
      <c r="H322" s="486"/>
      <c r="I322" s="486"/>
      <c r="J322" s="109"/>
      <c r="K322" s="486"/>
      <c r="L322" s="486"/>
      <c r="M322" s="486"/>
      <c r="N322" s="1153">
        <f t="shared" si="20"/>
        <v>0</v>
      </c>
      <c r="O322" s="1153">
        <f t="shared" si="21"/>
        <v>0</v>
      </c>
    </row>
    <row r="323" spans="1:15" s="13" customFormat="1" outlineLevel="1">
      <c r="A323" s="400">
        <v>316</v>
      </c>
      <c r="B323" s="397">
        <v>14300613</v>
      </c>
      <c r="C323" s="109" t="s">
        <v>63</v>
      </c>
      <c r="D323" s="969">
        <f>+[5]BS!Q323</f>
        <v>0</v>
      </c>
      <c r="E323" s="109"/>
      <c r="F323" s="486">
        <f t="shared" si="23"/>
        <v>0</v>
      </c>
      <c r="G323" s="486"/>
      <c r="H323" s="486"/>
      <c r="I323" s="486"/>
      <c r="J323" s="109"/>
      <c r="K323" s="486"/>
      <c r="L323" s="486"/>
      <c r="M323" s="486"/>
      <c r="N323" s="1153">
        <f t="shared" si="20"/>
        <v>0</v>
      </c>
      <c r="O323" s="1153">
        <f t="shared" si="21"/>
        <v>0</v>
      </c>
    </row>
    <row r="324" spans="1:15" s="13" customFormat="1" outlineLevel="1">
      <c r="A324" s="400">
        <v>317</v>
      </c>
      <c r="B324" s="397">
        <v>14300623</v>
      </c>
      <c r="C324" s="109" t="s">
        <v>1208</v>
      </c>
      <c r="D324" s="969">
        <f>+[5]BS!Q324</f>
        <v>0</v>
      </c>
      <c r="E324" s="109"/>
      <c r="F324" s="486">
        <f t="shared" si="23"/>
        <v>0</v>
      </c>
      <c r="G324" s="486"/>
      <c r="H324" s="486"/>
      <c r="I324" s="486"/>
      <c r="J324" s="109"/>
      <c r="K324" s="486"/>
      <c r="L324" s="486"/>
      <c r="M324" s="486"/>
      <c r="N324" s="1153">
        <f t="shared" si="20"/>
        <v>0</v>
      </c>
      <c r="O324" s="1153">
        <f t="shared" si="21"/>
        <v>0</v>
      </c>
    </row>
    <row r="325" spans="1:15" s="13" customFormat="1" outlineLevel="1">
      <c r="A325" s="400">
        <v>318</v>
      </c>
      <c r="B325" s="397">
        <v>14300701</v>
      </c>
      <c r="C325" s="109" t="s">
        <v>1048</v>
      </c>
      <c r="D325" s="969">
        <f>+[5]BS!Q325</f>
        <v>0</v>
      </c>
      <c r="E325" s="109"/>
      <c r="F325" s="486">
        <f t="shared" si="23"/>
        <v>0</v>
      </c>
      <c r="G325" s="486"/>
      <c r="H325" s="486"/>
      <c r="I325" s="486"/>
      <c r="J325" s="109"/>
      <c r="K325" s="486"/>
      <c r="L325" s="486"/>
      <c r="M325" s="486"/>
      <c r="N325" s="1153">
        <f t="shared" si="20"/>
        <v>0</v>
      </c>
      <c r="O325" s="1153">
        <f t="shared" si="21"/>
        <v>0</v>
      </c>
    </row>
    <row r="326" spans="1:15" s="13" customFormat="1" outlineLevel="1">
      <c r="A326" s="400">
        <v>319</v>
      </c>
      <c r="B326" s="397">
        <v>14300703</v>
      </c>
      <c r="C326" s="109" t="s">
        <v>316</v>
      </c>
      <c r="D326" s="969">
        <f>+[5]BS!Q326</f>
        <v>11244470.348750001</v>
      </c>
      <c r="E326" s="109"/>
      <c r="F326" s="486">
        <f t="shared" si="23"/>
        <v>11244470.348750001</v>
      </c>
      <c r="G326" s="486"/>
      <c r="H326" s="486"/>
      <c r="I326" s="486"/>
      <c r="J326" s="109"/>
      <c r="K326" s="486"/>
      <c r="L326" s="486"/>
      <c r="M326" s="486"/>
      <c r="N326" s="1153">
        <f t="shared" si="20"/>
        <v>0</v>
      </c>
      <c r="O326" s="1153">
        <f t="shared" si="21"/>
        <v>0</v>
      </c>
    </row>
    <row r="327" spans="1:15" s="13" customFormat="1" outlineLevel="1">
      <c r="A327" s="400">
        <v>320</v>
      </c>
      <c r="B327" s="397">
        <v>14300713</v>
      </c>
      <c r="C327" s="109" t="s">
        <v>2756</v>
      </c>
      <c r="D327" s="969">
        <f>+[5]BS!Q327</f>
        <v>30652.720833333336</v>
      </c>
      <c r="E327" s="109"/>
      <c r="F327" s="486">
        <f t="shared" si="23"/>
        <v>30652.720833333336</v>
      </c>
      <c r="G327" s="486"/>
      <c r="H327" s="486"/>
      <c r="I327" s="486"/>
      <c r="J327" s="109"/>
      <c r="K327" s="486"/>
      <c r="L327" s="486"/>
      <c r="M327" s="486"/>
      <c r="N327" s="1153">
        <f t="shared" si="20"/>
        <v>0</v>
      </c>
      <c r="O327" s="1153">
        <f t="shared" si="21"/>
        <v>0</v>
      </c>
    </row>
    <row r="328" spans="1:15" s="13" customFormat="1" outlineLevel="1">
      <c r="A328" s="400">
        <v>321</v>
      </c>
      <c r="B328" s="397">
        <v>14300723</v>
      </c>
      <c r="C328" s="109" t="s">
        <v>3610</v>
      </c>
      <c r="D328" s="969">
        <f>+[5]BS!Q328</f>
        <v>36191.227500000001</v>
      </c>
      <c r="E328" s="109"/>
      <c r="F328" s="486">
        <f t="shared" si="23"/>
        <v>36191.227500000001</v>
      </c>
      <c r="G328" s="486"/>
      <c r="H328" s="486"/>
      <c r="I328" s="486"/>
      <c r="J328" s="109"/>
      <c r="K328" s="486"/>
      <c r="L328" s="486"/>
      <c r="M328" s="486"/>
      <c r="N328" s="1153">
        <f t="shared" si="20"/>
        <v>0</v>
      </c>
      <c r="O328" s="1153">
        <f t="shared" si="21"/>
        <v>0</v>
      </c>
    </row>
    <row r="329" spans="1:15" s="13" customFormat="1" outlineLevel="1">
      <c r="A329" s="400">
        <v>322</v>
      </c>
      <c r="B329" s="397">
        <v>14300733</v>
      </c>
      <c r="C329" s="109" t="s">
        <v>2757</v>
      </c>
      <c r="D329" s="969">
        <f>+[5]BS!Q329</f>
        <v>13706913.34708333</v>
      </c>
      <c r="E329" s="109"/>
      <c r="F329" s="486">
        <f t="shared" si="23"/>
        <v>13706913.34708333</v>
      </c>
      <c r="G329" s="486"/>
      <c r="H329" s="486"/>
      <c r="I329" s="486"/>
      <c r="J329" s="109"/>
      <c r="K329" s="486"/>
      <c r="L329" s="486"/>
      <c r="M329" s="486"/>
      <c r="N329" s="1153">
        <f t="shared" ref="N329:N392" si="24">SUM(K329:M329)</f>
        <v>0</v>
      </c>
      <c r="O329" s="1153">
        <f t="shared" ref="O329:O392" si="25">N329-I329</f>
        <v>0</v>
      </c>
    </row>
    <row r="330" spans="1:15" s="13" customFormat="1" outlineLevel="1">
      <c r="A330" s="400">
        <v>323</v>
      </c>
      <c r="B330" s="397">
        <v>14300743</v>
      </c>
      <c r="C330" s="109" t="s">
        <v>2758</v>
      </c>
      <c r="D330" s="969">
        <f>+[5]BS!Q330</f>
        <v>621846.25166666682</v>
      </c>
      <c r="E330" s="109"/>
      <c r="F330" s="486">
        <f t="shared" si="23"/>
        <v>621846.25166666682</v>
      </c>
      <c r="G330" s="486"/>
      <c r="H330" s="486"/>
      <c r="I330" s="486"/>
      <c r="J330" s="109"/>
      <c r="K330" s="486"/>
      <c r="L330" s="486"/>
      <c r="M330" s="486"/>
      <c r="N330" s="1153">
        <f t="shared" si="24"/>
        <v>0</v>
      </c>
      <c r="O330" s="1153">
        <f t="shared" si="25"/>
        <v>0</v>
      </c>
    </row>
    <row r="331" spans="1:15" s="13" customFormat="1" outlineLevel="1">
      <c r="A331" s="400">
        <v>324</v>
      </c>
      <c r="B331" s="397">
        <v>14300763</v>
      </c>
      <c r="C331" s="109" t="s">
        <v>2713</v>
      </c>
      <c r="D331" s="969">
        <f>+[5]BS!Q331</f>
        <v>1143258.4729166667</v>
      </c>
      <c r="E331" s="109"/>
      <c r="F331" s="486">
        <f t="shared" si="23"/>
        <v>1143258.4729166667</v>
      </c>
      <c r="G331" s="486"/>
      <c r="H331" s="486"/>
      <c r="I331" s="486"/>
      <c r="J331" s="109"/>
      <c r="K331" s="486"/>
      <c r="L331" s="486"/>
      <c r="M331" s="486"/>
      <c r="N331" s="1153">
        <f t="shared" si="24"/>
        <v>0</v>
      </c>
      <c r="O331" s="1153">
        <f t="shared" si="25"/>
        <v>0</v>
      </c>
    </row>
    <row r="332" spans="1:15" s="13" customFormat="1" outlineLevel="1">
      <c r="A332" s="400">
        <v>325</v>
      </c>
      <c r="B332" s="397">
        <v>14300773</v>
      </c>
      <c r="C332" s="109" t="s">
        <v>2716</v>
      </c>
      <c r="D332" s="969">
        <f>+[5]BS!Q332</f>
        <v>0</v>
      </c>
      <c r="E332" s="109"/>
      <c r="F332" s="486">
        <f t="shared" si="23"/>
        <v>0</v>
      </c>
      <c r="G332" s="486"/>
      <c r="H332" s="486"/>
      <c r="I332" s="486"/>
      <c r="J332" s="109"/>
      <c r="K332" s="486"/>
      <c r="L332" s="486"/>
      <c r="M332" s="486"/>
      <c r="N332" s="1153">
        <f t="shared" si="24"/>
        <v>0</v>
      </c>
      <c r="O332" s="1153">
        <f t="shared" si="25"/>
        <v>0</v>
      </c>
    </row>
    <row r="333" spans="1:15" s="13" customFormat="1" outlineLevel="1">
      <c r="A333" s="400">
        <v>326</v>
      </c>
      <c r="B333" s="397">
        <v>14300901</v>
      </c>
      <c r="C333" s="109" t="s">
        <v>1119</v>
      </c>
      <c r="D333" s="969">
        <f>+[5]BS!Q333</f>
        <v>0</v>
      </c>
      <c r="E333" s="109"/>
      <c r="F333" s="486">
        <f t="shared" si="23"/>
        <v>0</v>
      </c>
      <c r="G333" s="486"/>
      <c r="H333" s="486"/>
      <c r="I333" s="486"/>
      <c r="J333" s="109"/>
      <c r="K333" s="486"/>
      <c r="L333" s="486"/>
      <c r="M333" s="486"/>
      <c r="N333" s="1153">
        <f t="shared" si="24"/>
        <v>0</v>
      </c>
      <c r="O333" s="1153">
        <f t="shared" si="25"/>
        <v>0</v>
      </c>
    </row>
    <row r="334" spans="1:15" s="13" customFormat="1" outlineLevel="1">
      <c r="A334" s="400">
        <v>327</v>
      </c>
      <c r="B334" s="397">
        <v>14300913</v>
      </c>
      <c r="C334" s="109" t="s">
        <v>3601</v>
      </c>
      <c r="D334" s="969">
        <f>+[5]BS!Q334</f>
        <v>-18.050833333333333</v>
      </c>
      <c r="E334" s="109"/>
      <c r="F334" s="486">
        <f t="shared" si="23"/>
        <v>-18.050833333333333</v>
      </c>
      <c r="G334" s="486"/>
      <c r="H334" s="486"/>
      <c r="I334" s="486"/>
      <c r="J334" s="109"/>
      <c r="K334" s="486"/>
      <c r="L334" s="486"/>
      <c r="M334" s="486"/>
      <c r="N334" s="1153">
        <f t="shared" si="24"/>
        <v>0</v>
      </c>
      <c r="O334" s="1153">
        <f t="shared" si="25"/>
        <v>0</v>
      </c>
    </row>
    <row r="335" spans="1:15" s="13" customFormat="1" outlineLevel="1">
      <c r="A335" s="400">
        <v>328</v>
      </c>
      <c r="B335" s="397">
        <v>14300921</v>
      </c>
      <c r="C335" s="109" t="s">
        <v>889</v>
      </c>
      <c r="D335" s="969">
        <f>+[5]BS!Q335</f>
        <v>685986.99958333338</v>
      </c>
      <c r="E335" s="109"/>
      <c r="F335" s="486">
        <f t="shared" si="23"/>
        <v>685986.99958333338</v>
      </c>
      <c r="G335" s="486"/>
      <c r="H335" s="486"/>
      <c r="I335" s="486"/>
      <c r="J335" s="109"/>
      <c r="K335" s="486"/>
      <c r="L335" s="486"/>
      <c r="M335" s="486"/>
      <c r="N335" s="1153">
        <f t="shared" si="24"/>
        <v>0</v>
      </c>
      <c r="O335" s="1153">
        <f t="shared" si="25"/>
        <v>0</v>
      </c>
    </row>
    <row r="336" spans="1:15" s="13" customFormat="1" outlineLevel="1">
      <c r="A336" s="400">
        <v>329</v>
      </c>
      <c r="B336" s="397">
        <v>14300931</v>
      </c>
      <c r="C336" s="109" t="s">
        <v>1405</v>
      </c>
      <c r="D336" s="969">
        <f>+[5]BS!Q336</f>
        <v>0</v>
      </c>
      <c r="E336" s="109"/>
      <c r="F336" s="486">
        <f t="shared" si="23"/>
        <v>0</v>
      </c>
      <c r="G336" s="486"/>
      <c r="H336" s="486"/>
      <c r="I336" s="486"/>
      <c r="J336" s="109"/>
      <c r="K336" s="486"/>
      <c r="L336" s="486"/>
      <c r="M336" s="486"/>
      <c r="N336" s="1153">
        <f t="shared" si="24"/>
        <v>0</v>
      </c>
      <c r="O336" s="1153">
        <f t="shared" si="25"/>
        <v>0</v>
      </c>
    </row>
    <row r="337" spans="1:15" s="13" customFormat="1" outlineLevel="1">
      <c r="A337" s="400">
        <v>330</v>
      </c>
      <c r="B337" s="397">
        <v>14300941</v>
      </c>
      <c r="C337" s="109" t="s">
        <v>2828</v>
      </c>
      <c r="D337" s="969">
        <f>+[5]BS!Q337</f>
        <v>0</v>
      </c>
      <c r="E337" s="109"/>
      <c r="F337" s="486">
        <f t="shared" si="23"/>
        <v>0</v>
      </c>
      <c r="G337" s="486"/>
      <c r="H337" s="486"/>
      <c r="I337" s="486"/>
      <c r="J337" s="109"/>
      <c r="K337" s="486"/>
      <c r="L337" s="486"/>
      <c r="M337" s="486"/>
      <c r="N337" s="1153">
        <f t="shared" si="24"/>
        <v>0</v>
      </c>
      <c r="O337" s="1153">
        <f t="shared" si="25"/>
        <v>0</v>
      </c>
    </row>
    <row r="338" spans="1:15" s="13" customFormat="1" outlineLevel="1">
      <c r="A338" s="400">
        <v>331</v>
      </c>
      <c r="B338" s="397">
        <v>14301001</v>
      </c>
      <c r="C338" s="109" t="s">
        <v>1194</v>
      </c>
      <c r="D338" s="969">
        <f>+[5]BS!Q338</f>
        <v>0</v>
      </c>
      <c r="E338" s="109"/>
      <c r="F338" s="486">
        <f t="shared" si="23"/>
        <v>0</v>
      </c>
      <c r="G338" s="486"/>
      <c r="H338" s="486"/>
      <c r="I338" s="486"/>
      <c r="J338" s="109"/>
      <c r="K338" s="486"/>
      <c r="L338" s="486"/>
      <c r="M338" s="486"/>
      <c r="N338" s="1153">
        <f t="shared" si="24"/>
        <v>0</v>
      </c>
      <c r="O338" s="1153">
        <f t="shared" si="25"/>
        <v>0</v>
      </c>
    </row>
    <row r="339" spans="1:15" s="13" customFormat="1" outlineLevel="1">
      <c r="A339" s="400">
        <v>332</v>
      </c>
      <c r="B339" s="981">
        <v>14301003</v>
      </c>
      <c r="C339" s="973" t="s">
        <v>2368</v>
      </c>
      <c r="D339" s="969">
        <f>+[5]BS!Q339</f>
        <v>0</v>
      </c>
      <c r="E339" s="109"/>
      <c r="F339" s="486">
        <f t="shared" si="23"/>
        <v>0</v>
      </c>
      <c r="G339" s="486"/>
      <c r="H339" s="486"/>
      <c r="I339" s="486"/>
      <c r="J339" s="109"/>
      <c r="K339" s="486"/>
      <c r="L339" s="486"/>
      <c r="M339" s="486"/>
      <c r="N339" s="1153">
        <f t="shared" si="24"/>
        <v>0</v>
      </c>
      <c r="O339" s="1153">
        <f t="shared" si="25"/>
        <v>0</v>
      </c>
    </row>
    <row r="340" spans="1:15" s="13" customFormat="1" outlineLevel="1">
      <c r="A340" s="400">
        <v>333</v>
      </c>
      <c r="B340" s="397">
        <v>14301022</v>
      </c>
      <c r="C340" s="109" t="s">
        <v>1551</v>
      </c>
      <c r="D340" s="969">
        <f>+[5]BS!Q340</f>
        <v>3675712.2145833336</v>
      </c>
      <c r="E340" s="109"/>
      <c r="F340" s="486">
        <f t="shared" si="23"/>
        <v>3675712.2145833336</v>
      </c>
      <c r="G340" s="486"/>
      <c r="H340" s="486"/>
      <c r="I340" s="486"/>
      <c r="J340" s="109"/>
      <c r="K340" s="486"/>
      <c r="L340" s="486"/>
      <c r="M340" s="486"/>
      <c r="N340" s="1153">
        <f t="shared" si="24"/>
        <v>0</v>
      </c>
      <c r="O340" s="1153">
        <f t="shared" si="25"/>
        <v>0</v>
      </c>
    </row>
    <row r="341" spans="1:15" s="13" customFormat="1" outlineLevel="1">
      <c r="A341" s="400">
        <v>334</v>
      </c>
      <c r="B341" s="397">
        <v>14301033</v>
      </c>
      <c r="C341" s="109" t="s">
        <v>2903</v>
      </c>
      <c r="D341" s="969">
        <f>+[5]BS!Q341</f>
        <v>107155.64833333333</v>
      </c>
      <c r="E341" s="109"/>
      <c r="F341" s="486">
        <f t="shared" si="23"/>
        <v>107155.64833333333</v>
      </c>
      <c r="G341" s="486"/>
      <c r="H341" s="486"/>
      <c r="I341" s="486"/>
      <c r="J341" s="109"/>
      <c r="K341" s="486"/>
      <c r="L341" s="486"/>
      <c r="M341" s="486"/>
      <c r="N341" s="1153">
        <f t="shared" si="24"/>
        <v>0</v>
      </c>
      <c r="O341" s="1153">
        <f t="shared" si="25"/>
        <v>0</v>
      </c>
    </row>
    <row r="342" spans="1:15" s="13" customFormat="1" outlineLevel="1">
      <c r="A342" s="400">
        <v>335</v>
      </c>
      <c r="B342" s="397">
        <v>14301041</v>
      </c>
      <c r="C342" s="109" t="s">
        <v>2973</v>
      </c>
      <c r="D342" s="969">
        <f>+[5]BS!Q342</f>
        <v>2896.4750000000004</v>
      </c>
      <c r="E342" s="109"/>
      <c r="F342" s="486">
        <f t="shared" si="23"/>
        <v>2896.4750000000004</v>
      </c>
      <c r="G342" s="486"/>
      <c r="H342" s="486"/>
      <c r="I342" s="486"/>
      <c r="J342" s="109"/>
      <c r="K342" s="486"/>
      <c r="L342" s="486"/>
      <c r="M342" s="486"/>
      <c r="N342" s="1153">
        <f t="shared" si="24"/>
        <v>0</v>
      </c>
      <c r="O342" s="1153">
        <f t="shared" si="25"/>
        <v>0</v>
      </c>
    </row>
    <row r="343" spans="1:15" s="13" customFormat="1" outlineLevel="1">
      <c r="A343" s="400">
        <v>336</v>
      </c>
      <c r="B343" s="397">
        <v>14301042</v>
      </c>
      <c r="C343" s="109" t="s">
        <v>2974</v>
      </c>
      <c r="D343" s="969">
        <f>+[5]BS!Q343</f>
        <v>0</v>
      </c>
      <c r="E343" s="109"/>
      <c r="F343" s="486"/>
      <c r="G343" s="486"/>
      <c r="H343" s="486"/>
      <c r="I343" s="486"/>
      <c r="J343" s="109"/>
      <c r="K343" s="486"/>
      <c r="L343" s="486"/>
      <c r="M343" s="486"/>
      <c r="N343" s="1153">
        <f t="shared" si="24"/>
        <v>0</v>
      </c>
      <c r="O343" s="1153">
        <f t="shared" si="25"/>
        <v>0</v>
      </c>
    </row>
    <row r="344" spans="1:15" s="13" customFormat="1" outlineLevel="1">
      <c r="A344" s="400">
        <v>337</v>
      </c>
      <c r="B344" s="397">
        <v>14301043</v>
      </c>
      <c r="C344" s="397" t="s">
        <v>3330</v>
      </c>
      <c r="D344" s="969">
        <f>+[5]BS!Q344</f>
        <v>1984374.7849999999</v>
      </c>
      <c r="E344" s="109"/>
      <c r="F344" s="486"/>
      <c r="G344" s="486"/>
      <c r="H344" s="486"/>
      <c r="I344" s="486">
        <f>D344</f>
        <v>1984374.7849999999</v>
      </c>
      <c r="J344" s="109"/>
      <c r="K344" s="486"/>
      <c r="L344" s="486"/>
      <c r="M344" s="486">
        <f>I344</f>
        <v>1984374.7849999999</v>
      </c>
      <c r="N344" s="1153">
        <f t="shared" si="24"/>
        <v>1984374.7849999999</v>
      </c>
      <c r="O344" s="1153">
        <f t="shared" si="25"/>
        <v>0</v>
      </c>
    </row>
    <row r="345" spans="1:15" s="13" customFormat="1" outlineLevel="1">
      <c r="A345" s="400">
        <v>338</v>
      </c>
      <c r="B345" s="397">
        <v>14400011</v>
      </c>
      <c r="C345" s="109" t="s">
        <v>2328</v>
      </c>
      <c r="D345" s="969">
        <f>+[5]BS!Q345</f>
        <v>0</v>
      </c>
      <c r="E345" s="109"/>
      <c r="F345" s="486"/>
      <c r="G345" s="486"/>
      <c r="H345" s="486"/>
      <c r="I345" s="486"/>
      <c r="J345" s="109"/>
      <c r="K345" s="486"/>
      <c r="L345" s="486"/>
      <c r="M345" s="486"/>
      <c r="N345" s="1153">
        <f t="shared" si="24"/>
        <v>0</v>
      </c>
      <c r="O345" s="1153">
        <f t="shared" si="25"/>
        <v>0</v>
      </c>
    </row>
    <row r="346" spans="1:15" s="13" customFormat="1" outlineLevel="1">
      <c r="A346" s="400">
        <v>339</v>
      </c>
      <c r="B346" s="397">
        <v>14400032</v>
      </c>
      <c r="C346" s="109" t="s">
        <v>2329</v>
      </c>
      <c r="D346" s="969">
        <f>+[5]BS!Q346</f>
        <v>0</v>
      </c>
      <c r="E346" s="109"/>
      <c r="F346" s="486"/>
      <c r="G346" s="486"/>
      <c r="H346" s="486"/>
      <c r="I346" s="486"/>
      <c r="J346" s="109"/>
      <c r="K346" s="486"/>
      <c r="L346" s="486"/>
      <c r="M346" s="486"/>
      <c r="N346" s="1153">
        <f t="shared" si="24"/>
        <v>0</v>
      </c>
      <c r="O346" s="1153">
        <f t="shared" si="25"/>
        <v>0</v>
      </c>
    </row>
    <row r="347" spans="1:15" s="13" customFormat="1" outlineLevel="1">
      <c r="A347" s="400">
        <v>340</v>
      </c>
      <c r="B347" s="397">
        <v>14400041</v>
      </c>
      <c r="C347" s="109" t="s">
        <v>1164</v>
      </c>
      <c r="D347" s="969">
        <f>+[5]BS!Q347</f>
        <v>0</v>
      </c>
      <c r="E347" s="109"/>
      <c r="F347" s="486"/>
      <c r="G347" s="486"/>
      <c r="H347" s="486"/>
      <c r="I347" s="486"/>
      <c r="J347" s="109"/>
      <c r="K347" s="486"/>
      <c r="L347" s="486"/>
      <c r="M347" s="486"/>
      <c r="N347" s="1153">
        <f t="shared" si="24"/>
        <v>0</v>
      </c>
      <c r="O347" s="1153">
        <f t="shared" si="25"/>
        <v>0</v>
      </c>
    </row>
    <row r="348" spans="1:15" s="13" customFormat="1" outlineLevel="1">
      <c r="A348" s="400">
        <v>341</v>
      </c>
      <c r="B348" s="397">
        <v>14400061</v>
      </c>
      <c r="C348" s="109" t="s">
        <v>2369</v>
      </c>
      <c r="D348" s="969">
        <f>+[5]BS!Q348</f>
        <v>0</v>
      </c>
      <c r="E348" s="109"/>
      <c r="F348" s="486"/>
      <c r="G348" s="486"/>
      <c r="H348" s="486"/>
      <c r="I348" s="486"/>
      <c r="J348" s="109"/>
      <c r="K348" s="486"/>
      <c r="L348" s="486"/>
      <c r="M348" s="486"/>
      <c r="N348" s="1153">
        <f t="shared" si="24"/>
        <v>0</v>
      </c>
      <c r="O348" s="1153">
        <f t="shared" si="25"/>
        <v>0</v>
      </c>
    </row>
    <row r="349" spans="1:15" s="13" customFormat="1" outlineLevel="1">
      <c r="A349" s="400">
        <v>342</v>
      </c>
      <c r="B349" s="397">
        <v>14400062</v>
      </c>
      <c r="C349" s="109" t="s">
        <v>2370</v>
      </c>
      <c r="D349" s="969">
        <f>+[5]BS!Q349</f>
        <v>0</v>
      </c>
      <c r="E349" s="109"/>
      <c r="F349" s="486"/>
      <c r="G349" s="486"/>
      <c r="H349" s="486"/>
      <c r="I349" s="486"/>
      <c r="J349" s="109"/>
      <c r="K349" s="486"/>
      <c r="L349" s="486"/>
      <c r="M349" s="486"/>
      <c r="N349" s="1153">
        <f t="shared" si="24"/>
        <v>0</v>
      </c>
      <c r="O349" s="1153">
        <f t="shared" si="25"/>
        <v>0</v>
      </c>
    </row>
    <row r="350" spans="1:15" s="13" customFormat="1" outlineLevel="1">
      <c r="A350" s="400">
        <v>343</v>
      </c>
      <c r="B350" s="397">
        <v>14400071</v>
      </c>
      <c r="C350" s="109" t="s">
        <v>270</v>
      </c>
      <c r="D350" s="969">
        <f>+[5]BS!Q350</f>
        <v>0</v>
      </c>
      <c r="E350" s="109"/>
      <c r="F350" s="486"/>
      <c r="G350" s="486"/>
      <c r="H350" s="486"/>
      <c r="I350" s="486"/>
      <c r="J350" s="109"/>
      <c r="K350" s="486"/>
      <c r="L350" s="486"/>
      <c r="M350" s="486"/>
      <c r="N350" s="1153">
        <f t="shared" si="24"/>
        <v>0</v>
      </c>
      <c r="O350" s="1153">
        <f t="shared" si="25"/>
        <v>0</v>
      </c>
    </row>
    <row r="351" spans="1:15" s="13" customFormat="1" outlineLevel="1">
      <c r="A351" s="400">
        <v>344</v>
      </c>
      <c r="B351" s="397">
        <v>14400203</v>
      </c>
      <c r="C351" s="109" t="s">
        <v>1447</v>
      </c>
      <c r="D351" s="969">
        <f>+[5]BS!Q351</f>
        <v>0</v>
      </c>
      <c r="E351" s="109"/>
      <c r="F351" s="486"/>
      <c r="G351" s="486"/>
      <c r="H351" s="486"/>
      <c r="I351" s="486"/>
      <c r="J351" s="109"/>
      <c r="K351" s="486"/>
      <c r="L351" s="486"/>
      <c r="M351" s="486"/>
      <c r="N351" s="1153">
        <f t="shared" si="24"/>
        <v>0</v>
      </c>
      <c r="O351" s="1153">
        <f t="shared" si="25"/>
        <v>0</v>
      </c>
    </row>
    <row r="352" spans="1:15" s="13" customFormat="1" outlineLevel="1">
      <c r="A352" s="400">
        <v>345</v>
      </c>
      <c r="B352" s="397">
        <v>14400213</v>
      </c>
      <c r="C352" s="109" t="s">
        <v>1013</v>
      </c>
      <c r="D352" s="969">
        <f>+[5]BS!Q352</f>
        <v>0</v>
      </c>
      <c r="E352" s="109"/>
      <c r="F352" s="486"/>
      <c r="G352" s="486"/>
      <c r="H352" s="486"/>
      <c r="I352" s="486"/>
      <c r="J352" s="109"/>
      <c r="K352" s="486"/>
      <c r="L352" s="486"/>
      <c r="M352" s="486"/>
      <c r="N352" s="1153">
        <f t="shared" si="24"/>
        <v>0</v>
      </c>
      <c r="O352" s="1153">
        <f t="shared" si="25"/>
        <v>0</v>
      </c>
    </row>
    <row r="353" spans="1:15" s="13" customFormat="1" outlineLevel="1">
      <c r="A353" s="400">
        <v>346</v>
      </c>
      <c r="B353" s="397">
        <v>14400223</v>
      </c>
      <c r="C353" s="109" t="s">
        <v>64</v>
      </c>
      <c r="D353" s="969">
        <f>+[5]BS!Q353</f>
        <v>0</v>
      </c>
      <c r="E353" s="109"/>
      <c r="F353" s="486"/>
      <c r="G353" s="486"/>
      <c r="H353" s="486"/>
      <c r="I353" s="486"/>
      <c r="J353" s="109"/>
      <c r="K353" s="486"/>
      <c r="L353" s="486"/>
      <c r="M353" s="486"/>
      <c r="N353" s="1153">
        <f t="shared" si="24"/>
        <v>0</v>
      </c>
      <c r="O353" s="1153">
        <f t="shared" si="25"/>
        <v>0</v>
      </c>
    </row>
    <row r="354" spans="1:15" s="13" customFormat="1" outlineLevel="1">
      <c r="A354" s="400">
        <v>347</v>
      </c>
      <c r="B354" s="397">
        <v>14400233</v>
      </c>
      <c r="C354" s="109" t="s">
        <v>509</v>
      </c>
      <c r="D354" s="969">
        <f>+[5]BS!Q354</f>
        <v>0</v>
      </c>
      <c r="E354" s="109"/>
      <c r="F354" s="486"/>
      <c r="G354" s="486"/>
      <c r="H354" s="486"/>
      <c r="I354" s="486"/>
      <c r="J354" s="109"/>
      <c r="K354" s="486"/>
      <c r="L354" s="486"/>
      <c r="M354" s="486"/>
      <c r="N354" s="1153">
        <f t="shared" si="24"/>
        <v>0</v>
      </c>
      <c r="O354" s="1153">
        <f t="shared" si="25"/>
        <v>0</v>
      </c>
    </row>
    <row r="355" spans="1:15" s="13" customFormat="1" outlineLevel="1">
      <c r="A355" s="400">
        <v>348</v>
      </c>
      <c r="B355" s="397">
        <v>14400253</v>
      </c>
      <c r="C355" s="109" t="s">
        <v>1265</v>
      </c>
      <c r="D355" s="969">
        <f>+[5]BS!Q355</f>
        <v>0</v>
      </c>
      <c r="E355" s="109"/>
      <c r="F355" s="486"/>
      <c r="G355" s="486"/>
      <c r="H355" s="486"/>
      <c r="I355" s="486"/>
      <c r="J355" s="109"/>
      <c r="K355" s="486"/>
      <c r="L355" s="486"/>
      <c r="M355" s="486"/>
      <c r="N355" s="1153">
        <f t="shared" si="24"/>
        <v>0</v>
      </c>
      <c r="O355" s="1153">
        <f t="shared" si="25"/>
        <v>0</v>
      </c>
    </row>
    <row r="356" spans="1:15" s="13" customFormat="1" outlineLevel="1">
      <c r="A356" s="400">
        <v>349</v>
      </c>
      <c r="B356" s="397">
        <v>14400263</v>
      </c>
      <c r="C356" s="109" t="s">
        <v>1935</v>
      </c>
      <c r="D356" s="969">
        <f>+[5]BS!Q356</f>
        <v>0</v>
      </c>
      <c r="E356" s="109"/>
      <c r="F356" s="486"/>
      <c r="G356" s="486"/>
      <c r="H356" s="486"/>
      <c r="I356" s="486"/>
      <c r="J356" s="109"/>
      <c r="K356" s="486"/>
      <c r="L356" s="486"/>
      <c r="M356" s="486"/>
      <c r="N356" s="1153">
        <f t="shared" si="24"/>
        <v>0</v>
      </c>
      <c r="O356" s="1153">
        <f t="shared" si="25"/>
        <v>0</v>
      </c>
    </row>
    <row r="357" spans="1:15" s="13" customFormat="1" outlineLevel="1">
      <c r="A357" s="400">
        <v>350</v>
      </c>
      <c r="B357" s="397">
        <v>14400273</v>
      </c>
      <c r="C357" s="109" t="s">
        <v>943</v>
      </c>
      <c r="D357" s="969">
        <f>+[5]BS!Q357</f>
        <v>0</v>
      </c>
      <c r="E357" s="109"/>
      <c r="F357" s="486"/>
      <c r="G357" s="486"/>
      <c r="H357" s="486"/>
      <c r="I357" s="486"/>
      <c r="J357" s="109"/>
      <c r="K357" s="486"/>
      <c r="L357" s="486"/>
      <c r="M357" s="486"/>
      <c r="N357" s="1153">
        <f t="shared" si="24"/>
        <v>0</v>
      </c>
      <c r="O357" s="1153">
        <f t="shared" si="25"/>
        <v>0</v>
      </c>
    </row>
    <row r="358" spans="1:15" s="13" customFormat="1" outlineLevel="1">
      <c r="A358" s="400">
        <v>351</v>
      </c>
      <c r="B358" s="397">
        <v>14400283</v>
      </c>
      <c r="C358" s="109" t="s">
        <v>1448</v>
      </c>
      <c r="D358" s="969">
        <f>+[5]BS!Q358</f>
        <v>0</v>
      </c>
      <c r="E358" s="109"/>
      <c r="F358" s="486"/>
      <c r="G358" s="486"/>
      <c r="H358" s="486"/>
      <c r="I358" s="486"/>
      <c r="J358" s="109"/>
      <c r="K358" s="486"/>
      <c r="L358" s="486"/>
      <c r="M358" s="486"/>
      <c r="N358" s="1153">
        <f t="shared" si="24"/>
        <v>0</v>
      </c>
      <c r="O358" s="1153">
        <f t="shared" si="25"/>
        <v>0</v>
      </c>
    </row>
    <row r="359" spans="1:15" s="13" customFormat="1" outlineLevel="1">
      <c r="A359" s="400">
        <v>352</v>
      </c>
      <c r="B359" s="397">
        <v>14400293</v>
      </c>
      <c r="C359" s="109" t="s">
        <v>259</v>
      </c>
      <c r="D359" s="969">
        <f>+[5]BS!Q359</f>
        <v>0</v>
      </c>
      <c r="E359" s="109"/>
      <c r="F359" s="486"/>
      <c r="G359" s="486"/>
      <c r="H359" s="486"/>
      <c r="I359" s="486"/>
      <c r="J359" s="109"/>
      <c r="K359" s="486"/>
      <c r="L359" s="486"/>
      <c r="M359" s="486"/>
      <c r="N359" s="1153">
        <f t="shared" si="24"/>
        <v>0</v>
      </c>
      <c r="O359" s="1153">
        <f t="shared" si="25"/>
        <v>0</v>
      </c>
    </row>
    <row r="360" spans="1:15" s="13" customFormat="1" outlineLevel="1">
      <c r="A360" s="400">
        <v>353</v>
      </c>
      <c r="B360" s="397">
        <v>14400303</v>
      </c>
      <c r="C360" s="109" t="s">
        <v>2158</v>
      </c>
      <c r="D360" s="969">
        <f>+[5]BS!Q360</f>
        <v>0</v>
      </c>
      <c r="E360" s="109"/>
      <c r="F360" s="486"/>
      <c r="G360" s="486"/>
      <c r="H360" s="486"/>
      <c r="I360" s="486"/>
      <c r="J360" s="109"/>
      <c r="K360" s="486"/>
      <c r="L360" s="486"/>
      <c r="M360" s="486"/>
      <c r="N360" s="1153">
        <f t="shared" si="24"/>
        <v>0</v>
      </c>
      <c r="O360" s="1153">
        <f t="shared" si="25"/>
        <v>0</v>
      </c>
    </row>
    <row r="361" spans="1:15" s="13" customFormat="1" outlineLevel="1">
      <c r="A361" s="400">
        <v>354</v>
      </c>
      <c r="B361" s="397">
        <v>14400311</v>
      </c>
      <c r="C361" s="109" t="s">
        <v>2759</v>
      </c>
      <c r="D361" s="969">
        <f>+[5]BS!Q361</f>
        <v>-5737479.5462500006</v>
      </c>
      <c r="E361" s="109"/>
      <c r="F361" s="486">
        <f t="shared" ref="F361:F366" si="26">+D361</f>
        <v>-5737479.5462500006</v>
      </c>
      <c r="G361" s="486"/>
      <c r="H361" s="486"/>
      <c r="I361" s="486"/>
      <c r="J361" s="109"/>
      <c r="K361" s="486"/>
      <c r="L361" s="486"/>
      <c r="M361" s="486"/>
      <c r="N361" s="1153">
        <f t="shared" si="24"/>
        <v>0</v>
      </c>
      <c r="O361" s="1153">
        <f t="shared" si="25"/>
        <v>0</v>
      </c>
    </row>
    <row r="362" spans="1:15" s="13" customFormat="1" outlineLevel="1">
      <c r="A362" s="400">
        <v>355</v>
      </c>
      <c r="B362" s="397">
        <v>14400312</v>
      </c>
      <c r="C362" s="109" t="s">
        <v>2751</v>
      </c>
      <c r="D362" s="969">
        <f>+[5]BS!Q362</f>
        <v>-1618565.7387500003</v>
      </c>
      <c r="E362" s="109"/>
      <c r="F362" s="486">
        <f t="shared" si="26"/>
        <v>-1618565.7387500003</v>
      </c>
      <c r="G362" s="486"/>
      <c r="H362" s="486"/>
      <c r="I362" s="486"/>
      <c r="J362" s="109"/>
      <c r="K362" s="486"/>
      <c r="L362" s="486"/>
      <c r="M362" s="486"/>
      <c r="N362" s="1153">
        <f t="shared" si="24"/>
        <v>0</v>
      </c>
      <c r="O362" s="1153">
        <f t="shared" si="25"/>
        <v>0</v>
      </c>
    </row>
    <row r="363" spans="1:15" s="13" customFormat="1" outlineLevel="1">
      <c r="A363" s="400">
        <v>356</v>
      </c>
      <c r="B363" s="397">
        <v>14400313</v>
      </c>
      <c r="C363" s="109" t="s">
        <v>2783</v>
      </c>
      <c r="D363" s="969">
        <f>+[5]BS!Q363</f>
        <v>-475896.92458333331</v>
      </c>
      <c r="E363" s="109"/>
      <c r="F363" s="486">
        <f t="shared" si="26"/>
        <v>-475896.92458333331</v>
      </c>
      <c r="G363" s="486"/>
      <c r="H363" s="486"/>
      <c r="I363" s="486"/>
      <c r="J363" s="109"/>
      <c r="K363" s="486"/>
      <c r="L363" s="486"/>
      <c r="M363" s="486"/>
      <c r="N363" s="1153">
        <f t="shared" si="24"/>
        <v>0</v>
      </c>
      <c r="O363" s="1153">
        <f t="shared" si="25"/>
        <v>0</v>
      </c>
    </row>
    <row r="364" spans="1:15" s="13" customFormat="1" outlineLevel="1">
      <c r="A364" s="400">
        <v>357</v>
      </c>
      <c r="B364" s="397">
        <v>14400323</v>
      </c>
      <c r="C364" s="109" t="s">
        <v>2789</v>
      </c>
      <c r="D364" s="969">
        <f>+[5]BS!Q364</f>
        <v>389.96916666666658</v>
      </c>
      <c r="E364" s="109"/>
      <c r="F364" s="486">
        <f t="shared" si="26"/>
        <v>389.96916666666658</v>
      </c>
      <c r="G364" s="486"/>
      <c r="H364" s="486"/>
      <c r="I364" s="486"/>
      <c r="J364" s="109"/>
      <c r="K364" s="486"/>
      <c r="L364" s="486"/>
      <c r="M364" s="486"/>
      <c r="N364" s="1153">
        <f t="shared" si="24"/>
        <v>0</v>
      </c>
      <c r="O364" s="1153">
        <f t="shared" si="25"/>
        <v>0</v>
      </c>
    </row>
    <row r="365" spans="1:15" s="13" customFormat="1" outlineLevel="1">
      <c r="A365" s="400">
        <v>358</v>
      </c>
      <c r="B365" s="397">
        <v>14400343</v>
      </c>
      <c r="C365" s="109" t="s">
        <v>1447</v>
      </c>
      <c r="D365" s="969">
        <f>+[5]BS!Q365</f>
        <v>-1667911.20625</v>
      </c>
      <c r="E365" s="109"/>
      <c r="F365" s="486">
        <f t="shared" si="26"/>
        <v>-1667911.20625</v>
      </c>
      <c r="G365" s="486"/>
      <c r="H365" s="486"/>
      <c r="I365" s="486"/>
      <c r="J365" s="109"/>
      <c r="K365" s="486"/>
      <c r="L365" s="486"/>
      <c r="M365" s="486"/>
      <c r="N365" s="1153">
        <f t="shared" si="24"/>
        <v>0</v>
      </c>
      <c r="O365" s="1153">
        <f t="shared" si="25"/>
        <v>0</v>
      </c>
    </row>
    <row r="366" spans="1:15" s="13" customFormat="1" outlineLevel="1">
      <c r="A366" s="400">
        <v>359</v>
      </c>
      <c r="B366" s="397">
        <v>14400353</v>
      </c>
      <c r="C366" s="109" t="s">
        <v>2760</v>
      </c>
      <c r="D366" s="969">
        <f>+[5]BS!Q366</f>
        <v>-620935.36916666676</v>
      </c>
      <c r="E366" s="109"/>
      <c r="F366" s="486">
        <f t="shared" si="26"/>
        <v>-620935.36916666676</v>
      </c>
      <c r="G366" s="486"/>
      <c r="H366" s="486"/>
      <c r="I366" s="486"/>
      <c r="J366" s="109"/>
      <c r="K366" s="486"/>
      <c r="L366" s="486"/>
      <c r="M366" s="486"/>
      <c r="N366" s="1153">
        <f t="shared" si="24"/>
        <v>0</v>
      </c>
      <c r="O366" s="1153">
        <f t="shared" si="25"/>
        <v>0</v>
      </c>
    </row>
    <row r="367" spans="1:15" s="13" customFormat="1" outlineLevel="1">
      <c r="A367" s="400">
        <v>360</v>
      </c>
      <c r="B367" s="397">
        <v>14600000</v>
      </c>
      <c r="C367" s="109" t="s">
        <v>2371</v>
      </c>
      <c r="D367" s="969">
        <f>+[5]BS!Q367</f>
        <v>586664.17249999999</v>
      </c>
      <c r="E367" s="109"/>
      <c r="F367" s="486"/>
      <c r="G367" s="486"/>
      <c r="H367" s="486"/>
      <c r="I367" s="486">
        <f>D367</f>
        <v>586664.17249999999</v>
      </c>
      <c r="J367" s="109"/>
      <c r="K367" s="486"/>
      <c r="L367" s="486"/>
      <c r="M367" s="486">
        <f>I367</f>
        <v>586664.17249999999</v>
      </c>
      <c r="N367" s="1153">
        <f t="shared" si="24"/>
        <v>586664.17249999999</v>
      </c>
      <c r="O367" s="1153">
        <f t="shared" si="25"/>
        <v>0</v>
      </c>
    </row>
    <row r="368" spans="1:15" s="13" customFormat="1" outlineLevel="1">
      <c r="A368" s="400">
        <v>361</v>
      </c>
      <c r="B368" s="397">
        <v>14600010</v>
      </c>
      <c r="C368" s="109" t="s">
        <v>2372</v>
      </c>
      <c r="D368" s="969">
        <f>+[5]BS!Q368</f>
        <v>0</v>
      </c>
      <c r="E368" s="109"/>
      <c r="F368" s="486"/>
      <c r="G368" s="486"/>
      <c r="H368" s="486"/>
      <c r="I368" s="486"/>
      <c r="J368" s="109"/>
      <c r="K368" s="486"/>
      <c r="L368" s="486"/>
      <c r="M368" s="486"/>
      <c r="N368" s="1153">
        <f t="shared" si="24"/>
        <v>0</v>
      </c>
      <c r="O368" s="1153">
        <f t="shared" si="25"/>
        <v>0</v>
      </c>
    </row>
    <row r="369" spans="1:15" s="13" customFormat="1" outlineLevel="1">
      <c r="A369" s="400">
        <v>362</v>
      </c>
      <c r="B369" s="397">
        <v>15100021</v>
      </c>
      <c r="C369" s="109" t="s">
        <v>1874</v>
      </c>
      <c r="D369" s="969">
        <f>+[5]BS!Q369</f>
        <v>3572142.3104166668</v>
      </c>
      <c r="E369" s="109"/>
      <c r="F369" s="486">
        <f t="shared" ref="F369:F406" si="27">+D369</f>
        <v>3572142.3104166668</v>
      </c>
      <c r="G369" s="486"/>
      <c r="H369" s="486"/>
      <c r="I369" s="486"/>
      <c r="J369" s="109"/>
      <c r="K369" s="486"/>
      <c r="L369" s="486"/>
      <c r="M369" s="486"/>
      <c r="N369" s="1153">
        <f t="shared" si="24"/>
        <v>0</v>
      </c>
      <c r="O369" s="1153">
        <f t="shared" si="25"/>
        <v>0</v>
      </c>
    </row>
    <row r="370" spans="1:15" s="13" customFormat="1" outlineLevel="1">
      <c r="A370" s="400">
        <v>363</v>
      </c>
      <c r="B370" s="397">
        <v>15100031</v>
      </c>
      <c r="C370" s="109" t="s">
        <v>1875</v>
      </c>
      <c r="D370" s="969">
        <f>+[5]BS!Q370</f>
        <v>3647165.1549999998</v>
      </c>
      <c r="E370" s="109"/>
      <c r="F370" s="486">
        <f t="shared" si="27"/>
        <v>3647165.1549999998</v>
      </c>
      <c r="G370" s="486"/>
      <c r="H370" s="486"/>
      <c r="I370" s="486"/>
      <c r="J370" s="109"/>
      <c r="K370" s="486"/>
      <c r="L370" s="486"/>
      <c r="M370" s="486"/>
      <c r="N370" s="1153">
        <f t="shared" si="24"/>
        <v>0</v>
      </c>
      <c r="O370" s="1153">
        <f t="shared" si="25"/>
        <v>0</v>
      </c>
    </row>
    <row r="371" spans="1:15" s="13" customFormat="1" outlineLevel="1">
      <c r="A371" s="400">
        <v>364</v>
      </c>
      <c r="B371" s="397">
        <v>15100041</v>
      </c>
      <c r="C371" s="109" t="s">
        <v>828</v>
      </c>
      <c r="D371" s="969">
        <f>+[5]BS!Q371</f>
        <v>237093.99249999996</v>
      </c>
      <c r="E371" s="109"/>
      <c r="F371" s="486">
        <f t="shared" si="27"/>
        <v>237093.99249999996</v>
      </c>
      <c r="G371" s="486"/>
      <c r="H371" s="486"/>
      <c r="I371" s="486"/>
      <c r="J371" s="109"/>
      <c r="K371" s="486"/>
      <c r="L371" s="486"/>
      <c r="M371" s="486"/>
      <c r="N371" s="1153">
        <f t="shared" si="24"/>
        <v>0</v>
      </c>
      <c r="O371" s="1153">
        <f t="shared" si="25"/>
        <v>0</v>
      </c>
    </row>
    <row r="372" spans="1:15" s="13" customFormat="1" outlineLevel="1">
      <c r="A372" s="400">
        <v>365</v>
      </c>
      <c r="B372" s="397">
        <v>15100061</v>
      </c>
      <c r="C372" s="109" t="s">
        <v>918</v>
      </c>
      <c r="D372" s="969">
        <f>+[5]BS!Q372</f>
        <v>28056.605416666673</v>
      </c>
      <c r="E372" s="109"/>
      <c r="F372" s="486">
        <f t="shared" si="27"/>
        <v>28056.605416666673</v>
      </c>
      <c r="G372" s="486"/>
      <c r="H372" s="486"/>
      <c r="I372" s="486"/>
      <c r="J372" s="109"/>
      <c r="K372" s="486"/>
      <c r="L372" s="486"/>
      <c r="M372" s="486"/>
      <c r="N372" s="1153">
        <f t="shared" si="24"/>
        <v>0</v>
      </c>
      <c r="O372" s="1153">
        <f t="shared" si="25"/>
        <v>0</v>
      </c>
    </row>
    <row r="373" spans="1:15" s="13" customFormat="1" outlineLevel="1">
      <c r="A373" s="400">
        <v>366</v>
      </c>
      <c r="B373" s="397">
        <v>15100081</v>
      </c>
      <c r="C373" s="109" t="s">
        <v>146</v>
      </c>
      <c r="D373" s="969">
        <f>+[5]BS!Q373</f>
        <v>1534943.1716666666</v>
      </c>
      <c r="E373" s="109"/>
      <c r="F373" s="486">
        <f t="shared" si="27"/>
        <v>1534943.1716666666</v>
      </c>
      <c r="G373" s="486"/>
      <c r="H373" s="486"/>
      <c r="I373" s="486"/>
      <c r="J373" s="109"/>
      <c r="K373" s="486"/>
      <c r="L373" s="486"/>
      <c r="M373" s="486"/>
      <c r="N373" s="1153">
        <f t="shared" si="24"/>
        <v>0</v>
      </c>
      <c r="O373" s="1153">
        <f t="shared" si="25"/>
        <v>0</v>
      </c>
    </row>
    <row r="374" spans="1:15" s="13" customFormat="1" outlineLevel="1">
      <c r="A374" s="400">
        <v>367</v>
      </c>
      <c r="B374" s="397">
        <v>15100091</v>
      </c>
      <c r="C374" s="109" t="s">
        <v>147</v>
      </c>
      <c r="D374" s="969">
        <f>+[5]BS!Q374</f>
        <v>1779962.6891666667</v>
      </c>
      <c r="E374" s="109"/>
      <c r="F374" s="486">
        <f t="shared" si="27"/>
        <v>1779962.6891666667</v>
      </c>
      <c r="G374" s="486"/>
      <c r="H374" s="486"/>
      <c r="I374" s="486"/>
      <c r="J374" s="109"/>
      <c r="K374" s="486"/>
      <c r="L374" s="486"/>
      <c r="M374" s="486"/>
      <c r="N374" s="1153">
        <f t="shared" si="24"/>
        <v>0</v>
      </c>
      <c r="O374" s="1153">
        <f t="shared" si="25"/>
        <v>0</v>
      </c>
    </row>
    <row r="375" spans="1:15" s="13" customFormat="1" outlineLevel="1">
      <c r="A375" s="400">
        <v>368</v>
      </c>
      <c r="B375" s="397">
        <v>15100101</v>
      </c>
      <c r="C375" s="109" t="s">
        <v>1905</v>
      </c>
      <c r="D375" s="969">
        <f>+[5]BS!Q375</f>
        <v>4394513.1083333334</v>
      </c>
      <c r="E375" s="109"/>
      <c r="F375" s="486">
        <f t="shared" si="27"/>
        <v>4394513.1083333334</v>
      </c>
      <c r="G375" s="486"/>
      <c r="H375" s="486"/>
      <c r="I375" s="486"/>
      <c r="J375" s="109"/>
      <c r="K375" s="486"/>
      <c r="L375" s="486"/>
      <c r="M375" s="486"/>
      <c r="N375" s="1153">
        <f t="shared" si="24"/>
        <v>0</v>
      </c>
      <c r="O375" s="1153">
        <f t="shared" si="25"/>
        <v>0</v>
      </c>
    </row>
    <row r="376" spans="1:15" s="13" customFormat="1" outlineLevel="1">
      <c r="A376" s="400">
        <v>369</v>
      </c>
      <c r="B376" s="397">
        <v>15100121</v>
      </c>
      <c r="C376" s="109" t="s">
        <v>147</v>
      </c>
      <c r="D376" s="969">
        <f>+[5]BS!Q376</f>
        <v>0</v>
      </c>
      <c r="E376" s="109"/>
      <c r="F376" s="486">
        <f t="shared" si="27"/>
        <v>0</v>
      </c>
      <c r="G376" s="486"/>
      <c r="H376" s="486"/>
      <c r="I376" s="486"/>
      <c r="J376" s="109"/>
      <c r="K376" s="486"/>
      <c r="L376" s="486"/>
      <c r="M376" s="486"/>
      <c r="N376" s="1153">
        <f t="shared" si="24"/>
        <v>0</v>
      </c>
      <c r="O376" s="1153">
        <f t="shared" si="25"/>
        <v>0</v>
      </c>
    </row>
    <row r="377" spans="1:15" s="13" customFormat="1" outlineLevel="1">
      <c r="A377" s="400">
        <v>370</v>
      </c>
      <c r="B377" s="397">
        <v>15100122</v>
      </c>
      <c r="C377" s="109" t="s">
        <v>461</v>
      </c>
      <c r="D377" s="969">
        <f>+[5]BS!Q377</f>
        <v>296568.03750000003</v>
      </c>
      <c r="E377" s="109"/>
      <c r="F377" s="486">
        <f t="shared" si="27"/>
        <v>296568.03750000003</v>
      </c>
      <c r="G377" s="486"/>
      <c r="H377" s="486"/>
      <c r="I377" s="486"/>
      <c r="J377" s="109"/>
      <c r="K377" s="486"/>
      <c r="L377" s="486"/>
      <c r="M377" s="486"/>
      <c r="N377" s="1153">
        <f t="shared" si="24"/>
        <v>0</v>
      </c>
      <c r="O377" s="1153">
        <f t="shared" si="25"/>
        <v>0</v>
      </c>
    </row>
    <row r="378" spans="1:15" s="13" customFormat="1" outlineLevel="1">
      <c r="A378" s="400">
        <v>371</v>
      </c>
      <c r="B378" s="397">
        <v>15100131</v>
      </c>
      <c r="C378" s="109" t="s">
        <v>2642</v>
      </c>
      <c r="D378" s="969">
        <f>+[5]BS!Q378</f>
        <v>0</v>
      </c>
      <c r="E378" s="109"/>
      <c r="F378" s="486">
        <f t="shared" si="27"/>
        <v>0</v>
      </c>
      <c r="G378" s="486"/>
      <c r="H378" s="486"/>
      <c r="I378" s="486"/>
      <c r="J378" s="109"/>
      <c r="K378" s="486"/>
      <c r="L378" s="486"/>
      <c r="M378" s="486"/>
      <c r="N378" s="1153">
        <f t="shared" si="24"/>
        <v>0</v>
      </c>
      <c r="O378" s="1153">
        <f t="shared" si="25"/>
        <v>0</v>
      </c>
    </row>
    <row r="379" spans="1:15" s="13" customFormat="1" outlineLevel="1">
      <c r="A379" s="400">
        <v>372</v>
      </c>
      <c r="B379" s="397">
        <v>15100151</v>
      </c>
      <c r="C379" s="109" t="s">
        <v>873</v>
      </c>
      <c r="D379" s="969">
        <f>+[5]BS!Q379</f>
        <v>0</v>
      </c>
      <c r="E379" s="109"/>
      <c r="F379" s="486">
        <f t="shared" si="27"/>
        <v>0</v>
      </c>
      <c r="G379" s="486"/>
      <c r="H379" s="486"/>
      <c r="I379" s="486"/>
      <c r="J379" s="109"/>
      <c r="K379" s="486"/>
      <c r="L379" s="486"/>
      <c r="M379" s="486"/>
      <c r="N379" s="1153">
        <f t="shared" si="24"/>
        <v>0</v>
      </c>
      <c r="O379" s="1153">
        <f t="shared" si="25"/>
        <v>0</v>
      </c>
    </row>
    <row r="380" spans="1:15" s="13" customFormat="1" outlineLevel="1">
      <c r="A380" s="400">
        <v>373</v>
      </c>
      <c r="B380" s="582">
        <v>15100161</v>
      </c>
      <c r="C380" s="72" t="s">
        <v>1267</v>
      </c>
      <c r="D380" s="969">
        <f>+[5]BS!Q380</f>
        <v>0</v>
      </c>
      <c r="E380" s="109"/>
      <c r="F380" s="486">
        <f t="shared" si="27"/>
        <v>0</v>
      </c>
      <c r="G380" s="486"/>
      <c r="H380" s="486"/>
      <c r="I380" s="486"/>
      <c r="J380" s="109"/>
      <c r="K380" s="486"/>
      <c r="L380" s="486"/>
      <c r="M380" s="486"/>
      <c r="N380" s="1153">
        <f t="shared" si="24"/>
        <v>0</v>
      </c>
      <c r="O380" s="1153">
        <f t="shared" si="25"/>
        <v>0</v>
      </c>
    </row>
    <row r="381" spans="1:15" s="13" customFormat="1" outlineLevel="1">
      <c r="A381" s="400">
        <v>374</v>
      </c>
      <c r="B381" s="397">
        <v>15100171</v>
      </c>
      <c r="C381" s="109" t="s">
        <v>1268</v>
      </c>
      <c r="D381" s="969">
        <f>+[5]BS!Q381</f>
        <v>0</v>
      </c>
      <c r="E381" s="109"/>
      <c r="F381" s="486">
        <f t="shared" si="27"/>
        <v>0</v>
      </c>
      <c r="G381" s="486"/>
      <c r="H381" s="486"/>
      <c r="I381" s="486"/>
      <c r="J381" s="109"/>
      <c r="K381" s="486"/>
      <c r="L381" s="486"/>
      <c r="M381" s="486"/>
      <c r="N381" s="1153">
        <f t="shared" si="24"/>
        <v>0</v>
      </c>
      <c r="O381" s="1153">
        <f t="shared" si="25"/>
        <v>0</v>
      </c>
    </row>
    <row r="382" spans="1:15" s="13" customFormat="1" outlineLevel="1">
      <c r="A382" s="400">
        <v>375</v>
      </c>
      <c r="B382" s="397">
        <v>15100181</v>
      </c>
      <c r="C382" s="109" t="s">
        <v>1462</v>
      </c>
      <c r="D382" s="969">
        <f>+[5]BS!Q382</f>
        <v>77863.994999999995</v>
      </c>
      <c r="E382" s="109"/>
      <c r="F382" s="486">
        <f t="shared" si="27"/>
        <v>77863.994999999995</v>
      </c>
      <c r="G382" s="486"/>
      <c r="H382" s="486"/>
      <c r="I382" s="486"/>
      <c r="J382" s="109"/>
      <c r="K382" s="486"/>
      <c r="L382" s="486"/>
      <c r="M382" s="486"/>
      <c r="N382" s="1153">
        <f t="shared" si="24"/>
        <v>0</v>
      </c>
      <c r="O382" s="1153">
        <f t="shared" si="25"/>
        <v>0</v>
      </c>
    </row>
    <row r="383" spans="1:15" s="13" customFormat="1" outlineLevel="1">
      <c r="A383" s="400">
        <v>376</v>
      </c>
      <c r="B383" s="397">
        <v>15100201</v>
      </c>
      <c r="C383" s="109" t="s">
        <v>989</v>
      </c>
      <c r="D383" s="969">
        <f>+[5]BS!Q383</f>
        <v>0</v>
      </c>
      <c r="E383" s="109"/>
      <c r="F383" s="486">
        <f t="shared" si="27"/>
        <v>0</v>
      </c>
      <c r="G383" s="486"/>
      <c r="H383" s="486"/>
      <c r="I383" s="486"/>
      <c r="J383" s="109"/>
      <c r="K383" s="486"/>
      <c r="L383" s="486"/>
      <c r="M383" s="486"/>
      <c r="N383" s="1153">
        <f t="shared" si="24"/>
        <v>0</v>
      </c>
      <c r="O383" s="1153">
        <f t="shared" si="25"/>
        <v>0</v>
      </c>
    </row>
    <row r="384" spans="1:15" s="13" customFormat="1" outlineLevel="1">
      <c r="A384" s="400">
        <v>377</v>
      </c>
      <c r="B384" s="397">
        <v>15100211</v>
      </c>
      <c r="C384" s="109" t="s">
        <v>157</v>
      </c>
      <c r="D384" s="969">
        <f>+[5]BS!Q384</f>
        <v>-28000.239999999994</v>
      </c>
      <c r="E384" s="109"/>
      <c r="F384" s="486">
        <f t="shared" si="27"/>
        <v>-28000.239999999994</v>
      </c>
      <c r="G384" s="486"/>
      <c r="H384" s="486"/>
      <c r="I384" s="486"/>
      <c r="J384" s="109"/>
      <c r="K384" s="486"/>
      <c r="L384" s="486"/>
      <c r="M384" s="486"/>
      <c r="N384" s="1153">
        <f t="shared" si="24"/>
        <v>0</v>
      </c>
      <c r="O384" s="1153">
        <f t="shared" si="25"/>
        <v>0</v>
      </c>
    </row>
    <row r="385" spans="1:15" s="13" customFormat="1" outlineLevel="1">
      <c r="A385" s="400">
        <v>378</v>
      </c>
      <c r="B385" s="397">
        <v>15100221</v>
      </c>
      <c r="C385" s="109" t="s">
        <v>1424</v>
      </c>
      <c r="D385" s="969">
        <f>+[5]BS!Q385</f>
        <v>831349.74875000014</v>
      </c>
      <c r="E385" s="109"/>
      <c r="F385" s="486">
        <f t="shared" si="27"/>
        <v>831349.74875000014</v>
      </c>
      <c r="G385" s="486"/>
      <c r="H385" s="486"/>
      <c r="I385" s="486"/>
      <c r="J385" s="109"/>
      <c r="K385" s="486"/>
      <c r="L385" s="486"/>
      <c r="M385" s="486"/>
      <c r="N385" s="1153">
        <f t="shared" si="24"/>
        <v>0</v>
      </c>
      <c r="O385" s="1153">
        <f t="shared" si="25"/>
        <v>0</v>
      </c>
    </row>
    <row r="386" spans="1:15" s="13" customFormat="1" outlineLevel="1">
      <c r="A386" s="400">
        <v>379</v>
      </c>
      <c r="B386" s="397">
        <v>15100231</v>
      </c>
      <c r="C386" s="109" t="s">
        <v>1439</v>
      </c>
      <c r="D386" s="969">
        <f>+[5]BS!Q386</f>
        <v>0</v>
      </c>
      <c r="E386" s="109"/>
      <c r="F386" s="486">
        <f t="shared" si="27"/>
        <v>0</v>
      </c>
      <c r="G386" s="486"/>
      <c r="H386" s="486"/>
      <c r="I386" s="486"/>
      <c r="J386" s="109"/>
      <c r="K386" s="486"/>
      <c r="L386" s="486"/>
      <c r="M386" s="486"/>
      <c r="N386" s="1153">
        <f t="shared" si="24"/>
        <v>0</v>
      </c>
      <c r="O386" s="1153">
        <f t="shared" si="25"/>
        <v>0</v>
      </c>
    </row>
    <row r="387" spans="1:15" s="13" customFormat="1" outlineLevel="1">
      <c r="A387" s="400">
        <v>380</v>
      </c>
      <c r="B387" s="397">
        <v>15100241</v>
      </c>
      <c r="C387" s="109" t="s">
        <v>1440</v>
      </c>
      <c r="D387" s="969">
        <f>+[5]BS!Q387</f>
        <v>0</v>
      </c>
      <c r="E387" s="109"/>
      <c r="F387" s="486">
        <f t="shared" si="27"/>
        <v>0</v>
      </c>
      <c r="G387" s="486"/>
      <c r="H387" s="486"/>
      <c r="I387" s="486"/>
      <c r="J387" s="109"/>
      <c r="K387" s="486"/>
      <c r="L387" s="486"/>
      <c r="M387" s="486"/>
      <c r="N387" s="1153">
        <f t="shared" si="24"/>
        <v>0</v>
      </c>
      <c r="O387" s="1153">
        <f t="shared" si="25"/>
        <v>0</v>
      </c>
    </row>
    <row r="388" spans="1:15" s="13" customFormat="1" outlineLevel="1">
      <c r="A388" s="400">
        <v>381</v>
      </c>
      <c r="B388" s="397">
        <v>15100251</v>
      </c>
      <c r="C388" s="109" t="s">
        <v>2237</v>
      </c>
      <c r="D388" s="969">
        <f>+[5]BS!Q388</f>
        <v>0</v>
      </c>
      <c r="E388" s="109"/>
      <c r="F388" s="486">
        <f t="shared" si="27"/>
        <v>0</v>
      </c>
      <c r="G388" s="486"/>
      <c r="H388" s="486"/>
      <c r="I388" s="486"/>
      <c r="J388" s="109"/>
      <c r="K388" s="486"/>
      <c r="L388" s="486"/>
      <c r="M388" s="486"/>
      <c r="N388" s="1153">
        <f t="shared" si="24"/>
        <v>0</v>
      </c>
      <c r="O388" s="1153">
        <f t="shared" si="25"/>
        <v>0</v>
      </c>
    </row>
    <row r="389" spans="1:15" s="13" customFormat="1" outlineLevel="1">
      <c r="A389" s="400">
        <v>382</v>
      </c>
      <c r="B389" s="397">
        <v>15100271</v>
      </c>
      <c r="C389" s="109" t="s">
        <v>2660</v>
      </c>
      <c r="D389" s="969">
        <f>+[5]BS!Q389</f>
        <v>2794619.5350000006</v>
      </c>
      <c r="E389" s="109"/>
      <c r="F389" s="486">
        <f t="shared" si="27"/>
        <v>2794619.5350000006</v>
      </c>
      <c r="G389" s="486"/>
      <c r="H389" s="486"/>
      <c r="I389" s="486"/>
      <c r="J389" s="109"/>
      <c r="K389" s="486"/>
      <c r="L389" s="486"/>
      <c r="M389" s="486"/>
      <c r="N389" s="1153">
        <f t="shared" si="24"/>
        <v>0</v>
      </c>
      <c r="O389" s="1153">
        <f t="shared" si="25"/>
        <v>0</v>
      </c>
    </row>
    <row r="390" spans="1:15" s="13" customFormat="1" outlineLevel="1">
      <c r="A390" s="400">
        <v>383</v>
      </c>
      <c r="B390" s="397">
        <v>15100281</v>
      </c>
      <c r="C390" s="109" t="s">
        <v>2656</v>
      </c>
      <c r="D390" s="969">
        <f>+[5]BS!Q390</f>
        <v>0</v>
      </c>
      <c r="E390" s="109"/>
      <c r="F390" s="486">
        <f t="shared" si="27"/>
        <v>0</v>
      </c>
      <c r="G390" s="486"/>
      <c r="H390" s="486"/>
      <c r="I390" s="486"/>
      <c r="J390" s="109"/>
      <c r="K390" s="486"/>
      <c r="L390" s="486"/>
      <c r="M390" s="486"/>
      <c r="N390" s="1153">
        <f t="shared" si="24"/>
        <v>0</v>
      </c>
      <c r="O390" s="1153">
        <f t="shared" si="25"/>
        <v>0</v>
      </c>
    </row>
    <row r="391" spans="1:15" s="13" customFormat="1" outlineLevel="1">
      <c r="A391" s="400">
        <v>384</v>
      </c>
      <c r="B391" s="1259">
        <v>15100291</v>
      </c>
      <c r="C391" s="109" t="s">
        <v>3386</v>
      </c>
      <c r="D391" s="969">
        <f>+[5]BS!Q391</f>
        <v>343476.22625000001</v>
      </c>
      <c r="E391" s="109"/>
      <c r="F391" s="486">
        <f t="shared" si="27"/>
        <v>343476.22625000001</v>
      </c>
      <c r="G391" s="486"/>
      <c r="H391" s="486"/>
      <c r="I391" s="486"/>
      <c r="J391" s="109"/>
      <c r="K391" s="486"/>
      <c r="L391" s="486"/>
      <c r="M391" s="486"/>
      <c r="N391" s="1153">
        <f t="shared" si="24"/>
        <v>0</v>
      </c>
      <c r="O391" s="1153">
        <f t="shared" si="25"/>
        <v>0</v>
      </c>
    </row>
    <row r="392" spans="1:15" s="13" customFormat="1" outlineLevel="1">
      <c r="A392" s="400">
        <v>385</v>
      </c>
      <c r="B392" s="397">
        <v>15101001</v>
      </c>
      <c r="C392" s="109" t="s">
        <v>1357</v>
      </c>
      <c r="D392" s="969">
        <f>+[5]BS!Q392</f>
        <v>0</v>
      </c>
      <c r="E392" s="109"/>
      <c r="F392" s="486">
        <f t="shared" si="27"/>
        <v>0</v>
      </c>
      <c r="G392" s="486"/>
      <c r="H392" s="486"/>
      <c r="I392" s="486"/>
      <c r="J392" s="109"/>
      <c r="K392" s="486"/>
      <c r="L392" s="486"/>
      <c r="M392" s="486"/>
      <c r="N392" s="1153">
        <f t="shared" si="24"/>
        <v>0</v>
      </c>
      <c r="O392" s="1153">
        <f t="shared" si="25"/>
        <v>0</v>
      </c>
    </row>
    <row r="393" spans="1:15" s="13" customFormat="1" outlineLevel="1">
      <c r="A393" s="400">
        <v>386</v>
      </c>
      <c r="B393" s="397">
        <v>15101011</v>
      </c>
      <c r="C393" s="109" t="s">
        <v>685</v>
      </c>
      <c r="D393" s="969">
        <f>+[5]BS!Q393</f>
        <v>0</v>
      </c>
      <c r="E393" s="109"/>
      <c r="F393" s="486">
        <f t="shared" si="27"/>
        <v>0</v>
      </c>
      <c r="G393" s="486"/>
      <c r="H393" s="486"/>
      <c r="I393" s="486"/>
      <c r="J393" s="109"/>
      <c r="K393" s="486"/>
      <c r="L393" s="486"/>
      <c r="M393" s="486"/>
      <c r="N393" s="1153">
        <f t="shared" ref="N393:N456" si="28">SUM(K393:M393)</f>
        <v>0</v>
      </c>
      <c r="O393" s="1153">
        <f t="shared" ref="O393:O456" si="29">N393-I393</f>
        <v>0</v>
      </c>
    </row>
    <row r="394" spans="1:15" s="13" customFormat="1" outlineLevel="1">
      <c r="A394" s="400">
        <v>387</v>
      </c>
      <c r="B394" s="397">
        <v>15111001</v>
      </c>
      <c r="C394" s="109" t="s">
        <v>1357</v>
      </c>
      <c r="D394" s="969">
        <f>+[5]BS!Q394</f>
        <v>244180.30666666664</v>
      </c>
      <c r="E394" s="109"/>
      <c r="F394" s="486">
        <f t="shared" si="27"/>
        <v>244180.30666666664</v>
      </c>
      <c r="G394" s="486"/>
      <c r="H394" s="486"/>
      <c r="I394" s="486"/>
      <c r="J394" s="109"/>
      <c r="K394" s="486"/>
      <c r="L394" s="486"/>
      <c r="M394" s="486"/>
      <c r="N394" s="1153">
        <f t="shared" si="28"/>
        <v>0</v>
      </c>
      <c r="O394" s="1153">
        <f t="shared" si="29"/>
        <v>0</v>
      </c>
    </row>
    <row r="395" spans="1:15" s="13" customFormat="1" outlineLevel="1">
      <c r="A395" s="400">
        <v>388</v>
      </c>
      <c r="B395" s="397">
        <v>15111011</v>
      </c>
      <c r="C395" s="109" t="s">
        <v>685</v>
      </c>
      <c r="D395" s="969">
        <f>+[5]BS!Q395</f>
        <v>0</v>
      </c>
      <c r="E395" s="109"/>
      <c r="F395" s="486">
        <f t="shared" si="27"/>
        <v>0</v>
      </c>
      <c r="G395" s="486"/>
      <c r="H395" s="486"/>
      <c r="I395" s="486"/>
      <c r="J395" s="109"/>
      <c r="K395" s="486"/>
      <c r="L395" s="486"/>
      <c r="M395" s="486"/>
      <c r="N395" s="1153">
        <f t="shared" si="28"/>
        <v>0</v>
      </c>
      <c r="O395" s="1153">
        <f t="shared" si="29"/>
        <v>0</v>
      </c>
    </row>
    <row r="396" spans="1:15" s="13" customFormat="1" outlineLevel="1">
      <c r="A396" s="400">
        <v>389</v>
      </c>
      <c r="B396" s="397">
        <v>15400003</v>
      </c>
      <c r="C396" s="109" t="s">
        <v>2792</v>
      </c>
      <c r="D396" s="969">
        <f>+[5]BS!Q396</f>
        <v>0</v>
      </c>
      <c r="E396" s="109"/>
      <c r="F396" s="486">
        <f t="shared" si="27"/>
        <v>0</v>
      </c>
      <c r="G396" s="486"/>
      <c r="H396" s="486"/>
      <c r="I396" s="486"/>
      <c r="J396" s="109"/>
      <c r="K396" s="486"/>
      <c r="L396" s="486"/>
      <c r="M396" s="486"/>
      <c r="N396" s="1153">
        <f t="shared" si="28"/>
        <v>0</v>
      </c>
      <c r="O396" s="1153">
        <f t="shared" si="29"/>
        <v>0</v>
      </c>
    </row>
    <row r="397" spans="1:15" s="13" customFormat="1" outlineLevel="1">
      <c r="A397" s="400">
        <v>390</v>
      </c>
      <c r="B397" s="397">
        <v>15400023</v>
      </c>
      <c r="C397" s="109" t="s">
        <v>1661</v>
      </c>
      <c r="D397" s="969">
        <f>+[5]BS!Q397</f>
        <v>10682902.097083334</v>
      </c>
      <c r="E397" s="109"/>
      <c r="F397" s="486">
        <f t="shared" si="27"/>
        <v>10682902.097083334</v>
      </c>
      <c r="G397" s="486"/>
      <c r="H397" s="486"/>
      <c r="I397" s="486"/>
      <c r="J397" s="109"/>
      <c r="K397" s="486"/>
      <c r="L397" s="486"/>
      <c r="M397" s="486"/>
      <c r="N397" s="1153">
        <f t="shared" si="28"/>
        <v>0</v>
      </c>
      <c r="O397" s="1153">
        <f t="shared" si="29"/>
        <v>0</v>
      </c>
    </row>
    <row r="398" spans="1:15" s="13" customFormat="1" outlineLevel="1">
      <c r="A398" s="400">
        <v>391</v>
      </c>
      <c r="B398" s="397">
        <v>15400031</v>
      </c>
      <c r="C398" s="109" t="s">
        <v>1185</v>
      </c>
      <c r="D398" s="969">
        <f>+[5]BS!Q398</f>
        <v>5817309.0125000002</v>
      </c>
      <c r="E398" s="109"/>
      <c r="F398" s="486">
        <f t="shared" si="27"/>
        <v>5817309.0125000002</v>
      </c>
      <c r="G398" s="486"/>
      <c r="H398" s="486"/>
      <c r="I398" s="486"/>
      <c r="J398" s="109"/>
      <c r="K398" s="486"/>
      <c r="L398" s="486"/>
      <c r="M398" s="486"/>
      <c r="N398" s="1153">
        <f t="shared" si="28"/>
        <v>0</v>
      </c>
      <c r="O398" s="1153">
        <f t="shared" si="29"/>
        <v>0</v>
      </c>
    </row>
    <row r="399" spans="1:15" s="13" customFormat="1" outlineLevel="1">
      <c r="A399" s="400">
        <v>392</v>
      </c>
      <c r="B399" s="397">
        <v>15400033</v>
      </c>
      <c r="C399" s="109" t="s">
        <v>2373</v>
      </c>
      <c r="D399" s="969">
        <f>+[5]BS!Q399</f>
        <v>-10682519.713333333</v>
      </c>
      <c r="E399" s="109"/>
      <c r="F399" s="486">
        <f t="shared" si="27"/>
        <v>-10682519.713333333</v>
      </c>
      <c r="G399" s="486"/>
      <c r="H399" s="486"/>
      <c r="I399" s="486"/>
      <c r="J399" s="109"/>
      <c r="K399" s="486"/>
      <c r="L399" s="486"/>
      <c r="M399" s="486"/>
      <c r="N399" s="1153">
        <f t="shared" si="28"/>
        <v>0</v>
      </c>
      <c r="O399" s="1153">
        <f t="shared" si="29"/>
        <v>0</v>
      </c>
    </row>
    <row r="400" spans="1:15" s="13" customFormat="1" outlineLevel="1">
      <c r="A400" s="400">
        <v>393</v>
      </c>
      <c r="B400" s="397">
        <v>15400041</v>
      </c>
      <c r="C400" s="109" t="s">
        <v>937</v>
      </c>
      <c r="D400" s="969">
        <f>+[5]BS!Q400</f>
        <v>4362997.1875</v>
      </c>
      <c r="E400" s="109"/>
      <c r="F400" s="486">
        <f t="shared" si="27"/>
        <v>4362997.1875</v>
      </c>
      <c r="G400" s="486"/>
      <c r="H400" s="486"/>
      <c r="I400" s="486"/>
      <c r="J400" s="109"/>
      <c r="K400" s="486"/>
      <c r="L400" s="486"/>
      <c r="M400" s="486"/>
      <c r="N400" s="1153">
        <f t="shared" si="28"/>
        <v>0</v>
      </c>
      <c r="O400" s="1153">
        <f t="shared" si="29"/>
        <v>0</v>
      </c>
    </row>
    <row r="401" spans="1:15" s="13" customFormat="1" outlineLevel="1">
      <c r="A401" s="400">
        <v>394</v>
      </c>
      <c r="B401" s="397">
        <v>15400061</v>
      </c>
      <c r="C401" s="109" t="s">
        <v>43</v>
      </c>
      <c r="D401" s="969">
        <f>+[5]BS!Q401</f>
        <v>19833263.037083335</v>
      </c>
      <c r="E401" s="109"/>
      <c r="F401" s="486">
        <f t="shared" si="27"/>
        <v>19833263.037083335</v>
      </c>
      <c r="G401" s="486"/>
      <c r="H401" s="486"/>
      <c r="I401" s="486"/>
      <c r="J401" s="109"/>
      <c r="K401" s="486"/>
      <c r="L401" s="486"/>
      <c r="M401" s="486"/>
      <c r="N401" s="1153">
        <f t="shared" si="28"/>
        <v>0</v>
      </c>
      <c r="O401" s="1153">
        <f t="shared" si="29"/>
        <v>0</v>
      </c>
    </row>
    <row r="402" spans="1:15" s="13" customFormat="1" outlineLevel="1">
      <c r="A402" s="400">
        <v>395</v>
      </c>
      <c r="B402" s="397">
        <v>15400071</v>
      </c>
      <c r="C402" s="109" t="s">
        <v>1713</v>
      </c>
      <c r="D402" s="969">
        <f>+[5]BS!Q402</f>
        <v>0</v>
      </c>
      <c r="E402" s="109"/>
      <c r="F402" s="486">
        <f t="shared" si="27"/>
        <v>0</v>
      </c>
      <c r="G402" s="486"/>
      <c r="H402" s="486"/>
      <c r="I402" s="486"/>
      <c r="J402" s="109"/>
      <c r="K402" s="486"/>
      <c r="L402" s="486"/>
      <c r="M402" s="486"/>
      <c r="N402" s="1153">
        <f t="shared" si="28"/>
        <v>0</v>
      </c>
      <c r="O402" s="1153">
        <f t="shared" si="29"/>
        <v>0</v>
      </c>
    </row>
    <row r="403" spans="1:15" s="13" customFormat="1" outlineLevel="1">
      <c r="A403" s="400">
        <v>396</v>
      </c>
      <c r="B403" s="397">
        <v>15400081</v>
      </c>
      <c r="C403" s="109" t="s">
        <v>1867</v>
      </c>
      <c r="D403" s="969">
        <f>+[5]BS!Q403</f>
        <v>0</v>
      </c>
      <c r="E403" s="109"/>
      <c r="F403" s="486">
        <f t="shared" si="27"/>
        <v>0</v>
      </c>
      <c r="G403" s="486"/>
      <c r="H403" s="486"/>
      <c r="I403" s="486"/>
      <c r="J403" s="109"/>
      <c r="K403" s="486"/>
      <c r="L403" s="486"/>
      <c r="M403" s="486"/>
      <c r="N403" s="1153">
        <f t="shared" si="28"/>
        <v>0</v>
      </c>
      <c r="O403" s="1153">
        <f t="shared" si="29"/>
        <v>0</v>
      </c>
    </row>
    <row r="404" spans="1:15" s="13" customFormat="1" outlineLevel="1">
      <c r="A404" s="400">
        <v>397</v>
      </c>
      <c r="B404" s="397">
        <v>15400101</v>
      </c>
      <c r="C404" s="109" t="s">
        <v>589</v>
      </c>
      <c r="D404" s="969">
        <f>+[5]BS!Q404</f>
        <v>29705879.852916669</v>
      </c>
      <c r="E404" s="109"/>
      <c r="F404" s="486">
        <f t="shared" si="27"/>
        <v>29705879.852916669</v>
      </c>
      <c r="G404" s="486"/>
      <c r="H404" s="486"/>
      <c r="I404" s="486"/>
      <c r="J404" s="109"/>
      <c r="K404" s="486"/>
      <c r="L404" s="486"/>
      <c r="M404" s="486"/>
      <c r="N404" s="1153">
        <f t="shared" si="28"/>
        <v>0</v>
      </c>
      <c r="O404" s="1153">
        <f t="shared" si="29"/>
        <v>0</v>
      </c>
    </row>
    <row r="405" spans="1:15" s="13" customFormat="1" outlineLevel="1">
      <c r="A405" s="400">
        <v>398</v>
      </c>
      <c r="B405" s="397">
        <v>15400102</v>
      </c>
      <c r="C405" s="109" t="s">
        <v>590</v>
      </c>
      <c r="D405" s="969">
        <f>+[5]BS!Q405</f>
        <v>5888662.5545833334</v>
      </c>
      <c r="E405" s="109"/>
      <c r="F405" s="486">
        <f t="shared" si="27"/>
        <v>5888662.5545833334</v>
      </c>
      <c r="G405" s="486"/>
      <c r="H405" s="486"/>
      <c r="I405" s="486"/>
      <c r="J405" s="109"/>
      <c r="K405" s="486"/>
      <c r="L405" s="486"/>
      <c r="M405" s="486"/>
      <c r="N405" s="1153">
        <f t="shared" si="28"/>
        <v>0</v>
      </c>
      <c r="O405" s="1153">
        <f t="shared" si="29"/>
        <v>0</v>
      </c>
    </row>
    <row r="406" spans="1:15" s="13" customFormat="1" outlineLevel="1">
      <c r="A406" s="400">
        <v>399</v>
      </c>
      <c r="B406" s="397">
        <v>15400103</v>
      </c>
      <c r="C406" s="109" t="s">
        <v>1249</v>
      </c>
      <c r="D406" s="969">
        <f>+[5]BS!Q406</f>
        <v>19321773.635833334</v>
      </c>
      <c r="E406" s="109"/>
      <c r="F406" s="486">
        <f t="shared" si="27"/>
        <v>19321773.635833334</v>
      </c>
      <c r="G406" s="486"/>
      <c r="H406" s="486"/>
      <c r="I406" s="486"/>
      <c r="J406" s="109"/>
      <c r="K406" s="486"/>
      <c r="L406" s="486"/>
      <c r="M406" s="486"/>
      <c r="N406" s="1153">
        <f t="shared" si="28"/>
        <v>0</v>
      </c>
      <c r="O406" s="1153">
        <f t="shared" si="29"/>
        <v>0</v>
      </c>
    </row>
    <row r="407" spans="1:15" s="13" customFormat="1" outlineLevel="1">
      <c r="A407" s="400">
        <v>400</v>
      </c>
      <c r="B407" s="397">
        <v>15400111</v>
      </c>
      <c r="C407" s="109" t="s">
        <v>1091</v>
      </c>
      <c r="D407" s="969">
        <f>+[5]BS!Q407</f>
        <v>0</v>
      </c>
      <c r="E407" s="109"/>
      <c r="F407" s="486"/>
      <c r="G407" s="486"/>
      <c r="H407" s="486"/>
      <c r="I407" s="486"/>
      <c r="J407" s="109"/>
      <c r="K407" s="486"/>
      <c r="L407" s="486"/>
      <c r="M407" s="486"/>
      <c r="N407" s="1153">
        <f t="shared" si="28"/>
        <v>0</v>
      </c>
      <c r="O407" s="1153">
        <f t="shared" si="29"/>
        <v>0</v>
      </c>
    </row>
    <row r="408" spans="1:15" s="13" customFormat="1" outlineLevel="1">
      <c r="A408" s="400">
        <v>401</v>
      </c>
      <c r="B408" s="397">
        <v>15400121</v>
      </c>
      <c r="C408" s="109" t="s">
        <v>1852</v>
      </c>
      <c r="D408" s="969">
        <f>+[5]BS!Q408</f>
        <v>0</v>
      </c>
      <c r="E408" s="109"/>
      <c r="F408" s="486"/>
      <c r="G408" s="486"/>
      <c r="H408" s="486"/>
      <c r="I408" s="486"/>
      <c r="J408" s="109"/>
      <c r="K408" s="486"/>
      <c r="L408" s="486"/>
      <c r="M408" s="486"/>
      <c r="N408" s="1153">
        <f t="shared" si="28"/>
        <v>0</v>
      </c>
      <c r="O408" s="1153">
        <f t="shared" si="29"/>
        <v>0</v>
      </c>
    </row>
    <row r="409" spans="1:15" s="13" customFormat="1" outlineLevel="1">
      <c r="A409" s="400">
        <v>402</v>
      </c>
      <c r="B409" s="397">
        <v>15400131</v>
      </c>
      <c r="C409" s="109" t="s">
        <v>1278</v>
      </c>
      <c r="D409" s="969">
        <f>+[5]BS!Q409</f>
        <v>0</v>
      </c>
      <c r="E409" s="109"/>
      <c r="F409" s="486"/>
      <c r="G409" s="486"/>
      <c r="H409" s="486"/>
      <c r="I409" s="486"/>
      <c r="J409" s="109"/>
      <c r="K409" s="486"/>
      <c r="L409" s="486"/>
      <c r="M409" s="486"/>
      <c r="N409" s="1153">
        <f t="shared" si="28"/>
        <v>0</v>
      </c>
      <c r="O409" s="1153">
        <f t="shared" si="29"/>
        <v>0</v>
      </c>
    </row>
    <row r="410" spans="1:15" s="13" customFormat="1" outlineLevel="1">
      <c r="A410" s="400">
        <v>403</v>
      </c>
      <c r="B410" s="397">
        <v>15400141</v>
      </c>
      <c r="C410" s="109" t="s">
        <v>1843</v>
      </c>
      <c r="D410" s="969">
        <f>+[5]BS!Q410</f>
        <v>0</v>
      </c>
      <c r="E410" s="109"/>
      <c r="F410" s="486"/>
      <c r="G410" s="486"/>
      <c r="H410" s="486"/>
      <c r="I410" s="486"/>
      <c r="J410" s="109"/>
      <c r="K410" s="486"/>
      <c r="L410" s="486"/>
      <c r="M410" s="486"/>
      <c r="N410" s="1153">
        <f t="shared" si="28"/>
        <v>0</v>
      </c>
      <c r="O410" s="1153">
        <f t="shared" si="29"/>
        <v>0</v>
      </c>
    </row>
    <row r="411" spans="1:15" s="13" customFormat="1" outlineLevel="1">
      <c r="A411" s="400">
        <v>404</v>
      </c>
      <c r="B411" s="397">
        <v>15400151</v>
      </c>
      <c r="C411" s="109" t="s">
        <v>724</v>
      </c>
      <c r="D411" s="969">
        <f>+[5]BS!Q411</f>
        <v>0</v>
      </c>
      <c r="E411" s="109"/>
      <c r="F411" s="486"/>
      <c r="G411" s="486"/>
      <c r="H411" s="486"/>
      <c r="I411" s="486"/>
      <c r="J411" s="109"/>
      <c r="K411" s="486"/>
      <c r="L411" s="486"/>
      <c r="M411" s="486"/>
      <c r="N411" s="1153">
        <f t="shared" si="28"/>
        <v>0</v>
      </c>
      <c r="O411" s="1153">
        <f t="shared" si="29"/>
        <v>0</v>
      </c>
    </row>
    <row r="412" spans="1:15" s="13" customFormat="1" outlineLevel="1">
      <c r="A412" s="400">
        <v>405</v>
      </c>
      <c r="B412" s="397">
        <v>15400161</v>
      </c>
      <c r="C412" s="109" t="s">
        <v>1004</v>
      </c>
      <c r="D412" s="969">
        <f>+[5]BS!Q412</f>
        <v>0</v>
      </c>
      <c r="E412" s="109"/>
      <c r="F412" s="486"/>
      <c r="G412" s="486"/>
      <c r="H412" s="486"/>
      <c r="I412" s="486"/>
      <c r="J412" s="109"/>
      <c r="K412" s="486"/>
      <c r="L412" s="486"/>
      <c r="M412" s="486"/>
      <c r="N412" s="1153">
        <f t="shared" si="28"/>
        <v>0</v>
      </c>
      <c r="O412" s="1153">
        <f t="shared" si="29"/>
        <v>0</v>
      </c>
    </row>
    <row r="413" spans="1:15" s="13" customFormat="1" outlineLevel="1">
      <c r="A413" s="400">
        <v>406</v>
      </c>
      <c r="B413" s="397">
        <v>15400171</v>
      </c>
      <c r="C413" s="109" t="s">
        <v>1092</v>
      </c>
      <c r="D413" s="969">
        <f>+[5]BS!Q413</f>
        <v>0</v>
      </c>
      <c r="E413" s="109"/>
      <c r="F413" s="486"/>
      <c r="G413" s="486"/>
      <c r="H413" s="486"/>
      <c r="I413" s="486"/>
      <c r="J413" s="109"/>
      <c r="K413" s="486"/>
      <c r="L413" s="486"/>
      <c r="M413" s="486"/>
      <c r="N413" s="1153">
        <f t="shared" si="28"/>
        <v>0</v>
      </c>
      <c r="O413" s="1153">
        <f t="shared" si="29"/>
        <v>0</v>
      </c>
    </row>
    <row r="414" spans="1:15" s="13" customFormat="1" outlineLevel="1">
      <c r="A414" s="400">
        <v>407</v>
      </c>
      <c r="B414" s="397">
        <v>15400181</v>
      </c>
      <c r="C414" s="109" t="s">
        <v>2615</v>
      </c>
      <c r="D414" s="969">
        <f>+[5]BS!Q414</f>
        <v>3549876.0862499997</v>
      </c>
      <c r="E414" s="109"/>
      <c r="F414" s="486">
        <f>+D414</f>
        <v>3549876.0862499997</v>
      </c>
      <c r="G414" s="486"/>
      <c r="H414" s="486"/>
      <c r="I414" s="486"/>
      <c r="J414" s="109"/>
      <c r="K414" s="486"/>
      <c r="L414" s="486"/>
      <c r="M414" s="486"/>
      <c r="N414" s="1153">
        <f t="shared" si="28"/>
        <v>0</v>
      </c>
      <c r="O414" s="1153">
        <f t="shared" si="29"/>
        <v>0</v>
      </c>
    </row>
    <row r="415" spans="1:15" s="13" customFormat="1" outlineLevel="1">
      <c r="A415" s="400">
        <v>408</v>
      </c>
      <c r="B415" s="397">
        <v>15400201</v>
      </c>
      <c r="C415" s="109" t="s">
        <v>1049</v>
      </c>
      <c r="D415" s="969">
        <f>+[5]BS!Q415</f>
        <v>0</v>
      </c>
      <c r="E415" s="109"/>
      <c r="F415" s="486"/>
      <c r="G415" s="486"/>
      <c r="H415" s="486"/>
      <c r="I415" s="486"/>
      <c r="J415" s="109"/>
      <c r="K415" s="486"/>
      <c r="L415" s="486"/>
      <c r="M415" s="486"/>
      <c r="N415" s="1153">
        <f t="shared" si="28"/>
        <v>0</v>
      </c>
      <c r="O415" s="1153">
        <f t="shared" si="29"/>
        <v>0</v>
      </c>
    </row>
    <row r="416" spans="1:15" s="13" customFormat="1" outlineLevel="1">
      <c r="A416" s="400">
        <v>409</v>
      </c>
      <c r="B416" s="397">
        <v>15400211</v>
      </c>
      <c r="C416" s="109" t="s">
        <v>1394</v>
      </c>
      <c r="D416" s="969">
        <f>+[5]BS!Q416</f>
        <v>0</v>
      </c>
      <c r="E416" s="109"/>
      <c r="F416" s="486"/>
      <c r="G416" s="486"/>
      <c r="H416" s="486"/>
      <c r="I416" s="486"/>
      <c r="J416" s="109"/>
      <c r="K416" s="486"/>
      <c r="L416" s="486"/>
      <c r="M416" s="486"/>
      <c r="N416" s="1153">
        <f t="shared" si="28"/>
        <v>0</v>
      </c>
      <c r="O416" s="1153">
        <f t="shared" si="29"/>
        <v>0</v>
      </c>
    </row>
    <row r="417" spans="1:15" s="13" customFormat="1" outlineLevel="1">
      <c r="A417" s="400">
        <v>410</v>
      </c>
      <c r="B417" s="397">
        <v>15400221</v>
      </c>
      <c r="C417" s="109" t="s">
        <v>1406</v>
      </c>
      <c r="D417" s="969">
        <f>+[5]BS!Q417</f>
        <v>0</v>
      </c>
      <c r="E417" s="109"/>
      <c r="F417" s="486"/>
      <c r="G417" s="486"/>
      <c r="H417" s="486"/>
      <c r="I417" s="486"/>
      <c r="J417" s="109"/>
      <c r="K417" s="486"/>
      <c r="L417" s="486"/>
      <c r="M417" s="486"/>
      <c r="N417" s="1153">
        <f t="shared" si="28"/>
        <v>0</v>
      </c>
      <c r="O417" s="1153">
        <f t="shared" si="29"/>
        <v>0</v>
      </c>
    </row>
    <row r="418" spans="1:15" s="13" customFormat="1" outlineLevel="1">
      <c r="A418" s="400">
        <v>411</v>
      </c>
      <c r="B418" s="397">
        <v>15400301</v>
      </c>
      <c r="C418" s="109" t="s">
        <v>2977</v>
      </c>
      <c r="D418" s="969">
        <f>+[5]BS!Q418</f>
        <v>0</v>
      </c>
      <c r="E418" s="109"/>
      <c r="F418" s="486"/>
      <c r="G418" s="486"/>
      <c r="H418" s="486"/>
      <c r="I418" s="486"/>
      <c r="J418" s="109"/>
      <c r="K418" s="486"/>
      <c r="L418" s="486"/>
      <c r="M418" s="486"/>
      <c r="N418" s="1153">
        <f t="shared" si="28"/>
        <v>0</v>
      </c>
      <c r="O418" s="1153">
        <f t="shared" si="29"/>
        <v>0</v>
      </c>
    </row>
    <row r="419" spans="1:15" s="13" customFormat="1" outlineLevel="1">
      <c r="A419" s="400">
        <v>412</v>
      </c>
      <c r="B419" s="397">
        <v>15600003</v>
      </c>
      <c r="C419" s="109" t="s">
        <v>2980</v>
      </c>
      <c r="D419" s="969">
        <f>+[5]BS!Q419</f>
        <v>228039.97624999998</v>
      </c>
      <c r="E419" s="109"/>
      <c r="F419" s="486"/>
      <c r="G419" s="486"/>
      <c r="H419" s="486"/>
      <c r="I419" s="486">
        <f>D419</f>
        <v>228039.97624999998</v>
      </c>
      <c r="J419" s="109"/>
      <c r="K419" s="486"/>
      <c r="L419" s="486"/>
      <c r="M419" s="486">
        <f>I419</f>
        <v>228039.97624999998</v>
      </c>
      <c r="N419" s="1153">
        <f t="shared" si="28"/>
        <v>228039.97624999998</v>
      </c>
      <c r="O419" s="1153">
        <f t="shared" si="29"/>
        <v>0</v>
      </c>
    </row>
    <row r="420" spans="1:15" s="13" customFormat="1" outlineLevel="1">
      <c r="A420" s="400">
        <v>413</v>
      </c>
      <c r="B420" s="397">
        <v>15810001</v>
      </c>
      <c r="C420" s="109" t="s">
        <v>3181</v>
      </c>
      <c r="D420" s="969">
        <f>+[5]BS!Q420</f>
        <v>10371.216666666669</v>
      </c>
      <c r="E420" s="109"/>
      <c r="F420" s="486">
        <f t="shared" ref="F420:F451" si="30">+D420</f>
        <v>10371.216666666669</v>
      </c>
      <c r="G420" s="486"/>
      <c r="H420" s="486"/>
      <c r="I420" s="486"/>
      <c r="J420" s="109"/>
      <c r="K420" s="486"/>
      <c r="L420" s="486"/>
      <c r="M420" s="486"/>
      <c r="N420" s="1153">
        <f t="shared" si="28"/>
        <v>0</v>
      </c>
      <c r="O420" s="1153">
        <f t="shared" si="29"/>
        <v>0</v>
      </c>
    </row>
    <row r="421" spans="1:15" s="13" customFormat="1" outlineLevel="1">
      <c r="A421" s="400">
        <v>414</v>
      </c>
      <c r="B421" s="397">
        <v>16300023</v>
      </c>
      <c r="C421" s="109" t="s">
        <v>1293</v>
      </c>
      <c r="D421" s="969">
        <f>+[5]BS!Q421</f>
        <v>3324667.1320833326</v>
      </c>
      <c r="E421" s="109"/>
      <c r="F421" s="486">
        <f t="shared" si="30"/>
        <v>3324667.1320833326</v>
      </c>
      <c r="G421" s="486"/>
      <c r="H421" s="486"/>
      <c r="I421" s="486"/>
      <c r="J421" s="109"/>
      <c r="K421" s="486"/>
      <c r="L421" s="486"/>
      <c r="M421" s="486"/>
      <c r="N421" s="1153">
        <f t="shared" si="28"/>
        <v>0</v>
      </c>
      <c r="O421" s="1153">
        <f t="shared" si="29"/>
        <v>0</v>
      </c>
    </row>
    <row r="422" spans="1:15" s="13" customFormat="1" outlineLevel="1">
      <c r="A422" s="400">
        <v>415</v>
      </c>
      <c r="B422" s="397">
        <v>16300063</v>
      </c>
      <c r="C422" s="109" t="s">
        <v>1294</v>
      </c>
      <c r="D422" s="969">
        <f>+[5]BS!Q422</f>
        <v>529714.36499999999</v>
      </c>
      <c r="E422" s="109"/>
      <c r="F422" s="486">
        <f t="shared" si="30"/>
        <v>529714.36499999999</v>
      </c>
      <c r="G422" s="486"/>
      <c r="H422" s="486"/>
      <c r="I422" s="486"/>
      <c r="J422" s="109"/>
      <c r="K422" s="486"/>
      <c r="L422" s="486"/>
      <c r="M422" s="486"/>
      <c r="N422" s="1153">
        <f t="shared" si="28"/>
        <v>0</v>
      </c>
      <c r="O422" s="1153">
        <f t="shared" si="29"/>
        <v>0</v>
      </c>
    </row>
    <row r="423" spans="1:15" s="13" customFormat="1" outlineLevel="1">
      <c r="A423" s="400">
        <v>416</v>
      </c>
      <c r="B423" s="397">
        <v>16300073</v>
      </c>
      <c r="C423" s="109" t="s">
        <v>1295</v>
      </c>
      <c r="D423" s="969">
        <f>+[5]BS!Q423</f>
        <v>0</v>
      </c>
      <c r="E423" s="109"/>
      <c r="F423" s="486">
        <f t="shared" si="30"/>
        <v>0</v>
      </c>
      <c r="G423" s="486"/>
      <c r="H423" s="486"/>
      <c r="I423" s="486"/>
      <c r="J423" s="109"/>
      <c r="K423" s="486"/>
      <c r="L423" s="486"/>
      <c r="M423" s="486"/>
      <c r="N423" s="1153">
        <f t="shared" si="28"/>
        <v>0</v>
      </c>
      <c r="O423" s="1153">
        <f t="shared" si="29"/>
        <v>0</v>
      </c>
    </row>
    <row r="424" spans="1:15" s="13" customFormat="1" outlineLevel="1">
      <c r="A424" s="400">
        <v>417</v>
      </c>
      <c r="B424" s="397">
        <v>16300083</v>
      </c>
      <c r="C424" s="109" t="s">
        <v>686</v>
      </c>
      <c r="D424" s="969">
        <f>+[5]BS!Q424</f>
        <v>0</v>
      </c>
      <c r="E424" s="109"/>
      <c r="F424" s="486">
        <f t="shared" si="30"/>
        <v>0</v>
      </c>
      <c r="G424" s="486"/>
      <c r="H424" s="486"/>
      <c r="I424" s="486"/>
      <c r="J424" s="109"/>
      <c r="K424" s="486"/>
      <c r="L424" s="486"/>
      <c r="M424" s="486"/>
      <c r="N424" s="1153">
        <f t="shared" si="28"/>
        <v>0</v>
      </c>
      <c r="O424" s="1153">
        <f t="shared" si="29"/>
        <v>0</v>
      </c>
    </row>
    <row r="425" spans="1:15" s="13" customFormat="1" outlineLevel="1">
      <c r="A425" s="400">
        <v>418</v>
      </c>
      <c r="B425" s="397">
        <v>16300093</v>
      </c>
      <c r="C425" s="109" t="s">
        <v>1246</v>
      </c>
      <c r="D425" s="969">
        <f>+[5]BS!Q425</f>
        <v>0</v>
      </c>
      <c r="E425" s="109"/>
      <c r="F425" s="486">
        <f t="shared" si="30"/>
        <v>0</v>
      </c>
      <c r="G425" s="486"/>
      <c r="H425" s="486"/>
      <c r="I425" s="486"/>
      <c r="J425" s="109"/>
      <c r="K425" s="486"/>
      <c r="L425" s="486"/>
      <c r="M425" s="486"/>
      <c r="N425" s="1153">
        <f t="shared" si="28"/>
        <v>0</v>
      </c>
      <c r="O425" s="1153">
        <f t="shared" si="29"/>
        <v>0</v>
      </c>
    </row>
    <row r="426" spans="1:15" s="13" customFormat="1" outlineLevel="1">
      <c r="A426" s="400">
        <v>419</v>
      </c>
      <c r="B426" s="397">
        <v>16410002</v>
      </c>
      <c r="C426" s="109" t="s">
        <v>1330</v>
      </c>
      <c r="D426" s="969">
        <f>+[5]BS!Q426</f>
        <v>14432171.471249999</v>
      </c>
      <c r="E426" s="109"/>
      <c r="F426" s="486">
        <f t="shared" si="30"/>
        <v>14432171.471249999</v>
      </c>
      <c r="G426" s="486"/>
      <c r="H426" s="486"/>
      <c r="I426" s="486"/>
      <c r="J426" s="109"/>
      <c r="K426" s="486"/>
      <c r="L426" s="486"/>
      <c r="M426" s="486"/>
      <c r="N426" s="1153">
        <f t="shared" si="28"/>
        <v>0</v>
      </c>
      <c r="O426" s="1153">
        <f t="shared" si="29"/>
        <v>0</v>
      </c>
    </row>
    <row r="427" spans="1:15" s="13" customFormat="1" outlineLevel="1">
      <c r="A427" s="400">
        <v>420</v>
      </c>
      <c r="B427" s="397">
        <v>16410012</v>
      </c>
      <c r="C427" s="109" t="s">
        <v>798</v>
      </c>
      <c r="D427" s="969">
        <f>+[5]BS!Q427</f>
        <v>3045162.9441666664</v>
      </c>
      <c r="E427" s="109"/>
      <c r="F427" s="486">
        <f t="shared" si="30"/>
        <v>3045162.9441666664</v>
      </c>
      <c r="G427" s="486"/>
      <c r="H427" s="486"/>
      <c r="I427" s="486"/>
      <c r="J427" s="109"/>
      <c r="K427" s="486"/>
      <c r="L427" s="486"/>
      <c r="M427" s="486"/>
      <c r="N427" s="1153">
        <f t="shared" si="28"/>
        <v>0</v>
      </c>
      <c r="O427" s="1153">
        <f t="shared" si="29"/>
        <v>0</v>
      </c>
    </row>
    <row r="428" spans="1:15" s="13" customFormat="1" outlineLevel="1">
      <c r="A428" s="400">
        <v>421</v>
      </c>
      <c r="B428" s="397">
        <v>16410022</v>
      </c>
      <c r="C428" s="109" t="s">
        <v>315</v>
      </c>
      <c r="D428" s="969">
        <f>+[5]BS!Q428</f>
        <v>16982004.834166665</v>
      </c>
      <c r="E428" s="109"/>
      <c r="F428" s="486">
        <f t="shared" si="30"/>
        <v>16982004.834166665</v>
      </c>
      <c r="G428" s="486"/>
      <c r="H428" s="486"/>
      <c r="I428" s="486"/>
      <c r="J428" s="109"/>
      <c r="K428" s="486"/>
      <c r="L428" s="486"/>
      <c r="M428" s="486"/>
      <c r="N428" s="1153">
        <f t="shared" si="28"/>
        <v>0</v>
      </c>
      <c r="O428" s="1153">
        <f t="shared" si="29"/>
        <v>0</v>
      </c>
    </row>
    <row r="429" spans="1:15" s="13" customFormat="1" outlineLevel="1">
      <c r="A429" s="400">
        <v>422</v>
      </c>
      <c r="B429" s="397">
        <v>16410042</v>
      </c>
      <c r="C429" s="109" t="s">
        <v>215</v>
      </c>
      <c r="D429" s="969">
        <f>+[5]BS!Q429</f>
        <v>0</v>
      </c>
      <c r="E429" s="109"/>
      <c r="F429" s="486">
        <f t="shared" si="30"/>
        <v>0</v>
      </c>
      <c r="G429" s="486"/>
      <c r="H429" s="486"/>
      <c r="I429" s="486"/>
      <c r="J429" s="109"/>
      <c r="K429" s="486"/>
      <c r="L429" s="486"/>
      <c r="M429" s="486"/>
      <c r="N429" s="1153">
        <f t="shared" si="28"/>
        <v>0</v>
      </c>
      <c r="O429" s="1153">
        <f t="shared" si="29"/>
        <v>0</v>
      </c>
    </row>
    <row r="430" spans="1:15" s="13" customFormat="1" outlineLevel="1">
      <c r="A430" s="400">
        <v>423</v>
      </c>
      <c r="B430" s="397">
        <v>16420002</v>
      </c>
      <c r="C430" s="109" t="s">
        <v>1189</v>
      </c>
      <c r="D430" s="969">
        <f>+[5]BS!Q430</f>
        <v>72025.162500000006</v>
      </c>
      <c r="E430" s="109"/>
      <c r="F430" s="486">
        <f t="shared" si="30"/>
        <v>72025.162500000006</v>
      </c>
      <c r="G430" s="486"/>
      <c r="H430" s="486"/>
      <c r="I430" s="486"/>
      <c r="J430" s="109"/>
      <c r="K430" s="486"/>
      <c r="L430" s="486"/>
      <c r="M430" s="486"/>
      <c r="N430" s="1153">
        <f t="shared" si="28"/>
        <v>0</v>
      </c>
      <c r="O430" s="1153">
        <f t="shared" si="29"/>
        <v>0</v>
      </c>
    </row>
    <row r="431" spans="1:15" s="13" customFormat="1" outlineLevel="1">
      <c r="A431" s="400">
        <v>424</v>
      </c>
      <c r="B431" s="397">
        <v>16420012</v>
      </c>
      <c r="C431" s="109" t="s">
        <v>112</v>
      </c>
      <c r="D431" s="969">
        <f>+[5]BS!Q431</f>
        <v>45430.999166666668</v>
      </c>
      <c r="E431" s="109"/>
      <c r="F431" s="486">
        <f t="shared" si="30"/>
        <v>45430.999166666668</v>
      </c>
      <c r="G431" s="486"/>
      <c r="H431" s="486"/>
      <c r="I431" s="486"/>
      <c r="J431" s="109"/>
      <c r="K431" s="486"/>
      <c r="L431" s="486"/>
      <c r="M431" s="486"/>
      <c r="N431" s="1153">
        <f t="shared" si="28"/>
        <v>0</v>
      </c>
      <c r="O431" s="1153">
        <f t="shared" si="29"/>
        <v>0</v>
      </c>
    </row>
    <row r="432" spans="1:15" s="13" customFormat="1" outlineLevel="1">
      <c r="A432" s="400">
        <v>425</v>
      </c>
      <c r="B432" s="397">
        <v>16500002</v>
      </c>
      <c r="C432" s="109" t="s">
        <v>1190</v>
      </c>
      <c r="D432" s="969">
        <f>+[5]BS!Q432</f>
        <v>0</v>
      </c>
      <c r="E432" s="109"/>
      <c r="F432" s="486">
        <f t="shared" si="30"/>
        <v>0</v>
      </c>
      <c r="G432" s="486"/>
      <c r="H432" s="486"/>
      <c r="I432" s="486"/>
      <c r="J432" s="109"/>
      <c r="K432" s="486"/>
      <c r="L432" s="486"/>
      <c r="M432" s="486"/>
      <c r="N432" s="1153">
        <f t="shared" si="28"/>
        <v>0</v>
      </c>
      <c r="O432" s="1153">
        <f t="shared" si="29"/>
        <v>0</v>
      </c>
    </row>
    <row r="433" spans="1:15" s="13" customFormat="1" outlineLevel="1">
      <c r="A433" s="400">
        <v>426</v>
      </c>
      <c r="B433" s="397">
        <v>16500011</v>
      </c>
      <c r="C433" s="109" t="s">
        <v>262</v>
      </c>
      <c r="D433" s="969">
        <f>+[5]BS!Q433</f>
        <v>0</v>
      </c>
      <c r="E433" s="109"/>
      <c r="F433" s="486">
        <f t="shared" si="30"/>
        <v>0</v>
      </c>
      <c r="G433" s="486"/>
      <c r="H433" s="486"/>
      <c r="I433" s="486"/>
      <c r="J433" s="109"/>
      <c r="K433" s="486"/>
      <c r="L433" s="486"/>
      <c r="M433" s="486"/>
      <c r="N433" s="1153">
        <f t="shared" si="28"/>
        <v>0</v>
      </c>
      <c r="O433" s="1153">
        <f t="shared" si="29"/>
        <v>0</v>
      </c>
    </row>
    <row r="434" spans="1:15" s="13" customFormat="1" outlineLevel="1">
      <c r="A434" s="400">
        <v>427</v>
      </c>
      <c r="B434" s="397">
        <v>16500012</v>
      </c>
      <c r="C434" s="109" t="s">
        <v>2970</v>
      </c>
      <c r="D434" s="969">
        <f>+[5]BS!Q434</f>
        <v>0</v>
      </c>
      <c r="E434" s="109"/>
      <c r="F434" s="486">
        <f t="shared" si="30"/>
        <v>0</v>
      </c>
      <c r="G434" s="486"/>
      <c r="H434" s="486"/>
      <c r="I434" s="486"/>
      <c r="J434" s="109"/>
      <c r="K434" s="486"/>
      <c r="L434" s="486"/>
      <c r="M434" s="486"/>
      <c r="N434" s="1153">
        <f t="shared" si="28"/>
        <v>0</v>
      </c>
      <c r="O434" s="1153">
        <f t="shared" si="29"/>
        <v>0</v>
      </c>
    </row>
    <row r="435" spans="1:15" s="13" customFormat="1" outlineLevel="1">
      <c r="A435" s="400">
        <v>428</v>
      </c>
      <c r="B435" s="397">
        <v>16500013</v>
      </c>
      <c r="C435" s="109" t="s">
        <v>953</v>
      </c>
      <c r="D435" s="969">
        <f>+[5]BS!Q435</f>
        <v>2025446.4470833335</v>
      </c>
      <c r="E435" s="109"/>
      <c r="F435" s="486">
        <f t="shared" si="30"/>
        <v>2025446.4470833335</v>
      </c>
      <c r="G435" s="486"/>
      <c r="H435" s="486"/>
      <c r="I435" s="486"/>
      <c r="J435" s="109"/>
      <c r="K435" s="486"/>
      <c r="L435" s="486"/>
      <c r="M435" s="486"/>
      <c r="N435" s="1153">
        <f t="shared" si="28"/>
        <v>0</v>
      </c>
      <c r="O435" s="1153">
        <f t="shared" si="29"/>
        <v>0</v>
      </c>
    </row>
    <row r="436" spans="1:15" s="13" customFormat="1" outlineLevel="1">
      <c r="A436" s="400">
        <v>429</v>
      </c>
      <c r="B436" s="397">
        <v>16500021</v>
      </c>
      <c r="C436" s="109" t="s">
        <v>954</v>
      </c>
      <c r="D436" s="969">
        <f>+[5]BS!Q436</f>
        <v>0</v>
      </c>
      <c r="E436" s="109"/>
      <c r="F436" s="486">
        <f t="shared" si="30"/>
        <v>0</v>
      </c>
      <c r="G436" s="486"/>
      <c r="H436" s="486"/>
      <c r="I436" s="486"/>
      <c r="J436" s="109"/>
      <c r="K436" s="486"/>
      <c r="L436" s="486"/>
      <c r="M436" s="486"/>
      <c r="N436" s="1153">
        <f t="shared" si="28"/>
        <v>0</v>
      </c>
      <c r="O436" s="1153">
        <f t="shared" si="29"/>
        <v>0</v>
      </c>
    </row>
    <row r="437" spans="1:15" s="13" customFormat="1" outlineLevel="1">
      <c r="A437" s="400">
        <v>430</v>
      </c>
      <c r="B437" s="397">
        <v>16500031</v>
      </c>
      <c r="C437" s="109" t="s">
        <v>1711</v>
      </c>
      <c r="D437" s="969">
        <f>+[5]BS!Q437</f>
        <v>0</v>
      </c>
      <c r="E437" s="109"/>
      <c r="F437" s="486">
        <f t="shared" si="30"/>
        <v>0</v>
      </c>
      <c r="G437" s="486"/>
      <c r="H437" s="486"/>
      <c r="I437" s="486"/>
      <c r="J437" s="109"/>
      <c r="K437" s="486"/>
      <c r="L437" s="486"/>
      <c r="M437" s="486"/>
      <c r="N437" s="1153">
        <f t="shared" si="28"/>
        <v>0</v>
      </c>
      <c r="O437" s="1153">
        <f t="shared" si="29"/>
        <v>0</v>
      </c>
    </row>
    <row r="438" spans="1:15" s="13" customFormat="1" outlineLevel="1">
      <c r="A438" s="400">
        <v>431</v>
      </c>
      <c r="B438" s="397">
        <v>16500033</v>
      </c>
      <c r="C438" s="109" t="s">
        <v>1279</v>
      </c>
      <c r="D438" s="969">
        <f>+[5]BS!Q438</f>
        <v>0</v>
      </c>
      <c r="E438" s="109"/>
      <c r="F438" s="486">
        <f t="shared" si="30"/>
        <v>0</v>
      </c>
      <c r="G438" s="486"/>
      <c r="H438" s="486"/>
      <c r="I438" s="486"/>
      <c r="J438" s="109"/>
      <c r="K438" s="486"/>
      <c r="L438" s="486"/>
      <c r="M438" s="486"/>
      <c r="N438" s="1153">
        <f t="shared" si="28"/>
        <v>0</v>
      </c>
      <c r="O438" s="1153">
        <f t="shared" si="29"/>
        <v>0</v>
      </c>
    </row>
    <row r="439" spans="1:15" s="13" customFormat="1" outlineLevel="1">
      <c r="A439" s="400">
        <v>432</v>
      </c>
      <c r="B439" s="397">
        <v>16500043</v>
      </c>
      <c r="C439" s="109" t="s">
        <v>1834</v>
      </c>
      <c r="D439" s="969">
        <f>+[5]BS!Q439</f>
        <v>0</v>
      </c>
      <c r="E439" s="109"/>
      <c r="F439" s="486">
        <f t="shared" si="30"/>
        <v>0</v>
      </c>
      <c r="G439" s="486"/>
      <c r="H439" s="486"/>
      <c r="I439" s="486"/>
      <c r="J439" s="109"/>
      <c r="K439" s="486"/>
      <c r="L439" s="486"/>
      <c r="M439" s="486"/>
      <c r="N439" s="1153">
        <f t="shared" si="28"/>
        <v>0</v>
      </c>
      <c r="O439" s="1153">
        <f t="shared" si="29"/>
        <v>0</v>
      </c>
    </row>
    <row r="440" spans="1:15" s="13" customFormat="1" outlineLevel="1">
      <c r="A440" s="400">
        <v>433</v>
      </c>
      <c r="B440" s="397">
        <v>16500051</v>
      </c>
      <c r="C440" s="109" t="s">
        <v>1835</v>
      </c>
      <c r="D440" s="969">
        <f>+[5]BS!Q440</f>
        <v>0</v>
      </c>
      <c r="E440" s="109"/>
      <c r="F440" s="486">
        <f t="shared" si="30"/>
        <v>0</v>
      </c>
      <c r="G440" s="486"/>
      <c r="H440" s="486"/>
      <c r="I440" s="486"/>
      <c r="J440" s="109"/>
      <c r="K440" s="486"/>
      <c r="L440" s="486"/>
      <c r="M440" s="486"/>
      <c r="N440" s="1153">
        <f t="shared" si="28"/>
        <v>0</v>
      </c>
      <c r="O440" s="1153">
        <f t="shared" si="29"/>
        <v>0</v>
      </c>
    </row>
    <row r="441" spans="1:15" s="13" customFormat="1" outlineLevel="1">
      <c r="A441" s="400">
        <v>434</v>
      </c>
      <c r="B441" s="397">
        <v>16500063</v>
      </c>
      <c r="C441" s="109" t="s">
        <v>1937</v>
      </c>
      <c r="D441" s="969">
        <f>+[5]BS!Q441</f>
        <v>206037.27333333329</v>
      </c>
      <c r="E441" s="109"/>
      <c r="F441" s="486">
        <f t="shared" si="30"/>
        <v>206037.27333333329</v>
      </c>
      <c r="G441" s="486"/>
      <c r="H441" s="486"/>
      <c r="I441" s="486"/>
      <c r="J441" s="109"/>
      <c r="K441" s="486"/>
      <c r="L441" s="486"/>
      <c r="M441" s="486"/>
      <c r="N441" s="1153">
        <f t="shared" si="28"/>
        <v>0</v>
      </c>
      <c r="O441" s="1153">
        <f t="shared" si="29"/>
        <v>0</v>
      </c>
    </row>
    <row r="442" spans="1:15" s="13" customFormat="1" outlineLevel="1">
      <c r="A442" s="400">
        <v>435</v>
      </c>
      <c r="B442" s="397">
        <v>16500071</v>
      </c>
      <c r="C442" s="109" t="s">
        <v>2556</v>
      </c>
      <c r="D442" s="969">
        <f>+[5]BS!Q442</f>
        <v>25096.789583333335</v>
      </c>
      <c r="E442" s="109"/>
      <c r="F442" s="486">
        <f t="shared" si="30"/>
        <v>25096.789583333335</v>
      </c>
      <c r="G442" s="486"/>
      <c r="H442" s="486"/>
      <c r="I442" s="486"/>
      <c r="J442" s="109"/>
      <c r="K442" s="486"/>
      <c r="L442" s="486"/>
      <c r="M442" s="486"/>
      <c r="N442" s="1153">
        <f t="shared" si="28"/>
        <v>0</v>
      </c>
      <c r="O442" s="1153">
        <f t="shared" si="29"/>
        <v>0</v>
      </c>
    </row>
    <row r="443" spans="1:15" s="13" customFormat="1" outlineLevel="1">
      <c r="A443" s="400">
        <v>436</v>
      </c>
      <c r="B443" s="397">
        <v>16500073</v>
      </c>
      <c r="C443" s="109" t="s">
        <v>1938</v>
      </c>
      <c r="D443" s="969">
        <f>+[5]BS!Q443</f>
        <v>0</v>
      </c>
      <c r="E443" s="109"/>
      <c r="F443" s="486">
        <f t="shared" si="30"/>
        <v>0</v>
      </c>
      <c r="G443" s="486"/>
      <c r="H443" s="486"/>
      <c r="I443" s="486"/>
      <c r="J443" s="109"/>
      <c r="K443" s="486"/>
      <c r="L443" s="486"/>
      <c r="M443" s="486"/>
      <c r="N443" s="1153">
        <f t="shared" si="28"/>
        <v>0</v>
      </c>
      <c r="O443" s="1153">
        <f t="shared" si="29"/>
        <v>0</v>
      </c>
    </row>
    <row r="444" spans="1:15" s="13" customFormat="1" outlineLevel="1">
      <c r="A444" s="400">
        <v>437</v>
      </c>
      <c r="B444" s="397">
        <v>16500083</v>
      </c>
      <c r="C444" s="109" t="s">
        <v>421</v>
      </c>
      <c r="D444" s="969">
        <f>+[5]BS!Q444</f>
        <v>1629986.75</v>
      </c>
      <c r="E444" s="109"/>
      <c r="F444" s="486">
        <f t="shared" si="30"/>
        <v>1629986.75</v>
      </c>
      <c r="G444" s="486"/>
      <c r="H444" s="486"/>
      <c r="I444" s="486"/>
      <c r="J444" s="109"/>
      <c r="K444" s="486"/>
      <c r="L444" s="486"/>
      <c r="M444" s="486"/>
      <c r="N444" s="1153">
        <f t="shared" si="28"/>
        <v>0</v>
      </c>
      <c r="O444" s="1153">
        <f t="shared" si="29"/>
        <v>0</v>
      </c>
    </row>
    <row r="445" spans="1:15" s="13" customFormat="1" outlineLevel="1">
      <c r="A445" s="400">
        <v>438</v>
      </c>
      <c r="B445" s="397">
        <v>16500093</v>
      </c>
      <c r="C445" s="109" t="s">
        <v>422</v>
      </c>
      <c r="D445" s="969">
        <f>+[5]BS!Q445</f>
        <v>0</v>
      </c>
      <c r="E445" s="109"/>
      <c r="F445" s="486">
        <f t="shared" si="30"/>
        <v>0</v>
      </c>
      <c r="G445" s="486"/>
      <c r="H445" s="486"/>
      <c r="I445" s="486"/>
      <c r="J445" s="109"/>
      <c r="K445" s="486"/>
      <c r="L445" s="486"/>
      <c r="M445" s="486"/>
      <c r="N445" s="1153">
        <f t="shared" si="28"/>
        <v>0</v>
      </c>
      <c r="O445" s="1153">
        <f t="shared" si="29"/>
        <v>0</v>
      </c>
    </row>
    <row r="446" spans="1:15" s="13" customFormat="1" outlineLevel="1">
      <c r="A446" s="400">
        <v>439</v>
      </c>
      <c r="B446" s="397">
        <v>16500103</v>
      </c>
      <c r="C446" s="109" t="s">
        <v>423</v>
      </c>
      <c r="D446" s="969">
        <f>+[5]BS!Q446</f>
        <v>16666.666666666668</v>
      </c>
      <c r="E446" s="109"/>
      <c r="F446" s="486">
        <f t="shared" si="30"/>
        <v>16666.666666666668</v>
      </c>
      <c r="G446" s="486"/>
      <c r="H446" s="486"/>
      <c r="I446" s="486"/>
      <c r="J446" s="109"/>
      <c r="K446" s="486"/>
      <c r="L446" s="486"/>
      <c r="M446" s="486"/>
      <c r="N446" s="1153">
        <f t="shared" si="28"/>
        <v>0</v>
      </c>
      <c r="O446" s="1153">
        <f t="shared" si="29"/>
        <v>0</v>
      </c>
    </row>
    <row r="447" spans="1:15" s="13" customFormat="1" outlineLevel="1">
      <c r="A447" s="400">
        <v>440</v>
      </c>
      <c r="B447" s="397">
        <v>16500113</v>
      </c>
      <c r="C447" s="109" t="s">
        <v>1131</v>
      </c>
      <c r="D447" s="969">
        <f>+[5]BS!Q447</f>
        <v>0</v>
      </c>
      <c r="E447" s="109"/>
      <c r="F447" s="486">
        <f t="shared" si="30"/>
        <v>0</v>
      </c>
      <c r="G447" s="486"/>
      <c r="H447" s="486"/>
      <c r="I447" s="486"/>
      <c r="J447" s="109"/>
      <c r="K447" s="486"/>
      <c r="L447" s="486"/>
      <c r="M447" s="486"/>
      <c r="N447" s="1153">
        <f t="shared" si="28"/>
        <v>0</v>
      </c>
      <c r="O447" s="1153">
        <f t="shared" si="29"/>
        <v>0</v>
      </c>
    </row>
    <row r="448" spans="1:15" s="13" customFormat="1" outlineLevel="1">
      <c r="A448" s="400">
        <v>441</v>
      </c>
      <c r="B448" s="397">
        <v>16500123</v>
      </c>
      <c r="C448" s="109" t="s">
        <v>799</v>
      </c>
      <c r="D448" s="969">
        <f>+[5]BS!Q448</f>
        <v>271164.7779166667</v>
      </c>
      <c r="E448" s="109"/>
      <c r="F448" s="486">
        <f t="shared" si="30"/>
        <v>271164.7779166667</v>
      </c>
      <c r="G448" s="486"/>
      <c r="H448" s="486"/>
      <c r="I448" s="486"/>
      <c r="J448" s="109"/>
      <c r="K448" s="486"/>
      <c r="L448" s="486"/>
      <c r="M448" s="486"/>
      <c r="N448" s="1153">
        <f t="shared" si="28"/>
        <v>0</v>
      </c>
      <c r="O448" s="1153">
        <f t="shared" si="29"/>
        <v>0</v>
      </c>
    </row>
    <row r="449" spans="1:15" s="13" customFormat="1" outlineLevel="1">
      <c r="A449" s="400">
        <v>442</v>
      </c>
      <c r="B449" s="397">
        <v>16500133</v>
      </c>
      <c r="C449" s="109" t="s">
        <v>2219</v>
      </c>
      <c r="D449" s="969">
        <f>+[5]BS!Q449</f>
        <v>0</v>
      </c>
      <c r="E449" s="109"/>
      <c r="F449" s="486">
        <f t="shared" si="30"/>
        <v>0</v>
      </c>
      <c r="G449" s="486"/>
      <c r="H449" s="486"/>
      <c r="I449" s="486"/>
      <c r="J449" s="109"/>
      <c r="K449" s="486"/>
      <c r="L449" s="486"/>
      <c r="M449" s="486"/>
      <c r="N449" s="1153">
        <f t="shared" si="28"/>
        <v>0</v>
      </c>
      <c r="O449" s="1153">
        <f t="shared" si="29"/>
        <v>0</v>
      </c>
    </row>
    <row r="450" spans="1:15" s="13" customFormat="1" outlineLevel="1">
      <c r="A450" s="400">
        <v>443</v>
      </c>
      <c r="B450" s="397">
        <v>16500143</v>
      </c>
      <c r="C450" s="109" t="s">
        <v>2014</v>
      </c>
      <c r="D450" s="969">
        <f>+[5]BS!Q450</f>
        <v>265843.03791666665</v>
      </c>
      <c r="E450" s="109"/>
      <c r="F450" s="486">
        <f t="shared" si="30"/>
        <v>265843.03791666665</v>
      </c>
      <c r="G450" s="486"/>
      <c r="H450" s="486"/>
      <c r="I450" s="486"/>
      <c r="J450" s="109"/>
      <c r="K450" s="486"/>
      <c r="L450" s="486"/>
      <c r="M450" s="486"/>
      <c r="N450" s="1153">
        <f t="shared" si="28"/>
        <v>0</v>
      </c>
      <c r="O450" s="1153">
        <f t="shared" si="29"/>
        <v>0</v>
      </c>
    </row>
    <row r="451" spans="1:15" s="13" customFormat="1" outlineLevel="1">
      <c r="A451" s="400">
        <v>444</v>
      </c>
      <c r="B451" s="397">
        <v>16500153</v>
      </c>
      <c r="C451" s="109" t="s">
        <v>2456</v>
      </c>
      <c r="D451" s="969">
        <f>+[5]BS!Q451</f>
        <v>53414.489583333336</v>
      </c>
      <c r="E451" s="109"/>
      <c r="F451" s="486">
        <f t="shared" si="30"/>
        <v>53414.489583333336</v>
      </c>
      <c r="G451" s="486"/>
      <c r="H451" s="486"/>
      <c r="I451" s="486"/>
      <c r="J451" s="109"/>
      <c r="K451" s="486"/>
      <c r="L451" s="486"/>
      <c r="M451" s="486"/>
      <c r="N451" s="1153">
        <f t="shared" si="28"/>
        <v>0</v>
      </c>
      <c r="O451" s="1153">
        <f t="shared" si="29"/>
        <v>0</v>
      </c>
    </row>
    <row r="452" spans="1:15" s="13" customFormat="1" outlineLevel="1">
      <c r="A452" s="400">
        <v>445</v>
      </c>
      <c r="B452" s="397">
        <v>16500163</v>
      </c>
      <c r="C452" s="109" t="s">
        <v>2520</v>
      </c>
      <c r="D452" s="969">
        <f>+[5]BS!Q452</f>
        <v>0</v>
      </c>
      <c r="E452" s="109"/>
      <c r="F452" s="486">
        <f t="shared" ref="F452:F483" si="31">+D452</f>
        <v>0</v>
      </c>
      <c r="G452" s="486"/>
      <c r="H452" s="486"/>
      <c r="I452" s="486"/>
      <c r="J452" s="109"/>
      <c r="K452" s="486"/>
      <c r="L452" s="486"/>
      <c r="M452" s="486"/>
      <c r="N452" s="1153">
        <f t="shared" si="28"/>
        <v>0</v>
      </c>
      <c r="O452" s="1153">
        <f t="shared" si="29"/>
        <v>0</v>
      </c>
    </row>
    <row r="453" spans="1:15" s="13" customFormat="1" outlineLevel="1">
      <c r="A453" s="400">
        <v>446</v>
      </c>
      <c r="B453" s="397">
        <v>16500173</v>
      </c>
      <c r="C453" s="109" t="s">
        <v>2715</v>
      </c>
      <c r="D453" s="969">
        <f>+[5]BS!Q453</f>
        <v>7799.3170833333343</v>
      </c>
      <c r="E453" s="109"/>
      <c r="F453" s="486">
        <f t="shared" si="31"/>
        <v>7799.3170833333343</v>
      </c>
      <c r="G453" s="486"/>
      <c r="H453" s="486"/>
      <c r="I453" s="486"/>
      <c r="J453" s="109"/>
      <c r="K453" s="486"/>
      <c r="L453" s="486"/>
      <c r="M453" s="486"/>
      <c r="N453" s="1153">
        <f t="shared" si="28"/>
        <v>0</v>
      </c>
      <c r="O453" s="1153">
        <f t="shared" si="29"/>
        <v>0</v>
      </c>
    </row>
    <row r="454" spans="1:15" s="13" customFormat="1" outlineLevel="1">
      <c r="A454" s="400">
        <v>447</v>
      </c>
      <c r="B454" s="397">
        <v>16500183</v>
      </c>
      <c r="C454" s="109" t="s">
        <v>2728</v>
      </c>
      <c r="D454" s="969">
        <f>+[5]BS!Q454</f>
        <v>187383.87791666668</v>
      </c>
      <c r="E454" s="109"/>
      <c r="F454" s="486">
        <f t="shared" si="31"/>
        <v>187383.87791666668</v>
      </c>
      <c r="G454" s="486"/>
      <c r="H454" s="486"/>
      <c r="I454" s="486"/>
      <c r="J454" s="109"/>
      <c r="K454" s="486"/>
      <c r="L454" s="486"/>
      <c r="M454" s="486"/>
      <c r="N454" s="1153">
        <f t="shared" si="28"/>
        <v>0</v>
      </c>
      <c r="O454" s="1153">
        <f t="shared" si="29"/>
        <v>0</v>
      </c>
    </row>
    <row r="455" spans="1:15" s="13" customFormat="1" outlineLevel="1">
      <c r="A455" s="400">
        <v>448</v>
      </c>
      <c r="B455" s="397">
        <v>16500193</v>
      </c>
      <c r="C455" s="109" t="s">
        <v>2785</v>
      </c>
      <c r="D455" s="969">
        <f>+[5]BS!Q455</f>
        <v>0</v>
      </c>
      <c r="E455" s="109"/>
      <c r="F455" s="486">
        <f t="shared" si="31"/>
        <v>0</v>
      </c>
      <c r="G455" s="486"/>
      <c r="H455" s="486"/>
      <c r="I455" s="486"/>
      <c r="J455" s="109"/>
      <c r="K455" s="486"/>
      <c r="L455" s="486"/>
      <c r="M455" s="486"/>
      <c r="N455" s="1153">
        <f t="shared" si="28"/>
        <v>0</v>
      </c>
      <c r="O455" s="1153">
        <f t="shared" si="29"/>
        <v>0</v>
      </c>
    </row>
    <row r="456" spans="1:15" s="13" customFormat="1" outlineLevel="1">
      <c r="A456" s="400">
        <v>449</v>
      </c>
      <c r="B456" s="397">
        <v>16500241</v>
      </c>
      <c r="C456" s="109" t="s">
        <v>360</v>
      </c>
      <c r="D456" s="969">
        <f>+[5]BS!Q456</f>
        <v>0</v>
      </c>
      <c r="E456" s="109"/>
      <c r="F456" s="486">
        <f t="shared" si="31"/>
        <v>0</v>
      </c>
      <c r="G456" s="486"/>
      <c r="H456" s="486"/>
      <c r="I456" s="486"/>
      <c r="J456" s="109"/>
      <c r="K456" s="486"/>
      <c r="L456" s="486"/>
      <c r="M456" s="486"/>
      <c r="N456" s="1153">
        <f t="shared" si="28"/>
        <v>0</v>
      </c>
      <c r="O456" s="1153">
        <f t="shared" si="29"/>
        <v>0</v>
      </c>
    </row>
    <row r="457" spans="1:15" s="13" customFormat="1" outlineLevel="1">
      <c r="A457" s="400">
        <v>450</v>
      </c>
      <c r="B457" s="397">
        <v>16500251</v>
      </c>
      <c r="C457" s="109" t="s">
        <v>2653</v>
      </c>
      <c r="D457" s="969">
        <f>+[5]BS!Q457</f>
        <v>14077.617916666664</v>
      </c>
      <c r="E457" s="109"/>
      <c r="F457" s="486">
        <f t="shared" si="31"/>
        <v>14077.617916666664</v>
      </c>
      <c r="G457" s="486"/>
      <c r="H457" s="486"/>
      <c r="I457" s="486"/>
      <c r="J457" s="109"/>
      <c r="K457" s="486"/>
      <c r="L457" s="486"/>
      <c r="M457" s="486"/>
      <c r="N457" s="1153">
        <f t="shared" ref="N457:N520" si="32">SUM(K457:M457)</f>
        <v>0</v>
      </c>
      <c r="O457" s="1153">
        <f t="shared" ref="O457:O520" si="33">N457-I457</f>
        <v>0</v>
      </c>
    </row>
    <row r="458" spans="1:15" s="13" customFormat="1" outlineLevel="1">
      <c r="A458" s="400">
        <v>451</v>
      </c>
      <c r="B458" s="397">
        <v>16500253</v>
      </c>
      <c r="C458" s="109" t="s">
        <v>265</v>
      </c>
      <c r="D458" s="969">
        <f>+[5]BS!Q458</f>
        <v>0</v>
      </c>
      <c r="E458" s="109"/>
      <c r="F458" s="486">
        <f t="shared" si="31"/>
        <v>0</v>
      </c>
      <c r="G458" s="486"/>
      <c r="H458" s="486"/>
      <c r="I458" s="486"/>
      <c r="J458" s="109"/>
      <c r="K458" s="486"/>
      <c r="L458" s="486"/>
      <c r="M458" s="486"/>
      <c r="N458" s="1153">
        <f t="shared" si="32"/>
        <v>0</v>
      </c>
      <c r="O458" s="1153">
        <f t="shared" si="33"/>
        <v>0</v>
      </c>
    </row>
    <row r="459" spans="1:15" s="13" customFormat="1" outlineLevel="1">
      <c r="A459" s="400">
        <v>452</v>
      </c>
      <c r="B459" s="397">
        <v>16500263</v>
      </c>
      <c r="C459" s="109" t="s">
        <v>266</v>
      </c>
      <c r="D459" s="969">
        <f>+[5]BS!Q459</f>
        <v>0</v>
      </c>
      <c r="E459" s="109"/>
      <c r="F459" s="486">
        <f t="shared" si="31"/>
        <v>0</v>
      </c>
      <c r="G459" s="486"/>
      <c r="H459" s="486"/>
      <c r="I459" s="486"/>
      <c r="J459" s="109"/>
      <c r="K459" s="486"/>
      <c r="L459" s="486"/>
      <c r="M459" s="486"/>
      <c r="N459" s="1153">
        <f t="shared" si="32"/>
        <v>0</v>
      </c>
      <c r="O459" s="1153">
        <f t="shared" si="33"/>
        <v>0</v>
      </c>
    </row>
    <row r="460" spans="1:15" s="13" customFormat="1" outlineLevel="1">
      <c r="A460" s="400">
        <v>453</v>
      </c>
      <c r="B460" s="397">
        <v>16500282</v>
      </c>
      <c r="C460" s="109" t="s">
        <v>1251</v>
      </c>
      <c r="D460" s="969">
        <f>+[5]BS!Q460</f>
        <v>0</v>
      </c>
      <c r="E460" s="109"/>
      <c r="F460" s="486">
        <f t="shared" si="31"/>
        <v>0</v>
      </c>
      <c r="G460" s="486"/>
      <c r="H460" s="486"/>
      <c r="I460" s="486"/>
      <c r="J460" s="109"/>
      <c r="K460" s="486"/>
      <c r="L460" s="486"/>
      <c r="M460" s="486"/>
      <c r="N460" s="1153">
        <f t="shared" si="32"/>
        <v>0</v>
      </c>
      <c r="O460" s="1153">
        <f t="shared" si="33"/>
        <v>0</v>
      </c>
    </row>
    <row r="461" spans="1:15" s="13" customFormat="1" outlineLevel="1">
      <c r="A461" s="400">
        <v>454</v>
      </c>
      <c r="B461" s="397">
        <v>16500283</v>
      </c>
      <c r="C461" s="109" t="s">
        <v>736</v>
      </c>
      <c r="D461" s="969">
        <f>+[5]BS!Q461</f>
        <v>1047174.6341666668</v>
      </c>
      <c r="E461" s="109"/>
      <c r="F461" s="486">
        <f t="shared" si="31"/>
        <v>1047174.6341666668</v>
      </c>
      <c r="G461" s="486"/>
      <c r="H461" s="486"/>
      <c r="I461" s="486"/>
      <c r="J461" s="109"/>
      <c r="K461" s="486"/>
      <c r="L461" s="486"/>
      <c r="M461" s="486"/>
      <c r="N461" s="1153">
        <f t="shared" si="32"/>
        <v>0</v>
      </c>
      <c r="O461" s="1153">
        <f t="shared" si="33"/>
        <v>0</v>
      </c>
    </row>
    <row r="462" spans="1:15" s="13" customFormat="1" outlineLevel="1">
      <c r="A462" s="400">
        <v>455</v>
      </c>
      <c r="B462" s="397">
        <v>16500313</v>
      </c>
      <c r="C462" s="109" t="s">
        <v>361</v>
      </c>
      <c r="D462" s="969">
        <f>+[5]BS!Q462</f>
        <v>0</v>
      </c>
      <c r="E462" s="109"/>
      <c r="F462" s="486">
        <f t="shared" si="31"/>
        <v>0</v>
      </c>
      <c r="G462" s="486"/>
      <c r="H462" s="486"/>
      <c r="I462" s="486"/>
      <c r="J462" s="109"/>
      <c r="K462" s="486"/>
      <c r="L462" s="486"/>
      <c r="M462" s="486"/>
      <c r="N462" s="1153">
        <f t="shared" si="32"/>
        <v>0</v>
      </c>
      <c r="O462" s="1153">
        <f t="shared" si="33"/>
        <v>0</v>
      </c>
    </row>
    <row r="463" spans="1:15" s="13" customFormat="1" outlineLevel="1">
      <c r="A463" s="400">
        <v>456</v>
      </c>
      <c r="B463" s="280">
        <v>16500321</v>
      </c>
      <c r="C463" s="280" t="s">
        <v>3392</v>
      </c>
      <c r="D463" s="969">
        <f>+[5]BS!Q463</f>
        <v>449485.12416666659</v>
      </c>
      <c r="E463" s="109"/>
      <c r="F463" s="486">
        <f t="shared" si="31"/>
        <v>449485.12416666659</v>
      </c>
      <c r="G463" s="486"/>
      <c r="H463" s="486"/>
      <c r="I463" s="486"/>
      <c r="J463" s="109"/>
      <c r="K463" s="486"/>
      <c r="L463" s="486"/>
      <c r="M463" s="486"/>
      <c r="N463" s="1153">
        <f t="shared" si="32"/>
        <v>0</v>
      </c>
      <c r="O463" s="1153">
        <f t="shared" si="33"/>
        <v>0</v>
      </c>
    </row>
    <row r="464" spans="1:15" s="13" customFormat="1" outlineLevel="1">
      <c r="A464" s="400">
        <v>457</v>
      </c>
      <c r="B464" s="280">
        <v>16500331</v>
      </c>
      <c r="C464" s="280" t="s">
        <v>3471</v>
      </c>
      <c r="D464" s="969">
        <f>+[5]BS!Q464</f>
        <v>571265.37416666688</v>
      </c>
      <c r="E464" s="109"/>
      <c r="F464" s="486">
        <f t="shared" si="31"/>
        <v>571265.37416666688</v>
      </c>
      <c r="G464" s="486"/>
      <c r="H464" s="486"/>
      <c r="I464" s="486"/>
      <c r="J464" s="109"/>
      <c r="K464" s="486"/>
      <c r="L464" s="486"/>
      <c r="M464" s="486"/>
      <c r="N464" s="1153">
        <f t="shared" si="32"/>
        <v>0</v>
      </c>
      <c r="O464" s="1153">
        <f t="shared" si="33"/>
        <v>0</v>
      </c>
    </row>
    <row r="465" spans="1:15" s="13" customFormat="1" outlineLevel="1">
      <c r="A465" s="400">
        <v>458</v>
      </c>
      <c r="B465" s="397">
        <v>16500333</v>
      </c>
      <c r="C465" s="109" t="s">
        <v>1139</v>
      </c>
      <c r="D465" s="969">
        <f>+[5]BS!Q465</f>
        <v>878.33333333333337</v>
      </c>
      <c r="E465" s="109"/>
      <c r="F465" s="486">
        <f t="shared" si="31"/>
        <v>878.33333333333337</v>
      </c>
      <c r="G465" s="486"/>
      <c r="H465" s="486"/>
      <c r="I465" s="486"/>
      <c r="J465" s="109"/>
      <c r="K465" s="486"/>
      <c r="L465" s="486"/>
      <c r="M465" s="486"/>
      <c r="N465" s="1153">
        <f t="shared" si="32"/>
        <v>0</v>
      </c>
      <c r="O465" s="1153">
        <f t="shared" si="33"/>
        <v>0</v>
      </c>
    </row>
    <row r="466" spans="1:15" s="13" customFormat="1" outlineLevel="1">
      <c r="A466" s="400">
        <v>459</v>
      </c>
      <c r="B466" s="397">
        <v>16500341</v>
      </c>
      <c r="C466" s="109" t="s">
        <v>1140</v>
      </c>
      <c r="D466" s="969">
        <f>+[5]BS!Q466</f>
        <v>0</v>
      </c>
      <c r="E466" s="109"/>
      <c r="F466" s="486">
        <f t="shared" si="31"/>
        <v>0</v>
      </c>
      <c r="G466" s="486"/>
      <c r="H466" s="486"/>
      <c r="I466" s="486"/>
      <c r="J466" s="109"/>
      <c r="K466" s="486"/>
      <c r="L466" s="486"/>
      <c r="M466" s="486"/>
      <c r="N466" s="1153">
        <f t="shared" si="32"/>
        <v>0</v>
      </c>
      <c r="O466" s="1153">
        <f t="shared" si="33"/>
        <v>0</v>
      </c>
    </row>
    <row r="467" spans="1:15" s="13" customFormat="1" outlineLevel="1">
      <c r="A467" s="400">
        <v>460</v>
      </c>
      <c r="B467" s="397">
        <v>16500343</v>
      </c>
      <c r="C467" s="109" t="s">
        <v>1734</v>
      </c>
      <c r="D467" s="969">
        <f>+[5]BS!Q467</f>
        <v>0</v>
      </c>
      <c r="E467" s="109"/>
      <c r="F467" s="486">
        <f t="shared" si="31"/>
        <v>0</v>
      </c>
      <c r="G467" s="486"/>
      <c r="H467" s="486"/>
      <c r="I467" s="486"/>
      <c r="J467" s="109"/>
      <c r="K467" s="486"/>
      <c r="L467" s="486"/>
      <c r="M467" s="486"/>
      <c r="N467" s="1153">
        <f t="shared" si="32"/>
        <v>0</v>
      </c>
      <c r="O467" s="1153">
        <f t="shared" si="33"/>
        <v>0</v>
      </c>
    </row>
    <row r="468" spans="1:15" s="13" customFormat="1" outlineLevel="1">
      <c r="A468" s="400">
        <v>461</v>
      </c>
      <c r="B468" s="397">
        <v>16500351</v>
      </c>
      <c r="C468" s="109" t="s">
        <v>3484</v>
      </c>
      <c r="D468" s="969">
        <f>+[5]BS!Q468</f>
        <v>57119.762500000004</v>
      </c>
      <c r="E468" s="109"/>
      <c r="F468" s="486">
        <f t="shared" si="31"/>
        <v>57119.762500000004</v>
      </c>
      <c r="G468" s="486"/>
      <c r="H468" s="486"/>
      <c r="I468" s="486"/>
      <c r="J468" s="109"/>
      <c r="K468" s="486"/>
      <c r="L468" s="486"/>
      <c r="M468" s="486"/>
      <c r="N468" s="1153">
        <f t="shared" si="32"/>
        <v>0</v>
      </c>
      <c r="O468" s="1153">
        <f t="shared" si="33"/>
        <v>0</v>
      </c>
    </row>
    <row r="469" spans="1:15" s="13" customFormat="1" outlineLevel="1">
      <c r="A469" s="400">
        <v>462</v>
      </c>
      <c r="B469" s="397">
        <v>16500361</v>
      </c>
      <c r="C469" s="109" t="s">
        <v>482</v>
      </c>
      <c r="D469" s="969">
        <f>+[5]BS!Q469</f>
        <v>0</v>
      </c>
      <c r="E469" s="109"/>
      <c r="F469" s="486">
        <f t="shared" si="31"/>
        <v>0</v>
      </c>
      <c r="G469" s="486"/>
      <c r="H469" s="486"/>
      <c r="I469" s="486"/>
      <c r="J469" s="109"/>
      <c r="K469" s="486"/>
      <c r="L469" s="486"/>
      <c r="M469" s="486"/>
      <c r="N469" s="1153">
        <f t="shared" si="32"/>
        <v>0</v>
      </c>
      <c r="O469" s="1153">
        <f t="shared" si="33"/>
        <v>0</v>
      </c>
    </row>
    <row r="470" spans="1:15" s="13" customFormat="1" outlineLevel="1">
      <c r="A470" s="400">
        <v>463</v>
      </c>
      <c r="B470" s="397">
        <v>16500373</v>
      </c>
      <c r="C470" s="109" t="s">
        <v>483</v>
      </c>
      <c r="D470" s="969">
        <f>+[5]BS!Q470</f>
        <v>8679.0216666666656</v>
      </c>
      <c r="E470" s="109"/>
      <c r="F470" s="486">
        <f t="shared" si="31"/>
        <v>8679.0216666666656</v>
      </c>
      <c r="G470" s="486"/>
      <c r="H470" s="486"/>
      <c r="I470" s="486"/>
      <c r="J470" s="109"/>
      <c r="K470" s="486"/>
      <c r="L470" s="486"/>
      <c r="M470" s="486"/>
      <c r="N470" s="1153">
        <f t="shared" si="32"/>
        <v>0</v>
      </c>
      <c r="O470" s="1153">
        <f t="shared" si="33"/>
        <v>0</v>
      </c>
    </row>
    <row r="471" spans="1:15" s="13" customFormat="1" outlineLevel="1">
      <c r="A471" s="400">
        <v>464</v>
      </c>
      <c r="B471" s="397">
        <v>16500383</v>
      </c>
      <c r="C471" s="109" t="s">
        <v>853</v>
      </c>
      <c r="D471" s="969">
        <f>+[5]BS!Q471</f>
        <v>556670.22083333333</v>
      </c>
      <c r="E471" s="109"/>
      <c r="F471" s="486">
        <f t="shared" si="31"/>
        <v>556670.22083333333</v>
      </c>
      <c r="G471" s="486"/>
      <c r="H471" s="486"/>
      <c r="I471" s="486"/>
      <c r="J471" s="109"/>
      <c r="K471" s="486"/>
      <c r="L471" s="486"/>
      <c r="M471" s="486"/>
      <c r="N471" s="1153">
        <f t="shared" si="32"/>
        <v>0</v>
      </c>
      <c r="O471" s="1153">
        <f t="shared" si="33"/>
        <v>0</v>
      </c>
    </row>
    <row r="472" spans="1:15" s="13" customFormat="1" outlineLevel="1">
      <c r="A472" s="400">
        <v>465</v>
      </c>
      <c r="B472" s="397">
        <v>16500393</v>
      </c>
      <c r="C472" s="109" t="s">
        <v>920</v>
      </c>
      <c r="D472" s="969">
        <f>+[5]BS!Q472</f>
        <v>0</v>
      </c>
      <c r="E472" s="109"/>
      <c r="F472" s="486">
        <f t="shared" si="31"/>
        <v>0</v>
      </c>
      <c r="G472" s="486"/>
      <c r="H472" s="486"/>
      <c r="I472" s="486"/>
      <c r="J472" s="109"/>
      <c r="K472" s="486"/>
      <c r="L472" s="486"/>
      <c r="M472" s="486"/>
      <c r="N472" s="1153">
        <f t="shared" si="32"/>
        <v>0</v>
      </c>
      <c r="O472" s="1153">
        <f t="shared" si="33"/>
        <v>0</v>
      </c>
    </row>
    <row r="473" spans="1:15" s="13" customFormat="1" outlineLevel="1">
      <c r="A473" s="400">
        <v>466</v>
      </c>
      <c r="B473" s="397">
        <v>16500401</v>
      </c>
      <c r="C473" s="109" t="s">
        <v>1496</v>
      </c>
      <c r="D473" s="969">
        <f>+[5]BS!Q473</f>
        <v>27453.89</v>
      </c>
      <c r="E473" s="109"/>
      <c r="F473" s="486">
        <f t="shared" si="31"/>
        <v>27453.89</v>
      </c>
      <c r="G473" s="486"/>
      <c r="H473" s="486"/>
      <c r="I473" s="486"/>
      <c r="J473" s="109"/>
      <c r="K473" s="486"/>
      <c r="L473" s="486"/>
      <c r="M473" s="486"/>
      <c r="N473" s="1153">
        <f t="shared" si="32"/>
        <v>0</v>
      </c>
      <c r="O473" s="1153">
        <f t="shared" si="33"/>
        <v>0</v>
      </c>
    </row>
    <row r="474" spans="1:15" s="13" customFormat="1" outlineLevel="1">
      <c r="A474" s="400">
        <v>467</v>
      </c>
      <c r="B474" s="397">
        <v>16500403</v>
      </c>
      <c r="C474" s="109" t="s">
        <v>914</v>
      </c>
      <c r="D474" s="969">
        <f>+[5]BS!Q474</f>
        <v>0</v>
      </c>
      <c r="E474" s="109"/>
      <c r="F474" s="486">
        <f t="shared" si="31"/>
        <v>0</v>
      </c>
      <c r="G474" s="486"/>
      <c r="H474" s="486"/>
      <c r="I474" s="486"/>
      <c r="J474" s="109"/>
      <c r="K474" s="486"/>
      <c r="L474" s="486"/>
      <c r="M474" s="486"/>
      <c r="N474" s="1153">
        <f t="shared" si="32"/>
        <v>0</v>
      </c>
      <c r="O474" s="1153">
        <f t="shared" si="33"/>
        <v>0</v>
      </c>
    </row>
    <row r="475" spans="1:15" s="13" customFormat="1" outlineLevel="1">
      <c r="A475" s="400">
        <v>468</v>
      </c>
      <c r="B475" s="397">
        <v>16500411</v>
      </c>
      <c r="C475" s="109" t="s">
        <v>1497</v>
      </c>
      <c r="D475" s="969">
        <f>+[5]BS!Q475</f>
        <v>27453.892500000002</v>
      </c>
      <c r="E475" s="109"/>
      <c r="F475" s="486">
        <f t="shared" si="31"/>
        <v>27453.892500000002</v>
      </c>
      <c r="G475" s="486"/>
      <c r="H475" s="486"/>
      <c r="I475" s="486"/>
      <c r="J475" s="109"/>
      <c r="K475" s="486"/>
      <c r="L475" s="486"/>
      <c r="M475" s="486"/>
      <c r="N475" s="1153">
        <f t="shared" si="32"/>
        <v>0</v>
      </c>
      <c r="O475" s="1153">
        <f t="shared" si="33"/>
        <v>0</v>
      </c>
    </row>
    <row r="476" spans="1:15" s="13" customFormat="1" outlineLevel="1">
      <c r="A476" s="400">
        <v>469</v>
      </c>
      <c r="B476" s="397">
        <v>16500413</v>
      </c>
      <c r="C476" s="976" t="s">
        <v>2000</v>
      </c>
      <c r="D476" s="969">
        <f>+[5]BS!Q476</f>
        <v>222083.93541666667</v>
      </c>
      <c r="E476" s="109"/>
      <c r="F476" s="486">
        <f t="shared" si="31"/>
        <v>222083.93541666667</v>
      </c>
      <c r="G476" s="486"/>
      <c r="H476" s="486"/>
      <c r="I476" s="486"/>
      <c r="J476" s="109"/>
      <c r="K476" s="486"/>
      <c r="L476" s="486"/>
      <c r="M476" s="486"/>
      <c r="N476" s="1153">
        <f t="shared" si="32"/>
        <v>0</v>
      </c>
      <c r="O476" s="1153">
        <f t="shared" si="33"/>
        <v>0</v>
      </c>
    </row>
    <row r="477" spans="1:15" s="13" customFormat="1" outlineLevel="1">
      <c r="A477" s="400">
        <v>470</v>
      </c>
      <c r="B477" s="977">
        <v>16500433</v>
      </c>
      <c r="C477" s="978" t="s">
        <v>2223</v>
      </c>
      <c r="D477" s="969">
        <f>+[5]BS!Q477</f>
        <v>223053.28875000004</v>
      </c>
      <c r="E477" s="109"/>
      <c r="F477" s="486">
        <f t="shared" si="31"/>
        <v>223053.28875000004</v>
      </c>
      <c r="G477" s="486"/>
      <c r="H477" s="486"/>
      <c r="I477" s="486"/>
      <c r="J477" s="109"/>
      <c r="K477" s="486"/>
      <c r="L477" s="486"/>
      <c r="M477" s="486"/>
      <c r="N477" s="1153">
        <f t="shared" si="32"/>
        <v>0</v>
      </c>
      <c r="O477" s="1153">
        <f t="shared" si="33"/>
        <v>0</v>
      </c>
    </row>
    <row r="478" spans="1:15" s="13" customFormat="1" outlineLevel="1">
      <c r="A478" s="400">
        <v>471</v>
      </c>
      <c r="B478" s="977">
        <v>16500443</v>
      </c>
      <c r="C478" s="978" t="s">
        <v>2224</v>
      </c>
      <c r="D478" s="969">
        <f>+[5]BS!Q478</f>
        <v>153988.245</v>
      </c>
      <c r="E478" s="109"/>
      <c r="F478" s="486">
        <f t="shared" si="31"/>
        <v>153988.245</v>
      </c>
      <c r="G478" s="486"/>
      <c r="H478" s="486"/>
      <c r="I478" s="486"/>
      <c r="J478" s="109"/>
      <c r="K478" s="486"/>
      <c r="L478" s="486"/>
      <c r="M478" s="486"/>
      <c r="N478" s="1153">
        <f t="shared" si="32"/>
        <v>0</v>
      </c>
      <c r="O478" s="1153">
        <f t="shared" si="33"/>
        <v>0</v>
      </c>
    </row>
    <row r="479" spans="1:15" s="13" customFormat="1" outlineLevel="1">
      <c r="A479" s="400">
        <v>472</v>
      </c>
      <c r="B479" s="977">
        <v>16500453</v>
      </c>
      <c r="C479" s="978" t="s">
        <v>2225</v>
      </c>
      <c r="D479" s="969">
        <f>+[5]BS!Q479</f>
        <v>0</v>
      </c>
      <c r="E479" s="109"/>
      <c r="F479" s="486">
        <f t="shared" si="31"/>
        <v>0</v>
      </c>
      <c r="G479" s="486"/>
      <c r="H479" s="486"/>
      <c r="I479" s="486"/>
      <c r="J479" s="109"/>
      <c r="K479" s="486"/>
      <c r="L479" s="486"/>
      <c r="M479" s="486"/>
      <c r="N479" s="1153">
        <f t="shared" si="32"/>
        <v>0</v>
      </c>
      <c r="O479" s="1153">
        <f t="shared" si="33"/>
        <v>0</v>
      </c>
    </row>
    <row r="480" spans="1:15" s="13" customFormat="1" outlineLevel="1">
      <c r="A480" s="400">
        <v>473</v>
      </c>
      <c r="B480" s="397">
        <v>16500461</v>
      </c>
      <c r="C480" s="109" t="s">
        <v>53</v>
      </c>
      <c r="D480" s="969">
        <f>+[5]BS!Q480</f>
        <v>0</v>
      </c>
      <c r="E480" s="109"/>
      <c r="F480" s="486">
        <f t="shared" si="31"/>
        <v>0</v>
      </c>
      <c r="G480" s="486"/>
      <c r="H480" s="486"/>
      <c r="I480" s="486"/>
      <c r="J480" s="109"/>
      <c r="K480" s="486"/>
      <c r="L480" s="486"/>
      <c r="M480" s="486"/>
      <c r="N480" s="1153">
        <f t="shared" si="32"/>
        <v>0</v>
      </c>
      <c r="O480" s="1153">
        <f t="shared" si="33"/>
        <v>0</v>
      </c>
    </row>
    <row r="481" spans="1:15" s="13" customFormat="1" outlineLevel="1">
      <c r="A481" s="400">
        <v>474</v>
      </c>
      <c r="B481" s="397">
        <v>16500471</v>
      </c>
      <c r="C481" s="109" t="s">
        <v>874</v>
      </c>
      <c r="D481" s="969">
        <f>+[5]BS!Q481</f>
        <v>0</v>
      </c>
      <c r="E481" s="109"/>
      <c r="F481" s="486">
        <f t="shared" si="31"/>
        <v>0</v>
      </c>
      <c r="G481" s="486"/>
      <c r="H481" s="486"/>
      <c r="I481" s="486"/>
      <c r="J481" s="109"/>
      <c r="K481" s="486"/>
      <c r="L481" s="486"/>
      <c r="M481" s="486"/>
      <c r="N481" s="1153">
        <f t="shared" si="32"/>
        <v>0</v>
      </c>
      <c r="O481" s="1153">
        <f t="shared" si="33"/>
        <v>0</v>
      </c>
    </row>
    <row r="482" spans="1:15" s="13" customFormat="1" outlineLevel="1">
      <c r="A482" s="400">
        <v>475</v>
      </c>
      <c r="B482" s="397">
        <v>16500473</v>
      </c>
      <c r="C482" s="109" t="s">
        <v>963</v>
      </c>
      <c r="D482" s="969">
        <f>+[5]BS!Q482</f>
        <v>0</v>
      </c>
      <c r="E482" s="109"/>
      <c r="F482" s="486">
        <f t="shared" si="31"/>
        <v>0</v>
      </c>
      <c r="G482" s="486"/>
      <c r="H482" s="486"/>
      <c r="I482" s="486"/>
      <c r="J482" s="109"/>
      <c r="K482" s="486"/>
      <c r="L482" s="486"/>
      <c r="M482" s="486"/>
      <c r="N482" s="1153">
        <f t="shared" si="32"/>
        <v>0</v>
      </c>
      <c r="O482" s="1153">
        <f t="shared" si="33"/>
        <v>0</v>
      </c>
    </row>
    <row r="483" spans="1:15" s="13" customFormat="1" outlineLevel="1">
      <c r="A483" s="400">
        <v>476</v>
      </c>
      <c r="B483" s="397" t="s">
        <v>3648</v>
      </c>
      <c r="C483" s="109" t="s">
        <v>3629</v>
      </c>
      <c r="D483" s="969">
        <f>+[5]BS!Q483</f>
        <v>3351.6516666666666</v>
      </c>
      <c r="E483" s="109"/>
      <c r="F483" s="486">
        <f t="shared" si="31"/>
        <v>3351.6516666666666</v>
      </c>
      <c r="G483" s="486"/>
      <c r="H483" s="486"/>
      <c r="I483" s="486"/>
      <c r="J483" s="109"/>
      <c r="K483" s="486"/>
      <c r="L483" s="486"/>
      <c r="M483" s="486"/>
      <c r="N483" s="1153">
        <f t="shared" si="32"/>
        <v>0</v>
      </c>
      <c r="O483" s="1153">
        <f t="shared" si="33"/>
        <v>0</v>
      </c>
    </row>
    <row r="484" spans="1:15" s="13" customFormat="1" outlineLevel="1">
      <c r="A484" s="400">
        <v>477</v>
      </c>
      <c r="B484" s="397">
        <v>16500501</v>
      </c>
      <c r="C484" s="109" t="s">
        <v>1564</v>
      </c>
      <c r="D484" s="969">
        <f>+[5]BS!Q484</f>
        <v>0</v>
      </c>
      <c r="E484" s="109"/>
      <c r="F484" s="486">
        <f t="shared" ref="F484:F515" si="34">+D484</f>
        <v>0</v>
      </c>
      <c r="G484" s="486"/>
      <c r="H484" s="486"/>
      <c r="I484" s="486"/>
      <c r="J484" s="109"/>
      <c r="K484" s="486"/>
      <c r="L484" s="486"/>
      <c r="M484" s="486"/>
      <c r="N484" s="1153">
        <f t="shared" si="32"/>
        <v>0</v>
      </c>
      <c r="O484" s="1153">
        <f t="shared" si="33"/>
        <v>0</v>
      </c>
    </row>
    <row r="485" spans="1:15" s="13" customFormat="1" outlineLevel="1">
      <c r="A485" s="400">
        <v>478</v>
      </c>
      <c r="B485" s="397">
        <v>16500532</v>
      </c>
      <c r="C485" s="109" t="s">
        <v>2822</v>
      </c>
      <c r="D485" s="969">
        <f>+[5]BS!Q485</f>
        <v>586438.80208333337</v>
      </c>
      <c r="E485" s="109"/>
      <c r="F485" s="486">
        <f t="shared" si="34"/>
        <v>586438.80208333337</v>
      </c>
      <c r="G485" s="486"/>
      <c r="H485" s="486"/>
      <c r="I485" s="486"/>
      <c r="J485" s="109"/>
      <c r="K485" s="486"/>
      <c r="L485" s="486"/>
      <c r="M485" s="486"/>
      <c r="N485" s="1153">
        <f t="shared" si="32"/>
        <v>0</v>
      </c>
      <c r="O485" s="1153">
        <f t="shared" si="33"/>
        <v>0</v>
      </c>
    </row>
    <row r="486" spans="1:15" s="13" customFormat="1" outlineLevel="1">
      <c r="A486" s="400">
        <v>479</v>
      </c>
      <c r="B486" s="397">
        <v>16500551</v>
      </c>
      <c r="C486" s="109" t="s">
        <v>772</v>
      </c>
      <c r="D486" s="969">
        <f>+[5]BS!Q486</f>
        <v>0</v>
      </c>
      <c r="E486" s="109"/>
      <c r="F486" s="486">
        <f t="shared" si="34"/>
        <v>0</v>
      </c>
      <c r="G486" s="486"/>
      <c r="H486" s="486"/>
      <c r="I486" s="486"/>
      <c r="J486" s="109"/>
      <c r="K486" s="486"/>
      <c r="L486" s="486"/>
      <c r="M486" s="486"/>
      <c r="N486" s="1153">
        <f t="shared" si="32"/>
        <v>0</v>
      </c>
      <c r="O486" s="1153">
        <f t="shared" si="33"/>
        <v>0</v>
      </c>
    </row>
    <row r="487" spans="1:15" s="13" customFormat="1" outlineLevel="1">
      <c r="A487" s="400">
        <v>480</v>
      </c>
      <c r="B487" s="397">
        <v>16500553</v>
      </c>
      <c r="C487" s="109" t="s">
        <v>1565</v>
      </c>
      <c r="D487" s="969">
        <f>+[5]BS!Q487</f>
        <v>6760.041666666667</v>
      </c>
      <c r="E487" s="109"/>
      <c r="F487" s="486">
        <f t="shared" si="34"/>
        <v>6760.041666666667</v>
      </c>
      <c r="G487" s="486"/>
      <c r="H487" s="486"/>
      <c r="I487" s="486"/>
      <c r="J487" s="109"/>
      <c r="K487" s="486"/>
      <c r="L487" s="486"/>
      <c r="M487" s="486"/>
      <c r="N487" s="1153">
        <f t="shared" si="32"/>
        <v>0</v>
      </c>
      <c r="O487" s="1153">
        <f t="shared" si="33"/>
        <v>0</v>
      </c>
    </row>
    <row r="488" spans="1:15" s="13" customFormat="1" outlineLevel="1">
      <c r="A488" s="400">
        <v>481</v>
      </c>
      <c r="B488" s="397">
        <v>16500563</v>
      </c>
      <c r="C488" s="109" t="s">
        <v>758</v>
      </c>
      <c r="D488" s="969">
        <f>+[5]BS!Q488</f>
        <v>81223.847916666666</v>
      </c>
      <c r="E488" s="109"/>
      <c r="F488" s="486">
        <f t="shared" si="34"/>
        <v>81223.847916666666</v>
      </c>
      <c r="G488" s="486"/>
      <c r="H488" s="486"/>
      <c r="I488" s="486"/>
      <c r="J488" s="109"/>
      <c r="K488" s="486"/>
      <c r="L488" s="486"/>
      <c r="M488" s="486"/>
      <c r="N488" s="1153">
        <f t="shared" si="32"/>
        <v>0</v>
      </c>
      <c r="O488" s="1153">
        <f t="shared" si="33"/>
        <v>0</v>
      </c>
    </row>
    <row r="489" spans="1:15" s="13" customFormat="1" outlineLevel="1">
      <c r="A489" s="400">
        <v>482</v>
      </c>
      <c r="B489" s="397">
        <v>16500573</v>
      </c>
      <c r="C489" s="109" t="s">
        <v>203</v>
      </c>
      <c r="D489" s="969">
        <f>+[5]BS!Q489</f>
        <v>0</v>
      </c>
      <c r="E489" s="109"/>
      <c r="F489" s="486">
        <f t="shared" si="34"/>
        <v>0</v>
      </c>
      <c r="G489" s="486"/>
      <c r="H489" s="486"/>
      <c r="I489" s="486"/>
      <c r="J489" s="109"/>
      <c r="K489" s="486"/>
      <c r="L489" s="486"/>
      <c r="M489" s="486"/>
      <c r="N489" s="1153">
        <f t="shared" si="32"/>
        <v>0</v>
      </c>
      <c r="O489" s="1153">
        <f t="shared" si="33"/>
        <v>0</v>
      </c>
    </row>
    <row r="490" spans="1:15" s="13" customFormat="1" outlineLevel="1">
      <c r="A490" s="400">
        <v>483</v>
      </c>
      <c r="B490" s="397">
        <v>16500581</v>
      </c>
      <c r="C490" s="109" t="s">
        <v>1908</v>
      </c>
      <c r="D490" s="969">
        <f>+[5]BS!Q490</f>
        <v>0</v>
      </c>
      <c r="E490" s="109"/>
      <c r="F490" s="486">
        <f t="shared" si="34"/>
        <v>0</v>
      </c>
      <c r="G490" s="486"/>
      <c r="H490" s="486"/>
      <c r="I490" s="486"/>
      <c r="J490" s="109"/>
      <c r="K490" s="486"/>
      <c r="L490" s="486"/>
      <c r="M490" s="486"/>
      <c r="N490" s="1153">
        <f t="shared" si="32"/>
        <v>0</v>
      </c>
      <c r="O490" s="1153">
        <f t="shared" si="33"/>
        <v>0</v>
      </c>
    </row>
    <row r="491" spans="1:15" s="13" customFormat="1" outlineLevel="1">
      <c r="A491" s="400">
        <v>484</v>
      </c>
      <c r="B491" s="397">
        <v>16500582</v>
      </c>
      <c r="C491" s="109" t="s">
        <v>1909</v>
      </c>
      <c r="D491" s="969">
        <f>+[5]BS!Q491</f>
        <v>0</v>
      </c>
      <c r="E491" s="109"/>
      <c r="F491" s="486">
        <f t="shared" si="34"/>
        <v>0</v>
      </c>
      <c r="G491" s="486"/>
      <c r="H491" s="486"/>
      <c r="I491" s="486"/>
      <c r="J491" s="109"/>
      <c r="K491" s="486"/>
      <c r="L491" s="486"/>
      <c r="M491" s="486"/>
      <c r="N491" s="1153">
        <f t="shared" si="32"/>
        <v>0</v>
      </c>
      <c r="O491" s="1153">
        <f t="shared" si="33"/>
        <v>0</v>
      </c>
    </row>
    <row r="492" spans="1:15" s="13" customFormat="1" outlineLevel="1">
      <c r="A492" s="400">
        <v>485</v>
      </c>
      <c r="B492" s="397">
        <v>16500583</v>
      </c>
      <c r="C492" s="109" t="s">
        <v>1067</v>
      </c>
      <c r="D492" s="969">
        <f>+[5]BS!Q492</f>
        <v>110450.01541666665</v>
      </c>
      <c r="E492" s="109"/>
      <c r="F492" s="486">
        <f t="shared" si="34"/>
        <v>110450.01541666665</v>
      </c>
      <c r="G492" s="486"/>
      <c r="H492" s="486"/>
      <c r="I492" s="486"/>
      <c r="J492" s="109"/>
      <c r="K492" s="486"/>
      <c r="L492" s="486"/>
      <c r="M492" s="486"/>
      <c r="N492" s="1153">
        <f t="shared" si="32"/>
        <v>0</v>
      </c>
      <c r="O492" s="1153">
        <f t="shared" si="33"/>
        <v>0</v>
      </c>
    </row>
    <row r="493" spans="1:15" s="13" customFormat="1" outlineLevel="1">
      <c r="A493" s="400">
        <v>486</v>
      </c>
      <c r="B493" s="321">
        <v>16500591</v>
      </c>
      <c r="C493" s="109" t="s">
        <v>959</v>
      </c>
      <c r="D493" s="969">
        <f>+[5]BS!Q493</f>
        <v>59163.98750000001</v>
      </c>
      <c r="E493" s="109"/>
      <c r="F493" s="486">
        <f t="shared" si="34"/>
        <v>59163.98750000001</v>
      </c>
      <c r="G493" s="486"/>
      <c r="H493" s="486"/>
      <c r="I493" s="486"/>
      <c r="J493" s="109"/>
      <c r="K493" s="486"/>
      <c r="L493" s="486"/>
      <c r="M493" s="486"/>
      <c r="N493" s="1153">
        <f t="shared" si="32"/>
        <v>0</v>
      </c>
      <c r="O493" s="1153">
        <f t="shared" si="33"/>
        <v>0</v>
      </c>
    </row>
    <row r="494" spans="1:15" s="13" customFormat="1" outlineLevel="1">
      <c r="A494" s="400">
        <v>487</v>
      </c>
      <c r="B494" s="397">
        <v>16500593</v>
      </c>
      <c r="C494" s="109" t="s">
        <v>1068</v>
      </c>
      <c r="D494" s="969">
        <f>+[5]BS!Q494</f>
        <v>0</v>
      </c>
      <c r="E494" s="109"/>
      <c r="F494" s="486">
        <f t="shared" si="34"/>
        <v>0</v>
      </c>
      <c r="G494" s="486"/>
      <c r="H494" s="486"/>
      <c r="I494" s="486"/>
      <c r="J494" s="109"/>
      <c r="K494" s="486"/>
      <c r="L494" s="486"/>
      <c r="M494" s="486"/>
      <c r="N494" s="1153">
        <f t="shared" si="32"/>
        <v>0</v>
      </c>
      <c r="O494" s="1153">
        <f t="shared" si="33"/>
        <v>0</v>
      </c>
    </row>
    <row r="495" spans="1:15" s="13" customFormat="1" outlineLevel="1">
      <c r="A495" s="400">
        <v>488</v>
      </c>
      <c r="B495" s="397">
        <v>16500601</v>
      </c>
      <c r="C495" s="109" t="s">
        <v>927</v>
      </c>
      <c r="D495" s="969">
        <f>+[5]BS!Q495</f>
        <v>252670.11041666669</v>
      </c>
      <c r="E495" s="109"/>
      <c r="F495" s="486">
        <f t="shared" si="34"/>
        <v>252670.11041666669</v>
      </c>
      <c r="G495" s="486"/>
      <c r="H495" s="486"/>
      <c r="I495" s="486"/>
      <c r="J495" s="109"/>
      <c r="K495" s="486"/>
      <c r="L495" s="486"/>
      <c r="M495" s="486"/>
      <c r="N495" s="1153">
        <f t="shared" si="32"/>
        <v>0</v>
      </c>
      <c r="O495" s="1153">
        <f t="shared" si="33"/>
        <v>0</v>
      </c>
    </row>
    <row r="496" spans="1:15" s="13" customFormat="1" outlineLevel="1">
      <c r="A496" s="400">
        <v>489</v>
      </c>
      <c r="B496" s="397">
        <v>16500611</v>
      </c>
      <c r="C496" s="109" t="s">
        <v>759</v>
      </c>
      <c r="D496" s="969">
        <f>+[5]BS!Q496</f>
        <v>327748.67041666666</v>
      </c>
      <c r="E496" s="109"/>
      <c r="F496" s="486">
        <f t="shared" si="34"/>
        <v>327748.67041666666</v>
      </c>
      <c r="G496" s="486"/>
      <c r="H496" s="486"/>
      <c r="I496" s="486"/>
      <c r="J496" s="109"/>
      <c r="K496" s="486"/>
      <c r="L496" s="486"/>
      <c r="M496" s="486"/>
      <c r="N496" s="1153">
        <f t="shared" si="32"/>
        <v>0</v>
      </c>
      <c r="O496" s="1153">
        <f t="shared" si="33"/>
        <v>0</v>
      </c>
    </row>
    <row r="497" spans="1:15" s="13" customFormat="1" outlineLevel="1">
      <c r="A497" s="400">
        <v>490</v>
      </c>
      <c r="B497" s="397">
        <v>16500612</v>
      </c>
      <c r="C497" s="109" t="s">
        <v>1077</v>
      </c>
      <c r="D497" s="969">
        <f>+[5]BS!Q497</f>
        <v>206185.79666666663</v>
      </c>
      <c r="E497" s="109"/>
      <c r="F497" s="486">
        <f t="shared" si="34"/>
        <v>206185.79666666663</v>
      </c>
      <c r="G497" s="486"/>
      <c r="H497" s="486"/>
      <c r="I497" s="486"/>
      <c r="J497" s="109"/>
      <c r="K497" s="486"/>
      <c r="L497" s="486"/>
      <c r="M497" s="486"/>
      <c r="N497" s="1153">
        <f t="shared" si="32"/>
        <v>0</v>
      </c>
      <c r="O497" s="1153">
        <f t="shared" si="33"/>
        <v>0</v>
      </c>
    </row>
    <row r="498" spans="1:15" s="13" customFormat="1" outlineLevel="1">
      <c r="A498" s="400">
        <v>491</v>
      </c>
      <c r="B498" s="971">
        <v>16500621</v>
      </c>
      <c r="C498" s="972" t="s">
        <v>1983</v>
      </c>
      <c r="D498" s="969">
        <f>+[5]BS!Q498</f>
        <v>0</v>
      </c>
      <c r="E498" s="109"/>
      <c r="F498" s="486">
        <f t="shared" si="34"/>
        <v>0</v>
      </c>
      <c r="G498" s="486"/>
      <c r="H498" s="486"/>
      <c r="I498" s="486"/>
      <c r="J498" s="109"/>
      <c r="K498" s="486"/>
      <c r="L498" s="486"/>
      <c r="M498" s="486"/>
      <c r="N498" s="1153">
        <f t="shared" si="32"/>
        <v>0</v>
      </c>
      <c r="O498" s="1153">
        <f t="shared" si="33"/>
        <v>0</v>
      </c>
    </row>
    <row r="499" spans="1:15" s="13" customFormat="1" outlineLevel="1">
      <c r="A499" s="400">
        <v>492</v>
      </c>
      <c r="B499" s="397">
        <v>16500622</v>
      </c>
      <c r="C499" s="109" t="s">
        <v>1868</v>
      </c>
      <c r="D499" s="969">
        <f>+[5]BS!Q499</f>
        <v>40034.087500000001</v>
      </c>
      <c r="E499" s="109"/>
      <c r="F499" s="486">
        <f t="shared" si="34"/>
        <v>40034.087500000001</v>
      </c>
      <c r="G499" s="486"/>
      <c r="H499" s="486"/>
      <c r="I499" s="486"/>
      <c r="J499" s="109"/>
      <c r="K499" s="486"/>
      <c r="L499" s="486"/>
      <c r="M499" s="486"/>
      <c r="N499" s="1153">
        <f t="shared" si="32"/>
        <v>0</v>
      </c>
      <c r="O499" s="1153">
        <f t="shared" si="33"/>
        <v>0</v>
      </c>
    </row>
    <row r="500" spans="1:15" s="13" customFormat="1" outlineLevel="1">
      <c r="A500" s="400">
        <v>493</v>
      </c>
      <c r="B500" s="397">
        <v>16500623</v>
      </c>
      <c r="C500" s="109" t="s">
        <v>263</v>
      </c>
      <c r="D500" s="969">
        <f>+[5]BS!Q500</f>
        <v>34063.090416666666</v>
      </c>
      <c r="E500" s="109"/>
      <c r="F500" s="486">
        <f t="shared" si="34"/>
        <v>34063.090416666666</v>
      </c>
      <c r="G500" s="486"/>
      <c r="H500" s="486"/>
      <c r="I500" s="486"/>
      <c r="J500" s="109"/>
      <c r="K500" s="486"/>
      <c r="L500" s="486"/>
      <c r="M500" s="486"/>
      <c r="N500" s="1153">
        <f t="shared" si="32"/>
        <v>0</v>
      </c>
      <c r="O500" s="1153">
        <f t="shared" si="33"/>
        <v>0</v>
      </c>
    </row>
    <row r="501" spans="1:15" s="13" customFormat="1" outlineLevel="1">
      <c r="A501" s="400">
        <v>494</v>
      </c>
      <c r="B501" s="397">
        <v>16500631</v>
      </c>
      <c r="C501" s="109" t="s">
        <v>2216</v>
      </c>
      <c r="D501" s="969">
        <f>+[5]BS!Q501</f>
        <v>0</v>
      </c>
      <c r="E501" s="109"/>
      <c r="F501" s="486">
        <f t="shared" si="34"/>
        <v>0</v>
      </c>
      <c r="G501" s="486"/>
      <c r="H501" s="486"/>
      <c r="I501" s="486"/>
      <c r="J501" s="109"/>
      <c r="K501" s="486"/>
      <c r="L501" s="486"/>
      <c r="M501" s="486"/>
      <c r="N501" s="1153">
        <f t="shared" si="32"/>
        <v>0</v>
      </c>
      <c r="O501" s="1153">
        <f t="shared" si="33"/>
        <v>0</v>
      </c>
    </row>
    <row r="502" spans="1:15" s="13" customFormat="1" outlineLevel="1">
      <c r="A502" s="400">
        <v>495</v>
      </c>
      <c r="B502" s="397">
        <v>16500632</v>
      </c>
      <c r="C502" s="109" t="s">
        <v>2215</v>
      </c>
      <c r="D502" s="969">
        <f>+[5]BS!Q502</f>
        <v>0</v>
      </c>
      <c r="E502" s="109"/>
      <c r="F502" s="486">
        <f t="shared" si="34"/>
        <v>0</v>
      </c>
      <c r="G502" s="486"/>
      <c r="H502" s="486"/>
      <c r="I502" s="486"/>
      <c r="J502" s="109"/>
      <c r="K502" s="486"/>
      <c r="L502" s="486"/>
      <c r="M502" s="486"/>
      <c r="N502" s="1153">
        <f t="shared" si="32"/>
        <v>0</v>
      </c>
      <c r="O502" s="1153">
        <f t="shared" si="33"/>
        <v>0</v>
      </c>
    </row>
    <row r="503" spans="1:15" s="13" customFormat="1" outlineLevel="1">
      <c r="A503" s="400">
        <v>496</v>
      </c>
      <c r="B503" s="397">
        <v>16500633</v>
      </c>
      <c r="C503" s="109" t="s">
        <v>1531</v>
      </c>
      <c r="D503" s="969">
        <f>+[5]BS!Q503</f>
        <v>112416.65083333333</v>
      </c>
      <c r="E503" s="109"/>
      <c r="F503" s="486">
        <f t="shared" si="34"/>
        <v>112416.65083333333</v>
      </c>
      <c r="G503" s="486"/>
      <c r="H503" s="486"/>
      <c r="I503" s="486"/>
      <c r="J503" s="109"/>
      <c r="K503" s="486"/>
      <c r="L503" s="486"/>
      <c r="M503" s="486"/>
      <c r="N503" s="1153">
        <f t="shared" si="32"/>
        <v>0</v>
      </c>
      <c r="O503" s="1153">
        <f t="shared" si="33"/>
        <v>0</v>
      </c>
    </row>
    <row r="504" spans="1:15" s="13" customFormat="1" outlineLevel="1">
      <c r="A504" s="400">
        <v>497</v>
      </c>
      <c r="B504" s="397">
        <v>16500641</v>
      </c>
      <c r="C504" s="982" t="s">
        <v>1942</v>
      </c>
      <c r="D504" s="969">
        <f>+[5]BS!Q504</f>
        <v>0</v>
      </c>
      <c r="E504" s="109"/>
      <c r="F504" s="486">
        <f t="shared" si="34"/>
        <v>0</v>
      </c>
      <c r="G504" s="486"/>
      <c r="H504" s="486"/>
      <c r="I504" s="486"/>
      <c r="J504" s="109"/>
      <c r="K504" s="486"/>
      <c r="L504" s="486"/>
      <c r="M504" s="486"/>
      <c r="N504" s="1153">
        <f t="shared" si="32"/>
        <v>0</v>
      </c>
      <c r="O504" s="1153">
        <f t="shared" si="33"/>
        <v>0</v>
      </c>
    </row>
    <row r="505" spans="1:15" s="13" customFormat="1" outlineLevel="1">
      <c r="A505" s="400">
        <v>498</v>
      </c>
      <c r="B505" s="397">
        <v>16500643</v>
      </c>
      <c r="C505" s="982" t="s">
        <v>189</v>
      </c>
      <c r="D505" s="969">
        <f>+[5]BS!Q505</f>
        <v>18250</v>
      </c>
      <c r="E505" s="109"/>
      <c r="F505" s="486">
        <f t="shared" si="34"/>
        <v>18250</v>
      </c>
      <c r="G505" s="486"/>
      <c r="H505" s="486"/>
      <c r="I505" s="486"/>
      <c r="J505" s="109"/>
      <c r="K505" s="486"/>
      <c r="L505" s="486"/>
      <c r="M505" s="486"/>
      <c r="N505" s="1153">
        <f t="shared" si="32"/>
        <v>0</v>
      </c>
      <c r="O505" s="1153">
        <f t="shared" si="33"/>
        <v>0</v>
      </c>
    </row>
    <row r="506" spans="1:15" s="13" customFormat="1" outlineLevel="1">
      <c r="A506" s="400">
        <v>499</v>
      </c>
      <c r="B506" s="280">
        <v>16500651</v>
      </c>
      <c r="C506" s="280" t="s">
        <v>479</v>
      </c>
      <c r="D506" s="969">
        <f>+[5]BS!Q506</f>
        <v>217142.32250000001</v>
      </c>
      <c r="E506" s="109"/>
      <c r="F506" s="486">
        <f t="shared" si="34"/>
        <v>217142.32250000001</v>
      </c>
      <c r="G506" s="486"/>
      <c r="H506" s="486"/>
      <c r="I506" s="486"/>
      <c r="J506" s="109"/>
      <c r="K506" s="486"/>
      <c r="L506" s="486"/>
      <c r="M506" s="486"/>
      <c r="N506" s="1153">
        <f t="shared" si="32"/>
        <v>0</v>
      </c>
      <c r="O506" s="1153">
        <f t="shared" si="33"/>
        <v>0</v>
      </c>
    </row>
    <row r="507" spans="1:15" s="13" customFormat="1" outlineLevel="1">
      <c r="A507" s="400">
        <v>500</v>
      </c>
      <c r="B507" s="397">
        <v>16500653</v>
      </c>
      <c r="C507" s="982" t="s">
        <v>1579</v>
      </c>
      <c r="D507" s="969">
        <f>+[5]BS!Q507</f>
        <v>0</v>
      </c>
      <c r="E507" s="109"/>
      <c r="F507" s="486">
        <f t="shared" si="34"/>
        <v>0</v>
      </c>
      <c r="G507" s="486"/>
      <c r="H507" s="486"/>
      <c r="I507" s="486"/>
      <c r="J507" s="109"/>
      <c r="K507" s="486"/>
      <c r="L507" s="486"/>
      <c r="M507" s="486"/>
      <c r="N507" s="1153">
        <f t="shared" si="32"/>
        <v>0</v>
      </c>
      <c r="O507" s="1153">
        <f t="shared" si="33"/>
        <v>0</v>
      </c>
    </row>
    <row r="508" spans="1:15" s="13" customFormat="1" outlineLevel="1">
      <c r="A508" s="400">
        <v>501</v>
      </c>
      <c r="B508" s="280">
        <v>16500661</v>
      </c>
      <c r="C508" s="280" t="s">
        <v>480</v>
      </c>
      <c r="D508" s="969">
        <f>+[5]BS!Q508</f>
        <v>469773.42124999996</v>
      </c>
      <c r="E508" s="109"/>
      <c r="F508" s="486">
        <f t="shared" si="34"/>
        <v>469773.42124999996</v>
      </c>
      <c r="G508" s="486"/>
      <c r="H508" s="486"/>
      <c r="I508" s="486"/>
      <c r="J508" s="109"/>
      <c r="K508" s="486"/>
      <c r="L508" s="486"/>
      <c r="M508" s="486"/>
      <c r="N508" s="1153">
        <f t="shared" si="32"/>
        <v>0</v>
      </c>
      <c r="O508" s="1153">
        <f t="shared" si="33"/>
        <v>0</v>
      </c>
    </row>
    <row r="509" spans="1:15" s="13" customFormat="1" outlineLevel="1">
      <c r="A509" s="400">
        <v>502</v>
      </c>
      <c r="B509" s="397">
        <v>16500663</v>
      </c>
      <c r="C509" s="982" t="s">
        <v>1492</v>
      </c>
      <c r="D509" s="969">
        <f>+[5]BS!Q509</f>
        <v>0</v>
      </c>
      <c r="E509" s="109"/>
      <c r="F509" s="486">
        <f t="shared" si="34"/>
        <v>0</v>
      </c>
      <c r="G509" s="486"/>
      <c r="H509" s="486"/>
      <c r="I509" s="486"/>
      <c r="J509" s="109"/>
      <c r="K509" s="486"/>
      <c r="L509" s="486"/>
      <c r="M509" s="486"/>
      <c r="N509" s="1153">
        <f t="shared" si="32"/>
        <v>0</v>
      </c>
      <c r="O509" s="1153">
        <f t="shared" si="33"/>
        <v>0</v>
      </c>
    </row>
    <row r="510" spans="1:15" s="13" customFormat="1" outlineLevel="1">
      <c r="A510" s="400">
        <v>503</v>
      </c>
      <c r="B510" s="280">
        <v>16500671</v>
      </c>
      <c r="C510" s="280" t="s">
        <v>481</v>
      </c>
      <c r="D510" s="969">
        <f>+[5]BS!Q510</f>
        <v>453102.27208333329</v>
      </c>
      <c r="E510" s="109"/>
      <c r="F510" s="486">
        <f t="shared" si="34"/>
        <v>453102.27208333329</v>
      </c>
      <c r="G510" s="486"/>
      <c r="H510" s="486"/>
      <c r="I510" s="486"/>
      <c r="J510" s="109"/>
      <c r="K510" s="486"/>
      <c r="L510" s="486"/>
      <c r="M510" s="486"/>
      <c r="N510" s="1153">
        <f t="shared" si="32"/>
        <v>0</v>
      </c>
      <c r="O510" s="1153">
        <f t="shared" si="33"/>
        <v>0</v>
      </c>
    </row>
    <row r="511" spans="1:15" s="13" customFormat="1" outlineLevel="1">
      <c r="A511" s="400">
        <v>504</v>
      </c>
      <c r="B511" s="280">
        <v>16500673</v>
      </c>
      <c r="C511" s="280" t="s">
        <v>2055</v>
      </c>
      <c r="D511" s="969">
        <f>+[5]BS!Q511</f>
        <v>103867.38374999999</v>
      </c>
      <c r="E511" s="109"/>
      <c r="F511" s="486">
        <f t="shared" si="34"/>
        <v>103867.38374999999</v>
      </c>
      <c r="G511" s="486"/>
      <c r="H511" s="486"/>
      <c r="I511" s="486"/>
      <c r="J511" s="109"/>
      <c r="K511" s="486"/>
      <c r="L511" s="486"/>
      <c r="M511" s="486"/>
      <c r="N511" s="1153">
        <f t="shared" si="32"/>
        <v>0</v>
      </c>
      <c r="O511" s="1153">
        <f t="shared" si="33"/>
        <v>0</v>
      </c>
    </row>
    <row r="512" spans="1:15" s="13" customFormat="1" outlineLevel="1">
      <c r="A512" s="400">
        <v>505</v>
      </c>
      <c r="B512" s="397">
        <v>16500681</v>
      </c>
      <c r="C512" s="109" t="s">
        <v>1468</v>
      </c>
      <c r="D512" s="969">
        <f>+[5]BS!Q512</f>
        <v>13313.510416666666</v>
      </c>
      <c r="E512" s="109"/>
      <c r="F512" s="486">
        <f t="shared" si="34"/>
        <v>13313.510416666666</v>
      </c>
      <c r="G512" s="486"/>
      <c r="H512" s="486"/>
      <c r="I512" s="486"/>
      <c r="J512" s="109"/>
      <c r="K512" s="486"/>
      <c r="L512" s="486"/>
      <c r="M512" s="486"/>
      <c r="N512" s="1153">
        <f t="shared" si="32"/>
        <v>0</v>
      </c>
      <c r="O512" s="1153">
        <f t="shared" si="33"/>
        <v>0</v>
      </c>
    </row>
    <row r="513" spans="1:15" s="13" customFormat="1" outlineLevel="1">
      <c r="A513" s="400">
        <v>506</v>
      </c>
      <c r="B513" s="397">
        <v>16500683</v>
      </c>
      <c r="C513" s="109" t="s">
        <v>2882</v>
      </c>
      <c r="D513" s="969">
        <f>+[5]BS!Q513</f>
        <v>3193.75</v>
      </c>
      <c r="E513" s="109"/>
      <c r="F513" s="486">
        <f t="shared" si="34"/>
        <v>3193.75</v>
      </c>
      <c r="G513" s="486"/>
      <c r="H513" s="486"/>
      <c r="I513" s="486"/>
      <c r="J513" s="109"/>
      <c r="K513" s="486"/>
      <c r="L513" s="486"/>
      <c r="M513" s="486"/>
      <c r="N513" s="1153">
        <f t="shared" si="32"/>
        <v>0</v>
      </c>
      <c r="O513" s="1153">
        <f t="shared" si="33"/>
        <v>0</v>
      </c>
    </row>
    <row r="514" spans="1:15" s="13" customFormat="1" outlineLevel="1">
      <c r="A514" s="400">
        <v>507</v>
      </c>
      <c r="B514" s="397">
        <v>16500691</v>
      </c>
      <c r="C514" s="109" t="s">
        <v>2422</v>
      </c>
      <c r="D514" s="969">
        <f>+[5]BS!Q514</f>
        <v>0</v>
      </c>
      <c r="E514" s="109"/>
      <c r="F514" s="486">
        <f t="shared" si="34"/>
        <v>0</v>
      </c>
      <c r="G514" s="486"/>
      <c r="H514" s="486"/>
      <c r="I514" s="486"/>
      <c r="J514" s="109"/>
      <c r="K514" s="486"/>
      <c r="L514" s="486"/>
      <c r="M514" s="486"/>
      <c r="N514" s="1153">
        <f t="shared" si="32"/>
        <v>0</v>
      </c>
      <c r="O514" s="1153">
        <f t="shared" si="33"/>
        <v>0</v>
      </c>
    </row>
    <row r="515" spans="1:15" s="13" customFormat="1" outlineLevel="1">
      <c r="A515" s="400">
        <v>508</v>
      </c>
      <c r="B515" s="397">
        <v>16500693</v>
      </c>
      <c r="C515" s="109" t="s">
        <v>2236</v>
      </c>
      <c r="D515" s="969">
        <f>+[5]BS!Q515</f>
        <v>149321.77291666667</v>
      </c>
      <c r="E515" s="109"/>
      <c r="F515" s="486">
        <f t="shared" si="34"/>
        <v>149321.77291666667</v>
      </c>
      <c r="G515" s="486"/>
      <c r="H515" s="486"/>
      <c r="I515" s="486"/>
      <c r="J515" s="109"/>
      <c r="K515" s="486"/>
      <c r="L515" s="486"/>
      <c r="M515" s="486"/>
      <c r="N515" s="1153">
        <f t="shared" si="32"/>
        <v>0</v>
      </c>
      <c r="O515" s="1153">
        <f t="shared" si="33"/>
        <v>0</v>
      </c>
    </row>
    <row r="516" spans="1:15" s="13" customFormat="1" outlineLevel="1">
      <c r="A516" s="400">
        <v>509</v>
      </c>
      <c r="B516" s="280">
        <v>16500701</v>
      </c>
      <c r="C516" s="280" t="s">
        <v>98</v>
      </c>
      <c r="D516" s="969">
        <f>+[5]BS!Q516</f>
        <v>0</v>
      </c>
      <c r="E516" s="109"/>
      <c r="F516" s="486">
        <f t="shared" ref="F516:F533" si="35">+D516</f>
        <v>0</v>
      </c>
      <c r="G516" s="486"/>
      <c r="H516" s="486"/>
      <c r="I516" s="486"/>
      <c r="J516" s="109"/>
      <c r="K516" s="486"/>
      <c r="L516" s="486"/>
      <c r="M516" s="486"/>
      <c r="N516" s="1153">
        <f t="shared" si="32"/>
        <v>0</v>
      </c>
      <c r="O516" s="1153">
        <f t="shared" si="33"/>
        <v>0</v>
      </c>
    </row>
    <row r="517" spans="1:15" s="13" customFormat="1" outlineLevel="1">
      <c r="A517" s="400">
        <v>510</v>
      </c>
      <c r="B517" s="280">
        <v>16500703</v>
      </c>
      <c r="C517" s="280" t="s">
        <v>2264</v>
      </c>
      <c r="D517" s="969">
        <f>+[5]BS!Q517</f>
        <v>34793.383333333339</v>
      </c>
      <c r="E517" s="109"/>
      <c r="F517" s="486">
        <f t="shared" si="35"/>
        <v>34793.383333333339</v>
      </c>
      <c r="G517" s="486"/>
      <c r="H517" s="486"/>
      <c r="I517" s="486"/>
      <c r="J517" s="109"/>
      <c r="K517" s="486"/>
      <c r="L517" s="486"/>
      <c r="M517" s="486"/>
      <c r="N517" s="1153">
        <f t="shared" si="32"/>
        <v>0</v>
      </c>
      <c r="O517" s="1153">
        <f t="shared" si="33"/>
        <v>0</v>
      </c>
    </row>
    <row r="518" spans="1:15" s="13" customFormat="1" outlineLevel="1">
      <c r="A518" s="400">
        <v>511</v>
      </c>
      <c r="B518" s="280">
        <v>16500711</v>
      </c>
      <c r="C518" s="280" t="s">
        <v>99</v>
      </c>
      <c r="D518" s="969">
        <f>+[5]BS!Q518</f>
        <v>0</v>
      </c>
      <c r="E518" s="109"/>
      <c r="F518" s="486">
        <f t="shared" si="35"/>
        <v>0</v>
      </c>
      <c r="G518" s="486"/>
      <c r="H518" s="486"/>
      <c r="I518" s="486"/>
      <c r="J518" s="109"/>
      <c r="K518" s="486"/>
      <c r="L518" s="486"/>
      <c r="M518" s="486"/>
      <c r="N518" s="1153">
        <f t="shared" si="32"/>
        <v>0</v>
      </c>
      <c r="O518" s="1153">
        <f t="shared" si="33"/>
        <v>0</v>
      </c>
    </row>
    <row r="519" spans="1:15" s="13" customFormat="1" outlineLevel="1">
      <c r="A519" s="400">
        <v>512</v>
      </c>
      <c r="B519" s="397">
        <v>16500713</v>
      </c>
      <c r="C519" s="982" t="s">
        <v>902</v>
      </c>
      <c r="D519" s="969">
        <f>+[5]BS!Q519</f>
        <v>0</v>
      </c>
      <c r="E519" s="109"/>
      <c r="F519" s="486">
        <f t="shared" si="35"/>
        <v>0</v>
      </c>
      <c r="G519" s="486"/>
      <c r="H519" s="486"/>
      <c r="I519" s="486"/>
      <c r="J519" s="109"/>
      <c r="K519" s="486"/>
      <c r="L519" s="486"/>
      <c r="M519" s="486"/>
      <c r="N519" s="1153">
        <f t="shared" si="32"/>
        <v>0</v>
      </c>
      <c r="O519" s="1153">
        <f t="shared" si="33"/>
        <v>0</v>
      </c>
    </row>
    <row r="520" spans="1:15" s="13" customFormat="1" outlineLevel="1">
      <c r="A520" s="400">
        <v>513</v>
      </c>
      <c r="B520" s="280">
        <v>16500721</v>
      </c>
      <c r="C520" s="280" t="s">
        <v>100</v>
      </c>
      <c r="D520" s="969">
        <f>+[5]BS!Q520</f>
        <v>0</v>
      </c>
      <c r="E520" s="109"/>
      <c r="F520" s="486">
        <f t="shared" si="35"/>
        <v>0</v>
      </c>
      <c r="G520" s="486"/>
      <c r="H520" s="486"/>
      <c r="I520" s="486"/>
      <c r="J520" s="109"/>
      <c r="K520" s="486"/>
      <c r="L520" s="486"/>
      <c r="M520" s="486"/>
      <c r="N520" s="1153">
        <f t="shared" si="32"/>
        <v>0</v>
      </c>
      <c r="O520" s="1153">
        <f t="shared" si="33"/>
        <v>0</v>
      </c>
    </row>
    <row r="521" spans="1:15" s="13" customFormat="1" outlineLevel="1">
      <c r="A521" s="400">
        <v>514</v>
      </c>
      <c r="B521" s="280">
        <v>16500723</v>
      </c>
      <c r="C521" s="280" t="s">
        <v>2265</v>
      </c>
      <c r="D521" s="969">
        <f>+[5]BS!Q521</f>
        <v>0</v>
      </c>
      <c r="E521" s="109"/>
      <c r="F521" s="486">
        <f t="shared" si="35"/>
        <v>0</v>
      </c>
      <c r="G521" s="486"/>
      <c r="H521" s="486"/>
      <c r="I521" s="486"/>
      <c r="J521" s="109"/>
      <c r="K521" s="486"/>
      <c r="L521" s="486"/>
      <c r="M521" s="486"/>
      <c r="N521" s="1153">
        <f t="shared" ref="N521:N584" si="36">SUM(K521:M521)</f>
        <v>0</v>
      </c>
      <c r="O521" s="1153">
        <f t="shared" ref="O521:O584" si="37">N521-I521</f>
        <v>0</v>
      </c>
    </row>
    <row r="522" spans="1:15" s="13" customFormat="1" outlineLevel="1">
      <c r="A522" s="400">
        <v>515</v>
      </c>
      <c r="B522" s="566">
        <v>16500731</v>
      </c>
      <c r="C522" s="109" t="s">
        <v>1398</v>
      </c>
      <c r="D522" s="969">
        <f>+[5]BS!Q522</f>
        <v>100606.16666666667</v>
      </c>
      <c r="E522" s="109"/>
      <c r="F522" s="486">
        <f t="shared" si="35"/>
        <v>100606.16666666667</v>
      </c>
      <c r="G522" s="486"/>
      <c r="H522" s="486"/>
      <c r="I522" s="486"/>
      <c r="J522" s="109"/>
      <c r="K522" s="486"/>
      <c r="L522" s="486"/>
      <c r="M522" s="486"/>
      <c r="N522" s="1153">
        <f t="shared" si="36"/>
        <v>0</v>
      </c>
      <c r="O522" s="1153">
        <f t="shared" si="37"/>
        <v>0</v>
      </c>
    </row>
    <row r="523" spans="1:15" s="13" customFormat="1" outlineLevel="1">
      <c r="A523" s="400">
        <v>516</v>
      </c>
      <c r="B523" s="566">
        <v>16500733</v>
      </c>
      <c r="C523" s="109" t="s">
        <v>2266</v>
      </c>
      <c r="D523" s="969">
        <f>+[5]BS!Q523</f>
        <v>0</v>
      </c>
      <c r="E523" s="109"/>
      <c r="F523" s="486">
        <f t="shared" si="35"/>
        <v>0</v>
      </c>
      <c r="G523" s="486"/>
      <c r="H523" s="486"/>
      <c r="I523" s="486"/>
      <c r="J523" s="109"/>
      <c r="K523" s="486"/>
      <c r="L523" s="486"/>
      <c r="M523" s="486"/>
      <c r="N523" s="1153">
        <f t="shared" si="36"/>
        <v>0</v>
      </c>
      <c r="O523" s="1153">
        <f t="shared" si="37"/>
        <v>0</v>
      </c>
    </row>
    <row r="524" spans="1:15" s="13" customFormat="1" outlineLevel="1">
      <c r="A524" s="400">
        <v>517</v>
      </c>
      <c r="B524" s="566">
        <v>16500741</v>
      </c>
      <c r="C524" s="109" t="s">
        <v>1399</v>
      </c>
      <c r="D524" s="969">
        <f>+[5]BS!Q524</f>
        <v>112800.85416666667</v>
      </c>
      <c r="E524" s="109"/>
      <c r="F524" s="486">
        <f t="shared" si="35"/>
        <v>112800.85416666667</v>
      </c>
      <c r="G524" s="486"/>
      <c r="H524" s="486"/>
      <c r="I524" s="486"/>
      <c r="J524" s="109"/>
      <c r="K524" s="486"/>
      <c r="L524" s="486"/>
      <c r="M524" s="486"/>
      <c r="N524" s="1153">
        <f t="shared" si="36"/>
        <v>0</v>
      </c>
      <c r="O524" s="1153">
        <f t="shared" si="37"/>
        <v>0</v>
      </c>
    </row>
    <row r="525" spans="1:15" s="13" customFormat="1" outlineLevel="1">
      <c r="A525" s="400">
        <v>518</v>
      </c>
      <c r="B525" s="566">
        <v>16500743</v>
      </c>
      <c r="C525" s="109" t="s">
        <v>2306</v>
      </c>
      <c r="D525" s="969">
        <f>+[5]BS!Q525</f>
        <v>75871.044999999998</v>
      </c>
      <c r="E525" s="109"/>
      <c r="F525" s="486">
        <f t="shared" si="35"/>
        <v>75871.044999999998</v>
      </c>
      <c r="G525" s="486"/>
      <c r="H525" s="486"/>
      <c r="I525" s="486"/>
      <c r="J525" s="109"/>
      <c r="K525" s="486"/>
      <c r="L525" s="486"/>
      <c r="M525" s="486"/>
      <c r="N525" s="1153">
        <f t="shared" si="36"/>
        <v>0</v>
      </c>
      <c r="O525" s="1153">
        <f t="shared" si="37"/>
        <v>0</v>
      </c>
    </row>
    <row r="526" spans="1:15" s="13" customFormat="1" outlineLevel="1">
      <c r="A526" s="400">
        <v>519</v>
      </c>
      <c r="B526" s="566">
        <v>16500751</v>
      </c>
      <c r="C526" s="983" t="s">
        <v>1400</v>
      </c>
      <c r="D526" s="969">
        <f>+[5]BS!Q526</f>
        <v>3264.6337500000004</v>
      </c>
      <c r="E526" s="109"/>
      <c r="F526" s="486">
        <f t="shared" si="35"/>
        <v>3264.6337500000004</v>
      </c>
      <c r="G526" s="486"/>
      <c r="H526" s="486"/>
      <c r="I526" s="486"/>
      <c r="J526" s="109"/>
      <c r="K526" s="486"/>
      <c r="L526" s="486"/>
      <c r="M526" s="486"/>
      <c r="N526" s="1153">
        <f t="shared" si="36"/>
        <v>0</v>
      </c>
      <c r="O526" s="1153">
        <f t="shared" si="37"/>
        <v>0</v>
      </c>
    </row>
    <row r="527" spans="1:15" s="13" customFormat="1" outlineLevel="1">
      <c r="A527" s="400">
        <v>520</v>
      </c>
      <c r="B527" s="566">
        <v>16500753</v>
      </c>
      <c r="C527" s="72" t="s">
        <v>2266</v>
      </c>
      <c r="D527" s="969">
        <f>+[5]BS!Q527</f>
        <v>445654.04666666669</v>
      </c>
      <c r="E527" s="109"/>
      <c r="F527" s="486">
        <f t="shared" si="35"/>
        <v>445654.04666666669</v>
      </c>
      <c r="G527" s="486"/>
      <c r="H527" s="486"/>
      <c r="I527" s="486"/>
      <c r="J527" s="109"/>
      <c r="K527" s="486"/>
      <c r="L527" s="486"/>
      <c r="M527" s="486"/>
      <c r="N527" s="1153">
        <f t="shared" si="36"/>
        <v>0</v>
      </c>
      <c r="O527" s="1153">
        <f t="shared" si="37"/>
        <v>0</v>
      </c>
    </row>
    <row r="528" spans="1:15" s="13" customFormat="1" outlineLevel="1">
      <c r="A528" s="400">
        <v>521</v>
      </c>
      <c r="B528" s="566">
        <v>16500761</v>
      </c>
      <c r="C528" s="109" t="s">
        <v>1401</v>
      </c>
      <c r="D528" s="969">
        <f>+[5]BS!Q528</f>
        <v>0</v>
      </c>
      <c r="E528" s="109"/>
      <c r="F528" s="486">
        <f t="shared" si="35"/>
        <v>0</v>
      </c>
      <c r="G528" s="486"/>
      <c r="H528" s="486"/>
      <c r="I528" s="486"/>
      <c r="J528" s="109"/>
      <c r="K528" s="486"/>
      <c r="L528" s="486"/>
      <c r="M528" s="486"/>
      <c r="N528" s="1153">
        <f t="shared" si="36"/>
        <v>0</v>
      </c>
      <c r="O528" s="1153">
        <f t="shared" si="37"/>
        <v>0</v>
      </c>
    </row>
    <row r="529" spans="1:15" s="13" customFormat="1" outlineLevel="1">
      <c r="A529" s="400">
        <v>522</v>
      </c>
      <c r="B529" s="566">
        <v>16500763</v>
      </c>
      <c r="C529" s="109" t="s">
        <v>2380</v>
      </c>
      <c r="D529" s="969">
        <f>+[5]BS!Q529</f>
        <v>58205.029583333329</v>
      </c>
      <c r="E529" s="109"/>
      <c r="F529" s="486">
        <f t="shared" si="35"/>
        <v>58205.029583333329</v>
      </c>
      <c r="G529" s="486"/>
      <c r="H529" s="486"/>
      <c r="I529" s="486"/>
      <c r="J529" s="109"/>
      <c r="K529" s="486"/>
      <c r="L529" s="486"/>
      <c r="M529" s="486"/>
      <c r="N529" s="1153">
        <f t="shared" si="36"/>
        <v>0</v>
      </c>
      <c r="O529" s="1153">
        <f t="shared" si="37"/>
        <v>0</v>
      </c>
    </row>
    <row r="530" spans="1:15" s="13" customFormat="1" outlineLevel="1">
      <c r="A530" s="400">
        <v>523</v>
      </c>
      <c r="B530" s="566">
        <v>16500771</v>
      </c>
      <c r="C530" s="109" t="s">
        <v>1402</v>
      </c>
      <c r="D530" s="969">
        <f>+[5]BS!Q530</f>
        <v>0</v>
      </c>
      <c r="E530" s="109"/>
      <c r="F530" s="486">
        <f t="shared" si="35"/>
        <v>0</v>
      </c>
      <c r="G530" s="486"/>
      <c r="H530" s="486"/>
      <c r="I530" s="486"/>
      <c r="J530" s="109"/>
      <c r="K530" s="486"/>
      <c r="L530" s="486"/>
      <c r="M530" s="486"/>
      <c r="N530" s="1153">
        <f t="shared" si="36"/>
        <v>0</v>
      </c>
      <c r="O530" s="1153">
        <f t="shared" si="37"/>
        <v>0</v>
      </c>
    </row>
    <row r="531" spans="1:15" s="13" customFormat="1" outlineLevel="1">
      <c r="A531" s="400">
        <v>524</v>
      </c>
      <c r="B531" s="566">
        <v>16500773</v>
      </c>
      <c r="C531" s="109" t="s">
        <v>2406</v>
      </c>
      <c r="D531" s="969">
        <f>+[5]BS!Q531</f>
        <v>0</v>
      </c>
      <c r="E531" s="109"/>
      <c r="F531" s="486">
        <f t="shared" si="35"/>
        <v>0</v>
      </c>
      <c r="G531" s="486"/>
      <c r="H531" s="486"/>
      <c r="I531" s="486"/>
      <c r="J531" s="109"/>
      <c r="K531" s="486"/>
      <c r="L531" s="486"/>
      <c r="M531" s="486"/>
      <c r="N531" s="1153">
        <f t="shared" si="36"/>
        <v>0</v>
      </c>
      <c r="O531" s="1153">
        <f t="shared" si="37"/>
        <v>0</v>
      </c>
    </row>
    <row r="532" spans="1:15" s="13" customFormat="1" outlineLevel="1">
      <c r="A532" s="400">
        <v>525</v>
      </c>
      <c r="B532" s="566">
        <v>16500781</v>
      </c>
      <c r="C532" s="109" t="s">
        <v>1403</v>
      </c>
      <c r="D532" s="969">
        <f>+[5]BS!Q532</f>
        <v>0</v>
      </c>
      <c r="E532" s="109"/>
      <c r="F532" s="486">
        <f t="shared" si="35"/>
        <v>0</v>
      </c>
      <c r="G532" s="486"/>
      <c r="H532" s="486"/>
      <c r="I532" s="486"/>
      <c r="J532" s="109"/>
      <c r="K532" s="486"/>
      <c r="L532" s="486"/>
      <c r="M532" s="486"/>
      <c r="N532" s="1153">
        <f t="shared" si="36"/>
        <v>0</v>
      </c>
      <c r="O532" s="1153">
        <f t="shared" si="37"/>
        <v>0</v>
      </c>
    </row>
    <row r="533" spans="1:15" s="13" customFormat="1" outlineLevel="1">
      <c r="A533" s="400">
        <v>526</v>
      </c>
      <c r="B533" s="566">
        <v>16500783</v>
      </c>
      <c r="C533" s="109" t="s">
        <v>2572</v>
      </c>
      <c r="D533" s="969">
        <f>+[5]BS!Q533</f>
        <v>50968.555</v>
      </c>
      <c r="E533" s="109"/>
      <c r="F533" s="486">
        <f t="shared" si="35"/>
        <v>50968.555</v>
      </c>
      <c r="G533" s="486"/>
      <c r="H533" s="486"/>
      <c r="I533" s="486"/>
      <c r="J533" s="109"/>
      <c r="K533" s="486"/>
      <c r="L533" s="486"/>
      <c r="M533" s="486"/>
      <c r="N533" s="1153">
        <f t="shared" si="36"/>
        <v>0</v>
      </c>
      <c r="O533" s="1153">
        <f t="shared" si="37"/>
        <v>0</v>
      </c>
    </row>
    <row r="534" spans="1:15" s="13" customFormat="1" outlineLevel="1">
      <c r="A534" s="400">
        <v>527</v>
      </c>
      <c r="B534" s="566">
        <v>16500791</v>
      </c>
      <c r="C534" s="109" t="s">
        <v>1397</v>
      </c>
      <c r="D534" s="969">
        <f>+[5]BS!Q534</f>
        <v>0</v>
      </c>
      <c r="E534" s="109"/>
      <c r="F534" s="486"/>
      <c r="G534" s="486"/>
      <c r="H534" s="486"/>
      <c r="I534" s="486"/>
      <c r="J534" s="109"/>
      <c r="K534" s="486"/>
      <c r="L534" s="486"/>
      <c r="M534" s="486"/>
      <c r="N534" s="1153">
        <f t="shared" si="36"/>
        <v>0</v>
      </c>
      <c r="O534" s="1153">
        <f t="shared" si="37"/>
        <v>0</v>
      </c>
    </row>
    <row r="535" spans="1:15" s="13" customFormat="1" outlineLevel="1">
      <c r="A535" s="400">
        <v>528</v>
      </c>
      <c r="B535" s="566">
        <v>16500793</v>
      </c>
      <c r="C535" s="109" t="s">
        <v>2578</v>
      </c>
      <c r="D535" s="969">
        <f>+[5]BS!Q535</f>
        <v>0</v>
      </c>
      <c r="E535" s="109"/>
      <c r="F535" s="486"/>
      <c r="G535" s="486"/>
      <c r="H535" s="486"/>
      <c r="I535" s="486"/>
      <c r="J535" s="109"/>
      <c r="K535" s="486"/>
      <c r="L535" s="486"/>
      <c r="M535" s="486"/>
      <c r="N535" s="1153">
        <f t="shared" si="36"/>
        <v>0</v>
      </c>
      <c r="O535" s="1153">
        <f t="shared" si="37"/>
        <v>0</v>
      </c>
    </row>
    <row r="536" spans="1:15" s="13" customFormat="1" outlineLevel="1">
      <c r="A536" s="400">
        <v>529</v>
      </c>
      <c r="B536" s="566">
        <v>16500801</v>
      </c>
      <c r="C536" s="109" t="s">
        <v>1411</v>
      </c>
      <c r="D536" s="969">
        <f>+[5]BS!Q536</f>
        <v>0</v>
      </c>
      <c r="E536" s="109"/>
      <c r="F536" s="486"/>
      <c r="G536" s="486"/>
      <c r="H536" s="486"/>
      <c r="I536" s="486"/>
      <c r="J536" s="109"/>
      <c r="K536" s="486"/>
      <c r="L536" s="486"/>
      <c r="M536" s="486"/>
      <c r="N536" s="1153">
        <f t="shared" si="36"/>
        <v>0</v>
      </c>
      <c r="O536" s="1153">
        <f t="shared" si="37"/>
        <v>0</v>
      </c>
    </row>
    <row r="537" spans="1:15" s="13" customFormat="1" outlineLevel="1">
      <c r="A537" s="400">
        <v>530</v>
      </c>
      <c r="B537" s="566">
        <v>16500803</v>
      </c>
      <c r="C537" s="109" t="s">
        <v>2739</v>
      </c>
      <c r="D537" s="969">
        <f>+[5]BS!Q537</f>
        <v>0</v>
      </c>
      <c r="E537" s="109"/>
      <c r="F537" s="486"/>
      <c r="G537" s="486"/>
      <c r="H537" s="486"/>
      <c r="I537" s="486"/>
      <c r="J537" s="109"/>
      <c r="K537" s="486"/>
      <c r="L537" s="486"/>
      <c r="M537" s="486"/>
      <c r="N537" s="1153">
        <f t="shared" si="36"/>
        <v>0</v>
      </c>
      <c r="O537" s="1153">
        <f t="shared" si="37"/>
        <v>0</v>
      </c>
    </row>
    <row r="538" spans="1:15" s="13" customFormat="1" outlineLevel="1">
      <c r="A538" s="400">
        <v>531</v>
      </c>
      <c r="B538" s="566">
        <v>16500811</v>
      </c>
      <c r="C538" s="109" t="s">
        <v>190</v>
      </c>
      <c r="D538" s="969">
        <f>+[5]BS!Q538</f>
        <v>0</v>
      </c>
      <c r="E538" s="109"/>
      <c r="F538" s="486"/>
      <c r="G538" s="486"/>
      <c r="H538" s="486"/>
      <c r="I538" s="486"/>
      <c r="J538" s="109"/>
      <c r="K538" s="486"/>
      <c r="L538" s="486"/>
      <c r="M538" s="486"/>
      <c r="N538" s="1153">
        <f t="shared" si="36"/>
        <v>0</v>
      </c>
      <c r="O538" s="1153">
        <f t="shared" si="37"/>
        <v>0</v>
      </c>
    </row>
    <row r="539" spans="1:15" s="13" customFormat="1" outlineLevel="1">
      <c r="A539" s="400">
        <v>532</v>
      </c>
      <c r="B539" s="566">
        <v>16500821</v>
      </c>
      <c r="C539" s="109" t="s">
        <v>191</v>
      </c>
      <c r="D539" s="969">
        <f>+[5]BS!Q539</f>
        <v>0</v>
      </c>
      <c r="E539" s="109"/>
      <c r="F539" s="486"/>
      <c r="G539" s="486"/>
      <c r="H539" s="486"/>
      <c r="I539" s="486"/>
      <c r="J539" s="109"/>
      <c r="K539" s="486"/>
      <c r="L539" s="486"/>
      <c r="M539" s="486"/>
      <c r="N539" s="1153">
        <f t="shared" si="36"/>
        <v>0</v>
      </c>
      <c r="O539" s="1153">
        <f t="shared" si="37"/>
        <v>0</v>
      </c>
    </row>
    <row r="540" spans="1:15" s="13" customFormat="1" outlineLevel="1">
      <c r="A540" s="400">
        <v>533</v>
      </c>
      <c r="B540" s="566">
        <v>16500831</v>
      </c>
      <c r="C540" s="109" t="s">
        <v>2023</v>
      </c>
      <c r="D540" s="969">
        <f>+[5]BS!Q540</f>
        <v>0</v>
      </c>
      <c r="E540" s="109"/>
      <c r="F540" s="486"/>
      <c r="G540" s="486"/>
      <c r="H540" s="486"/>
      <c r="I540" s="486"/>
      <c r="J540" s="109"/>
      <c r="K540" s="486"/>
      <c r="L540" s="486"/>
      <c r="M540" s="486"/>
      <c r="N540" s="1153">
        <f t="shared" si="36"/>
        <v>0</v>
      </c>
      <c r="O540" s="1153">
        <f t="shared" si="37"/>
        <v>0</v>
      </c>
    </row>
    <row r="541" spans="1:15" s="13" customFormat="1" outlineLevel="1">
      <c r="A541" s="400">
        <v>534</v>
      </c>
      <c r="B541" s="566">
        <v>16500841</v>
      </c>
      <c r="C541" s="109" t="s">
        <v>2024</v>
      </c>
      <c r="D541" s="969">
        <f>+[5]BS!Q541</f>
        <v>0</v>
      </c>
      <c r="E541" s="109"/>
      <c r="F541" s="486"/>
      <c r="G541" s="486"/>
      <c r="H541" s="486"/>
      <c r="I541" s="486"/>
      <c r="J541" s="109"/>
      <c r="K541" s="486"/>
      <c r="L541" s="486"/>
      <c r="M541" s="486"/>
      <c r="N541" s="1153">
        <f t="shared" si="36"/>
        <v>0</v>
      </c>
      <c r="O541" s="1153">
        <f t="shared" si="37"/>
        <v>0</v>
      </c>
    </row>
    <row r="542" spans="1:15" s="13" customFormat="1" outlineLevel="1">
      <c r="A542" s="400">
        <v>535</v>
      </c>
      <c r="B542" s="566">
        <v>16500851</v>
      </c>
      <c r="C542" s="109" t="s">
        <v>2025</v>
      </c>
      <c r="D542" s="969">
        <f>+[5]BS!Q542</f>
        <v>0</v>
      </c>
      <c r="E542" s="109"/>
      <c r="F542" s="486"/>
      <c r="G542" s="486"/>
      <c r="H542" s="486"/>
      <c r="I542" s="486"/>
      <c r="J542" s="109"/>
      <c r="K542" s="486"/>
      <c r="L542" s="486"/>
      <c r="M542" s="486"/>
      <c r="N542" s="1153">
        <f t="shared" si="36"/>
        <v>0</v>
      </c>
      <c r="O542" s="1153">
        <f t="shared" si="37"/>
        <v>0</v>
      </c>
    </row>
    <row r="543" spans="1:15" s="13" customFormat="1" outlineLevel="1">
      <c r="A543" s="400">
        <v>536</v>
      </c>
      <c r="B543" s="566">
        <v>16500861</v>
      </c>
      <c r="C543" s="109" t="s">
        <v>2032</v>
      </c>
      <c r="D543" s="969">
        <f>+[5]BS!Q543</f>
        <v>0</v>
      </c>
      <c r="E543" s="109"/>
      <c r="F543" s="486"/>
      <c r="G543" s="486"/>
      <c r="H543" s="486"/>
      <c r="I543" s="486"/>
      <c r="J543" s="109"/>
      <c r="K543" s="486"/>
      <c r="L543" s="486"/>
      <c r="M543" s="486"/>
      <c r="N543" s="1153">
        <f t="shared" si="36"/>
        <v>0</v>
      </c>
      <c r="O543" s="1153">
        <f t="shared" si="37"/>
        <v>0</v>
      </c>
    </row>
    <row r="544" spans="1:15" s="13" customFormat="1" outlineLevel="1">
      <c r="A544" s="400">
        <v>537</v>
      </c>
      <c r="B544" s="566">
        <v>16500871</v>
      </c>
      <c r="C544" s="109" t="s">
        <v>985</v>
      </c>
      <c r="D544" s="969">
        <f>+[5]BS!Q544</f>
        <v>0</v>
      </c>
      <c r="E544" s="109"/>
      <c r="F544" s="486"/>
      <c r="G544" s="486"/>
      <c r="H544" s="486"/>
      <c r="I544" s="486"/>
      <c r="J544" s="109"/>
      <c r="K544" s="486"/>
      <c r="L544" s="486"/>
      <c r="M544" s="486"/>
      <c r="N544" s="1153">
        <f t="shared" si="36"/>
        <v>0</v>
      </c>
      <c r="O544" s="1153">
        <f t="shared" si="37"/>
        <v>0</v>
      </c>
    </row>
    <row r="545" spans="1:15" s="13" customFormat="1" outlineLevel="1">
      <c r="A545" s="400">
        <v>538</v>
      </c>
      <c r="B545" s="566">
        <v>16500881</v>
      </c>
      <c r="C545" s="109" t="s">
        <v>2062</v>
      </c>
      <c r="D545" s="969">
        <f>+[5]BS!Q545</f>
        <v>26041.666666666668</v>
      </c>
      <c r="E545" s="109"/>
      <c r="F545" s="486">
        <f>+D545</f>
        <v>26041.666666666668</v>
      </c>
      <c r="G545" s="486"/>
      <c r="H545" s="486"/>
      <c r="I545" s="486"/>
      <c r="J545" s="109"/>
      <c r="K545" s="486"/>
      <c r="L545" s="486"/>
      <c r="M545" s="486"/>
      <c r="N545" s="1153">
        <f t="shared" si="36"/>
        <v>0</v>
      </c>
      <c r="O545" s="1153">
        <f t="shared" si="37"/>
        <v>0</v>
      </c>
    </row>
    <row r="546" spans="1:15" s="13" customFormat="1" outlineLevel="1">
      <c r="A546" s="400">
        <v>539</v>
      </c>
      <c r="B546" s="566">
        <v>16500883</v>
      </c>
      <c r="C546" s="109" t="s">
        <v>1505</v>
      </c>
      <c r="D546" s="969">
        <f>+[5]BS!Q546</f>
        <v>0</v>
      </c>
      <c r="E546" s="109"/>
      <c r="F546" s="486">
        <f>+D546</f>
        <v>0</v>
      </c>
      <c r="G546" s="486"/>
      <c r="H546" s="486"/>
      <c r="I546" s="486"/>
      <c r="J546" s="109"/>
      <c r="K546" s="486"/>
      <c r="L546" s="486"/>
      <c r="M546" s="486"/>
      <c r="N546" s="1153">
        <f t="shared" si="36"/>
        <v>0</v>
      </c>
      <c r="O546" s="1153">
        <f t="shared" si="37"/>
        <v>0</v>
      </c>
    </row>
    <row r="547" spans="1:15" s="13" customFormat="1" outlineLevel="1">
      <c r="A547" s="400">
        <v>540</v>
      </c>
      <c r="B547" s="566">
        <v>16500891</v>
      </c>
      <c r="C547" s="109" t="s">
        <v>2220</v>
      </c>
      <c r="D547" s="969">
        <f>+[5]BS!Q547</f>
        <v>0</v>
      </c>
      <c r="E547" s="109"/>
      <c r="F547" s="486">
        <f>+D547</f>
        <v>0</v>
      </c>
      <c r="G547" s="486"/>
      <c r="H547" s="486"/>
      <c r="I547" s="486"/>
      <c r="J547" s="109"/>
      <c r="K547" s="486"/>
      <c r="L547" s="486"/>
      <c r="M547" s="486"/>
      <c r="N547" s="1153">
        <f t="shared" si="36"/>
        <v>0</v>
      </c>
      <c r="O547" s="1153">
        <f t="shared" si="37"/>
        <v>0</v>
      </c>
    </row>
    <row r="548" spans="1:15" s="13" customFormat="1" outlineLevel="1">
      <c r="A548" s="400">
        <v>541</v>
      </c>
      <c r="B548" s="566">
        <v>16500893</v>
      </c>
      <c r="C548" s="109" t="s">
        <v>2558</v>
      </c>
      <c r="D548" s="969">
        <f>+[5]BS!Q548</f>
        <v>49887.405416666668</v>
      </c>
      <c r="E548" s="109"/>
      <c r="F548" s="486">
        <f>+D548</f>
        <v>49887.405416666668</v>
      </c>
      <c r="G548" s="486"/>
      <c r="H548" s="486"/>
      <c r="I548" s="486"/>
      <c r="J548" s="109"/>
      <c r="K548" s="486"/>
      <c r="L548" s="486"/>
      <c r="M548" s="486"/>
      <c r="N548" s="1153">
        <f t="shared" si="36"/>
        <v>0</v>
      </c>
      <c r="O548" s="1153">
        <f t="shared" si="37"/>
        <v>0</v>
      </c>
    </row>
    <row r="549" spans="1:15" s="13" customFormat="1" outlineLevel="1">
      <c r="A549" s="400">
        <v>542</v>
      </c>
      <c r="B549" s="566">
        <v>16500901</v>
      </c>
      <c r="C549" s="109" t="s">
        <v>2449</v>
      </c>
      <c r="D549" s="969">
        <f>+[5]BS!Q549</f>
        <v>54214.705416666671</v>
      </c>
      <c r="E549" s="109"/>
      <c r="F549" s="486"/>
      <c r="G549" s="486"/>
      <c r="H549" s="486"/>
      <c r="I549" s="486">
        <f>D549</f>
        <v>54214.705416666671</v>
      </c>
      <c r="J549" s="109"/>
      <c r="K549" s="486">
        <f>I549</f>
        <v>54214.705416666671</v>
      </c>
      <c r="L549" s="486"/>
      <c r="M549" s="486"/>
      <c r="N549" s="1153">
        <f t="shared" si="36"/>
        <v>54214.705416666671</v>
      </c>
      <c r="O549" s="1153">
        <f t="shared" si="37"/>
        <v>0</v>
      </c>
    </row>
    <row r="550" spans="1:15" s="13" customFormat="1" outlineLevel="1">
      <c r="A550" s="400">
        <v>543</v>
      </c>
      <c r="B550" s="566">
        <v>16500903</v>
      </c>
      <c r="C550" s="109" t="s">
        <v>2435</v>
      </c>
      <c r="D550" s="969">
        <f>+[5]BS!Q550</f>
        <v>0</v>
      </c>
      <c r="E550" s="109"/>
      <c r="F550" s="486"/>
      <c r="G550" s="486"/>
      <c r="H550" s="486"/>
      <c r="I550" s="486"/>
      <c r="J550" s="109"/>
      <c r="K550" s="486"/>
      <c r="L550" s="486"/>
      <c r="M550" s="486"/>
      <c r="N550" s="1153">
        <f t="shared" si="36"/>
        <v>0</v>
      </c>
      <c r="O550" s="1153">
        <f t="shared" si="37"/>
        <v>0</v>
      </c>
    </row>
    <row r="551" spans="1:15" s="13" customFormat="1" outlineLevel="1">
      <c r="A551" s="400">
        <v>544</v>
      </c>
      <c r="B551" s="566">
        <v>16500911</v>
      </c>
      <c r="C551" s="109" t="s">
        <v>2641</v>
      </c>
      <c r="D551" s="969">
        <f>+[5]BS!Q551</f>
        <v>48466.145833333336</v>
      </c>
      <c r="E551" s="109"/>
      <c r="F551" s="486">
        <f t="shared" ref="F551:F573" si="38">+D551</f>
        <v>48466.145833333336</v>
      </c>
      <c r="G551" s="486"/>
      <c r="H551" s="486"/>
      <c r="I551" s="486"/>
      <c r="J551" s="109"/>
      <c r="K551" s="486"/>
      <c r="L551" s="486"/>
      <c r="M551" s="486"/>
      <c r="N551" s="1153">
        <f t="shared" si="36"/>
        <v>0</v>
      </c>
      <c r="O551" s="1153">
        <f t="shared" si="37"/>
        <v>0</v>
      </c>
    </row>
    <row r="552" spans="1:15" s="13" customFormat="1" outlineLevel="1">
      <c r="A552" s="400">
        <v>545</v>
      </c>
      <c r="B552" s="566">
        <v>16500913</v>
      </c>
      <c r="C552" s="109" t="s">
        <v>2661</v>
      </c>
      <c r="D552" s="969">
        <f>+[5]BS!Q552</f>
        <v>0</v>
      </c>
      <c r="E552" s="109"/>
      <c r="F552" s="486">
        <f t="shared" si="38"/>
        <v>0</v>
      </c>
      <c r="G552" s="486"/>
      <c r="H552" s="486"/>
      <c r="I552" s="486"/>
      <c r="J552" s="109"/>
      <c r="K552" s="486"/>
      <c r="L552" s="486"/>
      <c r="M552" s="486"/>
      <c r="N552" s="1153">
        <f t="shared" si="36"/>
        <v>0</v>
      </c>
      <c r="O552" s="1153">
        <f t="shared" si="37"/>
        <v>0</v>
      </c>
    </row>
    <row r="553" spans="1:15" s="13" customFormat="1" outlineLevel="1">
      <c r="A553" s="400">
        <v>546</v>
      </c>
      <c r="B553" s="566">
        <v>16500923</v>
      </c>
      <c r="C553" s="109" t="s">
        <v>2655</v>
      </c>
      <c r="D553" s="969">
        <f>+[5]BS!Q553</f>
        <v>0</v>
      </c>
      <c r="E553" s="109"/>
      <c r="F553" s="486">
        <f t="shared" si="38"/>
        <v>0</v>
      </c>
      <c r="G553" s="486"/>
      <c r="H553" s="486"/>
      <c r="I553" s="486"/>
      <c r="J553" s="109"/>
      <c r="K553" s="486"/>
      <c r="L553" s="486"/>
      <c r="M553" s="486"/>
      <c r="N553" s="1153">
        <f t="shared" si="36"/>
        <v>0</v>
      </c>
      <c r="O553" s="1153">
        <f t="shared" si="37"/>
        <v>0</v>
      </c>
    </row>
    <row r="554" spans="1:15" s="13" customFormat="1" outlineLevel="1">
      <c r="A554" s="400">
        <v>547</v>
      </c>
      <c r="B554" s="566">
        <v>16500933</v>
      </c>
      <c r="C554" s="109" t="s">
        <v>2643</v>
      </c>
      <c r="D554" s="969">
        <f>+[5]BS!Q554</f>
        <v>0</v>
      </c>
      <c r="E554" s="109"/>
      <c r="F554" s="486">
        <f t="shared" si="38"/>
        <v>0</v>
      </c>
      <c r="G554" s="486"/>
      <c r="H554" s="486"/>
      <c r="I554" s="486"/>
      <c r="J554" s="109"/>
      <c r="K554" s="486"/>
      <c r="L554" s="486"/>
      <c r="M554" s="486"/>
      <c r="N554" s="1153">
        <f t="shared" si="36"/>
        <v>0</v>
      </c>
      <c r="O554" s="1153">
        <f t="shared" si="37"/>
        <v>0</v>
      </c>
    </row>
    <row r="555" spans="1:15" s="13" customFormat="1" outlineLevel="1">
      <c r="A555" s="400">
        <v>548</v>
      </c>
      <c r="B555" s="566">
        <v>16500943</v>
      </c>
      <c r="C555" s="109" t="s">
        <v>2616</v>
      </c>
      <c r="D555" s="969">
        <f>+[5]BS!Q555</f>
        <v>0</v>
      </c>
      <c r="E555" s="109"/>
      <c r="F555" s="486">
        <f t="shared" si="38"/>
        <v>0</v>
      </c>
      <c r="G555" s="486"/>
      <c r="H555" s="486"/>
      <c r="I555" s="486"/>
      <c r="J555" s="109"/>
      <c r="K555" s="486"/>
      <c r="L555" s="486"/>
      <c r="M555" s="486"/>
      <c r="N555" s="1153">
        <f t="shared" si="36"/>
        <v>0</v>
      </c>
      <c r="O555" s="1153">
        <f t="shared" si="37"/>
        <v>0</v>
      </c>
    </row>
    <row r="556" spans="1:15" s="13" customFormat="1" outlineLevel="1">
      <c r="A556" s="400">
        <v>549</v>
      </c>
      <c r="B556" s="566">
        <v>16500953</v>
      </c>
      <c r="C556" s="109" t="s">
        <v>3232</v>
      </c>
      <c r="D556" s="969">
        <f>+[5]BS!Q556</f>
        <v>14444.516666666668</v>
      </c>
      <c r="E556" s="109"/>
      <c r="F556" s="486">
        <f t="shared" si="38"/>
        <v>14444.516666666668</v>
      </c>
      <c r="G556" s="486"/>
      <c r="H556" s="486"/>
      <c r="I556" s="486"/>
      <c r="J556" s="109"/>
      <c r="K556" s="486"/>
      <c r="L556" s="486"/>
      <c r="M556" s="486"/>
      <c r="N556" s="1153">
        <f t="shared" si="36"/>
        <v>0</v>
      </c>
      <c r="O556" s="1153">
        <f t="shared" si="37"/>
        <v>0</v>
      </c>
    </row>
    <row r="557" spans="1:15" s="13" customFormat="1" outlineLevel="1">
      <c r="A557" s="400">
        <v>550</v>
      </c>
      <c r="B557" s="397">
        <v>16501003</v>
      </c>
      <c r="C557" s="109" t="s">
        <v>1263</v>
      </c>
      <c r="D557" s="969">
        <f>+[5]BS!Q557</f>
        <v>34633.683333333334</v>
      </c>
      <c r="E557" s="109"/>
      <c r="F557" s="486">
        <f t="shared" si="38"/>
        <v>34633.683333333334</v>
      </c>
      <c r="G557" s="486"/>
      <c r="H557" s="486"/>
      <c r="I557" s="486"/>
      <c r="J557" s="109"/>
      <c r="K557" s="486"/>
      <c r="L557" s="486"/>
      <c r="M557" s="486"/>
      <c r="N557" s="1153">
        <f t="shared" si="36"/>
        <v>0</v>
      </c>
      <c r="O557" s="1153">
        <f t="shared" si="37"/>
        <v>0</v>
      </c>
    </row>
    <row r="558" spans="1:15" s="13" customFormat="1" outlineLevel="1">
      <c r="A558" s="400">
        <v>551</v>
      </c>
      <c r="B558" s="397">
        <v>16501011</v>
      </c>
      <c r="C558" s="109" t="s">
        <v>1017</v>
      </c>
      <c r="D558" s="969">
        <f>+[5]BS!Q558</f>
        <v>0</v>
      </c>
      <c r="E558" s="109"/>
      <c r="F558" s="486">
        <f t="shared" si="38"/>
        <v>0</v>
      </c>
      <c r="G558" s="486"/>
      <c r="H558" s="486"/>
      <c r="I558" s="486"/>
      <c r="J558" s="109"/>
      <c r="K558" s="486"/>
      <c r="L558" s="486"/>
      <c r="M558" s="486"/>
      <c r="N558" s="1153">
        <f t="shared" si="36"/>
        <v>0</v>
      </c>
      <c r="O558" s="1153">
        <f t="shared" si="37"/>
        <v>0</v>
      </c>
    </row>
    <row r="559" spans="1:15" s="13" customFormat="1" outlineLevel="1">
      <c r="A559" s="400">
        <v>552</v>
      </c>
      <c r="B559" s="397">
        <v>16501013</v>
      </c>
      <c r="C559" s="983" t="s">
        <v>1869</v>
      </c>
      <c r="D559" s="969">
        <f>+[5]BS!Q559</f>
        <v>301272.57041666663</v>
      </c>
      <c r="E559" s="109"/>
      <c r="F559" s="486">
        <f t="shared" si="38"/>
        <v>301272.57041666663</v>
      </c>
      <c r="G559" s="486"/>
      <c r="H559" s="486"/>
      <c r="I559" s="486"/>
      <c r="J559" s="109"/>
      <c r="K559" s="486"/>
      <c r="L559" s="486"/>
      <c r="M559" s="486"/>
      <c r="N559" s="1153">
        <f t="shared" si="36"/>
        <v>0</v>
      </c>
      <c r="O559" s="1153">
        <f t="shared" si="37"/>
        <v>0</v>
      </c>
    </row>
    <row r="560" spans="1:15" s="13" customFormat="1" outlineLevel="1">
      <c r="A560" s="400">
        <v>553</v>
      </c>
      <c r="B560" s="397">
        <v>16501021</v>
      </c>
      <c r="C560" s="72" t="s">
        <v>986</v>
      </c>
      <c r="D560" s="969">
        <f>+[5]BS!Q560</f>
        <v>0</v>
      </c>
      <c r="E560" s="109"/>
      <c r="F560" s="486">
        <f t="shared" si="38"/>
        <v>0</v>
      </c>
      <c r="G560" s="486"/>
      <c r="H560" s="486"/>
      <c r="I560" s="486"/>
      <c r="J560" s="109"/>
      <c r="K560" s="486"/>
      <c r="L560" s="486"/>
      <c r="M560" s="486"/>
      <c r="N560" s="1153">
        <f t="shared" si="36"/>
        <v>0</v>
      </c>
      <c r="O560" s="1153">
        <f t="shared" si="37"/>
        <v>0</v>
      </c>
    </row>
    <row r="561" spans="1:15" s="13" customFormat="1" outlineLevel="1">
      <c r="A561" s="400">
        <v>554</v>
      </c>
      <c r="B561" s="397">
        <v>16501031</v>
      </c>
      <c r="C561" s="72" t="s">
        <v>2127</v>
      </c>
      <c r="D561" s="969">
        <f>+[5]BS!Q561</f>
        <v>0</v>
      </c>
      <c r="E561" s="109"/>
      <c r="F561" s="486">
        <f t="shared" si="38"/>
        <v>0</v>
      </c>
      <c r="G561" s="486"/>
      <c r="H561" s="486"/>
      <c r="I561" s="486"/>
      <c r="J561" s="109"/>
      <c r="K561" s="486"/>
      <c r="L561" s="486"/>
      <c r="M561" s="486"/>
      <c r="N561" s="1153">
        <f t="shared" si="36"/>
        <v>0</v>
      </c>
      <c r="O561" s="1153">
        <f t="shared" si="37"/>
        <v>0</v>
      </c>
    </row>
    <row r="562" spans="1:15" s="13" customFormat="1" outlineLevel="1">
      <c r="A562" s="400">
        <v>555</v>
      </c>
      <c r="B562" s="397">
        <v>16501041</v>
      </c>
      <c r="C562" s="72" t="s">
        <v>2149</v>
      </c>
      <c r="D562" s="969">
        <f>+[5]BS!Q562</f>
        <v>0</v>
      </c>
      <c r="E562" s="109"/>
      <c r="F562" s="486">
        <f t="shared" si="38"/>
        <v>0</v>
      </c>
      <c r="G562" s="486"/>
      <c r="H562" s="486"/>
      <c r="I562" s="486"/>
      <c r="J562" s="109"/>
      <c r="K562" s="486"/>
      <c r="L562" s="486"/>
      <c r="M562" s="486"/>
      <c r="N562" s="1153">
        <f t="shared" si="36"/>
        <v>0</v>
      </c>
      <c r="O562" s="1153">
        <f t="shared" si="37"/>
        <v>0</v>
      </c>
    </row>
    <row r="563" spans="1:15" s="13" customFormat="1" outlineLevel="1">
      <c r="A563" s="400">
        <v>556</v>
      </c>
      <c r="B563" s="397">
        <v>16501051</v>
      </c>
      <c r="C563" s="109" t="s">
        <v>2654</v>
      </c>
      <c r="D563" s="969">
        <f>+[5]BS!Q563</f>
        <v>307042.50625000003</v>
      </c>
      <c r="E563" s="109"/>
      <c r="F563" s="486">
        <f t="shared" si="38"/>
        <v>307042.50625000003</v>
      </c>
      <c r="G563" s="486"/>
      <c r="H563" s="486"/>
      <c r="I563" s="486"/>
      <c r="J563" s="109"/>
      <c r="K563" s="486"/>
      <c r="L563" s="486"/>
      <c r="M563" s="486"/>
      <c r="N563" s="1153">
        <f t="shared" si="36"/>
        <v>0</v>
      </c>
      <c r="O563" s="1153">
        <f t="shared" si="37"/>
        <v>0</v>
      </c>
    </row>
    <row r="564" spans="1:15" s="13" customFormat="1" outlineLevel="1">
      <c r="A564" s="400">
        <v>557</v>
      </c>
      <c r="B564" s="397">
        <v>16501061</v>
      </c>
      <c r="C564" s="72" t="s">
        <v>2632</v>
      </c>
      <c r="D564" s="969">
        <f>+[5]BS!Q564</f>
        <v>0</v>
      </c>
      <c r="E564" s="109"/>
      <c r="F564" s="486">
        <f t="shared" si="38"/>
        <v>0</v>
      </c>
      <c r="G564" s="486"/>
      <c r="H564" s="486"/>
      <c r="I564" s="486"/>
      <c r="J564" s="109"/>
      <c r="K564" s="486"/>
      <c r="L564" s="486"/>
      <c r="M564" s="486"/>
      <c r="N564" s="1153">
        <f t="shared" si="36"/>
        <v>0</v>
      </c>
      <c r="O564" s="1153">
        <f t="shared" si="37"/>
        <v>0</v>
      </c>
    </row>
    <row r="565" spans="1:15" s="13" customFormat="1" outlineLevel="1">
      <c r="A565" s="400">
        <v>558</v>
      </c>
      <c r="B565" s="397">
        <v>16501062</v>
      </c>
      <c r="C565" s="72" t="s">
        <v>2632</v>
      </c>
      <c r="D565" s="969">
        <f>+[5]BS!Q565</f>
        <v>0</v>
      </c>
      <c r="E565" s="109"/>
      <c r="F565" s="486">
        <f t="shared" si="38"/>
        <v>0</v>
      </c>
      <c r="G565" s="486"/>
      <c r="H565" s="486"/>
      <c r="I565" s="486"/>
      <c r="J565" s="109"/>
      <c r="K565" s="486"/>
      <c r="L565" s="486"/>
      <c r="M565" s="486"/>
      <c r="N565" s="1153">
        <f t="shared" si="36"/>
        <v>0</v>
      </c>
      <c r="O565" s="1153">
        <f t="shared" si="37"/>
        <v>0</v>
      </c>
    </row>
    <row r="566" spans="1:15" s="13" customFormat="1" outlineLevel="1">
      <c r="A566" s="400">
        <v>559</v>
      </c>
      <c r="B566" s="397">
        <v>16501071</v>
      </c>
      <c r="C566" s="72" t="s">
        <v>2633</v>
      </c>
      <c r="D566" s="969">
        <f>+[5]BS!Q566</f>
        <v>0</v>
      </c>
      <c r="E566" s="109"/>
      <c r="F566" s="486">
        <f t="shared" si="38"/>
        <v>0</v>
      </c>
      <c r="G566" s="486"/>
      <c r="H566" s="486"/>
      <c r="I566" s="486"/>
      <c r="J566" s="109"/>
      <c r="K566" s="486"/>
      <c r="L566" s="486"/>
      <c r="M566" s="486"/>
      <c r="N566" s="1153">
        <f t="shared" si="36"/>
        <v>0</v>
      </c>
      <c r="O566" s="1153">
        <f t="shared" si="37"/>
        <v>0</v>
      </c>
    </row>
    <row r="567" spans="1:15" s="13" customFormat="1" outlineLevel="1">
      <c r="A567" s="400">
        <v>560</v>
      </c>
      <c r="B567" s="397">
        <v>16501072</v>
      </c>
      <c r="C567" s="72" t="s">
        <v>2633</v>
      </c>
      <c r="D567" s="969">
        <f>+[5]BS!Q567</f>
        <v>0</v>
      </c>
      <c r="E567" s="109"/>
      <c r="F567" s="486">
        <f t="shared" si="38"/>
        <v>0</v>
      </c>
      <c r="G567" s="486"/>
      <c r="H567" s="486"/>
      <c r="I567" s="486"/>
      <c r="J567" s="109"/>
      <c r="K567" s="486"/>
      <c r="L567" s="486"/>
      <c r="M567" s="486"/>
      <c r="N567" s="1153">
        <f t="shared" si="36"/>
        <v>0</v>
      </c>
      <c r="O567" s="1153">
        <f t="shared" si="37"/>
        <v>0</v>
      </c>
    </row>
    <row r="568" spans="1:15" s="13" customFormat="1" outlineLevel="1">
      <c r="A568" s="400">
        <v>561</v>
      </c>
      <c r="B568" s="397">
        <v>16501073</v>
      </c>
      <c r="C568" s="109" t="s">
        <v>2687</v>
      </c>
      <c r="D568" s="969">
        <f>+[5]BS!Q568</f>
        <v>0</v>
      </c>
      <c r="E568" s="109"/>
      <c r="F568" s="486">
        <f t="shared" si="38"/>
        <v>0</v>
      </c>
      <c r="G568" s="486"/>
      <c r="H568" s="486"/>
      <c r="I568" s="486"/>
      <c r="J568" s="109"/>
      <c r="K568" s="486"/>
      <c r="L568" s="486"/>
      <c r="M568" s="486"/>
      <c r="N568" s="1153">
        <f t="shared" si="36"/>
        <v>0</v>
      </c>
      <c r="O568" s="1153">
        <f t="shared" si="37"/>
        <v>0</v>
      </c>
    </row>
    <row r="569" spans="1:15" s="13" customFormat="1" outlineLevel="1">
      <c r="A569" s="400">
        <v>562</v>
      </c>
      <c r="B569" s="397">
        <v>16501083</v>
      </c>
      <c r="C569" s="72" t="s">
        <v>2652</v>
      </c>
      <c r="D569" s="969">
        <f>+[5]BS!Q569</f>
        <v>17174.08666666667</v>
      </c>
      <c r="E569" s="109"/>
      <c r="F569" s="486">
        <f t="shared" si="38"/>
        <v>17174.08666666667</v>
      </c>
      <c r="G569" s="486"/>
      <c r="H569" s="486"/>
      <c r="I569" s="486"/>
      <c r="J569" s="109"/>
      <c r="K569" s="486"/>
      <c r="L569" s="486"/>
      <c r="M569" s="486"/>
      <c r="N569" s="1153">
        <f t="shared" si="36"/>
        <v>0</v>
      </c>
      <c r="O569" s="1153">
        <f t="shared" si="37"/>
        <v>0</v>
      </c>
    </row>
    <row r="570" spans="1:15" s="13" customFormat="1" outlineLevel="1">
      <c r="A570" s="400">
        <v>563</v>
      </c>
      <c r="B570" s="397">
        <v>16501093</v>
      </c>
      <c r="C570" s="109" t="s">
        <v>2714</v>
      </c>
      <c r="D570" s="969">
        <f>+[5]BS!Q570</f>
        <v>0</v>
      </c>
      <c r="E570" s="109"/>
      <c r="F570" s="486">
        <f t="shared" si="38"/>
        <v>0</v>
      </c>
      <c r="G570" s="486"/>
      <c r="H570" s="486"/>
      <c r="I570" s="486"/>
      <c r="J570" s="109"/>
      <c r="K570" s="486"/>
      <c r="L570" s="486"/>
      <c r="M570" s="486"/>
      <c r="N570" s="1153">
        <f t="shared" si="36"/>
        <v>0</v>
      </c>
      <c r="O570" s="1153">
        <f t="shared" si="37"/>
        <v>0</v>
      </c>
    </row>
    <row r="571" spans="1:15" s="13" customFormat="1" outlineLevel="1">
      <c r="A571" s="400">
        <v>564</v>
      </c>
      <c r="B571" s="397" t="s">
        <v>3647</v>
      </c>
      <c r="C571" s="109" t="s">
        <v>3630</v>
      </c>
      <c r="D571" s="969">
        <f>+[5]BS!Q571</f>
        <v>2588.9316666666668</v>
      </c>
      <c r="E571" s="109"/>
      <c r="F571" s="486">
        <f t="shared" si="38"/>
        <v>2588.9316666666668</v>
      </c>
      <c r="G571" s="486"/>
      <c r="H571" s="486"/>
      <c r="I571" s="486"/>
      <c r="J571" s="109"/>
      <c r="K571" s="486"/>
      <c r="L571" s="486"/>
      <c r="M571" s="486"/>
      <c r="N571" s="1153">
        <f t="shared" si="36"/>
        <v>0</v>
      </c>
      <c r="O571" s="1153">
        <f t="shared" si="37"/>
        <v>0</v>
      </c>
    </row>
    <row r="572" spans="1:15" s="13" customFormat="1" outlineLevel="1">
      <c r="A572" s="400">
        <v>565</v>
      </c>
      <c r="B572" s="397">
        <v>16501103</v>
      </c>
      <c r="C572" s="109" t="s">
        <v>2868</v>
      </c>
      <c r="D572" s="969">
        <f>+[5]BS!Q572</f>
        <v>54724.38</v>
      </c>
      <c r="E572" s="109"/>
      <c r="F572" s="486">
        <f t="shared" si="38"/>
        <v>54724.38</v>
      </c>
      <c r="G572" s="486"/>
      <c r="H572" s="486"/>
      <c r="I572" s="486"/>
      <c r="J572" s="109"/>
      <c r="K572" s="486"/>
      <c r="L572" s="486"/>
      <c r="M572" s="486"/>
      <c r="N572" s="1153">
        <f t="shared" si="36"/>
        <v>0</v>
      </c>
      <c r="O572" s="1153">
        <f t="shared" si="37"/>
        <v>0</v>
      </c>
    </row>
    <row r="573" spans="1:15" s="13" customFormat="1" outlineLevel="1">
      <c r="A573" s="400">
        <v>566</v>
      </c>
      <c r="B573" s="397" t="s">
        <v>3623</v>
      </c>
      <c r="C573" s="109" t="s">
        <v>3622</v>
      </c>
      <c r="D573" s="969">
        <f>+[5]BS!Q573</f>
        <v>26285.295833333334</v>
      </c>
      <c r="E573" s="109"/>
      <c r="F573" s="486">
        <f t="shared" si="38"/>
        <v>26285.295833333334</v>
      </c>
      <c r="G573" s="486"/>
      <c r="H573" s="486"/>
      <c r="I573" s="486"/>
      <c r="J573" s="109"/>
      <c r="K573" s="486"/>
      <c r="L573" s="486"/>
      <c r="M573" s="486"/>
      <c r="N573" s="1153">
        <f t="shared" si="36"/>
        <v>0</v>
      </c>
      <c r="O573" s="1153">
        <f t="shared" si="37"/>
        <v>0</v>
      </c>
    </row>
    <row r="574" spans="1:15" s="13" customFormat="1" outlineLevel="1">
      <c r="A574" s="400">
        <v>567</v>
      </c>
      <c r="B574" s="397">
        <v>16502001</v>
      </c>
      <c r="C574" s="397" t="s">
        <v>3332</v>
      </c>
      <c r="D574" s="969">
        <f>+[5]BS!Q574</f>
        <v>28082.875</v>
      </c>
      <c r="E574" s="109"/>
      <c r="F574" s="486"/>
      <c r="G574" s="486"/>
      <c r="H574" s="486"/>
      <c r="I574" s="486">
        <f>D574</f>
        <v>28082.875</v>
      </c>
      <c r="J574" s="109"/>
      <c r="K574" s="486"/>
      <c r="L574" s="486"/>
      <c r="M574" s="486">
        <f>I574</f>
        <v>28082.875</v>
      </c>
      <c r="N574" s="1153">
        <f t="shared" si="36"/>
        <v>28082.875</v>
      </c>
      <c r="O574" s="1153">
        <f t="shared" si="37"/>
        <v>0</v>
      </c>
    </row>
    <row r="575" spans="1:15" s="13" customFormat="1" outlineLevel="1">
      <c r="A575" s="400">
        <v>568</v>
      </c>
      <c r="B575" s="397">
        <v>16502003</v>
      </c>
      <c r="C575" s="109" t="s">
        <v>2871</v>
      </c>
      <c r="D575" s="969">
        <f>+[5]BS!Q575</f>
        <v>15713.192916666667</v>
      </c>
      <c r="E575" s="109"/>
      <c r="F575" s="486">
        <f>+D575</f>
        <v>15713.192916666667</v>
      </c>
      <c r="G575" s="486"/>
      <c r="H575" s="486"/>
      <c r="I575" s="486"/>
      <c r="J575" s="109"/>
      <c r="K575" s="486"/>
      <c r="L575" s="486"/>
      <c r="M575" s="486"/>
      <c r="N575" s="1153">
        <f t="shared" si="36"/>
        <v>0</v>
      </c>
      <c r="O575" s="1153">
        <f t="shared" si="37"/>
        <v>0</v>
      </c>
    </row>
    <row r="576" spans="1:15" s="13" customFormat="1" outlineLevel="1">
      <c r="A576" s="400">
        <v>569</v>
      </c>
      <c r="B576" s="397">
        <v>16502013</v>
      </c>
      <c r="C576" s="109" t="s">
        <v>2971</v>
      </c>
      <c r="D576" s="969">
        <f>+[5]BS!Q576</f>
        <v>63887.865000000013</v>
      </c>
      <c r="E576" s="109"/>
      <c r="F576" s="486">
        <f>+D576</f>
        <v>63887.865000000013</v>
      </c>
      <c r="G576" s="486"/>
      <c r="H576" s="486"/>
      <c r="I576" s="486"/>
      <c r="J576" s="109"/>
      <c r="K576" s="486"/>
      <c r="L576" s="486"/>
      <c r="M576" s="486"/>
      <c r="N576" s="1153">
        <f t="shared" si="36"/>
        <v>0</v>
      </c>
      <c r="O576" s="1153">
        <f t="shared" si="37"/>
        <v>0</v>
      </c>
    </row>
    <row r="577" spans="1:15" s="13" customFormat="1" outlineLevel="1">
      <c r="A577" s="400">
        <v>570</v>
      </c>
      <c r="B577" s="397">
        <v>16502021</v>
      </c>
      <c r="C577" s="397" t="s">
        <v>3333</v>
      </c>
      <c r="D577" s="969">
        <f>+[5]BS!Q577</f>
        <v>43253.875</v>
      </c>
      <c r="E577" s="109"/>
      <c r="F577" s="486"/>
      <c r="G577" s="486"/>
      <c r="H577" s="486"/>
      <c r="I577" s="486">
        <f>D577</f>
        <v>43253.875</v>
      </c>
      <c r="J577" s="109"/>
      <c r="K577" s="486"/>
      <c r="L577" s="486"/>
      <c r="M577" s="486">
        <f>I577</f>
        <v>43253.875</v>
      </c>
      <c r="N577" s="1153">
        <f t="shared" si="36"/>
        <v>43253.875</v>
      </c>
      <c r="O577" s="1153">
        <f t="shared" si="37"/>
        <v>0</v>
      </c>
    </row>
    <row r="578" spans="1:15" s="13" customFormat="1" outlineLevel="1">
      <c r="A578" s="400">
        <v>571</v>
      </c>
      <c r="B578" s="397">
        <v>16502023</v>
      </c>
      <c r="C578" s="109" t="s">
        <v>2892</v>
      </c>
      <c r="D578" s="969">
        <f>+[5]BS!Q578</f>
        <v>64248.770833333321</v>
      </c>
      <c r="E578" s="109"/>
      <c r="F578" s="486">
        <f t="shared" ref="F578:F609" si="39">+D578</f>
        <v>64248.770833333321</v>
      </c>
      <c r="G578" s="486"/>
      <c r="H578" s="486"/>
      <c r="I578" s="486"/>
      <c r="J578" s="109"/>
      <c r="K578" s="486"/>
      <c r="L578" s="486"/>
      <c r="M578" s="486"/>
      <c r="N578" s="1153">
        <f t="shared" si="36"/>
        <v>0</v>
      </c>
      <c r="O578" s="1153">
        <f t="shared" si="37"/>
        <v>0</v>
      </c>
    </row>
    <row r="579" spans="1:15" s="13" customFormat="1" outlineLevel="1">
      <c r="A579" s="400">
        <v>572</v>
      </c>
      <c r="B579" s="397">
        <v>16502033</v>
      </c>
      <c r="C579" s="109" t="s">
        <v>2946</v>
      </c>
      <c r="D579" s="969">
        <f>+[5]BS!Q579</f>
        <v>12500</v>
      </c>
      <c r="E579" s="109"/>
      <c r="F579" s="486">
        <f t="shared" si="39"/>
        <v>12500</v>
      </c>
      <c r="G579" s="486"/>
      <c r="H579" s="486"/>
      <c r="I579" s="486"/>
      <c r="J579" s="109"/>
      <c r="K579" s="486"/>
      <c r="L579" s="486"/>
      <c r="M579" s="486"/>
      <c r="N579" s="1153">
        <f t="shared" si="36"/>
        <v>0</v>
      </c>
      <c r="O579" s="1153">
        <f t="shared" si="37"/>
        <v>0</v>
      </c>
    </row>
    <row r="580" spans="1:15" s="13" customFormat="1" outlineLevel="1">
      <c r="A580" s="400">
        <v>573</v>
      </c>
      <c r="B580" s="397">
        <v>16502043</v>
      </c>
      <c r="C580" s="109" t="s">
        <v>2967</v>
      </c>
      <c r="D580" s="969">
        <f>+[5]BS!Q580</f>
        <v>0</v>
      </c>
      <c r="E580" s="109"/>
      <c r="F580" s="486">
        <f t="shared" si="39"/>
        <v>0</v>
      </c>
      <c r="G580" s="486"/>
      <c r="H580" s="486"/>
      <c r="I580" s="486"/>
      <c r="J580" s="109"/>
      <c r="K580" s="486"/>
      <c r="L580" s="486"/>
      <c r="M580" s="486"/>
      <c r="N580" s="1153">
        <f t="shared" si="36"/>
        <v>0</v>
      </c>
      <c r="O580" s="1153">
        <f t="shared" si="37"/>
        <v>0</v>
      </c>
    </row>
    <row r="581" spans="1:15" s="13" customFormat="1" outlineLevel="1">
      <c r="A581" s="400">
        <v>574</v>
      </c>
      <c r="B581" s="397">
        <v>16502053</v>
      </c>
      <c r="C581" s="109" t="s">
        <v>2998</v>
      </c>
      <c r="D581" s="969">
        <f>+[5]BS!Q581</f>
        <v>46283.902499999997</v>
      </c>
      <c r="E581" s="109"/>
      <c r="F581" s="486">
        <f t="shared" si="39"/>
        <v>46283.902499999997</v>
      </c>
      <c r="G581" s="486"/>
      <c r="H581" s="486"/>
      <c r="I581" s="486"/>
      <c r="J581" s="109"/>
      <c r="K581" s="486"/>
      <c r="L581" s="486"/>
      <c r="M581" s="486"/>
      <c r="N581" s="1153">
        <f t="shared" si="36"/>
        <v>0</v>
      </c>
      <c r="O581" s="1153">
        <f t="shared" si="37"/>
        <v>0</v>
      </c>
    </row>
    <row r="582" spans="1:15" s="13" customFormat="1" outlineLevel="1">
      <c r="A582" s="400">
        <v>575</v>
      </c>
      <c r="B582" s="397">
        <v>16502063</v>
      </c>
      <c r="C582" s="109" t="s">
        <v>3021</v>
      </c>
      <c r="D582" s="969">
        <f>+[5]BS!Q582</f>
        <v>79178.119583333333</v>
      </c>
      <c r="E582" s="109"/>
      <c r="F582" s="486">
        <f t="shared" si="39"/>
        <v>79178.119583333333</v>
      </c>
      <c r="G582" s="486"/>
      <c r="H582" s="486"/>
      <c r="I582" s="486"/>
      <c r="J582" s="109"/>
      <c r="K582" s="486"/>
      <c r="L582" s="486"/>
      <c r="M582" s="486"/>
      <c r="N582" s="1153">
        <f t="shared" si="36"/>
        <v>0</v>
      </c>
      <c r="O582" s="1153">
        <f t="shared" si="37"/>
        <v>0</v>
      </c>
    </row>
    <row r="583" spans="1:15" s="13" customFormat="1" outlineLevel="1">
      <c r="A583" s="400">
        <v>576</v>
      </c>
      <c r="B583" s="397">
        <v>16502073</v>
      </c>
      <c r="C583" s="109" t="s">
        <v>3042</v>
      </c>
      <c r="D583" s="969">
        <f>+[5]BS!Q583</f>
        <v>0</v>
      </c>
      <c r="E583" s="109"/>
      <c r="F583" s="486">
        <f t="shared" si="39"/>
        <v>0</v>
      </c>
      <c r="G583" s="486"/>
      <c r="H583" s="486"/>
      <c r="I583" s="486"/>
      <c r="J583" s="109"/>
      <c r="K583" s="486"/>
      <c r="L583" s="486"/>
      <c r="M583" s="486"/>
      <c r="N583" s="1153">
        <f t="shared" si="36"/>
        <v>0</v>
      </c>
      <c r="O583" s="1153">
        <f t="shared" si="37"/>
        <v>0</v>
      </c>
    </row>
    <row r="584" spans="1:15" s="13" customFormat="1" outlineLevel="1">
      <c r="A584" s="400">
        <v>577</v>
      </c>
      <c r="B584" s="397">
        <v>16502083</v>
      </c>
      <c r="C584" s="109" t="s">
        <v>3050</v>
      </c>
      <c r="D584" s="969">
        <f>+[5]BS!Q584</f>
        <v>15241.276666666667</v>
      </c>
      <c r="E584" s="109"/>
      <c r="F584" s="486">
        <f t="shared" si="39"/>
        <v>15241.276666666667</v>
      </c>
      <c r="G584" s="486"/>
      <c r="H584" s="486"/>
      <c r="I584" s="486"/>
      <c r="J584" s="109"/>
      <c r="K584" s="486"/>
      <c r="L584" s="486"/>
      <c r="M584" s="486"/>
      <c r="N584" s="1153">
        <f t="shared" si="36"/>
        <v>0</v>
      </c>
      <c r="O584" s="1153">
        <f t="shared" si="37"/>
        <v>0</v>
      </c>
    </row>
    <row r="585" spans="1:15" s="13" customFormat="1" outlineLevel="1">
      <c r="A585" s="400">
        <v>578</v>
      </c>
      <c r="B585" s="397">
        <v>16502093</v>
      </c>
      <c r="C585" s="109" t="s">
        <v>3090</v>
      </c>
      <c r="D585" s="969">
        <f>+[5]BS!Q585</f>
        <v>0</v>
      </c>
      <c r="E585" s="109"/>
      <c r="F585" s="486">
        <f t="shared" si="39"/>
        <v>0</v>
      </c>
      <c r="G585" s="486"/>
      <c r="H585" s="486"/>
      <c r="I585" s="486"/>
      <c r="J585" s="109"/>
      <c r="K585" s="486"/>
      <c r="L585" s="486"/>
      <c r="M585" s="486"/>
      <c r="N585" s="1153">
        <f t="shared" ref="N585:N648" si="40">SUM(K585:M585)</f>
        <v>0</v>
      </c>
      <c r="O585" s="1153">
        <f t="shared" ref="O585:O648" si="41">N585-I585</f>
        <v>0</v>
      </c>
    </row>
    <row r="586" spans="1:15" s="13" customFormat="1" outlineLevel="1">
      <c r="A586" s="400">
        <v>579</v>
      </c>
      <c r="B586" s="397">
        <v>16502103</v>
      </c>
      <c r="C586" s="109" t="s">
        <v>3099</v>
      </c>
      <c r="D586" s="969">
        <f>+[5]BS!Q586</f>
        <v>55809.079166666663</v>
      </c>
      <c r="E586" s="109"/>
      <c r="F586" s="486">
        <f t="shared" si="39"/>
        <v>55809.079166666663</v>
      </c>
      <c r="G586" s="486"/>
      <c r="H586" s="486"/>
      <c r="I586" s="486"/>
      <c r="J586" s="109"/>
      <c r="K586" s="486"/>
      <c r="L586" s="486"/>
      <c r="M586" s="486"/>
      <c r="N586" s="1153">
        <f t="shared" si="40"/>
        <v>0</v>
      </c>
      <c r="O586" s="1153">
        <f t="shared" si="41"/>
        <v>0</v>
      </c>
    </row>
    <row r="587" spans="1:15" s="13" customFormat="1" outlineLevel="1">
      <c r="A587" s="400">
        <v>580</v>
      </c>
      <c r="B587" s="397">
        <v>16502011</v>
      </c>
      <c r="C587" s="109" t="s">
        <v>3125</v>
      </c>
      <c r="D587" s="969">
        <f>+[5]BS!Q587</f>
        <v>2401.7325000000001</v>
      </c>
      <c r="E587" s="109"/>
      <c r="F587" s="486">
        <f t="shared" si="39"/>
        <v>2401.7325000000001</v>
      </c>
      <c r="G587" s="486"/>
      <c r="H587" s="486"/>
      <c r="I587" s="486"/>
      <c r="J587" s="109"/>
      <c r="K587" s="486"/>
      <c r="L587" s="486"/>
      <c r="M587" s="486"/>
      <c r="N587" s="1153">
        <f t="shared" si="40"/>
        <v>0</v>
      </c>
      <c r="O587" s="1153">
        <f t="shared" si="41"/>
        <v>0</v>
      </c>
    </row>
    <row r="588" spans="1:15" s="13" customFormat="1" outlineLevel="1">
      <c r="A588" s="400">
        <v>581</v>
      </c>
      <c r="B588" s="397">
        <v>16502113</v>
      </c>
      <c r="C588" s="109" t="s">
        <v>3119</v>
      </c>
      <c r="D588" s="969">
        <f>+[5]BS!Q588</f>
        <v>46109.795000000006</v>
      </c>
      <c r="E588" s="109"/>
      <c r="F588" s="486">
        <f t="shared" si="39"/>
        <v>46109.795000000006</v>
      </c>
      <c r="G588" s="486"/>
      <c r="H588" s="486"/>
      <c r="I588" s="486"/>
      <c r="J588" s="109"/>
      <c r="K588" s="486"/>
      <c r="L588" s="486"/>
      <c r="M588" s="486"/>
      <c r="N588" s="1153">
        <f t="shared" si="40"/>
        <v>0</v>
      </c>
      <c r="O588" s="1153">
        <f t="shared" si="41"/>
        <v>0</v>
      </c>
    </row>
    <row r="589" spans="1:15" s="13" customFormat="1" outlineLevel="1">
      <c r="A589" s="400">
        <v>582</v>
      </c>
      <c r="B589" s="397">
        <v>16502123</v>
      </c>
      <c r="C589" s="109" t="s">
        <v>3198</v>
      </c>
      <c r="D589" s="969">
        <f>+[5]BS!Q589</f>
        <v>2463.8962500000002</v>
      </c>
      <c r="E589" s="109"/>
      <c r="F589" s="486">
        <f t="shared" si="39"/>
        <v>2463.8962500000002</v>
      </c>
      <c r="G589" s="486"/>
      <c r="H589" s="486"/>
      <c r="I589" s="486"/>
      <c r="J589" s="109"/>
      <c r="K589" s="486"/>
      <c r="L589" s="486"/>
      <c r="M589" s="486"/>
      <c r="N589" s="1153">
        <f t="shared" si="40"/>
        <v>0</v>
      </c>
      <c r="O589" s="1153">
        <f t="shared" si="41"/>
        <v>0</v>
      </c>
    </row>
    <row r="590" spans="1:15" s="13" customFormat="1" outlineLevel="1">
      <c r="A590" s="400">
        <v>583</v>
      </c>
      <c r="B590" s="397">
        <v>16502133</v>
      </c>
      <c r="C590" s="109" t="s">
        <v>3310</v>
      </c>
      <c r="D590" s="969">
        <f>+[5]BS!Q590</f>
        <v>216524.61375000002</v>
      </c>
      <c r="E590" s="109"/>
      <c r="F590" s="486">
        <f t="shared" si="39"/>
        <v>216524.61375000002</v>
      </c>
      <c r="G590" s="486"/>
      <c r="H590" s="486"/>
      <c r="I590" s="486"/>
      <c r="J590" s="109"/>
      <c r="K590" s="486"/>
      <c r="L590" s="486"/>
      <c r="M590" s="486"/>
      <c r="N590" s="1153">
        <f t="shared" si="40"/>
        <v>0</v>
      </c>
      <c r="O590" s="1153">
        <f t="shared" si="41"/>
        <v>0</v>
      </c>
    </row>
    <row r="591" spans="1:15" s="13" customFormat="1" outlineLevel="1">
      <c r="A591" s="400">
        <v>584</v>
      </c>
      <c r="B591" s="397">
        <v>16502143</v>
      </c>
      <c r="C591" s="397" t="s">
        <v>3343</v>
      </c>
      <c r="D591" s="969">
        <f>+[5]BS!Q591</f>
        <v>20761.075000000001</v>
      </c>
      <c r="E591" s="109"/>
      <c r="F591" s="486">
        <f t="shared" si="39"/>
        <v>20761.075000000001</v>
      </c>
      <c r="G591" s="486"/>
      <c r="H591" s="486"/>
      <c r="I591" s="486"/>
      <c r="J591" s="109"/>
      <c r="K591" s="486"/>
      <c r="L591" s="486"/>
      <c r="M591" s="486"/>
      <c r="N591" s="1153">
        <f t="shared" si="40"/>
        <v>0</v>
      </c>
      <c r="O591" s="1153">
        <f t="shared" si="41"/>
        <v>0</v>
      </c>
    </row>
    <row r="592" spans="1:15" s="13" customFormat="1" outlineLevel="1">
      <c r="A592" s="400">
        <v>585</v>
      </c>
      <c r="B592" s="397">
        <v>16502153</v>
      </c>
      <c r="C592" s="397" t="s">
        <v>3362</v>
      </c>
      <c r="D592" s="969">
        <f>+[5]BS!Q592</f>
        <v>104338.27625</v>
      </c>
      <c r="E592" s="109"/>
      <c r="F592" s="486">
        <f t="shared" si="39"/>
        <v>104338.27625</v>
      </c>
      <c r="G592" s="486"/>
      <c r="H592" s="486"/>
      <c r="I592" s="486"/>
      <c r="J592" s="109"/>
      <c r="K592" s="486"/>
      <c r="L592" s="486"/>
      <c r="M592" s="486"/>
      <c r="N592" s="1153">
        <f t="shared" si="40"/>
        <v>0</v>
      </c>
      <c r="O592" s="1153">
        <f t="shared" si="41"/>
        <v>0</v>
      </c>
    </row>
    <row r="593" spans="1:15" s="13" customFormat="1" outlineLevel="1">
      <c r="A593" s="400">
        <v>586</v>
      </c>
      <c r="B593" s="397" t="s">
        <v>3379</v>
      </c>
      <c r="C593" s="397" t="s">
        <v>3376</v>
      </c>
      <c r="D593" s="969">
        <f>+[5]BS!Q593</f>
        <v>43468.762500000004</v>
      </c>
      <c r="E593" s="109"/>
      <c r="F593" s="486">
        <f t="shared" si="39"/>
        <v>43468.762500000004</v>
      </c>
      <c r="G593" s="486"/>
      <c r="H593" s="486"/>
      <c r="I593" s="486"/>
      <c r="J593" s="109"/>
      <c r="K593" s="486"/>
      <c r="L593" s="486"/>
      <c r="M593" s="486"/>
      <c r="N593" s="1153">
        <f t="shared" si="40"/>
        <v>0</v>
      </c>
      <c r="O593" s="1153">
        <f t="shared" si="41"/>
        <v>0</v>
      </c>
    </row>
    <row r="594" spans="1:15" s="13" customFormat="1" outlineLevel="1">
      <c r="A594" s="400">
        <v>587</v>
      </c>
      <c r="B594" s="397" t="s">
        <v>3467</v>
      </c>
      <c r="C594" s="397" t="s">
        <v>3451</v>
      </c>
      <c r="D594" s="969">
        <f>+[5]BS!Q594</f>
        <v>157984.35916666666</v>
      </c>
      <c r="E594" s="109"/>
      <c r="F594" s="486">
        <f t="shared" si="39"/>
        <v>157984.35916666666</v>
      </c>
      <c r="G594" s="486"/>
      <c r="H594" s="486"/>
      <c r="I594" s="486"/>
      <c r="J594" s="109"/>
      <c r="K594" s="486"/>
      <c r="L594" s="486"/>
      <c r="M594" s="486"/>
      <c r="N594" s="1153">
        <f t="shared" si="40"/>
        <v>0</v>
      </c>
      <c r="O594" s="1153">
        <f t="shared" si="41"/>
        <v>0</v>
      </c>
    </row>
    <row r="595" spans="1:15" s="13" customFormat="1" outlineLevel="1">
      <c r="A595" s="400">
        <v>588</v>
      </c>
      <c r="B595" s="397">
        <v>16502181</v>
      </c>
      <c r="C595" s="397" t="s">
        <v>2555</v>
      </c>
      <c r="D595" s="969">
        <f>+[5]BS!Q595</f>
        <v>7254.9204166666677</v>
      </c>
      <c r="E595" s="109"/>
      <c r="F595" s="486">
        <f t="shared" si="39"/>
        <v>7254.9204166666677</v>
      </c>
      <c r="G595" s="486"/>
      <c r="H595" s="486"/>
      <c r="I595" s="486"/>
      <c r="J595" s="109"/>
      <c r="K595" s="486"/>
      <c r="L595" s="486"/>
      <c r="M595" s="486"/>
      <c r="N595" s="1153">
        <f t="shared" si="40"/>
        <v>0</v>
      </c>
      <c r="O595" s="1153">
        <f t="shared" si="41"/>
        <v>0</v>
      </c>
    </row>
    <row r="596" spans="1:15" s="13" customFormat="1" outlineLevel="1">
      <c r="A596" s="400">
        <v>589</v>
      </c>
      <c r="B596" s="397">
        <v>16502191</v>
      </c>
      <c r="C596" s="397" t="s">
        <v>2449</v>
      </c>
      <c r="D596" s="969">
        <f>+[5]BS!Q596</f>
        <v>293079.46916666668</v>
      </c>
      <c r="E596" s="109"/>
      <c r="F596" s="486">
        <f t="shared" si="39"/>
        <v>293079.46916666668</v>
      </c>
      <c r="G596" s="486"/>
      <c r="H596" s="486"/>
      <c r="I596" s="486"/>
      <c r="J596" s="109"/>
      <c r="K596" s="486"/>
      <c r="L596" s="486"/>
      <c r="M596" s="486"/>
      <c r="N596" s="1153">
        <f t="shared" si="40"/>
        <v>0</v>
      </c>
      <c r="O596" s="1153">
        <f t="shared" si="41"/>
        <v>0</v>
      </c>
    </row>
    <row r="597" spans="1:15" s="13" customFormat="1" outlineLevel="1">
      <c r="A597" s="400">
        <v>590</v>
      </c>
      <c r="B597" s="397">
        <v>16502201</v>
      </c>
      <c r="C597" s="397" t="s">
        <v>3452</v>
      </c>
      <c r="D597" s="969">
        <f>+[5]BS!Q597</f>
        <v>11149.833333333334</v>
      </c>
      <c r="E597" s="109"/>
      <c r="F597" s="486">
        <f t="shared" si="39"/>
        <v>11149.833333333334</v>
      </c>
      <c r="G597" s="486"/>
      <c r="H597" s="486"/>
      <c r="I597" s="486"/>
      <c r="J597" s="109"/>
      <c r="K597" s="486"/>
      <c r="L597" s="486"/>
      <c r="M597" s="486"/>
      <c r="N597" s="1153">
        <f t="shared" si="40"/>
        <v>0</v>
      </c>
      <c r="O597" s="1153">
        <f t="shared" si="41"/>
        <v>0</v>
      </c>
    </row>
    <row r="598" spans="1:15" s="13" customFormat="1" outlineLevel="1">
      <c r="A598" s="400">
        <v>591</v>
      </c>
      <c r="B598" s="397">
        <v>16502213</v>
      </c>
      <c r="C598" s="397" t="s">
        <v>3453</v>
      </c>
      <c r="D598" s="969">
        <f>+[5]BS!Q598</f>
        <v>33016</v>
      </c>
      <c r="E598" s="109"/>
      <c r="F598" s="486">
        <f t="shared" si="39"/>
        <v>33016</v>
      </c>
      <c r="G598" s="486"/>
      <c r="H598" s="486"/>
      <c r="I598" s="486"/>
      <c r="J598" s="109"/>
      <c r="K598" s="486"/>
      <c r="L598" s="486"/>
      <c r="M598" s="486"/>
      <c r="N598" s="1153">
        <f t="shared" si="40"/>
        <v>0</v>
      </c>
      <c r="O598" s="1153">
        <f t="shared" si="41"/>
        <v>0</v>
      </c>
    </row>
    <row r="599" spans="1:15" s="13" customFormat="1" outlineLevel="1">
      <c r="A599" s="400">
        <v>592</v>
      </c>
      <c r="B599" s="397">
        <v>16502221</v>
      </c>
      <c r="C599" s="397" t="s">
        <v>3407</v>
      </c>
      <c r="D599" s="969">
        <f>+[5]BS!Q599</f>
        <v>7432441.7958333315</v>
      </c>
      <c r="E599" s="109"/>
      <c r="F599" s="486">
        <f t="shared" si="39"/>
        <v>7432441.7958333315</v>
      </c>
      <c r="G599" s="486"/>
      <c r="H599" s="486"/>
      <c r="I599" s="486"/>
      <c r="J599" s="109"/>
      <c r="K599" s="486"/>
      <c r="L599" s="486"/>
      <c r="M599" s="486"/>
      <c r="N599" s="1153">
        <f t="shared" si="40"/>
        <v>0</v>
      </c>
      <c r="O599" s="1153">
        <f t="shared" si="41"/>
        <v>0</v>
      </c>
    </row>
    <row r="600" spans="1:15" s="13" customFormat="1" outlineLevel="1">
      <c r="A600" s="400">
        <v>593</v>
      </c>
      <c r="B600" s="397">
        <v>16502231</v>
      </c>
      <c r="C600" s="397" t="s">
        <v>3408</v>
      </c>
      <c r="D600" s="969">
        <f>+[5]BS!Q600</f>
        <v>793976.26000000013</v>
      </c>
      <c r="E600" s="109"/>
      <c r="F600" s="486">
        <f t="shared" si="39"/>
        <v>793976.26000000013</v>
      </c>
      <c r="G600" s="486"/>
      <c r="H600" s="486"/>
      <c r="I600" s="486"/>
      <c r="J600" s="109"/>
      <c r="K600" s="486"/>
      <c r="L600" s="486"/>
      <c r="M600" s="486"/>
      <c r="N600" s="1153">
        <f t="shared" si="40"/>
        <v>0</v>
      </c>
      <c r="O600" s="1153">
        <f t="shared" si="41"/>
        <v>0</v>
      </c>
    </row>
    <row r="601" spans="1:15" s="13" customFormat="1" outlineLevel="1">
      <c r="A601" s="400">
        <v>594</v>
      </c>
      <c r="B601" s="397">
        <v>16502241</v>
      </c>
      <c r="C601" s="397" t="s">
        <v>3454</v>
      </c>
      <c r="D601" s="969">
        <f>+[5]BS!Q601</f>
        <v>40659.123333333337</v>
      </c>
      <c r="E601" s="109"/>
      <c r="F601" s="486">
        <f t="shared" si="39"/>
        <v>40659.123333333337</v>
      </c>
      <c r="G601" s="486"/>
      <c r="H601" s="486"/>
      <c r="I601" s="486"/>
      <c r="J601" s="109"/>
      <c r="K601" s="486"/>
      <c r="L601" s="486"/>
      <c r="M601" s="486"/>
      <c r="N601" s="1153">
        <f t="shared" si="40"/>
        <v>0</v>
      </c>
      <c r="O601" s="1153">
        <f t="shared" si="41"/>
        <v>0</v>
      </c>
    </row>
    <row r="602" spans="1:15" s="13" customFormat="1" outlineLevel="1">
      <c r="A602" s="400">
        <v>595</v>
      </c>
      <c r="B602" s="397" t="s">
        <v>3639</v>
      </c>
      <c r="C602" s="109" t="s">
        <v>3460</v>
      </c>
      <c r="D602" s="969">
        <f>+[5]BS!Q602</f>
        <v>56478.280416666668</v>
      </c>
      <c r="E602" s="109"/>
      <c r="F602" s="486">
        <f t="shared" si="39"/>
        <v>56478.280416666668</v>
      </c>
      <c r="G602" s="486"/>
      <c r="H602" s="486"/>
      <c r="I602" s="486"/>
      <c r="J602" s="109"/>
      <c r="K602" s="486"/>
      <c r="L602" s="486"/>
      <c r="M602" s="486"/>
      <c r="N602" s="1153">
        <f t="shared" si="40"/>
        <v>0</v>
      </c>
      <c r="O602" s="1153">
        <f t="shared" si="41"/>
        <v>0</v>
      </c>
    </row>
    <row r="603" spans="1:15" s="13" customFormat="1" outlineLevel="1">
      <c r="A603" s="400">
        <v>596</v>
      </c>
      <c r="B603" s="397" t="s">
        <v>3640</v>
      </c>
      <c r="C603" s="109" t="s">
        <v>3461</v>
      </c>
      <c r="D603" s="969">
        <f>+[5]BS!Q603</f>
        <v>47874.539166666662</v>
      </c>
      <c r="E603" s="109"/>
      <c r="F603" s="486">
        <f t="shared" si="39"/>
        <v>47874.539166666662</v>
      </c>
      <c r="G603" s="486"/>
      <c r="H603" s="486"/>
      <c r="I603" s="486"/>
      <c r="J603" s="109"/>
      <c r="K603" s="486"/>
      <c r="L603" s="486"/>
      <c r="M603" s="486"/>
      <c r="N603" s="1153">
        <f t="shared" si="40"/>
        <v>0</v>
      </c>
      <c r="O603" s="1153">
        <f t="shared" si="41"/>
        <v>0</v>
      </c>
    </row>
    <row r="604" spans="1:15" s="13" customFormat="1" outlineLevel="1">
      <c r="A604" s="400">
        <v>597</v>
      </c>
      <c r="B604" s="397" t="s">
        <v>3641</v>
      </c>
      <c r="C604" s="109" t="s">
        <v>3457</v>
      </c>
      <c r="D604" s="969">
        <f>+[5]BS!Q604</f>
        <v>52566.802083333336</v>
      </c>
      <c r="E604" s="109"/>
      <c r="F604" s="486">
        <f t="shared" si="39"/>
        <v>52566.802083333336</v>
      </c>
      <c r="G604" s="486"/>
      <c r="H604" s="486"/>
      <c r="I604" s="486"/>
      <c r="J604" s="109"/>
      <c r="K604" s="486"/>
      <c r="L604" s="486"/>
      <c r="M604" s="486"/>
      <c r="N604" s="1153">
        <f t="shared" si="40"/>
        <v>0</v>
      </c>
      <c r="O604" s="1153">
        <f t="shared" si="41"/>
        <v>0</v>
      </c>
    </row>
    <row r="605" spans="1:15" s="13" customFormat="1" outlineLevel="1">
      <c r="A605" s="400">
        <v>598</v>
      </c>
      <c r="B605" s="397">
        <v>16502382</v>
      </c>
      <c r="C605" s="397" t="s">
        <v>3404</v>
      </c>
      <c r="D605" s="969">
        <f>+[5]BS!Q605</f>
        <v>1669164.6354166667</v>
      </c>
      <c r="E605" s="109"/>
      <c r="F605" s="486">
        <f t="shared" si="39"/>
        <v>1669164.6354166667</v>
      </c>
      <c r="G605" s="486"/>
      <c r="H605" s="486"/>
      <c r="I605" s="486"/>
      <c r="J605" s="109"/>
      <c r="K605" s="486"/>
      <c r="L605" s="486"/>
      <c r="M605" s="486"/>
      <c r="N605" s="1153">
        <f t="shared" si="40"/>
        <v>0</v>
      </c>
      <c r="O605" s="1153">
        <f t="shared" si="41"/>
        <v>0</v>
      </c>
    </row>
    <row r="606" spans="1:15" s="13" customFormat="1" outlineLevel="1">
      <c r="A606" s="400">
        <v>599</v>
      </c>
      <c r="B606" s="397" t="s">
        <v>3642</v>
      </c>
      <c r="C606" s="109" t="s">
        <v>3458</v>
      </c>
      <c r="D606" s="969">
        <f>+[5]BS!Q606</f>
        <v>113724.8875</v>
      </c>
      <c r="E606" s="109"/>
      <c r="F606" s="486">
        <f t="shared" si="39"/>
        <v>113724.8875</v>
      </c>
      <c r="G606" s="486"/>
      <c r="H606" s="486"/>
      <c r="I606" s="486"/>
      <c r="J606" s="109"/>
      <c r="K606" s="486"/>
      <c r="L606" s="486"/>
      <c r="M606" s="486"/>
      <c r="N606" s="1153">
        <f t="shared" si="40"/>
        <v>0</v>
      </c>
      <c r="O606" s="1153">
        <f t="shared" si="41"/>
        <v>0</v>
      </c>
    </row>
    <row r="607" spans="1:15" s="13" customFormat="1" outlineLevel="1">
      <c r="A607" s="400">
        <v>600</v>
      </c>
      <c r="B607" s="397">
        <v>16502393</v>
      </c>
      <c r="C607" s="397" t="s">
        <v>3414</v>
      </c>
      <c r="D607" s="969">
        <f>+[5]BS!Q607</f>
        <v>12136.25</v>
      </c>
      <c r="E607" s="109"/>
      <c r="F607" s="486">
        <f t="shared" si="39"/>
        <v>12136.25</v>
      </c>
      <c r="G607" s="486"/>
      <c r="H607" s="486"/>
      <c r="I607" s="486"/>
      <c r="J607" s="109"/>
      <c r="K607" s="486"/>
      <c r="L607" s="486"/>
      <c r="M607" s="486"/>
      <c r="N607" s="1153">
        <f t="shared" si="40"/>
        <v>0</v>
      </c>
      <c r="O607" s="1153">
        <f t="shared" si="41"/>
        <v>0</v>
      </c>
    </row>
    <row r="608" spans="1:15" s="13" customFormat="1" outlineLevel="1">
      <c r="A608" s="400">
        <v>601</v>
      </c>
      <c r="B608" s="397" t="s">
        <v>3643</v>
      </c>
      <c r="C608" s="109" t="s">
        <v>3459</v>
      </c>
      <c r="D608" s="969">
        <f>+[5]BS!Q608</f>
        <v>99495.160416666666</v>
      </c>
      <c r="E608" s="109"/>
      <c r="F608" s="486">
        <f t="shared" si="39"/>
        <v>99495.160416666666</v>
      </c>
      <c r="G608" s="486"/>
      <c r="H608" s="486"/>
      <c r="I608" s="486"/>
      <c r="J608" s="109"/>
      <c r="K608" s="486"/>
      <c r="L608" s="486"/>
      <c r="M608" s="486"/>
      <c r="N608" s="1153">
        <f t="shared" si="40"/>
        <v>0</v>
      </c>
      <c r="O608" s="1153">
        <f t="shared" si="41"/>
        <v>0</v>
      </c>
    </row>
    <row r="609" spans="1:15" s="13" customFormat="1" outlineLevel="1">
      <c r="A609" s="400">
        <v>602</v>
      </c>
      <c r="B609" s="397">
        <v>16502403</v>
      </c>
      <c r="C609" s="397" t="s">
        <v>3145</v>
      </c>
      <c r="D609" s="969">
        <f>+[5]BS!Q609</f>
        <v>69350</v>
      </c>
      <c r="E609" s="109"/>
      <c r="F609" s="486">
        <f t="shared" si="39"/>
        <v>69350</v>
      </c>
      <c r="G609" s="486"/>
      <c r="H609" s="486"/>
      <c r="I609" s="486"/>
      <c r="J609" s="109"/>
      <c r="K609" s="486"/>
      <c r="L609" s="486"/>
      <c r="M609" s="486"/>
      <c r="N609" s="1153">
        <f t="shared" si="40"/>
        <v>0</v>
      </c>
      <c r="O609" s="1153">
        <f t="shared" si="41"/>
        <v>0</v>
      </c>
    </row>
    <row r="610" spans="1:15" s="13" customFormat="1" outlineLevel="1">
      <c r="A610" s="400">
        <v>603</v>
      </c>
      <c r="B610" s="397">
        <v>16502413</v>
      </c>
      <c r="C610" s="397" t="s">
        <v>3434</v>
      </c>
      <c r="D610" s="969">
        <f>+[5]BS!Q610</f>
        <v>47500</v>
      </c>
      <c r="E610" s="109"/>
      <c r="F610" s="486">
        <f t="shared" ref="F610:F641" si="42">+D610</f>
        <v>47500</v>
      </c>
      <c r="G610" s="486"/>
      <c r="H610" s="486"/>
      <c r="I610" s="486"/>
      <c r="J610" s="109"/>
      <c r="K610" s="486"/>
      <c r="L610" s="486"/>
      <c r="M610" s="486"/>
      <c r="N610" s="1153">
        <f t="shared" si="40"/>
        <v>0</v>
      </c>
      <c r="O610" s="1153">
        <f t="shared" si="41"/>
        <v>0</v>
      </c>
    </row>
    <row r="611" spans="1:15" s="13" customFormat="1" outlineLevel="1">
      <c r="A611" s="400">
        <v>604</v>
      </c>
      <c r="B611" s="397">
        <v>16502423</v>
      </c>
      <c r="C611" s="397" t="s">
        <v>3440</v>
      </c>
      <c r="D611" s="969">
        <f>+[5]BS!Q611</f>
        <v>78892.085000000006</v>
      </c>
      <c r="E611" s="109"/>
      <c r="F611" s="486">
        <f t="shared" si="42"/>
        <v>78892.085000000006</v>
      </c>
      <c r="G611" s="486"/>
      <c r="H611" s="486"/>
      <c r="I611" s="486"/>
      <c r="J611" s="109"/>
      <c r="K611" s="486"/>
      <c r="L611" s="486"/>
      <c r="M611" s="486"/>
      <c r="N611" s="1153">
        <f t="shared" si="40"/>
        <v>0</v>
      </c>
      <c r="O611" s="1153">
        <f t="shared" si="41"/>
        <v>0</v>
      </c>
    </row>
    <row r="612" spans="1:15" s="13" customFormat="1" outlineLevel="1">
      <c r="A612" s="400">
        <v>605</v>
      </c>
      <c r="B612" s="397">
        <v>16502433</v>
      </c>
      <c r="C612" s="321" t="s">
        <v>3485</v>
      </c>
      <c r="D612" s="969">
        <f>+[5]BS!Q612</f>
        <v>25566.824999999997</v>
      </c>
      <c r="E612" s="109"/>
      <c r="F612" s="486">
        <f t="shared" si="42"/>
        <v>25566.824999999997</v>
      </c>
      <c r="G612" s="486"/>
      <c r="H612" s="486"/>
      <c r="I612" s="486"/>
      <c r="J612" s="109"/>
      <c r="K612" s="486"/>
      <c r="L612" s="486"/>
      <c r="M612" s="486"/>
      <c r="N612" s="1153">
        <f t="shared" si="40"/>
        <v>0</v>
      </c>
      <c r="O612" s="1153">
        <f t="shared" si="41"/>
        <v>0</v>
      </c>
    </row>
    <row r="613" spans="1:15" s="13" customFormat="1" outlineLevel="1">
      <c r="A613" s="400">
        <v>606</v>
      </c>
      <c r="B613" s="397">
        <v>16502453</v>
      </c>
      <c r="C613" s="321" t="s">
        <v>3603</v>
      </c>
      <c r="D613" s="969">
        <f>+[5]BS!Q613</f>
        <v>68255</v>
      </c>
      <c r="E613" s="109"/>
      <c r="F613" s="486">
        <f t="shared" si="42"/>
        <v>68255</v>
      </c>
      <c r="G613" s="486"/>
      <c r="H613" s="486"/>
      <c r="I613" s="486"/>
      <c r="J613" s="109"/>
      <c r="K613" s="486"/>
      <c r="L613" s="486"/>
      <c r="M613" s="486"/>
      <c r="N613" s="1153">
        <f t="shared" si="40"/>
        <v>0</v>
      </c>
      <c r="O613" s="1153">
        <f t="shared" si="41"/>
        <v>0</v>
      </c>
    </row>
    <row r="614" spans="1:15" s="13" customFormat="1" outlineLevel="1">
      <c r="A614" s="400">
        <v>607</v>
      </c>
      <c r="B614" s="397">
        <v>16502443</v>
      </c>
      <c r="C614" s="321" t="s">
        <v>3472</v>
      </c>
      <c r="D614" s="969">
        <f>+[5]BS!Q614</f>
        <v>606385.94999999984</v>
      </c>
      <c r="E614" s="109"/>
      <c r="F614" s="486">
        <f t="shared" si="42"/>
        <v>606385.94999999984</v>
      </c>
      <c r="G614" s="486"/>
      <c r="H614" s="486"/>
      <c r="I614" s="486"/>
      <c r="J614" s="109"/>
      <c r="K614" s="486"/>
      <c r="L614" s="486"/>
      <c r="M614" s="486"/>
      <c r="N614" s="1153">
        <f t="shared" si="40"/>
        <v>0</v>
      </c>
      <c r="O614" s="1153">
        <f t="shared" si="41"/>
        <v>0</v>
      </c>
    </row>
    <row r="615" spans="1:15" s="13" customFormat="1" outlineLevel="1">
      <c r="A615" s="400">
        <v>608</v>
      </c>
      <c r="B615" s="397">
        <v>16502473</v>
      </c>
      <c r="C615" s="321" t="s">
        <v>3612</v>
      </c>
      <c r="D615" s="969">
        <f>+[5]BS!Q615</f>
        <v>24637.5</v>
      </c>
      <c r="E615" s="109"/>
      <c r="F615" s="486">
        <f t="shared" si="42"/>
        <v>24637.5</v>
      </c>
      <c r="G615" s="486"/>
      <c r="H615" s="486"/>
      <c r="I615" s="486"/>
      <c r="J615" s="109"/>
      <c r="K615" s="486"/>
      <c r="L615" s="486"/>
      <c r="M615" s="486"/>
      <c r="N615" s="1153">
        <f t="shared" si="40"/>
        <v>0</v>
      </c>
      <c r="O615" s="1153">
        <f t="shared" si="41"/>
        <v>0</v>
      </c>
    </row>
    <row r="616" spans="1:15" s="13" customFormat="1" outlineLevel="1">
      <c r="A616" s="400">
        <v>609</v>
      </c>
      <c r="B616" s="397" t="s">
        <v>3649</v>
      </c>
      <c r="C616" s="109" t="s">
        <v>3631</v>
      </c>
      <c r="D616" s="969">
        <f>+[5]BS!Q616</f>
        <v>3089.2229166666671</v>
      </c>
      <c r="E616" s="109"/>
      <c r="F616" s="486">
        <f t="shared" si="42"/>
        <v>3089.2229166666671</v>
      </c>
      <c r="G616" s="486"/>
      <c r="H616" s="486"/>
      <c r="I616" s="486"/>
      <c r="J616" s="109"/>
      <c r="K616" s="486"/>
      <c r="L616" s="486"/>
      <c r="M616" s="486"/>
      <c r="N616" s="1153">
        <f t="shared" si="40"/>
        <v>0</v>
      </c>
      <c r="O616" s="1153">
        <f t="shared" si="41"/>
        <v>0</v>
      </c>
    </row>
    <row r="617" spans="1:15" s="13" customFormat="1" outlineLevel="1">
      <c r="A617" s="400">
        <v>610</v>
      </c>
      <c r="B617" s="397">
        <v>16504003</v>
      </c>
      <c r="C617" s="109" t="s">
        <v>2898</v>
      </c>
      <c r="D617" s="969">
        <f>+[5]BS!Q617</f>
        <v>6068.125</v>
      </c>
      <c r="E617" s="109"/>
      <c r="F617" s="486">
        <f t="shared" si="42"/>
        <v>6068.125</v>
      </c>
      <c r="G617" s="486"/>
      <c r="H617" s="486"/>
      <c r="I617" s="486"/>
      <c r="J617" s="109"/>
      <c r="K617" s="486"/>
      <c r="L617" s="486"/>
      <c r="M617" s="486"/>
      <c r="N617" s="1153">
        <f t="shared" si="40"/>
        <v>0</v>
      </c>
      <c r="O617" s="1153">
        <f t="shared" si="41"/>
        <v>0</v>
      </c>
    </row>
    <row r="618" spans="1:15" s="13" customFormat="1" outlineLevel="1">
      <c r="A618" s="400">
        <v>611</v>
      </c>
      <c r="B618" s="397">
        <v>16504013</v>
      </c>
      <c r="C618" s="109" t="s">
        <v>2972</v>
      </c>
      <c r="D618" s="969">
        <f>+[5]BS!Q618</f>
        <v>1359.3287499999999</v>
      </c>
      <c r="E618" s="109"/>
      <c r="F618" s="486">
        <f t="shared" si="42"/>
        <v>1359.3287499999999</v>
      </c>
      <c r="G618" s="486"/>
      <c r="H618" s="486"/>
      <c r="I618" s="486"/>
      <c r="J618" s="109"/>
      <c r="K618" s="486"/>
      <c r="L618" s="486"/>
      <c r="M618" s="486"/>
      <c r="N618" s="1153">
        <f t="shared" si="40"/>
        <v>0</v>
      </c>
      <c r="O618" s="1153">
        <f t="shared" si="41"/>
        <v>0</v>
      </c>
    </row>
    <row r="619" spans="1:15" s="13" customFormat="1" outlineLevel="1">
      <c r="A619" s="400">
        <v>612</v>
      </c>
      <c r="B619" s="397">
        <v>16504023</v>
      </c>
      <c r="C619" s="109" t="s">
        <v>3604</v>
      </c>
      <c r="D619" s="969">
        <f>+[5]BS!Q619</f>
        <v>180462.08333333334</v>
      </c>
      <c r="E619" s="109"/>
      <c r="F619" s="486">
        <f t="shared" si="42"/>
        <v>180462.08333333334</v>
      </c>
      <c r="G619" s="486"/>
      <c r="H619" s="486"/>
      <c r="I619" s="486"/>
      <c r="J619" s="109"/>
      <c r="K619" s="486"/>
      <c r="L619" s="486"/>
      <c r="M619" s="486"/>
      <c r="N619" s="1153">
        <f t="shared" si="40"/>
        <v>0</v>
      </c>
      <c r="O619" s="1153">
        <f t="shared" si="41"/>
        <v>0</v>
      </c>
    </row>
    <row r="620" spans="1:15" s="13" customFormat="1" outlineLevel="1">
      <c r="A620" s="400">
        <v>613</v>
      </c>
      <c r="B620" s="397">
        <v>16504033</v>
      </c>
      <c r="C620" s="109" t="s">
        <v>2947</v>
      </c>
      <c r="D620" s="969">
        <f>+[5]BS!Q620</f>
        <v>21666.666666666668</v>
      </c>
      <c r="E620" s="109"/>
      <c r="F620" s="486">
        <f t="shared" si="42"/>
        <v>21666.666666666668</v>
      </c>
      <c r="G620" s="486"/>
      <c r="H620" s="486"/>
      <c r="I620" s="486"/>
      <c r="J620" s="109"/>
      <c r="K620" s="486"/>
      <c r="L620" s="486"/>
      <c r="M620" s="486"/>
      <c r="N620" s="1153">
        <f t="shared" si="40"/>
        <v>0</v>
      </c>
      <c r="O620" s="1153">
        <f t="shared" si="41"/>
        <v>0</v>
      </c>
    </row>
    <row r="621" spans="1:15" s="13" customFormat="1" outlineLevel="1">
      <c r="A621" s="400">
        <v>614</v>
      </c>
      <c r="B621" s="397">
        <v>16504043</v>
      </c>
      <c r="C621" s="109" t="s">
        <v>3146</v>
      </c>
      <c r="D621" s="969">
        <f>+[5]BS!Q621</f>
        <v>16425</v>
      </c>
      <c r="E621" s="109"/>
      <c r="F621" s="486">
        <f t="shared" si="42"/>
        <v>16425</v>
      </c>
      <c r="G621" s="486"/>
      <c r="H621" s="486"/>
      <c r="I621" s="486"/>
      <c r="J621" s="109"/>
      <c r="K621" s="486"/>
      <c r="L621" s="486"/>
      <c r="M621" s="486"/>
      <c r="N621" s="1153">
        <f t="shared" si="40"/>
        <v>0</v>
      </c>
      <c r="O621" s="1153">
        <f t="shared" si="41"/>
        <v>0</v>
      </c>
    </row>
    <row r="622" spans="1:15" s="13" customFormat="1" outlineLevel="1">
      <c r="A622" s="400">
        <v>615</v>
      </c>
      <c r="B622" s="397">
        <v>16504053</v>
      </c>
      <c r="C622" s="397" t="s">
        <v>3341</v>
      </c>
      <c r="D622" s="969">
        <f>+[5]BS!Q622</f>
        <v>74047.83</v>
      </c>
      <c r="E622" s="109"/>
      <c r="F622" s="486">
        <f t="shared" si="42"/>
        <v>74047.83</v>
      </c>
      <c r="G622" s="486"/>
      <c r="H622" s="486"/>
      <c r="I622" s="486"/>
      <c r="J622" s="109"/>
      <c r="K622" s="486"/>
      <c r="L622" s="486"/>
      <c r="M622" s="486"/>
      <c r="N622" s="1153">
        <f t="shared" si="40"/>
        <v>0</v>
      </c>
      <c r="O622" s="1153">
        <f t="shared" si="41"/>
        <v>0</v>
      </c>
    </row>
    <row r="623" spans="1:15" s="13" customFormat="1" outlineLevel="1">
      <c r="A623" s="400">
        <v>616</v>
      </c>
      <c r="B623" s="397">
        <v>16504063</v>
      </c>
      <c r="C623" s="109" t="s">
        <v>3443</v>
      </c>
      <c r="D623" s="969">
        <f>+[5]BS!Q623</f>
        <v>16926.875</v>
      </c>
      <c r="E623" s="109"/>
      <c r="F623" s="486">
        <f t="shared" si="42"/>
        <v>16926.875</v>
      </c>
      <c r="G623" s="486"/>
      <c r="H623" s="486"/>
      <c r="I623" s="486"/>
      <c r="J623" s="109"/>
      <c r="K623" s="486"/>
      <c r="L623" s="486"/>
      <c r="M623" s="486"/>
      <c r="N623" s="1153">
        <f t="shared" si="40"/>
        <v>0</v>
      </c>
      <c r="O623" s="1153">
        <f t="shared" si="41"/>
        <v>0</v>
      </c>
    </row>
    <row r="624" spans="1:15" s="13" customFormat="1" outlineLevel="1">
      <c r="A624" s="400">
        <v>617</v>
      </c>
      <c r="B624" s="397">
        <v>16504073</v>
      </c>
      <c r="C624" s="109" t="s">
        <v>3434</v>
      </c>
      <c r="D624" s="969">
        <f>+[5]BS!Q624</f>
        <v>58333.333333333336</v>
      </c>
      <c r="E624" s="109"/>
      <c r="F624" s="486">
        <f t="shared" si="42"/>
        <v>58333.333333333336</v>
      </c>
      <c r="G624" s="486"/>
      <c r="H624" s="486"/>
      <c r="I624" s="486"/>
      <c r="J624" s="109"/>
      <c r="K624" s="486"/>
      <c r="L624" s="486"/>
      <c r="M624" s="486"/>
      <c r="N624" s="1153">
        <f t="shared" si="40"/>
        <v>0</v>
      </c>
      <c r="O624" s="1153">
        <f t="shared" si="41"/>
        <v>0</v>
      </c>
    </row>
    <row r="625" spans="1:15" s="13" customFormat="1" outlineLevel="1">
      <c r="A625" s="400">
        <v>618</v>
      </c>
      <c r="B625" s="397">
        <v>16504083</v>
      </c>
      <c r="C625" s="109" t="s">
        <v>3145</v>
      </c>
      <c r="D625" s="969">
        <f>+[5]BS!Q625</f>
        <v>27375</v>
      </c>
      <c r="E625" s="109"/>
      <c r="F625" s="486">
        <f t="shared" si="42"/>
        <v>27375</v>
      </c>
      <c r="G625" s="486"/>
      <c r="H625" s="486"/>
      <c r="I625" s="486"/>
      <c r="J625" s="109"/>
      <c r="K625" s="486"/>
      <c r="L625" s="486"/>
      <c r="M625" s="486"/>
      <c r="N625" s="1153">
        <f t="shared" si="40"/>
        <v>0</v>
      </c>
      <c r="O625" s="1153">
        <f t="shared" si="41"/>
        <v>0</v>
      </c>
    </row>
    <row r="626" spans="1:15" s="13" customFormat="1" outlineLevel="1">
      <c r="A626" s="400">
        <v>619</v>
      </c>
      <c r="B626" s="397">
        <v>16504093</v>
      </c>
      <c r="C626" s="109" t="s">
        <v>3455</v>
      </c>
      <c r="D626" s="969">
        <f>+[5]BS!Q626</f>
        <v>389911.44708333345</v>
      </c>
      <c r="E626" s="109"/>
      <c r="F626" s="486">
        <f t="shared" si="42"/>
        <v>389911.44708333345</v>
      </c>
      <c r="G626" s="486"/>
      <c r="H626" s="486"/>
      <c r="I626" s="486"/>
      <c r="J626" s="109"/>
      <c r="K626" s="486"/>
      <c r="L626" s="486"/>
      <c r="M626" s="486"/>
      <c r="N626" s="1153">
        <f t="shared" si="40"/>
        <v>0</v>
      </c>
      <c r="O626" s="1153">
        <f t="shared" si="41"/>
        <v>0</v>
      </c>
    </row>
    <row r="627" spans="1:15" s="13" customFormat="1" outlineLevel="1">
      <c r="A627" s="400">
        <v>620</v>
      </c>
      <c r="B627" s="397">
        <v>16504101</v>
      </c>
      <c r="C627" s="109" t="s">
        <v>2555</v>
      </c>
      <c r="D627" s="969">
        <f>+[5]BS!Q627</f>
        <v>84207.6</v>
      </c>
      <c r="E627" s="109"/>
      <c r="F627" s="486">
        <f t="shared" si="42"/>
        <v>84207.6</v>
      </c>
      <c r="G627" s="486"/>
      <c r="H627" s="486"/>
      <c r="I627" s="486"/>
      <c r="J627" s="109"/>
      <c r="K627" s="486"/>
      <c r="L627" s="486"/>
      <c r="M627" s="486"/>
      <c r="N627" s="1153">
        <f t="shared" si="40"/>
        <v>0</v>
      </c>
      <c r="O627" s="1153">
        <f t="shared" si="41"/>
        <v>0</v>
      </c>
    </row>
    <row r="628" spans="1:15" s="13" customFormat="1" outlineLevel="1">
      <c r="A628" s="400">
        <v>621</v>
      </c>
      <c r="B628" s="397">
        <v>16504112</v>
      </c>
      <c r="C628" s="109" t="s">
        <v>3456</v>
      </c>
      <c r="D628" s="969">
        <f>+[5]BS!Q628</f>
        <v>946564.0625</v>
      </c>
      <c r="E628" s="109"/>
      <c r="F628" s="486">
        <f t="shared" si="42"/>
        <v>946564.0625</v>
      </c>
      <c r="G628" s="486"/>
      <c r="H628" s="486"/>
      <c r="I628" s="486"/>
      <c r="J628" s="109"/>
      <c r="K628" s="486"/>
      <c r="L628" s="486"/>
      <c r="M628" s="486"/>
      <c r="N628" s="1153">
        <f t="shared" si="40"/>
        <v>0</v>
      </c>
      <c r="O628" s="1153">
        <f t="shared" si="41"/>
        <v>0</v>
      </c>
    </row>
    <row r="629" spans="1:15" s="13" customFormat="1" outlineLevel="1">
      <c r="A629" s="400">
        <v>622</v>
      </c>
      <c r="B629" s="397" t="s">
        <v>3644</v>
      </c>
      <c r="C629" s="109" t="s">
        <v>3407</v>
      </c>
      <c r="D629" s="969">
        <f>+[5]BS!Q629</f>
        <v>2033.09375</v>
      </c>
      <c r="E629" s="109"/>
      <c r="F629" s="486">
        <f t="shared" si="42"/>
        <v>2033.09375</v>
      </c>
      <c r="G629" s="486"/>
      <c r="H629" s="486"/>
      <c r="I629" s="486"/>
      <c r="J629" s="109"/>
      <c r="K629" s="486"/>
      <c r="L629" s="486"/>
      <c r="M629" s="486"/>
      <c r="N629" s="1153">
        <f t="shared" si="40"/>
        <v>0</v>
      </c>
      <c r="O629" s="1153">
        <f t="shared" si="41"/>
        <v>0</v>
      </c>
    </row>
    <row r="630" spans="1:15" s="13" customFormat="1" outlineLevel="1">
      <c r="A630" s="400">
        <v>623</v>
      </c>
      <c r="B630" s="397" t="s">
        <v>3645</v>
      </c>
      <c r="C630" s="109" t="s">
        <v>3408</v>
      </c>
      <c r="D630" s="969">
        <f>+[5]BS!Q630</f>
        <v>1115.9845833333334</v>
      </c>
      <c r="E630" s="109"/>
      <c r="F630" s="486">
        <f t="shared" si="42"/>
        <v>1115.9845833333334</v>
      </c>
      <c r="G630" s="486"/>
      <c r="H630" s="486"/>
      <c r="I630" s="486"/>
      <c r="J630" s="109"/>
      <c r="K630" s="486"/>
      <c r="L630" s="486"/>
      <c r="M630" s="486"/>
      <c r="N630" s="1153">
        <f t="shared" si="40"/>
        <v>0</v>
      </c>
      <c r="O630" s="1153">
        <f t="shared" si="41"/>
        <v>0</v>
      </c>
    </row>
    <row r="631" spans="1:15" s="13" customFormat="1" outlineLevel="1">
      <c r="A631" s="400">
        <v>624</v>
      </c>
      <c r="B631" s="397" t="s">
        <v>3646</v>
      </c>
      <c r="C631" s="109" t="s">
        <v>3413</v>
      </c>
      <c r="D631" s="969">
        <f>+[5]BS!Q631</f>
        <v>32.518750000000004</v>
      </c>
      <c r="E631" s="109"/>
      <c r="F631" s="486">
        <f t="shared" si="42"/>
        <v>32.518750000000004</v>
      </c>
      <c r="G631" s="486"/>
      <c r="H631" s="486"/>
      <c r="I631" s="486"/>
      <c r="J631" s="109"/>
      <c r="K631" s="486"/>
      <c r="L631" s="486"/>
      <c r="M631" s="486"/>
      <c r="N631" s="1153">
        <f t="shared" si="40"/>
        <v>0</v>
      </c>
      <c r="O631" s="1153">
        <f t="shared" si="41"/>
        <v>0</v>
      </c>
    </row>
    <row r="632" spans="1:15" s="13" customFormat="1" outlineLevel="1">
      <c r="A632" s="400">
        <v>625</v>
      </c>
      <c r="B632" s="397" t="s">
        <v>3624</v>
      </c>
      <c r="C632" s="321" t="s">
        <v>3622</v>
      </c>
      <c r="D632" s="969">
        <f>+[5]BS!Q632</f>
        <v>6876.25</v>
      </c>
      <c r="E632" s="109"/>
      <c r="F632" s="486">
        <f t="shared" si="42"/>
        <v>6876.25</v>
      </c>
      <c r="G632" s="486"/>
      <c r="H632" s="486"/>
      <c r="I632" s="486"/>
      <c r="J632" s="109"/>
      <c r="K632" s="486"/>
      <c r="L632" s="486"/>
      <c r="M632" s="486"/>
      <c r="N632" s="1153">
        <f t="shared" si="40"/>
        <v>0</v>
      </c>
      <c r="O632" s="1153">
        <f t="shared" si="41"/>
        <v>0</v>
      </c>
    </row>
    <row r="633" spans="1:15" s="13" customFormat="1" outlineLevel="1">
      <c r="A633" s="400">
        <v>626</v>
      </c>
      <c r="B633" s="397">
        <v>16504221</v>
      </c>
      <c r="C633" s="109" t="s">
        <v>3452</v>
      </c>
      <c r="D633" s="969">
        <f>+[5]BS!Q633</f>
        <v>166985.52083333334</v>
      </c>
      <c r="E633" s="109"/>
      <c r="F633" s="486">
        <f t="shared" si="42"/>
        <v>166985.52083333334</v>
      </c>
      <c r="G633" s="486"/>
      <c r="H633" s="486"/>
      <c r="I633" s="486"/>
      <c r="J633" s="109"/>
      <c r="K633" s="486"/>
      <c r="L633" s="486"/>
      <c r="M633" s="486"/>
      <c r="N633" s="1153">
        <f t="shared" si="40"/>
        <v>0</v>
      </c>
      <c r="O633" s="1153">
        <f t="shared" si="41"/>
        <v>0</v>
      </c>
    </row>
    <row r="634" spans="1:15" s="13" customFormat="1" outlineLevel="1">
      <c r="A634" s="400">
        <v>627</v>
      </c>
      <c r="B634" s="397">
        <v>16504223</v>
      </c>
      <c r="C634" s="321" t="s">
        <v>3486</v>
      </c>
      <c r="D634" s="969">
        <f>+[5]BS!Q634</f>
        <v>65479.671666666683</v>
      </c>
      <c r="E634" s="109"/>
      <c r="F634" s="486">
        <f t="shared" si="42"/>
        <v>65479.671666666683</v>
      </c>
      <c r="G634" s="486"/>
      <c r="H634" s="486"/>
      <c r="I634" s="486"/>
      <c r="J634" s="109"/>
      <c r="K634" s="486"/>
      <c r="L634" s="486"/>
      <c r="M634" s="486"/>
      <c r="N634" s="1153">
        <f t="shared" si="40"/>
        <v>0</v>
      </c>
      <c r="O634" s="1153">
        <f t="shared" si="41"/>
        <v>0</v>
      </c>
    </row>
    <row r="635" spans="1:15" s="13" customFormat="1" outlineLevel="1">
      <c r="A635" s="400">
        <v>628</v>
      </c>
      <c r="B635" s="397">
        <v>16504231</v>
      </c>
      <c r="C635" s="109" t="s">
        <v>3457</v>
      </c>
      <c r="D635" s="969">
        <f>+[5]BS!Q635</f>
        <v>871588.46250000002</v>
      </c>
      <c r="E635" s="109"/>
      <c r="F635" s="486">
        <f t="shared" si="42"/>
        <v>871588.46250000002</v>
      </c>
      <c r="G635" s="486"/>
      <c r="H635" s="486"/>
      <c r="I635" s="486"/>
      <c r="J635" s="109"/>
      <c r="K635" s="486"/>
      <c r="L635" s="486"/>
      <c r="M635" s="486"/>
      <c r="N635" s="1153">
        <f t="shared" si="40"/>
        <v>0</v>
      </c>
      <c r="O635" s="1153">
        <f t="shared" si="41"/>
        <v>0</v>
      </c>
    </row>
    <row r="636" spans="1:15" s="13" customFormat="1" outlineLevel="1">
      <c r="A636" s="400">
        <v>629</v>
      </c>
      <c r="B636" s="397">
        <v>16504233</v>
      </c>
      <c r="C636" s="321" t="s">
        <v>3472</v>
      </c>
      <c r="D636" s="969">
        <f>+[5]BS!Q636</f>
        <v>946635.83791666664</v>
      </c>
      <c r="E636" s="109"/>
      <c r="F636" s="486">
        <f t="shared" si="42"/>
        <v>946635.83791666664</v>
      </c>
      <c r="G636" s="486"/>
      <c r="H636" s="486"/>
      <c r="I636" s="486"/>
      <c r="J636" s="109"/>
      <c r="K636" s="486"/>
      <c r="L636" s="486"/>
      <c r="M636" s="486"/>
      <c r="N636" s="1153">
        <f t="shared" si="40"/>
        <v>0</v>
      </c>
      <c r="O636" s="1153">
        <f t="shared" si="41"/>
        <v>0</v>
      </c>
    </row>
    <row r="637" spans="1:15" s="13" customFormat="1" outlineLevel="1">
      <c r="A637" s="400">
        <v>630</v>
      </c>
      <c r="B637" s="397">
        <v>16504241</v>
      </c>
      <c r="C637" s="109" t="s">
        <v>3458</v>
      </c>
      <c r="D637" s="969">
        <f>+[5]BS!Q637</f>
        <v>1885625.4600000002</v>
      </c>
      <c r="E637" s="109"/>
      <c r="F637" s="486">
        <f t="shared" si="42"/>
        <v>1885625.4600000002</v>
      </c>
      <c r="G637" s="486"/>
      <c r="H637" s="486"/>
      <c r="I637" s="486"/>
      <c r="J637" s="109"/>
      <c r="K637" s="486"/>
      <c r="L637" s="486"/>
      <c r="M637" s="486"/>
      <c r="N637" s="1153">
        <f t="shared" si="40"/>
        <v>0</v>
      </c>
      <c r="O637" s="1153">
        <f t="shared" si="41"/>
        <v>0</v>
      </c>
    </row>
    <row r="638" spans="1:15" s="13" customFormat="1" outlineLevel="1">
      <c r="A638" s="400">
        <v>631</v>
      </c>
      <c r="B638" s="397">
        <v>16504251</v>
      </c>
      <c r="C638" s="109" t="s">
        <v>3459</v>
      </c>
      <c r="D638" s="969">
        <f>+[5]BS!Q638</f>
        <v>1718451.4483333335</v>
      </c>
      <c r="E638" s="109"/>
      <c r="F638" s="486">
        <f t="shared" si="42"/>
        <v>1718451.4483333335</v>
      </c>
      <c r="G638" s="486"/>
      <c r="H638" s="486"/>
      <c r="I638" s="486"/>
      <c r="J638" s="109"/>
      <c r="K638" s="486"/>
      <c r="L638" s="486"/>
      <c r="M638" s="486"/>
      <c r="N638" s="1153">
        <f t="shared" si="40"/>
        <v>0</v>
      </c>
      <c r="O638" s="1153">
        <f t="shared" si="41"/>
        <v>0</v>
      </c>
    </row>
    <row r="639" spans="1:15" s="13" customFormat="1" outlineLevel="1">
      <c r="A639" s="400">
        <v>632</v>
      </c>
      <c r="B639" s="397">
        <v>16504253</v>
      </c>
      <c r="C639" s="109" t="s">
        <v>3423</v>
      </c>
      <c r="D639" s="969">
        <f>+[5]BS!Q639</f>
        <v>2063.52</v>
      </c>
      <c r="E639" s="109"/>
      <c r="F639" s="486">
        <f t="shared" si="42"/>
        <v>2063.52</v>
      </c>
      <c r="G639" s="486"/>
      <c r="H639" s="486"/>
      <c r="I639" s="486"/>
      <c r="J639" s="109"/>
      <c r="K639" s="486"/>
      <c r="L639" s="486"/>
      <c r="M639" s="486"/>
      <c r="N639" s="1153">
        <f t="shared" si="40"/>
        <v>0</v>
      </c>
      <c r="O639" s="1153">
        <f t="shared" si="41"/>
        <v>0</v>
      </c>
    </row>
    <row r="640" spans="1:15" s="13" customFormat="1" outlineLevel="1">
      <c r="A640" s="400">
        <v>633</v>
      </c>
      <c r="B640" s="397">
        <v>16504261</v>
      </c>
      <c r="C640" s="109" t="s">
        <v>3460</v>
      </c>
      <c r="D640" s="969">
        <f>+[5]BS!Q640</f>
        <v>708148.74583333347</v>
      </c>
      <c r="E640" s="109"/>
      <c r="F640" s="486">
        <f t="shared" si="42"/>
        <v>708148.74583333347</v>
      </c>
      <c r="G640" s="486"/>
      <c r="H640" s="486"/>
      <c r="I640" s="486"/>
      <c r="J640" s="109"/>
      <c r="K640" s="486"/>
      <c r="L640" s="486"/>
      <c r="M640" s="486"/>
      <c r="N640" s="1153">
        <f t="shared" si="40"/>
        <v>0</v>
      </c>
      <c r="O640" s="1153">
        <f t="shared" si="41"/>
        <v>0</v>
      </c>
    </row>
    <row r="641" spans="1:15" s="13" customFormat="1" outlineLevel="1">
      <c r="A641" s="400">
        <v>634</v>
      </c>
      <c r="B641" s="397">
        <v>16504271</v>
      </c>
      <c r="C641" s="109" t="s">
        <v>3461</v>
      </c>
      <c r="D641" s="969">
        <f>+[5]BS!Q641</f>
        <v>692427.16666666663</v>
      </c>
      <c r="E641" s="109"/>
      <c r="F641" s="486">
        <f t="shared" si="42"/>
        <v>692427.16666666663</v>
      </c>
      <c r="G641" s="486"/>
      <c r="H641" s="486"/>
      <c r="I641" s="486"/>
      <c r="J641" s="109"/>
      <c r="K641" s="486"/>
      <c r="L641" s="486"/>
      <c r="M641" s="486"/>
      <c r="N641" s="1153">
        <f t="shared" si="40"/>
        <v>0</v>
      </c>
      <c r="O641" s="1153">
        <f t="shared" si="41"/>
        <v>0</v>
      </c>
    </row>
    <row r="642" spans="1:15" s="13" customFormat="1" outlineLevel="1">
      <c r="A642" s="400">
        <v>635</v>
      </c>
      <c r="B642" s="397">
        <v>16502463</v>
      </c>
      <c r="C642" s="109" t="s">
        <v>3492</v>
      </c>
      <c r="D642" s="969">
        <f>+[5]BS!Q642</f>
        <v>92033.164166666669</v>
      </c>
      <c r="E642" s="109"/>
      <c r="F642" s="486">
        <f t="shared" ref="F642:F662" si="43">+D642</f>
        <v>92033.164166666669</v>
      </c>
      <c r="G642" s="486"/>
      <c r="H642" s="486"/>
      <c r="I642" s="486"/>
      <c r="J642" s="109"/>
      <c r="K642" s="486"/>
      <c r="L642" s="486"/>
      <c r="M642" s="486"/>
      <c r="N642" s="1153">
        <f t="shared" si="40"/>
        <v>0</v>
      </c>
      <c r="O642" s="1153">
        <f t="shared" si="41"/>
        <v>0</v>
      </c>
    </row>
    <row r="643" spans="1:15" s="13" customFormat="1" outlineLevel="1">
      <c r="A643" s="400">
        <v>636</v>
      </c>
      <c r="B643" s="397">
        <v>16504273</v>
      </c>
      <c r="C643" s="109" t="s">
        <v>3493</v>
      </c>
      <c r="D643" s="969">
        <f>+[5]BS!Q643</f>
        <v>155158.47208333333</v>
      </c>
      <c r="E643" s="109"/>
      <c r="F643" s="486">
        <f t="shared" si="43"/>
        <v>155158.47208333333</v>
      </c>
      <c r="G643" s="486"/>
      <c r="H643" s="486"/>
      <c r="I643" s="486"/>
      <c r="J643" s="109"/>
      <c r="K643" s="486"/>
      <c r="L643" s="486"/>
      <c r="M643" s="486"/>
      <c r="N643" s="1153">
        <f t="shared" si="40"/>
        <v>0</v>
      </c>
      <c r="O643" s="1153">
        <f t="shared" si="41"/>
        <v>0</v>
      </c>
    </row>
    <row r="644" spans="1:15" s="13" customFormat="1" outlineLevel="1">
      <c r="A644" s="400">
        <v>637</v>
      </c>
      <c r="B644" s="397" t="s">
        <v>3650</v>
      </c>
      <c r="C644" s="109" t="s">
        <v>3632</v>
      </c>
      <c r="D644" s="969">
        <f>+[5]BS!Q644</f>
        <v>5663.5758333333333</v>
      </c>
      <c r="E644" s="109"/>
      <c r="F644" s="486">
        <f t="shared" si="43"/>
        <v>5663.5758333333333</v>
      </c>
      <c r="G644" s="486"/>
      <c r="H644" s="486"/>
      <c r="I644" s="486"/>
      <c r="J644" s="109"/>
      <c r="K644" s="486"/>
      <c r="L644" s="486"/>
      <c r="M644" s="486"/>
      <c r="N644" s="1153">
        <f t="shared" si="40"/>
        <v>0</v>
      </c>
      <c r="O644" s="1153">
        <f t="shared" si="41"/>
        <v>0</v>
      </c>
    </row>
    <row r="645" spans="1:15" s="13" customFormat="1" outlineLevel="1">
      <c r="A645" s="400">
        <v>638</v>
      </c>
      <c r="B645" s="397">
        <v>16580001</v>
      </c>
      <c r="C645" s="109" t="s">
        <v>3462</v>
      </c>
      <c r="D645" s="969">
        <f>+[5]BS!Q645</f>
        <v>-6001113.595416666</v>
      </c>
      <c r="E645" s="109"/>
      <c r="F645" s="486">
        <f t="shared" si="43"/>
        <v>-6001113.595416666</v>
      </c>
      <c r="G645" s="486"/>
      <c r="H645" s="486"/>
      <c r="I645" s="486"/>
      <c r="J645" s="109"/>
      <c r="K645" s="486"/>
      <c r="L645" s="486"/>
      <c r="M645" s="486"/>
      <c r="N645" s="1153">
        <f t="shared" si="40"/>
        <v>0</v>
      </c>
      <c r="O645" s="1153">
        <f t="shared" si="41"/>
        <v>0</v>
      </c>
    </row>
    <row r="646" spans="1:15" s="13" customFormat="1" outlineLevel="1">
      <c r="A646" s="400">
        <v>639</v>
      </c>
      <c r="B646" s="397">
        <v>16580002</v>
      </c>
      <c r="C646" s="109" t="s">
        <v>3463</v>
      </c>
      <c r="D646" s="969">
        <f>+[5]BS!Q646</f>
        <v>-946564.0625</v>
      </c>
      <c r="E646" s="109"/>
      <c r="F646" s="486">
        <f t="shared" si="43"/>
        <v>-946564.0625</v>
      </c>
      <c r="G646" s="486"/>
      <c r="H646" s="486"/>
      <c r="I646" s="486"/>
      <c r="J646" s="109"/>
      <c r="K646" s="486"/>
      <c r="L646" s="486"/>
      <c r="M646" s="486"/>
      <c r="N646" s="1153">
        <f t="shared" si="40"/>
        <v>0</v>
      </c>
      <c r="O646" s="1153">
        <f t="shared" si="41"/>
        <v>0</v>
      </c>
    </row>
    <row r="647" spans="1:15" s="13" customFormat="1" outlineLevel="1">
      <c r="A647" s="400">
        <v>640</v>
      </c>
      <c r="B647" s="397">
        <v>16580003</v>
      </c>
      <c r="C647" s="109" t="s">
        <v>3464</v>
      </c>
      <c r="D647" s="969">
        <f>+[5]BS!Q647</f>
        <v>-1535624.4320833331</v>
      </c>
      <c r="E647" s="109"/>
      <c r="F647" s="486">
        <f t="shared" si="43"/>
        <v>-1535624.4320833331</v>
      </c>
      <c r="G647" s="486"/>
      <c r="H647" s="486"/>
      <c r="I647" s="486"/>
      <c r="J647" s="109"/>
      <c r="K647" s="486"/>
      <c r="L647" s="486"/>
      <c r="M647" s="486"/>
      <c r="N647" s="1153">
        <f t="shared" si="40"/>
        <v>0</v>
      </c>
      <c r="O647" s="1153">
        <f t="shared" si="41"/>
        <v>0</v>
      </c>
    </row>
    <row r="648" spans="1:15" s="13" customFormat="1" outlineLevel="1">
      <c r="A648" s="400">
        <v>641</v>
      </c>
      <c r="B648" s="397">
        <v>16590001</v>
      </c>
      <c r="C648" s="109" t="s">
        <v>3462</v>
      </c>
      <c r="D648" s="969">
        <f>+[5]BS!Q648</f>
        <v>6001113.595416666</v>
      </c>
      <c r="E648" s="109"/>
      <c r="F648" s="486">
        <f t="shared" si="43"/>
        <v>6001113.595416666</v>
      </c>
      <c r="G648" s="486"/>
      <c r="H648" s="486"/>
      <c r="I648" s="486"/>
      <c r="J648" s="109"/>
      <c r="K648" s="486"/>
      <c r="L648" s="486"/>
      <c r="M648" s="486"/>
      <c r="N648" s="1153">
        <f t="shared" si="40"/>
        <v>0</v>
      </c>
      <c r="O648" s="1153">
        <f t="shared" si="41"/>
        <v>0</v>
      </c>
    </row>
    <row r="649" spans="1:15" s="13" customFormat="1" outlineLevel="1">
      <c r="A649" s="400">
        <v>642</v>
      </c>
      <c r="B649" s="397">
        <v>16590002</v>
      </c>
      <c r="C649" s="109" t="s">
        <v>3465</v>
      </c>
      <c r="D649" s="969">
        <f>+[5]BS!Q649</f>
        <v>946564.0625</v>
      </c>
      <c r="E649" s="109"/>
      <c r="F649" s="486">
        <f t="shared" si="43"/>
        <v>946564.0625</v>
      </c>
      <c r="G649" s="486"/>
      <c r="H649" s="486"/>
      <c r="I649" s="486"/>
      <c r="J649" s="109"/>
      <c r="K649" s="486"/>
      <c r="L649" s="486"/>
      <c r="M649" s="486"/>
      <c r="N649" s="1153">
        <f t="shared" ref="N649:N712" si="44">SUM(K649:M649)</f>
        <v>0</v>
      </c>
      <c r="O649" s="1153">
        <f t="shared" ref="O649:O712" si="45">N649-I649</f>
        <v>0</v>
      </c>
    </row>
    <row r="650" spans="1:15" s="13" customFormat="1" outlineLevel="1">
      <c r="A650" s="400">
        <v>643</v>
      </c>
      <c r="B650" s="397">
        <v>16590003</v>
      </c>
      <c r="C650" s="109" t="s">
        <v>3464</v>
      </c>
      <c r="D650" s="969">
        <f>+[5]BS!Q650</f>
        <v>1535624.4320833331</v>
      </c>
      <c r="E650" s="109"/>
      <c r="F650" s="486">
        <f t="shared" si="43"/>
        <v>1535624.4320833331</v>
      </c>
      <c r="G650" s="486"/>
      <c r="H650" s="486"/>
      <c r="I650" s="486"/>
      <c r="J650" s="109"/>
      <c r="K650" s="486"/>
      <c r="L650" s="486"/>
      <c r="M650" s="486"/>
      <c r="N650" s="1153">
        <f t="shared" si="44"/>
        <v>0</v>
      </c>
      <c r="O650" s="1153">
        <f t="shared" si="45"/>
        <v>0</v>
      </c>
    </row>
    <row r="651" spans="1:15" s="13" customFormat="1" outlineLevel="1">
      <c r="A651" s="400">
        <v>644</v>
      </c>
      <c r="B651" s="397">
        <v>16599011</v>
      </c>
      <c r="C651" s="109" t="s">
        <v>1844</v>
      </c>
      <c r="D651" s="969">
        <f>+[5]BS!Q651</f>
        <v>0</v>
      </c>
      <c r="E651" s="109"/>
      <c r="F651" s="486">
        <f t="shared" si="43"/>
        <v>0</v>
      </c>
      <c r="G651" s="486"/>
      <c r="H651" s="486"/>
      <c r="I651" s="486"/>
      <c r="J651" s="109"/>
      <c r="K651" s="486"/>
      <c r="L651" s="486"/>
      <c r="M651" s="486"/>
      <c r="N651" s="1153">
        <f t="shared" si="44"/>
        <v>0</v>
      </c>
      <c r="O651" s="1153">
        <f t="shared" si="45"/>
        <v>0</v>
      </c>
    </row>
    <row r="652" spans="1:15" s="13" customFormat="1" outlineLevel="1">
      <c r="A652" s="400">
        <v>645</v>
      </c>
      <c r="B652" s="397">
        <v>17100093</v>
      </c>
      <c r="C652" s="109" t="s">
        <v>1939</v>
      </c>
      <c r="D652" s="969">
        <f>+[5]BS!Q652</f>
        <v>0</v>
      </c>
      <c r="E652" s="109"/>
      <c r="F652" s="486">
        <f t="shared" si="43"/>
        <v>0</v>
      </c>
      <c r="G652" s="486"/>
      <c r="H652" s="486"/>
      <c r="I652" s="486"/>
      <c r="J652" s="109"/>
      <c r="K652" s="486"/>
      <c r="L652" s="486"/>
      <c r="M652" s="486"/>
      <c r="N652" s="1153">
        <f t="shared" si="44"/>
        <v>0</v>
      </c>
      <c r="O652" s="1153">
        <f t="shared" si="45"/>
        <v>0</v>
      </c>
    </row>
    <row r="653" spans="1:15" s="13" customFormat="1" outlineLevel="1">
      <c r="A653" s="400">
        <v>646</v>
      </c>
      <c r="B653" s="397">
        <v>17100103</v>
      </c>
      <c r="C653" s="109" t="s">
        <v>639</v>
      </c>
      <c r="D653" s="969">
        <f>+[5]BS!Q653</f>
        <v>0</v>
      </c>
      <c r="E653" s="109"/>
      <c r="F653" s="486">
        <f t="shared" si="43"/>
        <v>0</v>
      </c>
      <c r="G653" s="486"/>
      <c r="H653" s="486"/>
      <c r="I653" s="486"/>
      <c r="J653" s="109"/>
      <c r="K653" s="486"/>
      <c r="L653" s="486"/>
      <c r="M653" s="486"/>
      <c r="N653" s="1153">
        <f t="shared" si="44"/>
        <v>0</v>
      </c>
      <c r="O653" s="1153">
        <f t="shared" si="45"/>
        <v>0</v>
      </c>
    </row>
    <row r="654" spans="1:15" s="13" customFormat="1" outlineLevel="1">
      <c r="A654" s="400">
        <v>647</v>
      </c>
      <c r="B654" s="397">
        <v>17100203</v>
      </c>
      <c r="C654" s="109" t="s">
        <v>317</v>
      </c>
      <c r="D654" s="969">
        <f>+[5]BS!Q654</f>
        <v>0</v>
      </c>
      <c r="E654" s="109"/>
      <c r="F654" s="486">
        <f t="shared" si="43"/>
        <v>0</v>
      </c>
      <c r="G654" s="486"/>
      <c r="H654" s="486"/>
      <c r="I654" s="486"/>
      <c r="J654" s="109"/>
      <c r="K654" s="486"/>
      <c r="L654" s="486"/>
      <c r="M654" s="486"/>
      <c r="N654" s="1153">
        <f t="shared" si="44"/>
        <v>0</v>
      </c>
      <c r="O654" s="1153">
        <f t="shared" si="45"/>
        <v>0</v>
      </c>
    </row>
    <row r="655" spans="1:15" s="13" customFormat="1" outlineLevel="1">
      <c r="A655" s="400">
        <v>648</v>
      </c>
      <c r="B655" s="397">
        <v>17100303</v>
      </c>
      <c r="C655" s="109" t="s">
        <v>942</v>
      </c>
      <c r="D655" s="969">
        <f>+[5]BS!Q655</f>
        <v>0</v>
      </c>
      <c r="E655" s="109"/>
      <c r="F655" s="486">
        <f t="shared" si="43"/>
        <v>0</v>
      </c>
      <c r="G655" s="486"/>
      <c r="H655" s="486"/>
      <c r="I655" s="486"/>
      <c r="J655" s="109"/>
      <c r="K655" s="486"/>
      <c r="L655" s="486"/>
      <c r="M655" s="486"/>
      <c r="N655" s="1153">
        <f t="shared" si="44"/>
        <v>0</v>
      </c>
      <c r="O655" s="1153">
        <f t="shared" si="45"/>
        <v>0</v>
      </c>
    </row>
    <row r="656" spans="1:15" s="13" customFormat="1" outlineLevel="1">
      <c r="A656" s="400">
        <v>649</v>
      </c>
      <c r="B656" s="397">
        <v>17100333</v>
      </c>
      <c r="C656" s="109" t="s">
        <v>1841</v>
      </c>
      <c r="D656" s="969">
        <f>+[5]BS!Q656</f>
        <v>0</v>
      </c>
      <c r="E656" s="109"/>
      <c r="F656" s="486">
        <f t="shared" si="43"/>
        <v>0</v>
      </c>
      <c r="G656" s="486"/>
      <c r="H656" s="486"/>
      <c r="I656" s="486"/>
      <c r="J656" s="109"/>
      <c r="K656" s="486"/>
      <c r="L656" s="486"/>
      <c r="M656" s="486"/>
      <c r="N656" s="1153">
        <f t="shared" si="44"/>
        <v>0</v>
      </c>
      <c r="O656" s="1153">
        <f t="shared" si="45"/>
        <v>0</v>
      </c>
    </row>
    <row r="657" spans="1:15" s="13" customFormat="1" outlineLevel="1">
      <c r="A657" s="400">
        <v>650</v>
      </c>
      <c r="B657" s="397">
        <v>17300001</v>
      </c>
      <c r="C657" s="109" t="s">
        <v>2491</v>
      </c>
      <c r="D657" s="969">
        <f>+[5]BS!Q657</f>
        <v>117809063.05624999</v>
      </c>
      <c r="E657" s="109"/>
      <c r="F657" s="486">
        <f t="shared" si="43"/>
        <v>117809063.05624999</v>
      </c>
      <c r="G657" s="486"/>
      <c r="H657" s="486"/>
      <c r="I657" s="486"/>
      <c r="J657" s="109"/>
      <c r="K657" s="486"/>
      <c r="L657" s="486"/>
      <c r="M657" s="486"/>
      <c r="N657" s="1153">
        <f t="shared" si="44"/>
        <v>0</v>
      </c>
      <c r="O657" s="1153">
        <f t="shared" si="45"/>
        <v>0</v>
      </c>
    </row>
    <row r="658" spans="1:15" s="13" customFormat="1" outlineLevel="1">
      <c r="A658" s="400">
        <v>651</v>
      </c>
      <c r="B658" s="397">
        <v>17300002</v>
      </c>
      <c r="C658" s="109" t="s">
        <v>1728</v>
      </c>
      <c r="D658" s="969">
        <f>+[5]BS!Q658</f>
        <v>39376843.41041667</v>
      </c>
      <c r="E658" s="109"/>
      <c r="F658" s="486">
        <f t="shared" si="43"/>
        <v>39376843.41041667</v>
      </c>
      <c r="G658" s="486"/>
      <c r="H658" s="486"/>
      <c r="I658" s="486"/>
      <c r="J658" s="109"/>
      <c r="K658" s="486"/>
      <c r="L658" s="486"/>
      <c r="M658" s="486"/>
      <c r="N658" s="1153">
        <f t="shared" si="44"/>
        <v>0</v>
      </c>
      <c r="O658" s="1153">
        <f t="shared" si="45"/>
        <v>0</v>
      </c>
    </row>
    <row r="659" spans="1:15" s="13" customFormat="1" outlineLevel="1">
      <c r="A659" s="400">
        <v>652</v>
      </c>
      <c r="B659" s="397">
        <v>17300011</v>
      </c>
      <c r="C659" s="109" t="s">
        <v>3510</v>
      </c>
      <c r="D659" s="969">
        <f>+[5]BS!Q659</f>
        <v>0</v>
      </c>
      <c r="E659" s="109"/>
      <c r="F659" s="486">
        <f t="shared" si="43"/>
        <v>0</v>
      </c>
      <c r="G659" s="486"/>
      <c r="H659" s="486"/>
      <c r="I659" s="486"/>
      <c r="J659" s="109"/>
      <c r="K659" s="486"/>
      <c r="L659" s="486"/>
      <c r="M659" s="486"/>
      <c r="N659" s="1153">
        <f t="shared" si="44"/>
        <v>0</v>
      </c>
      <c r="O659" s="1153">
        <f t="shared" si="45"/>
        <v>0</v>
      </c>
    </row>
    <row r="660" spans="1:15" s="13" customFormat="1" outlineLevel="1">
      <c r="A660" s="400">
        <v>653</v>
      </c>
      <c r="B660" s="397">
        <v>17300061</v>
      </c>
      <c r="C660" s="109" t="s">
        <v>831</v>
      </c>
      <c r="D660" s="969">
        <f>+[5]BS!Q660</f>
        <v>0</v>
      </c>
      <c r="E660" s="109"/>
      <c r="F660" s="486">
        <f t="shared" si="43"/>
        <v>0</v>
      </c>
      <c r="G660" s="486"/>
      <c r="H660" s="486"/>
      <c r="I660" s="486"/>
      <c r="J660" s="109"/>
      <c r="K660" s="486"/>
      <c r="L660" s="486"/>
      <c r="M660" s="486"/>
      <c r="N660" s="1153">
        <f t="shared" si="44"/>
        <v>0</v>
      </c>
      <c r="O660" s="1153">
        <f t="shared" si="45"/>
        <v>0</v>
      </c>
    </row>
    <row r="661" spans="1:15" s="13" customFormat="1" outlineLevel="1">
      <c r="A661" s="400">
        <v>654</v>
      </c>
      <c r="B661" s="397">
        <v>17300062</v>
      </c>
      <c r="C661" s="109" t="s">
        <v>832</v>
      </c>
      <c r="D661" s="969">
        <f>+[5]BS!Q661</f>
        <v>0</v>
      </c>
      <c r="E661" s="109"/>
      <c r="F661" s="486">
        <f t="shared" si="43"/>
        <v>0</v>
      </c>
      <c r="G661" s="486"/>
      <c r="H661" s="486"/>
      <c r="I661" s="486"/>
      <c r="J661" s="109"/>
      <c r="K661" s="486"/>
      <c r="L661" s="486"/>
      <c r="M661" s="486"/>
      <c r="N661" s="1153">
        <f t="shared" si="44"/>
        <v>0</v>
      </c>
      <c r="O661" s="1153">
        <f t="shared" si="45"/>
        <v>0</v>
      </c>
    </row>
    <row r="662" spans="1:15" s="13" customFormat="1" outlineLevel="1">
      <c r="A662" s="400">
        <v>655</v>
      </c>
      <c r="B662" s="397">
        <v>17400001</v>
      </c>
      <c r="C662" s="109" t="s">
        <v>1729</v>
      </c>
      <c r="D662" s="969">
        <f>+[5]BS!Q662</f>
        <v>7217785.4637500001</v>
      </c>
      <c r="E662" s="109"/>
      <c r="F662" s="486">
        <f t="shared" si="43"/>
        <v>7217785.4637500001</v>
      </c>
      <c r="G662" s="486"/>
      <c r="H662" s="486"/>
      <c r="I662" s="486"/>
      <c r="J662" s="109"/>
      <c r="K662" s="486"/>
      <c r="L662" s="486"/>
      <c r="M662" s="486"/>
      <c r="N662" s="1153">
        <f t="shared" si="44"/>
        <v>0</v>
      </c>
      <c r="O662" s="1153">
        <f t="shared" si="45"/>
        <v>0</v>
      </c>
    </row>
    <row r="663" spans="1:15" s="13" customFormat="1" outlineLevel="1">
      <c r="A663" s="400">
        <v>656</v>
      </c>
      <c r="B663" s="397">
        <v>17500001</v>
      </c>
      <c r="C663" s="109" t="s">
        <v>2596</v>
      </c>
      <c r="D663" s="969">
        <f>+[5]BS!Q663</f>
        <v>22035199.405833334</v>
      </c>
      <c r="E663" s="109"/>
      <c r="F663" s="486"/>
      <c r="G663" s="486"/>
      <c r="H663" s="486"/>
      <c r="I663" s="486">
        <f>+D663</f>
        <v>22035199.405833334</v>
      </c>
      <c r="J663" s="109"/>
      <c r="K663" s="486"/>
      <c r="L663" s="486"/>
      <c r="M663" s="486">
        <f>+I663</f>
        <v>22035199.405833334</v>
      </c>
      <c r="N663" s="1153">
        <f t="shared" si="44"/>
        <v>22035199.405833334</v>
      </c>
      <c r="O663" s="1153">
        <f t="shared" si="45"/>
        <v>0</v>
      </c>
    </row>
    <row r="664" spans="1:15" s="13" customFormat="1" outlineLevel="1">
      <c r="A664" s="400">
        <v>657</v>
      </c>
      <c r="B664" s="397">
        <v>17500002</v>
      </c>
      <c r="C664" s="109" t="s">
        <v>2586</v>
      </c>
      <c r="D664" s="969">
        <f>+[5]BS!Q664</f>
        <v>7041192.7858333327</v>
      </c>
      <c r="E664" s="109"/>
      <c r="F664" s="486"/>
      <c r="G664" s="486"/>
      <c r="H664" s="486"/>
      <c r="I664" s="486">
        <f>+D664</f>
        <v>7041192.7858333327</v>
      </c>
      <c r="J664" s="109"/>
      <c r="K664" s="486"/>
      <c r="L664" s="486"/>
      <c r="M664" s="486">
        <f t="shared" ref="M664:M666" si="46">+I664</f>
        <v>7041192.7858333327</v>
      </c>
      <c r="N664" s="1153">
        <f t="shared" si="44"/>
        <v>7041192.7858333327</v>
      </c>
      <c r="O664" s="1153">
        <f t="shared" si="45"/>
        <v>0</v>
      </c>
    </row>
    <row r="665" spans="1:15" s="13" customFormat="1" outlineLevel="1">
      <c r="A665" s="400">
        <v>658</v>
      </c>
      <c r="B665" s="397">
        <v>17500011</v>
      </c>
      <c r="C665" s="109" t="s">
        <v>2597</v>
      </c>
      <c r="D665" s="969">
        <f>+[5]BS!Q665</f>
        <v>5303015.663333334</v>
      </c>
      <c r="E665" s="109"/>
      <c r="F665" s="486"/>
      <c r="G665" s="486"/>
      <c r="H665" s="486"/>
      <c r="I665" s="486">
        <f>+D665</f>
        <v>5303015.663333334</v>
      </c>
      <c r="J665" s="109"/>
      <c r="K665" s="486"/>
      <c r="L665" s="486"/>
      <c r="M665" s="486">
        <f t="shared" si="46"/>
        <v>5303015.663333334</v>
      </c>
      <c r="N665" s="1153">
        <f t="shared" si="44"/>
        <v>5303015.663333334</v>
      </c>
      <c r="O665" s="1153">
        <f t="shared" si="45"/>
        <v>0</v>
      </c>
    </row>
    <row r="666" spans="1:15" s="13" customFormat="1" outlineLevel="1">
      <c r="A666" s="400">
        <v>659</v>
      </c>
      <c r="B666" s="397">
        <v>17500012</v>
      </c>
      <c r="C666" s="109" t="s">
        <v>2588</v>
      </c>
      <c r="D666" s="969">
        <f>+[5]BS!Q666</f>
        <v>1355187.3216666665</v>
      </c>
      <c r="E666" s="109"/>
      <c r="F666" s="486"/>
      <c r="G666" s="486"/>
      <c r="H666" s="486"/>
      <c r="I666" s="486">
        <f>+D666</f>
        <v>1355187.3216666665</v>
      </c>
      <c r="J666" s="109"/>
      <c r="K666" s="486"/>
      <c r="L666" s="486"/>
      <c r="M666" s="486">
        <f t="shared" si="46"/>
        <v>1355187.3216666665</v>
      </c>
      <c r="N666" s="1153">
        <f t="shared" si="44"/>
        <v>1355187.3216666665</v>
      </c>
      <c r="O666" s="1153">
        <f t="shared" si="45"/>
        <v>0</v>
      </c>
    </row>
    <row r="667" spans="1:15" s="13" customFormat="1" outlineLevel="1">
      <c r="A667" s="400">
        <v>660</v>
      </c>
      <c r="B667" s="397">
        <v>17500021</v>
      </c>
      <c r="C667" s="109" t="s">
        <v>864</v>
      </c>
      <c r="D667" s="969">
        <f>+[5]BS!Q667</f>
        <v>0</v>
      </c>
      <c r="E667" s="109"/>
      <c r="F667" s="486"/>
      <c r="G667" s="486"/>
      <c r="H667" s="486"/>
      <c r="I667" s="486"/>
      <c r="J667" s="109"/>
      <c r="K667" s="486"/>
      <c r="L667" s="486"/>
      <c r="M667" s="486"/>
      <c r="N667" s="1153">
        <f t="shared" si="44"/>
        <v>0</v>
      </c>
      <c r="O667" s="1153">
        <f t="shared" si="45"/>
        <v>0</v>
      </c>
    </row>
    <row r="668" spans="1:15" s="13" customFormat="1" outlineLevel="1">
      <c r="A668" s="400">
        <v>661</v>
      </c>
      <c r="B668" s="397">
        <v>17500022</v>
      </c>
      <c r="C668" s="109" t="s">
        <v>957</v>
      </c>
      <c r="D668" s="969">
        <f>+[5]BS!Q668</f>
        <v>0</v>
      </c>
      <c r="E668" s="109"/>
      <c r="F668" s="486"/>
      <c r="G668" s="486"/>
      <c r="H668" s="486"/>
      <c r="I668" s="486"/>
      <c r="J668" s="109"/>
      <c r="K668" s="486"/>
      <c r="L668" s="486"/>
      <c r="M668" s="486"/>
      <c r="N668" s="1153">
        <f t="shared" si="44"/>
        <v>0</v>
      </c>
      <c r="O668" s="1153">
        <f t="shared" si="45"/>
        <v>0</v>
      </c>
    </row>
    <row r="669" spans="1:15" s="13" customFormat="1" outlineLevel="1">
      <c r="A669" s="400">
        <v>662</v>
      </c>
      <c r="B669" s="397">
        <v>17500032</v>
      </c>
      <c r="C669" s="109" t="s">
        <v>373</v>
      </c>
      <c r="D669" s="969">
        <f>+[5]BS!Q669</f>
        <v>0</v>
      </c>
      <c r="E669" s="109"/>
      <c r="F669" s="486"/>
      <c r="G669" s="486"/>
      <c r="H669" s="486"/>
      <c r="I669" s="486"/>
      <c r="J669" s="109"/>
      <c r="K669" s="486"/>
      <c r="L669" s="486"/>
      <c r="M669" s="486"/>
      <c r="N669" s="1153">
        <f t="shared" si="44"/>
        <v>0</v>
      </c>
      <c r="O669" s="1153">
        <f t="shared" si="45"/>
        <v>0</v>
      </c>
    </row>
    <row r="670" spans="1:15" s="13" customFormat="1" outlineLevel="1">
      <c r="A670" s="400">
        <v>663</v>
      </c>
      <c r="B670" s="566">
        <v>17500041</v>
      </c>
      <c r="C670" s="109" t="s">
        <v>437</v>
      </c>
      <c r="D670" s="969">
        <f>+[5]BS!Q670</f>
        <v>0</v>
      </c>
      <c r="E670" s="109"/>
      <c r="F670" s="486"/>
      <c r="G670" s="486"/>
      <c r="H670" s="486"/>
      <c r="I670" s="486"/>
      <c r="J670" s="109"/>
      <c r="K670" s="486"/>
      <c r="L670" s="486"/>
      <c r="M670" s="486"/>
      <c r="N670" s="1153">
        <f t="shared" si="44"/>
        <v>0</v>
      </c>
      <c r="O670" s="1153">
        <f t="shared" si="45"/>
        <v>0</v>
      </c>
    </row>
    <row r="671" spans="1:15" s="13" customFormat="1" outlineLevel="1">
      <c r="A671" s="400">
        <v>664</v>
      </c>
      <c r="B671" s="566">
        <v>17500051</v>
      </c>
      <c r="C671" s="109" t="s">
        <v>437</v>
      </c>
      <c r="D671" s="969">
        <f>+[5]BS!Q671</f>
        <v>0</v>
      </c>
      <c r="E671" s="109"/>
      <c r="F671" s="486"/>
      <c r="G671" s="486"/>
      <c r="H671" s="486"/>
      <c r="I671" s="486"/>
      <c r="J671" s="109"/>
      <c r="K671" s="486"/>
      <c r="L671" s="486"/>
      <c r="M671" s="486"/>
      <c r="N671" s="1153">
        <f t="shared" si="44"/>
        <v>0</v>
      </c>
      <c r="O671" s="1153">
        <f t="shared" si="45"/>
        <v>0</v>
      </c>
    </row>
    <row r="672" spans="1:15" s="13" customFormat="1" outlineLevel="1">
      <c r="A672" s="400">
        <v>665</v>
      </c>
      <c r="B672" s="566">
        <v>17500061</v>
      </c>
      <c r="C672" s="109" t="s">
        <v>19</v>
      </c>
      <c r="D672" s="969">
        <f>+[5]BS!Q672</f>
        <v>0</v>
      </c>
      <c r="E672" s="109"/>
      <c r="F672" s="486"/>
      <c r="G672" s="486"/>
      <c r="H672" s="486"/>
      <c r="I672" s="486"/>
      <c r="J672" s="109"/>
      <c r="K672" s="486"/>
      <c r="L672" s="486"/>
      <c r="M672" s="486"/>
      <c r="N672" s="1153">
        <f t="shared" si="44"/>
        <v>0</v>
      </c>
      <c r="O672" s="1153">
        <f t="shared" si="45"/>
        <v>0</v>
      </c>
    </row>
    <row r="673" spans="1:15" s="13" customFormat="1" outlineLevel="1">
      <c r="A673" s="400">
        <v>666</v>
      </c>
      <c r="B673" s="397">
        <v>17600001</v>
      </c>
      <c r="C673" s="567" t="s">
        <v>2602</v>
      </c>
      <c r="D673" s="969">
        <f>+[5]BS!Q673</f>
        <v>0</v>
      </c>
      <c r="E673" s="109"/>
      <c r="F673" s="486"/>
      <c r="G673" s="486"/>
      <c r="H673" s="486"/>
      <c r="I673" s="486"/>
      <c r="J673" s="109"/>
      <c r="K673" s="486"/>
      <c r="L673" s="486"/>
      <c r="M673" s="486"/>
      <c r="N673" s="1153">
        <f t="shared" si="44"/>
        <v>0</v>
      </c>
      <c r="O673" s="1153">
        <f t="shared" si="45"/>
        <v>0</v>
      </c>
    </row>
    <row r="674" spans="1:15" s="13" customFormat="1" outlineLevel="1">
      <c r="A674" s="400">
        <v>667</v>
      </c>
      <c r="B674" s="397">
        <v>17600002</v>
      </c>
      <c r="C674" s="109" t="s">
        <v>1776</v>
      </c>
      <c r="D674" s="969">
        <f>+[5]BS!Q674</f>
        <v>0</v>
      </c>
      <c r="E674" s="109"/>
      <c r="F674" s="486"/>
      <c r="G674" s="486"/>
      <c r="H674" s="486"/>
      <c r="I674" s="486"/>
      <c r="J674" s="109"/>
      <c r="K674" s="486"/>
      <c r="L674" s="486"/>
      <c r="M674" s="486"/>
      <c r="N674" s="1153">
        <f t="shared" si="44"/>
        <v>0</v>
      </c>
      <c r="O674" s="1153">
        <f t="shared" si="45"/>
        <v>0</v>
      </c>
    </row>
    <row r="675" spans="1:15" s="13" customFormat="1" outlineLevel="1">
      <c r="A675" s="400">
        <v>668</v>
      </c>
      <c r="B675" s="397">
        <v>17600011</v>
      </c>
      <c r="C675" s="567" t="s">
        <v>2603</v>
      </c>
      <c r="D675" s="969">
        <f>+[5]BS!Q675</f>
        <v>0</v>
      </c>
      <c r="E675" s="109"/>
      <c r="F675" s="486"/>
      <c r="G675" s="486"/>
      <c r="H675" s="486"/>
      <c r="I675" s="486"/>
      <c r="J675" s="109"/>
      <c r="K675" s="486"/>
      <c r="L675" s="486"/>
      <c r="M675" s="486"/>
      <c r="N675" s="1153">
        <f t="shared" si="44"/>
        <v>0</v>
      </c>
      <c r="O675" s="1153">
        <f t="shared" si="45"/>
        <v>0</v>
      </c>
    </row>
    <row r="676" spans="1:15" s="13" customFormat="1" outlineLevel="1">
      <c r="A676" s="400">
        <v>669</v>
      </c>
      <c r="B676" s="397">
        <v>17600012</v>
      </c>
      <c r="C676" s="109" t="s">
        <v>1818</v>
      </c>
      <c r="D676" s="969">
        <f>+[5]BS!Q676</f>
        <v>0</v>
      </c>
      <c r="E676" s="109"/>
      <c r="F676" s="486"/>
      <c r="G676" s="486"/>
      <c r="H676" s="486"/>
      <c r="I676" s="486"/>
      <c r="J676" s="109"/>
      <c r="K676" s="486"/>
      <c r="L676" s="486"/>
      <c r="M676" s="486"/>
      <c r="N676" s="1153">
        <f t="shared" si="44"/>
        <v>0</v>
      </c>
      <c r="O676" s="1153">
        <f t="shared" si="45"/>
        <v>0</v>
      </c>
    </row>
    <row r="677" spans="1:15" s="13" customFormat="1" outlineLevel="1">
      <c r="A677" s="400">
        <v>670</v>
      </c>
      <c r="B677" s="566">
        <v>17600021</v>
      </c>
      <c r="C677" s="109" t="s">
        <v>438</v>
      </c>
      <c r="D677" s="969">
        <f>+[5]BS!Q677</f>
        <v>0</v>
      </c>
      <c r="E677" s="109"/>
      <c r="F677" s="486"/>
      <c r="G677" s="486"/>
      <c r="H677" s="486"/>
      <c r="I677" s="486"/>
      <c r="J677" s="109"/>
      <c r="K677" s="486"/>
      <c r="L677" s="486"/>
      <c r="M677" s="486"/>
      <c r="N677" s="1153">
        <f t="shared" si="44"/>
        <v>0</v>
      </c>
      <c r="O677" s="1153">
        <f t="shared" si="45"/>
        <v>0</v>
      </c>
    </row>
    <row r="678" spans="1:15" s="13" customFormat="1" outlineLevel="1">
      <c r="A678" s="400">
        <v>671</v>
      </c>
      <c r="B678" s="397">
        <v>17600023</v>
      </c>
      <c r="C678" s="109" t="s">
        <v>1820</v>
      </c>
      <c r="D678" s="969">
        <f>+[5]BS!Q678</f>
        <v>0</v>
      </c>
      <c r="E678" s="109"/>
      <c r="F678" s="486"/>
      <c r="G678" s="486"/>
      <c r="H678" s="486"/>
      <c r="I678" s="486"/>
      <c r="J678" s="109"/>
      <c r="K678" s="486"/>
      <c r="L678" s="486"/>
      <c r="M678" s="486"/>
      <c r="N678" s="1153">
        <f t="shared" si="44"/>
        <v>0</v>
      </c>
      <c r="O678" s="1153">
        <f t="shared" si="45"/>
        <v>0</v>
      </c>
    </row>
    <row r="679" spans="1:15" s="13" customFormat="1" outlineLevel="1">
      <c r="A679" s="400">
        <v>672</v>
      </c>
      <c r="B679" s="566">
        <v>17600031</v>
      </c>
      <c r="C679" s="109" t="s">
        <v>439</v>
      </c>
      <c r="D679" s="969">
        <f>+[5]BS!Q679</f>
        <v>0</v>
      </c>
      <c r="E679" s="109"/>
      <c r="F679" s="486"/>
      <c r="G679" s="486"/>
      <c r="H679" s="486"/>
      <c r="I679" s="486"/>
      <c r="J679" s="109"/>
      <c r="K679" s="486"/>
      <c r="L679" s="486"/>
      <c r="M679" s="486"/>
      <c r="N679" s="1153">
        <f t="shared" si="44"/>
        <v>0</v>
      </c>
      <c r="O679" s="1153">
        <f t="shared" si="45"/>
        <v>0</v>
      </c>
    </row>
    <row r="680" spans="1:15" s="13" customFormat="1" outlineLevel="1">
      <c r="A680" s="400">
        <v>673</v>
      </c>
      <c r="B680" s="566">
        <v>17600042</v>
      </c>
      <c r="C680" s="109" t="s">
        <v>439</v>
      </c>
      <c r="D680" s="969">
        <f>+[5]BS!Q680</f>
        <v>0</v>
      </c>
      <c r="E680" s="109"/>
      <c r="F680" s="486"/>
      <c r="G680" s="486"/>
      <c r="H680" s="486"/>
      <c r="I680" s="486"/>
      <c r="J680" s="109"/>
      <c r="K680" s="486"/>
      <c r="L680" s="486"/>
      <c r="M680" s="486"/>
      <c r="N680" s="1153">
        <f t="shared" si="44"/>
        <v>0</v>
      </c>
      <c r="O680" s="1153">
        <f t="shared" si="45"/>
        <v>0</v>
      </c>
    </row>
    <row r="681" spans="1:15" s="13" customFormat="1" outlineLevel="1">
      <c r="A681" s="400">
        <v>674</v>
      </c>
      <c r="B681" s="397">
        <v>17600051</v>
      </c>
      <c r="C681" s="109" t="s">
        <v>113</v>
      </c>
      <c r="D681" s="969">
        <f>+[5]BS!Q681</f>
        <v>0</v>
      </c>
      <c r="E681" s="109"/>
      <c r="F681" s="486"/>
      <c r="G681" s="486"/>
      <c r="H681" s="486"/>
      <c r="I681" s="486"/>
      <c r="J681" s="109"/>
      <c r="K681" s="486"/>
      <c r="L681" s="486"/>
      <c r="M681" s="486"/>
      <c r="N681" s="1153">
        <f t="shared" si="44"/>
        <v>0</v>
      </c>
      <c r="O681" s="1153">
        <f t="shared" si="45"/>
        <v>0</v>
      </c>
    </row>
    <row r="682" spans="1:15" s="13" customFormat="1" outlineLevel="1">
      <c r="A682" s="400">
        <v>675</v>
      </c>
      <c r="B682" s="566">
        <v>17600052</v>
      </c>
      <c r="C682" s="109" t="s">
        <v>440</v>
      </c>
      <c r="D682" s="969">
        <f>+[5]BS!Q682</f>
        <v>0</v>
      </c>
      <c r="E682" s="109"/>
      <c r="F682" s="486"/>
      <c r="G682" s="486"/>
      <c r="H682" s="486"/>
      <c r="I682" s="486"/>
      <c r="J682" s="109"/>
      <c r="K682" s="486"/>
      <c r="L682" s="486"/>
      <c r="M682" s="486"/>
      <c r="N682" s="1153">
        <f t="shared" si="44"/>
        <v>0</v>
      </c>
      <c r="O682" s="1153">
        <f t="shared" si="45"/>
        <v>0</v>
      </c>
    </row>
    <row r="683" spans="1:15" s="13" customFormat="1" outlineLevel="1">
      <c r="A683" s="400">
        <v>676</v>
      </c>
      <c r="B683" s="397">
        <v>17600061</v>
      </c>
      <c r="C683" s="109" t="s">
        <v>4</v>
      </c>
      <c r="D683" s="969">
        <f>+[5]BS!Q683</f>
        <v>0</v>
      </c>
      <c r="E683" s="109"/>
      <c r="F683" s="486"/>
      <c r="G683" s="486"/>
      <c r="H683" s="486"/>
      <c r="I683" s="486"/>
      <c r="J683" s="109"/>
      <c r="K683" s="486"/>
      <c r="L683" s="486"/>
      <c r="M683" s="486"/>
      <c r="N683" s="1153">
        <f t="shared" si="44"/>
        <v>0</v>
      </c>
      <c r="O683" s="1153">
        <f t="shared" si="45"/>
        <v>0</v>
      </c>
    </row>
    <row r="684" spans="1:15" s="13" customFormat="1" outlineLevel="1">
      <c r="A684" s="400">
        <v>677</v>
      </c>
      <c r="B684" s="397">
        <v>17600071</v>
      </c>
      <c r="C684" s="109" t="s">
        <v>784</v>
      </c>
      <c r="D684" s="969">
        <f>+[5]BS!Q684</f>
        <v>0</v>
      </c>
      <c r="E684" s="109"/>
      <c r="F684" s="486"/>
      <c r="G684" s="486"/>
      <c r="H684" s="486"/>
      <c r="I684" s="486"/>
      <c r="J684" s="109"/>
      <c r="K684" s="486"/>
      <c r="L684" s="486"/>
      <c r="M684" s="486"/>
      <c r="N684" s="1153">
        <f t="shared" si="44"/>
        <v>0</v>
      </c>
      <c r="O684" s="1153">
        <f t="shared" si="45"/>
        <v>0</v>
      </c>
    </row>
    <row r="685" spans="1:15" s="13" customFormat="1" outlineLevel="1">
      <c r="A685" s="400">
        <v>678</v>
      </c>
      <c r="B685" s="397">
        <v>17600081</v>
      </c>
      <c r="C685" s="109" t="s">
        <v>785</v>
      </c>
      <c r="D685" s="969">
        <f>+[5]BS!Q685</f>
        <v>0</v>
      </c>
      <c r="E685" s="109"/>
      <c r="F685" s="486"/>
      <c r="G685" s="486"/>
      <c r="H685" s="486"/>
      <c r="I685" s="486"/>
      <c r="J685" s="109"/>
      <c r="K685" s="486"/>
      <c r="L685" s="486"/>
      <c r="M685" s="486"/>
      <c r="N685" s="1153">
        <f t="shared" si="44"/>
        <v>0</v>
      </c>
      <c r="O685" s="1153">
        <f t="shared" si="45"/>
        <v>0</v>
      </c>
    </row>
    <row r="686" spans="1:15" s="13" customFormat="1" outlineLevel="1">
      <c r="A686" s="400">
        <v>679</v>
      </c>
      <c r="B686" s="566">
        <v>17600091</v>
      </c>
      <c r="C686" s="109" t="s">
        <v>437</v>
      </c>
      <c r="D686" s="969">
        <f>+[5]BS!Q686</f>
        <v>0</v>
      </c>
      <c r="E686" s="109"/>
      <c r="F686" s="486"/>
      <c r="G686" s="486"/>
      <c r="H686" s="486"/>
      <c r="I686" s="486"/>
      <c r="J686" s="109"/>
      <c r="K686" s="486"/>
      <c r="L686" s="486"/>
      <c r="M686" s="486"/>
      <c r="N686" s="1153">
        <f t="shared" si="44"/>
        <v>0</v>
      </c>
      <c r="O686" s="1153">
        <f t="shared" si="45"/>
        <v>0</v>
      </c>
    </row>
    <row r="687" spans="1:15" s="13" customFormat="1" outlineLevel="1">
      <c r="A687" s="400">
        <v>680</v>
      </c>
      <c r="B687" s="566">
        <v>17600101</v>
      </c>
      <c r="C687" s="109" t="s">
        <v>1209</v>
      </c>
      <c r="D687" s="969">
        <f>+[5]BS!Q687</f>
        <v>0</v>
      </c>
      <c r="E687" s="109"/>
      <c r="F687" s="486"/>
      <c r="G687" s="486"/>
      <c r="H687" s="486"/>
      <c r="I687" s="486"/>
      <c r="J687" s="109"/>
      <c r="K687" s="486"/>
      <c r="L687" s="486"/>
      <c r="M687" s="486"/>
      <c r="N687" s="1153">
        <f t="shared" si="44"/>
        <v>0</v>
      </c>
      <c r="O687" s="1153">
        <f t="shared" si="45"/>
        <v>0</v>
      </c>
    </row>
    <row r="688" spans="1:15" s="13" customFormat="1" outlineLevel="1">
      <c r="A688" s="400">
        <v>681</v>
      </c>
      <c r="B688" s="566">
        <v>17600111</v>
      </c>
      <c r="C688" s="109" t="s">
        <v>2423</v>
      </c>
      <c r="D688" s="969">
        <f>+[5]BS!Q688</f>
        <v>0</v>
      </c>
      <c r="E688" s="109"/>
      <c r="F688" s="486"/>
      <c r="G688" s="486"/>
      <c r="H688" s="486"/>
      <c r="I688" s="486"/>
      <c r="J688" s="109"/>
      <c r="K688" s="486"/>
      <c r="L688" s="486"/>
      <c r="M688" s="486"/>
      <c r="N688" s="1153">
        <f t="shared" si="44"/>
        <v>0</v>
      </c>
      <c r="O688" s="1153">
        <f t="shared" si="45"/>
        <v>0</v>
      </c>
    </row>
    <row r="689" spans="1:15" s="13" customFormat="1" outlineLevel="1">
      <c r="A689" s="400">
        <v>682</v>
      </c>
      <c r="B689" s="566">
        <v>17600121</v>
      </c>
      <c r="C689" s="109" t="s">
        <v>2425</v>
      </c>
      <c r="D689" s="969">
        <f>+[5]BS!Q689</f>
        <v>0</v>
      </c>
      <c r="E689" s="109"/>
      <c r="F689" s="486"/>
      <c r="G689" s="486"/>
      <c r="H689" s="486"/>
      <c r="I689" s="486"/>
      <c r="J689" s="109"/>
      <c r="K689" s="486"/>
      <c r="L689" s="486"/>
      <c r="M689" s="486"/>
      <c r="N689" s="1153">
        <f t="shared" si="44"/>
        <v>0</v>
      </c>
      <c r="O689" s="1153">
        <f t="shared" si="45"/>
        <v>0</v>
      </c>
    </row>
    <row r="690" spans="1:15" s="13" customFormat="1" outlineLevel="1">
      <c r="A690" s="400">
        <v>683</v>
      </c>
      <c r="B690" s="397">
        <v>18100003</v>
      </c>
      <c r="C690" s="109" t="s">
        <v>1544</v>
      </c>
      <c r="D690" s="969">
        <f>+[5]BS!Q690</f>
        <v>222884.67999999996</v>
      </c>
      <c r="E690" s="109"/>
      <c r="F690" s="486"/>
      <c r="G690" s="486"/>
      <c r="H690" s="486">
        <f t="shared" ref="H690:H721" si="47">+D690</f>
        <v>222884.67999999996</v>
      </c>
      <c r="I690" s="486"/>
      <c r="J690" s="109"/>
      <c r="K690" s="486"/>
      <c r="L690" s="486"/>
      <c r="M690" s="486"/>
      <c r="N690" s="1153">
        <f t="shared" si="44"/>
        <v>0</v>
      </c>
      <c r="O690" s="1153">
        <f t="shared" si="45"/>
        <v>0</v>
      </c>
    </row>
    <row r="691" spans="1:15" s="13" customFormat="1" outlineLevel="1">
      <c r="A691" s="400">
        <v>684</v>
      </c>
      <c r="B691" s="397">
        <v>18100063</v>
      </c>
      <c r="C691" s="109" t="s">
        <v>341</v>
      </c>
      <c r="D691" s="969">
        <f>+[5]BS!Q691</f>
        <v>0</v>
      </c>
      <c r="E691" s="109"/>
      <c r="F691" s="486"/>
      <c r="G691" s="486"/>
      <c r="H691" s="486">
        <f t="shared" si="47"/>
        <v>0</v>
      </c>
      <c r="I691" s="486"/>
      <c r="J691" s="109"/>
      <c r="K691" s="486"/>
      <c r="L691" s="486"/>
      <c r="M691" s="486"/>
      <c r="N691" s="1153">
        <f t="shared" si="44"/>
        <v>0</v>
      </c>
      <c r="O691" s="1153">
        <f t="shared" si="45"/>
        <v>0</v>
      </c>
    </row>
    <row r="692" spans="1:15" s="13" customFormat="1" outlineLevel="1">
      <c r="A692" s="400">
        <v>685</v>
      </c>
      <c r="B692" s="397">
        <v>18100083</v>
      </c>
      <c r="C692" s="109" t="s">
        <v>842</v>
      </c>
      <c r="D692" s="969">
        <f>+[5]BS!Q692</f>
        <v>0</v>
      </c>
      <c r="E692" s="109"/>
      <c r="F692" s="486"/>
      <c r="G692" s="486"/>
      <c r="H692" s="486">
        <f t="shared" si="47"/>
        <v>0</v>
      </c>
      <c r="I692" s="486"/>
      <c r="J692" s="109"/>
      <c r="K692" s="486"/>
      <c r="L692" s="486"/>
      <c r="M692" s="486"/>
      <c r="N692" s="1153">
        <f t="shared" si="44"/>
        <v>0</v>
      </c>
      <c r="O692" s="1153">
        <f t="shared" si="45"/>
        <v>0</v>
      </c>
    </row>
    <row r="693" spans="1:15" s="13" customFormat="1" outlineLevel="1">
      <c r="A693" s="400">
        <v>686</v>
      </c>
      <c r="B693" s="397">
        <v>18100093</v>
      </c>
      <c r="C693" s="109" t="s">
        <v>843</v>
      </c>
      <c r="D693" s="969">
        <f>+[5]BS!Q693</f>
        <v>43172.330000000009</v>
      </c>
      <c r="E693" s="109"/>
      <c r="F693" s="486"/>
      <c r="G693" s="486"/>
      <c r="H693" s="486">
        <f t="shared" si="47"/>
        <v>43172.330000000009</v>
      </c>
      <c r="I693" s="486"/>
      <c r="J693" s="109"/>
      <c r="K693" s="486"/>
      <c r="L693" s="486"/>
      <c r="M693" s="486"/>
      <c r="N693" s="1153">
        <f t="shared" si="44"/>
        <v>0</v>
      </c>
      <c r="O693" s="1153">
        <f t="shared" si="45"/>
        <v>0</v>
      </c>
    </row>
    <row r="694" spans="1:15" s="13" customFormat="1" outlineLevel="1">
      <c r="A694" s="400">
        <v>687</v>
      </c>
      <c r="B694" s="397">
        <v>18100153</v>
      </c>
      <c r="C694" s="109" t="s">
        <v>1166</v>
      </c>
      <c r="D694" s="969">
        <f>+[5]BS!Q694</f>
        <v>0</v>
      </c>
      <c r="E694" s="109"/>
      <c r="F694" s="486"/>
      <c r="G694" s="486"/>
      <c r="H694" s="486">
        <f t="shared" si="47"/>
        <v>0</v>
      </c>
      <c r="I694" s="486"/>
      <c r="J694" s="109"/>
      <c r="K694" s="486"/>
      <c r="L694" s="486"/>
      <c r="M694" s="486"/>
      <c r="N694" s="1153">
        <f t="shared" si="44"/>
        <v>0</v>
      </c>
      <c r="O694" s="1153">
        <f t="shared" si="45"/>
        <v>0</v>
      </c>
    </row>
    <row r="695" spans="1:15" s="13" customFormat="1" outlineLevel="1">
      <c r="A695" s="400">
        <v>688</v>
      </c>
      <c r="B695" s="397">
        <v>18100163</v>
      </c>
      <c r="C695" s="109" t="s">
        <v>1716</v>
      </c>
      <c r="D695" s="969">
        <f>+[5]BS!Q695</f>
        <v>0</v>
      </c>
      <c r="E695" s="109"/>
      <c r="F695" s="486"/>
      <c r="G695" s="486"/>
      <c r="H695" s="486">
        <f t="shared" si="47"/>
        <v>0</v>
      </c>
      <c r="I695" s="486"/>
      <c r="J695" s="109"/>
      <c r="K695" s="486"/>
      <c r="L695" s="486"/>
      <c r="M695" s="486"/>
      <c r="N695" s="1153">
        <f t="shared" si="44"/>
        <v>0</v>
      </c>
      <c r="O695" s="1153">
        <f t="shared" si="45"/>
        <v>0</v>
      </c>
    </row>
    <row r="696" spans="1:15" s="13" customFormat="1" outlineLevel="1">
      <c r="A696" s="400">
        <v>689</v>
      </c>
      <c r="B696" s="397">
        <v>18100193</v>
      </c>
      <c r="C696" s="109" t="s">
        <v>245</v>
      </c>
      <c r="D696" s="969">
        <f>+[5]BS!Q696</f>
        <v>0</v>
      </c>
      <c r="E696" s="109"/>
      <c r="F696" s="486"/>
      <c r="G696" s="486"/>
      <c r="H696" s="486">
        <f t="shared" si="47"/>
        <v>0</v>
      </c>
      <c r="I696" s="486"/>
      <c r="J696" s="109"/>
      <c r="K696" s="486"/>
      <c r="L696" s="486"/>
      <c r="M696" s="486"/>
      <c r="N696" s="1153">
        <f t="shared" si="44"/>
        <v>0</v>
      </c>
      <c r="O696" s="1153">
        <f t="shared" si="45"/>
        <v>0</v>
      </c>
    </row>
    <row r="697" spans="1:15" s="13" customFormat="1" outlineLevel="1">
      <c r="A697" s="400">
        <v>690</v>
      </c>
      <c r="B697" s="397">
        <v>18100203</v>
      </c>
      <c r="C697" s="109" t="s">
        <v>803</v>
      </c>
      <c r="D697" s="969">
        <f>+[5]BS!Q697</f>
        <v>1571991.0500000005</v>
      </c>
      <c r="E697" s="109"/>
      <c r="F697" s="486"/>
      <c r="G697" s="486"/>
      <c r="H697" s="486">
        <f t="shared" si="47"/>
        <v>1571991.0500000005</v>
      </c>
      <c r="I697" s="486"/>
      <c r="J697" s="109"/>
      <c r="K697" s="486"/>
      <c r="L697" s="486"/>
      <c r="M697" s="486"/>
      <c r="N697" s="1153">
        <f t="shared" si="44"/>
        <v>0</v>
      </c>
      <c r="O697" s="1153">
        <f t="shared" si="45"/>
        <v>0</v>
      </c>
    </row>
    <row r="698" spans="1:15" s="13" customFormat="1" outlineLevel="1">
      <c r="A698" s="400">
        <v>691</v>
      </c>
      <c r="B698" s="397">
        <v>18100213</v>
      </c>
      <c r="C698" s="109" t="s">
        <v>3246</v>
      </c>
      <c r="D698" s="969">
        <f>+[5]BS!Q698</f>
        <v>4402186.864583333</v>
      </c>
      <c r="E698" s="109"/>
      <c r="F698" s="486"/>
      <c r="G698" s="486"/>
      <c r="H698" s="486">
        <f t="shared" si="47"/>
        <v>4402186.864583333</v>
      </c>
      <c r="I698" s="486"/>
      <c r="J698" s="109"/>
      <c r="K698" s="486"/>
      <c r="L698" s="486"/>
      <c r="M698" s="486"/>
      <c r="N698" s="1153">
        <f t="shared" si="44"/>
        <v>0</v>
      </c>
      <c r="O698" s="1153">
        <f t="shared" si="45"/>
        <v>0</v>
      </c>
    </row>
    <row r="699" spans="1:15" s="13" customFormat="1" outlineLevel="1">
      <c r="A699" s="400">
        <v>692</v>
      </c>
      <c r="B699" s="397">
        <v>18100223</v>
      </c>
      <c r="C699" s="109" t="s">
        <v>2796</v>
      </c>
      <c r="D699" s="969">
        <f>+[5]BS!Q699</f>
        <v>1233961.24</v>
      </c>
      <c r="E699" s="109"/>
      <c r="F699" s="486"/>
      <c r="G699" s="486"/>
      <c r="H699" s="486">
        <f t="shared" si="47"/>
        <v>1233961.24</v>
      </c>
      <c r="I699" s="486"/>
      <c r="J699" s="109"/>
      <c r="K699" s="486"/>
      <c r="L699" s="486"/>
      <c r="M699" s="486"/>
      <c r="N699" s="1153">
        <f t="shared" si="44"/>
        <v>0</v>
      </c>
      <c r="O699" s="1153">
        <f t="shared" si="45"/>
        <v>0</v>
      </c>
    </row>
    <row r="700" spans="1:15" s="13" customFormat="1" outlineLevel="1">
      <c r="A700" s="400">
        <v>693</v>
      </c>
      <c r="B700" s="397">
        <v>18100231</v>
      </c>
      <c r="C700" s="109" t="s">
        <v>1001</v>
      </c>
      <c r="D700" s="969">
        <f>+[5]BS!Q700</f>
        <v>0</v>
      </c>
      <c r="E700" s="109"/>
      <c r="F700" s="486"/>
      <c r="G700" s="486"/>
      <c r="H700" s="486">
        <f t="shared" si="47"/>
        <v>0</v>
      </c>
      <c r="I700" s="486"/>
      <c r="J700" s="109"/>
      <c r="K700" s="486"/>
      <c r="L700" s="486"/>
      <c r="M700" s="486"/>
      <c r="N700" s="1153">
        <f t="shared" si="44"/>
        <v>0</v>
      </c>
      <c r="O700" s="1153">
        <f t="shared" si="45"/>
        <v>0</v>
      </c>
    </row>
    <row r="701" spans="1:15" s="13" customFormat="1" outlineLevel="1">
      <c r="A701" s="400">
        <v>694</v>
      </c>
      <c r="B701" s="397">
        <v>18100233</v>
      </c>
      <c r="C701" s="109" t="s">
        <v>2814</v>
      </c>
      <c r="D701" s="969">
        <f>+[5]BS!Q701</f>
        <v>208532.30000000002</v>
      </c>
      <c r="E701" s="109"/>
      <c r="F701" s="486"/>
      <c r="G701" s="486"/>
      <c r="H701" s="486">
        <f t="shared" si="47"/>
        <v>208532.30000000002</v>
      </c>
      <c r="I701" s="486"/>
      <c r="J701" s="109"/>
      <c r="K701" s="486"/>
      <c r="L701" s="486"/>
      <c r="M701" s="486"/>
      <c r="N701" s="1153">
        <f t="shared" si="44"/>
        <v>0</v>
      </c>
      <c r="O701" s="1153">
        <f t="shared" si="45"/>
        <v>0</v>
      </c>
    </row>
    <row r="702" spans="1:15" s="13" customFormat="1" outlineLevel="1">
      <c r="A702" s="400">
        <v>695</v>
      </c>
      <c r="B702" s="397">
        <v>18100253</v>
      </c>
      <c r="C702" s="109" t="s">
        <v>392</v>
      </c>
      <c r="D702" s="969">
        <f>+[5]BS!Q702</f>
        <v>0</v>
      </c>
      <c r="E702" s="109"/>
      <c r="F702" s="486"/>
      <c r="G702" s="486"/>
      <c r="H702" s="486">
        <f t="shared" si="47"/>
        <v>0</v>
      </c>
      <c r="I702" s="486"/>
      <c r="J702" s="109"/>
      <c r="K702" s="486"/>
      <c r="L702" s="486"/>
      <c r="M702" s="486"/>
      <c r="N702" s="1153">
        <f t="shared" si="44"/>
        <v>0</v>
      </c>
      <c r="O702" s="1153">
        <f t="shared" si="45"/>
        <v>0</v>
      </c>
    </row>
    <row r="703" spans="1:15" s="13" customFormat="1" outlineLevel="1">
      <c r="A703" s="400">
        <v>696</v>
      </c>
      <c r="B703" s="397">
        <v>18100333</v>
      </c>
      <c r="C703" s="109" t="s">
        <v>825</v>
      </c>
      <c r="D703" s="969">
        <f>+[5]BS!Q703</f>
        <v>0</v>
      </c>
      <c r="E703" s="109"/>
      <c r="F703" s="486"/>
      <c r="G703" s="486"/>
      <c r="H703" s="486">
        <f t="shared" si="47"/>
        <v>0</v>
      </c>
      <c r="I703" s="486"/>
      <c r="J703" s="109"/>
      <c r="K703" s="486"/>
      <c r="L703" s="486"/>
      <c r="M703" s="486"/>
      <c r="N703" s="1153">
        <f t="shared" si="44"/>
        <v>0</v>
      </c>
      <c r="O703" s="1153">
        <f t="shared" si="45"/>
        <v>0</v>
      </c>
    </row>
    <row r="704" spans="1:15" s="13" customFormat="1" outlineLevel="1">
      <c r="A704" s="400">
        <v>697</v>
      </c>
      <c r="B704" s="397">
        <v>18100400</v>
      </c>
      <c r="C704" s="109" t="s">
        <v>1341</v>
      </c>
      <c r="D704" s="969">
        <f>+[5]BS!Q704</f>
        <v>0</v>
      </c>
      <c r="E704" s="109"/>
      <c r="F704" s="486"/>
      <c r="G704" s="486"/>
      <c r="H704" s="486">
        <f t="shared" si="47"/>
        <v>0</v>
      </c>
      <c r="I704" s="486"/>
      <c r="J704" s="109"/>
      <c r="K704" s="486"/>
      <c r="L704" s="486"/>
      <c r="M704" s="486"/>
      <c r="N704" s="1153">
        <f t="shared" si="44"/>
        <v>0</v>
      </c>
      <c r="O704" s="1153">
        <f t="shared" si="45"/>
        <v>0</v>
      </c>
    </row>
    <row r="705" spans="1:15" s="13" customFormat="1" outlineLevel="1">
      <c r="A705" s="400">
        <v>698</v>
      </c>
      <c r="B705" s="397">
        <v>18100423</v>
      </c>
      <c r="C705" s="109" t="s">
        <v>711</v>
      </c>
      <c r="D705" s="969">
        <f>+[5]BS!Q705</f>
        <v>0</v>
      </c>
      <c r="E705" s="109"/>
      <c r="F705" s="486"/>
      <c r="G705" s="486"/>
      <c r="H705" s="486">
        <f t="shared" si="47"/>
        <v>0</v>
      </c>
      <c r="I705" s="486"/>
      <c r="J705" s="109"/>
      <c r="K705" s="486"/>
      <c r="L705" s="486"/>
      <c r="M705" s="486"/>
      <c r="N705" s="1153">
        <f t="shared" si="44"/>
        <v>0</v>
      </c>
      <c r="O705" s="1153">
        <f t="shared" si="45"/>
        <v>0</v>
      </c>
    </row>
    <row r="706" spans="1:15" s="13" customFormat="1" outlineLevel="1">
      <c r="A706" s="400">
        <v>699</v>
      </c>
      <c r="B706" s="397">
        <v>18100433</v>
      </c>
      <c r="C706" s="109" t="s">
        <v>359</v>
      </c>
      <c r="D706" s="969">
        <f>+[5]BS!Q706</f>
        <v>0</v>
      </c>
      <c r="E706" s="109"/>
      <c r="F706" s="486"/>
      <c r="G706" s="486"/>
      <c r="H706" s="486">
        <f t="shared" si="47"/>
        <v>0</v>
      </c>
      <c r="I706" s="486"/>
      <c r="J706" s="109"/>
      <c r="K706" s="486"/>
      <c r="L706" s="486"/>
      <c r="M706" s="486"/>
      <c r="N706" s="1153">
        <f t="shared" si="44"/>
        <v>0</v>
      </c>
      <c r="O706" s="1153">
        <f t="shared" si="45"/>
        <v>0</v>
      </c>
    </row>
    <row r="707" spans="1:15" s="13" customFormat="1" outlineLevel="1">
      <c r="A707" s="400">
        <v>700</v>
      </c>
      <c r="B707" s="397">
        <v>18100463</v>
      </c>
      <c r="C707" s="109" t="s">
        <v>841</v>
      </c>
      <c r="D707" s="969">
        <f>+[5]BS!Q707</f>
        <v>0</v>
      </c>
      <c r="E707" s="109"/>
      <c r="F707" s="486"/>
      <c r="G707" s="486"/>
      <c r="H707" s="486">
        <f t="shared" si="47"/>
        <v>0</v>
      </c>
      <c r="I707" s="486"/>
      <c r="J707" s="109"/>
      <c r="K707" s="486"/>
      <c r="L707" s="486"/>
      <c r="M707" s="486"/>
      <c r="N707" s="1153">
        <f t="shared" si="44"/>
        <v>0</v>
      </c>
      <c r="O707" s="1153">
        <f t="shared" si="45"/>
        <v>0</v>
      </c>
    </row>
    <row r="708" spans="1:15" s="13" customFormat="1" outlineLevel="1">
      <c r="A708" s="400">
        <v>701</v>
      </c>
      <c r="B708" s="397">
        <v>18100473</v>
      </c>
      <c r="C708" s="109" t="s">
        <v>801</v>
      </c>
      <c r="D708" s="969">
        <f>+[5]BS!Q708</f>
        <v>1180383.8399999999</v>
      </c>
      <c r="E708" s="109"/>
      <c r="F708" s="486"/>
      <c r="G708" s="486"/>
      <c r="H708" s="486">
        <f t="shared" si="47"/>
        <v>1180383.8399999999</v>
      </c>
      <c r="I708" s="486"/>
      <c r="J708" s="109"/>
      <c r="K708" s="486"/>
      <c r="L708" s="486"/>
      <c r="M708" s="486"/>
      <c r="N708" s="1153">
        <f t="shared" si="44"/>
        <v>0</v>
      </c>
      <c r="O708" s="1153">
        <f t="shared" si="45"/>
        <v>0</v>
      </c>
    </row>
    <row r="709" spans="1:15" s="13" customFormat="1" outlineLevel="1">
      <c r="A709" s="400">
        <v>702</v>
      </c>
      <c r="B709" s="397">
        <v>18100483</v>
      </c>
      <c r="C709" s="109" t="s">
        <v>712</v>
      </c>
      <c r="D709" s="969">
        <f>+[5]BS!Q709</f>
        <v>0</v>
      </c>
      <c r="E709" s="109"/>
      <c r="F709" s="486"/>
      <c r="G709" s="486"/>
      <c r="H709" s="486">
        <f t="shared" si="47"/>
        <v>0</v>
      </c>
      <c r="I709" s="486"/>
      <c r="J709" s="109"/>
      <c r="K709" s="486"/>
      <c r="L709" s="486"/>
      <c r="M709" s="486"/>
      <c r="N709" s="1153">
        <f t="shared" si="44"/>
        <v>0</v>
      </c>
      <c r="O709" s="1153">
        <f t="shared" si="45"/>
        <v>0</v>
      </c>
    </row>
    <row r="710" spans="1:15" s="13" customFormat="1" outlineLevel="1">
      <c r="A710" s="400">
        <v>703</v>
      </c>
      <c r="B710" s="397">
        <v>18100493</v>
      </c>
      <c r="C710" s="109" t="s">
        <v>713</v>
      </c>
      <c r="D710" s="969">
        <f>+[5]BS!Q710</f>
        <v>411991.16</v>
      </c>
      <c r="E710" s="109"/>
      <c r="F710" s="486"/>
      <c r="G710" s="486"/>
      <c r="H710" s="486">
        <f t="shared" si="47"/>
        <v>411991.16</v>
      </c>
      <c r="I710" s="486"/>
      <c r="J710" s="109"/>
      <c r="K710" s="486"/>
      <c r="L710" s="486"/>
      <c r="M710" s="486"/>
      <c r="N710" s="1153">
        <f t="shared" si="44"/>
        <v>0</v>
      </c>
      <c r="O710" s="1153">
        <f t="shared" si="45"/>
        <v>0</v>
      </c>
    </row>
    <row r="711" spans="1:15" s="13" customFormat="1" outlineLevel="1">
      <c r="A711" s="400">
        <v>704</v>
      </c>
      <c r="B711" s="397">
        <v>18100503</v>
      </c>
      <c r="C711" s="109" t="s">
        <v>1936</v>
      </c>
      <c r="D711" s="969">
        <f>+[5]BS!Q711</f>
        <v>0</v>
      </c>
      <c r="E711" s="109"/>
      <c r="F711" s="486"/>
      <c r="G711" s="486"/>
      <c r="H711" s="486">
        <f t="shared" si="47"/>
        <v>0</v>
      </c>
      <c r="I711" s="486"/>
      <c r="J711" s="109"/>
      <c r="K711" s="486"/>
      <c r="L711" s="486"/>
      <c r="M711" s="486"/>
      <c r="N711" s="1153">
        <f t="shared" si="44"/>
        <v>0</v>
      </c>
      <c r="O711" s="1153">
        <f t="shared" si="45"/>
        <v>0</v>
      </c>
    </row>
    <row r="712" spans="1:15" s="13" customFormat="1" outlineLevel="1">
      <c r="A712" s="400">
        <v>705</v>
      </c>
      <c r="B712" s="397">
        <v>18100513</v>
      </c>
      <c r="C712" s="109" t="s">
        <v>154</v>
      </c>
      <c r="D712" s="969">
        <f>+[5]BS!Q712</f>
        <v>0</v>
      </c>
      <c r="E712" s="109"/>
      <c r="F712" s="486"/>
      <c r="G712" s="486"/>
      <c r="H712" s="486">
        <f t="shared" si="47"/>
        <v>0</v>
      </c>
      <c r="I712" s="486"/>
      <c r="J712" s="109"/>
      <c r="K712" s="486"/>
      <c r="L712" s="486"/>
      <c r="M712" s="486"/>
      <c r="N712" s="1153">
        <f t="shared" si="44"/>
        <v>0</v>
      </c>
      <c r="O712" s="1153">
        <f t="shared" si="45"/>
        <v>0</v>
      </c>
    </row>
    <row r="713" spans="1:15" s="13" customFormat="1" outlineLevel="1">
      <c r="A713" s="400">
        <v>706</v>
      </c>
      <c r="B713" s="397">
        <v>18100523</v>
      </c>
      <c r="C713" s="109" t="s">
        <v>209</v>
      </c>
      <c r="D713" s="969">
        <f>+[5]BS!Q713</f>
        <v>0</v>
      </c>
      <c r="E713" s="109"/>
      <c r="F713" s="486"/>
      <c r="G713" s="486"/>
      <c r="H713" s="486">
        <f t="shared" si="47"/>
        <v>0</v>
      </c>
      <c r="I713" s="486"/>
      <c r="J713" s="109"/>
      <c r="K713" s="486"/>
      <c r="L713" s="486"/>
      <c r="M713" s="486"/>
      <c r="N713" s="1153">
        <f t="shared" ref="N713:N776" si="48">SUM(K713:M713)</f>
        <v>0</v>
      </c>
      <c r="O713" s="1153">
        <f t="shared" ref="O713:O776" si="49">N713-I713</f>
        <v>0</v>
      </c>
    </row>
    <row r="714" spans="1:15" s="13" customFormat="1" outlineLevel="1">
      <c r="A714" s="400">
        <v>707</v>
      </c>
      <c r="B714" s="397">
        <v>18100543</v>
      </c>
      <c r="C714" s="109" t="s">
        <v>1201</v>
      </c>
      <c r="D714" s="969">
        <f>+[5]BS!Q714</f>
        <v>0</v>
      </c>
      <c r="E714" s="109"/>
      <c r="F714" s="486"/>
      <c r="G714" s="486"/>
      <c r="H714" s="486">
        <f t="shared" si="47"/>
        <v>0</v>
      </c>
      <c r="I714" s="486"/>
      <c r="J714" s="109"/>
      <c r="K714" s="486"/>
      <c r="L714" s="486"/>
      <c r="M714" s="486"/>
      <c r="N714" s="1153">
        <f t="shared" si="48"/>
        <v>0</v>
      </c>
      <c r="O714" s="1153">
        <f t="shared" si="49"/>
        <v>0</v>
      </c>
    </row>
    <row r="715" spans="1:15" s="13" customFormat="1" outlineLevel="1">
      <c r="A715" s="400">
        <v>708</v>
      </c>
      <c r="B715" s="397">
        <v>18100563</v>
      </c>
      <c r="C715" s="109" t="s">
        <v>1680</v>
      </c>
      <c r="D715" s="969">
        <f>+[5]BS!Q715</f>
        <v>0</v>
      </c>
      <c r="E715" s="109"/>
      <c r="F715" s="486"/>
      <c r="G715" s="486"/>
      <c r="H715" s="486">
        <f t="shared" si="47"/>
        <v>0</v>
      </c>
      <c r="I715" s="486"/>
      <c r="J715" s="109"/>
      <c r="K715" s="486"/>
      <c r="L715" s="486"/>
      <c r="M715" s="486"/>
      <c r="N715" s="1153">
        <f t="shared" si="48"/>
        <v>0</v>
      </c>
      <c r="O715" s="1153">
        <f t="shared" si="49"/>
        <v>0</v>
      </c>
    </row>
    <row r="716" spans="1:15" s="13" customFormat="1" outlineLevel="1">
      <c r="A716" s="400">
        <v>709</v>
      </c>
      <c r="B716" s="397">
        <v>18100573</v>
      </c>
      <c r="C716" s="109" t="s">
        <v>1663</v>
      </c>
      <c r="D716" s="969">
        <f>+[5]BS!Q716</f>
        <v>0</v>
      </c>
      <c r="E716" s="109"/>
      <c r="F716" s="486"/>
      <c r="G716" s="486"/>
      <c r="H716" s="486">
        <f t="shared" si="47"/>
        <v>0</v>
      </c>
      <c r="I716" s="486"/>
      <c r="J716" s="109"/>
      <c r="K716" s="486"/>
      <c r="L716" s="486"/>
      <c r="M716" s="486"/>
      <c r="N716" s="1153">
        <f t="shared" si="48"/>
        <v>0</v>
      </c>
      <c r="O716" s="1153">
        <f t="shared" si="49"/>
        <v>0</v>
      </c>
    </row>
    <row r="717" spans="1:15" s="13" customFormat="1" outlineLevel="1">
      <c r="A717" s="400">
        <v>710</v>
      </c>
      <c r="B717" s="397">
        <v>18100583</v>
      </c>
      <c r="C717" s="109" t="s">
        <v>786</v>
      </c>
      <c r="D717" s="969">
        <f>+[5]BS!Q717</f>
        <v>0</v>
      </c>
      <c r="E717" s="109"/>
      <c r="F717" s="486"/>
      <c r="G717" s="486"/>
      <c r="H717" s="486">
        <f t="shared" si="47"/>
        <v>0</v>
      </c>
      <c r="I717" s="486"/>
      <c r="J717" s="109"/>
      <c r="K717" s="486"/>
      <c r="L717" s="486"/>
      <c r="M717" s="486"/>
      <c r="N717" s="1153">
        <f t="shared" si="48"/>
        <v>0</v>
      </c>
      <c r="O717" s="1153">
        <f t="shared" si="49"/>
        <v>0</v>
      </c>
    </row>
    <row r="718" spans="1:15" s="13" customFormat="1" outlineLevel="1">
      <c r="A718" s="400">
        <v>711</v>
      </c>
      <c r="B718" s="397">
        <v>18100593</v>
      </c>
      <c r="C718" s="109" t="s">
        <v>1961</v>
      </c>
      <c r="D718" s="969">
        <f>+[5]BS!Q718</f>
        <v>0</v>
      </c>
      <c r="E718" s="109"/>
      <c r="F718" s="486"/>
      <c r="G718" s="486"/>
      <c r="H718" s="486">
        <f t="shared" si="47"/>
        <v>0</v>
      </c>
      <c r="I718" s="486"/>
      <c r="J718" s="109"/>
      <c r="K718" s="486"/>
      <c r="L718" s="486"/>
      <c r="M718" s="486"/>
      <c r="N718" s="1153">
        <f t="shared" si="48"/>
        <v>0</v>
      </c>
      <c r="O718" s="1153">
        <f t="shared" si="49"/>
        <v>0</v>
      </c>
    </row>
    <row r="719" spans="1:15" s="13" customFormat="1" outlineLevel="1">
      <c r="A719" s="400">
        <v>712</v>
      </c>
      <c r="B719" s="397">
        <v>18100603</v>
      </c>
      <c r="C719" s="109" t="s">
        <v>1365</v>
      </c>
      <c r="D719" s="969">
        <f>+[5]BS!Q719</f>
        <v>0</v>
      </c>
      <c r="E719" s="109"/>
      <c r="F719" s="486"/>
      <c r="G719" s="486"/>
      <c r="H719" s="486">
        <f t="shared" si="47"/>
        <v>0</v>
      </c>
      <c r="I719" s="486"/>
      <c r="J719" s="109"/>
      <c r="K719" s="486"/>
      <c r="L719" s="486"/>
      <c r="M719" s="486"/>
      <c r="N719" s="1153">
        <f t="shared" si="48"/>
        <v>0</v>
      </c>
      <c r="O719" s="1153">
        <f t="shared" si="49"/>
        <v>0</v>
      </c>
    </row>
    <row r="720" spans="1:15" s="13" customFormat="1" outlineLevel="1">
      <c r="A720" s="400">
        <v>713</v>
      </c>
      <c r="B720" s="397">
        <v>18100623</v>
      </c>
      <c r="C720" s="109" t="s">
        <v>1110</v>
      </c>
      <c r="D720" s="969">
        <f>+[5]BS!Q720</f>
        <v>0</v>
      </c>
      <c r="E720" s="109"/>
      <c r="F720" s="486"/>
      <c r="G720" s="486"/>
      <c r="H720" s="486">
        <f t="shared" si="47"/>
        <v>0</v>
      </c>
      <c r="I720" s="486"/>
      <c r="J720" s="109"/>
      <c r="K720" s="486"/>
      <c r="L720" s="486"/>
      <c r="M720" s="486"/>
      <c r="N720" s="1153">
        <f t="shared" si="48"/>
        <v>0</v>
      </c>
      <c r="O720" s="1153">
        <f t="shared" si="49"/>
        <v>0</v>
      </c>
    </row>
    <row r="721" spans="1:15" s="13" customFormat="1" outlineLevel="1">
      <c r="A721" s="400">
        <v>714</v>
      </c>
      <c r="B721" s="397">
        <v>18100653</v>
      </c>
      <c r="C721" s="109" t="s">
        <v>271</v>
      </c>
      <c r="D721" s="969">
        <f>+[5]BS!Q721</f>
        <v>0</v>
      </c>
      <c r="E721" s="109"/>
      <c r="F721" s="486"/>
      <c r="G721" s="486"/>
      <c r="H721" s="486">
        <f t="shared" si="47"/>
        <v>0</v>
      </c>
      <c r="I721" s="486"/>
      <c r="J721" s="109"/>
      <c r="K721" s="486"/>
      <c r="L721" s="486"/>
      <c r="M721" s="486"/>
      <c r="N721" s="1153">
        <f t="shared" si="48"/>
        <v>0</v>
      </c>
      <c r="O721" s="1153">
        <f t="shared" si="49"/>
        <v>0</v>
      </c>
    </row>
    <row r="722" spans="1:15" s="13" customFormat="1" outlineLevel="1">
      <c r="A722" s="400">
        <v>715</v>
      </c>
      <c r="B722" s="397">
        <v>18100663</v>
      </c>
      <c r="C722" s="109" t="s">
        <v>2703</v>
      </c>
      <c r="D722" s="969">
        <f>+[5]BS!Q722</f>
        <v>763088.89</v>
      </c>
      <c r="E722" s="109"/>
      <c r="F722" s="486"/>
      <c r="G722" s="486"/>
      <c r="H722" s="486">
        <f t="shared" ref="H722:H743" si="50">+D722</f>
        <v>763088.89</v>
      </c>
      <c r="I722" s="486"/>
      <c r="J722" s="109"/>
      <c r="K722" s="486"/>
      <c r="L722" s="486"/>
      <c r="M722" s="486"/>
      <c r="N722" s="1153">
        <f t="shared" si="48"/>
        <v>0</v>
      </c>
      <c r="O722" s="1153">
        <f t="shared" si="49"/>
        <v>0</v>
      </c>
    </row>
    <row r="723" spans="1:15" s="13" customFormat="1" outlineLevel="1">
      <c r="A723" s="400">
        <v>716</v>
      </c>
      <c r="B723" s="397">
        <v>18100673</v>
      </c>
      <c r="C723" s="109" t="s">
        <v>2729</v>
      </c>
      <c r="D723" s="969">
        <f>+[5]BS!Q723</f>
        <v>1370891.7337499997</v>
      </c>
      <c r="E723" s="109"/>
      <c r="F723" s="486"/>
      <c r="G723" s="486"/>
      <c r="H723" s="486">
        <f t="shared" si="50"/>
        <v>1370891.7337499997</v>
      </c>
      <c r="I723" s="486"/>
      <c r="J723" s="109"/>
      <c r="K723" s="486"/>
      <c r="L723" s="486"/>
      <c r="M723" s="486"/>
      <c r="N723" s="1153">
        <f t="shared" si="48"/>
        <v>0</v>
      </c>
      <c r="O723" s="1153">
        <f t="shared" si="49"/>
        <v>0</v>
      </c>
    </row>
    <row r="724" spans="1:15" s="13" customFormat="1" outlineLevel="1">
      <c r="A724" s="400">
        <v>717</v>
      </c>
      <c r="B724" s="397">
        <v>18100813</v>
      </c>
      <c r="C724" s="109" t="s">
        <v>1553</v>
      </c>
      <c r="D724" s="969">
        <f>+[5]BS!Q724</f>
        <v>0</v>
      </c>
      <c r="E724" s="109"/>
      <c r="F724" s="486"/>
      <c r="G724" s="486"/>
      <c r="H724" s="486">
        <f t="shared" si="50"/>
        <v>0</v>
      </c>
      <c r="I724" s="486"/>
      <c r="J724" s="109"/>
      <c r="K724" s="486"/>
      <c r="L724" s="486"/>
      <c r="M724" s="486"/>
      <c r="N724" s="1153">
        <f t="shared" si="48"/>
        <v>0</v>
      </c>
      <c r="O724" s="1153">
        <f t="shared" si="49"/>
        <v>0</v>
      </c>
    </row>
    <row r="725" spans="1:15" s="13" customFormat="1" outlineLevel="1">
      <c r="A725" s="400">
        <v>718</v>
      </c>
      <c r="B725" s="397">
        <v>18100823</v>
      </c>
      <c r="C725" s="109" t="s">
        <v>1554</v>
      </c>
      <c r="D725" s="969">
        <f>+[5]BS!Q725</f>
        <v>0</v>
      </c>
      <c r="E725" s="109"/>
      <c r="F725" s="486"/>
      <c r="G725" s="486"/>
      <c r="H725" s="486">
        <f t="shared" si="50"/>
        <v>0</v>
      </c>
      <c r="I725" s="486"/>
      <c r="J725" s="109"/>
      <c r="K725" s="486"/>
      <c r="L725" s="486"/>
      <c r="M725" s="486"/>
      <c r="N725" s="1153">
        <f t="shared" si="48"/>
        <v>0</v>
      </c>
      <c r="O725" s="1153">
        <f t="shared" si="49"/>
        <v>0</v>
      </c>
    </row>
    <row r="726" spans="1:15" s="13" customFormat="1" outlineLevel="1">
      <c r="A726" s="400">
        <v>719</v>
      </c>
      <c r="B726" s="397">
        <v>18100833</v>
      </c>
      <c r="C726" s="109" t="s">
        <v>676</v>
      </c>
      <c r="D726" s="969">
        <f>+[5]BS!Q726</f>
        <v>0</v>
      </c>
      <c r="E726" s="109"/>
      <c r="F726" s="486"/>
      <c r="G726" s="486"/>
      <c r="H726" s="486">
        <f t="shared" si="50"/>
        <v>0</v>
      </c>
      <c r="I726" s="486"/>
      <c r="J726" s="109"/>
      <c r="K726" s="486"/>
      <c r="L726" s="486"/>
      <c r="M726" s="486"/>
      <c r="N726" s="1153">
        <f t="shared" si="48"/>
        <v>0</v>
      </c>
      <c r="O726" s="1153">
        <f t="shared" si="49"/>
        <v>0</v>
      </c>
    </row>
    <row r="727" spans="1:15" s="13" customFormat="1" outlineLevel="1">
      <c r="A727" s="400">
        <v>720</v>
      </c>
      <c r="B727" s="397">
        <v>18100901</v>
      </c>
      <c r="C727" s="109" t="s">
        <v>1412</v>
      </c>
      <c r="D727" s="969">
        <f>+[5]BS!Q727</f>
        <v>0</v>
      </c>
      <c r="E727" s="109"/>
      <c r="F727" s="486"/>
      <c r="G727" s="486"/>
      <c r="H727" s="486">
        <f t="shared" si="50"/>
        <v>0</v>
      </c>
      <c r="I727" s="486"/>
      <c r="J727" s="109"/>
      <c r="K727" s="486"/>
      <c r="L727" s="486"/>
      <c r="M727" s="486"/>
      <c r="N727" s="1153">
        <f t="shared" si="48"/>
        <v>0</v>
      </c>
      <c r="O727" s="1153">
        <f t="shared" si="49"/>
        <v>0</v>
      </c>
    </row>
    <row r="728" spans="1:15" s="13" customFormat="1" outlineLevel="1">
      <c r="A728" s="400">
        <v>721</v>
      </c>
      <c r="B728" s="397">
        <v>18100923</v>
      </c>
      <c r="C728" s="109" t="s">
        <v>2404</v>
      </c>
      <c r="D728" s="969">
        <f>+[5]BS!Q728</f>
        <v>2218962.89</v>
      </c>
      <c r="E728" s="109"/>
      <c r="F728" s="486"/>
      <c r="G728" s="486"/>
      <c r="H728" s="486">
        <f t="shared" si="50"/>
        <v>2218962.89</v>
      </c>
      <c r="I728" s="486"/>
      <c r="J728" s="109"/>
      <c r="K728" s="486"/>
      <c r="L728" s="486"/>
      <c r="M728" s="486"/>
      <c r="N728" s="1153">
        <f t="shared" si="48"/>
        <v>0</v>
      </c>
      <c r="O728" s="1153">
        <f t="shared" si="49"/>
        <v>0</v>
      </c>
    </row>
    <row r="729" spans="1:15" s="13" customFormat="1" outlineLevel="1">
      <c r="A729" s="400">
        <v>722</v>
      </c>
      <c r="B729" s="397">
        <v>18100933</v>
      </c>
      <c r="C729" s="109" t="s">
        <v>2405</v>
      </c>
      <c r="D729" s="969">
        <f>+[5]BS!Q729</f>
        <v>455590.58000000007</v>
      </c>
      <c r="E729" s="109"/>
      <c r="F729" s="486"/>
      <c r="G729" s="486"/>
      <c r="H729" s="486">
        <f t="shared" si="50"/>
        <v>455590.58000000007</v>
      </c>
      <c r="I729" s="486"/>
      <c r="J729" s="109"/>
      <c r="K729" s="486"/>
      <c r="L729" s="486"/>
      <c r="M729" s="486"/>
      <c r="N729" s="1153">
        <f t="shared" si="48"/>
        <v>0</v>
      </c>
      <c r="O729" s="1153">
        <f t="shared" si="49"/>
        <v>0</v>
      </c>
    </row>
    <row r="730" spans="1:15" s="13" customFormat="1" outlineLevel="1">
      <c r="A730" s="400">
        <v>723</v>
      </c>
      <c r="B730" s="397">
        <v>18100973</v>
      </c>
      <c r="C730" s="109" t="s">
        <v>192</v>
      </c>
      <c r="D730" s="969">
        <f>+[5]BS!Q730</f>
        <v>0</v>
      </c>
      <c r="E730" s="109"/>
      <c r="F730" s="486"/>
      <c r="G730" s="486"/>
      <c r="H730" s="486">
        <f t="shared" si="50"/>
        <v>0</v>
      </c>
      <c r="I730" s="486"/>
      <c r="J730" s="109"/>
      <c r="K730" s="486"/>
      <c r="L730" s="486"/>
      <c r="M730" s="486"/>
      <c r="N730" s="1153">
        <f t="shared" si="48"/>
        <v>0</v>
      </c>
      <c r="O730" s="1153">
        <f t="shared" si="49"/>
        <v>0</v>
      </c>
    </row>
    <row r="731" spans="1:15" s="13" customFormat="1" outlineLevel="1">
      <c r="A731" s="400">
        <v>724</v>
      </c>
      <c r="B731" s="397">
        <v>18100993</v>
      </c>
      <c r="C731" s="109" t="s">
        <v>1883</v>
      </c>
      <c r="D731" s="969">
        <f>+[5]BS!Q731</f>
        <v>0</v>
      </c>
      <c r="E731" s="109"/>
      <c r="F731" s="486"/>
      <c r="G731" s="486"/>
      <c r="H731" s="486">
        <f t="shared" si="50"/>
        <v>0</v>
      </c>
      <c r="I731" s="486"/>
      <c r="J731" s="109"/>
      <c r="K731" s="486"/>
      <c r="L731" s="486"/>
      <c r="M731" s="486"/>
      <c r="N731" s="1153">
        <f t="shared" si="48"/>
        <v>0</v>
      </c>
      <c r="O731" s="1153">
        <f t="shared" si="49"/>
        <v>0</v>
      </c>
    </row>
    <row r="732" spans="1:15" s="13" customFormat="1" outlineLevel="1">
      <c r="A732" s="400">
        <v>725</v>
      </c>
      <c r="B732" s="397">
        <v>18101023</v>
      </c>
      <c r="C732" s="109" t="s">
        <v>916</v>
      </c>
      <c r="D732" s="969">
        <f>+[5]BS!Q732</f>
        <v>1711147.96</v>
      </c>
      <c r="E732" s="109"/>
      <c r="F732" s="486"/>
      <c r="G732" s="486"/>
      <c r="H732" s="486">
        <f t="shared" si="50"/>
        <v>1711147.96</v>
      </c>
      <c r="I732" s="486"/>
      <c r="J732" s="109"/>
      <c r="K732" s="486"/>
      <c r="L732" s="486"/>
      <c r="M732" s="486"/>
      <c r="N732" s="1153">
        <f t="shared" si="48"/>
        <v>0</v>
      </c>
      <c r="O732" s="1153">
        <f t="shared" si="49"/>
        <v>0</v>
      </c>
    </row>
    <row r="733" spans="1:15" s="13" customFormat="1" outlineLevel="1">
      <c r="A733" s="400">
        <v>726</v>
      </c>
      <c r="B733" s="397">
        <v>18101033</v>
      </c>
      <c r="C733" s="109" t="s">
        <v>520</v>
      </c>
      <c r="D733" s="969">
        <f>+[5]BS!Q733</f>
        <v>2006765.47</v>
      </c>
      <c r="E733" s="109"/>
      <c r="F733" s="486"/>
      <c r="G733" s="486"/>
      <c r="H733" s="486">
        <f t="shared" si="50"/>
        <v>2006765.47</v>
      </c>
      <c r="I733" s="486"/>
      <c r="J733" s="109"/>
      <c r="K733" s="486"/>
      <c r="L733" s="486"/>
      <c r="M733" s="486"/>
      <c r="N733" s="1153">
        <f t="shared" si="48"/>
        <v>0</v>
      </c>
      <c r="O733" s="1153">
        <f t="shared" si="49"/>
        <v>0</v>
      </c>
    </row>
    <row r="734" spans="1:15" s="13" customFormat="1" outlineLevel="1">
      <c r="A734" s="400">
        <v>727</v>
      </c>
      <c r="B734" s="397">
        <v>18101043</v>
      </c>
      <c r="C734" s="109" t="s">
        <v>236</v>
      </c>
      <c r="D734" s="969">
        <f>+[5]BS!Q734</f>
        <v>0</v>
      </c>
      <c r="E734" s="109"/>
      <c r="F734" s="486"/>
      <c r="G734" s="486"/>
      <c r="H734" s="486">
        <f t="shared" si="50"/>
        <v>0</v>
      </c>
      <c r="I734" s="486"/>
      <c r="J734" s="109"/>
      <c r="K734" s="486"/>
      <c r="L734" s="486"/>
      <c r="M734" s="486"/>
      <c r="N734" s="1153">
        <f t="shared" si="48"/>
        <v>0</v>
      </c>
      <c r="O734" s="1153">
        <f t="shared" si="49"/>
        <v>0</v>
      </c>
    </row>
    <row r="735" spans="1:15" s="13" customFormat="1" outlineLevel="1">
      <c r="A735" s="400">
        <v>728</v>
      </c>
      <c r="B735" s="974">
        <v>18101053</v>
      </c>
      <c r="C735" s="973" t="s">
        <v>1943</v>
      </c>
      <c r="D735" s="969">
        <f>+[5]BS!Q735</f>
        <v>490139.41000000009</v>
      </c>
      <c r="E735" s="109"/>
      <c r="F735" s="486"/>
      <c r="G735" s="486"/>
      <c r="H735" s="486">
        <f t="shared" si="50"/>
        <v>490139.41000000009</v>
      </c>
      <c r="I735" s="486"/>
      <c r="J735" s="109"/>
      <c r="K735" s="486"/>
      <c r="L735" s="486"/>
      <c r="M735" s="486"/>
      <c r="N735" s="1153">
        <f t="shared" si="48"/>
        <v>0</v>
      </c>
      <c r="O735" s="1153">
        <f t="shared" si="49"/>
        <v>0</v>
      </c>
    </row>
    <row r="736" spans="1:15" s="13" customFormat="1" outlineLevel="1">
      <c r="A736" s="400">
        <v>729</v>
      </c>
      <c r="B736" s="971">
        <v>18101073</v>
      </c>
      <c r="C736" s="972" t="s">
        <v>1005</v>
      </c>
      <c r="D736" s="969">
        <f>+[5]BS!Q736</f>
        <v>0</v>
      </c>
      <c r="E736" s="109"/>
      <c r="F736" s="486"/>
      <c r="G736" s="486"/>
      <c r="H736" s="486">
        <f t="shared" si="50"/>
        <v>0</v>
      </c>
      <c r="I736" s="486"/>
      <c r="J736" s="109"/>
      <c r="K736" s="486"/>
      <c r="L736" s="486"/>
      <c r="M736" s="486"/>
      <c r="N736" s="1153">
        <f t="shared" si="48"/>
        <v>0</v>
      </c>
      <c r="O736" s="1153">
        <f t="shared" si="49"/>
        <v>0</v>
      </c>
    </row>
    <row r="737" spans="1:15" s="13" customFormat="1" outlineLevel="1">
      <c r="A737" s="400">
        <v>730</v>
      </c>
      <c r="B737" s="971">
        <v>18101083</v>
      </c>
      <c r="C737" s="972" t="s">
        <v>1006</v>
      </c>
      <c r="D737" s="969">
        <f>+[5]BS!Q737</f>
        <v>491556.76999999984</v>
      </c>
      <c r="E737" s="109"/>
      <c r="F737" s="486"/>
      <c r="G737" s="486"/>
      <c r="H737" s="486">
        <f t="shared" si="50"/>
        <v>491556.76999999984</v>
      </c>
      <c r="I737" s="486"/>
      <c r="J737" s="109"/>
      <c r="K737" s="486"/>
      <c r="L737" s="486"/>
      <c r="M737" s="486"/>
      <c r="N737" s="1153">
        <f t="shared" si="48"/>
        <v>0</v>
      </c>
      <c r="O737" s="1153">
        <f t="shared" si="49"/>
        <v>0</v>
      </c>
    </row>
    <row r="738" spans="1:15" s="13" customFormat="1" outlineLevel="1">
      <c r="A738" s="400">
        <v>731</v>
      </c>
      <c r="B738" s="971">
        <v>18101093</v>
      </c>
      <c r="C738" s="972" t="s">
        <v>1007</v>
      </c>
      <c r="D738" s="969">
        <f>+[5]BS!Q738</f>
        <v>378712.48</v>
      </c>
      <c r="E738" s="109"/>
      <c r="F738" s="486"/>
      <c r="G738" s="486"/>
      <c r="H738" s="486">
        <f t="shared" si="50"/>
        <v>378712.48</v>
      </c>
      <c r="I738" s="486"/>
      <c r="J738" s="109"/>
      <c r="K738" s="486"/>
      <c r="L738" s="486"/>
      <c r="M738" s="486"/>
      <c r="N738" s="1153">
        <f t="shared" si="48"/>
        <v>0</v>
      </c>
      <c r="O738" s="1153">
        <f t="shared" si="49"/>
        <v>0</v>
      </c>
    </row>
    <row r="739" spans="1:15" s="13" customFormat="1" outlineLevel="1">
      <c r="A739" s="400">
        <v>732</v>
      </c>
      <c r="B739" s="984">
        <v>18101103</v>
      </c>
      <c r="C739" s="982" t="s">
        <v>930</v>
      </c>
      <c r="D739" s="969">
        <f>+[5]BS!Q739</f>
        <v>0</v>
      </c>
      <c r="E739" s="109"/>
      <c r="F739" s="486"/>
      <c r="G739" s="486"/>
      <c r="H739" s="486">
        <f t="shared" si="50"/>
        <v>0</v>
      </c>
      <c r="I739" s="486"/>
      <c r="J739" s="109"/>
      <c r="K739" s="486"/>
      <c r="L739" s="486"/>
      <c r="M739" s="486"/>
      <c r="N739" s="1153">
        <f t="shared" si="48"/>
        <v>0</v>
      </c>
      <c r="O739" s="1153">
        <f t="shared" si="49"/>
        <v>0</v>
      </c>
    </row>
    <row r="740" spans="1:15" s="13" customFormat="1" outlineLevel="1">
      <c r="A740" s="400">
        <v>733</v>
      </c>
      <c r="B740" s="397">
        <v>18101113</v>
      </c>
      <c r="C740" s="109" t="s">
        <v>1599</v>
      </c>
      <c r="D740" s="969">
        <f>+[5]BS!Q740</f>
        <v>2780075.0099999993</v>
      </c>
      <c r="E740" s="109"/>
      <c r="F740" s="486"/>
      <c r="G740" s="486"/>
      <c r="H740" s="486">
        <f t="shared" si="50"/>
        <v>2780075.0099999993</v>
      </c>
      <c r="I740" s="486"/>
      <c r="J740" s="109"/>
      <c r="K740" s="486"/>
      <c r="L740" s="486"/>
      <c r="M740" s="486"/>
      <c r="N740" s="1153">
        <f t="shared" si="48"/>
        <v>0</v>
      </c>
      <c r="O740" s="1153">
        <f t="shared" si="49"/>
        <v>0</v>
      </c>
    </row>
    <row r="741" spans="1:15" s="13" customFormat="1" outlineLevel="1">
      <c r="A741" s="400">
        <v>734</v>
      </c>
      <c r="B741" s="397">
        <v>18101123</v>
      </c>
      <c r="C741" s="321" t="s">
        <v>977</v>
      </c>
      <c r="D741" s="969">
        <f>+[5]BS!Q741</f>
        <v>2698747.91</v>
      </c>
      <c r="E741" s="109"/>
      <c r="F741" s="486"/>
      <c r="G741" s="486"/>
      <c r="H741" s="486">
        <f t="shared" si="50"/>
        <v>2698747.91</v>
      </c>
      <c r="I741" s="486"/>
      <c r="J741" s="109"/>
      <c r="K741" s="486"/>
      <c r="L741" s="486"/>
      <c r="M741" s="486"/>
      <c r="N741" s="1153">
        <f t="shared" si="48"/>
        <v>0</v>
      </c>
      <c r="O741" s="1153">
        <f t="shared" si="49"/>
        <v>0</v>
      </c>
    </row>
    <row r="742" spans="1:15" s="13" customFormat="1" outlineLevel="1">
      <c r="A742" s="400">
        <v>735</v>
      </c>
      <c r="B742" s="397">
        <v>18101133</v>
      </c>
      <c r="C742" s="321" t="s">
        <v>2133</v>
      </c>
      <c r="D742" s="969">
        <f>+[5]BS!Q742</f>
        <v>2091747.88</v>
      </c>
      <c r="E742" s="109"/>
      <c r="F742" s="486"/>
      <c r="G742" s="486"/>
      <c r="H742" s="486">
        <f t="shared" si="50"/>
        <v>2091747.88</v>
      </c>
      <c r="I742" s="486"/>
      <c r="J742" s="109"/>
      <c r="K742" s="486"/>
      <c r="L742" s="486"/>
      <c r="M742" s="486"/>
      <c r="N742" s="1153">
        <f t="shared" si="48"/>
        <v>0</v>
      </c>
      <c r="O742" s="1153">
        <f t="shared" si="49"/>
        <v>0</v>
      </c>
    </row>
    <row r="743" spans="1:15" s="13" customFormat="1" outlineLevel="1">
      <c r="A743" s="400">
        <v>736</v>
      </c>
      <c r="B743" s="397">
        <v>18101143</v>
      </c>
      <c r="C743" s="321" t="s">
        <v>2242</v>
      </c>
      <c r="D743" s="969">
        <f>+[5]BS!Q743</f>
        <v>2566075.6200000006</v>
      </c>
      <c r="E743" s="109"/>
      <c r="F743" s="486"/>
      <c r="G743" s="486"/>
      <c r="H743" s="486">
        <f t="shared" si="50"/>
        <v>2566075.6200000006</v>
      </c>
      <c r="I743" s="486"/>
      <c r="J743" s="109"/>
      <c r="K743" s="486"/>
      <c r="L743" s="486"/>
      <c r="M743" s="486"/>
      <c r="N743" s="1153">
        <f t="shared" si="48"/>
        <v>0</v>
      </c>
      <c r="O743" s="1153">
        <f t="shared" si="49"/>
        <v>0</v>
      </c>
    </row>
    <row r="744" spans="1:15" s="13" customFormat="1" outlineLevel="1">
      <c r="A744" s="400">
        <v>737</v>
      </c>
      <c r="B744" s="397">
        <v>18210051</v>
      </c>
      <c r="C744" s="109" t="s">
        <v>1125</v>
      </c>
      <c r="D744" s="969">
        <f>+[5]BS!Q744</f>
        <v>0</v>
      </c>
      <c r="E744" s="109"/>
      <c r="F744" s="486">
        <f t="shared" ref="F744:F760" si="51">+D744</f>
        <v>0</v>
      </c>
      <c r="G744" s="486"/>
      <c r="H744" s="486"/>
      <c r="I744" s="486"/>
      <c r="J744" s="109"/>
      <c r="K744" s="486"/>
      <c r="L744" s="486"/>
      <c r="M744" s="486"/>
      <c r="N744" s="1153">
        <f t="shared" si="48"/>
        <v>0</v>
      </c>
      <c r="O744" s="1153">
        <f t="shared" si="49"/>
        <v>0</v>
      </c>
    </row>
    <row r="745" spans="1:15" s="13" customFormat="1" outlineLevel="1">
      <c r="A745" s="400">
        <v>738</v>
      </c>
      <c r="B745" s="397">
        <v>18210171</v>
      </c>
      <c r="C745" s="109" t="s">
        <v>1347</v>
      </c>
      <c r="D745" s="969">
        <f>+[5]BS!Q745</f>
        <v>0</v>
      </c>
      <c r="E745" s="109"/>
      <c r="F745" s="486">
        <f t="shared" si="51"/>
        <v>0</v>
      </c>
      <c r="G745" s="486"/>
      <c r="H745" s="486"/>
      <c r="I745" s="486"/>
      <c r="J745" s="109"/>
      <c r="K745" s="486"/>
      <c r="L745" s="486"/>
      <c r="M745" s="486"/>
      <c r="N745" s="1153">
        <f t="shared" si="48"/>
        <v>0</v>
      </c>
      <c r="O745" s="1153">
        <f t="shared" si="49"/>
        <v>0</v>
      </c>
    </row>
    <row r="746" spans="1:15" s="13" customFormat="1" outlineLevel="1">
      <c r="A746" s="400">
        <v>739</v>
      </c>
      <c r="B746" s="397">
        <v>18210181</v>
      </c>
      <c r="C746" s="109" t="s">
        <v>1173</v>
      </c>
      <c r="D746" s="969">
        <f>+[5]BS!Q746</f>
        <v>0</v>
      </c>
      <c r="E746" s="109"/>
      <c r="F746" s="486">
        <f t="shared" si="51"/>
        <v>0</v>
      </c>
      <c r="G746" s="486"/>
      <c r="H746" s="486"/>
      <c r="I746" s="486"/>
      <c r="J746" s="109"/>
      <c r="K746" s="486"/>
      <c r="L746" s="486"/>
      <c r="M746" s="486"/>
      <c r="N746" s="1153">
        <f t="shared" si="48"/>
        <v>0</v>
      </c>
      <c r="O746" s="1153">
        <f t="shared" si="49"/>
        <v>0</v>
      </c>
    </row>
    <row r="747" spans="1:15" s="13" customFormat="1" outlineLevel="1">
      <c r="A747" s="400">
        <v>740</v>
      </c>
      <c r="B747" s="397">
        <v>18210191</v>
      </c>
      <c r="C747" s="109" t="s">
        <v>922</v>
      </c>
      <c r="D747" s="969">
        <f>+[5]BS!Q747</f>
        <v>0</v>
      </c>
      <c r="E747" s="109"/>
      <c r="F747" s="486">
        <f t="shared" si="51"/>
        <v>0</v>
      </c>
      <c r="G747" s="486"/>
      <c r="H747" s="486"/>
      <c r="I747" s="486"/>
      <c r="J747" s="109"/>
      <c r="K747" s="486"/>
      <c r="L747" s="486"/>
      <c r="M747" s="486"/>
      <c r="N747" s="1153">
        <f t="shared" si="48"/>
        <v>0</v>
      </c>
      <c r="O747" s="1153">
        <f t="shared" si="49"/>
        <v>0</v>
      </c>
    </row>
    <row r="748" spans="1:15" s="13" customFormat="1" outlineLevel="1">
      <c r="A748" s="400">
        <v>741</v>
      </c>
      <c r="B748" s="397">
        <v>18210201</v>
      </c>
      <c r="C748" s="109" t="s">
        <v>680</v>
      </c>
      <c r="D748" s="969">
        <f>+[5]BS!Q748</f>
        <v>0</v>
      </c>
      <c r="E748" s="109"/>
      <c r="F748" s="486">
        <f t="shared" si="51"/>
        <v>0</v>
      </c>
      <c r="G748" s="486"/>
      <c r="H748" s="486"/>
      <c r="I748" s="486"/>
      <c r="J748" s="109"/>
      <c r="K748" s="486"/>
      <c r="L748" s="486"/>
      <c r="M748" s="486"/>
      <c r="N748" s="1153">
        <f t="shared" si="48"/>
        <v>0</v>
      </c>
      <c r="O748" s="1153">
        <f t="shared" si="49"/>
        <v>0</v>
      </c>
    </row>
    <row r="749" spans="1:15" s="13" customFormat="1" outlineLevel="1">
      <c r="A749" s="400">
        <v>742</v>
      </c>
      <c r="B749" s="397">
        <v>18210211</v>
      </c>
      <c r="C749" s="109" t="s">
        <v>1780</v>
      </c>
      <c r="D749" s="969">
        <f>+[5]BS!Q749</f>
        <v>0</v>
      </c>
      <c r="E749" s="109"/>
      <c r="F749" s="486">
        <f t="shared" si="51"/>
        <v>0</v>
      </c>
      <c r="G749" s="486"/>
      <c r="H749" s="486"/>
      <c r="I749" s="486"/>
      <c r="J749" s="109"/>
      <c r="K749" s="486"/>
      <c r="L749" s="486"/>
      <c r="M749" s="486"/>
      <c r="N749" s="1153">
        <f t="shared" si="48"/>
        <v>0</v>
      </c>
      <c r="O749" s="1153">
        <f t="shared" si="49"/>
        <v>0</v>
      </c>
    </row>
    <row r="750" spans="1:15" s="13" customFormat="1" outlineLevel="1">
      <c r="A750" s="400">
        <v>743</v>
      </c>
      <c r="B750" s="397">
        <v>18210221</v>
      </c>
      <c r="C750" s="109" t="s">
        <v>891</v>
      </c>
      <c r="D750" s="969">
        <f>+[5]BS!Q750</f>
        <v>0</v>
      </c>
      <c r="E750" s="109"/>
      <c r="F750" s="486">
        <f t="shared" si="51"/>
        <v>0</v>
      </c>
      <c r="G750" s="486"/>
      <c r="H750" s="486"/>
      <c r="I750" s="486"/>
      <c r="J750" s="109"/>
      <c r="K750" s="486"/>
      <c r="L750" s="486"/>
      <c r="M750" s="486"/>
      <c r="N750" s="1153">
        <f t="shared" si="48"/>
        <v>0</v>
      </c>
      <c r="O750" s="1153">
        <f t="shared" si="49"/>
        <v>0</v>
      </c>
    </row>
    <row r="751" spans="1:15" s="13" customFormat="1" outlineLevel="1">
      <c r="A751" s="400">
        <v>744</v>
      </c>
      <c r="B751" s="1248">
        <v>18210231</v>
      </c>
      <c r="C751" s="1249" t="s">
        <v>1792</v>
      </c>
      <c r="D751" s="969">
        <f>+[5]BS!Q751</f>
        <v>20561659</v>
      </c>
      <c r="E751" s="109"/>
      <c r="F751" s="486">
        <f t="shared" si="51"/>
        <v>20561659</v>
      </c>
      <c r="G751" s="486"/>
      <c r="H751" s="486"/>
      <c r="I751" s="486"/>
      <c r="J751" s="109"/>
      <c r="K751" s="486"/>
      <c r="L751" s="486"/>
      <c r="M751" s="486"/>
      <c r="N751" s="1153">
        <f t="shared" si="48"/>
        <v>0</v>
      </c>
      <c r="O751" s="1153">
        <f t="shared" si="49"/>
        <v>0</v>
      </c>
    </row>
    <row r="752" spans="1:15" s="13" customFormat="1" outlineLevel="1">
      <c r="A752" s="400">
        <v>745</v>
      </c>
      <c r="B752" s="1248">
        <v>18210241</v>
      </c>
      <c r="C752" s="1249" t="s">
        <v>1793</v>
      </c>
      <c r="D752" s="969">
        <f>+[5]BS!Q752</f>
        <v>0</v>
      </c>
      <c r="E752" s="109"/>
      <c r="F752" s="486">
        <f t="shared" si="51"/>
        <v>0</v>
      </c>
      <c r="G752" s="486"/>
      <c r="H752" s="486"/>
      <c r="I752" s="486"/>
      <c r="J752" s="109"/>
      <c r="K752" s="486"/>
      <c r="L752" s="486"/>
      <c r="M752" s="486"/>
      <c r="N752" s="1153">
        <f t="shared" si="48"/>
        <v>0</v>
      </c>
      <c r="O752" s="1153">
        <f t="shared" si="49"/>
        <v>0</v>
      </c>
    </row>
    <row r="753" spans="1:15" s="13" customFormat="1" outlineLevel="1">
      <c r="A753" s="400">
        <v>746</v>
      </c>
      <c r="B753" s="1248">
        <v>18210251</v>
      </c>
      <c r="C753" s="1249" t="s">
        <v>1794</v>
      </c>
      <c r="D753" s="969">
        <f>+[5]BS!Q753</f>
        <v>0</v>
      </c>
      <c r="E753" s="109"/>
      <c r="F753" s="486">
        <f t="shared" si="51"/>
        <v>0</v>
      </c>
      <c r="G753" s="486"/>
      <c r="H753" s="486"/>
      <c r="I753" s="486"/>
      <c r="J753" s="109"/>
      <c r="K753" s="486"/>
      <c r="L753" s="486"/>
      <c r="M753" s="486"/>
      <c r="N753" s="1153">
        <f t="shared" si="48"/>
        <v>0</v>
      </c>
      <c r="O753" s="1153">
        <f t="shared" si="49"/>
        <v>0</v>
      </c>
    </row>
    <row r="754" spans="1:15" s="13" customFormat="1" outlineLevel="1">
      <c r="A754" s="400">
        <v>747</v>
      </c>
      <c r="B754" s="1248">
        <v>18210261</v>
      </c>
      <c r="C754" s="1249" t="s">
        <v>2213</v>
      </c>
      <c r="D754" s="969">
        <f>+[5]BS!Q754</f>
        <v>50185.88</v>
      </c>
      <c r="E754" s="109"/>
      <c r="F754" s="486">
        <f t="shared" si="51"/>
        <v>50185.88</v>
      </c>
      <c r="G754" s="486"/>
      <c r="H754" s="486"/>
      <c r="I754" s="486"/>
      <c r="J754" s="109"/>
      <c r="K754" s="486"/>
      <c r="L754" s="486"/>
      <c r="M754" s="486"/>
      <c r="N754" s="1153">
        <f t="shared" si="48"/>
        <v>0</v>
      </c>
      <c r="O754" s="1153">
        <f t="shared" si="49"/>
        <v>0</v>
      </c>
    </row>
    <row r="755" spans="1:15" s="13" customFormat="1" outlineLevel="1">
      <c r="A755" s="400">
        <v>748</v>
      </c>
      <c r="B755" s="1248">
        <v>18210271</v>
      </c>
      <c r="C755" s="1249" t="s">
        <v>2066</v>
      </c>
      <c r="D755" s="969">
        <f>+[5]BS!Q755</f>
        <v>0</v>
      </c>
      <c r="E755" s="109"/>
      <c r="F755" s="486">
        <f t="shared" si="51"/>
        <v>0</v>
      </c>
      <c r="G755" s="486"/>
      <c r="H755" s="486"/>
      <c r="I755" s="486"/>
      <c r="J755" s="109"/>
      <c r="K755" s="486"/>
      <c r="L755" s="486"/>
      <c r="M755" s="486"/>
      <c r="N755" s="1153">
        <f t="shared" si="48"/>
        <v>0</v>
      </c>
      <c r="O755" s="1153">
        <f t="shared" si="49"/>
        <v>0</v>
      </c>
    </row>
    <row r="756" spans="1:15" s="13" customFormat="1" outlineLevel="1">
      <c r="A756" s="400">
        <v>749</v>
      </c>
      <c r="B756" s="1248">
        <v>18210281</v>
      </c>
      <c r="C756" s="1249" t="s">
        <v>2446</v>
      </c>
      <c r="D756" s="969">
        <f>+[5]BS!Q756</f>
        <v>60295490.29999999</v>
      </c>
      <c r="E756" s="109"/>
      <c r="F756" s="486">
        <f t="shared" si="51"/>
        <v>60295490.29999999</v>
      </c>
      <c r="G756" s="486"/>
      <c r="H756" s="486"/>
      <c r="I756" s="486"/>
      <c r="J756" s="109"/>
      <c r="K756" s="486"/>
      <c r="L756" s="486"/>
      <c r="M756" s="486"/>
      <c r="N756" s="1153">
        <f t="shared" si="48"/>
        <v>0</v>
      </c>
      <c r="O756" s="1153">
        <f t="shared" si="49"/>
        <v>0</v>
      </c>
    </row>
    <row r="757" spans="1:15" s="13" customFormat="1" outlineLevel="1">
      <c r="A757" s="400">
        <v>750</v>
      </c>
      <c r="B757" s="1248">
        <v>18210291</v>
      </c>
      <c r="C757" s="1249" t="s">
        <v>2532</v>
      </c>
      <c r="D757" s="969">
        <f>+[5]BS!Q757</f>
        <v>596566.76999999967</v>
      </c>
      <c r="E757" s="109"/>
      <c r="F757" s="486">
        <f t="shared" si="51"/>
        <v>596566.76999999967</v>
      </c>
      <c r="G757" s="486"/>
      <c r="H757" s="486"/>
      <c r="I757" s="486"/>
      <c r="J757" s="109"/>
      <c r="K757" s="486"/>
      <c r="L757" s="486"/>
      <c r="M757" s="486"/>
      <c r="N757" s="1153">
        <f t="shared" si="48"/>
        <v>0</v>
      </c>
      <c r="O757" s="1153">
        <f t="shared" si="49"/>
        <v>0</v>
      </c>
    </row>
    <row r="758" spans="1:15" s="13" customFormat="1" outlineLevel="1">
      <c r="A758" s="400">
        <v>751</v>
      </c>
      <c r="B758" s="1248">
        <v>18210301</v>
      </c>
      <c r="C758" s="1249" t="s">
        <v>3147</v>
      </c>
      <c r="D758" s="969">
        <f>+[5]BS!Q758</f>
        <v>18185599.295416664</v>
      </c>
      <c r="E758" s="109"/>
      <c r="F758" s="486">
        <f t="shared" si="51"/>
        <v>18185599.295416664</v>
      </c>
      <c r="G758" s="486"/>
      <c r="H758" s="486"/>
      <c r="I758" s="486"/>
      <c r="J758" s="109"/>
      <c r="K758" s="486"/>
      <c r="L758" s="486"/>
      <c r="M758" s="486"/>
      <c r="N758" s="1153">
        <f t="shared" si="48"/>
        <v>0</v>
      </c>
      <c r="O758" s="1153">
        <f t="shared" si="49"/>
        <v>0</v>
      </c>
    </row>
    <row r="759" spans="1:15" s="13" customFormat="1" outlineLevel="1">
      <c r="A759" s="400">
        <v>752</v>
      </c>
      <c r="B759" s="397">
        <v>18210311</v>
      </c>
      <c r="C759" s="397" t="s">
        <v>3342</v>
      </c>
      <c r="D759" s="969">
        <f>+[5]BS!Q759</f>
        <v>20945872.944583334</v>
      </c>
      <c r="E759" s="109"/>
      <c r="F759" s="486">
        <f t="shared" si="51"/>
        <v>20945872.944583334</v>
      </c>
      <c r="G759" s="486"/>
      <c r="H759" s="486"/>
      <c r="I759" s="486"/>
      <c r="J759" s="109"/>
      <c r="K759" s="486"/>
      <c r="L759" s="486"/>
      <c r="M759" s="486"/>
      <c r="N759" s="1153">
        <f t="shared" si="48"/>
        <v>0</v>
      </c>
      <c r="O759" s="1153">
        <f t="shared" si="49"/>
        <v>0</v>
      </c>
    </row>
    <row r="760" spans="1:15" s="13" customFormat="1" outlineLevel="1">
      <c r="A760" s="400">
        <v>753</v>
      </c>
      <c r="B760" s="397">
        <v>18210321</v>
      </c>
      <c r="C760" s="109" t="s">
        <v>3494</v>
      </c>
      <c r="D760" s="969">
        <f>+[5]BS!Q760</f>
        <v>2551847.0400000005</v>
      </c>
      <c r="E760" s="109"/>
      <c r="F760" s="486">
        <f t="shared" si="51"/>
        <v>2551847.0400000005</v>
      </c>
      <c r="G760" s="486"/>
      <c r="H760" s="486"/>
      <c r="I760" s="486"/>
      <c r="J760" s="109"/>
      <c r="K760" s="486"/>
      <c r="L760" s="486"/>
      <c r="M760" s="486"/>
      <c r="N760" s="1153">
        <f t="shared" si="48"/>
        <v>0</v>
      </c>
      <c r="O760" s="1153">
        <f t="shared" si="49"/>
        <v>0</v>
      </c>
    </row>
    <row r="761" spans="1:15" s="13" customFormat="1" outlineLevel="1">
      <c r="A761" s="400">
        <v>754</v>
      </c>
      <c r="B761" s="397">
        <v>18220001</v>
      </c>
      <c r="C761" s="109" t="s">
        <v>923</v>
      </c>
      <c r="D761" s="969">
        <f>+[5]BS!Q761</f>
        <v>0</v>
      </c>
      <c r="E761" s="109"/>
      <c r="F761" s="486"/>
      <c r="G761" s="486"/>
      <c r="H761" s="486"/>
      <c r="I761" s="486">
        <f t="shared" ref="I761:I780" si="52">+D761</f>
        <v>0</v>
      </c>
      <c r="J761" s="109"/>
      <c r="K761" s="486"/>
      <c r="L761" s="486"/>
      <c r="M761" s="486"/>
      <c r="N761" s="1153">
        <f t="shared" si="48"/>
        <v>0</v>
      </c>
      <c r="O761" s="1153">
        <f t="shared" si="49"/>
        <v>0</v>
      </c>
    </row>
    <row r="762" spans="1:15" s="13" customFormat="1" outlineLevel="1">
      <c r="A762" s="400">
        <v>755</v>
      </c>
      <c r="B762" s="397">
        <v>18220011</v>
      </c>
      <c r="C762" s="109" t="s">
        <v>491</v>
      </c>
      <c r="D762" s="969">
        <f>+[5]BS!Q762</f>
        <v>65708856.94000002</v>
      </c>
      <c r="E762" s="109"/>
      <c r="F762" s="486"/>
      <c r="G762" s="486"/>
      <c r="H762" s="486"/>
      <c r="I762" s="486">
        <f t="shared" si="52"/>
        <v>65708856.94000002</v>
      </c>
      <c r="J762" s="109"/>
      <c r="K762" s="486">
        <f>I762</f>
        <v>65708856.94000002</v>
      </c>
      <c r="L762" s="486"/>
      <c r="M762" s="486"/>
      <c r="N762" s="1153">
        <f t="shared" si="48"/>
        <v>65708856.94000002</v>
      </c>
      <c r="O762" s="1153">
        <f t="shared" si="49"/>
        <v>0</v>
      </c>
    </row>
    <row r="763" spans="1:15" s="13" customFormat="1" outlineLevel="1">
      <c r="A763" s="400">
        <v>756</v>
      </c>
      <c r="B763" s="397">
        <v>18220021</v>
      </c>
      <c r="C763" s="109" t="s">
        <v>1157</v>
      </c>
      <c r="D763" s="969">
        <f>+[5]BS!Q763</f>
        <v>743111.53000000014</v>
      </c>
      <c r="E763" s="109"/>
      <c r="F763" s="486"/>
      <c r="G763" s="486"/>
      <c r="H763" s="486"/>
      <c r="I763" s="486">
        <f t="shared" si="52"/>
        <v>743111.53000000014</v>
      </c>
      <c r="J763" s="109"/>
      <c r="K763" s="486">
        <f t="shared" ref="K763:K768" si="53">I763</f>
        <v>743111.53000000014</v>
      </c>
      <c r="L763" s="486"/>
      <c r="M763" s="486"/>
      <c r="N763" s="1153">
        <f t="shared" si="48"/>
        <v>743111.53000000014</v>
      </c>
      <c r="O763" s="1153">
        <f t="shared" si="49"/>
        <v>0</v>
      </c>
    </row>
    <row r="764" spans="1:15" s="13" customFormat="1" outlineLevel="1">
      <c r="A764" s="400">
        <v>757</v>
      </c>
      <c r="B764" s="397">
        <v>18220031</v>
      </c>
      <c r="C764" s="109" t="s">
        <v>3260</v>
      </c>
      <c r="D764" s="969">
        <f>+[5]BS!Q764</f>
        <v>-18818583.699999996</v>
      </c>
      <c r="E764" s="109"/>
      <c r="F764" s="486"/>
      <c r="G764" s="486"/>
      <c r="H764" s="486"/>
      <c r="I764" s="486">
        <f t="shared" si="52"/>
        <v>-18818583.699999996</v>
      </c>
      <c r="J764" s="109"/>
      <c r="K764" s="486">
        <f t="shared" si="53"/>
        <v>-18818583.699999996</v>
      </c>
      <c r="L764" s="486"/>
      <c r="M764" s="486"/>
      <c r="N764" s="1153">
        <f t="shared" si="48"/>
        <v>-18818583.699999996</v>
      </c>
      <c r="O764" s="1153">
        <f t="shared" si="49"/>
        <v>0</v>
      </c>
    </row>
    <row r="765" spans="1:15" s="13" customFormat="1" outlineLevel="1">
      <c r="A765" s="400">
        <v>758</v>
      </c>
      <c r="B765" s="397">
        <v>18220041</v>
      </c>
      <c r="C765" s="109" t="s">
        <v>3261</v>
      </c>
      <c r="D765" s="969">
        <f>+[5]BS!Q765</f>
        <v>-18247820.240000002</v>
      </c>
      <c r="E765" s="109"/>
      <c r="F765" s="486"/>
      <c r="G765" s="486"/>
      <c r="H765" s="486"/>
      <c r="I765" s="486">
        <f t="shared" si="52"/>
        <v>-18247820.240000002</v>
      </c>
      <c r="J765" s="109"/>
      <c r="K765" s="486">
        <f t="shared" si="53"/>
        <v>-18247820.240000002</v>
      </c>
      <c r="L765" s="486"/>
      <c r="M765" s="486"/>
      <c r="N765" s="1153">
        <f t="shared" si="48"/>
        <v>-18247820.240000002</v>
      </c>
      <c r="O765" s="1153">
        <f t="shared" si="49"/>
        <v>0</v>
      </c>
    </row>
    <row r="766" spans="1:15" s="13" customFormat="1" outlineLevel="1">
      <c r="A766" s="400">
        <v>759</v>
      </c>
      <c r="B766" s="397">
        <v>18220061</v>
      </c>
      <c r="C766" s="109" t="s">
        <v>982</v>
      </c>
      <c r="D766" s="969">
        <f>+[5]BS!Q766</f>
        <v>-30211680.610000011</v>
      </c>
      <c r="E766" s="109"/>
      <c r="F766" s="486"/>
      <c r="G766" s="486"/>
      <c r="H766" s="486"/>
      <c r="I766" s="486">
        <f t="shared" si="52"/>
        <v>-30211680.610000011</v>
      </c>
      <c r="J766" s="109"/>
      <c r="K766" s="486">
        <f t="shared" si="53"/>
        <v>-30211680.610000011</v>
      </c>
      <c r="L766" s="486"/>
      <c r="M766" s="486"/>
      <c r="N766" s="1153">
        <f t="shared" si="48"/>
        <v>-30211680.610000011</v>
      </c>
      <c r="O766" s="1153">
        <f t="shared" si="49"/>
        <v>0</v>
      </c>
    </row>
    <row r="767" spans="1:15" s="13" customFormat="1" outlineLevel="1">
      <c r="A767" s="400">
        <v>760</v>
      </c>
      <c r="B767" s="397">
        <v>18220091</v>
      </c>
      <c r="C767" s="109" t="s">
        <v>2437</v>
      </c>
      <c r="D767" s="969">
        <f>+[5]BS!Q767</f>
        <v>180950.83</v>
      </c>
      <c r="E767" s="109"/>
      <c r="F767" s="486"/>
      <c r="G767" s="486"/>
      <c r="H767" s="486"/>
      <c r="I767" s="486">
        <f t="shared" si="52"/>
        <v>180950.83</v>
      </c>
      <c r="J767" s="109"/>
      <c r="K767" s="486">
        <f t="shared" si="53"/>
        <v>180950.83</v>
      </c>
      <c r="L767" s="486"/>
      <c r="M767" s="486"/>
      <c r="N767" s="1153">
        <f t="shared" si="48"/>
        <v>180950.83</v>
      </c>
      <c r="O767" s="1153">
        <f t="shared" si="49"/>
        <v>0</v>
      </c>
    </row>
    <row r="768" spans="1:15" s="13" customFormat="1" outlineLevel="1">
      <c r="A768" s="400">
        <v>761</v>
      </c>
      <c r="B768" s="397">
        <v>18220101</v>
      </c>
      <c r="C768" s="109" t="s">
        <v>3160</v>
      </c>
      <c r="D768" s="969">
        <f>+[5]BS!Q768</f>
        <v>9721847.8937500026</v>
      </c>
      <c r="E768" s="109"/>
      <c r="F768" s="486"/>
      <c r="G768" s="486"/>
      <c r="H768" s="486"/>
      <c r="I768" s="486">
        <f t="shared" si="52"/>
        <v>9721847.8937500026</v>
      </c>
      <c r="J768" s="109"/>
      <c r="K768" s="486">
        <f t="shared" si="53"/>
        <v>9721847.8937500026</v>
      </c>
      <c r="L768" s="486"/>
      <c r="M768" s="486"/>
      <c r="N768" s="1153">
        <f t="shared" si="48"/>
        <v>9721847.8937500026</v>
      </c>
      <c r="O768" s="1153">
        <f t="shared" si="49"/>
        <v>0</v>
      </c>
    </row>
    <row r="769" spans="1:15" s="13" customFormat="1" outlineLevel="1">
      <c r="A769" s="400">
        <v>762</v>
      </c>
      <c r="B769" s="397">
        <v>18230001</v>
      </c>
      <c r="C769" s="109" t="s">
        <v>1288</v>
      </c>
      <c r="D769" s="969">
        <f>+[5]BS!Q769</f>
        <v>0</v>
      </c>
      <c r="E769" s="109"/>
      <c r="F769" s="486"/>
      <c r="G769" s="486"/>
      <c r="H769" s="486"/>
      <c r="I769" s="486">
        <f t="shared" si="52"/>
        <v>0</v>
      </c>
      <c r="J769" s="109"/>
      <c r="K769" s="486"/>
      <c r="L769" s="486"/>
      <c r="M769" s="486"/>
      <c r="N769" s="1153">
        <f t="shared" si="48"/>
        <v>0</v>
      </c>
      <c r="O769" s="1153">
        <f t="shared" si="49"/>
        <v>0</v>
      </c>
    </row>
    <row r="770" spans="1:15" s="13" customFormat="1" outlineLevel="1">
      <c r="A770" s="400">
        <v>763</v>
      </c>
      <c r="B770" s="397">
        <v>18230002</v>
      </c>
      <c r="C770" s="109" t="s">
        <v>2889</v>
      </c>
      <c r="D770" s="969">
        <f>+[5]BS!Q770</f>
        <v>1368237.4495833332</v>
      </c>
      <c r="E770" s="109"/>
      <c r="F770" s="486"/>
      <c r="G770" s="486"/>
      <c r="H770" s="486"/>
      <c r="I770" s="486">
        <f t="shared" si="52"/>
        <v>1368237.4495833332</v>
      </c>
      <c r="J770" s="109"/>
      <c r="K770" s="486"/>
      <c r="L770" s="486"/>
      <c r="M770" s="486">
        <f>I770</f>
        <v>1368237.4495833332</v>
      </c>
      <c r="N770" s="1153">
        <f t="shared" si="48"/>
        <v>1368237.4495833332</v>
      </c>
      <c r="O770" s="1153">
        <f t="shared" si="49"/>
        <v>0</v>
      </c>
    </row>
    <row r="771" spans="1:15" s="13" customFormat="1" outlineLevel="1">
      <c r="A771" s="400">
        <v>764</v>
      </c>
      <c r="B771" s="397">
        <v>18230011</v>
      </c>
      <c r="C771" s="109" t="s">
        <v>1050</v>
      </c>
      <c r="D771" s="969">
        <f>+[5]BS!Q771</f>
        <v>0</v>
      </c>
      <c r="E771" s="109"/>
      <c r="F771" s="486"/>
      <c r="G771" s="486"/>
      <c r="H771" s="486"/>
      <c r="I771" s="486">
        <f t="shared" si="52"/>
        <v>0</v>
      </c>
      <c r="J771" s="109"/>
      <c r="K771" s="486"/>
      <c r="L771" s="486"/>
      <c r="M771" s="486"/>
      <c r="N771" s="1153">
        <f t="shared" si="48"/>
        <v>0</v>
      </c>
      <c r="O771" s="1153">
        <f t="shared" si="49"/>
        <v>0</v>
      </c>
    </row>
    <row r="772" spans="1:15" s="13" customFormat="1" outlineLevel="1">
      <c r="A772" s="400">
        <v>765</v>
      </c>
      <c r="B772" s="397">
        <v>18230021</v>
      </c>
      <c r="C772" s="109" t="s">
        <v>613</v>
      </c>
      <c r="D772" s="969">
        <f>+[5]BS!Q772</f>
        <v>80895649.622916669</v>
      </c>
      <c r="E772" s="109"/>
      <c r="F772" s="486"/>
      <c r="G772" s="486"/>
      <c r="H772" s="486"/>
      <c r="I772" s="486">
        <f t="shared" si="52"/>
        <v>80895649.622916669</v>
      </c>
      <c r="J772" s="109"/>
      <c r="K772" s="486"/>
      <c r="L772" s="486"/>
      <c r="M772" s="486">
        <f>I772</f>
        <v>80895649.622916669</v>
      </c>
      <c r="N772" s="1153">
        <f t="shared" si="48"/>
        <v>80895649.622916669</v>
      </c>
      <c r="O772" s="1153">
        <f t="shared" si="49"/>
        <v>0</v>
      </c>
    </row>
    <row r="773" spans="1:15" s="13" customFormat="1" outlineLevel="1">
      <c r="A773" s="400">
        <v>766</v>
      </c>
      <c r="B773" s="397">
        <v>18230031</v>
      </c>
      <c r="C773" s="109" t="s">
        <v>1332</v>
      </c>
      <c r="D773" s="969">
        <f>+[5]BS!Q773</f>
        <v>51386936.710416667</v>
      </c>
      <c r="E773" s="109"/>
      <c r="F773" s="486"/>
      <c r="G773" s="486"/>
      <c r="H773" s="486"/>
      <c r="I773" s="486">
        <f t="shared" si="52"/>
        <v>51386936.710416667</v>
      </c>
      <c r="J773" s="109"/>
      <c r="K773" s="486">
        <f>I773</f>
        <v>51386936.710416667</v>
      </c>
      <c r="L773" s="486"/>
      <c r="M773" s="486"/>
      <c r="N773" s="1153">
        <f t="shared" si="48"/>
        <v>51386936.710416667</v>
      </c>
      <c r="O773" s="1153">
        <f t="shared" si="49"/>
        <v>0</v>
      </c>
    </row>
    <row r="774" spans="1:15" s="13" customFormat="1" outlineLevel="1">
      <c r="A774" s="400">
        <v>767</v>
      </c>
      <c r="B774" s="397">
        <v>18230032</v>
      </c>
      <c r="C774" s="109" t="s">
        <v>878</v>
      </c>
      <c r="D774" s="969">
        <f>+[5]BS!Q774</f>
        <v>11077737.209166666</v>
      </c>
      <c r="E774" s="109"/>
      <c r="F774" s="486"/>
      <c r="G774" s="486"/>
      <c r="H774" s="486"/>
      <c r="I774" s="486">
        <f t="shared" si="52"/>
        <v>11077737.209166666</v>
      </c>
      <c r="J774" s="109"/>
      <c r="K774" s="486"/>
      <c r="L774" s="486"/>
      <c r="M774" s="486">
        <f>I774</f>
        <v>11077737.209166666</v>
      </c>
      <c r="N774" s="1153">
        <f t="shared" si="48"/>
        <v>11077737.209166666</v>
      </c>
      <c r="O774" s="1153">
        <f t="shared" si="49"/>
        <v>0</v>
      </c>
    </row>
    <row r="775" spans="1:15" s="13" customFormat="1" outlineLevel="1">
      <c r="A775" s="400">
        <v>768</v>
      </c>
      <c r="B775" s="397">
        <v>18230041</v>
      </c>
      <c r="C775" s="109" t="s">
        <v>1685</v>
      </c>
      <c r="D775" s="969">
        <f>+[5]BS!Q775</f>
        <v>21589277</v>
      </c>
      <c r="E775" s="109"/>
      <c r="F775" s="486"/>
      <c r="G775" s="486"/>
      <c r="H775" s="486"/>
      <c r="I775" s="486">
        <f t="shared" si="52"/>
        <v>21589277</v>
      </c>
      <c r="J775" s="109"/>
      <c r="K775" s="486">
        <f>I775</f>
        <v>21589277</v>
      </c>
      <c r="L775" s="486"/>
      <c r="M775" s="486"/>
      <c r="N775" s="1153">
        <f t="shared" si="48"/>
        <v>21589277</v>
      </c>
      <c r="O775" s="1153">
        <f t="shared" si="49"/>
        <v>0</v>
      </c>
    </row>
    <row r="776" spans="1:15" s="13" customFormat="1" outlineLevel="1">
      <c r="A776" s="400">
        <v>769</v>
      </c>
      <c r="B776" s="397">
        <v>18230042</v>
      </c>
      <c r="C776" s="109" t="s">
        <v>1686</v>
      </c>
      <c r="D776" s="969">
        <f>+[5]BS!Q776</f>
        <v>-3363058.9066666667</v>
      </c>
      <c r="E776" s="109"/>
      <c r="F776" s="486"/>
      <c r="G776" s="486"/>
      <c r="H776" s="486"/>
      <c r="I776" s="486">
        <f t="shared" si="52"/>
        <v>-3363058.9066666667</v>
      </c>
      <c r="J776" s="109"/>
      <c r="K776" s="486"/>
      <c r="L776" s="486"/>
      <c r="M776" s="486">
        <f>I776</f>
        <v>-3363058.9066666667</v>
      </c>
      <c r="N776" s="1153">
        <f t="shared" si="48"/>
        <v>-3363058.9066666667</v>
      </c>
      <c r="O776" s="1153">
        <f t="shared" si="49"/>
        <v>0</v>
      </c>
    </row>
    <row r="777" spans="1:15" s="13" customFormat="1" outlineLevel="1">
      <c r="A777" s="400">
        <v>770</v>
      </c>
      <c r="B777" s="397">
        <v>18230051</v>
      </c>
      <c r="C777" s="109" t="s">
        <v>3262</v>
      </c>
      <c r="D777" s="969">
        <f>+[5]BS!Q777</f>
        <v>-16862150.699999999</v>
      </c>
      <c r="E777" s="109"/>
      <c r="F777" s="486"/>
      <c r="G777" s="486"/>
      <c r="H777" s="486"/>
      <c r="I777" s="486">
        <f t="shared" si="52"/>
        <v>-16862150.699999999</v>
      </c>
      <c r="J777" s="109"/>
      <c r="K777" s="486">
        <f>I777</f>
        <v>-16862150.699999999</v>
      </c>
      <c r="L777" s="486"/>
      <c r="M777" s="486"/>
      <c r="N777" s="1153">
        <f t="shared" ref="N777:N840" si="54">SUM(K777:M777)</f>
        <v>-16862150.699999999</v>
      </c>
      <c r="O777" s="1153">
        <f t="shared" ref="O777:O840" si="55">N777-I777</f>
        <v>0</v>
      </c>
    </row>
    <row r="778" spans="1:15" s="13" customFormat="1" outlineLevel="1">
      <c r="A778" s="400">
        <v>771</v>
      </c>
      <c r="B778" s="397">
        <v>18230061</v>
      </c>
      <c r="C778" s="109" t="s">
        <v>454</v>
      </c>
      <c r="D778" s="969">
        <f>+[5]BS!Q778</f>
        <v>1142944</v>
      </c>
      <c r="E778" s="109"/>
      <c r="F778" s="486"/>
      <c r="G778" s="486"/>
      <c r="H778" s="486"/>
      <c r="I778" s="486">
        <f t="shared" si="52"/>
        <v>1142944</v>
      </c>
      <c r="J778" s="109"/>
      <c r="K778" s="486">
        <f>I778</f>
        <v>1142944</v>
      </c>
      <c r="L778" s="486"/>
      <c r="M778" s="486"/>
      <c r="N778" s="1153">
        <f t="shared" si="54"/>
        <v>1142944</v>
      </c>
      <c r="O778" s="1153">
        <f t="shared" si="55"/>
        <v>0</v>
      </c>
    </row>
    <row r="779" spans="1:15" s="13" customFormat="1" outlineLevel="1">
      <c r="A779" s="400">
        <v>772</v>
      </c>
      <c r="B779" s="397">
        <v>18230071</v>
      </c>
      <c r="C779" s="109" t="s">
        <v>455</v>
      </c>
      <c r="D779" s="969">
        <f>+[5]BS!Q779</f>
        <v>113632921</v>
      </c>
      <c r="E779" s="109"/>
      <c r="F779" s="486"/>
      <c r="G779" s="486"/>
      <c r="H779" s="486"/>
      <c r="I779" s="486">
        <f t="shared" si="52"/>
        <v>113632921</v>
      </c>
      <c r="J779" s="109"/>
      <c r="K779" s="486">
        <f>I779</f>
        <v>113632921</v>
      </c>
      <c r="L779" s="486"/>
      <c r="M779" s="486"/>
      <c r="N779" s="1153">
        <f t="shared" si="54"/>
        <v>113632921</v>
      </c>
      <c r="O779" s="1153">
        <f t="shared" si="55"/>
        <v>0</v>
      </c>
    </row>
    <row r="780" spans="1:15" s="13" customFormat="1" outlineLevel="1">
      <c r="A780" s="400">
        <v>773</v>
      </c>
      <c r="B780" s="397">
        <v>18230081</v>
      </c>
      <c r="C780" s="109" t="s">
        <v>456</v>
      </c>
      <c r="D780" s="969">
        <f>+[5]BS!Q780</f>
        <v>-109224737.98999999</v>
      </c>
      <c r="E780" s="109"/>
      <c r="F780" s="486"/>
      <c r="G780" s="486"/>
      <c r="H780" s="486"/>
      <c r="I780" s="486">
        <f t="shared" si="52"/>
        <v>-109224737.98999999</v>
      </c>
      <c r="J780" s="109"/>
      <c r="K780" s="486">
        <f>I780</f>
        <v>-109224737.98999999</v>
      </c>
      <c r="L780" s="486"/>
      <c r="M780" s="486"/>
      <c r="N780" s="1153">
        <f t="shared" si="54"/>
        <v>-109224737.98999999</v>
      </c>
      <c r="O780" s="1153">
        <f t="shared" si="55"/>
        <v>0</v>
      </c>
    </row>
    <row r="781" spans="1:15" s="13" customFormat="1" outlineLevel="1">
      <c r="A781" s="400">
        <v>774</v>
      </c>
      <c r="B781" s="397">
        <v>18230131</v>
      </c>
      <c r="C781" s="109" t="s">
        <v>1364</v>
      </c>
      <c r="D781" s="969">
        <f>+[5]BS!Q781</f>
        <v>0</v>
      </c>
      <c r="E781" s="109"/>
      <c r="F781" s="486"/>
      <c r="G781" s="486"/>
      <c r="H781" s="486"/>
      <c r="I781" s="486"/>
      <c r="J781" s="109"/>
      <c r="K781" s="486"/>
      <c r="L781" s="486"/>
      <c r="M781" s="486"/>
      <c r="N781" s="1153">
        <f t="shared" si="54"/>
        <v>0</v>
      </c>
      <c r="O781" s="1153">
        <f t="shared" si="55"/>
        <v>0</v>
      </c>
    </row>
    <row r="782" spans="1:15" s="13" customFormat="1" outlineLevel="1">
      <c r="A782" s="400">
        <v>775</v>
      </c>
      <c r="B782" s="397">
        <v>18230171</v>
      </c>
      <c r="C782" s="109" t="s">
        <v>123</v>
      </c>
      <c r="D782" s="969">
        <f>+[5]BS!Q782</f>
        <v>0</v>
      </c>
      <c r="E782" s="109"/>
      <c r="F782" s="486"/>
      <c r="G782" s="486"/>
      <c r="H782" s="486"/>
      <c r="I782" s="486"/>
      <c r="J782" s="109"/>
      <c r="K782" s="486"/>
      <c r="L782" s="486"/>
      <c r="M782" s="486"/>
      <c r="N782" s="1153">
        <f t="shared" si="54"/>
        <v>0</v>
      </c>
      <c r="O782" s="1153">
        <f t="shared" si="55"/>
        <v>0</v>
      </c>
    </row>
    <row r="783" spans="1:15" s="13" customFormat="1" outlineLevel="1">
      <c r="A783" s="400">
        <v>776</v>
      </c>
      <c r="B783" s="397">
        <v>18230181</v>
      </c>
      <c r="C783" s="109" t="s">
        <v>204</v>
      </c>
      <c r="D783" s="969">
        <f>+[5]BS!Q783</f>
        <v>0</v>
      </c>
      <c r="E783" s="109"/>
      <c r="F783" s="486"/>
      <c r="G783" s="486"/>
      <c r="H783" s="486"/>
      <c r="I783" s="486"/>
      <c r="J783" s="109"/>
      <c r="K783" s="486"/>
      <c r="L783" s="486"/>
      <c r="M783" s="486"/>
      <c r="N783" s="1153">
        <f t="shared" si="54"/>
        <v>0</v>
      </c>
      <c r="O783" s="1153">
        <f t="shared" si="55"/>
        <v>0</v>
      </c>
    </row>
    <row r="784" spans="1:15" s="13" customFormat="1" outlineLevel="1">
      <c r="A784" s="400">
        <v>777</v>
      </c>
      <c r="B784" s="397">
        <v>18230191</v>
      </c>
      <c r="C784" s="109" t="s">
        <v>12</v>
      </c>
      <c r="D784" s="969">
        <f>+[5]BS!Q784</f>
        <v>0</v>
      </c>
      <c r="E784" s="109"/>
      <c r="F784" s="486"/>
      <c r="G784" s="486"/>
      <c r="H784" s="486"/>
      <c r="I784" s="486"/>
      <c r="J784" s="109"/>
      <c r="K784" s="486"/>
      <c r="L784" s="486"/>
      <c r="M784" s="486"/>
      <c r="N784" s="1153">
        <f t="shared" si="54"/>
        <v>0</v>
      </c>
      <c r="O784" s="1153">
        <f t="shared" si="55"/>
        <v>0</v>
      </c>
    </row>
    <row r="785" spans="1:15" s="13" customFormat="1" outlineLevel="1">
      <c r="A785" s="400">
        <v>778</v>
      </c>
      <c r="B785" s="397">
        <v>18230192</v>
      </c>
      <c r="C785" s="109" t="s">
        <v>12</v>
      </c>
      <c r="D785" s="969">
        <f>+[5]BS!Q785</f>
        <v>0</v>
      </c>
      <c r="E785" s="109"/>
      <c r="F785" s="486"/>
      <c r="G785" s="486"/>
      <c r="H785" s="486"/>
      <c r="I785" s="486"/>
      <c r="J785" s="109"/>
      <c r="K785" s="486"/>
      <c r="L785" s="486"/>
      <c r="M785" s="486"/>
      <c r="N785" s="1153">
        <f t="shared" si="54"/>
        <v>0</v>
      </c>
      <c r="O785" s="1153">
        <f t="shared" si="55"/>
        <v>0</v>
      </c>
    </row>
    <row r="786" spans="1:15" s="13" customFormat="1" outlineLevel="1">
      <c r="A786" s="400">
        <v>779</v>
      </c>
      <c r="B786" s="397">
        <v>18230221</v>
      </c>
      <c r="C786" s="109" t="s">
        <v>3263</v>
      </c>
      <c r="D786" s="969">
        <f>+[5]BS!Q786</f>
        <v>0</v>
      </c>
      <c r="E786" s="109"/>
      <c r="F786" s="486"/>
      <c r="G786" s="486"/>
      <c r="H786" s="486"/>
      <c r="I786" s="486"/>
      <c r="J786" s="109"/>
      <c r="K786" s="486"/>
      <c r="L786" s="486"/>
      <c r="M786" s="486"/>
      <c r="N786" s="1153">
        <f t="shared" si="54"/>
        <v>0</v>
      </c>
      <c r="O786" s="1153">
        <f t="shared" si="55"/>
        <v>0</v>
      </c>
    </row>
    <row r="787" spans="1:15" s="13" customFormat="1" outlineLevel="1">
      <c r="A787" s="400">
        <v>780</v>
      </c>
      <c r="B787" s="397">
        <v>18230231</v>
      </c>
      <c r="C787" s="109" t="s">
        <v>368</v>
      </c>
      <c r="D787" s="969">
        <f>+[5]BS!Q787</f>
        <v>0</v>
      </c>
      <c r="E787" s="109"/>
      <c r="F787" s="486"/>
      <c r="G787" s="486"/>
      <c r="H787" s="486"/>
      <c r="I787" s="486"/>
      <c r="J787" s="109"/>
      <c r="K787" s="486"/>
      <c r="L787" s="486"/>
      <c r="M787" s="486"/>
      <c r="N787" s="1153">
        <f t="shared" si="54"/>
        <v>0</v>
      </c>
      <c r="O787" s="1153">
        <f t="shared" si="55"/>
        <v>0</v>
      </c>
    </row>
    <row r="788" spans="1:15" s="13" customFormat="1" outlineLevel="1">
      <c r="A788" s="400">
        <v>781</v>
      </c>
      <c r="B788" s="397">
        <v>18230241</v>
      </c>
      <c r="C788" s="109" t="s">
        <v>308</v>
      </c>
      <c r="D788" s="969">
        <f>+[5]BS!Q788</f>
        <v>0</v>
      </c>
      <c r="E788" s="109"/>
      <c r="F788" s="486"/>
      <c r="G788" s="486"/>
      <c r="H788" s="486"/>
      <c r="I788" s="486"/>
      <c r="J788" s="109"/>
      <c r="K788" s="486"/>
      <c r="L788" s="486"/>
      <c r="M788" s="486"/>
      <c r="N788" s="1153">
        <f t="shared" si="54"/>
        <v>0</v>
      </c>
      <c r="O788" s="1153">
        <f t="shared" si="55"/>
        <v>0</v>
      </c>
    </row>
    <row r="789" spans="1:15" s="13" customFormat="1" outlineLevel="1">
      <c r="A789" s="400">
        <v>782</v>
      </c>
      <c r="B789" s="397">
        <v>18230281</v>
      </c>
      <c r="C789" s="109" t="s">
        <v>156</v>
      </c>
      <c r="D789" s="969">
        <f>+[5]BS!Q789</f>
        <v>228537.25</v>
      </c>
      <c r="E789" s="109"/>
      <c r="F789" s="486"/>
      <c r="G789" s="486"/>
      <c r="H789" s="486"/>
      <c r="I789" s="486">
        <f t="shared" ref="I789:I808" si="56">+D789</f>
        <v>228537.25</v>
      </c>
      <c r="J789" s="109"/>
      <c r="K789" s="486"/>
      <c r="L789" s="486"/>
      <c r="M789" s="486">
        <f>I789</f>
        <v>228537.25</v>
      </c>
      <c r="N789" s="1153">
        <f t="shared" si="54"/>
        <v>228537.25</v>
      </c>
      <c r="O789" s="1153">
        <f t="shared" si="55"/>
        <v>0</v>
      </c>
    </row>
    <row r="790" spans="1:15" s="13" customFormat="1" outlineLevel="1">
      <c r="A790" s="400">
        <v>783</v>
      </c>
      <c r="B790" s="397">
        <v>18230291</v>
      </c>
      <c r="C790" s="109" t="s">
        <v>1566</v>
      </c>
      <c r="D790" s="969">
        <f>+[5]BS!Q790</f>
        <v>-228537.25</v>
      </c>
      <c r="E790" s="109"/>
      <c r="F790" s="486"/>
      <c r="G790" s="486"/>
      <c r="H790" s="486"/>
      <c r="I790" s="486">
        <f t="shared" si="56"/>
        <v>-228537.25</v>
      </c>
      <c r="J790" s="109"/>
      <c r="K790" s="486"/>
      <c r="L790" s="486"/>
      <c r="M790" s="486">
        <f>I790</f>
        <v>-228537.25</v>
      </c>
      <c r="N790" s="1153">
        <f t="shared" si="54"/>
        <v>-228537.25</v>
      </c>
      <c r="O790" s="1153">
        <f t="shared" si="55"/>
        <v>0</v>
      </c>
    </row>
    <row r="791" spans="1:15" s="13" customFormat="1" outlineLevel="1">
      <c r="A791" s="400">
        <v>784</v>
      </c>
      <c r="B791" s="397">
        <v>18230301</v>
      </c>
      <c r="C791" s="109" t="s">
        <v>546</v>
      </c>
      <c r="D791" s="969">
        <f>+[5]BS!Q791</f>
        <v>0</v>
      </c>
      <c r="E791" s="109"/>
      <c r="F791" s="486"/>
      <c r="G791" s="486"/>
      <c r="H791" s="486"/>
      <c r="I791" s="486">
        <f t="shared" si="56"/>
        <v>0</v>
      </c>
      <c r="J791" s="109"/>
      <c r="K791" s="486"/>
      <c r="L791" s="486"/>
      <c r="M791" s="486"/>
      <c r="N791" s="1153">
        <f t="shared" si="54"/>
        <v>0</v>
      </c>
      <c r="O791" s="1153">
        <f t="shared" si="55"/>
        <v>0</v>
      </c>
    </row>
    <row r="792" spans="1:15" s="13" customFormat="1" outlineLevel="1">
      <c r="A792" s="400">
        <v>785</v>
      </c>
      <c r="B792" s="397">
        <v>18230311</v>
      </c>
      <c r="C792" s="109" t="s">
        <v>253</v>
      </c>
      <c r="D792" s="969">
        <f>+[5]BS!Q792</f>
        <v>30000</v>
      </c>
      <c r="E792" s="109"/>
      <c r="F792" s="486"/>
      <c r="G792" s="486"/>
      <c r="H792" s="486"/>
      <c r="I792" s="486">
        <f t="shared" si="56"/>
        <v>30000</v>
      </c>
      <c r="J792" s="109"/>
      <c r="K792" s="486"/>
      <c r="L792" s="486"/>
      <c r="M792" s="486">
        <f>I792</f>
        <v>30000</v>
      </c>
      <c r="N792" s="1153">
        <f t="shared" si="54"/>
        <v>30000</v>
      </c>
      <c r="O792" s="1153">
        <f t="shared" si="55"/>
        <v>0</v>
      </c>
    </row>
    <row r="793" spans="1:15" s="13" customFormat="1" outlineLevel="1">
      <c r="A793" s="400">
        <v>786</v>
      </c>
      <c r="B793" s="397">
        <v>18230321</v>
      </c>
      <c r="C793" s="109" t="s">
        <v>124</v>
      </c>
      <c r="D793" s="969">
        <f>+[5]BS!Q793</f>
        <v>0</v>
      </c>
      <c r="E793" s="109"/>
      <c r="F793" s="486"/>
      <c r="G793" s="486"/>
      <c r="H793" s="486"/>
      <c r="I793" s="486">
        <f t="shared" si="56"/>
        <v>0</v>
      </c>
      <c r="J793" s="109"/>
      <c r="K793" s="486"/>
      <c r="L793" s="486"/>
      <c r="M793" s="486"/>
      <c r="N793" s="1153">
        <f t="shared" si="54"/>
        <v>0</v>
      </c>
      <c r="O793" s="1153">
        <f t="shared" si="55"/>
        <v>0</v>
      </c>
    </row>
    <row r="794" spans="1:15" s="13" customFormat="1" outlineLevel="1">
      <c r="A794" s="400">
        <v>787</v>
      </c>
      <c r="B794" s="397">
        <v>18230331</v>
      </c>
      <c r="C794" s="109" t="s">
        <v>152</v>
      </c>
      <c r="D794" s="969">
        <f>+[5]BS!Q794</f>
        <v>0</v>
      </c>
      <c r="E794" s="109"/>
      <c r="F794" s="486"/>
      <c r="G794" s="486"/>
      <c r="H794" s="486"/>
      <c r="I794" s="486">
        <f t="shared" si="56"/>
        <v>0</v>
      </c>
      <c r="J794" s="109"/>
      <c r="K794" s="486"/>
      <c r="L794" s="486"/>
      <c r="M794" s="486"/>
      <c r="N794" s="1153">
        <f t="shared" si="54"/>
        <v>0</v>
      </c>
      <c r="O794" s="1153">
        <f t="shared" si="55"/>
        <v>0</v>
      </c>
    </row>
    <row r="795" spans="1:15" s="13" customFormat="1" outlineLevel="1">
      <c r="A795" s="400">
        <v>788</v>
      </c>
      <c r="B795" s="397">
        <v>18230351</v>
      </c>
      <c r="C795" s="109" t="s">
        <v>238</v>
      </c>
      <c r="D795" s="969">
        <f>+[5]BS!Q795</f>
        <v>110455689.46000002</v>
      </c>
      <c r="E795" s="109"/>
      <c r="F795" s="486"/>
      <c r="G795" s="486"/>
      <c r="H795" s="486"/>
      <c r="I795" s="486">
        <f t="shared" si="56"/>
        <v>110455689.46000002</v>
      </c>
      <c r="J795" s="109"/>
      <c r="K795" s="486">
        <f>I795</f>
        <v>110455689.46000002</v>
      </c>
      <c r="L795" s="486"/>
      <c r="M795" s="486"/>
      <c r="N795" s="1153">
        <f t="shared" si="54"/>
        <v>110455689.46000002</v>
      </c>
      <c r="O795" s="1153">
        <f t="shared" si="55"/>
        <v>0</v>
      </c>
    </row>
    <row r="796" spans="1:15" s="13" customFormat="1" outlineLevel="1">
      <c r="A796" s="400">
        <v>789</v>
      </c>
      <c r="B796" s="397">
        <v>18230361</v>
      </c>
      <c r="C796" s="109" t="s">
        <v>682</v>
      </c>
      <c r="D796" s="969">
        <f>+[5]BS!Q796</f>
        <v>0</v>
      </c>
      <c r="E796" s="109"/>
      <c r="F796" s="486"/>
      <c r="G796" s="486"/>
      <c r="H796" s="486"/>
      <c r="I796" s="486">
        <f t="shared" si="56"/>
        <v>0</v>
      </c>
      <c r="J796" s="109"/>
      <c r="K796" s="486"/>
      <c r="L796" s="486"/>
      <c r="M796" s="486"/>
      <c r="N796" s="1153">
        <f t="shared" si="54"/>
        <v>0</v>
      </c>
      <c r="O796" s="1153">
        <f t="shared" si="55"/>
        <v>0</v>
      </c>
    </row>
    <row r="797" spans="1:15" s="13" customFormat="1" outlineLevel="1">
      <c r="A797" s="400">
        <v>790</v>
      </c>
      <c r="B797" s="397">
        <v>18230371</v>
      </c>
      <c r="C797" s="109" t="s">
        <v>369</v>
      </c>
      <c r="D797" s="969">
        <f>+[5]BS!Q797</f>
        <v>0</v>
      </c>
      <c r="E797" s="109"/>
      <c r="F797" s="486"/>
      <c r="G797" s="486"/>
      <c r="H797" s="486"/>
      <c r="I797" s="486">
        <f t="shared" si="56"/>
        <v>0</v>
      </c>
      <c r="J797" s="109"/>
      <c r="K797" s="486"/>
      <c r="L797" s="486"/>
      <c r="M797" s="486"/>
      <c r="N797" s="1153">
        <f t="shared" si="54"/>
        <v>0</v>
      </c>
      <c r="O797" s="1153">
        <f t="shared" si="55"/>
        <v>0</v>
      </c>
    </row>
    <row r="798" spans="1:15" s="13" customFormat="1" outlineLevel="1">
      <c r="A798" s="400">
        <v>791</v>
      </c>
      <c r="B798" s="397">
        <v>18230381</v>
      </c>
      <c r="C798" s="109" t="s">
        <v>408</v>
      </c>
      <c r="D798" s="969">
        <f>+[5]BS!Q798</f>
        <v>0</v>
      </c>
      <c r="E798" s="109"/>
      <c r="F798" s="486"/>
      <c r="G798" s="486"/>
      <c r="H798" s="486"/>
      <c r="I798" s="486">
        <f t="shared" si="56"/>
        <v>0</v>
      </c>
      <c r="J798" s="109"/>
      <c r="K798" s="486"/>
      <c r="L798" s="486"/>
      <c r="M798" s="486"/>
      <c r="N798" s="1153">
        <f t="shared" si="54"/>
        <v>0</v>
      </c>
      <c r="O798" s="1153">
        <f t="shared" si="55"/>
        <v>0</v>
      </c>
    </row>
    <row r="799" spans="1:15" s="13" customFormat="1" outlineLevel="1">
      <c r="A799" s="400">
        <v>792</v>
      </c>
      <c r="B799" s="397">
        <v>18230391</v>
      </c>
      <c r="C799" s="109" t="s">
        <v>409</v>
      </c>
      <c r="D799" s="969">
        <f>+[5]BS!Q799</f>
        <v>0</v>
      </c>
      <c r="E799" s="109"/>
      <c r="F799" s="486"/>
      <c r="G799" s="486"/>
      <c r="H799" s="486"/>
      <c r="I799" s="486">
        <f t="shared" si="56"/>
        <v>0</v>
      </c>
      <c r="J799" s="109"/>
      <c r="K799" s="486"/>
      <c r="L799" s="486"/>
      <c r="M799" s="486"/>
      <c r="N799" s="1153">
        <f t="shared" si="54"/>
        <v>0</v>
      </c>
      <c r="O799" s="1153">
        <f t="shared" si="55"/>
        <v>0</v>
      </c>
    </row>
    <row r="800" spans="1:15" s="13" customFormat="1" outlineLevel="1">
      <c r="A800" s="400">
        <v>793</v>
      </c>
      <c r="B800" s="397">
        <v>18230401</v>
      </c>
      <c r="C800" s="109" t="s">
        <v>2461</v>
      </c>
      <c r="D800" s="969">
        <f>+[5]BS!Q800</f>
        <v>13262.01</v>
      </c>
      <c r="E800" s="109"/>
      <c r="F800" s="486"/>
      <c r="G800" s="486"/>
      <c r="H800" s="486"/>
      <c r="I800" s="486">
        <f t="shared" si="56"/>
        <v>13262.01</v>
      </c>
      <c r="J800" s="109"/>
      <c r="K800" s="486">
        <f>I800</f>
        <v>13262.01</v>
      </c>
      <c r="L800" s="486"/>
      <c r="M800" s="486"/>
      <c r="N800" s="1153">
        <f t="shared" si="54"/>
        <v>13262.01</v>
      </c>
      <c r="O800" s="1153">
        <f t="shared" si="55"/>
        <v>0</v>
      </c>
    </row>
    <row r="801" spans="1:15" s="13" customFormat="1" outlineLevel="1">
      <c r="A801" s="400">
        <v>794</v>
      </c>
      <c r="B801" s="397">
        <v>18230402</v>
      </c>
      <c r="C801" s="109" t="s">
        <v>1240</v>
      </c>
      <c r="D801" s="969">
        <f>+[5]BS!Q801</f>
        <v>0</v>
      </c>
      <c r="E801" s="109"/>
      <c r="F801" s="486"/>
      <c r="G801" s="486"/>
      <c r="H801" s="486"/>
      <c r="I801" s="486">
        <f t="shared" si="56"/>
        <v>0</v>
      </c>
      <c r="J801" s="109"/>
      <c r="K801" s="486"/>
      <c r="L801" s="486"/>
      <c r="M801" s="486"/>
      <c r="N801" s="1153">
        <f t="shared" si="54"/>
        <v>0</v>
      </c>
      <c r="O801" s="1153">
        <f t="shared" si="55"/>
        <v>0</v>
      </c>
    </row>
    <row r="802" spans="1:15" s="13" customFormat="1" outlineLevel="1">
      <c r="A802" s="400">
        <v>795</v>
      </c>
      <c r="B802" s="397">
        <v>18230422</v>
      </c>
      <c r="C802" s="109" t="s">
        <v>1115</v>
      </c>
      <c r="D802" s="969">
        <f>+[5]BS!Q802</f>
        <v>0</v>
      </c>
      <c r="E802" s="109"/>
      <c r="F802" s="486"/>
      <c r="G802" s="486"/>
      <c r="H802" s="486"/>
      <c r="I802" s="486">
        <f t="shared" si="56"/>
        <v>0</v>
      </c>
      <c r="J802" s="109"/>
      <c r="K802" s="486"/>
      <c r="L802" s="486"/>
      <c r="M802" s="486"/>
      <c r="N802" s="1153">
        <f t="shared" si="54"/>
        <v>0</v>
      </c>
      <c r="O802" s="1153">
        <f t="shared" si="55"/>
        <v>0</v>
      </c>
    </row>
    <row r="803" spans="1:15" s="13" customFormat="1" outlineLevel="1">
      <c r="A803" s="400">
        <v>796</v>
      </c>
      <c r="B803" s="397">
        <v>18230432</v>
      </c>
      <c r="C803" s="109" t="s">
        <v>210</v>
      </c>
      <c r="D803" s="969">
        <f>+[5]BS!Q803</f>
        <v>0</v>
      </c>
      <c r="E803" s="109"/>
      <c r="F803" s="486"/>
      <c r="G803" s="486"/>
      <c r="H803" s="486"/>
      <c r="I803" s="486">
        <f t="shared" si="56"/>
        <v>0</v>
      </c>
      <c r="J803" s="109"/>
      <c r="K803" s="486"/>
      <c r="L803" s="486"/>
      <c r="M803" s="486"/>
      <c r="N803" s="1153">
        <f t="shared" si="54"/>
        <v>0</v>
      </c>
      <c r="O803" s="1153">
        <f t="shared" si="55"/>
        <v>0</v>
      </c>
    </row>
    <row r="804" spans="1:15" s="13" customFormat="1" outlineLevel="1">
      <c r="A804" s="400">
        <v>797</v>
      </c>
      <c r="B804" s="397">
        <v>18230442</v>
      </c>
      <c r="C804" s="109" t="s">
        <v>54</v>
      </c>
      <c r="D804" s="969">
        <f>+[5]BS!Q804</f>
        <v>0</v>
      </c>
      <c r="E804" s="109"/>
      <c r="F804" s="486"/>
      <c r="G804" s="486"/>
      <c r="H804" s="486"/>
      <c r="I804" s="486">
        <f t="shared" si="56"/>
        <v>0</v>
      </c>
      <c r="J804" s="109"/>
      <c r="K804" s="486"/>
      <c r="L804" s="486"/>
      <c r="M804" s="486"/>
      <c r="N804" s="1153">
        <f t="shared" si="54"/>
        <v>0</v>
      </c>
      <c r="O804" s="1153">
        <f t="shared" si="55"/>
        <v>0</v>
      </c>
    </row>
    <row r="805" spans="1:15" s="13" customFormat="1" outlineLevel="1">
      <c r="A805" s="400">
        <v>798</v>
      </c>
      <c r="B805" s="397">
        <v>18230461</v>
      </c>
      <c r="C805" s="109" t="s">
        <v>251</v>
      </c>
      <c r="D805" s="969">
        <f>+[5]BS!Q805</f>
        <v>0</v>
      </c>
      <c r="E805" s="109"/>
      <c r="F805" s="486"/>
      <c r="G805" s="486"/>
      <c r="H805" s="486"/>
      <c r="I805" s="486">
        <f t="shared" si="56"/>
        <v>0</v>
      </c>
      <c r="J805" s="109"/>
      <c r="K805" s="486"/>
      <c r="L805" s="486"/>
      <c r="M805" s="486"/>
      <c r="N805" s="1153">
        <f t="shared" si="54"/>
        <v>0</v>
      </c>
      <c r="O805" s="1153">
        <f t="shared" si="55"/>
        <v>0</v>
      </c>
    </row>
    <row r="806" spans="1:15" s="13" customFormat="1" outlineLevel="1">
      <c r="A806" s="400">
        <v>799</v>
      </c>
      <c r="B806" s="397">
        <v>18230471</v>
      </c>
      <c r="C806" s="109" t="s">
        <v>252</v>
      </c>
      <c r="D806" s="969">
        <f>+[5]BS!Q806</f>
        <v>0</v>
      </c>
      <c r="E806" s="109"/>
      <c r="F806" s="486"/>
      <c r="G806" s="486"/>
      <c r="H806" s="486"/>
      <c r="I806" s="486">
        <f t="shared" si="56"/>
        <v>0</v>
      </c>
      <c r="J806" s="109"/>
      <c r="K806" s="486"/>
      <c r="L806" s="486"/>
      <c r="M806" s="486"/>
      <c r="N806" s="1153">
        <f t="shared" si="54"/>
        <v>0</v>
      </c>
      <c r="O806" s="1153">
        <f t="shared" si="55"/>
        <v>0</v>
      </c>
    </row>
    <row r="807" spans="1:15" s="13" customFormat="1" outlineLevel="1">
      <c r="A807" s="400">
        <v>800</v>
      </c>
      <c r="B807" s="397">
        <v>18230621</v>
      </c>
      <c r="C807" s="109" t="s">
        <v>1116</v>
      </c>
      <c r="D807" s="969">
        <f>+[5]BS!Q807</f>
        <v>-57203590.496666662</v>
      </c>
      <c r="E807" s="109"/>
      <c r="F807" s="486"/>
      <c r="G807" s="486"/>
      <c r="H807" s="486"/>
      <c r="I807" s="486">
        <f t="shared" si="56"/>
        <v>-57203590.496666662</v>
      </c>
      <c r="J807" s="109"/>
      <c r="K807" s="486"/>
      <c r="L807" s="486"/>
      <c r="M807" s="486">
        <f>I807</f>
        <v>-57203590.496666662</v>
      </c>
      <c r="N807" s="1153">
        <f t="shared" si="54"/>
        <v>-57203590.496666662</v>
      </c>
      <c r="O807" s="1153">
        <f t="shared" si="55"/>
        <v>0</v>
      </c>
    </row>
    <row r="808" spans="1:15" s="13" customFormat="1" outlineLevel="1">
      <c r="A808" s="400">
        <v>801</v>
      </c>
      <c r="B808" s="397">
        <v>18230631</v>
      </c>
      <c r="C808" s="109" t="s">
        <v>1117</v>
      </c>
      <c r="D808" s="969">
        <f>+[5]BS!Q808</f>
        <v>70002824.639166668</v>
      </c>
      <c r="E808" s="109"/>
      <c r="F808" s="486"/>
      <c r="G808" s="486"/>
      <c r="H808" s="486"/>
      <c r="I808" s="486">
        <f t="shared" si="56"/>
        <v>70002824.639166668</v>
      </c>
      <c r="J808" s="109"/>
      <c r="K808" s="486"/>
      <c r="L808" s="486"/>
      <c r="M808" s="486">
        <f t="shared" ref="M808:M818" si="57">I808</f>
        <v>70002824.639166668</v>
      </c>
      <c r="N808" s="1153">
        <f t="shared" si="54"/>
        <v>70002824.639166668</v>
      </c>
      <c r="O808" s="1153">
        <f t="shared" si="55"/>
        <v>0</v>
      </c>
    </row>
    <row r="809" spans="1:15" s="13" customFormat="1" outlineLevel="1">
      <c r="A809" s="400">
        <v>802</v>
      </c>
      <c r="B809" s="397">
        <v>18230641</v>
      </c>
      <c r="C809" s="109" t="s">
        <v>924</v>
      </c>
      <c r="D809" s="969">
        <f>+[5]BS!Q809</f>
        <v>0</v>
      </c>
      <c r="E809" s="109"/>
      <c r="F809" s="486"/>
      <c r="G809" s="486"/>
      <c r="H809" s="486"/>
      <c r="I809" s="486"/>
      <c r="J809" s="109"/>
      <c r="K809" s="486"/>
      <c r="L809" s="486"/>
      <c r="M809" s="486"/>
      <c r="N809" s="1153">
        <f t="shared" si="54"/>
        <v>0</v>
      </c>
      <c r="O809" s="1153">
        <f t="shared" si="55"/>
        <v>0</v>
      </c>
    </row>
    <row r="810" spans="1:15" s="13" customFormat="1" outlineLevel="1">
      <c r="A810" s="400">
        <v>803</v>
      </c>
      <c r="B810" s="397">
        <v>18230691</v>
      </c>
      <c r="C810" s="109" t="s">
        <v>1028</v>
      </c>
      <c r="D810" s="969">
        <f>+[5]BS!Q810</f>
        <v>-474402.13999999996</v>
      </c>
      <c r="E810" s="109"/>
      <c r="F810" s="486"/>
      <c r="G810" s="486"/>
      <c r="H810" s="486"/>
      <c r="I810" s="486">
        <f t="shared" ref="I810:I855" si="58">+D810</f>
        <v>-474402.13999999996</v>
      </c>
      <c r="J810" s="109"/>
      <c r="K810" s="486">
        <f>I810</f>
        <v>-474402.13999999996</v>
      </c>
      <c r="L810" s="486"/>
      <c r="M810" s="486"/>
      <c r="N810" s="1153">
        <f t="shared" si="54"/>
        <v>-474402.13999999996</v>
      </c>
      <c r="O810" s="1153">
        <f t="shared" si="55"/>
        <v>0</v>
      </c>
    </row>
    <row r="811" spans="1:15" s="13" customFormat="1" outlineLevel="1">
      <c r="A811" s="400">
        <v>804</v>
      </c>
      <c r="B811" s="397">
        <v>18230711</v>
      </c>
      <c r="C811" s="109" t="s">
        <v>1037</v>
      </c>
      <c r="D811" s="969">
        <f>+[5]BS!Q811</f>
        <v>3693915.5</v>
      </c>
      <c r="E811" s="109"/>
      <c r="F811" s="486"/>
      <c r="G811" s="486"/>
      <c r="H811" s="486"/>
      <c r="I811" s="486">
        <f t="shared" si="58"/>
        <v>3693915.5</v>
      </c>
      <c r="J811" s="109"/>
      <c r="K811" s="486"/>
      <c r="L811" s="486"/>
      <c r="M811" s="486">
        <f t="shared" si="57"/>
        <v>3693915.5</v>
      </c>
      <c r="N811" s="1153">
        <f t="shared" si="54"/>
        <v>3693915.5</v>
      </c>
      <c r="O811" s="1153">
        <f t="shared" si="55"/>
        <v>0</v>
      </c>
    </row>
    <row r="812" spans="1:15" s="13" customFormat="1" outlineLevel="1">
      <c r="A812" s="400">
        <v>805</v>
      </c>
      <c r="B812" s="397">
        <v>18230721</v>
      </c>
      <c r="C812" s="109" t="s">
        <v>1038</v>
      </c>
      <c r="D812" s="969">
        <f>+[5]BS!Q812</f>
        <v>-3693915.5</v>
      </c>
      <c r="E812" s="109"/>
      <c r="F812" s="486"/>
      <c r="G812" s="486"/>
      <c r="H812" s="486"/>
      <c r="I812" s="486">
        <f t="shared" si="58"/>
        <v>-3693915.5</v>
      </c>
      <c r="J812" s="109"/>
      <c r="K812" s="486"/>
      <c r="L812" s="486"/>
      <c r="M812" s="486">
        <f t="shared" si="57"/>
        <v>-3693915.5</v>
      </c>
      <c r="N812" s="1153">
        <f t="shared" si="54"/>
        <v>-3693915.5</v>
      </c>
      <c r="O812" s="1153">
        <f t="shared" si="55"/>
        <v>0</v>
      </c>
    </row>
    <row r="813" spans="1:15" s="13" customFormat="1" outlineLevel="1">
      <c r="A813" s="400">
        <v>806</v>
      </c>
      <c r="B813" s="582">
        <v>18230731</v>
      </c>
      <c r="C813" s="72" t="s">
        <v>1842</v>
      </c>
      <c r="D813" s="969">
        <f>+[5]BS!Q813</f>
        <v>1244695.125</v>
      </c>
      <c r="E813" s="109"/>
      <c r="F813" s="486"/>
      <c r="G813" s="486"/>
      <c r="H813" s="486"/>
      <c r="I813" s="486">
        <f t="shared" si="58"/>
        <v>1244695.125</v>
      </c>
      <c r="J813" s="109"/>
      <c r="K813" s="486"/>
      <c r="L813" s="486"/>
      <c r="M813" s="486">
        <f t="shared" si="57"/>
        <v>1244695.125</v>
      </c>
      <c r="N813" s="1153">
        <f t="shared" si="54"/>
        <v>1244695.125</v>
      </c>
      <c r="O813" s="1153">
        <f t="shared" si="55"/>
        <v>0</v>
      </c>
    </row>
    <row r="814" spans="1:15" s="13" customFormat="1" outlineLevel="1">
      <c r="A814" s="400">
        <v>807</v>
      </c>
      <c r="B814" s="397">
        <v>18230741</v>
      </c>
      <c r="C814" s="109" t="s">
        <v>254</v>
      </c>
      <c r="D814" s="969">
        <f>+[5]BS!Q814</f>
        <v>-1244695.125</v>
      </c>
      <c r="E814" s="109"/>
      <c r="F814" s="486"/>
      <c r="G814" s="486"/>
      <c r="H814" s="486"/>
      <c r="I814" s="486">
        <f t="shared" si="58"/>
        <v>-1244695.125</v>
      </c>
      <c r="J814" s="109"/>
      <c r="K814" s="486"/>
      <c r="L814" s="486"/>
      <c r="M814" s="486">
        <f t="shared" si="57"/>
        <v>-1244695.125</v>
      </c>
      <c r="N814" s="1153">
        <f t="shared" si="54"/>
        <v>-1244695.125</v>
      </c>
      <c r="O814" s="1153">
        <f t="shared" si="55"/>
        <v>0</v>
      </c>
    </row>
    <row r="815" spans="1:15" s="13" customFormat="1" outlineLevel="1">
      <c r="A815" s="400">
        <v>808</v>
      </c>
      <c r="B815" s="397">
        <v>18230751</v>
      </c>
      <c r="C815" s="109" t="s">
        <v>300</v>
      </c>
      <c r="D815" s="969">
        <f>+[5]BS!Q815</f>
        <v>-1546936</v>
      </c>
      <c r="E815" s="109"/>
      <c r="F815" s="486"/>
      <c r="G815" s="486"/>
      <c r="H815" s="486"/>
      <c r="I815" s="486">
        <f t="shared" si="58"/>
        <v>-1546936</v>
      </c>
      <c r="J815" s="109"/>
      <c r="K815" s="486"/>
      <c r="L815" s="486"/>
      <c r="M815" s="486">
        <f t="shared" si="57"/>
        <v>-1546936</v>
      </c>
      <c r="N815" s="1153">
        <f t="shared" si="54"/>
        <v>-1546936</v>
      </c>
      <c r="O815" s="1153">
        <f t="shared" si="55"/>
        <v>0</v>
      </c>
    </row>
    <row r="816" spans="1:15" s="13" customFormat="1" outlineLevel="1">
      <c r="A816" s="400">
        <v>809</v>
      </c>
      <c r="B816" s="397">
        <v>18230761</v>
      </c>
      <c r="C816" s="109" t="s">
        <v>301</v>
      </c>
      <c r="D816" s="969">
        <f>+[5]BS!Q816</f>
        <v>1546936</v>
      </c>
      <c r="E816" s="109"/>
      <c r="F816" s="486"/>
      <c r="G816" s="486"/>
      <c r="H816" s="486"/>
      <c r="I816" s="486">
        <f t="shared" si="58"/>
        <v>1546936</v>
      </c>
      <c r="J816" s="109"/>
      <c r="K816" s="486"/>
      <c r="L816" s="486"/>
      <c r="M816" s="486">
        <f t="shared" si="57"/>
        <v>1546936</v>
      </c>
      <c r="N816" s="1153">
        <f t="shared" si="54"/>
        <v>1546936</v>
      </c>
      <c r="O816" s="1153">
        <f t="shared" si="55"/>
        <v>0</v>
      </c>
    </row>
    <row r="817" spans="1:15" s="13" customFormat="1" outlineLevel="1">
      <c r="A817" s="400">
        <v>810</v>
      </c>
      <c r="B817" s="397">
        <v>18230771</v>
      </c>
      <c r="C817" s="109" t="s">
        <v>925</v>
      </c>
      <c r="D817" s="969">
        <f>+[5]BS!Q817</f>
        <v>7542206.333333333</v>
      </c>
      <c r="E817" s="109"/>
      <c r="F817" s="486"/>
      <c r="G817" s="486"/>
      <c r="H817" s="486"/>
      <c r="I817" s="486">
        <f t="shared" si="58"/>
        <v>7542206.333333333</v>
      </c>
      <c r="J817" s="109"/>
      <c r="K817" s="486"/>
      <c r="L817" s="486"/>
      <c r="M817" s="486">
        <f t="shared" si="57"/>
        <v>7542206.333333333</v>
      </c>
      <c r="N817" s="1153">
        <f t="shared" si="54"/>
        <v>7542206.333333333</v>
      </c>
      <c r="O817" s="1153">
        <f t="shared" si="55"/>
        <v>0</v>
      </c>
    </row>
    <row r="818" spans="1:15" s="13" customFormat="1" outlineLevel="1">
      <c r="A818" s="400">
        <v>811</v>
      </c>
      <c r="B818" s="397">
        <v>18230781</v>
      </c>
      <c r="C818" s="109" t="s">
        <v>834</v>
      </c>
      <c r="D818" s="969">
        <f>+[5]BS!Q818</f>
        <v>-7542206.333333333</v>
      </c>
      <c r="E818" s="109"/>
      <c r="F818" s="486"/>
      <c r="G818" s="486"/>
      <c r="H818" s="486"/>
      <c r="I818" s="486">
        <f t="shared" si="58"/>
        <v>-7542206.333333333</v>
      </c>
      <c r="J818" s="109"/>
      <c r="K818" s="486"/>
      <c r="L818" s="486"/>
      <c r="M818" s="486">
        <f t="shared" si="57"/>
        <v>-7542206.333333333</v>
      </c>
      <c r="N818" s="1153">
        <f t="shared" si="54"/>
        <v>-7542206.333333333</v>
      </c>
      <c r="O818" s="1153">
        <f t="shared" si="55"/>
        <v>0</v>
      </c>
    </row>
    <row r="819" spans="1:15" s="13" customFormat="1" outlineLevel="1">
      <c r="A819" s="400">
        <v>812</v>
      </c>
      <c r="B819" s="397">
        <v>18230791</v>
      </c>
      <c r="C819" s="109" t="s">
        <v>406</v>
      </c>
      <c r="D819" s="969">
        <f>+[5]BS!Q819</f>
        <v>3817716.25</v>
      </c>
      <c r="E819" s="109"/>
      <c r="F819" s="486"/>
      <c r="G819" s="486"/>
      <c r="H819" s="486"/>
      <c r="I819" s="486">
        <f t="shared" si="58"/>
        <v>3817716.25</v>
      </c>
      <c r="J819" s="109"/>
      <c r="K819" s="486">
        <f>I819</f>
        <v>3817716.25</v>
      </c>
      <c r="L819" s="486"/>
      <c r="M819" s="486"/>
      <c r="N819" s="1153">
        <f t="shared" si="54"/>
        <v>3817716.25</v>
      </c>
      <c r="O819" s="1153">
        <f t="shared" si="55"/>
        <v>0</v>
      </c>
    </row>
    <row r="820" spans="1:15" s="13" customFormat="1" outlineLevel="1">
      <c r="A820" s="400">
        <v>813</v>
      </c>
      <c r="B820" s="397">
        <v>18230801</v>
      </c>
      <c r="C820" s="109" t="s">
        <v>1962</v>
      </c>
      <c r="D820" s="969">
        <f>+[5]BS!Q820</f>
        <v>0</v>
      </c>
      <c r="E820" s="109"/>
      <c r="F820" s="486"/>
      <c r="G820" s="486"/>
      <c r="H820" s="486"/>
      <c r="I820" s="486">
        <f t="shared" si="58"/>
        <v>0</v>
      </c>
      <c r="J820" s="109"/>
      <c r="K820" s="486"/>
      <c r="L820" s="486"/>
      <c r="M820" s="486"/>
      <c r="N820" s="1153">
        <f t="shared" si="54"/>
        <v>0</v>
      </c>
      <c r="O820" s="1153">
        <f t="shared" si="55"/>
        <v>0</v>
      </c>
    </row>
    <row r="821" spans="1:15" s="13" customFormat="1" outlineLevel="1">
      <c r="A821" s="400">
        <v>814</v>
      </c>
      <c r="B821" s="397">
        <v>18230811</v>
      </c>
      <c r="C821" s="109" t="s">
        <v>1671</v>
      </c>
      <c r="D821" s="969">
        <f>+[5]BS!Q821</f>
        <v>-83879.125</v>
      </c>
      <c r="E821" s="109"/>
      <c r="F821" s="486"/>
      <c r="G821" s="486"/>
      <c r="H821" s="486"/>
      <c r="I821" s="486">
        <f t="shared" si="58"/>
        <v>-83879.125</v>
      </c>
      <c r="J821" s="109"/>
      <c r="K821" s="486"/>
      <c r="L821" s="486"/>
      <c r="M821" s="486">
        <f>I821</f>
        <v>-83879.125</v>
      </c>
      <c r="N821" s="1153">
        <f t="shared" si="54"/>
        <v>-83879.125</v>
      </c>
      <c r="O821" s="1153">
        <f t="shared" si="55"/>
        <v>0</v>
      </c>
    </row>
    <row r="822" spans="1:15" s="13" customFormat="1" outlineLevel="1">
      <c r="A822" s="400">
        <v>815</v>
      </c>
      <c r="B822" s="397">
        <v>18230821</v>
      </c>
      <c r="C822" s="109" t="s">
        <v>1672</v>
      </c>
      <c r="D822" s="969">
        <f>+[5]BS!Q822</f>
        <v>83879.125</v>
      </c>
      <c r="E822" s="109"/>
      <c r="F822" s="486"/>
      <c r="G822" s="486"/>
      <c r="H822" s="486"/>
      <c r="I822" s="486">
        <f t="shared" si="58"/>
        <v>83879.125</v>
      </c>
      <c r="J822" s="109"/>
      <c r="K822" s="486"/>
      <c r="L822" s="486"/>
      <c r="M822" s="486">
        <f t="shared" ref="M822:M828" si="59">I822</f>
        <v>83879.125</v>
      </c>
      <c r="N822" s="1153">
        <f t="shared" si="54"/>
        <v>83879.125</v>
      </c>
      <c r="O822" s="1153">
        <f t="shared" si="55"/>
        <v>0</v>
      </c>
    </row>
    <row r="823" spans="1:15" s="13" customFormat="1" outlineLevel="1">
      <c r="A823" s="400">
        <v>816</v>
      </c>
      <c r="B823" s="397">
        <v>18230831</v>
      </c>
      <c r="C823" s="109" t="s">
        <v>1532</v>
      </c>
      <c r="D823" s="969">
        <f>+[5]BS!Q823</f>
        <v>-3776583.625</v>
      </c>
      <c r="E823" s="109"/>
      <c r="F823" s="486"/>
      <c r="G823" s="486"/>
      <c r="H823" s="486"/>
      <c r="I823" s="486">
        <f t="shared" si="58"/>
        <v>-3776583.625</v>
      </c>
      <c r="J823" s="109"/>
      <c r="K823" s="486"/>
      <c r="L823" s="486"/>
      <c r="M823" s="486">
        <f t="shared" si="59"/>
        <v>-3776583.625</v>
      </c>
      <c r="N823" s="1153">
        <f t="shared" si="54"/>
        <v>-3776583.625</v>
      </c>
      <c r="O823" s="1153">
        <f t="shared" si="55"/>
        <v>0</v>
      </c>
    </row>
    <row r="824" spans="1:15" s="13" customFormat="1" outlineLevel="1">
      <c r="A824" s="400">
        <v>817</v>
      </c>
      <c r="B824" s="397">
        <v>18230841</v>
      </c>
      <c r="C824" s="109" t="s">
        <v>1570</v>
      </c>
      <c r="D824" s="969">
        <f>+[5]BS!Q824</f>
        <v>3776583.625</v>
      </c>
      <c r="E824" s="109"/>
      <c r="F824" s="486"/>
      <c r="G824" s="486"/>
      <c r="H824" s="486"/>
      <c r="I824" s="486">
        <f t="shared" si="58"/>
        <v>3776583.625</v>
      </c>
      <c r="J824" s="109"/>
      <c r="K824" s="486"/>
      <c r="L824" s="486"/>
      <c r="M824" s="486">
        <f t="shared" si="59"/>
        <v>3776583.625</v>
      </c>
      <c r="N824" s="1153">
        <f t="shared" si="54"/>
        <v>3776583.625</v>
      </c>
      <c r="O824" s="1153">
        <f t="shared" si="55"/>
        <v>0</v>
      </c>
    </row>
    <row r="825" spans="1:15" s="13" customFormat="1" outlineLevel="1">
      <c r="A825" s="400">
        <v>818</v>
      </c>
      <c r="B825" s="566">
        <v>18230851</v>
      </c>
      <c r="C825" s="109" t="s">
        <v>1210</v>
      </c>
      <c r="D825" s="969">
        <f>+[5]BS!Q825</f>
        <v>-220615.5</v>
      </c>
      <c r="E825" s="109"/>
      <c r="F825" s="486"/>
      <c r="G825" s="486"/>
      <c r="H825" s="486"/>
      <c r="I825" s="486">
        <f t="shared" si="58"/>
        <v>-220615.5</v>
      </c>
      <c r="J825" s="109"/>
      <c r="K825" s="486"/>
      <c r="L825" s="486"/>
      <c r="M825" s="486">
        <f t="shared" si="59"/>
        <v>-220615.5</v>
      </c>
      <c r="N825" s="1153">
        <f t="shared" si="54"/>
        <v>-220615.5</v>
      </c>
      <c r="O825" s="1153">
        <f t="shared" si="55"/>
        <v>0</v>
      </c>
    </row>
    <row r="826" spans="1:15" s="13" customFormat="1" outlineLevel="1">
      <c r="A826" s="400">
        <v>819</v>
      </c>
      <c r="B826" s="566">
        <v>18230861</v>
      </c>
      <c r="C826" s="109" t="s">
        <v>1211</v>
      </c>
      <c r="D826" s="969">
        <f>+[5]BS!Q826</f>
        <v>220615.5</v>
      </c>
      <c r="E826" s="109"/>
      <c r="F826" s="486"/>
      <c r="G826" s="486"/>
      <c r="H826" s="486"/>
      <c r="I826" s="486">
        <f t="shared" si="58"/>
        <v>220615.5</v>
      </c>
      <c r="J826" s="109"/>
      <c r="K826" s="486"/>
      <c r="L826" s="486"/>
      <c r="M826" s="486">
        <f t="shared" si="59"/>
        <v>220615.5</v>
      </c>
      <c r="N826" s="1153">
        <f t="shared" si="54"/>
        <v>220615.5</v>
      </c>
      <c r="O826" s="1153">
        <f t="shared" si="55"/>
        <v>0</v>
      </c>
    </row>
    <row r="827" spans="1:15" s="13" customFormat="1" outlineLevel="1">
      <c r="A827" s="400">
        <v>820</v>
      </c>
      <c r="B827" s="566">
        <v>18230871</v>
      </c>
      <c r="C827" s="109" t="s">
        <v>193</v>
      </c>
      <c r="D827" s="969">
        <f>+[5]BS!Q827</f>
        <v>3783762</v>
      </c>
      <c r="E827" s="109"/>
      <c r="F827" s="486"/>
      <c r="G827" s="486"/>
      <c r="H827" s="486"/>
      <c r="I827" s="486">
        <f t="shared" si="58"/>
        <v>3783762</v>
      </c>
      <c r="J827" s="109"/>
      <c r="K827" s="486"/>
      <c r="L827" s="486"/>
      <c r="M827" s="486">
        <f t="shared" si="59"/>
        <v>3783762</v>
      </c>
      <c r="N827" s="1153">
        <f t="shared" si="54"/>
        <v>3783762</v>
      </c>
      <c r="O827" s="1153">
        <f t="shared" si="55"/>
        <v>0</v>
      </c>
    </row>
    <row r="828" spans="1:15" s="13" customFormat="1" outlineLevel="1">
      <c r="A828" s="400">
        <v>821</v>
      </c>
      <c r="B828" s="566">
        <v>18230881</v>
      </c>
      <c r="C828" s="109" t="s">
        <v>194</v>
      </c>
      <c r="D828" s="969">
        <f>+[5]BS!Q828</f>
        <v>-3783762</v>
      </c>
      <c r="E828" s="109"/>
      <c r="F828" s="486"/>
      <c r="G828" s="486"/>
      <c r="H828" s="486"/>
      <c r="I828" s="486">
        <f t="shared" si="58"/>
        <v>-3783762</v>
      </c>
      <c r="J828" s="109"/>
      <c r="K828" s="486"/>
      <c r="L828" s="486"/>
      <c r="M828" s="486">
        <f t="shared" si="59"/>
        <v>-3783762</v>
      </c>
      <c r="N828" s="1153">
        <f t="shared" si="54"/>
        <v>-3783762</v>
      </c>
      <c r="O828" s="1153">
        <f t="shared" si="55"/>
        <v>0</v>
      </c>
    </row>
    <row r="829" spans="1:15" s="13" customFormat="1" outlineLevel="1">
      <c r="A829" s="400">
        <v>822</v>
      </c>
      <c r="B829" s="566">
        <v>18230891</v>
      </c>
      <c r="C829" s="109" t="s">
        <v>967</v>
      </c>
      <c r="D829" s="969">
        <f>+[5]BS!Q829</f>
        <v>4520441</v>
      </c>
      <c r="E829" s="109"/>
      <c r="F829" s="486"/>
      <c r="G829" s="486"/>
      <c r="H829" s="486"/>
      <c r="I829" s="486">
        <f t="shared" si="58"/>
        <v>4520441</v>
      </c>
      <c r="J829" s="109"/>
      <c r="K829" s="486"/>
      <c r="L829" s="486"/>
      <c r="M829" s="486">
        <f>I829</f>
        <v>4520441</v>
      </c>
      <c r="N829" s="1153">
        <f t="shared" si="54"/>
        <v>4520441</v>
      </c>
      <c r="O829" s="1153">
        <f t="shared" si="55"/>
        <v>0</v>
      </c>
    </row>
    <row r="830" spans="1:15" s="13" customFormat="1" outlineLevel="1">
      <c r="A830" s="400">
        <v>823</v>
      </c>
      <c r="B830" s="397">
        <v>18230901</v>
      </c>
      <c r="C830" s="109" t="s">
        <v>287</v>
      </c>
      <c r="D830" s="969">
        <f>+[5]BS!Q830</f>
        <v>0</v>
      </c>
      <c r="E830" s="109"/>
      <c r="F830" s="486"/>
      <c r="G830" s="486"/>
      <c r="H830" s="486"/>
      <c r="I830" s="486">
        <f t="shared" si="58"/>
        <v>0</v>
      </c>
      <c r="J830" s="109"/>
      <c r="K830" s="486"/>
      <c r="L830" s="486"/>
      <c r="M830" s="486"/>
      <c r="N830" s="1153">
        <f t="shared" si="54"/>
        <v>0</v>
      </c>
      <c r="O830" s="1153">
        <f t="shared" si="55"/>
        <v>0</v>
      </c>
    </row>
    <row r="831" spans="1:15" s="13" customFormat="1" outlineLevel="1">
      <c r="A831" s="400">
        <v>824</v>
      </c>
      <c r="B831" s="397">
        <v>18230921</v>
      </c>
      <c r="C831" s="109" t="s">
        <v>218</v>
      </c>
      <c r="D831" s="969">
        <f>+[5]BS!Q831</f>
        <v>0</v>
      </c>
      <c r="E831" s="109"/>
      <c r="F831" s="486"/>
      <c r="G831" s="486"/>
      <c r="H831" s="486"/>
      <c r="I831" s="486">
        <f t="shared" si="58"/>
        <v>0</v>
      </c>
      <c r="J831" s="109"/>
      <c r="K831" s="486"/>
      <c r="L831" s="486"/>
      <c r="M831" s="486"/>
      <c r="N831" s="1153">
        <f t="shared" si="54"/>
        <v>0</v>
      </c>
      <c r="O831" s="1153">
        <f t="shared" si="55"/>
        <v>0</v>
      </c>
    </row>
    <row r="832" spans="1:15" s="13" customFormat="1" outlineLevel="1">
      <c r="A832" s="400">
        <v>825</v>
      </c>
      <c r="B832" s="397">
        <v>18230941</v>
      </c>
      <c r="C832" s="109" t="s">
        <v>379</v>
      </c>
      <c r="D832" s="969">
        <f>+[5]BS!Q832</f>
        <v>0</v>
      </c>
      <c r="E832" s="109"/>
      <c r="F832" s="486"/>
      <c r="G832" s="486"/>
      <c r="H832" s="486"/>
      <c r="I832" s="486">
        <f t="shared" si="58"/>
        <v>0</v>
      </c>
      <c r="J832" s="109"/>
      <c r="K832" s="486"/>
      <c r="L832" s="486"/>
      <c r="M832" s="486"/>
      <c r="N832" s="1153">
        <f t="shared" si="54"/>
        <v>0</v>
      </c>
      <c r="O832" s="1153">
        <f t="shared" si="55"/>
        <v>0</v>
      </c>
    </row>
    <row r="833" spans="1:15" s="13" customFormat="1" outlineLevel="1">
      <c r="A833" s="400">
        <v>826</v>
      </c>
      <c r="B833" s="397">
        <v>18230942</v>
      </c>
      <c r="C833" s="109" t="s">
        <v>380</v>
      </c>
      <c r="D833" s="969">
        <f>+[5]BS!Q833</f>
        <v>0</v>
      </c>
      <c r="E833" s="109"/>
      <c r="F833" s="486"/>
      <c r="G833" s="486"/>
      <c r="H833" s="486"/>
      <c r="I833" s="486">
        <f t="shared" si="58"/>
        <v>0</v>
      </c>
      <c r="J833" s="109"/>
      <c r="K833" s="486"/>
      <c r="L833" s="486"/>
      <c r="M833" s="486"/>
      <c r="N833" s="1153">
        <f t="shared" si="54"/>
        <v>0</v>
      </c>
      <c r="O833" s="1153">
        <f t="shared" si="55"/>
        <v>0</v>
      </c>
    </row>
    <row r="834" spans="1:15" s="13" customFormat="1" outlineLevel="1">
      <c r="A834" s="400">
        <v>827</v>
      </c>
      <c r="B834" s="397">
        <v>18230961</v>
      </c>
      <c r="C834" s="109" t="s">
        <v>1845</v>
      </c>
      <c r="D834" s="969">
        <f>+[5]BS!Q834</f>
        <v>0</v>
      </c>
      <c r="E834" s="109"/>
      <c r="F834" s="486"/>
      <c r="G834" s="486"/>
      <c r="H834" s="486"/>
      <c r="I834" s="486">
        <f t="shared" si="58"/>
        <v>0</v>
      </c>
      <c r="J834" s="109"/>
      <c r="K834" s="486"/>
      <c r="L834" s="486"/>
      <c r="M834" s="486"/>
      <c r="N834" s="1153">
        <f t="shared" si="54"/>
        <v>0</v>
      </c>
      <c r="O834" s="1153">
        <f t="shared" si="55"/>
        <v>0</v>
      </c>
    </row>
    <row r="835" spans="1:15" s="13" customFormat="1" outlineLevel="1">
      <c r="A835" s="400">
        <v>828</v>
      </c>
      <c r="B835" s="397">
        <v>18230971</v>
      </c>
      <c r="C835" s="109" t="s">
        <v>274</v>
      </c>
      <c r="D835" s="969">
        <f>+[5]BS!Q835</f>
        <v>2749643.0799999996</v>
      </c>
      <c r="E835" s="109"/>
      <c r="F835" s="486"/>
      <c r="G835" s="486"/>
      <c r="H835" s="486"/>
      <c r="I835" s="486">
        <f t="shared" si="58"/>
        <v>2749643.0799999996</v>
      </c>
      <c r="J835" s="109"/>
      <c r="K835" s="486">
        <f>I835</f>
        <v>2749643.0799999996</v>
      </c>
      <c r="L835" s="486"/>
      <c r="M835" s="486"/>
      <c r="N835" s="1153">
        <f t="shared" si="54"/>
        <v>2749643.0799999996</v>
      </c>
      <c r="O835" s="1153">
        <f t="shared" si="55"/>
        <v>0</v>
      </c>
    </row>
    <row r="836" spans="1:15" s="13" customFormat="1" outlineLevel="1">
      <c r="A836" s="400">
        <v>829</v>
      </c>
      <c r="B836" s="566">
        <v>18230981</v>
      </c>
      <c r="C836" s="109" t="s">
        <v>968</v>
      </c>
      <c r="D836" s="969">
        <f>+[5]BS!Q836</f>
        <v>-4520441</v>
      </c>
      <c r="E836" s="109"/>
      <c r="F836" s="486"/>
      <c r="G836" s="486"/>
      <c r="H836" s="486"/>
      <c r="I836" s="486">
        <f t="shared" si="58"/>
        <v>-4520441</v>
      </c>
      <c r="J836" s="109"/>
      <c r="K836" s="486"/>
      <c r="L836" s="486"/>
      <c r="M836" s="486">
        <f>I836</f>
        <v>-4520441</v>
      </c>
      <c r="N836" s="1153">
        <f t="shared" si="54"/>
        <v>-4520441</v>
      </c>
      <c r="O836" s="1153">
        <f t="shared" si="55"/>
        <v>0</v>
      </c>
    </row>
    <row r="837" spans="1:15" s="13" customFormat="1" outlineLevel="1">
      <c r="A837" s="400">
        <v>830</v>
      </c>
      <c r="B837" s="397">
        <v>18231001</v>
      </c>
      <c r="C837" s="109" t="s">
        <v>1575</v>
      </c>
      <c r="D837" s="969">
        <f>+[5]BS!Q837</f>
        <v>0</v>
      </c>
      <c r="E837" s="109"/>
      <c r="F837" s="486"/>
      <c r="G837" s="486"/>
      <c r="H837" s="486"/>
      <c r="I837" s="486">
        <f t="shared" si="58"/>
        <v>0</v>
      </c>
      <c r="J837" s="109"/>
      <c r="K837" s="486"/>
      <c r="L837" s="486"/>
      <c r="M837" s="486"/>
      <c r="N837" s="1153">
        <f t="shared" si="54"/>
        <v>0</v>
      </c>
      <c r="O837" s="1153">
        <f t="shared" si="55"/>
        <v>0</v>
      </c>
    </row>
    <row r="838" spans="1:15" s="13" customFormat="1" outlineLevel="1">
      <c r="A838" s="400">
        <v>831</v>
      </c>
      <c r="B838" s="397">
        <v>18231011</v>
      </c>
      <c r="C838" s="109" t="s">
        <v>1574</v>
      </c>
      <c r="D838" s="969">
        <f>+[5]BS!Q838</f>
        <v>0</v>
      </c>
      <c r="E838" s="109"/>
      <c r="F838" s="486"/>
      <c r="G838" s="486"/>
      <c r="H838" s="486"/>
      <c r="I838" s="486">
        <f t="shared" si="58"/>
        <v>0</v>
      </c>
      <c r="J838" s="109"/>
      <c r="K838" s="486"/>
      <c r="L838" s="486"/>
      <c r="M838" s="486"/>
      <c r="N838" s="1153">
        <f t="shared" si="54"/>
        <v>0</v>
      </c>
      <c r="O838" s="1153">
        <f t="shared" si="55"/>
        <v>0</v>
      </c>
    </row>
    <row r="839" spans="1:15" s="13" customFormat="1" outlineLevel="1">
      <c r="A839" s="400">
        <v>832</v>
      </c>
      <c r="B839" s="397">
        <v>18231021</v>
      </c>
      <c r="C839" s="109" t="s">
        <v>1407</v>
      </c>
      <c r="D839" s="969">
        <f>+[5]BS!Q839</f>
        <v>0</v>
      </c>
      <c r="E839" s="109"/>
      <c r="F839" s="486"/>
      <c r="G839" s="486"/>
      <c r="H839" s="486"/>
      <c r="I839" s="486">
        <f t="shared" si="58"/>
        <v>0</v>
      </c>
      <c r="J839" s="109"/>
      <c r="K839" s="486"/>
      <c r="L839" s="486"/>
      <c r="M839" s="486"/>
      <c r="N839" s="1153">
        <f t="shared" si="54"/>
        <v>0</v>
      </c>
      <c r="O839" s="1153">
        <f t="shared" si="55"/>
        <v>0</v>
      </c>
    </row>
    <row r="840" spans="1:15" s="13" customFormat="1" outlineLevel="1">
      <c r="A840" s="400">
        <v>833</v>
      </c>
      <c r="B840" s="397">
        <v>18231031</v>
      </c>
      <c r="C840" s="109" t="s">
        <v>2128</v>
      </c>
      <c r="D840" s="969">
        <f>+[5]BS!Q840</f>
        <v>0</v>
      </c>
      <c r="E840" s="109"/>
      <c r="F840" s="486"/>
      <c r="G840" s="486"/>
      <c r="H840" s="486"/>
      <c r="I840" s="486">
        <f t="shared" si="58"/>
        <v>0</v>
      </c>
      <c r="J840" s="109"/>
      <c r="K840" s="486"/>
      <c r="L840" s="486"/>
      <c r="M840" s="486"/>
      <c r="N840" s="1153">
        <f t="shared" si="54"/>
        <v>0</v>
      </c>
      <c r="O840" s="1153">
        <f t="shared" si="55"/>
        <v>0</v>
      </c>
    </row>
    <row r="841" spans="1:15" s="13" customFormat="1" outlineLevel="1">
      <c r="A841" s="400">
        <v>834</v>
      </c>
      <c r="B841" s="397">
        <v>18231041</v>
      </c>
      <c r="C841" s="109" t="s">
        <v>2205</v>
      </c>
      <c r="D841" s="969">
        <f>+[5]BS!Q841</f>
        <v>0</v>
      </c>
      <c r="E841" s="109"/>
      <c r="F841" s="486"/>
      <c r="G841" s="486"/>
      <c r="H841" s="486"/>
      <c r="I841" s="486">
        <f t="shared" si="58"/>
        <v>0</v>
      </c>
      <c r="J841" s="109"/>
      <c r="K841" s="486"/>
      <c r="L841" s="486"/>
      <c r="M841" s="486"/>
      <c r="N841" s="1153">
        <f t="shared" ref="N841:N904" si="60">SUM(K841:M841)</f>
        <v>0</v>
      </c>
      <c r="O841" s="1153">
        <f t="shared" ref="O841:O904" si="61">N841-I841</f>
        <v>0</v>
      </c>
    </row>
    <row r="842" spans="1:15" s="13" customFormat="1" outlineLevel="1">
      <c r="A842" s="400">
        <v>835</v>
      </c>
      <c r="B842" s="397">
        <v>18231051</v>
      </c>
      <c r="C842" s="109" t="s">
        <v>2230</v>
      </c>
      <c r="D842" s="969">
        <f>+[5]BS!Q842</f>
        <v>-34827817</v>
      </c>
      <c r="E842" s="109"/>
      <c r="F842" s="486"/>
      <c r="G842" s="486"/>
      <c r="H842" s="486"/>
      <c r="I842" s="486">
        <f t="shared" si="58"/>
        <v>-34827817</v>
      </c>
      <c r="J842" s="109"/>
      <c r="K842" s="486"/>
      <c r="L842" s="486"/>
      <c r="M842" s="486">
        <f>I842</f>
        <v>-34827817</v>
      </c>
      <c r="N842" s="1153">
        <f t="shared" si="60"/>
        <v>-34827817</v>
      </c>
      <c r="O842" s="1153">
        <f t="shared" si="61"/>
        <v>0</v>
      </c>
    </row>
    <row r="843" spans="1:15" s="13" customFormat="1" outlineLevel="1">
      <c r="A843" s="400">
        <v>836</v>
      </c>
      <c r="B843" s="397">
        <v>18231061</v>
      </c>
      <c r="C843" s="109" t="s">
        <v>2231</v>
      </c>
      <c r="D843" s="969">
        <f>+[5]BS!Q843</f>
        <v>34827817</v>
      </c>
      <c r="E843" s="109"/>
      <c r="F843" s="486"/>
      <c r="G843" s="486"/>
      <c r="H843" s="486"/>
      <c r="I843" s="486">
        <f t="shared" si="58"/>
        <v>34827817</v>
      </c>
      <c r="J843" s="109"/>
      <c r="K843" s="486"/>
      <c r="L843" s="486"/>
      <c r="M843" s="486">
        <f t="shared" ref="M843:M855" si="62">I843</f>
        <v>34827817</v>
      </c>
      <c r="N843" s="1153">
        <f t="shared" si="60"/>
        <v>34827817</v>
      </c>
      <c r="O843" s="1153">
        <f t="shared" si="61"/>
        <v>0</v>
      </c>
    </row>
    <row r="844" spans="1:15" s="13" customFormat="1" outlineLevel="1">
      <c r="A844" s="400">
        <v>837</v>
      </c>
      <c r="B844" s="397">
        <v>18231071</v>
      </c>
      <c r="C844" s="109" t="s">
        <v>2288</v>
      </c>
      <c r="D844" s="969">
        <f>+[5]BS!Q844</f>
        <v>0</v>
      </c>
      <c r="E844" s="109"/>
      <c r="F844" s="486"/>
      <c r="G844" s="486"/>
      <c r="H844" s="486"/>
      <c r="I844" s="486">
        <f t="shared" si="58"/>
        <v>0</v>
      </c>
      <c r="J844" s="109"/>
      <c r="K844" s="486"/>
      <c r="L844" s="486"/>
      <c r="M844" s="486">
        <f t="shared" si="62"/>
        <v>0</v>
      </c>
      <c r="N844" s="1153">
        <f t="shared" si="60"/>
        <v>0</v>
      </c>
      <c r="O844" s="1153">
        <f t="shared" si="61"/>
        <v>0</v>
      </c>
    </row>
    <row r="845" spans="1:15" s="13" customFormat="1" outlineLevel="1">
      <c r="A845" s="400">
        <v>838</v>
      </c>
      <c r="B845" s="397">
        <v>18231081</v>
      </c>
      <c r="C845" s="109" t="s">
        <v>2447</v>
      </c>
      <c r="D845" s="969">
        <f>+[5]BS!Q845</f>
        <v>-25644564</v>
      </c>
      <c r="E845" s="109"/>
      <c r="F845" s="486"/>
      <c r="G845" s="486"/>
      <c r="H845" s="486"/>
      <c r="I845" s="486">
        <f t="shared" si="58"/>
        <v>-25644564</v>
      </c>
      <c r="J845" s="109"/>
      <c r="K845" s="486"/>
      <c r="L845" s="486"/>
      <c r="M845" s="486">
        <f t="shared" si="62"/>
        <v>-25644564</v>
      </c>
      <c r="N845" s="1153">
        <f t="shared" si="60"/>
        <v>-25644564</v>
      </c>
      <c r="O845" s="1153">
        <f t="shared" si="61"/>
        <v>0</v>
      </c>
    </row>
    <row r="846" spans="1:15" s="13" customFormat="1" outlineLevel="1">
      <c r="A846" s="400">
        <v>839</v>
      </c>
      <c r="B846" s="397">
        <v>18231091</v>
      </c>
      <c r="C846" s="109" t="s">
        <v>2448</v>
      </c>
      <c r="D846" s="969">
        <f>+[5]BS!Q846</f>
        <v>25644564</v>
      </c>
      <c r="E846" s="109"/>
      <c r="F846" s="486"/>
      <c r="G846" s="486"/>
      <c r="H846" s="486"/>
      <c r="I846" s="486">
        <f t="shared" si="58"/>
        <v>25644564</v>
      </c>
      <c r="J846" s="109"/>
      <c r="K846" s="486"/>
      <c r="L846" s="486"/>
      <c r="M846" s="486">
        <f t="shared" si="62"/>
        <v>25644564</v>
      </c>
      <c r="N846" s="1153">
        <f t="shared" si="60"/>
        <v>25644564</v>
      </c>
      <c r="O846" s="1153">
        <f t="shared" si="61"/>
        <v>0</v>
      </c>
    </row>
    <row r="847" spans="1:15" s="13" customFormat="1" outlineLevel="1">
      <c r="A847" s="400">
        <v>840</v>
      </c>
      <c r="B847" s="397">
        <v>18231141</v>
      </c>
      <c r="C847" s="109" t="s">
        <v>2710</v>
      </c>
      <c r="D847" s="969">
        <f>+[5]BS!Q847</f>
        <v>-37820616.75</v>
      </c>
      <c r="E847" s="109"/>
      <c r="F847" s="486"/>
      <c r="G847" s="486"/>
      <c r="H847" s="486"/>
      <c r="I847" s="486">
        <f t="shared" si="58"/>
        <v>-37820616.75</v>
      </c>
      <c r="J847" s="109"/>
      <c r="K847" s="486"/>
      <c r="L847" s="486"/>
      <c r="M847" s="486">
        <f t="shared" si="62"/>
        <v>-37820616.75</v>
      </c>
      <c r="N847" s="1153">
        <f t="shared" si="60"/>
        <v>-37820616.75</v>
      </c>
      <c r="O847" s="1153">
        <f t="shared" si="61"/>
        <v>0</v>
      </c>
    </row>
    <row r="848" spans="1:15" s="13" customFormat="1" outlineLevel="1">
      <c r="A848" s="400">
        <v>841</v>
      </c>
      <c r="B848" s="397">
        <v>18231151</v>
      </c>
      <c r="C848" s="109" t="s">
        <v>2711</v>
      </c>
      <c r="D848" s="969">
        <f>+[5]BS!Q848</f>
        <v>37820616.75</v>
      </c>
      <c r="E848" s="109"/>
      <c r="F848" s="486"/>
      <c r="G848" s="486"/>
      <c r="H848" s="486"/>
      <c r="I848" s="486">
        <f t="shared" si="58"/>
        <v>37820616.75</v>
      </c>
      <c r="J848" s="109"/>
      <c r="K848" s="486"/>
      <c r="L848" s="486"/>
      <c r="M848" s="486">
        <f t="shared" si="62"/>
        <v>37820616.75</v>
      </c>
      <c r="N848" s="1153">
        <f t="shared" si="60"/>
        <v>37820616.75</v>
      </c>
      <c r="O848" s="1153">
        <f t="shared" si="61"/>
        <v>0</v>
      </c>
    </row>
    <row r="849" spans="1:15" s="13" customFormat="1" outlineLevel="1">
      <c r="A849" s="400">
        <v>842</v>
      </c>
      <c r="B849" s="397">
        <v>18231161</v>
      </c>
      <c r="C849" s="109" t="s">
        <v>3018</v>
      </c>
      <c r="D849" s="969">
        <f>+[5]BS!Q849</f>
        <v>40067181.375</v>
      </c>
      <c r="E849" s="109"/>
      <c r="F849" s="486"/>
      <c r="G849" s="486"/>
      <c r="H849" s="486"/>
      <c r="I849" s="486">
        <f t="shared" si="58"/>
        <v>40067181.375</v>
      </c>
      <c r="J849" s="109"/>
      <c r="K849" s="486"/>
      <c r="L849" s="486"/>
      <c r="M849" s="486">
        <f t="shared" si="62"/>
        <v>40067181.375</v>
      </c>
      <c r="N849" s="1153">
        <f t="shared" si="60"/>
        <v>40067181.375</v>
      </c>
      <c r="O849" s="1153">
        <f t="shared" si="61"/>
        <v>0</v>
      </c>
    </row>
    <row r="850" spans="1:15" s="13" customFormat="1" outlineLevel="1">
      <c r="A850" s="400">
        <v>843</v>
      </c>
      <c r="B850" s="397">
        <v>18231171</v>
      </c>
      <c r="C850" s="109" t="s">
        <v>3019</v>
      </c>
      <c r="D850" s="969">
        <f>+[5]BS!Q850</f>
        <v>-40067181.375</v>
      </c>
      <c r="E850" s="109"/>
      <c r="F850" s="486"/>
      <c r="G850" s="486"/>
      <c r="H850" s="486"/>
      <c r="I850" s="486">
        <f t="shared" si="58"/>
        <v>-40067181.375</v>
      </c>
      <c r="J850" s="109"/>
      <c r="K850" s="486"/>
      <c r="L850" s="486"/>
      <c r="M850" s="486">
        <f t="shared" si="62"/>
        <v>-40067181.375</v>
      </c>
      <c r="N850" s="1153">
        <f t="shared" si="60"/>
        <v>-40067181.375</v>
      </c>
      <c r="O850" s="1153">
        <f t="shared" si="61"/>
        <v>0</v>
      </c>
    </row>
    <row r="851" spans="1:15" s="13" customFormat="1" outlineLevel="1">
      <c r="A851" s="400">
        <v>844</v>
      </c>
      <c r="B851" s="397">
        <v>18231181</v>
      </c>
      <c r="C851" s="109" t="s">
        <v>3201</v>
      </c>
      <c r="D851" s="969">
        <f>+[5]BS!Q851</f>
        <v>10110014.75</v>
      </c>
      <c r="E851" s="109"/>
      <c r="F851" s="486"/>
      <c r="G851" s="486"/>
      <c r="H851" s="486"/>
      <c r="I851" s="486">
        <f t="shared" si="58"/>
        <v>10110014.75</v>
      </c>
      <c r="J851" s="109"/>
      <c r="K851" s="486"/>
      <c r="L851" s="486"/>
      <c r="M851" s="486">
        <f t="shared" si="62"/>
        <v>10110014.75</v>
      </c>
      <c r="N851" s="1153">
        <f t="shared" si="60"/>
        <v>10110014.75</v>
      </c>
      <c r="O851" s="1153">
        <f t="shared" si="61"/>
        <v>0</v>
      </c>
    </row>
    <row r="852" spans="1:15" s="13" customFormat="1" outlineLevel="1">
      <c r="A852" s="400">
        <v>845</v>
      </c>
      <c r="B852" s="397">
        <v>18231191</v>
      </c>
      <c r="C852" s="109" t="s">
        <v>3202</v>
      </c>
      <c r="D852" s="969">
        <f>+[5]BS!Q852</f>
        <v>-10110014.75</v>
      </c>
      <c r="E852" s="109"/>
      <c r="F852" s="486"/>
      <c r="G852" s="486"/>
      <c r="H852" s="486"/>
      <c r="I852" s="486">
        <f t="shared" si="58"/>
        <v>-10110014.75</v>
      </c>
      <c r="J852" s="109"/>
      <c r="K852" s="486"/>
      <c r="L852" s="486"/>
      <c r="M852" s="486">
        <f t="shared" si="62"/>
        <v>-10110014.75</v>
      </c>
      <c r="N852" s="1153">
        <f t="shared" si="60"/>
        <v>-10110014.75</v>
      </c>
      <c r="O852" s="1153">
        <f t="shared" si="61"/>
        <v>0</v>
      </c>
    </row>
    <row r="853" spans="1:15" s="13" customFormat="1" outlineLevel="1">
      <c r="A853" s="400">
        <v>846</v>
      </c>
      <c r="B853" s="397">
        <v>18231241</v>
      </c>
      <c r="C853" s="109" t="s">
        <v>3495</v>
      </c>
      <c r="D853" s="969">
        <f>+[5]BS!Q853</f>
        <v>251146.71875</v>
      </c>
      <c r="E853" s="109"/>
      <c r="F853" s="486"/>
      <c r="G853" s="486"/>
      <c r="H853" s="486"/>
      <c r="I853" s="486">
        <f t="shared" si="58"/>
        <v>251146.71875</v>
      </c>
      <c r="J853" s="109"/>
      <c r="K853" s="486"/>
      <c r="L853" s="486"/>
      <c r="M853" s="486">
        <f t="shared" si="62"/>
        <v>251146.71875</v>
      </c>
      <c r="N853" s="1153">
        <f t="shared" si="60"/>
        <v>251146.71875</v>
      </c>
      <c r="O853" s="1153">
        <f t="shared" si="61"/>
        <v>0</v>
      </c>
    </row>
    <row r="854" spans="1:15" s="13" customFormat="1" outlineLevel="1">
      <c r="A854" s="400">
        <v>847</v>
      </c>
      <c r="B854" s="397">
        <v>18231251</v>
      </c>
      <c r="C854" s="109" t="s">
        <v>3605</v>
      </c>
      <c r="D854" s="969">
        <f>+[5]BS!Q854</f>
        <v>1287.90625</v>
      </c>
      <c r="E854" s="109"/>
      <c r="F854" s="486"/>
      <c r="G854" s="486"/>
      <c r="H854" s="486"/>
      <c r="I854" s="486">
        <f t="shared" si="58"/>
        <v>1287.90625</v>
      </c>
      <c r="J854" s="109"/>
      <c r="K854" s="486">
        <f>I854</f>
        <v>1287.90625</v>
      </c>
      <c r="L854" s="486"/>
      <c r="M854" s="486"/>
      <c r="N854" s="1153">
        <f t="shared" si="60"/>
        <v>1287.90625</v>
      </c>
      <c r="O854" s="1153">
        <f t="shared" si="61"/>
        <v>0</v>
      </c>
    </row>
    <row r="855" spans="1:15" s="13" customFormat="1" outlineLevel="1">
      <c r="A855" s="400">
        <v>848</v>
      </c>
      <c r="B855" s="397">
        <v>18232221</v>
      </c>
      <c r="C855" s="109" t="s">
        <v>1557</v>
      </c>
      <c r="D855" s="969">
        <f>+[5]BS!Q855</f>
        <v>198720.6875</v>
      </c>
      <c r="E855" s="109"/>
      <c r="F855" s="486"/>
      <c r="G855" s="486"/>
      <c r="H855" s="486"/>
      <c r="I855" s="486">
        <f t="shared" si="58"/>
        <v>198720.6875</v>
      </c>
      <c r="J855" s="109"/>
      <c r="K855" s="486"/>
      <c r="L855" s="486"/>
      <c r="M855" s="486">
        <f t="shared" si="62"/>
        <v>198720.6875</v>
      </c>
      <c r="N855" s="1153">
        <f t="shared" si="60"/>
        <v>198720.6875</v>
      </c>
      <c r="O855" s="1153">
        <f t="shared" si="61"/>
        <v>0</v>
      </c>
    </row>
    <row r="856" spans="1:15" s="13" customFormat="1" outlineLevel="1">
      <c r="A856" s="400">
        <v>849</v>
      </c>
      <c r="B856" s="397">
        <v>18232241</v>
      </c>
      <c r="C856" s="109" t="s">
        <v>1234</v>
      </c>
      <c r="D856" s="969">
        <f>+[5]BS!Q856</f>
        <v>0</v>
      </c>
      <c r="E856" s="109"/>
      <c r="F856" s="486"/>
      <c r="G856" s="486"/>
      <c r="H856" s="486"/>
      <c r="I856" s="486"/>
      <c r="J856" s="109"/>
      <c r="K856" s="486"/>
      <c r="L856" s="486"/>
      <c r="M856" s="486"/>
      <c r="N856" s="1153">
        <f t="shared" si="60"/>
        <v>0</v>
      </c>
      <c r="O856" s="1153">
        <f t="shared" si="61"/>
        <v>0</v>
      </c>
    </row>
    <row r="857" spans="1:15" s="13" customFormat="1" outlineLevel="1">
      <c r="A857" s="400">
        <v>850</v>
      </c>
      <c r="B857" s="397">
        <v>18232251</v>
      </c>
      <c r="C857" s="109" t="s">
        <v>326</v>
      </c>
      <c r="D857" s="969">
        <f>+[5]BS!Q857</f>
        <v>2145060.8287499999</v>
      </c>
      <c r="E857" s="109"/>
      <c r="F857" s="486">
        <f>+D857</f>
        <v>2145060.8287499999</v>
      </c>
      <c r="G857" s="486"/>
      <c r="H857" s="486"/>
      <c r="I857" s="486"/>
      <c r="J857" s="109"/>
      <c r="K857" s="486"/>
      <c r="L857" s="486"/>
      <c r="M857" s="486"/>
      <c r="N857" s="1153">
        <f t="shared" si="60"/>
        <v>0</v>
      </c>
      <c r="O857" s="1153">
        <f t="shared" si="61"/>
        <v>0</v>
      </c>
    </row>
    <row r="858" spans="1:15" s="13" customFormat="1" outlineLevel="1">
      <c r="A858" s="400">
        <v>851</v>
      </c>
      <c r="B858" s="397">
        <v>18232261</v>
      </c>
      <c r="C858" s="109" t="s">
        <v>1604</v>
      </c>
      <c r="D858" s="969">
        <f>+[5]BS!Q858</f>
        <v>449095.91166666668</v>
      </c>
      <c r="E858" s="109"/>
      <c r="F858" s="486"/>
      <c r="G858" s="486"/>
      <c r="H858" s="486"/>
      <c r="I858" s="486">
        <f>+D858</f>
        <v>449095.91166666668</v>
      </c>
      <c r="J858" s="109"/>
      <c r="K858" s="486"/>
      <c r="L858" s="486"/>
      <c r="M858" s="486">
        <f>I858</f>
        <v>449095.91166666668</v>
      </c>
      <c r="N858" s="1153">
        <f t="shared" si="60"/>
        <v>449095.91166666668</v>
      </c>
      <c r="O858" s="1153">
        <f t="shared" si="61"/>
        <v>0</v>
      </c>
    </row>
    <row r="859" spans="1:15" s="13" customFormat="1" outlineLevel="1">
      <c r="A859" s="400">
        <v>852</v>
      </c>
      <c r="B859" s="397">
        <v>18232271</v>
      </c>
      <c r="C859" s="109" t="s">
        <v>1831</v>
      </c>
      <c r="D859" s="969">
        <f>+[5]BS!Q859</f>
        <v>354042.84916666662</v>
      </c>
      <c r="E859" s="109"/>
      <c r="F859" s="486">
        <f>+D859</f>
        <v>354042.84916666662</v>
      </c>
      <c r="G859" s="486"/>
      <c r="H859" s="486"/>
      <c r="I859" s="486"/>
      <c r="J859" s="109"/>
      <c r="K859" s="486"/>
      <c r="L859" s="486"/>
      <c r="M859" s="486"/>
      <c r="N859" s="1153">
        <f t="shared" si="60"/>
        <v>0</v>
      </c>
      <c r="O859" s="1153">
        <f t="shared" si="61"/>
        <v>0</v>
      </c>
    </row>
    <row r="860" spans="1:15" s="13" customFormat="1" outlineLevel="1">
      <c r="A860" s="400">
        <v>853</v>
      </c>
      <c r="B860" s="397">
        <v>18232281</v>
      </c>
      <c r="C860" s="109" t="s">
        <v>1469</v>
      </c>
      <c r="D860" s="969">
        <f>+[5]BS!Q860</f>
        <v>0</v>
      </c>
      <c r="E860" s="109"/>
      <c r="F860" s="486"/>
      <c r="G860" s="486"/>
      <c r="H860" s="486"/>
      <c r="I860" s="486"/>
      <c r="J860" s="109"/>
      <c r="K860" s="486"/>
      <c r="L860" s="486"/>
      <c r="M860" s="486"/>
      <c r="N860" s="1153">
        <f t="shared" si="60"/>
        <v>0</v>
      </c>
      <c r="O860" s="1153">
        <f t="shared" si="61"/>
        <v>0</v>
      </c>
    </row>
    <row r="861" spans="1:15" s="13" customFormat="1" outlineLevel="1">
      <c r="A861" s="400">
        <v>854</v>
      </c>
      <c r="B861" s="397">
        <v>18232291</v>
      </c>
      <c r="C861" s="109" t="s">
        <v>761</v>
      </c>
      <c r="D861" s="969">
        <f>+[5]BS!Q861</f>
        <v>0</v>
      </c>
      <c r="E861" s="109"/>
      <c r="F861" s="486"/>
      <c r="G861" s="486"/>
      <c r="H861" s="486"/>
      <c r="I861" s="486"/>
      <c r="J861" s="109"/>
      <c r="K861" s="486"/>
      <c r="L861" s="486"/>
      <c r="M861" s="486"/>
      <c r="N861" s="1153">
        <f t="shared" si="60"/>
        <v>0</v>
      </c>
      <c r="O861" s="1153">
        <f t="shared" si="61"/>
        <v>0</v>
      </c>
    </row>
    <row r="862" spans="1:15" s="13" customFormat="1" outlineLevel="1">
      <c r="A862" s="400">
        <v>855</v>
      </c>
      <c r="B862" s="397">
        <v>18232301</v>
      </c>
      <c r="C862" s="109" t="s">
        <v>2523</v>
      </c>
      <c r="D862" s="969">
        <f>+[5]BS!Q862</f>
        <v>68955037.953333333</v>
      </c>
      <c r="E862" s="109"/>
      <c r="F862" s="486"/>
      <c r="G862" s="486"/>
      <c r="H862" s="486"/>
      <c r="I862" s="486">
        <f>+D862</f>
        <v>68955037.953333333</v>
      </c>
      <c r="J862" s="109"/>
      <c r="K862" s="486">
        <f>I862</f>
        <v>68955037.953333333</v>
      </c>
      <c r="L862" s="486"/>
      <c r="M862" s="486"/>
      <c r="N862" s="1153">
        <f t="shared" si="60"/>
        <v>68955037.953333333</v>
      </c>
      <c r="O862" s="1153">
        <f t="shared" si="61"/>
        <v>0</v>
      </c>
    </row>
    <row r="863" spans="1:15" s="13" customFormat="1" outlineLevel="1">
      <c r="A863" s="400">
        <v>856</v>
      </c>
      <c r="B863" s="397">
        <v>18232311</v>
      </c>
      <c r="C863" s="109" t="s">
        <v>2524</v>
      </c>
      <c r="D863" s="969">
        <f>+[5]BS!Q863</f>
        <v>14572389</v>
      </c>
      <c r="E863" s="109"/>
      <c r="F863" s="486"/>
      <c r="G863" s="486"/>
      <c r="H863" s="486"/>
      <c r="I863" s="486">
        <f>+D863</f>
        <v>14572389</v>
      </c>
      <c r="J863" s="109"/>
      <c r="K863" s="486">
        <f t="shared" ref="K863:K865" si="63">I863</f>
        <v>14572389</v>
      </c>
      <c r="L863" s="486"/>
      <c r="M863" s="486"/>
      <c r="N863" s="1153">
        <f t="shared" si="60"/>
        <v>14572389</v>
      </c>
      <c r="O863" s="1153">
        <f t="shared" si="61"/>
        <v>0</v>
      </c>
    </row>
    <row r="864" spans="1:15" s="13" customFormat="1" outlineLevel="1">
      <c r="A864" s="400">
        <v>857</v>
      </c>
      <c r="B864" s="397">
        <v>18232321</v>
      </c>
      <c r="C864" s="109" t="s">
        <v>2531</v>
      </c>
      <c r="D864" s="969">
        <f>+[5]BS!Q864</f>
        <v>1874999.78</v>
      </c>
      <c r="E864" s="109"/>
      <c r="F864" s="486"/>
      <c r="G864" s="486"/>
      <c r="H864" s="486"/>
      <c r="I864" s="486">
        <f>+D864</f>
        <v>1874999.78</v>
      </c>
      <c r="J864" s="109"/>
      <c r="K864" s="486">
        <f t="shared" si="63"/>
        <v>1874999.78</v>
      </c>
      <c r="L864" s="486"/>
      <c r="M864" s="486"/>
      <c r="N864" s="1153">
        <f t="shared" si="60"/>
        <v>1874999.78</v>
      </c>
      <c r="O864" s="1153">
        <f t="shared" si="61"/>
        <v>0</v>
      </c>
    </row>
    <row r="865" spans="1:15" s="13" customFormat="1" outlineLevel="1">
      <c r="A865" s="400">
        <v>858</v>
      </c>
      <c r="B865" s="397">
        <v>18232331</v>
      </c>
      <c r="C865" s="109" t="s">
        <v>2539</v>
      </c>
      <c r="D865" s="969">
        <f>+[5]BS!Q865</f>
        <v>765556.50250000006</v>
      </c>
      <c r="E865" s="109"/>
      <c r="F865" s="486"/>
      <c r="G865" s="486"/>
      <c r="H865" s="486"/>
      <c r="I865" s="486">
        <f>+D865</f>
        <v>765556.50250000006</v>
      </c>
      <c r="J865" s="109"/>
      <c r="K865" s="486">
        <f t="shared" si="63"/>
        <v>765556.50250000006</v>
      </c>
      <c r="L865" s="486"/>
      <c r="M865" s="486"/>
      <c r="N865" s="1153">
        <f t="shared" si="60"/>
        <v>765556.50250000006</v>
      </c>
      <c r="O865" s="1153">
        <f t="shared" si="61"/>
        <v>0</v>
      </c>
    </row>
    <row r="866" spans="1:15" s="13" customFormat="1" outlineLevel="1">
      <c r="A866" s="400">
        <v>859</v>
      </c>
      <c r="B866" s="397">
        <v>18232401</v>
      </c>
      <c r="C866" s="109" t="s">
        <v>2303</v>
      </c>
      <c r="D866" s="969">
        <f>+[5]BS!Q866</f>
        <v>0</v>
      </c>
      <c r="E866" s="109"/>
      <c r="F866" s="486"/>
      <c r="G866" s="486"/>
      <c r="H866" s="486"/>
      <c r="I866" s="486"/>
      <c r="J866" s="109"/>
      <c r="K866" s="486"/>
      <c r="L866" s="486"/>
      <c r="M866" s="486"/>
      <c r="N866" s="1153">
        <f t="shared" si="60"/>
        <v>0</v>
      </c>
      <c r="O866" s="1153">
        <f t="shared" si="61"/>
        <v>0</v>
      </c>
    </row>
    <row r="867" spans="1:15" s="13" customFormat="1" outlineLevel="1">
      <c r="A867" s="400">
        <v>860</v>
      </c>
      <c r="B867" s="397">
        <v>18233041</v>
      </c>
      <c r="C867" s="109" t="s">
        <v>1510</v>
      </c>
      <c r="D867" s="969">
        <f>+[5]BS!Q867</f>
        <v>0</v>
      </c>
      <c r="E867" s="109"/>
      <c r="F867" s="486"/>
      <c r="G867" s="486"/>
      <c r="H867" s="486"/>
      <c r="I867" s="486"/>
      <c r="J867" s="109"/>
      <c r="K867" s="486"/>
      <c r="L867" s="486"/>
      <c r="M867" s="486"/>
      <c r="N867" s="1153">
        <f t="shared" si="60"/>
        <v>0</v>
      </c>
      <c r="O867" s="1153">
        <f t="shared" si="61"/>
        <v>0</v>
      </c>
    </row>
    <row r="868" spans="1:15" s="13" customFormat="1" outlineLevel="1">
      <c r="A868" s="400">
        <v>861</v>
      </c>
      <c r="B868" s="397">
        <v>18233051</v>
      </c>
      <c r="C868" s="109" t="s">
        <v>1161</v>
      </c>
      <c r="D868" s="969">
        <f>+[5]BS!Q868</f>
        <v>0</v>
      </c>
      <c r="E868" s="109"/>
      <c r="F868" s="486"/>
      <c r="G868" s="486"/>
      <c r="H868" s="486"/>
      <c r="I868" s="486"/>
      <c r="J868" s="109"/>
      <c r="K868" s="486"/>
      <c r="L868" s="486"/>
      <c r="M868" s="486"/>
      <c r="N868" s="1153">
        <f t="shared" si="60"/>
        <v>0</v>
      </c>
      <c r="O868" s="1153">
        <f t="shared" si="61"/>
        <v>0</v>
      </c>
    </row>
    <row r="869" spans="1:15" s="13" customFormat="1" outlineLevel="1">
      <c r="A869" s="400">
        <v>862</v>
      </c>
      <c r="B869" s="397">
        <v>18233061</v>
      </c>
      <c r="C869" s="109" t="s">
        <v>133</v>
      </c>
      <c r="D869" s="969">
        <f>+[5]BS!Q869</f>
        <v>20000</v>
      </c>
      <c r="E869" s="109"/>
      <c r="F869" s="486">
        <f>+D869</f>
        <v>20000</v>
      </c>
      <c r="G869" s="486"/>
      <c r="H869" s="486"/>
      <c r="I869" s="486"/>
      <c r="J869" s="109"/>
      <c r="K869" s="486"/>
      <c r="L869" s="486"/>
      <c r="M869" s="486"/>
      <c r="N869" s="1153">
        <f t="shared" si="60"/>
        <v>0</v>
      </c>
      <c r="O869" s="1153">
        <f t="shared" si="61"/>
        <v>0</v>
      </c>
    </row>
    <row r="870" spans="1:15" s="13" customFormat="1" outlineLevel="1">
      <c r="A870" s="400">
        <v>863</v>
      </c>
      <c r="B870" s="397">
        <v>18233071</v>
      </c>
      <c r="C870" s="109" t="s">
        <v>1737</v>
      </c>
      <c r="D870" s="969">
        <f>+[5]BS!Q870</f>
        <v>0</v>
      </c>
      <c r="E870" s="109"/>
      <c r="F870" s="486"/>
      <c r="G870" s="486"/>
      <c r="H870" s="486"/>
      <c r="I870" s="486"/>
      <c r="J870" s="109"/>
      <c r="K870" s="486"/>
      <c r="L870" s="486"/>
      <c r="M870" s="486"/>
      <c r="N870" s="1153">
        <f t="shared" si="60"/>
        <v>0</v>
      </c>
      <c r="O870" s="1153">
        <f t="shared" si="61"/>
        <v>0</v>
      </c>
    </row>
    <row r="871" spans="1:15" s="13" customFormat="1" outlineLevel="1">
      <c r="A871" s="400">
        <v>864</v>
      </c>
      <c r="B871" s="397">
        <v>18233081</v>
      </c>
      <c r="C871" s="109" t="s">
        <v>1963</v>
      </c>
      <c r="D871" s="969">
        <f>+[5]BS!Q871</f>
        <v>0</v>
      </c>
      <c r="E871" s="109"/>
      <c r="F871" s="486"/>
      <c r="G871" s="486"/>
      <c r="H871" s="486"/>
      <c r="I871" s="486"/>
      <c r="J871" s="109"/>
      <c r="K871" s="486"/>
      <c r="L871" s="486"/>
      <c r="M871" s="486"/>
      <c r="N871" s="1153">
        <f t="shared" si="60"/>
        <v>0</v>
      </c>
      <c r="O871" s="1153">
        <f t="shared" si="61"/>
        <v>0</v>
      </c>
    </row>
    <row r="872" spans="1:15" s="13" customFormat="1" outlineLevel="1">
      <c r="A872" s="400">
        <v>865</v>
      </c>
      <c r="B872" s="397">
        <v>18233091</v>
      </c>
      <c r="C872" s="109" t="s">
        <v>490</v>
      </c>
      <c r="D872" s="969">
        <f>+[5]BS!Q872</f>
        <v>198092.16</v>
      </c>
      <c r="E872" s="109"/>
      <c r="F872" s="486">
        <f>+D872</f>
        <v>198092.16</v>
      </c>
      <c r="G872" s="486"/>
      <c r="H872" s="486"/>
      <c r="I872" s="486"/>
      <c r="J872" s="109"/>
      <c r="K872" s="486"/>
      <c r="L872" s="486"/>
      <c r="M872" s="486"/>
      <c r="N872" s="1153">
        <f t="shared" si="60"/>
        <v>0</v>
      </c>
      <c r="O872" s="1153">
        <f t="shared" si="61"/>
        <v>0</v>
      </c>
    </row>
    <row r="873" spans="1:15" s="13" customFormat="1" outlineLevel="1">
      <c r="A873" s="400">
        <v>866</v>
      </c>
      <c r="B873" s="397">
        <v>18233101</v>
      </c>
      <c r="C873" s="109" t="s">
        <v>1550</v>
      </c>
      <c r="D873" s="969">
        <f>+[5]BS!Q873</f>
        <v>0</v>
      </c>
      <c r="E873" s="109"/>
      <c r="F873" s="486"/>
      <c r="G873" s="486"/>
      <c r="H873" s="486"/>
      <c r="I873" s="486"/>
      <c r="J873" s="109"/>
      <c r="K873" s="486"/>
      <c r="L873" s="486"/>
      <c r="M873" s="486"/>
      <c r="N873" s="1153">
        <f t="shared" si="60"/>
        <v>0</v>
      </c>
      <c r="O873" s="1153">
        <f t="shared" si="61"/>
        <v>0</v>
      </c>
    </row>
    <row r="874" spans="1:15" s="13" customFormat="1" outlineLevel="1">
      <c r="A874" s="400">
        <v>867</v>
      </c>
      <c r="B874" s="397">
        <v>18233121</v>
      </c>
      <c r="C874" s="109" t="s">
        <v>1751</v>
      </c>
      <c r="D874" s="969">
        <f>+[5]BS!Q874</f>
        <v>0</v>
      </c>
      <c r="E874" s="109"/>
      <c r="F874" s="486"/>
      <c r="G874" s="486"/>
      <c r="H874" s="486"/>
      <c r="I874" s="486"/>
      <c r="J874" s="109"/>
      <c r="K874" s="486"/>
      <c r="L874" s="486"/>
      <c r="M874" s="486"/>
      <c r="N874" s="1153">
        <f t="shared" si="60"/>
        <v>0</v>
      </c>
      <c r="O874" s="1153">
        <f t="shared" si="61"/>
        <v>0</v>
      </c>
    </row>
    <row r="875" spans="1:15" s="13" customFormat="1" outlineLevel="1">
      <c r="A875" s="400">
        <v>868</v>
      </c>
      <c r="B875" s="397">
        <v>18233131</v>
      </c>
      <c r="C875" s="109" t="s">
        <v>470</v>
      </c>
      <c r="D875" s="969">
        <f>+[5]BS!Q875</f>
        <v>0</v>
      </c>
      <c r="E875" s="109"/>
      <c r="F875" s="486"/>
      <c r="G875" s="486"/>
      <c r="H875" s="486"/>
      <c r="I875" s="486"/>
      <c r="J875" s="109"/>
      <c r="K875" s="486"/>
      <c r="L875" s="486"/>
      <c r="M875" s="486"/>
      <c r="N875" s="1153">
        <f t="shared" si="60"/>
        <v>0</v>
      </c>
      <c r="O875" s="1153">
        <f t="shared" si="61"/>
        <v>0</v>
      </c>
    </row>
    <row r="876" spans="1:15" s="13" customFormat="1" outlineLevel="1">
      <c r="A876" s="400">
        <v>869</v>
      </c>
      <c r="B876" s="397">
        <v>18233141</v>
      </c>
      <c r="C876" s="109" t="s">
        <v>892</v>
      </c>
      <c r="D876" s="969">
        <f>+[5]BS!Q876</f>
        <v>0</v>
      </c>
      <c r="E876" s="109"/>
      <c r="F876" s="486"/>
      <c r="G876" s="486"/>
      <c r="H876" s="486"/>
      <c r="I876" s="486"/>
      <c r="J876" s="109"/>
      <c r="K876" s="486"/>
      <c r="L876" s="486"/>
      <c r="M876" s="486"/>
      <c r="N876" s="1153">
        <f t="shared" si="60"/>
        <v>0</v>
      </c>
      <c r="O876" s="1153">
        <f t="shared" si="61"/>
        <v>0</v>
      </c>
    </row>
    <row r="877" spans="1:15" s="13" customFormat="1" outlineLevel="1">
      <c r="A877" s="400">
        <v>870</v>
      </c>
      <c r="B877" s="321">
        <v>18233151</v>
      </c>
      <c r="C877" s="109" t="s">
        <v>960</v>
      </c>
      <c r="D877" s="969">
        <f>+[5]BS!Q877</f>
        <v>0</v>
      </c>
      <c r="E877" s="109"/>
      <c r="F877" s="486"/>
      <c r="G877" s="486"/>
      <c r="H877" s="486"/>
      <c r="I877" s="486"/>
      <c r="J877" s="109"/>
      <c r="K877" s="486"/>
      <c r="L877" s="486"/>
      <c r="M877" s="486"/>
      <c r="N877" s="1153">
        <f t="shared" si="60"/>
        <v>0</v>
      </c>
      <c r="O877" s="1153">
        <f t="shared" si="61"/>
        <v>0</v>
      </c>
    </row>
    <row r="878" spans="1:15" s="13" customFormat="1" outlineLevel="1">
      <c r="A878" s="400">
        <v>871</v>
      </c>
      <c r="B878" s="321">
        <v>18233161</v>
      </c>
      <c r="C878" s="109" t="s">
        <v>961</v>
      </c>
      <c r="D878" s="969">
        <f>+[5]BS!Q878</f>
        <v>0</v>
      </c>
      <c r="E878" s="109"/>
      <c r="F878" s="486"/>
      <c r="G878" s="486"/>
      <c r="H878" s="486"/>
      <c r="I878" s="486"/>
      <c r="J878" s="109"/>
      <c r="K878" s="486"/>
      <c r="L878" s="486"/>
      <c r="M878" s="486"/>
      <c r="N878" s="1153">
        <f t="shared" si="60"/>
        <v>0</v>
      </c>
      <c r="O878" s="1153">
        <f t="shared" si="61"/>
        <v>0</v>
      </c>
    </row>
    <row r="879" spans="1:15" s="13" customFormat="1" outlineLevel="1">
      <c r="A879" s="400">
        <v>872</v>
      </c>
      <c r="B879" s="321">
        <v>18233171</v>
      </c>
      <c r="C879" s="109" t="s">
        <v>962</v>
      </c>
      <c r="D879" s="969">
        <f>+[5]BS!Q879</f>
        <v>0</v>
      </c>
      <c r="E879" s="109"/>
      <c r="F879" s="486"/>
      <c r="G879" s="486"/>
      <c r="H879" s="486"/>
      <c r="I879" s="486"/>
      <c r="J879" s="109"/>
      <c r="K879" s="486"/>
      <c r="L879" s="486"/>
      <c r="M879" s="486"/>
      <c r="N879" s="1153">
        <f t="shared" si="60"/>
        <v>0</v>
      </c>
      <c r="O879" s="1153">
        <f t="shared" si="61"/>
        <v>0</v>
      </c>
    </row>
    <row r="880" spans="1:15" s="13" customFormat="1" outlineLevel="1">
      <c r="A880" s="400">
        <v>873</v>
      </c>
      <c r="B880" s="321">
        <v>18233181</v>
      </c>
      <c r="C880" s="109" t="s">
        <v>960</v>
      </c>
      <c r="D880" s="969">
        <f>+[5]BS!Q880</f>
        <v>0</v>
      </c>
      <c r="E880" s="109"/>
      <c r="F880" s="486"/>
      <c r="G880" s="486"/>
      <c r="H880" s="486"/>
      <c r="I880" s="486"/>
      <c r="J880" s="109"/>
      <c r="K880" s="486"/>
      <c r="L880" s="486"/>
      <c r="M880" s="486"/>
      <c r="N880" s="1153">
        <f t="shared" si="60"/>
        <v>0</v>
      </c>
      <c r="O880" s="1153">
        <f t="shared" si="61"/>
        <v>0</v>
      </c>
    </row>
    <row r="881" spans="1:15" s="13" customFormat="1" outlineLevel="1">
      <c r="A881" s="400">
        <v>874</v>
      </c>
      <c r="B881" s="321">
        <v>18233191</v>
      </c>
      <c r="C881" s="109" t="s">
        <v>961</v>
      </c>
      <c r="D881" s="969">
        <f>+[5]BS!Q881</f>
        <v>0</v>
      </c>
      <c r="E881" s="109"/>
      <c r="F881" s="486"/>
      <c r="G881" s="486"/>
      <c r="H881" s="486"/>
      <c r="I881" s="486"/>
      <c r="J881" s="109"/>
      <c r="K881" s="486"/>
      <c r="L881" s="486"/>
      <c r="M881" s="486"/>
      <c r="N881" s="1153">
        <f t="shared" si="60"/>
        <v>0</v>
      </c>
      <c r="O881" s="1153">
        <f t="shared" si="61"/>
        <v>0</v>
      </c>
    </row>
    <row r="882" spans="1:15" s="13" customFormat="1" outlineLevel="1">
      <c r="A882" s="400">
        <v>875</v>
      </c>
      <c r="B882" s="321">
        <v>18233201</v>
      </c>
      <c r="C882" s="109" t="s">
        <v>1106</v>
      </c>
      <c r="D882" s="969">
        <f>+[5]BS!Q882</f>
        <v>0</v>
      </c>
      <c r="E882" s="109"/>
      <c r="F882" s="486"/>
      <c r="G882" s="486"/>
      <c r="H882" s="486"/>
      <c r="I882" s="486"/>
      <c r="J882" s="109"/>
      <c r="K882" s="486"/>
      <c r="L882" s="486"/>
      <c r="M882" s="486"/>
      <c r="N882" s="1153">
        <f t="shared" si="60"/>
        <v>0</v>
      </c>
      <c r="O882" s="1153">
        <f t="shared" si="61"/>
        <v>0</v>
      </c>
    </row>
    <row r="883" spans="1:15" s="13" customFormat="1" outlineLevel="1">
      <c r="A883" s="400">
        <v>876</v>
      </c>
      <c r="B883" s="321">
        <v>18235521</v>
      </c>
      <c r="C883" s="109" t="s">
        <v>2068</v>
      </c>
      <c r="D883" s="969">
        <f>+[5]BS!Q883</f>
        <v>25799227.879999999</v>
      </c>
      <c r="E883" s="109"/>
      <c r="F883" s="486"/>
      <c r="G883" s="486"/>
      <c r="H883" s="486"/>
      <c r="I883" s="486">
        <f t="shared" ref="I883:I929" si="64">+D883</f>
        <v>25799227.879999999</v>
      </c>
      <c r="J883" s="109"/>
      <c r="K883" s="486">
        <f>I883</f>
        <v>25799227.879999999</v>
      </c>
      <c r="L883" s="486"/>
      <c r="M883" s="486"/>
      <c r="N883" s="1153">
        <f t="shared" si="60"/>
        <v>25799227.879999999</v>
      </c>
      <c r="O883" s="1153">
        <f t="shared" si="61"/>
        <v>0</v>
      </c>
    </row>
    <row r="884" spans="1:15" s="13" customFormat="1" outlineLevel="1">
      <c r="A884" s="400">
        <v>877</v>
      </c>
      <c r="B884" s="321">
        <v>18235531</v>
      </c>
      <c r="C884" s="109" t="s">
        <v>2067</v>
      </c>
      <c r="D884" s="969">
        <f>+[5]BS!Q884</f>
        <v>0</v>
      </c>
      <c r="E884" s="109"/>
      <c r="F884" s="486"/>
      <c r="G884" s="486"/>
      <c r="H884" s="486"/>
      <c r="I884" s="486">
        <f t="shared" si="64"/>
        <v>0</v>
      </c>
      <c r="J884" s="109"/>
      <c r="K884" s="486">
        <f t="shared" ref="K884:K891" si="65">I884</f>
        <v>0</v>
      </c>
      <c r="L884" s="486"/>
      <c r="M884" s="486"/>
      <c r="N884" s="1153">
        <f t="shared" si="60"/>
        <v>0</v>
      </c>
      <c r="O884" s="1153">
        <f t="shared" si="61"/>
        <v>0</v>
      </c>
    </row>
    <row r="885" spans="1:15" s="13" customFormat="1" outlineLevel="1">
      <c r="A885" s="400">
        <v>878</v>
      </c>
      <c r="B885" s="397">
        <v>18236021</v>
      </c>
      <c r="C885" s="109" t="s">
        <v>720</v>
      </c>
      <c r="D885" s="969">
        <f>+[5]BS!Q885</f>
        <v>15256064.069999995</v>
      </c>
      <c r="E885" s="109"/>
      <c r="F885" s="486"/>
      <c r="G885" s="486"/>
      <c r="H885" s="486"/>
      <c r="I885" s="486">
        <f t="shared" si="64"/>
        <v>15256064.069999995</v>
      </c>
      <c r="J885" s="109"/>
      <c r="K885" s="486">
        <f t="shared" si="65"/>
        <v>15256064.069999995</v>
      </c>
      <c r="L885" s="486"/>
      <c r="M885" s="486"/>
      <c r="N885" s="1153">
        <f t="shared" si="60"/>
        <v>15256064.069999995</v>
      </c>
      <c r="O885" s="1153">
        <f t="shared" si="61"/>
        <v>0</v>
      </c>
    </row>
    <row r="886" spans="1:15" s="13" customFormat="1" outlineLevel="1">
      <c r="A886" s="400">
        <v>879</v>
      </c>
      <c r="B886" s="397">
        <v>18236022</v>
      </c>
      <c r="C886" s="109" t="s">
        <v>1236</v>
      </c>
      <c r="D886" s="969">
        <f>+[5]BS!Q886</f>
        <v>0</v>
      </c>
      <c r="E886" s="109"/>
      <c r="F886" s="486"/>
      <c r="G886" s="486"/>
      <c r="H886" s="486"/>
      <c r="I886" s="486">
        <f t="shared" si="64"/>
        <v>0</v>
      </c>
      <c r="J886" s="109"/>
      <c r="K886" s="486">
        <f t="shared" si="65"/>
        <v>0</v>
      </c>
      <c r="L886" s="486"/>
      <c r="M886" s="486"/>
      <c r="N886" s="1153">
        <f t="shared" si="60"/>
        <v>0</v>
      </c>
      <c r="O886" s="1153">
        <f t="shared" si="61"/>
        <v>0</v>
      </c>
    </row>
    <row r="887" spans="1:15" s="13" customFormat="1" outlineLevel="1">
      <c r="A887" s="400">
        <v>880</v>
      </c>
      <c r="B887" s="397">
        <v>18236031</v>
      </c>
      <c r="C887" s="109" t="s">
        <v>1187</v>
      </c>
      <c r="D887" s="969">
        <f>+[5]BS!Q887</f>
        <v>2873005.7599999993</v>
      </c>
      <c r="E887" s="109"/>
      <c r="F887" s="486"/>
      <c r="G887" s="486"/>
      <c r="H887" s="486"/>
      <c r="I887" s="486">
        <f t="shared" si="64"/>
        <v>2873005.7599999993</v>
      </c>
      <c r="J887" s="109"/>
      <c r="K887" s="486">
        <f t="shared" si="65"/>
        <v>2873005.7599999993</v>
      </c>
      <c r="L887" s="486"/>
      <c r="M887" s="486"/>
      <c r="N887" s="1153">
        <f t="shared" si="60"/>
        <v>2873005.7599999993</v>
      </c>
      <c r="O887" s="1153">
        <f t="shared" si="61"/>
        <v>0</v>
      </c>
    </row>
    <row r="888" spans="1:15" s="13" customFormat="1" outlineLevel="1">
      <c r="A888" s="400">
        <v>881</v>
      </c>
      <c r="B888" s="397">
        <v>18236041</v>
      </c>
      <c r="C888" s="109" t="s">
        <v>721</v>
      </c>
      <c r="D888" s="969">
        <f>+[5]BS!Q888</f>
        <v>-228709.77</v>
      </c>
      <c r="E888" s="109"/>
      <c r="F888" s="486"/>
      <c r="G888" s="486"/>
      <c r="H888" s="486"/>
      <c r="I888" s="486">
        <f t="shared" si="64"/>
        <v>-228709.77</v>
      </c>
      <c r="J888" s="109"/>
      <c r="K888" s="486">
        <f t="shared" si="65"/>
        <v>-228709.77</v>
      </c>
      <c r="L888" s="486"/>
      <c r="M888" s="486"/>
      <c r="N888" s="1153">
        <f t="shared" si="60"/>
        <v>-228709.77</v>
      </c>
      <c r="O888" s="1153">
        <f t="shared" si="61"/>
        <v>0</v>
      </c>
    </row>
    <row r="889" spans="1:15" s="13" customFormat="1" outlineLevel="1">
      <c r="A889" s="400">
        <v>882</v>
      </c>
      <c r="B889" s="397">
        <v>18236051</v>
      </c>
      <c r="C889" s="109" t="s">
        <v>836</v>
      </c>
      <c r="D889" s="969">
        <f>+[5]BS!Q889</f>
        <v>107024.51</v>
      </c>
      <c r="E889" s="109"/>
      <c r="F889" s="486"/>
      <c r="G889" s="486"/>
      <c r="H889" s="486"/>
      <c r="I889" s="486">
        <f t="shared" si="64"/>
        <v>107024.51</v>
      </c>
      <c r="J889" s="109"/>
      <c r="K889" s="486">
        <f t="shared" si="65"/>
        <v>107024.51</v>
      </c>
      <c r="L889" s="486"/>
      <c r="M889" s="486"/>
      <c r="N889" s="1153">
        <f t="shared" si="60"/>
        <v>107024.51</v>
      </c>
      <c r="O889" s="1153">
        <f t="shared" si="61"/>
        <v>0</v>
      </c>
    </row>
    <row r="890" spans="1:15" s="13" customFormat="1" outlineLevel="1">
      <c r="A890" s="400">
        <v>883</v>
      </c>
      <c r="B890" s="397">
        <v>18236061</v>
      </c>
      <c r="C890" s="109" t="s">
        <v>629</v>
      </c>
      <c r="D890" s="969">
        <f>+[5]BS!Q890</f>
        <v>1031542.8499999997</v>
      </c>
      <c r="E890" s="109"/>
      <c r="F890" s="486"/>
      <c r="G890" s="486"/>
      <c r="H890" s="486"/>
      <c r="I890" s="486">
        <f t="shared" si="64"/>
        <v>1031542.8499999997</v>
      </c>
      <c r="J890" s="109"/>
      <c r="K890" s="486">
        <f t="shared" si="65"/>
        <v>1031542.8499999997</v>
      </c>
      <c r="L890" s="486"/>
      <c r="M890" s="486"/>
      <c r="N890" s="1153">
        <f t="shared" si="60"/>
        <v>1031542.8499999997</v>
      </c>
      <c r="O890" s="1153">
        <f t="shared" si="61"/>
        <v>0</v>
      </c>
    </row>
    <row r="891" spans="1:15" s="13" customFormat="1" outlineLevel="1">
      <c r="A891" s="400">
        <v>884</v>
      </c>
      <c r="B891" s="397">
        <v>18236071</v>
      </c>
      <c r="C891" s="109" t="s">
        <v>630</v>
      </c>
      <c r="D891" s="969">
        <f>+[5]BS!Q891</f>
        <v>671052.84</v>
      </c>
      <c r="E891" s="109"/>
      <c r="F891" s="486"/>
      <c r="G891" s="486"/>
      <c r="H891" s="486"/>
      <c r="I891" s="486">
        <f t="shared" si="64"/>
        <v>671052.84</v>
      </c>
      <c r="J891" s="109"/>
      <c r="K891" s="486">
        <f t="shared" si="65"/>
        <v>671052.84</v>
      </c>
      <c r="L891" s="486"/>
      <c r="M891" s="486"/>
      <c r="N891" s="1153">
        <f t="shared" si="60"/>
        <v>671052.84</v>
      </c>
      <c r="O891" s="1153">
        <f t="shared" si="61"/>
        <v>0</v>
      </c>
    </row>
    <row r="892" spans="1:15" s="13" customFormat="1" outlineLevel="1">
      <c r="A892" s="400">
        <v>885</v>
      </c>
      <c r="B892" s="397">
        <v>18236081</v>
      </c>
      <c r="C892" s="109" t="s">
        <v>1260</v>
      </c>
      <c r="D892" s="969">
        <f>+[5]BS!Q892</f>
        <v>0</v>
      </c>
      <c r="E892" s="109"/>
      <c r="F892" s="486"/>
      <c r="G892" s="486"/>
      <c r="H892" s="486"/>
      <c r="I892" s="486">
        <f t="shared" si="64"/>
        <v>0</v>
      </c>
      <c r="J892" s="109"/>
      <c r="K892" s="486"/>
      <c r="L892" s="486"/>
      <c r="M892" s="486"/>
      <c r="N892" s="1153">
        <f t="shared" si="60"/>
        <v>0</v>
      </c>
      <c r="O892" s="1153">
        <f t="shared" si="61"/>
        <v>0</v>
      </c>
    </row>
    <row r="893" spans="1:15" s="13" customFormat="1" outlineLevel="1">
      <c r="A893" s="400">
        <v>886</v>
      </c>
      <c r="B893" s="397">
        <v>18236091</v>
      </c>
      <c r="C893" s="109" t="s">
        <v>1473</v>
      </c>
      <c r="D893" s="969">
        <f>+[5]BS!Q893</f>
        <v>-100555.30000000003</v>
      </c>
      <c r="E893" s="109"/>
      <c r="F893" s="486"/>
      <c r="G893" s="486"/>
      <c r="H893" s="486"/>
      <c r="I893" s="486">
        <f t="shared" si="64"/>
        <v>-100555.30000000003</v>
      </c>
      <c r="J893" s="109"/>
      <c r="K893" s="486">
        <f>I893</f>
        <v>-100555.30000000003</v>
      </c>
      <c r="L893" s="486"/>
      <c r="M893" s="486"/>
      <c r="N893" s="1153">
        <f t="shared" si="60"/>
        <v>-100555.30000000003</v>
      </c>
      <c r="O893" s="1153">
        <f t="shared" si="61"/>
        <v>0</v>
      </c>
    </row>
    <row r="894" spans="1:15" s="13" customFormat="1" outlineLevel="1">
      <c r="A894" s="400">
        <v>887</v>
      </c>
      <c r="B894" s="397">
        <v>18236101</v>
      </c>
      <c r="C894" s="109" t="s">
        <v>1508</v>
      </c>
      <c r="D894" s="969">
        <f>+[5]BS!Q894</f>
        <v>3769772.4699999993</v>
      </c>
      <c r="E894" s="109"/>
      <c r="F894" s="486"/>
      <c r="G894" s="486"/>
      <c r="H894" s="486"/>
      <c r="I894" s="486">
        <f t="shared" si="64"/>
        <v>3769772.4699999993</v>
      </c>
      <c r="J894" s="109"/>
      <c r="K894" s="486">
        <f t="shared" ref="K894:K895" si="66">I894</f>
        <v>3769772.4699999993</v>
      </c>
      <c r="L894" s="486"/>
      <c r="M894" s="486"/>
      <c r="N894" s="1153">
        <f t="shared" si="60"/>
        <v>3769772.4699999993</v>
      </c>
      <c r="O894" s="1153">
        <f t="shared" si="61"/>
        <v>0</v>
      </c>
    </row>
    <row r="895" spans="1:15" s="13" customFormat="1" outlineLevel="1">
      <c r="A895" s="400">
        <v>888</v>
      </c>
      <c r="B895" s="397">
        <v>18236111</v>
      </c>
      <c r="C895" s="109" t="s">
        <v>3039</v>
      </c>
      <c r="D895" s="969">
        <f>+[5]BS!Q895</f>
        <v>-2066473.7220833332</v>
      </c>
      <c r="E895" s="109"/>
      <c r="F895" s="486"/>
      <c r="G895" s="486"/>
      <c r="H895" s="486"/>
      <c r="I895" s="486">
        <f t="shared" si="64"/>
        <v>-2066473.7220833332</v>
      </c>
      <c r="J895" s="109"/>
      <c r="K895" s="486">
        <f t="shared" si="66"/>
        <v>-2066473.7220833332</v>
      </c>
      <c r="L895" s="486"/>
      <c r="M895" s="486"/>
      <c r="N895" s="1153">
        <f t="shared" si="60"/>
        <v>-2066473.7220833332</v>
      </c>
      <c r="O895" s="1153">
        <f t="shared" si="61"/>
        <v>0</v>
      </c>
    </row>
    <row r="896" spans="1:15" s="13" customFormat="1" outlineLevel="1">
      <c r="A896" s="400">
        <v>889</v>
      </c>
      <c r="B896" s="397">
        <v>18236612</v>
      </c>
      <c r="C896" s="109" t="s">
        <v>716</v>
      </c>
      <c r="D896" s="969">
        <f>+[5]BS!Q896</f>
        <v>0</v>
      </c>
      <c r="E896" s="109"/>
      <c r="F896" s="486"/>
      <c r="G896" s="486"/>
      <c r="H896" s="486"/>
      <c r="I896" s="486">
        <f t="shared" si="64"/>
        <v>0</v>
      </c>
      <c r="J896" s="109"/>
      <c r="K896" s="486"/>
      <c r="L896" s="486"/>
      <c r="M896" s="486"/>
      <c r="N896" s="1153">
        <f t="shared" si="60"/>
        <v>0</v>
      </c>
      <c r="O896" s="1153">
        <f t="shared" si="61"/>
        <v>0</v>
      </c>
    </row>
    <row r="897" spans="1:15" s="13" customFormat="1" outlineLevel="1">
      <c r="A897" s="400">
        <v>890</v>
      </c>
      <c r="B897" s="397">
        <v>18236812</v>
      </c>
      <c r="C897" s="109" t="s">
        <v>1275</v>
      </c>
      <c r="D897" s="969">
        <f>+[5]BS!Q897</f>
        <v>0</v>
      </c>
      <c r="E897" s="109"/>
      <c r="F897" s="486"/>
      <c r="G897" s="486"/>
      <c r="H897" s="486"/>
      <c r="I897" s="486">
        <f t="shared" si="64"/>
        <v>0</v>
      </c>
      <c r="J897" s="109"/>
      <c r="K897" s="486"/>
      <c r="L897" s="486"/>
      <c r="M897" s="486"/>
      <c r="N897" s="1153">
        <f t="shared" si="60"/>
        <v>0</v>
      </c>
      <c r="O897" s="1153">
        <f t="shared" si="61"/>
        <v>0</v>
      </c>
    </row>
    <row r="898" spans="1:15" s="13" customFormat="1" outlineLevel="1">
      <c r="A898" s="400">
        <v>891</v>
      </c>
      <c r="B898" s="397">
        <v>18237112</v>
      </c>
      <c r="C898" s="109" t="s">
        <v>677</v>
      </c>
      <c r="D898" s="969">
        <f>+[5]BS!Q898</f>
        <v>280448.88625000004</v>
      </c>
      <c r="E898" s="109"/>
      <c r="F898" s="486"/>
      <c r="G898" s="486"/>
      <c r="H898" s="486"/>
      <c r="I898" s="486">
        <f t="shared" si="64"/>
        <v>280448.88625000004</v>
      </c>
      <c r="J898" s="109"/>
      <c r="K898" s="486"/>
      <c r="L898" s="486"/>
      <c r="M898" s="486">
        <f>I898</f>
        <v>280448.88625000004</v>
      </c>
      <c r="N898" s="1153">
        <f t="shared" si="60"/>
        <v>280448.88625000004</v>
      </c>
      <c r="O898" s="1153">
        <f t="shared" si="61"/>
        <v>0</v>
      </c>
    </row>
    <row r="899" spans="1:15" s="13" customFormat="1" outlineLevel="1">
      <c r="A899" s="400">
        <v>892</v>
      </c>
      <c r="B899" s="397">
        <v>18237122</v>
      </c>
      <c r="C899" s="109" t="s">
        <v>1018</v>
      </c>
      <c r="D899" s="969">
        <f>+[5]BS!Q899</f>
        <v>169602.12999999998</v>
      </c>
      <c r="E899" s="109"/>
      <c r="F899" s="486"/>
      <c r="G899" s="486"/>
      <c r="H899" s="486"/>
      <c r="I899" s="486">
        <f t="shared" si="64"/>
        <v>169602.12999999998</v>
      </c>
      <c r="J899" s="109"/>
      <c r="K899" s="486"/>
      <c r="L899" s="486"/>
      <c r="M899" s="486">
        <f t="shared" ref="M899:M902" si="67">I899</f>
        <v>169602.12999999998</v>
      </c>
      <c r="N899" s="1153">
        <f t="shared" si="60"/>
        <v>169602.12999999998</v>
      </c>
      <c r="O899" s="1153">
        <f t="shared" si="61"/>
        <v>0</v>
      </c>
    </row>
    <row r="900" spans="1:15" s="13" customFormat="1" outlineLevel="1">
      <c r="A900" s="400">
        <v>893</v>
      </c>
      <c r="B900" s="566">
        <v>18237132</v>
      </c>
      <c r="C900" s="1260" t="s">
        <v>1593</v>
      </c>
      <c r="D900" s="969">
        <f>+[5]BS!Q900</f>
        <v>133750.42999999996</v>
      </c>
      <c r="E900" s="109"/>
      <c r="F900" s="486"/>
      <c r="G900" s="486"/>
      <c r="H900" s="486"/>
      <c r="I900" s="486">
        <f t="shared" si="64"/>
        <v>133750.42999999996</v>
      </c>
      <c r="J900" s="109"/>
      <c r="K900" s="486"/>
      <c r="L900" s="486"/>
      <c r="M900" s="486">
        <f t="shared" si="67"/>
        <v>133750.42999999996</v>
      </c>
      <c r="N900" s="1153">
        <f t="shared" si="60"/>
        <v>133750.42999999996</v>
      </c>
      <c r="O900" s="1153">
        <f t="shared" si="61"/>
        <v>0</v>
      </c>
    </row>
    <row r="901" spans="1:15" s="13" customFormat="1" outlineLevel="1">
      <c r="A901" s="400">
        <v>894</v>
      </c>
      <c r="B901" s="566">
        <v>18237142</v>
      </c>
      <c r="C901" s="1260" t="s">
        <v>1594</v>
      </c>
      <c r="D901" s="969">
        <f>+[5]BS!Q901</f>
        <v>53995.63</v>
      </c>
      <c r="E901" s="109"/>
      <c r="F901" s="486"/>
      <c r="G901" s="486"/>
      <c r="H901" s="486"/>
      <c r="I901" s="486">
        <f t="shared" si="64"/>
        <v>53995.63</v>
      </c>
      <c r="J901" s="109"/>
      <c r="K901" s="486"/>
      <c r="L901" s="486"/>
      <c r="M901" s="486">
        <f t="shared" si="67"/>
        <v>53995.63</v>
      </c>
      <c r="N901" s="1153">
        <f t="shared" si="60"/>
        <v>53995.63</v>
      </c>
      <c r="O901" s="1153">
        <f t="shared" si="61"/>
        <v>0</v>
      </c>
    </row>
    <row r="902" spans="1:15" s="13" customFormat="1" outlineLevel="1">
      <c r="A902" s="400">
        <v>895</v>
      </c>
      <c r="B902" s="566">
        <v>18237152</v>
      </c>
      <c r="C902" s="1260" t="s">
        <v>1595</v>
      </c>
      <c r="D902" s="969">
        <f>+[5]BS!Q902</f>
        <v>67987.449999999983</v>
      </c>
      <c r="E902" s="109"/>
      <c r="F902" s="486"/>
      <c r="G902" s="486"/>
      <c r="H902" s="486"/>
      <c r="I902" s="486">
        <f t="shared" si="64"/>
        <v>67987.449999999983</v>
      </c>
      <c r="J902" s="109"/>
      <c r="K902" s="486"/>
      <c r="L902" s="486"/>
      <c r="M902" s="486">
        <f t="shared" si="67"/>
        <v>67987.449999999983</v>
      </c>
      <c r="N902" s="1153">
        <f t="shared" si="60"/>
        <v>67987.449999999983</v>
      </c>
      <c r="O902" s="1153">
        <f t="shared" si="61"/>
        <v>0</v>
      </c>
    </row>
    <row r="903" spans="1:15" s="13" customFormat="1" outlineLevel="1">
      <c r="A903" s="400">
        <v>896</v>
      </c>
      <c r="B903" s="397">
        <v>18238001</v>
      </c>
      <c r="C903" s="109" t="s">
        <v>820</v>
      </c>
      <c r="D903" s="969">
        <f>+[5]BS!Q903</f>
        <v>0</v>
      </c>
      <c r="E903" s="109"/>
      <c r="F903" s="486"/>
      <c r="G903" s="486"/>
      <c r="H903" s="486"/>
      <c r="I903" s="486">
        <f t="shared" si="64"/>
        <v>0</v>
      </c>
      <c r="J903" s="109"/>
      <c r="K903" s="486"/>
      <c r="L903" s="486"/>
      <c r="M903" s="486"/>
      <c r="N903" s="1153">
        <f t="shared" si="60"/>
        <v>0</v>
      </c>
      <c r="O903" s="1153">
        <f t="shared" si="61"/>
        <v>0</v>
      </c>
    </row>
    <row r="904" spans="1:15" s="13" customFormat="1" outlineLevel="1">
      <c r="A904" s="400">
        <v>897</v>
      </c>
      <c r="B904" s="397">
        <v>18238002</v>
      </c>
      <c r="C904" s="109" t="s">
        <v>57</v>
      </c>
      <c r="D904" s="969">
        <f>+[5]BS!Q904</f>
        <v>0</v>
      </c>
      <c r="E904" s="109"/>
      <c r="F904" s="486"/>
      <c r="G904" s="486"/>
      <c r="H904" s="486"/>
      <c r="I904" s="486">
        <f t="shared" si="64"/>
        <v>0</v>
      </c>
      <c r="J904" s="109"/>
      <c r="K904" s="486"/>
      <c r="L904" s="486"/>
      <c r="M904" s="486"/>
      <c r="N904" s="1153">
        <f t="shared" si="60"/>
        <v>0</v>
      </c>
      <c r="O904" s="1153">
        <f t="shared" si="61"/>
        <v>0</v>
      </c>
    </row>
    <row r="905" spans="1:15" s="13" customFormat="1" outlineLevel="1">
      <c r="A905" s="400">
        <v>898</v>
      </c>
      <c r="B905" s="397">
        <v>18238003</v>
      </c>
      <c r="C905" s="109" t="s">
        <v>821</v>
      </c>
      <c r="D905" s="969">
        <f>+[5]BS!Q905</f>
        <v>0</v>
      </c>
      <c r="E905" s="109"/>
      <c r="F905" s="486"/>
      <c r="G905" s="486"/>
      <c r="H905" s="486"/>
      <c r="I905" s="486">
        <f t="shared" si="64"/>
        <v>0</v>
      </c>
      <c r="J905" s="109"/>
      <c r="K905" s="486"/>
      <c r="L905" s="486"/>
      <c r="M905" s="486"/>
      <c r="N905" s="1153">
        <f t="shared" ref="N905:N968" si="68">SUM(K905:M905)</f>
        <v>0</v>
      </c>
      <c r="O905" s="1153">
        <f t="shared" ref="O905:O968" si="69">N905-I905</f>
        <v>0</v>
      </c>
    </row>
    <row r="906" spans="1:15" s="13" customFormat="1" outlineLevel="1">
      <c r="A906" s="400">
        <v>899</v>
      </c>
      <c r="B906" s="397">
        <v>18238011</v>
      </c>
      <c r="C906" s="109" t="s">
        <v>5</v>
      </c>
      <c r="D906" s="969">
        <f>+[5]BS!Q906</f>
        <v>0</v>
      </c>
      <c r="E906" s="109"/>
      <c r="F906" s="486"/>
      <c r="G906" s="486"/>
      <c r="H906" s="486"/>
      <c r="I906" s="486">
        <f t="shared" si="64"/>
        <v>0</v>
      </c>
      <c r="J906" s="109"/>
      <c r="K906" s="486"/>
      <c r="L906" s="486"/>
      <c r="M906" s="486"/>
      <c r="N906" s="1153">
        <f t="shared" si="68"/>
        <v>0</v>
      </c>
      <c r="O906" s="1153">
        <f t="shared" si="69"/>
        <v>0</v>
      </c>
    </row>
    <row r="907" spans="1:15" s="13" customFormat="1" outlineLevel="1">
      <c r="A907" s="400">
        <v>900</v>
      </c>
      <c r="B907" s="397">
        <v>18238021</v>
      </c>
      <c r="C907" s="109" t="s">
        <v>6</v>
      </c>
      <c r="D907" s="969">
        <f>+[5]BS!Q907</f>
        <v>0</v>
      </c>
      <c r="E907" s="109"/>
      <c r="F907" s="486"/>
      <c r="G907" s="486"/>
      <c r="H907" s="486"/>
      <c r="I907" s="486">
        <f t="shared" si="64"/>
        <v>0</v>
      </c>
      <c r="J907" s="109"/>
      <c r="K907" s="486"/>
      <c r="L907" s="486"/>
      <c r="M907" s="486"/>
      <c r="N907" s="1153">
        <f t="shared" si="68"/>
        <v>0</v>
      </c>
      <c r="O907" s="1153">
        <f t="shared" si="69"/>
        <v>0</v>
      </c>
    </row>
    <row r="908" spans="1:15" s="13" customFormat="1" outlineLevel="1">
      <c r="A908" s="400">
        <v>901</v>
      </c>
      <c r="B908" s="397">
        <v>18238031</v>
      </c>
      <c r="C908" s="109" t="s">
        <v>2829</v>
      </c>
      <c r="D908" s="969">
        <f>+[5]BS!Q908</f>
        <v>10228552.124166666</v>
      </c>
      <c r="E908" s="109"/>
      <c r="F908" s="486"/>
      <c r="G908" s="486"/>
      <c r="H908" s="486"/>
      <c r="I908" s="486">
        <f t="shared" si="64"/>
        <v>10228552.124166666</v>
      </c>
      <c r="J908" s="109"/>
      <c r="K908" s="486">
        <f>I908</f>
        <v>10228552.124166666</v>
      </c>
      <c r="L908" s="486"/>
      <c r="M908" s="486"/>
      <c r="N908" s="1153">
        <f t="shared" si="68"/>
        <v>10228552.124166666</v>
      </c>
      <c r="O908" s="1153">
        <f t="shared" si="69"/>
        <v>0</v>
      </c>
    </row>
    <row r="909" spans="1:15" s="13" customFormat="1" outlineLevel="1">
      <c r="A909" s="400">
        <v>902</v>
      </c>
      <c r="B909" s="397">
        <v>18238032</v>
      </c>
      <c r="C909" s="109" t="s">
        <v>2830</v>
      </c>
      <c r="D909" s="969">
        <f>+[5]BS!Q909</f>
        <v>3781690.7041666661</v>
      </c>
      <c r="E909" s="109"/>
      <c r="F909" s="486"/>
      <c r="G909" s="486"/>
      <c r="H909" s="486"/>
      <c r="I909" s="486">
        <f t="shared" si="64"/>
        <v>3781690.7041666661</v>
      </c>
      <c r="J909" s="109"/>
      <c r="K909" s="486"/>
      <c r="L909" s="486">
        <f>I909</f>
        <v>3781690.7041666661</v>
      </c>
      <c r="M909" s="486"/>
      <c r="N909" s="1153">
        <f t="shared" si="68"/>
        <v>3781690.7041666661</v>
      </c>
      <c r="O909" s="1153">
        <f t="shared" si="69"/>
        <v>0</v>
      </c>
    </row>
    <row r="910" spans="1:15" s="13" customFormat="1" outlineLevel="1">
      <c r="A910" s="400">
        <v>903</v>
      </c>
      <c r="B910" s="397">
        <v>18238041</v>
      </c>
      <c r="C910" s="109" t="s">
        <v>2831</v>
      </c>
      <c r="D910" s="969">
        <f>+[5]BS!Q910</f>
        <v>21811126.333333332</v>
      </c>
      <c r="E910" s="109"/>
      <c r="F910" s="486"/>
      <c r="G910" s="486"/>
      <c r="H910" s="486"/>
      <c r="I910" s="486">
        <f t="shared" si="64"/>
        <v>21811126.333333332</v>
      </c>
      <c r="J910" s="109"/>
      <c r="K910" s="486">
        <f>I910</f>
        <v>21811126.333333332</v>
      </c>
      <c r="L910" s="486"/>
      <c r="M910" s="486"/>
      <c r="N910" s="1153">
        <f t="shared" si="68"/>
        <v>21811126.333333332</v>
      </c>
      <c r="O910" s="1153">
        <f t="shared" si="69"/>
        <v>0</v>
      </c>
    </row>
    <row r="911" spans="1:15" s="13" customFormat="1" outlineLevel="1">
      <c r="A911" s="400">
        <v>904</v>
      </c>
      <c r="B911" s="397">
        <v>18238042</v>
      </c>
      <c r="C911" s="109" t="s">
        <v>2832</v>
      </c>
      <c r="D911" s="969">
        <f>+[5]BS!Q911</f>
        <v>7331839.958333333</v>
      </c>
      <c r="E911" s="109"/>
      <c r="F911" s="486"/>
      <c r="G911" s="486"/>
      <c r="H911" s="486"/>
      <c r="I911" s="486">
        <f t="shared" si="64"/>
        <v>7331839.958333333</v>
      </c>
      <c r="J911" s="109"/>
      <c r="K911" s="486"/>
      <c r="L911" s="486">
        <f>I911</f>
        <v>7331839.958333333</v>
      </c>
      <c r="M911" s="486"/>
      <c r="N911" s="1153">
        <f t="shared" si="68"/>
        <v>7331839.958333333</v>
      </c>
      <c r="O911" s="1153">
        <f t="shared" si="69"/>
        <v>0</v>
      </c>
    </row>
    <row r="912" spans="1:15" s="13" customFormat="1" outlineLevel="1">
      <c r="A912" s="400">
        <v>905</v>
      </c>
      <c r="B912" s="397">
        <v>18238141</v>
      </c>
      <c r="C912" s="321" t="s">
        <v>2839</v>
      </c>
      <c r="D912" s="969">
        <f>+[5]BS!Q912</f>
        <v>23955040.440000001</v>
      </c>
      <c r="E912" s="109"/>
      <c r="F912" s="486"/>
      <c r="G912" s="486"/>
      <c r="H912" s="486"/>
      <c r="I912" s="486">
        <f t="shared" si="64"/>
        <v>23955040.440000001</v>
      </c>
      <c r="J912" s="109"/>
      <c r="K912" s="486">
        <f>I912</f>
        <v>23955040.440000001</v>
      </c>
      <c r="L912" s="486"/>
      <c r="M912" s="486"/>
      <c r="N912" s="1153">
        <f t="shared" si="68"/>
        <v>23955040.440000001</v>
      </c>
      <c r="O912" s="1153">
        <f t="shared" si="69"/>
        <v>0</v>
      </c>
    </row>
    <row r="913" spans="1:15" s="13" customFormat="1" outlineLevel="1">
      <c r="A913" s="400">
        <v>906</v>
      </c>
      <c r="B913" s="397">
        <v>18238142</v>
      </c>
      <c r="C913" s="321" t="s">
        <v>2840</v>
      </c>
      <c r="D913" s="969">
        <f>+[5]BS!Q913</f>
        <v>56723957.899166666</v>
      </c>
      <c r="E913" s="109"/>
      <c r="F913" s="486"/>
      <c r="G913" s="486"/>
      <c r="H913" s="486"/>
      <c r="I913" s="486">
        <f t="shared" si="64"/>
        <v>56723957.899166666</v>
      </c>
      <c r="J913" s="109"/>
      <c r="K913" s="486"/>
      <c r="L913" s="486">
        <f>I913</f>
        <v>56723957.899166666</v>
      </c>
      <c r="M913" s="486"/>
      <c r="N913" s="1153">
        <f t="shared" si="68"/>
        <v>56723957.899166666</v>
      </c>
      <c r="O913" s="1153">
        <f t="shared" si="69"/>
        <v>0</v>
      </c>
    </row>
    <row r="914" spans="1:15" s="13" customFormat="1" outlineLevel="1">
      <c r="A914" s="400">
        <v>907</v>
      </c>
      <c r="B914" s="397">
        <v>18238151</v>
      </c>
      <c r="C914" s="321" t="s">
        <v>2841</v>
      </c>
      <c r="D914" s="969">
        <f>+[5]BS!Q914</f>
        <v>7881816.6462499993</v>
      </c>
      <c r="E914" s="109"/>
      <c r="F914" s="486"/>
      <c r="G914" s="486"/>
      <c r="H914" s="486"/>
      <c r="I914" s="486">
        <f t="shared" si="64"/>
        <v>7881816.6462499993</v>
      </c>
      <c r="J914" s="109"/>
      <c r="K914" s="486">
        <f>I914</f>
        <v>7881816.6462499993</v>
      </c>
      <c r="L914" s="486"/>
      <c r="M914" s="486"/>
      <c r="N914" s="1153">
        <f t="shared" si="68"/>
        <v>7881816.6462499993</v>
      </c>
      <c r="O914" s="1153">
        <f t="shared" si="69"/>
        <v>0</v>
      </c>
    </row>
    <row r="915" spans="1:15" s="13" customFormat="1" outlineLevel="1">
      <c r="A915" s="400">
        <v>908</v>
      </c>
      <c r="B915" s="397">
        <v>18238152</v>
      </c>
      <c r="C915" s="321" t="s">
        <v>2842</v>
      </c>
      <c r="D915" s="969">
        <f>+[5]BS!Q915</f>
        <v>11142703.620833334</v>
      </c>
      <c r="E915" s="109"/>
      <c r="F915" s="486"/>
      <c r="G915" s="486"/>
      <c r="H915" s="486"/>
      <c r="I915" s="486">
        <f t="shared" si="64"/>
        <v>11142703.620833334</v>
      </c>
      <c r="J915" s="109"/>
      <c r="K915" s="486"/>
      <c r="L915" s="486">
        <f>I915</f>
        <v>11142703.620833334</v>
      </c>
      <c r="M915" s="486"/>
      <c r="N915" s="1153">
        <f t="shared" si="68"/>
        <v>11142703.620833334</v>
      </c>
      <c r="O915" s="1153">
        <f t="shared" si="69"/>
        <v>0</v>
      </c>
    </row>
    <row r="916" spans="1:15" s="13" customFormat="1" outlineLevel="1">
      <c r="A916" s="400">
        <v>909</v>
      </c>
      <c r="B916" s="397">
        <v>18238161</v>
      </c>
      <c r="C916" s="321" t="s">
        <v>2843</v>
      </c>
      <c r="D916" s="969">
        <f>+[5]BS!Q916</f>
        <v>721870.09958333336</v>
      </c>
      <c r="E916" s="109"/>
      <c r="F916" s="486"/>
      <c r="G916" s="486"/>
      <c r="H916" s="486"/>
      <c r="I916" s="486">
        <f t="shared" si="64"/>
        <v>721870.09958333336</v>
      </c>
      <c r="J916" s="109"/>
      <c r="K916" s="486">
        <f>I916</f>
        <v>721870.09958333336</v>
      </c>
      <c r="L916" s="486"/>
      <c r="M916" s="486"/>
      <c r="N916" s="1153">
        <f t="shared" si="68"/>
        <v>721870.09958333336</v>
      </c>
      <c r="O916" s="1153">
        <f t="shared" si="69"/>
        <v>0</v>
      </c>
    </row>
    <row r="917" spans="1:15" s="13" customFormat="1" outlineLevel="1">
      <c r="A917" s="400">
        <v>910</v>
      </c>
      <c r="B917" s="397">
        <v>18238162</v>
      </c>
      <c r="C917" s="321" t="s">
        <v>2844</v>
      </c>
      <c r="D917" s="969">
        <f>+[5]BS!Q917</f>
        <v>1543378.0579166666</v>
      </c>
      <c r="E917" s="109"/>
      <c r="F917" s="486"/>
      <c r="G917" s="486"/>
      <c r="H917" s="486"/>
      <c r="I917" s="486">
        <f t="shared" si="64"/>
        <v>1543378.0579166666</v>
      </c>
      <c r="J917" s="109"/>
      <c r="K917" s="486"/>
      <c r="L917" s="486">
        <f>I917</f>
        <v>1543378.0579166666</v>
      </c>
      <c r="M917" s="486"/>
      <c r="N917" s="1153">
        <f t="shared" si="68"/>
        <v>1543378.0579166666</v>
      </c>
      <c r="O917" s="1153">
        <f t="shared" si="69"/>
        <v>0</v>
      </c>
    </row>
    <row r="918" spans="1:15" s="13" customFormat="1" outlineLevel="1">
      <c r="A918" s="400">
        <v>911</v>
      </c>
      <c r="B918" s="397">
        <v>18238171</v>
      </c>
      <c r="C918" s="321" t="s">
        <v>2845</v>
      </c>
      <c r="D918" s="969">
        <f>+[5]BS!Q918</f>
        <v>289581.61249999999</v>
      </c>
      <c r="E918" s="109"/>
      <c r="F918" s="486"/>
      <c r="G918" s="486"/>
      <c r="H918" s="486"/>
      <c r="I918" s="486">
        <f t="shared" si="64"/>
        <v>289581.61249999999</v>
      </c>
      <c r="J918" s="109"/>
      <c r="K918" s="486">
        <f>I918</f>
        <v>289581.61249999999</v>
      </c>
      <c r="L918" s="486"/>
      <c r="M918" s="486"/>
      <c r="N918" s="1153">
        <f t="shared" si="68"/>
        <v>289581.61249999999</v>
      </c>
      <c r="O918" s="1153">
        <f t="shared" si="69"/>
        <v>0</v>
      </c>
    </row>
    <row r="919" spans="1:15" s="13" customFormat="1" outlineLevel="1">
      <c r="A919" s="400">
        <v>912</v>
      </c>
      <c r="B919" s="397">
        <v>18238172</v>
      </c>
      <c r="C919" s="321" t="s">
        <v>2846</v>
      </c>
      <c r="D919" s="969">
        <f>+[5]BS!Q919</f>
        <v>392067.17375000002</v>
      </c>
      <c r="E919" s="109"/>
      <c r="F919" s="486"/>
      <c r="G919" s="486"/>
      <c r="H919" s="486"/>
      <c r="I919" s="486">
        <f t="shared" si="64"/>
        <v>392067.17375000002</v>
      </c>
      <c r="J919" s="109"/>
      <c r="K919" s="486"/>
      <c r="L919" s="486">
        <f>I919</f>
        <v>392067.17375000002</v>
      </c>
      <c r="M919" s="486"/>
      <c r="N919" s="1153">
        <f t="shared" si="68"/>
        <v>392067.17375000002</v>
      </c>
      <c r="O919" s="1153">
        <f t="shared" si="69"/>
        <v>0</v>
      </c>
    </row>
    <row r="920" spans="1:15" s="13" customFormat="1" outlineLevel="1">
      <c r="A920" s="400">
        <v>913</v>
      </c>
      <c r="B920" s="397">
        <v>18238181</v>
      </c>
      <c r="C920" s="321" t="s">
        <v>3010</v>
      </c>
      <c r="D920" s="969">
        <f>+[5]BS!Q920</f>
        <v>795237.86708333332</v>
      </c>
      <c r="E920" s="109"/>
      <c r="F920" s="486"/>
      <c r="G920" s="486"/>
      <c r="H920" s="486"/>
      <c r="I920" s="486">
        <f t="shared" si="64"/>
        <v>795237.86708333332</v>
      </c>
      <c r="J920" s="109"/>
      <c r="K920" s="486">
        <f>I920</f>
        <v>795237.86708333332</v>
      </c>
      <c r="L920" s="486"/>
      <c r="M920" s="486"/>
      <c r="N920" s="1153">
        <f t="shared" si="68"/>
        <v>795237.86708333332</v>
      </c>
      <c r="O920" s="1153">
        <f t="shared" si="69"/>
        <v>0</v>
      </c>
    </row>
    <row r="921" spans="1:15" s="13" customFormat="1" outlineLevel="1">
      <c r="A921" s="400">
        <v>914</v>
      </c>
      <c r="B921" s="397">
        <v>18238191</v>
      </c>
      <c r="C921" s="321" t="s">
        <v>3011</v>
      </c>
      <c r="D921" s="969">
        <f>+[5]BS!Q921</f>
        <v>1504847.7833333334</v>
      </c>
      <c r="E921" s="109"/>
      <c r="F921" s="486"/>
      <c r="G921" s="486"/>
      <c r="H921" s="486"/>
      <c r="I921" s="486">
        <f t="shared" si="64"/>
        <v>1504847.7833333334</v>
      </c>
      <c r="J921" s="109"/>
      <c r="K921" s="486">
        <f>I921</f>
        <v>1504847.7833333334</v>
      </c>
      <c r="L921" s="486"/>
      <c r="M921" s="486"/>
      <c r="N921" s="1153">
        <f t="shared" si="68"/>
        <v>1504847.7833333334</v>
      </c>
      <c r="O921" s="1153">
        <f t="shared" si="69"/>
        <v>0</v>
      </c>
    </row>
    <row r="922" spans="1:15" s="13" customFormat="1" outlineLevel="1">
      <c r="A922" s="400">
        <v>915</v>
      </c>
      <c r="B922" s="397">
        <v>18238201</v>
      </c>
      <c r="C922" s="321" t="s">
        <v>3034</v>
      </c>
      <c r="D922" s="969">
        <f>+[5]BS!Q922</f>
        <v>203333.33333333334</v>
      </c>
      <c r="E922" s="109"/>
      <c r="F922" s="486"/>
      <c r="G922" s="486"/>
      <c r="H922" s="486"/>
      <c r="I922" s="486">
        <f t="shared" si="64"/>
        <v>203333.33333333334</v>
      </c>
      <c r="J922" s="109"/>
      <c r="K922" s="486"/>
      <c r="L922" s="486"/>
      <c r="M922" s="486">
        <f t="shared" ref="M922" si="70">I922</f>
        <v>203333.33333333334</v>
      </c>
      <c r="N922" s="1153">
        <f t="shared" si="68"/>
        <v>203333.33333333334</v>
      </c>
      <c r="O922" s="1153">
        <f t="shared" si="69"/>
        <v>0</v>
      </c>
    </row>
    <row r="923" spans="1:15" s="13" customFormat="1" outlineLevel="1">
      <c r="A923" s="400">
        <v>916</v>
      </c>
      <c r="B923" s="397">
        <v>18238202</v>
      </c>
      <c r="C923" s="321" t="s">
        <v>2976</v>
      </c>
      <c r="D923" s="969">
        <f>+[5]BS!Q923</f>
        <v>0</v>
      </c>
      <c r="E923" s="109"/>
      <c r="F923" s="486"/>
      <c r="G923" s="486"/>
      <c r="H923" s="486"/>
      <c r="I923" s="486">
        <f t="shared" si="64"/>
        <v>0</v>
      </c>
      <c r="J923" s="109"/>
      <c r="K923" s="486"/>
      <c r="L923" s="486"/>
      <c r="M923" s="486"/>
      <c r="N923" s="1153">
        <f t="shared" si="68"/>
        <v>0</v>
      </c>
      <c r="O923" s="1153">
        <f t="shared" si="69"/>
        <v>0</v>
      </c>
    </row>
    <row r="924" spans="1:15" s="13" customFormat="1" outlineLevel="1">
      <c r="A924" s="400">
        <v>917</v>
      </c>
      <c r="B924" s="397">
        <v>18238211</v>
      </c>
      <c r="C924" s="109" t="s">
        <v>3000</v>
      </c>
      <c r="D924" s="969">
        <f>+[5]BS!Q924</f>
        <v>31344.464999999997</v>
      </c>
      <c r="E924" s="109"/>
      <c r="F924" s="486"/>
      <c r="G924" s="486"/>
      <c r="H924" s="486"/>
      <c r="I924" s="486">
        <f t="shared" si="64"/>
        <v>31344.464999999997</v>
      </c>
      <c r="J924" s="109"/>
      <c r="K924" s="486">
        <f>I924</f>
        <v>31344.464999999997</v>
      </c>
      <c r="L924" s="486"/>
      <c r="M924" s="486"/>
      <c r="N924" s="1153">
        <f t="shared" si="68"/>
        <v>31344.464999999997</v>
      </c>
      <c r="O924" s="1153">
        <f t="shared" si="69"/>
        <v>0</v>
      </c>
    </row>
    <row r="925" spans="1:15" s="13" customFormat="1" outlineLevel="1">
      <c r="A925" s="400">
        <v>918</v>
      </c>
      <c r="B925" s="397">
        <v>18238221</v>
      </c>
      <c r="C925" s="109" t="s">
        <v>3001</v>
      </c>
      <c r="D925" s="969">
        <f>+[5]BS!Q925</f>
        <v>65749.960416666654</v>
      </c>
      <c r="E925" s="109"/>
      <c r="F925" s="486"/>
      <c r="G925" s="486"/>
      <c r="H925" s="486"/>
      <c r="I925" s="486">
        <f t="shared" si="64"/>
        <v>65749.960416666654</v>
      </c>
      <c r="J925" s="109"/>
      <c r="K925" s="486">
        <f>I925</f>
        <v>65749.960416666654</v>
      </c>
      <c r="L925" s="486"/>
      <c r="M925" s="486"/>
      <c r="N925" s="1153">
        <f t="shared" si="68"/>
        <v>65749.960416666654</v>
      </c>
      <c r="O925" s="1153">
        <f t="shared" si="69"/>
        <v>0</v>
      </c>
    </row>
    <row r="926" spans="1:15" s="13" customFormat="1" outlineLevel="1">
      <c r="A926" s="400">
        <v>919</v>
      </c>
      <c r="B926" s="397">
        <v>18238232</v>
      </c>
      <c r="C926" s="321" t="s">
        <v>2997</v>
      </c>
      <c r="D926" s="969">
        <f>+[5]BS!Q926</f>
        <v>0</v>
      </c>
      <c r="E926" s="109"/>
      <c r="F926" s="486"/>
      <c r="G926" s="486"/>
      <c r="H926" s="486"/>
      <c r="I926" s="486">
        <f t="shared" si="64"/>
        <v>0</v>
      </c>
      <c r="J926" s="109"/>
      <c r="K926" s="486"/>
      <c r="L926" s="486"/>
      <c r="M926" s="486"/>
      <c r="N926" s="1153">
        <f t="shared" si="68"/>
        <v>0</v>
      </c>
      <c r="O926" s="1153">
        <f t="shared" si="69"/>
        <v>0</v>
      </c>
    </row>
    <row r="927" spans="1:15" s="13" customFormat="1" outlineLevel="1">
      <c r="A927" s="400">
        <v>920</v>
      </c>
      <c r="B927" s="397">
        <v>18238311</v>
      </c>
      <c r="C927" s="321" t="s">
        <v>2959</v>
      </c>
      <c r="D927" s="969">
        <f>+[5]BS!Q927</f>
        <v>16198179.76</v>
      </c>
      <c r="E927" s="109"/>
      <c r="F927" s="486"/>
      <c r="G927" s="486"/>
      <c r="H927" s="486"/>
      <c r="I927" s="486">
        <f t="shared" si="64"/>
        <v>16198179.76</v>
      </c>
      <c r="J927" s="109"/>
      <c r="K927" s="486">
        <f>I927</f>
        <v>16198179.76</v>
      </c>
      <c r="L927" s="486"/>
      <c r="M927" s="486"/>
      <c r="N927" s="1153">
        <f t="shared" si="68"/>
        <v>16198179.76</v>
      </c>
      <c r="O927" s="1153">
        <f t="shared" si="69"/>
        <v>0</v>
      </c>
    </row>
    <row r="928" spans="1:15" s="13" customFormat="1" outlineLevel="1">
      <c r="A928" s="400">
        <v>921</v>
      </c>
      <c r="B928" s="397">
        <v>18238321</v>
      </c>
      <c r="C928" s="321" t="s">
        <v>2960</v>
      </c>
      <c r="D928" s="969">
        <f>+[5]BS!Q928</f>
        <v>1739485.8999999997</v>
      </c>
      <c r="E928" s="109"/>
      <c r="F928" s="486"/>
      <c r="G928" s="486"/>
      <c r="H928" s="486"/>
      <c r="I928" s="486">
        <f t="shared" si="64"/>
        <v>1739485.8999999997</v>
      </c>
      <c r="J928" s="109"/>
      <c r="K928" s="486">
        <f t="shared" ref="K928:K929" si="71">I928</f>
        <v>1739485.8999999997</v>
      </c>
      <c r="L928" s="486"/>
      <c r="M928" s="486"/>
      <c r="N928" s="1153">
        <f t="shared" si="68"/>
        <v>1739485.8999999997</v>
      </c>
      <c r="O928" s="1153">
        <f t="shared" si="69"/>
        <v>0</v>
      </c>
    </row>
    <row r="929" spans="1:15" s="13" customFormat="1" outlineLevel="1">
      <c r="A929" s="400">
        <v>922</v>
      </c>
      <c r="B929" s="397">
        <v>18238331</v>
      </c>
      <c r="C929" s="321" t="s">
        <v>2965</v>
      </c>
      <c r="D929" s="969">
        <f>+[5]BS!Q929</f>
        <v>6830645.7199999997</v>
      </c>
      <c r="E929" s="109"/>
      <c r="F929" s="486"/>
      <c r="G929" s="486"/>
      <c r="H929" s="486"/>
      <c r="I929" s="486">
        <f t="shared" si="64"/>
        <v>6830645.7199999997</v>
      </c>
      <c r="J929" s="109"/>
      <c r="K929" s="486">
        <f t="shared" si="71"/>
        <v>6830645.7199999997</v>
      </c>
      <c r="L929" s="486"/>
      <c r="M929" s="486"/>
      <c r="N929" s="1153">
        <f t="shared" si="68"/>
        <v>6830645.7199999997</v>
      </c>
      <c r="O929" s="1153">
        <f t="shared" si="69"/>
        <v>0</v>
      </c>
    </row>
    <row r="930" spans="1:15" s="13" customFormat="1" outlineLevel="1">
      <c r="A930" s="400">
        <v>923</v>
      </c>
      <c r="B930" s="397">
        <v>18239001</v>
      </c>
      <c r="C930" s="109" t="s">
        <v>1910</v>
      </c>
      <c r="D930" s="969">
        <f>+[5]BS!Q930</f>
        <v>107829249.96791667</v>
      </c>
      <c r="E930" s="109"/>
      <c r="F930" s="486">
        <f t="shared" ref="F930:F939" si="72">+D930</f>
        <v>107829249.96791667</v>
      </c>
      <c r="G930" s="486"/>
      <c r="H930" s="486"/>
      <c r="I930" s="486"/>
      <c r="J930" s="109"/>
      <c r="K930" s="486"/>
      <c r="L930" s="486"/>
      <c r="M930" s="486"/>
      <c r="N930" s="1153">
        <f t="shared" si="68"/>
        <v>0</v>
      </c>
      <c r="O930" s="1153">
        <f t="shared" si="69"/>
        <v>0</v>
      </c>
    </row>
    <row r="931" spans="1:15" s="13" customFormat="1" outlineLevel="1">
      <c r="A931" s="400">
        <v>924</v>
      </c>
      <c r="B931" s="397">
        <v>18239002</v>
      </c>
      <c r="C931" s="109" t="s">
        <v>1911</v>
      </c>
      <c r="D931" s="969">
        <f>+[5]BS!Q931</f>
        <v>33457621.364999995</v>
      </c>
      <c r="E931" s="109"/>
      <c r="F931" s="486">
        <f t="shared" si="72"/>
        <v>33457621.364999995</v>
      </c>
      <c r="G931" s="486"/>
      <c r="H931" s="486"/>
      <c r="I931" s="486"/>
      <c r="J931" s="109"/>
      <c r="K931" s="486"/>
      <c r="L931" s="486"/>
      <c r="M931" s="486"/>
      <c r="N931" s="1153">
        <f t="shared" si="68"/>
        <v>0</v>
      </c>
      <c r="O931" s="1153">
        <f t="shared" si="69"/>
        <v>0</v>
      </c>
    </row>
    <row r="932" spans="1:15" s="13" customFormat="1" outlineLevel="1">
      <c r="A932" s="400">
        <v>925</v>
      </c>
      <c r="B932" s="397">
        <v>18239011</v>
      </c>
      <c r="C932" s="109" t="s">
        <v>592</v>
      </c>
      <c r="D932" s="969">
        <f>+[5]BS!Q932</f>
        <v>3347785.6533333329</v>
      </c>
      <c r="E932" s="109"/>
      <c r="F932" s="486">
        <f t="shared" si="72"/>
        <v>3347785.6533333329</v>
      </c>
      <c r="G932" s="486"/>
      <c r="H932" s="486"/>
      <c r="I932" s="486"/>
      <c r="J932" s="109"/>
      <c r="K932" s="486"/>
      <c r="L932" s="486"/>
      <c r="M932" s="486"/>
      <c r="N932" s="1153">
        <f t="shared" si="68"/>
        <v>0</v>
      </c>
      <c r="O932" s="1153">
        <f t="shared" si="69"/>
        <v>0</v>
      </c>
    </row>
    <row r="933" spans="1:15" s="13" customFormat="1" outlineLevel="1">
      <c r="A933" s="400">
        <v>926</v>
      </c>
      <c r="B933" s="397">
        <v>18239012</v>
      </c>
      <c r="C933" s="109" t="s">
        <v>593</v>
      </c>
      <c r="D933" s="969">
        <f>+[5]BS!Q933</f>
        <v>1309019.4429166666</v>
      </c>
      <c r="E933" s="109"/>
      <c r="F933" s="486">
        <f t="shared" si="72"/>
        <v>1309019.4429166666</v>
      </c>
      <c r="G933" s="486"/>
      <c r="H933" s="486"/>
      <c r="I933" s="486"/>
      <c r="J933" s="109"/>
      <c r="K933" s="486"/>
      <c r="L933" s="486"/>
      <c r="M933" s="486"/>
      <c r="N933" s="1153">
        <f t="shared" si="68"/>
        <v>0</v>
      </c>
      <c r="O933" s="1153">
        <f t="shared" si="69"/>
        <v>0</v>
      </c>
    </row>
    <row r="934" spans="1:15" s="13" customFormat="1" outlineLevel="1">
      <c r="A934" s="400">
        <v>927</v>
      </c>
      <c r="B934" s="397">
        <v>18239013</v>
      </c>
      <c r="C934" s="109" t="s">
        <v>1590</v>
      </c>
      <c r="D934" s="969">
        <f>+[5]BS!Q934</f>
        <v>0</v>
      </c>
      <c r="E934" s="109"/>
      <c r="F934" s="486">
        <f t="shared" si="72"/>
        <v>0</v>
      </c>
      <c r="G934" s="486"/>
      <c r="H934" s="486"/>
      <c r="I934" s="486"/>
      <c r="J934" s="109"/>
      <c r="K934" s="486"/>
      <c r="L934" s="486"/>
      <c r="M934" s="486"/>
      <c r="N934" s="1153">
        <f t="shared" si="68"/>
        <v>0</v>
      </c>
      <c r="O934" s="1153">
        <f t="shared" si="69"/>
        <v>0</v>
      </c>
    </row>
    <row r="935" spans="1:15" s="13" customFormat="1" outlineLevel="1">
      <c r="A935" s="400">
        <v>928</v>
      </c>
      <c r="B935" s="397">
        <v>18239021</v>
      </c>
      <c r="C935" s="109" t="s">
        <v>1912</v>
      </c>
      <c r="D935" s="969">
        <f>+[5]BS!Q935</f>
        <v>24750647.779583331</v>
      </c>
      <c r="E935" s="109"/>
      <c r="F935" s="486">
        <f t="shared" si="72"/>
        <v>24750647.779583331</v>
      </c>
      <c r="G935" s="486"/>
      <c r="H935" s="486"/>
      <c r="I935" s="486"/>
      <c r="J935" s="109"/>
      <c r="K935" s="486"/>
      <c r="L935" s="486"/>
      <c r="M935" s="486"/>
      <c r="N935" s="1153">
        <f t="shared" si="68"/>
        <v>0</v>
      </c>
      <c r="O935" s="1153">
        <f t="shared" si="69"/>
        <v>0</v>
      </c>
    </row>
    <row r="936" spans="1:15" s="13" customFormat="1" outlineLevel="1">
      <c r="A936" s="400">
        <v>929</v>
      </c>
      <c r="B936" s="397">
        <v>18239022</v>
      </c>
      <c r="C936" s="109" t="s">
        <v>1913</v>
      </c>
      <c r="D936" s="969">
        <f>+[5]BS!Q936</f>
        <v>9366291.5458333325</v>
      </c>
      <c r="E936" s="109"/>
      <c r="F936" s="486">
        <f t="shared" si="72"/>
        <v>9366291.5458333325</v>
      </c>
      <c r="G936" s="486"/>
      <c r="H936" s="486"/>
      <c r="I936" s="486"/>
      <c r="J936" s="109"/>
      <c r="K936" s="486"/>
      <c r="L936" s="486"/>
      <c r="M936" s="486"/>
      <c r="N936" s="1153">
        <f t="shared" si="68"/>
        <v>0</v>
      </c>
      <c r="O936" s="1153">
        <f t="shared" si="69"/>
        <v>0</v>
      </c>
    </row>
    <row r="937" spans="1:15" s="13" customFormat="1" outlineLevel="1">
      <c r="A937" s="400">
        <v>930</v>
      </c>
      <c r="B937" s="397">
        <v>18239023</v>
      </c>
      <c r="C937" s="109" t="s">
        <v>1591</v>
      </c>
      <c r="D937" s="969">
        <f>+[5]BS!Q937</f>
        <v>0</v>
      </c>
      <c r="E937" s="109"/>
      <c r="F937" s="486">
        <f t="shared" si="72"/>
        <v>0</v>
      </c>
      <c r="G937" s="486"/>
      <c r="H937" s="486"/>
      <c r="I937" s="486"/>
      <c r="J937" s="109"/>
      <c r="K937" s="486"/>
      <c r="L937" s="486"/>
      <c r="M937" s="486"/>
      <c r="N937" s="1153">
        <f t="shared" si="68"/>
        <v>0</v>
      </c>
      <c r="O937" s="1153">
        <f t="shared" si="69"/>
        <v>0</v>
      </c>
    </row>
    <row r="938" spans="1:15" s="13" customFormat="1" outlineLevel="1">
      <c r="A938" s="400">
        <v>931</v>
      </c>
      <c r="B938" s="397">
        <v>18239031</v>
      </c>
      <c r="C938" s="109" t="s">
        <v>945</v>
      </c>
      <c r="D938" s="969">
        <f>+[5]BS!Q938</f>
        <v>-135915966.11333331</v>
      </c>
      <c r="E938" s="109"/>
      <c r="F938" s="486">
        <f t="shared" si="72"/>
        <v>-135915966.11333331</v>
      </c>
      <c r="G938" s="486"/>
      <c r="H938" s="486"/>
      <c r="I938" s="486"/>
      <c r="J938" s="109"/>
      <c r="K938" s="486"/>
      <c r="L938" s="486"/>
      <c r="M938" s="486"/>
      <c r="N938" s="1153">
        <f t="shared" si="68"/>
        <v>0</v>
      </c>
      <c r="O938" s="1153">
        <f t="shared" si="69"/>
        <v>0</v>
      </c>
    </row>
    <row r="939" spans="1:15" s="13" customFormat="1" outlineLevel="1">
      <c r="A939" s="400">
        <v>932</v>
      </c>
      <c r="B939" s="397">
        <v>18239032</v>
      </c>
      <c r="C939" s="109" t="s">
        <v>946</v>
      </c>
      <c r="D939" s="969">
        <f>+[5]BS!Q939</f>
        <v>-44129026.592083335</v>
      </c>
      <c r="E939" s="109"/>
      <c r="F939" s="486">
        <f t="shared" si="72"/>
        <v>-44129026.592083335</v>
      </c>
      <c r="G939" s="486"/>
      <c r="H939" s="486"/>
      <c r="I939" s="486"/>
      <c r="J939" s="109"/>
      <c r="K939" s="486"/>
      <c r="L939" s="486"/>
      <c r="M939" s="486"/>
      <c r="N939" s="1153">
        <f t="shared" si="68"/>
        <v>0</v>
      </c>
      <c r="O939" s="1153">
        <f t="shared" si="69"/>
        <v>0</v>
      </c>
    </row>
    <row r="940" spans="1:15" s="13" customFormat="1" outlineLevel="1">
      <c r="A940" s="400">
        <v>933</v>
      </c>
      <c r="B940" s="397">
        <v>18239041</v>
      </c>
      <c r="C940" s="109" t="s">
        <v>1200</v>
      </c>
      <c r="D940" s="969">
        <f>+[5]BS!Q940</f>
        <v>0</v>
      </c>
      <c r="E940" s="109"/>
      <c r="F940" s="486"/>
      <c r="G940" s="486"/>
      <c r="H940" s="486"/>
      <c r="I940" s="486"/>
      <c r="J940" s="109"/>
      <c r="K940" s="486"/>
      <c r="L940" s="486"/>
      <c r="M940" s="486"/>
      <c r="N940" s="1153">
        <f t="shared" si="68"/>
        <v>0</v>
      </c>
      <c r="O940" s="1153">
        <f t="shared" si="69"/>
        <v>0</v>
      </c>
    </row>
    <row r="941" spans="1:15" s="13" customFormat="1" outlineLevel="1">
      <c r="A941" s="400">
        <v>934</v>
      </c>
      <c r="B941" s="397" t="s">
        <v>3635</v>
      </c>
      <c r="C941" s="109" t="s">
        <v>3633</v>
      </c>
      <c r="D941" s="969">
        <f>+[5]BS!Q941</f>
        <v>4959.46875</v>
      </c>
      <c r="E941" s="109"/>
      <c r="F941" s="486"/>
      <c r="G941" s="486"/>
      <c r="H941" s="486"/>
      <c r="I941" s="486">
        <f t="shared" ref="I941:I952" si="73">+D941</f>
        <v>4959.46875</v>
      </c>
      <c r="J941" s="109"/>
      <c r="K941" s="486">
        <f>I941*K2</f>
        <v>3331.7711062499998</v>
      </c>
      <c r="L941" s="486">
        <f>I941*K3</f>
        <v>1627.69764375</v>
      </c>
      <c r="M941" s="486"/>
      <c r="N941" s="1153">
        <f t="shared" si="68"/>
        <v>4959.46875</v>
      </c>
      <c r="O941" s="1153">
        <f t="shared" si="69"/>
        <v>0</v>
      </c>
    </row>
    <row r="942" spans="1:15" s="13" customFormat="1" outlineLevel="1">
      <c r="A942" s="400">
        <v>935</v>
      </c>
      <c r="B942" s="397">
        <v>18239051</v>
      </c>
      <c r="C942" s="109" t="s">
        <v>1720</v>
      </c>
      <c r="D942" s="969">
        <f>+[5]BS!Q942</f>
        <v>0</v>
      </c>
      <c r="E942" s="109"/>
      <c r="F942" s="486"/>
      <c r="G942" s="486"/>
      <c r="H942" s="486"/>
      <c r="I942" s="486">
        <f t="shared" si="73"/>
        <v>0</v>
      </c>
      <c r="J942" s="109"/>
      <c r="K942" s="486"/>
      <c r="L942" s="486"/>
      <c r="M942" s="486">
        <f t="shared" ref="M942:M952" si="74">I942</f>
        <v>0</v>
      </c>
      <c r="N942" s="1153">
        <f t="shared" si="68"/>
        <v>0</v>
      </c>
      <c r="O942" s="1153">
        <f t="shared" si="69"/>
        <v>0</v>
      </c>
    </row>
    <row r="943" spans="1:15" s="13" customFormat="1" outlineLevel="1">
      <c r="A943" s="400">
        <v>936</v>
      </c>
      <c r="B943" s="397">
        <v>18239061</v>
      </c>
      <c r="C943" s="109" t="s">
        <v>1721</v>
      </c>
      <c r="D943" s="969">
        <f>+[5]BS!Q943</f>
        <v>920042.79166666663</v>
      </c>
      <c r="E943" s="109"/>
      <c r="F943" s="486"/>
      <c r="G943" s="486"/>
      <c r="H943" s="486"/>
      <c r="I943" s="486">
        <f t="shared" si="73"/>
        <v>920042.79166666663</v>
      </c>
      <c r="J943" s="109"/>
      <c r="K943" s="486">
        <f>I943</f>
        <v>920042.79166666663</v>
      </c>
      <c r="L943" s="486"/>
      <c r="M943" s="486"/>
      <c r="N943" s="1153">
        <f t="shared" si="68"/>
        <v>920042.79166666663</v>
      </c>
      <c r="O943" s="1153">
        <f t="shared" si="69"/>
        <v>0</v>
      </c>
    </row>
    <row r="944" spans="1:15" s="13" customFormat="1" outlineLevel="1">
      <c r="A944" s="400">
        <v>937</v>
      </c>
      <c r="B944" s="397">
        <v>18239071</v>
      </c>
      <c r="C944" s="109" t="s">
        <v>603</v>
      </c>
      <c r="D944" s="969">
        <f>+[5]BS!Q944</f>
        <v>0</v>
      </c>
      <c r="E944" s="109"/>
      <c r="F944" s="486"/>
      <c r="G944" s="486"/>
      <c r="H944" s="486"/>
      <c r="I944" s="486">
        <f t="shared" si="73"/>
        <v>0</v>
      </c>
      <c r="J944" s="109"/>
      <c r="K944" s="486"/>
      <c r="L944" s="486"/>
      <c r="M944" s="486">
        <f t="shared" si="74"/>
        <v>0</v>
      </c>
      <c r="N944" s="1153">
        <f t="shared" si="68"/>
        <v>0</v>
      </c>
      <c r="O944" s="1153">
        <f t="shared" si="69"/>
        <v>0</v>
      </c>
    </row>
    <row r="945" spans="1:15" s="13" customFormat="1" outlineLevel="1">
      <c r="A945" s="400">
        <v>938</v>
      </c>
      <c r="B945" s="397">
        <v>18239081</v>
      </c>
      <c r="C945" s="109" t="s">
        <v>3247</v>
      </c>
      <c r="D945" s="969">
        <f>+[5]BS!Q945</f>
        <v>4255217.2408333337</v>
      </c>
      <c r="E945" s="109"/>
      <c r="F945" s="486"/>
      <c r="G945" s="486"/>
      <c r="H945" s="486"/>
      <c r="I945" s="486">
        <f t="shared" si="73"/>
        <v>4255217.2408333337</v>
      </c>
      <c r="J945" s="109"/>
      <c r="K945" s="486">
        <f>I945</f>
        <v>4255217.2408333337</v>
      </c>
      <c r="L945" s="486"/>
      <c r="M945" s="486"/>
      <c r="N945" s="1153">
        <f t="shared" si="68"/>
        <v>4255217.2408333337</v>
      </c>
      <c r="O945" s="1153">
        <f t="shared" si="69"/>
        <v>0</v>
      </c>
    </row>
    <row r="946" spans="1:15" s="13" customFormat="1" outlineLevel="1">
      <c r="A946" s="400">
        <v>939</v>
      </c>
      <c r="B946" s="397">
        <v>18239082</v>
      </c>
      <c r="C946" s="985" t="s">
        <v>3248</v>
      </c>
      <c r="D946" s="969">
        <f>+[5]BS!Q946</f>
        <v>11491693.182499999</v>
      </c>
      <c r="E946" s="109"/>
      <c r="F946" s="486"/>
      <c r="G946" s="486"/>
      <c r="H946" s="486"/>
      <c r="I946" s="486">
        <f t="shared" si="73"/>
        <v>11491693.182499999</v>
      </c>
      <c r="J946" s="109"/>
      <c r="K946" s="486"/>
      <c r="L946" s="486">
        <f>I946</f>
        <v>11491693.182499999</v>
      </c>
      <c r="M946" s="486"/>
      <c r="N946" s="1153">
        <f t="shared" si="68"/>
        <v>11491693.182499999</v>
      </c>
      <c r="O946" s="1153">
        <f t="shared" si="69"/>
        <v>0</v>
      </c>
    </row>
    <row r="947" spans="1:15" s="13" customFormat="1" outlineLevel="1">
      <c r="A947" s="400">
        <v>940</v>
      </c>
      <c r="B947" s="397">
        <v>18239091</v>
      </c>
      <c r="C947" s="985" t="s">
        <v>3249</v>
      </c>
      <c r="D947" s="969">
        <f>+[5]BS!Q947</f>
        <v>2160569.9000000004</v>
      </c>
      <c r="E947" s="109"/>
      <c r="F947" s="486"/>
      <c r="G947" s="486"/>
      <c r="H947" s="486"/>
      <c r="I947" s="486">
        <f t="shared" si="73"/>
        <v>2160569.9000000004</v>
      </c>
      <c r="J947" s="109"/>
      <c r="K947" s="486">
        <f>I947</f>
        <v>2160569.9000000004</v>
      </c>
      <c r="L947" s="486"/>
      <c r="M947" s="486"/>
      <c r="N947" s="1153">
        <f t="shared" si="68"/>
        <v>2160569.9000000004</v>
      </c>
      <c r="O947" s="1153">
        <f t="shared" si="69"/>
        <v>0</v>
      </c>
    </row>
    <row r="948" spans="1:15" s="13" customFormat="1" outlineLevel="1">
      <c r="A948" s="400">
        <v>941</v>
      </c>
      <c r="B948" s="397">
        <v>18239092</v>
      </c>
      <c r="C948" s="109" t="s">
        <v>3070</v>
      </c>
      <c r="D948" s="969">
        <f>+[5]BS!Q948</f>
        <v>5307130.0704166675</v>
      </c>
      <c r="E948" s="109"/>
      <c r="F948" s="486"/>
      <c r="G948" s="486"/>
      <c r="H948" s="486"/>
      <c r="I948" s="486">
        <f t="shared" si="73"/>
        <v>5307130.0704166675</v>
      </c>
      <c r="J948" s="109"/>
      <c r="K948" s="486"/>
      <c r="L948" s="486">
        <f>I948</f>
        <v>5307130.0704166675</v>
      </c>
      <c r="M948" s="486"/>
      <c r="N948" s="1153">
        <f t="shared" si="68"/>
        <v>5307130.0704166675</v>
      </c>
      <c r="O948" s="1153">
        <f t="shared" si="69"/>
        <v>0</v>
      </c>
    </row>
    <row r="949" spans="1:15" s="13" customFormat="1" outlineLevel="1">
      <c r="A949" s="400">
        <v>942</v>
      </c>
      <c r="B949" s="397">
        <v>18239101</v>
      </c>
      <c r="C949" s="985" t="s">
        <v>3250</v>
      </c>
      <c r="D949" s="969">
        <f>+[5]BS!Q949</f>
        <v>246737.05625000002</v>
      </c>
      <c r="E949" s="109"/>
      <c r="F949" s="486"/>
      <c r="G949" s="486"/>
      <c r="H949" s="486"/>
      <c r="I949" s="486">
        <f t="shared" si="73"/>
        <v>246737.05625000002</v>
      </c>
      <c r="J949" s="109"/>
      <c r="K949" s="486">
        <f>I949</f>
        <v>246737.05625000002</v>
      </c>
      <c r="L949" s="486"/>
      <c r="M949" s="486"/>
      <c r="N949" s="1153">
        <f t="shared" si="68"/>
        <v>246737.05625000002</v>
      </c>
      <c r="O949" s="1153">
        <f t="shared" si="69"/>
        <v>0</v>
      </c>
    </row>
    <row r="950" spans="1:15" s="13" customFormat="1" outlineLevel="1">
      <c r="A950" s="400">
        <v>943</v>
      </c>
      <c r="B950" s="397">
        <v>18239111</v>
      </c>
      <c r="C950" s="985" t="s">
        <v>3611</v>
      </c>
      <c r="D950" s="969">
        <f>+[5]BS!Q950</f>
        <v>432080.20083333337</v>
      </c>
      <c r="E950" s="109"/>
      <c r="F950" s="486"/>
      <c r="G950" s="486"/>
      <c r="H950" s="486"/>
      <c r="I950" s="486">
        <f t="shared" si="73"/>
        <v>432080.20083333337</v>
      </c>
      <c r="J950" s="109"/>
      <c r="K950" s="486">
        <f>I950</f>
        <v>432080.20083333337</v>
      </c>
      <c r="L950" s="486"/>
      <c r="M950" s="486"/>
      <c r="N950" s="1153">
        <f t="shared" si="68"/>
        <v>432080.20083333337</v>
      </c>
      <c r="O950" s="1153">
        <f t="shared" si="69"/>
        <v>0</v>
      </c>
    </row>
    <row r="951" spans="1:15" s="13" customFormat="1" outlineLevel="1">
      <c r="A951" s="400">
        <v>944</v>
      </c>
      <c r="B951" s="280">
        <v>18239121</v>
      </c>
      <c r="C951" s="280" t="s">
        <v>3473</v>
      </c>
      <c r="D951" s="969">
        <f>+[5]BS!Q951</f>
        <v>-3270965.1666666665</v>
      </c>
      <c r="E951" s="109"/>
      <c r="F951" s="486"/>
      <c r="G951" s="486"/>
      <c r="H951" s="486"/>
      <c r="I951" s="486">
        <f t="shared" si="73"/>
        <v>-3270965.1666666665</v>
      </c>
      <c r="J951" s="109"/>
      <c r="K951" s="486"/>
      <c r="L951" s="486"/>
      <c r="M951" s="486">
        <f t="shared" si="74"/>
        <v>-3270965.1666666665</v>
      </c>
      <c r="N951" s="1153">
        <f t="shared" si="68"/>
        <v>-3270965.1666666665</v>
      </c>
      <c r="O951" s="1153">
        <f t="shared" si="69"/>
        <v>0</v>
      </c>
    </row>
    <row r="952" spans="1:15" s="13" customFormat="1" outlineLevel="1">
      <c r="A952" s="400">
        <v>945</v>
      </c>
      <c r="B952" s="280">
        <v>18239131</v>
      </c>
      <c r="C952" s="280" t="s">
        <v>3474</v>
      </c>
      <c r="D952" s="969">
        <f>+[5]BS!Q952</f>
        <v>3270965.1666666665</v>
      </c>
      <c r="E952" s="109"/>
      <c r="F952" s="486"/>
      <c r="G952" s="486"/>
      <c r="H952" s="486"/>
      <c r="I952" s="486">
        <f t="shared" si="73"/>
        <v>3270965.1666666665</v>
      </c>
      <c r="J952" s="109"/>
      <c r="K952" s="486"/>
      <c r="L952" s="486"/>
      <c r="M952" s="486">
        <f t="shared" si="74"/>
        <v>3270965.1666666665</v>
      </c>
      <c r="N952" s="1153">
        <f t="shared" si="68"/>
        <v>3270965.1666666665</v>
      </c>
      <c r="O952" s="1153">
        <f t="shared" si="69"/>
        <v>0</v>
      </c>
    </row>
    <row r="953" spans="1:15" s="13" customFormat="1" outlineLevel="1">
      <c r="A953" s="400">
        <v>946</v>
      </c>
      <c r="B953" s="397">
        <v>18300111</v>
      </c>
      <c r="C953" s="109" t="s">
        <v>1880</v>
      </c>
      <c r="D953" s="969">
        <f>+[5]BS!Q953</f>
        <v>0</v>
      </c>
      <c r="E953" s="109"/>
      <c r="F953" s="486"/>
      <c r="G953" s="486"/>
      <c r="H953" s="486"/>
      <c r="I953" s="486"/>
      <c r="J953" s="109"/>
      <c r="K953" s="486"/>
      <c r="L953" s="486"/>
      <c r="M953" s="486"/>
      <c r="N953" s="1153">
        <f t="shared" si="68"/>
        <v>0</v>
      </c>
      <c r="O953" s="1153">
        <f t="shared" si="69"/>
        <v>0</v>
      </c>
    </row>
    <row r="954" spans="1:15" s="13" customFormat="1" outlineLevel="1">
      <c r="A954" s="400">
        <v>947</v>
      </c>
      <c r="B954" s="397">
        <v>18300121</v>
      </c>
      <c r="C954" s="109" t="s">
        <v>666</v>
      </c>
      <c r="D954" s="969">
        <f>+[5]BS!Q954</f>
        <v>0</v>
      </c>
      <c r="E954" s="109"/>
      <c r="F954" s="486"/>
      <c r="G954" s="486"/>
      <c r="H954" s="486"/>
      <c r="I954" s="486"/>
      <c r="J954" s="109"/>
      <c r="K954" s="486"/>
      <c r="L954" s="486"/>
      <c r="M954" s="486"/>
      <c r="N954" s="1153">
        <f t="shared" si="68"/>
        <v>0</v>
      </c>
      <c r="O954" s="1153">
        <f t="shared" si="69"/>
        <v>0</v>
      </c>
    </row>
    <row r="955" spans="1:15" s="13" customFormat="1" outlineLevel="1">
      <c r="A955" s="400">
        <v>948</v>
      </c>
      <c r="B955" s="397">
        <v>18300131</v>
      </c>
      <c r="C955" s="109" t="s">
        <v>2954</v>
      </c>
      <c r="D955" s="969">
        <f>+[5]BS!Q955</f>
        <v>0</v>
      </c>
      <c r="E955" s="109"/>
      <c r="F955" s="486"/>
      <c r="G955" s="486"/>
      <c r="H955" s="486"/>
      <c r="I955" s="486"/>
      <c r="J955" s="109"/>
      <c r="K955" s="486"/>
      <c r="L955" s="486"/>
      <c r="M955" s="486"/>
      <c r="N955" s="1153">
        <f t="shared" si="68"/>
        <v>0</v>
      </c>
      <c r="O955" s="1153">
        <f t="shared" si="69"/>
        <v>0</v>
      </c>
    </row>
    <row r="956" spans="1:15" s="13" customFormat="1" outlineLevel="1">
      <c r="A956" s="400">
        <v>949</v>
      </c>
      <c r="B956" s="397">
        <v>18400013</v>
      </c>
      <c r="C956" s="109" t="s">
        <v>1743</v>
      </c>
      <c r="D956" s="969">
        <f>+[5]BS!Q956</f>
        <v>-68647.385000000024</v>
      </c>
      <c r="E956" s="109"/>
      <c r="F956" s="486">
        <f t="shared" ref="F956:F963" si="75">+D956</f>
        <v>-68647.385000000024</v>
      </c>
      <c r="G956" s="486"/>
      <c r="H956" s="486"/>
      <c r="I956" s="486"/>
      <c r="J956" s="109"/>
      <c r="K956" s="486"/>
      <c r="L956" s="486"/>
      <c r="M956" s="486"/>
      <c r="N956" s="1153">
        <f t="shared" si="68"/>
        <v>0</v>
      </c>
      <c r="O956" s="1153">
        <f t="shared" si="69"/>
        <v>0</v>
      </c>
    </row>
    <row r="957" spans="1:15" s="13" customFormat="1" outlineLevel="1">
      <c r="A957" s="400">
        <v>950</v>
      </c>
      <c r="B957" s="397">
        <v>18400123</v>
      </c>
      <c r="C957" s="109" t="s">
        <v>1744</v>
      </c>
      <c r="D957" s="969">
        <f>+[5]BS!Q957</f>
        <v>-72051.643333333326</v>
      </c>
      <c r="E957" s="109"/>
      <c r="F957" s="486">
        <f t="shared" si="75"/>
        <v>-72051.643333333326</v>
      </c>
      <c r="G957" s="486"/>
      <c r="H957" s="486"/>
      <c r="I957" s="486"/>
      <c r="J957" s="109"/>
      <c r="K957" s="486"/>
      <c r="L957" s="486"/>
      <c r="M957" s="486"/>
      <c r="N957" s="1153">
        <f t="shared" si="68"/>
        <v>0</v>
      </c>
      <c r="O957" s="1153">
        <f t="shared" si="69"/>
        <v>0</v>
      </c>
    </row>
    <row r="958" spans="1:15" s="13" customFormat="1" outlineLevel="1">
      <c r="A958" s="400">
        <v>951</v>
      </c>
      <c r="B958" s="397">
        <v>18400143</v>
      </c>
      <c r="C958" s="109" t="s">
        <v>1745</v>
      </c>
      <c r="D958" s="969">
        <f>+[5]BS!Q958</f>
        <v>-183394.64333333334</v>
      </c>
      <c r="E958" s="109"/>
      <c r="F958" s="486">
        <f t="shared" si="75"/>
        <v>-183394.64333333334</v>
      </c>
      <c r="G958" s="486"/>
      <c r="H958" s="486"/>
      <c r="I958" s="486"/>
      <c r="J958" s="109"/>
      <c r="K958" s="486"/>
      <c r="L958" s="486"/>
      <c r="M958" s="486"/>
      <c r="N958" s="1153">
        <f t="shared" si="68"/>
        <v>0</v>
      </c>
      <c r="O958" s="1153">
        <f t="shared" si="69"/>
        <v>0</v>
      </c>
    </row>
    <row r="959" spans="1:15" s="13" customFormat="1" outlineLevel="1">
      <c r="A959" s="400">
        <v>952</v>
      </c>
      <c r="B959" s="397">
        <v>18400153</v>
      </c>
      <c r="C959" s="109" t="s">
        <v>497</v>
      </c>
      <c r="D959" s="969">
        <f>+[5]BS!Q959</f>
        <v>0</v>
      </c>
      <c r="E959" s="109"/>
      <c r="F959" s="486">
        <f t="shared" si="75"/>
        <v>0</v>
      </c>
      <c r="G959" s="486"/>
      <c r="H959" s="486"/>
      <c r="I959" s="486"/>
      <c r="J959" s="109"/>
      <c r="K959" s="486"/>
      <c r="L959" s="486"/>
      <c r="M959" s="486"/>
      <c r="N959" s="1153">
        <f t="shared" si="68"/>
        <v>0</v>
      </c>
      <c r="O959" s="1153">
        <f t="shared" si="69"/>
        <v>0</v>
      </c>
    </row>
    <row r="960" spans="1:15" s="13" customFormat="1" outlineLevel="1">
      <c r="A960" s="400">
        <v>953</v>
      </c>
      <c r="B960" s="397">
        <v>18400223</v>
      </c>
      <c r="C960" s="109" t="s">
        <v>586</v>
      </c>
      <c r="D960" s="969">
        <f>+[5]BS!Q960</f>
        <v>0</v>
      </c>
      <c r="E960" s="109"/>
      <c r="F960" s="486">
        <f t="shared" si="75"/>
        <v>0</v>
      </c>
      <c r="G960" s="486"/>
      <c r="H960" s="486"/>
      <c r="I960" s="486"/>
      <c r="J960" s="109"/>
      <c r="K960" s="486"/>
      <c r="L960" s="486"/>
      <c r="M960" s="486"/>
      <c r="N960" s="1153">
        <f t="shared" si="68"/>
        <v>0</v>
      </c>
      <c r="O960" s="1153">
        <f t="shared" si="69"/>
        <v>0</v>
      </c>
    </row>
    <row r="961" spans="1:15" s="13" customFormat="1" outlineLevel="1">
      <c r="A961" s="400">
        <v>954</v>
      </c>
      <c r="B961" s="397">
        <v>18400433</v>
      </c>
      <c r="C961" s="109" t="s">
        <v>1449</v>
      </c>
      <c r="D961" s="969">
        <f>+[5]BS!Q961</f>
        <v>0</v>
      </c>
      <c r="E961" s="109"/>
      <c r="F961" s="486">
        <f t="shared" si="75"/>
        <v>0</v>
      </c>
      <c r="G961" s="486"/>
      <c r="H961" s="486"/>
      <c r="I961" s="486"/>
      <c r="J961" s="109"/>
      <c r="K961" s="486"/>
      <c r="L961" s="486"/>
      <c r="M961" s="486"/>
      <c r="N961" s="1153">
        <f t="shared" si="68"/>
        <v>0</v>
      </c>
      <c r="O961" s="1153">
        <f t="shared" si="69"/>
        <v>0</v>
      </c>
    </row>
    <row r="962" spans="1:15" s="13" customFormat="1" outlineLevel="1">
      <c r="A962" s="400">
        <v>955</v>
      </c>
      <c r="B962" s="397">
        <v>18400453</v>
      </c>
      <c r="C962" s="109" t="s">
        <v>2353</v>
      </c>
      <c r="D962" s="969">
        <f>+[5]BS!Q962</f>
        <v>0</v>
      </c>
      <c r="E962" s="109"/>
      <c r="F962" s="486">
        <f t="shared" si="75"/>
        <v>0</v>
      </c>
      <c r="G962" s="486"/>
      <c r="H962" s="486"/>
      <c r="I962" s="486"/>
      <c r="J962" s="109"/>
      <c r="K962" s="486"/>
      <c r="L962" s="486"/>
      <c r="M962" s="486"/>
      <c r="N962" s="1153">
        <f t="shared" si="68"/>
        <v>0</v>
      </c>
      <c r="O962" s="1153">
        <f t="shared" si="69"/>
        <v>0</v>
      </c>
    </row>
    <row r="963" spans="1:15" s="13" customFormat="1" outlineLevel="1">
      <c r="A963" s="400">
        <v>956</v>
      </c>
      <c r="B963" s="397">
        <v>18400483</v>
      </c>
      <c r="C963" s="109" t="s">
        <v>664</v>
      </c>
      <c r="D963" s="969">
        <f>+[5]BS!Q963</f>
        <v>-121199.54583333332</v>
      </c>
      <c r="E963" s="109"/>
      <c r="F963" s="486">
        <f t="shared" si="75"/>
        <v>-121199.54583333332</v>
      </c>
      <c r="G963" s="486"/>
      <c r="H963" s="486"/>
      <c r="I963" s="486"/>
      <c r="J963" s="109"/>
      <c r="K963" s="486"/>
      <c r="L963" s="486"/>
      <c r="M963" s="486"/>
      <c r="N963" s="1153">
        <f t="shared" si="68"/>
        <v>0</v>
      </c>
      <c r="O963" s="1153">
        <f t="shared" si="69"/>
        <v>0</v>
      </c>
    </row>
    <row r="964" spans="1:15" s="13" customFormat="1" outlineLevel="1">
      <c r="A964" s="400">
        <v>957</v>
      </c>
      <c r="B964" s="397">
        <v>18400503</v>
      </c>
      <c r="C964" s="109" t="s">
        <v>1450</v>
      </c>
      <c r="D964" s="969">
        <f>+[5]BS!Q964</f>
        <v>0</v>
      </c>
      <c r="E964" s="109"/>
      <c r="F964" s="486"/>
      <c r="G964" s="486"/>
      <c r="H964" s="486"/>
      <c r="I964" s="486"/>
      <c r="J964" s="109"/>
      <c r="K964" s="486"/>
      <c r="L964" s="486"/>
      <c r="M964" s="486"/>
      <c r="N964" s="1153">
        <f t="shared" si="68"/>
        <v>0</v>
      </c>
      <c r="O964" s="1153">
        <f t="shared" si="69"/>
        <v>0</v>
      </c>
    </row>
    <row r="965" spans="1:15" s="13" customFormat="1" outlineLevel="1">
      <c r="A965" s="400">
        <v>958</v>
      </c>
      <c r="B965" s="397">
        <v>18400513</v>
      </c>
      <c r="C965" s="109" t="s">
        <v>1451</v>
      </c>
      <c r="D965" s="969">
        <f>+[5]BS!Q965</f>
        <v>0</v>
      </c>
      <c r="E965" s="109"/>
      <c r="F965" s="486"/>
      <c r="G965" s="486"/>
      <c r="H965" s="486"/>
      <c r="I965" s="486"/>
      <c r="J965" s="109"/>
      <c r="K965" s="486"/>
      <c r="L965" s="486"/>
      <c r="M965" s="486"/>
      <c r="N965" s="1153">
        <f t="shared" si="68"/>
        <v>0</v>
      </c>
      <c r="O965" s="1153">
        <f t="shared" si="69"/>
        <v>0</v>
      </c>
    </row>
    <row r="966" spans="1:15" s="13" customFormat="1" outlineLevel="1">
      <c r="A966" s="400">
        <v>959</v>
      </c>
      <c r="B966" s="397">
        <v>18400613</v>
      </c>
      <c r="C966" s="109" t="s">
        <v>1452</v>
      </c>
      <c r="D966" s="969">
        <f>+[5]BS!Q966</f>
        <v>0</v>
      </c>
      <c r="E966" s="109"/>
      <c r="F966" s="486"/>
      <c r="G966" s="486"/>
      <c r="H966" s="486"/>
      <c r="I966" s="486"/>
      <c r="J966" s="109"/>
      <c r="K966" s="486"/>
      <c r="L966" s="486"/>
      <c r="M966" s="486"/>
      <c r="N966" s="1153">
        <f t="shared" si="68"/>
        <v>0</v>
      </c>
      <c r="O966" s="1153">
        <f t="shared" si="69"/>
        <v>0</v>
      </c>
    </row>
    <row r="967" spans="1:15" s="13" customFormat="1" outlineLevel="1">
      <c r="A967" s="400">
        <v>960</v>
      </c>
      <c r="B967" s="397">
        <v>18400703</v>
      </c>
      <c r="C967" s="109" t="s">
        <v>1261</v>
      </c>
      <c r="D967" s="969">
        <f>+[5]BS!Q967</f>
        <v>0</v>
      </c>
      <c r="E967" s="109"/>
      <c r="F967" s="486"/>
      <c r="G967" s="486"/>
      <c r="H967" s="486"/>
      <c r="I967" s="486"/>
      <c r="J967" s="109"/>
      <c r="K967" s="486"/>
      <c r="L967" s="486"/>
      <c r="M967" s="486"/>
      <c r="N967" s="1153">
        <f t="shared" si="68"/>
        <v>0</v>
      </c>
      <c r="O967" s="1153">
        <f t="shared" si="69"/>
        <v>0</v>
      </c>
    </row>
    <row r="968" spans="1:15" s="13" customFormat="1" outlineLevel="1">
      <c r="A968" s="400">
        <v>961</v>
      </c>
      <c r="B968" s="397">
        <v>18400713</v>
      </c>
      <c r="C968" s="109" t="s">
        <v>1087</v>
      </c>
      <c r="D968" s="969">
        <f>+[5]BS!Q968</f>
        <v>0</v>
      </c>
      <c r="E968" s="109"/>
      <c r="F968" s="486"/>
      <c r="G968" s="486"/>
      <c r="H968" s="486"/>
      <c r="I968" s="486"/>
      <c r="J968" s="109"/>
      <c r="K968" s="486"/>
      <c r="L968" s="486"/>
      <c r="M968" s="486"/>
      <c r="N968" s="1153">
        <f t="shared" si="68"/>
        <v>0</v>
      </c>
      <c r="O968" s="1153">
        <f t="shared" si="69"/>
        <v>0</v>
      </c>
    </row>
    <row r="969" spans="1:15" s="13" customFormat="1" outlineLevel="1">
      <c r="A969" s="400">
        <v>962</v>
      </c>
      <c r="B969" s="397">
        <v>18400813</v>
      </c>
      <c r="C969" s="109" t="s">
        <v>2354</v>
      </c>
      <c r="D969" s="969">
        <f>+[5]BS!Q969</f>
        <v>0</v>
      </c>
      <c r="E969" s="109"/>
      <c r="F969" s="486"/>
      <c r="G969" s="486"/>
      <c r="H969" s="486"/>
      <c r="I969" s="486"/>
      <c r="J969" s="109"/>
      <c r="K969" s="486"/>
      <c r="L969" s="486"/>
      <c r="M969" s="486"/>
      <c r="N969" s="1153">
        <f t="shared" ref="N969:N1032" si="76">SUM(K969:M969)</f>
        <v>0</v>
      </c>
      <c r="O969" s="1153">
        <f t="shared" ref="O969:O1032" si="77">N969-I969</f>
        <v>0</v>
      </c>
    </row>
    <row r="970" spans="1:15" s="13" customFormat="1" outlineLevel="1">
      <c r="A970" s="400">
        <v>963</v>
      </c>
      <c r="B970" s="397">
        <v>18400853</v>
      </c>
      <c r="C970" s="109" t="s">
        <v>2355</v>
      </c>
      <c r="D970" s="969">
        <f>+[5]BS!Q970</f>
        <v>0</v>
      </c>
      <c r="E970" s="109"/>
      <c r="F970" s="486"/>
      <c r="G970" s="486"/>
      <c r="H970" s="486"/>
      <c r="I970" s="486"/>
      <c r="J970" s="109"/>
      <c r="K970" s="486"/>
      <c r="L970" s="486"/>
      <c r="M970" s="486"/>
      <c r="N970" s="1153">
        <f t="shared" si="76"/>
        <v>0</v>
      </c>
      <c r="O970" s="1153">
        <f t="shared" si="77"/>
        <v>0</v>
      </c>
    </row>
    <row r="971" spans="1:15" s="13" customFormat="1" outlineLevel="1">
      <c r="A971" s="400">
        <v>964</v>
      </c>
      <c r="B971" s="397">
        <v>18400873</v>
      </c>
      <c r="C971" s="109" t="s">
        <v>2356</v>
      </c>
      <c r="D971" s="969">
        <f>+[5]BS!Q971</f>
        <v>0</v>
      </c>
      <c r="E971" s="109"/>
      <c r="F971" s="486"/>
      <c r="G971" s="486"/>
      <c r="H971" s="486"/>
      <c r="I971" s="486"/>
      <c r="J971" s="109"/>
      <c r="K971" s="486"/>
      <c r="L971" s="486"/>
      <c r="M971" s="486"/>
      <c r="N971" s="1153">
        <f t="shared" si="76"/>
        <v>0</v>
      </c>
      <c r="O971" s="1153">
        <f t="shared" si="77"/>
        <v>0</v>
      </c>
    </row>
    <row r="972" spans="1:15" s="13" customFormat="1" outlineLevel="1">
      <c r="A972" s="400">
        <v>965</v>
      </c>
      <c r="B972" s="986">
        <v>18400883</v>
      </c>
      <c r="C972" s="976" t="s">
        <v>2330</v>
      </c>
      <c r="D972" s="969">
        <f>+[5]BS!Q972</f>
        <v>0</v>
      </c>
      <c r="E972" s="109"/>
      <c r="F972" s="486"/>
      <c r="G972" s="486"/>
      <c r="H972" s="486"/>
      <c r="I972" s="486"/>
      <c r="J972" s="109"/>
      <c r="K972" s="486"/>
      <c r="L972" s="486"/>
      <c r="M972" s="486"/>
      <c r="N972" s="1153">
        <f t="shared" si="76"/>
        <v>0</v>
      </c>
      <c r="O972" s="1153">
        <f t="shared" si="77"/>
        <v>0</v>
      </c>
    </row>
    <row r="973" spans="1:15" s="13" customFormat="1" outlineLevel="1">
      <c r="A973" s="400">
        <v>966</v>
      </c>
      <c r="B973" s="986">
        <v>18400893</v>
      </c>
      <c r="C973" s="976" t="s">
        <v>2331</v>
      </c>
      <c r="D973" s="969">
        <f>+[5]BS!Q973</f>
        <v>0</v>
      </c>
      <c r="E973" s="109"/>
      <c r="F973" s="486"/>
      <c r="G973" s="486"/>
      <c r="H973" s="486"/>
      <c r="I973" s="486"/>
      <c r="J973" s="109"/>
      <c r="K973" s="486"/>
      <c r="L973" s="486"/>
      <c r="M973" s="486"/>
      <c r="N973" s="1153">
        <f t="shared" si="76"/>
        <v>0</v>
      </c>
      <c r="O973" s="1153">
        <f t="shared" si="77"/>
        <v>0</v>
      </c>
    </row>
    <row r="974" spans="1:15" s="13" customFormat="1" outlineLevel="1">
      <c r="A974" s="400">
        <v>967</v>
      </c>
      <c r="B974" s="987">
        <v>18400903</v>
      </c>
      <c r="C974" s="978" t="s">
        <v>2234</v>
      </c>
      <c r="D974" s="969">
        <f>+[5]BS!Q974</f>
        <v>0</v>
      </c>
      <c r="E974" s="109"/>
      <c r="F974" s="486"/>
      <c r="G974" s="486"/>
      <c r="H974" s="486"/>
      <c r="I974" s="486"/>
      <c r="J974" s="109"/>
      <c r="K974" s="486"/>
      <c r="L974" s="486"/>
      <c r="M974" s="486"/>
      <c r="N974" s="1153">
        <f t="shared" si="76"/>
        <v>0</v>
      </c>
      <c r="O974" s="1153">
        <f t="shared" si="77"/>
        <v>0</v>
      </c>
    </row>
    <row r="975" spans="1:15" s="13" customFormat="1" outlineLevel="1">
      <c r="A975" s="400">
        <v>968</v>
      </c>
      <c r="B975" s="397">
        <v>18400973</v>
      </c>
      <c r="C975" s="109" t="s">
        <v>2357</v>
      </c>
      <c r="D975" s="969">
        <f>+[5]BS!Q975</f>
        <v>0</v>
      </c>
      <c r="E975" s="109"/>
      <c r="F975" s="486"/>
      <c r="G975" s="486"/>
      <c r="H975" s="486"/>
      <c r="I975" s="486"/>
      <c r="J975" s="109"/>
      <c r="K975" s="486"/>
      <c r="L975" s="486"/>
      <c r="M975" s="486"/>
      <c r="N975" s="1153">
        <f t="shared" si="76"/>
        <v>0</v>
      </c>
      <c r="O975" s="1153">
        <f t="shared" si="77"/>
        <v>0</v>
      </c>
    </row>
    <row r="976" spans="1:15" s="13" customFormat="1" outlineLevel="1">
      <c r="A976" s="400">
        <v>969</v>
      </c>
      <c r="B976" s="397">
        <v>18400983</v>
      </c>
      <c r="C976" s="109" t="s">
        <v>2358</v>
      </c>
      <c r="D976" s="969">
        <f>+[5]BS!Q976</f>
        <v>0</v>
      </c>
      <c r="E976" s="109"/>
      <c r="F976" s="486"/>
      <c r="G976" s="486"/>
      <c r="H976" s="486"/>
      <c r="I976" s="486"/>
      <c r="J976" s="109"/>
      <c r="K976" s="486"/>
      <c r="L976" s="486"/>
      <c r="M976" s="486"/>
      <c r="N976" s="1153">
        <f t="shared" si="76"/>
        <v>0</v>
      </c>
      <c r="O976" s="1153">
        <f t="shared" si="77"/>
        <v>0</v>
      </c>
    </row>
    <row r="977" spans="1:15" s="13" customFormat="1" outlineLevel="1">
      <c r="A977" s="400">
        <v>970</v>
      </c>
      <c r="B977" s="397">
        <v>18401013</v>
      </c>
      <c r="C977" s="109" t="s">
        <v>1039</v>
      </c>
      <c r="D977" s="969">
        <f>+[5]BS!Q977</f>
        <v>0</v>
      </c>
      <c r="E977" s="109"/>
      <c r="F977" s="486"/>
      <c r="G977" s="486"/>
      <c r="H977" s="486"/>
      <c r="I977" s="486"/>
      <c r="J977" s="109"/>
      <c r="K977" s="486"/>
      <c r="L977" s="486"/>
      <c r="M977" s="486"/>
      <c r="N977" s="1153">
        <f t="shared" si="76"/>
        <v>0</v>
      </c>
      <c r="O977" s="1153">
        <f t="shared" si="77"/>
        <v>0</v>
      </c>
    </row>
    <row r="978" spans="1:15" s="13" customFormat="1" outlineLevel="1">
      <c r="A978" s="400">
        <v>971</v>
      </c>
      <c r="B978" s="397">
        <v>18401023</v>
      </c>
      <c r="C978" s="109" t="s">
        <v>1681</v>
      </c>
      <c r="D978" s="969">
        <f>+[5]BS!Q978</f>
        <v>0</v>
      </c>
      <c r="E978" s="109"/>
      <c r="F978" s="486"/>
      <c r="G978" s="486"/>
      <c r="H978" s="486"/>
      <c r="I978" s="486"/>
      <c r="J978" s="109"/>
      <c r="K978" s="486"/>
      <c r="L978" s="486"/>
      <c r="M978" s="486"/>
      <c r="N978" s="1153">
        <f t="shared" si="76"/>
        <v>0</v>
      </c>
      <c r="O978" s="1153">
        <f t="shared" si="77"/>
        <v>0</v>
      </c>
    </row>
    <row r="979" spans="1:15" s="13" customFormat="1" outlineLevel="1">
      <c r="A979" s="400">
        <v>972</v>
      </c>
      <c r="B979" s="397">
        <v>18401033</v>
      </c>
      <c r="C979" s="109" t="s">
        <v>49</v>
      </c>
      <c r="D979" s="969">
        <f>+[5]BS!Q979</f>
        <v>0</v>
      </c>
      <c r="E979" s="109"/>
      <c r="F979" s="486"/>
      <c r="G979" s="486"/>
      <c r="H979" s="486"/>
      <c r="I979" s="486"/>
      <c r="J979" s="109"/>
      <c r="K979" s="486"/>
      <c r="L979" s="486"/>
      <c r="M979" s="486"/>
      <c r="N979" s="1153">
        <f t="shared" si="76"/>
        <v>0</v>
      </c>
      <c r="O979" s="1153">
        <f t="shared" si="77"/>
        <v>0</v>
      </c>
    </row>
    <row r="980" spans="1:15" s="13" customFormat="1" outlineLevel="1">
      <c r="A980" s="400">
        <v>973</v>
      </c>
      <c r="B980" s="397">
        <v>18401043</v>
      </c>
      <c r="C980" s="109" t="s">
        <v>969</v>
      </c>
      <c r="D980" s="969">
        <f>+[5]BS!Q980</f>
        <v>0</v>
      </c>
      <c r="E980" s="109"/>
      <c r="F980" s="486"/>
      <c r="G980" s="486"/>
      <c r="H980" s="486"/>
      <c r="I980" s="486"/>
      <c r="J980" s="109"/>
      <c r="K980" s="486"/>
      <c r="L980" s="486"/>
      <c r="M980" s="486"/>
      <c r="N980" s="1153">
        <f t="shared" si="76"/>
        <v>0</v>
      </c>
      <c r="O980" s="1153">
        <f t="shared" si="77"/>
        <v>0</v>
      </c>
    </row>
    <row r="981" spans="1:15" s="13" customFormat="1" outlineLevel="1">
      <c r="A981" s="400">
        <v>974</v>
      </c>
      <c r="B981" s="397">
        <v>18401053</v>
      </c>
      <c r="C981" s="109" t="s">
        <v>2033</v>
      </c>
      <c r="D981" s="969">
        <f>+[5]BS!Q981</f>
        <v>0</v>
      </c>
      <c r="E981" s="109"/>
      <c r="F981" s="486"/>
      <c r="G981" s="486"/>
      <c r="H981" s="486"/>
      <c r="I981" s="486"/>
      <c r="J981" s="109"/>
      <c r="K981" s="486"/>
      <c r="L981" s="486"/>
      <c r="M981" s="486"/>
      <c r="N981" s="1153">
        <f t="shared" si="76"/>
        <v>0</v>
      </c>
      <c r="O981" s="1153">
        <f t="shared" si="77"/>
        <v>0</v>
      </c>
    </row>
    <row r="982" spans="1:15" s="13" customFormat="1" outlineLevel="1">
      <c r="A982" s="400">
        <v>975</v>
      </c>
      <c r="B982" s="397">
        <v>18401063</v>
      </c>
      <c r="C982" s="109" t="s">
        <v>800</v>
      </c>
      <c r="D982" s="969">
        <f>+[5]BS!Q982</f>
        <v>0</v>
      </c>
      <c r="E982" s="109"/>
      <c r="F982" s="486"/>
      <c r="G982" s="486"/>
      <c r="H982" s="486"/>
      <c r="I982" s="486"/>
      <c r="J982" s="109"/>
      <c r="K982" s="486"/>
      <c r="L982" s="486"/>
      <c r="M982" s="486"/>
      <c r="N982" s="1153">
        <f t="shared" si="76"/>
        <v>0</v>
      </c>
      <c r="O982" s="1153">
        <f t="shared" si="77"/>
        <v>0</v>
      </c>
    </row>
    <row r="983" spans="1:15" s="13" customFormat="1" outlineLevel="1">
      <c r="A983" s="400">
        <v>976</v>
      </c>
      <c r="B983" s="397">
        <v>18401093</v>
      </c>
      <c r="C983" s="109" t="s">
        <v>2359</v>
      </c>
      <c r="D983" s="969">
        <f>+[5]BS!Q983</f>
        <v>0</v>
      </c>
      <c r="E983" s="109"/>
      <c r="F983" s="486"/>
      <c r="G983" s="486"/>
      <c r="H983" s="486"/>
      <c r="I983" s="486"/>
      <c r="J983" s="109"/>
      <c r="K983" s="486"/>
      <c r="L983" s="486"/>
      <c r="M983" s="486"/>
      <c r="N983" s="1153">
        <f t="shared" si="76"/>
        <v>0</v>
      </c>
      <c r="O983" s="1153">
        <f t="shared" si="77"/>
        <v>0</v>
      </c>
    </row>
    <row r="984" spans="1:15" s="13" customFormat="1" outlineLevel="1">
      <c r="A984" s="400">
        <v>977</v>
      </c>
      <c r="B984" s="979">
        <v>18401103</v>
      </c>
      <c r="C984" s="980" t="s">
        <v>2005</v>
      </c>
      <c r="D984" s="969">
        <f>+[5]BS!Q984</f>
        <v>0</v>
      </c>
      <c r="E984" s="109"/>
      <c r="F984" s="486"/>
      <c r="G984" s="486"/>
      <c r="H984" s="486"/>
      <c r="I984" s="486"/>
      <c r="J984" s="109"/>
      <c r="K984" s="486"/>
      <c r="L984" s="486"/>
      <c r="M984" s="486"/>
      <c r="N984" s="1153">
        <f t="shared" si="76"/>
        <v>0</v>
      </c>
      <c r="O984" s="1153">
        <f t="shared" si="77"/>
        <v>0</v>
      </c>
    </row>
    <row r="985" spans="1:15" s="13" customFormat="1" outlineLevel="1">
      <c r="A985" s="400">
        <v>978</v>
      </c>
      <c r="B985" s="979">
        <v>18401113</v>
      </c>
      <c r="C985" s="980" t="s">
        <v>2015</v>
      </c>
      <c r="D985" s="969">
        <f>+[5]BS!Q985</f>
        <v>0</v>
      </c>
      <c r="E985" s="109"/>
      <c r="F985" s="486"/>
      <c r="G985" s="486"/>
      <c r="H985" s="486"/>
      <c r="I985" s="486"/>
      <c r="J985" s="109"/>
      <c r="K985" s="486"/>
      <c r="L985" s="486"/>
      <c r="M985" s="486"/>
      <c r="N985" s="1153">
        <f t="shared" si="76"/>
        <v>0</v>
      </c>
      <c r="O985" s="1153">
        <f t="shared" si="77"/>
        <v>0</v>
      </c>
    </row>
    <row r="986" spans="1:15" s="13" customFormat="1" outlineLevel="1">
      <c r="A986" s="400">
        <v>979</v>
      </c>
      <c r="B986" s="397">
        <v>18401123</v>
      </c>
      <c r="C986" s="109" t="s">
        <v>2056</v>
      </c>
      <c r="D986" s="969">
        <f>+[5]BS!Q986</f>
        <v>0</v>
      </c>
      <c r="E986" s="109"/>
      <c r="F986" s="486"/>
      <c r="G986" s="486"/>
      <c r="H986" s="486"/>
      <c r="I986" s="486"/>
      <c r="J986" s="109"/>
      <c r="K986" s="486"/>
      <c r="L986" s="486"/>
      <c r="M986" s="486"/>
      <c r="N986" s="1153">
        <f t="shared" si="76"/>
        <v>0</v>
      </c>
      <c r="O986" s="1153">
        <f t="shared" si="77"/>
        <v>0</v>
      </c>
    </row>
    <row r="987" spans="1:15" s="13" customFormat="1" outlineLevel="1">
      <c r="A987" s="400">
        <v>980</v>
      </c>
      <c r="B987" s="397">
        <v>18401133</v>
      </c>
      <c r="C987" s="109" t="s">
        <v>2203</v>
      </c>
      <c r="D987" s="969">
        <f>+[5]BS!Q987</f>
        <v>0</v>
      </c>
      <c r="E987" s="109"/>
      <c r="F987" s="486"/>
      <c r="G987" s="486"/>
      <c r="H987" s="486"/>
      <c r="I987" s="486"/>
      <c r="J987" s="109"/>
      <c r="K987" s="486"/>
      <c r="L987" s="486"/>
      <c r="M987" s="486"/>
      <c r="N987" s="1153">
        <f t="shared" si="76"/>
        <v>0</v>
      </c>
      <c r="O987" s="1153">
        <f t="shared" si="77"/>
        <v>0</v>
      </c>
    </row>
    <row r="988" spans="1:15" s="13" customFormat="1" outlineLevel="1">
      <c r="A988" s="400">
        <v>981</v>
      </c>
      <c r="B988" s="397">
        <v>18401143</v>
      </c>
      <c r="C988" s="109" t="s">
        <v>2259</v>
      </c>
      <c r="D988" s="969">
        <f>+[5]BS!Q988</f>
        <v>0</v>
      </c>
      <c r="E988" s="109"/>
      <c r="F988" s="486"/>
      <c r="G988" s="486"/>
      <c r="H988" s="486"/>
      <c r="I988" s="486"/>
      <c r="J988" s="109"/>
      <c r="K988" s="486"/>
      <c r="L988" s="486"/>
      <c r="M988" s="486"/>
      <c r="N988" s="1153">
        <f t="shared" si="76"/>
        <v>0</v>
      </c>
      <c r="O988" s="1153">
        <f t="shared" si="77"/>
        <v>0</v>
      </c>
    </row>
    <row r="989" spans="1:15" s="13" customFormat="1" outlineLevel="1">
      <c r="A989" s="400">
        <v>982</v>
      </c>
      <c r="B989" s="397">
        <v>18401173</v>
      </c>
      <c r="C989" s="109" t="s">
        <v>2835</v>
      </c>
      <c r="D989" s="969">
        <f>+[5]BS!Q989</f>
        <v>0</v>
      </c>
      <c r="E989" s="109"/>
      <c r="F989" s="486"/>
      <c r="G989" s="486"/>
      <c r="H989" s="486"/>
      <c r="I989" s="486"/>
      <c r="J989" s="109"/>
      <c r="K989" s="486"/>
      <c r="L989" s="486"/>
      <c r="M989" s="486"/>
      <c r="N989" s="1153">
        <f t="shared" si="76"/>
        <v>0</v>
      </c>
      <c r="O989" s="1153">
        <f t="shared" si="77"/>
        <v>0</v>
      </c>
    </row>
    <row r="990" spans="1:15" s="13" customFormat="1" outlineLevel="1">
      <c r="A990" s="400">
        <v>983</v>
      </c>
      <c r="B990" s="979">
        <v>18405025</v>
      </c>
      <c r="C990" s="980" t="s">
        <v>2332</v>
      </c>
      <c r="D990" s="969">
        <f>+[5]BS!Q990</f>
        <v>0</v>
      </c>
      <c r="E990" s="109"/>
      <c r="F990" s="486"/>
      <c r="G990" s="486"/>
      <c r="H990" s="486"/>
      <c r="I990" s="486"/>
      <c r="J990" s="109"/>
      <c r="K990" s="486"/>
      <c r="L990" s="486"/>
      <c r="M990" s="486"/>
      <c r="N990" s="1153">
        <f t="shared" si="76"/>
        <v>0</v>
      </c>
      <c r="O990" s="1153">
        <f t="shared" si="77"/>
        <v>0</v>
      </c>
    </row>
    <row r="991" spans="1:15" s="13" customFormat="1" outlineLevel="1">
      <c r="A991" s="400">
        <v>984</v>
      </c>
      <c r="B991" s="397">
        <v>18500003</v>
      </c>
      <c r="C991" s="109" t="s">
        <v>704</v>
      </c>
      <c r="D991" s="969">
        <f>+[5]BS!Q991</f>
        <v>58277.685833333329</v>
      </c>
      <c r="E991" s="109"/>
      <c r="F991" s="486"/>
      <c r="G991" s="486"/>
      <c r="H991" s="486"/>
      <c r="I991" s="486">
        <f>+D991</f>
        <v>58277.685833333329</v>
      </c>
      <c r="J991" s="109"/>
      <c r="K991" s="486"/>
      <c r="L991" s="486"/>
      <c r="M991" s="486">
        <f>I991</f>
        <v>58277.685833333329</v>
      </c>
      <c r="N991" s="1153">
        <f t="shared" si="76"/>
        <v>58277.685833333329</v>
      </c>
      <c r="O991" s="1153">
        <f t="shared" si="77"/>
        <v>0</v>
      </c>
    </row>
    <row r="992" spans="1:15" s="13" customFormat="1" outlineLevel="1">
      <c r="A992" s="400">
        <v>985</v>
      </c>
      <c r="B992" s="397">
        <v>18405103</v>
      </c>
      <c r="C992" s="109" t="s">
        <v>2786</v>
      </c>
      <c r="D992" s="969">
        <f>+[5]BS!Q992</f>
        <v>0</v>
      </c>
      <c r="E992" s="109"/>
      <c r="F992" s="486"/>
      <c r="G992" s="486"/>
      <c r="H992" s="486"/>
      <c r="I992" s="486"/>
      <c r="J992" s="109"/>
      <c r="K992" s="486"/>
      <c r="L992" s="486"/>
      <c r="M992" s="486"/>
      <c r="N992" s="1153">
        <f t="shared" si="76"/>
        <v>0</v>
      </c>
      <c r="O992" s="1153">
        <f t="shared" si="77"/>
        <v>0</v>
      </c>
    </row>
    <row r="993" spans="1:15" s="13" customFormat="1" outlineLevel="1">
      <c r="A993" s="400">
        <v>986</v>
      </c>
      <c r="B993" s="397">
        <v>18405113</v>
      </c>
      <c r="C993" s="109" t="s">
        <v>2790</v>
      </c>
      <c r="D993" s="969">
        <f>+[5]BS!Q993</f>
        <v>0</v>
      </c>
      <c r="E993" s="109"/>
      <c r="F993" s="486"/>
      <c r="G993" s="486"/>
      <c r="H993" s="486"/>
      <c r="I993" s="486"/>
      <c r="J993" s="109"/>
      <c r="K993" s="486"/>
      <c r="L993" s="486"/>
      <c r="M993" s="486"/>
      <c r="N993" s="1153">
        <f t="shared" si="76"/>
        <v>0</v>
      </c>
      <c r="O993" s="1153">
        <f t="shared" si="77"/>
        <v>0</v>
      </c>
    </row>
    <row r="994" spans="1:15" s="13" customFormat="1" outlineLevel="1">
      <c r="A994" s="400">
        <v>987</v>
      </c>
      <c r="B994" s="397">
        <v>18405153</v>
      </c>
      <c r="C994" s="109" t="s">
        <v>2787</v>
      </c>
      <c r="D994" s="969">
        <f>+[5]BS!Q994</f>
        <v>0</v>
      </c>
      <c r="E994" s="109"/>
      <c r="F994" s="486"/>
      <c r="G994" s="486"/>
      <c r="H994" s="486"/>
      <c r="I994" s="486"/>
      <c r="J994" s="109"/>
      <c r="K994" s="486"/>
      <c r="L994" s="486"/>
      <c r="M994" s="486"/>
      <c r="N994" s="1153">
        <f t="shared" si="76"/>
        <v>0</v>
      </c>
      <c r="O994" s="1153">
        <f t="shared" si="77"/>
        <v>0</v>
      </c>
    </row>
    <row r="995" spans="1:15" s="13" customFormat="1" outlineLevel="1">
      <c r="A995" s="400">
        <v>988</v>
      </c>
      <c r="B995" s="397">
        <v>18405163</v>
      </c>
      <c r="C995" s="109" t="s">
        <v>2788</v>
      </c>
      <c r="D995" s="969">
        <f>+[5]BS!Q995</f>
        <v>0</v>
      </c>
      <c r="E995" s="109"/>
      <c r="F995" s="486"/>
      <c r="G995" s="486"/>
      <c r="H995" s="486"/>
      <c r="I995" s="486"/>
      <c r="J995" s="109"/>
      <c r="K995" s="486"/>
      <c r="L995" s="486"/>
      <c r="M995" s="486"/>
      <c r="N995" s="1153">
        <f t="shared" si="76"/>
        <v>0</v>
      </c>
      <c r="O995" s="1153">
        <f t="shared" si="77"/>
        <v>0</v>
      </c>
    </row>
    <row r="996" spans="1:15" s="13" customFormat="1" outlineLevel="1">
      <c r="A996" s="400">
        <v>989</v>
      </c>
      <c r="B996" s="397">
        <v>18405173</v>
      </c>
      <c r="C996" s="109" t="s">
        <v>3022</v>
      </c>
      <c r="D996" s="969">
        <f>+[5]BS!Q996</f>
        <v>0</v>
      </c>
      <c r="E996" s="109"/>
      <c r="F996" s="486"/>
      <c r="G996" s="486"/>
      <c r="H996" s="486"/>
      <c r="I996" s="486"/>
      <c r="J996" s="109"/>
      <c r="K996" s="486"/>
      <c r="L996" s="486"/>
      <c r="M996" s="486"/>
      <c r="N996" s="1153">
        <f t="shared" si="76"/>
        <v>0</v>
      </c>
      <c r="O996" s="1153">
        <f t="shared" si="77"/>
        <v>0</v>
      </c>
    </row>
    <row r="997" spans="1:15" s="13" customFormat="1" outlineLevel="1">
      <c r="A997" s="400">
        <v>990</v>
      </c>
      <c r="B997" s="397">
        <v>18405183</v>
      </c>
      <c r="C997" s="109" t="s">
        <v>2820</v>
      </c>
      <c r="D997" s="969">
        <f>+[5]BS!Q997</f>
        <v>0</v>
      </c>
      <c r="E997" s="109"/>
      <c r="F997" s="486"/>
      <c r="G997" s="486"/>
      <c r="H997" s="486"/>
      <c r="I997" s="486"/>
      <c r="J997" s="109"/>
      <c r="K997" s="486"/>
      <c r="L997" s="486"/>
      <c r="M997" s="486"/>
      <c r="N997" s="1153">
        <f t="shared" si="76"/>
        <v>0</v>
      </c>
      <c r="O997" s="1153">
        <f t="shared" si="77"/>
        <v>0</v>
      </c>
    </row>
    <row r="998" spans="1:15" s="13" customFormat="1" outlineLevel="1">
      <c r="A998" s="400">
        <v>991</v>
      </c>
      <c r="B998" s="397">
        <v>18405193</v>
      </c>
      <c r="C998" s="109" t="s">
        <v>2940</v>
      </c>
      <c r="D998" s="969">
        <f>+[5]BS!Q998</f>
        <v>0</v>
      </c>
      <c r="E998" s="109"/>
      <c r="F998" s="486"/>
      <c r="G998" s="486"/>
      <c r="H998" s="486"/>
      <c r="I998" s="486"/>
      <c r="J998" s="109"/>
      <c r="K998" s="486"/>
      <c r="L998" s="486"/>
      <c r="M998" s="486"/>
      <c r="N998" s="1153">
        <f t="shared" si="76"/>
        <v>0</v>
      </c>
      <c r="O998" s="1153">
        <f t="shared" si="77"/>
        <v>0</v>
      </c>
    </row>
    <row r="999" spans="1:15" s="13" customFormat="1" outlineLevel="1">
      <c r="A999" s="400">
        <v>992</v>
      </c>
      <c r="B999" s="397">
        <v>18405203</v>
      </c>
      <c r="C999" s="109" t="s">
        <v>2806</v>
      </c>
      <c r="D999" s="969">
        <f>+[5]BS!Q999</f>
        <v>0</v>
      </c>
      <c r="E999" s="109"/>
      <c r="F999" s="486"/>
      <c r="G999" s="486"/>
      <c r="H999" s="486"/>
      <c r="I999" s="486"/>
      <c r="J999" s="109"/>
      <c r="K999" s="486"/>
      <c r="L999" s="486"/>
      <c r="M999" s="486"/>
      <c r="N999" s="1153">
        <f t="shared" si="76"/>
        <v>0</v>
      </c>
      <c r="O999" s="1153">
        <f t="shared" si="77"/>
        <v>0</v>
      </c>
    </row>
    <row r="1000" spans="1:15" s="13" customFormat="1" outlineLevel="1">
      <c r="A1000" s="400">
        <v>993</v>
      </c>
      <c r="B1000" s="397">
        <v>18600001</v>
      </c>
      <c r="C1000" s="109" t="s">
        <v>2799</v>
      </c>
      <c r="D1000" s="969">
        <f>+[5]BS!Q1000</f>
        <v>0</v>
      </c>
      <c r="E1000" s="109"/>
      <c r="F1000" s="486"/>
      <c r="G1000" s="486"/>
      <c r="H1000" s="486"/>
      <c r="I1000" s="486"/>
      <c r="J1000" s="109"/>
      <c r="K1000" s="486"/>
      <c r="L1000" s="486"/>
      <c r="M1000" s="486"/>
      <c r="N1000" s="1153">
        <f t="shared" si="76"/>
        <v>0</v>
      </c>
      <c r="O1000" s="1153">
        <f t="shared" si="77"/>
        <v>0</v>
      </c>
    </row>
    <row r="1001" spans="1:15" s="13" customFormat="1" outlineLevel="1">
      <c r="A1001" s="400">
        <v>994</v>
      </c>
      <c r="B1001" s="397">
        <v>18600003</v>
      </c>
      <c r="C1001" s="109" t="s">
        <v>561</v>
      </c>
      <c r="D1001" s="969">
        <f>+[5]BS!Q1001</f>
        <v>0</v>
      </c>
      <c r="E1001" s="109"/>
      <c r="F1001" s="486"/>
      <c r="G1001" s="486"/>
      <c r="H1001" s="486"/>
      <c r="I1001" s="486"/>
      <c r="J1001" s="109"/>
      <c r="K1001" s="486"/>
      <c r="L1001" s="486"/>
      <c r="M1001" s="486"/>
      <c r="N1001" s="1153">
        <f t="shared" si="76"/>
        <v>0</v>
      </c>
      <c r="O1001" s="1153">
        <f t="shared" si="77"/>
        <v>0</v>
      </c>
    </row>
    <row r="1002" spans="1:15" s="13" customFormat="1" outlineLevel="1">
      <c r="A1002" s="400">
        <v>995</v>
      </c>
      <c r="B1002" s="397">
        <v>18600011</v>
      </c>
      <c r="C1002" s="109" t="s">
        <v>705</v>
      </c>
      <c r="D1002" s="969">
        <f>+[5]BS!Q1002</f>
        <v>408.43250000000006</v>
      </c>
      <c r="E1002" s="109"/>
      <c r="F1002" s="486"/>
      <c r="G1002" s="486"/>
      <c r="H1002" s="486"/>
      <c r="I1002" s="486">
        <f>+D1002</f>
        <v>408.43250000000006</v>
      </c>
      <c r="J1002" s="109"/>
      <c r="K1002" s="486"/>
      <c r="L1002" s="486"/>
      <c r="M1002" s="486">
        <f>I1002</f>
        <v>408.43250000000006</v>
      </c>
      <c r="N1002" s="1153">
        <f t="shared" si="76"/>
        <v>408.43250000000006</v>
      </c>
      <c r="O1002" s="1153">
        <f t="shared" si="77"/>
        <v>0</v>
      </c>
    </row>
    <row r="1003" spans="1:15" s="13" customFormat="1" outlineLevel="1">
      <c r="A1003" s="400">
        <v>996</v>
      </c>
      <c r="B1003" s="397">
        <v>18600013</v>
      </c>
      <c r="C1003" s="109" t="s">
        <v>1351</v>
      </c>
      <c r="D1003" s="969">
        <f>+[5]BS!Q1003</f>
        <v>1079549.5191666665</v>
      </c>
      <c r="E1003" s="109"/>
      <c r="F1003" s="486"/>
      <c r="G1003" s="486"/>
      <c r="H1003" s="486"/>
      <c r="I1003" s="486">
        <f>+D1003</f>
        <v>1079549.5191666665</v>
      </c>
      <c r="J1003" s="109"/>
      <c r="K1003" s="486"/>
      <c r="L1003" s="486"/>
      <c r="M1003" s="486">
        <f>I1003</f>
        <v>1079549.5191666665</v>
      </c>
      <c r="N1003" s="1153">
        <f t="shared" si="76"/>
        <v>1079549.5191666665</v>
      </c>
      <c r="O1003" s="1153">
        <f t="shared" si="77"/>
        <v>0</v>
      </c>
    </row>
    <row r="1004" spans="1:15" s="13" customFormat="1" outlineLevel="1">
      <c r="A1004" s="400">
        <v>997</v>
      </c>
      <c r="B1004" s="397">
        <v>18600021</v>
      </c>
      <c r="C1004" s="109" t="s">
        <v>734</v>
      </c>
      <c r="D1004" s="969">
        <f>+[5]BS!Q1004</f>
        <v>0</v>
      </c>
      <c r="E1004" s="109"/>
      <c r="F1004" s="486"/>
      <c r="G1004" s="486"/>
      <c r="H1004" s="486"/>
      <c r="I1004" s="486"/>
      <c r="J1004" s="109"/>
      <c r="K1004" s="486"/>
      <c r="L1004" s="486"/>
      <c r="M1004" s="486"/>
      <c r="N1004" s="1153">
        <f t="shared" si="76"/>
        <v>0</v>
      </c>
      <c r="O1004" s="1153">
        <f t="shared" si="77"/>
        <v>0</v>
      </c>
    </row>
    <row r="1005" spans="1:15" s="13" customFormat="1" outlineLevel="1">
      <c r="A1005" s="400">
        <v>998</v>
      </c>
      <c r="B1005" s="566">
        <v>18600031</v>
      </c>
      <c r="C1005" s="109" t="s">
        <v>504</v>
      </c>
      <c r="D1005" s="969">
        <f>+[5]BS!Q1005</f>
        <v>0</v>
      </c>
      <c r="E1005" s="109"/>
      <c r="F1005" s="486"/>
      <c r="G1005" s="486"/>
      <c r="H1005" s="486"/>
      <c r="I1005" s="486"/>
      <c r="J1005" s="109"/>
      <c r="K1005" s="486"/>
      <c r="L1005" s="486"/>
      <c r="M1005" s="486"/>
      <c r="N1005" s="1153">
        <f t="shared" si="76"/>
        <v>0</v>
      </c>
      <c r="O1005" s="1153">
        <f t="shared" si="77"/>
        <v>0</v>
      </c>
    </row>
    <row r="1006" spans="1:15" s="13" customFormat="1" outlineLevel="1">
      <c r="A1006" s="400">
        <v>999</v>
      </c>
      <c r="B1006" s="397">
        <v>18600053</v>
      </c>
      <c r="C1006" s="109" t="s">
        <v>1352</v>
      </c>
      <c r="D1006" s="969">
        <f>+[5]BS!Q1006</f>
        <v>4637543.5129166665</v>
      </c>
      <c r="E1006" s="109"/>
      <c r="F1006" s="486">
        <f>+D1006</f>
        <v>4637543.5129166665</v>
      </c>
      <c r="G1006" s="486"/>
      <c r="H1006" s="486"/>
      <c r="I1006" s="486"/>
      <c r="J1006" s="109"/>
      <c r="K1006" s="486"/>
      <c r="L1006" s="486"/>
      <c r="M1006" s="486"/>
      <c r="N1006" s="1153">
        <f t="shared" si="76"/>
        <v>0</v>
      </c>
      <c r="O1006" s="1153">
        <f t="shared" si="77"/>
        <v>0</v>
      </c>
    </row>
    <row r="1007" spans="1:15" s="13" customFormat="1" outlineLevel="1">
      <c r="A1007" s="400">
        <v>1000</v>
      </c>
      <c r="B1007" s="397">
        <v>18600063</v>
      </c>
      <c r="C1007" s="109" t="s">
        <v>1940</v>
      </c>
      <c r="D1007" s="969">
        <f>+[5]BS!Q1007</f>
        <v>0</v>
      </c>
      <c r="E1007" s="109"/>
      <c r="F1007" s="486"/>
      <c r="G1007" s="486"/>
      <c r="H1007" s="486"/>
      <c r="I1007" s="486"/>
      <c r="J1007" s="109"/>
      <c r="K1007" s="486"/>
      <c r="L1007" s="486"/>
      <c r="M1007" s="486"/>
      <c r="N1007" s="1153">
        <f t="shared" si="76"/>
        <v>0</v>
      </c>
      <c r="O1007" s="1153">
        <f t="shared" si="77"/>
        <v>0</v>
      </c>
    </row>
    <row r="1008" spans="1:15" s="13" customFormat="1" outlineLevel="1">
      <c r="A1008" s="400">
        <v>1001</v>
      </c>
      <c r="B1008" s="397">
        <v>18600073</v>
      </c>
      <c r="C1008" s="109" t="s">
        <v>1966</v>
      </c>
      <c r="D1008" s="969">
        <f>+[5]BS!Q1008</f>
        <v>0</v>
      </c>
      <c r="E1008" s="109"/>
      <c r="F1008" s="486"/>
      <c r="G1008" s="486"/>
      <c r="H1008" s="486"/>
      <c r="I1008" s="486"/>
      <c r="J1008" s="109"/>
      <c r="K1008" s="486"/>
      <c r="L1008" s="486"/>
      <c r="M1008" s="486"/>
      <c r="N1008" s="1153">
        <f t="shared" si="76"/>
        <v>0</v>
      </c>
      <c r="O1008" s="1153">
        <f t="shared" si="77"/>
        <v>0</v>
      </c>
    </row>
    <row r="1009" spans="1:15" s="13" customFormat="1" outlineLevel="1">
      <c r="A1009" s="400">
        <v>1002</v>
      </c>
      <c r="B1009" s="397">
        <v>18600082</v>
      </c>
      <c r="C1009" s="109" t="s">
        <v>757</v>
      </c>
      <c r="D1009" s="969">
        <f>+[5]BS!Q1009</f>
        <v>0</v>
      </c>
      <c r="E1009" s="109"/>
      <c r="F1009" s="486"/>
      <c r="G1009" s="486"/>
      <c r="H1009" s="486"/>
      <c r="I1009" s="486"/>
      <c r="J1009" s="109"/>
      <c r="K1009" s="486"/>
      <c r="L1009" s="486"/>
      <c r="M1009" s="486"/>
      <c r="N1009" s="1153">
        <f t="shared" si="76"/>
        <v>0</v>
      </c>
      <c r="O1009" s="1153">
        <f t="shared" si="77"/>
        <v>0</v>
      </c>
    </row>
    <row r="1010" spans="1:15" s="13" customFormat="1" outlineLevel="1">
      <c r="A1010" s="400">
        <v>1003</v>
      </c>
      <c r="B1010" s="397">
        <v>18600083</v>
      </c>
      <c r="C1010" s="109" t="s">
        <v>391</v>
      </c>
      <c r="D1010" s="969">
        <f>+[5]BS!Q1010</f>
        <v>0</v>
      </c>
      <c r="E1010" s="109"/>
      <c r="F1010" s="486"/>
      <c r="G1010" s="486"/>
      <c r="H1010" s="486"/>
      <c r="I1010" s="486"/>
      <c r="J1010" s="109"/>
      <c r="K1010" s="486"/>
      <c r="L1010" s="486"/>
      <c r="M1010" s="486"/>
      <c r="N1010" s="1153">
        <f t="shared" si="76"/>
        <v>0</v>
      </c>
      <c r="O1010" s="1153">
        <f t="shared" si="77"/>
        <v>0</v>
      </c>
    </row>
    <row r="1011" spans="1:15" s="13" customFormat="1" outlineLevel="1">
      <c r="A1011" s="400">
        <v>1004</v>
      </c>
      <c r="B1011" s="397">
        <v>18600091</v>
      </c>
      <c r="C1011" s="109" t="s">
        <v>357</v>
      </c>
      <c r="D1011" s="969">
        <f>+[5]BS!Q1011</f>
        <v>7910.7345833333338</v>
      </c>
      <c r="E1011" s="109"/>
      <c r="F1011" s="486"/>
      <c r="G1011" s="486"/>
      <c r="H1011" s="486"/>
      <c r="I1011" s="486">
        <f t="shared" ref="I1011:I1022" si="78">+D1011</f>
        <v>7910.7345833333338</v>
      </c>
      <c r="J1011" s="109"/>
      <c r="K1011" s="486"/>
      <c r="L1011" s="486"/>
      <c r="M1011" s="486">
        <f>I1011</f>
        <v>7910.7345833333338</v>
      </c>
      <c r="N1011" s="1153">
        <f t="shared" si="76"/>
        <v>7910.7345833333338</v>
      </c>
      <c r="O1011" s="1153">
        <f t="shared" si="77"/>
        <v>0</v>
      </c>
    </row>
    <row r="1012" spans="1:15" s="13" customFormat="1" outlineLevel="1">
      <c r="A1012" s="400">
        <v>1005</v>
      </c>
      <c r="B1012" s="397">
        <v>18600101</v>
      </c>
      <c r="C1012" s="109" t="s">
        <v>939</v>
      </c>
      <c r="D1012" s="969">
        <f>+[5]BS!Q1012</f>
        <v>0</v>
      </c>
      <c r="E1012" s="109"/>
      <c r="F1012" s="486"/>
      <c r="G1012" s="486"/>
      <c r="H1012" s="486"/>
      <c r="I1012" s="486">
        <f t="shared" si="78"/>
        <v>0</v>
      </c>
      <c r="J1012" s="109"/>
      <c r="K1012" s="486"/>
      <c r="L1012" s="486"/>
      <c r="M1012" s="486">
        <f t="shared" ref="M1012:M1018" si="79">I1012</f>
        <v>0</v>
      </c>
      <c r="N1012" s="1153">
        <f t="shared" si="76"/>
        <v>0</v>
      </c>
      <c r="O1012" s="1153">
        <f t="shared" si="77"/>
        <v>0</v>
      </c>
    </row>
    <row r="1013" spans="1:15" s="13" customFormat="1" outlineLevel="1">
      <c r="A1013" s="400">
        <v>1006</v>
      </c>
      <c r="B1013" s="397">
        <v>18600121</v>
      </c>
      <c r="C1013" s="109" t="s">
        <v>903</v>
      </c>
      <c r="D1013" s="969">
        <f>+[5]BS!Q1013</f>
        <v>0</v>
      </c>
      <c r="E1013" s="109"/>
      <c r="F1013" s="486"/>
      <c r="G1013" s="486"/>
      <c r="H1013" s="486"/>
      <c r="I1013" s="486">
        <f t="shared" si="78"/>
        <v>0</v>
      </c>
      <c r="J1013" s="109"/>
      <c r="K1013" s="486"/>
      <c r="L1013" s="486"/>
      <c r="M1013" s="486">
        <f t="shared" si="79"/>
        <v>0</v>
      </c>
      <c r="N1013" s="1153">
        <f t="shared" si="76"/>
        <v>0</v>
      </c>
      <c r="O1013" s="1153">
        <f t="shared" si="77"/>
        <v>0</v>
      </c>
    </row>
    <row r="1014" spans="1:15" s="13" customFormat="1" outlineLevel="1">
      <c r="A1014" s="400">
        <v>1007</v>
      </c>
      <c r="B1014" s="397">
        <v>18600122</v>
      </c>
      <c r="C1014" s="109" t="s">
        <v>1688</v>
      </c>
      <c r="D1014" s="969">
        <f>+[5]BS!Q1014</f>
        <v>-612.33916666666653</v>
      </c>
      <c r="E1014" s="109"/>
      <c r="F1014" s="486"/>
      <c r="G1014" s="486"/>
      <c r="H1014" s="486"/>
      <c r="I1014" s="486">
        <f t="shared" si="78"/>
        <v>-612.33916666666653</v>
      </c>
      <c r="J1014" s="109"/>
      <c r="K1014" s="486"/>
      <c r="L1014" s="486"/>
      <c r="M1014" s="486">
        <f t="shared" si="79"/>
        <v>-612.33916666666653</v>
      </c>
      <c r="N1014" s="1153">
        <f t="shared" si="76"/>
        <v>-612.33916666666653</v>
      </c>
      <c r="O1014" s="1153">
        <f t="shared" si="77"/>
        <v>0</v>
      </c>
    </row>
    <row r="1015" spans="1:15" s="13" customFormat="1" outlineLevel="1">
      <c r="A1015" s="400">
        <v>1008</v>
      </c>
      <c r="B1015" s="397">
        <v>18600123</v>
      </c>
      <c r="C1015" s="109" t="s">
        <v>256</v>
      </c>
      <c r="D1015" s="969">
        <f>+[5]BS!Q1015</f>
        <v>542.65208333333328</v>
      </c>
      <c r="E1015" s="109"/>
      <c r="F1015" s="486"/>
      <c r="G1015" s="486"/>
      <c r="H1015" s="486"/>
      <c r="I1015" s="486">
        <f t="shared" si="78"/>
        <v>542.65208333333328</v>
      </c>
      <c r="J1015" s="109"/>
      <c r="K1015" s="486"/>
      <c r="L1015" s="486"/>
      <c r="M1015" s="486">
        <f t="shared" si="79"/>
        <v>542.65208333333328</v>
      </c>
      <c r="N1015" s="1153">
        <f t="shared" si="76"/>
        <v>542.65208333333328</v>
      </c>
      <c r="O1015" s="1153">
        <f t="shared" si="77"/>
        <v>0</v>
      </c>
    </row>
    <row r="1016" spans="1:15" s="13" customFormat="1" outlineLevel="1">
      <c r="A1016" s="400">
        <v>1009</v>
      </c>
      <c r="B1016" s="397">
        <v>18600131</v>
      </c>
      <c r="C1016" s="109" t="s">
        <v>125</v>
      </c>
      <c r="D1016" s="969">
        <f>+[5]BS!Q1016</f>
        <v>0</v>
      </c>
      <c r="E1016" s="109"/>
      <c r="F1016" s="486"/>
      <c r="G1016" s="486"/>
      <c r="H1016" s="486"/>
      <c r="I1016" s="486">
        <f t="shared" si="78"/>
        <v>0</v>
      </c>
      <c r="J1016" s="109"/>
      <c r="K1016" s="486"/>
      <c r="L1016" s="486"/>
      <c r="M1016" s="486">
        <f t="shared" si="79"/>
        <v>0</v>
      </c>
      <c r="N1016" s="1153">
        <f t="shared" si="76"/>
        <v>0</v>
      </c>
      <c r="O1016" s="1153">
        <f t="shared" si="77"/>
        <v>0</v>
      </c>
    </row>
    <row r="1017" spans="1:15" s="13" customFormat="1" outlineLevel="1">
      <c r="A1017" s="400">
        <v>1010</v>
      </c>
      <c r="B1017" s="397">
        <v>18600141</v>
      </c>
      <c r="C1017" s="109" t="s">
        <v>1717</v>
      </c>
      <c r="D1017" s="969">
        <f>+[5]BS!Q1017</f>
        <v>0</v>
      </c>
      <c r="E1017" s="109"/>
      <c r="F1017" s="486"/>
      <c r="G1017" s="486"/>
      <c r="H1017" s="486"/>
      <c r="I1017" s="486">
        <f t="shared" si="78"/>
        <v>0</v>
      </c>
      <c r="J1017" s="109"/>
      <c r="K1017" s="486"/>
      <c r="L1017" s="486"/>
      <c r="M1017" s="486">
        <f t="shared" si="79"/>
        <v>0</v>
      </c>
      <c r="N1017" s="1153">
        <f t="shared" si="76"/>
        <v>0</v>
      </c>
      <c r="O1017" s="1153">
        <f t="shared" si="77"/>
        <v>0</v>
      </c>
    </row>
    <row r="1018" spans="1:15" s="13" customFormat="1" outlineLevel="1">
      <c r="A1018" s="400">
        <v>1011</v>
      </c>
      <c r="B1018" s="397">
        <v>18600143</v>
      </c>
      <c r="C1018" s="109" t="s">
        <v>3168</v>
      </c>
      <c r="D1018" s="969">
        <f>+[5]BS!Q1018</f>
        <v>24024.321249999997</v>
      </c>
      <c r="E1018" s="109"/>
      <c r="F1018" s="486"/>
      <c r="G1018" s="486"/>
      <c r="H1018" s="486"/>
      <c r="I1018" s="486">
        <f t="shared" si="78"/>
        <v>24024.321249999997</v>
      </c>
      <c r="J1018" s="109"/>
      <c r="K1018" s="486"/>
      <c r="L1018" s="486"/>
      <c r="M1018" s="486">
        <f t="shared" si="79"/>
        <v>24024.321249999997</v>
      </c>
      <c r="N1018" s="1153">
        <f t="shared" si="76"/>
        <v>24024.321249999997</v>
      </c>
      <c r="O1018" s="1153">
        <f t="shared" si="77"/>
        <v>0</v>
      </c>
    </row>
    <row r="1019" spans="1:15" s="13" customFormat="1" outlineLevel="1">
      <c r="A1019" s="400">
        <v>1012</v>
      </c>
      <c r="B1019" s="397">
        <v>18600151</v>
      </c>
      <c r="C1019" s="109" t="s">
        <v>1718</v>
      </c>
      <c r="D1019" s="969">
        <f>+[5]BS!Q1019</f>
        <v>0</v>
      </c>
      <c r="E1019" s="109"/>
      <c r="F1019" s="486"/>
      <c r="G1019" s="486"/>
      <c r="H1019" s="486"/>
      <c r="I1019" s="486">
        <f t="shared" si="78"/>
        <v>0</v>
      </c>
      <c r="J1019" s="109"/>
      <c r="K1019" s="486"/>
      <c r="L1019" s="486"/>
      <c r="M1019" s="486"/>
      <c r="N1019" s="1153">
        <f t="shared" si="76"/>
        <v>0</v>
      </c>
      <c r="O1019" s="1153">
        <f t="shared" si="77"/>
        <v>0</v>
      </c>
    </row>
    <row r="1020" spans="1:15" s="13" customFormat="1" outlineLevel="1">
      <c r="A1020" s="400">
        <v>1013</v>
      </c>
      <c r="B1020" s="397">
        <v>18600161</v>
      </c>
      <c r="C1020" s="109" t="s">
        <v>1689</v>
      </c>
      <c r="D1020" s="969">
        <f>+[5]BS!Q1020</f>
        <v>0</v>
      </c>
      <c r="E1020" s="109"/>
      <c r="F1020" s="486"/>
      <c r="G1020" s="486"/>
      <c r="H1020" s="486"/>
      <c r="I1020" s="486">
        <f t="shared" si="78"/>
        <v>0</v>
      </c>
      <c r="J1020" s="109"/>
      <c r="K1020" s="486"/>
      <c r="L1020" s="486"/>
      <c r="M1020" s="486"/>
      <c r="N1020" s="1153">
        <f t="shared" si="76"/>
        <v>0</v>
      </c>
      <c r="O1020" s="1153">
        <f t="shared" si="77"/>
        <v>0</v>
      </c>
    </row>
    <row r="1021" spans="1:15" s="13" customFormat="1" outlineLevel="1">
      <c r="A1021" s="400">
        <v>1014</v>
      </c>
      <c r="B1021" s="397">
        <v>18600193</v>
      </c>
      <c r="C1021" s="109" t="s">
        <v>126</v>
      </c>
      <c r="D1021" s="969">
        <f>+[5]BS!Q1021</f>
        <v>0</v>
      </c>
      <c r="E1021" s="109"/>
      <c r="F1021" s="486"/>
      <c r="G1021" s="486"/>
      <c r="H1021" s="486"/>
      <c r="I1021" s="486">
        <f t="shared" si="78"/>
        <v>0</v>
      </c>
      <c r="J1021" s="109"/>
      <c r="K1021" s="486"/>
      <c r="L1021" s="486"/>
      <c r="M1021" s="486"/>
      <c r="N1021" s="1153">
        <f t="shared" si="76"/>
        <v>0</v>
      </c>
      <c r="O1021" s="1153">
        <f t="shared" si="77"/>
        <v>0</v>
      </c>
    </row>
    <row r="1022" spans="1:15" s="13" customFormat="1" outlineLevel="1">
      <c r="A1022" s="400">
        <v>1015</v>
      </c>
      <c r="B1022" s="397">
        <v>18600203</v>
      </c>
      <c r="C1022" s="109" t="s">
        <v>356</v>
      </c>
      <c r="D1022" s="969">
        <f>+[5]BS!Q1022</f>
        <v>12455.716666666667</v>
      </c>
      <c r="E1022" s="109"/>
      <c r="F1022" s="486"/>
      <c r="G1022" s="486"/>
      <c r="H1022" s="486"/>
      <c r="I1022" s="486">
        <f t="shared" si="78"/>
        <v>12455.716666666667</v>
      </c>
      <c r="J1022" s="109"/>
      <c r="K1022" s="486"/>
      <c r="L1022" s="486"/>
      <c r="M1022" s="486">
        <f>I1022</f>
        <v>12455.716666666667</v>
      </c>
      <c r="N1022" s="1153">
        <f t="shared" si="76"/>
        <v>12455.716666666667</v>
      </c>
      <c r="O1022" s="1153">
        <f t="shared" si="77"/>
        <v>0</v>
      </c>
    </row>
    <row r="1023" spans="1:15" s="13" customFormat="1" outlineLevel="1">
      <c r="A1023" s="400">
        <v>1016</v>
      </c>
      <c r="B1023" s="397">
        <v>18600213</v>
      </c>
      <c r="C1023" s="109" t="s">
        <v>264</v>
      </c>
      <c r="D1023" s="969">
        <f>+[5]BS!Q1023</f>
        <v>0</v>
      </c>
      <c r="E1023" s="109"/>
      <c r="F1023" s="486"/>
      <c r="G1023" s="486"/>
      <c r="H1023" s="486"/>
      <c r="I1023" s="486"/>
      <c r="J1023" s="109"/>
      <c r="K1023" s="486"/>
      <c r="L1023" s="486"/>
      <c r="M1023" s="486"/>
      <c r="N1023" s="1153">
        <f t="shared" si="76"/>
        <v>0</v>
      </c>
      <c r="O1023" s="1153">
        <f t="shared" si="77"/>
        <v>0</v>
      </c>
    </row>
    <row r="1024" spans="1:15" s="13" customFormat="1" outlineLevel="1">
      <c r="A1024" s="400">
        <v>1017</v>
      </c>
      <c r="B1024" s="397">
        <v>18600283</v>
      </c>
      <c r="C1024" s="109" t="s">
        <v>353</v>
      </c>
      <c r="D1024" s="969">
        <f>+[5]BS!Q1024</f>
        <v>0</v>
      </c>
      <c r="E1024" s="109"/>
      <c r="F1024" s="486"/>
      <c r="G1024" s="486"/>
      <c r="H1024" s="486"/>
      <c r="I1024" s="486"/>
      <c r="J1024" s="109"/>
      <c r="K1024" s="486"/>
      <c r="L1024" s="486"/>
      <c r="M1024" s="486"/>
      <c r="N1024" s="1153">
        <f t="shared" si="76"/>
        <v>0</v>
      </c>
      <c r="O1024" s="1153">
        <f t="shared" si="77"/>
        <v>0</v>
      </c>
    </row>
    <row r="1025" spans="1:15" s="13" customFormat="1" outlineLevel="1">
      <c r="A1025" s="400">
        <v>1018</v>
      </c>
      <c r="B1025" s="397">
        <v>18600291</v>
      </c>
      <c r="C1025" s="109" t="s">
        <v>292</v>
      </c>
      <c r="D1025" s="969">
        <f>+[5]BS!Q1025</f>
        <v>12711.869999999997</v>
      </c>
      <c r="E1025" s="109"/>
      <c r="F1025" s="486">
        <f>+D1025</f>
        <v>12711.869999999997</v>
      </c>
      <c r="G1025" s="486"/>
      <c r="H1025" s="486"/>
      <c r="I1025" s="486"/>
      <c r="J1025" s="109"/>
      <c r="K1025" s="486"/>
      <c r="L1025" s="486"/>
      <c r="M1025" s="486"/>
      <c r="N1025" s="1153">
        <f t="shared" si="76"/>
        <v>0</v>
      </c>
      <c r="O1025" s="1153">
        <f t="shared" si="77"/>
        <v>0</v>
      </c>
    </row>
    <row r="1026" spans="1:15" s="13" customFormat="1" outlineLevel="1">
      <c r="A1026" s="400">
        <v>1019</v>
      </c>
      <c r="B1026" s="397">
        <v>18600293</v>
      </c>
      <c r="C1026" s="109" t="s">
        <v>893</v>
      </c>
      <c r="D1026" s="969">
        <f>+[5]BS!Q1026</f>
        <v>93139.04041666667</v>
      </c>
      <c r="E1026" s="109"/>
      <c r="F1026" s="486"/>
      <c r="G1026" s="486"/>
      <c r="H1026" s="486"/>
      <c r="I1026" s="486">
        <f>+D1026</f>
        <v>93139.04041666667</v>
      </c>
      <c r="J1026" s="109"/>
      <c r="K1026" s="486"/>
      <c r="L1026" s="486"/>
      <c r="M1026" s="486">
        <f>I1026</f>
        <v>93139.04041666667</v>
      </c>
      <c r="N1026" s="1153">
        <f t="shared" si="76"/>
        <v>93139.04041666667</v>
      </c>
      <c r="O1026" s="1153">
        <f t="shared" si="77"/>
        <v>0</v>
      </c>
    </row>
    <row r="1027" spans="1:15" s="13" customFormat="1" outlineLevel="1">
      <c r="A1027" s="400">
        <v>1020</v>
      </c>
      <c r="B1027" s="397">
        <v>18600301</v>
      </c>
      <c r="C1027" s="109" t="s">
        <v>1212</v>
      </c>
      <c r="D1027" s="969">
        <f>+[5]BS!Q1027</f>
        <v>0</v>
      </c>
      <c r="E1027" s="109"/>
      <c r="F1027" s="486"/>
      <c r="G1027" s="486"/>
      <c r="H1027" s="486"/>
      <c r="I1027" s="486"/>
      <c r="J1027" s="109"/>
      <c r="K1027" s="486"/>
      <c r="L1027" s="486"/>
      <c r="M1027" s="486"/>
      <c r="N1027" s="1153">
        <f t="shared" si="76"/>
        <v>0</v>
      </c>
      <c r="O1027" s="1153">
        <f t="shared" si="77"/>
        <v>0</v>
      </c>
    </row>
    <row r="1028" spans="1:15" s="13" customFormat="1" outlineLevel="1">
      <c r="A1028" s="400">
        <v>1021</v>
      </c>
      <c r="B1028" s="397">
        <v>18600311</v>
      </c>
      <c r="C1028" s="109" t="s">
        <v>2452</v>
      </c>
      <c r="D1028" s="969">
        <f>+[5]BS!Q1028</f>
        <v>0</v>
      </c>
      <c r="E1028" s="109"/>
      <c r="F1028" s="486"/>
      <c r="G1028" s="486"/>
      <c r="H1028" s="486"/>
      <c r="I1028" s="486"/>
      <c r="J1028" s="109"/>
      <c r="K1028" s="486"/>
      <c r="L1028" s="486"/>
      <c r="M1028" s="486"/>
      <c r="N1028" s="1153">
        <f t="shared" si="76"/>
        <v>0</v>
      </c>
      <c r="O1028" s="1153">
        <f t="shared" si="77"/>
        <v>0</v>
      </c>
    </row>
    <row r="1029" spans="1:15" s="13" customFormat="1" outlineLevel="1">
      <c r="A1029" s="400">
        <v>1022</v>
      </c>
      <c r="B1029" s="397">
        <v>18600321</v>
      </c>
      <c r="C1029" s="109" t="s">
        <v>687</v>
      </c>
      <c r="D1029" s="969">
        <f>+[5]BS!Q1029</f>
        <v>0</v>
      </c>
      <c r="E1029" s="109"/>
      <c r="F1029" s="486"/>
      <c r="G1029" s="486"/>
      <c r="H1029" s="486"/>
      <c r="I1029" s="486"/>
      <c r="J1029" s="109"/>
      <c r="K1029" s="486"/>
      <c r="L1029" s="486"/>
      <c r="M1029" s="486"/>
      <c r="N1029" s="1153">
        <f t="shared" si="76"/>
        <v>0</v>
      </c>
      <c r="O1029" s="1153">
        <f t="shared" si="77"/>
        <v>0</v>
      </c>
    </row>
    <row r="1030" spans="1:15" s="13" customFormat="1" outlineLevel="1">
      <c r="A1030" s="400">
        <v>1023</v>
      </c>
      <c r="B1030" s="397">
        <v>18600323</v>
      </c>
      <c r="C1030" s="109" t="s">
        <v>935</v>
      </c>
      <c r="D1030" s="969">
        <f>+[5]BS!Q1030</f>
        <v>0</v>
      </c>
      <c r="E1030" s="109"/>
      <c r="F1030" s="486"/>
      <c r="G1030" s="486"/>
      <c r="H1030" s="486"/>
      <c r="I1030" s="486"/>
      <c r="J1030" s="109"/>
      <c r="K1030" s="486"/>
      <c r="L1030" s="486"/>
      <c r="M1030" s="486"/>
      <c r="N1030" s="1153">
        <f t="shared" si="76"/>
        <v>0</v>
      </c>
      <c r="O1030" s="1153">
        <f t="shared" si="77"/>
        <v>0</v>
      </c>
    </row>
    <row r="1031" spans="1:15" s="13" customFormat="1" outlineLevel="1">
      <c r="A1031" s="400">
        <v>1024</v>
      </c>
      <c r="B1031" s="397">
        <v>18600331</v>
      </c>
      <c r="C1031" s="109" t="s">
        <v>2472</v>
      </c>
      <c r="D1031" s="969">
        <f>+[5]BS!Q1031</f>
        <v>0</v>
      </c>
      <c r="E1031" s="109"/>
      <c r="F1031" s="486"/>
      <c r="G1031" s="486"/>
      <c r="H1031" s="486"/>
      <c r="I1031" s="486"/>
      <c r="J1031" s="109"/>
      <c r="K1031" s="486"/>
      <c r="L1031" s="486"/>
      <c r="M1031" s="486"/>
      <c r="N1031" s="1153">
        <f t="shared" si="76"/>
        <v>0</v>
      </c>
      <c r="O1031" s="1153">
        <f t="shared" si="77"/>
        <v>0</v>
      </c>
    </row>
    <row r="1032" spans="1:15" s="13" customFormat="1" outlineLevel="1">
      <c r="A1032" s="400">
        <v>1025</v>
      </c>
      <c r="B1032" s="397">
        <v>18600341</v>
      </c>
      <c r="C1032" s="109" t="s">
        <v>1188</v>
      </c>
      <c r="D1032" s="969">
        <f>+[5]BS!Q1032</f>
        <v>0</v>
      </c>
      <c r="E1032" s="109"/>
      <c r="F1032" s="486"/>
      <c r="G1032" s="486"/>
      <c r="H1032" s="486"/>
      <c r="I1032" s="486"/>
      <c r="J1032" s="109"/>
      <c r="K1032" s="486"/>
      <c r="L1032" s="486"/>
      <c r="M1032" s="486"/>
      <c r="N1032" s="1153">
        <f t="shared" si="76"/>
        <v>0</v>
      </c>
      <c r="O1032" s="1153">
        <f t="shared" si="77"/>
        <v>0</v>
      </c>
    </row>
    <row r="1033" spans="1:15" s="13" customFormat="1" outlineLevel="1">
      <c r="A1033" s="400">
        <v>1026</v>
      </c>
      <c r="B1033" s="397">
        <v>18600342</v>
      </c>
      <c r="C1033" s="109" t="s">
        <v>2648</v>
      </c>
      <c r="D1033" s="969">
        <f>+[5]BS!Q1033</f>
        <v>0</v>
      </c>
      <c r="E1033" s="109"/>
      <c r="F1033" s="486"/>
      <c r="G1033" s="486"/>
      <c r="H1033" s="486"/>
      <c r="I1033" s="486"/>
      <c r="J1033" s="109"/>
      <c r="K1033" s="486"/>
      <c r="L1033" s="486"/>
      <c r="M1033" s="486"/>
      <c r="N1033" s="1153">
        <f t="shared" ref="N1033:N1096" si="80">SUM(K1033:M1033)</f>
        <v>0</v>
      </c>
      <c r="O1033" s="1153">
        <f t="shared" ref="O1033:O1096" si="81">N1033-I1033</f>
        <v>0</v>
      </c>
    </row>
    <row r="1034" spans="1:15" s="13" customFormat="1" outlineLevel="1">
      <c r="A1034" s="400">
        <v>1027</v>
      </c>
      <c r="B1034" s="397">
        <v>18600343</v>
      </c>
      <c r="C1034" s="109" t="s">
        <v>2031</v>
      </c>
      <c r="D1034" s="969">
        <f>+[5]BS!Q1034</f>
        <v>0</v>
      </c>
      <c r="E1034" s="109"/>
      <c r="F1034" s="486"/>
      <c r="G1034" s="486"/>
      <c r="H1034" s="486"/>
      <c r="I1034" s="486"/>
      <c r="J1034" s="109"/>
      <c r="K1034" s="486"/>
      <c r="L1034" s="486"/>
      <c r="M1034" s="486"/>
      <c r="N1034" s="1153">
        <f t="shared" si="80"/>
        <v>0</v>
      </c>
      <c r="O1034" s="1153">
        <f t="shared" si="81"/>
        <v>0</v>
      </c>
    </row>
    <row r="1035" spans="1:15" s="13" customFormat="1" outlineLevel="1">
      <c r="A1035" s="400">
        <v>1028</v>
      </c>
      <c r="B1035" s="397">
        <v>18600351</v>
      </c>
      <c r="C1035" s="109" t="s">
        <v>1425</v>
      </c>
      <c r="D1035" s="969">
        <f>+[5]BS!Q1035</f>
        <v>0</v>
      </c>
      <c r="E1035" s="109"/>
      <c r="F1035" s="486"/>
      <c r="G1035" s="486"/>
      <c r="H1035" s="486"/>
      <c r="I1035" s="486"/>
      <c r="J1035" s="109"/>
      <c r="K1035" s="486"/>
      <c r="L1035" s="486"/>
      <c r="M1035" s="486"/>
      <c r="N1035" s="1153">
        <f t="shared" si="80"/>
        <v>0</v>
      </c>
      <c r="O1035" s="1153">
        <f t="shared" si="81"/>
        <v>0</v>
      </c>
    </row>
    <row r="1036" spans="1:15" s="13" customFormat="1" outlineLevel="1">
      <c r="A1036" s="400">
        <v>1029</v>
      </c>
      <c r="B1036" s="397">
        <v>18600353</v>
      </c>
      <c r="C1036" s="109" t="s">
        <v>1102</v>
      </c>
      <c r="D1036" s="969">
        <f>+[5]BS!Q1036</f>
        <v>0</v>
      </c>
      <c r="E1036" s="109"/>
      <c r="F1036" s="486"/>
      <c r="G1036" s="486"/>
      <c r="H1036" s="486"/>
      <c r="I1036" s="486"/>
      <c r="J1036" s="109"/>
      <c r="K1036" s="486"/>
      <c r="L1036" s="486"/>
      <c r="M1036" s="486"/>
      <c r="N1036" s="1153">
        <f t="shared" si="80"/>
        <v>0</v>
      </c>
      <c r="O1036" s="1153">
        <f t="shared" si="81"/>
        <v>0</v>
      </c>
    </row>
    <row r="1037" spans="1:15" s="13" customFormat="1" outlineLevel="1">
      <c r="A1037" s="400">
        <v>1030</v>
      </c>
      <c r="B1037" s="397">
        <v>18600361</v>
      </c>
      <c r="C1037" s="109" t="s">
        <v>1427</v>
      </c>
      <c r="D1037" s="969">
        <f>+[5]BS!Q1037</f>
        <v>0</v>
      </c>
      <c r="E1037" s="109"/>
      <c r="F1037" s="486"/>
      <c r="G1037" s="486"/>
      <c r="H1037" s="486"/>
      <c r="I1037" s="486"/>
      <c r="J1037" s="109"/>
      <c r="K1037" s="486"/>
      <c r="L1037" s="486"/>
      <c r="M1037" s="486"/>
      <c r="N1037" s="1153">
        <f t="shared" si="80"/>
        <v>0</v>
      </c>
      <c r="O1037" s="1153">
        <f t="shared" si="81"/>
        <v>0</v>
      </c>
    </row>
    <row r="1038" spans="1:15" s="13" customFormat="1" outlineLevel="1">
      <c r="A1038" s="400">
        <v>1031</v>
      </c>
      <c r="B1038" s="397">
        <v>18600363</v>
      </c>
      <c r="C1038" s="109" t="s">
        <v>2226</v>
      </c>
      <c r="D1038" s="969">
        <f>+[5]BS!Q1038</f>
        <v>0</v>
      </c>
      <c r="E1038" s="109"/>
      <c r="F1038" s="486"/>
      <c r="G1038" s="486"/>
      <c r="H1038" s="486"/>
      <c r="I1038" s="486"/>
      <c r="J1038" s="109"/>
      <c r="K1038" s="486"/>
      <c r="L1038" s="486"/>
      <c r="M1038" s="486"/>
      <c r="N1038" s="1153">
        <f t="shared" si="80"/>
        <v>0</v>
      </c>
      <c r="O1038" s="1153">
        <f t="shared" si="81"/>
        <v>0</v>
      </c>
    </row>
    <row r="1039" spans="1:15" s="13" customFormat="1" outlineLevel="1">
      <c r="A1039" s="400">
        <v>1032</v>
      </c>
      <c r="B1039" s="397">
        <v>18600371</v>
      </c>
      <c r="C1039" s="109" t="s">
        <v>2333</v>
      </c>
      <c r="D1039" s="969">
        <f>+[5]BS!Q1039</f>
        <v>0</v>
      </c>
      <c r="E1039" s="109"/>
      <c r="F1039" s="486"/>
      <c r="G1039" s="486"/>
      <c r="H1039" s="486"/>
      <c r="I1039" s="486"/>
      <c r="J1039" s="109"/>
      <c r="K1039" s="486"/>
      <c r="L1039" s="486"/>
      <c r="M1039" s="486"/>
      <c r="N1039" s="1153">
        <f t="shared" si="80"/>
        <v>0</v>
      </c>
      <c r="O1039" s="1153">
        <f t="shared" si="81"/>
        <v>0</v>
      </c>
    </row>
    <row r="1040" spans="1:15" s="13" customFormat="1" outlineLevel="1">
      <c r="A1040" s="400">
        <v>1033</v>
      </c>
      <c r="B1040" s="397">
        <v>18600373</v>
      </c>
      <c r="C1040" s="109" t="s">
        <v>2703</v>
      </c>
      <c r="D1040" s="969">
        <f>+[5]BS!Q1040</f>
        <v>0</v>
      </c>
      <c r="E1040" s="109"/>
      <c r="F1040" s="486"/>
      <c r="G1040" s="486"/>
      <c r="H1040" s="486"/>
      <c r="I1040" s="486"/>
      <c r="J1040" s="109"/>
      <c r="K1040" s="486"/>
      <c r="L1040" s="486"/>
      <c r="M1040" s="486"/>
      <c r="N1040" s="1153">
        <f t="shared" si="80"/>
        <v>0</v>
      </c>
      <c r="O1040" s="1153">
        <f t="shared" si="81"/>
        <v>0</v>
      </c>
    </row>
    <row r="1041" spans="1:15" s="13" customFormat="1" outlineLevel="1">
      <c r="A1041" s="400">
        <v>1034</v>
      </c>
      <c r="B1041" s="397">
        <v>18600381</v>
      </c>
      <c r="C1041" s="109" t="s">
        <v>1428</v>
      </c>
      <c r="D1041" s="969">
        <f>+[5]BS!Q1041</f>
        <v>0</v>
      </c>
      <c r="E1041" s="109"/>
      <c r="F1041" s="486"/>
      <c r="G1041" s="486"/>
      <c r="H1041" s="486"/>
      <c r="I1041" s="486"/>
      <c r="J1041" s="109"/>
      <c r="K1041" s="486"/>
      <c r="L1041" s="486"/>
      <c r="M1041" s="486"/>
      <c r="N1041" s="1153">
        <f t="shared" si="80"/>
        <v>0</v>
      </c>
      <c r="O1041" s="1153">
        <f t="shared" si="81"/>
        <v>0</v>
      </c>
    </row>
    <row r="1042" spans="1:15" s="13" customFormat="1" outlineLevel="1">
      <c r="A1042" s="400">
        <v>1035</v>
      </c>
      <c r="B1042" s="397">
        <v>18600383</v>
      </c>
      <c r="C1042" s="109" t="s">
        <v>2704</v>
      </c>
      <c r="D1042" s="969">
        <f>+[5]BS!Q1042</f>
        <v>0</v>
      </c>
      <c r="E1042" s="109"/>
      <c r="F1042" s="486"/>
      <c r="G1042" s="486"/>
      <c r="H1042" s="486"/>
      <c r="I1042" s="486"/>
      <c r="J1042" s="109"/>
      <c r="K1042" s="486"/>
      <c r="L1042" s="486"/>
      <c r="M1042" s="486"/>
      <c r="N1042" s="1153">
        <f t="shared" si="80"/>
        <v>0</v>
      </c>
      <c r="O1042" s="1153">
        <f t="shared" si="81"/>
        <v>0</v>
      </c>
    </row>
    <row r="1043" spans="1:15" s="13" customFormat="1" outlineLevel="1">
      <c r="A1043" s="400">
        <v>1036</v>
      </c>
      <c r="B1043" s="397">
        <v>18600391</v>
      </c>
      <c r="C1043" s="109" t="s">
        <v>2473</v>
      </c>
      <c r="D1043" s="969">
        <f>+[5]BS!Q1043</f>
        <v>0</v>
      </c>
      <c r="E1043" s="109"/>
      <c r="F1043" s="486"/>
      <c r="G1043" s="486"/>
      <c r="H1043" s="486"/>
      <c r="I1043" s="486"/>
      <c r="J1043" s="109"/>
      <c r="K1043" s="486"/>
      <c r="L1043" s="486"/>
      <c r="M1043" s="486"/>
      <c r="N1043" s="1153">
        <f t="shared" si="80"/>
        <v>0</v>
      </c>
      <c r="O1043" s="1153">
        <f t="shared" si="81"/>
        <v>0</v>
      </c>
    </row>
    <row r="1044" spans="1:15" s="13" customFormat="1" outlineLevel="1">
      <c r="A1044" s="400">
        <v>1037</v>
      </c>
      <c r="B1044" s="397">
        <v>18600393</v>
      </c>
      <c r="C1044" s="109" t="s">
        <v>696</v>
      </c>
      <c r="D1044" s="969">
        <f>+[5]BS!Q1044</f>
        <v>0</v>
      </c>
      <c r="E1044" s="109"/>
      <c r="F1044" s="486"/>
      <c r="G1044" s="486"/>
      <c r="H1044" s="486"/>
      <c r="I1044" s="486"/>
      <c r="J1044" s="109"/>
      <c r="K1044" s="486"/>
      <c r="L1044" s="486"/>
      <c r="M1044" s="486"/>
      <c r="N1044" s="1153">
        <f t="shared" si="80"/>
        <v>0</v>
      </c>
      <c r="O1044" s="1153">
        <f t="shared" si="81"/>
        <v>0</v>
      </c>
    </row>
    <row r="1045" spans="1:15" s="13" customFormat="1" outlineLevel="1">
      <c r="A1045" s="400">
        <v>1038</v>
      </c>
      <c r="B1045" s="397">
        <v>18600401</v>
      </c>
      <c r="C1045" s="109" t="s">
        <v>2573</v>
      </c>
      <c r="D1045" s="969">
        <f>+[5]BS!Q1045</f>
        <v>0</v>
      </c>
      <c r="E1045" s="109"/>
      <c r="F1045" s="486"/>
      <c r="G1045" s="486"/>
      <c r="H1045" s="486"/>
      <c r="I1045" s="486"/>
      <c r="J1045" s="109"/>
      <c r="K1045" s="486"/>
      <c r="L1045" s="486"/>
      <c r="M1045" s="486"/>
      <c r="N1045" s="1153">
        <f t="shared" si="80"/>
        <v>0</v>
      </c>
      <c r="O1045" s="1153">
        <f t="shared" si="81"/>
        <v>0</v>
      </c>
    </row>
    <row r="1046" spans="1:15" s="13" customFormat="1" outlineLevel="1">
      <c r="A1046" s="400">
        <v>1039</v>
      </c>
      <c r="B1046" s="397">
        <v>18600403</v>
      </c>
      <c r="C1046" s="109" t="s">
        <v>2771</v>
      </c>
      <c r="D1046" s="969">
        <f>+[5]BS!Q1046</f>
        <v>1473520.6975</v>
      </c>
      <c r="E1046" s="109"/>
      <c r="F1046" s="486">
        <f>+D1046</f>
        <v>1473520.6975</v>
      </c>
      <c r="G1046" s="486"/>
      <c r="H1046" s="486"/>
      <c r="I1046" s="486"/>
      <c r="J1046" s="109"/>
      <c r="K1046" s="486"/>
      <c r="L1046" s="486"/>
      <c r="M1046" s="486"/>
      <c r="N1046" s="1153">
        <f t="shared" si="80"/>
        <v>0</v>
      </c>
      <c r="O1046" s="1153">
        <f t="shared" si="81"/>
        <v>0</v>
      </c>
    </row>
    <row r="1047" spans="1:15" s="13" customFormat="1" outlineLevel="1">
      <c r="A1047" s="400">
        <v>1040</v>
      </c>
      <c r="B1047" s="397">
        <v>18600411</v>
      </c>
      <c r="C1047" s="109" t="s">
        <v>2649</v>
      </c>
      <c r="D1047" s="969">
        <f>+[5]BS!Q1047</f>
        <v>0</v>
      </c>
      <c r="E1047" s="109"/>
      <c r="F1047" s="486"/>
      <c r="G1047" s="486"/>
      <c r="H1047" s="486"/>
      <c r="I1047" s="486"/>
      <c r="J1047" s="109"/>
      <c r="K1047" s="486"/>
      <c r="L1047" s="486"/>
      <c r="M1047" s="486"/>
      <c r="N1047" s="1153">
        <f t="shared" si="80"/>
        <v>0</v>
      </c>
      <c r="O1047" s="1153">
        <f t="shared" si="81"/>
        <v>0</v>
      </c>
    </row>
    <row r="1048" spans="1:15" s="13" customFormat="1" outlineLevel="1">
      <c r="A1048" s="400">
        <v>1041</v>
      </c>
      <c r="B1048" s="397">
        <v>18600413</v>
      </c>
      <c r="C1048" s="109" t="s">
        <v>2796</v>
      </c>
      <c r="D1048" s="969">
        <f>+[5]BS!Q1048</f>
        <v>0</v>
      </c>
      <c r="E1048" s="109"/>
      <c r="F1048" s="486"/>
      <c r="G1048" s="486"/>
      <c r="H1048" s="486"/>
      <c r="I1048" s="486"/>
      <c r="J1048" s="109"/>
      <c r="K1048" s="486"/>
      <c r="L1048" s="486"/>
      <c r="M1048" s="486"/>
      <c r="N1048" s="1153">
        <f t="shared" si="80"/>
        <v>0</v>
      </c>
      <c r="O1048" s="1153">
        <f t="shared" si="81"/>
        <v>0</v>
      </c>
    </row>
    <row r="1049" spans="1:15" s="13" customFormat="1" outlineLevel="1">
      <c r="A1049" s="400">
        <v>1042</v>
      </c>
      <c r="B1049" s="397">
        <v>18600441</v>
      </c>
      <c r="C1049" s="109" t="s">
        <v>904</v>
      </c>
      <c r="D1049" s="969">
        <f>+[5]BS!Q1049</f>
        <v>0</v>
      </c>
      <c r="E1049" s="109"/>
      <c r="F1049" s="486"/>
      <c r="G1049" s="486"/>
      <c r="H1049" s="486"/>
      <c r="I1049" s="486"/>
      <c r="J1049" s="109"/>
      <c r="K1049" s="486"/>
      <c r="L1049" s="486"/>
      <c r="M1049" s="486"/>
      <c r="N1049" s="1153">
        <f t="shared" si="80"/>
        <v>0</v>
      </c>
      <c r="O1049" s="1153">
        <f t="shared" si="81"/>
        <v>0</v>
      </c>
    </row>
    <row r="1050" spans="1:15" s="13" customFormat="1" outlineLevel="1">
      <c r="A1050" s="400">
        <v>1043</v>
      </c>
      <c r="B1050" s="397">
        <v>18600451</v>
      </c>
      <c r="C1050" s="305" t="s">
        <v>2797</v>
      </c>
      <c r="D1050" s="969">
        <f>+[5]BS!Q1050</f>
        <v>0</v>
      </c>
      <c r="E1050" s="109"/>
      <c r="F1050" s="486"/>
      <c r="G1050" s="486"/>
      <c r="H1050" s="486"/>
      <c r="I1050" s="486"/>
      <c r="J1050" s="109"/>
      <c r="K1050" s="486"/>
      <c r="L1050" s="486"/>
      <c r="M1050" s="486"/>
      <c r="N1050" s="1153">
        <f t="shared" si="80"/>
        <v>0</v>
      </c>
      <c r="O1050" s="1153">
        <f t="shared" si="81"/>
        <v>0</v>
      </c>
    </row>
    <row r="1051" spans="1:15" s="13" customFormat="1" outlineLevel="1">
      <c r="A1051" s="400">
        <v>1044</v>
      </c>
      <c r="B1051" s="397">
        <v>18600461</v>
      </c>
      <c r="C1051" s="109" t="s">
        <v>2801</v>
      </c>
      <c r="D1051" s="969">
        <f>+[5]BS!Q1051</f>
        <v>0</v>
      </c>
      <c r="E1051" s="109"/>
      <c r="F1051" s="486"/>
      <c r="G1051" s="486"/>
      <c r="H1051" s="486"/>
      <c r="I1051" s="486"/>
      <c r="J1051" s="109"/>
      <c r="K1051" s="486"/>
      <c r="L1051" s="486"/>
      <c r="M1051" s="486"/>
      <c r="N1051" s="1153">
        <f t="shared" si="80"/>
        <v>0</v>
      </c>
      <c r="O1051" s="1153">
        <f t="shared" si="81"/>
        <v>0</v>
      </c>
    </row>
    <row r="1052" spans="1:15" s="13" customFormat="1" outlineLevel="1">
      <c r="A1052" s="400">
        <v>1045</v>
      </c>
      <c r="B1052" s="397">
        <v>18600473</v>
      </c>
      <c r="C1052" s="988" t="s">
        <v>681</v>
      </c>
      <c r="D1052" s="969">
        <f>+[5]BS!Q1052</f>
        <v>0</v>
      </c>
      <c r="E1052" s="109"/>
      <c r="F1052" s="486"/>
      <c r="G1052" s="486"/>
      <c r="H1052" s="486"/>
      <c r="I1052" s="486"/>
      <c r="J1052" s="109"/>
      <c r="K1052" s="486"/>
      <c r="L1052" s="486"/>
      <c r="M1052" s="486"/>
      <c r="N1052" s="1153">
        <f t="shared" si="80"/>
        <v>0</v>
      </c>
      <c r="O1052" s="1153">
        <f t="shared" si="81"/>
        <v>0</v>
      </c>
    </row>
    <row r="1053" spans="1:15" s="13" customFormat="1" outlineLevel="1">
      <c r="A1053" s="400">
        <v>1046</v>
      </c>
      <c r="B1053" s="397">
        <v>18600511</v>
      </c>
      <c r="C1053" s="109" t="s">
        <v>1738</v>
      </c>
      <c r="D1053" s="969">
        <f>+[5]BS!Q1053</f>
        <v>0</v>
      </c>
      <c r="E1053" s="109"/>
      <c r="F1053" s="486"/>
      <c r="G1053" s="486"/>
      <c r="H1053" s="486"/>
      <c r="I1053" s="486"/>
      <c r="J1053" s="109"/>
      <c r="K1053" s="486"/>
      <c r="L1053" s="486"/>
      <c r="M1053" s="486"/>
      <c r="N1053" s="1153">
        <f t="shared" si="80"/>
        <v>0</v>
      </c>
      <c r="O1053" s="1153">
        <f t="shared" si="81"/>
        <v>0</v>
      </c>
    </row>
    <row r="1054" spans="1:15" s="13" customFormat="1" outlineLevel="1">
      <c r="A1054" s="400">
        <v>1047</v>
      </c>
      <c r="B1054" s="397">
        <v>18600512</v>
      </c>
      <c r="C1054" s="109" t="s">
        <v>2598</v>
      </c>
      <c r="D1054" s="969">
        <f>+[5]BS!Q1054</f>
        <v>43716728.424166664</v>
      </c>
      <c r="E1054" s="109"/>
      <c r="F1054" s="486"/>
      <c r="G1054" s="486"/>
      <c r="H1054" s="486"/>
      <c r="I1054" s="486">
        <f t="shared" ref="I1054:I1061" si="82">+D1054</f>
        <v>43716728.424166664</v>
      </c>
      <c r="J1054" s="109"/>
      <c r="K1054" s="486"/>
      <c r="L1054" s="486"/>
      <c r="M1054" s="486">
        <f>I1054</f>
        <v>43716728.424166664</v>
      </c>
      <c r="N1054" s="1153">
        <f t="shared" si="80"/>
        <v>43716728.424166664</v>
      </c>
      <c r="O1054" s="1153">
        <f t="shared" si="81"/>
        <v>0</v>
      </c>
    </row>
    <row r="1055" spans="1:15" s="13" customFormat="1" outlineLevel="1">
      <c r="A1055" s="400">
        <v>1048</v>
      </c>
      <c r="B1055" s="397">
        <v>18600531</v>
      </c>
      <c r="C1055" s="109" t="s">
        <v>2672</v>
      </c>
      <c r="D1055" s="969">
        <f>+[5]BS!Q1055</f>
        <v>0</v>
      </c>
      <c r="E1055" s="109"/>
      <c r="F1055" s="486"/>
      <c r="G1055" s="486"/>
      <c r="H1055" s="486"/>
      <c r="I1055" s="486">
        <f t="shared" si="82"/>
        <v>0</v>
      </c>
      <c r="J1055" s="109"/>
      <c r="K1055" s="486"/>
      <c r="L1055" s="486"/>
      <c r="M1055" s="486"/>
      <c r="N1055" s="1153">
        <f t="shared" si="80"/>
        <v>0</v>
      </c>
      <c r="O1055" s="1153">
        <f t="shared" si="81"/>
        <v>0</v>
      </c>
    </row>
    <row r="1056" spans="1:15" s="13" customFormat="1" outlineLevel="1">
      <c r="A1056" s="400">
        <v>1049</v>
      </c>
      <c r="B1056" s="397">
        <v>18600541</v>
      </c>
      <c r="C1056" s="109" t="s">
        <v>1407</v>
      </c>
      <c r="D1056" s="969">
        <f>+[5]BS!Q1056</f>
        <v>0</v>
      </c>
      <c r="E1056" s="109"/>
      <c r="F1056" s="486"/>
      <c r="G1056" s="486"/>
      <c r="H1056" s="486"/>
      <c r="I1056" s="486">
        <f t="shared" si="82"/>
        <v>0</v>
      </c>
      <c r="J1056" s="109"/>
      <c r="K1056" s="486"/>
      <c r="L1056" s="486"/>
      <c r="M1056" s="486"/>
      <c r="N1056" s="1153">
        <f t="shared" si="80"/>
        <v>0</v>
      </c>
      <c r="O1056" s="1153">
        <f t="shared" si="81"/>
        <v>0</v>
      </c>
    </row>
    <row r="1057" spans="1:15" s="13" customFormat="1" outlineLevel="1">
      <c r="A1057" s="400">
        <v>1050</v>
      </c>
      <c r="B1057" s="397">
        <v>18600542</v>
      </c>
      <c r="C1057" s="109" t="s">
        <v>725</v>
      </c>
      <c r="D1057" s="969">
        <f>+[5]BS!Q1057</f>
        <v>0</v>
      </c>
      <c r="E1057" s="109"/>
      <c r="F1057" s="486"/>
      <c r="G1057" s="486"/>
      <c r="H1057" s="486"/>
      <c r="I1057" s="486">
        <f t="shared" si="82"/>
        <v>0</v>
      </c>
      <c r="J1057" s="109"/>
      <c r="K1057" s="486"/>
      <c r="L1057" s="486"/>
      <c r="M1057" s="486"/>
      <c r="N1057" s="1153">
        <f t="shared" si="80"/>
        <v>0</v>
      </c>
      <c r="O1057" s="1153">
        <f t="shared" si="81"/>
        <v>0</v>
      </c>
    </row>
    <row r="1058" spans="1:15" s="13" customFormat="1" outlineLevel="1">
      <c r="A1058" s="400">
        <v>1051</v>
      </c>
      <c r="B1058" s="397">
        <v>18600551</v>
      </c>
      <c r="C1058" s="109" t="s">
        <v>1577</v>
      </c>
      <c r="D1058" s="969">
        <f>+[5]BS!Q1058</f>
        <v>0</v>
      </c>
      <c r="E1058" s="109"/>
      <c r="F1058" s="486"/>
      <c r="G1058" s="486"/>
      <c r="H1058" s="486"/>
      <c r="I1058" s="486">
        <f t="shared" si="82"/>
        <v>0</v>
      </c>
      <c r="J1058" s="109"/>
      <c r="K1058" s="486"/>
      <c r="L1058" s="486"/>
      <c r="M1058" s="486"/>
      <c r="N1058" s="1153">
        <f t="shared" si="80"/>
        <v>0</v>
      </c>
      <c r="O1058" s="1153">
        <f t="shared" si="81"/>
        <v>0</v>
      </c>
    </row>
    <row r="1059" spans="1:15" s="13" customFormat="1" outlineLevel="1">
      <c r="A1059" s="400">
        <v>1052</v>
      </c>
      <c r="B1059" s="397">
        <v>18600561</v>
      </c>
      <c r="C1059" s="109" t="s">
        <v>1158</v>
      </c>
      <c r="D1059" s="969">
        <f>+[5]BS!Q1059</f>
        <v>8018747.791666667</v>
      </c>
      <c r="E1059" s="109"/>
      <c r="F1059" s="486"/>
      <c r="G1059" s="486"/>
      <c r="H1059" s="486"/>
      <c r="I1059" s="486">
        <f t="shared" si="82"/>
        <v>8018747.791666667</v>
      </c>
      <c r="J1059" s="109"/>
      <c r="K1059" s="486"/>
      <c r="L1059" s="486"/>
      <c r="M1059" s="486">
        <f>I1059</f>
        <v>8018747.791666667</v>
      </c>
      <c r="N1059" s="1153">
        <f t="shared" si="80"/>
        <v>8018747.791666667</v>
      </c>
      <c r="O1059" s="1153">
        <f t="shared" si="81"/>
        <v>0</v>
      </c>
    </row>
    <row r="1060" spans="1:15" s="13" customFormat="1" outlineLevel="1">
      <c r="A1060" s="400">
        <v>1053</v>
      </c>
      <c r="B1060" s="397">
        <v>18600571</v>
      </c>
      <c r="C1060" s="109" t="s">
        <v>1444</v>
      </c>
      <c r="D1060" s="969">
        <f>+[5]BS!Q1060</f>
        <v>62187342.813750006</v>
      </c>
      <c r="E1060" s="109"/>
      <c r="F1060" s="486"/>
      <c r="G1060" s="486"/>
      <c r="H1060" s="486"/>
      <c r="I1060" s="486">
        <f t="shared" si="82"/>
        <v>62187342.813750006</v>
      </c>
      <c r="J1060" s="109"/>
      <c r="K1060" s="486"/>
      <c r="L1060" s="486"/>
      <c r="M1060" s="486">
        <f t="shared" ref="M1060:M1061" si="83">I1060</f>
        <v>62187342.813750006</v>
      </c>
      <c r="N1060" s="1153">
        <f t="shared" si="80"/>
        <v>62187342.813750006</v>
      </c>
      <c r="O1060" s="1153">
        <f t="shared" si="81"/>
        <v>0</v>
      </c>
    </row>
    <row r="1061" spans="1:15" s="13" customFormat="1" outlineLevel="1">
      <c r="A1061" s="400">
        <v>1054</v>
      </c>
      <c r="B1061" s="397">
        <v>18600573</v>
      </c>
      <c r="C1061" s="109" t="s">
        <v>3179</v>
      </c>
      <c r="D1061" s="969">
        <f>+[5]BS!Q1061</f>
        <v>7152976.625</v>
      </c>
      <c r="E1061" s="109"/>
      <c r="F1061" s="486"/>
      <c r="G1061" s="486"/>
      <c r="H1061" s="486"/>
      <c r="I1061" s="486">
        <f t="shared" si="82"/>
        <v>7152976.625</v>
      </c>
      <c r="J1061" s="109"/>
      <c r="K1061" s="486"/>
      <c r="L1061" s="486"/>
      <c r="M1061" s="486">
        <f t="shared" si="83"/>
        <v>7152976.625</v>
      </c>
      <c r="N1061" s="1153">
        <f t="shared" si="80"/>
        <v>7152976.625</v>
      </c>
      <c r="O1061" s="1153">
        <f t="shared" si="81"/>
        <v>0</v>
      </c>
    </row>
    <row r="1062" spans="1:15" s="13" customFormat="1" outlineLevel="1">
      <c r="A1062" s="400">
        <v>1055</v>
      </c>
      <c r="B1062" s="397">
        <v>18600581</v>
      </c>
      <c r="C1062" s="109" t="s">
        <v>2171</v>
      </c>
      <c r="D1062" s="969">
        <f>+[5]BS!Q1062</f>
        <v>0</v>
      </c>
      <c r="E1062" s="109"/>
      <c r="F1062" s="486"/>
      <c r="G1062" s="486"/>
      <c r="H1062" s="486"/>
      <c r="I1062" s="486"/>
      <c r="J1062" s="109"/>
      <c r="K1062" s="486"/>
      <c r="L1062" s="486"/>
      <c r="M1062" s="486"/>
      <c r="N1062" s="1153">
        <f t="shared" si="80"/>
        <v>0</v>
      </c>
      <c r="O1062" s="1153">
        <f t="shared" si="81"/>
        <v>0</v>
      </c>
    </row>
    <row r="1063" spans="1:15" s="13" customFormat="1" outlineLevel="1">
      <c r="A1063" s="400">
        <v>1056</v>
      </c>
      <c r="B1063" s="397">
        <v>18600591</v>
      </c>
      <c r="C1063" s="109" t="s">
        <v>2172</v>
      </c>
      <c r="D1063" s="969">
        <f>+[5]BS!Q1063</f>
        <v>0</v>
      </c>
      <c r="E1063" s="109"/>
      <c r="F1063" s="486"/>
      <c r="G1063" s="486"/>
      <c r="H1063" s="486"/>
      <c r="I1063" s="486"/>
      <c r="J1063" s="109"/>
      <c r="K1063" s="486"/>
      <c r="L1063" s="486"/>
      <c r="M1063" s="486"/>
      <c r="N1063" s="1153">
        <f t="shared" si="80"/>
        <v>0</v>
      </c>
      <c r="O1063" s="1153">
        <f t="shared" si="81"/>
        <v>0</v>
      </c>
    </row>
    <row r="1064" spans="1:15" s="13" customFormat="1" outlineLevel="1">
      <c r="A1064" s="400">
        <v>1057</v>
      </c>
      <c r="B1064" s="397">
        <v>18600601</v>
      </c>
      <c r="C1064" s="109" t="s">
        <v>228</v>
      </c>
      <c r="D1064" s="969">
        <f>+[5]BS!Q1064</f>
        <v>0</v>
      </c>
      <c r="E1064" s="109"/>
      <c r="F1064" s="486"/>
      <c r="G1064" s="486"/>
      <c r="H1064" s="486"/>
      <c r="I1064" s="486"/>
      <c r="J1064" s="109"/>
      <c r="K1064" s="486"/>
      <c r="L1064" s="486"/>
      <c r="M1064" s="486"/>
      <c r="N1064" s="1153">
        <f t="shared" si="80"/>
        <v>0</v>
      </c>
      <c r="O1064" s="1153">
        <f t="shared" si="81"/>
        <v>0</v>
      </c>
    </row>
    <row r="1065" spans="1:15" s="13" customFormat="1" outlineLevel="1">
      <c r="A1065" s="400">
        <v>1058</v>
      </c>
      <c r="B1065" s="397">
        <v>18600602</v>
      </c>
      <c r="C1065" s="109" t="s">
        <v>2153</v>
      </c>
      <c r="D1065" s="969">
        <f>+[5]BS!Q1065</f>
        <v>0</v>
      </c>
      <c r="E1065" s="109"/>
      <c r="F1065" s="486"/>
      <c r="G1065" s="486"/>
      <c r="H1065" s="486"/>
      <c r="I1065" s="486"/>
      <c r="J1065" s="109"/>
      <c r="K1065" s="486"/>
      <c r="L1065" s="486"/>
      <c r="M1065" s="486"/>
      <c r="N1065" s="1153">
        <f t="shared" si="80"/>
        <v>0</v>
      </c>
      <c r="O1065" s="1153">
        <f t="shared" si="81"/>
        <v>0</v>
      </c>
    </row>
    <row r="1066" spans="1:15" s="13" customFormat="1" outlineLevel="1">
      <c r="A1066" s="400">
        <v>1059</v>
      </c>
      <c r="B1066" s="397">
        <v>18600611</v>
      </c>
      <c r="C1066" s="109" t="s">
        <v>1483</v>
      </c>
      <c r="D1066" s="969">
        <f>+[5]BS!Q1066</f>
        <v>0</v>
      </c>
      <c r="E1066" s="109"/>
      <c r="F1066" s="486"/>
      <c r="G1066" s="486"/>
      <c r="H1066" s="486"/>
      <c r="I1066" s="486"/>
      <c r="J1066" s="109"/>
      <c r="K1066" s="486"/>
      <c r="L1066" s="486"/>
      <c r="M1066" s="486"/>
      <c r="N1066" s="1153">
        <f t="shared" si="80"/>
        <v>0</v>
      </c>
      <c r="O1066" s="1153">
        <f t="shared" si="81"/>
        <v>0</v>
      </c>
    </row>
    <row r="1067" spans="1:15" s="13" customFormat="1" outlineLevel="1">
      <c r="A1067" s="400">
        <v>1060</v>
      </c>
      <c r="B1067" s="397">
        <v>18600613</v>
      </c>
      <c r="C1067" s="988" t="s">
        <v>1971</v>
      </c>
      <c r="D1067" s="969">
        <f>+[5]BS!Q1067</f>
        <v>0</v>
      </c>
      <c r="E1067" s="109"/>
      <c r="F1067" s="486"/>
      <c r="G1067" s="486"/>
      <c r="H1067" s="486"/>
      <c r="I1067" s="486"/>
      <c r="J1067" s="109"/>
      <c r="K1067" s="486"/>
      <c r="L1067" s="486"/>
      <c r="M1067" s="486"/>
      <c r="N1067" s="1153">
        <f t="shared" si="80"/>
        <v>0</v>
      </c>
      <c r="O1067" s="1153">
        <f t="shared" si="81"/>
        <v>0</v>
      </c>
    </row>
    <row r="1068" spans="1:15" s="13" customFormat="1" outlineLevel="1">
      <c r="A1068" s="400">
        <v>1061</v>
      </c>
      <c r="B1068" s="397">
        <v>18600621</v>
      </c>
      <c r="C1068" s="109" t="s">
        <v>1484</v>
      </c>
      <c r="D1068" s="969">
        <f>+[5]BS!Q1068</f>
        <v>0</v>
      </c>
      <c r="E1068" s="109"/>
      <c r="F1068" s="486"/>
      <c r="G1068" s="486"/>
      <c r="H1068" s="486"/>
      <c r="I1068" s="486"/>
      <c r="J1068" s="109"/>
      <c r="K1068" s="486"/>
      <c r="L1068" s="486"/>
      <c r="M1068" s="486"/>
      <c r="N1068" s="1153">
        <f t="shared" si="80"/>
        <v>0</v>
      </c>
      <c r="O1068" s="1153">
        <f t="shared" si="81"/>
        <v>0</v>
      </c>
    </row>
    <row r="1069" spans="1:15" s="13" customFormat="1" outlineLevel="1">
      <c r="A1069" s="400">
        <v>1062</v>
      </c>
      <c r="B1069" s="397">
        <v>18600631</v>
      </c>
      <c r="C1069" s="109" t="s">
        <v>1485</v>
      </c>
      <c r="D1069" s="969">
        <f>+[5]BS!Q1069</f>
        <v>0</v>
      </c>
      <c r="E1069" s="109"/>
      <c r="F1069" s="486"/>
      <c r="G1069" s="486"/>
      <c r="H1069" s="486"/>
      <c r="I1069" s="486"/>
      <c r="J1069" s="109"/>
      <c r="K1069" s="486"/>
      <c r="L1069" s="486"/>
      <c r="M1069" s="486"/>
      <c r="N1069" s="1153">
        <f t="shared" si="80"/>
        <v>0</v>
      </c>
      <c r="O1069" s="1153">
        <f t="shared" si="81"/>
        <v>0</v>
      </c>
    </row>
    <row r="1070" spans="1:15" s="13" customFormat="1" outlineLevel="1">
      <c r="A1070" s="400">
        <v>1063</v>
      </c>
      <c r="B1070" s="397">
        <v>18600633</v>
      </c>
      <c r="C1070" s="109" t="s">
        <v>1005</v>
      </c>
      <c r="D1070" s="969">
        <f>+[5]BS!Q1070</f>
        <v>0</v>
      </c>
      <c r="E1070" s="109"/>
      <c r="F1070" s="486"/>
      <c r="G1070" s="486"/>
      <c r="H1070" s="486"/>
      <c r="I1070" s="486"/>
      <c r="J1070" s="109"/>
      <c r="K1070" s="486"/>
      <c r="L1070" s="486"/>
      <c r="M1070" s="486"/>
      <c r="N1070" s="1153">
        <f t="shared" si="80"/>
        <v>0</v>
      </c>
      <c r="O1070" s="1153">
        <f t="shared" si="81"/>
        <v>0</v>
      </c>
    </row>
    <row r="1071" spans="1:15" s="13" customFormat="1" outlineLevel="1">
      <c r="A1071" s="400">
        <v>1064</v>
      </c>
      <c r="B1071" s="397">
        <v>18600641</v>
      </c>
      <c r="C1071" s="109" t="s">
        <v>1486</v>
      </c>
      <c r="D1071" s="969">
        <f>+[5]BS!Q1071</f>
        <v>0</v>
      </c>
      <c r="E1071" s="109"/>
      <c r="F1071" s="486"/>
      <c r="G1071" s="486"/>
      <c r="H1071" s="486"/>
      <c r="I1071" s="486"/>
      <c r="J1071" s="109"/>
      <c r="K1071" s="486"/>
      <c r="L1071" s="486"/>
      <c r="M1071" s="486"/>
      <c r="N1071" s="1153">
        <f t="shared" si="80"/>
        <v>0</v>
      </c>
      <c r="O1071" s="1153">
        <f t="shared" si="81"/>
        <v>0</v>
      </c>
    </row>
    <row r="1072" spans="1:15" s="13" customFormat="1" outlineLevel="1">
      <c r="A1072" s="400">
        <v>1065</v>
      </c>
      <c r="B1072" s="397">
        <v>18600643</v>
      </c>
      <c r="C1072" s="109" t="s">
        <v>1006</v>
      </c>
      <c r="D1072" s="969">
        <f>+[5]BS!Q1072</f>
        <v>0</v>
      </c>
      <c r="E1072" s="109"/>
      <c r="F1072" s="486"/>
      <c r="G1072" s="486"/>
      <c r="H1072" s="486"/>
      <c r="I1072" s="486"/>
      <c r="J1072" s="109"/>
      <c r="K1072" s="486"/>
      <c r="L1072" s="486"/>
      <c r="M1072" s="486"/>
      <c r="N1072" s="1153">
        <f t="shared" si="80"/>
        <v>0</v>
      </c>
      <c r="O1072" s="1153">
        <f t="shared" si="81"/>
        <v>0</v>
      </c>
    </row>
    <row r="1073" spans="1:15" s="13" customFormat="1" outlineLevel="1">
      <c r="A1073" s="400">
        <v>1066</v>
      </c>
      <c r="B1073" s="397">
        <v>18600651</v>
      </c>
      <c r="C1073" s="109" t="s">
        <v>2176</v>
      </c>
      <c r="D1073" s="969">
        <f>+[5]BS!Q1073</f>
        <v>0</v>
      </c>
      <c r="E1073" s="109"/>
      <c r="F1073" s="486"/>
      <c r="G1073" s="486"/>
      <c r="H1073" s="486"/>
      <c r="I1073" s="486"/>
      <c r="J1073" s="109"/>
      <c r="K1073" s="486"/>
      <c r="L1073" s="486"/>
      <c r="M1073" s="486"/>
      <c r="N1073" s="1153">
        <f t="shared" si="80"/>
        <v>0</v>
      </c>
      <c r="O1073" s="1153">
        <f t="shared" si="81"/>
        <v>0</v>
      </c>
    </row>
    <row r="1074" spans="1:15" s="13" customFormat="1" outlineLevel="1">
      <c r="A1074" s="400">
        <v>1067</v>
      </c>
      <c r="B1074" s="397">
        <v>18600653</v>
      </c>
      <c r="C1074" s="109" t="s">
        <v>1007</v>
      </c>
      <c r="D1074" s="969">
        <f>+[5]BS!Q1074</f>
        <v>0</v>
      </c>
      <c r="E1074" s="109"/>
      <c r="F1074" s="486"/>
      <c r="G1074" s="486"/>
      <c r="H1074" s="486"/>
      <c r="I1074" s="486"/>
      <c r="J1074" s="109"/>
      <c r="K1074" s="486"/>
      <c r="L1074" s="486"/>
      <c r="M1074" s="486"/>
      <c r="N1074" s="1153">
        <f t="shared" si="80"/>
        <v>0</v>
      </c>
      <c r="O1074" s="1153">
        <f t="shared" si="81"/>
        <v>0</v>
      </c>
    </row>
    <row r="1075" spans="1:15" s="13" customFormat="1" outlineLevel="1">
      <c r="A1075" s="400">
        <v>1068</v>
      </c>
      <c r="B1075" s="397">
        <v>18600661</v>
      </c>
      <c r="C1075" s="109" t="s">
        <v>2427</v>
      </c>
      <c r="D1075" s="969">
        <f>+[5]BS!Q1075</f>
        <v>0</v>
      </c>
      <c r="E1075" s="109"/>
      <c r="F1075" s="486"/>
      <c r="G1075" s="486"/>
      <c r="H1075" s="486"/>
      <c r="I1075" s="486"/>
      <c r="J1075" s="109"/>
      <c r="K1075" s="486"/>
      <c r="L1075" s="486"/>
      <c r="M1075" s="486"/>
      <c r="N1075" s="1153">
        <f t="shared" si="80"/>
        <v>0</v>
      </c>
      <c r="O1075" s="1153">
        <f t="shared" si="81"/>
        <v>0</v>
      </c>
    </row>
    <row r="1076" spans="1:15" s="13" customFormat="1" outlineLevel="1">
      <c r="A1076" s="400">
        <v>1069</v>
      </c>
      <c r="B1076" s="397">
        <v>18600663</v>
      </c>
      <c r="C1076" s="109" t="s">
        <v>2145</v>
      </c>
      <c r="D1076" s="969">
        <f>+[5]BS!Q1076</f>
        <v>0</v>
      </c>
      <c r="E1076" s="109"/>
      <c r="F1076" s="486"/>
      <c r="G1076" s="486"/>
      <c r="H1076" s="486"/>
      <c r="I1076" s="486"/>
      <c r="J1076" s="109"/>
      <c r="K1076" s="486"/>
      <c r="L1076" s="486"/>
      <c r="M1076" s="486"/>
      <c r="N1076" s="1153">
        <f t="shared" si="80"/>
        <v>0</v>
      </c>
      <c r="O1076" s="1153">
        <f t="shared" si="81"/>
        <v>0</v>
      </c>
    </row>
    <row r="1077" spans="1:15" s="13" customFormat="1" outlineLevel="1">
      <c r="A1077" s="400">
        <v>1070</v>
      </c>
      <c r="B1077" s="397">
        <v>18600671</v>
      </c>
      <c r="C1077" s="109" t="s">
        <v>2636</v>
      </c>
      <c r="D1077" s="969">
        <f>+[5]BS!Q1077</f>
        <v>0</v>
      </c>
      <c r="E1077" s="109"/>
      <c r="F1077" s="486"/>
      <c r="G1077" s="486"/>
      <c r="H1077" s="486"/>
      <c r="I1077" s="486"/>
      <c r="J1077" s="109"/>
      <c r="K1077" s="486"/>
      <c r="L1077" s="486"/>
      <c r="M1077" s="486"/>
      <c r="N1077" s="1153">
        <f t="shared" si="80"/>
        <v>0</v>
      </c>
      <c r="O1077" s="1153">
        <f t="shared" si="81"/>
        <v>0</v>
      </c>
    </row>
    <row r="1078" spans="1:15" s="13" customFormat="1" outlineLevel="1">
      <c r="A1078" s="400">
        <v>1071</v>
      </c>
      <c r="B1078" s="397">
        <v>18600681</v>
      </c>
      <c r="C1078" s="109" t="s">
        <v>2152</v>
      </c>
      <c r="D1078" s="969">
        <f>+[5]BS!Q1078</f>
        <v>0</v>
      </c>
      <c r="E1078" s="109"/>
      <c r="F1078" s="486"/>
      <c r="G1078" s="486"/>
      <c r="H1078" s="486"/>
      <c r="I1078" s="486"/>
      <c r="J1078" s="109"/>
      <c r="K1078" s="486"/>
      <c r="L1078" s="486"/>
      <c r="M1078" s="486"/>
      <c r="N1078" s="1153">
        <f t="shared" si="80"/>
        <v>0</v>
      </c>
      <c r="O1078" s="1153">
        <f t="shared" si="81"/>
        <v>0</v>
      </c>
    </row>
    <row r="1079" spans="1:15" s="13" customFormat="1" outlineLevel="1">
      <c r="A1079" s="400">
        <v>1072</v>
      </c>
      <c r="B1079" s="397">
        <v>18600691</v>
      </c>
      <c r="C1079" s="109" t="s">
        <v>2662</v>
      </c>
      <c r="D1079" s="969">
        <f>+[5]BS!Q1079</f>
        <v>0</v>
      </c>
      <c r="E1079" s="109"/>
      <c r="F1079" s="486"/>
      <c r="G1079" s="486"/>
      <c r="H1079" s="486"/>
      <c r="I1079" s="486"/>
      <c r="J1079" s="109"/>
      <c r="K1079" s="486"/>
      <c r="L1079" s="486"/>
      <c r="M1079" s="486"/>
      <c r="N1079" s="1153">
        <f t="shared" si="80"/>
        <v>0</v>
      </c>
      <c r="O1079" s="1153">
        <f t="shared" si="81"/>
        <v>0</v>
      </c>
    </row>
    <row r="1080" spans="1:15" s="13" customFormat="1" outlineLevel="1">
      <c r="A1080" s="400">
        <v>1073</v>
      </c>
      <c r="B1080" s="397">
        <v>18600701</v>
      </c>
      <c r="C1080" s="109" t="s">
        <v>646</v>
      </c>
      <c r="D1080" s="969">
        <f>+[5]BS!Q1080</f>
        <v>0</v>
      </c>
      <c r="E1080" s="109"/>
      <c r="F1080" s="486"/>
      <c r="G1080" s="486"/>
      <c r="H1080" s="486"/>
      <c r="I1080" s="486"/>
      <c r="J1080" s="109"/>
      <c r="K1080" s="486"/>
      <c r="L1080" s="486"/>
      <c r="M1080" s="486"/>
      <c r="N1080" s="1153">
        <f t="shared" si="80"/>
        <v>0</v>
      </c>
      <c r="O1080" s="1153">
        <f t="shared" si="81"/>
        <v>0</v>
      </c>
    </row>
    <row r="1081" spans="1:15" s="13" customFormat="1" outlineLevel="1">
      <c r="A1081" s="400">
        <v>1074</v>
      </c>
      <c r="B1081" s="397">
        <v>18600703</v>
      </c>
      <c r="C1081" s="109" t="s">
        <v>134</v>
      </c>
      <c r="D1081" s="969">
        <f>+[5]BS!Q1081</f>
        <v>0</v>
      </c>
      <c r="E1081" s="109"/>
      <c r="F1081" s="486"/>
      <c r="G1081" s="486"/>
      <c r="H1081" s="486"/>
      <c r="I1081" s="486"/>
      <c r="J1081" s="109"/>
      <c r="K1081" s="486"/>
      <c r="L1081" s="486"/>
      <c r="M1081" s="486"/>
      <c r="N1081" s="1153">
        <f t="shared" si="80"/>
        <v>0</v>
      </c>
      <c r="O1081" s="1153">
        <f t="shared" si="81"/>
        <v>0</v>
      </c>
    </row>
    <row r="1082" spans="1:15" s="13" customFormat="1" outlineLevel="1">
      <c r="A1082" s="400">
        <v>1075</v>
      </c>
      <c r="B1082" s="975">
        <v>18600711</v>
      </c>
      <c r="C1082" s="976" t="s">
        <v>1571</v>
      </c>
      <c r="D1082" s="969">
        <f>+[5]BS!Q1082</f>
        <v>0</v>
      </c>
      <c r="E1082" s="109"/>
      <c r="F1082" s="486"/>
      <c r="G1082" s="486"/>
      <c r="H1082" s="486"/>
      <c r="I1082" s="486"/>
      <c r="J1082" s="109"/>
      <c r="K1082" s="486"/>
      <c r="L1082" s="486"/>
      <c r="M1082" s="486"/>
      <c r="N1082" s="1153">
        <f t="shared" si="80"/>
        <v>0</v>
      </c>
      <c r="O1082" s="1153">
        <f t="shared" si="81"/>
        <v>0</v>
      </c>
    </row>
    <row r="1083" spans="1:15" s="13" customFormat="1" outlineLevel="1">
      <c r="A1083" s="400">
        <v>1076</v>
      </c>
      <c r="B1083" s="397">
        <v>18600713</v>
      </c>
      <c r="C1083" s="988" t="s">
        <v>1973</v>
      </c>
      <c r="D1083" s="969">
        <f>+[5]BS!Q1083</f>
        <v>0</v>
      </c>
      <c r="E1083" s="109"/>
      <c r="F1083" s="486"/>
      <c r="G1083" s="486"/>
      <c r="H1083" s="486"/>
      <c r="I1083" s="486"/>
      <c r="J1083" s="109"/>
      <c r="K1083" s="486"/>
      <c r="L1083" s="486"/>
      <c r="M1083" s="486"/>
      <c r="N1083" s="1153">
        <f t="shared" si="80"/>
        <v>0</v>
      </c>
      <c r="O1083" s="1153">
        <f t="shared" si="81"/>
        <v>0</v>
      </c>
    </row>
    <row r="1084" spans="1:15" s="13" customFormat="1" outlineLevel="1">
      <c r="A1084" s="400">
        <v>1077</v>
      </c>
      <c r="B1084" s="975">
        <v>18600721</v>
      </c>
      <c r="C1084" s="976" t="s">
        <v>1079</v>
      </c>
      <c r="D1084" s="969">
        <f>+[5]BS!Q1084</f>
        <v>0</v>
      </c>
      <c r="E1084" s="109"/>
      <c r="F1084" s="486"/>
      <c r="G1084" s="486"/>
      <c r="H1084" s="486"/>
      <c r="I1084" s="486"/>
      <c r="J1084" s="109"/>
      <c r="K1084" s="486"/>
      <c r="L1084" s="486"/>
      <c r="M1084" s="486"/>
      <c r="N1084" s="1153">
        <f t="shared" si="80"/>
        <v>0</v>
      </c>
      <c r="O1084" s="1153">
        <f t="shared" si="81"/>
        <v>0</v>
      </c>
    </row>
    <row r="1085" spans="1:15" s="13" customFormat="1" outlineLevel="1">
      <c r="A1085" s="400">
        <v>1078</v>
      </c>
      <c r="B1085" s="975">
        <v>18600731</v>
      </c>
      <c r="C1085" s="976" t="s">
        <v>1172</v>
      </c>
      <c r="D1085" s="969">
        <f>+[5]BS!Q1085</f>
        <v>0</v>
      </c>
      <c r="E1085" s="109"/>
      <c r="F1085" s="486"/>
      <c r="G1085" s="486"/>
      <c r="H1085" s="486"/>
      <c r="I1085" s="486"/>
      <c r="J1085" s="109"/>
      <c r="K1085" s="486"/>
      <c r="L1085" s="486"/>
      <c r="M1085" s="486"/>
      <c r="N1085" s="1153">
        <f t="shared" si="80"/>
        <v>0</v>
      </c>
      <c r="O1085" s="1153">
        <f t="shared" si="81"/>
        <v>0</v>
      </c>
    </row>
    <row r="1086" spans="1:15" s="13" customFormat="1" outlineLevel="1">
      <c r="A1086" s="400">
        <v>1079</v>
      </c>
      <c r="B1086" s="987">
        <v>18600741</v>
      </c>
      <c r="C1086" s="976" t="s">
        <v>1571</v>
      </c>
      <c r="D1086" s="969">
        <f>+[5]BS!Q1086</f>
        <v>0</v>
      </c>
      <c r="E1086" s="109"/>
      <c r="F1086" s="486"/>
      <c r="G1086" s="486"/>
      <c r="H1086" s="486"/>
      <c r="I1086" s="486"/>
      <c r="J1086" s="109"/>
      <c r="K1086" s="486"/>
      <c r="L1086" s="486"/>
      <c r="M1086" s="486"/>
      <c r="N1086" s="1153">
        <f t="shared" si="80"/>
        <v>0</v>
      </c>
      <c r="O1086" s="1153">
        <f t="shared" si="81"/>
        <v>0</v>
      </c>
    </row>
    <row r="1087" spans="1:15" s="13" customFormat="1" outlineLevel="1">
      <c r="A1087" s="400">
        <v>1080</v>
      </c>
      <c r="B1087" s="977">
        <v>18600751</v>
      </c>
      <c r="C1087" s="978" t="s">
        <v>2395</v>
      </c>
      <c r="D1087" s="969">
        <f>+[5]BS!Q1087</f>
        <v>2440232.7216666662</v>
      </c>
      <c r="E1087" s="109"/>
      <c r="F1087" s="486">
        <f t="shared" ref="F1087:F1099" si="84">+D1087</f>
        <v>2440232.7216666662</v>
      </c>
      <c r="G1087" s="486"/>
      <c r="H1087" s="486"/>
      <c r="I1087" s="486"/>
      <c r="J1087" s="109"/>
      <c r="K1087" s="486"/>
      <c r="L1087" s="486"/>
      <c r="M1087" s="486"/>
      <c r="N1087" s="1153">
        <f t="shared" si="80"/>
        <v>0</v>
      </c>
      <c r="O1087" s="1153">
        <f t="shared" si="81"/>
        <v>0</v>
      </c>
    </row>
    <row r="1088" spans="1:15" s="13" customFormat="1" outlineLevel="1">
      <c r="A1088" s="400">
        <v>1081</v>
      </c>
      <c r="B1088" s="977">
        <v>18600761</v>
      </c>
      <c r="C1088" s="978" t="s">
        <v>2396</v>
      </c>
      <c r="D1088" s="969">
        <f>+[5]BS!Q1088</f>
        <v>1041082.07</v>
      </c>
      <c r="E1088" s="109"/>
      <c r="F1088" s="486">
        <f t="shared" si="84"/>
        <v>1041082.07</v>
      </c>
      <c r="G1088" s="486"/>
      <c r="H1088" s="486"/>
      <c r="I1088" s="486"/>
      <c r="J1088" s="109"/>
      <c r="K1088" s="486"/>
      <c r="L1088" s="486"/>
      <c r="M1088" s="486"/>
      <c r="N1088" s="1153">
        <f t="shared" si="80"/>
        <v>0</v>
      </c>
      <c r="O1088" s="1153">
        <f t="shared" si="81"/>
        <v>0</v>
      </c>
    </row>
    <row r="1089" spans="1:15" s="13" customFormat="1" outlineLevel="1">
      <c r="A1089" s="400">
        <v>1082</v>
      </c>
      <c r="B1089" s="977">
        <v>18600771</v>
      </c>
      <c r="C1089" s="978" t="s">
        <v>2565</v>
      </c>
      <c r="D1089" s="969">
        <f>+[5]BS!Q1089</f>
        <v>2519200.4879166665</v>
      </c>
      <c r="E1089" s="109"/>
      <c r="F1089" s="486">
        <f t="shared" si="84"/>
        <v>2519200.4879166665</v>
      </c>
      <c r="G1089" s="486"/>
      <c r="H1089" s="486"/>
      <c r="I1089" s="486"/>
      <c r="J1089" s="109"/>
      <c r="K1089" s="486"/>
      <c r="L1089" s="486"/>
      <c r="M1089" s="486"/>
      <c r="N1089" s="1153">
        <f t="shared" si="80"/>
        <v>0</v>
      </c>
      <c r="O1089" s="1153">
        <f t="shared" si="81"/>
        <v>0</v>
      </c>
    </row>
    <row r="1090" spans="1:15" s="13" customFormat="1" outlineLevel="1">
      <c r="A1090" s="400">
        <v>1083</v>
      </c>
      <c r="B1090" s="977">
        <v>18600781</v>
      </c>
      <c r="C1090" s="978" t="s">
        <v>2566</v>
      </c>
      <c r="D1090" s="969">
        <f>+[5]BS!Q1090</f>
        <v>1329821.3999999999</v>
      </c>
      <c r="E1090" s="109"/>
      <c r="F1090" s="486">
        <f t="shared" si="84"/>
        <v>1329821.3999999999</v>
      </c>
      <c r="G1090" s="486"/>
      <c r="H1090" s="486"/>
      <c r="I1090" s="486"/>
      <c r="J1090" s="109"/>
      <c r="K1090" s="486"/>
      <c r="L1090" s="486"/>
      <c r="M1090" s="486"/>
      <c r="N1090" s="1153">
        <f t="shared" si="80"/>
        <v>0</v>
      </c>
      <c r="O1090" s="1153">
        <f t="shared" si="81"/>
        <v>0</v>
      </c>
    </row>
    <row r="1091" spans="1:15" s="13" customFormat="1" outlineLevel="1">
      <c r="A1091" s="400">
        <v>1084</v>
      </c>
      <c r="B1091" s="977">
        <v>18600791</v>
      </c>
      <c r="C1091" s="978" t="s">
        <v>2667</v>
      </c>
      <c r="D1091" s="969">
        <f>+[5]BS!Q1091</f>
        <v>0</v>
      </c>
      <c r="E1091" s="109"/>
      <c r="F1091" s="486">
        <f t="shared" si="84"/>
        <v>0</v>
      </c>
      <c r="G1091" s="486"/>
      <c r="H1091" s="486"/>
      <c r="I1091" s="486"/>
      <c r="J1091" s="109"/>
      <c r="K1091" s="486"/>
      <c r="L1091" s="486"/>
      <c r="M1091" s="486"/>
      <c r="N1091" s="1153">
        <f t="shared" si="80"/>
        <v>0</v>
      </c>
      <c r="O1091" s="1153">
        <f t="shared" si="81"/>
        <v>0</v>
      </c>
    </row>
    <row r="1092" spans="1:15" s="13" customFormat="1" outlineLevel="1">
      <c r="A1092" s="400">
        <v>1085</v>
      </c>
      <c r="B1092" s="977">
        <v>18600801</v>
      </c>
      <c r="C1092" s="978" t="s">
        <v>2860</v>
      </c>
      <c r="D1092" s="969">
        <f>+[5]BS!Q1092</f>
        <v>0</v>
      </c>
      <c r="E1092" s="109"/>
      <c r="F1092" s="486">
        <f t="shared" si="84"/>
        <v>0</v>
      </c>
      <c r="G1092" s="486"/>
      <c r="H1092" s="486"/>
      <c r="I1092" s="486"/>
      <c r="J1092" s="109"/>
      <c r="K1092" s="486"/>
      <c r="L1092" s="486"/>
      <c r="M1092" s="486"/>
      <c r="N1092" s="1153">
        <f t="shared" si="80"/>
        <v>0</v>
      </c>
      <c r="O1092" s="1153">
        <f t="shared" si="81"/>
        <v>0</v>
      </c>
    </row>
    <row r="1093" spans="1:15" s="13" customFormat="1" outlineLevel="1">
      <c r="A1093" s="400">
        <v>1086</v>
      </c>
      <c r="B1093" s="977">
        <v>18600811</v>
      </c>
      <c r="C1093" s="978" t="s">
        <v>2861</v>
      </c>
      <c r="D1093" s="969">
        <f>+[5]BS!Q1093</f>
        <v>0</v>
      </c>
      <c r="E1093" s="109"/>
      <c r="F1093" s="486">
        <f t="shared" si="84"/>
        <v>0</v>
      </c>
      <c r="G1093" s="486"/>
      <c r="H1093" s="486"/>
      <c r="I1093" s="486"/>
      <c r="J1093" s="109"/>
      <c r="K1093" s="486"/>
      <c r="L1093" s="486"/>
      <c r="M1093" s="486"/>
      <c r="N1093" s="1153">
        <f t="shared" si="80"/>
        <v>0</v>
      </c>
      <c r="O1093" s="1153">
        <f t="shared" si="81"/>
        <v>0</v>
      </c>
    </row>
    <row r="1094" spans="1:15" s="13" customFormat="1" outlineLevel="1">
      <c r="A1094" s="400">
        <v>1087</v>
      </c>
      <c r="B1094" s="977">
        <v>18600821</v>
      </c>
      <c r="C1094" s="978" t="s">
        <v>2862</v>
      </c>
      <c r="D1094" s="969">
        <f>+[5]BS!Q1094</f>
        <v>0</v>
      </c>
      <c r="E1094" s="109"/>
      <c r="F1094" s="486">
        <f t="shared" si="84"/>
        <v>0</v>
      </c>
      <c r="G1094" s="486"/>
      <c r="H1094" s="486"/>
      <c r="I1094" s="486"/>
      <c r="J1094" s="109"/>
      <c r="K1094" s="486"/>
      <c r="L1094" s="486"/>
      <c r="M1094" s="486"/>
      <c r="N1094" s="1153">
        <f t="shared" si="80"/>
        <v>0</v>
      </c>
      <c r="O1094" s="1153">
        <f t="shared" si="81"/>
        <v>0</v>
      </c>
    </row>
    <row r="1095" spans="1:15" s="13" customFormat="1" outlineLevel="1">
      <c r="A1095" s="400">
        <v>1088</v>
      </c>
      <c r="B1095" s="397">
        <v>18600813</v>
      </c>
      <c r="C1095" s="109" t="s">
        <v>314</v>
      </c>
      <c r="D1095" s="969">
        <f>+[5]BS!Q1095</f>
        <v>0</v>
      </c>
      <c r="E1095" s="109"/>
      <c r="F1095" s="486">
        <f t="shared" si="84"/>
        <v>0</v>
      </c>
      <c r="G1095" s="486"/>
      <c r="H1095" s="486"/>
      <c r="I1095" s="486"/>
      <c r="J1095" s="109"/>
      <c r="K1095" s="486"/>
      <c r="L1095" s="486"/>
      <c r="M1095" s="486"/>
      <c r="N1095" s="1153">
        <f t="shared" si="80"/>
        <v>0</v>
      </c>
      <c r="O1095" s="1153">
        <f t="shared" si="81"/>
        <v>0</v>
      </c>
    </row>
    <row r="1096" spans="1:15" s="13" customFormat="1" outlineLevel="1">
      <c r="A1096" s="400">
        <v>1089</v>
      </c>
      <c r="B1096" s="397">
        <v>18600823</v>
      </c>
      <c r="C1096" s="109" t="s">
        <v>565</v>
      </c>
      <c r="D1096" s="969">
        <f>+[5]BS!Q1096</f>
        <v>0</v>
      </c>
      <c r="E1096" s="109"/>
      <c r="F1096" s="486">
        <f t="shared" si="84"/>
        <v>0</v>
      </c>
      <c r="G1096" s="486"/>
      <c r="H1096" s="486"/>
      <c r="I1096" s="486"/>
      <c r="J1096" s="109"/>
      <c r="K1096" s="486"/>
      <c r="L1096" s="486"/>
      <c r="M1096" s="486"/>
      <c r="N1096" s="1153">
        <f t="shared" si="80"/>
        <v>0</v>
      </c>
      <c r="O1096" s="1153">
        <f t="shared" si="81"/>
        <v>0</v>
      </c>
    </row>
    <row r="1097" spans="1:15" s="13" customFormat="1" outlineLevel="1">
      <c r="A1097" s="400">
        <v>1090</v>
      </c>
      <c r="B1097" s="397">
        <v>18600831</v>
      </c>
      <c r="C1097" s="109" t="s">
        <v>1575</v>
      </c>
      <c r="D1097" s="969">
        <f>+[5]BS!Q1097</f>
        <v>0</v>
      </c>
      <c r="E1097" s="109"/>
      <c r="F1097" s="486">
        <f t="shared" si="84"/>
        <v>0</v>
      </c>
      <c r="G1097" s="486"/>
      <c r="H1097" s="486"/>
      <c r="I1097" s="486"/>
      <c r="J1097" s="109"/>
      <c r="K1097" s="486"/>
      <c r="L1097" s="486"/>
      <c r="M1097" s="486"/>
      <c r="N1097" s="1153">
        <f t="shared" ref="N1097:N1160" si="85">SUM(K1097:M1097)</f>
        <v>0</v>
      </c>
      <c r="O1097" s="1153">
        <f t="shared" ref="O1097:O1160" si="86">N1097-I1097</f>
        <v>0</v>
      </c>
    </row>
    <row r="1098" spans="1:15" s="13" customFormat="1" outlineLevel="1">
      <c r="A1098" s="400">
        <v>1091</v>
      </c>
      <c r="B1098" s="397">
        <v>18600841</v>
      </c>
      <c r="C1098" s="109" t="s">
        <v>1574</v>
      </c>
      <c r="D1098" s="969">
        <f>+[5]BS!Q1098</f>
        <v>0</v>
      </c>
      <c r="E1098" s="109"/>
      <c r="F1098" s="486">
        <f t="shared" si="84"/>
        <v>0</v>
      </c>
      <c r="G1098" s="486"/>
      <c r="H1098" s="486"/>
      <c r="I1098" s="486"/>
      <c r="J1098" s="109"/>
      <c r="K1098" s="486"/>
      <c r="L1098" s="486"/>
      <c r="M1098" s="486"/>
      <c r="N1098" s="1153">
        <f t="shared" si="85"/>
        <v>0</v>
      </c>
      <c r="O1098" s="1153">
        <f t="shared" si="86"/>
        <v>0</v>
      </c>
    </row>
    <row r="1099" spans="1:15" s="13" customFormat="1" outlineLevel="1">
      <c r="A1099" s="400">
        <v>1092</v>
      </c>
      <c r="B1099" s="397">
        <v>18600851</v>
      </c>
      <c r="C1099" s="109" t="s">
        <v>602</v>
      </c>
      <c r="D1099" s="969">
        <f>+[5]BS!Q1099</f>
        <v>0</v>
      </c>
      <c r="E1099" s="109"/>
      <c r="F1099" s="486">
        <f t="shared" si="84"/>
        <v>0</v>
      </c>
      <c r="G1099" s="486"/>
      <c r="H1099" s="486"/>
      <c r="I1099" s="486"/>
      <c r="J1099" s="109"/>
      <c r="K1099" s="486"/>
      <c r="L1099" s="486"/>
      <c r="M1099" s="486"/>
      <c r="N1099" s="1153">
        <f t="shared" si="85"/>
        <v>0</v>
      </c>
      <c r="O1099" s="1153">
        <f t="shared" si="86"/>
        <v>0</v>
      </c>
    </row>
    <row r="1100" spans="1:15" s="13" customFormat="1" outlineLevel="1">
      <c r="A1100" s="400">
        <v>1093</v>
      </c>
      <c r="B1100" s="397">
        <v>18600901</v>
      </c>
      <c r="C1100" s="109" t="s">
        <v>1413</v>
      </c>
      <c r="D1100" s="969">
        <f>+[5]BS!Q1100</f>
        <v>0</v>
      </c>
      <c r="E1100" s="109"/>
      <c r="F1100" s="486"/>
      <c r="G1100" s="486"/>
      <c r="H1100" s="486"/>
      <c r="I1100" s="486"/>
      <c r="J1100" s="109"/>
      <c r="K1100" s="486"/>
      <c r="L1100" s="486"/>
      <c r="M1100" s="486"/>
      <c r="N1100" s="1153">
        <f t="shared" si="85"/>
        <v>0</v>
      </c>
      <c r="O1100" s="1153">
        <f t="shared" si="86"/>
        <v>0</v>
      </c>
    </row>
    <row r="1101" spans="1:15" s="13" customFormat="1" outlineLevel="1">
      <c r="A1101" s="400">
        <v>1094</v>
      </c>
      <c r="B1101" s="397">
        <v>18600913</v>
      </c>
      <c r="C1101" s="109" t="s">
        <v>196</v>
      </c>
      <c r="D1101" s="969">
        <f>+[5]BS!Q1101</f>
        <v>0</v>
      </c>
      <c r="E1101" s="109"/>
      <c r="F1101" s="486"/>
      <c r="G1101" s="486"/>
      <c r="H1101" s="486"/>
      <c r="I1101" s="486"/>
      <c r="J1101" s="109"/>
      <c r="K1101" s="486"/>
      <c r="L1101" s="486"/>
      <c r="M1101" s="486"/>
      <c r="N1101" s="1153">
        <f t="shared" si="85"/>
        <v>0</v>
      </c>
      <c r="O1101" s="1153">
        <f t="shared" si="86"/>
        <v>0</v>
      </c>
    </row>
    <row r="1102" spans="1:15" s="13" customFormat="1" outlineLevel="1">
      <c r="A1102" s="400">
        <v>1095</v>
      </c>
      <c r="B1102" s="397">
        <v>18600923</v>
      </c>
      <c r="C1102" s="109" t="s">
        <v>2404</v>
      </c>
      <c r="D1102" s="969">
        <f>+[5]BS!Q1102</f>
        <v>2443.5208333333335</v>
      </c>
      <c r="E1102" s="109"/>
      <c r="F1102" s="486"/>
      <c r="G1102" s="486"/>
      <c r="H1102" s="486">
        <f>+D1102</f>
        <v>2443.5208333333335</v>
      </c>
      <c r="I1102" s="486"/>
      <c r="J1102" s="109"/>
      <c r="K1102" s="486"/>
      <c r="L1102" s="486"/>
      <c r="M1102" s="486"/>
      <c r="N1102" s="1153">
        <f t="shared" si="85"/>
        <v>0</v>
      </c>
      <c r="O1102" s="1153">
        <f t="shared" si="86"/>
        <v>0</v>
      </c>
    </row>
    <row r="1103" spans="1:15" s="13" customFormat="1" outlineLevel="1">
      <c r="A1103" s="400">
        <v>1096</v>
      </c>
      <c r="B1103" s="397">
        <v>18600933</v>
      </c>
      <c r="C1103" s="109" t="s">
        <v>2405</v>
      </c>
      <c r="D1103" s="969">
        <f>+[5]BS!Q1103</f>
        <v>0</v>
      </c>
      <c r="E1103" s="109"/>
      <c r="F1103" s="486">
        <f t="shared" ref="F1103:F1111" si="87">+D1103</f>
        <v>0</v>
      </c>
      <c r="G1103" s="486"/>
      <c r="H1103" s="486"/>
      <c r="I1103" s="486"/>
      <c r="J1103" s="109"/>
      <c r="K1103" s="486"/>
      <c r="L1103" s="486"/>
      <c r="M1103" s="486"/>
      <c r="N1103" s="1153">
        <f t="shared" si="85"/>
        <v>0</v>
      </c>
      <c r="O1103" s="1153">
        <f t="shared" si="86"/>
        <v>0</v>
      </c>
    </row>
    <row r="1104" spans="1:15" s="13" customFormat="1" outlineLevel="1">
      <c r="A1104" s="400">
        <v>1097</v>
      </c>
      <c r="B1104" s="397">
        <v>18600941</v>
      </c>
      <c r="C1104" s="109" t="s">
        <v>3104</v>
      </c>
      <c r="D1104" s="969">
        <f>+[5]BS!Q1104</f>
        <v>29998.399999999998</v>
      </c>
      <c r="E1104" s="109"/>
      <c r="F1104" s="486">
        <f t="shared" si="87"/>
        <v>29998.399999999998</v>
      </c>
      <c r="G1104" s="486"/>
      <c r="H1104" s="486"/>
      <c r="I1104" s="486"/>
      <c r="J1104" s="109"/>
      <c r="K1104" s="486"/>
      <c r="L1104" s="486"/>
      <c r="M1104" s="486"/>
      <c r="N1104" s="1153">
        <f t="shared" si="85"/>
        <v>0</v>
      </c>
      <c r="O1104" s="1153">
        <f t="shared" si="86"/>
        <v>0</v>
      </c>
    </row>
    <row r="1105" spans="1:15" s="13" customFormat="1" outlineLevel="1">
      <c r="A1105" s="400">
        <v>1098</v>
      </c>
      <c r="B1105" s="397">
        <v>18600943</v>
      </c>
      <c r="C1105" s="109" t="s">
        <v>3105</v>
      </c>
      <c r="D1105" s="969">
        <f>+[5]BS!Q1105</f>
        <v>304110.40875</v>
      </c>
      <c r="E1105" s="109"/>
      <c r="F1105" s="486">
        <f t="shared" si="87"/>
        <v>304110.40875</v>
      </c>
      <c r="G1105" s="486"/>
      <c r="H1105" s="486"/>
      <c r="I1105" s="486"/>
      <c r="J1105" s="109"/>
      <c r="K1105" s="486"/>
      <c r="L1105" s="486"/>
      <c r="M1105" s="486"/>
      <c r="N1105" s="1153">
        <f t="shared" si="85"/>
        <v>0</v>
      </c>
      <c r="O1105" s="1153">
        <f t="shared" si="86"/>
        <v>0</v>
      </c>
    </row>
    <row r="1106" spans="1:15" s="13" customFormat="1" outlineLevel="1">
      <c r="A1106" s="400">
        <v>1099</v>
      </c>
      <c r="B1106" s="397">
        <v>18600953</v>
      </c>
      <c r="C1106" s="109" t="s">
        <v>562</v>
      </c>
      <c r="D1106" s="969">
        <f>+[5]BS!Q1106</f>
        <v>0</v>
      </c>
      <c r="E1106" s="109"/>
      <c r="F1106" s="486">
        <f t="shared" si="87"/>
        <v>0</v>
      </c>
      <c r="G1106" s="486"/>
      <c r="H1106" s="486"/>
      <c r="I1106" s="486"/>
      <c r="J1106" s="109"/>
      <c r="K1106" s="486"/>
      <c r="L1106" s="486"/>
      <c r="M1106" s="486"/>
      <c r="N1106" s="1153">
        <f t="shared" si="85"/>
        <v>0</v>
      </c>
      <c r="O1106" s="1153">
        <f t="shared" si="86"/>
        <v>0</v>
      </c>
    </row>
    <row r="1107" spans="1:15" s="13" customFormat="1" outlineLevel="1">
      <c r="A1107" s="400">
        <v>1100</v>
      </c>
      <c r="B1107" s="397">
        <v>18600983</v>
      </c>
      <c r="C1107" s="109" t="s">
        <v>647</v>
      </c>
      <c r="D1107" s="969">
        <f>+[5]BS!Q1107</f>
        <v>0</v>
      </c>
      <c r="E1107" s="109"/>
      <c r="F1107" s="486">
        <f t="shared" si="87"/>
        <v>0</v>
      </c>
      <c r="G1107" s="486"/>
      <c r="H1107" s="486"/>
      <c r="I1107" s="486"/>
      <c r="J1107" s="109"/>
      <c r="K1107" s="486"/>
      <c r="L1107" s="486"/>
      <c r="M1107" s="486"/>
      <c r="N1107" s="1153">
        <f t="shared" si="85"/>
        <v>0</v>
      </c>
      <c r="O1107" s="1153">
        <f t="shared" si="86"/>
        <v>0</v>
      </c>
    </row>
    <row r="1108" spans="1:15" s="13" customFormat="1" outlineLevel="1">
      <c r="A1108" s="400">
        <v>1101</v>
      </c>
      <c r="B1108" s="397">
        <v>18600993</v>
      </c>
      <c r="C1108" s="988" t="s">
        <v>1736</v>
      </c>
      <c r="D1108" s="969">
        <f>+[5]BS!Q1108</f>
        <v>0</v>
      </c>
      <c r="E1108" s="109"/>
      <c r="F1108" s="486">
        <f t="shared" si="87"/>
        <v>0</v>
      </c>
      <c r="G1108" s="486"/>
      <c r="H1108" s="486"/>
      <c r="I1108" s="486"/>
      <c r="J1108" s="109"/>
      <c r="K1108" s="486"/>
      <c r="L1108" s="486"/>
      <c r="M1108" s="486"/>
      <c r="N1108" s="1153">
        <f t="shared" si="85"/>
        <v>0</v>
      </c>
      <c r="O1108" s="1153">
        <f t="shared" si="86"/>
        <v>0</v>
      </c>
    </row>
    <row r="1109" spans="1:15" s="13" customFormat="1" outlineLevel="1">
      <c r="A1109" s="400">
        <v>1102</v>
      </c>
      <c r="B1109" s="397">
        <v>18601003</v>
      </c>
      <c r="C1109" s="109" t="s">
        <v>1673</v>
      </c>
      <c r="D1109" s="969">
        <f>+[5]BS!Q1109</f>
        <v>0</v>
      </c>
      <c r="E1109" s="109"/>
      <c r="F1109" s="486">
        <f t="shared" si="87"/>
        <v>0</v>
      </c>
      <c r="G1109" s="486"/>
      <c r="H1109" s="486"/>
      <c r="I1109" s="486"/>
      <c r="J1109" s="109"/>
      <c r="K1109" s="486"/>
      <c r="L1109" s="486"/>
      <c r="M1109" s="486"/>
      <c r="N1109" s="1153">
        <f t="shared" si="85"/>
        <v>0</v>
      </c>
      <c r="O1109" s="1153">
        <f t="shared" si="86"/>
        <v>0</v>
      </c>
    </row>
    <row r="1110" spans="1:15" s="13" customFormat="1" outlineLevel="1">
      <c r="A1110" s="400">
        <v>1103</v>
      </c>
      <c r="B1110" s="397">
        <v>18601013</v>
      </c>
      <c r="C1110" s="109" t="s">
        <v>3207</v>
      </c>
      <c r="D1110" s="969">
        <f>+[5]BS!Q1110</f>
        <v>106696.69041666666</v>
      </c>
      <c r="E1110" s="109"/>
      <c r="F1110" s="486">
        <f t="shared" si="87"/>
        <v>106696.69041666666</v>
      </c>
      <c r="G1110" s="486"/>
      <c r="H1110" s="486"/>
      <c r="I1110" s="486"/>
      <c r="J1110" s="109"/>
      <c r="K1110" s="486"/>
      <c r="L1110" s="486"/>
      <c r="M1110" s="486"/>
      <c r="N1110" s="1153">
        <f t="shared" si="85"/>
        <v>0</v>
      </c>
      <c r="O1110" s="1153">
        <f t="shared" si="86"/>
        <v>0</v>
      </c>
    </row>
    <row r="1111" spans="1:15" s="13" customFormat="1" outlineLevel="1">
      <c r="A1111" s="400">
        <v>1104</v>
      </c>
      <c r="B1111" s="397">
        <v>18601021</v>
      </c>
      <c r="C1111" s="109" t="s">
        <v>2824</v>
      </c>
      <c r="D1111" s="969">
        <f>+[5]BS!Q1111</f>
        <v>141049.09624999997</v>
      </c>
      <c r="E1111" s="109"/>
      <c r="F1111" s="486">
        <f t="shared" si="87"/>
        <v>141049.09624999997</v>
      </c>
      <c r="G1111" s="486"/>
      <c r="H1111" s="486"/>
      <c r="I1111" s="486"/>
      <c r="J1111" s="109"/>
      <c r="K1111" s="486"/>
      <c r="L1111" s="486"/>
      <c r="M1111" s="486"/>
      <c r="N1111" s="1153">
        <f t="shared" si="85"/>
        <v>0</v>
      </c>
      <c r="O1111" s="1153">
        <f t="shared" si="86"/>
        <v>0</v>
      </c>
    </row>
    <row r="1112" spans="1:15" s="13" customFormat="1" outlineLevel="1">
      <c r="A1112" s="400">
        <v>1105</v>
      </c>
      <c r="B1112" s="397">
        <v>18601033</v>
      </c>
      <c r="C1112" s="988" t="s">
        <v>521</v>
      </c>
      <c r="D1112" s="969">
        <f>+[5]BS!Q1112</f>
        <v>0</v>
      </c>
      <c r="E1112" s="109"/>
      <c r="F1112" s="486"/>
      <c r="G1112" s="486"/>
      <c r="H1112" s="486"/>
      <c r="I1112" s="486"/>
      <c r="J1112" s="109"/>
      <c r="K1112" s="486"/>
      <c r="L1112" s="486"/>
      <c r="M1112" s="486"/>
      <c r="N1112" s="1153">
        <f t="shared" si="85"/>
        <v>0</v>
      </c>
      <c r="O1112" s="1153">
        <f t="shared" si="86"/>
        <v>0</v>
      </c>
    </row>
    <row r="1113" spans="1:15" s="13" customFormat="1" outlineLevel="1">
      <c r="A1113" s="400">
        <v>1106</v>
      </c>
      <c r="B1113" s="397">
        <v>18601051</v>
      </c>
      <c r="C1113" s="988" t="s">
        <v>410</v>
      </c>
      <c r="D1113" s="969">
        <f>+[5]BS!Q1113</f>
        <v>0</v>
      </c>
      <c r="E1113" s="109"/>
      <c r="F1113" s="486"/>
      <c r="G1113" s="486"/>
      <c r="H1113" s="486"/>
      <c r="I1113" s="486"/>
      <c r="J1113" s="109"/>
      <c r="K1113" s="486"/>
      <c r="L1113" s="486"/>
      <c r="M1113" s="486"/>
      <c r="N1113" s="1153">
        <f t="shared" si="85"/>
        <v>0</v>
      </c>
      <c r="O1113" s="1153">
        <f t="shared" si="86"/>
        <v>0</v>
      </c>
    </row>
    <row r="1114" spans="1:15" s="13" customFormat="1" outlineLevel="1">
      <c r="A1114" s="400">
        <v>1107</v>
      </c>
      <c r="B1114" s="397">
        <v>18601052</v>
      </c>
      <c r="C1114" s="988" t="s">
        <v>411</v>
      </c>
      <c r="D1114" s="969">
        <f>+[5]BS!Q1114</f>
        <v>0</v>
      </c>
      <c r="E1114" s="109"/>
      <c r="F1114" s="486"/>
      <c r="G1114" s="486"/>
      <c r="H1114" s="486"/>
      <c r="I1114" s="486"/>
      <c r="J1114" s="109"/>
      <c r="K1114" s="486"/>
      <c r="L1114" s="486"/>
      <c r="M1114" s="486"/>
      <c r="N1114" s="1153">
        <f t="shared" si="85"/>
        <v>0</v>
      </c>
      <c r="O1114" s="1153">
        <f t="shared" si="86"/>
        <v>0</v>
      </c>
    </row>
    <row r="1115" spans="1:15" s="13" customFormat="1" outlineLevel="1">
      <c r="A1115" s="400">
        <v>1108</v>
      </c>
      <c r="B1115" s="397">
        <v>18601113</v>
      </c>
      <c r="C1115" s="988" t="s">
        <v>1600</v>
      </c>
      <c r="D1115" s="969">
        <f>+[5]BS!Q1115</f>
        <v>0</v>
      </c>
      <c r="E1115" s="109"/>
      <c r="F1115" s="486"/>
      <c r="G1115" s="486"/>
      <c r="H1115" s="486"/>
      <c r="I1115" s="486"/>
      <c r="J1115" s="109"/>
      <c r="K1115" s="486"/>
      <c r="L1115" s="486"/>
      <c r="M1115" s="486"/>
      <c r="N1115" s="1153">
        <f t="shared" si="85"/>
        <v>0</v>
      </c>
      <c r="O1115" s="1153">
        <f t="shared" si="86"/>
        <v>0</v>
      </c>
    </row>
    <row r="1116" spans="1:15" s="13" customFormat="1" outlineLevel="1">
      <c r="A1116" s="400">
        <v>1109</v>
      </c>
      <c r="B1116" s="397">
        <v>18601123</v>
      </c>
      <c r="C1116" s="988" t="s">
        <v>977</v>
      </c>
      <c r="D1116" s="969">
        <f>+[5]BS!Q1116</f>
        <v>0</v>
      </c>
      <c r="E1116" s="109"/>
      <c r="F1116" s="486"/>
      <c r="G1116" s="486"/>
      <c r="H1116" s="486"/>
      <c r="I1116" s="486"/>
      <c r="J1116" s="109"/>
      <c r="K1116" s="486"/>
      <c r="L1116" s="486"/>
      <c r="M1116" s="486"/>
      <c r="N1116" s="1153">
        <f t="shared" si="85"/>
        <v>0</v>
      </c>
      <c r="O1116" s="1153">
        <f t="shared" si="86"/>
        <v>0</v>
      </c>
    </row>
    <row r="1117" spans="1:15" s="13" customFormat="1" outlineLevel="1">
      <c r="A1117" s="400">
        <v>1110</v>
      </c>
      <c r="B1117" s="397">
        <v>18601133</v>
      </c>
      <c r="C1117" s="988" t="s">
        <v>2133</v>
      </c>
      <c r="D1117" s="969">
        <f>+[5]BS!Q1117</f>
        <v>0</v>
      </c>
      <c r="E1117" s="109"/>
      <c r="F1117" s="486"/>
      <c r="G1117" s="486"/>
      <c r="H1117" s="486"/>
      <c r="I1117" s="486"/>
      <c r="J1117" s="109"/>
      <c r="K1117" s="486"/>
      <c r="L1117" s="486"/>
      <c r="M1117" s="486"/>
      <c r="N1117" s="1153">
        <f t="shared" si="85"/>
        <v>0</v>
      </c>
      <c r="O1117" s="1153">
        <f t="shared" si="86"/>
        <v>0</v>
      </c>
    </row>
    <row r="1118" spans="1:15" s="13" customFormat="1" outlineLevel="1">
      <c r="A1118" s="400">
        <v>1111</v>
      </c>
      <c r="B1118" s="397">
        <v>18601143</v>
      </c>
      <c r="C1118" s="988" t="s">
        <v>2242</v>
      </c>
      <c r="D1118" s="969">
        <f>+[5]BS!Q1118</f>
        <v>0</v>
      </c>
      <c r="E1118" s="109"/>
      <c r="F1118" s="486"/>
      <c r="G1118" s="486"/>
      <c r="H1118" s="486"/>
      <c r="I1118" s="486"/>
      <c r="J1118" s="109"/>
      <c r="K1118" s="486"/>
      <c r="L1118" s="486"/>
      <c r="M1118" s="486"/>
      <c r="N1118" s="1153">
        <f t="shared" si="85"/>
        <v>0</v>
      </c>
      <c r="O1118" s="1153">
        <f t="shared" si="86"/>
        <v>0</v>
      </c>
    </row>
    <row r="1119" spans="1:15" s="13" customFormat="1" outlineLevel="1">
      <c r="A1119" s="400">
        <v>1112</v>
      </c>
      <c r="B1119" s="397">
        <v>18601153</v>
      </c>
      <c r="C1119" s="988" t="s">
        <v>2767</v>
      </c>
      <c r="D1119" s="969">
        <f>+[5]BS!Q1119</f>
        <v>0</v>
      </c>
      <c r="E1119" s="109"/>
      <c r="F1119" s="486"/>
      <c r="G1119" s="486"/>
      <c r="H1119" s="486"/>
      <c r="I1119" s="486"/>
      <c r="J1119" s="109"/>
      <c r="K1119" s="486"/>
      <c r="L1119" s="486"/>
      <c r="M1119" s="486"/>
      <c r="N1119" s="1153">
        <f t="shared" si="85"/>
        <v>0</v>
      </c>
      <c r="O1119" s="1153">
        <f t="shared" si="86"/>
        <v>0</v>
      </c>
    </row>
    <row r="1120" spans="1:15" s="13" customFormat="1" outlineLevel="1">
      <c r="A1120" s="400">
        <v>1113</v>
      </c>
      <c r="B1120" s="397">
        <v>18601173</v>
      </c>
      <c r="C1120" s="988" t="s">
        <v>3006</v>
      </c>
      <c r="D1120" s="969">
        <f>+[5]BS!Q1120</f>
        <v>80437.969999999987</v>
      </c>
      <c r="E1120" s="109"/>
      <c r="F1120" s="486"/>
      <c r="G1120" s="486"/>
      <c r="H1120" s="486">
        <f>+D1120</f>
        <v>80437.969999999987</v>
      </c>
      <c r="I1120" s="486"/>
      <c r="J1120" s="109"/>
      <c r="K1120" s="486"/>
      <c r="L1120" s="486"/>
      <c r="M1120" s="486"/>
      <c r="N1120" s="1153">
        <f t="shared" si="85"/>
        <v>0</v>
      </c>
      <c r="O1120" s="1153">
        <f t="shared" si="86"/>
        <v>0</v>
      </c>
    </row>
    <row r="1121" spans="1:15" s="13" customFormat="1" outlineLevel="1">
      <c r="A1121" s="400">
        <v>1114</v>
      </c>
      <c r="B1121" s="397">
        <v>18601502</v>
      </c>
      <c r="C1121" s="988" t="s">
        <v>2773</v>
      </c>
      <c r="D1121" s="969">
        <f>+[5]BS!Q1121</f>
        <v>154210.09624999997</v>
      </c>
      <c r="E1121" s="109"/>
      <c r="F1121" s="486"/>
      <c r="G1121" s="486"/>
      <c r="H1121" s="486"/>
      <c r="I1121" s="486">
        <f>+D1121</f>
        <v>154210.09624999997</v>
      </c>
      <c r="J1121" s="109"/>
      <c r="K1121" s="486"/>
      <c r="L1121" s="486">
        <f>I1121</f>
        <v>154210.09624999997</v>
      </c>
      <c r="M1121" s="486"/>
      <c r="N1121" s="1153">
        <f t="shared" si="85"/>
        <v>154210.09624999997</v>
      </c>
      <c r="O1121" s="1153">
        <f t="shared" si="86"/>
        <v>0</v>
      </c>
    </row>
    <row r="1122" spans="1:15" s="13" customFormat="1" outlineLevel="1">
      <c r="A1122" s="400">
        <v>1115</v>
      </c>
      <c r="B1122" s="397">
        <v>18602231</v>
      </c>
      <c r="C1122" s="988" t="s">
        <v>2150</v>
      </c>
      <c r="D1122" s="969">
        <f>+[5]BS!Q1122</f>
        <v>345.77749999999997</v>
      </c>
      <c r="E1122" s="109"/>
      <c r="F1122" s="486"/>
      <c r="G1122" s="486"/>
      <c r="H1122" s="486"/>
      <c r="I1122" s="486">
        <f>+D1122</f>
        <v>345.77749999999997</v>
      </c>
      <c r="J1122" s="109"/>
      <c r="K1122" s="486"/>
      <c r="L1122" s="486"/>
      <c r="M1122" s="486">
        <f>I1122</f>
        <v>345.77749999999997</v>
      </c>
      <c r="N1122" s="1153">
        <f t="shared" si="85"/>
        <v>345.77749999999997</v>
      </c>
      <c r="O1122" s="1153">
        <f t="shared" si="86"/>
        <v>0</v>
      </c>
    </row>
    <row r="1123" spans="1:15" s="13" customFormat="1" outlineLevel="1">
      <c r="A1123" s="400">
        <v>1116</v>
      </c>
      <c r="B1123" s="397">
        <v>18602232</v>
      </c>
      <c r="C1123" s="988" t="s">
        <v>2151</v>
      </c>
      <c r="D1123" s="969">
        <f>+[5]BS!Q1123</f>
        <v>0</v>
      </c>
      <c r="E1123" s="109"/>
      <c r="F1123" s="486"/>
      <c r="G1123" s="486"/>
      <c r="H1123" s="486"/>
      <c r="I1123" s="486"/>
      <c r="J1123" s="109"/>
      <c r="K1123" s="486"/>
      <c r="L1123" s="486"/>
      <c r="M1123" s="486"/>
      <c r="N1123" s="1153">
        <f t="shared" si="85"/>
        <v>0</v>
      </c>
      <c r="O1123" s="1153">
        <f t="shared" si="86"/>
        <v>0</v>
      </c>
    </row>
    <row r="1124" spans="1:15" s="13" customFormat="1" outlineLevel="1">
      <c r="A1124" s="400">
        <v>1117</v>
      </c>
      <c r="B1124" s="397">
        <v>18603003</v>
      </c>
      <c r="C1124" s="988" t="s">
        <v>2979</v>
      </c>
      <c r="D1124" s="969">
        <f>+[5]BS!Q1124</f>
        <v>1490180.8312499998</v>
      </c>
      <c r="E1124" s="109"/>
      <c r="F1124" s="486">
        <f>+D1124</f>
        <v>1490180.8312499998</v>
      </c>
      <c r="G1124" s="486"/>
      <c r="H1124" s="486"/>
      <c r="I1124" s="486"/>
      <c r="J1124" s="109"/>
      <c r="K1124" s="486"/>
      <c r="L1124" s="486"/>
      <c r="M1124" s="486"/>
      <c r="N1124" s="1153">
        <f t="shared" si="85"/>
        <v>0</v>
      </c>
      <c r="O1124" s="1153">
        <f t="shared" si="86"/>
        <v>0</v>
      </c>
    </row>
    <row r="1125" spans="1:15" s="13" customFormat="1" outlineLevel="1">
      <c r="A1125" s="400">
        <v>1118</v>
      </c>
      <c r="B1125" s="397">
        <v>18603011</v>
      </c>
      <c r="C1125" s="988" t="s">
        <v>3054</v>
      </c>
      <c r="D1125" s="969">
        <f>+[5]BS!Q1125</f>
        <v>1789510.57</v>
      </c>
      <c r="E1125" s="109"/>
      <c r="F1125" s="486">
        <f>+D1125</f>
        <v>1789510.57</v>
      </c>
      <c r="G1125" s="486"/>
      <c r="H1125" s="486"/>
      <c r="I1125" s="486"/>
      <c r="J1125" s="109"/>
      <c r="K1125" s="486"/>
      <c r="L1125" s="486"/>
      <c r="M1125" s="486"/>
      <c r="N1125" s="1153">
        <f t="shared" si="85"/>
        <v>0</v>
      </c>
      <c r="O1125" s="1153">
        <f t="shared" si="86"/>
        <v>0</v>
      </c>
    </row>
    <row r="1126" spans="1:15" s="13" customFormat="1" outlineLevel="1">
      <c r="A1126" s="400">
        <v>1119</v>
      </c>
      <c r="B1126" s="397">
        <v>18603013</v>
      </c>
      <c r="C1126" s="989" t="s">
        <v>3370</v>
      </c>
      <c r="D1126" s="969">
        <f>+[5]BS!Q1126</f>
        <v>1104.479166666667</v>
      </c>
      <c r="E1126" s="109"/>
      <c r="F1126" s="486"/>
      <c r="G1126" s="486"/>
      <c r="H1126" s="486">
        <f>+D1126</f>
        <v>1104.479166666667</v>
      </c>
      <c r="I1126" s="486"/>
      <c r="J1126" s="109"/>
      <c r="K1126" s="486"/>
      <c r="L1126" s="486"/>
      <c r="M1126" s="486"/>
      <c r="N1126" s="1153">
        <f t="shared" si="85"/>
        <v>0</v>
      </c>
      <c r="O1126" s="1153">
        <f t="shared" si="86"/>
        <v>0</v>
      </c>
    </row>
    <row r="1127" spans="1:15" s="13" customFormat="1" outlineLevel="1">
      <c r="A1127" s="400">
        <v>1120</v>
      </c>
      <c r="B1127" s="321">
        <v>18603021</v>
      </c>
      <c r="C1127" s="109" t="s">
        <v>3077</v>
      </c>
      <c r="D1127" s="969">
        <f>+[5]BS!Q1127</f>
        <v>5709947.2300000004</v>
      </c>
      <c r="E1127" s="109"/>
      <c r="F1127" s="486">
        <f t="shared" ref="F1127:F1144" si="88">+D1127</f>
        <v>5709947.2300000004</v>
      </c>
      <c r="G1127" s="486"/>
      <c r="H1127" s="486"/>
      <c r="I1127" s="486"/>
      <c r="J1127" s="109"/>
      <c r="K1127" s="486"/>
      <c r="L1127" s="486"/>
      <c r="M1127" s="486"/>
      <c r="N1127" s="1153">
        <f t="shared" si="85"/>
        <v>0</v>
      </c>
      <c r="O1127" s="1153">
        <f t="shared" si="86"/>
        <v>0</v>
      </c>
    </row>
    <row r="1128" spans="1:15" s="13" customFormat="1" outlineLevel="1">
      <c r="A1128" s="400">
        <v>1121</v>
      </c>
      <c r="B1128" s="397">
        <v>18603031</v>
      </c>
      <c r="C1128" s="988" t="s">
        <v>3041</v>
      </c>
      <c r="D1128" s="969">
        <f>+[5]BS!Q1128</f>
        <v>1567034.37</v>
      </c>
      <c r="E1128" s="109"/>
      <c r="F1128" s="486">
        <f t="shared" si="88"/>
        <v>1567034.37</v>
      </c>
      <c r="G1128" s="486"/>
      <c r="H1128" s="486"/>
      <c r="I1128" s="486"/>
      <c r="J1128" s="109"/>
      <c r="K1128" s="486"/>
      <c r="L1128" s="486"/>
      <c r="M1128" s="486"/>
      <c r="N1128" s="1153">
        <f t="shared" si="85"/>
        <v>0</v>
      </c>
      <c r="O1128" s="1153">
        <f t="shared" si="86"/>
        <v>0</v>
      </c>
    </row>
    <row r="1129" spans="1:15" s="13" customFormat="1" outlineLevel="1">
      <c r="A1129" s="400">
        <v>1122</v>
      </c>
      <c r="B1129" s="397">
        <v>18603041</v>
      </c>
      <c r="C1129" s="109" t="s">
        <v>3078</v>
      </c>
      <c r="D1129" s="969">
        <f>+[5]BS!Q1129</f>
        <v>853369.0900000002</v>
      </c>
      <c r="E1129" s="109"/>
      <c r="F1129" s="486">
        <f t="shared" si="88"/>
        <v>853369.0900000002</v>
      </c>
      <c r="G1129" s="486"/>
      <c r="H1129" s="486"/>
      <c r="I1129" s="486"/>
      <c r="J1129" s="109"/>
      <c r="K1129" s="486"/>
      <c r="L1129" s="486"/>
      <c r="M1129" s="486"/>
      <c r="N1129" s="1153">
        <f t="shared" si="85"/>
        <v>0</v>
      </c>
      <c r="O1129" s="1153">
        <f t="shared" si="86"/>
        <v>0</v>
      </c>
    </row>
    <row r="1130" spans="1:15" s="13" customFormat="1" outlineLevel="1">
      <c r="A1130" s="400">
        <v>1123</v>
      </c>
      <c r="B1130" s="397">
        <v>18603051</v>
      </c>
      <c r="C1130" s="109" t="s">
        <v>3083</v>
      </c>
      <c r="D1130" s="969">
        <f>+[5]BS!Q1130</f>
        <v>234437.45958333332</v>
      </c>
      <c r="E1130" s="109"/>
      <c r="F1130" s="486">
        <f t="shared" si="88"/>
        <v>234437.45958333332</v>
      </c>
      <c r="G1130" s="486"/>
      <c r="H1130" s="486"/>
      <c r="I1130" s="486"/>
      <c r="J1130" s="109"/>
      <c r="K1130" s="486"/>
      <c r="L1130" s="486"/>
      <c r="M1130" s="486"/>
      <c r="N1130" s="1153">
        <f t="shared" si="85"/>
        <v>0</v>
      </c>
      <c r="O1130" s="1153">
        <f t="shared" si="86"/>
        <v>0</v>
      </c>
    </row>
    <row r="1131" spans="1:15" s="13" customFormat="1" outlineLevel="1">
      <c r="A1131" s="400">
        <v>1124</v>
      </c>
      <c r="B1131" s="397">
        <v>18603061</v>
      </c>
      <c r="C1131" s="109" t="s">
        <v>3222</v>
      </c>
      <c r="D1131" s="969">
        <f>+[5]BS!Q1131</f>
        <v>2645460.6112500005</v>
      </c>
      <c r="E1131" s="109"/>
      <c r="F1131" s="486">
        <f t="shared" si="88"/>
        <v>2645460.6112500005</v>
      </c>
      <c r="G1131" s="486"/>
      <c r="H1131" s="486"/>
      <c r="I1131" s="486"/>
      <c r="J1131" s="109"/>
      <c r="K1131" s="486"/>
      <c r="L1131" s="486"/>
      <c r="M1131" s="486"/>
      <c r="N1131" s="1153">
        <f t="shared" si="85"/>
        <v>0</v>
      </c>
      <c r="O1131" s="1153">
        <f t="shared" si="86"/>
        <v>0</v>
      </c>
    </row>
    <row r="1132" spans="1:15" s="13" customFormat="1" outlineLevel="1">
      <c r="A1132" s="400">
        <v>1125</v>
      </c>
      <c r="B1132" s="397">
        <v>18603071</v>
      </c>
      <c r="C1132" s="109" t="s">
        <v>3208</v>
      </c>
      <c r="D1132" s="969">
        <f>+[5]BS!Q1132</f>
        <v>0</v>
      </c>
      <c r="E1132" s="109"/>
      <c r="F1132" s="486">
        <f t="shared" si="88"/>
        <v>0</v>
      </c>
      <c r="G1132" s="486"/>
      <c r="H1132" s="486"/>
      <c r="I1132" s="486"/>
      <c r="J1132" s="109"/>
      <c r="K1132" s="486"/>
      <c r="L1132" s="486"/>
      <c r="M1132" s="486"/>
      <c r="N1132" s="1153">
        <f t="shared" si="85"/>
        <v>0</v>
      </c>
      <c r="O1132" s="1153">
        <f t="shared" si="86"/>
        <v>0</v>
      </c>
    </row>
    <row r="1133" spans="1:15" s="13" customFormat="1" outlineLevel="1">
      <c r="A1133" s="400">
        <v>1126</v>
      </c>
      <c r="B1133" s="397" t="s">
        <v>3230</v>
      </c>
      <c r="C1133" s="109" t="s">
        <v>3223</v>
      </c>
      <c r="D1133" s="969">
        <f>+[5]BS!Q1133</f>
        <v>318809.63541666669</v>
      </c>
      <c r="E1133" s="109"/>
      <c r="F1133" s="486">
        <f t="shared" si="88"/>
        <v>318809.63541666669</v>
      </c>
      <c r="G1133" s="486"/>
      <c r="H1133" s="486"/>
      <c r="I1133" s="486"/>
      <c r="J1133" s="109"/>
      <c r="K1133" s="486"/>
      <c r="L1133" s="486"/>
      <c r="M1133" s="486"/>
      <c r="N1133" s="1153">
        <f t="shared" si="85"/>
        <v>0</v>
      </c>
      <c r="O1133" s="1153">
        <f t="shared" si="86"/>
        <v>0</v>
      </c>
    </row>
    <row r="1134" spans="1:15" s="13" customFormat="1" outlineLevel="1">
      <c r="A1134" s="400">
        <v>1127</v>
      </c>
      <c r="B1134" s="321">
        <v>18603081</v>
      </c>
      <c r="C1134" s="109" t="s">
        <v>3233</v>
      </c>
      <c r="D1134" s="969">
        <f>+[5]BS!Q1134</f>
        <v>10000</v>
      </c>
      <c r="E1134" s="109"/>
      <c r="F1134" s="486">
        <f t="shared" si="88"/>
        <v>10000</v>
      </c>
      <c r="G1134" s="486"/>
      <c r="H1134" s="486"/>
      <c r="I1134" s="486"/>
      <c r="J1134" s="109"/>
      <c r="K1134" s="486"/>
      <c r="L1134" s="486"/>
      <c r="M1134" s="486"/>
      <c r="N1134" s="1153">
        <f t="shared" si="85"/>
        <v>0</v>
      </c>
      <c r="O1134" s="1153">
        <f t="shared" si="86"/>
        <v>0</v>
      </c>
    </row>
    <row r="1135" spans="1:15" s="13" customFormat="1" outlineLevel="1">
      <c r="A1135" s="400">
        <v>1128</v>
      </c>
      <c r="B1135" s="321">
        <v>18603091</v>
      </c>
      <c r="C1135" s="109" t="s">
        <v>3234</v>
      </c>
      <c r="D1135" s="969">
        <f>+[5]BS!Q1135</f>
        <v>12500</v>
      </c>
      <c r="E1135" s="109"/>
      <c r="F1135" s="486">
        <f t="shared" si="88"/>
        <v>12500</v>
      </c>
      <c r="G1135" s="486"/>
      <c r="H1135" s="486"/>
      <c r="I1135" s="486"/>
      <c r="J1135" s="109"/>
      <c r="K1135" s="486"/>
      <c r="L1135" s="486"/>
      <c r="M1135" s="486"/>
      <c r="N1135" s="1153">
        <f t="shared" si="85"/>
        <v>0</v>
      </c>
      <c r="O1135" s="1153">
        <f t="shared" si="86"/>
        <v>0</v>
      </c>
    </row>
    <row r="1136" spans="1:15" s="13" customFormat="1" outlineLevel="1">
      <c r="A1136" s="400">
        <v>1129</v>
      </c>
      <c r="B1136" s="397">
        <v>18605001</v>
      </c>
      <c r="C1136" s="988" t="s">
        <v>3014</v>
      </c>
      <c r="D1136" s="969">
        <f>+[5]BS!Q1136</f>
        <v>0</v>
      </c>
      <c r="E1136" s="109"/>
      <c r="F1136" s="486">
        <f t="shared" si="88"/>
        <v>0</v>
      </c>
      <c r="G1136" s="486"/>
      <c r="H1136" s="486"/>
      <c r="I1136" s="486"/>
      <c r="J1136" s="109"/>
      <c r="K1136" s="486"/>
      <c r="L1136" s="486"/>
      <c r="M1136" s="486"/>
      <c r="N1136" s="1153">
        <f t="shared" si="85"/>
        <v>0</v>
      </c>
      <c r="O1136" s="1153">
        <f t="shared" si="86"/>
        <v>0</v>
      </c>
    </row>
    <row r="1137" spans="1:15" s="13" customFormat="1" outlineLevel="1">
      <c r="A1137" s="400">
        <v>1130</v>
      </c>
      <c r="B1137" s="397">
        <v>18605011</v>
      </c>
      <c r="C1137" s="988" t="s">
        <v>3159</v>
      </c>
      <c r="D1137" s="969">
        <f>+[5]BS!Q1137</f>
        <v>2336374.4945833338</v>
      </c>
      <c r="E1137" s="109"/>
      <c r="F1137" s="486">
        <f t="shared" si="88"/>
        <v>2336374.4945833338</v>
      </c>
      <c r="G1137" s="486"/>
      <c r="H1137" s="486"/>
      <c r="I1137" s="486"/>
      <c r="J1137" s="109"/>
      <c r="K1137" s="486"/>
      <c r="L1137" s="486"/>
      <c r="M1137" s="486"/>
      <c r="N1137" s="1153">
        <f t="shared" si="85"/>
        <v>0</v>
      </c>
      <c r="O1137" s="1153">
        <f t="shared" si="86"/>
        <v>0</v>
      </c>
    </row>
    <row r="1138" spans="1:15" s="13" customFormat="1" outlineLevel="1">
      <c r="A1138" s="400">
        <v>1131</v>
      </c>
      <c r="B1138" s="321">
        <v>18605021</v>
      </c>
      <c r="C1138" s="109" t="s">
        <v>3235</v>
      </c>
      <c r="D1138" s="969">
        <f>+[5]BS!Q1138</f>
        <v>4271556.043333333</v>
      </c>
      <c r="E1138" s="109"/>
      <c r="F1138" s="486">
        <f t="shared" si="88"/>
        <v>4271556.043333333</v>
      </c>
      <c r="G1138" s="486"/>
      <c r="H1138" s="486"/>
      <c r="I1138" s="486"/>
      <c r="J1138" s="109"/>
      <c r="K1138" s="486"/>
      <c r="L1138" s="486"/>
      <c r="M1138" s="486"/>
      <c r="N1138" s="1153">
        <f t="shared" si="85"/>
        <v>0</v>
      </c>
      <c r="O1138" s="1153">
        <f t="shared" si="86"/>
        <v>0</v>
      </c>
    </row>
    <row r="1139" spans="1:15" s="13" customFormat="1" outlineLevel="1">
      <c r="A1139" s="400">
        <v>1132</v>
      </c>
      <c r="B1139" s="397">
        <v>18605031</v>
      </c>
      <c r="C1139" s="985" t="s">
        <v>3252</v>
      </c>
      <c r="D1139" s="969">
        <f>+[5]BS!Q1139</f>
        <v>993527.23999999976</v>
      </c>
      <c r="E1139" s="109"/>
      <c r="F1139" s="486">
        <f t="shared" si="88"/>
        <v>993527.23999999976</v>
      </c>
      <c r="G1139" s="486"/>
      <c r="H1139" s="486"/>
      <c r="I1139" s="486"/>
      <c r="J1139" s="109"/>
      <c r="K1139" s="486"/>
      <c r="L1139" s="486"/>
      <c r="M1139" s="486"/>
      <c r="N1139" s="1153">
        <f t="shared" si="85"/>
        <v>0</v>
      </c>
      <c r="O1139" s="1153">
        <f t="shared" si="86"/>
        <v>0</v>
      </c>
    </row>
    <row r="1140" spans="1:15" s="13" customFormat="1" outlineLevel="1">
      <c r="A1140" s="400">
        <v>1133</v>
      </c>
      <c r="B1140" s="397">
        <v>18605041</v>
      </c>
      <c r="C1140" s="988" t="s">
        <v>3296</v>
      </c>
      <c r="D1140" s="969">
        <f>+[5]BS!Q1140</f>
        <v>2969829.4975000001</v>
      </c>
      <c r="E1140" s="109"/>
      <c r="F1140" s="486">
        <f t="shared" si="88"/>
        <v>2969829.4975000001</v>
      </c>
      <c r="G1140" s="486"/>
      <c r="H1140" s="486"/>
      <c r="I1140" s="486"/>
      <c r="J1140" s="109"/>
      <c r="K1140" s="486"/>
      <c r="L1140" s="486"/>
      <c r="M1140" s="486"/>
      <c r="N1140" s="1153">
        <f t="shared" si="85"/>
        <v>0</v>
      </c>
      <c r="O1140" s="1153">
        <f t="shared" si="86"/>
        <v>0</v>
      </c>
    </row>
    <row r="1141" spans="1:15" s="13" customFormat="1" outlineLevel="1">
      <c r="A1141" s="400">
        <v>1134</v>
      </c>
      <c r="B1141" s="397" t="s">
        <v>3477</v>
      </c>
      <c r="C1141" s="109" t="s">
        <v>3475</v>
      </c>
      <c r="D1141" s="969">
        <f>+[5]BS!Q1141</f>
        <v>1113268.7058333333</v>
      </c>
      <c r="E1141" s="109"/>
      <c r="F1141" s="486">
        <f t="shared" si="88"/>
        <v>1113268.7058333333</v>
      </c>
      <c r="G1141" s="486"/>
      <c r="H1141" s="486"/>
      <c r="I1141" s="486"/>
      <c r="J1141" s="109"/>
      <c r="K1141" s="486"/>
      <c r="L1141" s="486"/>
      <c r="M1141" s="486"/>
      <c r="N1141" s="1153">
        <f t="shared" si="85"/>
        <v>0</v>
      </c>
      <c r="O1141" s="1153">
        <f t="shared" si="86"/>
        <v>0</v>
      </c>
    </row>
    <row r="1142" spans="1:15" s="13" customFormat="1" outlineLevel="1">
      <c r="A1142" s="400">
        <v>1135</v>
      </c>
      <c r="B1142" s="397">
        <v>18605061</v>
      </c>
      <c r="C1142" s="109" t="s">
        <v>3614</v>
      </c>
      <c r="D1142" s="969">
        <f>+[5]BS!Q1142</f>
        <v>496262.23249999998</v>
      </c>
      <c r="E1142" s="109"/>
      <c r="F1142" s="486">
        <f t="shared" si="88"/>
        <v>496262.23249999998</v>
      </c>
      <c r="G1142" s="486"/>
      <c r="H1142" s="486"/>
      <c r="I1142" s="486"/>
      <c r="J1142" s="109"/>
      <c r="K1142" s="486"/>
      <c r="L1142" s="486"/>
      <c r="M1142" s="486"/>
      <c r="N1142" s="1153">
        <f t="shared" si="85"/>
        <v>0</v>
      </c>
      <c r="O1142" s="1153">
        <f t="shared" si="86"/>
        <v>0</v>
      </c>
    </row>
    <row r="1143" spans="1:15" s="13" customFormat="1" outlineLevel="1">
      <c r="A1143" s="400">
        <v>1136</v>
      </c>
      <c r="B1143" s="397">
        <v>18605071</v>
      </c>
      <c r="C1143" s="109" t="s">
        <v>3496</v>
      </c>
      <c r="D1143" s="969">
        <f>+[5]BS!Q1143</f>
        <v>482231.90916666668</v>
      </c>
      <c r="E1143" s="109"/>
      <c r="F1143" s="486">
        <f t="shared" si="88"/>
        <v>482231.90916666668</v>
      </c>
      <c r="G1143" s="486"/>
      <c r="H1143" s="486"/>
      <c r="I1143" s="486"/>
      <c r="J1143" s="109"/>
      <c r="K1143" s="486"/>
      <c r="L1143" s="486"/>
      <c r="M1143" s="486"/>
      <c r="N1143" s="1153">
        <f t="shared" si="85"/>
        <v>0</v>
      </c>
      <c r="O1143" s="1153">
        <f t="shared" si="86"/>
        <v>0</v>
      </c>
    </row>
    <row r="1144" spans="1:15" s="13" customFormat="1" outlineLevel="1">
      <c r="A1144" s="400">
        <v>1137</v>
      </c>
      <c r="B1144" s="397">
        <v>18608001</v>
      </c>
      <c r="C1144" s="988" t="s">
        <v>726</v>
      </c>
      <c r="D1144" s="969">
        <f>+[5]BS!Q1144</f>
        <v>421471.11874999997</v>
      </c>
      <c r="E1144" s="109"/>
      <c r="F1144" s="486">
        <f t="shared" si="88"/>
        <v>421471.11874999997</v>
      </c>
      <c r="G1144" s="486"/>
      <c r="H1144" s="486"/>
      <c r="I1144" s="486"/>
      <c r="J1144" s="109"/>
      <c r="K1144" s="486"/>
      <c r="L1144" s="486"/>
      <c r="M1144" s="486"/>
      <c r="N1144" s="1153">
        <f t="shared" si="85"/>
        <v>0</v>
      </c>
      <c r="O1144" s="1153">
        <f t="shared" si="86"/>
        <v>0</v>
      </c>
    </row>
    <row r="1145" spans="1:15" s="13" customFormat="1" outlineLevel="1">
      <c r="A1145" s="400">
        <v>1138</v>
      </c>
      <c r="B1145" s="397">
        <v>18608002</v>
      </c>
      <c r="C1145" s="988" t="s">
        <v>3091</v>
      </c>
      <c r="D1145" s="969">
        <f>+[5]BS!Q1145</f>
        <v>513468.18708333321</v>
      </c>
      <c r="E1145" s="109"/>
      <c r="F1145" s="486"/>
      <c r="G1145" s="486"/>
      <c r="H1145" s="486"/>
      <c r="I1145" s="486">
        <f>+D1145</f>
        <v>513468.18708333321</v>
      </c>
      <c r="J1145" s="109"/>
      <c r="K1145" s="486"/>
      <c r="L1145" s="486"/>
      <c r="M1145" s="486">
        <f>I1145</f>
        <v>513468.18708333321</v>
      </c>
      <c r="N1145" s="1153">
        <f t="shared" si="85"/>
        <v>513468.18708333321</v>
      </c>
      <c r="O1145" s="1153">
        <f t="shared" si="86"/>
        <v>0</v>
      </c>
    </row>
    <row r="1146" spans="1:15" s="13" customFormat="1" outlineLevel="1">
      <c r="A1146" s="400">
        <v>1139</v>
      </c>
      <c r="B1146" s="397">
        <v>18608011</v>
      </c>
      <c r="C1146" s="988" t="s">
        <v>731</v>
      </c>
      <c r="D1146" s="969">
        <f>+[5]BS!Q1146</f>
        <v>344122.77249999996</v>
      </c>
      <c r="E1146" s="109"/>
      <c r="F1146" s="486"/>
      <c r="G1146" s="486"/>
      <c r="H1146" s="486"/>
      <c r="I1146" s="486">
        <f>+D1146</f>
        <v>344122.77249999996</v>
      </c>
      <c r="J1146" s="109"/>
      <c r="K1146" s="486"/>
      <c r="L1146" s="486"/>
      <c r="M1146" s="486">
        <f t="shared" ref="M1146:M1147" si="89">I1146</f>
        <v>344122.77249999996</v>
      </c>
      <c r="N1146" s="1153">
        <f t="shared" si="85"/>
        <v>344122.77249999996</v>
      </c>
      <c r="O1146" s="1153">
        <f t="shared" si="86"/>
        <v>0</v>
      </c>
    </row>
    <row r="1147" spans="1:15" s="13" customFormat="1" outlineLevel="1">
      <c r="A1147" s="400">
        <v>1140</v>
      </c>
      <c r="B1147" s="397">
        <v>18608012</v>
      </c>
      <c r="C1147" s="988" t="s">
        <v>3097</v>
      </c>
      <c r="D1147" s="969">
        <f>+[5]BS!Q1147</f>
        <v>117011.78916666663</v>
      </c>
      <c r="E1147" s="109"/>
      <c r="F1147" s="486"/>
      <c r="G1147" s="486"/>
      <c r="H1147" s="486"/>
      <c r="I1147" s="486">
        <f>+D1147</f>
        <v>117011.78916666663</v>
      </c>
      <c r="J1147" s="109"/>
      <c r="K1147" s="486"/>
      <c r="L1147" s="486"/>
      <c r="M1147" s="486">
        <f t="shared" si="89"/>
        <v>117011.78916666663</v>
      </c>
      <c r="N1147" s="1153">
        <f t="shared" si="85"/>
        <v>117011.78916666663</v>
      </c>
      <c r="O1147" s="1153">
        <f t="shared" si="86"/>
        <v>0</v>
      </c>
    </row>
    <row r="1148" spans="1:15" s="13" customFormat="1" outlineLevel="1">
      <c r="A1148" s="400">
        <v>1141</v>
      </c>
      <c r="B1148" s="397">
        <v>18608021</v>
      </c>
      <c r="C1148" s="988" t="s">
        <v>727</v>
      </c>
      <c r="D1148" s="969">
        <f>+[5]BS!Q1148</f>
        <v>2254508.1700000004</v>
      </c>
      <c r="E1148" s="109"/>
      <c r="F1148" s="486">
        <f>+D1148</f>
        <v>2254508.1700000004</v>
      </c>
      <c r="G1148" s="486"/>
      <c r="H1148" s="486"/>
      <c r="I1148" s="486"/>
      <c r="J1148" s="109"/>
      <c r="K1148" s="486"/>
      <c r="L1148" s="486"/>
      <c r="M1148" s="486"/>
      <c r="N1148" s="1153">
        <f t="shared" si="85"/>
        <v>0</v>
      </c>
      <c r="O1148" s="1153">
        <f t="shared" si="86"/>
        <v>0</v>
      </c>
    </row>
    <row r="1149" spans="1:15" s="13" customFormat="1" outlineLevel="1">
      <c r="A1149" s="400">
        <v>1142</v>
      </c>
      <c r="B1149" s="397">
        <v>18608022</v>
      </c>
      <c r="C1149" s="109" t="s">
        <v>556</v>
      </c>
      <c r="D1149" s="969">
        <f>+[5]BS!Q1149</f>
        <v>0</v>
      </c>
      <c r="E1149" s="109"/>
      <c r="F1149" s="486"/>
      <c r="G1149" s="486"/>
      <c r="H1149" s="486"/>
      <c r="I1149" s="486"/>
      <c r="J1149" s="109"/>
      <c r="K1149" s="486"/>
      <c r="L1149" s="486"/>
      <c r="M1149" s="486"/>
      <c r="N1149" s="1153">
        <f t="shared" si="85"/>
        <v>0</v>
      </c>
      <c r="O1149" s="1153">
        <f t="shared" si="86"/>
        <v>0</v>
      </c>
    </row>
    <row r="1150" spans="1:15" s="13" customFormat="1" outlineLevel="1">
      <c r="A1150" s="400">
        <v>1143</v>
      </c>
      <c r="B1150" s="397">
        <v>18608031</v>
      </c>
      <c r="C1150" s="988" t="s">
        <v>727</v>
      </c>
      <c r="D1150" s="969">
        <f>+[5]BS!Q1150</f>
        <v>50000</v>
      </c>
      <c r="E1150" s="109"/>
      <c r="F1150" s="486">
        <f>+D1150</f>
        <v>50000</v>
      </c>
      <c r="G1150" s="486"/>
      <c r="H1150" s="486"/>
      <c r="I1150" s="486"/>
      <c r="J1150" s="109"/>
      <c r="K1150" s="486"/>
      <c r="L1150" s="486"/>
      <c r="M1150" s="486"/>
      <c r="N1150" s="1153">
        <f t="shared" si="85"/>
        <v>0</v>
      </c>
      <c r="O1150" s="1153">
        <f t="shared" si="86"/>
        <v>0</v>
      </c>
    </row>
    <row r="1151" spans="1:15" s="13" customFormat="1" outlineLevel="1">
      <c r="A1151" s="400">
        <v>1144</v>
      </c>
      <c r="B1151" s="397">
        <v>18608041</v>
      </c>
      <c r="C1151" s="988" t="s">
        <v>1379</v>
      </c>
      <c r="D1151" s="969">
        <f>+[5]BS!Q1151</f>
        <v>1835829.1987499997</v>
      </c>
      <c r="E1151" s="109"/>
      <c r="F1151" s="486">
        <f>+D1151</f>
        <v>1835829.1987499997</v>
      </c>
      <c r="G1151" s="486"/>
      <c r="H1151" s="486"/>
      <c r="I1151" s="486"/>
      <c r="J1151" s="109"/>
      <c r="K1151" s="486"/>
      <c r="L1151" s="486"/>
      <c r="M1151" s="486"/>
      <c r="N1151" s="1153">
        <f t="shared" si="85"/>
        <v>0</v>
      </c>
      <c r="O1151" s="1153">
        <f t="shared" si="86"/>
        <v>0</v>
      </c>
    </row>
    <row r="1152" spans="1:15" s="13" customFormat="1" outlineLevel="1">
      <c r="A1152" s="400">
        <v>1145</v>
      </c>
      <c r="B1152" s="397">
        <v>18608051</v>
      </c>
      <c r="C1152" s="988" t="s">
        <v>1380</v>
      </c>
      <c r="D1152" s="969">
        <f>+[5]BS!Q1152</f>
        <v>2888713.7208333332</v>
      </c>
      <c r="E1152" s="109"/>
      <c r="F1152" s="486"/>
      <c r="G1152" s="486"/>
      <c r="H1152" s="486"/>
      <c r="I1152" s="486">
        <f>+D1152</f>
        <v>2888713.7208333332</v>
      </c>
      <c r="J1152" s="109"/>
      <c r="K1152" s="486"/>
      <c r="L1152" s="486"/>
      <c r="M1152" s="486">
        <f>I1152</f>
        <v>2888713.7208333332</v>
      </c>
      <c r="N1152" s="1153">
        <f t="shared" si="85"/>
        <v>2888713.7208333332</v>
      </c>
      <c r="O1152" s="1153">
        <f t="shared" si="86"/>
        <v>0</v>
      </c>
    </row>
    <row r="1153" spans="1:15" s="13" customFormat="1" outlineLevel="1">
      <c r="A1153" s="400">
        <v>1146</v>
      </c>
      <c r="B1153" s="397">
        <v>18608061</v>
      </c>
      <c r="C1153" s="988" t="s">
        <v>1813</v>
      </c>
      <c r="D1153" s="969">
        <f>+[5]BS!Q1153</f>
        <v>0</v>
      </c>
      <c r="E1153" s="109"/>
      <c r="F1153" s="486"/>
      <c r="G1153" s="486"/>
      <c r="H1153" s="486"/>
      <c r="I1153" s="486">
        <f>+D1153</f>
        <v>0</v>
      </c>
      <c r="J1153" s="109"/>
      <c r="K1153" s="486"/>
      <c r="L1153" s="486"/>
      <c r="M1153" s="486"/>
      <c r="N1153" s="1153">
        <f t="shared" si="85"/>
        <v>0</v>
      </c>
      <c r="O1153" s="1153">
        <f t="shared" si="86"/>
        <v>0</v>
      </c>
    </row>
    <row r="1154" spans="1:15" s="13" customFormat="1" outlineLevel="1">
      <c r="A1154" s="400">
        <v>1147</v>
      </c>
      <c r="B1154" s="397">
        <v>18608062</v>
      </c>
      <c r="C1154" s="109" t="s">
        <v>947</v>
      </c>
      <c r="D1154" s="969">
        <f>+[5]BS!Q1154</f>
        <v>-50267724.639999993</v>
      </c>
      <c r="E1154" s="109"/>
      <c r="F1154" s="486"/>
      <c r="G1154" s="486"/>
      <c r="H1154" s="486"/>
      <c r="I1154" s="486">
        <f>+D1154</f>
        <v>-50267724.639999993</v>
      </c>
      <c r="J1154" s="109"/>
      <c r="K1154" s="486"/>
      <c r="L1154" s="486"/>
      <c r="M1154" s="486">
        <f>I1154</f>
        <v>-50267724.639999993</v>
      </c>
      <c r="N1154" s="1153">
        <f t="shared" si="85"/>
        <v>-50267724.639999993</v>
      </c>
      <c r="O1154" s="1153">
        <f t="shared" si="86"/>
        <v>0</v>
      </c>
    </row>
    <row r="1155" spans="1:15" s="13" customFormat="1" outlineLevel="1">
      <c r="A1155" s="400">
        <v>1148</v>
      </c>
      <c r="B1155" s="397">
        <v>18608071</v>
      </c>
      <c r="C1155" s="988" t="s">
        <v>1377</v>
      </c>
      <c r="D1155" s="969">
        <f>+[5]BS!Q1155</f>
        <v>0</v>
      </c>
      <c r="E1155" s="109"/>
      <c r="F1155" s="486"/>
      <c r="G1155" s="486"/>
      <c r="H1155" s="486"/>
      <c r="I1155" s="486"/>
      <c r="J1155" s="109"/>
      <c r="K1155" s="486"/>
      <c r="L1155" s="486"/>
      <c r="M1155" s="486"/>
      <c r="N1155" s="1153">
        <f t="shared" si="85"/>
        <v>0</v>
      </c>
      <c r="O1155" s="1153">
        <f t="shared" si="86"/>
        <v>0</v>
      </c>
    </row>
    <row r="1156" spans="1:15" s="13" customFormat="1" outlineLevel="1">
      <c r="A1156" s="400">
        <v>1149</v>
      </c>
      <c r="B1156" s="397">
        <v>18608081</v>
      </c>
      <c r="C1156" s="988" t="s">
        <v>1795</v>
      </c>
      <c r="D1156" s="969">
        <f>+[5]BS!Q1156</f>
        <v>659654.59</v>
      </c>
      <c r="E1156" s="109"/>
      <c r="F1156" s="486">
        <f>+D1156</f>
        <v>659654.59</v>
      </c>
      <c r="G1156" s="486"/>
      <c r="H1156" s="486"/>
      <c r="I1156" s="486"/>
      <c r="J1156" s="109"/>
      <c r="K1156" s="486"/>
      <c r="L1156" s="486"/>
      <c r="M1156" s="486"/>
      <c r="N1156" s="1153">
        <f t="shared" si="85"/>
        <v>0</v>
      </c>
      <c r="O1156" s="1153">
        <f t="shared" si="86"/>
        <v>0</v>
      </c>
    </row>
    <row r="1157" spans="1:15" s="13" customFormat="1" outlineLevel="1">
      <c r="A1157" s="400">
        <v>1150</v>
      </c>
      <c r="B1157" s="397">
        <v>18608091</v>
      </c>
      <c r="C1157" s="988" t="s">
        <v>1378</v>
      </c>
      <c r="D1157" s="969">
        <f>+[5]BS!Q1157</f>
        <v>0</v>
      </c>
      <c r="E1157" s="109"/>
      <c r="F1157" s="486"/>
      <c r="G1157" s="486"/>
      <c r="H1157" s="486"/>
      <c r="I1157" s="486"/>
      <c r="J1157" s="109"/>
      <c r="K1157" s="486"/>
      <c r="L1157" s="486"/>
      <c r="M1157" s="486"/>
      <c r="N1157" s="1153">
        <f t="shared" si="85"/>
        <v>0</v>
      </c>
      <c r="O1157" s="1153">
        <f t="shared" si="86"/>
        <v>0</v>
      </c>
    </row>
    <row r="1158" spans="1:15" s="13" customFormat="1" outlineLevel="1">
      <c r="A1158" s="400">
        <v>1151</v>
      </c>
      <c r="B1158" s="397">
        <v>18608101</v>
      </c>
      <c r="C1158" s="988" t="s">
        <v>1381</v>
      </c>
      <c r="D1158" s="969">
        <f>+[5]BS!Q1158</f>
        <v>0</v>
      </c>
      <c r="E1158" s="109"/>
      <c r="F1158" s="486"/>
      <c r="G1158" s="486"/>
      <c r="H1158" s="486"/>
      <c r="I1158" s="486"/>
      <c r="J1158" s="109"/>
      <c r="K1158" s="486"/>
      <c r="L1158" s="486"/>
      <c r="M1158" s="486"/>
      <c r="N1158" s="1153">
        <f t="shared" si="85"/>
        <v>0</v>
      </c>
      <c r="O1158" s="1153">
        <f t="shared" si="86"/>
        <v>0</v>
      </c>
    </row>
    <row r="1159" spans="1:15" s="13" customFormat="1" outlineLevel="1">
      <c r="A1159" s="400">
        <v>1152</v>
      </c>
      <c r="B1159" s="397">
        <v>18608112</v>
      </c>
      <c r="C1159" s="109" t="s">
        <v>47</v>
      </c>
      <c r="D1159" s="969">
        <f>+[5]BS!Q1159</f>
        <v>38953752.935833335</v>
      </c>
      <c r="E1159" s="109"/>
      <c r="F1159" s="486"/>
      <c r="G1159" s="486"/>
      <c r="H1159" s="486"/>
      <c r="I1159" s="486">
        <f>+D1159</f>
        <v>38953752.935833335</v>
      </c>
      <c r="J1159" s="109"/>
      <c r="K1159" s="486"/>
      <c r="L1159" s="486"/>
      <c r="M1159" s="486">
        <f>I1159</f>
        <v>38953752.935833335</v>
      </c>
      <c r="N1159" s="1153">
        <f t="shared" si="85"/>
        <v>38953752.935833335</v>
      </c>
      <c r="O1159" s="1153">
        <f t="shared" si="86"/>
        <v>0</v>
      </c>
    </row>
    <row r="1160" spans="1:15" s="13" customFormat="1" outlineLevel="1">
      <c r="A1160" s="400">
        <v>1153</v>
      </c>
      <c r="B1160" s="397">
        <v>18608111</v>
      </c>
      <c r="C1160" s="988" t="s">
        <v>3506</v>
      </c>
      <c r="D1160" s="969">
        <f>+[5]BS!Q1160</f>
        <v>250000</v>
      </c>
      <c r="E1160" s="109"/>
      <c r="F1160" s="486"/>
      <c r="G1160" s="486"/>
      <c r="H1160" s="486"/>
      <c r="I1160" s="486">
        <f>+D1160</f>
        <v>250000</v>
      </c>
      <c r="J1160" s="109"/>
      <c r="K1160" s="486"/>
      <c r="L1160" s="486"/>
      <c r="M1160" s="486">
        <f>I1160</f>
        <v>250000</v>
      </c>
      <c r="N1160" s="1153">
        <f t="shared" si="85"/>
        <v>250000</v>
      </c>
      <c r="O1160" s="1153">
        <f t="shared" si="86"/>
        <v>0</v>
      </c>
    </row>
    <row r="1161" spans="1:15" s="13" customFormat="1" outlineLevel="1">
      <c r="A1161" s="400">
        <v>1154</v>
      </c>
      <c r="B1161" s="397">
        <v>18608121</v>
      </c>
      <c r="C1161" s="988" t="s">
        <v>1796</v>
      </c>
      <c r="D1161" s="969">
        <f>+[5]BS!Q1161</f>
        <v>0</v>
      </c>
      <c r="E1161" s="109"/>
      <c r="F1161" s="486"/>
      <c r="G1161" s="486"/>
      <c r="H1161" s="486"/>
      <c r="I1161" s="486"/>
      <c r="J1161" s="109"/>
      <c r="K1161" s="486"/>
      <c r="L1161" s="486"/>
      <c r="M1161" s="486"/>
      <c r="N1161" s="1153">
        <f t="shared" ref="N1161:N1224" si="90">SUM(K1161:M1161)</f>
        <v>0</v>
      </c>
      <c r="O1161" s="1153">
        <f t="shared" ref="O1161:O1224" si="91">N1161-I1161</f>
        <v>0</v>
      </c>
    </row>
    <row r="1162" spans="1:15" s="13" customFormat="1" outlineLevel="1">
      <c r="A1162" s="400">
        <v>1155</v>
      </c>
      <c r="B1162" s="397">
        <v>18608131</v>
      </c>
      <c r="C1162" s="988" t="s">
        <v>1578</v>
      </c>
      <c r="D1162" s="969">
        <f>+[5]BS!Q1162</f>
        <v>0</v>
      </c>
      <c r="E1162" s="109"/>
      <c r="F1162" s="486"/>
      <c r="G1162" s="486"/>
      <c r="H1162" s="486"/>
      <c r="I1162" s="486"/>
      <c r="J1162" s="109"/>
      <c r="K1162" s="486"/>
      <c r="L1162" s="486"/>
      <c r="M1162" s="486"/>
      <c r="N1162" s="1153">
        <f t="shared" si="90"/>
        <v>0</v>
      </c>
      <c r="O1162" s="1153">
        <f t="shared" si="91"/>
        <v>0</v>
      </c>
    </row>
    <row r="1163" spans="1:15" s="13" customFormat="1" outlineLevel="1">
      <c r="A1163" s="400">
        <v>1156</v>
      </c>
      <c r="B1163" s="397">
        <v>18608141</v>
      </c>
      <c r="C1163" s="988" t="s">
        <v>1585</v>
      </c>
      <c r="D1163" s="969">
        <f>+[5]BS!Q1163</f>
        <v>224879.76</v>
      </c>
      <c r="E1163" s="109"/>
      <c r="F1163" s="486">
        <f>+D1163</f>
        <v>224879.76</v>
      </c>
      <c r="G1163" s="486"/>
      <c r="H1163" s="486"/>
      <c r="I1163" s="486"/>
      <c r="J1163" s="109"/>
      <c r="K1163" s="486"/>
      <c r="L1163" s="486"/>
      <c r="M1163" s="486"/>
      <c r="N1163" s="1153">
        <f t="shared" si="90"/>
        <v>0</v>
      </c>
      <c r="O1163" s="1153">
        <f t="shared" si="91"/>
        <v>0</v>
      </c>
    </row>
    <row r="1164" spans="1:15" s="13" customFormat="1" outlineLevel="1">
      <c r="A1164" s="400">
        <v>1157</v>
      </c>
      <c r="B1164" s="397">
        <v>18608142</v>
      </c>
      <c r="C1164" s="109" t="s">
        <v>826</v>
      </c>
      <c r="D1164" s="969">
        <f>+[5]BS!Q1164</f>
        <v>0</v>
      </c>
      <c r="E1164" s="109"/>
      <c r="F1164" s="486"/>
      <c r="G1164" s="486"/>
      <c r="H1164" s="486"/>
      <c r="I1164" s="486"/>
      <c r="J1164" s="109"/>
      <c r="K1164" s="486"/>
      <c r="L1164" s="486"/>
      <c r="M1164" s="486"/>
      <c r="N1164" s="1153">
        <f t="shared" si="90"/>
        <v>0</v>
      </c>
      <c r="O1164" s="1153">
        <f t="shared" si="91"/>
        <v>0</v>
      </c>
    </row>
    <row r="1165" spans="1:15" s="13" customFormat="1" outlineLevel="1">
      <c r="A1165" s="400">
        <v>1158</v>
      </c>
      <c r="B1165" s="397">
        <v>18608151</v>
      </c>
      <c r="C1165" s="109" t="s">
        <v>1602</v>
      </c>
      <c r="D1165" s="969">
        <f>+[5]BS!Q1165</f>
        <v>75000</v>
      </c>
      <c r="E1165" s="109"/>
      <c r="F1165" s="486"/>
      <c r="G1165" s="486"/>
      <c r="H1165" s="486"/>
      <c r="I1165" s="486">
        <f>+D1165</f>
        <v>75000</v>
      </c>
      <c r="J1165" s="109"/>
      <c r="K1165" s="486"/>
      <c r="L1165" s="486"/>
      <c r="M1165" s="486">
        <f>I1165</f>
        <v>75000</v>
      </c>
      <c r="N1165" s="1153">
        <f t="shared" si="90"/>
        <v>75000</v>
      </c>
      <c r="O1165" s="1153">
        <f t="shared" si="91"/>
        <v>0</v>
      </c>
    </row>
    <row r="1166" spans="1:15" s="13" customFormat="1" outlineLevel="1">
      <c r="A1166" s="400">
        <v>1159</v>
      </c>
      <c r="B1166" s="397">
        <v>18608152</v>
      </c>
      <c r="C1166" s="109" t="s">
        <v>827</v>
      </c>
      <c r="D1166" s="969">
        <f>+[5]BS!Q1166</f>
        <v>0</v>
      </c>
      <c r="E1166" s="109"/>
      <c r="F1166" s="486"/>
      <c r="G1166" s="486"/>
      <c r="H1166" s="486"/>
      <c r="I1166" s="486"/>
      <c r="J1166" s="109"/>
      <c r="K1166" s="486"/>
      <c r="L1166" s="486"/>
      <c r="M1166" s="486"/>
      <c r="N1166" s="1153">
        <f t="shared" si="90"/>
        <v>0</v>
      </c>
      <c r="O1166" s="1153">
        <f t="shared" si="91"/>
        <v>0</v>
      </c>
    </row>
    <row r="1167" spans="1:15" s="13" customFormat="1" outlineLevel="1">
      <c r="A1167" s="400">
        <v>1160</v>
      </c>
      <c r="B1167" s="397">
        <v>18608161</v>
      </c>
      <c r="C1167" s="109" t="s">
        <v>2296</v>
      </c>
      <c r="D1167" s="969">
        <f>+[5]BS!Q1167</f>
        <v>0</v>
      </c>
      <c r="E1167" s="109"/>
      <c r="F1167" s="486"/>
      <c r="G1167" s="486"/>
      <c r="H1167" s="486"/>
      <c r="I1167" s="486"/>
      <c r="J1167" s="109"/>
      <c r="K1167" s="486"/>
      <c r="L1167" s="486"/>
      <c r="M1167" s="486"/>
      <c r="N1167" s="1153">
        <f t="shared" si="90"/>
        <v>0</v>
      </c>
      <c r="O1167" s="1153">
        <f t="shared" si="91"/>
        <v>0</v>
      </c>
    </row>
    <row r="1168" spans="1:15" s="13" customFormat="1" outlineLevel="1">
      <c r="A1168" s="400">
        <v>1161</v>
      </c>
      <c r="B1168" s="397">
        <v>18608171</v>
      </c>
      <c r="C1168" s="109" t="s">
        <v>2349</v>
      </c>
      <c r="D1168" s="969">
        <f>+[5]BS!Q1168</f>
        <v>212588.68000000002</v>
      </c>
      <c r="E1168" s="109"/>
      <c r="F1168" s="486">
        <f>+D1168</f>
        <v>212588.68000000002</v>
      </c>
      <c r="G1168" s="486"/>
      <c r="H1168" s="486"/>
      <c r="I1168" s="486"/>
      <c r="J1168" s="109"/>
      <c r="K1168" s="486"/>
      <c r="L1168" s="486"/>
      <c r="M1168" s="486"/>
      <c r="N1168" s="1153">
        <f t="shared" si="90"/>
        <v>0</v>
      </c>
      <c r="O1168" s="1153">
        <f t="shared" si="91"/>
        <v>0</v>
      </c>
    </row>
    <row r="1169" spans="1:15" s="13" customFormat="1" outlineLevel="1">
      <c r="A1169" s="400">
        <v>1162</v>
      </c>
      <c r="B1169" s="397">
        <v>18608181</v>
      </c>
      <c r="C1169" s="109" t="s">
        <v>2304</v>
      </c>
      <c r="D1169" s="969">
        <f>+[5]BS!Q1169</f>
        <v>50000</v>
      </c>
      <c r="E1169" s="109"/>
      <c r="F1169" s="486"/>
      <c r="G1169" s="486"/>
      <c r="H1169" s="486"/>
      <c r="I1169" s="486">
        <f>+D1169</f>
        <v>50000</v>
      </c>
      <c r="J1169" s="109"/>
      <c r="K1169" s="486"/>
      <c r="L1169" s="486"/>
      <c r="M1169" s="486">
        <f>I1169</f>
        <v>50000</v>
      </c>
      <c r="N1169" s="1153">
        <f t="shared" si="90"/>
        <v>50000</v>
      </c>
      <c r="O1169" s="1153">
        <f t="shared" si="91"/>
        <v>0</v>
      </c>
    </row>
    <row r="1170" spans="1:15" s="13" customFormat="1" outlineLevel="1">
      <c r="A1170" s="400">
        <v>1163</v>
      </c>
      <c r="B1170" s="397">
        <v>18608191</v>
      </c>
      <c r="C1170" s="109" t="s">
        <v>2309</v>
      </c>
      <c r="D1170" s="969">
        <f>+[5]BS!Q1170</f>
        <v>400495.46999999991</v>
      </c>
      <c r="E1170" s="109"/>
      <c r="F1170" s="486">
        <f>+D1170</f>
        <v>400495.46999999991</v>
      </c>
      <c r="G1170" s="486"/>
      <c r="H1170" s="486"/>
      <c r="I1170" s="486"/>
      <c r="J1170" s="109"/>
      <c r="K1170" s="486"/>
      <c r="L1170" s="486"/>
      <c r="M1170" s="486"/>
      <c r="N1170" s="1153">
        <f t="shared" si="90"/>
        <v>0</v>
      </c>
      <c r="O1170" s="1153">
        <f t="shared" si="91"/>
        <v>0</v>
      </c>
    </row>
    <row r="1171" spans="1:15" s="13" customFormat="1" outlineLevel="1">
      <c r="A1171" s="400">
        <v>1164</v>
      </c>
      <c r="B1171" s="397">
        <v>18608201</v>
      </c>
      <c r="C1171" s="109" t="s">
        <v>2347</v>
      </c>
      <c r="D1171" s="969">
        <f>+[5]BS!Q1171</f>
        <v>0</v>
      </c>
      <c r="E1171" s="109"/>
      <c r="F1171" s="486"/>
      <c r="G1171" s="486"/>
      <c r="H1171" s="486"/>
      <c r="I1171" s="486"/>
      <c r="J1171" s="109"/>
      <c r="K1171" s="486"/>
      <c r="L1171" s="486"/>
      <c r="M1171" s="486"/>
      <c r="N1171" s="1153">
        <f t="shared" si="90"/>
        <v>0</v>
      </c>
      <c r="O1171" s="1153">
        <f t="shared" si="91"/>
        <v>0</v>
      </c>
    </row>
    <row r="1172" spans="1:15" s="13" customFormat="1" outlineLevel="1">
      <c r="A1172" s="400">
        <v>1165</v>
      </c>
      <c r="B1172" s="397">
        <v>18608211</v>
      </c>
      <c r="C1172" s="109" t="s">
        <v>2381</v>
      </c>
      <c r="D1172" s="969">
        <f>+[5]BS!Q1172</f>
        <v>111880.23</v>
      </c>
      <c r="E1172" s="109"/>
      <c r="F1172" s="486">
        <f>+D1172</f>
        <v>111880.23</v>
      </c>
      <c r="G1172" s="486"/>
      <c r="H1172" s="486"/>
      <c r="I1172" s="486"/>
      <c r="J1172" s="109"/>
      <c r="K1172" s="486"/>
      <c r="L1172" s="486"/>
      <c r="M1172" s="486"/>
      <c r="N1172" s="1153">
        <f t="shared" si="90"/>
        <v>0</v>
      </c>
      <c r="O1172" s="1153">
        <f t="shared" si="91"/>
        <v>0</v>
      </c>
    </row>
    <row r="1173" spans="1:15" s="13" customFormat="1" outlineLevel="1">
      <c r="A1173" s="400">
        <v>1166</v>
      </c>
      <c r="B1173" s="397">
        <v>18608212</v>
      </c>
      <c r="C1173" s="109" t="s">
        <v>1695</v>
      </c>
      <c r="D1173" s="969">
        <f>+[5]BS!Q1173</f>
        <v>1467246.2454166666</v>
      </c>
      <c r="E1173" s="109"/>
      <c r="F1173" s="486"/>
      <c r="G1173" s="486"/>
      <c r="H1173" s="486"/>
      <c r="I1173" s="486">
        <f>+D1173</f>
        <v>1467246.2454166666</v>
      </c>
      <c r="J1173" s="109"/>
      <c r="K1173" s="486"/>
      <c r="L1173" s="486"/>
      <c r="M1173" s="486">
        <f>I1173</f>
        <v>1467246.2454166666</v>
      </c>
      <c r="N1173" s="1153">
        <f t="shared" si="90"/>
        <v>1467246.2454166666</v>
      </c>
      <c r="O1173" s="1153">
        <f t="shared" si="91"/>
        <v>0</v>
      </c>
    </row>
    <row r="1174" spans="1:15" s="13" customFormat="1" outlineLevel="1">
      <c r="A1174" s="400">
        <v>1167</v>
      </c>
      <c r="B1174" s="397">
        <v>18608221</v>
      </c>
      <c r="C1174" s="109" t="s">
        <v>2468</v>
      </c>
      <c r="D1174" s="969">
        <f>+[5]BS!Q1174</f>
        <v>113235.72625000001</v>
      </c>
      <c r="E1174" s="109"/>
      <c r="F1174" s="486"/>
      <c r="G1174" s="486"/>
      <c r="H1174" s="486"/>
      <c r="I1174" s="486">
        <f>+D1174</f>
        <v>113235.72625000001</v>
      </c>
      <c r="J1174" s="109"/>
      <c r="K1174" s="486"/>
      <c r="L1174" s="486"/>
      <c r="M1174" s="486">
        <f t="shared" ref="M1174:M1176" si="92">I1174</f>
        <v>113235.72625000001</v>
      </c>
      <c r="N1174" s="1153">
        <f t="shared" si="90"/>
        <v>113235.72625000001</v>
      </c>
      <c r="O1174" s="1153">
        <f t="shared" si="91"/>
        <v>0</v>
      </c>
    </row>
    <row r="1175" spans="1:15" s="13" customFormat="1" outlineLevel="1">
      <c r="A1175" s="400">
        <v>1168</v>
      </c>
      <c r="B1175" s="397">
        <v>18608231</v>
      </c>
      <c r="C1175" s="109" t="s">
        <v>2571</v>
      </c>
      <c r="D1175" s="969">
        <f>+[5]BS!Q1175</f>
        <v>281599.67625000002</v>
      </c>
      <c r="E1175" s="109"/>
      <c r="F1175" s="486">
        <f>+D1175</f>
        <v>281599.67625000002</v>
      </c>
      <c r="G1175" s="486"/>
      <c r="H1175" s="486"/>
      <c r="I1175" s="486"/>
      <c r="J1175" s="109"/>
      <c r="K1175" s="486"/>
      <c r="L1175" s="486"/>
      <c r="M1175" s="486"/>
      <c r="N1175" s="1153">
        <f t="shared" si="90"/>
        <v>0</v>
      </c>
      <c r="O1175" s="1153">
        <f t="shared" si="91"/>
        <v>0</v>
      </c>
    </row>
    <row r="1176" spans="1:15" s="13" customFormat="1" outlineLevel="1">
      <c r="A1176" s="400">
        <v>1169</v>
      </c>
      <c r="B1176" s="397">
        <v>18608241</v>
      </c>
      <c r="C1176" s="109" t="s">
        <v>2469</v>
      </c>
      <c r="D1176" s="969">
        <f>+[5]BS!Q1176</f>
        <v>95855.052083333328</v>
      </c>
      <c r="E1176" s="109"/>
      <c r="F1176" s="486"/>
      <c r="G1176" s="486"/>
      <c r="H1176" s="486"/>
      <c r="I1176" s="486">
        <f>+D1176</f>
        <v>95855.052083333328</v>
      </c>
      <c r="J1176" s="109"/>
      <c r="K1176" s="486"/>
      <c r="L1176" s="486"/>
      <c r="M1176" s="486">
        <f t="shared" si="92"/>
        <v>95855.052083333328</v>
      </c>
      <c r="N1176" s="1153">
        <f t="shared" si="90"/>
        <v>95855.052083333328</v>
      </c>
      <c r="O1176" s="1153">
        <f t="shared" si="91"/>
        <v>0</v>
      </c>
    </row>
    <row r="1177" spans="1:15" s="13" customFormat="1" outlineLevel="1">
      <c r="A1177" s="400">
        <v>1170</v>
      </c>
      <c r="B1177" s="397">
        <v>18608242</v>
      </c>
      <c r="C1177" s="109" t="s">
        <v>588</v>
      </c>
      <c r="D1177" s="969">
        <f>+[5]BS!Q1177</f>
        <v>0</v>
      </c>
      <c r="E1177" s="109"/>
      <c r="F1177" s="486"/>
      <c r="G1177" s="486"/>
      <c r="H1177" s="486"/>
      <c r="I1177" s="486"/>
      <c r="J1177" s="109"/>
      <c r="K1177" s="486"/>
      <c r="L1177" s="486"/>
      <c r="M1177" s="486"/>
      <c r="N1177" s="1153">
        <f t="shared" si="90"/>
        <v>0</v>
      </c>
      <c r="O1177" s="1153">
        <f t="shared" si="91"/>
        <v>0</v>
      </c>
    </row>
    <row r="1178" spans="1:15" s="13" customFormat="1" outlineLevel="1">
      <c r="A1178" s="400">
        <v>1171</v>
      </c>
      <c r="B1178" s="397">
        <v>18608251</v>
      </c>
      <c r="C1178" s="109" t="s">
        <v>3297</v>
      </c>
      <c r="D1178" s="969">
        <f>+[5]BS!Q1178</f>
        <v>695.75</v>
      </c>
      <c r="E1178" s="109"/>
      <c r="F1178" s="486">
        <f>+D1178</f>
        <v>695.75</v>
      </c>
      <c r="G1178" s="486"/>
      <c r="H1178" s="486"/>
      <c r="I1178" s="486"/>
      <c r="J1178" s="109"/>
      <c r="K1178" s="486"/>
      <c r="L1178" s="486"/>
      <c r="M1178" s="486"/>
      <c r="N1178" s="1153">
        <f t="shared" si="90"/>
        <v>0</v>
      </c>
      <c r="O1178" s="1153">
        <f t="shared" si="91"/>
        <v>0</v>
      </c>
    </row>
    <row r="1179" spans="1:15" s="13" customFormat="1" outlineLevel="1">
      <c r="A1179" s="400">
        <v>1172</v>
      </c>
      <c r="B1179" s="397">
        <v>18608312</v>
      </c>
      <c r="C1179" s="109" t="s">
        <v>744</v>
      </c>
      <c r="D1179" s="969">
        <f>+[5]BS!Q1179</f>
        <v>3959360.2216666676</v>
      </c>
      <c r="E1179" s="109"/>
      <c r="F1179" s="486"/>
      <c r="G1179" s="486"/>
      <c r="H1179" s="486"/>
      <c r="I1179" s="486">
        <f>+D1179</f>
        <v>3959360.2216666676</v>
      </c>
      <c r="J1179" s="109"/>
      <c r="K1179" s="486"/>
      <c r="L1179" s="486"/>
      <c r="M1179" s="486">
        <f>I1179</f>
        <v>3959360.2216666676</v>
      </c>
      <c r="N1179" s="1153">
        <f t="shared" si="90"/>
        <v>3959360.2216666676</v>
      </c>
      <c r="O1179" s="1153">
        <f t="shared" si="91"/>
        <v>0</v>
      </c>
    </row>
    <row r="1180" spans="1:15" s="13" customFormat="1" outlineLevel="1">
      <c r="A1180" s="400">
        <v>1173</v>
      </c>
      <c r="B1180" s="397">
        <v>18608412</v>
      </c>
      <c r="C1180" s="109" t="s">
        <v>226</v>
      </c>
      <c r="D1180" s="969">
        <f>+[5]BS!Q1180</f>
        <v>2651381.7400000007</v>
      </c>
      <c r="E1180" s="109"/>
      <c r="F1180" s="486"/>
      <c r="G1180" s="486"/>
      <c r="H1180" s="486"/>
      <c r="I1180" s="486">
        <f>+D1180</f>
        <v>2651381.7400000007</v>
      </c>
      <c r="J1180" s="109"/>
      <c r="K1180" s="486"/>
      <c r="L1180" s="486"/>
      <c r="M1180" s="486">
        <f>I1180</f>
        <v>2651381.7400000007</v>
      </c>
      <c r="N1180" s="1153">
        <f t="shared" si="90"/>
        <v>2651381.7400000007</v>
      </c>
      <c r="O1180" s="1153">
        <f t="shared" si="91"/>
        <v>0</v>
      </c>
    </row>
    <row r="1181" spans="1:15" s="13" customFormat="1" outlineLevel="1">
      <c r="A1181" s="400">
        <v>1174</v>
      </c>
      <c r="B1181" s="397">
        <v>18608442</v>
      </c>
      <c r="C1181" s="109" t="s">
        <v>374</v>
      </c>
      <c r="D1181" s="969">
        <f>+[5]BS!Q1181</f>
        <v>0</v>
      </c>
      <c r="E1181" s="109"/>
      <c r="F1181" s="486"/>
      <c r="G1181" s="486"/>
      <c r="H1181" s="486"/>
      <c r="I1181" s="486"/>
      <c r="J1181" s="109"/>
      <c r="K1181" s="486"/>
      <c r="L1181" s="486"/>
      <c r="M1181" s="486"/>
      <c r="N1181" s="1153">
        <f t="shared" si="90"/>
        <v>0</v>
      </c>
      <c r="O1181" s="1153">
        <f t="shared" si="91"/>
        <v>0</v>
      </c>
    </row>
    <row r="1182" spans="1:15" s="13" customFormat="1" outlineLevel="1">
      <c r="A1182" s="400">
        <v>1175</v>
      </c>
      <c r="B1182" s="397">
        <v>18608452</v>
      </c>
      <c r="C1182" s="109" t="s">
        <v>135</v>
      </c>
      <c r="D1182" s="969">
        <f>+[5]BS!Q1182</f>
        <v>0</v>
      </c>
      <c r="E1182" s="109"/>
      <c r="F1182" s="486"/>
      <c r="G1182" s="486"/>
      <c r="H1182" s="486"/>
      <c r="I1182" s="486"/>
      <c r="J1182" s="109"/>
      <c r="K1182" s="486"/>
      <c r="L1182" s="486"/>
      <c r="M1182" s="486"/>
      <c r="N1182" s="1153">
        <f t="shared" si="90"/>
        <v>0</v>
      </c>
      <c r="O1182" s="1153">
        <f t="shared" si="91"/>
        <v>0</v>
      </c>
    </row>
    <row r="1183" spans="1:15" s="13" customFormat="1" outlineLevel="1">
      <c r="A1183" s="400">
        <v>1176</v>
      </c>
      <c r="B1183" s="397">
        <v>18608512</v>
      </c>
      <c r="C1183" s="109" t="s">
        <v>1825</v>
      </c>
      <c r="D1183" s="969">
        <f>+[5]BS!Q1183</f>
        <v>0</v>
      </c>
      <c r="E1183" s="109"/>
      <c r="F1183" s="486"/>
      <c r="G1183" s="486"/>
      <c r="H1183" s="486"/>
      <c r="I1183" s="486"/>
      <c r="J1183" s="109"/>
      <c r="K1183" s="486"/>
      <c r="L1183" s="486"/>
      <c r="M1183" s="486"/>
      <c r="N1183" s="1153">
        <f t="shared" si="90"/>
        <v>0</v>
      </c>
      <c r="O1183" s="1153">
        <f t="shared" si="91"/>
        <v>0</v>
      </c>
    </row>
    <row r="1184" spans="1:15" s="13" customFormat="1" outlineLevel="1">
      <c r="A1184" s="400">
        <v>1177</v>
      </c>
      <c r="B1184" s="397">
        <v>18608542</v>
      </c>
      <c r="C1184" s="109" t="s">
        <v>535</v>
      </c>
      <c r="D1184" s="969">
        <f>+[5]BS!Q1184</f>
        <v>0</v>
      </c>
      <c r="E1184" s="109"/>
      <c r="F1184" s="486"/>
      <c r="G1184" s="486"/>
      <c r="H1184" s="486"/>
      <c r="I1184" s="486"/>
      <c r="J1184" s="109"/>
      <c r="K1184" s="486"/>
      <c r="L1184" s="486"/>
      <c r="M1184" s="486"/>
      <c r="N1184" s="1153">
        <f t="shared" si="90"/>
        <v>0</v>
      </c>
      <c r="O1184" s="1153">
        <f t="shared" si="91"/>
        <v>0</v>
      </c>
    </row>
    <row r="1185" spans="1:15" s="13" customFormat="1" outlineLevel="1">
      <c r="A1185" s="400">
        <v>1178</v>
      </c>
      <c r="B1185" s="397">
        <v>18608612</v>
      </c>
      <c r="C1185" s="109" t="s">
        <v>536</v>
      </c>
      <c r="D1185" s="969">
        <f>+[5]BS!Q1185</f>
        <v>779999.3879166668</v>
      </c>
      <c r="E1185" s="109"/>
      <c r="F1185" s="486"/>
      <c r="G1185" s="486"/>
      <c r="H1185" s="486"/>
      <c r="I1185" s="486">
        <f>+D1185</f>
        <v>779999.3879166668</v>
      </c>
      <c r="J1185" s="109"/>
      <c r="K1185" s="486"/>
      <c r="L1185" s="486"/>
      <c r="M1185" s="486">
        <f>I1185</f>
        <v>779999.3879166668</v>
      </c>
      <c r="N1185" s="1153">
        <f t="shared" si="90"/>
        <v>779999.3879166668</v>
      </c>
      <c r="O1185" s="1153">
        <f t="shared" si="91"/>
        <v>0</v>
      </c>
    </row>
    <row r="1186" spans="1:15" s="13" customFormat="1" outlineLevel="1">
      <c r="A1186" s="400">
        <v>1179</v>
      </c>
      <c r="B1186" s="397">
        <v>18608642</v>
      </c>
      <c r="C1186" s="109" t="s">
        <v>535</v>
      </c>
      <c r="D1186" s="969">
        <f>+[5]BS!Q1186</f>
        <v>0</v>
      </c>
      <c r="E1186" s="109"/>
      <c r="F1186" s="486"/>
      <c r="G1186" s="486"/>
      <c r="H1186" s="486"/>
      <c r="I1186" s="486"/>
      <c r="J1186" s="109"/>
      <c r="K1186" s="486"/>
      <c r="L1186" s="486"/>
      <c r="M1186" s="486"/>
      <c r="N1186" s="1153">
        <f t="shared" si="90"/>
        <v>0</v>
      </c>
      <c r="O1186" s="1153">
        <f t="shared" si="91"/>
        <v>0</v>
      </c>
    </row>
    <row r="1187" spans="1:15" s="13" customFormat="1" outlineLevel="1">
      <c r="A1187" s="400">
        <v>1180</v>
      </c>
      <c r="B1187" s="397">
        <v>18608712</v>
      </c>
      <c r="C1187" s="109" t="s">
        <v>537</v>
      </c>
      <c r="D1187" s="969">
        <f>+[5]BS!Q1187</f>
        <v>5358667.5899999989</v>
      </c>
      <c r="E1187" s="109"/>
      <c r="F1187" s="486"/>
      <c r="G1187" s="486"/>
      <c r="H1187" s="486"/>
      <c r="I1187" s="486">
        <f>+D1187</f>
        <v>5358667.5899999989</v>
      </c>
      <c r="J1187" s="109"/>
      <c r="K1187" s="486"/>
      <c r="L1187" s="486"/>
      <c r="M1187" s="486">
        <f>I1187</f>
        <v>5358667.5899999989</v>
      </c>
      <c r="N1187" s="1153">
        <f t="shared" si="90"/>
        <v>5358667.5899999989</v>
      </c>
      <c r="O1187" s="1153">
        <f t="shared" si="91"/>
        <v>0</v>
      </c>
    </row>
    <row r="1188" spans="1:15" s="13" customFormat="1" outlineLevel="1">
      <c r="A1188" s="400">
        <v>1181</v>
      </c>
      <c r="B1188" s="397" t="s">
        <v>3380</v>
      </c>
      <c r="C1188" s="109" t="s">
        <v>3377</v>
      </c>
      <c r="D1188" s="969">
        <f>+[5]BS!Q1188</f>
        <v>7711.71875</v>
      </c>
      <c r="E1188" s="109"/>
      <c r="F1188" s="486"/>
      <c r="G1188" s="486"/>
      <c r="H1188" s="486"/>
      <c r="I1188" s="486">
        <f>+D1188</f>
        <v>7711.71875</v>
      </c>
      <c r="J1188" s="109"/>
      <c r="K1188" s="486"/>
      <c r="L1188" s="486"/>
      <c r="M1188" s="486">
        <f>I1188</f>
        <v>7711.71875</v>
      </c>
      <c r="N1188" s="1153">
        <f t="shared" si="90"/>
        <v>7711.71875</v>
      </c>
      <c r="O1188" s="1153">
        <f t="shared" si="91"/>
        <v>0</v>
      </c>
    </row>
    <row r="1189" spans="1:15" s="13" customFormat="1" outlineLevel="1">
      <c r="A1189" s="400">
        <v>1182</v>
      </c>
      <c r="B1189" s="397">
        <v>18608742</v>
      </c>
      <c r="C1189" s="109" t="s">
        <v>538</v>
      </c>
      <c r="D1189" s="969">
        <f>+[5]BS!Q1189</f>
        <v>0</v>
      </c>
      <c r="E1189" s="109"/>
      <c r="F1189" s="486"/>
      <c r="G1189" s="486"/>
      <c r="H1189" s="486"/>
      <c r="I1189" s="486"/>
      <c r="J1189" s="109"/>
      <c r="K1189" s="486"/>
      <c r="L1189" s="486"/>
      <c r="M1189" s="486"/>
      <c r="N1189" s="1153">
        <f t="shared" si="90"/>
        <v>0</v>
      </c>
      <c r="O1189" s="1153">
        <f t="shared" si="91"/>
        <v>0</v>
      </c>
    </row>
    <row r="1190" spans="1:15" s="13" customFormat="1" outlineLevel="1">
      <c r="A1190" s="400">
        <v>1183</v>
      </c>
      <c r="B1190" s="979">
        <v>18608752</v>
      </c>
      <c r="C1190" s="980" t="s">
        <v>2006</v>
      </c>
      <c r="D1190" s="969">
        <f>+[5]BS!Q1190</f>
        <v>935530</v>
      </c>
      <c r="E1190" s="109"/>
      <c r="F1190" s="486">
        <f>+D1190</f>
        <v>935530</v>
      </c>
      <c r="G1190" s="486"/>
      <c r="H1190" s="486"/>
      <c r="I1190" s="486"/>
      <c r="J1190" s="109"/>
      <c r="K1190" s="486"/>
      <c r="L1190" s="486"/>
      <c r="M1190" s="486"/>
      <c r="N1190" s="1153">
        <f t="shared" si="90"/>
        <v>0</v>
      </c>
      <c r="O1190" s="1153">
        <f t="shared" si="91"/>
        <v>0</v>
      </c>
    </row>
    <row r="1191" spans="1:15" s="13" customFormat="1" outlineLevel="1">
      <c r="A1191" s="400">
        <v>1184</v>
      </c>
      <c r="B1191" s="979">
        <v>18608762</v>
      </c>
      <c r="C1191" s="980" t="s">
        <v>2007</v>
      </c>
      <c r="D1191" s="969">
        <f>+[5]BS!Q1191</f>
        <v>0</v>
      </c>
      <c r="E1191" s="109"/>
      <c r="F1191" s="486"/>
      <c r="G1191" s="486"/>
      <c r="H1191" s="486"/>
      <c r="I1191" s="486"/>
      <c r="J1191" s="109"/>
      <c r="K1191" s="486"/>
      <c r="L1191" s="486"/>
      <c r="M1191" s="486"/>
      <c r="N1191" s="1153">
        <f t="shared" si="90"/>
        <v>0</v>
      </c>
      <c r="O1191" s="1153">
        <f t="shared" si="91"/>
        <v>0</v>
      </c>
    </row>
    <row r="1192" spans="1:15" s="13" customFormat="1" outlineLevel="1">
      <c r="A1192" s="400">
        <v>1185</v>
      </c>
      <c r="B1192" s="397">
        <v>18608772</v>
      </c>
      <c r="C1192" s="109" t="s">
        <v>2941</v>
      </c>
      <c r="D1192" s="969">
        <f>+[5]BS!Q1192</f>
        <v>-3488999.100000001</v>
      </c>
      <c r="E1192" s="109"/>
      <c r="F1192" s="486"/>
      <c r="G1192" s="486"/>
      <c r="H1192" s="486"/>
      <c r="I1192" s="486">
        <f>+D1192</f>
        <v>-3488999.100000001</v>
      </c>
      <c r="J1192" s="109"/>
      <c r="K1192" s="486"/>
      <c r="L1192" s="486"/>
      <c r="M1192" s="486">
        <f>I1192</f>
        <v>-3488999.100000001</v>
      </c>
      <c r="N1192" s="1153">
        <f t="shared" si="90"/>
        <v>-3488999.100000001</v>
      </c>
      <c r="O1192" s="1153">
        <f t="shared" si="91"/>
        <v>0</v>
      </c>
    </row>
    <row r="1193" spans="1:15" s="13" customFormat="1" outlineLevel="1">
      <c r="A1193" s="400">
        <v>1186</v>
      </c>
      <c r="B1193" s="397">
        <v>18608782</v>
      </c>
      <c r="C1193" s="109" t="s">
        <v>2942</v>
      </c>
      <c r="D1193" s="969">
        <f>+[5]BS!Q1193</f>
        <v>-801550.75</v>
      </c>
      <c r="E1193" s="109"/>
      <c r="F1193" s="486"/>
      <c r="G1193" s="486"/>
      <c r="H1193" s="486"/>
      <c r="I1193" s="486">
        <f>+D1193</f>
        <v>-801550.75</v>
      </c>
      <c r="J1193" s="109"/>
      <c r="K1193" s="486"/>
      <c r="L1193" s="486"/>
      <c r="M1193" s="486">
        <f t="shared" ref="M1193:M1194" si="93">I1193</f>
        <v>-801550.75</v>
      </c>
      <c r="N1193" s="1153">
        <f t="shared" si="90"/>
        <v>-801550.75</v>
      </c>
      <c r="O1193" s="1153">
        <f t="shared" si="91"/>
        <v>0</v>
      </c>
    </row>
    <row r="1194" spans="1:15" s="13" customFormat="1" outlineLevel="1">
      <c r="A1194" s="400">
        <v>1187</v>
      </c>
      <c r="B1194" s="397">
        <v>18608792</v>
      </c>
      <c r="C1194" s="109" t="s">
        <v>2943</v>
      </c>
      <c r="D1194" s="969">
        <f>+[5]BS!Q1194</f>
        <v>-160310.14999999997</v>
      </c>
      <c r="E1194" s="109"/>
      <c r="F1194" s="486"/>
      <c r="G1194" s="486"/>
      <c r="H1194" s="486"/>
      <c r="I1194" s="486">
        <f>+D1194</f>
        <v>-160310.14999999997</v>
      </c>
      <c r="J1194" s="109"/>
      <c r="K1194" s="486"/>
      <c r="L1194" s="486"/>
      <c r="M1194" s="486">
        <f t="shared" si="93"/>
        <v>-160310.14999999997</v>
      </c>
      <c r="N1194" s="1153">
        <f t="shared" si="90"/>
        <v>-160310.14999999997</v>
      </c>
      <c r="O1194" s="1153">
        <f t="shared" si="91"/>
        <v>0</v>
      </c>
    </row>
    <row r="1195" spans="1:15" s="13" customFormat="1" outlineLevel="1">
      <c r="A1195" s="400">
        <v>1188</v>
      </c>
      <c r="B1195" s="397">
        <v>18608812</v>
      </c>
      <c r="C1195" s="109" t="s">
        <v>1181</v>
      </c>
      <c r="D1195" s="969">
        <f>+[5]BS!Q1195</f>
        <v>0</v>
      </c>
      <c r="E1195" s="109"/>
      <c r="F1195" s="486"/>
      <c r="G1195" s="486"/>
      <c r="H1195" s="486"/>
      <c r="I1195" s="486"/>
      <c r="J1195" s="109"/>
      <c r="K1195" s="486"/>
      <c r="L1195" s="486"/>
      <c r="M1195" s="486"/>
      <c r="N1195" s="1153">
        <f t="shared" si="90"/>
        <v>0</v>
      </c>
      <c r="O1195" s="1153">
        <f t="shared" si="91"/>
        <v>0</v>
      </c>
    </row>
    <row r="1196" spans="1:15" s="13" customFormat="1" outlineLevel="1">
      <c r="A1196" s="400">
        <v>1189</v>
      </c>
      <c r="B1196" s="397">
        <v>18608912</v>
      </c>
      <c r="C1196" s="109" t="s">
        <v>688</v>
      </c>
      <c r="D1196" s="969">
        <f>+[5]BS!Q1196</f>
        <v>0</v>
      </c>
      <c r="E1196" s="109"/>
      <c r="F1196" s="486"/>
      <c r="G1196" s="486"/>
      <c r="H1196" s="486"/>
      <c r="I1196" s="486"/>
      <c r="J1196" s="109"/>
      <c r="K1196" s="486"/>
      <c r="L1196" s="486"/>
      <c r="M1196" s="486"/>
      <c r="N1196" s="1153">
        <f t="shared" si="90"/>
        <v>0</v>
      </c>
      <c r="O1196" s="1153">
        <f t="shared" si="91"/>
        <v>0</v>
      </c>
    </row>
    <row r="1197" spans="1:15" s="13" customFormat="1" outlineLevel="1">
      <c r="A1197" s="400">
        <v>1190</v>
      </c>
      <c r="B1197" s="397">
        <v>18608941</v>
      </c>
      <c r="C1197" s="109" t="s">
        <v>1182</v>
      </c>
      <c r="D1197" s="969">
        <f>+[5]BS!Q1197</f>
        <v>0</v>
      </c>
      <c r="E1197" s="109"/>
      <c r="F1197" s="486"/>
      <c r="G1197" s="486"/>
      <c r="H1197" s="486"/>
      <c r="I1197" s="486"/>
      <c r="J1197" s="109"/>
      <c r="K1197" s="486"/>
      <c r="L1197" s="486"/>
      <c r="M1197" s="486"/>
      <c r="N1197" s="1153">
        <f t="shared" si="90"/>
        <v>0</v>
      </c>
      <c r="O1197" s="1153">
        <f t="shared" si="91"/>
        <v>0</v>
      </c>
    </row>
    <row r="1198" spans="1:15" s="13" customFormat="1" outlineLevel="1">
      <c r="A1198" s="400">
        <v>1191</v>
      </c>
      <c r="B1198" s="397">
        <v>18608942</v>
      </c>
      <c r="C1198" s="109" t="s">
        <v>1182</v>
      </c>
      <c r="D1198" s="969">
        <f>+[5]BS!Q1198</f>
        <v>0</v>
      </c>
      <c r="E1198" s="109"/>
      <c r="F1198" s="486"/>
      <c r="G1198" s="486"/>
      <c r="H1198" s="486"/>
      <c r="I1198" s="486"/>
      <c r="J1198" s="109"/>
      <c r="K1198" s="486"/>
      <c r="L1198" s="486"/>
      <c r="M1198" s="486"/>
      <c r="N1198" s="1153">
        <f t="shared" si="90"/>
        <v>0</v>
      </c>
      <c r="O1198" s="1153">
        <f t="shared" si="91"/>
        <v>0</v>
      </c>
    </row>
    <row r="1199" spans="1:15" s="13" customFormat="1" outlineLevel="1">
      <c r="A1199" s="400">
        <v>1192</v>
      </c>
      <c r="B1199" s="397">
        <v>18608951</v>
      </c>
      <c r="C1199" s="109" t="s">
        <v>2657</v>
      </c>
      <c r="D1199" s="969">
        <f>+[5]BS!Q1199</f>
        <v>0</v>
      </c>
      <c r="E1199" s="109"/>
      <c r="F1199" s="486"/>
      <c r="G1199" s="486"/>
      <c r="H1199" s="486"/>
      <c r="I1199" s="486"/>
      <c r="J1199" s="109"/>
      <c r="K1199" s="486"/>
      <c r="L1199" s="486"/>
      <c r="M1199" s="486"/>
      <c r="N1199" s="1153">
        <f t="shared" si="90"/>
        <v>0</v>
      </c>
      <c r="O1199" s="1153">
        <f t="shared" si="91"/>
        <v>0</v>
      </c>
    </row>
    <row r="1200" spans="1:15" s="13" customFormat="1" outlineLevel="1">
      <c r="A1200" s="400">
        <v>1193</v>
      </c>
      <c r="B1200" s="397">
        <v>18609112</v>
      </c>
      <c r="C1200" s="109" t="s">
        <v>790</v>
      </c>
      <c r="D1200" s="969">
        <f>+[5]BS!Q1200</f>
        <v>0</v>
      </c>
      <c r="E1200" s="109"/>
      <c r="F1200" s="486"/>
      <c r="G1200" s="486"/>
      <c r="H1200" s="486"/>
      <c r="I1200" s="486"/>
      <c r="J1200" s="109"/>
      <c r="K1200" s="486"/>
      <c r="L1200" s="486"/>
      <c r="M1200" s="486"/>
      <c r="N1200" s="1153">
        <f t="shared" si="90"/>
        <v>0</v>
      </c>
      <c r="O1200" s="1153">
        <f t="shared" si="91"/>
        <v>0</v>
      </c>
    </row>
    <row r="1201" spans="1:15" s="13" customFormat="1" outlineLevel="1">
      <c r="A1201" s="400">
        <v>1194</v>
      </c>
      <c r="B1201" s="397">
        <v>18609122</v>
      </c>
      <c r="C1201" s="109" t="s">
        <v>585</v>
      </c>
      <c r="D1201" s="969">
        <f>+[5]BS!Q1201</f>
        <v>0</v>
      </c>
      <c r="E1201" s="109"/>
      <c r="F1201" s="486"/>
      <c r="G1201" s="486"/>
      <c r="H1201" s="486"/>
      <c r="I1201" s="486"/>
      <c r="J1201" s="109"/>
      <c r="K1201" s="486"/>
      <c r="L1201" s="486"/>
      <c r="M1201" s="486"/>
      <c r="N1201" s="1153">
        <f t="shared" si="90"/>
        <v>0</v>
      </c>
      <c r="O1201" s="1153">
        <f t="shared" si="91"/>
        <v>0</v>
      </c>
    </row>
    <row r="1202" spans="1:15" s="13" customFormat="1" outlineLevel="1">
      <c r="A1202" s="400">
        <v>1195</v>
      </c>
      <c r="B1202" s="397">
        <v>18609132</v>
      </c>
      <c r="C1202" s="109" t="s">
        <v>1964</v>
      </c>
      <c r="D1202" s="969">
        <f>+[5]BS!Q1202</f>
        <v>0</v>
      </c>
      <c r="E1202" s="109"/>
      <c r="F1202" s="486"/>
      <c r="G1202" s="486"/>
      <c r="H1202" s="486"/>
      <c r="I1202" s="486"/>
      <c r="J1202" s="109"/>
      <c r="K1202" s="486"/>
      <c r="L1202" s="486"/>
      <c r="M1202" s="486"/>
      <c r="N1202" s="1153">
        <f t="shared" si="90"/>
        <v>0</v>
      </c>
      <c r="O1202" s="1153">
        <f t="shared" si="91"/>
        <v>0</v>
      </c>
    </row>
    <row r="1203" spans="1:15" s="13" customFormat="1" outlineLevel="1">
      <c r="A1203" s="400">
        <v>1196</v>
      </c>
      <c r="B1203" s="397">
        <v>18609142</v>
      </c>
      <c r="C1203" s="109" t="s">
        <v>161</v>
      </c>
      <c r="D1203" s="969">
        <f>+[5]BS!Q1203</f>
        <v>0</v>
      </c>
      <c r="E1203" s="109"/>
      <c r="F1203" s="486"/>
      <c r="G1203" s="486"/>
      <c r="H1203" s="486"/>
      <c r="I1203" s="486"/>
      <c r="J1203" s="109"/>
      <c r="K1203" s="486"/>
      <c r="L1203" s="486"/>
      <c r="M1203" s="486"/>
      <c r="N1203" s="1153">
        <f t="shared" si="90"/>
        <v>0</v>
      </c>
      <c r="O1203" s="1153">
        <f t="shared" si="91"/>
        <v>0</v>
      </c>
    </row>
    <row r="1204" spans="1:15" s="13" customFormat="1" outlineLevel="1">
      <c r="A1204" s="400">
        <v>1197</v>
      </c>
      <c r="B1204" s="397">
        <v>18609212</v>
      </c>
      <c r="C1204" s="109" t="s">
        <v>791</v>
      </c>
      <c r="D1204" s="969">
        <f>+[5]BS!Q1204</f>
        <v>0</v>
      </c>
      <c r="E1204" s="109"/>
      <c r="F1204" s="486"/>
      <c r="G1204" s="486"/>
      <c r="H1204" s="486"/>
      <c r="I1204" s="486"/>
      <c r="J1204" s="109"/>
      <c r="K1204" s="486"/>
      <c r="L1204" s="486"/>
      <c r="M1204" s="486"/>
      <c r="N1204" s="1153">
        <f t="shared" si="90"/>
        <v>0</v>
      </c>
      <c r="O1204" s="1153">
        <f t="shared" si="91"/>
        <v>0</v>
      </c>
    </row>
    <row r="1205" spans="1:15" s="13" customFormat="1" outlineLevel="1">
      <c r="A1205" s="400">
        <v>1198</v>
      </c>
      <c r="B1205" s="397">
        <v>18609312</v>
      </c>
      <c r="C1205" s="109" t="s">
        <v>542</v>
      </c>
      <c r="D1205" s="969">
        <f>+[5]BS!Q1205</f>
        <v>12405154.710000003</v>
      </c>
      <c r="E1205" s="109"/>
      <c r="F1205" s="486"/>
      <c r="G1205" s="486"/>
      <c r="H1205" s="486"/>
      <c r="I1205" s="486">
        <f t="shared" ref="I1205:I1226" si="94">+D1205</f>
        <v>12405154.710000003</v>
      </c>
      <c r="J1205" s="109"/>
      <c r="K1205" s="486"/>
      <c r="L1205" s="486"/>
      <c r="M1205" s="486">
        <f>I1205</f>
        <v>12405154.710000003</v>
      </c>
      <c r="N1205" s="1153">
        <f t="shared" si="90"/>
        <v>12405154.710000003</v>
      </c>
      <c r="O1205" s="1153">
        <f t="shared" si="91"/>
        <v>0</v>
      </c>
    </row>
    <row r="1206" spans="1:15" s="13" customFormat="1" outlineLevel="1">
      <c r="A1206" s="400">
        <v>1199</v>
      </c>
      <c r="B1206" s="397">
        <v>18609422</v>
      </c>
      <c r="C1206" s="109" t="s">
        <v>2723</v>
      </c>
      <c r="D1206" s="969">
        <f>+[5]BS!Q1206</f>
        <v>21800608.924583331</v>
      </c>
      <c r="E1206" s="109"/>
      <c r="F1206" s="486"/>
      <c r="G1206" s="486"/>
      <c r="H1206" s="486"/>
      <c r="I1206" s="486">
        <f t="shared" si="94"/>
        <v>21800608.924583331</v>
      </c>
      <c r="J1206" s="109"/>
      <c r="K1206" s="486"/>
      <c r="L1206" s="486"/>
      <c r="M1206" s="486">
        <f t="shared" ref="M1206:M1226" si="95">I1206</f>
        <v>21800608.924583331</v>
      </c>
      <c r="N1206" s="1153">
        <f t="shared" si="90"/>
        <v>21800608.924583331</v>
      </c>
      <c r="O1206" s="1153">
        <f t="shared" si="91"/>
        <v>0</v>
      </c>
    </row>
    <row r="1207" spans="1:15" s="13" customFormat="1" outlineLevel="1">
      <c r="A1207" s="400">
        <v>1200</v>
      </c>
      <c r="B1207" s="397">
        <v>18609432</v>
      </c>
      <c r="C1207" s="109" t="s">
        <v>2725</v>
      </c>
      <c r="D1207" s="969">
        <f>+[5]BS!Q1207</f>
        <v>6252278.4400000013</v>
      </c>
      <c r="E1207" s="109"/>
      <c r="F1207" s="486"/>
      <c r="G1207" s="486"/>
      <c r="H1207" s="486"/>
      <c r="I1207" s="486">
        <f t="shared" si="94"/>
        <v>6252278.4400000013</v>
      </c>
      <c r="J1207" s="109"/>
      <c r="K1207" s="486"/>
      <c r="L1207" s="486"/>
      <c r="M1207" s="486">
        <f t="shared" si="95"/>
        <v>6252278.4400000013</v>
      </c>
      <c r="N1207" s="1153">
        <f t="shared" si="90"/>
        <v>6252278.4400000013</v>
      </c>
      <c r="O1207" s="1153">
        <f t="shared" si="91"/>
        <v>0</v>
      </c>
    </row>
    <row r="1208" spans="1:15" s="13" customFormat="1" outlineLevel="1">
      <c r="A1208" s="400">
        <v>1201</v>
      </c>
      <c r="B1208" s="397">
        <v>18609512</v>
      </c>
      <c r="C1208" s="109" t="s">
        <v>3253</v>
      </c>
      <c r="D1208" s="969">
        <f>+[5]BS!Q1208</f>
        <v>79127.539583333317</v>
      </c>
      <c r="E1208" s="109"/>
      <c r="F1208" s="486"/>
      <c r="G1208" s="486"/>
      <c r="H1208" s="486"/>
      <c r="I1208" s="486">
        <f t="shared" si="94"/>
        <v>79127.539583333317</v>
      </c>
      <c r="J1208" s="109"/>
      <c r="K1208" s="486"/>
      <c r="L1208" s="486"/>
      <c r="M1208" s="486">
        <f t="shared" si="95"/>
        <v>79127.539583333317</v>
      </c>
      <c r="N1208" s="1153">
        <f t="shared" si="90"/>
        <v>79127.539583333317</v>
      </c>
      <c r="O1208" s="1153">
        <f t="shared" si="91"/>
        <v>0</v>
      </c>
    </row>
    <row r="1209" spans="1:15" s="13" customFormat="1" outlineLevel="1">
      <c r="A1209" s="400">
        <v>1202</v>
      </c>
      <c r="B1209" s="397">
        <v>18609522</v>
      </c>
      <c r="C1209" s="109" t="s">
        <v>804</v>
      </c>
      <c r="D1209" s="969">
        <f>+[5]BS!Q1209</f>
        <v>0</v>
      </c>
      <c r="E1209" s="109"/>
      <c r="F1209" s="486"/>
      <c r="G1209" s="486"/>
      <c r="H1209" s="486"/>
      <c r="I1209" s="486">
        <f t="shared" si="94"/>
        <v>0</v>
      </c>
      <c r="J1209" s="109"/>
      <c r="K1209" s="486"/>
      <c r="L1209" s="486"/>
      <c r="M1209" s="486"/>
      <c r="N1209" s="1153">
        <f t="shared" si="90"/>
        <v>0</v>
      </c>
      <c r="O1209" s="1153">
        <f t="shared" si="91"/>
        <v>0</v>
      </c>
    </row>
    <row r="1210" spans="1:15" s="13" customFormat="1" outlineLevel="1">
      <c r="A1210" s="400">
        <v>1203</v>
      </c>
      <c r="B1210" s="397">
        <v>18609532</v>
      </c>
      <c r="C1210" s="109" t="s">
        <v>22</v>
      </c>
      <c r="D1210" s="969">
        <f>+[5]BS!Q1210</f>
        <v>241783.75083333335</v>
      </c>
      <c r="E1210" s="109"/>
      <c r="F1210" s="486"/>
      <c r="G1210" s="486"/>
      <c r="H1210" s="486"/>
      <c r="I1210" s="486">
        <f t="shared" si="94"/>
        <v>241783.75083333335</v>
      </c>
      <c r="J1210" s="109"/>
      <c r="K1210" s="486"/>
      <c r="L1210" s="486"/>
      <c r="M1210" s="486">
        <f t="shared" si="95"/>
        <v>241783.75083333335</v>
      </c>
      <c r="N1210" s="1153">
        <f t="shared" si="90"/>
        <v>241783.75083333335</v>
      </c>
      <c r="O1210" s="1153">
        <f t="shared" si="91"/>
        <v>0</v>
      </c>
    </row>
    <row r="1211" spans="1:15" s="13" customFormat="1" outlineLevel="1">
      <c r="A1211" s="400">
        <v>1204</v>
      </c>
      <c r="B1211" s="397">
        <v>18609542</v>
      </c>
      <c r="C1211" s="109" t="s">
        <v>1324</v>
      </c>
      <c r="D1211" s="969">
        <f>+[5]BS!Q1211</f>
        <v>1259128.302083333</v>
      </c>
      <c r="E1211" s="109"/>
      <c r="F1211" s="486"/>
      <c r="G1211" s="486"/>
      <c r="H1211" s="486"/>
      <c r="I1211" s="486">
        <f t="shared" si="94"/>
        <v>1259128.302083333</v>
      </c>
      <c r="J1211" s="109"/>
      <c r="K1211" s="486"/>
      <c r="L1211" s="486"/>
      <c r="M1211" s="486">
        <f t="shared" si="95"/>
        <v>1259128.302083333</v>
      </c>
      <c r="N1211" s="1153">
        <f t="shared" si="90"/>
        <v>1259128.302083333</v>
      </c>
      <c r="O1211" s="1153">
        <f t="shared" si="91"/>
        <v>0</v>
      </c>
    </row>
    <row r="1212" spans="1:15" s="13" customFormat="1" outlineLevel="1">
      <c r="A1212" s="400">
        <v>1205</v>
      </c>
      <c r="B1212" s="397">
        <v>18609552</v>
      </c>
      <c r="C1212" s="109" t="s">
        <v>1107</v>
      </c>
      <c r="D1212" s="969">
        <f>+[5]BS!Q1212</f>
        <v>0</v>
      </c>
      <c r="E1212" s="109"/>
      <c r="F1212" s="486"/>
      <c r="G1212" s="486"/>
      <c r="H1212" s="486"/>
      <c r="I1212" s="486">
        <f t="shared" si="94"/>
        <v>0</v>
      </c>
      <c r="J1212" s="109"/>
      <c r="K1212" s="486"/>
      <c r="L1212" s="486"/>
      <c r="M1212" s="486"/>
      <c r="N1212" s="1153">
        <f t="shared" si="90"/>
        <v>0</v>
      </c>
      <c r="O1212" s="1153">
        <f t="shared" si="91"/>
        <v>0</v>
      </c>
    </row>
    <row r="1213" spans="1:15" s="13" customFormat="1" outlineLevel="1">
      <c r="A1213" s="400">
        <v>1206</v>
      </c>
      <c r="B1213" s="397">
        <v>18609562</v>
      </c>
      <c r="C1213" s="109" t="s">
        <v>929</v>
      </c>
      <c r="D1213" s="969">
        <f>+[5]BS!Q1213</f>
        <v>0</v>
      </c>
      <c r="E1213" s="109"/>
      <c r="F1213" s="486"/>
      <c r="G1213" s="486"/>
      <c r="H1213" s="486"/>
      <c r="I1213" s="486">
        <f t="shared" si="94"/>
        <v>0</v>
      </c>
      <c r="J1213" s="109"/>
      <c r="K1213" s="486"/>
      <c r="L1213" s="486"/>
      <c r="M1213" s="486"/>
      <c r="N1213" s="1153">
        <f t="shared" si="90"/>
        <v>0</v>
      </c>
      <c r="O1213" s="1153">
        <f t="shared" si="91"/>
        <v>0</v>
      </c>
    </row>
    <row r="1214" spans="1:15" s="13" customFormat="1" outlineLevel="1">
      <c r="A1214" s="400">
        <v>1207</v>
      </c>
      <c r="B1214" s="397">
        <v>18609572</v>
      </c>
      <c r="C1214" s="109" t="s">
        <v>2476</v>
      </c>
      <c r="D1214" s="969">
        <f>+[5]BS!Q1214</f>
        <v>626906.04124999989</v>
      </c>
      <c r="E1214" s="109"/>
      <c r="F1214" s="486"/>
      <c r="G1214" s="486"/>
      <c r="H1214" s="486"/>
      <c r="I1214" s="486">
        <f t="shared" si="94"/>
        <v>626906.04124999989</v>
      </c>
      <c r="J1214" s="109"/>
      <c r="K1214" s="486"/>
      <c r="L1214" s="486"/>
      <c r="M1214" s="486">
        <f t="shared" si="95"/>
        <v>626906.04124999989</v>
      </c>
      <c r="N1214" s="1153">
        <f t="shared" si="90"/>
        <v>626906.04124999989</v>
      </c>
      <c r="O1214" s="1153">
        <f t="shared" si="91"/>
        <v>0</v>
      </c>
    </row>
    <row r="1215" spans="1:15" s="13" customFormat="1" outlineLevel="1">
      <c r="A1215" s="400">
        <v>1208</v>
      </c>
      <c r="B1215" s="397">
        <v>18609582</v>
      </c>
      <c r="C1215" s="109" t="s">
        <v>2477</v>
      </c>
      <c r="D1215" s="969">
        <f>+[5]BS!Q1215</f>
        <v>555757.71416666673</v>
      </c>
      <c r="E1215" s="109"/>
      <c r="F1215" s="486"/>
      <c r="G1215" s="486"/>
      <c r="H1215" s="486"/>
      <c r="I1215" s="486">
        <f t="shared" si="94"/>
        <v>555757.71416666673</v>
      </c>
      <c r="J1215" s="109"/>
      <c r="K1215" s="486"/>
      <c r="L1215" s="486"/>
      <c r="M1215" s="486">
        <f t="shared" si="95"/>
        <v>555757.71416666673</v>
      </c>
      <c r="N1215" s="1153">
        <f t="shared" si="90"/>
        <v>555757.71416666673</v>
      </c>
      <c r="O1215" s="1153">
        <f t="shared" si="91"/>
        <v>0</v>
      </c>
    </row>
    <row r="1216" spans="1:15" s="13" customFormat="1" outlineLevel="1">
      <c r="A1216" s="400">
        <v>1209</v>
      </c>
      <c r="B1216" s="397">
        <v>18609592</v>
      </c>
      <c r="C1216" s="109" t="s">
        <v>2478</v>
      </c>
      <c r="D1216" s="969">
        <f>+[5]BS!Q1216</f>
        <v>3300715.5845833342</v>
      </c>
      <c r="E1216" s="109"/>
      <c r="F1216" s="486"/>
      <c r="G1216" s="486"/>
      <c r="H1216" s="486"/>
      <c r="I1216" s="486">
        <f t="shared" si="94"/>
        <v>3300715.5845833342</v>
      </c>
      <c r="J1216" s="109"/>
      <c r="K1216" s="486"/>
      <c r="L1216" s="486"/>
      <c r="M1216" s="486">
        <f t="shared" si="95"/>
        <v>3300715.5845833342</v>
      </c>
      <c r="N1216" s="1153">
        <f t="shared" si="90"/>
        <v>3300715.5845833342</v>
      </c>
      <c r="O1216" s="1153">
        <f t="shared" si="91"/>
        <v>0</v>
      </c>
    </row>
    <row r="1217" spans="1:15" s="13" customFormat="1" outlineLevel="1">
      <c r="A1217" s="400">
        <v>1210</v>
      </c>
      <c r="B1217" s="397">
        <v>18609602</v>
      </c>
      <c r="C1217" s="109" t="s">
        <v>2479</v>
      </c>
      <c r="D1217" s="969">
        <f>+[5]BS!Q1217</f>
        <v>235368.89583333337</v>
      </c>
      <c r="E1217" s="109"/>
      <c r="F1217" s="486"/>
      <c r="G1217" s="486"/>
      <c r="H1217" s="486"/>
      <c r="I1217" s="486">
        <f t="shared" si="94"/>
        <v>235368.89583333337</v>
      </c>
      <c r="J1217" s="109"/>
      <c r="K1217" s="486"/>
      <c r="L1217" s="486"/>
      <c r="M1217" s="486">
        <f t="shared" si="95"/>
        <v>235368.89583333337</v>
      </c>
      <c r="N1217" s="1153">
        <f t="shared" si="90"/>
        <v>235368.89583333337</v>
      </c>
      <c r="O1217" s="1153">
        <f t="shared" si="91"/>
        <v>0</v>
      </c>
    </row>
    <row r="1218" spans="1:15" s="13" customFormat="1" outlineLevel="1">
      <c r="A1218" s="400">
        <v>1211</v>
      </c>
      <c r="B1218" s="397">
        <v>18609612</v>
      </c>
      <c r="C1218" s="109" t="s">
        <v>2480</v>
      </c>
      <c r="D1218" s="969">
        <f>+[5]BS!Q1218</f>
        <v>0</v>
      </c>
      <c r="E1218" s="109"/>
      <c r="F1218" s="486"/>
      <c r="G1218" s="486"/>
      <c r="H1218" s="486"/>
      <c r="I1218" s="486">
        <f t="shared" si="94"/>
        <v>0</v>
      </c>
      <c r="J1218" s="109"/>
      <c r="K1218" s="486"/>
      <c r="L1218" s="486"/>
      <c r="M1218" s="486"/>
      <c r="N1218" s="1153">
        <f t="shared" si="90"/>
        <v>0</v>
      </c>
      <c r="O1218" s="1153">
        <f t="shared" si="91"/>
        <v>0</v>
      </c>
    </row>
    <row r="1219" spans="1:15" s="13" customFormat="1" outlineLevel="1">
      <c r="A1219" s="400">
        <v>1212</v>
      </c>
      <c r="B1219" s="397">
        <v>18609622</v>
      </c>
      <c r="C1219" s="109" t="s">
        <v>2481</v>
      </c>
      <c r="D1219" s="969">
        <f>+[5]BS!Q1219</f>
        <v>1280023.9145833335</v>
      </c>
      <c r="E1219" s="109"/>
      <c r="F1219" s="486"/>
      <c r="G1219" s="486"/>
      <c r="H1219" s="486"/>
      <c r="I1219" s="486">
        <f t="shared" si="94"/>
        <v>1280023.9145833335</v>
      </c>
      <c r="J1219" s="109"/>
      <c r="K1219" s="486"/>
      <c r="L1219" s="486"/>
      <c r="M1219" s="486">
        <f t="shared" si="95"/>
        <v>1280023.9145833335</v>
      </c>
      <c r="N1219" s="1153">
        <f t="shared" si="90"/>
        <v>1280023.9145833335</v>
      </c>
      <c r="O1219" s="1153">
        <f t="shared" si="91"/>
        <v>0</v>
      </c>
    </row>
    <row r="1220" spans="1:15" s="13" customFormat="1" outlineLevel="1">
      <c r="A1220" s="400">
        <v>1213</v>
      </c>
      <c r="B1220" s="397">
        <v>18609632</v>
      </c>
      <c r="C1220" s="109" t="s">
        <v>2482</v>
      </c>
      <c r="D1220" s="969">
        <f>+[5]BS!Q1220</f>
        <v>0</v>
      </c>
      <c r="E1220" s="109"/>
      <c r="F1220" s="486"/>
      <c r="G1220" s="486"/>
      <c r="H1220" s="486"/>
      <c r="I1220" s="486">
        <f t="shared" si="94"/>
        <v>0</v>
      </c>
      <c r="J1220" s="109"/>
      <c r="K1220" s="486"/>
      <c r="L1220" s="486"/>
      <c r="M1220" s="486"/>
      <c r="N1220" s="1153">
        <f t="shared" si="90"/>
        <v>0</v>
      </c>
      <c r="O1220" s="1153">
        <f t="shared" si="91"/>
        <v>0</v>
      </c>
    </row>
    <row r="1221" spans="1:15" s="13" customFormat="1" outlineLevel="1">
      <c r="A1221" s="400">
        <v>1214</v>
      </c>
      <c r="B1221" s="397">
        <v>18609642</v>
      </c>
      <c r="C1221" s="109" t="s">
        <v>2483</v>
      </c>
      <c r="D1221" s="969">
        <f>+[5]BS!Q1221</f>
        <v>3906530.8983333334</v>
      </c>
      <c r="E1221" s="109"/>
      <c r="F1221" s="486"/>
      <c r="G1221" s="486"/>
      <c r="H1221" s="486"/>
      <c r="I1221" s="486">
        <f t="shared" si="94"/>
        <v>3906530.8983333334</v>
      </c>
      <c r="J1221" s="109"/>
      <c r="K1221" s="486"/>
      <c r="L1221" s="486"/>
      <c r="M1221" s="486">
        <f t="shared" si="95"/>
        <v>3906530.8983333334</v>
      </c>
      <c r="N1221" s="1153">
        <f t="shared" si="90"/>
        <v>3906530.8983333334</v>
      </c>
      <c r="O1221" s="1153">
        <f t="shared" si="91"/>
        <v>0</v>
      </c>
    </row>
    <row r="1222" spans="1:15" s="13" customFormat="1" outlineLevel="1">
      <c r="A1222" s="400">
        <v>1215</v>
      </c>
      <c r="B1222" s="397">
        <v>18609652</v>
      </c>
      <c r="C1222" s="109" t="s">
        <v>2484</v>
      </c>
      <c r="D1222" s="969">
        <f>+[5]BS!Q1222</f>
        <v>2041050.4625000001</v>
      </c>
      <c r="E1222" s="109"/>
      <c r="F1222" s="486"/>
      <c r="G1222" s="486"/>
      <c r="H1222" s="486"/>
      <c r="I1222" s="486">
        <f t="shared" si="94"/>
        <v>2041050.4625000001</v>
      </c>
      <c r="J1222" s="109"/>
      <c r="K1222" s="486"/>
      <c r="L1222" s="486"/>
      <c r="M1222" s="486">
        <f t="shared" si="95"/>
        <v>2041050.4625000001</v>
      </c>
      <c r="N1222" s="1153">
        <f t="shared" si="90"/>
        <v>2041050.4625000001</v>
      </c>
      <c r="O1222" s="1153">
        <f t="shared" si="91"/>
        <v>0</v>
      </c>
    </row>
    <row r="1223" spans="1:15" s="13" customFormat="1" outlineLevel="1">
      <c r="A1223" s="400">
        <v>1216</v>
      </c>
      <c r="B1223" s="397">
        <v>18609662</v>
      </c>
      <c r="C1223" s="109" t="s">
        <v>2485</v>
      </c>
      <c r="D1223" s="969">
        <f>+[5]BS!Q1223</f>
        <v>497745.14875000011</v>
      </c>
      <c r="E1223" s="109"/>
      <c r="F1223" s="486"/>
      <c r="G1223" s="486"/>
      <c r="H1223" s="486"/>
      <c r="I1223" s="486">
        <f t="shared" si="94"/>
        <v>497745.14875000011</v>
      </c>
      <c r="J1223" s="109"/>
      <c r="K1223" s="486"/>
      <c r="L1223" s="486"/>
      <c r="M1223" s="486">
        <f t="shared" si="95"/>
        <v>497745.14875000011</v>
      </c>
      <c r="N1223" s="1153">
        <f t="shared" si="90"/>
        <v>497745.14875000011</v>
      </c>
      <c r="O1223" s="1153">
        <f t="shared" si="91"/>
        <v>0</v>
      </c>
    </row>
    <row r="1224" spans="1:15" s="13" customFormat="1" outlineLevel="1">
      <c r="A1224" s="400">
        <v>1217</v>
      </c>
      <c r="B1224" s="397">
        <v>18609672</v>
      </c>
      <c r="C1224" s="109" t="s">
        <v>2486</v>
      </c>
      <c r="D1224" s="969">
        <f>+[5]BS!Q1224</f>
        <v>200000</v>
      </c>
      <c r="E1224" s="109"/>
      <c r="F1224" s="486"/>
      <c r="G1224" s="486"/>
      <c r="H1224" s="486"/>
      <c r="I1224" s="486">
        <f t="shared" si="94"/>
        <v>200000</v>
      </c>
      <c r="J1224" s="109"/>
      <c r="K1224" s="486"/>
      <c r="L1224" s="486"/>
      <c r="M1224" s="486">
        <f t="shared" si="95"/>
        <v>200000</v>
      </c>
      <c r="N1224" s="1153">
        <f t="shared" si="90"/>
        <v>200000</v>
      </c>
      <c r="O1224" s="1153">
        <f t="shared" si="91"/>
        <v>0</v>
      </c>
    </row>
    <row r="1225" spans="1:15" s="13" customFormat="1" outlineLevel="1">
      <c r="A1225" s="400">
        <v>1218</v>
      </c>
      <c r="B1225" s="397">
        <v>18609682</v>
      </c>
      <c r="C1225" s="109" t="s">
        <v>2504</v>
      </c>
      <c r="D1225" s="969">
        <f>+[5]BS!Q1225</f>
        <v>139591.66708333333</v>
      </c>
      <c r="E1225" s="109"/>
      <c r="F1225" s="486"/>
      <c r="G1225" s="486"/>
      <c r="H1225" s="486"/>
      <c r="I1225" s="486">
        <f t="shared" si="94"/>
        <v>139591.66708333333</v>
      </c>
      <c r="J1225" s="109"/>
      <c r="K1225" s="486"/>
      <c r="L1225" s="486"/>
      <c r="M1225" s="486">
        <f t="shared" si="95"/>
        <v>139591.66708333333</v>
      </c>
      <c r="N1225" s="1153">
        <f t="shared" ref="N1225:N1288" si="96">SUM(K1225:M1225)</f>
        <v>139591.66708333333</v>
      </c>
      <c r="O1225" s="1153">
        <f t="shared" ref="O1225:O1288" si="97">N1225-I1225</f>
        <v>0</v>
      </c>
    </row>
    <row r="1226" spans="1:15" s="13" customFormat="1" outlineLevel="1">
      <c r="A1226" s="400">
        <v>1219</v>
      </c>
      <c r="B1226" s="397">
        <v>18609692</v>
      </c>
      <c r="C1226" s="109" t="s">
        <v>2505</v>
      </c>
      <c r="D1226" s="969">
        <f>+[5]BS!Q1226</f>
        <v>100000</v>
      </c>
      <c r="E1226" s="109"/>
      <c r="F1226" s="486"/>
      <c r="G1226" s="486"/>
      <c r="H1226" s="486"/>
      <c r="I1226" s="486">
        <f t="shared" si="94"/>
        <v>100000</v>
      </c>
      <c r="J1226" s="109"/>
      <c r="K1226" s="486"/>
      <c r="L1226" s="486"/>
      <c r="M1226" s="486">
        <f t="shared" si="95"/>
        <v>100000</v>
      </c>
      <c r="N1226" s="1153">
        <f t="shared" si="96"/>
        <v>100000</v>
      </c>
      <c r="O1226" s="1153">
        <f t="shared" si="97"/>
        <v>0</v>
      </c>
    </row>
    <row r="1227" spans="1:15" s="13" customFormat="1" outlineLevel="1">
      <c r="A1227" s="400">
        <v>1220</v>
      </c>
      <c r="B1227" s="397">
        <v>18609801</v>
      </c>
      <c r="C1227" s="109" t="s">
        <v>1512</v>
      </c>
      <c r="D1227" s="969">
        <f>+[5]BS!Q1227</f>
        <v>163594.34708333333</v>
      </c>
      <c r="E1227" s="109"/>
      <c r="F1227" s="486">
        <f>+D1227</f>
        <v>163594.34708333333</v>
      </c>
      <c r="G1227" s="486"/>
      <c r="H1227" s="486"/>
      <c r="I1227" s="486"/>
      <c r="J1227" s="109"/>
      <c r="K1227" s="486"/>
      <c r="L1227" s="486"/>
      <c r="M1227" s="486"/>
      <c r="N1227" s="1153">
        <f t="shared" si="96"/>
        <v>0</v>
      </c>
      <c r="O1227" s="1153">
        <f t="shared" si="97"/>
        <v>0</v>
      </c>
    </row>
    <row r="1228" spans="1:15" s="13" customFormat="1" outlineLevel="1">
      <c r="A1228" s="400">
        <v>1221</v>
      </c>
      <c r="B1228" s="397">
        <v>18609821</v>
      </c>
      <c r="C1228" s="109" t="s">
        <v>1511</v>
      </c>
      <c r="D1228" s="969">
        <f>+[5]BS!Q1228</f>
        <v>817114.63500000013</v>
      </c>
      <c r="E1228" s="109"/>
      <c r="F1228" s="486">
        <f>+D1228</f>
        <v>817114.63500000013</v>
      </c>
      <c r="G1228" s="486"/>
      <c r="H1228" s="486"/>
      <c r="I1228" s="486"/>
      <c r="J1228" s="109"/>
      <c r="K1228" s="486"/>
      <c r="L1228" s="486"/>
      <c r="M1228" s="486"/>
      <c r="N1228" s="1153">
        <f t="shared" si="96"/>
        <v>0</v>
      </c>
      <c r="O1228" s="1153">
        <f t="shared" si="97"/>
        <v>0</v>
      </c>
    </row>
    <row r="1229" spans="1:15" s="13" customFormat="1" outlineLevel="1">
      <c r="A1229" s="400">
        <v>1222</v>
      </c>
      <c r="B1229" s="397">
        <v>18609841</v>
      </c>
      <c r="C1229" s="109" t="s">
        <v>1513</v>
      </c>
      <c r="D1229" s="969">
        <f>+[5]BS!Q1229</f>
        <v>1449799.0333333332</v>
      </c>
      <c r="E1229" s="109"/>
      <c r="F1229" s="486">
        <f>+D1229</f>
        <v>1449799.0333333332</v>
      </c>
      <c r="G1229" s="486"/>
      <c r="H1229" s="486"/>
      <c r="I1229" s="486"/>
      <c r="J1229" s="109"/>
      <c r="K1229" s="486"/>
      <c r="L1229" s="486"/>
      <c r="M1229" s="486"/>
      <c r="N1229" s="1153">
        <f t="shared" si="96"/>
        <v>0</v>
      </c>
      <c r="O1229" s="1153">
        <f t="shared" si="97"/>
        <v>0</v>
      </c>
    </row>
    <row r="1230" spans="1:15" s="13" customFormat="1" outlineLevel="1">
      <c r="A1230" s="400">
        <v>1223</v>
      </c>
      <c r="B1230" s="397">
        <v>18609861</v>
      </c>
      <c r="C1230" s="109" t="s">
        <v>1514</v>
      </c>
      <c r="D1230" s="969">
        <f>+[5]BS!Q1230</f>
        <v>1383175.5366666664</v>
      </c>
      <c r="E1230" s="109"/>
      <c r="F1230" s="486">
        <f>+D1230</f>
        <v>1383175.5366666664</v>
      </c>
      <c r="G1230" s="486"/>
      <c r="H1230" s="486"/>
      <c r="I1230" s="486"/>
      <c r="J1230" s="109"/>
      <c r="K1230" s="486"/>
      <c r="L1230" s="486"/>
      <c r="M1230" s="486"/>
      <c r="N1230" s="1153">
        <f t="shared" si="96"/>
        <v>0</v>
      </c>
      <c r="O1230" s="1153">
        <f t="shared" si="97"/>
        <v>0</v>
      </c>
    </row>
    <row r="1231" spans="1:15" s="13" customFormat="1" outlineLevel="1">
      <c r="A1231" s="400">
        <v>1224</v>
      </c>
      <c r="B1231" s="397">
        <v>18609881</v>
      </c>
      <c r="C1231" s="109" t="s">
        <v>1089</v>
      </c>
      <c r="D1231" s="969">
        <f>+[5]BS!Q1231</f>
        <v>0</v>
      </c>
      <c r="E1231" s="109"/>
      <c r="F1231" s="486"/>
      <c r="G1231" s="486"/>
      <c r="H1231" s="486"/>
      <c r="I1231" s="486"/>
      <c r="J1231" s="109"/>
      <c r="K1231" s="486"/>
      <c r="L1231" s="486"/>
      <c r="M1231" s="486"/>
      <c r="N1231" s="1153">
        <f t="shared" si="96"/>
        <v>0</v>
      </c>
      <c r="O1231" s="1153">
        <f t="shared" si="97"/>
        <v>0</v>
      </c>
    </row>
    <row r="1232" spans="1:15" s="13" customFormat="1" outlineLevel="1">
      <c r="A1232" s="400">
        <v>1225</v>
      </c>
      <c r="B1232" s="397">
        <v>18630031</v>
      </c>
      <c r="C1232" s="988" t="s">
        <v>1944</v>
      </c>
      <c r="D1232" s="969">
        <f>+[5]BS!Q1232</f>
        <v>213058.19333333336</v>
      </c>
      <c r="E1232" s="109"/>
      <c r="F1232" s="486"/>
      <c r="G1232" s="486"/>
      <c r="H1232" s="486"/>
      <c r="I1232" s="486">
        <f>+D1232</f>
        <v>213058.19333333336</v>
      </c>
      <c r="J1232" s="109"/>
      <c r="K1232" s="486"/>
      <c r="L1232" s="486"/>
      <c r="M1232" s="486">
        <f>I1232</f>
        <v>213058.19333333336</v>
      </c>
      <c r="N1232" s="1153">
        <f t="shared" si="96"/>
        <v>213058.19333333336</v>
      </c>
      <c r="O1232" s="1153">
        <f t="shared" si="97"/>
        <v>0</v>
      </c>
    </row>
    <row r="1233" spans="1:15" s="13" customFormat="1" outlineLevel="1">
      <c r="A1233" s="400">
        <v>1226</v>
      </c>
      <c r="B1233" s="397">
        <v>18700001</v>
      </c>
      <c r="C1233" s="109" t="s">
        <v>792</v>
      </c>
      <c r="D1233" s="969">
        <f>+[5]BS!Q1233</f>
        <v>0</v>
      </c>
      <c r="E1233" s="109"/>
      <c r="F1233" s="486"/>
      <c r="G1233" s="486"/>
      <c r="H1233" s="486"/>
      <c r="I1233" s="486"/>
      <c r="J1233" s="109"/>
      <c r="K1233" s="486"/>
      <c r="L1233" s="486"/>
      <c r="M1233" s="486"/>
      <c r="N1233" s="1153">
        <f t="shared" si="96"/>
        <v>0</v>
      </c>
      <c r="O1233" s="1153">
        <f t="shared" si="97"/>
        <v>0</v>
      </c>
    </row>
    <row r="1234" spans="1:15" s="13" customFormat="1" outlineLevel="1">
      <c r="A1234" s="400">
        <v>1227</v>
      </c>
      <c r="B1234" s="397">
        <v>18700002</v>
      </c>
      <c r="C1234" s="109" t="s">
        <v>875</v>
      </c>
      <c r="D1234" s="969">
        <f>+[5]BS!Q1234</f>
        <v>0</v>
      </c>
      <c r="E1234" s="109"/>
      <c r="F1234" s="486"/>
      <c r="G1234" s="486"/>
      <c r="H1234" s="486"/>
      <c r="I1234" s="486"/>
      <c r="J1234" s="109"/>
      <c r="K1234" s="486"/>
      <c r="L1234" s="486"/>
      <c r="M1234" s="486"/>
      <c r="N1234" s="1153">
        <f t="shared" si="96"/>
        <v>0</v>
      </c>
      <c r="O1234" s="1153">
        <f t="shared" si="97"/>
        <v>0</v>
      </c>
    </row>
    <row r="1235" spans="1:15" s="13" customFormat="1" outlineLevel="1">
      <c r="A1235" s="400">
        <v>1228</v>
      </c>
      <c r="B1235" s="397">
        <v>18700003</v>
      </c>
      <c r="C1235" s="321" t="s">
        <v>875</v>
      </c>
      <c r="D1235" s="969">
        <f>+[5]BS!Q1235</f>
        <v>40097.334999999999</v>
      </c>
      <c r="E1235" s="109"/>
      <c r="F1235" s="486">
        <f t="shared" ref="F1235:F1246" si="98">+D1235</f>
        <v>40097.334999999999</v>
      </c>
      <c r="G1235" s="486"/>
      <c r="H1235" s="486"/>
      <c r="I1235" s="486"/>
      <c r="J1235" s="109"/>
      <c r="K1235" s="486"/>
      <c r="L1235" s="486"/>
      <c r="M1235" s="486"/>
      <c r="N1235" s="1153">
        <f t="shared" si="96"/>
        <v>0</v>
      </c>
      <c r="O1235" s="1153">
        <f t="shared" si="97"/>
        <v>0</v>
      </c>
    </row>
    <row r="1236" spans="1:15" s="13" customFormat="1" outlineLevel="1">
      <c r="A1236" s="400">
        <v>1229</v>
      </c>
      <c r="B1236" s="397">
        <v>18700011</v>
      </c>
      <c r="C1236" s="321" t="s">
        <v>805</v>
      </c>
      <c r="D1236" s="969">
        <f>+[5]BS!Q1236</f>
        <v>0</v>
      </c>
      <c r="E1236" s="109"/>
      <c r="F1236" s="486">
        <f t="shared" si="98"/>
        <v>0</v>
      </c>
      <c r="G1236" s="486"/>
      <c r="H1236" s="486"/>
      <c r="I1236" s="486"/>
      <c r="J1236" s="109"/>
      <c r="K1236" s="486"/>
      <c r="L1236" s="486"/>
      <c r="M1236" s="486"/>
      <c r="N1236" s="1153">
        <f t="shared" si="96"/>
        <v>0</v>
      </c>
      <c r="O1236" s="1153">
        <f t="shared" si="97"/>
        <v>0</v>
      </c>
    </row>
    <row r="1237" spans="1:15" s="13" customFormat="1" outlineLevel="1">
      <c r="A1237" s="400">
        <v>1230</v>
      </c>
      <c r="B1237" s="397">
        <v>18700012</v>
      </c>
      <c r="C1237" s="321" t="s">
        <v>806</v>
      </c>
      <c r="D1237" s="969">
        <f>+[5]BS!Q1237</f>
        <v>0</v>
      </c>
      <c r="E1237" s="109"/>
      <c r="F1237" s="486">
        <f t="shared" si="98"/>
        <v>0</v>
      </c>
      <c r="G1237" s="486"/>
      <c r="H1237" s="486"/>
      <c r="I1237" s="486"/>
      <c r="J1237" s="109"/>
      <c r="K1237" s="486"/>
      <c r="L1237" s="486"/>
      <c r="M1237" s="486"/>
      <c r="N1237" s="1153">
        <f t="shared" si="96"/>
        <v>0</v>
      </c>
      <c r="O1237" s="1153">
        <f t="shared" si="97"/>
        <v>0</v>
      </c>
    </row>
    <row r="1238" spans="1:15" s="13" customFormat="1" outlineLevel="1">
      <c r="A1238" s="400">
        <v>1231</v>
      </c>
      <c r="B1238" s="397">
        <v>18700021</v>
      </c>
      <c r="C1238" s="321" t="s">
        <v>807</v>
      </c>
      <c r="D1238" s="969">
        <f>+[5]BS!Q1238</f>
        <v>0</v>
      </c>
      <c r="E1238" s="109"/>
      <c r="F1238" s="486">
        <f t="shared" si="98"/>
        <v>0</v>
      </c>
      <c r="G1238" s="486"/>
      <c r="H1238" s="486"/>
      <c r="I1238" s="486"/>
      <c r="J1238" s="109"/>
      <c r="K1238" s="486"/>
      <c r="L1238" s="486"/>
      <c r="M1238" s="486"/>
      <c r="N1238" s="1153">
        <f t="shared" si="96"/>
        <v>0</v>
      </c>
      <c r="O1238" s="1153">
        <f t="shared" si="97"/>
        <v>0</v>
      </c>
    </row>
    <row r="1239" spans="1:15" s="13" customFormat="1" outlineLevel="1">
      <c r="A1239" s="400">
        <v>1232</v>
      </c>
      <c r="B1239" s="397">
        <v>18700022</v>
      </c>
      <c r="C1239" s="321" t="s">
        <v>807</v>
      </c>
      <c r="D1239" s="969">
        <f>+[5]BS!Q1239</f>
        <v>0</v>
      </c>
      <c r="E1239" s="109"/>
      <c r="F1239" s="486">
        <f t="shared" si="98"/>
        <v>0</v>
      </c>
      <c r="G1239" s="486"/>
      <c r="H1239" s="486"/>
      <c r="I1239" s="486"/>
      <c r="J1239" s="109"/>
      <c r="K1239" s="486"/>
      <c r="L1239" s="486"/>
      <c r="M1239" s="486"/>
      <c r="N1239" s="1153">
        <f t="shared" si="96"/>
        <v>0</v>
      </c>
      <c r="O1239" s="1153">
        <f t="shared" si="97"/>
        <v>0</v>
      </c>
    </row>
    <row r="1240" spans="1:15" s="13" customFormat="1" outlineLevel="1">
      <c r="A1240" s="400">
        <v>1233</v>
      </c>
      <c r="B1240" s="397">
        <v>18700031</v>
      </c>
      <c r="C1240" s="321" t="s">
        <v>1583</v>
      </c>
      <c r="D1240" s="969">
        <f>+[5]BS!Q1240</f>
        <v>0</v>
      </c>
      <c r="E1240" s="109"/>
      <c r="F1240" s="486">
        <f t="shared" si="98"/>
        <v>0</v>
      </c>
      <c r="G1240" s="486"/>
      <c r="H1240" s="486"/>
      <c r="I1240" s="486"/>
      <c r="J1240" s="109"/>
      <c r="K1240" s="486"/>
      <c r="L1240" s="486"/>
      <c r="M1240" s="486"/>
      <c r="N1240" s="1153">
        <f t="shared" si="96"/>
        <v>0</v>
      </c>
      <c r="O1240" s="1153">
        <f t="shared" si="97"/>
        <v>0</v>
      </c>
    </row>
    <row r="1241" spans="1:15" s="13" customFormat="1" outlineLevel="1">
      <c r="A1241" s="400">
        <v>1234</v>
      </c>
      <c r="B1241" s="397">
        <v>18700032</v>
      </c>
      <c r="C1241" s="321" t="s">
        <v>854</v>
      </c>
      <c r="D1241" s="969">
        <f>+[5]BS!Q1241</f>
        <v>316253.37000000005</v>
      </c>
      <c r="E1241" s="109"/>
      <c r="F1241" s="486">
        <f t="shared" si="98"/>
        <v>316253.37000000005</v>
      </c>
      <c r="G1241" s="486"/>
      <c r="H1241" s="486"/>
      <c r="I1241" s="486"/>
      <c r="J1241" s="109"/>
      <c r="K1241" s="486"/>
      <c r="L1241" s="486"/>
      <c r="M1241" s="486"/>
      <c r="N1241" s="1153">
        <f t="shared" si="96"/>
        <v>0</v>
      </c>
      <c r="O1241" s="1153">
        <f t="shared" si="97"/>
        <v>0</v>
      </c>
    </row>
    <row r="1242" spans="1:15" s="13" customFormat="1" outlineLevel="1">
      <c r="A1242" s="400">
        <v>1235</v>
      </c>
      <c r="B1242" s="397">
        <v>18700041</v>
      </c>
      <c r="C1242" s="321" t="s">
        <v>2069</v>
      </c>
      <c r="D1242" s="969">
        <f>+[5]BS!Q1242</f>
        <v>324977.64833333337</v>
      </c>
      <c r="E1242" s="109"/>
      <c r="F1242" s="486">
        <f t="shared" si="98"/>
        <v>324977.64833333337</v>
      </c>
      <c r="G1242" s="486"/>
      <c r="H1242" s="486"/>
      <c r="I1242" s="486"/>
      <c r="J1242" s="109"/>
      <c r="K1242" s="486"/>
      <c r="L1242" s="486"/>
      <c r="M1242" s="486"/>
      <c r="N1242" s="1153">
        <f t="shared" si="96"/>
        <v>0</v>
      </c>
      <c r="O1242" s="1153">
        <f t="shared" si="97"/>
        <v>0</v>
      </c>
    </row>
    <row r="1243" spans="1:15" s="13" customFormat="1" outlineLevel="1">
      <c r="A1243" s="400">
        <v>1236</v>
      </c>
      <c r="B1243" s="397">
        <v>18700052</v>
      </c>
      <c r="C1243" s="321" t="s">
        <v>2079</v>
      </c>
      <c r="D1243" s="969">
        <f>+[5]BS!Q1243</f>
        <v>0</v>
      </c>
      <c r="E1243" s="109"/>
      <c r="F1243" s="486">
        <f t="shared" si="98"/>
        <v>0</v>
      </c>
      <c r="G1243" s="486"/>
      <c r="H1243" s="486"/>
      <c r="I1243" s="486"/>
      <c r="J1243" s="109"/>
      <c r="K1243" s="486"/>
      <c r="L1243" s="486"/>
      <c r="M1243" s="486"/>
      <c r="N1243" s="1153">
        <f t="shared" si="96"/>
        <v>0</v>
      </c>
      <c r="O1243" s="1153">
        <f t="shared" si="97"/>
        <v>0</v>
      </c>
    </row>
    <row r="1244" spans="1:15" s="13" customFormat="1" outlineLevel="1">
      <c r="A1244" s="400">
        <v>1237</v>
      </c>
      <c r="B1244" s="397">
        <v>18700061</v>
      </c>
      <c r="C1244" s="321" t="s">
        <v>2082</v>
      </c>
      <c r="D1244" s="969">
        <f>+[5]BS!Q1244</f>
        <v>0</v>
      </c>
      <c r="E1244" s="109"/>
      <c r="F1244" s="486">
        <f t="shared" si="98"/>
        <v>0</v>
      </c>
      <c r="G1244" s="486"/>
      <c r="H1244" s="486"/>
      <c r="I1244" s="486"/>
      <c r="J1244" s="109"/>
      <c r="K1244" s="486"/>
      <c r="L1244" s="486"/>
      <c r="M1244" s="486"/>
      <c r="N1244" s="1153">
        <f t="shared" si="96"/>
        <v>0</v>
      </c>
      <c r="O1244" s="1153">
        <f t="shared" si="97"/>
        <v>0</v>
      </c>
    </row>
    <row r="1245" spans="1:15" s="13" customFormat="1" outlineLevel="1">
      <c r="A1245" s="400">
        <v>1238</v>
      </c>
      <c r="B1245" s="397">
        <v>18700062</v>
      </c>
      <c r="C1245" s="321" t="s">
        <v>2527</v>
      </c>
      <c r="D1245" s="969">
        <f>+[5]BS!Q1245</f>
        <v>-16451.13</v>
      </c>
      <c r="E1245" s="109"/>
      <c r="F1245" s="486">
        <f t="shared" si="98"/>
        <v>-16451.13</v>
      </c>
      <c r="G1245" s="486"/>
      <c r="H1245" s="486"/>
      <c r="I1245" s="486"/>
      <c r="J1245" s="109"/>
      <c r="K1245" s="486"/>
      <c r="L1245" s="486"/>
      <c r="M1245" s="486"/>
      <c r="N1245" s="1153">
        <f t="shared" si="96"/>
        <v>0</v>
      </c>
      <c r="O1245" s="1153">
        <f t="shared" si="97"/>
        <v>0</v>
      </c>
    </row>
    <row r="1246" spans="1:15" s="13" customFormat="1" outlineLevel="1">
      <c r="A1246" s="400">
        <v>1239</v>
      </c>
      <c r="B1246" s="397">
        <v>18700071</v>
      </c>
      <c r="C1246" s="321" t="s">
        <v>2528</v>
      </c>
      <c r="D1246" s="969">
        <f>+[5]BS!Q1246</f>
        <v>-121143.45</v>
      </c>
      <c r="E1246" s="109"/>
      <c r="F1246" s="486">
        <f t="shared" si="98"/>
        <v>-121143.45</v>
      </c>
      <c r="G1246" s="486"/>
      <c r="H1246" s="486"/>
      <c r="I1246" s="486"/>
      <c r="J1246" s="109"/>
      <c r="K1246" s="486"/>
      <c r="L1246" s="486"/>
      <c r="M1246" s="486"/>
      <c r="N1246" s="1153">
        <f t="shared" si="96"/>
        <v>0</v>
      </c>
      <c r="O1246" s="1153">
        <f t="shared" si="97"/>
        <v>0</v>
      </c>
    </row>
    <row r="1247" spans="1:15" s="13" customFormat="1" outlineLevel="1">
      <c r="A1247" s="400">
        <v>1240</v>
      </c>
      <c r="B1247" s="979">
        <v>18800031</v>
      </c>
      <c r="C1247" s="980" t="s">
        <v>2008</v>
      </c>
      <c r="D1247" s="969">
        <f>+[5]BS!Q1247</f>
        <v>0</v>
      </c>
      <c r="E1247" s="109"/>
      <c r="F1247" s="486"/>
      <c r="G1247" s="486"/>
      <c r="H1247" s="486"/>
      <c r="I1247" s="486"/>
      <c r="J1247" s="109"/>
      <c r="K1247" s="486"/>
      <c r="L1247" s="486"/>
      <c r="M1247" s="486"/>
      <c r="N1247" s="1153">
        <f t="shared" si="96"/>
        <v>0</v>
      </c>
      <c r="O1247" s="1153">
        <f t="shared" si="97"/>
        <v>0</v>
      </c>
    </row>
    <row r="1248" spans="1:15" s="13" customFormat="1" outlineLevel="1">
      <c r="A1248" s="400">
        <v>1241</v>
      </c>
      <c r="B1248" s="397">
        <v>18900013</v>
      </c>
      <c r="C1248" s="109" t="s">
        <v>670</v>
      </c>
      <c r="D1248" s="969">
        <f>+[5]BS!Q1248</f>
        <v>11486</v>
      </c>
      <c r="E1248" s="109"/>
      <c r="F1248" s="486"/>
      <c r="G1248" s="486"/>
      <c r="H1248" s="486">
        <f t="shared" ref="H1248:H1281" si="99">+D1248</f>
        <v>11486</v>
      </c>
      <c r="I1248" s="486"/>
      <c r="J1248" s="109"/>
      <c r="K1248" s="486"/>
      <c r="L1248" s="486"/>
      <c r="M1248" s="486"/>
      <c r="N1248" s="1153">
        <f t="shared" si="96"/>
        <v>0</v>
      </c>
      <c r="O1248" s="1153">
        <f t="shared" si="97"/>
        <v>0</v>
      </c>
    </row>
    <row r="1249" spans="1:15" s="13" customFormat="1" outlineLevel="1">
      <c r="A1249" s="400">
        <v>1242</v>
      </c>
      <c r="B1249" s="397">
        <v>18900083</v>
      </c>
      <c r="C1249" s="109" t="s">
        <v>214</v>
      </c>
      <c r="D1249" s="969">
        <f>+[5]BS!Q1249</f>
        <v>0</v>
      </c>
      <c r="E1249" s="109"/>
      <c r="F1249" s="486"/>
      <c r="G1249" s="486"/>
      <c r="H1249" s="486">
        <f t="shared" si="99"/>
        <v>0</v>
      </c>
      <c r="I1249" s="486"/>
      <c r="J1249" s="109"/>
      <c r="K1249" s="486"/>
      <c r="L1249" s="486"/>
      <c r="M1249" s="486"/>
      <c r="N1249" s="1153">
        <f t="shared" si="96"/>
        <v>0</v>
      </c>
      <c r="O1249" s="1153">
        <f t="shared" si="97"/>
        <v>0</v>
      </c>
    </row>
    <row r="1250" spans="1:15" s="13" customFormat="1" outlineLevel="1">
      <c r="A1250" s="400">
        <v>1243</v>
      </c>
      <c r="B1250" s="397">
        <v>18900153</v>
      </c>
      <c r="C1250" s="109" t="s">
        <v>1011</v>
      </c>
      <c r="D1250" s="969">
        <f>+[5]BS!Q1250</f>
        <v>0</v>
      </c>
      <c r="E1250" s="109"/>
      <c r="F1250" s="486"/>
      <c r="G1250" s="486"/>
      <c r="H1250" s="486">
        <f t="shared" si="99"/>
        <v>0</v>
      </c>
      <c r="I1250" s="486"/>
      <c r="J1250" s="109"/>
      <c r="K1250" s="486"/>
      <c r="L1250" s="486"/>
      <c r="M1250" s="486"/>
      <c r="N1250" s="1153">
        <f t="shared" si="96"/>
        <v>0</v>
      </c>
      <c r="O1250" s="1153">
        <f t="shared" si="97"/>
        <v>0</v>
      </c>
    </row>
    <row r="1251" spans="1:15" s="13" customFormat="1" outlineLevel="1">
      <c r="A1251" s="400">
        <v>1244</v>
      </c>
      <c r="B1251" s="397">
        <v>18900173</v>
      </c>
      <c r="C1251" s="109" t="s">
        <v>1012</v>
      </c>
      <c r="D1251" s="969">
        <f>+[5]BS!Q1251</f>
        <v>1322894.6199999999</v>
      </c>
      <c r="E1251" s="109"/>
      <c r="F1251" s="486"/>
      <c r="G1251" s="486"/>
      <c r="H1251" s="486">
        <f t="shared" si="99"/>
        <v>1322894.6199999999</v>
      </c>
      <c r="I1251" s="486"/>
      <c r="J1251" s="109"/>
      <c r="K1251" s="486"/>
      <c r="L1251" s="486"/>
      <c r="M1251" s="486"/>
      <c r="N1251" s="1153">
        <f t="shared" si="96"/>
        <v>0</v>
      </c>
      <c r="O1251" s="1153">
        <f t="shared" si="97"/>
        <v>0</v>
      </c>
    </row>
    <row r="1252" spans="1:15" s="13" customFormat="1" outlineLevel="1">
      <c r="A1252" s="400">
        <v>1245</v>
      </c>
      <c r="B1252" s="397">
        <v>18900183</v>
      </c>
      <c r="C1252" s="109" t="s">
        <v>367</v>
      </c>
      <c r="D1252" s="969">
        <f>+[5]BS!Q1252</f>
        <v>327491.84999999998</v>
      </c>
      <c r="E1252" s="109"/>
      <c r="F1252" s="486"/>
      <c r="G1252" s="486"/>
      <c r="H1252" s="486">
        <f t="shared" si="99"/>
        <v>327491.84999999998</v>
      </c>
      <c r="I1252" s="486"/>
      <c r="J1252" s="109"/>
      <c r="K1252" s="486"/>
      <c r="L1252" s="486"/>
      <c r="M1252" s="486"/>
      <c r="N1252" s="1153">
        <f t="shared" si="96"/>
        <v>0</v>
      </c>
      <c r="O1252" s="1153">
        <f t="shared" si="97"/>
        <v>0</v>
      </c>
    </row>
    <row r="1253" spans="1:15" s="13" customFormat="1" outlineLevel="1">
      <c r="A1253" s="400">
        <v>1246</v>
      </c>
      <c r="B1253" s="397">
        <v>18900193</v>
      </c>
      <c r="C1253" s="321" t="s">
        <v>534</v>
      </c>
      <c r="D1253" s="969">
        <f>+[5]BS!Q1253</f>
        <v>2566146.16</v>
      </c>
      <c r="E1253" s="109"/>
      <c r="F1253" s="486"/>
      <c r="G1253" s="486"/>
      <c r="H1253" s="486">
        <f t="shared" si="99"/>
        <v>2566146.16</v>
      </c>
      <c r="I1253" s="486"/>
      <c r="J1253" s="109"/>
      <c r="K1253" s="486"/>
      <c r="L1253" s="486"/>
      <c r="M1253" s="486"/>
      <c r="N1253" s="1153">
        <f t="shared" si="96"/>
        <v>0</v>
      </c>
      <c r="O1253" s="1153">
        <f t="shared" si="97"/>
        <v>0</v>
      </c>
    </row>
    <row r="1254" spans="1:15" s="13" customFormat="1" outlineLevel="1">
      <c r="A1254" s="400">
        <v>1247</v>
      </c>
      <c r="B1254" s="397">
        <v>18900203</v>
      </c>
      <c r="C1254" s="321" t="s">
        <v>3298</v>
      </c>
      <c r="D1254" s="969">
        <f>+[5]BS!Q1254</f>
        <v>2395035.06</v>
      </c>
      <c r="E1254" s="109"/>
      <c r="F1254" s="486"/>
      <c r="G1254" s="486"/>
      <c r="H1254" s="486">
        <f t="shared" si="99"/>
        <v>2395035.06</v>
      </c>
      <c r="I1254" s="486"/>
      <c r="J1254" s="109"/>
      <c r="K1254" s="486"/>
      <c r="L1254" s="486"/>
      <c r="M1254" s="486"/>
      <c r="N1254" s="1153">
        <f t="shared" si="96"/>
        <v>0</v>
      </c>
      <c r="O1254" s="1153">
        <f t="shared" si="97"/>
        <v>0</v>
      </c>
    </row>
    <row r="1255" spans="1:15" s="13" customFormat="1" outlineLevel="1">
      <c r="A1255" s="400">
        <v>1248</v>
      </c>
      <c r="B1255" s="397">
        <v>18900213</v>
      </c>
      <c r="C1255" s="321" t="s">
        <v>3299</v>
      </c>
      <c r="D1255" s="969">
        <f>+[5]BS!Q1255</f>
        <v>9213240.6599999983</v>
      </c>
      <c r="E1255" s="109"/>
      <c r="F1255" s="486"/>
      <c r="G1255" s="486"/>
      <c r="H1255" s="486">
        <f t="shared" si="99"/>
        <v>9213240.6599999983</v>
      </c>
      <c r="I1255" s="486"/>
      <c r="J1255" s="109"/>
      <c r="K1255" s="486"/>
      <c r="L1255" s="486"/>
      <c r="M1255" s="486"/>
      <c r="N1255" s="1153">
        <f t="shared" si="96"/>
        <v>0</v>
      </c>
      <c r="O1255" s="1153">
        <f t="shared" si="97"/>
        <v>0</v>
      </c>
    </row>
    <row r="1256" spans="1:15" s="13" customFormat="1" outlineLevel="1">
      <c r="A1256" s="400">
        <v>1249</v>
      </c>
      <c r="B1256" s="397">
        <v>18900223</v>
      </c>
      <c r="C1256" s="109" t="s">
        <v>695</v>
      </c>
      <c r="D1256" s="969">
        <f>+[5]BS!Q1256</f>
        <v>0</v>
      </c>
      <c r="E1256" s="109"/>
      <c r="F1256" s="486"/>
      <c r="G1256" s="486"/>
      <c r="H1256" s="486">
        <f t="shared" si="99"/>
        <v>0</v>
      </c>
      <c r="I1256" s="486"/>
      <c r="J1256" s="109"/>
      <c r="K1256" s="486"/>
      <c r="L1256" s="486"/>
      <c r="M1256" s="486"/>
      <c r="N1256" s="1153">
        <f t="shared" si="96"/>
        <v>0</v>
      </c>
      <c r="O1256" s="1153">
        <f t="shared" si="97"/>
        <v>0</v>
      </c>
    </row>
    <row r="1257" spans="1:15" s="13" customFormat="1" outlineLevel="1">
      <c r="A1257" s="400">
        <v>1250</v>
      </c>
      <c r="B1257" s="397">
        <v>18900243</v>
      </c>
      <c r="C1257" s="109" t="s">
        <v>1336</v>
      </c>
      <c r="D1257" s="969">
        <f>+[5]BS!Q1257</f>
        <v>7871.9599999999991</v>
      </c>
      <c r="E1257" s="109"/>
      <c r="F1257" s="486"/>
      <c r="G1257" s="486"/>
      <c r="H1257" s="486">
        <f t="shared" si="99"/>
        <v>7871.9599999999991</v>
      </c>
      <c r="I1257" s="486"/>
      <c r="J1257" s="109"/>
      <c r="K1257" s="486"/>
      <c r="L1257" s="486"/>
      <c r="M1257" s="486"/>
      <c r="N1257" s="1153">
        <f t="shared" si="96"/>
        <v>0</v>
      </c>
      <c r="O1257" s="1153">
        <f t="shared" si="97"/>
        <v>0</v>
      </c>
    </row>
    <row r="1258" spans="1:15" s="13" customFormat="1" outlineLevel="1">
      <c r="A1258" s="400">
        <v>1251</v>
      </c>
      <c r="B1258" s="397">
        <v>18900253</v>
      </c>
      <c r="C1258" s="109" t="s">
        <v>1881</v>
      </c>
      <c r="D1258" s="969">
        <f>+[5]BS!Q1258</f>
        <v>678416.58999999985</v>
      </c>
      <c r="E1258" s="109"/>
      <c r="F1258" s="486"/>
      <c r="G1258" s="486"/>
      <c r="H1258" s="486">
        <f t="shared" si="99"/>
        <v>678416.58999999985</v>
      </c>
      <c r="I1258" s="486"/>
      <c r="J1258" s="109"/>
      <c r="K1258" s="486"/>
      <c r="L1258" s="486"/>
      <c r="M1258" s="486"/>
      <c r="N1258" s="1153">
        <f t="shared" si="96"/>
        <v>0</v>
      </c>
      <c r="O1258" s="1153">
        <f t="shared" si="97"/>
        <v>0</v>
      </c>
    </row>
    <row r="1259" spans="1:15" s="13" customFormat="1" outlineLevel="1">
      <c r="A1259" s="400">
        <v>1252</v>
      </c>
      <c r="B1259" s="397">
        <v>18900263</v>
      </c>
      <c r="C1259" s="109" t="s">
        <v>1882</v>
      </c>
      <c r="D1259" s="969">
        <f>+[5]BS!Q1259</f>
        <v>515540.5799999999</v>
      </c>
      <c r="E1259" s="109"/>
      <c r="F1259" s="486"/>
      <c r="G1259" s="486"/>
      <c r="H1259" s="486">
        <f t="shared" si="99"/>
        <v>515540.5799999999</v>
      </c>
      <c r="I1259" s="486"/>
      <c r="J1259" s="109"/>
      <c r="K1259" s="486"/>
      <c r="L1259" s="486"/>
      <c r="M1259" s="486"/>
      <c r="N1259" s="1153">
        <f t="shared" si="96"/>
        <v>0</v>
      </c>
      <c r="O1259" s="1153">
        <f t="shared" si="97"/>
        <v>0</v>
      </c>
    </row>
    <row r="1260" spans="1:15" s="13" customFormat="1" outlineLevel="1">
      <c r="A1260" s="400">
        <v>1253</v>
      </c>
      <c r="B1260" s="397">
        <v>18900273</v>
      </c>
      <c r="C1260" s="109" t="s">
        <v>802</v>
      </c>
      <c r="D1260" s="969">
        <f>+[5]BS!Q1260</f>
        <v>1578562.3599999996</v>
      </c>
      <c r="E1260" s="109"/>
      <c r="F1260" s="486"/>
      <c r="G1260" s="486"/>
      <c r="H1260" s="486">
        <f t="shared" si="99"/>
        <v>1578562.3599999996</v>
      </c>
      <c r="I1260" s="486"/>
      <c r="J1260" s="109"/>
      <c r="K1260" s="486"/>
      <c r="L1260" s="486"/>
      <c r="M1260" s="486"/>
      <c r="N1260" s="1153">
        <f t="shared" si="96"/>
        <v>0</v>
      </c>
      <c r="O1260" s="1153">
        <f t="shared" si="97"/>
        <v>0</v>
      </c>
    </row>
    <row r="1261" spans="1:15" s="13" customFormat="1" outlineLevel="1">
      <c r="A1261" s="400">
        <v>1254</v>
      </c>
      <c r="B1261" s="397">
        <v>18900283</v>
      </c>
      <c r="C1261" s="109" t="s">
        <v>555</v>
      </c>
      <c r="D1261" s="969">
        <f>+[5]BS!Q1261</f>
        <v>481776.15000000008</v>
      </c>
      <c r="E1261" s="109"/>
      <c r="F1261" s="486"/>
      <c r="G1261" s="486"/>
      <c r="H1261" s="486">
        <f t="shared" si="99"/>
        <v>481776.15000000008</v>
      </c>
      <c r="I1261" s="486"/>
      <c r="J1261" s="109"/>
      <c r="K1261" s="486"/>
      <c r="L1261" s="486"/>
      <c r="M1261" s="486"/>
      <c r="N1261" s="1153">
        <f t="shared" si="96"/>
        <v>0</v>
      </c>
      <c r="O1261" s="1153">
        <f t="shared" si="97"/>
        <v>0</v>
      </c>
    </row>
    <row r="1262" spans="1:15" s="13" customFormat="1" outlineLevel="1">
      <c r="A1262" s="400">
        <v>1255</v>
      </c>
      <c r="B1262" s="397">
        <v>18900293</v>
      </c>
      <c r="C1262" s="109" t="s">
        <v>403</v>
      </c>
      <c r="D1262" s="969">
        <f>+[5]BS!Q1262</f>
        <v>6561.39</v>
      </c>
      <c r="E1262" s="109"/>
      <c r="F1262" s="486"/>
      <c r="G1262" s="486"/>
      <c r="H1262" s="486">
        <f t="shared" si="99"/>
        <v>6561.39</v>
      </c>
      <c r="I1262" s="486"/>
      <c r="J1262" s="109"/>
      <c r="K1262" s="486"/>
      <c r="L1262" s="486"/>
      <c r="M1262" s="486"/>
      <c r="N1262" s="1153">
        <f t="shared" si="96"/>
        <v>0</v>
      </c>
      <c r="O1262" s="1153">
        <f t="shared" si="97"/>
        <v>0</v>
      </c>
    </row>
    <row r="1263" spans="1:15" s="13" customFormat="1" outlineLevel="1">
      <c r="A1263" s="400">
        <v>1256</v>
      </c>
      <c r="B1263" s="397">
        <v>18900303</v>
      </c>
      <c r="C1263" s="109" t="s">
        <v>812</v>
      </c>
      <c r="D1263" s="969">
        <f>+[5]BS!Q1263</f>
        <v>15308.85</v>
      </c>
      <c r="E1263" s="109"/>
      <c r="F1263" s="486"/>
      <c r="G1263" s="486"/>
      <c r="H1263" s="486">
        <f t="shared" si="99"/>
        <v>15308.85</v>
      </c>
      <c r="I1263" s="486"/>
      <c r="J1263" s="109"/>
      <c r="K1263" s="486"/>
      <c r="L1263" s="486"/>
      <c r="M1263" s="486"/>
      <c r="N1263" s="1153">
        <f t="shared" si="96"/>
        <v>0</v>
      </c>
      <c r="O1263" s="1153">
        <f t="shared" si="97"/>
        <v>0</v>
      </c>
    </row>
    <row r="1264" spans="1:15" s="13" customFormat="1" outlineLevel="1">
      <c r="A1264" s="400">
        <v>1257</v>
      </c>
      <c r="B1264" s="397">
        <v>18900313</v>
      </c>
      <c r="C1264" s="109" t="s">
        <v>1657</v>
      </c>
      <c r="D1264" s="969">
        <f>+[5]BS!Q1264</f>
        <v>0</v>
      </c>
      <c r="E1264" s="109"/>
      <c r="F1264" s="486"/>
      <c r="G1264" s="486"/>
      <c r="H1264" s="486">
        <f t="shared" si="99"/>
        <v>0</v>
      </c>
      <c r="I1264" s="486"/>
      <c r="J1264" s="109"/>
      <c r="K1264" s="486"/>
      <c r="L1264" s="486"/>
      <c r="M1264" s="486"/>
      <c r="N1264" s="1153">
        <f t="shared" si="96"/>
        <v>0</v>
      </c>
      <c r="O1264" s="1153">
        <f t="shared" si="97"/>
        <v>0</v>
      </c>
    </row>
    <row r="1265" spans="1:15" s="13" customFormat="1" outlineLevel="1">
      <c r="A1265" s="400">
        <v>1258</v>
      </c>
      <c r="B1265" s="397">
        <v>18900323</v>
      </c>
      <c r="C1265" s="109" t="s">
        <v>667</v>
      </c>
      <c r="D1265" s="969">
        <f>+[5]BS!Q1265</f>
        <v>400950.13999999996</v>
      </c>
      <c r="E1265" s="109"/>
      <c r="F1265" s="486"/>
      <c r="G1265" s="486"/>
      <c r="H1265" s="486">
        <f t="shared" si="99"/>
        <v>400950.13999999996</v>
      </c>
      <c r="I1265" s="486"/>
      <c r="J1265" s="109"/>
      <c r="K1265" s="486"/>
      <c r="L1265" s="486"/>
      <c r="M1265" s="486"/>
      <c r="N1265" s="1153">
        <f t="shared" si="96"/>
        <v>0</v>
      </c>
      <c r="O1265" s="1153">
        <f t="shared" si="97"/>
        <v>0</v>
      </c>
    </row>
    <row r="1266" spans="1:15" s="13" customFormat="1" outlineLevel="1">
      <c r="A1266" s="400">
        <v>1259</v>
      </c>
      <c r="B1266" s="397">
        <v>18900333</v>
      </c>
      <c r="C1266" s="109" t="s">
        <v>668</v>
      </c>
      <c r="D1266" s="969">
        <f>+[5]BS!Q1266</f>
        <v>0</v>
      </c>
      <c r="E1266" s="109"/>
      <c r="F1266" s="486"/>
      <c r="G1266" s="486"/>
      <c r="H1266" s="486">
        <f t="shared" si="99"/>
        <v>0</v>
      </c>
      <c r="I1266" s="486"/>
      <c r="J1266" s="109"/>
      <c r="K1266" s="486"/>
      <c r="L1266" s="486"/>
      <c r="M1266" s="486"/>
      <c r="N1266" s="1153">
        <f t="shared" si="96"/>
        <v>0</v>
      </c>
      <c r="O1266" s="1153">
        <f t="shared" si="97"/>
        <v>0</v>
      </c>
    </row>
    <row r="1267" spans="1:15" s="13" customFormat="1" outlineLevel="1">
      <c r="A1267" s="400">
        <v>1260</v>
      </c>
      <c r="B1267" s="397">
        <v>18900343</v>
      </c>
      <c r="C1267" s="109" t="s">
        <v>740</v>
      </c>
      <c r="D1267" s="969">
        <f>+[5]BS!Q1267</f>
        <v>0</v>
      </c>
      <c r="E1267" s="109"/>
      <c r="F1267" s="486"/>
      <c r="G1267" s="486"/>
      <c r="H1267" s="486">
        <f t="shared" si="99"/>
        <v>0</v>
      </c>
      <c r="I1267" s="486"/>
      <c r="J1267" s="109"/>
      <c r="K1267" s="486"/>
      <c r="L1267" s="486"/>
      <c r="M1267" s="486"/>
      <c r="N1267" s="1153">
        <f t="shared" si="96"/>
        <v>0</v>
      </c>
      <c r="O1267" s="1153">
        <f t="shared" si="97"/>
        <v>0</v>
      </c>
    </row>
    <row r="1268" spans="1:15" s="13" customFormat="1" outlineLevel="1">
      <c r="A1268" s="400">
        <v>1261</v>
      </c>
      <c r="B1268" s="397">
        <v>18900353</v>
      </c>
      <c r="C1268" s="109" t="s">
        <v>1040</v>
      </c>
      <c r="D1268" s="969">
        <f>+[5]BS!Q1268</f>
        <v>78145.17</v>
      </c>
      <c r="E1268" s="109"/>
      <c r="F1268" s="486"/>
      <c r="G1268" s="486"/>
      <c r="H1268" s="486">
        <f t="shared" si="99"/>
        <v>78145.17</v>
      </c>
      <c r="I1268" s="486"/>
      <c r="J1268" s="109"/>
      <c r="K1268" s="486"/>
      <c r="L1268" s="486"/>
      <c r="M1268" s="486"/>
      <c r="N1268" s="1153">
        <f t="shared" si="96"/>
        <v>0</v>
      </c>
      <c r="O1268" s="1153">
        <f t="shared" si="97"/>
        <v>0</v>
      </c>
    </row>
    <row r="1269" spans="1:15" s="13" customFormat="1" outlineLevel="1">
      <c r="A1269" s="400">
        <v>1262</v>
      </c>
      <c r="B1269" s="397">
        <v>18900363</v>
      </c>
      <c r="C1269" s="109" t="s">
        <v>334</v>
      </c>
      <c r="D1269" s="969">
        <f>+[5]BS!Q1269</f>
        <v>0</v>
      </c>
      <c r="E1269" s="109"/>
      <c r="F1269" s="486"/>
      <c r="G1269" s="486"/>
      <c r="H1269" s="486">
        <f t="shared" si="99"/>
        <v>0</v>
      </c>
      <c r="I1269" s="486"/>
      <c r="J1269" s="109"/>
      <c r="K1269" s="486"/>
      <c r="L1269" s="486"/>
      <c r="M1269" s="486"/>
      <c r="N1269" s="1153">
        <f t="shared" si="96"/>
        <v>0</v>
      </c>
      <c r="O1269" s="1153">
        <f t="shared" si="97"/>
        <v>0</v>
      </c>
    </row>
    <row r="1270" spans="1:15" s="13" customFormat="1" outlineLevel="1">
      <c r="A1270" s="400">
        <v>1263</v>
      </c>
      <c r="B1270" s="971">
        <v>18900373</v>
      </c>
      <c r="C1270" s="972" t="s">
        <v>309</v>
      </c>
      <c r="D1270" s="969">
        <f>+[5]BS!Q1270</f>
        <v>3989682.61</v>
      </c>
      <c r="E1270" s="109"/>
      <c r="F1270" s="486"/>
      <c r="G1270" s="486"/>
      <c r="H1270" s="486">
        <f t="shared" si="99"/>
        <v>3989682.61</v>
      </c>
      <c r="I1270" s="486"/>
      <c r="J1270" s="109"/>
      <c r="K1270" s="486"/>
      <c r="L1270" s="486"/>
      <c r="M1270" s="486"/>
      <c r="N1270" s="1153">
        <f t="shared" si="96"/>
        <v>0</v>
      </c>
      <c r="O1270" s="1153">
        <f t="shared" si="97"/>
        <v>0</v>
      </c>
    </row>
    <row r="1271" spans="1:15" s="13" customFormat="1" outlineLevel="1">
      <c r="A1271" s="400">
        <v>1264</v>
      </c>
      <c r="B1271" s="971">
        <v>18900383</v>
      </c>
      <c r="C1271" s="972" t="s">
        <v>1325</v>
      </c>
      <c r="D1271" s="969">
        <f>+[5]BS!Q1271</f>
        <v>222780.68999999994</v>
      </c>
      <c r="E1271" s="109"/>
      <c r="F1271" s="486"/>
      <c r="G1271" s="486"/>
      <c r="H1271" s="486">
        <f t="shared" si="99"/>
        <v>222780.68999999994</v>
      </c>
      <c r="I1271" s="486"/>
      <c r="J1271" s="109"/>
      <c r="K1271" s="486"/>
      <c r="L1271" s="486"/>
      <c r="M1271" s="486"/>
      <c r="N1271" s="1153">
        <f t="shared" si="96"/>
        <v>0</v>
      </c>
      <c r="O1271" s="1153">
        <f t="shared" si="97"/>
        <v>0</v>
      </c>
    </row>
    <row r="1272" spans="1:15" s="13" customFormat="1" outlineLevel="1">
      <c r="A1272" s="400">
        <v>1265</v>
      </c>
      <c r="B1272" s="971">
        <v>18900393</v>
      </c>
      <c r="C1272" s="972" t="s">
        <v>2415</v>
      </c>
      <c r="D1272" s="969">
        <f>+[5]BS!Q1272</f>
        <v>14251796.109999999</v>
      </c>
      <c r="E1272" s="109"/>
      <c r="F1272" s="486"/>
      <c r="G1272" s="486"/>
      <c r="H1272" s="486">
        <f t="shared" si="99"/>
        <v>14251796.109999999</v>
      </c>
      <c r="I1272" s="486"/>
      <c r="J1272" s="109"/>
      <c r="K1272" s="486"/>
      <c r="L1272" s="486"/>
      <c r="M1272" s="486"/>
      <c r="N1272" s="1153">
        <f t="shared" si="96"/>
        <v>0</v>
      </c>
      <c r="O1272" s="1153">
        <f t="shared" si="97"/>
        <v>0</v>
      </c>
    </row>
    <row r="1273" spans="1:15" s="13" customFormat="1" outlineLevel="1">
      <c r="A1273" s="400">
        <v>1266</v>
      </c>
      <c r="B1273" s="971">
        <v>18900403</v>
      </c>
      <c r="C1273" s="972" t="s">
        <v>2720</v>
      </c>
      <c r="D1273" s="969">
        <f>+[5]BS!Q1273</f>
        <v>116053.75</v>
      </c>
      <c r="E1273" s="109"/>
      <c r="F1273" s="486"/>
      <c r="G1273" s="486"/>
      <c r="H1273" s="486">
        <f t="shared" si="99"/>
        <v>116053.75</v>
      </c>
      <c r="I1273" s="486"/>
      <c r="J1273" s="109"/>
      <c r="K1273" s="486"/>
      <c r="L1273" s="486"/>
      <c r="M1273" s="486"/>
      <c r="N1273" s="1153">
        <f t="shared" si="96"/>
        <v>0</v>
      </c>
      <c r="O1273" s="1153">
        <f t="shared" si="97"/>
        <v>0</v>
      </c>
    </row>
    <row r="1274" spans="1:15" s="13" customFormat="1" outlineLevel="1">
      <c r="A1274" s="400">
        <v>1267</v>
      </c>
      <c r="B1274" s="971">
        <v>18900413</v>
      </c>
      <c r="C1274" s="972" t="s">
        <v>2724</v>
      </c>
      <c r="D1274" s="969">
        <f>+[5]BS!Q1274</f>
        <v>152441</v>
      </c>
      <c r="E1274" s="109"/>
      <c r="F1274" s="486"/>
      <c r="G1274" s="486"/>
      <c r="H1274" s="486">
        <f t="shared" si="99"/>
        <v>152441</v>
      </c>
      <c r="I1274" s="486"/>
      <c r="J1274" s="109"/>
      <c r="K1274" s="486"/>
      <c r="L1274" s="486"/>
      <c r="M1274" s="486"/>
      <c r="N1274" s="1153">
        <f t="shared" si="96"/>
        <v>0</v>
      </c>
      <c r="O1274" s="1153">
        <f t="shared" si="97"/>
        <v>0</v>
      </c>
    </row>
    <row r="1275" spans="1:15" s="13" customFormat="1" outlineLevel="1">
      <c r="A1275" s="400">
        <v>1268</v>
      </c>
      <c r="B1275" s="971">
        <v>18900423</v>
      </c>
      <c r="C1275" s="972" t="s">
        <v>2721</v>
      </c>
      <c r="D1275" s="969">
        <f>+[5]BS!Q1275</f>
        <v>607622.73</v>
      </c>
      <c r="E1275" s="109"/>
      <c r="F1275" s="486"/>
      <c r="G1275" s="486"/>
      <c r="H1275" s="486">
        <f t="shared" si="99"/>
        <v>607622.73</v>
      </c>
      <c r="I1275" s="486"/>
      <c r="J1275" s="109"/>
      <c r="K1275" s="486"/>
      <c r="L1275" s="486"/>
      <c r="M1275" s="486"/>
      <c r="N1275" s="1153">
        <f t="shared" si="96"/>
        <v>0</v>
      </c>
      <c r="O1275" s="1153">
        <f t="shared" si="97"/>
        <v>0</v>
      </c>
    </row>
    <row r="1276" spans="1:15" s="13" customFormat="1" outlineLevel="1">
      <c r="A1276" s="400">
        <v>1269</v>
      </c>
      <c r="B1276" s="971">
        <v>18900433</v>
      </c>
      <c r="C1276" s="972" t="s">
        <v>2833</v>
      </c>
      <c r="D1276" s="969">
        <f>+[5]BS!Q1276</f>
        <v>4462004.3500000006</v>
      </c>
      <c r="E1276" s="109"/>
      <c r="F1276" s="486"/>
      <c r="G1276" s="486"/>
      <c r="H1276" s="486">
        <f t="shared" si="99"/>
        <v>4462004.3500000006</v>
      </c>
      <c r="I1276" s="486"/>
      <c r="J1276" s="109"/>
      <c r="K1276" s="486"/>
      <c r="L1276" s="486"/>
      <c r="M1276" s="486"/>
      <c r="N1276" s="1153">
        <f t="shared" si="96"/>
        <v>0</v>
      </c>
      <c r="O1276" s="1153">
        <f t="shared" si="97"/>
        <v>0</v>
      </c>
    </row>
    <row r="1277" spans="1:15" s="13" customFormat="1" outlineLevel="1">
      <c r="A1277" s="400">
        <v>1270</v>
      </c>
      <c r="B1277" s="971">
        <v>18900443</v>
      </c>
      <c r="C1277" s="972" t="s">
        <v>3056</v>
      </c>
      <c r="D1277" s="969">
        <f>+[5]BS!Q1277</f>
        <v>84548.57</v>
      </c>
      <c r="E1277" s="109"/>
      <c r="F1277" s="486"/>
      <c r="G1277" s="486"/>
      <c r="H1277" s="486">
        <f t="shared" si="99"/>
        <v>84548.57</v>
      </c>
      <c r="I1277" s="486"/>
      <c r="J1277" s="109"/>
      <c r="K1277" s="486"/>
      <c r="L1277" s="486"/>
      <c r="M1277" s="486"/>
      <c r="N1277" s="1153">
        <f t="shared" si="96"/>
        <v>0</v>
      </c>
      <c r="O1277" s="1153">
        <f t="shared" si="97"/>
        <v>0</v>
      </c>
    </row>
    <row r="1278" spans="1:15" s="13" customFormat="1" outlineLevel="1">
      <c r="A1278" s="400">
        <v>1271</v>
      </c>
      <c r="B1278" s="971">
        <v>18900451</v>
      </c>
      <c r="C1278" s="972" t="s">
        <v>3114</v>
      </c>
      <c r="D1278" s="969">
        <f>+[5]BS!Q1278</f>
        <v>28674.25</v>
      </c>
      <c r="E1278" s="109"/>
      <c r="F1278" s="486"/>
      <c r="G1278" s="486"/>
      <c r="H1278" s="486">
        <f t="shared" si="99"/>
        <v>28674.25</v>
      </c>
      <c r="I1278" s="486"/>
      <c r="J1278" s="109"/>
      <c r="K1278" s="486"/>
      <c r="L1278" s="486"/>
      <c r="M1278" s="486"/>
      <c r="N1278" s="1153">
        <f t="shared" si="96"/>
        <v>0</v>
      </c>
      <c r="O1278" s="1153">
        <f t="shared" si="97"/>
        <v>0</v>
      </c>
    </row>
    <row r="1279" spans="1:15" s="13" customFormat="1" outlineLevel="1">
      <c r="A1279" s="400">
        <v>1272</v>
      </c>
      <c r="B1279" s="971">
        <v>18900452</v>
      </c>
      <c r="C1279" s="972" t="s">
        <v>3115</v>
      </c>
      <c r="D1279" s="969">
        <f>+[5]BS!Q1279</f>
        <v>17574.5</v>
      </c>
      <c r="E1279" s="109"/>
      <c r="F1279" s="486"/>
      <c r="G1279" s="486"/>
      <c r="H1279" s="486">
        <f t="shared" si="99"/>
        <v>17574.5</v>
      </c>
      <c r="I1279" s="486"/>
      <c r="J1279" s="109"/>
      <c r="K1279" s="486"/>
      <c r="L1279" s="486"/>
      <c r="M1279" s="486"/>
      <c r="N1279" s="1153">
        <f t="shared" si="96"/>
        <v>0</v>
      </c>
      <c r="O1279" s="1153">
        <f t="shared" si="97"/>
        <v>0</v>
      </c>
    </row>
    <row r="1280" spans="1:15" s="13" customFormat="1" outlineLevel="1">
      <c r="A1280" s="400">
        <v>1273</v>
      </c>
      <c r="B1280" s="971">
        <v>18900453</v>
      </c>
      <c r="C1280" s="972" t="s">
        <v>3057</v>
      </c>
      <c r="D1280" s="969">
        <f>+[5]BS!Q1280</f>
        <v>0</v>
      </c>
      <c r="E1280" s="109"/>
      <c r="F1280" s="486"/>
      <c r="G1280" s="486"/>
      <c r="H1280" s="486">
        <f t="shared" si="99"/>
        <v>0</v>
      </c>
      <c r="I1280" s="486"/>
      <c r="J1280" s="109"/>
      <c r="K1280" s="486"/>
      <c r="L1280" s="486"/>
      <c r="M1280" s="486"/>
      <c r="N1280" s="1153">
        <f t="shared" si="96"/>
        <v>0</v>
      </c>
      <c r="O1280" s="1153">
        <f t="shared" si="97"/>
        <v>0</v>
      </c>
    </row>
    <row r="1281" spans="1:15" s="13" customFormat="1" outlineLevel="1">
      <c r="A1281" s="400">
        <v>1274</v>
      </c>
      <c r="B1281" s="971">
        <v>18900533</v>
      </c>
      <c r="C1281" s="972" t="s">
        <v>2834</v>
      </c>
      <c r="D1281" s="969">
        <f>+[5]BS!Q1281</f>
        <v>754087.37</v>
      </c>
      <c r="E1281" s="109"/>
      <c r="F1281" s="486"/>
      <c r="G1281" s="486"/>
      <c r="H1281" s="486">
        <f t="shared" si="99"/>
        <v>754087.37</v>
      </c>
      <c r="I1281" s="486"/>
      <c r="J1281" s="109"/>
      <c r="K1281" s="486"/>
      <c r="L1281" s="486"/>
      <c r="M1281" s="486"/>
      <c r="N1281" s="1153">
        <f t="shared" si="96"/>
        <v>0</v>
      </c>
      <c r="O1281" s="1153">
        <f t="shared" si="97"/>
        <v>0</v>
      </c>
    </row>
    <row r="1282" spans="1:15" s="13" customFormat="1" outlineLevel="1">
      <c r="A1282" s="400">
        <v>1275</v>
      </c>
      <c r="B1282" s="397">
        <v>19000003</v>
      </c>
      <c r="C1282" s="109" t="s">
        <v>129</v>
      </c>
      <c r="D1282" s="969">
        <f>+[5]BS!Q1282</f>
        <v>2997308.4145833333</v>
      </c>
      <c r="E1282" s="109"/>
      <c r="F1282" s="486">
        <f>+D1282</f>
        <v>2997308.4145833333</v>
      </c>
      <c r="G1282" s="486"/>
      <c r="H1282" s="486"/>
      <c r="I1282" s="486"/>
      <c r="J1282" s="109"/>
      <c r="K1282" s="486"/>
      <c r="L1282" s="486"/>
      <c r="M1282" s="486"/>
      <c r="N1282" s="1153">
        <f t="shared" si="96"/>
        <v>0</v>
      </c>
      <c r="O1282" s="1153">
        <f t="shared" si="97"/>
        <v>0</v>
      </c>
    </row>
    <row r="1283" spans="1:15" s="13" customFormat="1" outlineLevel="1">
      <c r="A1283" s="400">
        <v>1276</v>
      </c>
      <c r="B1283" s="397">
        <v>19000011</v>
      </c>
      <c r="C1283" s="109" t="s">
        <v>162</v>
      </c>
      <c r="D1283" s="969">
        <f>+[5]BS!Q1283</f>
        <v>0</v>
      </c>
      <c r="E1283" s="109"/>
      <c r="F1283" s="486"/>
      <c r="G1283" s="486"/>
      <c r="H1283" s="486"/>
      <c r="I1283" s="486"/>
      <c r="J1283" s="109"/>
      <c r="K1283" s="486"/>
      <c r="L1283" s="486"/>
      <c r="M1283" s="486"/>
      <c r="N1283" s="1153">
        <f t="shared" si="96"/>
        <v>0</v>
      </c>
      <c r="O1283" s="1153">
        <f t="shared" si="97"/>
        <v>0</v>
      </c>
    </row>
    <row r="1284" spans="1:15" s="13" customFormat="1" outlineLevel="1">
      <c r="A1284" s="400">
        <v>1277</v>
      </c>
      <c r="B1284" s="397">
        <v>19000012</v>
      </c>
      <c r="C1284" s="109" t="s">
        <v>3264</v>
      </c>
      <c r="D1284" s="969">
        <f>+[5]BS!Q1284</f>
        <v>0</v>
      </c>
      <c r="E1284" s="109"/>
      <c r="F1284" s="486"/>
      <c r="G1284" s="486"/>
      <c r="H1284" s="486"/>
      <c r="I1284" s="486"/>
      <c r="J1284" s="109"/>
      <c r="K1284" s="486"/>
      <c r="L1284" s="486"/>
      <c r="M1284" s="486"/>
      <c r="N1284" s="1153">
        <f t="shared" si="96"/>
        <v>0</v>
      </c>
      <c r="O1284" s="1153">
        <f t="shared" si="97"/>
        <v>0</v>
      </c>
    </row>
    <row r="1285" spans="1:15" s="13" customFormat="1" outlineLevel="1">
      <c r="A1285" s="400">
        <v>1278</v>
      </c>
      <c r="B1285" s="397">
        <v>19000013</v>
      </c>
      <c r="C1285" s="109" t="s">
        <v>762</v>
      </c>
      <c r="D1285" s="969">
        <f>+[5]BS!Q1285</f>
        <v>2806625.5658333325</v>
      </c>
      <c r="E1285" s="109"/>
      <c r="F1285" s="486"/>
      <c r="G1285" s="486"/>
      <c r="H1285" s="486"/>
      <c r="I1285" s="486">
        <f t="shared" ref="I1285:I1292" si="100">+D1285</f>
        <v>2806625.5658333325</v>
      </c>
      <c r="J1285" s="109"/>
      <c r="K1285" s="486"/>
      <c r="L1285" s="486"/>
      <c r="M1285" s="486">
        <f>I1285</f>
        <v>2806625.5658333325</v>
      </c>
      <c r="N1285" s="1153">
        <f t="shared" si="96"/>
        <v>2806625.5658333325</v>
      </c>
      <c r="O1285" s="1153">
        <f t="shared" si="97"/>
        <v>0</v>
      </c>
    </row>
    <row r="1286" spans="1:15" s="13" customFormat="1" outlineLevel="1">
      <c r="A1286" s="400">
        <v>1279</v>
      </c>
      <c r="B1286" s="397">
        <v>19000021</v>
      </c>
      <c r="C1286" s="109" t="s">
        <v>163</v>
      </c>
      <c r="D1286" s="969">
        <f>+[5]BS!Q1286</f>
        <v>0</v>
      </c>
      <c r="E1286" s="109"/>
      <c r="F1286" s="486"/>
      <c r="G1286" s="486"/>
      <c r="H1286" s="486"/>
      <c r="I1286" s="486">
        <f t="shared" si="100"/>
        <v>0</v>
      </c>
      <c r="J1286" s="109"/>
      <c r="K1286" s="486"/>
      <c r="L1286" s="486"/>
      <c r="M1286" s="486">
        <f t="shared" ref="M1286:M1291" si="101">I1286</f>
        <v>0</v>
      </c>
      <c r="N1286" s="1153">
        <f t="shared" si="96"/>
        <v>0</v>
      </c>
      <c r="O1286" s="1153">
        <f t="shared" si="97"/>
        <v>0</v>
      </c>
    </row>
    <row r="1287" spans="1:15" s="13" customFormat="1" outlineLevel="1">
      <c r="A1287" s="400">
        <v>1280</v>
      </c>
      <c r="B1287" s="397">
        <v>19000022</v>
      </c>
      <c r="C1287" s="109" t="s">
        <v>3265</v>
      </c>
      <c r="D1287" s="969">
        <f>+[5]BS!Q1287</f>
        <v>0</v>
      </c>
      <c r="E1287" s="109"/>
      <c r="F1287" s="486"/>
      <c r="G1287" s="486"/>
      <c r="H1287" s="486"/>
      <c r="I1287" s="486">
        <f t="shared" si="100"/>
        <v>0</v>
      </c>
      <c r="J1287" s="109"/>
      <c r="K1287" s="486"/>
      <c r="L1287" s="486"/>
      <c r="M1287" s="486">
        <f t="shared" si="101"/>
        <v>0</v>
      </c>
      <c r="N1287" s="1153">
        <f t="shared" si="96"/>
        <v>0</v>
      </c>
      <c r="O1287" s="1153">
        <f t="shared" si="97"/>
        <v>0</v>
      </c>
    </row>
    <row r="1288" spans="1:15" s="13" customFormat="1" outlineLevel="1">
      <c r="A1288" s="400">
        <v>1281</v>
      </c>
      <c r="B1288" s="397">
        <v>19000023</v>
      </c>
      <c r="C1288" s="1154" t="s">
        <v>3266</v>
      </c>
      <c r="D1288" s="969">
        <f>+[5]BS!Q1288</f>
        <v>0</v>
      </c>
      <c r="E1288" s="109"/>
      <c r="F1288" s="486"/>
      <c r="G1288" s="486"/>
      <c r="H1288" s="486"/>
      <c r="I1288" s="486">
        <f t="shared" si="100"/>
        <v>0</v>
      </c>
      <c r="J1288" s="109"/>
      <c r="K1288" s="486"/>
      <c r="L1288" s="486"/>
      <c r="M1288" s="486">
        <f t="shared" si="101"/>
        <v>0</v>
      </c>
      <c r="N1288" s="1153">
        <f t="shared" si="96"/>
        <v>0</v>
      </c>
      <c r="O1288" s="1153">
        <f t="shared" si="97"/>
        <v>0</v>
      </c>
    </row>
    <row r="1289" spans="1:15" s="13" customFormat="1" outlineLevel="1">
      <c r="A1289" s="400">
        <v>1282</v>
      </c>
      <c r="B1289" s="397">
        <v>19000032</v>
      </c>
      <c r="C1289" s="109" t="s">
        <v>1826</v>
      </c>
      <c r="D1289" s="969">
        <f>+[5]BS!Q1289</f>
        <v>13903296.414166667</v>
      </c>
      <c r="E1289" s="109"/>
      <c r="F1289" s="486"/>
      <c r="G1289" s="486"/>
      <c r="H1289" s="486"/>
      <c r="I1289" s="486">
        <f t="shared" si="100"/>
        <v>13903296.414166667</v>
      </c>
      <c r="J1289" s="109"/>
      <c r="K1289" s="486"/>
      <c r="L1289" s="486"/>
      <c r="M1289" s="486">
        <f t="shared" si="101"/>
        <v>13903296.414166667</v>
      </c>
      <c r="N1289" s="1153">
        <f t="shared" ref="N1289:N1352" si="102">SUM(K1289:M1289)</f>
        <v>13903296.414166667</v>
      </c>
      <c r="O1289" s="1153">
        <f t="shared" ref="O1289:O1352" si="103">N1289-I1289</f>
        <v>0</v>
      </c>
    </row>
    <row r="1290" spans="1:15" s="13" customFormat="1" outlineLevel="1">
      <c r="A1290" s="400">
        <v>1283</v>
      </c>
      <c r="B1290" s="397">
        <v>19000033</v>
      </c>
      <c r="C1290" s="109" t="s">
        <v>850</v>
      </c>
      <c r="D1290" s="969">
        <f>+[5]BS!Q1290</f>
        <v>0</v>
      </c>
      <c r="E1290" s="109"/>
      <c r="F1290" s="486"/>
      <c r="G1290" s="486"/>
      <c r="H1290" s="486"/>
      <c r="I1290" s="486">
        <f t="shared" si="100"/>
        <v>0</v>
      </c>
      <c r="J1290" s="109"/>
      <c r="K1290" s="486"/>
      <c r="L1290" s="486"/>
      <c r="M1290" s="486">
        <f t="shared" si="101"/>
        <v>0</v>
      </c>
      <c r="N1290" s="1153">
        <f t="shared" si="102"/>
        <v>0</v>
      </c>
      <c r="O1290" s="1153">
        <f t="shared" si="103"/>
        <v>0</v>
      </c>
    </row>
    <row r="1291" spans="1:15" s="13" customFormat="1" outlineLevel="1">
      <c r="A1291" s="400">
        <v>1284</v>
      </c>
      <c r="B1291" s="397">
        <v>19000041</v>
      </c>
      <c r="C1291" s="109" t="s">
        <v>3267</v>
      </c>
      <c r="D1291" s="969">
        <f>+[5]BS!Q1291</f>
        <v>0</v>
      </c>
      <c r="E1291" s="109"/>
      <c r="F1291" s="486"/>
      <c r="G1291" s="486"/>
      <c r="H1291" s="486"/>
      <c r="I1291" s="486">
        <f t="shared" si="100"/>
        <v>0</v>
      </c>
      <c r="J1291" s="109"/>
      <c r="K1291" s="486"/>
      <c r="L1291" s="486"/>
      <c r="M1291" s="486">
        <f t="shared" si="101"/>
        <v>0</v>
      </c>
      <c r="N1291" s="1153">
        <f t="shared" si="102"/>
        <v>0</v>
      </c>
      <c r="O1291" s="1153">
        <f t="shared" si="103"/>
        <v>0</v>
      </c>
    </row>
    <row r="1292" spans="1:15" s="13" customFormat="1" outlineLevel="1">
      <c r="A1292" s="400">
        <v>1285</v>
      </c>
      <c r="B1292" s="397">
        <v>19000042</v>
      </c>
      <c r="C1292" s="109" t="s">
        <v>1863</v>
      </c>
      <c r="D1292" s="969">
        <f>+[5]BS!Q1292</f>
        <v>4336291.5770833334</v>
      </c>
      <c r="E1292" s="109"/>
      <c r="F1292" s="486"/>
      <c r="G1292" s="486"/>
      <c r="H1292" s="486"/>
      <c r="I1292" s="486">
        <f t="shared" si="100"/>
        <v>4336291.5770833334</v>
      </c>
      <c r="J1292" s="109"/>
      <c r="K1292" s="486"/>
      <c r="L1292" s="486"/>
      <c r="M1292" s="486">
        <f>I1292</f>
        <v>4336291.5770833334</v>
      </c>
      <c r="N1292" s="1153">
        <f t="shared" si="102"/>
        <v>4336291.5770833334</v>
      </c>
      <c r="O1292" s="1153">
        <f t="shared" si="103"/>
        <v>0</v>
      </c>
    </row>
    <row r="1293" spans="1:15" s="13" customFormat="1" outlineLevel="1">
      <c r="A1293" s="400">
        <v>1286</v>
      </c>
      <c r="B1293" s="397">
        <v>19000043</v>
      </c>
      <c r="C1293" s="109" t="s">
        <v>8</v>
      </c>
      <c r="D1293" s="969">
        <f>+[5]BS!Q1293</f>
        <v>7895773.2399999993</v>
      </c>
      <c r="E1293" s="109"/>
      <c r="F1293" s="486"/>
      <c r="G1293" s="486"/>
      <c r="H1293" s="486">
        <f>+D1293</f>
        <v>7895773.2399999993</v>
      </c>
      <c r="I1293" s="486"/>
      <c r="J1293" s="109"/>
      <c r="K1293" s="486"/>
      <c r="L1293" s="486"/>
      <c r="M1293" s="486"/>
      <c r="N1293" s="1153">
        <f t="shared" si="102"/>
        <v>0</v>
      </c>
      <c r="O1293" s="1153">
        <f t="shared" si="103"/>
        <v>0</v>
      </c>
    </row>
    <row r="1294" spans="1:15" s="13" customFormat="1" outlineLevel="1">
      <c r="A1294" s="400">
        <v>1287</v>
      </c>
      <c r="B1294" s="397">
        <v>19000051</v>
      </c>
      <c r="C1294" s="109" t="s">
        <v>3268</v>
      </c>
      <c r="D1294" s="969">
        <f>+[5]BS!Q1294</f>
        <v>0</v>
      </c>
      <c r="E1294" s="109"/>
      <c r="F1294" s="486"/>
      <c r="G1294" s="486"/>
      <c r="H1294" s="486"/>
      <c r="I1294" s="486"/>
      <c r="J1294" s="109"/>
      <c r="K1294" s="486"/>
      <c r="L1294" s="486"/>
      <c r="M1294" s="486"/>
      <c r="N1294" s="1153">
        <f t="shared" si="102"/>
        <v>0</v>
      </c>
      <c r="O1294" s="1153">
        <f t="shared" si="103"/>
        <v>0</v>
      </c>
    </row>
    <row r="1295" spans="1:15" s="13" customFormat="1" outlineLevel="1">
      <c r="A1295" s="400">
        <v>1288</v>
      </c>
      <c r="B1295" s="397">
        <v>19000052</v>
      </c>
      <c r="C1295" s="109" t="s">
        <v>851</v>
      </c>
      <c r="D1295" s="969">
        <f>+[5]BS!Q1295</f>
        <v>0</v>
      </c>
      <c r="E1295" s="109"/>
      <c r="F1295" s="486"/>
      <c r="G1295" s="486"/>
      <c r="H1295" s="486"/>
      <c r="I1295" s="486"/>
      <c r="J1295" s="109"/>
      <c r="K1295" s="486"/>
      <c r="L1295" s="486"/>
      <c r="M1295" s="486"/>
      <c r="N1295" s="1153">
        <f t="shared" si="102"/>
        <v>0</v>
      </c>
      <c r="O1295" s="1153">
        <f t="shared" si="103"/>
        <v>0</v>
      </c>
    </row>
    <row r="1296" spans="1:15" s="13" customFormat="1" outlineLevel="1">
      <c r="A1296" s="400">
        <v>1289</v>
      </c>
      <c r="B1296" s="397">
        <v>19000053</v>
      </c>
      <c r="C1296" s="321" t="s">
        <v>355</v>
      </c>
      <c r="D1296" s="969">
        <f>+[5]BS!Q1296</f>
        <v>0</v>
      </c>
      <c r="E1296" s="109"/>
      <c r="F1296" s="486"/>
      <c r="G1296" s="486"/>
      <c r="H1296" s="486"/>
      <c r="I1296" s="486"/>
      <c r="J1296" s="109"/>
      <c r="K1296" s="486"/>
      <c r="L1296" s="486"/>
      <c r="M1296" s="486"/>
      <c r="N1296" s="1153">
        <f t="shared" si="102"/>
        <v>0</v>
      </c>
      <c r="O1296" s="1153">
        <f t="shared" si="103"/>
        <v>0</v>
      </c>
    </row>
    <row r="1297" spans="1:15" s="13" customFormat="1" outlineLevel="1">
      <c r="A1297" s="400">
        <v>1290</v>
      </c>
      <c r="B1297" s="397">
        <v>19000061</v>
      </c>
      <c r="C1297" s="109" t="s">
        <v>3269</v>
      </c>
      <c r="D1297" s="969">
        <f>+[5]BS!Q1297</f>
        <v>0</v>
      </c>
      <c r="E1297" s="109"/>
      <c r="F1297" s="486"/>
      <c r="G1297" s="486"/>
      <c r="H1297" s="486"/>
      <c r="I1297" s="486"/>
      <c r="J1297" s="109"/>
      <c r="K1297" s="486"/>
      <c r="L1297" s="486"/>
      <c r="M1297" s="486"/>
      <c r="N1297" s="1153">
        <f t="shared" si="102"/>
        <v>0</v>
      </c>
      <c r="O1297" s="1153">
        <f t="shared" si="103"/>
        <v>0</v>
      </c>
    </row>
    <row r="1298" spans="1:15" s="13" customFormat="1" outlineLevel="1">
      <c r="A1298" s="400">
        <v>1291</v>
      </c>
      <c r="B1298" s="397">
        <v>19000062</v>
      </c>
      <c r="C1298" s="109" t="s">
        <v>352</v>
      </c>
      <c r="D1298" s="969">
        <f>+[5]BS!Q1298</f>
        <v>0</v>
      </c>
      <c r="E1298" s="109"/>
      <c r="F1298" s="486"/>
      <c r="G1298" s="486"/>
      <c r="H1298" s="486"/>
      <c r="I1298" s="486"/>
      <c r="J1298" s="109"/>
      <c r="K1298" s="486"/>
      <c r="L1298" s="486"/>
      <c r="M1298" s="486"/>
      <c r="N1298" s="1153">
        <f t="shared" si="102"/>
        <v>0</v>
      </c>
      <c r="O1298" s="1153">
        <f t="shared" si="103"/>
        <v>0</v>
      </c>
    </row>
    <row r="1299" spans="1:15" s="13" customFormat="1" outlineLevel="1">
      <c r="A1299" s="400">
        <v>1292</v>
      </c>
      <c r="B1299" s="566">
        <v>19000072</v>
      </c>
      <c r="C1299" s="109" t="s">
        <v>1213</v>
      </c>
      <c r="D1299" s="969">
        <f>+[5]BS!Q1299</f>
        <v>0</v>
      </c>
      <c r="E1299" s="109"/>
      <c r="F1299" s="486"/>
      <c r="G1299" s="486"/>
      <c r="H1299" s="486"/>
      <c r="I1299" s="486"/>
      <c r="J1299" s="109"/>
      <c r="K1299" s="486"/>
      <c r="L1299" s="486"/>
      <c r="M1299" s="486"/>
      <c r="N1299" s="1153">
        <f t="shared" si="102"/>
        <v>0</v>
      </c>
      <c r="O1299" s="1153">
        <f t="shared" si="103"/>
        <v>0</v>
      </c>
    </row>
    <row r="1300" spans="1:15" s="13" customFormat="1" outlineLevel="1">
      <c r="A1300" s="400">
        <v>1293</v>
      </c>
      <c r="B1300" s="397">
        <v>19000073</v>
      </c>
      <c r="C1300" s="109" t="s">
        <v>1179</v>
      </c>
      <c r="D1300" s="969">
        <f>+[5]BS!Q1300</f>
        <v>0</v>
      </c>
      <c r="E1300" s="109"/>
      <c r="F1300" s="486"/>
      <c r="G1300" s="486"/>
      <c r="H1300" s="486"/>
      <c r="I1300" s="486"/>
      <c r="J1300" s="109"/>
      <c r="K1300" s="486"/>
      <c r="L1300" s="486"/>
      <c r="M1300" s="486"/>
      <c r="N1300" s="1153">
        <f t="shared" si="102"/>
        <v>0</v>
      </c>
      <c r="O1300" s="1153">
        <f t="shared" si="103"/>
        <v>0</v>
      </c>
    </row>
    <row r="1301" spans="1:15" s="13" customFormat="1" outlineLevel="1">
      <c r="A1301" s="400">
        <v>1294</v>
      </c>
      <c r="B1301" s="397">
        <v>19000081</v>
      </c>
      <c r="C1301" s="109" t="s">
        <v>1746</v>
      </c>
      <c r="D1301" s="969">
        <f>+[5]BS!Q1301</f>
        <v>24804694.251249999</v>
      </c>
      <c r="E1301" s="109"/>
      <c r="F1301" s="486"/>
      <c r="G1301" s="486"/>
      <c r="H1301" s="486"/>
      <c r="I1301" s="486">
        <f>+D1301</f>
        <v>24804694.251249999</v>
      </c>
      <c r="J1301" s="109"/>
      <c r="K1301" s="486"/>
      <c r="L1301" s="486"/>
      <c r="M1301" s="486">
        <f>I1301</f>
        <v>24804694.251249999</v>
      </c>
      <c r="N1301" s="1153">
        <f t="shared" si="102"/>
        <v>24804694.251249999</v>
      </c>
      <c r="O1301" s="1153">
        <f t="shared" si="103"/>
        <v>0</v>
      </c>
    </row>
    <row r="1302" spans="1:15" s="13" customFormat="1" outlineLevel="1">
      <c r="A1302" s="400">
        <v>1295</v>
      </c>
      <c r="B1302" s="566">
        <v>19000082</v>
      </c>
      <c r="C1302" s="109" t="s">
        <v>1214</v>
      </c>
      <c r="D1302" s="969">
        <f>+[5]BS!Q1302</f>
        <v>0</v>
      </c>
      <c r="E1302" s="109"/>
      <c r="F1302" s="486"/>
      <c r="G1302" s="486"/>
      <c r="H1302" s="486"/>
      <c r="I1302" s="486"/>
      <c r="J1302" s="109"/>
      <c r="K1302" s="486"/>
      <c r="L1302" s="486"/>
      <c r="M1302" s="486"/>
      <c r="N1302" s="1153">
        <f t="shared" si="102"/>
        <v>0</v>
      </c>
      <c r="O1302" s="1153">
        <f t="shared" si="103"/>
        <v>0</v>
      </c>
    </row>
    <row r="1303" spans="1:15" s="13" customFormat="1" outlineLevel="1">
      <c r="A1303" s="400">
        <v>1296</v>
      </c>
      <c r="B1303" s="397">
        <v>19000083</v>
      </c>
      <c r="C1303" s="109" t="s">
        <v>3270</v>
      </c>
      <c r="D1303" s="969">
        <f>+[5]BS!Q1303</f>
        <v>0</v>
      </c>
      <c r="E1303" s="109"/>
      <c r="F1303" s="486"/>
      <c r="G1303" s="486"/>
      <c r="H1303" s="486"/>
      <c r="I1303" s="486"/>
      <c r="J1303" s="109"/>
      <c r="K1303" s="486"/>
      <c r="L1303" s="486"/>
      <c r="M1303" s="486"/>
      <c r="N1303" s="1153">
        <f t="shared" si="102"/>
        <v>0</v>
      </c>
      <c r="O1303" s="1153">
        <f t="shared" si="103"/>
        <v>0</v>
      </c>
    </row>
    <row r="1304" spans="1:15" s="13" customFormat="1" outlineLevel="1">
      <c r="A1304" s="400">
        <v>1297</v>
      </c>
      <c r="B1304" s="397">
        <v>19000091</v>
      </c>
      <c r="C1304" s="109" t="s">
        <v>702</v>
      </c>
      <c r="D1304" s="969">
        <f>+[5]BS!Q1304</f>
        <v>7692245.2570833312</v>
      </c>
      <c r="E1304" s="109"/>
      <c r="F1304" s="486"/>
      <c r="G1304" s="486"/>
      <c r="H1304" s="486"/>
      <c r="I1304" s="486">
        <f>+D1304</f>
        <v>7692245.2570833312</v>
      </c>
      <c r="J1304" s="109"/>
      <c r="K1304" s="486"/>
      <c r="L1304" s="486"/>
      <c r="M1304" s="486">
        <f>I1304</f>
        <v>7692245.2570833312</v>
      </c>
      <c r="N1304" s="1153">
        <f t="shared" si="102"/>
        <v>7692245.2570833312</v>
      </c>
      <c r="O1304" s="1153">
        <f t="shared" si="103"/>
        <v>0</v>
      </c>
    </row>
    <row r="1305" spans="1:15" s="13" customFormat="1" outlineLevel="1">
      <c r="A1305" s="400">
        <v>1298</v>
      </c>
      <c r="B1305" s="566">
        <v>19000092</v>
      </c>
      <c r="C1305" s="109" t="s">
        <v>1215</v>
      </c>
      <c r="D1305" s="969">
        <f>+[5]BS!Q1305</f>
        <v>0</v>
      </c>
      <c r="E1305" s="109"/>
      <c r="F1305" s="486"/>
      <c r="G1305" s="486"/>
      <c r="H1305" s="486"/>
      <c r="I1305" s="486"/>
      <c r="J1305" s="109"/>
      <c r="K1305" s="486"/>
      <c r="L1305" s="486"/>
      <c r="M1305" s="486"/>
      <c r="N1305" s="1153">
        <f t="shared" si="102"/>
        <v>0</v>
      </c>
      <c r="O1305" s="1153">
        <f t="shared" si="103"/>
        <v>0</v>
      </c>
    </row>
    <row r="1306" spans="1:15" s="13" customFormat="1" outlineLevel="1">
      <c r="A1306" s="400">
        <v>1299</v>
      </c>
      <c r="B1306" s="397">
        <v>19000093</v>
      </c>
      <c r="C1306" s="109" t="s">
        <v>3271</v>
      </c>
      <c r="D1306" s="969">
        <f>+[5]BS!Q1306</f>
        <v>4922040.3987499997</v>
      </c>
      <c r="E1306" s="109"/>
      <c r="F1306" s="486">
        <f>+D1306</f>
        <v>4922040.3987499997</v>
      </c>
      <c r="G1306" s="486"/>
      <c r="H1306" s="486"/>
      <c r="I1306" s="486"/>
      <c r="J1306" s="109"/>
      <c r="K1306" s="486"/>
      <c r="L1306" s="486"/>
      <c r="M1306" s="486"/>
      <c r="N1306" s="1153">
        <f t="shared" si="102"/>
        <v>0</v>
      </c>
      <c r="O1306" s="1153">
        <f t="shared" si="103"/>
        <v>0</v>
      </c>
    </row>
    <row r="1307" spans="1:15" s="13" customFormat="1" outlineLevel="1">
      <c r="A1307" s="400">
        <v>1300</v>
      </c>
      <c r="B1307" s="397">
        <v>19000103</v>
      </c>
      <c r="C1307" s="109" t="s">
        <v>2502</v>
      </c>
      <c r="D1307" s="969">
        <f>+[5]BS!Q1307</f>
        <v>1083840.9095833336</v>
      </c>
      <c r="E1307" s="109"/>
      <c r="F1307" s="486">
        <f>+D1307</f>
        <v>1083840.9095833336</v>
      </c>
      <c r="G1307" s="486"/>
      <c r="H1307" s="486"/>
      <c r="I1307" s="486"/>
      <c r="J1307" s="109"/>
      <c r="K1307" s="486"/>
      <c r="L1307" s="486"/>
      <c r="M1307" s="486"/>
      <c r="N1307" s="1153">
        <f t="shared" si="102"/>
        <v>0</v>
      </c>
      <c r="O1307" s="1153">
        <f t="shared" si="103"/>
        <v>0</v>
      </c>
    </row>
    <row r="1308" spans="1:15" s="13" customFormat="1" outlineLevel="1">
      <c r="A1308" s="400">
        <v>1301</v>
      </c>
      <c r="B1308" s="397">
        <v>19000111</v>
      </c>
      <c r="C1308" s="109" t="s">
        <v>3272</v>
      </c>
      <c r="D1308" s="969">
        <f>+[5]BS!Q1308</f>
        <v>1079020.7041666666</v>
      </c>
      <c r="E1308" s="109"/>
      <c r="F1308" s="486">
        <f>+D1308</f>
        <v>1079020.7041666666</v>
      </c>
      <c r="G1308" s="486"/>
      <c r="H1308" s="486"/>
      <c r="I1308" s="486"/>
      <c r="J1308" s="109"/>
      <c r="K1308" s="486"/>
      <c r="L1308" s="486"/>
      <c r="M1308" s="486"/>
      <c r="N1308" s="1153">
        <f t="shared" si="102"/>
        <v>0</v>
      </c>
      <c r="O1308" s="1153">
        <f t="shared" si="103"/>
        <v>0</v>
      </c>
    </row>
    <row r="1309" spans="1:15" s="13" customFormat="1" outlineLevel="1">
      <c r="A1309" s="400">
        <v>1302</v>
      </c>
      <c r="B1309" s="397">
        <v>19000112</v>
      </c>
      <c r="C1309" s="109" t="s">
        <v>2052</v>
      </c>
      <c r="D1309" s="969">
        <f>+[5]BS!Q1309</f>
        <v>31486.432499999999</v>
      </c>
      <c r="E1309" s="109"/>
      <c r="F1309" s="486"/>
      <c r="G1309" s="486"/>
      <c r="H1309" s="486"/>
      <c r="I1309" s="486">
        <f>+D1309</f>
        <v>31486.432499999999</v>
      </c>
      <c r="J1309" s="109"/>
      <c r="K1309" s="486"/>
      <c r="L1309" s="486">
        <f>I1309</f>
        <v>31486.432499999999</v>
      </c>
      <c r="M1309" s="486"/>
      <c r="N1309" s="1153">
        <f t="shared" si="102"/>
        <v>31486.432499999999</v>
      </c>
      <c r="O1309" s="1153">
        <f t="shared" si="103"/>
        <v>0</v>
      </c>
    </row>
    <row r="1310" spans="1:15" s="13" customFormat="1" outlineLevel="1">
      <c r="A1310" s="400">
        <v>1303</v>
      </c>
      <c r="B1310" s="397">
        <v>19000121</v>
      </c>
      <c r="C1310" s="109" t="s">
        <v>3273</v>
      </c>
      <c r="D1310" s="969">
        <f>+[5]BS!Q1310</f>
        <v>0</v>
      </c>
      <c r="E1310" s="109"/>
      <c r="F1310" s="486"/>
      <c r="G1310" s="486"/>
      <c r="H1310" s="486"/>
      <c r="I1310" s="486"/>
      <c r="J1310" s="109"/>
      <c r="K1310" s="486"/>
      <c r="L1310" s="486"/>
      <c r="M1310" s="486"/>
      <c r="N1310" s="1153">
        <f t="shared" si="102"/>
        <v>0</v>
      </c>
      <c r="O1310" s="1153">
        <f t="shared" si="103"/>
        <v>0</v>
      </c>
    </row>
    <row r="1311" spans="1:15" s="13" customFormat="1" outlineLevel="1">
      <c r="A1311" s="400">
        <v>1304</v>
      </c>
      <c r="B1311" s="397">
        <v>19000121</v>
      </c>
      <c r="C1311" s="109" t="s">
        <v>2129</v>
      </c>
      <c r="D1311" s="969">
        <f>+[5]BS!Q1311</f>
        <v>0</v>
      </c>
      <c r="E1311" s="109"/>
      <c r="F1311" s="486"/>
      <c r="G1311" s="486"/>
      <c r="H1311" s="486"/>
      <c r="I1311" s="486"/>
      <c r="J1311" s="109"/>
      <c r="K1311" s="486"/>
      <c r="L1311" s="486"/>
      <c r="M1311" s="486"/>
      <c r="N1311" s="1153">
        <f t="shared" si="102"/>
        <v>0</v>
      </c>
      <c r="O1311" s="1153">
        <f t="shared" si="103"/>
        <v>0</v>
      </c>
    </row>
    <row r="1312" spans="1:15" s="13" customFormat="1" outlineLevel="1">
      <c r="A1312" s="400">
        <v>1305</v>
      </c>
      <c r="B1312" s="397">
        <v>19000122</v>
      </c>
      <c r="C1312" s="109" t="s">
        <v>2221</v>
      </c>
      <c r="D1312" s="969">
        <f>+[5]BS!Q1312</f>
        <v>-98439.326666666675</v>
      </c>
      <c r="E1312" s="109"/>
      <c r="F1312" s="486">
        <f>+D1312</f>
        <v>-98439.326666666675</v>
      </c>
      <c r="G1312" s="486"/>
      <c r="H1312" s="486"/>
      <c r="I1312" s="486"/>
      <c r="J1312" s="109"/>
      <c r="K1312" s="486"/>
      <c r="L1312" s="486"/>
      <c r="M1312" s="486"/>
      <c r="N1312" s="1153">
        <f t="shared" si="102"/>
        <v>0</v>
      </c>
      <c r="O1312" s="1153">
        <f t="shared" si="103"/>
        <v>0</v>
      </c>
    </row>
    <row r="1313" spans="1:15" s="13" customFormat="1" outlineLevel="1">
      <c r="A1313" s="400">
        <v>1306</v>
      </c>
      <c r="B1313" s="397">
        <v>19000123</v>
      </c>
      <c r="C1313" s="109" t="s">
        <v>3274</v>
      </c>
      <c r="D1313" s="969">
        <f>+[5]BS!Q1313</f>
        <v>0</v>
      </c>
      <c r="E1313" s="109"/>
      <c r="F1313" s="486"/>
      <c r="G1313" s="486"/>
      <c r="H1313" s="486"/>
      <c r="I1313" s="486"/>
      <c r="J1313" s="109"/>
      <c r="K1313" s="486"/>
      <c r="L1313" s="486"/>
      <c r="M1313" s="486"/>
      <c r="N1313" s="1153">
        <f t="shared" si="102"/>
        <v>0</v>
      </c>
      <c r="O1313" s="1153">
        <f t="shared" si="103"/>
        <v>0</v>
      </c>
    </row>
    <row r="1314" spans="1:15" s="13" customFormat="1" outlineLevel="1">
      <c r="A1314" s="400">
        <v>1307</v>
      </c>
      <c r="B1314" s="397">
        <v>19000131</v>
      </c>
      <c r="C1314" s="109" t="s">
        <v>1747</v>
      </c>
      <c r="D1314" s="969">
        <f>+[5]BS!Q1314</f>
        <v>0</v>
      </c>
      <c r="E1314" s="109"/>
      <c r="F1314" s="486"/>
      <c r="G1314" s="486"/>
      <c r="H1314" s="486"/>
      <c r="I1314" s="486"/>
      <c r="J1314" s="109"/>
      <c r="K1314" s="486"/>
      <c r="L1314" s="486"/>
      <c r="M1314" s="486"/>
      <c r="N1314" s="1153">
        <f t="shared" si="102"/>
        <v>0</v>
      </c>
      <c r="O1314" s="1153">
        <f t="shared" si="103"/>
        <v>0</v>
      </c>
    </row>
    <row r="1315" spans="1:15" s="13" customFormat="1" outlineLevel="1">
      <c r="A1315" s="400">
        <v>1308</v>
      </c>
      <c r="B1315" s="397">
        <v>19000133</v>
      </c>
      <c r="C1315" s="109" t="s">
        <v>3275</v>
      </c>
      <c r="D1315" s="969">
        <f>+[5]BS!Q1315</f>
        <v>14082985.075416667</v>
      </c>
      <c r="E1315" s="109"/>
      <c r="F1315" s="486"/>
      <c r="G1315" s="486"/>
      <c r="H1315" s="486"/>
      <c r="I1315" s="486">
        <f>+D1315</f>
        <v>14082985.075416667</v>
      </c>
      <c r="J1315" s="109"/>
      <c r="K1315" s="486"/>
      <c r="L1315" s="486"/>
      <c r="M1315" s="486">
        <f>I1315</f>
        <v>14082985.075416667</v>
      </c>
      <c r="N1315" s="1153">
        <f t="shared" si="102"/>
        <v>14082985.075416667</v>
      </c>
      <c r="O1315" s="1153">
        <f t="shared" si="103"/>
        <v>0</v>
      </c>
    </row>
    <row r="1316" spans="1:15" s="13" customFormat="1" outlineLevel="1">
      <c r="A1316" s="400">
        <v>1309</v>
      </c>
      <c r="B1316" s="397">
        <v>19000141</v>
      </c>
      <c r="C1316" s="109" t="s">
        <v>610</v>
      </c>
      <c r="D1316" s="969">
        <f>+[5]BS!Q1316</f>
        <v>0</v>
      </c>
      <c r="E1316" s="109"/>
      <c r="F1316" s="486"/>
      <c r="G1316" s="486"/>
      <c r="H1316" s="486"/>
      <c r="I1316" s="486"/>
      <c r="J1316" s="109"/>
      <c r="K1316" s="486"/>
      <c r="L1316" s="486"/>
      <c r="M1316" s="486"/>
      <c r="N1316" s="1153">
        <f t="shared" si="102"/>
        <v>0</v>
      </c>
      <c r="O1316" s="1153">
        <f t="shared" si="103"/>
        <v>0</v>
      </c>
    </row>
    <row r="1317" spans="1:15" s="13" customFormat="1" outlineLevel="1">
      <c r="A1317" s="400">
        <v>1310</v>
      </c>
      <c r="B1317" s="566">
        <v>19000151</v>
      </c>
      <c r="C1317" s="109" t="s">
        <v>1422</v>
      </c>
      <c r="D1317" s="969">
        <f>+[5]BS!Q1317</f>
        <v>354586.76916666672</v>
      </c>
      <c r="E1317" s="109"/>
      <c r="F1317" s="486"/>
      <c r="G1317" s="486"/>
      <c r="H1317" s="486"/>
      <c r="I1317" s="486">
        <f>+D1317</f>
        <v>354586.76916666672</v>
      </c>
      <c r="J1317" s="109"/>
      <c r="K1317" s="486">
        <f>I1317</f>
        <v>354586.76916666672</v>
      </c>
      <c r="L1317" s="486"/>
      <c r="M1317" s="486"/>
      <c r="N1317" s="1153">
        <f t="shared" si="102"/>
        <v>354586.76916666672</v>
      </c>
      <c r="O1317" s="1153">
        <f t="shared" si="103"/>
        <v>0</v>
      </c>
    </row>
    <row r="1318" spans="1:15" s="13" customFormat="1" outlineLevel="1">
      <c r="A1318" s="400">
        <v>1311</v>
      </c>
      <c r="B1318" s="397">
        <v>19000153</v>
      </c>
      <c r="C1318" s="109" t="s">
        <v>3276</v>
      </c>
      <c r="D1318" s="969">
        <f>+[5]BS!Q1318</f>
        <v>0</v>
      </c>
      <c r="E1318" s="109"/>
      <c r="F1318" s="486"/>
      <c r="G1318" s="486"/>
      <c r="H1318" s="486"/>
      <c r="I1318" s="486"/>
      <c r="J1318" s="109"/>
      <c r="K1318" s="486"/>
      <c r="L1318" s="486"/>
      <c r="M1318" s="486"/>
      <c r="N1318" s="1153">
        <f t="shared" si="102"/>
        <v>0</v>
      </c>
      <c r="O1318" s="1153">
        <f t="shared" si="103"/>
        <v>0</v>
      </c>
    </row>
    <row r="1319" spans="1:15" s="13" customFormat="1" outlineLevel="1">
      <c r="A1319" s="400">
        <v>1312</v>
      </c>
      <c r="B1319" s="397">
        <v>19000161</v>
      </c>
      <c r="C1319" s="109" t="s">
        <v>3277</v>
      </c>
      <c r="D1319" s="969">
        <f>+[5]BS!Q1319</f>
        <v>0</v>
      </c>
      <c r="E1319" s="109"/>
      <c r="F1319" s="486"/>
      <c r="G1319" s="486"/>
      <c r="H1319" s="486"/>
      <c r="I1319" s="486"/>
      <c r="J1319" s="109"/>
      <c r="K1319" s="486"/>
      <c r="L1319" s="486"/>
      <c r="M1319" s="486"/>
      <c r="N1319" s="1153">
        <f t="shared" si="102"/>
        <v>0</v>
      </c>
      <c r="O1319" s="1153">
        <f t="shared" si="103"/>
        <v>0</v>
      </c>
    </row>
    <row r="1320" spans="1:15" s="13" customFormat="1" outlineLevel="1">
      <c r="A1320" s="400">
        <v>1313</v>
      </c>
      <c r="B1320" s="397">
        <v>19000163</v>
      </c>
      <c r="C1320" s="109" t="s">
        <v>23</v>
      </c>
      <c r="D1320" s="969">
        <f>+[5]BS!Q1320</f>
        <v>0</v>
      </c>
      <c r="E1320" s="109"/>
      <c r="F1320" s="486"/>
      <c r="G1320" s="486"/>
      <c r="H1320" s="486"/>
      <c r="I1320" s="486"/>
      <c r="J1320" s="109"/>
      <c r="K1320" s="486"/>
      <c r="L1320" s="486"/>
      <c r="M1320" s="486"/>
      <c r="N1320" s="1153">
        <f t="shared" si="102"/>
        <v>0</v>
      </c>
      <c r="O1320" s="1153">
        <f t="shared" si="103"/>
        <v>0</v>
      </c>
    </row>
    <row r="1321" spans="1:15" s="13" customFormat="1" outlineLevel="1">
      <c r="A1321" s="400">
        <v>1314</v>
      </c>
      <c r="B1321" s="397">
        <v>19000173</v>
      </c>
      <c r="C1321" s="109" t="s">
        <v>24</v>
      </c>
      <c r="D1321" s="969">
        <f>+[5]BS!Q1321</f>
        <v>0</v>
      </c>
      <c r="E1321" s="109"/>
      <c r="F1321" s="486"/>
      <c r="G1321" s="486"/>
      <c r="H1321" s="486"/>
      <c r="I1321" s="486"/>
      <c r="J1321" s="109"/>
      <c r="K1321" s="486"/>
      <c r="L1321" s="486"/>
      <c r="M1321" s="486"/>
      <c r="N1321" s="1153">
        <f t="shared" si="102"/>
        <v>0</v>
      </c>
      <c r="O1321" s="1153">
        <f t="shared" si="103"/>
        <v>0</v>
      </c>
    </row>
    <row r="1322" spans="1:15" s="13" customFormat="1" outlineLevel="1">
      <c r="A1322" s="400">
        <v>1315</v>
      </c>
      <c r="B1322" s="397">
        <v>19000181</v>
      </c>
      <c r="C1322" s="109" t="s">
        <v>3278</v>
      </c>
      <c r="D1322" s="969">
        <f>+[5]BS!Q1322</f>
        <v>-1114306.1166666669</v>
      </c>
      <c r="E1322" s="109"/>
      <c r="F1322" s="486">
        <f>+D1322</f>
        <v>-1114306.1166666669</v>
      </c>
      <c r="G1322" s="486"/>
      <c r="H1322" s="486"/>
      <c r="I1322" s="486"/>
      <c r="J1322" s="109"/>
      <c r="K1322" s="486"/>
      <c r="L1322" s="486"/>
      <c r="M1322" s="486"/>
      <c r="N1322" s="1153">
        <f t="shared" si="102"/>
        <v>0</v>
      </c>
      <c r="O1322" s="1153">
        <f t="shared" si="103"/>
        <v>0</v>
      </c>
    </row>
    <row r="1323" spans="1:15" s="13" customFormat="1" outlineLevel="1">
      <c r="A1323" s="400">
        <v>1316</v>
      </c>
      <c r="B1323" s="397">
        <v>19000183</v>
      </c>
      <c r="C1323" s="109" t="s">
        <v>2022</v>
      </c>
      <c r="D1323" s="969">
        <f>+[5]BS!Q1323</f>
        <v>0</v>
      </c>
      <c r="E1323" s="109"/>
      <c r="F1323" s="486"/>
      <c r="G1323" s="486"/>
      <c r="H1323" s="486"/>
      <c r="I1323" s="486"/>
      <c r="J1323" s="109"/>
      <c r="K1323" s="486"/>
      <c r="L1323" s="486"/>
      <c r="M1323" s="486"/>
      <c r="N1323" s="1153">
        <f t="shared" si="102"/>
        <v>0</v>
      </c>
      <c r="O1323" s="1153">
        <f t="shared" si="103"/>
        <v>0</v>
      </c>
    </row>
    <row r="1324" spans="1:15" s="13" customFormat="1" outlineLevel="1">
      <c r="A1324" s="400">
        <v>1317</v>
      </c>
      <c r="B1324" s="397">
        <v>19000193</v>
      </c>
      <c r="C1324" s="109" t="s">
        <v>1639</v>
      </c>
      <c r="D1324" s="969">
        <f>+[5]BS!Q1324</f>
        <v>143456.55750000002</v>
      </c>
      <c r="E1324" s="109"/>
      <c r="F1324" s="486">
        <f>+D1324</f>
        <v>143456.55750000002</v>
      </c>
      <c r="G1324" s="486"/>
      <c r="H1324" s="486"/>
      <c r="I1324" s="486"/>
      <c r="J1324" s="109"/>
      <c r="K1324" s="486"/>
      <c r="L1324" s="486"/>
      <c r="M1324" s="486"/>
      <c r="N1324" s="1153">
        <f t="shared" si="102"/>
        <v>0</v>
      </c>
      <c r="O1324" s="1153">
        <f t="shared" si="103"/>
        <v>0</v>
      </c>
    </row>
    <row r="1325" spans="1:15" s="13" customFormat="1" outlineLevel="1">
      <c r="A1325" s="400">
        <v>1318</v>
      </c>
      <c r="B1325" s="397">
        <v>19000221</v>
      </c>
      <c r="C1325" s="109" t="s">
        <v>3279</v>
      </c>
      <c r="D1325" s="969">
        <f>+[5]BS!Q1325</f>
        <v>0</v>
      </c>
      <c r="E1325" s="109"/>
      <c r="F1325" s="486"/>
      <c r="G1325" s="486"/>
      <c r="H1325" s="486"/>
      <c r="I1325" s="486"/>
      <c r="J1325" s="109"/>
      <c r="K1325" s="486"/>
      <c r="L1325" s="486"/>
      <c r="M1325" s="486"/>
      <c r="N1325" s="1153">
        <f t="shared" si="102"/>
        <v>0</v>
      </c>
      <c r="O1325" s="1153">
        <f t="shared" si="103"/>
        <v>0</v>
      </c>
    </row>
    <row r="1326" spans="1:15" s="13" customFormat="1" outlineLevel="1">
      <c r="A1326" s="400">
        <v>1319</v>
      </c>
      <c r="B1326" s="566">
        <v>19000231</v>
      </c>
      <c r="C1326" s="109" t="s">
        <v>1216</v>
      </c>
      <c r="D1326" s="969">
        <f>+[5]BS!Q1326</f>
        <v>0</v>
      </c>
      <c r="E1326" s="109"/>
      <c r="F1326" s="486"/>
      <c r="G1326" s="486"/>
      <c r="H1326" s="486"/>
      <c r="I1326" s="486"/>
      <c r="J1326" s="109"/>
      <c r="K1326" s="486"/>
      <c r="L1326" s="486"/>
      <c r="M1326" s="486"/>
      <c r="N1326" s="1153">
        <f t="shared" si="102"/>
        <v>0</v>
      </c>
      <c r="O1326" s="1153">
        <f t="shared" si="103"/>
        <v>0</v>
      </c>
    </row>
    <row r="1327" spans="1:15" s="13" customFormat="1" outlineLevel="1">
      <c r="A1327" s="400">
        <v>1320</v>
      </c>
      <c r="B1327" s="397">
        <v>19000233</v>
      </c>
      <c r="C1327" s="109" t="s">
        <v>3280</v>
      </c>
      <c r="D1327" s="969">
        <f>+[5]BS!Q1327</f>
        <v>0</v>
      </c>
      <c r="E1327" s="109"/>
      <c r="F1327" s="486"/>
      <c r="G1327" s="486"/>
      <c r="H1327" s="486"/>
      <c r="I1327" s="486"/>
      <c r="J1327" s="109"/>
      <c r="K1327" s="486"/>
      <c r="L1327" s="486"/>
      <c r="M1327" s="486"/>
      <c r="N1327" s="1153">
        <f t="shared" si="102"/>
        <v>0</v>
      </c>
      <c r="O1327" s="1153">
        <f t="shared" si="103"/>
        <v>0</v>
      </c>
    </row>
    <row r="1328" spans="1:15" s="13" customFormat="1" outlineLevel="1">
      <c r="A1328" s="400">
        <v>1321</v>
      </c>
      <c r="B1328" s="566">
        <v>19000241</v>
      </c>
      <c r="C1328" s="109" t="s">
        <v>1217</v>
      </c>
      <c r="D1328" s="969">
        <f>+[5]BS!Q1328</f>
        <v>0</v>
      </c>
      <c r="E1328" s="109"/>
      <c r="F1328" s="486"/>
      <c r="G1328" s="486"/>
      <c r="H1328" s="486"/>
      <c r="I1328" s="486"/>
      <c r="J1328" s="109"/>
      <c r="K1328" s="486"/>
      <c r="L1328" s="486"/>
      <c r="M1328" s="486"/>
      <c r="N1328" s="1153">
        <f t="shared" si="102"/>
        <v>0</v>
      </c>
      <c r="O1328" s="1153">
        <f t="shared" si="103"/>
        <v>0</v>
      </c>
    </row>
    <row r="1329" spans="1:15" s="13" customFormat="1" outlineLevel="1">
      <c r="A1329" s="400">
        <v>1322</v>
      </c>
      <c r="B1329" s="397">
        <v>19000243</v>
      </c>
      <c r="C1329" s="109" t="s">
        <v>3281</v>
      </c>
      <c r="D1329" s="969">
        <f>+[5]BS!Q1329</f>
        <v>0</v>
      </c>
      <c r="E1329" s="109"/>
      <c r="F1329" s="486"/>
      <c r="G1329" s="486"/>
      <c r="H1329" s="486"/>
      <c r="I1329" s="486"/>
      <c r="J1329" s="109"/>
      <c r="K1329" s="486"/>
      <c r="L1329" s="486"/>
      <c r="M1329" s="486"/>
      <c r="N1329" s="1153">
        <f t="shared" si="102"/>
        <v>0</v>
      </c>
      <c r="O1329" s="1153">
        <f t="shared" si="103"/>
        <v>0</v>
      </c>
    </row>
    <row r="1330" spans="1:15" s="13" customFormat="1" outlineLevel="1">
      <c r="A1330" s="400">
        <v>1323</v>
      </c>
      <c r="B1330" s="397">
        <v>19000251</v>
      </c>
      <c r="C1330" s="109" t="s">
        <v>2335</v>
      </c>
      <c r="D1330" s="969">
        <f>+[5]BS!Q1330</f>
        <v>11925.558333333332</v>
      </c>
      <c r="E1330" s="109"/>
      <c r="F1330" s="486"/>
      <c r="G1330" s="486"/>
      <c r="H1330" s="486"/>
      <c r="I1330" s="486">
        <f>+D1330</f>
        <v>11925.558333333332</v>
      </c>
      <c r="J1330" s="109"/>
      <c r="K1330" s="486">
        <f>I1330</f>
        <v>11925.558333333332</v>
      </c>
      <c r="L1330" s="486"/>
      <c r="M1330" s="486"/>
      <c r="N1330" s="1153">
        <f t="shared" si="102"/>
        <v>11925.558333333332</v>
      </c>
      <c r="O1330" s="1153">
        <f t="shared" si="103"/>
        <v>0</v>
      </c>
    </row>
    <row r="1331" spans="1:15" s="13" customFormat="1" outlineLevel="1">
      <c r="A1331" s="400">
        <v>1324</v>
      </c>
      <c r="B1331" s="397">
        <v>19000261</v>
      </c>
      <c r="C1331" s="109" t="s">
        <v>3282</v>
      </c>
      <c r="D1331" s="969">
        <f>+[5]BS!Q1331</f>
        <v>0</v>
      </c>
      <c r="E1331" s="109"/>
      <c r="F1331" s="486"/>
      <c r="G1331" s="486"/>
      <c r="H1331" s="486"/>
      <c r="I1331" s="486"/>
      <c r="J1331" s="109"/>
      <c r="K1331" s="486"/>
      <c r="L1331" s="486"/>
      <c r="M1331" s="486"/>
      <c r="N1331" s="1153">
        <f t="shared" si="102"/>
        <v>0</v>
      </c>
      <c r="O1331" s="1153">
        <f t="shared" si="103"/>
        <v>0</v>
      </c>
    </row>
    <row r="1332" spans="1:15" s="13" customFormat="1" outlineLevel="1">
      <c r="A1332" s="400">
        <v>1325</v>
      </c>
      <c r="B1332" s="397">
        <v>19000281</v>
      </c>
      <c r="C1332" s="109" t="s">
        <v>1145</v>
      </c>
      <c r="D1332" s="969">
        <f>+[5]BS!Q1332</f>
        <v>0</v>
      </c>
      <c r="E1332" s="109"/>
      <c r="F1332" s="486"/>
      <c r="G1332" s="486"/>
      <c r="H1332" s="486"/>
      <c r="I1332" s="486"/>
      <c r="J1332" s="109"/>
      <c r="K1332" s="486"/>
      <c r="L1332" s="486"/>
      <c r="M1332" s="486"/>
      <c r="N1332" s="1153">
        <f t="shared" si="102"/>
        <v>0</v>
      </c>
      <c r="O1332" s="1153">
        <f t="shared" si="103"/>
        <v>0</v>
      </c>
    </row>
    <row r="1333" spans="1:15" s="13" customFormat="1" outlineLevel="1">
      <c r="A1333" s="400">
        <v>1326</v>
      </c>
      <c r="B1333" s="397">
        <v>19000282</v>
      </c>
      <c r="C1333" s="109" t="s">
        <v>1145</v>
      </c>
      <c r="D1333" s="969">
        <f>+[5]BS!Q1333</f>
        <v>0</v>
      </c>
      <c r="E1333" s="109"/>
      <c r="F1333" s="486"/>
      <c r="G1333" s="486"/>
      <c r="H1333" s="486"/>
      <c r="I1333" s="486"/>
      <c r="J1333" s="109"/>
      <c r="K1333" s="486"/>
      <c r="L1333" s="486"/>
      <c r="M1333" s="486"/>
      <c r="N1333" s="1153">
        <f t="shared" si="102"/>
        <v>0</v>
      </c>
      <c r="O1333" s="1153">
        <f t="shared" si="103"/>
        <v>0</v>
      </c>
    </row>
    <row r="1334" spans="1:15" s="13" customFormat="1" outlineLevel="1">
      <c r="A1334" s="400">
        <v>1327</v>
      </c>
      <c r="B1334" s="397">
        <v>19000283</v>
      </c>
      <c r="C1334" s="109" t="s">
        <v>3283</v>
      </c>
      <c r="D1334" s="969">
        <f>+[5]BS!Q1334</f>
        <v>2581141.1729166661</v>
      </c>
      <c r="E1334" s="109"/>
      <c r="F1334" s="486"/>
      <c r="G1334" s="486"/>
      <c r="H1334" s="486"/>
      <c r="I1334" s="486">
        <f>+D1334</f>
        <v>2581141.1729166661</v>
      </c>
      <c r="J1334" s="109"/>
      <c r="K1334" s="486"/>
      <c r="L1334" s="486"/>
      <c r="M1334" s="486">
        <f>I1334</f>
        <v>2581141.1729166661</v>
      </c>
      <c r="N1334" s="1153">
        <f t="shared" si="102"/>
        <v>2581141.1729166661</v>
      </c>
      <c r="O1334" s="1153">
        <f t="shared" si="103"/>
        <v>0</v>
      </c>
    </row>
    <row r="1335" spans="1:15" s="13" customFormat="1" outlineLevel="1">
      <c r="A1335" s="400">
        <v>1328</v>
      </c>
      <c r="B1335" s="397">
        <v>19000293</v>
      </c>
      <c r="C1335" s="109" t="s">
        <v>3284</v>
      </c>
      <c r="D1335" s="969">
        <f>+[5]BS!Q1335</f>
        <v>0</v>
      </c>
      <c r="E1335" s="109"/>
      <c r="F1335" s="486"/>
      <c r="G1335" s="486"/>
      <c r="H1335" s="486"/>
      <c r="I1335" s="486"/>
      <c r="J1335" s="109"/>
      <c r="K1335" s="486"/>
      <c r="L1335" s="486"/>
      <c r="M1335" s="486"/>
      <c r="N1335" s="1153">
        <f t="shared" si="102"/>
        <v>0</v>
      </c>
      <c r="O1335" s="1153">
        <f t="shared" si="103"/>
        <v>0</v>
      </c>
    </row>
    <row r="1336" spans="1:15" s="13" customFormat="1" outlineLevel="1">
      <c r="A1336" s="400">
        <v>1329</v>
      </c>
      <c r="B1336" s="397">
        <v>19000301</v>
      </c>
      <c r="C1336" s="109" t="s">
        <v>3285</v>
      </c>
      <c r="D1336" s="969">
        <f>+[5]BS!Q1336</f>
        <v>0</v>
      </c>
      <c r="E1336" s="109"/>
      <c r="F1336" s="486"/>
      <c r="G1336" s="486"/>
      <c r="H1336" s="486"/>
      <c r="I1336" s="486"/>
      <c r="J1336" s="109"/>
      <c r="K1336" s="486"/>
      <c r="L1336" s="486"/>
      <c r="M1336" s="486"/>
      <c r="N1336" s="1153">
        <f t="shared" si="102"/>
        <v>0</v>
      </c>
      <c r="O1336" s="1153">
        <f t="shared" si="103"/>
        <v>0</v>
      </c>
    </row>
    <row r="1337" spans="1:15" s="13" customFormat="1" outlineLevel="1">
      <c r="A1337" s="400">
        <v>1330</v>
      </c>
      <c r="B1337" s="397">
        <v>19000303</v>
      </c>
      <c r="C1337" s="109" t="s">
        <v>1739</v>
      </c>
      <c r="D1337" s="969">
        <f>+[5]BS!Q1337</f>
        <v>0</v>
      </c>
      <c r="E1337" s="109"/>
      <c r="F1337" s="486"/>
      <c r="G1337" s="486"/>
      <c r="H1337" s="486"/>
      <c r="I1337" s="486"/>
      <c r="J1337" s="109"/>
      <c r="K1337" s="486"/>
      <c r="L1337" s="486"/>
      <c r="M1337" s="486"/>
      <c r="N1337" s="1153">
        <f t="shared" si="102"/>
        <v>0</v>
      </c>
      <c r="O1337" s="1153">
        <f t="shared" si="103"/>
        <v>0</v>
      </c>
    </row>
    <row r="1338" spans="1:15" s="13" customFormat="1" outlineLevel="1">
      <c r="A1338" s="400">
        <v>1331</v>
      </c>
      <c r="B1338" s="397">
        <v>19000313</v>
      </c>
      <c r="C1338" s="109" t="s">
        <v>1740</v>
      </c>
      <c r="D1338" s="969">
        <f>+[5]BS!Q1338</f>
        <v>0</v>
      </c>
      <c r="E1338" s="109"/>
      <c r="F1338" s="486"/>
      <c r="G1338" s="486"/>
      <c r="H1338" s="486"/>
      <c r="I1338" s="486"/>
      <c r="J1338" s="109"/>
      <c r="K1338" s="486"/>
      <c r="L1338" s="486"/>
      <c r="M1338" s="486"/>
      <c r="N1338" s="1153">
        <f t="shared" si="102"/>
        <v>0</v>
      </c>
      <c r="O1338" s="1153">
        <f t="shared" si="103"/>
        <v>0</v>
      </c>
    </row>
    <row r="1339" spans="1:15" s="13" customFormat="1" outlineLevel="1">
      <c r="A1339" s="400">
        <v>1332</v>
      </c>
      <c r="B1339" s="397">
        <v>19000321</v>
      </c>
      <c r="C1339" s="109" t="s">
        <v>3286</v>
      </c>
      <c r="D1339" s="969">
        <f>+[5]BS!Q1339</f>
        <v>0</v>
      </c>
      <c r="E1339" s="109"/>
      <c r="F1339" s="486"/>
      <c r="G1339" s="486"/>
      <c r="H1339" s="486"/>
      <c r="I1339" s="486"/>
      <c r="J1339" s="109"/>
      <c r="K1339" s="486"/>
      <c r="L1339" s="486"/>
      <c r="M1339" s="486"/>
      <c r="N1339" s="1153">
        <f t="shared" si="102"/>
        <v>0</v>
      </c>
      <c r="O1339" s="1153">
        <f t="shared" si="103"/>
        <v>0</v>
      </c>
    </row>
    <row r="1340" spans="1:15" s="13" customFormat="1" outlineLevel="1">
      <c r="A1340" s="400">
        <v>1333</v>
      </c>
      <c r="B1340" s="397">
        <v>19000341</v>
      </c>
      <c r="C1340" s="109" t="s">
        <v>3287</v>
      </c>
      <c r="D1340" s="969">
        <f>+[5]BS!Q1340</f>
        <v>0</v>
      </c>
      <c r="E1340" s="109"/>
      <c r="F1340" s="486"/>
      <c r="G1340" s="486"/>
      <c r="H1340" s="486"/>
      <c r="I1340" s="486"/>
      <c r="J1340" s="109"/>
      <c r="K1340" s="486"/>
      <c r="L1340" s="486"/>
      <c r="M1340" s="486"/>
      <c r="N1340" s="1153">
        <f t="shared" si="102"/>
        <v>0</v>
      </c>
      <c r="O1340" s="1153">
        <f t="shared" si="103"/>
        <v>0</v>
      </c>
    </row>
    <row r="1341" spans="1:15" s="13" customFormat="1" outlineLevel="1">
      <c r="A1341" s="400">
        <v>1334</v>
      </c>
      <c r="B1341" s="397">
        <v>19000361</v>
      </c>
      <c r="C1341" s="109" t="s">
        <v>1121</v>
      </c>
      <c r="D1341" s="969">
        <f>+[5]BS!Q1341</f>
        <v>159437</v>
      </c>
      <c r="E1341" s="109"/>
      <c r="F1341" s="486">
        <f>+D1341</f>
        <v>159437</v>
      </c>
      <c r="G1341" s="486"/>
      <c r="H1341" s="486"/>
      <c r="I1341" s="486"/>
      <c r="J1341" s="109"/>
      <c r="K1341" s="486"/>
      <c r="L1341" s="486"/>
      <c r="M1341" s="486"/>
      <c r="N1341" s="1153">
        <f t="shared" si="102"/>
        <v>0</v>
      </c>
      <c r="O1341" s="1153">
        <f t="shared" si="103"/>
        <v>0</v>
      </c>
    </row>
    <row r="1342" spans="1:15" s="13" customFormat="1" outlineLevel="1">
      <c r="A1342" s="400">
        <v>1335</v>
      </c>
      <c r="B1342" s="397">
        <v>19000371</v>
      </c>
      <c r="C1342" s="109" t="s">
        <v>1122</v>
      </c>
      <c r="D1342" s="969">
        <f>+[5]BS!Q1342</f>
        <v>108298.17958333332</v>
      </c>
      <c r="E1342" s="109"/>
      <c r="F1342" s="486">
        <f>+D1342</f>
        <v>108298.17958333332</v>
      </c>
      <c r="G1342" s="486"/>
      <c r="H1342" s="486"/>
      <c r="I1342" s="486"/>
      <c r="J1342" s="109"/>
      <c r="K1342" s="486"/>
      <c r="L1342" s="486"/>
      <c r="M1342" s="486"/>
      <c r="N1342" s="1153">
        <f t="shared" si="102"/>
        <v>0</v>
      </c>
      <c r="O1342" s="1153">
        <f t="shared" si="103"/>
        <v>0</v>
      </c>
    </row>
    <row r="1343" spans="1:15" s="13" customFormat="1" outlineLevel="1">
      <c r="A1343" s="400">
        <v>1336</v>
      </c>
      <c r="B1343" s="397">
        <v>19000381</v>
      </c>
      <c r="C1343" s="109" t="s">
        <v>1123</v>
      </c>
      <c r="D1343" s="969">
        <f>+[5]BS!Q1343</f>
        <v>0</v>
      </c>
      <c r="E1343" s="109"/>
      <c r="F1343" s="486"/>
      <c r="G1343" s="486"/>
      <c r="H1343" s="486"/>
      <c r="I1343" s="486"/>
      <c r="J1343" s="109"/>
      <c r="K1343" s="486"/>
      <c r="L1343" s="486"/>
      <c r="M1343" s="486"/>
      <c r="N1343" s="1153">
        <f t="shared" si="102"/>
        <v>0</v>
      </c>
      <c r="O1343" s="1153">
        <f t="shared" si="103"/>
        <v>0</v>
      </c>
    </row>
    <row r="1344" spans="1:15" s="13" customFormat="1" outlineLevel="1">
      <c r="A1344" s="400">
        <v>1337</v>
      </c>
      <c r="B1344" s="397">
        <v>19000383</v>
      </c>
      <c r="C1344" s="109" t="s">
        <v>2161</v>
      </c>
      <c r="D1344" s="969">
        <f>+[5]BS!Q1344</f>
        <v>0</v>
      </c>
      <c r="E1344" s="109"/>
      <c r="F1344" s="486"/>
      <c r="G1344" s="486"/>
      <c r="H1344" s="486"/>
      <c r="I1344" s="486"/>
      <c r="J1344" s="109"/>
      <c r="K1344" s="486"/>
      <c r="L1344" s="486"/>
      <c r="M1344" s="486"/>
      <c r="N1344" s="1153">
        <f t="shared" si="102"/>
        <v>0</v>
      </c>
      <c r="O1344" s="1153">
        <f t="shared" si="103"/>
        <v>0</v>
      </c>
    </row>
    <row r="1345" spans="1:15" s="13" customFormat="1" outlineLevel="1">
      <c r="A1345" s="400">
        <v>1338</v>
      </c>
      <c r="B1345" s="397">
        <v>19000393</v>
      </c>
      <c r="C1345" s="109" t="s">
        <v>522</v>
      </c>
      <c r="D1345" s="969">
        <f>+[5]BS!Q1345</f>
        <v>0</v>
      </c>
      <c r="E1345" s="109"/>
      <c r="F1345" s="486"/>
      <c r="G1345" s="486"/>
      <c r="H1345" s="486"/>
      <c r="I1345" s="486"/>
      <c r="J1345" s="109"/>
      <c r="K1345" s="486"/>
      <c r="L1345" s="486"/>
      <c r="M1345" s="486"/>
      <c r="N1345" s="1153">
        <f t="shared" si="102"/>
        <v>0</v>
      </c>
      <c r="O1345" s="1153">
        <f t="shared" si="103"/>
        <v>0</v>
      </c>
    </row>
    <row r="1346" spans="1:15" s="13" customFormat="1" outlineLevel="1">
      <c r="A1346" s="400">
        <v>1339</v>
      </c>
      <c r="B1346" s="397">
        <v>19000401</v>
      </c>
      <c r="C1346" s="109" t="s">
        <v>871</v>
      </c>
      <c r="D1346" s="969">
        <f>+[5]BS!Q1346</f>
        <v>0</v>
      </c>
      <c r="E1346" s="109"/>
      <c r="F1346" s="486"/>
      <c r="G1346" s="486"/>
      <c r="H1346" s="486"/>
      <c r="I1346" s="486"/>
      <c r="J1346" s="109"/>
      <c r="K1346" s="486"/>
      <c r="L1346" s="486"/>
      <c r="M1346" s="486"/>
      <c r="N1346" s="1153">
        <f t="shared" si="102"/>
        <v>0</v>
      </c>
      <c r="O1346" s="1153">
        <f t="shared" si="103"/>
        <v>0</v>
      </c>
    </row>
    <row r="1347" spans="1:15" s="13" customFormat="1" outlineLevel="1">
      <c r="A1347" s="400">
        <v>1340</v>
      </c>
      <c r="B1347" s="397">
        <v>19000403</v>
      </c>
      <c r="C1347" s="109" t="s">
        <v>1755</v>
      </c>
      <c r="D1347" s="969">
        <f>+[5]BS!Q1347</f>
        <v>153046.85</v>
      </c>
      <c r="E1347" s="109"/>
      <c r="F1347" s="486"/>
      <c r="G1347" s="486"/>
      <c r="H1347" s="486">
        <f>+D1347</f>
        <v>153046.85</v>
      </c>
      <c r="I1347" s="486"/>
      <c r="J1347" s="109"/>
      <c r="K1347" s="486"/>
      <c r="L1347" s="486"/>
      <c r="M1347" s="486"/>
      <c r="N1347" s="1153">
        <f t="shared" si="102"/>
        <v>0</v>
      </c>
      <c r="O1347" s="1153">
        <f t="shared" si="103"/>
        <v>0</v>
      </c>
    </row>
    <row r="1348" spans="1:15" s="13" customFormat="1" outlineLevel="1">
      <c r="A1348" s="400">
        <v>1341</v>
      </c>
      <c r="B1348" s="397">
        <v>19000411</v>
      </c>
      <c r="C1348" s="109" t="s">
        <v>872</v>
      </c>
      <c r="D1348" s="969">
        <f>+[5]BS!Q1348</f>
        <v>0</v>
      </c>
      <c r="E1348" s="109"/>
      <c r="F1348" s="486"/>
      <c r="G1348" s="486"/>
      <c r="H1348" s="486"/>
      <c r="I1348" s="486"/>
      <c r="J1348" s="109"/>
      <c r="K1348" s="486"/>
      <c r="L1348" s="486"/>
      <c r="M1348" s="486"/>
      <c r="N1348" s="1153">
        <f t="shared" si="102"/>
        <v>0</v>
      </c>
      <c r="O1348" s="1153">
        <f t="shared" si="103"/>
        <v>0</v>
      </c>
    </row>
    <row r="1349" spans="1:15" s="13" customFormat="1" outlineLevel="1">
      <c r="A1349" s="400">
        <v>1342</v>
      </c>
      <c r="B1349" s="397">
        <v>19000413</v>
      </c>
      <c r="C1349" s="109" t="s">
        <v>993</v>
      </c>
      <c r="D1349" s="969">
        <f>+[5]BS!Q1349</f>
        <v>0</v>
      </c>
      <c r="E1349" s="109"/>
      <c r="F1349" s="486"/>
      <c r="G1349" s="486"/>
      <c r="H1349" s="486"/>
      <c r="I1349" s="486"/>
      <c r="J1349" s="109"/>
      <c r="K1349" s="486"/>
      <c r="L1349" s="486"/>
      <c r="M1349" s="486"/>
      <c r="N1349" s="1153">
        <f t="shared" si="102"/>
        <v>0</v>
      </c>
      <c r="O1349" s="1153">
        <f t="shared" si="103"/>
        <v>0</v>
      </c>
    </row>
    <row r="1350" spans="1:15" s="13" customFormat="1" outlineLevel="1">
      <c r="A1350" s="400">
        <v>1343</v>
      </c>
      <c r="B1350" s="397">
        <v>19000431</v>
      </c>
      <c r="C1350" s="109" t="s">
        <v>936</v>
      </c>
      <c r="D1350" s="969">
        <f>+[5]BS!Q1350</f>
        <v>0</v>
      </c>
      <c r="E1350" s="109"/>
      <c r="F1350" s="486"/>
      <c r="G1350" s="486"/>
      <c r="H1350" s="486"/>
      <c r="I1350" s="486"/>
      <c r="J1350" s="109"/>
      <c r="K1350" s="486"/>
      <c r="L1350" s="486"/>
      <c r="M1350" s="486"/>
      <c r="N1350" s="1153">
        <f t="shared" si="102"/>
        <v>0</v>
      </c>
      <c r="O1350" s="1153">
        <f t="shared" si="103"/>
        <v>0</v>
      </c>
    </row>
    <row r="1351" spans="1:15" s="13" customFormat="1" outlineLevel="1">
      <c r="A1351" s="400">
        <v>1344</v>
      </c>
      <c r="B1351" s="397">
        <v>19000433</v>
      </c>
      <c r="C1351" s="109" t="s">
        <v>3096</v>
      </c>
      <c r="D1351" s="969">
        <f>+[5]BS!Q1351</f>
        <v>0</v>
      </c>
      <c r="E1351" s="109"/>
      <c r="F1351" s="486"/>
      <c r="G1351" s="486"/>
      <c r="H1351" s="486"/>
      <c r="I1351" s="486"/>
      <c r="J1351" s="109"/>
      <c r="K1351" s="486"/>
      <c r="L1351" s="486"/>
      <c r="M1351" s="486"/>
      <c r="N1351" s="1153">
        <f t="shared" si="102"/>
        <v>0</v>
      </c>
      <c r="O1351" s="1153">
        <f t="shared" si="103"/>
        <v>0</v>
      </c>
    </row>
    <row r="1352" spans="1:15" s="13" customFormat="1" outlineLevel="1">
      <c r="A1352" s="400">
        <v>1345</v>
      </c>
      <c r="B1352" s="397">
        <v>19000441</v>
      </c>
      <c r="C1352" s="109" t="s">
        <v>339</v>
      </c>
      <c r="D1352" s="969">
        <f>+[5]BS!Q1352</f>
        <v>6106257.92875</v>
      </c>
      <c r="E1352" s="109"/>
      <c r="F1352" s="486"/>
      <c r="G1352" s="486"/>
      <c r="H1352" s="486"/>
      <c r="I1352" s="486">
        <f t="shared" ref="I1352:I1357" si="104">+D1352</f>
        <v>6106257.92875</v>
      </c>
      <c r="J1352" s="109"/>
      <c r="K1352" s="486">
        <f>I1352</f>
        <v>6106257.92875</v>
      </c>
      <c r="L1352" s="486"/>
      <c r="M1352" s="486"/>
      <c r="N1352" s="1153">
        <f t="shared" si="102"/>
        <v>6106257.92875</v>
      </c>
      <c r="O1352" s="1153">
        <f t="shared" si="103"/>
        <v>0</v>
      </c>
    </row>
    <row r="1353" spans="1:15" s="13" customFormat="1" outlineLevel="1">
      <c r="A1353" s="400">
        <v>1346</v>
      </c>
      <c r="B1353" s="397">
        <v>19000443</v>
      </c>
      <c r="C1353" s="1241" t="s">
        <v>524</v>
      </c>
      <c r="D1353" s="969">
        <f>+[5]BS!Q1353</f>
        <v>73372747.596666664</v>
      </c>
      <c r="E1353" s="109"/>
      <c r="F1353" s="486"/>
      <c r="G1353" s="486"/>
      <c r="H1353" s="486"/>
      <c r="I1353" s="486">
        <f t="shared" si="104"/>
        <v>73372747.596666664</v>
      </c>
      <c r="J1353" s="109"/>
      <c r="K1353" s="486"/>
      <c r="L1353" s="486"/>
      <c r="M1353" s="486">
        <f>I1353</f>
        <v>73372747.596666664</v>
      </c>
      <c r="N1353" s="1153">
        <f t="shared" ref="N1353:N1416" si="105">SUM(K1353:M1353)</f>
        <v>73372747.596666664</v>
      </c>
      <c r="O1353" s="1153">
        <f t="shared" ref="O1353:O1416" si="106">N1353-I1353</f>
        <v>0</v>
      </c>
    </row>
    <row r="1354" spans="1:15" s="13" customFormat="1" outlineLevel="1">
      <c r="A1354" s="400">
        <v>1347</v>
      </c>
      <c r="B1354" s="397">
        <v>19000451</v>
      </c>
      <c r="C1354" s="109" t="s">
        <v>1947</v>
      </c>
      <c r="D1354" s="969">
        <f>+[5]BS!Q1354</f>
        <v>0</v>
      </c>
      <c r="E1354" s="109"/>
      <c r="F1354" s="486"/>
      <c r="G1354" s="486"/>
      <c r="H1354" s="486"/>
      <c r="I1354" s="486">
        <f t="shared" si="104"/>
        <v>0</v>
      </c>
      <c r="J1354" s="109"/>
      <c r="K1354" s="486"/>
      <c r="L1354" s="486"/>
      <c r="M1354" s="486"/>
      <c r="N1354" s="1153">
        <f t="shared" si="105"/>
        <v>0</v>
      </c>
      <c r="O1354" s="1153">
        <f t="shared" si="106"/>
        <v>0</v>
      </c>
    </row>
    <row r="1355" spans="1:15" s="13" customFormat="1" outlineLevel="1">
      <c r="A1355" s="400">
        <v>1348</v>
      </c>
      <c r="B1355" s="397">
        <v>19000453</v>
      </c>
      <c r="C1355" s="1241" t="s">
        <v>525</v>
      </c>
      <c r="D1355" s="969">
        <f>+[5]BS!Q1355</f>
        <v>4647871.03</v>
      </c>
      <c r="E1355" s="109"/>
      <c r="F1355" s="486"/>
      <c r="G1355" s="486"/>
      <c r="H1355" s="486"/>
      <c r="I1355" s="486">
        <f t="shared" si="104"/>
        <v>4647871.03</v>
      </c>
      <c r="J1355" s="109"/>
      <c r="K1355" s="486"/>
      <c r="L1355" s="486"/>
      <c r="M1355" s="486">
        <f>I1355</f>
        <v>4647871.03</v>
      </c>
      <c r="N1355" s="1153">
        <f t="shared" si="105"/>
        <v>4647871.03</v>
      </c>
      <c r="O1355" s="1153">
        <f t="shared" si="106"/>
        <v>0</v>
      </c>
    </row>
    <row r="1356" spans="1:15" s="13" customFormat="1" outlineLevel="1">
      <c r="A1356" s="400">
        <v>1349</v>
      </c>
      <c r="B1356" s="397">
        <v>19000461</v>
      </c>
      <c r="C1356" s="109" t="s">
        <v>703</v>
      </c>
      <c r="D1356" s="969">
        <f>+[5]BS!Q1356</f>
        <v>0</v>
      </c>
      <c r="E1356" s="109"/>
      <c r="F1356" s="486"/>
      <c r="G1356" s="486"/>
      <c r="H1356" s="486"/>
      <c r="I1356" s="486">
        <f t="shared" si="104"/>
        <v>0</v>
      </c>
      <c r="J1356" s="109"/>
      <c r="K1356" s="486"/>
      <c r="L1356" s="486"/>
      <c r="M1356" s="486"/>
      <c r="N1356" s="1153">
        <f t="shared" si="105"/>
        <v>0</v>
      </c>
      <c r="O1356" s="1153">
        <f t="shared" si="106"/>
        <v>0</v>
      </c>
    </row>
    <row r="1357" spans="1:15" s="13" customFormat="1" outlineLevel="1">
      <c r="A1357" s="400">
        <v>1350</v>
      </c>
      <c r="B1357" s="397">
        <v>19000463</v>
      </c>
      <c r="C1357" s="1241" t="s">
        <v>526</v>
      </c>
      <c r="D1357" s="969">
        <f>+[5]BS!Q1357</f>
        <v>-1051944.9320833336</v>
      </c>
      <c r="E1357" s="109"/>
      <c r="F1357" s="486"/>
      <c r="G1357" s="486"/>
      <c r="H1357" s="486"/>
      <c r="I1357" s="486">
        <f t="shared" si="104"/>
        <v>-1051944.9320833336</v>
      </c>
      <c r="J1357" s="109"/>
      <c r="K1357" s="486"/>
      <c r="L1357" s="486"/>
      <c r="M1357" s="486">
        <f>I1357</f>
        <v>-1051944.9320833336</v>
      </c>
      <c r="N1357" s="1153">
        <f t="shared" si="105"/>
        <v>-1051944.9320833336</v>
      </c>
      <c r="O1357" s="1153">
        <f t="shared" si="106"/>
        <v>0</v>
      </c>
    </row>
    <row r="1358" spans="1:15" s="13" customFormat="1" outlineLevel="1">
      <c r="A1358" s="400">
        <v>1351</v>
      </c>
      <c r="B1358" s="397">
        <v>19000471</v>
      </c>
      <c r="C1358" s="109" t="s">
        <v>808</v>
      </c>
      <c r="D1358" s="969">
        <f>+[5]BS!Q1358</f>
        <v>3786068.8808333329</v>
      </c>
      <c r="E1358" s="109"/>
      <c r="F1358" s="486">
        <f>+D1358</f>
        <v>3786068.8808333329</v>
      </c>
      <c r="G1358" s="486"/>
      <c r="H1358" s="486"/>
      <c r="I1358" s="486"/>
      <c r="J1358" s="109"/>
      <c r="K1358" s="486"/>
      <c r="L1358" s="486"/>
      <c r="M1358" s="486"/>
      <c r="N1358" s="1153">
        <f t="shared" si="105"/>
        <v>0</v>
      </c>
      <c r="O1358" s="1153">
        <f t="shared" si="106"/>
        <v>0</v>
      </c>
    </row>
    <row r="1359" spans="1:15" s="13" customFormat="1" outlineLevel="1">
      <c r="A1359" s="400">
        <v>1352</v>
      </c>
      <c r="B1359" s="397">
        <v>19000473</v>
      </c>
      <c r="C1359" s="109" t="s">
        <v>2163</v>
      </c>
      <c r="D1359" s="969">
        <f>+[5]BS!Q1359</f>
        <v>2562568</v>
      </c>
      <c r="E1359" s="109"/>
      <c r="F1359" s="486">
        <f>+D1359</f>
        <v>2562568</v>
      </c>
      <c r="G1359" s="486"/>
      <c r="H1359" s="486"/>
      <c r="I1359" s="486"/>
      <c r="J1359" s="109"/>
      <c r="K1359" s="486"/>
      <c r="L1359" s="486"/>
      <c r="M1359" s="486"/>
      <c r="N1359" s="1153">
        <f t="shared" si="105"/>
        <v>0</v>
      </c>
      <c r="O1359" s="1153">
        <f t="shared" si="106"/>
        <v>0</v>
      </c>
    </row>
    <row r="1360" spans="1:15" s="13" customFormat="1" outlineLevel="1">
      <c r="A1360" s="400">
        <v>1353</v>
      </c>
      <c r="B1360" s="397">
        <v>19000481</v>
      </c>
      <c r="C1360" s="109" t="s">
        <v>293</v>
      </c>
      <c r="D1360" s="969">
        <f>+[5]BS!Q1360</f>
        <v>0</v>
      </c>
      <c r="E1360" s="109"/>
      <c r="F1360" s="486"/>
      <c r="G1360" s="486"/>
      <c r="H1360" s="486"/>
      <c r="I1360" s="486"/>
      <c r="J1360" s="109"/>
      <c r="K1360" s="486"/>
      <c r="L1360" s="486"/>
      <c r="M1360" s="486"/>
      <c r="N1360" s="1153">
        <f t="shared" si="105"/>
        <v>0</v>
      </c>
      <c r="O1360" s="1153">
        <f t="shared" si="106"/>
        <v>0</v>
      </c>
    </row>
    <row r="1361" spans="1:15" s="13" customFormat="1" outlineLevel="1">
      <c r="A1361" s="400">
        <v>1354</v>
      </c>
      <c r="B1361" s="397">
        <v>19000483</v>
      </c>
      <c r="C1361" s="109" t="s">
        <v>2280</v>
      </c>
      <c r="D1361" s="969">
        <f>+[5]BS!Q1361</f>
        <v>0</v>
      </c>
      <c r="E1361" s="109"/>
      <c r="F1361" s="486"/>
      <c r="G1361" s="486"/>
      <c r="H1361" s="486"/>
      <c r="I1361" s="486"/>
      <c r="J1361" s="109"/>
      <c r="K1361" s="486"/>
      <c r="L1361" s="486"/>
      <c r="M1361" s="486"/>
      <c r="N1361" s="1153">
        <f t="shared" si="105"/>
        <v>0</v>
      </c>
      <c r="O1361" s="1153">
        <f t="shared" si="106"/>
        <v>0</v>
      </c>
    </row>
    <row r="1362" spans="1:15" s="13" customFormat="1" outlineLevel="1">
      <c r="A1362" s="400">
        <v>1355</v>
      </c>
      <c r="B1362" s="397">
        <v>19000491</v>
      </c>
      <c r="C1362" s="109" t="s">
        <v>2551</v>
      </c>
      <c r="D1362" s="969">
        <f>+[5]BS!Q1362</f>
        <v>2041609.1499999997</v>
      </c>
      <c r="E1362" s="109"/>
      <c r="F1362" s="486"/>
      <c r="G1362" s="486"/>
      <c r="H1362" s="486"/>
      <c r="I1362" s="486">
        <f>+D1362</f>
        <v>2041609.1499999997</v>
      </c>
      <c r="J1362" s="109"/>
      <c r="K1362" s="486"/>
      <c r="L1362" s="486"/>
      <c r="M1362" s="486">
        <f>I1362</f>
        <v>2041609.1499999997</v>
      </c>
      <c r="N1362" s="1153">
        <f t="shared" si="105"/>
        <v>2041609.1499999997</v>
      </c>
      <c r="O1362" s="1153">
        <f t="shared" si="106"/>
        <v>0</v>
      </c>
    </row>
    <row r="1363" spans="1:15" s="13" customFormat="1" outlineLevel="1">
      <c r="A1363" s="400">
        <v>1356</v>
      </c>
      <c r="B1363" s="397">
        <v>19000493</v>
      </c>
      <c r="C1363" s="109" t="s">
        <v>2182</v>
      </c>
      <c r="D1363" s="969">
        <f>+[5]BS!Q1363</f>
        <v>0</v>
      </c>
      <c r="E1363" s="109"/>
      <c r="F1363" s="486"/>
      <c r="G1363" s="486"/>
      <c r="H1363" s="486"/>
      <c r="I1363" s="486"/>
      <c r="J1363" s="109"/>
      <c r="K1363" s="486"/>
      <c r="L1363" s="486"/>
      <c r="M1363" s="486"/>
      <c r="N1363" s="1153">
        <f t="shared" si="105"/>
        <v>0</v>
      </c>
      <c r="O1363" s="1153">
        <f t="shared" si="106"/>
        <v>0</v>
      </c>
    </row>
    <row r="1364" spans="1:15" s="13" customFormat="1" outlineLevel="1">
      <c r="A1364" s="400">
        <v>1357</v>
      </c>
      <c r="B1364" s="990">
        <v>19000521</v>
      </c>
      <c r="C1364" s="109" t="s">
        <v>737</v>
      </c>
      <c r="D1364" s="969">
        <f>+[5]BS!Q1364</f>
        <v>0</v>
      </c>
      <c r="E1364" s="109"/>
      <c r="F1364" s="486"/>
      <c r="G1364" s="486"/>
      <c r="H1364" s="486"/>
      <c r="I1364" s="486"/>
      <c r="J1364" s="109"/>
      <c r="K1364" s="486"/>
      <c r="L1364" s="486"/>
      <c r="M1364" s="486"/>
      <c r="N1364" s="1153">
        <f t="shared" si="105"/>
        <v>0</v>
      </c>
      <c r="O1364" s="1153">
        <f t="shared" si="106"/>
        <v>0</v>
      </c>
    </row>
    <row r="1365" spans="1:15" s="13" customFormat="1" outlineLevel="1">
      <c r="A1365" s="400">
        <v>1358</v>
      </c>
      <c r="B1365" s="990">
        <v>19000531</v>
      </c>
      <c r="C1365" s="109" t="s">
        <v>1111</v>
      </c>
      <c r="D1365" s="969">
        <f>+[5]BS!Q1365</f>
        <v>0</v>
      </c>
      <c r="E1365" s="109"/>
      <c r="F1365" s="486"/>
      <c r="G1365" s="486"/>
      <c r="H1365" s="486"/>
      <c r="I1365" s="486"/>
      <c r="J1365" s="109"/>
      <c r="K1365" s="486"/>
      <c r="L1365" s="486"/>
      <c r="M1365" s="486"/>
      <c r="N1365" s="1153">
        <f t="shared" si="105"/>
        <v>0</v>
      </c>
      <c r="O1365" s="1153">
        <f t="shared" si="106"/>
        <v>0</v>
      </c>
    </row>
    <row r="1366" spans="1:15" s="13" customFormat="1" outlineLevel="1">
      <c r="A1366" s="400">
        <v>1359</v>
      </c>
      <c r="B1366" s="990">
        <v>19000541</v>
      </c>
      <c r="C1366" s="109" t="s">
        <v>1112</v>
      </c>
      <c r="D1366" s="969">
        <f>+[5]BS!Q1366</f>
        <v>0</v>
      </c>
      <c r="E1366" s="109"/>
      <c r="F1366" s="486"/>
      <c r="G1366" s="486"/>
      <c r="H1366" s="486"/>
      <c r="I1366" s="486"/>
      <c r="J1366" s="109"/>
      <c r="K1366" s="486"/>
      <c r="L1366" s="486"/>
      <c r="M1366" s="486"/>
      <c r="N1366" s="1153">
        <f t="shared" si="105"/>
        <v>0</v>
      </c>
      <c r="O1366" s="1153">
        <f t="shared" si="106"/>
        <v>0</v>
      </c>
    </row>
    <row r="1367" spans="1:15" s="13" customFormat="1" outlineLevel="1">
      <c r="A1367" s="400">
        <v>1360</v>
      </c>
      <c r="B1367" s="990">
        <v>19000543</v>
      </c>
      <c r="C1367" s="109" t="s">
        <v>865</v>
      </c>
      <c r="D1367" s="969">
        <f>+[5]BS!Q1367</f>
        <v>0</v>
      </c>
      <c r="E1367" s="109"/>
      <c r="F1367" s="486"/>
      <c r="G1367" s="486"/>
      <c r="H1367" s="486"/>
      <c r="I1367" s="486"/>
      <c r="J1367" s="109"/>
      <c r="K1367" s="486"/>
      <c r="L1367" s="486"/>
      <c r="M1367" s="486"/>
      <c r="N1367" s="1153">
        <f t="shared" si="105"/>
        <v>0</v>
      </c>
      <c r="O1367" s="1153">
        <f t="shared" si="106"/>
        <v>0</v>
      </c>
    </row>
    <row r="1368" spans="1:15" s="13" customFormat="1" outlineLevel="1">
      <c r="A1368" s="400">
        <v>1361</v>
      </c>
      <c r="B1368" s="397">
        <v>19000551</v>
      </c>
      <c r="C1368" s="109" t="s">
        <v>2130</v>
      </c>
      <c r="D1368" s="969">
        <f>+[5]BS!Q1368</f>
        <v>1801615.75</v>
      </c>
      <c r="E1368" s="109"/>
      <c r="F1368" s="486"/>
      <c r="G1368" s="486"/>
      <c r="H1368" s="486"/>
      <c r="I1368" s="486">
        <f>+D1368</f>
        <v>1801615.75</v>
      </c>
      <c r="J1368" s="109"/>
      <c r="K1368" s="486">
        <f>I1368</f>
        <v>1801615.75</v>
      </c>
      <c r="L1368" s="486"/>
      <c r="M1368" s="486"/>
      <c r="N1368" s="1153">
        <f t="shared" si="105"/>
        <v>1801615.75</v>
      </c>
      <c r="O1368" s="1153">
        <f t="shared" si="106"/>
        <v>0</v>
      </c>
    </row>
    <row r="1369" spans="1:15" s="13" customFormat="1" outlineLevel="1">
      <c r="A1369" s="400">
        <v>1362</v>
      </c>
      <c r="B1369" s="397">
        <v>19000552</v>
      </c>
      <c r="C1369" s="109" t="s">
        <v>2547</v>
      </c>
      <c r="D1369" s="969">
        <f>+[5]BS!Q1369</f>
        <v>566498.00750000007</v>
      </c>
      <c r="E1369" s="109"/>
      <c r="F1369" s="486">
        <f>+D1369</f>
        <v>566498.00750000007</v>
      </c>
      <c r="G1369" s="486"/>
      <c r="H1369" s="486"/>
      <c r="I1369" s="486"/>
      <c r="J1369" s="109"/>
      <c r="K1369" s="486"/>
      <c r="L1369" s="486"/>
      <c r="M1369" s="486"/>
      <c r="N1369" s="1153">
        <f t="shared" si="105"/>
        <v>0</v>
      </c>
      <c r="O1369" s="1153">
        <f t="shared" si="106"/>
        <v>0</v>
      </c>
    </row>
    <row r="1370" spans="1:15" s="13" customFormat="1" outlineLevel="1">
      <c r="A1370" s="400">
        <v>1363</v>
      </c>
      <c r="B1370" s="280">
        <v>19000553</v>
      </c>
      <c r="C1370" s="280" t="s">
        <v>101</v>
      </c>
      <c r="D1370" s="969">
        <f>+[5]BS!Q1370</f>
        <v>198588.21541666662</v>
      </c>
      <c r="E1370" s="109"/>
      <c r="F1370" s="486"/>
      <c r="G1370" s="486"/>
      <c r="H1370" s="486"/>
      <c r="I1370" s="486">
        <f>+D1370</f>
        <v>198588.21541666662</v>
      </c>
      <c r="J1370" s="109"/>
      <c r="K1370" s="486">
        <f>I1370*K2</f>
        <v>133411.56311691663</v>
      </c>
      <c r="L1370" s="486">
        <f>I1370*K3</f>
        <v>65176.652299749978</v>
      </c>
      <c r="M1370" s="486"/>
      <c r="N1370" s="1153">
        <f t="shared" si="105"/>
        <v>198588.21541666662</v>
      </c>
      <c r="O1370" s="1153">
        <f t="shared" si="106"/>
        <v>0</v>
      </c>
    </row>
    <row r="1371" spans="1:15" s="13" customFormat="1" outlineLevel="1">
      <c r="A1371" s="400">
        <v>1364</v>
      </c>
      <c r="B1371" s="280">
        <v>19000561</v>
      </c>
      <c r="C1371" s="280" t="s">
        <v>306</v>
      </c>
      <c r="D1371" s="969">
        <f>+[5]BS!Q1371</f>
        <v>0</v>
      </c>
      <c r="E1371" s="109"/>
      <c r="F1371" s="486"/>
      <c r="G1371" s="486"/>
      <c r="H1371" s="486"/>
      <c r="I1371" s="486"/>
      <c r="J1371" s="109"/>
      <c r="K1371" s="486"/>
      <c r="L1371" s="486"/>
      <c r="M1371" s="486"/>
      <c r="N1371" s="1153">
        <f t="shared" si="105"/>
        <v>0</v>
      </c>
      <c r="O1371" s="1153">
        <f t="shared" si="106"/>
        <v>0</v>
      </c>
    </row>
    <row r="1372" spans="1:15" s="13" customFormat="1" outlineLevel="1">
      <c r="A1372" s="400">
        <v>1365</v>
      </c>
      <c r="B1372" s="397">
        <v>19000562</v>
      </c>
      <c r="C1372" s="109" t="s">
        <v>763</v>
      </c>
      <c r="D1372" s="969">
        <f>+[5]BS!Q1372</f>
        <v>1511198.7066666668</v>
      </c>
      <c r="E1372" s="109"/>
      <c r="F1372" s="486">
        <f>+D1372</f>
        <v>1511198.7066666668</v>
      </c>
      <c r="G1372" s="486"/>
      <c r="H1372" s="486"/>
      <c r="I1372" s="486"/>
      <c r="J1372" s="109"/>
      <c r="K1372" s="486"/>
      <c r="L1372" s="486"/>
      <c r="M1372" s="486"/>
      <c r="N1372" s="1153">
        <f t="shared" si="105"/>
        <v>0</v>
      </c>
      <c r="O1372" s="1153">
        <f t="shared" si="106"/>
        <v>0</v>
      </c>
    </row>
    <row r="1373" spans="1:15" s="13" customFormat="1" outlineLevel="1">
      <c r="A1373" s="400">
        <v>1366</v>
      </c>
      <c r="B1373" s="280">
        <v>19000563</v>
      </c>
      <c r="C1373" s="280" t="s">
        <v>2180</v>
      </c>
      <c r="D1373" s="969">
        <f>+[5]BS!Q1373</f>
        <v>4.1666666666666666E-3</v>
      </c>
      <c r="E1373" s="109"/>
      <c r="F1373" s="486">
        <f>+D1373</f>
        <v>4.1666666666666666E-3</v>
      </c>
      <c r="G1373" s="486"/>
      <c r="H1373" s="486"/>
      <c r="I1373" s="486"/>
      <c r="J1373" s="109"/>
      <c r="K1373" s="486"/>
      <c r="L1373" s="486"/>
      <c r="M1373" s="486"/>
      <c r="N1373" s="1153">
        <f t="shared" si="105"/>
        <v>0</v>
      </c>
      <c r="O1373" s="1153">
        <f t="shared" si="106"/>
        <v>0</v>
      </c>
    </row>
    <row r="1374" spans="1:15" s="13" customFormat="1" outlineLevel="1">
      <c r="A1374" s="400">
        <v>1367</v>
      </c>
      <c r="B1374" s="280">
        <v>19000571</v>
      </c>
      <c r="C1374" s="280" t="s">
        <v>171</v>
      </c>
      <c r="D1374" s="969">
        <f>+[5]BS!Q1374</f>
        <v>0</v>
      </c>
      <c r="E1374" s="109"/>
      <c r="F1374" s="486"/>
      <c r="G1374" s="486"/>
      <c r="H1374" s="486"/>
      <c r="I1374" s="486"/>
      <c r="J1374" s="109"/>
      <c r="K1374" s="486"/>
      <c r="L1374" s="486"/>
      <c r="M1374" s="486"/>
      <c r="N1374" s="1153">
        <f t="shared" si="105"/>
        <v>0</v>
      </c>
      <c r="O1374" s="1153">
        <f t="shared" si="106"/>
        <v>0</v>
      </c>
    </row>
    <row r="1375" spans="1:15" s="13" customFormat="1" outlineLevel="1">
      <c r="A1375" s="400">
        <v>1368</v>
      </c>
      <c r="B1375" s="397">
        <v>19000572</v>
      </c>
      <c r="C1375" s="109" t="s">
        <v>764</v>
      </c>
      <c r="D1375" s="969">
        <f>+[5]BS!Q1375</f>
        <v>256137.45583333334</v>
      </c>
      <c r="E1375" s="109"/>
      <c r="F1375" s="486">
        <f>+D1375</f>
        <v>256137.45583333334</v>
      </c>
      <c r="G1375" s="486"/>
      <c r="H1375" s="486"/>
      <c r="I1375" s="486"/>
      <c r="J1375" s="109"/>
      <c r="K1375" s="486"/>
      <c r="L1375" s="486"/>
      <c r="M1375" s="486"/>
      <c r="N1375" s="1153">
        <f t="shared" si="105"/>
        <v>0</v>
      </c>
      <c r="O1375" s="1153">
        <f t="shared" si="106"/>
        <v>0</v>
      </c>
    </row>
    <row r="1376" spans="1:15" s="13" customFormat="1" outlineLevel="1">
      <c r="A1376" s="400">
        <v>1369</v>
      </c>
      <c r="B1376" s="397">
        <v>19000573</v>
      </c>
      <c r="C1376" s="109" t="s">
        <v>2249</v>
      </c>
      <c r="D1376" s="969">
        <f>+[5]BS!Q1376</f>
        <v>253089.55291666664</v>
      </c>
      <c r="E1376" s="109"/>
      <c r="F1376" s="486"/>
      <c r="G1376" s="486"/>
      <c r="H1376" s="486"/>
      <c r="I1376" s="486">
        <f>+D1376</f>
        <v>253089.55291666664</v>
      </c>
      <c r="J1376" s="109"/>
      <c r="K1376" s="486">
        <f>I1376*K2</f>
        <v>170025.56164941663</v>
      </c>
      <c r="L1376" s="486">
        <f>I1376*K3</f>
        <v>83063.991267249992</v>
      </c>
      <c r="M1376" s="486"/>
      <c r="N1376" s="1153">
        <f t="shared" si="105"/>
        <v>253089.55291666661</v>
      </c>
      <c r="O1376" s="1153">
        <f t="shared" si="106"/>
        <v>0</v>
      </c>
    </row>
    <row r="1377" spans="1:15" s="13" customFormat="1" outlineLevel="1">
      <c r="A1377" s="400">
        <v>1370</v>
      </c>
      <c r="B1377" s="280">
        <v>19000581</v>
      </c>
      <c r="C1377" s="280" t="s">
        <v>195</v>
      </c>
      <c r="D1377" s="969">
        <f>+[5]BS!Q1377</f>
        <v>2792901.07125</v>
      </c>
      <c r="E1377" s="109"/>
      <c r="F1377" s="486"/>
      <c r="G1377" s="486"/>
      <c r="H1377" s="486"/>
      <c r="I1377" s="486">
        <f>+D1377</f>
        <v>2792901.07125</v>
      </c>
      <c r="J1377" s="109"/>
      <c r="K1377" s="486"/>
      <c r="L1377" s="486"/>
      <c r="M1377" s="486">
        <f>I1377</f>
        <v>2792901.07125</v>
      </c>
      <c r="N1377" s="1153">
        <f t="shared" si="105"/>
        <v>2792901.07125</v>
      </c>
      <c r="O1377" s="1153">
        <f t="shared" si="106"/>
        <v>0</v>
      </c>
    </row>
    <row r="1378" spans="1:15" s="13" customFormat="1" outlineLevel="1">
      <c r="A1378" s="400">
        <v>1371</v>
      </c>
      <c r="B1378" s="397">
        <v>19000582</v>
      </c>
      <c r="C1378" s="109" t="s">
        <v>648</v>
      </c>
      <c r="D1378" s="969">
        <f>+[5]BS!Q1378</f>
        <v>0</v>
      </c>
      <c r="E1378" s="109"/>
      <c r="F1378" s="486"/>
      <c r="G1378" s="486"/>
      <c r="H1378" s="486"/>
      <c r="I1378" s="486"/>
      <c r="J1378" s="109"/>
      <c r="K1378" s="486"/>
      <c r="L1378" s="486"/>
      <c r="M1378" s="486"/>
      <c r="N1378" s="1153">
        <f t="shared" si="105"/>
        <v>0</v>
      </c>
      <c r="O1378" s="1153">
        <f t="shared" si="106"/>
        <v>0</v>
      </c>
    </row>
    <row r="1379" spans="1:15" s="13" customFormat="1" outlineLevel="1">
      <c r="A1379" s="400">
        <v>1372</v>
      </c>
      <c r="B1379" s="397">
        <v>19000592</v>
      </c>
      <c r="C1379" s="109" t="s">
        <v>584</v>
      </c>
      <c r="D1379" s="969">
        <f>+[5]BS!Q1379</f>
        <v>3832255.2808333342</v>
      </c>
      <c r="E1379" s="109"/>
      <c r="F1379" s="486"/>
      <c r="G1379" s="486"/>
      <c r="H1379" s="486"/>
      <c r="I1379" s="486">
        <f>+D1379</f>
        <v>3832255.2808333342</v>
      </c>
      <c r="J1379" s="109"/>
      <c r="K1379" s="486"/>
      <c r="L1379" s="486">
        <f>I1379</f>
        <v>3832255.2808333342</v>
      </c>
      <c r="M1379" s="486"/>
      <c r="N1379" s="1153">
        <f t="shared" si="105"/>
        <v>3832255.2808333342</v>
      </c>
      <c r="O1379" s="1153">
        <f t="shared" si="106"/>
        <v>0</v>
      </c>
    </row>
    <row r="1380" spans="1:15" s="13" customFormat="1" outlineLevel="1">
      <c r="A1380" s="400">
        <v>1373</v>
      </c>
      <c r="B1380" s="397">
        <v>19000591</v>
      </c>
      <c r="C1380" s="109" t="s">
        <v>1499</v>
      </c>
      <c r="D1380" s="969">
        <f>+[5]BS!Q1380</f>
        <v>0</v>
      </c>
      <c r="E1380" s="109"/>
      <c r="F1380" s="486"/>
      <c r="G1380" s="486"/>
      <c r="H1380" s="486"/>
      <c r="I1380" s="486"/>
      <c r="J1380" s="109"/>
      <c r="K1380" s="486"/>
      <c r="L1380" s="486"/>
      <c r="M1380" s="486"/>
      <c r="N1380" s="1153">
        <f t="shared" si="105"/>
        <v>0</v>
      </c>
      <c r="O1380" s="1153">
        <f t="shared" si="106"/>
        <v>0</v>
      </c>
    </row>
    <row r="1381" spans="1:15" s="13" customFormat="1" outlineLevel="1">
      <c r="A1381" s="400">
        <v>1374</v>
      </c>
      <c r="B1381" s="397">
        <v>19000601</v>
      </c>
      <c r="C1381" s="109" t="s">
        <v>2131</v>
      </c>
      <c r="D1381" s="969">
        <f>+[5]BS!Q1381</f>
        <v>179406783.75</v>
      </c>
      <c r="E1381" s="109"/>
      <c r="F1381" s="486"/>
      <c r="G1381" s="486"/>
      <c r="H1381" s="486"/>
      <c r="I1381" s="486">
        <f t="shared" ref="I1381:I1396" si="107">+D1381</f>
        <v>179406783.75</v>
      </c>
      <c r="J1381" s="109"/>
      <c r="K1381" s="486">
        <f>I1381</f>
        <v>179406783.75</v>
      </c>
      <c r="L1381" s="486"/>
      <c r="M1381" s="486"/>
      <c r="N1381" s="1153">
        <f t="shared" si="105"/>
        <v>179406783.75</v>
      </c>
      <c r="O1381" s="1153">
        <f t="shared" si="106"/>
        <v>0</v>
      </c>
    </row>
    <row r="1382" spans="1:15" s="13" customFormat="1" outlineLevel="1">
      <c r="A1382" s="400">
        <v>1375</v>
      </c>
      <c r="B1382" s="397">
        <v>19000603</v>
      </c>
      <c r="C1382" s="109" t="s">
        <v>2429</v>
      </c>
      <c r="D1382" s="969">
        <f>+[5]BS!Q1382</f>
        <v>0</v>
      </c>
      <c r="E1382" s="109"/>
      <c r="F1382" s="486"/>
      <c r="G1382" s="486"/>
      <c r="H1382" s="486"/>
      <c r="I1382" s="486">
        <f t="shared" si="107"/>
        <v>0</v>
      </c>
      <c r="J1382" s="109"/>
      <c r="K1382" s="486"/>
      <c r="L1382" s="486"/>
      <c r="M1382" s="486"/>
      <c r="N1382" s="1153">
        <f t="shared" si="105"/>
        <v>0</v>
      </c>
      <c r="O1382" s="1153">
        <f t="shared" si="106"/>
        <v>0</v>
      </c>
    </row>
    <row r="1383" spans="1:15" s="13" customFormat="1" outlineLevel="1">
      <c r="A1383" s="400">
        <v>1376</v>
      </c>
      <c r="B1383" s="397">
        <v>19000602</v>
      </c>
      <c r="C1383" s="109" t="s">
        <v>1833</v>
      </c>
      <c r="D1383" s="969">
        <f>+[5]BS!Q1383</f>
        <v>0</v>
      </c>
      <c r="E1383" s="109"/>
      <c r="F1383" s="486"/>
      <c r="G1383" s="486"/>
      <c r="H1383" s="486"/>
      <c r="I1383" s="486">
        <f t="shared" si="107"/>
        <v>0</v>
      </c>
      <c r="J1383" s="109"/>
      <c r="K1383" s="486"/>
      <c r="L1383" s="486"/>
      <c r="M1383" s="486"/>
      <c r="N1383" s="1153">
        <f t="shared" si="105"/>
        <v>0</v>
      </c>
      <c r="O1383" s="1153">
        <f t="shared" si="106"/>
        <v>0</v>
      </c>
    </row>
    <row r="1384" spans="1:15" s="13" customFormat="1" outlineLevel="1">
      <c r="A1384" s="400">
        <v>1377</v>
      </c>
      <c r="B1384" s="397">
        <v>19000611</v>
      </c>
      <c r="C1384" s="109" t="s">
        <v>2910</v>
      </c>
      <c r="D1384" s="969">
        <f>+[5]BS!Q1384</f>
        <v>0</v>
      </c>
      <c r="E1384" s="109"/>
      <c r="F1384" s="486"/>
      <c r="G1384" s="486"/>
      <c r="H1384" s="486"/>
      <c r="I1384" s="486">
        <f t="shared" si="107"/>
        <v>0</v>
      </c>
      <c r="J1384" s="109"/>
      <c r="K1384" s="486"/>
      <c r="L1384" s="486"/>
      <c r="M1384" s="486"/>
      <c r="N1384" s="1153">
        <f t="shared" si="105"/>
        <v>0</v>
      </c>
      <c r="O1384" s="1153">
        <f t="shared" si="106"/>
        <v>0</v>
      </c>
    </row>
    <row r="1385" spans="1:15" s="13" customFormat="1" outlineLevel="1">
      <c r="A1385" s="400">
        <v>1378</v>
      </c>
      <c r="B1385" s="397">
        <v>19000612</v>
      </c>
      <c r="C1385" s="109" t="s">
        <v>492</v>
      </c>
      <c r="D1385" s="969">
        <f>+[5]BS!Q1385</f>
        <v>0</v>
      </c>
      <c r="E1385" s="109"/>
      <c r="F1385" s="486"/>
      <c r="G1385" s="486"/>
      <c r="H1385" s="486"/>
      <c r="I1385" s="486">
        <f t="shared" si="107"/>
        <v>0</v>
      </c>
      <c r="J1385" s="109"/>
      <c r="K1385" s="486"/>
      <c r="L1385" s="486"/>
      <c r="M1385" s="486"/>
      <c r="N1385" s="1153">
        <f t="shared" si="105"/>
        <v>0</v>
      </c>
      <c r="O1385" s="1153">
        <f t="shared" si="106"/>
        <v>0</v>
      </c>
    </row>
    <row r="1386" spans="1:15" s="13" customFormat="1" outlineLevel="1">
      <c r="A1386" s="400">
        <v>1379</v>
      </c>
      <c r="B1386" s="397">
        <v>19000621</v>
      </c>
      <c r="C1386" s="109" t="s">
        <v>2192</v>
      </c>
      <c r="D1386" s="969">
        <f>+[5]BS!Q1386</f>
        <v>63824787.716666669</v>
      </c>
      <c r="E1386" s="109"/>
      <c r="F1386" s="486"/>
      <c r="G1386" s="486"/>
      <c r="H1386" s="486"/>
      <c r="I1386" s="486">
        <f t="shared" si="107"/>
        <v>63824787.716666669</v>
      </c>
      <c r="J1386" s="109"/>
      <c r="K1386" s="486">
        <f>I1386</f>
        <v>63824787.716666669</v>
      </c>
      <c r="L1386" s="486"/>
      <c r="M1386" s="486"/>
      <c r="N1386" s="1153">
        <f t="shared" si="105"/>
        <v>63824787.716666669</v>
      </c>
      <c r="O1386" s="1153">
        <f t="shared" si="106"/>
        <v>0</v>
      </c>
    </row>
    <row r="1387" spans="1:15" s="13" customFormat="1" outlineLevel="1">
      <c r="A1387" s="400">
        <v>1380</v>
      </c>
      <c r="B1387" s="397">
        <v>19000622</v>
      </c>
      <c r="C1387" s="109" t="s">
        <v>649</v>
      </c>
      <c r="D1387" s="969">
        <f>+[5]BS!Q1387</f>
        <v>0</v>
      </c>
      <c r="E1387" s="109"/>
      <c r="F1387" s="486"/>
      <c r="G1387" s="486"/>
      <c r="H1387" s="486"/>
      <c r="I1387" s="486">
        <f t="shared" si="107"/>
        <v>0</v>
      </c>
      <c r="J1387" s="109"/>
      <c r="K1387" s="486"/>
      <c r="L1387" s="486"/>
      <c r="M1387" s="486"/>
      <c r="N1387" s="1153">
        <f t="shared" si="105"/>
        <v>0</v>
      </c>
      <c r="O1387" s="1153">
        <f t="shared" si="106"/>
        <v>0</v>
      </c>
    </row>
    <row r="1388" spans="1:15" s="13" customFormat="1" outlineLevel="1">
      <c r="A1388" s="400">
        <v>1381</v>
      </c>
      <c r="B1388" s="397">
        <v>19000631</v>
      </c>
      <c r="C1388" s="109" t="s">
        <v>2193</v>
      </c>
      <c r="D1388" s="969">
        <f>+[5]BS!Q1388</f>
        <v>0</v>
      </c>
      <c r="E1388" s="109"/>
      <c r="F1388" s="486"/>
      <c r="G1388" s="486"/>
      <c r="H1388" s="486"/>
      <c r="I1388" s="486">
        <f t="shared" si="107"/>
        <v>0</v>
      </c>
      <c r="J1388" s="109"/>
      <c r="K1388" s="486"/>
      <c r="L1388" s="486"/>
      <c r="M1388" s="486"/>
      <c r="N1388" s="1153">
        <f t="shared" si="105"/>
        <v>0</v>
      </c>
      <c r="O1388" s="1153">
        <f t="shared" si="106"/>
        <v>0</v>
      </c>
    </row>
    <row r="1389" spans="1:15" s="13" customFormat="1" outlineLevel="1">
      <c r="A1389" s="400">
        <v>1382</v>
      </c>
      <c r="B1389" s="397">
        <v>19000632</v>
      </c>
      <c r="C1389" s="109" t="s">
        <v>650</v>
      </c>
      <c r="D1389" s="969">
        <f>+[5]BS!Q1389</f>
        <v>0</v>
      </c>
      <c r="E1389" s="109"/>
      <c r="F1389" s="486"/>
      <c r="G1389" s="486"/>
      <c r="H1389" s="486"/>
      <c r="I1389" s="486">
        <f t="shared" si="107"/>
        <v>0</v>
      </c>
      <c r="J1389" s="109"/>
      <c r="K1389" s="486"/>
      <c r="L1389" s="486"/>
      <c r="M1389" s="486"/>
      <c r="N1389" s="1153">
        <f t="shared" si="105"/>
        <v>0</v>
      </c>
      <c r="O1389" s="1153">
        <f t="shared" si="106"/>
        <v>0</v>
      </c>
    </row>
    <row r="1390" spans="1:15" s="13" customFormat="1" outlineLevel="1">
      <c r="A1390" s="400">
        <v>1383</v>
      </c>
      <c r="B1390" s="397">
        <v>19000641</v>
      </c>
      <c r="C1390" s="109" t="s">
        <v>2194</v>
      </c>
      <c r="D1390" s="969">
        <f>+[5]BS!Q1390</f>
        <v>94539.218333333338</v>
      </c>
      <c r="E1390" s="109"/>
      <c r="F1390" s="486"/>
      <c r="G1390" s="486"/>
      <c r="H1390" s="486"/>
      <c r="I1390" s="486">
        <f t="shared" si="107"/>
        <v>94539.218333333338</v>
      </c>
      <c r="J1390" s="109"/>
      <c r="K1390" s="486">
        <f>I1390</f>
        <v>94539.218333333338</v>
      </c>
      <c r="L1390" s="486"/>
      <c r="M1390" s="486"/>
      <c r="N1390" s="1153">
        <f t="shared" si="105"/>
        <v>94539.218333333338</v>
      </c>
      <c r="O1390" s="1153">
        <f t="shared" si="106"/>
        <v>0</v>
      </c>
    </row>
    <row r="1391" spans="1:15" s="13" customFormat="1" outlineLevel="1">
      <c r="A1391" s="400">
        <v>1384</v>
      </c>
      <c r="B1391" s="397">
        <v>19000642</v>
      </c>
      <c r="C1391" s="109" t="s">
        <v>493</v>
      </c>
      <c r="D1391" s="969">
        <f>+[5]BS!Q1391</f>
        <v>0</v>
      </c>
      <c r="E1391" s="109"/>
      <c r="F1391" s="486"/>
      <c r="G1391" s="486"/>
      <c r="H1391" s="486"/>
      <c r="I1391" s="486">
        <f t="shared" si="107"/>
        <v>0</v>
      </c>
      <c r="J1391" s="109"/>
      <c r="K1391" s="486"/>
      <c r="L1391" s="486"/>
      <c r="M1391" s="486"/>
      <c r="N1391" s="1153">
        <f t="shared" si="105"/>
        <v>0</v>
      </c>
      <c r="O1391" s="1153">
        <f t="shared" si="106"/>
        <v>0</v>
      </c>
    </row>
    <row r="1392" spans="1:15" s="13" customFormat="1" outlineLevel="1">
      <c r="A1392" s="400">
        <v>1385</v>
      </c>
      <c r="B1392" s="397">
        <v>19000651</v>
      </c>
      <c r="C1392" s="109" t="s">
        <v>2195</v>
      </c>
      <c r="D1392" s="969">
        <f>+[5]BS!Q1392</f>
        <v>0</v>
      </c>
      <c r="E1392" s="109"/>
      <c r="F1392" s="486"/>
      <c r="G1392" s="486"/>
      <c r="H1392" s="486"/>
      <c r="I1392" s="486">
        <f t="shared" si="107"/>
        <v>0</v>
      </c>
      <c r="J1392" s="109"/>
      <c r="K1392" s="486"/>
      <c r="L1392" s="486"/>
      <c r="M1392" s="486"/>
      <c r="N1392" s="1153">
        <f t="shared" si="105"/>
        <v>0</v>
      </c>
      <c r="O1392" s="1153">
        <f t="shared" si="106"/>
        <v>0</v>
      </c>
    </row>
    <row r="1393" spans="1:15" s="13" customFormat="1" outlineLevel="1">
      <c r="A1393" s="400">
        <v>1386</v>
      </c>
      <c r="B1393" s="397">
        <v>19000652</v>
      </c>
      <c r="C1393" s="109" t="s">
        <v>499</v>
      </c>
      <c r="D1393" s="969">
        <f>+[5]BS!Q1393</f>
        <v>0</v>
      </c>
      <c r="E1393" s="109"/>
      <c r="F1393" s="486"/>
      <c r="G1393" s="486"/>
      <c r="H1393" s="486"/>
      <c r="I1393" s="486">
        <f t="shared" si="107"/>
        <v>0</v>
      </c>
      <c r="J1393" s="109"/>
      <c r="K1393" s="486"/>
      <c r="L1393" s="486"/>
      <c r="M1393" s="486"/>
      <c r="N1393" s="1153">
        <f t="shared" si="105"/>
        <v>0</v>
      </c>
      <c r="O1393" s="1153">
        <f t="shared" si="106"/>
        <v>0</v>
      </c>
    </row>
    <row r="1394" spans="1:15" s="13" customFormat="1" outlineLevel="1">
      <c r="A1394" s="400">
        <v>1387</v>
      </c>
      <c r="B1394" s="397">
        <v>19000661</v>
      </c>
      <c r="C1394" s="109" t="s">
        <v>2196</v>
      </c>
      <c r="D1394" s="969">
        <f>+[5]BS!Q1394</f>
        <v>0</v>
      </c>
      <c r="E1394" s="109"/>
      <c r="F1394" s="486"/>
      <c r="G1394" s="486"/>
      <c r="H1394" s="486"/>
      <c r="I1394" s="486">
        <f t="shared" si="107"/>
        <v>0</v>
      </c>
      <c r="J1394" s="109"/>
      <c r="K1394" s="486"/>
      <c r="L1394" s="486"/>
      <c r="M1394" s="486"/>
      <c r="N1394" s="1153">
        <f t="shared" si="105"/>
        <v>0</v>
      </c>
      <c r="O1394" s="1153">
        <f t="shared" si="106"/>
        <v>0</v>
      </c>
    </row>
    <row r="1395" spans="1:15" s="13" customFormat="1" outlineLevel="1">
      <c r="A1395" s="400">
        <v>1388</v>
      </c>
      <c r="B1395" s="397">
        <v>19000662</v>
      </c>
      <c r="C1395" s="109" t="s">
        <v>500</v>
      </c>
      <c r="D1395" s="969">
        <f>+[5]BS!Q1395</f>
        <v>0</v>
      </c>
      <c r="E1395" s="109"/>
      <c r="F1395" s="486"/>
      <c r="G1395" s="486"/>
      <c r="H1395" s="486"/>
      <c r="I1395" s="486">
        <f t="shared" si="107"/>
        <v>0</v>
      </c>
      <c r="J1395" s="109"/>
      <c r="K1395" s="486"/>
      <c r="L1395" s="486"/>
      <c r="M1395" s="486"/>
      <c r="N1395" s="1153">
        <f t="shared" si="105"/>
        <v>0</v>
      </c>
      <c r="O1395" s="1153">
        <f t="shared" si="106"/>
        <v>0</v>
      </c>
    </row>
    <row r="1396" spans="1:15" s="13" customFormat="1" outlineLevel="1">
      <c r="A1396" s="400">
        <v>1389</v>
      </c>
      <c r="B1396" s="397">
        <v>19000671</v>
      </c>
      <c r="C1396" s="109" t="s">
        <v>2214</v>
      </c>
      <c r="D1396" s="969">
        <f>+[5]BS!Q1396</f>
        <v>32765538.120000001</v>
      </c>
      <c r="E1396" s="109"/>
      <c r="F1396" s="486"/>
      <c r="G1396" s="486"/>
      <c r="H1396" s="486"/>
      <c r="I1396" s="486">
        <f t="shared" si="107"/>
        <v>32765538.120000001</v>
      </c>
      <c r="J1396" s="109"/>
      <c r="K1396" s="486">
        <f>I1396</f>
        <v>32765538.120000001</v>
      </c>
      <c r="L1396" s="486"/>
      <c r="M1396" s="486"/>
      <c r="N1396" s="1153">
        <f t="shared" si="105"/>
        <v>32765538.120000001</v>
      </c>
      <c r="O1396" s="1153">
        <f t="shared" si="106"/>
        <v>0</v>
      </c>
    </row>
    <row r="1397" spans="1:15" outlineLevel="1">
      <c r="A1397" s="1004">
        <v>1390</v>
      </c>
      <c r="B1397" s="397">
        <v>19000672</v>
      </c>
      <c r="C1397" s="109" t="s">
        <v>501</v>
      </c>
      <c r="D1397" s="969">
        <f>+[5]BS!Q1397</f>
        <v>0</v>
      </c>
      <c r="E1397" s="15"/>
      <c r="F1397" s="965"/>
      <c r="G1397" s="965"/>
      <c r="H1397" s="965"/>
      <c r="I1397" s="965"/>
      <c r="J1397" s="15"/>
      <c r="K1397" s="965"/>
      <c r="L1397" s="965"/>
      <c r="M1397" s="965"/>
      <c r="N1397" s="961">
        <f t="shared" si="105"/>
        <v>0</v>
      </c>
      <c r="O1397" s="961">
        <f t="shared" si="106"/>
        <v>0</v>
      </c>
    </row>
    <row r="1398" spans="1:15" outlineLevel="1">
      <c r="A1398" s="1004">
        <v>1391</v>
      </c>
      <c r="B1398" s="397">
        <v>19000682</v>
      </c>
      <c r="C1398" s="109" t="s">
        <v>502</v>
      </c>
      <c r="D1398" s="969">
        <f>+[5]BS!Q1398</f>
        <v>0</v>
      </c>
      <c r="E1398" s="15"/>
      <c r="F1398" s="965"/>
      <c r="G1398" s="965"/>
      <c r="H1398" s="965"/>
      <c r="I1398" s="965"/>
      <c r="J1398" s="15"/>
      <c r="K1398" s="965"/>
      <c r="L1398" s="965"/>
      <c r="M1398" s="965"/>
      <c r="N1398" s="961">
        <f t="shared" si="105"/>
        <v>0</v>
      </c>
      <c r="O1398" s="961">
        <f t="shared" si="106"/>
        <v>0</v>
      </c>
    </row>
    <row r="1399" spans="1:15" outlineLevel="1">
      <c r="A1399" s="1004">
        <v>1392</v>
      </c>
      <c r="B1399" s="397">
        <v>19000691</v>
      </c>
      <c r="C1399" s="109" t="s">
        <v>2549</v>
      </c>
      <c r="D1399" s="969">
        <f>+[5]BS!Q1399</f>
        <v>82432.291666666672</v>
      </c>
      <c r="E1399" s="15"/>
      <c r="F1399" s="965">
        <f>+D1399</f>
        <v>82432.291666666672</v>
      </c>
      <c r="G1399" s="965"/>
      <c r="H1399" s="965"/>
      <c r="I1399" s="965"/>
      <c r="J1399" s="15"/>
      <c r="K1399" s="965"/>
      <c r="L1399" s="965"/>
      <c r="M1399" s="965"/>
      <c r="N1399" s="961">
        <f t="shared" si="105"/>
        <v>0</v>
      </c>
      <c r="O1399" s="961">
        <f t="shared" si="106"/>
        <v>0</v>
      </c>
    </row>
    <row r="1400" spans="1:15" outlineLevel="1">
      <c r="A1400" s="1004">
        <v>1393</v>
      </c>
      <c r="B1400" s="397">
        <v>19000692</v>
      </c>
      <c r="C1400" s="109" t="s">
        <v>2548</v>
      </c>
      <c r="D1400" s="969">
        <f>+[5]BS!Q1400</f>
        <v>17346.875</v>
      </c>
      <c r="E1400" s="15"/>
      <c r="F1400" s="965">
        <f>+D1400</f>
        <v>17346.875</v>
      </c>
      <c r="G1400" s="965"/>
      <c r="H1400" s="965"/>
      <c r="I1400" s="965"/>
      <c r="J1400" s="15"/>
      <c r="K1400" s="965"/>
      <c r="L1400" s="965"/>
      <c r="M1400" s="965"/>
      <c r="N1400" s="961">
        <f t="shared" si="105"/>
        <v>0</v>
      </c>
      <c r="O1400" s="961">
        <f t="shared" si="106"/>
        <v>0</v>
      </c>
    </row>
    <row r="1401" spans="1:15" outlineLevel="1">
      <c r="A1401" s="1004">
        <v>1394</v>
      </c>
      <c r="B1401" s="397">
        <v>19000701</v>
      </c>
      <c r="C1401" s="109" t="s">
        <v>707</v>
      </c>
      <c r="D1401" s="969">
        <f>+[5]BS!Q1401</f>
        <v>0</v>
      </c>
      <c r="E1401" s="15"/>
      <c r="F1401" s="965"/>
      <c r="G1401" s="965"/>
      <c r="H1401" s="965"/>
      <c r="I1401" s="965"/>
      <c r="J1401" s="15"/>
      <c r="K1401" s="965"/>
      <c r="L1401" s="965"/>
      <c r="M1401" s="965"/>
      <c r="N1401" s="961">
        <f t="shared" si="105"/>
        <v>0</v>
      </c>
      <c r="O1401" s="961">
        <f t="shared" si="106"/>
        <v>0</v>
      </c>
    </row>
    <row r="1402" spans="1:15" outlineLevel="1">
      <c r="A1402" s="1004">
        <v>1395</v>
      </c>
      <c r="B1402" s="397">
        <v>19000702</v>
      </c>
      <c r="C1402" s="109" t="s">
        <v>708</v>
      </c>
      <c r="D1402" s="969">
        <f>+[5]BS!Q1402</f>
        <v>0</v>
      </c>
      <c r="E1402" s="15"/>
      <c r="F1402" s="965"/>
      <c r="G1402" s="965"/>
      <c r="H1402" s="965"/>
      <c r="I1402" s="965"/>
      <c r="J1402" s="15"/>
      <c r="K1402" s="965"/>
      <c r="L1402" s="965"/>
      <c r="M1402" s="965"/>
      <c r="N1402" s="961">
        <f t="shared" si="105"/>
        <v>0</v>
      </c>
      <c r="O1402" s="961">
        <f t="shared" si="106"/>
        <v>0</v>
      </c>
    </row>
    <row r="1403" spans="1:15" outlineLevel="1">
      <c r="A1403" s="1004">
        <v>1396</v>
      </c>
      <c r="B1403" s="397">
        <v>19000711</v>
      </c>
      <c r="C1403" s="109" t="s">
        <v>2045</v>
      </c>
      <c r="D1403" s="969">
        <f>+[5]BS!Q1403</f>
        <v>486103.72166666668</v>
      </c>
      <c r="E1403" s="15"/>
      <c r="F1403" s="965"/>
      <c r="G1403" s="965"/>
      <c r="H1403" s="965"/>
      <c r="I1403" s="965">
        <f>+D1403</f>
        <v>486103.72166666668</v>
      </c>
      <c r="J1403" s="15"/>
      <c r="K1403" s="965">
        <f>I1403</f>
        <v>486103.72166666668</v>
      </c>
      <c r="L1403" s="965"/>
      <c r="M1403" s="965"/>
      <c r="N1403" s="961">
        <f t="shared" si="105"/>
        <v>486103.72166666668</v>
      </c>
      <c r="O1403" s="961">
        <f t="shared" si="106"/>
        <v>0</v>
      </c>
    </row>
    <row r="1404" spans="1:15" outlineLevel="1">
      <c r="A1404" s="1004">
        <v>1397</v>
      </c>
      <c r="B1404" s="397">
        <v>19000721</v>
      </c>
      <c r="C1404" s="109" t="s">
        <v>2222</v>
      </c>
      <c r="D1404" s="969">
        <f>+[5]BS!Q1404</f>
        <v>10869.86</v>
      </c>
      <c r="E1404" s="15"/>
      <c r="F1404" s="965">
        <f>+D1404</f>
        <v>10869.86</v>
      </c>
      <c r="G1404" s="965"/>
      <c r="H1404" s="965"/>
      <c r="I1404" s="965"/>
      <c r="J1404" s="15"/>
      <c r="K1404" s="965"/>
      <c r="L1404" s="965"/>
      <c r="M1404" s="965"/>
      <c r="N1404" s="961">
        <f t="shared" si="105"/>
        <v>0</v>
      </c>
      <c r="O1404" s="961">
        <f t="shared" si="106"/>
        <v>0</v>
      </c>
    </row>
    <row r="1405" spans="1:15" s="13" customFormat="1" outlineLevel="1">
      <c r="A1405" s="400">
        <v>1398</v>
      </c>
      <c r="B1405" s="397">
        <v>19000731</v>
      </c>
      <c r="C1405" s="109" t="s">
        <v>2316</v>
      </c>
      <c r="D1405" s="969">
        <f>+[5]BS!Q1405</f>
        <v>35486.602916666663</v>
      </c>
      <c r="E1405" s="109"/>
      <c r="F1405" s="486"/>
      <c r="G1405" s="486"/>
      <c r="H1405" s="486"/>
      <c r="I1405" s="486">
        <f>+D1405</f>
        <v>35486.602916666663</v>
      </c>
      <c r="J1405" s="109"/>
      <c r="K1405" s="486"/>
      <c r="L1405" s="486"/>
      <c r="M1405" s="486">
        <f>I1405</f>
        <v>35486.602916666663</v>
      </c>
      <c r="N1405" s="1153">
        <f t="shared" si="105"/>
        <v>35486.602916666663</v>
      </c>
      <c r="O1405" s="1153">
        <f t="shared" si="106"/>
        <v>0</v>
      </c>
    </row>
    <row r="1406" spans="1:15" s="13" customFormat="1" outlineLevel="1">
      <c r="A1406" s="400">
        <v>1399</v>
      </c>
      <c r="B1406" s="397">
        <v>19000732</v>
      </c>
      <c r="C1406" s="109" t="s">
        <v>2314</v>
      </c>
      <c r="D1406" s="969">
        <f>+[5]BS!Q1406</f>
        <v>18402.554583333334</v>
      </c>
      <c r="E1406" s="109"/>
      <c r="F1406" s="486"/>
      <c r="G1406" s="486"/>
      <c r="H1406" s="486"/>
      <c r="I1406" s="486">
        <f>+D1406</f>
        <v>18402.554583333334</v>
      </c>
      <c r="J1406" s="109"/>
      <c r="K1406" s="486"/>
      <c r="L1406" s="486"/>
      <c r="M1406" s="486">
        <f t="shared" ref="M1406" si="108">I1406</f>
        <v>18402.554583333334</v>
      </c>
      <c r="N1406" s="1153">
        <f t="shared" si="105"/>
        <v>18402.554583333334</v>
      </c>
      <c r="O1406" s="1153">
        <f t="shared" si="106"/>
        <v>0</v>
      </c>
    </row>
    <row r="1407" spans="1:15" s="13" customFormat="1" outlineLevel="1">
      <c r="A1407" s="400">
        <v>1400</v>
      </c>
      <c r="B1407" s="397">
        <v>19000741</v>
      </c>
      <c r="C1407" s="109" t="s">
        <v>2383</v>
      </c>
      <c r="D1407" s="969">
        <f>+[5]BS!Q1407</f>
        <v>135932.04416666666</v>
      </c>
      <c r="E1407" s="109"/>
      <c r="F1407" s="486"/>
      <c r="G1407" s="486"/>
      <c r="H1407" s="486"/>
      <c r="I1407" s="486">
        <f>+D1407</f>
        <v>135932.04416666666</v>
      </c>
      <c r="J1407" s="109"/>
      <c r="K1407" s="486">
        <f>I1407</f>
        <v>135932.04416666666</v>
      </c>
      <c r="L1407" s="486"/>
      <c r="M1407" s="486"/>
      <c r="N1407" s="1153">
        <f t="shared" si="105"/>
        <v>135932.04416666666</v>
      </c>
      <c r="O1407" s="1153">
        <f t="shared" si="106"/>
        <v>0</v>
      </c>
    </row>
    <row r="1408" spans="1:15" s="13" customFormat="1" outlineLevel="1">
      <c r="A1408" s="400">
        <v>1401</v>
      </c>
      <c r="B1408" s="397">
        <v>19000751</v>
      </c>
      <c r="C1408" s="109" t="s">
        <v>2408</v>
      </c>
      <c r="D1408" s="969">
        <f>+[5]BS!Q1408</f>
        <v>1646067.1499999997</v>
      </c>
      <c r="E1408" s="109"/>
      <c r="F1408" s="486">
        <f>+D1408</f>
        <v>1646067.1499999997</v>
      </c>
      <c r="G1408" s="486"/>
      <c r="H1408" s="486"/>
      <c r="I1408" s="486"/>
      <c r="J1408" s="109"/>
      <c r="K1408" s="486"/>
      <c r="L1408" s="486"/>
      <c r="M1408" s="486"/>
      <c r="N1408" s="1153">
        <f t="shared" si="105"/>
        <v>0</v>
      </c>
      <c r="O1408" s="1153">
        <f t="shared" si="106"/>
        <v>0</v>
      </c>
    </row>
    <row r="1409" spans="1:15" s="13" customFormat="1" outlineLevel="1">
      <c r="A1409" s="400">
        <v>1402</v>
      </c>
      <c r="B1409" s="397">
        <v>19000752</v>
      </c>
      <c r="C1409" s="109" t="s">
        <v>2414</v>
      </c>
      <c r="D1409" s="969">
        <f>+[5]BS!Q1409</f>
        <v>880495.35</v>
      </c>
      <c r="E1409" s="109"/>
      <c r="F1409" s="486">
        <f>+D1409</f>
        <v>880495.35</v>
      </c>
      <c r="G1409" s="486"/>
      <c r="H1409" s="486"/>
      <c r="I1409" s="486"/>
      <c r="J1409" s="109"/>
      <c r="K1409" s="486"/>
      <c r="L1409" s="486"/>
      <c r="M1409" s="486"/>
      <c r="N1409" s="1153">
        <f t="shared" si="105"/>
        <v>0</v>
      </c>
      <c r="O1409" s="1153">
        <f t="shared" si="106"/>
        <v>0</v>
      </c>
    </row>
    <row r="1410" spans="1:15" s="13" customFormat="1" outlineLevel="1">
      <c r="A1410" s="400">
        <v>1403</v>
      </c>
      <c r="B1410" s="397">
        <v>19000761</v>
      </c>
      <c r="C1410" s="109" t="s">
        <v>2431</v>
      </c>
      <c r="D1410" s="969">
        <f>+[5]BS!Q1410</f>
        <v>0</v>
      </c>
      <c r="E1410" s="109"/>
      <c r="F1410" s="486"/>
      <c r="G1410" s="486"/>
      <c r="H1410" s="486"/>
      <c r="I1410" s="486"/>
      <c r="J1410" s="109"/>
      <c r="K1410" s="486"/>
      <c r="L1410" s="486"/>
      <c r="M1410" s="486"/>
      <c r="N1410" s="1153">
        <f t="shared" si="105"/>
        <v>0</v>
      </c>
      <c r="O1410" s="1153">
        <f t="shared" si="106"/>
        <v>0</v>
      </c>
    </row>
    <row r="1411" spans="1:15" s="13" customFormat="1" outlineLevel="1">
      <c r="A1411" s="400">
        <v>1404</v>
      </c>
      <c r="B1411" s="397">
        <v>19000771</v>
      </c>
      <c r="C1411" s="109" t="s">
        <v>2430</v>
      </c>
      <c r="D1411" s="969">
        <f>+[5]BS!Q1411</f>
        <v>0</v>
      </c>
      <c r="E1411" s="109"/>
      <c r="F1411" s="486"/>
      <c r="G1411" s="486"/>
      <c r="H1411" s="486"/>
      <c r="I1411" s="486"/>
      <c r="J1411" s="109"/>
      <c r="K1411" s="486"/>
      <c r="L1411" s="486"/>
      <c r="M1411" s="486"/>
      <c r="N1411" s="1153">
        <f t="shared" si="105"/>
        <v>0</v>
      </c>
      <c r="O1411" s="1153">
        <f t="shared" si="106"/>
        <v>0</v>
      </c>
    </row>
    <row r="1412" spans="1:15" s="13" customFormat="1" outlineLevel="1">
      <c r="A1412" s="400">
        <v>1405</v>
      </c>
      <c r="B1412" s="397">
        <v>19000781</v>
      </c>
      <c r="C1412" s="109" t="s">
        <v>2550</v>
      </c>
      <c r="D1412" s="969">
        <f>+[5]BS!Q1412</f>
        <v>2975641.5791666671</v>
      </c>
      <c r="E1412" s="109"/>
      <c r="F1412" s="486">
        <f>+D1412</f>
        <v>2975641.5791666671</v>
      </c>
      <c r="G1412" s="486"/>
      <c r="H1412" s="486"/>
      <c r="I1412" s="486"/>
      <c r="J1412" s="109"/>
      <c r="K1412" s="486"/>
      <c r="L1412" s="486"/>
      <c r="M1412" s="486"/>
      <c r="N1412" s="1153">
        <f t="shared" si="105"/>
        <v>0</v>
      </c>
      <c r="O1412" s="1153">
        <f t="shared" si="106"/>
        <v>0</v>
      </c>
    </row>
    <row r="1413" spans="1:15" s="13" customFormat="1" outlineLevel="1">
      <c r="A1413" s="400">
        <v>1406</v>
      </c>
      <c r="B1413" s="397">
        <v>19000791</v>
      </c>
      <c r="C1413" s="109" t="s">
        <v>2543</v>
      </c>
      <c r="D1413" s="969">
        <f>+[5]BS!Q1413</f>
        <v>177150.34</v>
      </c>
      <c r="E1413" s="109"/>
      <c r="F1413" s="486"/>
      <c r="G1413" s="486"/>
      <c r="H1413" s="486"/>
      <c r="I1413" s="486">
        <f t="shared" ref="I1413:I1435" si="109">+D1413</f>
        <v>177150.34</v>
      </c>
      <c r="J1413" s="109"/>
      <c r="K1413" s="486">
        <f>I1413</f>
        <v>177150.34</v>
      </c>
      <c r="L1413" s="486"/>
      <c r="M1413" s="486"/>
      <c r="N1413" s="1153">
        <f t="shared" si="105"/>
        <v>177150.34</v>
      </c>
      <c r="O1413" s="1153">
        <f t="shared" si="106"/>
        <v>0</v>
      </c>
    </row>
    <row r="1414" spans="1:15" s="13" customFormat="1" outlineLevel="1">
      <c r="A1414" s="400">
        <v>1407</v>
      </c>
      <c r="B1414" s="397">
        <v>19000801</v>
      </c>
      <c r="C1414" s="109" t="s">
        <v>2544</v>
      </c>
      <c r="D1414" s="969">
        <f>+[5]BS!Q1414</f>
        <v>4956.5274999999992</v>
      </c>
      <c r="E1414" s="109"/>
      <c r="F1414" s="486"/>
      <c r="G1414" s="486"/>
      <c r="H1414" s="486"/>
      <c r="I1414" s="486">
        <f t="shared" si="109"/>
        <v>4956.5274999999992</v>
      </c>
      <c r="J1414" s="109"/>
      <c r="K1414" s="486">
        <f>I1414</f>
        <v>4956.5274999999992</v>
      </c>
      <c r="L1414" s="486"/>
      <c r="M1414" s="486"/>
      <c r="N1414" s="1153">
        <f t="shared" si="105"/>
        <v>4956.5274999999992</v>
      </c>
      <c r="O1414" s="1153">
        <f t="shared" si="106"/>
        <v>0</v>
      </c>
    </row>
    <row r="1415" spans="1:15" s="13" customFormat="1" outlineLevel="1">
      <c r="A1415" s="400">
        <v>1408</v>
      </c>
      <c r="B1415" s="397">
        <v>19000811</v>
      </c>
      <c r="C1415" s="109" t="s">
        <v>2545</v>
      </c>
      <c r="D1415" s="969">
        <f>+[5]BS!Q1415</f>
        <v>4736.4066666666668</v>
      </c>
      <c r="E1415" s="109"/>
      <c r="F1415" s="486"/>
      <c r="G1415" s="486"/>
      <c r="H1415" s="486"/>
      <c r="I1415" s="486">
        <f t="shared" si="109"/>
        <v>4736.4066666666668</v>
      </c>
      <c r="J1415" s="109"/>
      <c r="K1415" s="486">
        <f>I1415</f>
        <v>4736.4066666666668</v>
      </c>
      <c r="L1415" s="486"/>
      <c r="M1415" s="486"/>
      <c r="N1415" s="1153">
        <f t="shared" si="105"/>
        <v>4736.4066666666668</v>
      </c>
      <c r="O1415" s="1153">
        <f t="shared" si="106"/>
        <v>0</v>
      </c>
    </row>
    <row r="1416" spans="1:15" s="13" customFormat="1" outlineLevel="1">
      <c r="A1416" s="400">
        <v>1409</v>
      </c>
      <c r="B1416" s="397">
        <v>19000821</v>
      </c>
      <c r="C1416" s="109" t="s">
        <v>2584</v>
      </c>
      <c r="D1416" s="969">
        <f>+[5]BS!Q1416</f>
        <v>96043.671666666676</v>
      </c>
      <c r="E1416" s="109"/>
      <c r="F1416" s="486"/>
      <c r="G1416" s="486"/>
      <c r="H1416" s="486"/>
      <c r="I1416" s="486">
        <f t="shared" si="109"/>
        <v>96043.671666666676</v>
      </c>
      <c r="J1416" s="109"/>
      <c r="K1416" s="486"/>
      <c r="L1416" s="486"/>
      <c r="M1416" s="486">
        <f t="shared" ref="M1416:M1421" si="110">I1416</f>
        <v>96043.671666666676</v>
      </c>
      <c r="N1416" s="1153">
        <f t="shared" si="105"/>
        <v>96043.671666666676</v>
      </c>
      <c r="O1416" s="1153">
        <f t="shared" si="106"/>
        <v>0</v>
      </c>
    </row>
    <row r="1417" spans="1:15" s="13" customFormat="1" outlineLevel="1">
      <c r="A1417" s="400">
        <v>1410</v>
      </c>
      <c r="B1417" s="397">
        <v>19000831</v>
      </c>
      <c r="C1417" s="109" t="s">
        <v>2638</v>
      </c>
      <c r="D1417" s="969">
        <f>+[5]BS!Q1417</f>
        <v>678884.76041666663</v>
      </c>
      <c r="E1417" s="109"/>
      <c r="F1417" s="486"/>
      <c r="G1417" s="486"/>
      <c r="H1417" s="486"/>
      <c r="I1417" s="486">
        <f t="shared" si="109"/>
        <v>678884.76041666663</v>
      </c>
      <c r="J1417" s="109"/>
      <c r="K1417" s="486"/>
      <c r="L1417" s="486"/>
      <c r="M1417" s="486">
        <f t="shared" si="110"/>
        <v>678884.76041666663</v>
      </c>
      <c r="N1417" s="1153">
        <f t="shared" ref="N1417:N1480" si="111">SUM(K1417:M1417)</f>
        <v>678884.76041666663</v>
      </c>
      <c r="O1417" s="1153">
        <f t="shared" ref="O1417:O1480" si="112">N1417-I1417</f>
        <v>0</v>
      </c>
    </row>
    <row r="1418" spans="1:15" s="13" customFormat="1" outlineLevel="1">
      <c r="A1418" s="400">
        <v>1411</v>
      </c>
      <c r="B1418" s="397">
        <v>19000841</v>
      </c>
      <c r="C1418" s="109" t="s">
        <v>2671</v>
      </c>
      <c r="D1418" s="969">
        <f>+[5]BS!Q1418</f>
        <v>-536371.73999999987</v>
      </c>
      <c r="E1418" s="109"/>
      <c r="F1418" s="486"/>
      <c r="G1418" s="486"/>
      <c r="H1418" s="486"/>
      <c r="I1418" s="486">
        <f t="shared" si="109"/>
        <v>-536371.73999999987</v>
      </c>
      <c r="J1418" s="109"/>
      <c r="K1418" s="486"/>
      <c r="L1418" s="486"/>
      <c r="M1418" s="486">
        <f t="shared" si="110"/>
        <v>-536371.73999999987</v>
      </c>
      <c r="N1418" s="1153">
        <f t="shared" si="111"/>
        <v>-536371.73999999987</v>
      </c>
      <c r="O1418" s="1153">
        <f t="shared" si="112"/>
        <v>0</v>
      </c>
    </row>
    <row r="1419" spans="1:15" s="13" customFormat="1" outlineLevel="1">
      <c r="A1419" s="400">
        <v>1412</v>
      </c>
      <c r="B1419" s="397">
        <v>19000851</v>
      </c>
      <c r="C1419" s="109" t="s">
        <v>2804</v>
      </c>
      <c r="D1419" s="969">
        <f>+[5]BS!Q1419</f>
        <v>787380.73625000007</v>
      </c>
      <c r="E1419" s="109"/>
      <c r="F1419" s="486"/>
      <c r="G1419" s="486"/>
      <c r="H1419" s="486"/>
      <c r="I1419" s="486">
        <f t="shared" si="109"/>
        <v>787380.73625000007</v>
      </c>
      <c r="J1419" s="109"/>
      <c r="K1419" s="486"/>
      <c r="L1419" s="486"/>
      <c r="M1419" s="486">
        <f t="shared" si="110"/>
        <v>787380.73625000007</v>
      </c>
      <c r="N1419" s="1153">
        <f t="shared" si="111"/>
        <v>787380.73625000007</v>
      </c>
      <c r="O1419" s="1153">
        <f t="shared" si="112"/>
        <v>0</v>
      </c>
    </row>
    <row r="1420" spans="1:15" s="13" customFormat="1" outlineLevel="1">
      <c r="A1420" s="400">
        <v>1413</v>
      </c>
      <c r="B1420" s="397">
        <v>19000861</v>
      </c>
      <c r="C1420" s="109" t="s">
        <v>2863</v>
      </c>
      <c r="D1420" s="969">
        <f>+[5]BS!Q1420</f>
        <v>197981.15333333329</v>
      </c>
      <c r="E1420" s="109"/>
      <c r="F1420" s="486"/>
      <c r="G1420" s="486"/>
      <c r="H1420" s="486"/>
      <c r="I1420" s="486">
        <f t="shared" si="109"/>
        <v>197981.15333333329</v>
      </c>
      <c r="J1420" s="109"/>
      <c r="K1420" s="486"/>
      <c r="L1420" s="486"/>
      <c r="M1420" s="486">
        <f t="shared" si="110"/>
        <v>197981.15333333329</v>
      </c>
      <c r="N1420" s="1153">
        <f t="shared" si="111"/>
        <v>197981.15333333329</v>
      </c>
      <c r="O1420" s="1153">
        <f t="shared" si="112"/>
        <v>0</v>
      </c>
    </row>
    <row r="1421" spans="1:15" s="13" customFormat="1" outlineLevel="1">
      <c r="A1421" s="400">
        <v>1414</v>
      </c>
      <c r="B1421" s="321">
        <v>19000871</v>
      </c>
      <c r="C1421" s="109" t="s">
        <v>3236</v>
      </c>
      <c r="D1421" s="969">
        <f>+[5]BS!Q1421</f>
        <v>2503541.8187500001</v>
      </c>
      <c r="E1421" s="109"/>
      <c r="F1421" s="486"/>
      <c r="G1421" s="486"/>
      <c r="H1421" s="486"/>
      <c r="I1421" s="486">
        <f t="shared" si="109"/>
        <v>2503541.8187500001</v>
      </c>
      <c r="J1421" s="109"/>
      <c r="K1421" s="486"/>
      <c r="L1421" s="486"/>
      <c r="M1421" s="486">
        <f t="shared" si="110"/>
        <v>2503541.8187500001</v>
      </c>
      <c r="N1421" s="1153">
        <f t="shared" si="111"/>
        <v>2503541.8187500001</v>
      </c>
      <c r="O1421" s="1153">
        <f t="shared" si="112"/>
        <v>0</v>
      </c>
    </row>
    <row r="1422" spans="1:15" s="13" customFormat="1" outlineLevel="1">
      <c r="A1422" s="400">
        <v>1415</v>
      </c>
      <c r="B1422" s="397">
        <v>19002003</v>
      </c>
      <c r="C1422" s="109" t="s">
        <v>2988</v>
      </c>
      <c r="D1422" s="969">
        <f>+[5]BS!Q1422</f>
        <v>86592241.295416668</v>
      </c>
      <c r="E1422" s="109"/>
      <c r="F1422" s="486"/>
      <c r="G1422" s="486"/>
      <c r="H1422" s="486"/>
      <c r="I1422" s="486">
        <f t="shared" si="109"/>
        <v>86592241.295416668</v>
      </c>
      <c r="J1422" s="109"/>
      <c r="K1422" s="486">
        <f>'[5]NOL Spread'!N52</f>
        <v>73969464.239325345</v>
      </c>
      <c r="L1422" s="486">
        <f>'[5]NOL Spread'!N53</f>
        <v>12622777.056091333</v>
      </c>
      <c r="M1422" s="486"/>
      <c r="N1422" s="1153">
        <f t="shared" si="111"/>
        <v>86592241.295416683</v>
      </c>
      <c r="O1422" s="1153">
        <f t="shared" si="112"/>
        <v>0</v>
      </c>
    </row>
    <row r="1423" spans="1:15" s="13" customFormat="1" outlineLevel="1">
      <c r="A1423" s="400">
        <v>1416</v>
      </c>
      <c r="B1423" s="397">
        <v>19003001</v>
      </c>
      <c r="C1423" s="109" t="s">
        <v>2989</v>
      </c>
      <c r="D1423" s="969">
        <f>+[5]BS!Q1423</f>
        <v>0</v>
      </c>
      <c r="E1423" s="109"/>
      <c r="F1423" s="486"/>
      <c r="G1423" s="486"/>
      <c r="H1423" s="486"/>
      <c r="I1423" s="486">
        <f t="shared" si="109"/>
        <v>0</v>
      </c>
      <c r="J1423" s="109"/>
      <c r="K1423" s="486"/>
      <c r="L1423" s="486"/>
      <c r="M1423" s="486"/>
      <c r="N1423" s="1153">
        <f t="shared" si="111"/>
        <v>0</v>
      </c>
      <c r="O1423" s="1153">
        <f t="shared" si="112"/>
        <v>0</v>
      </c>
    </row>
    <row r="1424" spans="1:15" s="13" customFormat="1" outlineLevel="1">
      <c r="A1424" s="400">
        <v>1417</v>
      </c>
      <c r="B1424" s="397">
        <v>19003011</v>
      </c>
      <c r="C1424" s="109" t="s">
        <v>3062</v>
      </c>
      <c r="D1424" s="969">
        <f>+[5]BS!Q1424</f>
        <v>1499309.3499999999</v>
      </c>
      <c r="E1424" s="109"/>
      <c r="F1424" s="486"/>
      <c r="G1424" s="486"/>
      <c r="H1424" s="486"/>
      <c r="I1424" s="486">
        <f t="shared" si="109"/>
        <v>1499309.3499999999</v>
      </c>
      <c r="J1424" s="109"/>
      <c r="K1424" s="486">
        <f>I1424</f>
        <v>1499309.3499999999</v>
      </c>
      <c r="L1424" s="486"/>
      <c r="M1424" s="486"/>
      <c r="N1424" s="1153">
        <f t="shared" si="111"/>
        <v>1499309.3499999999</v>
      </c>
      <c r="O1424" s="1153">
        <f t="shared" si="112"/>
        <v>0</v>
      </c>
    </row>
    <row r="1425" spans="1:15" s="13" customFormat="1" outlineLevel="1">
      <c r="A1425" s="400">
        <v>1418</v>
      </c>
      <c r="B1425" s="397">
        <v>19003021</v>
      </c>
      <c r="C1425" s="109" t="s">
        <v>3079</v>
      </c>
      <c r="D1425" s="969">
        <f>+[5]BS!Q1425</f>
        <v>434024.84999999992</v>
      </c>
      <c r="E1425" s="109"/>
      <c r="F1425" s="486"/>
      <c r="G1425" s="486"/>
      <c r="H1425" s="486"/>
      <c r="I1425" s="486">
        <f t="shared" si="109"/>
        <v>434024.84999999992</v>
      </c>
      <c r="J1425" s="109"/>
      <c r="K1425" s="486">
        <f>I1425</f>
        <v>434024.84999999992</v>
      </c>
      <c r="L1425" s="486"/>
      <c r="M1425" s="486"/>
      <c r="N1425" s="1153">
        <f t="shared" si="111"/>
        <v>434024.84999999992</v>
      </c>
      <c r="O1425" s="1153">
        <f t="shared" si="112"/>
        <v>0</v>
      </c>
    </row>
    <row r="1426" spans="1:15" s="13" customFormat="1" outlineLevel="1">
      <c r="A1426" s="400">
        <v>1419</v>
      </c>
      <c r="B1426" s="321">
        <v>19003031</v>
      </c>
      <c r="C1426" s="109" t="s">
        <v>3243</v>
      </c>
      <c r="D1426" s="969">
        <f>+[5]BS!Q1426</f>
        <v>79620.559166666659</v>
      </c>
      <c r="E1426" s="109"/>
      <c r="F1426" s="486"/>
      <c r="G1426" s="486"/>
      <c r="H1426" s="486"/>
      <c r="I1426" s="486">
        <f t="shared" si="109"/>
        <v>79620.559166666659</v>
      </c>
      <c r="J1426" s="109"/>
      <c r="K1426" s="486"/>
      <c r="L1426" s="486"/>
      <c r="M1426" s="486">
        <f>I1426</f>
        <v>79620.559166666659</v>
      </c>
      <c r="N1426" s="1153">
        <f t="shared" si="111"/>
        <v>79620.559166666659</v>
      </c>
      <c r="O1426" s="1153">
        <f t="shared" si="112"/>
        <v>0</v>
      </c>
    </row>
    <row r="1427" spans="1:15" s="13" customFormat="1" outlineLevel="1">
      <c r="A1427" s="400">
        <v>1420</v>
      </c>
      <c r="B1427" s="321">
        <v>19003032</v>
      </c>
      <c r="C1427" s="109" t="s">
        <v>3244</v>
      </c>
      <c r="D1427" s="969">
        <f>+[5]BS!Q1427</f>
        <v>3488776.0554166674</v>
      </c>
      <c r="E1427" s="109"/>
      <c r="F1427" s="486"/>
      <c r="G1427" s="486"/>
      <c r="H1427" s="486"/>
      <c r="I1427" s="486">
        <f t="shared" si="109"/>
        <v>3488776.0554166674</v>
      </c>
      <c r="J1427" s="109"/>
      <c r="K1427" s="486"/>
      <c r="L1427" s="486"/>
      <c r="M1427" s="486">
        <f>I1427</f>
        <v>3488776.0554166674</v>
      </c>
      <c r="N1427" s="1153">
        <f t="shared" si="111"/>
        <v>3488776.0554166674</v>
      </c>
      <c r="O1427" s="1153">
        <f t="shared" si="112"/>
        <v>0</v>
      </c>
    </row>
    <row r="1428" spans="1:15" s="13" customFormat="1" outlineLevel="1">
      <c r="A1428" s="400">
        <v>1421</v>
      </c>
      <c r="B1428" s="1256">
        <v>19003041</v>
      </c>
      <c r="C1428" s="1257" t="s">
        <v>3371</v>
      </c>
      <c r="D1428" s="969">
        <f>+[5]BS!Q1428</f>
        <v>3572832.1408333331</v>
      </c>
      <c r="E1428" s="109"/>
      <c r="F1428" s="486"/>
      <c r="G1428" s="486"/>
      <c r="H1428" s="486"/>
      <c r="I1428" s="486">
        <f t="shared" si="109"/>
        <v>3572832.1408333331</v>
      </c>
      <c r="J1428" s="109"/>
      <c r="K1428" s="486">
        <f>I1428</f>
        <v>3572832.1408333331</v>
      </c>
      <c r="L1428" s="486"/>
      <c r="M1428" s="486"/>
      <c r="N1428" s="1153">
        <f t="shared" si="111"/>
        <v>3572832.1408333331</v>
      </c>
      <c r="O1428" s="1153">
        <f t="shared" si="112"/>
        <v>0</v>
      </c>
    </row>
    <row r="1429" spans="1:15" s="13" customFormat="1" outlineLevel="1">
      <c r="A1429" s="400">
        <v>1422</v>
      </c>
      <c r="B1429" s="397">
        <v>19003042</v>
      </c>
      <c r="C1429" s="109" t="s">
        <v>3300</v>
      </c>
      <c r="D1429" s="969">
        <f>+[5]BS!Q1429</f>
        <v>3035091.1274999999</v>
      </c>
      <c r="E1429" s="109"/>
      <c r="F1429" s="486"/>
      <c r="G1429" s="486"/>
      <c r="H1429" s="486"/>
      <c r="I1429" s="486">
        <f t="shared" si="109"/>
        <v>3035091.1274999999</v>
      </c>
      <c r="J1429" s="109"/>
      <c r="K1429" s="486"/>
      <c r="L1429" s="486">
        <f>I1429</f>
        <v>3035091.1274999999</v>
      </c>
      <c r="M1429" s="486"/>
      <c r="N1429" s="1153">
        <f t="shared" si="111"/>
        <v>3035091.1274999999</v>
      </c>
      <c r="O1429" s="1153">
        <f t="shared" si="112"/>
        <v>0</v>
      </c>
    </row>
    <row r="1430" spans="1:15" s="13" customFormat="1" outlineLevel="1">
      <c r="A1430" s="400">
        <v>1423</v>
      </c>
      <c r="B1430" s="397">
        <v>19100012</v>
      </c>
      <c r="C1430" s="109" t="s">
        <v>691</v>
      </c>
      <c r="D1430" s="969">
        <f>+[5]BS!Q1430</f>
        <v>13148882.504583335</v>
      </c>
      <c r="E1430" s="109"/>
      <c r="F1430" s="486"/>
      <c r="G1430" s="486"/>
      <c r="H1430" s="486"/>
      <c r="I1430" s="486">
        <f t="shared" si="109"/>
        <v>13148882.504583335</v>
      </c>
      <c r="J1430" s="109"/>
      <c r="K1430" s="486"/>
      <c r="L1430" s="486">
        <f>I1430</f>
        <v>13148882.504583335</v>
      </c>
      <c r="M1430" s="486"/>
      <c r="N1430" s="1153">
        <f t="shared" si="111"/>
        <v>13148882.504583335</v>
      </c>
      <c r="O1430" s="1153">
        <f t="shared" si="112"/>
        <v>0</v>
      </c>
    </row>
    <row r="1431" spans="1:15" s="13" customFormat="1" outlineLevel="1">
      <c r="A1431" s="400">
        <v>1424</v>
      </c>
      <c r="B1431" s="397">
        <v>19100022</v>
      </c>
      <c r="C1431" s="109" t="s">
        <v>780</v>
      </c>
      <c r="D1431" s="969">
        <f>+[5]BS!Q1431</f>
        <v>-10771168.288333334</v>
      </c>
      <c r="E1431" s="109"/>
      <c r="F1431" s="486"/>
      <c r="G1431" s="486"/>
      <c r="H1431" s="486"/>
      <c r="I1431" s="486">
        <f t="shared" si="109"/>
        <v>-10771168.288333334</v>
      </c>
      <c r="J1431" s="109"/>
      <c r="K1431" s="486"/>
      <c r="L1431" s="486">
        <f>I1431</f>
        <v>-10771168.288333334</v>
      </c>
      <c r="M1431" s="486"/>
      <c r="N1431" s="1153">
        <f t="shared" si="111"/>
        <v>-10771168.288333334</v>
      </c>
      <c r="O1431" s="1153">
        <f t="shared" si="112"/>
        <v>0</v>
      </c>
    </row>
    <row r="1432" spans="1:15" s="13" customFormat="1" outlineLevel="1">
      <c r="A1432" s="400">
        <v>1425</v>
      </c>
      <c r="B1432" s="397">
        <v>19100132</v>
      </c>
      <c r="C1432" s="109" t="s">
        <v>683</v>
      </c>
      <c r="D1432" s="969">
        <f>+[5]BS!Q1432</f>
        <v>-48197.27666666665</v>
      </c>
      <c r="E1432" s="109"/>
      <c r="F1432" s="486"/>
      <c r="G1432" s="486"/>
      <c r="H1432" s="486"/>
      <c r="I1432" s="486">
        <f t="shared" si="109"/>
        <v>-48197.27666666665</v>
      </c>
      <c r="J1432" s="109"/>
      <c r="K1432" s="486"/>
      <c r="L1432" s="486">
        <f t="shared" ref="L1432:L1435" si="113">I1432</f>
        <v>-48197.27666666665</v>
      </c>
      <c r="M1432" s="486"/>
      <c r="N1432" s="1153">
        <f t="shared" si="111"/>
        <v>-48197.27666666665</v>
      </c>
      <c r="O1432" s="1153">
        <f t="shared" si="112"/>
        <v>0</v>
      </c>
    </row>
    <row r="1433" spans="1:15" s="13" customFormat="1" outlineLevel="1">
      <c r="A1433" s="400">
        <v>1426</v>
      </c>
      <c r="B1433" s="397">
        <v>19100142</v>
      </c>
      <c r="C1433" s="109" t="s">
        <v>684</v>
      </c>
      <c r="D1433" s="969">
        <f>+[5]BS!Q1433</f>
        <v>-279776.77083333331</v>
      </c>
      <c r="E1433" s="109"/>
      <c r="F1433" s="486"/>
      <c r="G1433" s="486"/>
      <c r="H1433" s="486"/>
      <c r="I1433" s="486">
        <f t="shared" si="109"/>
        <v>-279776.77083333331</v>
      </c>
      <c r="J1433" s="109"/>
      <c r="K1433" s="486"/>
      <c r="L1433" s="486">
        <f t="shared" si="113"/>
        <v>-279776.77083333331</v>
      </c>
      <c r="M1433" s="486"/>
      <c r="N1433" s="1153">
        <f t="shared" si="111"/>
        <v>-279776.77083333331</v>
      </c>
      <c r="O1433" s="1153">
        <f t="shared" si="112"/>
        <v>0</v>
      </c>
    </row>
    <row r="1434" spans="1:15" s="13" customFormat="1" outlineLevel="1">
      <c r="A1434" s="400">
        <v>1427</v>
      </c>
      <c r="B1434" s="397">
        <v>19100152</v>
      </c>
      <c r="C1434" s="109" t="s">
        <v>1138</v>
      </c>
      <c r="D1434" s="969">
        <f>+[5]BS!Q1434</f>
        <v>3408954.2974999999</v>
      </c>
      <c r="E1434" s="109"/>
      <c r="F1434" s="486"/>
      <c r="G1434" s="486"/>
      <c r="H1434" s="486"/>
      <c r="I1434" s="486">
        <f t="shared" si="109"/>
        <v>3408954.2974999999</v>
      </c>
      <c r="J1434" s="109"/>
      <c r="K1434" s="486"/>
      <c r="L1434" s="486">
        <f t="shared" si="113"/>
        <v>3408954.2974999999</v>
      </c>
      <c r="M1434" s="486"/>
      <c r="N1434" s="1153">
        <f t="shared" si="111"/>
        <v>3408954.2974999999</v>
      </c>
      <c r="O1434" s="1153">
        <f t="shared" si="112"/>
        <v>0</v>
      </c>
    </row>
    <row r="1435" spans="1:15" s="13" customFormat="1" outlineLevel="1">
      <c r="A1435" s="400">
        <v>1428</v>
      </c>
      <c r="B1435" s="397">
        <v>19100162</v>
      </c>
      <c r="C1435" s="109" t="s">
        <v>907</v>
      </c>
      <c r="D1435" s="969">
        <f>+[5]BS!Q1435</f>
        <v>-16581073.759166667</v>
      </c>
      <c r="E1435" s="109"/>
      <c r="F1435" s="486"/>
      <c r="G1435" s="486"/>
      <c r="H1435" s="486"/>
      <c r="I1435" s="486">
        <f t="shared" si="109"/>
        <v>-16581073.759166667</v>
      </c>
      <c r="J1435" s="109"/>
      <c r="K1435" s="486"/>
      <c r="L1435" s="486">
        <f t="shared" si="113"/>
        <v>-16581073.759166667</v>
      </c>
      <c r="M1435" s="486"/>
      <c r="N1435" s="1153">
        <f t="shared" si="111"/>
        <v>-16581073.759166667</v>
      </c>
      <c r="O1435" s="1153">
        <f t="shared" si="112"/>
        <v>0</v>
      </c>
    </row>
    <row r="1436" spans="1:15" outlineLevel="1">
      <c r="A1436" s="1004">
        <v>1429</v>
      </c>
      <c r="B1436" s="397">
        <v>19100172</v>
      </c>
      <c r="C1436" s="109" t="s">
        <v>1581</v>
      </c>
      <c r="D1436" s="969">
        <f>+[5]BS!Q1436</f>
        <v>0</v>
      </c>
      <c r="E1436" s="15"/>
      <c r="F1436" s="965"/>
      <c r="G1436" s="965"/>
      <c r="H1436" s="965"/>
      <c r="I1436" s="965"/>
      <c r="J1436" s="15"/>
      <c r="K1436" s="965"/>
      <c r="L1436" s="965"/>
      <c r="M1436" s="965"/>
      <c r="N1436" s="961">
        <f t="shared" si="111"/>
        <v>0</v>
      </c>
      <c r="O1436" s="961">
        <f t="shared" si="112"/>
        <v>0</v>
      </c>
    </row>
    <row r="1437" spans="1:15" outlineLevel="1">
      <c r="A1437" s="1004">
        <v>1430</v>
      </c>
      <c r="B1437" s="397">
        <v>19100182</v>
      </c>
      <c r="C1437" s="109" t="s">
        <v>2569</v>
      </c>
      <c r="D1437" s="991">
        <f>+[5]BS!Q1437</f>
        <v>0</v>
      </c>
      <c r="E1437" s="15"/>
      <c r="F1437" s="992"/>
      <c r="G1437" s="992"/>
      <c r="H1437" s="992"/>
      <c r="I1437" s="992"/>
      <c r="J1437" s="15"/>
      <c r="K1437" s="965"/>
      <c r="L1437" s="965"/>
      <c r="M1437" s="965"/>
      <c r="N1437" s="961">
        <f t="shared" si="111"/>
        <v>0</v>
      </c>
      <c r="O1437" s="961">
        <f t="shared" si="112"/>
        <v>0</v>
      </c>
    </row>
    <row r="1438" spans="1:15" ht="13.8" thickBot="1">
      <c r="A1438" s="1004">
        <v>1431</v>
      </c>
      <c r="B1438" s="993" t="s">
        <v>3670</v>
      </c>
      <c r="C1438" s="994"/>
      <c r="D1438" s="993">
        <f>SUM(D8:D1437)</f>
        <v>11120825744.330845</v>
      </c>
      <c r="E1438" s="969"/>
      <c r="F1438" s="993">
        <f>SUM(F8:F1437)</f>
        <v>834033828.99249995</v>
      </c>
      <c r="G1438" s="993">
        <f>SUM(G8:G1437)</f>
        <v>0</v>
      </c>
      <c r="H1438" s="993">
        <f>SUM(H8:H1437)</f>
        <v>81718105.598333314</v>
      </c>
      <c r="I1438" s="993">
        <f>SUM(I8:I1437)</f>
        <v>10205073809.74</v>
      </c>
      <c r="J1438" s="969"/>
      <c r="K1438" s="993">
        <f>SUM(K8:K1437)</f>
        <v>6919368100.0110178</v>
      </c>
      <c r="L1438" s="993">
        <f>SUM(L8:L1437)</f>
        <v>2301197197.3352304</v>
      </c>
      <c r="M1438" s="993">
        <f>SUM(M8:M1437)</f>
        <v>984508512.39375043</v>
      </c>
      <c r="N1438" s="961">
        <f>SUM(K1438:M1438)</f>
        <v>10205073809.74</v>
      </c>
      <c r="O1438" s="961">
        <f>N1438-I1438</f>
        <v>0</v>
      </c>
    </row>
    <row r="1439" spans="1:15" outlineLevel="1">
      <c r="A1439" s="1004">
        <v>1432</v>
      </c>
      <c r="B1439" s="397">
        <v>20100013</v>
      </c>
      <c r="C1439" s="109" t="s">
        <v>1722</v>
      </c>
      <c r="D1439" s="969">
        <f>+[5]BS!Q1439</f>
        <v>0</v>
      </c>
      <c r="E1439" s="15"/>
      <c r="F1439" s="965"/>
      <c r="G1439" s="965"/>
      <c r="H1439" s="965">
        <f t="shared" ref="H1439:H1448" si="114">+D1439</f>
        <v>0</v>
      </c>
      <c r="I1439" s="965"/>
      <c r="J1439" s="15"/>
      <c r="K1439" s="965"/>
      <c r="L1439" s="965"/>
      <c r="M1439" s="965"/>
      <c r="N1439" s="961">
        <f t="shared" si="111"/>
        <v>0</v>
      </c>
      <c r="O1439" s="961">
        <f t="shared" si="112"/>
        <v>0</v>
      </c>
    </row>
    <row r="1440" spans="1:15" outlineLevel="1">
      <c r="A1440" s="1004">
        <v>1433</v>
      </c>
      <c r="B1440" s="397">
        <v>20100023</v>
      </c>
      <c r="C1440" s="109" t="s">
        <v>1984</v>
      </c>
      <c r="D1440" s="969">
        <f>+[5]BS!Q1440</f>
        <v>-859037.91</v>
      </c>
      <c r="E1440" s="15"/>
      <c r="F1440" s="965"/>
      <c r="G1440" s="965"/>
      <c r="H1440" s="965">
        <f t="shared" si="114"/>
        <v>-859037.91</v>
      </c>
      <c r="I1440" s="965"/>
      <c r="J1440" s="15"/>
      <c r="K1440" s="965"/>
      <c r="L1440" s="965"/>
      <c r="M1440" s="965"/>
      <c r="N1440" s="961">
        <f t="shared" si="111"/>
        <v>0</v>
      </c>
      <c r="O1440" s="961">
        <f t="shared" si="112"/>
        <v>0</v>
      </c>
    </row>
    <row r="1441" spans="1:15" outlineLevel="1">
      <c r="A1441" s="1004">
        <v>1434</v>
      </c>
      <c r="B1441" s="397">
        <v>20100150</v>
      </c>
      <c r="C1441" s="109" t="s">
        <v>1654</v>
      </c>
      <c r="D1441" s="969">
        <f>+[5]BS!Q1441</f>
        <v>0</v>
      </c>
      <c r="E1441" s="15"/>
      <c r="F1441" s="965"/>
      <c r="G1441" s="965"/>
      <c r="H1441" s="965">
        <f t="shared" si="114"/>
        <v>0</v>
      </c>
      <c r="I1441" s="965"/>
      <c r="J1441" s="15"/>
      <c r="K1441" s="965"/>
      <c r="L1441" s="965"/>
      <c r="M1441" s="965"/>
      <c r="N1441" s="961">
        <f t="shared" si="111"/>
        <v>0</v>
      </c>
      <c r="O1441" s="961">
        <f t="shared" si="112"/>
        <v>0</v>
      </c>
    </row>
    <row r="1442" spans="1:15" outlineLevel="1">
      <c r="A1442" s="1004">
        <v>1435</v>
      </c>
      <c r="B1442" s="397">
        <v>20700003</v>
      </c>
      <c r="C1442" s="109" t="s">
        <v>1296</v>
      </c>
      <c r="D1442" s="969">
        <f>+[5]BS!Q1442</f>
        <v>-122847945.22000001</v>
      </c>
      <c r="E1442" s="15"/>
      <c r="F1442" s="965"/>
      <c r="G1442" s="965"/>
      <c r="H1442" s="965">
        <f t="shared" si="114"/>
        <v>-122847945.22000001</v>
      </c>
      <c r="I1442" s="965"/>
      <c r="J1442" s="15"/>
      <c r="K1442" s="965"/>
      <c r="L1442" s="965"/>
      <c r="M1442" s="965"/>
      <c r="N1442" s="961">
        <f t="shared" si="111"/>
        <v>0</v>
      </c>
      <c r="O1442" s="961">
        <f t="shared" si="112"/>
        <v>0</v>
      </c>
    </row>
    <row r="1443" spans="1:15" outlineLevel="1">
      <c r="A1443" s="1004">
        <v>1436</v>
      </c>
      <c r="B1443" s="397">
        <v>20700013</v>
      </c>
      <c r="C1443" s="109" t="s">
        <v>996</v>
      </c>
      <c r="D1443" s="969">
        <f>+[5]BS!Q1443</f>
        <v>-338395484.31</v>
      </c>
      <c r="E1443" s="15"/>
      <c r="F1443" s="965"/>
      <c r="G1443" s="965"/>
      <c r="H1443" s="965">
        <f t="shared" si="114"/>
        <v>-338395484.31</v>
      </c>
      <c r="I1443" s="965"/>
      <c r="J1443" s="15"/>
      <c r="K1443" s="965"/>
      <c r="L1443" s="965"/>
      <c r="M1443" s="965"/>
      <c r="N1443" s="961">
        <f t="shared" si="111"/>
        <v>0</v>
      </c>
      <c r="O1443" s="961">
        <f t="shared" si="112"/>
        <v>0</v>
      </c>
    </row>
    <row r="1444" spans="1:15" outlineLevel="1">
      <c r="A1444" s="1004">
        <v>1437</v>
      </c>
      <c r="B1444" s="397">
        <v>20700023</v>
      </c>
      <c r="C1444" s="109" t="s">
        <v>1345</v>
      </c>
      <c r="D1444" s="969">
        <f>+[5]BS!Q1444</f>
        <v>-16901820.34</v>
      </c>
      <c r="E1444" s="15"/>
      <c r="F1444" s="965"/>
      <c r="G1444" s="965"/>
      <c r="H1444" s="965">
        <f t="shared" si="114"/>
        <v>-16901820.34</v>
      </c>
      <c r="I1444" s="965"/>
      <c r="J1444" s="15"/>
      <c r="K1444" s="965"/>
      <c r="L1444" s="965"/>
      <c r="M1444" s="965"/>
      <c r="N1444" s="961">
        <f t="shared" si="111"/>
        <v>0</v>
      </c>
      <c r="O1444" s="961">
        <f t="shared" si="112"/>
        <v>0</v>
      </c>
    </row>
    <row r="1445" spans="1:15" outlineLevel="1">
      <c r="A1445" s="1004">
        <v>1438</v>
      </c>
      <c r="B1445" s="397">
        <v>21000033</v>
      </c>
      <c r="C1445" s="109" t="s">
        <v>510</v>
      </c>
      <c r="D1445" s="969">
        <f>+[5]BS!Q1445</f>
        <v>0</v>
      </c>
      <c r="E1445" s="15"/>
      <c r="F1445" s="965"/>
      <c r="G1445" s="965"/>
      <c r="H1445" s="965">
        <f t="shared" si="114"/>
        <v>0</v>
      </c>
      <c r="I1445" s="965"/>
      <c r="J1445" s="15"/>
      <c r="K1445" s="965"/>
      <c r="L1445" s="965"/>
      <c r="M1445" s="965"/>
      <c r="N1445" s="961">
        <f t="shared" si="111"/>
        <v>0</v>
      </c>
      <c r="O1445" s="961">
        <f t="shared" si="112"/>
        <v>0</v>
      </c>
    </row>
    <row r="1446" spans="1:15" outlineLevel="1">
      <c r="A1446" s="1004">
        <v>1439</v>
      </c>
      <c r="B1446" s="397">
        <v>21100003</v>
      </c>
      <c r="C1446" s="109" t="s">
        <v>1186</v>
      </c>
      <c r="D1446" s="969">
        <f>+[5]BS!Q1446</f>
        <v>-2803605116.4700003</v>
      </c>
      <c r="E1446" s="15"/>
      <c r="F1446" s="965"/>
      <c r="G1446" s="965"/>
      <c r="H1446" s="965">
        <f t="shared" si="114"/>
        <v>-2803605116.4700003</v>
      </c>
      <c r="I1446" s="965"/>
      <c r="J1446" s="15"/>
      <c r="K1446" s="965"/>
      <c r="L1446" s="965"/>
      <c r="M1446" s="965"/>
      <c r="N1446" s="961">
        <f t="shared" si="111"/>
        <v>0</v>
      </c>
      <c r="O1446" s="961">
        <f t="shared" si="112"/>
        <v>0</v>
      </c>
    </row>
    <row r="1447" spans="1:15" outlineLevel="1">
      <c r="A1447" s="1004">
        <v>1440</v>
      </c>
      <c r="B1447" s="397">
        <v>21100363</v>
      </c>
      <c r="C1447" s="988" t="s">
        <v>51</v>
      </c>
      <c r="D1447" s="969">
        <f>+[5]BS!Q1447</f>
        <v>0</v>
      </c>
      <c r="E1447" s="15"/>
      <c r="F1447" s="965"/>
      <c r="G1447" s="965"/>
      <c r="H1447" s="965">
        <f t="shared" si="114"/>
        <v>0</v>
      </c>
      <c r="I1447" s="965"/>
      <c r="J1447" s="15"/>
      <c r="K1447" s="965"/>
      <c r="L1447" s="965"/>
      <c r="M1447" s="965"/>
      <c r="N1447" s="961">
        <f t="shared" si="111"/>
        <v>0</v>
      </c>
      <c r="O1447" s="961">
        <f t="shared" si="112"/>
        <v>0</v>
      </c>
    </row>
    <row r="1448" spans="1:15" outlineLevel="1">
      <c r="A1448" s="1004">
        <v>1441</v>
      </c>
      <c r="B1448" s="397">
        <v>21100373</v>
      </c>
      <c r="C1448" s="988" t="s">
        <v>52</v>
      </c>
      <c r="D1448" s="969">
        <f>+[5]BS!Q1448</f>
        <v>0</v>
      </c>
      <c r="E1448" s="15"/>
      <c r="F1448" s="965"/>
      <c r="G1448" s="965"/>
      <c r="H1448" s="965">
        <f t="shared" si="114"/>
        <v>0</v>
      </c>
      <c r="I1448" s="965"/>
      <c r="J1448" s="15"/>
      <c r="K1448" s="965"/>
      <c r="L1448" s="965"/>
      <c r="M1448" s="965"/>
      <c r="N1448" s="961">
        <f t="shared" si="111"/>
        <v>0</v>
      </c>
      <c r="O1448" s="961">
        <f t="shared" si="112"/>
        <v>0</v>
      </c>
    </row>
    <row r="1449" spans="1:15" s="13" customFormat="1" outlineLevel="1">
      <c r="A1449" s="400">
        <v>1442</v>
      </c>
      <c r="B1449" s="397">
        <v>21100383</v>
      </c>
      <c r="C1449" s="988" t="s">
        <v>25</v>
      </c>
      <c r="D1449" s="969">
        <f>+[5]BS!Q1449</f>
        <v>-491575</v>
      </c>
      <c r="E1449" s="109"/>
      <c r="F1449" s="486"/>
      <c r="G1449" s="486"/>
      <c r="H1449" s="486"/>
      <c r="I1449" s="486">
        <f>+D1449</f>
        <v>-491575</v>
      </c>
      <c r="J1449" s="109"/>
      <c r="K1449" s="486"/>
      <c r="L1449" s="486"/>
      <c r="M1449" s="486">
        <f>I1449</f>
        <v>-491575</v>
      </c>
      <c r="N1449" s="1153">
        <f t="shared" si="111"/>
        <v>-491575</v>
      </c>
      <c r="O1449" s="1153">
        <f t="shared" si="112"/>
        <v>0</v>
      </c>
    </row>
    <row r="1450" spans="1:15" outlineLevel="1">
      <c r="A1450" s="1004">
        <v>1443</v>
      </c>
      <c r="B1450" s="397">
        <v>21100393</v>
      </c>
      <c r="C1450" s="988" t="s">
        <v>709</v>
      </c>
      <c r="D1450" s="969">
        <f>+[5]BS!Q1450</f>
        <v>0</v>
      </c>
      <c r="E1450" s="15"/>
      <c r="F1450" s="965"/>
      <c r="G1450" s="965"/>
      <c r="H1450" s="965">
        <f t="shared" ref="H1450:H1466" si="115">+D1450</f>
        <v>0</v>
      </c>
      <c r="I1450" s="965"/>
      <c r="J1450" s="15"/>
      <c r="K1450" s="965"/>
      <c r="L1450" s="965"/>
      <c r="M1450" s="965"/>
      <c r="N1450" s="961">
        <f t="shared" si="111"/>
        <v>0</v>
      </c>
      <c r="O1450" s="961">
        <f t="shared" si="112"/>
        <v>0</v>
      </c>
    </row>
    <row r="1451" spans="1:15" outlineLevel="1">
      <c r="A1451" s="1004">
        <v>1444</v>
      </c>
      <c r="B1451" s="397">
        <v>21100210</v>
      </c>
      <c r="C1451" s="109" t="s">
        <v>1177</v>
      </c>
      <c r="D1451" s="969">
        <f>+[5]BS!Q1451</f>
        <v>0</v>
      </c>
      <c r="E1451" s="15"/>
      <c r="F1451" s="965"/>
      <c r="G1451" s="965"/>
      <c r="H1451" s="965">
        <f t="shared" si="115"/>
        <v>0</v>
      </c>
      <c r="I1451" s="965"/>
      <c r="J1451" s="15"/>
      <c r="K1451" s="965"/>
      <c r="L1451" s="965"/>
      <c r="M1451" s="965"/>
      <c r="N1451" s="961">
        <f t="shared" si="111"/>
        <v>0</v>
      </c>
      <c r="O1451" s="961">
        <f t="shared" si="112"/>
        <v>0</v>
      </c>
    </row>
    <row r="1452" spans="1:15" outlineLevel="1">
      <c r="A1452" s="1004">
        <v>1445</v>
      </c>
      <c r="B1452" s="397">
        <v>21400013</v>
      </c>
      <c r="C1452" s="109" t="s">
        <v>1053</v>
      </c>
      <c r="D1452" s="969">
        <f>+[5]BS!Q1452</f>
        <v>2148854.7199999997</v>
      </c>
      <c r="E1452" s="15"/>
      <c r="F1452" s="965"/>
      <c r="G1452" s="965"/>
      <c r="H1452" s="965">
        <f t="shared" si="115"/>
        <v>2148854.7199999997</v>
      </c>
      <c r="I1452" s="965"/>
      <c r="J1452" s="15"/>
      <c r="K1452" s="965"/>
      <c r="L1452" s="965"/>
      <c r="M1452" s="965"/>
      <c r="N1452" s="961">
        <f t="shared" si="111"/>
        <v>0</v>
      </c>
      <c r="O1452" s="961">
        <f t="shared" si="112"/>
        <v>0</v>
      </c>
    </row>
    <row r="1453" spans="1:15" outlineLevel="1">
      <c r="A1453" s="1004">
        <v>1446</v>
      </c>
      <c r="B1453" s="397">
        <v>21400023</v>
      </c>
      <c r="C1453" s="109" t="s">
        <v>1054</v>
      </c>
      <c r="D1453" s="969">
        <f>+[5]BS!Q1453</f>
        <v>0</v>
      </c>
      <c r="E1453" s="15"/>
      <c r="F1453" s="965"/>
      <c r="G1453" s="965"/>
      <c r="H1453" s="965">
        <f t="shared" si="115"/>
        <v>0</v>
      </c>
      <c r="I1453" s="965"/>
      <c r="J1453" s="15"/>
      <c r="K1453" s="965"/>
      <c r="L1453" s="965"/>
      <c r="M1453" s="965"/>
      <c r="N1453" s="961">
        <f t="shared" si="111"/>
        <v>0</v>
      </c>
      <c r="O1453" s="961">
        <f t="shared" si="112"/>
        <v>0</v>
      </c>
    </row>
    <row r="1454" spans="1:15" outlineLevel="1">
      <c r="A1454" s="1004">
        <v>1447</v>
      </c>
      <c r="B1454" s="397">
        <v>21400033</v>
      </c>
      <c r="C1454" s="109" t="s">
        <v>1055</v>
      </c>
      <c r="D1454" s="969">
        <f>+[5]BS!Q1454</f>
        <v>4985024.68</v>
      </c>
      <c r="E1454" s="15"/>
      <c r="F1454" s="965"/>
      <c r="G1454" s="965"/>
      <c r="H1454" s="965">
        <f t="shared" si="115"/>
        <v>4985024.68</v>
      </c>
      <c r="I1454" s="965"/>
      <c r="J1454" s="15"/>
      <c r="K1454" s="965"/>
      <c r="L1454" s="965"/>
      <c r="M1454" s="965"/>
      <c r="N1454" s="961">
        <f t="shared" si="111"/>
        <v>0</v>
      </c>
      <c r="O1454" s="961">
        <f t="shared" si="112"/>
        <v>0</v>
      </c>
    </row>
    <row r="1455" spans="1:15" outlineLevel="1">
      <c r="A1455" s="1004">
        <v>1448</v>
      </c>
      <c r="B1455" s="397">
        <v>21400043</v>
      </c>
      <c r="C1455" s="109" t="s">
        <v>1239</v>
      </c>
      <c r="D1455" s="969">
        <f>+[5]BS!Q1455</f>
        <v>0</v>
      </c>
      <c r="E1455" s="15"/>
      <c r="F1455" s="965"/>
      <c r="G1455" s="965"/>
      <c r="H1455" s="965">
        <f t="shared" si="115"/>
        <v>0</v>
      </c>
      <c r="I1455" s="965"/>
      <c r="J1455" s="15"/>
      <c r="K1455" s="965"/>
      <c r="L1455" s="965"/>
      <c r="M1455" s="965"/>
      <c r="N1455" s="961">
        <f t="shared" si="111"/>
        <v>0</v>
      </c>
      <c r="O1455" s="961">
        <f t="shared" si="112"/>
        <v>0</v>
      </c>
    </row>
    <row r="1456" spans="1:15" outlineLevel="1">
      <c r="A1456" s="1004">
        <v>1449</v>
      </c>
      <c r="B1456" s="397">
        <v>21500023</v>
      </c>
      <c r="C1456" s="109" t="s">
        <v>1346</v>
      </c>
      <c r="D1456" s="969">
        <f>+[5]BS!Q1456</f>
        <v>-11437659.166666666</v>
      </c>
      <c r="E1456" s="15"/>
      <c r="F1456" s="965"/>
      <c r="G1456" s="965"/>
      <c r="H1456" s="965">
        <f t="shared" si="115"/>
        <v>-11437659.166666666</v>
      </c>
      <c r="I1456" s="965"/>
      <c r="J1456" s="15"/>
      <c r="K1456" s="965"/>
      <c r="L1456" s="965"/>
      <c r="M1456" s="965"/>
      <c r="N1456" s="961">
        <f t="shared" si="111"/>
        <v>0</v>
      </c>
      <c r="O1456" s="961">
        <f t="shared" si="112"/>
        <v>0</v>
      </c>
    </row>
    <row r="1457" spans="1:15" outlineLevel="1">
      <c r="A1457" s="1004">
        <v>1450</v>
      </c>
      <c r="B1457" s="397">
        <v>21500033</v>
      </c>
      <c r="C1457" s="109" t="s">
        <v>715</v>
      </c>
      <c r="D1457" s="969">
        <f>+[5]BS!Q1457</f>
        <v>-4399000.541666667</v>
      </c>
      <c r="E1457" s="15"/>
      <c r="F1457" s="965"/>
      <c r="G1457" s="965"/>
      <c r="H1457" s="965">
        <f t="shared" si="115"/>
        <v>-4399000.541666667</v>
      </c>
      <c r="I1457" s="965"/>
      <c r="J1457" s="15"/>
      <c r="K1457" s="965"/>
      <c r="L1457" s="965"/>
      <c r="M1457" s="965"/>
      <c r="N1457" s="961">
        <f t="shared" si="111"/>
        <v>0</v>
      </c>
      <c r="O1457" s="961">
        <f t="shared" si="112"/>
        <v>0</v>
      </c>
    </row>
    <row r="1458" spans="1:15" outlineLevel="1">
      <c r="A1458" s="1004">
        <v>1451</v>
      </c>
      <c r="B1458" s="397">
        <v>21600000</v>
      </c>
      <c r="C1458" s="109" t="s">
        <v>669</v>
      </c>
      <c r="D1458" s="969">
        <f>+[5]BS!Q1458</f>
        <v>0</v>
      </c>
      <c r="E1458" s="15"/>
      <c r="F1458" s="965"/>
      <c r="G1458" s="965"/>
      <c r="H1458" s="965">
        <f t="shared" si="115"/>
        <v>0</v>
      </c>
      <c r="I1458" s="965"/>
      <c r="J1458" s="15"/>
      <c r="K1458" s="965"/>
      <c r="L1458" s="965"/>
      <c r="M1458" s="965"/>
      <c r="N1458" s="961">
        <f t="shared" si="111"/>
        <v>0</v>
      </c>
      <c r="O1458" s="961">
        <f t="shared" si="112"/>
        <v>0</v>
      </c>
    </row>
    <row r="1459" spans="1:15" outlineLevel="1">
      <c r="A1459" s="1004">
        <v>1452</v>
      </c>
      <c r="B1459" s="397" t="s">
        <v>3214</v>
      </c>
      <c r="C1459" s="109" t="s">
        <v>1178</v>
      </c>
      <c r="D1459" s="969">
        <f>+[5]BS!Q1459</f>
        <v>0</v>
      </c>
      <c r="E1459" s="15"/>
      <c r="F1459" s="965"/>
      <c r="G1459" s="965"/>
      <c r="H1459" s="965">
        <f t="shared" si="115"/>
        <v>0</v>
      </c>
      <c r="I1459" s="965"/>
      <c r="J1459" s="15"/>
      <c r="K1459" s="965"/>
      <c r="L1459" s="965"/>
      <c r="M1459" s="965"/>
      <c r="N1459" s="961">
        <f t="shared" si="111"/>
        <v>0</v>
      </c>
      <c r="O1459" s="961">
        <f t="shared" si="112"/>
        <v>0</v>
      </c>
    </row>
    <row r="1460" spans="1:15" outlineLevel="1">
      <c r="A1460" s="1004">
        <v>1453</v>
      </c>
      <c r="B1460" s="397">
        <v>21600003</v>
      </c>
      <c r="C1460" s="109" t="s">
        <v>419</v>
      </c>
      <c r="D1460" s="969">
        <f>+[5]BS!Q1460</f>
        <v>-365317165.48416668</v>
      </c>
      <c r="E1460" s="15"/>
      <c r="F1460" s="965"/>
      <c r="G1460" s="965"/>
      <c r="H1460" s="965">
        <f t="shared" si="115"/>
        <v>-365317165.48416668</v>
      </c>
      <c r="I1460" s="965"/>
      <c r="J1460" s="15"/>
      <c r="K1460" s="965"/>
      <c r="L1460" s="965"/>
      <c r="M1460" s="965"/>
      <c r="N1460" s="961">
        <f t="shared" si="111"/>
        <v>0</v>
      </c>
      <c r="O1460" s="961">
        <f t="shared" si="112"/>
        <v>0</v>
      </c>
    </row>
    <row r="1461" spans="1:15" outlineLevel="1">
      <c r="A1461" s="1004">
        <v>1454</v>
      </c>
      <c r="B1461" s="109" t="s">
        <v>418</v>
      </c>
      <c r="C1461" s="109"/>
      <c r="D1461" s="969">
        <f>+[5]BS!Q1461</f>
        <v>-203198975.10791668</v>
      </c>
      <c r="E1461" s="15"/>
      <c r="F1461" s="965"/>
      <c r="G1461" s="965"/>
      <c r="H1461" s="965">
        <f t="shared" si="115"/>
        <v>-203198975.10791668</v>
      </c>
      <c r="I1461" s="965"/>
      <c r="J1461" s="15"/>
      <c r="K1461" s="965"/>
      <c r="L1461" s="965"/>
      <c r="M1461" s="965"/>
      <c r="N1461" s="961">
        <f t="shared" si="111"/>
        <v>0</v>
      </c>
      <c r="O1461" s="961">
        <f t="shared" si="112"/>
        <v>0</v>
      </c>
    </row>
    <row r="1462" spans="1:15" outlineLevel="1">
      <c r="A1462" s="1004">
        <v>1455</v>
      </c>
      <c r="B1462" s="397">
        <v>43700003</v>
      </c>
      <c r="C1462" s="109" t="s">
        <v>197</v>
      </c>
      <c r="D1462" s="969">
        <f>+[5]BS!Q1462</f>
        <v>0</v>
      </c>
      <c r="E1462" s="15"/>
      <c r="F1462" s="965"/>
      <c r="G1462" s="965"/>
      <c r="H1462" s="965">
        <f t="shared" si="115"/>
        <v>0</v>
      </c>
      <c r="I1462" s="965"/>
      <c r="J1462" s="15"/>
      <c r="K1462" s="965"/>
      <c r="L1462" s="965"/>
      <c r="M1462" s="965"/>
      <c r="N1462" s="961">
        <f t="shared" si="111"/>
        <v>0</v>
      </c>
      <c r="O1462" s="961">
        <f t="shared" si="112"/>
        <v>0</v>
      </c>
    </row>
    <row r="1463" spans="1:15" outlineLevel="1">
      <c r="A1463" s="1004">
        <v>1456</v>
      </c>
      <c r="B1463" s="397">
        <v>43700013</v>
      </c>
      <c r="C1463" s="109" t="s">
        <v>198</v>
      </c>
      <c r="D1463" s="969">
        <f>+[5]BS!Q1463</f>
        <v>0</v>
      </c>
      <c r="E1463" s="15"/>
      <c r="F1463" s="965"/>
      <c r="G1463" s="965"/>
      <c r="H1463" s="965">
        <f t="shared" si="115"/>
        <v>0</v>
      </c>
      <c r="I1463" s="965"/>
      <c r="J1463" s="15"/>
      <c r="K1463" s="965"/>
      <c r="L1463" s="965"/>
      <c r="M1463" s="965"/>
      <c r="N1463" s="961">
        <f t="shared" si="111"/>
        <v>0</v>
      </c>
      <c r="O1463" s="961">
        <f t="shared" si="112"/>
        <v>0</v>
      </c>
    </row>
    <row r="1464" spans="1:15" outlineLevel="1">
      <c r="A1464" s="1004">
        <v>1457</v>
      </c>
      <c r="B1464" s="397">
        <v>43700023</v>
      </c>
      <c r="C1464" s="109" t="s">
        <v>257</v>
      </c>
      <c r="D1464" s="969">
        <f>+[5]BS!Q1464</f>
        <v>0</v>
      </c>
      <c r="E1464" s="15"/>
      <c r="F1464" s="965"/>
      <c r="G1464" s="965"/>
      <c r="H1464" s="965">
        <f t="shared" si="115"/>
        <v>0</v>
      </c>
      <c r="I1464" s="965"/>
      <c r="J1464" s="15"/>
      <c r="K1464" s="965"/>
      <c r="L1464" s="965"/>
      <c r="M1464" s="965"/>
      <c r="N1464" s="961">
        <f t="shared" si="111"/>
        <v>0</v>
      </c>
      <c r="O1464" s="961">
        <f t="shared" si="112"/>
        <v>0</v>
      </c>
    </row>
    <row r="1465" spans="1:15" outlineLevel="1">
      <c r="A1465" s="1004">
        <v>1458</v>
      </c>
      <c r="B1465" s="397">
        <v>43700043</v>
      </c>
      <c r="C1465" s="109" t="s">
        <v>1310</v>
      </c>
      <c r="D1465" s="969">
        <f>+[5]BS!Q1465</f>
        <v>0</v>
      </c>
      <c r="E1465" s="15"/>
      <c r="F1465" s="965"/>
      <c r="G1465" s="965"/>
      <c r="H1465" s="965">
        <f t="shared" si="115"/>
        <v>0</v>
      </c>
      <c r="I1465" s="965"/>
      <c r="J1465" s="15"/>
      <c r="K1465" s="965"/>
      <c r="L1465" s="965"/>
      <c r="M1465" s="965"/>
      <c r="N1465" s="961">
        <f t="shared" si="111"/>
        <v>0</v>
      </c>
      <c r="O1465" s="961">
        <f t="shared" si="112"/>
        <v>0</v>
      </c>
    </row>
    <row r="1466" spans="1:15" outlineLevel="1">
      <c r="A1466" s="1004">
        <v>1459</v>
      </c>
      <c r="B1466" s="397">
        <v>43800003</v>
      </c>
      <c r="C1466" s="109" t="s">
        <v>1773</v>
      </c>
      <c r="D1466" s="969">
        <f>+[5]BS!Q1466</f>
        <v>122201292.60250001</v>
      </c>
      <c r="E1466" s="15"/>
      <c r="F1466" s="965"/>
      <c r="G1466" s="965"/>
      <c r="H1466" s="965">
        <f t="shared" si="115"/>
        <v>122201292.60250001</v>
      </c>
      <c r="I1466" s="965"/>
      <c r="J1466" s="15"/>
      <c r="K1466" s="965"/>
      <c r="L1466" s="965"/>
      <c r="M1466" s="965"/>
      <c r="N1466" s="961">
        <f t="shared" si="111"/>
        <v>0</v>
      </c>
      <c r="O1466" s="961">
        <f t="shared" si="112"/>
        <v>0</v>
      </c>
    </row>
    <row r="1467" spans="1:15" s="13" customFormat="1" outlineLevel="1">
      <c r="A1467" s="400">
        <v>1460</v>
      </c>
      <c r="B1467" s="566">
        <v>43900003</v>
      </c>
      <c r="C1467" s="109" t="s">
        <v>1319</v>
      </c>
      <c r="D1467" s="969">
        <f>+[5]BS!Q1467</f>
        <v>5848610</v>
      </c>
      <c r="E1467" s="109"/>
      <c r="F1467" s="486"/>
      <c r="G1467" s="486"/>
      <c r="H1467" s="486"/>
      <c r="I1467" s="486">
        <f>+D1467</f>
        <v>5848610</v>
      </c>
      <c r="J1467" s="109"/>
      <c r="K1467" s="486"/>
      <c r="L1467" s="486"/>
      <c r="M1467" s="486">
        <f>I1467</f>
        <v>5848610</v>
      </c>
      <c r="N1467" s="1153">
        <f t="shared" si="111"/>
        <v>5848610</v>
      </c>
      <c r="O1467" s="1153">
        <f t="shared" si="112"/>
        <v>0</v>
      </c>
    </row>
    <row r="1468" spans="1:15" s="13" customFormat="1" outlineLevel="1">
      <c r="A1468" s="400">
        <v>1461</v>
      </c>
      <c r="B1468" s="397">
        <v>21600011</v>
      </c>
      <c r="C1468" s="109" t="s">
        <v>2098</v>
      </c>
      <c r="D1468" s="969">
        <f>+[5]BS!Q1468</f>
        <v>36733009.289166667</v>
      </c>
      <c r="E1468" s="109"/>
      <c r="F1468" s="486"/>
      <c r="G1468" s="486"/>
      <c r="H1468" s="486"/>
      <c r="I1468" s="486">
        <f>+D1468</f>
        <v>36733009.289166667</v>
      </c>
      <c r="J1468" s="109"/>
      <c r="K1468" s="486"/>
      <c r="L1468" s="486"/>
      <c r="M1468" s="486">
        <f>I1468</f>
        <v>36733009.289166667</v>
      </c>
      <c r="N1468" s="1153">
        <f t="shared" si="111"/>
        <v>36733009.289166667</v>
      </c>
      <c r="O1468" s="1153">
        <f t="shared" si="112"/>
        <v>0</v>
      </c>
    </row>
    <row r="1469" spans="1:15" outlineLevel="1">
      <c r="A1469" s="1004">
        <v>1462</v>
      </c>
      <c r="B1469" s="397">
        <v>21600013</v>
      </c>
      <c r="C1469" s="109" t="s">
        <v>672</v>
      </c>
      <c r="D1469" s="969">
        <f>+[5]BS!Q1469</f>
        <v>77562549.519999996</v>
      </c>
      <c r="E1469" s="15"/>
      <c r="F1469" s="965"/>
      <c r="G1469" s="965"/>
      <c r="H1469" s="965">
        <f t="shared" ref="H1469:H1487" si="116">+D1469</f>
        <v>77562549.519999996</v>
      </c>
      <c r="I1469" s="965"/>
      <c r="J1469" s="15"/>
      <c r="K1469" s="965"/>
      <c r="L1469" s="965"/>
      <c r="M1469" s="965"/>
      <c r="N1469" s="961">
        <f t="shared" si="111"/>
        <v>0</v>
      </c>
      <c r="O1469" s="961">
        <f t="shared" si="112"/>
        <v>0</v>
      </c>
    </row>
    <row r="1470" spans="1:15" outlineLevel="1">
      <c r="A1470" s="1004">
        <v>1463</v>
      </c>
      <c r="B1470" s="397">
        <v>21600023</v>
      </c>
      <c r="C1470" s="109" t="s">
        <v>673</v>
      </c>
      <c r="D1470" s="969">
        <f>+[5]BS!Q1470</f>
        <v>1755001.25</v>
      </c>
      <c r="E1470" s="15"/>
      <c r="F1470" s="965"/>
      <c r="G1470" s="965"/>
      <c r="H1470" s="965">
        <f t="shared" si="116"/>
        <v>1755001.25</v>
      </c>
      <c r="I1470" s="965"/>
      <c r="J1470" s="15"/>
      <c r="K1470" s="965"/>
      <c r="L1470" s="965"/>
      <c r="M1470" s="965"/>
      <c r="N1470" s="961">
        <f t="shared" si="111"/>
        <v>0</v>
      </c>
      <c r="O1470" s="961">
        <f t="shared" si="112"/>
        <v>0</v>
      </c>
    </row>
    <row r="1471" spans="1:15" outlineLevel="1">
      <c r="A1471" s="1004">
        <v>1464</v>
      </c>
      <c r="B1471" s="397">
        <v>21600033</v>
      </c>
      <c r="C1471" s="109" t="s">
        <v>1196</v>
      </c>
      <c r="D1471" s="969">
        <f>+[5]BS!Q1471</f>
        <v>1471103.6200000003</v>
      </c>
      <c r="E1471" s="15"/>
      <c r="F1471" s="965"/>
      <c r="G1471" s="965"/>
      <c r="H1471" s="965">
        <f t="shared" si="116"/>
        <v>1471103.6200000003</v>
      </c>
      <c r="I1471" s="965"/>
      <c r="J1471" s="15"/>
      <c r="K1471" s="965"/>
      <c r="L1471" s="965"/>
      <c r="M1471" s="965"/>
      <c r="N1471" s="961">
        <f t="shared" si="111"/>
        <v>0</v>
      </c>
      <c r="O1471" s="961">
        <f t="shared" si="112"/>
        <v>0</v>
      </c>
    </row>
    <row r="1472" spans="1:15" outlineLevel="1">
      <c r="A1472" s="1004">
        <v>1465</v>
      </c>
      <c r="B1472" s="397">
        <v>21600053</v>
      </c>
      <c r="C1472" s="109" t="s">
        <v>1197</v>
      </c>
      <c r="D1472" s="969">
        <f>+[5]BS!Q1472</f>
        <v>16359946.110000005</v>
      </c>
      <c r="E1472" s="15"/>
      <c r="F1472" s="965"/>
      <c r="G1472" s="965"/>
      <c r="H1472" s="965">
        <f t="shared" si="116"/>
        <v>16359946.110000005</v>
      </c>
      <c r="I1472" s="965"/>
      <c r="J1472" s="15"/>
      <c r="K1472" s="965"/>
      <c r="L1472" s="965"/>
      <c r="M1472" s="965"/>
      <c r="N1472" s="961">
        <f t="shared" si="111"/>
        <v>0</v>
      </c>
      <c r="O1472" s="961">
        <f t="shared" si="112"/>
        <v>0</v>
      </c>
    </row>
    <row r="1473" spans="1:15" outlineLevel="1">
      <c r="A1473" s="1004">
        <v>1466</v>
      </c>
      <c r="B1473" s="397">
        <v>21600073</v>
      </c>
      <c r="C1473" s="109" t="s">
        <v>1960</v>
      </c>
      <c r="D1473" s="969">
        <f>+[5]BS!Q1473</f>
        <v>0</v>
      </c>
      <c r="E1473" s="15"/>
      <c r="F1473" s="965"/>
      <c r="G1473" s="965"/>
      <c r="H1473" s="965">
        <f t="shared" si="116"/>
        <v>0</v>
      </c>
      <c r="I1473" s="965"/>
      <c r="J1473" s="15"/>
      <c r="K1473" s="965"/>
      <c r="L1473" s="965"/>
      <c r="M1473" s="965"/>
      <c r="N1473" s="961">
        <f t="shared" si="111"/>
        <v>0</v>
      </c>
      <c r="O1473" s="961">
        <f t="shared" si="112"/>
        <v>0</v>
      </c>
    </row>
    <row r="1474" spans="1:15" outlineLevel="1">
      <c r="A1474" s="1004">
        <v>1467</v>
      </c>
      <c r="B1474" s="397">
        <v>21610013</v>
      </c>
      <c r="C1474" s="109" t="s">
        <v>342</v>
      </c>
      <c r="D1474" s="969">
        <f>+[5]BS!Q1474</f>
        <v>14753896.166666666</v>
      </c>
      <c r="E1474" s="15"/>
      <c r="F1474" s="965"/>
      <c r="G1474" s="965"/>
      <c r="H1474" s="965">
        <f t="shared" si="116"/>
        <v>14753896.166666666</v>
      </c>
      <c r="I1474" s="965"/>
      <c r="J1474" s="15"/>
      <c r="K1474" s="965"/>
      <c r="L1474" s="965"/>
      <c r="M1474" s="965"/>
      <c r="N1474" s="961">
        <f t="shared" si="111"/>
        <v>0</v>
      </c>
      <c r="O1474" s="961">
        <f t="shared" si="112"/>
        <v>0</v>
      </c>
    </row>
    <row r="1475" spans="1:15" outlineLevel="1">
      <c r="A1475" s="1004">
        <v>1468</v>
      </c>
      <c r="B1475" s="397">
        <v>21610033</v>
      </c>
      <c r="C1475" s="109" t="s">
        <v>663</v>
      </c>
      <c r="D1475" s="969">
        <f>+[5]BS!Q1475</f>
        <v>0</v>
      </c>
      <c r="E1475" s="15"/>
      <c r="F1475" s="965"/>
      <c r="G1475" s="965"/>
      <c r="H1475" s="965">
        <f t="shared" si="116"/>
        <v>0</v>
      </c>
      <c r="I1475" s="965"/>
      <c r="J1475" s="15"/>
      <c r="K1475" s="965"/>
      <c r="L1475" s="965"/>
      <c r="M1475" s="965"/>
      <c r="N1475" s="961">
        <f t="shared" si="111"/>
        <v>0</v>
      </c>
      <c r="O1475" s="961">
        <f t="shared" si="112"/>
        <v>0</v>
      </c>
    </row>
    <row r="1476" spans="1:15" outlineLevel="1">
      <c r="A1476" s="1004">
        <v>1469</v>
      </c>
      <c r="B1476" s="397">
        <v>21900003</v>
      </c>
      <c r="C1476" s="109" t="s">
        <v>393</v>
      </c>
      <c r="D1476" s="969">
        <f>+[5]BS!Q1476</f>
        <v>0</v>
      </c>
      <c r="E1476" s="15"/>
      <c r="F1476" s="965"/>
      <c r="G1476" s="965"/>
      <c r="H1476" s="965">
        <f t="shared" si="116"/>
        <v>0</v>
      </c>
      <c r="I1476" s="965"/>
      <c r="J1476" s="15"/>
      <c r="K1476" s="965"/>
      <c r="L1476" s="965"/>
      <c r="M1476" s="965"/>
      <c r="N1476" s="961">
        <f t="shared" si="111"/>
        <v>0</v>
      </c>
      <c r="O1476" s="961">
        <f t="shared" si="112"/>
        <v>0</v>
      </c>
    </row>
    <row r="1477" spans="1:15" outlineLevel="1">
      <c r="A1477" s="1004">
        <v>1470</v>
      </c>
      <c r="B1477" s="397">
        <v>21900013</v>
      </c>
      <c r="C1477" s="109" t="s">
        <v>383</v>
      </c>
      <c r="D1477" s="969">
        <f>+[5]BS!Q1477</f>
        <v>0</v>
      </c>
      <c r="E1477" s="15"/>
      <c r="F1477" s="965"/>
      <c r="G1477" s="965"/>
      <c r="H1477" s="965">
        <f t="shared" si="116"/>
        <v>0</v>
      </c>
      <c r="I1477" s="965"/>
      <c r="J1477" s="15"/>
      <c r="K1477" s="965"/>
      <c r="L1477" s="965"/>
      <c r="M1477" s="965"/>
      <c r="N1477" s="961">
        <f t="shared" si="111"/>
        <v>0</v>
      </c>
      <c r="O1477" s="961">
        <f t="shared" si="112"/>
        <v>0</v>
      </c>
    </row>
    <row r="1478" spans="1:15" outlineLevel="1">
      <c r="A1478" s="1004">
        <v>1471</v>
      </c>
      <c r="B1478" s="397">
        <v>21900023</v>
      </c>
      <c r="C1478" s="109" t="s">
        <v>2590</v>
      </c>
      <c r="D1478" s="969">
        <f>+[5]BS!Q1478</f>
        <v>0</v>
      </c>
      <c r="E1478" s="15"/>
      <c r="F1478" s="965"/>
      <c r="G1478" s="965"/>
      <c r="H1478" s="965">
        <f t="shared" si="116"/>
        <v>0</v>
      </c>
      <c r="I1478" s="965"/>
      <c r="J1478" s="15"/>
      <c r="K1478" s="965"/>
      <c r="L1478" s="965"/>
      <c r="M1478" s="965"/>
      <c r="N1478" s="961">
        <f t="shared" si="111"/>
        <v>0</v>
      </c>
      <c r="O1478" s="961">
        <f t="shared" si="112"/>
        <v>0</v>
      </c>
    </row>
    <row r="1479" spans="1:15" outlineLevel="1">
      <c r="A1479" s="1004">
        <v>1472</v>
      </c>
      <c r="B1479" s="397">
        <v>21900033</v>
      </c>
      <c r="C1479" s="109" t="s">
        <v>2591</v>
      </c>
      <c r="D1479" s="969">
        <f>+[5]BS!Q1479</f>
        <v>0</v>
      </c>
      <c r="E1479" s="15"/>
      <c r="F1479" s="965"/>
      <c r="G1479" s="965"/>
      <c r="H1479" s="965">
        <f t="shared" si="116"/>
        <v>0</v>
      </c>
      <c r="I1479" s="965"/>
      <c r="J1479" s="15"/>
      <c r="K1479" s="965"/>
      <c r="L1479" s="965"/>
      <c r="M1479" s="965"/>
      <c r="N1479" s="961">
        <f t="shared" si="111"/>
        <v>0</v>
      </c>
      <c r="O1479" s="961">
        <f t="shared" si="112"/>
        <v>0</v>
      </c>
    </row>
    <row r="1480" spans="1:15" outlineLevel="1">
      <c r="A1480" s="1004">
        <v>1473</v>
      </c>
      <c r="B1480" s="397">
        <v>21900053</v>
      </c>
      <c r="C1480" s="109" t="s">
        <v>654</v>
      </c>
      <c r="D1480" s="969">
        <f>+[5]BS!Q1480</f>
        <v>0</v>
      </c>
      <c r="E1480" s="15"/>
      <c r="F1480" s="965"/>
      <c r="G1480" s="965"/>
      <c r="H1480" s="965">
        <f t="shared" si="116"/>
        <v>0</v>
      </c>
      <c r="I1480" s="965"/>
      <c r="J1480" s="15"/>
      <c r="K1480" s="965"/>
      <c r="L1480" s="965"/>
      <c r="M1480" s="965"/>
      <c r="N1480" s="961">
        <f t="shared" si="111"/>
        <v>0</v>
      </c>
      <c r="O1480" s="961">
        <f t="shared" si="112"/>
        <v>0</v>
      </c>
    </row>
    <row r="1481" spans="1:15" outlineLevel="1">
      <c r="A1481" s="1004">
        <v>1474</v>
      </c>
      <c r="B1481" s="397">
        <v>21900063</v>
      </c>
      <c r="C1481" s="109" t="s">
        <v>494</v>
      </c>
      <c r="D1481" s="969">
        <f>+[5]BS!Q1481</f>
        <v>0</v>
      </c>
      <c r="E1481" s="15"/>
      <c r="F1481" s="965"/>
      <c r="G1481" s="965"/>
      <c r="H1481" s="965">
        <f t="shared" si="116"/>
        <v>0</v>
      </c>
      <c r="I1481" s="965"/>
      <c r="J1481" s="15"/>
      <c r="K1481" s="965"/>
      <c r="L1481" s="965"/>
      <c r="M1481" s="965"/>
      <c r="N1481" s="961">
        <f t="shared" ref="N1481:N1544" si="117">SUM(K1481:M1481)</f>
        <v>0</v>
      </c>
      <c r="O1481" s="961">
        <f t="shared" ref="O1481:O1544" si="118">N1481-I1481</f>
        <v>0</v>
      </c>
    </row>
    <row r="1482" spans="1:15" outlineLevel="1">
      <c r="A1482" s="1004">
        <v>1475</v>
      </c>
      <c r="B1482" s="397">
        <v>21900073</v>
      </c>
      <c r="C1482" s="109" t="s">
        <v>285</v>
      </c>
      <c r="D1482" s="969">
        <f>+[5]BS!Q1482</f>
        <v>0</v>
      </c>
      <c r="E1482" s="15"/>
      <c r="F1482" s="965"/>
      <c r="G1482" s="965"/>
      <c r="H1482" s="965">
        <f t="shared" si="116"/>
        <v>0</v>
      </c>
      <c r="I1482" s="965"/>
      <c r="J1482" s="15"/>
      <c r="K1482" s="965"/>
      <c r="L1482" s="965"/>
      <c r="M1482" s="965"/>
      <c r="N1482" s="961">
        <f t="shared" si="117"/>
        <v>0</v>
      </c>
      <c r="O1482" s="961">
        <f t="shared" si="118"/>
        <v>0</v>
      </c>
    </row>
    <row r="1483" spans="1:15" outlineLevel="1">
      <c r="A1483" s="1004">
        <v>1476</v>
      </c>
      <c r="B1483" s="397">
        <v>21900093</v>
      </c>
      <c r="C1483" s="109" t="s">
        <v>746</v>
      </c>
      <c r="D1483" s="969">
        <f>+[5]BS!Q1483</f>
        <v>0</v>
      </c>
      <c r="E1483" s="15"/>
      <c r="F1483" s="965"/>
      <c r="G1483" s="965"/>
      <c r="H1483" s="965">
        <f t="shared" si="116"/>
        <v>0</v>
      </c>
      <c r="I1483" s="965"/>
      <c r="J1483" s="15"/>
      <c r="K1483" s="965"/>
      <c r="L1483" s="965"/>
      <c r="M1483" s="965"/>
      <c r="N1483" s="961">
        <f t="shared" si="117"/>
        <v>0</v>
      </c>
      <c r="O1483" s="961">
        <f t="shared" si="118"/>
        <v>0</v>
      </c>
    </row>
    <row r="1484" spans="1:15" outlineLevel="1">
      <c r="A1484" s="1004">
        <v>1477</v>
      </c>
      <c r="B1484" s="397">
        <v>21900103</v>
      </c>
      <c r="C1484" s="109" t="s">
        <v>3161</v>
      </c>
      <c r="D1484" s="969">
        <f>+[5]BS!Q1484</f>
        <v>-14391415.099999996</v>
      </c>
      <c r="E1484" s="15"/>
      <c r="F1484" s="965"/>
      <c r="G1484" s="965"/>
      <c r="H1484" s="965">
        <f t="shared" si="116"/>
        <v>-14391415.099999996</v>
      </c>
      <c r="I1484" s="965"/>
      <c r="J1484" s="15"/>
      <c r="K1484" s="965"/>
      <c r="L1484" s="965"/>
      <c r="M1484" s="965"/>
      <c r="N1484" s="961">
        <f t="shared" si="117"/>
        <v>0</v>
      </c>
      <c r="O1484" s="961">
        <f t="shared" si="118"/>
        <v>0</v>
      </c>
    </row>
    <row r="1485" spans="1:15" outlineLevel="1">
      <c r="A1485" s="1004">
        <v>1478</v>
      </c>
      <c r="B1485" s="397">
        <v>21900113</v>
      </c>
      <c r="C1485" s="109" t="s">
        <v>3162</v>
      </c>
      <c r="D1485" s="969">
        <f>+[5]BS!Q1485</f>
        <v>22559352.400000002</v>
      </c>
      <c r="E1485" s="15"/>
      <c r="F1485" s="965"/>
      <c r="G1485" s="965"/>
      <c r="H1485" s="965">
        <f t="shared" si="116"/>
        <v>22559352.400000002</v>
      </c>
      <c r="I1485" s="965"/>
      <c r="J1485" s="15"/>
      <c r="K1485" s="965"/>
      <c r="L1485" s="965"/>
      <c r="M1485" s="965"/>
      <c r="N1485" s="961">
        <f t="shared" si="117"/>
        <v>0</v>
      </c>
      <c r="O1485" s="961">
        <f t="shared" si="118"/>
        <v>0</v>
      </c>
    </row>
    <row r="1486" spans="1:15" outlineLevel="1">
      <c r="A1486" s="1004">
        <v>1479</v>
      </c>
      <c r="B1486" s="397">
        <v>21900123</v>
      </c>
      <c r="C1486" s="109" t="s">
        <v>3163</v>
      </c>
      <c r="D1486" s="969">
        <f>+[5]BS!Q1486</f>
        <v>0</v>
      </c>
      <c r="E1486" s="15"/>
      <c r="F1486" s="965"/>
      <c r="G1486" s="965"/>
      <c r="H1486" s="965">
        <f t="shared" si="116"/>
        <v>0</v>
      </c>
      <c r="I1486" s="965"/>
      <c r="J1486" s="15"/>
      <c r="K1486" s="965"/>
      <c r="L1486" s="965"/>
      <c r="M1486" s="965"/>
      <c r="N1486" s="961">
        <f t="shared" si="117"/>
        <v>0</v>
      </c>
      <c r="O1486" s="961">
        <f t="shared" si="118"/>
        <v>0</v>
      </c>
    </row>
    <row r="1487" spans="1:15" outlineLevel="1">
      <c r="A1487" s="1004">
        <v>1480</v>
      </c>
      <c r="B1487" s="397">
        <v>21900133</v>
      </c>
      <c r="C1487" s="109" t="s">
        <v>1757</v>
      </c>
      <c r="D1487" s="969">
        <f>+[5]BS!Q1487</f>
        <v>437276.70000000013</v>
      </c>
      <c r="E1487" s="15"/>
      <c r="F1487" s="965"/>
      <c r="G1487" s="965"/>
      <c r="H1487" s="965">
        <f t="shared" si="116"/>
        <v>437276.70000000013</v>
      </c>
      <c r="I1487" s="965"/>
      <c r="J1487" s="15"/>
      <c r="K1487" s="965"/>
      <c r="L1487" s="965"/>
      <c r="M1487" s="965"/>
      <c r="N1487" s="961">
        <f t="shared" si="117"/>
        <v>0</v>
      </c>
      <c r="O1487" s="961">
        <f t="shared" si="118"/>
        <v>0</v>
      </c>
    </row>
    <row r="1488" spans="1:15" s="13" customFormat="1" outlineLevel="1">
      <c r="A1488" s="400">
        <v>1481</v>
      </c>
      <c r="B1488" s="397">
        <v>21900143</v>
      </c>
      <c r="C1488" s="1241" t="s">
        <v>3151</v>
      </c>
      <c r="D1488" s="969">
        <f>+[5]BS!Q1488</f>
        <v>209636421.70666668</v>
      </c>
      <c r="E1488" s="109"/>
      <c r="F1488" s="486"/>
      <c r="G1488" s="486"/>
      <c r="H1488" s="486"/>
      <c r="I1488" s="486">
        <f t="shared" ref="I1488:I1493" si="119">+D1488</f>
        <v>209636421.70666668</v>
      </c>
      <c r="J1488" s="109"/>
      <c r="K1488" s="486"/>
      <c r="L1488" s="486"/>
      <c r="M1488" s="486">
        <f>I1488</f>
        <v>209636421.70666668</v>
      </c>
      <c r="N1488" s="1153">
        <f t="shared" si="117"/>
        <v>209636421.70666668</v>
      </c>
      <c r="O1488" s="1153">
        <f t="shared" si="118"/>
        <v>0</v>
      </c>
    </row>
    <row r="1489" spans="1:15" s="13" customFormat="1" outlineLevel="1">
      <c r="A1489" s="400">
        <v>1482</v>
      </c>
      <c r="B1489" s="397">
        <v>21900153</v>
      </c>
      <c r="C1489" s="1241" t="s">
        <v>3152</v>
      </c>
      <c r="D1489" s="969">
        <f>+[5]BS!Q1489</f>
        <v>-73372747.596666664</v>
      </c>
      <c r="E1489" s="109"/>
      <c r="F1489" s="486"/>
      <c r="G1489" s="486"/>
      <c r="H1489" s="486"/>
      <c r="I1489" s="486">
        <f t="shared" si="119"/>
        <v>-73372747.596666664</v>
      </c>
      <c r="J1489" s="109"/>
      <c r="K1489" s="486"/>
      <c r="L1489" s="486"/>
      <c r="M1489" s="486">
        <f t="shared" ref="M1489:M1493" si="120">I1489</f>
        <v>-73372747.596666664</v>
      </c>
      <c r="N1489" s="1153">
        <f t="shared" si="117"/>
        <v>-73372747.596666664</v>
      </c>
      <c r="O1489" s="1153">
        <f t="shared" si="118"/>
        <v>0</v>
      </c>
    </row>
    <row r="1490" spans="1:15" s="13" customFormat="1" outlineLevel="1">
      <c r="A1490" s="400">
        <v>1483</v>
      </c>
      <c r="B1490" s="397">
        <v>21900163</v>
      </c>
      <c r="C1490" s="1241" t="s">
        <v>3153</v>
      </c>
      <c r="D1490" s="969">
        <f>+[5]BS!Q1490</f>
        <v>13279631.802083334</v>
      </c>
      <c r="E1490" s="109"/>
      <c r="F1490" s="486"/>
      <c r="G1490" s="486"/>
      <c r="H1490" s="486"/>
      <c r="I1490" s="486">
        <f t="shared" si="119"/>
        <v>13279631.802083334</v>
      </c>
      <c r="J1490" s="109"/>
      <c r="K1490" s="486"/>
      <c r="L1490" s="486"/>
      <c r="M1490" s="486">
        <f t="shared" si="120"/>
        <v>13279631.802083334</v>
      </c>
      <c r="N1490" s="1153">
        <f t="shared" si="117"/>
        <v>13279631.802083334</v>
      </c>
      <c r="O1490" s="1153">
        <f t="shared" si="118"/>
        <v>0</v>
      </c>
    </row>
    <row r="1491" spans="1:15" s="13" customFormat="1" outlineLevel="1">
      <c r="A1491" s="400">
        <v>1484</v>
      </c>
      <c r="B1491" s="397">
        <v>21900173</v>
      </c>
      <c r="C1491" s="1241" t="s">
        <v>3154</v>
      </c>
      <c r="D1491" s="969">
        <f>+[5]BS!Q1491</f>
        <v>-4647871.09</v>
      </c>
      <c r="E1491" s="109"/>
      <c r="F1491" s="486"/>
      <c r="G1491" s="486"/>
      <c r="H1491" s="486"/>
      <c r="I1491" s="486">
        <f t="shared" si="119"/>
        <v>-4647871.09</v>
      </c>
      <c r="J1491" s="109"/>
      <c r="K1491" s="486"/>
      <c r="L1491" s="486"/>
      <c r="M1491" s="486">
        <f t="shared" si="120"/>
        <v>-4647871.09</v>
      </c>
      <c r="N1491" s="1153">
        <f t="shared" si="117"/>
        <v>-4647871.09</v>
      </c>
      <c r="O1491" s="1153">
        <f t="shared" si="118"/>
        <v>0</v>
      </c>
    </row>
    <row r="1492" spans="1:15" s="13" customFormat="1" outlineLevel="1">
      <c r="A1492" s="400">
        <v>1485</v>
      </c>
      <c r="B1492" s="397">
        <v>21900183</v>
      </c>
      <c r="C1492" s="1241" t="s">
        <v>3155</v>
      </c>
      <c r="D1492" s="969">
        <f>+[5]BS!Q1492</f>
        <v>-3005555.6345833335</v>
      </c>
      <c r="E1492" s="109"/>
      <c r="F1492" s="486"/>
      <c r="G1492" s="486"/>
      <c r="H1492" s="486"/>
      <c r="I1492" s="486">
        <f t="shared" si="119"/>
        <v>-3005555.6345833335</v>
      </c>
      <c r="J1492" s="109"/>
      <c r="K1492" s="486"/>
      <c r="L1492" s="486"/>
      <c r="M1492" s="486">
        <f t="shared" si="120"/>
        <v>-3005555.6345833335</v>
      </c>
      <c r="N1492" s="1153">
        <f t="shared" si="117"/>
        <v>-3005555.6345833335</v>
      </c>
      <c r="O1492" s="1153">
        <f t="shared" si="118"/>
        <v>0</v>
      </c>
    </row>
    <row r="1493" spans="1:15" s="13" customFormat="1" outlineLevel="1">
      <c r="A1493" s="400">
        <v>1486</v>
      </c>
      <c r="B1493" s="397">
        <v>21900193</v>
      </c>
      <c r="C1493" s="1241" t="s">
        <v>3156</v>
      </c>
      <c r="D1493" s="969">
        <f>+[5]BS!Q1493</f>
        <v>1051944.3820833333</v>
      </c>
      <c r="E1493" s="109"/>
      <c r="F1493" s="486"/>
      <c r="G1493" s="486"/>
      <c r="H1493" s="486"/>
      <c r="I1493" s="486">
        <f t="shared" si="119"/>
        <v>1051944.3820833333</v>
      </c>
      <c r="J1493" s="109"/>
      <c r="K1493" s="486"/>
      <c r="L1493" s="486"/>
      <c r="M1493" s="486">
        <f t="shared" si="120"/>
        <v>1051944.3820833333</v>
      </c>
      <c r="N1493" s="1153">
        <f t="shared" si="117"/>
        <v>1051944.3820833333</v>
      </c>
      <c r="O1493" s="1153">
        <f t="shared" si="118"/>
        <v>0</v>
      </c>
    </row>
    <row r="1494" spans="1:15" outlineLevel="1">
      <c r="A1494" s="1004">
        <v>1487</v>
      </c>
      <c r="B1494" s="566">
        <v>21900203</v>
      </c>
      <c r="C1494" s="109" t="s">
        <v>1219</v>
      </c>
      <c r="D1494" s="969">
        <f>+[5]BS!Q1494</f>
        <v>0</v>
      </c>
      <c r="E1494" s="15"/>
      <c r="F1494" s="965"/>
      <c r="G1494" s="965"/>
      <c r="H1494" s="965">
        <f t="shared" ref="H1494:H1525" si="121">+D1494</f>
        <v>0</v>
      </c>
      <c r="I1494" s="965"/>
      <c r="J1494" s="15"/>
      <c r="K1494" s="965"/>
      <c r="L1494" s="965"/>
      <c r="M1494" s="965"/>
      <c r="N1494" s="961">
        <f t="shared" si="117"/>
        <v>0</v>
      </c>
      <c r="O1494" s="961">
        <f t="shared" si="118"/>
        <v>0</v>
      </c>
    </row>
    <row r="1495" spans="1:15" outlineLevel="1">
      <c r="A1495" s="1004">
        <v>1488</v>
      </c>
      <c r="B1495" s="566">
        <v>21900213</v>
      </c>
      <c r="C1495" s="109" t="s">
        <v>1481</v>
      </c>
      <c r="D1495" s="969">
        <f>+[5]BS!Q1495</f>
        <v>0</v>
      </c>
      <c r="E1495" s="15"/>
      <c r="F1495" s="965"/>
      <c r="G1495" s="965"/>
      <c r="H1495" s="965">
        <f t="shared" si="121"/>
        <v>0</v>
      </c>
      <c r="I1495" s="965"/>
      <c r="J1495" s="15"/>
      <c r="K1495" s="965"/>
      <c r="L1495" s="965"/>
      <c r="M1495" s="965"/>
      <c r="N1495" s="961">
        <f t="shared" si="117"/>
        <v>0</v>
      </c>
      <c r="O1495" s="961">
        <f t="shared" si="118"/>
        <v>0</v>
      </c>
    </row>
    <row r="1496" spans="1:15" outlineLevel="1">
      <c r="A1496" s="1004">
        <v>1489</v>
      </c>
      <c r="B1496" s="566">
        <v>21900223</v>
      </c>
      <c r="C1496" s="109" t="s">
        <v>3108</v>
      </c>
      <c r="D1496" s="969">
        <f>+[5]BS!Q1496</f>
        <v>-153046.85</v>
      </c>
      <c r="E1496" s="15"/>
      <c r="F1496" s="965"/>
      <c r="G1496" s="965"/>
      <c r="H1496" s="965">
        <f t="shared" si="121"/>
        <v>-153046.85</v>
      </c>
      <c r="I1496" s="965"/>
      <c r="J1496" s="15"/>
      <c r="K1496" s="965"/>
      <c r="L1496" s="965"/>
      <c r="M1496" s="965"/>
      <c r="N1496" s="961">
        <f t="shared" si="117"/>
        <v>0</v>
      </c>
      <c r="O1496" s="961">
        <f t="shared" si="118"/>
        <v>0</v>
      </c>
    </row>
    <row r="1497" spans="1:15" outlineLevel="1">
      <c r="A1497" s="1004">
        <v>1490</v>
      </c>
      <c r="B1497" s="566">
        <v>21900233</v>
      </c>
      <c r="C1497" s="109" t="s">
        <v>3111</v>
      </c>
      <c r="D1497" s="969">
        <f>+[5]BS!Q1497</f>
        <v>5036995.2899999991</v>
      </c>
      <c r="E1497" s="15"/>
      <c r="F1497" s="965"/>
      <c r="G1497" s="965"/>
      <c r="H1497" s="965">
        <f t="shared" si="121"/>
        <v>5036995.2899999991</v>
      </c>
      <c r="I1497" s="965"/>
      <c r="J1497" s="15"/>
      <c r="K1497" s="965"/>
      <c r="L1497" s="965"/>
      <c r="M1497" s="965"/>
      <c r="N1497" s="961">
        <f t="shared" si="117"/>
        <v>0</v>
      </c>
      <c r="O1497" s="961">
        <f t="shared" si="118"/>
        <v>0</v>
      </c>
    </row>
    <row r="1498" spans="1:15" outlineLevel="1">
      <c r="A1498" s="1004">
        <v>1491</v>
      </c>
      <c r="B1498" s="566">
        <v>21900243</v>
      </c>
      <c r="C1498" s="109" t="s">
        <v>3112</v>
      </c>
      <c r="D1498" s="969">
        <f>+[5]BS!Q1498</f>
        <v>-7895773.3399999999</v>
      </c>
      <c r="E1498" s="15"/>
      <c r="F1498" s="965"/>
      <c r="G1498" s="965"/>
      <c r="H1498" s="965">
        <f t="shared" si="121"/>
        <v>-7895773.3399999999</v>
      </c>
      <c r="I1498" s="965"/>
      <c r="J1498" s="15"/>
      <c r="K1498" s="965"/>
      <c r="L1498" s="965"/>
      <c r="M1498" s="965"/>
      <c r="N1498" s="961">
        <f t="shared" si="117"/>
        <v>0</v>
      </c>
      <c r="O1498" s="961">
        <f t="shared" si="118"/>
        <v>0</v>
      </c>
    </row>
    <row r="1499" spans="1:15" outlineLevel="1">
      <c r="A1499" s="1004">
        <v>1492</v>
      </c>
      <c r="B1499" s="397">
        <v>22100043</v>
      </c>
      <c r="C1499" s="109" t="s">
        <v>208</v>
      </c>
      <c r="D1499" s="969">
        <f>+[5]BS!Q1499</f>
        <v>0</v>
      </c>
      <c r="E1499" s="15"/>
      <c r="F1499" s="965"/>
      <c r="G1499" s="965"/>
      <c r="H1499" s="965">
        <f t="shared" si="121"/>
        <v>0</v>
      </c>
      <c r="I1499" s="965"/>
      <c r="J1499" s="15"/>
      <c r="K1499" s="965"/>
      <c r="L1499" s="965"/>
      <c r="M1499" s="965"/>
      <c r="N1499" s="961">
        <f t="shared" si="117"/>
        <v>0</v>
      </c>
      <c r="O1499" s="961">
        <f t="shared" si="118"/>
        <v>0</v>
      </c>
    </row>
    <row r="1500" spans="1:15" outlineLevel="1">
      <c r="A1500" s="1004">
        <v>1493</v>
      </c>
      <c r="B1500" s="397">
        <v>22100063</v>
      </c>
      <c r="C1500" s="109" t="s">
        <v>7</v>
      </c>
      <c r="D1500" s="969">
        <f>+[5]BS!Q1500</f>
        <v>0</v>
      </c>
      <c r="E1500" s="15"/>
      <c r="F1500" s="965"/>
      <c r="G1500" s="965"/>
      <c r="H1500" s="965">
        <f t="shared" si="121"/>
        <v>0</v>
      </c>
      <c r="I1500" s="965"/>
      <c r="J1500" s="15"/>
      <c r="K1500" s="965"/>
      <c r="L1500" s="965"/>
      <c r="M1500" s="965"/>
      <c r="N1500" s="961">
        <f t="shared" si="117"/>
        <v>0</v>
      </c>
      <c r="O1500" s="961">
        <f t="shared" si="118"/>
        <v>0</v>
      </c>
    </row>
    <row r="1501" spans="1:15" outlineLevel="1">
      <c r="A1501" s="1004">
        <v>1494</v>
      </c>
      <c r="B1501" s="397">
        <v>22100193</v>
      </c>
      <c r="C1501" s="109" t="s">
        <v>268</v>
      </c>
      <c r="D1501" s="969">
        <f>+[5]BS!Q1501</f>
        <v>0</v>
      </c>
      <c r="E1501" s="15"/>
      <c r="F1501" s="965"/>
      <c r="G1501" s="965"/>
      <c r="H1501" s="965">
        <f t="shared" si="121"/>
        <v>0</v>
      </c>
      <c r="I1501" s="965"/>
      <c r="J1501" s="15"/>
      <c r="K1501" s="965"/>
      <c r="L1501" s="965"/>
      <c r="M1501" s="965"/>
      <c r="N1501" s="961">
        <f t="shared" si="117"/>
        <v>0</v>
      </c>
      <c r="O1501" s="961">
        <f t="shared" si="118"/>
        <v>0</v>
      </c>
    </row>
    <row r="1502" spans="1:15" outlineLevel="1">
      <c r="A1502" s="1004">
        <v>1495</v>
      </c>
      <c r="B1502" s="397">
        <v>22100223</v>
      </c>
      <c r="C1502" s="109" t="s">
        <v>1274</v>
      </c>
      <c r="D1502" s="969">
        <f>+[5]BS!Q1502</f>
        <v>0</v>
      </c>
      <c r="E1502" s="15"/>
      <c r="F1502" s="965"/>
      <c r="G1502" s="965"/>
      <c r="H1502" s="965">
        <f t="shared" si="121"/>
        <v>0</v>
      </c>
      <c r="I1502" s="965"/>
      <c r="J1502" s="15"/>
      <c r="K1502" s="965"/>
      <c r="L1502" s="965"/>
      <c r="M1502" s="965"/>
      <c r="N1502" s="961">
        <f t="shared" si="117"/>
        <v>0</v>
      </c>
      <c r="O1502" s="961">
        <f t="shared" si="118"/>
        <v>0</v>
      </c>
    </row>
    <row r="1503" spans="1:15" outlineLevel="1">
      <c r="A1503" s="1004">
        <v>1496</v>
      </c>
      <c r="B1503" s="397">
        <v>22100243</v>
      </c>
      <c r="C1503" s="109" t="s">
        <v>779</v>
      </c>
      <c r="D1503" s="969">
        <f>+[5]BS!Q1503</f>
        <v>0</v>
      </c>
      <c r="E1503" s="15"/>
      <c r="F1503" s="965"/>
      <c r="G1503" s="965"/>
      <c r="H1503" s="965">
        <f t="shared" si="121"/>
        <v>0</v>
      </c>
      <c r="I1503" s="965"/>
      <c r="J1503" s="15"/>
      <c r="K1503" s="965"/>
      <c r="L1503" s="965"/>
      <c r="M1503" s="965"/>
      <c r="N1503" s="961">
        <f t="shared" si="117"/>
        <v>0</v>
      </c>
      <c r="O1503" s="961">
        <f t="shared" si="118"/>
        <v>0</v>
      </c>
    </row>
    <row r="1504" spans="1:15" outlineLevel="1">
      <c r="A1504" s="1004">
        <v>1497</v>
      </c>
      <c r="B1504" s="397">
        <v>22100263</v>
      </c>
      <c r="C1504" s="109" t="s">
        <v>661</v>
      </c>
      <c r="D1504" s="969">
        <f>+[5]BS!Q1504</f>
        <v>0</v>
      </c>
      <c r="E1504" s="15"/>
      <c r="F1504" s="965"/>
      <c r="G1504" s="965"/>
      <c r="H1504" s="965">
        <f t="shared" si="121"/>
        <v>0</v>
      </c>
      <c r="I1504" s="965"/>
      <c r="J1504" s="15"/>
      <c r="K1504" s="965"/>
      <c r="L1504" s="965"/>
      <c r="M1504" s="965"/>
      <c r="N1504" s="961">
        <f t="shared" si="117"/>
        <v>0</v>
      </c>
      <c r="O1504" s="961">
        <f t="shared" si="118"/>
        <v>0</v>
      </c>
    </row>
    <row r="1505" spans="1:15" outlineLevel="1">
      <c r="A1505" s="1004">
        <v>1498</v>
      </c>
      <c r="B1505" s="397">
        <v>22100273</v>
      </c>
      <c r="C1505" s="109" t="s">
        <v>662</v>
      </c>
      <c r="D1505" s="969">
        <f>+[5]BS!Q1505</f>
        <v>0</v>
      </c>
      <c r="E1505" s="15"/>
      <c r="F1505" s="965"/>
      <c r="G1505" s="965"/>
      <c r="H1505" s="965">
        <f t="shared" si="121"/>
        <v>0</v>
      </c>
      <c r="I1505" s="965"/>
      <c r="J1505" s="15"/>
      <c r="K1505" s="965"/>
      <c r="L1505" s="965"/>
      <c r="M1505" s="965"/>
      <c r="N1505" s="961">
        <f t="shared" si="117"/>
        <v>0</v>
      </c>
      <c r="O1505" s="961">
        <f t="shared" si="118"/>
        <v>0</v>
      </c>
    </row>
    <row r="1506" spans="1:15" outlineLevel="1">
      <c r="A1506" s="1004">
        <v>1499</v>
      </c>
      <c r="B1506" s="397">
        <v>22100283</v>
      </c>
      <c r="C1506" s="109" t="s">
        <v>164</v>
      </c>
      <c r="D1506" s="969">
        <f>+[5]BS!Q1506</f>
        <v>0</v>
      </c>
      <c r="E1506" s="15"/>
      <c r="F1506" s="965"/>
      <c r="G1506" s="965"/>
      <c r="H1506" s="965">
        <f t="shared" si="121"/>
        <v>0</v>
      </c>
      <c r="I1506" s="965"/>
      <c r="J1506" s="15"/>
      <c r="K1506" s="965"/>
      <c r="L1506" s="965"/>
      <c r="M1506" s="965"/>
      <c r="N1506" s="961">
        <f t="shared" si="117"/>
        <v>0</v>
      </c>
      <c r="O1506" s="961">
        <f t="shared" si="118"/>
        <v>0</v>
      </c>
    </row>
    <row r="1507" spans="1:15" outlineLevel="1">
      <c r="A1507" s="1004">
        <v>1500</v>
      </c>
      <c r="B1507" s="397">
        <v>22100293</v>
      </c>
      <c r="C1507" s="109" t="s">
        <v>651</v>
      </c>
      <c r="D1507" s="969">
        <f>+[5]BS!Q1507</f>
        <v>0</v>
      </c>
      <c r="E1507" s="15"/>
      <c r="F1507" s="965"/>
      <c r="G1507" s="965"/>
      <c r="H1507" s="965">
        <f t="shared" si="121"/>
        <v>0</v>
      </c>
      <c r="I1507" s="965"/>
      <c r="J1507" s="15"/>
      <c r="K1507" s="965"/>
      <c r="L1507" s="965"/>
      <c r="M1507" s="965"/>
      <c r="N1507" s="961">
        <f t="shared" si="117"/>
        <v>0</v>
      </c>
      <c r="O1507" s="961">
        <f t="shared" si="118"/>
        <v>0</v>
      </c>
    </row>
    <row r="1508" spans="1:15" outlineLevel="1">
      <c r="A1508" s="1004">
        <v>1501</v>
      </c>
      <c r="B1508" s="397">
        <v>22100303</v>
      </c>
      <c r="C1508" s="109" t="s">
        <v>651</v>
      </c>
      <c r="D1508" s="969">
        <f>+[5]BS!Q1508</f>
        <v>0</v>
      </c>
      <c r="E1508" s="15"/>
      <c r="F1508" s="965"/>
      <c r="G1508" s="965"/>
      <c r="H1508" s="965">
        <f t="shared" si="121"/>
        <v>0</v>
      </c>
      <c r="I1508" s="965"/>
      <c r="J1508" s="15"/>
      <c r="K1508" s="965"/>
      <c r="L1508" s="965"/>
      <c r="M1508" s="965"/>
      <c r="N1508" s="961">
        <f t="shared" si="117"/>
        <v>0</v>
      </c>
      <c r="O1508" s="961">
        <f t="shared" si="118"/>
        <v>0</v>
      </c>
    </row>
    <row r="1509" spans="1:15" outlineLevel="1">
      <c r="A1509" s="1004">
        <v>1502</v>
      </c>
      <c r="B1509" s="397">
        <v>22100313</v>
      </c>
      <c r="C1509" s="109" t="s">
        <v>998</v>
      </c>
      <c r="D1509" s="969">
        <f>+[5]BS!Q1509</f>
        <v>0</v>
      </c>
      <c r="E1509" s="15"/>
      <c r="F1509" s="965"/>
      <c r="G1509" s="965"/>
      <c r="H1509" s="965">
        <f t="shared" si="121"/>
        <v>0</v>
      </c>
      <c r="I1509" s="965"/>
      <c r="J1509" s="15"/>
      <c r="K1509" s="965"/>
      <c r="L1509" s="965"/>
      <c r="M1509" s="965"/>
      <c r="N1509" s="961">
        <f t="shared" si="117"/>
        <v>0</v>
      </c>
      <c r="O1509" s="961">
        <f t="shared" si="118"/>
        <v>0</v>
      </c>
    </row>
    <row r="1510" spans="1:15" outlineLevel="1">
      <c r="A1510" s="1004">
        <v>1503</v>
      </c>
      <c r="B1510" s="397">
        <v>22100323</v>
      </c>
      <c r="C1510" s="109" t="s">
        <v>351</v>
      </c>
      <c r="D1510" s="969">
        <f>+[5]BS!Q1510</f>
        <v>0</v>
      </c>
      <c r="E1510" s="15"/>
      <c r="F1510" s="965"/>
      <c r="G1510" s="965"/>
      <c r="H1510" s="965">
        <f t="shared" si="121"/>
        <v>0</v>
      </c>
      <c r="I1510" s="965"/>
      <c r="J1510" s="15"/>
      <c r="K1510" s="965"/>
      <c r="L1510" s="965"/>
      <c r="M1510" s="965"/>
      <c r="N1510" s="961">
        <f t="shared" si="117"/>
        <v>0</v>
      </c>
      <c r="O1510" s="961">
        <f t="shared" si="118"/>
        <v>0</v>
      </c>
    </row>
    <row r="1511" spans="1:15" outlineLevel="1">
      <c r="A1511" s="1004">
        <v>1504</v>
      </c>
      <c r="B1511" s="397">
        <v>22100333</v>
      </c>
      <c r="C1511" s="109" t="s">
        <v>1556</v>
      </c>
      <c r="D1511" s="969">
        <f>+[5]BS!Q1511</f>
        <v>0</v>
      </c>
      <c r="E1511" s="15"/>
      <c r="F1511" s="965"/>
      <c r="G1511" s="965"/>
      <c r="H1511" s="965">
        <f t="shared" si="121"/>
        <v>0</v>
      </c>
      <c r="I1511" s="965"/>
      <c r="J1511" s="15"/>
      <c r="K1511" s="965"/>
      <c r="L1511" s="965"/>
      <c r="M1511" s="965"/>
      <c r="N1511" s="961">
        <f t="shared" si="117"/>
        <v>0</v>
      </c>
      <c r="O1511" s="961">
        <f t="shared" si="118"/>
        <v>0</v>
      </c>
    </row>
    <row r="1512" spans="1:15" outlineLevel="1">
      <c r="A1512" s="1004">
        <v>1505</v>
      </c>
      <c r="B1512" s="397">
        <v>22100343</v>
      </c>
      <c r="C1512" s="109" t="s">
        <v>1958</v>
      </c>
      <c r="D1512" s="969">
        <f>+[5]BS!Q1512</f>
        <v>0</v>
      </c>
      <c r="E1512" s="15"/>
      <c r="F1512" s="965"/>
      <c r="G1512" s="965"/>
      <c r="H1512" s="965">
        <f t="shared" si="121"/>
        <v>0</v>
      </c>
      <c r="I1512" s="965"/>
      <c r="J1512" s="15"/>
      <c r="K1512" s="965"/>
      <c r="L1512" s="965"/>
      <c r="M1512" s="965"/>
      <c r="N1512" s="961">
        <f t="shared" si="117"/>
        <v>0</v>
      </c>
      <c r="O1512" s="961">
        <f t="shared" si="118"/>
        <v>0</v>
      </c>
    </row>
    <row r="1513" spans="1:15" outlineLevel="1">
      <c r="A1513" s="1004">
        <v>1506</v>
      </c>
      <c r="B1513" s="397">
        <v>22100353</v>
      </c>
      <c r="C1513" s="109" t="s">
        <v>1959</v>
      </c>
      <c r="D1513" s="969">
        <f>+[5]BS!Q1513</f>
        <v>0</v>
      </c>
      <c r="E1513" s="15"/>
      <c r="F1513" s="965"/>
      <c r="G1513" s="965"/>
      <c r="H1513" s="965">
        <f t="shared" si="121"/>
        <v>0</v>
      </c>
      <c r="I1513" s="965"/>
      <c r="J1513" s="15"/>
      <c r="K1513" s="965"/>
      <c r="L1513" s="965"/>
      <c r="M1513" s="965"/>
      <c r="N1513" s="961">
        <f t="shared" si="117"/>
        <v>0</v>
      </c>
      <c r="O1513" s="961">
        <f t="shared" si="118"/>
        <v>0</v>
      </c>
    </row>
    <row r="1514" spans="1:15" outlineLevel="1">
      <c r="A1514" s="1004">
        <v>1507</v>
      </c>
      <c r="B1514" s="397">
        <v>22100363</v>
      </c>
      <c r="C1514" s="109" t="s">
        <v>471</v>
      </c>
      <c r="D1514" s="969">
        <f>+[5]BS!Q1514</f>
        <v>0</v>
      </c>
      <c r="E1514" s="15"/>
      <c r="F1514" s="965"/>
      <c r="G1514" s="965"/>
      <c r="H1514" s="965">
        <f t="shared" si="121"/>
        <v>0</v>
      </c>
      <c r="I1514" s="965"/>
      <c r="J1514" s="15"/>
      <c r="K1514" s="965"/>
      <c r="L1514" s="965"/>
      <c r="M1514" s="965"/>
      <c r="N1514" s="961">
        <f t="shared" si="117"/>
        <v>0</v>
      </c>
      <c r="O1514" s="961">
        <f t="shared" si="118"/>
        <v>0</v>
      </c>
    </row>
    <row r="1515" spans="1:15" outlineLevel="1">
      <c r="A1515" s="1004">
        <v>1508</v>
      </c>
      <c r="B1515" s="397">
        <v>22100373</v>
      </c>
      <c r="C1515" s="109" t="s">
        <v>472</v>
      </c>
      <c r="D1515" s="969">
        <f>+[5]BS!Q1515</f>
        <v>0</v>
      </c>
      <c r="E1515" s="15"/>
      <c r="F1515" s="965"/>
      <c r="G1515" s="965"/>
      <c r="H1515" s="965">
        <f t="shared" si="121"/>
        <v>0</v>
      </c>
      <c r="I1515" s="965"/>
      <c r="J1515" s="15"/>
      <c r="K1515" s="965"/>
      <c r="L1515" s="965"/>
      <c r="M1515" s="965"/>
      <c r="N1515" s="961">
        <f t="shared" si="117"/>
        <v>0</v>
      </c>
      <c r="O1515" s="961">
        <f t="shared" si="118"/>
        <v>0</v>
      </c>
    </row>
    <row r="1516" spans="1:15" outlineLevel="1">
      <c r="A1516" s="1004">
        <v>1509</v>
      </c>
      <c r="B1516" s="397">
        <v>22100383</v>
      </c>
      <c r="C1516" s="109" t="s">
        <v>473</v>
      </c>
      <c r="D1516" s="969">
        <f>+[5]BS!Q1516</f>
        <v>0</v>
      </c>
      <c r="E1516" s="15"/>
      <c r="F1516" s="965"/>
      <c r="G1516" s="965"/>
      <c r="H1516" s="965">
        <f t="shared" si="121"/>
        <v>0</v>
      </c>
      <c r="I1516" s="965"/>
      <c r="J1516" s="15"/>
      <c r="K1516" s="965"/>
      <c r="L1516" s="965"/>
      <c r="M1516" s="965"/>
      <c r="N1516" s="961">
        <f t="shared" si="117"/>
        <v>0</v>
      </c>
      <c r="O1516" s="961">
        <f t="shared" si="118"/>
        <v>0</v>
      </c>
    </row>
    <row r="1517" spans="1:15" outlineLevel="1">
      <c r="A1517" s="1004">
        <v>1510</v>
      </c>
      <c r="B1517" s="397">
        <v>22100393</v>
      </c>
      <c r="C1517" s="109" t="s">
        <v>474</v>
      </c>
      <c r="D1517" s="969">
        <f>+[5]BS!Q1517</f>
        <v>-15000000</v>
      </c>
      <c r="E1517" s="15"/>
      <c r="F1517" s="965"/>
      <c r="G1517" s="965"/>
      <c r="H1517" s="965">
        <f t="shared" si="121"/>
        <v>-15000000</v>
      </c>
      <c r="I1517" s="965"/>
      <c r="J1517" s="15"/>
      <c r="K1517" s="965"/>
      <c r="L1517" s="965"/>
      <c r="M1517" s="965"/>
      <c r="N1517" s="961">
        <f t="shared" si="117"/>
        <v>0</v>
      </c>
      <c r="O1517" s="961">
        <f t="shared" si="118"/>
        <v>0</v>
      </c>
    </row>
    <row r="1518" spans="1:15" outlineLevel="1">
      <c r="A1518" s="1004">
        <v>1511</v>
      </c>
      <c r="B1518" s="397">
        <v>22100403</v>
      </c>
      <c r="C1518" s="109" t="s">
        <v>140</v>
      </c>
      <c r="D1518" s="969">
        <f>+[5]BS!Q1518</f>
        <v>0</v>
      </c>
      <c r="E1518" s="15"/>
      <c r="F1518" s="965"/>
      <c r="G1518" s="965"/>
      <c r="H1518" s="965">
        <f t="shared" si="121"/>
        <v>0</v>
      </c>
      <c r="I1518" s="965"/>
      <c r="J1518" s="15"/>
      <c r="K1518" s="965"/>
      <c r="L1518" s="965"/>
      <c r="M1518" s="965"/>
      <c r="N1518" s="961">
        <f t="shared" si="117"/>
        <v>0</v>
      </c>
      <c r="O1518" s="961">
        <f t="shared" si="118"/>
        <v>0</v>
      </c>
    </row>
    <row r="1519" spans="1:15" outlineLevel="1">
      <c r="A1519" s="1004">
        <v>1512</v>
      </c>
      <c r="B1519" s="397">
        <v>22100413</v>
      </c>
      <c r="C1519" s="109" t="s">
        <v>141</v>
      </c>
      <c r="D1519" s="969">
        <f>+[5]BS!Q1519</f>
        <v>-2000000</v>
      </c>
      <c r="E1519" s="15"/>
      <c r="F1519" s="965"/>
      <c r="G1519" s="965"/>
      <c r="H1519" s="965">
        <f t="shared" si="121"/>
        <v>-2000000</v>
      </c>
      <c r="I1519" s="965"/>
      <c r="J1519" s="15"/>
      <c r="K1519" s="965"/>
      <c r="L1519" s="965"/>
      <c r="M1519" s="965"/>
      <c r="N1519" s="961">
        <f t="shared" si="117"/>
        <v>0</v>
      </c>
      <c r="O1519" s="961">
        <f t="shared" si="118"/>
        <v>0</v>
      </c>
    </row>
    <row r="1520" spans="1:15" outlineLevel="1">
      <c r="A1520" s="1004">
        <v>1513</v>
      </c>
      <c r="B1520" s="397">
        <v>22100473</v>
      </c>
      <c r="C1520" s="109" t="s">
        <v>404</v>
      </c>
      <c r="D1520" s="969">
        <f>+[5]BS!Q1520</f>
        <v>0</v>
      </c>
      <c r="E1520" s="15"/>
      <c r="F1520" s="965"/>
      <c r="G1520" s="965"/>
      <c r="H1520" s="965">
        <f t="shared" si="121"/>
        <v>0</v>
      </c>
      <c r="I1520" s="965"/>
      <c r="J1520" s="15"/>
      <c r="K1520" s="965"/>
      <c r="L1520" s="965"/>
      <c r="M1520" s="965"/>
      <c r="N1520" s="961">
        <f t="shared" si="117"/>
        <v>0</v>
      </c>
      <c r="O1520" s="961">
        <f t="shared" si="118"/>
        <v>0</v>
      </c>
    </row>
    <row r="1521" spans="1:15" outlineLevel="1">
      <c r="A1521" s="1004">
        <v>1514</v>
      </c>
      <c r="B1521" s="397">
        <v>22100483</v>
      </c>
      <c r="C1521" s="109" t="s">
        <v>1078</v>
      </c>
      <c r="D1521" s="969">
        <f>+[5]BS!Q1521</f>
        <v>0</v>
      </c>
      <c r="E1521" s="15"/>
      <c r="F1521" s="965"/>
      <c r="G1521" s="965"/>
      <c r="H1521" s="965">
        <f t="shared" si="121"/>
        <v>0</v>
      </c>
      <c r="I1521" s="965"/>
      <c r="J1521" s="15"/>
      <c r="K1521" s="965"/>
      <c r="L1521" s="965"/>
      <c r="M1521" s="965"/>
      <c r="N1521" s="961">
        <f t="shared" si="117"/>
        <v>0</v>
      </c>
      <c r="O1521" s="961">
        <f t="shared" si="118"/>
        <v>0</v>
      </c>
    </row>
    <row r="1522" spans="1:15" outlineLevel="1">
      <c r="A1522" s="1004">
        <v>1515</v>
      </c>
      <c r="B1522" s="397">
        <v>22100523</v>
      </c>
      <c r="C1522" s="109" t="s">
        <v>1302</v>
      </c>
      <c r="D1522" s="969">
        <f>+[5]BS!Q1522</f>
        <v>0</v>
      </c>
      <c r="E1522" s="15"/>
      <c r="F1522" s="965"/>
      <c r="G1522" s="965"/>
      <c r="H1522" s="965">
        <f t="shared" si="121"/>
        <v>0</v>
      </c>
      <c r="I1522" s="965"/>
      <c r="J1522" s="15"/>
      <c r="K1522" s="965"/>
      <c r="L1522" s="965"/>
      <c r="M1522" s="965"/>
      <c r="N1522" s="961">
        <f t="shared" si="117"/>
        <v>0</v>
      </c>
      <c r="O1522" s="961">
        <f t="shared" si="118"/>
        <v>0</v>
      </c>
    </row>
    <row r="1523" spans="1:15" outlineLevel="1">
      <c r="A1523" s="1004">
        <v>1516</v>
      </c>
      <c r="B1523" s="397">
        <v>22100603</v>
      </c>
      <c r="C1523" s="109" t="s">
        <v>299</v>
      </c>
      <c r="D1523" s="969">
        <f>+[5]BS!Q1523</f>
        <v>0</v>
      </c>
      <c r="E1523" s="15"/>
      <c r="F1523" s="965"/>
      <c r="G1523" s="965"/>
      <c r="H1523" s="965">
        <f t="shared" si="121"/>
        <v>0</v>
      </c>
      <c r="I1523" s="965"/>
      <c r="J1523" s="15"/>
      <c r="K1523" s="965"/>
      <c r="L1523" s="965"/>
      <c r="M1523" s="965"/>
      <c r="N1523" s="961">
        <f t="shared" si="117"/>
        <v>0</v>
      </c>
      <c r="O1523" s="961">
        <f t="shared" si="118"/>
        <v>0</v>
      </c>
    </row>
    <row r="1524" spans="1:15" outlineLevel="1">
      <c r="A1524" s="1004">
        <v>1517</v>
      </c>
      <c r="B1524" s="397">
        <v>22100691</v>
      </c>
      <c r="C1524" s="109" t="s">
        <v>1247</v>
      </c>
      <c r="D1524" s="969">
        <f>+[5]BS!Q1524</f>
        <v>0</v>
      </c>
      <c r="E1524" s="15"/>
      <c r="F1524" s="965"/>
      <c r="G1524" s="965"/>
      <c r="H1524" s="965">
        <f t="shared" si="121"/>
        <v>0</v>
      </c>
      <c r="I1524" s="965"/>
      <c r="J1524" s="15"/>
      <c r="K1524" s="965"/>
      <c r="L1524" s="965"/>
      <c r="M1524" s="965"/>
      <c r="N1524" s="961">
        <f t="shared" si="117"/>
        <v>0</v>
      </c>
      <c r="O1524" s="961">
        <f t="shared" si="118"/>
        <v>0</v>
      </c>
    </row>
    <row r="1525" spans="1:15" outlineLevel="1">
      <c r="A1525" s="1004">
        <v>1518</v>
      </c>
      <c r="B1525" s="397">
        <v>22100693</v>
      </c>
      <c r="C1525" s="109" t="s">
        <v>1915</v>
      </c>
      <c r="D1525" s="969">
        <f>+[5]BS!Q1525</f>
        <v>0</v>
      </c>
      <c r="E1525" s="15"/>
      <c r="F1525" s="965"/>
      <c r="G1525" s="965"/>
      <c r="H1525" s="965">
        <f t="shared" si="121"/>
        <v>0</v>
      </c>
      <c r="I1525" s="965"/>
      <c r="J1525" s="15"/>
      <c r="K1525" s="965"/>
      <c r="L1525" s="965"/>
      <c r="M1525" s="965"/>
      <c r="N1525" s="961">
        <f t="shared" si="117"/>
        <v>0</v>
      </c>
      <c r="O1525" s="961">
        <f t="shared" si="118"/>
        <v>0</v>
      </c>
    </row>
    <row r="1526" spans="1:15" outlineLevel="1">
      <c r="A1526" s="1004">
        <v>1519</v>
      </c>
      <c r="B1526" s="397">
        <v>22100703</v>
      </c>
      <c r="C1526" s="109" t="s">
        <v>512</v>
      </c>
      <c r="D1526" s="969">
        <f>+[5]BS!Q1526</f>
        <v>0</v>
      </c>
      <c r="E1526" s="15"/>
      <c r="F1526" s="965"/>
      <c r="G1526" s="965"/>
      <c r="H1526" s="965">
        <f t="shared" ref="H1526:H1557" si="122">+D1526</f>
        <v>0</v>
      </c>
      <c r="I1526" s="965"/>
      <c r="J1526" s="15"/>
      <c r="K1526" s="965"/>
      <c r="L1526" s="965"/>
      <c r="M1526" s="965"/>
      <c r="N1526" s="961">
        <f t="shared" si="117"/>
        <v>0</v>
      </c>
      <c r="O1526" s="961">
        <f t="shared" si="118"/>
        <v>0</v>
      </c>
    </row>
    <row r="1527" spans="1:15" outlineLevel="1">
      <c r="A1527" s="1004">
        <v>1520</v>
      </c>
      <c r="B1527" s="397">
        <v>22100713</v>
      </c>
      <c r="C1527" s="109" t="s">
        <v>513</v>
      </c>
      <c r="D1527" s="969">
        <f>+[5]BS!Q1527</f>
        <v>-300000000</v>
      </c>
      <c r="E1527" s="15"/>
      <c r="F1527" s="965"/>
      <c r="G1527" s="965"/>
      <c r="H1527" s="965">
        <f t="shared" si="122"/>
        <v>-300000000</v>
      </c>
      <c r="I1527" s="965"/>
      <c r="J1527" s="15"/>
      <c r="K1527" s="965"/>
      <c r="L1527" s="965"/>
      <c r="M1527" s="965"/>
      <c r="N1527" s="961">
        <f t="shared" si="117"/>
        <v>0</v>
      </c>
      <c r="O1527" s="961">
        <f t="shared" si="118"/>
        <v>0</v>
      </c>
    </row>
    <row r="1528" spans="1:15" outlineLevel="1">
      <c r="A1528" s="1004">
        <v>1521</v>
      </c>
      <c r="B1528" s="397">
        <v>22100723</v>
      </c>
      <c r="C1528" s="109" t="s">
        <v>514</v>
      </c>
      <c r="D1528" s="969">
        <f>+[5]BS!Q1528</f>
        <v>-200000000</v>
      </c>
      <c r="E1528" s="15"/>
      <c r="F1528" s="965"/>
      <c r="G1528" s="965"/>
      <c r="H1528" s="965">
        <f t="shared" si="122"/>
        <v>-200000000</v>
      </c>
      <c r="I1528" s="965"/>
      <c r="J1528" s="15"/>
      <c r="K1528" s="965"/>
      <c r="L1528" s="965"/>
      <c r="M1528" s="965"/>
      <c r="N1528" s="961">
        <f t="shared" si="117"/>
        <v>0</v>
      </c>
      <c r="O1528" s="961">
        <f t="shared" si="118"/>
        <v>0</v>
      </c>
    </row>
    <row r="1529" spans="1:15" outlineLevel="1">
      <c r="A1529" s="1004">
        <v>1522</v>
      </c>
      <c r="B1529" s="397">
        <v>22100733</v>
      </c>
      <c r="C1529" s="109" t="s">
        <v>515</v>
      </c>
      <c r="D1529" s="969">
        <f>+[5]BS!Q1529</f>
        <v>0</v>
      </c>
      <c r="E1529" s="15"/>
      <c r="F1529" s="965"/>
      <c r="G1529" s="965"/>
      <c r="H1529" s="965">
        <f t="shared" si="122"/>
        <v>0</v>
      </c>
      <c r="I1529" s="965"/>
      <c r="J1529" s="15"/>
      <c r="K1529" s="965"/>
      <c r="L1529" s="965"/>
      <c r="M1529" s="965"/>
      <c r="N1529" s="961">
        <f t="shared" si="117"/>
        <v>0</v>
      </c>
      <c r="O1529" s="961">
        <f t="shared" si="118"/>
        <v>0</v>
      </c>
    </row>
    <row r="1530" spans="1:15" outlineLevel="1">
      <c r="A1530" s="1004">
        <v>1523</v>
      </c>
      <c r="B1530" s="397">
        <v>22100743</v>
      </c>
      <c r="C1530" s="109" t="s">
        <v>699</v>
      </c>
      <c r="D1530" s="969">
        <f>+[5]BS!Q1530</f>
        <v>-100000000</v>
      </c>
      <c r="E1530" s="15"/>
      <c r="F1530" s="965"/>
      <c r="G1530" s="965"/>
      <c r="H1530" s="965">
        <f t="shared" si="122"/>
        <v>-100000000</v>
      </c>
      <c r="I1530" s="965"/>
      <c r="J1530" s="15"/>
      <c r="K1530" s="965"/>
      <c r="L1530" s="965"/>
      <c r="M1530" s="965"/>
      <c r="N1530" s="961">
        <f t="shared" si="117"/>
        <v>0</v>
      </c>
      <c r="O1530" s="961">
        <f t="shared" si="118"/>
        <v>0</v>
      </c>
    </row>
    <row r="1531" spans="1:15" outlineLevel="1">
      <c r="A1531" s="1004">
        <v>1524</v>
      </c>
      <c r="B1531" s="397">
        <v>22100753</v>
      </c>
      <c r="C1531" s="109" t="s">
        <v>700</v>
      </c>
      <c r="D1531" s="969">
        <f>+[5]BS!Q1531</f>
        <v>0</v>
      </c>
      <c r="E1531" s="15"/>
      <c r="F1531" s="965"/>
      <c r="G1531" s="965"/>
      <c r="H1531" s="965">
        <f t="shared" si="122"/>
        <v>0</v>
      </c>
      <c r="I1531" s="965"/>
      <c r="J1531" s="15"/>
      <c r="K1531" s="965"/>
      <c r="L1531" s="965"/>
      <c r="M1531" s="965"/>
      <c r="N1531" s="961">
        <f t="shared" si="117"/>
        <v>0</v>
      </c>
      <c r="O1531" s="961">
        <f t="shared" si="118"/>
        <v>0</v>
      </c>
    </row>
    <row r="1532" spans="1:15" outlineLevel="1">
      <c r="A1532" s="1004">
        <v>1525</v>
      </c>
      <c r="B1532" s="397">
        <v>22100763</v>
      </c>
      <c r="C1532" s="109" t="s">
        <v>227</v>
      </c>
      <c r="D1532" s="969">
        <f>+[5]BS!Q1532</f>
        <v>0</v>
      </c>
      <c r="E1532" s="15"/>
      <c r="F1532" s="965"/>
      <c r="G1532" s="965"/>
      <c r="H1532" s="965">
        <f t="shared" si="122"/>
        <v>0</v>
      </c>
      <c r="I1532" s="965"/>
      <c r="J1532" s="15"/>
      <c r="K1532" s="965"/>
      <c r="L1532" s="965"/>
      <c r="M1532" s="965"/>
      <c r="N1532" s="961">
        <f t="shared" si="117"/>
        <v>0</v>
      </c>
      <c r="O1532" s="961">
        <f t="shared" si="118"/>
        <v>0</v>
      </c>
    </row>
    <row r="1533" spans="1:15" outlineLevel="1">
      <c r="A1533" s="1004">
        <v>1526</v>
      </c>
      <c r="B1533" s="397">
        <v>22100773</v>
      </c>
      <c r="C1533" s="109" t="s">
        <v>870</v>
      </c>
      <c r="D1533" s="969">
        <f>+[5]BS!Q1533</f>
        <v>0</v>
      </c>
      <c r="E1533" s="15"/>
      <c r="F1533" s="965"/>
      <c r="G1533" s="965"/>
      <c r="H1533" s="965">
        <f t="shared" si="122"/>
        <v>0</v>
      </c>
      <c r="I1533" s="965"/>
      <c r="J1533" s="15"/>
      <c r="K1533" s="965"/>
      <c r="L1533" s="965"/>
      <c r="M1533" s="965"/>
      <c r="N1533" s="961">
        <f t="shared" si="117"/>
        <v>0</v>
      </c>
      <c r="O1533" s="961">
        <f t="shared" si="118"/>
        <v>0</v>
      </c>
    </row>
    <row r="1534" spans="1:15" outlineLevel="1">
      <c r="A1534" s="1004">
        <v>1527</v>
      </c>
      <c r="B1534" s="397">
        <v>22100793</v>
      </c>
      <c r="C1534" s="109" t="s">
        <v>337</v>
      </c>
      <c r="D1534" s="969">
        <f>+[5]BS!Q1534</f>
        <v>0</v>
      </c>
      <c r="E1534" s="15"/>
      <c r="F1534" s="965"/>
      <c r="G1534" s="965"/>
      <c r="H1534" s="965">
        <f t="shared" si="122"/>
        <v>0</v>
      </c>
      <c r="I1534" s="965"/>
      <c r="J1534" s="15"/>
      <c r="K1534" s="965"/>
      <c r="L1534" s="965"/>
      <c r="M1534" s="965"/>
      <c r="N1534" s="961">
        <f t="shared" si="117"/>
        <v>0</v>
      </c>
      <c r="O1534" s="961">
        <f t="shared" si="118"/>
        <v>0</v>
      </c>
    </row>
    <row r="1535" spans="1:15" outlineLevel="1">
      <c r="A1535" s="1004">
        <v>1528</v>
      </c>
      <c r="B1535" s="397">
        <v>22100803</v>
      </c>
      <c r="C1535" s="109" t="s">
        <v>338</v>
      </c>
      <c r="D1535" s="969">
        <f>+[5]BS!Q1535</f>
        <v>0</v>
      </c>
      <c r="E1535" s="15"/>
      <c r="F1535" s="965"/>
      <c r="G1535" s="965"/>
      <c r="H1535" s="965">
        <f t="shared" si="122"/>
        <v>0</v>
      </c>
      <c r="I1535" s="965"/>
      <c r="J1535" s="15"/>
      <c r="K1535" s="965"/>
      <c r="L1535" s="965"/>
      <c r="M1535" s="965"/>
      <c r="N1535" s="961">
        <f t="shared" si="117"/>
        <v>0</v>
      </c>
      <c r="O1535" s="961">
        <f t="shared" si="118"/>
        <v>0</v>
      </c>
    </row>
    <row r="1536" spans="1:15" outlineLevel="1">
      <c r="A1536" s="1004">
        <v>1529</v>
      </c>
      <c r="B1536" s="397">
        <v>22100813</v>
      </c>
      <c r="C1536" s="109" t="s">
        <v>495</v>
      </c>
      <c r="D1536" s="969">
        <f>+[5]BS!Q1536</f>
        <v>0</v>
      </c>
      <c r="E1536" s="15"/>
      <c r="F1536" s="965"/>
      <c r="G1536" s="965"/>
      <c r="H1536" s="965">
        <f t="shared" si="122"/>
        <v>0</v>
      </c>
      <c r="I1536" s="965"/>
      <c r="J1536" s="15"/>
      <c r="K1536" s="965"/>
      <c r="L1536" s="965"/>
      <c r="M1536" s="965"/>
      <c r="N1536" s="961">
        <f t="shared" si="117"/>
        <v>0</v>
      </c>
      <c r="O1536" s="961">
        <f t="shared" si="118"/>
        <v>0</v>
      </c>
    </row>
    <row r="1537" spans="1:15" outlineLevel="1">
      <c r="A1537" s="1004">
        <v>1530</v>
      </c>
      <c r="B1537" s="397">
        <v>22100823</v>
      </c>
      <c r="C1537" s="109" t="s">
        <v>803</v>
      </c>
      <c r="D1537" s="969">
        <f>+[5]BS!Q1537</f>
        <v>-250000000</v>
      </c>
      <c r="E1537" s="15"/>
      <c r="F1537" s="965"/>
      <c r="G1537" s="965"/>
      <c r="H1537" s="965">
        <f t="shared" si="122"/>
        <v>-250000000</v>
      </c>
      <c r="I1537" s="965"/>
      <c r="J1537" s="15"/>
      <c r="K1537" s="965"/>
      <c r="L1537" s="965"/>
      <c r="M1537" s="965"/>
      <c r="N1537" s="961">
        <f t="shared" si="117"/>
        <v>0</v>
      </c>
      <c r="O1537" s="961">
        <f t="shared" si="118"/>
        <v>0</v>
      </c>
    </row>
    <row r="1538" spans="1:15" outlineLevel="1">
      <c r="A1538" s="1004">
        <v>1531</v>
      </c>
      <c r="B1538" s="397">
        <v>22100833</v>
      </c>
      <c r="C1538" s="109" t="s">
        <v>2813</v>
      </c>
      <c r="D1538" s="969">
        <f>+[5]BS!Q1538</f>
        <v>-138460000</v>
      </c>
      <c r="E1538" s="15"/>
      <c r="F1538" s="965"/>
      <c r="G1538" s="965"/>
      <c r="H1538" s="965">
        <f t="shared" si="122"/>
        <v>-138460000</v>
      </c>
      <c r="I1538" s="965"/>
      <c r="J1538" s="15"/>
      <c r="K1538" s="965"/>
      <c r="L1538" s="965"/>
      <c r="M1538" s="965"/>
      <c r="N1538" s="961">
        <f t="shared" si="117"/>
        <v>0</v>
      </c>
      <c r="O1538" s="961">
        <f t="shared" si="118"/>
        <v>0</v>
      </c>
    </row>
    <row r="1539" spans="1:15" outlineLevel="1">
      <c r="A1539" s="1004">
        <v>1532</v>
      </c>
      <c r="B1539" s="397">
        <v>22100843</v>
      </c>
      <c r="C1539" s="109" t="s">
        <v>2814</v>
      </c>
      <c r="D1539" s="969">
        <f>+[5]BS!Q1539</f>
        <v>-23400000</v>
      </c>
      <c r="E1539" s="15"/>
      <c r="F1539" s="965"/>
      <c r="G1539" s="965"/>
      <c r="H1539" s="965">
        <f t="shared" si="122"/>
        <v>-23400000</v>
      </c>
      <c r="I1539" s="965"/>
      <c r="J1539" s="15"/>
      <c r="K1539" s="965"/>
      <c r="L1539" s="965"/>
      <c r="M1539" s="965"/>
      <c r="N1539" s="961">
        <f t="shared" si="117"/>
        <v>0</v>
      </c>
      <c r="O1539" s="961">
        <f t="shared" si="118"/>
        <v>0</v>
      </c>
    </row>
    <row r="1540" spans="1:15" outlineLevel="1">
      <c r="A1540" s="1004">
        <v>1533</v>
      </c>
      <c r="B1540" s="397">
        <v>22100853</v>
      </c>
      <c r="C1540" s="985" t="s">
        <v>3254</v>
      </c>
      <c r="D1540" s="969">
        <f>+[5]BS!Q1540</f>
        <v>-425000000</v>
      </c>
      <c r="E1540" s="15"/>
      <c r="F1540" s="965"/>
      <c r="G1540" s="965"/>
      <c r="H1540" s="965">
        <f t="shared" si="122"/>
        <v>-425000000</v>
      </c>
      <c r="I1540" s="965"/>
      <c r="J1540" s="15"/>
      <c r="K1540" s="965"/>
      <c r="L1540" s="965"/>
      <c r="M1540" s="965"/>
      <c r="N1540" s="961">
        <f t="shared" si="117"/>
        <v>0</v>
      </c>
      <c r="O1540" s="961">
        <f t="shared" si="118"/>
        <v>0</v>
      </c>
    </row>
    <row r="1541" spans="1:15" outlineLevel="1">
      <c r="A1541" s="1004">
        <v>1534</v>
      </c>
      <c r="B1541" s="397">
        <v>22100901</v>
      </c>
      <c r="C1541" s="109" t="s">
        <v>1413</v>
      </c>
      <c r="D1541" s="969">
        <f>+[5]BS!Q1541</f>
        <v>0</v>
      </c>
      <c r="E1541" s="15"/>
      <c r="F1541" s="965"/>
      <c r="G1541" s="965"/>
      <c r="H1541" s="965">
        <f t="shared" si="122"/>
        <v>0</v>
      </c>
      <c r="I1541" s="965"/>
      <c r="J1541" s="15"/>
      <c r="K1541" s="965"/>
      <c r="L1541" s="965"/>
      <c r="M1541" s="965"/>
      <c r="N1541" s="961">
        <f t="shared" si="117"/>
        <v>0</v>
      </c>
      <c r="O1541" s="961">
        <f t="shared" si="118"/>
        <v>0</v>
      </c>
    </row>
    <row r="1542" spans="1:15" outlineLevel="1">
      <c r="A1542" s="1004">
        <v>1535</v>
      </c>
      <c r="B1542" s="397">
        <v>22100923</v>
      </c>
      <c r="C1542" s="109" t="s">
        <v>2404</v>
      </c>
      <c r="D1542" s="969">
        <f>+[5]BS!Q1542</f>
        <v>-250000000</v>
      </c>
      <c r="E1542" s="15"/>
      <c r="F1542" s="965"/>
      <c r="G1542" s="965"/>
      <c r="H1542" s="965">
        <f t="shared" si="122"/>
        <v>-250000000</v>
      </c>
      <c r="I1542" s="965"/>
      <c r="J1542" s="15"/>
      <c r="K1542" s="965"/>
      <c r="L1542" s="965"/>
      <c r="M1542" s="965"/>
      <c r="N1542" s="961">
        <f t="shared" si="117"/>
        <v>0</v>
      </c>
      <c r="O1542" s="961">
        <f t="shared" si="118"/>
        <v>0</v>
      </c>
    </row>
    <row r="1543" spans="1:15" outlineLevel="1">
      <c r="A1543" s="1004">
        <v>1536</v>
      </c>
      <c r="B1543" s="397">
        <v>22100933</v>
      </c>
      <c r="C1543" s="109" t="s">
        <v>2405</v>
      </c>
      <c r="D1543" s="969">
        <f>+[5]BS!Q1543</f>
        <v>-45000000</v>
      </c>
      <c r="E1543" s="15"/>
      <c r="F1543" s="965"/>
      <c r="G1543" s="965"/>
      <c r="H1543" s="965">
        <f t="shared" si="122"/>
        <v>-45000000</v>
      </c>
      <c r="I1543" s="965"/>
      <c r="J1543" s="15"/>
      <c r="K1543" s="965"/>
      <c r="L1543" s="965"/>
      <c r="M1543" s="965"/>
      <c r="N1543" s="961">
        <f t="shared" si="117"/>
        <v>0</v>
      </c>
      <c r="O1543" s="961">
        <f t="shared" si="118"/>
        <v>0</v>
      </c>
    </row>
    <row r="1544" spans="1:15" outlineLevel="1">
      <c r="A1544" s="1004">
        <v>1537</v>
      </c>
      <c r="B1544" s="397">
        <v>22100973</v>
      </c>
      <c r="C1544" s="109" t="s">
        <v>196</v>
      </c>
      <c r="D1544" s="969">
        <f>+[5]BS!Q1544</f>
        <v>0</v>
      </c>
      <c r="E1544" s="15"/>
      <c r="F1544" s="965"/>
      <c r="G1544" s="965"/>
      <c r="H1544" s="965">
        <f t="shared" si="122"/>
        <v>0</v>
      </c>
      <c r="I1544" s="965"/>
      <c r="J1544" s="15"/>
      <c r="K1544" s="965"/>
      <c r="L1544" s="965"/>
      <c r="M1544" s="965"/>
      <c r="N1544" s="961">
        <f t="shared" si="117"/>
        <v>0</v>
      </c>
      <c r="O1544" s="961">
        <f t="shared" si="118"/>
        <v>0</v>
      </c>
    </row>
    <row r="1545" spans="1:15" outlineLevel="1">
      <c r="A1545" s="1004">
        <v>1538</v>
      </c>
      <c r="B1545" s="397">
        <v>22100993</v>
      </c>
      <c r="C1545" s="109" t="s">
        <v>1736</v>
      </c>
      <c r="D1545" s="969">
        <f>+[5]BS!Q1545</f>
        <v>0</v>
      </c>
      <c r="E1545" s="15"/>
      <c r="F1545" s="965"/>
      <c r="G1545" s="965"/>
      <c r="H1545" s="965">
        <f t="shared" si="122"/>
        <v>0</v>
      </c>
      <c r="I1545" s="965"/>
      <c r="J1545" s="15"/>
      <c r="K1545" s="965"/>
      <c r="L1545" s="965"/>
      <c r="M1545" s="965"/>
      <c r="N1545" s="961">
        <f t="shared" ref="N1545:N1608" si="123">SUM(K1545:M1545)</f>
        <v>0</v>
      </c>
      <c r="O1545" s="961">
        <f t="shared" ref="O1545:O1608" si="124">N1545-I1545</f>
        <v>0</v>
      </c>
    </row>
    <row r="1546" spans="1:15" outlineLevel="1">
      <c r="A1546" s="1004">
        <v>1539</v>
      </c>
      <c r="B1546" s="971">
        <v>22101023</v>
      </c>
      <c r="C1546" s="995" t="s">
        <v>1032</v>
      </c>
      <c r="D1546" s="969">
        <f>+[5]BS!Q1546</f>
        <v>-250000000</v>
      </c>
      <c r="E1546" s="15"/>
      <c r="F1546" s="965"/>
      <c r="G1546" s="965"/>
      <c r="H1546" s="965">
        <f t="shared" si="122"/>
        <v>-250000000</v>
      </c>
      <c r="I1546" s="965"/>
      <c r="J1546" s="15"/>
      <c r="K1546" s="965"/>
      <c r="L1546" s="965"/>
      <c r="M1546" s="965"/>
      <c r="N1546" s="961">
        <f t="shared" si="123"/>
        <v>0</v>
      </c>
      <c r="O1546" s="961">
        <f t="shared" si="124"/>
        <v>0</v>
      </c>
    </row>
    <row r="1547" spans="1:15" outlineLevel="1">
      <c r="A1547" s="1004">
        <v>1540</v>
      </c>
      <c r="B1547" s="971">
        <v>22101033</v>
      </c>
      <c r="C1547" s="995" t="s">
        <v>521</v>
      </c>
      <c r="D1547" s="969">
        <f>+[5]BS!Q1547</f>
        <v>-300000000</v>
      </c>
      <c r="E1547" s="15"/>
      <c r="F1547" s="965"/>
      <c r="G1547" s="965"/>
      <c r="H1547" s="965">
        <f t="shared" si="122"/>
        <v>-300000000</v>
      </c>
      <c r="I1547" s="965"/>
      <c r="J1547" s="15"/>
      <c r="K1547" s="965"/>
      <c r="L1547" s="965"/>
      <c r="M1547" s="965"/>
      <c r="N1547" s="961">
        <f t="shared" si="123"/>
        <v>0</v>
      </c>
      <c r="O1547" s="961">
        <f t="shared" si="124"/>
        <v>0</v>
      </c>
    </row>
    <row r="1548" spans="1:15" outlineLevel="1">
      <c r="A1548" s="1004">
        <v>1541</v>
      </c>
      <c r="B1548" s="971">
        <v>22101043</v>
      </c>
      <c r="C1548" s="972" t="s">
        <v>1326</v>
      </c>
      <c r="D1548" s="969">
        <f>+[5]BS!Q1548</f>
        <v>0</v>
      </c>
      <c r="E1548" s="15"/>
      <c r="F1548" s="965"/>
      <c r="G1548" s="965"/>
      <c r="H1548" s="965">
        <f t="shared" si="122"/>
        <v>0</v>
      </c>
      <c r="I1548" s="965"/>
      <c r="J1548" s="15"/>
      <c r="K1548" s="965"/>
      <c r="L1548" s="965"/>
      <c r="M1548" s="965"/>
      <c r="N1548" s="961">
        <f t="shared" si="123"/>
        <v>0</v>
      </c>
      <c r="O1548" s="961">
        <f t="shared" si="124"/>
        <v>0</v>
      </c>
    </row>
    <row r="1549" spans="1:15" outlineLevel="1">
      <c r="A1549" s="1004">
        <v>1542</v>
      </c>
      <c r="B1549" s="397">
        <v>22101053</v>
      </c>
      <c r="C1549" s="973" t="s">
        <v>1943</v>
      </c>
      <c r="D1549" s="969">
        <f>+[5]BS!Q1549</f>
        <v>-250000000</v>
      </c>
      <c r="E1549" s="15"/>
      <c r="F1549" s="965"/>
      <c r="G1549" s="965"/>
      <c r="H1549" s="965">
        <f t="shared" si="122"/>
        <v>-250000000</v>
      </c>
      <c r="I1549" s="965"/>
      <c r="J1549" s="15"/>
      <c r="K1549" s="965"/>
      <c r="L1549" s="965"/>
      <c r="M1549" s="965"/>
      <c r="N1549" s="961">
        <f t="shared" si="123"/>
        <v>0</v>
      </c>
      <c r="O1549" s="961">
        <f t="shared" si="124"/>
        <v>0</v>
      </c>
    </row>
    <row r="1550" spans="1:15" outlineLevel="1">
      <c r="A1550" s="1004">
        <v>1543</v>
      </c>
      <c r="B1550" s="397">
        <v>22101113</v>
      </c>
      <c r="C1550" s="109" t="s">
        <v>1600</v>
      </c>
      <c r="D1550" s="969">
        <f>+[5]BS!Q1550</f>
        <v>-350000000</v>
      </c>
      <c r="E1550" s="15"/>
      <c r="F1550" s="965"/>
      <c r="G1550" s="965"/>
      <c r="H1550" s="965">
        <f t="shared" si="122"/>
        <v>-350000000</v>
      </c>
      <c r="I1550" s="965"/>
      <c r="J1550" s="15"/>
      <c r="K1550" s="965"/>
      <c r="L1550" s="965"/>
      <c r="M1550" s="965"/>
      <c r="N1550" s="961">
        <f t="shared" si="123"/>
        <v>0</v>
      </c>
      <c r="O1550" s="961">
        <f t="shared" si="124"/>
        <v>0</v>
      </c>
    </row>
    <row r="1551" spans="1:15" outlineLevel="1">
      <c r="A1551" s="1004">
        <v>1544</v>
      </c>
      <c r="B1551" s="397">
        <v>22101123</v>
      </c>
      <c r="C1551" s="109" t="s">
        <v>977</v>
      </c>
      <c r="D1551" s="969">
        <f>+[5]BS!Q1551</f>
        <v>-325000000</v>
      </c>
      <c r="E1551" s="15"/>
      <c r="F1551" s="965"/>
      <c r="G1551" s="965"/>
      <c r="H1551" s="965">
        <f t="shared" si="122"/>
        <v>-325000000</v>
      </c>
      <c r="I1551" s="965"/>
      <c r="J1551" s="15"/>
      <c r="K1551" s="965"/>
      <c r="L1551" s="965"/>
      <c r="M1551" s="965"/>
      <c r="N1551" s="961">
        <f t="shared" si="123"/>
        <v>0</v>
      </c>
      <c r="O1551" s="961">
        <f t="shared" si="124"/>
        <v>0</v>
      </c>
    </row>
    <row r="1552" spans="1:15" outlineLevel="1">
      <c r="A1552" s="1004">
        <v>1545</v>
      </c>
      <c r="B1552" s="397">
        <v>22101133</v>
      </c>
      <c r="C1552" s="109" t="s">
        <v>2132</v>
      </c>
      <c r="D1552" s="969">
        <f>+[5]BS!Q1552</f>
        <v>-250000000</v>
      </c>
      <c r="E1552" s="15"/>
      <c r="F1552" s="965"/>
      <c r="G1552" s="965"/>
      <c r="H1552" s="965">
        <f t="shared" si="122"/>
        <v>-250000000</v>
      </c>
      <c r="I1552" s="965"/>
      <c r="J1552" s="15"/>
      <c r="K1552" s="965"/>
      <c r="L1552" s="965"/>
      <c r="M1552" s="965"/>
      <c r="N1552" s="961">
        <f t="shared" si="123"/>
        <v>0</v>
      </c>
      <c r="O1552" s="961">
        <f t="shared" si="124"/>
        <v>0</v>
      </c>
    </row>
    <row r="1553" spans="1:15" outlineLevel="1">
      <c r="A1553" s="1004">
        <v>1546</v>
      </c>
      <c r="B1553" s="397">
        <v>22101143</v>
      </c>
      <c r="C1553" s="109" t="s">
        <v>2242</v>
      </c>
      <c r="D1553" s="969">
        <f>+[5]BS!Q1553</f>
        <v>-300000000</v>
      </c>
      <c r="E1553" s="15"/>
      <c r="F1553" s="965"/>
      <c r="G1553" s="965"/>
      <c r="H1553" s="965">
        <f t="shared" si="122"/>
        <v>-300000000</v>
      </c>
      <c r="I1553" s="965"/>
      <c r="J1553" s="15"/>
      <c r="K1553" s="965"/>
      <c r="L1553" s="965"/>
      <c r="M1553" s="965"/>
      <c r="N1553" s="961">
        <f t="shared" si="123"/>
        <v>0</v>
      </c>
      <c r="O1553" s="961">
        <f t="shared" si="124"/>
        <v>0</v>
      </c>
    </row>
    <row r="1554" spans="1:15" outlineLevel="1">
      <c r="A1554" s="1004">
        <v>1547</v>
      </c>
      <c r="B1554" s="397">
        <v>22300013</v>
      </c>
      <c r="C1554" s="109" t="s">
        <v>1823</v>
      </c>
      <c r="D1554" s="969">
        <f>+[5]BS!Q1554</f>
        <v>0</v>
      </c>
      <c r="E1554" s="15"/>
      <c r="F1554" s="965"/>
      <c r="G1554" s="965"/>
      <c r="H1554" s="965">
        <f t="shared" si="122"/>
        <v>0</v>
      </c>
      <c r="I1554" s="965"/>
      <c r="J1554" s="15"/>
      <c r="K1554" s="965"/>
      <c r="L1554" s="965"/>
      <c r="M1554" s="965"/>
      <c r="N1554" s="961">
        <f t="shared" si="123"/>
        <v>0</v>
      </c>
      <c r="O1554" s="961">
        <f t="shared" si="124"/>
        <v>0</v>
      </c>
    </row>
    <row r="1555" spans="1:15" outlineLevel="1">
      <c r="A1555" s="1004">
        <v>1548</v>
      </c>
      <c r="B1555" s="397">
        <v>22300023</v>
      </c>
      <c r="C1555" s="109" t="s">
        <v>1824</v>
      </c>
      <c r="D1555" s="969">
        <f>+[5]BS!Q1555</f>
        <v>0</v>
      </c>
      <c r="E1555" s="15"/>
      <c r="F1555" s="965"/>
      <c r="G1555" s="965"/>
      <c r="H1555" s="965">
        <f t="shared" si="122"/>
        <v>0</v>
      </c>
      <c r="I1555" s="965"/>
      <c r="J1555" s="15"/>
      <c r="K1555" s="965"/>
      <c r="L1555" s="965"/>
      <c r="M1555" s="965"/>
      <c r="N1555" s="961">
        <f t="shared" si="123"/>
        <v>0</v>
      </c>
      <c r="O1555" s="961">
        <f t="shared" si="124"/>
        <v>0</v>
      </c>
    </row>
    <row r="1556" spans="1:15" outlineLevel="1">
      <c r="A1556" s="1004">
        <v>1549</v>
      </c>
      <c r="B1556" s="397">
        <v>22400013</v>
      </c>
      <c r="C1556" s="109" t="s">
        <v>517</v>
      </c>
      <c r="D1556" s="969">
        <f>+[5]BS!Q1556</f>
        <v>0</v>
      </c>
      <c r="E1556" s="15"/>
      <c r="F1556" s="965"/>
      <c r="G1556" s="965"/>
      <c r="H1556" s="965">
        <f t="shared" si="122"/>
        <v>0</v>
      </c>
      <c r="I1556" s="965"/>
      <c r="J1556" s="15"/>
      <c r="K1556" s="965"/>
      <c r="L1556" s="965"/>
      <c r="M1556" s="965"/>
      <c r="N1556" s="961">
        <f t="shared" si="123"/>
        <v>0</v>
      </c>
      <c r="O1556" s="961">
        <f t="shared" si="124"/>
        <v>0</v>
      </c>
    </row>
    <row r="1557" spans="1:15" outlineLevel="1">
      <c r="A1557" s="1004">
        <v>1550</v>
      </c>
      <c r="B1557" s="397">
        <v>22400023</v>
      </c>
      <c r="C1557" s="109" t="s">
        <v>539</v>
      </c>
      <c r="D1557" s="969">
        <f>+[5]BS!Q1557</f>
        <v>0</v>
      </c>
      <c r="E1557" s="15"/>
      <c r="F1557" s="965"/>
      <c r="G1557" s="965"/>
      <c r="H1557" s="965">
        <f t="shared" si="122"/>
        <v>0</v>
      </c>
      <c r="I1557" s="965"/>
      <c r="J1557" s="15"/>
      <c r="K1557" s="965"/>
      <c r="L1557" s="965"/>
      <c r="M1557" s="965"/>
      <c r="N1557" s="961">
        <f t="shared" si="123"/>
        <v>0</v>
      </c>
      <c r="O1557" s="961">
        <f t="shared" si="124"/>
        <v>0</v>
      </c>
    </row>
    <row r="1558" spans="1:15" outlineLevel="1">
      <c r="A1558" s="1004">
        <v>1551</v>
      </c>
      <c r="B1558" s="397">
        <v>22600043</v>
      </c>
      <c r="C1558" s="109" t="s">
        <v>615</v>
      </c>
      <c r="D1558" s="969">
        <f>+[5]BS!Q1558</f>
        <v>0</v>
      </c>
      <c r="E1558" s="15"/>
      <c r="F1558" s="965"/>
      <c r="G1558" s="965"/>
      <c r="H1558" s="965">
        <f t="shared" ref="H1558:H1563" si="125">+D1558</f>
        <v>0</v>
      </c>
      <c r="I1558" s="965"/>
      <c r="J1558" s="15"/>
      <c r="K1558" s="965"/>
      <c r="L1558" s="965"/>
      <c r="M1558" s="965"/>
      <c r="N1558" s="961">
        <f t="shared" si="123"/>
        <v>0</v>
      </c>
      <c r="O1558" s="961">
        <f t="shared" si="124"/>
        <v>0</v>
      </c>
    </row>
    <row r="1559" spans="1:15" outlineLevel="1">
      <c r="A1559" s="1004">
        <v>1552</v>
      </c>
      <c r="B1559" s="397">
        <v>22600053</v>
      </c>
      <c r="C1559" s="109" t="s">
        <v>858</v>
      </c>
      <c r="D1559" s="969">
        <f>+[5]BS!Q1559</f>
        <v>0</v>
      </c>
      <c r="E1559" s="15"/>
      <c r="F1559" s="965"/>
      <c r="G1559" s="965"/>
      <c r="H1559" s="965">
        <f t="shared" si="125"/>
        <v>0</v>
      </c>
      <c r="I1559" s="965"/>
      <c r="J1559" s="15"/>
      <c r="K1559" s="965"/>
      <c r="L1559" s="965"/>
      <c r="M1559" s="965"/>
      <c r="N1559" s="961">
        <f t="shared" si="123"/>
        <v>0</v>
      </c>
      <c r="O1559" s="961">
        <f t="shared" si="124"/>
        <v>0</v>
      </c>
    </row>
    <row r="1560" spans="1:15" outlineLevel="1">
      <c r="A1560" s="1004">
        <v>1553</v>
      </c>
      <c r="B1560" s="397">
        <v>22600063</v>
      </c>
      <c r="C1560" s="109" t="s">
        <v>859</v>
      </c>
      <c r="D1560" s="969">
        <f>+[5]BS!Q1560</f>
        <v>0</v>
      </c>
      <c r="E1560" s="15"/>
      <c r="F1560" s="965"/>
      <c r="G1560" s="965"/>
      <c r="H1560" s="965">
        <f t="shared" si="125"/>
        <v>0</v>
      </c>
      <c r="I1560" s="965"/>
      <c r="J1560" s="15"/>
      <c r="K1560" s="965"/>
      <c r="L1560" s="965"/>
      <c r="M1560" s="965"/>
      <c r="N1560" s="961">
        <f t="shared" si="123"/>
        <v>0</v>
      </c>
      <c r="O1560" s="961">
        <f t="shared" si="124"/>
        <v>0</v>
      </c>
    </row>
    <row r="1561" spans="1:15" outlineLevel="1">
      <c r="A1561" s="1004">
        <v>1554</v>
      </c>
      <c r="B1561" s="397">
        <v>22600073</v>
      </c>
      <c r="C1561" s="109" t="s">
        <v>860</v>
      </c>
      <c r="D1561" s="969">
        <f>+[5]BS!Q1561</f>
        <v>0</v>
      </c>
      <c r="E1561" s="15"/>
      <c r="F1561" s="965"/>
      <c r="G1561" s="965"/>
      <c r="H1561" s="965">
        <f t="shared" si="125"/>
        <v>0</v>
      </c>
      <c r="I1561" s="965"/>
      <c r="J1561" s="15"/>
      <c r="K1561" s="965"/>
      <c r="L1561" s="965"/>
      <c r="M1561" s="965"/>
      <c r="N1561" s="961">
        <f t="shared" si="123"/>
        <v>0</v>
      </c>
      <c r="O1561" s="961">
        <f t="shared" si="124"/>
        <v>0</v>
      </c>
    </row>
    <row r="1562" spans="1:15" outlineLevel="1">
      <c r="A1562" s="1004">
        <v>1555</v>
      </c>
      <c r="B1562" s="397">
        <v>22600083</v>
      </c>
      <c r="C1562" s="109" t="s">
        <v>2244</v>
      </c>
      <c r="D1562" s="969">
        <f>+[5]BS!Q1562</f>
        <v>12511.769999999999</v>
      </c>
      <c r="E1562" s="15"/>
      <c r="F1562" s="965"/>
      <c r="G1562" s="965"/>
      <c r="H1562" s="965">
        <f t="shared" si="125"/>
        <v>12511.769999999999</v>
      </c>
      <c r="I1562" s="965"/>
      <c r="J1562" s="15"/>
      <c r="K1562" s="965"/>
      <c r="L1562" s="965"/>
      <c r="M1562" s="965"/>
      <c r="N1562" s="961">
        <f t="shared" si="123"/>
        <v>0</v>
      </c>
      <c r="O1562" s="961">
        <f t="shared" si="124"/>
        <v>0</v>
      </c>
    </row>
    <row r="1563" spans="1:15" outlineLevel="1">
      <c r="A1563" s="1004">
        <v>1556</v>
      </c>
      <c r="B1563" s="397">
        <v>22600093</v>
      </c>
      <c r="C1563" s="985" t="s">
        <v>3255</v>
      </c>
      <c r="D1563" s="969">
        <f>+[5]BS!Q1563</f>
        <v>1858489.58</v>
      </c>
      <c r="E1563" s="15"/>
      <c r="F1563" s="965"/>
      <c r="G1563" s="965"/>
      <c r="H1563" s="965">
        <f t="shared" si="125"/>
        <v>1858489.58</v>
      </c>
      <c r="I1563" s="965"/>
      <c r="J1563" s="15"/>
      <c r="K1563" s="965"/>
      <c r="L1563" s="965"/>
      <c r="M1563" s="965"/>
      <c r="N1563" s="961">
        <f t="shared" si="123"/>
        <v>0</v>
      </c>
      <c r="O1563" s="961">
        <f t="shared" si="124"/>
        <v>0</v>
      </c>
    </row>
    <row r="1564" spans="1:15" outlineLevel="1">
      <c r="A1564" s="1004">
        <v>1557</v>
      </c>
      <c r="B1564" s="397">
        <v>22700001</v>
      </c>
      <c r="C1564" s="109" t="s">
        <v>620</v>
      </c>
      <c r="D1564" s="969">
        <f>+[5]BS!Q1564</f>
        <v>0</v>
      </c>
      <c r="E1564" s="15"/>
      <c r="F1564" s="965"/>
      <c r="G1564" s="965"/>
      <c r="H1564" s="965"/>
      <c r="I1564" s="965"/>
      <c r="J1564" s="15"/>
      <c r="K1564" s="965"/>
      <c r="L1564" s="965"/>
      <c r="M1564" s="965"/>
      <c r="N1564" s="961">
        <f t="shared" si="123"/>
        <v>0</v>
      </c>
      <c r="O1564" s="961">
        <f t="shared" si="124"/>
        <v>0</v>
      </c>
    </row>
    <row r="1565" spans="1:15" outlineLevel="1">
      <c r="A1565" s="1004">
        <v>1558</v>
      </c>
      <c r="B1565" s="397">
        <v>22700003</v>
      </c>
      <c r="C1565" s="109" t="s">
        <v>2294</v>
      </c>
      <c r="D1565" s="969">
        <f>+[5]BS!Q1565</f>
        <v>0</v>
      </c>
      <c r="E1565" s="15"/>
      <c r="F1565" s="965"/>
      <c r="G1565" s="965"/>
      <c r="H1565" s="965"/>
      <c r="I1565" s="965"/>
      <c r="J1565" s="15"/>
      <c r="K1565" s="965"/>
      <c r="L1565" s="965"/>
      <c r="M1565" s="965"/>
      <c r="N1565" s="961">
        <f t="shared" si="123"/>
        <v>0</v>
      </c>
      <c r="O1565" s="961">
        <f t="shared" si="124"/>
        <v>0</v>
      </c>
    </row>
    <row r="1566" spans="1:15" outlineLevel="1">
      <c r="A1566" s="1004">
        <v>1559</v>
      </c>
      <c r="B1566" s="397">
        <v>22700011</v>
      </c>
      <c r="C1566" s="109" t="s">
        <v>1391</v>
      </c>
      <c r="D1566" s="969">
        <f>+[5]BS!Q1566</f>
        <v>0</v>
      </c>
      <c r="E1566" s="15"/>
      <c r="F1566" s="965"/>
      <c r="G1566" s="965"/>
      <c r="H1566" s="965"/>
      <c r="I1566" s="965"/>
      <c r="J1566" s="15"/>
      <c r="K1566" s="965"/>
      <c r="L1566" s="965"/>
      <c r="M1566" s="965"/>
      <c r="N1566" s="961">
        <f t="shared" si="123"/>
        <v>0</v>
      </c>
      <c r="O1566" s="961">
        <f t="shared" si="124"/>
        <v>0</v>
      </c>
    </row>
    <row r="1567" spans="1:15" outlineLevel="1">
      <c r="A1567" s="1004">
        <v>1560</v>
      </c>
      <c r="B1567" s="397">
        <v>22820011</v>
      </c>
      <c r="C1567" s="109" t="s">
        <v>616</v>
      </c>
      <c r="D1567" s="969">
        <f>+[5]BS!Q1567</f>
        <v>-235520.83333333334</v>
      </c>
      <c r="E1567" s="15"/>
      <c r="F1567" s="965"/>
      <c r="G1567" s="965">
        <f>+D1567</f>
        <v>-235520.83333333334</v>
      </c>
      <c r="H1567" s="965"/>
      <c r="I1567" s="965"/>
      <c r="J1567" s="15"/>
      <c r="K1567" s="965"/>
      <c r="L1567" s="965"/>
      <c r="M1567" s="965"/>
      <c r="N1567" s="961">
        <f t="shared" si="123"/>
        <v>0</v>
      </c>
      <c r="O1567" s="961">
        <f t="shared" si="124"/>
        <v>0</v>
      </c>
    </row>
    <row r="1568" spans="1:15" outlineLevel="1">
      <c r="A1568" s="1004">
        <v>1561</v>
      </c>
      <c r="B1568" s="397">
        <v>22820012</v>
      </c>
      <c r="C1568" s="109" t="s">
        <v>1865</v>
      </c>
      <c r="D1568" s="969">
        <f>+[5]BS!Q1568</f>
        <v>-49562.5</v>
      </c>
      <c r="E1568" s="15"/>
      <c r="F1568" s="965"/>
      <c r="G1568" s="965">
        <f>+D1568</f>
        <v>-49562.5</v>
      </c>
      <c r="H1568" s="965"/>
      <c r="I1568" s="965"/>
      <c r="J1568" s="15"/>
      <c r="K1568" s="965"/>
      <c r="L1568" s="965"/>
      <c r="M1568" s="965"/>
      <c r="N1568" s="961">
        <f t="shared" si="123"/>
        <v>0</v>
      </c>
      <c r="O1568" s="961">
        <f t="shared" si="124"/>
        <v>0</v>
      </c>
    </row>
    <row r="1569" spans="1:15" outlineLevel="1">
      <c r="A1569" s="1004">
        <v>1562</v>
      </c>
      <c r="B1569" s="397">
        <v>22830003</v>
      </c>
      <c r="C1569" s="109" t="s">
        <v>894</v>
      </c>
      <c r="D1569" s="969">
        <f>+[5]BS!Q1569</f>
        <v>-53516594.064166673</v>
      </c>
      <c r="E1569" s="15"/>
      <c r="F1569" s="965"/>
      <c r="G1569" s="965"/>
      <c r="H1569" s="965"/>
      <c r="I1569" s="965">
        <f>+D1569</f>
        <v>-53516594.064166673</v>
      </c>
      <c r="J1569" s="15"/>
      <c r="K1569" s="965"/>
      <c r="L1569" s="965"/>
      <c r="M1569" s="965">
        <f>I1569</f>
        <v>-53516594.064166673</v>
      </c>
      <c r="N1569" s="961">
        <f t="shared" si="123"/>
        <v>-53516594.064166673</v>
      </c>
      <c r="O1569" s="961">
        <f t="shared" si="124"/>
        <v>0</v>
      </c>
    </row>
    <row r="1570" spans="1:15" outlineLevel="1">
      <c r="A1570" s="1004">
        <v>1563</v>
      </c>
      <c r="B1570" s="397">
        <v>22830013</v>
      </c>
      <c r="C1570" s="109" t="s">
        <v>895</v>
      </c>
      <c r="D1570" s="969">
        <f>+[5]BS!Q1570</f>
        <v>-5013374.5554166669</v>
      </c>
      <c r="E1570" s="15"/>
      <c r="F1570" s="965"/>
      <c r="G1570" s="965"/>
      <c r="H1570" s="965"/>
      <c r="I1570" s="965">
        <f>+D1570</f>
        <v>-5013374.5554166669</v>
      </c>
      <c r="J1570" s="15"/>
      <c r="K1570" s="965"/>
      <c r="L1570" s="965"/>
      <c r="M1570" s="965">
        <f t="shared" ref="M1570:M1571" si="126">I1570</f>
        <v>-5013374.5554166669</v>
      </c>
      <c r="N1570" s="961">
        <f t="shared" si="123"/>
        <v>-5013374.5554166669</v>
      </c>
      <c r="O1570" s="961">
        <f t="shared" si="124"/>
        <v>0</v>
      </c>
    </row>
    <row r="1571" spans="1:15" outlineLevel="1">
      <c r="A1571" s="1004">
        <v>1564</v>
      </c>
      <c r="B1571" s="397">
        <v>22830023</v>
      </c>
      <c r="C1571" s="109" t="s">
        <v>1434</v>
      </c>
      <c r="D1571" s="969">
        <f>+[5]BS!Q1571</f>
        <v>-40664164.747916669</v>
      </c>
      <c r="E1571" s="15"/>
      <c r="F1571" s="965"/>
      <c r="G1571" s="965"/>
      <c r="H1571" s="965"/>
      <c r="I1571" s="965">
        <f>+D1571</f>
        <v>-40664164.747916669</v>
      </c>
      <c r="J1571" s="15"/>
      <c r="K1571" s="965"/>
      <c r="L1571" s="965"/>
      <c r="M1571" s="965">
        <f t="shared" si="126"/>
        <v>-40664164.747916669</v>
      </c>
      <c r="N1571" s="961">
        <f t="shared" si="123"/>
        <v>-40664164.747916669</v>
      </c>
      <c r="O1571" s="961">
        <f t="shared" si="124"/>
        <v>0</v>
      </c>
    </row>
    <row r="1572" spans="1:15" outlineLevel="1">
      <c r="A1572" s="1004">
        <v>1565</v>
      </c>
      <c r="B1572" s="397">
        <v>22830033</v>
      </c>
      <c r="C1572" s="109" t="s">
        <v>2420</v>
      </c>
      <c r="D1572" s="969">
        <f>+[5]BS!Q1572</f>
        <v>-1216526.3674999999</v>
      </c>
      <c r="E1572" s="15"/>
      <c r="F1572" s="965"/>
      <c r="G1572" s="965">
        <f>+D1572</f>
        <v>-1216526.3674999999</v>
      </c>
      <c r="H1572" s="965"/>
      <c r="I1572" s="965"/>
      <c r="J1572" s="15"/>
      <c r="K1572" s="965"/>
      <c r="L1572" s="965"/>
      <c r="M1572" s="965"/>
      <c r="N1572" s="961">
        <f t="shared" si="123"/>
        <v>0</v>
      </c>
      <c r="O1572" s="961">
        <f t="shared" si="124"/>
        <v>0</v>
      </c>
    </row>
    <row r="1573" spans="1:15" outlineLevel="1">
      <c r="A1573" s="1004">
        <v>1566</v>
      </c>
      <c r="B1573" s="397">
        <v>22830043</v>
      </c>
      <c r="C1573" s="109" t="s">
        <v>2837</v>
      </c>
      <c r="D1573" s="969">
        <f>+[5]BS!Q1573</f>
        <v>-145828.38666666666</v>
      </c>
      <c r="E1573" s="15"/>
      <c r="F1573" s="965"/>
      <c r="G1573" s="965">
        <f>+D1573</f>
        <v>-145828.38666666666</v>
      </c>
      <c r="H1573" s="965"/>
      <c r="I1573" s="965"/>
      <c r="J1573" s="15"/>
      <c r="K1573" s="965"/>
      <c r="L1573" s="965"/>
      <c r="M1573" s="965"/>
      <c r="N1573" s="961">
        <f t="shared" si="123"/>
        <v>0</v>
      </c>
      <c r="O1573" s="961">
        <f t="shared" si="124"/>
        <v>0</v>
      </c>
    </row>
    <row r="1574" spans="1:15" outlineLevel="1">
      <c r="A1574" s="1004">
        <v>1567</v>
      </c>
      <c r="B1574" s="397">
        <v>22830053</v>
      </c>
      <c r="C1574" s="109" t="s">
        <v>2995</v>
      </c>
      <c r="D1574" s="969">
        <f>+[5]BS!Q1574</f>
        <v>-1698200.2549999999</v>
      </c>
      <c r="E1574" s="15"/>
      <c r="F1574" s="965"/>
      <c r="G1574" s="965">
        <f>+D1574</f>
        <v>-1698200.2549999999</v>
      </c>
      <c r="H1574" s="965"/>
      <c r="I1574" s="965"/>
      <c r="J1574" s="15"/>
      <c r="K1574" s="965"/>
      <c r="L1574" s="965"/>
      <c r="M1574" s="965"/>
      <c r="N1574" s="961">
        <f t="shared" si="123"/>
        <v>0</v>
      </c>
      <c r="O1574" s="961">
        <f t="shared" si="124"/>
        <v>0</v>
      </c>
    </row>
    <row r="1575" spans="1:15" outlineLevel="1">
      <c r="A1575" s="1004">
        <v>1568</v>
      </c>
      <c r="B1575" s="397">
        <v>22830063</v>
      </c>
      <c r="C1575" s="109" t="s">
        <v>3043</v>
      </c>
      <c r="D1575" s="969">
        <f>+[5]BS!Q1575</f>
        <v>-62456.25</v>
      </c>
      <c r="E1575" s="15"/>
      <c r="F1575" s="965"/>
      <c r="G1575" s="965">
        <f>+D1575</f>
        <v>-62456.25</v>
      </c>
      <c r="H1575" s="965"/>
      <c r="I1575" s="965"/>
      <c r="J1575" s="15"/>
      <c r="K1575" s="965"/>
      <c r="L1575" s="965"/>
      <c r="M1575" s="965"/>
      <c r="N1575" s="961">
        <f t="shared" si="123"/>
        <v>0</v>
      </c>
      <c r="O1575" s="961">
        <f t="shared" si="124"/>
        <v>0</v>
      </c>
    </row>
    <row r="1576" spans="1:15" outlineLevel="1">
      <c r="A1576" s="1004">
        <v>1569</v>
      </c>
      <c r="B1576" s="397">
        <v>22830073</v>
      </c>
      <c r="C1576" s="109" t="s">
        <v>3044</v>
      </c>
      <c r="D1576" s="969">
        <f>+[5]BS!Q1576</f>
        <v>-119506.4375</v>
      </c>
      <c r="E1576" s="15"/>
      <c r="F1576" s="965"/>
      <c r="G1576" s="965">
        <f>+D1576</f>
        <v>-119506.4375</v>
      </c>
      <c r="H1576" s="965"/>
      <c r="I1576" s="965"/>
      <c r="J1576" s="15"/>
      <c r="K1576" s="965"/>
      <c r="L1576" s="965"/>
      <c r="M1576" s="965"/>
      <c r="N1576" s="961">
        <f t="shared" si="123"/>
        <v>0</v>
      </c>
      <c r="O1576" s="961">
        <f t="shared" si="124"/>
        <v>0</v>
      </c>
    </row>
    <row r="1577" spans="1:15" outlineLevel="1">
      <c r="A1577" s="1004">
        <v>1570</v>
      </c>
      <c r="B1577" s="397">
        <v>22840002</v>
      </c>
      <c r="C1577" s="109" t="s">
        <v>3511</v>
      </c>
      <c r="D1577" s="969">
        <f>+[5]BS!Q1577</f>
        <v>0</v>
      </c>
      <c r="E1577" s="15"/>
      <c r="F1577" s="965"/>
      <c r="G1577" s="965"/>
      <c r="H1577" s="965"/>
      <c r="I1577" s="965"/>
      <c r="J1577" s="15"/>
      <c r="K1577" s="965"/>
      <c r="L1577" s="965"/>
      <c r="M1577" s="965"/>
      <c r="N1577" s="961">
        <f t="shared" si="123"/>
        <v>0</v>
      </c>
      <c r="O1577" s="961">
        <f t="shared" si="124"/>
        <v>0</v>
      </c>
    </row>
    <row r="1578" spans="1:15" outlineLevel="1">
      <c r="A1578" s="1004">
        <v>1571</v>
      </c>
      <c r="B1578" s="397">
        <v>22840011</v>
      </c>
      <c r="C1578" s="109" t="s">
        <v>3512</v>
      </c>
      <c r="D1578" s="969">
        <f>+[5]BS!Q1578</f>
        <v>0</v>
      </c>
      <c r="E1578" s="15"/>
      <c r="F1578" s="965"/>
      <c r="G1578" s="965"/>
      <c r="H1578" s="965"/>
      <c r="I1578" s="965"/>
      <c r="J1578" s="15"/>
      <c r="K1578" s="965"/>
      <c r="L1578" s="965"/>
      <c r="M1578" s="965"/>
      <c r="N1578" s="961">
        <f t="shared" si="123"/>
        <v>0</v>
      </c>
      <c r="O1578" s="961">
        <f t="shared" si="124"/>
        <v>0</v>
      </c>
    </row>
    <row r="1579" spans="1:15" outlineLevel="1">
      <c r="A1579" s="1004">
        <v>1572</v>
      </c>
      <c r="B1579" s="397">
        <v>22840012</v>
      </c>
      <c r="C1579" s="109" t="s">
        <v>2476</v>
      </c>
      <c r="D1579" s="969">
        <f>+[5]BS!Q1579</f>
        <v>-626906.04124999989</v>
      </c>
      <c r="E1579" s="15"/>
      <c r="F1579" s="965"/>
      <c r="G1579" s="965"/>
      <c r="H1579" s="965"/>
      <c r="I1579" s="965">
        <f>+D1579</f>
        <v>-626906.04124999989</v>
      </c>
      <c r="J1579" s="15"/>
      <c r="K1579" s="965"/>
      <c r="L1579" s="965"/>
      <c r="M1579" s="965">
        <f>I1579</f>
        <v>-626906.04124999989</v>
      </c>
      <c r="N1579" s="961">
        <f t="shared" si="123"/>
        <v>-626906.04124999989</v>
      </c>
      <c r="O1579" s="961">
        <f t="shared" si="124"/>
        <v>0</v>
      </c>
    </row>
    <row r="1580" spans="1:15" outlineLevel="1">
      <c r="A1580" s="1004">
        <v>1573</v>
      </c>
      <c r="B1580" s="397">
        <v>22840021</v>
      </c>
      <c r="C1580" s="109" t="s">
        <v>3513</v>
      </c>
      <c r="D1580" s="969">
        <f>+[5]BS!Q1580</f>
        <v>-198720.6875</v>
      </c>
      <c r="E1580" s="15"/>
      <c r="F1580" s="965"/>
      <c r="G1580" s="965"/>
      <c r="H1580" s="965"/>
      <c r="I1580" s="965">
        <f>+D1580</f>
        <v>-198720.6875</v>
      </c>
      <c r="J1580" s="15"/>
      <c r="K1580" s="965"/>
      <c r="L1580" s="965"/>
      <c r="M1580" s="965">
        <f t="shared" ref="M1580:M1581" si="127">I1580</f>
        <v>-198720.6875</v>
      </c>
      <c r="N1580" s="961">
        <f t="shared" si="123"/>
        <v>-198720.6875</v>
      </c>
      <c r="O1580" s="961">
        <f t="shared" si="124"/>
        <v>0</v>
      </c>
    </row>
    <row r="1581" spans="1:15" outlineLevel="1">
      <c r="A1581" s="1004">
        <v>1574</v>
      </c>
      <c r="B1581" s="397">
        <v>22840022</v>
      </c>
      <c r="C1581" s="109" t="s">
        <v>2477</v>
      </c>
      <c r="D1581" s="969">
        <f>+[5]BS!Q1581</f>
        <v>-555757.71416666673</v>
      </c>
      <c r="E1581" s="15"/>
      <c r="F1581" s="965"/>
      <c r="G1581" s="965"/>
      <c r="H1581" s="965"/>
      <c r="I1581" s="965">
        <f>+D1581</f>
        <v>-555757.71416666673</v>
      </c>
      <c r="J1581" s="15"/>
      <c r="K1581" s="965"/>
      <c r="L1581" s="965"/>
      <c r="M1581" s="965">
        <f t="shared" si="127"/>
        <v>-555757.71416666673</v>
      </c>
      <c r="N1581" s="961">
        <f t="shared" si="123"/>
        <v>-555757.71416666673</v>
      </c>
      <c r="O1581" s="961">
        <f t="shared" si="124"/>
        <v>0</v>
      </c>
    </row>
    <row r="1582" spans="1:15" s="13" customFormat="1" outlineLevel="1">
      <c r="A1582" s="400">
        <v>1575</v>
      </c>
      <c r="B1582" s="397">
        <v>22840031</v>
      </c>
      <c r="C1582" s="109" t="s">
        <v>3514</v>
      </c>
      <c r="D1582" s="969">
        <f>+[5]BS!Q1582</f>
        <v>-258000</v>
      </c>
      <c r="E1582" s="109"/>
      <c r="F1582" s="486"/>
      <c r="G1582" s="486">
        <f>+D1582</f>
        <v>-258000</v>
      </c>
      <c r="H1582" s="486"/>
      <c r="I1582" s="486"/>
      <c r="J1582" s="109"/>
      <c r="K1582" s="486"/>
      <c r="L1582" s="486"/>
      <c r="M1582" s="486"/>
      <c r="N1582" s="1153">
        <f t="shared" si="123"/>
        <v>0</v>
      </c>
      <c r="O1582" s="1153">
        <f t="shared" si="124"/>
        <v>0</v>
      </c>
    </row>
    <row r="1583" spans="1:15" s="13" customFormat="1" outlineLevel="1">
      <c r="A1583" s="400">
        <v>1576</v>
      </c>
      <c r="B1583" s="397">
        <v>22840032</v>
      </c>
      <c r="C1583" s="109" t="s">
        <v>2478</v>
      </c>
      <c r="D1583" s="969">
        <f>+[5]BS!Q1583</f>
        <v>-3300715.5845833342</v>
      </c>
      <c r="E1583" s="109"/>
      <c r="F1583" s="486"/>
      <c r="G1583" s="486"/>
      <c r="H1583" s="486"/>
      <c r="I1583" s="486">
        <f>+D1583</f>
        <v>-3300715.5845833342</v>
      </c>
      <c r="J1583" s="109"/>
      <c r="K1583" s="486"/>
      <c r="L1583" s="486"/>
      <c r="M1583" s="486">
        <f>I1583</f>
        <v>-3300715.5845833342</v>
      </c>
      <c r="N1583" s="1153">
        <f t="shared" si="123"/>
        <v>-3300715.5845833342</v>
      </c>
      <c r="O1583" s="1153">
        <f t="shared" si="124"/>
        <v>0</v>
      </c>
    </row>
    <row r="1584" spans="1:15" s="13" customFormat="1" outlineLevel="1">
      <c r="A1584" s="400">
        <v>1577</v>
      </c>
      <c r="B1584" s="397">
        <v>22840041</v>
      </c>
      <c r="C1584" s="109" t="s">
        <v>3515</v>
      </c>
      <c r="D1584" s="969">
        <f>+[5]BS!Q1584</f>
        <v>0</v>
      </c>
      <c r="E1584" s="109"/>
      <c r="F1584" s="486"/>
      <c r="G1584" s="486"/>
      <c r="H1584" s="486"/>
      <c r="I1584" s="486"/>
      <c r="J1584" s="109"/>
      <c r="K1584" s="486"/>
      <c r="L1584" s="486"/>
      <c r="M1584" s="486"/>
      <c r="N1584" s="1153">
        <f t="shared" si="123"/>
        <v>0</v>
      </c>
      <c r="O1584" s="1153">
        <f t="shared" si="124"/>
        <v>0</v>
      </c>
    </row>
    <row r="1585" spans="1:15" s="13" customFormat="1" outlineLevel="1">
      <c r="A1585" s="400">
        <v>1578</v>
      </c>
      <c r="B1585" s="397">
        <v>22840042</v>
      </c>
      <c r="C1585" s="109" t="s">
        <v>2479</v>
      </c>
      <c r="D1585" s="969">
        <f>+[5]BS!Q1585</f>
        <v>-235368.89583333337</v>
      </c>
      <c r="E1585" s="109"/>
      <c r="F1585" s="486"/>
      <c r="G1585" s="486"/>
      <c r="H1585" s="486"/>
      <c r="I1585" s="486">
        <f>+D1585</f>
        <v>-235368.89583333337</v>
      </c>
      <c r="J1585" s="109"/>
      <c r="K1585" s="486"/>
      <c r="L1585" s="486"/>
      <c r="M1585" s="486">
        <f>I1585</f>
        <v>-235368.89583333337</v>
      </c>
      <c r="N1585" s="1153">
        <f t="shared" si="123"/>
        <v>-235368.89583333337</v>
      </c>
      <c r="O1585" s="1153">
        <f t="shared" si="124"/>
        <v>0</v>
      </c>
    </row>
    <row r="1586" spans="1:15" s="13" customFormat="1" outlineLevel="1">
      <c r="A1586" s="400">
        <v>1579</v>
      </c>
      <c r="B1586" s="397">
        <v>22840051</v>
      </c>
      <c r="C1586" s="109" t="s">
        <v>3516</v>
      </c>
      <c r="D1586" s="969">
        <f>+[5]BS!Q1586</f>
        <v>-30000</v>
      </c>
      <c r="E1586" s="109"/>
      <c r="F1586" s="486"/>
      <c r="G1586" s="486"/>
      <c r="H1586" s="486"/>
      <c r="I1586" s="486">
        <f>+D1586</f>
        <v>-30000</v>
      </c>
      <c r="J1586" s="109"/>
      <c r="K1586" s="486"/>
      <c r="L1586" s="486"/>
      <c r="M1586" s="486">
        <f>I1586</f>
        <v>-30000</v>
      </c>
      <c r="N1586" s="1153">
        <f t="shared" si="123"/>
        <v>-30000</v>
      </c>
      <c r="O1586" s="1153">
        <f t="shared" si="124"/>
        <v>0</v>
      </c>
    </row>
    <row r="1587" spans="1:15" outlineLevel="1">
      <c r="A1587" s="1004">
        <v>1580</v>
      </c>
      <c r="B1587" s="397">
        <v>22840052</v>
      </c>
      <c r="C1587" s="109" t="s">
        <v>2480</v>
      </c>
      <c r="D1587" s="969">
        <f>+[5]BS!Q1587</f>
        <v>0</v>
      </c>
      <c r="E1587" s="15"/>
      <c r="F1587" s="965"/>
      <c r="G1587" s="965"/>
      <c r="H1587" s="965"/>
      <c r="I1587" s="965"/>
      <c r="J1587" s="15"/>
      <c r="K1587" s="965"/>
      <c r="L1587" s="965"/>
      <c r="M1587" s="965"/>
      <c r="N1587" s="961">
        <f t="shared" si="123"/>
        <v>0</v>
      </c>
      <c r="O1587" s="961">
        <f t="shared" si="124"/>
        <v>0</v>
      </c>
    </row>
    <row r="1588" spans="1:15" outlineLevel="1">
      <c r="A1588" s="1004">
        <v>1581</v>
      </c>
      <c r="B1588" s="397">
        <v>22840061</v>
      </c>
      <c r="C1588" s="109" t="s">
        <v>3517</v>
      </c>
      <c r="D1588" s="969">
        <f>+[5]BS!Q1588</f>
        <v>0</v>
      </c>
      <c r="E1588" s="15"/>
      <c r="F1588" s="965"/>
      <c r="G1588" s="965"/>
      <c r="H1588" s="965"/>
      <c r="I1588" s="965"/>
      <c r="J1588" s="15"/>
      <c r="K1588" s="965"/>
      <c r="L1588" s="965"/>
      <c r="M1588" s="965"/>
      <c r="N1588" s="961">
        <f t="shared" si="123"/>
        <v>0</v>
      </c>
      <c r="O1588" s="961">
        <f t="shared" si="124"/>
        <v>0</v>
      </c>
    </row>
    <row r="1589" spans="1:15" s="13" customFormat="1" outlineLevel="1">
      <c r="A1589" s="400">
        <v>1582</v>
      </c>
      <c r="B1589" s="397">
        <v>22840062</v>
      </c>
      <c r="C1589" s="109" t="s">
        <v>2481</v>
      </c>
      <c r="D1589" s="969">
        <f>+[5]BS!Q1589</f>
        <v>-1280023.9145833335</v>
      </c>
      <c r="E1589" s="109"/>
      <c r="F1589" s="486"/>
      <c r="G1589" s="486"/>
      <c r="H1589" s="486"/>
      <c r="I1589" s="486">
        <f>+D1589</f>
        <v>-1280023.9145833335</v>
      </c>
      <c r="J1589" s="109"/>
      <c r="K1589" s="486"/>
      <c r="L1589" s="486"/>
      <c r="M1589" s="486">
        <f>I1589</f>
        <v>-1280023.9145833335</v>
      </c>
      <c r="N1589" s="1153">
        <f t="shared" si="123"/>
        <v>-1280023.9145833335</v>
      </c>
      <c r="O1589" s="1153">
        <f t="shared" si="124"/>
        <v>0</v>
      </c>
    </row>
    <row r="1590" spans="1:15" s="13" customFormat="1" outlineLevel="1">
      <c r="A1590" s="400">
        <v>1583</v>
      </c>
      <c r="B1590" s="397">
        <v>22840071</v>
      </c>
      <c r="C1590" s="109" t="s">
        <v>3518</v>
      </c>
      <c r="D1590" s="969">
        <f>+[5]BS!Q1590</f>
        <v>0</v>
      </c>
      <c r="E1590" s="109"/>
      <c r="F1590" s="486"/>
      <c r="G1590" s="486"/>
      <c r="H1590" s="486"/>
      <c r="I1590" s="486"/>
      <c r="J1590" s="109"/>
      <c r="K1590" s="486"/>
      <c r="L1590" s="486"/>
      <c r="M1590" s="486"/>
      <c r="N1590" s="1153">
        <f t="shared" si="123"/>
        <v>0</v>
      </c>
      <c r="O1590" s="1153">
        <f t="shared" si="124"/>
        <v>0</v>
      </c>
    </row>
    <row r="1591" spans="1:15" s="13" customFormat="1" outlineLevel="1">
      <c r="A1591" s="400">
        <v>1584</v>
      </c>
      <c r="B1591" s="397">
        <v>22840072</v>
      </c>
      <c r="C1591" s="109" t="s">
        <v>2482</v>
      </c>
      <c r="D1591" s="969">
        <f>+[5]BS!Q1591</f>
        <v>0</v>
      </c>
      <c r="E1591" s="109"/>
      <c r="F1591" s="486"/>
      <c r="G1591" s="486"/>
      <c r="H1591" s="486"/>
      <c r="I1591" s="486"/>
      <c r="J1591" s="109"/>
      <c r="K1591" s="486"/>
      <c r="L1591" s="486"/>
      <c r="M1591" s="486"/>
      <c r="N1591" s="1153">
        <f t="shared" si="123"/>
        <v>0</v>
      </c>
      <c r="O1591" s="1153">
        <f t="shared" si="124"/>
        <v>0</v>
      </c>
    </row>
    <row r="1592" spans="1:15" s="13" customFormat="1" outlineLevel="1">
      <c r="A1592" s="400">
        <v>1585</v>
      </c>
      <c r="B1592" s="397">
        <v>22840081</v>
      </c>
      <c r="C1592" s="109" t="s">
        <v>3519</v>
      </c>
      <c r="D1592" s="969">
        <f>+[5]BS!Q1592</f>
        <v>-550000</v>
      </c>
      <c r="E1592" s="109"/>
      <c r="F1592" s="486"/>
      <c r="G1592" s="486">
        <f>+D1592</f>
        <v>-550000</v>
      </c>
      <c r="H1592" s="486"/>
      <c r="I1592" s="486"/>
      <c r="J1592" s="109"/>
      <c r="K1592" s="486"/>
      <c r="L1592" s="486"/>
      <c r="M1592" s="486"/>
      <c r="N1592" s="1153">
        <f t="shared" si="123"/>
        <v>0</v>
      </c>
      <c r="O1592" s="1153">
        <f t="shared" si="124"/>
        <v>0</v>
      </c>
    </row>
    <row r="1593" spans="1:15" s="13" customFormat="1" outlineLevel="1">
      <c r="A1593" s="400">
        <v>1586</v>
      </c>
      <c r="B1593" s="397">
        <v>22840082</v>
      </c>
      <c r="C1593" s="109" t="s">
        <v>2483</v>
      </c>
      <c r="D1593" s="969">
        <f>+[5]BS!Q1593</f>
        <v>-3906530.8983333334</v>
      </c>
      <c r="E1593" s="109"/>
      <c r="F1593" s="486"/>
      <c r="G1593" s="486"/>
      <c r="H1593" s="486"/>
      <c r="I1593" s="486">
        <f>+D1593</f>
        <v>-3906530.8983333334</v>
      </c>
      <c r="J1593" s="109"/>
      <c r="K1593" s="486"/>
      <c r="L1593" s="486"/>
      <c r="M1593" s="486">
        <f>I1593</f>
        <v>-3906530.8983333334</v>
      </c>
      <c r="N1593" s="1153">
        <f t="shared" si="123"/>
        <v>-3906530.8983333334</v>
      </c>
      <c r="O1593" s="1153">
        <f t="shared" si="124"/>
        <v>0</v>
      </c>
    </row>
    <row r="1594" spans="1:15" s="13" customFormat="1" outlineLevel="1">
      <c r="A1594" s="400">
        <v>1587</v>
      </c>
      <c r="B1594" s="397">
        <v>22840091</v>
      </c>
      <c r="C1594" s="109" t="s">
        <v>3520</v>
      </c>
      <c r="D1594" s="969">
        <f>+[5]BS!Q1594</f>
        <v>0</v>
      </c>
      <c r="E1594" s="109"/>
      <c r="F1594" s="486"/>
      <c r="G1594" s="486"/>
      <c r="H1594" s="486"/>
      <c r="I1594" s="486"/>
      <c r="J1594" s="109"/>
      <c r="K1594" s="486"/>
      <c r="L1594" s="486"/>
      <c r="M1594" s="486"/>
      <c r="N1594" s="1153">
        <f t="shared" si="123"/>
        <v>0</v>
      </c>
      <c r="O1594" s="1153">
        <f t="shared" si="124"/>
        <v>0</v>
      </c>
    </row>
    <row r="1595" spans="1:15" s="13" customFormat="1" outlineLevel="1">
      <c r="A1595" s="400">
        <v>1588</v>
      </c>
      <c r="B1595" s="397">
        <v>22840092</v>
      </c>
      <c r="C1595" s="109" t="s">
        <v>2484</v>
      </c>
      <c r="D1595" s="969">
        <f>+[5]BS!Q1595</f>
        <v>-2041050.4625000001</v>
      </c>
      <c r="E1595" s="109"/>
      <c r="F1595" s="486"/>
      <c r="G1595" s="486"/>
      <c r="H1595" s="486"/>
      <c r="I1595" s="486">
        <f>+D1595</f>
        <v>-2041050.4625000001</v>
      </c>
      <c r="J1595" s="109"/>
      <c r="K1595" s="486"/>
      <c r="L1595" s="486"/>
      <c r="M1595" s="486">
        <f>I1595</f>
        <v>-2041050.4625000001</v>
      </c>
      <c r="N1595" s="1153">
        <f t="shared" si="123"/>
        <v>-2041050.4625000001</v>
      </c>
      <c r="O1595" s="1153">
        <f t="shared" si="124"/>
        <v>0</v>
      </c>
    </row>
    <row r="1596" spans="1:15" s="13" customFormat="1" outlineLevel="1">
      <c r="A1596" s="400">
        <v>1589</v>
      </c>
      <c r="B1596" s="397">
        <v>22840101</v>
      </c>
      <c r="C1596" s="109" t="s">
        <v>743</v>
      </c>
      <c r="D1596" s="969">
        <f>+[5]BS!Q1596</f>
        <v>0</v>
      </c>
      <c r="E1596" s="109"/>
      <c r="F1596" s="486"/>
      <c r="G1596" s="486"/>
      <c r="H1596" s="486"/>
      <c r="I1596" s="486"/>
      <c r="J1596" s="109"/>
      <c r="K1596" s="486"/>
      <c r="L1596" s="486"/>
      <c r="M1596" s="486"/>
      <c r="N1596" s="1153">
        <f t="shared" si="123"/>
        <v>0</v>
      </c>
      <c r="O1596" s="1153">
        <f t="shared" si="124"/>
        <v>0</v>
      </c>
    </row>
    <row r="1597" spans="1:15" s="13" customFormat="1" outlineLevel="1">
      <c r="A1597" s="400">
        <v>1590</v>
      </c>
      <c r="B1597" s="397">
        <v>22840102</v>
      </c>
      <c r="C1597" s="109" t="s">
        <v>2485</v>
      </c>
      <c r="D1597" s="969">
        <f>+[5]BS!Q1597</f>
        <v>-497745.14875000011</v>
      </c>
      <c r="E1597" s="109"/>
      <c r="F1597" s="486"/>
      <c r="G1597" s="486"/>
      <c r="H1597" s="486"/>
      <c r="I1597" s="486">
        <f>+D1597</f>
        <v>-497745.14875000011</v>
      </c>
      <c r="J1597" s="109"/>
      <c r="K1597" s="486"/>
      <c r="L1597" s="486"/>
      <c r="M1597" s="486">
        <f>I1597</f>
        <v>-497745.14875000011</v>
      </c>
      <c r="N1597" s="1153">
        <f t="shared" si="123"/>
        <v>-497745.14875000011</v>
      </c>
      <c r="O1597" s="1153">
        <f t="shared" si="124"/>
        <v>0</v>
      </c>
    </row>
    <row r="1598" spans="1:15" s="13" customFormat="1" outlineLevel="1">
      <c r="A1598" s="400">
        <v>1591</v>
      </c>
      <c r="B1598" s="397">
        <v>22840111</v>
      </c>
      <c r="C1598" s="109" t="s">
        <v>3521</v>
      </c>
      <c r="D1598" s="969">
        <f>+[5]BS!Q1598</f>
        <v>-20000</v>
      </c>
      <c r="E1598" s="109"/>
      <c r="F1598" s="486"/>
      <c r="G1598" s="486">
        <f>+D1598</f>
        <v>-20000</v>
      </c>
      <c r="H1598" s="486"/>
      <c r="I1598" s="486"/>
      <c r="J1598" s="109"/>
      <c r="K1598" s="486"/>
      <c r="L1598" s="486"/>
      <c r="M1598" s="486"/>
      <c r="N1598" s="1153">
        <f t="shared" si="123"/>
        <v>0</v>
      </c>
      <c r="O1598" s="1153">
        <f t="shared" si="124"/>
        <v>0</v>
      </c>
    </row>
    <row r="1599" spans="1:15" s="13" customFormat="1" outlineLevel="1">
      <c r="A1599" s="400">
        <v>1592</v>
      </c>
      <c r="B1599" s="397">
        <v>22840112</v>
      </c>
      <c r="C1599" s="109" t="s">
        <v>2486</v>
      </c>
      <c r="D1599" s="969">
        <f>+[5]BS!Q1599</f>
        <v>-200000</v>
      </c>
      <c r="E1599" s="109"/>
      <c r="F1599" s="486"/>
      <c r="G1599" s="486"/>
      <c r="H1599" s="486"/>
      <c r="I1599" s="486">
        <f t="shared" ref="I1599:I1607" si="128">+D1599</f>
        <v>-200000</v>
      </c>
      <c r="J1599" s="109"/>
      <c r="K1599" s="486"/>
      <c r="L1599" s="486"/>
      <c r="M1599" s="486">
        <f>I1599</f>
        <v>-200000</v>
      </c>
      <c r="N1599" s="1153">
        <f t="shared" si="123"/>
        <v>-200000</v>
      </c>
      <c r="O1599" s="1153">
        <f t="shared" si="124"/>
        <v>0</v>
      </c>
    </row>
    <row r="1600" spans="1:15" s="13" customFormat="1" outlineLevel="1">
      <c r="A1600" s="400">
        <v>1593</v>
      </c>
      <c r="B1600" s="397">
        <v>22840121</v>
      </c>
      <c r="C1600" s="109" t="s">
        <v>3522</v>
      </c>
      <c r="D1600" s="969">
        <f>+[5]BS!Q1600</f>
        <v>0</v>
      </c>
      <c r="E1600" s="109"/>
      <c r="F1600" s="486"/>
      <c r="G1600" s="486"/>
      <c r="H1600" s="486"/>
      <c r="I1600" s="486">
        <f t="shared" si="128"/>
        <v>0</v>
      </c>
      <c r="J1600" s="109"/>
      <c r="K1600" s="486"/>
      <c r="L1600" s="486"/>
      <c r="M1600" s="486"/>
      <c r="N1600" s="1153">
        <f t="shared" si="123"/>
        <v>0</v>
      </c>
      <c r="O1600" s="1153">
        <f t="shared" si="124"/>
        <v>0</v>
      </c>
    </row>
    <row r="1601" spans="1:15" s="13" customFormat="1" outlineLevel="1">
      <c r="A1601" s="400">
        <v>1594</v>
      </c>
      <c r="B1601" s="397">
        <v>22840122</v>
      </c>
      <c r="C1601" s="109" t="s">
        <v>2504</v>
      </c>
      <c r="D1601" s="969">
        <f>+[5]BS!Q1601</f>
        <v>-139591.66708333333</v>
      </c>
      <c r="E1601" s="109"/>
      <c r="F1601" s="486"/>
      <c r="G1601" s="486"/>
      <c r="H1601" s="486"/>
      <c r="I1601" s="486">
        <f t="shared" si="128"/>
        <v>-139591.66708333333</v>
      </c>
      <c r="J1601" s="109"/>
      <c r="K1601" s="486"/>
      <c r="L1601" s="486"/>
      <c r="M1601" s="486">
        <f>I1601</f>
        <v>-139591.66708333333</v>
      </c>
      <c r="N1601" s="1153">
        <f t="shared" si="123"/>
        <v>-139591.66708333333</v>
      </c>
      <c r="O1601" s="1153">
        <f t="shared" si="124"/>
        <v>0</v>
      </c>
    </row>
    <row r="1602" spans="1:15" s="13" customFormat="1" outlineLevel="1">
      <c r="A1602" s="400">
        <v>1595</v>
      </c>
      <c r="B1602" s="397">
        <v>22840131</v>
      </c>
      <c r="C1602" s="109" t="s">
        <v>1232</v>
      </c>
      <c r="D1602" s="969">
        <f>+[5]BS!Q1602</f>
        <v>-499332.0083333333</v>
      </c>
      <c r="E1602" s="109"/>
      <c r="F1602" s="486"/>
      <c r="G1602" s="486"/>
      <c r="H1602" s="486"/>
      <c r="I1602" s="486">
        <f t="shared" si="128"/>
        <v>-499332.0083333333</v>
      </c>
      <c r="J1602" s="109"/>
      <c r="K1602" s="486"/>
      <c r="L1602" s="486"/>
      <c r="M1602" s="486">
        <f t="shared" ref="M1602:M1603" si="129">I1602</f>
        <v>-499332.0083333333</v>
      </c>
      <c r="N1602" s="1153">
        <f t="shared" si="123"/>
        <v>-499332.0083333333</v>
      </c>
      <c r="O1602" s="1153">
        <f t="shared" si="124"/>
        <v>0</v>
      </c>
    </row>
    <row r="1603" spans="1:15" s="13" customFormat="1" outlineLevel="1">
      <c r="A1603" s="400">
        <v>1596</v>
      </c>
      <c r="B1603" s="397">
        <v>22840132</v>
      </c>
      <c r="C1603" s="109" t="s">
        <v>2505</v>
      </c>
      <c r="D1603" s="969">
        <f>+[5]BS!Q1603</f>
        <v>-100000</v>
      </c>
      <c r="E1603" s="109"/>
      <c r="F1603" s="486"/>
      <c r="G1603" s="486"/>
      <c r="H1603" s="486"/>
      <c r="I1603" s="486">
        <f t="shared" si="128"/>
        <v>-100000</v>
      </c>
      <c r="J1603" s="109"/>
      <c r="K1603" s="486"/>
      <c r="L1603" s="486"/>
      <c r="M1603" s="486">
        <f t="shared" si="129"/>
        <v>-100000</v>
      </c>
      <c r="N1603" s="1153">
        <f t="shared" si="123"/>
        <v>-100000</v>
      </c>
      <c r="O1603" s="1153">
        <f t="shared" si="124"/>
        <v>0</v>
      </c>
    </row>
    <row r="1604" spans="1:15" s="13" customFormat="1" outlineLevel="1">
      <c r="A1604" s="400">
        <v>1597</v>
      </c>
      <c r="B1604" s="397">
        <v>22840141</v>
      </c>
      <c r="C1604" s="109" t="s">
        <v>3523</v>
      </c>
      <c r="D1604" s="969">
        <f>+[5]BS!Q1604</f>
        <v>0</v>
      </c>
      <c r="E1604" s="109"/>
      <c r="F1604" s="486"/>
      <c r="G1604" s="486"/>
      <c r="H1604" s="486"/>
      <c r="I1604" s="486">
        <f t="shared" si="128"/>
        <v>0</v>
      </c>
      <c r="J1604" s="109"/>
      <c r="K1604" s="486"/>
      <c r="L1604" s="486"/>
      <c r="M1604" s="486"/>
      <c r="N1604" s="1153">
        <f t="shared" si="123"/>
        <v>0</v>
      </c>
      <c r="O1604" s="1153">
        <f t="shared" si="124"/>
        <v>0</v>
      </c>
    </row>
    <row r="1605" spans="1:15" s="13" customFormat="1" outlineLevel="1">
      <c r="A1605" s="400">
        <v>1598</v>
      </c>
      <c r="B1605" s="397">
        <v>22840151</v>
      </c>
      <c r="C1605" s="109" t="s">
        <v>346</v>
      </c>
      <c r="D1605" s="969">
        <f>+[5]BS!Q1605</f>
        <v>0</v>
      </c>
      <c r="E1605" s="109"/>
      <c r="F1605" s="486"/>
      <c r="G1605" s="486"/>
      <c r="H1605" s="486"/>
      <c r="I1605" s="486">
        <f t="shared" si="128"/>
        <v>0</v>
      </c>
      <c r="J1605" s="109"/>
      <c r="K1605" s="486"/>
      <c r="L1605" s="486"/>
      <c r="M1605" s="486"/>
      <c r="N1605" s="1153">
        <f t="shared" si="123"/>
        <v>0</v>
      </c>
      <c r="O1605" s="1153">
        <f t="shared" si="124"/>
        <v>0</v>
      </c>
    </row>
    <row r="1606" spans="1:15" s="13" customFormat="1" outlineLevel="1">
      <c r="A1606" s="400">
        <v>1599</v>
      </c>
      <c r="B1606" s="321">
        <v>22840161</v>
      </c>
      <c r="C1606" s="109" t="s">
        <v>3524</v>
      </c>
      <c r="D1606" s="969">
        <f>+[5]BS!Q1606</f>
        <v>-344122.77249999996</v>
      </c>
      <c r="E1606" s="109"/>
      <c r="F1606" s="486"/>
      <c r="G1606" s="486"/>
      <c r="H1606" s="486"/>
      <c r="I1606" s="486">
        <f t="shared" si="128"/>
        <v>-344122.77249999996</v>
      </c>
      <c r="J1606" s="109"/>
      <c r="K1606" s="486"/>
      <c r="L1606" s="486"/>
      <c r="M1606" s="486">
        <f>I1606</f>
        <v>-344122.77249999996</v>
      </c>
      <c r="N1606" s="1153">
        <f t="shared" si="123"/>
        <v>-344122.77249999996</v>
      </c>
      <c r="O1606" s="1153">
        <f t="shared" si="124"/>
        <v>0</v>
      </c>
    </row>
    <row r="1607" spans="1:15" s="13" customFormat="1" outlineLevel="1">
      <c r="A1607" s="400">
        <v>1600</v>
      </c>
      <c r="B1607" s="321">
        <v>22840162</v>
      </c>
      <c r="C1607" s="109" t="s">
        <v>3085</v>
      </c>
      <c r="D1607" s="969">
        <f>+[5]BS!Q1607</f>
        <v>-117011.78916666663</v>
      </c>
      <c r="E1607" s="109"/>
      <c r="F1607" s="486"/>
      <c r="G1607" s="486"/>
      <c r="H1607" s="486"/>
      <c r="I1607" s="486">
        <f t="shared" si="128"/>
        <v>-117011.78916666663</v>
      </c>
      <c r="J1607" s="109"/>
      <c r="K1607" s="486"/>
      <c r="L1607" s="486"/>
      <c r="M1607" s="486">
        <f>I1607</f>
        <v>-117011.78916666663</v>
      </c>
      <c r="N1607" s="1153">
        <f t="shared" si="123"/>
        <v>-117011.78916666663</v>
      </c>
      <c r="O1607" s="1153">
        <f t="shared" si="124"/>
        <v>0</v>
      </c>
    </row>
    <row r="1608" spans="1:15" s="13" customFormat="1" outlineLevel="1">
      <c r="A1608" s="400">
        <v>1601</v>
      </c>
      <c r="B1608" s="321">
        <v>22840171</v>
      </c>
      <c r="C1608" s="109" t="s">
        <v>3525</v>
      </c>
      <c r="D1608" s="969">
        <f>+[5]BS!Q1608</f>
        <v>-50000</v>
      </c>
      <c r="E1608" s="109"/>
      <c r="F1608" s="486"/>
      <c r="G1608" s="486">
        <f>+D1608</f>
        <v>-50000</v>
      </c>
      <c r="H1608" s="486"/>
      <c r="I1608" s="486"/>
      <c r="J1608" s="109"/>
      <c r="K1608" s="486"/>
      <c r="L1608" s="486"/>
      <c r="M1608" s="486"/>
      <c r="N1608" s="1153">
        <f t="shared" si="123"/>
        <v>0</v>
      </c>
      <c r="O1608" s="1153">
        <f t="shared" si="124"/>
        <v>0</v>
      </c>
    </row>
    <row r="1609" spans="1:15" s="13" customFormat="1" outlineLevel="1">
      <c r="A1609" s="400">
        <v>1602</v>
      </c>
      <c r="B1609" s="321">
        <v>22840181</v>
      </c>
      <c r="C1609" s="109" t="s">
        <v>3526</v>
      </c>
      <c r="D1609" s="969">
        <f>+[5]BS!Q1609</f>
        <v>-2888713.7208333332</v>
      </c>
      <c r="E1609" s="109"/>
      <c r="F1609" s="486"/>
      <c r="G1609" s="486"/>
      <c r="H1609" s="486"/>
      <c r="I1609" s="486">
        <f t="shared" ref="I1609:I1626" si="130">+D1609</f>
        <v>-2888713.7208333332</v>
      </c>
      <c r="J1609" s="109"/>
      <c r="K1609" s="486"/>
      <c r="L1609" s="486"/>
      <c r="M1609" s="486">
        <f>I1609</f>
        <v>-2888713.7208333332</v>
      </c>
      <c r="N1609" s="1153">
        <f t="shared" ref="N1609:N1672" si="131">SUM(K1609:M1609)</f>
        <v>-2888713.7208333332</v>
      </c>
      <c r="O1609" s="1153">
        <f t="shared" ref="O1609:O1672" si="132">N1609-I1609</f>
        <v>0</v>
      </c>
    </row>
    <row r="1610" spans="1:15" s="13" customFormat="1" outlineLevel="1">
      <c r="A1610" s="400">
        <v>1603</v>
      </c>
      <c r="B1610" s="321">
        <v>22840191</v>
      </c>
      <c r="C1610" s="109" t="s">
        <v>3527</v>
      </c>
      <c r="D1610" s="969">
        <f>+[5]BS!Q1610</f>
        <v>-250000</v>
      </c>
      <c r="E1610" s="109"/>
      <c r="F1610" s="486"/>
      <c r="G1610" s="486"/>
      <c r="H1610" s="486"/>
      <c r="I1610" s="486">
        <f t="shared" si="130"/>
        <v>-250000</v>
      </c>
      <c r="J1610" s="109"/>
      <c r="K1610" s="486"/>
      <c r="L1610" s="486"/>
      <c r="M1610" s="486">
        <f>I1610</f>
        <v>-250000</v>
      </c>
      <c r="N1610" s="1153">
        <f t="shared" si="131"/>
        <v>-250000</v>
      </c>
      <c r="O1610" s="1153">
        <f t="shared" si="132"/>
        <v>0</v>
      </c>
    </row>
    <row r="1611" spans="1:15" s="13" customFormat="1" outlineLevel="1">
      <c r="A1611" s="400">
        <v>1604</v>
      </c>
      <c r="B1611" s="321">
        <v>22840201</v>
      </c>
      <c r="C1611" s="109" t="s">
        <v>3528</v>
      </c>
      <c r="D1611" s="969">
        <f>+[5]BS!Q1611</f>
        <v>0</v>
      </c>
      <c r="E1611" s="109"/>
      <c r="F1611" s="486"/>
      <c r="G1611" s="486"/>
      <c r="H1611" s="486"/>
      <c r="I1611" s="486">
        <f t="shared" si="130"/>
        <v>0</v>
      </c>
      <c r="J1611" s="109"/>
      <c r="K1611" s="486"/>
      <c r="L1611" s="486"/>
      <c r="M1611" s="486"/>
      <c r="N1611" s="1153">
        <f t="shared" si="131"/>
        <v>0</v>
      </c>
      <c r="O1611" s="1153">
        <f t="shared" si="132"/>
        <v>0</v>
      </c>
    </row>
    <row r="1612" spans="1:15" s="13" customFormat="1" outlineLevel="1">
      <c r="A1612" s="400">
        <v>1605</v>
      </c>
      <c r="B1612" s="397">
        <v>22840211</v>
      </c>
      <c r="C1612" s="109" t="s">
        <v>3529</v>
      </c>
      <c r="D1612" s="969">
        <f>+[5]BS!Q1612</f>
        <v>0</v>
      </c>
      <c r="E1612" s="109"/>
      <c r="F1612" s="486"/>
      <c r="G1612" s="486"/>
      <c r="H1612" s="486"/>
      <c r="I1612" s="486">
        <f t="shared" si="130"/>
        <v>0</v>
      </c>
      <c r="J1612" s="109"/>
      <c r="K1612" s="486"/>
      <c r="L1612" s="486"/>
      <c r="M1612" s="486"/>
      <c r="N1612" s="1153">
        <f t="shared" si="131"/>
        <v>0</v>
      </c>
      <c r="O1612" s="1153">
        <f t="shared" si="132"/>
        <v>0</v>
      </c>
    </row>
    <row r="1613" spans="1:15" s="13" customFormat="1" outlineLevel="1">
      <c r="A1613" s="400">
        <v>1606</v>
      </c>
      <c r="B1613" s="397">
        <v>22840221</v>
      </c>
      <c r="C1613" s="109" t="s">
        <v>3530</v>
      </c>
      <c r="D1613" s="969">
        <f>+[5]BS!Q1613</f>
        <v>-449095.91166666668</v>
      </c>
      <c r="E1613" s="109"/>
      <c r="F1613" s="486"/>
      <c r="G1613" s="486"/>
      <c r="H1613" s="486"/>
      <c r="I1613" s="486">
        <f t="shared" si="130"/>
        <v>-449095.91166666668</v>
      </c>
      <c r="J1613" s="109"/>
      <c r="K1613" s="486"/>
      <c r="L1613" s="486"/>
      <c r="M1613" s="486">
        <f>I1613</f>
        <v>-449095.91166666668</v>
      </c>
      <c r="N1613" s="1153">
        <f t="shared" si="131"/>
        <v>-449095.91166666668</v>
      </c>
      <c r="O1613" s="1153">
        <f t="shared" si="132"/>
        <v>0</v>
      </c>
    </row>
    <row r="1614" spans="1:15" s="13" customFormat="1" outlineLevel="1">
      <c r="A1614" s="400">
        <v>1607</v>
      </c>
      <c r="B1614" s="321">
        <v>22840231</v>
      </c>
      <c r="C1614" s="109" t="s">
        <v>3531</v>
      </c>
      <c r="D1614" s="969">
        <f>+[5]BS!Q1614</f>
        <v>-75000</v>
      </c>
      <c r="E1614" s="109"/>
      <c r="F1614" s="486"/>
      <c r="G1614" s="486"/>
      <c r="H1614" s="486"/>
      <c r="I1614" s="486">
        <f t="shared" si="130"/>
        <v>-75000</v>
      </c>
      <c r="J1614" s="109"/>
      <c r="K1614" s="486"/>
      <c r="L1614" s="486"/>
      <c r="M1614" s="486">
        <f>I1614</f>
        <v>-75000</v>
      </c>
      <c r="N1614" s="1153">
        <f t="shared" si="131"/>
        <v>-75000</v>
      </c>
      <c r="O1614" s="1153">
        <f t="shared" si="132"/>
        <v>0</v>
      </c>
    </row>
    <row r="1615" spans="1:15" s="13" customFormat="1" outlineLevel="1">
      <c r="A1615" s="400">
        <v>1608</v>
      </c>
      <c r="B1615" s="321">
        <v>22840241</v>
      </c>
      <c r="C1615" s="109" t="s">
        <v>3532</v>
      </c>
      <c r="D1615" s="969">
        <f>+[5]BS!Q1615</f>
        <v>0</v>
      </c>
      <c r="E1615" s="109"/>
      <c r="F1615" s="486"/>
      <c r="G1615" s="486"/>
      <c r="H1615" s="486"/>
      <c r="I1615" s="486">
        <f t="shared" si="130"/>
        <v>0</v>
      </c>
      <c r="J1615" s="109"/>
      <c r="K1615" s="486"/>
      <c r="L1615" s="486"/>
      <c r="M1615" s="486"/>
      <c r="N1615" s="1153">
        <f t="shared" si="131"/>
        <v>0</v>
      </c>
      <c r="O1615" s="1153">
        <f t="shared" si="132"/>
        <v>0</v>
      </c>
    </row>
    <row r="1616" spans="1:15" s="13" customFormat="1" outlineLevel="1">
      <c r="A1616" s="400">
        <v>1609</v>
      </c>
      <c r="B1616" s="397">
        <v>22840251</v>
      </c>
      <c r="C1616" s="109" t="s">
        <v>983</v>
      </c>
      <c r="D1616" s="969">
        <f>+[5]BS!Q1616</f>
        <v>-9677701.25</v>
      </c>
      <c r="E1616" s="109"/>
      <c r="F1616" s="486"/>
      <c r="G1616" s="486"/>
      <c r="H1616" s="486"/>
      <c r="I1616" s="486">
        <f t="shared" si="130"/>
        <v>-9677701.25</v>
      </c>
      <c r="J1616" s="109"/>
      <c r="K1616" s="486"/>
      <c r="L1616" s="486"/>
      <c r="M1616" s="486">
        <f>I1616</f>
        <v>-9677701.25</v>
      </c>
      <c r="N1616" s="1153">
        <f t="shared" si="131"/>
        <v>-9677701.25</v>
      </c>
      <c r="O1616" s="1153">
        <f t="shared" si="132"/>
        <v>0</v>
      </c>
    </row>
    <row r="1617" spans="1:15" s="13" customFormat="1" outlineLevel="1">
      <c r="A1617" s="400">
        <v>1610</v>
      </c>
      <c r="B1617" s="397">
        <v>22840261</v>
      </c>
      <c r="C1617" s="109" t="s">
        <v>3533</v>
      </c>
      <c r="D1617" s="969">
        <f>+[5]BS!Q1617</f>
        <v>0</v>
      </c>
      <c r="E1617" s="109"/>
      <c r="F1617" s="486"/>
      <c r="G1617" s="486"/>
      <c r="H1617" s="486"/>
      <c r="I1617" s="486">
        <f t="shared" si="130"/>
        <v>0</v>
      </c>
      <c r="J1617" s="109"/>
      <c r="K1617" s="486"/>
      <c r="L1617" s="486"/>
      <c r="M1617" s="486"/>
      <c r="N1617" s="1153">
        <f t="shared" si="131"/>
        <v>0</v>
      </c>
      <c r="O1617" s="1153">
        <f t="shared" si="132"/>
        <v>0</v>
      </c>
    </row>
    <row r="1618" spans="1:15" s="13" customFormat="1" outlineLevel="1">
      <c r="A1618" s="400">
        <v>1611</v>
      </c>
      <c r="B1618" s="397">
        <v>22840281</v>
      </c>
      <c r="C1618" s="109" t="s">
        <v>3534</v>
      </c>
      <c r="D1618" s="969">
        <f>+[5]BS!Q1618</f>
        <v>-50000</v>
      </c>
      <c r="E1618" s="109"/>
      <c r="F1618" s="486"/>
      <c r="G1618" s="486"/>
      <c r="H1618" s="486"/>
      <c r="I1618" s="486">
        <f t="shared" si="130"/>
        <v>-50000</v>
      </c>
      <c r="J1618" s="109"/>
      <c r="K1618" s="486"/>
      <c r="L1618" s="486"/>
      <c r="M1618" s="486">
        <f>I1618</f>
        <v>-50000</v>
      </c>
      <c r="N1618" s="1153">
        <f t="shared" si="131"/>
        <v>-50000</v>
      </c>
      <c r="O1618" s="1153">
        <f t="shared" si="132"/>
        <v>0</v>
      </c>
    </row>
    <row r="1619" spans="1:15" s="13" customFormat="1" outlineLevel="1">
      <c r="A1619" s="400">
        <v>1612</v>
      </c>
      <c r="B1619" s="397">
        <v>22840291</v>
      </c>
      <c r="C1619" s="109" t="s">
        <v>2348</v>
      </c>
      <c r="D1619" s="969">
        <f>+[5]BS!Q1619</f>
        <v>0</v>
      </c>
      <c r="E1619" s="109"/>
      <c r="F1619" s="486"/>
      <c r="G1619" s="486"/>
      <c r="H1619" s="486"/>
      <c r="I1619" s="486">
        <f t="shared" si="130"/>
        <v>0</v>
      </c>
      <c r="J1619" s="109"/>
      <c r="K1619" s="486"/>
      <c r="L1619" s="486"/>
      <c r="M1619" s="486"/>
      <c r="N1619" s="1153">
        <f t="shared" si="131"/>
        <v>0</v>
      </c>
      <c r="O1619" s="1153">
        <f t="shared" si="132"/>
        <v>0</v>
      </c>
    </row>
    <row r="1620" spans="1:15" s="13" customFormat="1" outlineLevel="1">
      <c r="A1620" s="400">
        <v>1613</v>
      </c>
      <c r="B1620" s="397">
        <v>22840301</v>
      </c>
      <c r="C1620" s="109" t="s">
        <v>2470</v>
      </c>
      <c r="D1620" s="969">
        <f>+[5]BS!Q1620</f>
        <v>-113235.72625000001</v>
      </c>
      <c r="E1620" s="109"/>
      <c r="F1620" s="486"/>
      <c r="G1620" s="486"/>
      <c r="H1620" s="486"/>
      <c r="I1620" s="486">
        <f t="shared" si="130"/>
        <v>-113235.72625000001</v>
      </c>
      <c r="J1620" s="109"/>
      <c r="K1620" s="486"/>
      <c r="L1620" s="486"/>
      <c r="M1620" s="486">
        <f>I1620</f>
        <v>-113235.72625000001</v>
      </c>
      <c r="N1620" s="1153">
        <f t="shared" si="131"/>
        <v>-113235.72625000001</v>
      </c>
      <c r="O1620" s="1153">
        <f t="shared" si="132"/>
        <v>0</v>
      </c>
    </row>
    <row r="1621" spans="1:15" s="13" customFormat="1" outlineLevel="1">
      <c r="A1621" s="400">
        <v>1614</v>
      </c>
      <c r="B1621" s="397">
        <v>22840311</v>
      </c>
      <c r="C1621" s="109" t="s">
        <v>2471</v>
      </c>
      <c r="D1621" s="969">
        <f>+[5]BS!Q1621</f>
        <v>-95855.052083333328</v>
      </c>
      <c r="E1621" s="109"/>
      <c r="F1621" s="486"/>
      <c r="G1621" s="486"/>
      <c r="H1621" s="486"/>
      <c r="I1621" s="486">
        <f t="shared" si="130"/>
        <v>-95855.052083333328</v>
      </c>
      <c r="J1621" s="109"/>
      <c r="K1621" s="486"/>
      <c r="L1621" s="486"/>
      <c r="M1621" s="486">
        <f t="shared" ref="M1621:M1622" si="133">I1621</f>
        <v>-95855.052083333328</v>
      </c>
      <c r="N1621" s="1153">
        <f t="shared" si="131"/>
        <v>-95855.052083333328</v>
      </c>
      <c r="O1621" s="1153">
        <f t="shared" si="132"/>
        <v>0</v>
      </c>
    </row>
    <row r="1622" spans="1:15" s="13" customFormat="1" outlineLevel="1">
      <c r="A1622" s="400">
        <v>1615</v>
      </c>
      <c r="B1622" s="397">
        <v>22840321</v>
      </c>
      <c r="C1622" s="109" t="s">
        <v>2647</v>
      </c>
      <c r="D1622" s="969">
        <f>+[5]BS!Q1622</f>
        <v>-130854094.79166667</v>
      </c>
      <c r="E1622" s="109"/>
      <c r="F1622" s="486"/>
      <c r="G1622" s="486"/>
      <c r="H1622" s="486"/>
      <c r="I1622" s="486">
        <f t="shared" si="130"/>
        <v>-130854094.79166667</v>
      </c>
      <c r="J1622" s="109"/>
      <c r="K1622" s="486"/>
      <c r="L1622" s="486"/>
      <c r="M1622" s="486">
        <f t="shared" si="133"/>
        <v>-130854094.79166667</v>
      </c>
      <c r="N1622" s="1153">
        <f t="shared" si="131"/>
        <v>-130854094.79166667</v>
      </c>
      <c r="O1622" s="1153">
        <f t="shared" si="132"/>
        <v>0</v>
      </c>
    </row>
    <row r="1623" spans="1:15" s="13" customFormat="1" outlineLevel="1">
      <c r="A1623" s="400">
        <v>1616</v>
      </c>
      <c r="B1623" s="397">
        <v>22840331</v>
      </c>
      <c r="C1623" s="109" t="s">
        <v>3089</v>
      </c>
      <c r="D1623" s="969">
        <f>+[5]BS!Q1623</f>
        <v>-75091620</v>
      </c>
      <c r="E1623" s="109"/>
      <c r="F1623" s="486"/>
      <c r="G1623" s="486"/>
      <c r="H1623" s="486"/>
      <c r="I1623" s="486">
        <f t="shared" si="130"/>
        <v>-75091620</v>
      </c>
      <c r="J1623" s="109"/>
      <c r="K1623" s="486">
        <f>I1623</f>
        <v>-75091620</v>
      </c>
      <c r="L1623" s="486"/>
      <c r="M1623" s="486"/>
      <c r="N1623" s="1153">
        <f t="shared" si="131"/>
        <v>-75091620</v>
      </c>
      <c r="O1623" s="1153">
        <f t="shared" si="132"/>
        <v>0</v>
      </c>
    </row>
    <row r="1624" spans="1:15" s="13" customFormat="1" outlineLevel="1">
      <c r="A1624" s="400">
        <v>1617</v>
      </c>
      <c r="B1624" s="397">
        <v>22840332</v>
      </c>
      <c r="C1624" s="109" t="s">
        <v>2512</v>
      </c>
      <c r="D1624" s="969">
        <f>+[5]BS!Q1624</f>
        <v>-21800608.924583331</v>
      </c>
      <c r="E1624" s="109"/>
      <c r="F1624" s="486"/>
      <c r="G1624" s="486"/>
      <c r="H1624" s="486"/>
      <c r="I1624" s="486">
        <f t="shared" si="130"/>
        <v>-21800608.924583331</v>
      </c>
      <c r="J1624" s="109"/>
      <c r="K1624" s="486"/>
      <c r="L1624" s="486"/>
      <c r="M1624" s="486">
        <f>I1624</f>
        <v>-21800608.924583331</v>
      </c>
      <c r="N1624" s="1153">
        <f t="shared" si="131"/>
        <v>-21800608.924583331</v>
      </c>
      <c r="O1624" s="1153">
        <f t="shared" si="132"/>
        <v>0</v>
      </c>
    </row>
    <row r="1625" spans="1:15" s="13" customFormat="1" outlineLevel="1">
      <c r="A1625" s="400">
        <v>1618</v>
      </c>
      <c r="B1625" s="397">
        <v>22840341</v>
      </c>
      <c r="C1625" s="109" t="s">
        <v>3053</v>
      </c>
      <c r="D1625" s="969">
        <f>+[5]BS!Q1625</f>
        <v>-26467879</v>
      </c>
      <c r="E1625" s="109"/>
      <c r="F1625" s="486"/>
      <c r="G1625" s="486"/>
      <c r="H1625" s="486"/>
      <c r="I1625" s="486">
        <f t="shared" si="130"/>
        <v>-26467879</v>
      </c>
      <c r="J1625" s="109"/>
      <c r="K1625" s="486">
        <f>I1625</f>
        <v>-26467879</v>
      </c>
      <c r="L1625" s="486"/>
      <c r="M1625" s="486"/>
      <c r="N1625" s="1153">
        <f t="shared" si="131"/>
        <v>-26467879</v>
      </c>
      <c r="O1625" s="1153">
        <f t="shared" si="132"/>
        <v>0</v>
      </c>
    </row>
    <row r="1626" spans="1:15" s="13" customFormat="1" outlineLevel="1">
      <c r="A1626" s="400">
        <v>1619</v>
      </c>
      <c r="B1626" s="397">
        <v>22840351</v>
      </c>
      <c r="C1626" s="109" t="s">
        <v>3497</v>
      </c>
      <c r="D1626" s="969">
        <f>+[5]BS!Q1626</f>
        <v>-251146.71875</v>
      </c>
      <c r="E1626" s="109"/>
      <c r="F1626" s="486"/>
      <c r="G1626" s="486"/>
      <c r="H1626" s="486"/>
      <c r="I1626" s="486">
        <f t="shared" si="130"/>
        <v>-251146.71875</v>
      </c>
      <c r="J1626" s="109"/>
      <c r="K1626" s="486"/>
      <c r="L1626" s="486"/>
      <c r="M1626" s="486">
        <f>I1626</f>
        <v>-251146.71875</v>
      </c>
      <c r="N1626" s="1153">
        <f t="shared" si="131"/>
        <v>-251146.71875</v>
      </c>
      <c r="O1626" s="1153">
        <f t="shared" si="132"/>
        <v>0</v>
      </c>
    </row>
    <row r="1627" spans="1:15" s="13" customFormat="1" outlineLevel="1">
      <c r="A1627" s="400">
        <v>1620</v>
      </c>
      <c r="B1627" s="971">
        <v>22840411</v>
      </c>
      <c r="C1627" s="972" t="s">
        <v>310</v>
      </c>
      <c r="D1627" s="969">
        <f>+[5]BS!Q1627</f>
        <v>0</v>
      </c>
      <c r="E1627" s="109"/>
      <c r="F1627" s="486"/>
      <c r="G1627" s="486"/>
      <c r="H1627" s="486"/>
      <c r="I1627" s="486"/>
      <c r="J1627" s="109"/>
      <c r="K1627" s="486"/>
      <c r="L1627" s="486"/>
      <c r="M1627" s="486"/>
      <c r="N1627" s="1153">
        <f t="shared" si="131"/>
        <v>0</v>
      </c>
      <c r="O1627" s="1153">
        <f t="shared" si="132"/>
        <v>0</v>
      </c>
    </row>
    <row r="1628" spans="1:15" s="13" customFormat="1" outlineLevel="1">
      <c r="A1628" s="400">
        <v>1621</v>
      </c>
      <c r="B1628" s="397">
        <v>22841001</v>
      </c>
      <c r="C1628" s="109" t="s">
        <v>1877</v>
      </c>
      <c r="D1628" s="969">
        <f>+[5]BS!Q1628</f>
        <v>-4610484.0799999991</v>
      </c>
      <c r="E1628" s="109"/>
      <c r="F1628" s="486"/>
      <c r="G1628" s="486">
        <f>+D1628</f>
        <v>-4610484.0799999991</v>
      </c>
      <c r="H1628" s="486"/>
      <c r="I1628" s="486"/>
      <c r="J1628" s="109"/>
      <c r="K1628" s="486"/>
      <c r="L1628" s="486"/>
      <c r="M1628" s="486"/>
      <c r="N1628" s="1153">
        <f t="shared" si="131"/>
        <v>0</v>
      </c>
      <c r="O1628" s="1153">
        <f t="shared" si="132"/>
        <v>0</v>
      </c>
    </row>
    <row r="1629" spans="1:15" s="13" customFormat="1" outlineLevel="1">
      <c r="A1629" s="400">
        <v>1622</v>
      </c>
      <c r="B1629" s="397">
        <v>22900001</v>
      </c>
      <c r="C1629" s="109" t="s">
        <v>2574</v>
      </c>
      <c r="D1629" s="969">
        <f>+[5]BS!Q1629</f>
        <v>0</v>
      </c>
      <c r="E1629" s="109"/>
      <c r="F1629" s="486"/>
      <c r="G1629" s="486"/>
      <c r="H1629" s="486"/>
      <c r="I1629" s="486"/>
      <c r="J1629" s="109"/>
      <c r="K1629" s="486"/>
      <c r="L1629" s="486"/>
      <c r="M1629" s="486"/>
      <c r="N1629" s="1153">
        <f t="shared" si="131"/>
        <v>0</v>
      </c>
      <c r="O1629" s="1153">
        <f t="shared" si="132"/>
        <v>0</v>
      </c>
    </row>
    <row r="1630" spans="1:15" s="13" customFormat="1" outlineLevel="1">
      <c r="A1630" s="400">
        <v>1623</v>
      </c>
      <c r="B1630" s="397">
        <v>23001001</v>
      </c>
      <c r="C1630" s="109" t="s">
        <v>628</v>
      </c>
      <c r="D1630" s="969">
        <f>+[5]BS!Q1630</f>
        <v>0</v>
      </c>
      <c r="E1630" s="109"/>
      <c r="F1630" s="486"/>
      <c r="G1630" s="486"/>
      <c r="H1630" s="486"/>
      <c r="I1630" s="486"/>
      <c r="J1630" s="109"/>
      <c r="K1630" s="486"/>
      <c r="L1630" s="486"/>
      <c r="M1630" s="486"/>
      <c r="N1630" s="1153">
        <f t="shared" si="131"/>
        <v>0</v>
      </c>
      <c r="O1630" s="1153">
        <f t="shared" si="132"/>
        <v>0</v>
      </c>
    </row>
    <row r="1631" spans="1:15" s="13" customFormat="1" outlineLevel="1">
      <c r="A1631" s="400">
        <v>1624</v>
      </c>
      <c r="B1631" s="397">
        <v>23001011</v>
      </c>
      <c r="C1631" s="109" t="s">
        <v>835</v>
      </c>
      <c r="D1631" s="969">
        <f>+[5]BS!Q1631</f>
        <v>0</v>
      </c>
      <c r="E1631" s="109"/>
      <c r="F1631" s="486"/>
      <c r="G1631" s="486"/>
      <c r="H1631" s="486"/>
      <c r="I1631" s="486"/>
      <c r="J1631" s="109"/>
      <c r="K1631" s="486"/>
      <c r="L1631" s="486"/>
      <c r="M1631" s="486"/>
      <c r="N1631" s="1153">
        <f t="shared" si="131"/>
        <v>0</v>
      </c>
      <c r="O1631" s="1153">
        <f t="shared" si="132"/>
        <v>0</v>
      </c>
    </row>
    <row r="1632" spans="1:15" s="13" customFormat="1" outlineLevel="1">
      <c r="A1632" s="400">
        <v>1625</v>
      </c>
      <c r="B1632" s="397">
        <v>23001013</v>
      </c>
      <c r="C1632" s="109" t="s">
        <v>1821</v>
      </c>
      <c r="D1632" s="969">
        <f>+[5]BS!Q1632</f>
        <v>0</v>
      </c>
      <c r="E1632" s="109"/>
      <c r="F1632" s="486"/>
      <c r="G1632" s="486"/>
      <c r="H1632" s="486"/>
      <c r="I1632" s="486"/>
      <c r="J1632" s="109"/>
      <c r="K1632" s="486"/>
      <c r="L1632" s="486"/>
      <c r="M1632" s="486"/>
      <c r="N1632" s="1153">
        <f t="shared" si="131"/>
        <v>0</v>
      </c>
      <c r="O1632" s="1153">
        <f t="shared" si="132"/>
        <v>0</v>
      </c>
    </row>
    <row r="1633" spans="1:15" s="13" customFormat="1" outlineLevel="1">
      <c r="A1633" s="400">
        <v>1626</v>
      </c>
      <c r="B1633" s="397" t="s">
        <v>1783</v>
      </c>
      <c r="C1633" s="109" t="s">
        <v>1821</v>
      </c>
      <c r="D1633" s="969">
        <f>+[5]BS!Q1633</f>
        <v>0</v>
      </c>
      <c r="E1633" s="109"/>
      <c r="F1633" s="486"/>
      <c r="G1633" s="486"/>
      <c r="H1633" s="486"/>
      <c r="I1633" s="486"/>
      <c r="J1633" s="109"/>
      <c r="K1633" s="486"/>
      <c r="L1633" s="486"/>
      <c r="M1633" s="486"/>
      <c r="N1633" s="1153">
        <f t="shared" si="131"/>
        <v>0</v>
      </c>
      <c r="O1633" s="1153">
        <f t="shared" si="132"/>
        <v>0</v>
      </c>
    </row>
    <row r="1634" spans="1:15" s="13" customFormat="1" outlineLevel="1">
      <c r="A1634" s="400">
        <v>1627</v>
      </c>
      <c r="B1634" s="397">
        <v>23001021</v>
      </c>
      <c r="C1634" s="109" t="s">
        <v>29</v>
      </c>
      <c r="D1634" s="969">
        <f>+[5]BS!Q1634</f>
        <v>-19091254.050416667</v>
      </c>
      <c r="E1634" s="109"/>
      <c r="F1634" s="486"/>
      <c r="G1634" s="486"/>
      <c r="H1634" s="486"/>
      <c r="I1634" s="486">
        <f t="shared" ref="I1634:I1671" si="134">+D1634</f>
        <v>-19091254.050416667</v>
      </c>
      <c r="J1634" s="109"/>
      <c r="K1634" s="486">
        <f>I1634</f>
        <v>-19091254.050416667</v>
      </c>
      <c r="L1634" s="486"/>
      <c r="M1634" s="486"/>
      <c r="N1634" s="1153">
        <f t="shared" si="131"/>
        <v>-19091254.050416667</v>
      </c>
      <c r="O1634" s="1153">
        <f t="shared" si="132"/>
        <v>0</v>
      </c>
    </row>
    <row r="1635" spans="1:15" s="13" customFormat="1" outlineLevel="1">
      <c r="A1635" s="400">
        <v>1628</v>
      </c>
      <c r="B1635" s="397">
        <v>23001023</v>
      </c>
      <c r="C1635" s="109" t="s">
        <v>1008</v>
      </c>
      <c r="D1635" s="969">
        <f>+[5]BS!Q1635</f>
        <v>0</v>
      </c>
      <c r="E1635" s="109"/>
      <c r="F1635" s="486"/>
      <c r="G1635" s="486"/>
      <c r="H1635" s="486"/>
      <c r="I1635" s="486">
        <f t="shared" si="134"/>
        <v>0</v>
      </c>
      <c r="J1635" s="109"/>
      <c r="K1635" s="486"/>
      <c r="L1635" s="486"/>
      <c r="M1635" s="486"/>
      <c r="N1635" s="1153">
        <f t="shared" si="131"/>
        <v>0</v>
      </c>
      <c r="O1635" s="1153">
        <f t="shared" si="132"/>
        <v>0</v>
      </c>
    </row>
    <row r="1636" spans="1:15" s="13" customFormat="1" outlineLevel="1">
      <c r="A1636" s="400">
        <v>1629</v>
      </c>
      <c r="B1636" s="397">
        <v>23001031</v>
      </c>
      <c r="C1636" s="109" t="s">
        <v>1167</v>
      </c>
      <c r="D1636" s="969">
        <f>+[5]BS!Q1636</f>
        <v>-19475859.264583334</v>
      </c>
      <c r="E1636" s="109"/>
      <c r="F1636" s="486"/>
      <c r="G1636" s="486"/>
      <c r="H1636" s="486"/>
      <c r="I1636" s="486">
        <f t="shared" si="134"/>
        <v>-19475859.264583334</v>
      </c>
      <c r="J1636" s="109"/>
      <c r="K1636" s="486">
        <f>I1636</f>
        <v>-19475859.264583334</v>
      </c>
      <c r="L1636" s="486"/>
      <c r="M1636" s="486"/>
      <c r="N1636" s="1153">
        <f t="shared" si="131"/>
        <v>-19475859.264583334</v>
      </c>
      <c r="O1636" s="1153">
        <f t="shared" si="132"/>
        <v>0</v>
      </c>
    </row>
    <row r="1637" spans="1:15" s="13" customFormat="1" outlineLevel="1">
      <c r="A1637" s="400">
        <v>1630</v>
      </c>
      <c r="B1637" s="397">
        <v>23001041</v>
      </c>
      <c r="C1637" s="109" t="s">
        <v>385</v>
      </c>
      <c r="D1637" s="969">
        <f>+[5]BS!Q1637</f>
        <v>-7829614.4329166664</v>
      </c>
      <c r="E1637" s="109"/>
      <c r="F1637" s="486"/>
      <c r="G1637" s="486"/>
      <c r="H1637" s="486"/>
      <c r="I1637" s="486">
        <f t="shared" si="134"/>
        <v>-7829614.4329166664</v>
      </c>
      <c r="J1637" s="109"/>
      <c r="K1637" s="486">
        <f>I1637</f>
        <v>-7829614.4329166664</v>
      </c>
      <c r="L1637" s="486"/>
      <c r="M1637" s="486"/>
      <c r="N1637" s="1153">
        <f t="shared" si="131"/>
        <v>-7829614.4329166664</v>
      </c>
      <c r="O1637" s="1153">
        <f t="shared" si="132"/>
        <v>0</v>
      </c>
    </row>
    <row r="1638" spans="1:15" s="13" customFormat="1" outlineLevel="1">
      <c r="A1638" s="400">
        <v>1631</v>
      </c>
      <c r="B1638" s="397" t="s">
        <v>1785</v>
      </c>
      <c r="C1638" s="109" t="s">
        <v>385</v>
      </c>
      <c r="D1638" s="969">
        <f>+[5]BS!Q1638</f>
        <v>0</v>
      </c>
      <c r="E1638" s="109"/>
      <c r="F1638" s="486"/>
      <c r="G1638" s="486"/>
      <c r="H1638" s="486"/>
      <c r="I1638" s="486">
        <f t="shared" si="134"/>
        <v>0</v>
      </c>
      <c r="J1638" s="109"/>
      <c r="K1638" s="486"/>
      <c r="L1638" s="486"/>
      <c r="M1638" s="486"/>
      <c r="N1638" s="1153">
        <f t="shared" si="131"/>
        <v>0</v>
      </c>
      <c r="O1638" s="1153">
        <f t="shared" si="132"/>
        <v>0</v>
      </c>
    </row>
    <row r="1639" spans="1:15" s="13" customFormat="1" outlineLevel="1">
      <c r="A1639" s="400">
        <v>1632</v>
      </c>
      <c r="B1639" s="397">
        <v>23001043</v>
      </c>
      <c r="C1639" s="109" t="s">
        <v>2663</v>
      </c>
      <c r="D1639" s="969">
        <f>+[5]BS!Q1639</f>
        <v>-804979.22666666657</v>
      </c>
      <c r="E1639" s="109"/>
      <c r="F1639" s="486"/>
      <c r="G1639" s="486"/>
      <c r="H1639" s="486"/>
      <c r="I1639" s="486">
        <f t="shared" si="134"/>
        <v>-804979.22666666657</v>
      </c>
      <c r="J1639" s="109"/>
      <c r="K1639" s="486">
        <f>I1639</f>
        <v>-804979.22666666657</v>
      </c>
      <c r="L1639" s="486"/>
      <c r="M1639" s="486"/>
      <c r="N1639" s="1153">
        <f t="shared" si="131"/>
        <v>-804979.22666666657</v>
      </c>
      <c r="O1639" s="1153">
        <f t="shared" si="132"/>
        <v>0</v>
      </c>
    </row>
    <row r="1640" spans="1:15" outlineLevel="1">
      <c r="A1640" s="1004">
        <v>1633</v>
      </c>
      <c r="B1640" s="397">
        <v>23001061</v>
      </c>
      <c r="C1640" s="109" t="s">
        <v>1059</v>
      </c>
      <c r="D1640" s="969">
        <f>+[5]BS!Q1640</f>
        <v>-6160895.7470833324</v>
      </c>
      <c r="E1640" s="15"/>
      <c r="F1640" s="965"/>
      <c r="G1640" s="965"/>
      <c r="H1640" s="965"/>
      <c r="I1640" s="965">
        <f t="shared" si="134"/>
        <v>-6160895.7470833324</v>
      </c>
      <c r="J1640" s="15"/>
      <c r="K1640" s="965">
        <f t="shared" ref="K1640:K1641" si="135">I1640</f>
        <v>-6160895.7470833324</v>
      </c>
      <c r="L1640" s="965"/>
      <c r="M1640" s="965"/>
      <c r="N1640" s="961">
        <f t="shared" si="131"/>
        <v>-6160895.7470833324</v>
      </c>
      <c r="O1640" s="961">
        <f t="shared" si="132"/>
        <v>0</v>
      </c>
    </row>
    <row r="1641" spans="1:15" outlineLevel="1">
      <c r="A1641" s="1004">
        <v>1634</v>
      </c>
      <c r="B1641" s="397">
        <v>23001071</v>
      </c>
      <c r="C1641" s="109" t="s">
        <v>876</v>
      </c>
      <c r="D1641" s="969">
        <f>+[5]BS!Q1641</f>
        <v>-9082009.5095833335</v>
      </c>
      <c r="E1641" s="15"/>
      <c r="F1641" s="965"/>
      <c r="G1641" s="965"/>
      <c r="H1641" s="965"/>
      <c r="I1641" s="965">
        <f t="shared" si="134"/>
        <v>-9082009.5095833335</v>
      </c>
      <c r="J1641" s="15"/>
      <c r="K1641" s="965">
        <f t="shared" si="135"/>
        <v>-9082009.5095833335</v>
      </c>
      <c r="L1641" s="965"/>
      <c r="M1641" s="965"/>
      <c r="N1641" s="961">
        <f t="shared" si="131"/>
        <v>-9082009.5095833335</v>
      </c>
      <c r="O1641" s="961">
        <f t="shared" si="132"/>
        <v>0</v>
      </c>
    </row>
    <row r="1642" spans="1:15" outlineLevel="1">
      <c r="A1642" s="1004">
        <v>1635</v>
      </c>
      <c r="B1642" s="397">
        <v>23001081</v>
      </c>
      <c r="C1642" s="109" t="s">
        <v>1822</v>
      </c>
      <c r="D1642" s="969">
        <f>+[5]BS!Q1642</f>
        <v>0</v>
      </c>
      <c r="E1642" s="15"/>
      <c r="F1642" s="965"/>
      <c r="G1642" s="965"/>
      <c r="H1642" s="965"/>
      <c r="I1642" s="965">
        <f t="shared" si="134"/>
        <v>0</v>
      </c>
      <c r="J1642" s="15"/>
      <c r="K1642" s="965"/>
      <c r="L1642" s="965"/>
      <c r="M1642" s="965"/>
      <c r="N1642" s="961">
        <f t="shared" si="131"/>
        <v>0</v>
      </c>
      <c r="O1642" s="961">
        <f t="shared" si="132"/>
        <v>0</v>
      </c>
    </row>
    <row r="1643" spans="1:15" outlineLevel="1">
      <c r="A1643" s="1004">
        <v>1636</v>
      </c>
      <c r="B1643" s="397">
        <v>23001091</v>
      </c>
      <c r="C1643" s="109" t="s">
        <v>1114</v>
      </c>
      <c r="D1643" s="969">
        <f>+[5]BS!Q1643</f>
        <v>0</v>
      </c>
      <c r="E1643" s="15"/>
      <c r="F1643" s="965"/>
      <c r="G1643" s="965"/>
      <c r="H1643" s="965"/>
      <c r="I1643" s="965">
        <f t="shared" si="134"/>
        <v>0</v>
      </c>
      <c r="J1643" s="15"/>
      <c r="K1643" s="965"/>
      <c r="L1643" s="965"/>
      <c r="M1643" s="965"/>
      <c r="N1643" s="961">
        <f t="shared" si="131"/>
        <v>0</v>
      </c>
      <c r="O1643" s="961">
        <f t="shared" si="132"/>
        <v>0</v>
      </c>
    </row>
    <row r="1644" spans="1:15" outlineLevel="1">
      <c r="A1644" s="1004">
        <v>1637</v>
      </c>
      <c r="B1644" s="397" t="s">
        <v>1782</v>
      </c>
      <c r="C1644" s="109" t="s">
        <v>1114</v>
      </c>
      <c r="D1644" s="969">
        <f>+[5]BS!Q1644</f>
        <v>0</v>
      </c>
      <c r="E1644" s="15"/>
      <c r="F1644" s="965"/>
      <c r="G1644" s="965"/>
      <c r="H1644" s="965"/>
      <c r="I1644" s="965">
        <f t="shared" si="134"/>
        <v>0</v>
      </c>
      <c r="J1644" s="15"/>
      <c r="K1644" s="965"/>
      <c r="L1644" s="965"/>
      <c r="M1644" s="965"/>
      <c r="N1644" s="961">
        <f t="shared" si="131"/>
        <v>0</v>
      </c>
      <c r="O1644" s="961">
        <f t="shared" si="132"/>
        <v>0</v>
      </c>
    </row>
    <row r="1645" spans="1:15" outlineLevel="1">
      <c r="A1645" s="1004">
        <v>1638</v>
      </c>
      <c r="B1645" s="397">
        <v>23001092</v>
      </c>
      <c r="C1645" s="109" t="s">
        <v>545</v>
      </c>
      <c r="D1645" s="969">
        <f>+[5]BS!Q1645</f>
        <v>-8781926.7879166678</v>
      </c>
      <c r="E1645" s="15"/>
      <c r="F1645" s="965"/>
      <c r="G1645" s="965"/>
      <c r="H1645" s="965"/>
      <c r="I1645" s="965">
        <f t="shared" si="134"/>
        <v>-8781926.7879166678</v>
      </c>
      <c r="J1645" s="15"/>
      <c r="K1645" s="965"/>
      <c r="L1645" s="965">
        <f>I1645</f>
        <v>-8781926.7879166678</v>
      </c>
      <c r="M1645" s="965"/>
      <c r="N1645" s="961">
        <f t="shared" si="131"/>
        <v>-8781926.7879166678</v>
      </c>
      <c r="O1645" s="961">
        <f t="shared" si="132"/>
        <v>0</v>
      </c>
    </row>
    <row r="1646" spans="1:15" outlineLevel="1">
      <c r="A1646" s="1004">
        <v>1639</v>
      </c>
      <c r="B1646" s="397">
        <v>23001101</v>
      </c>
      <c r="C1646" s="109" t="s">
        <v>1985</v>
      </c>
      <c r="D1646" s="969">
        <f>+[5]BS!Q1646</f>
        <v>0</v>
      </c>
      <c r="E1646" s="15"/>
      <c r="F1646" s="965"/>
      <c r="G1646" s="965"/>
      <c r="H1646" s="965"/>
      <c r="I1646" s="965">
        <f t="shared" si="134"/>
        <v>0</v>
      </c>
      <c r="J1646" s="15"/>
      <c r="K1646" s="965"/>
      <c r="L1646" s="965"/>
      <c r="M1646" s="965"/>
      <c r="N1646" s="961">
        <f t="shared" si="131"/>
        <v>0</v>
      </c>
      <c r="O1646" s="961">
        <f t="shared" si="132"/>
        <v>0</v>
      </c>
    </row>
    <row r="1647" spans="1:15" outlineLevel="1">
      <c r="A1647" s="1004">
        <v>1640</v>
      </c>
      <c r="B1647" s="397">
        <v>23001121</v>
      </c>
      <c r="C1647" s="109" t="s">
        <v>2421</v>
      </c>
      <c r="D1647" s="969">
        <f>+[5]BS!Q1647</f>
        <v>0</v>
      </c>
      <c r="E1647" s="15"/>
      <c r="F1647" s="965"/>
      <c r="G1647" s="965"/>
      <c r="H1647" s="965"/>
      <c r="I1647" s="965">
        <f t="shared" si="134"/>
        <v>0</v>
      </c>
      <c r="J1647" s="15"/>
      <c r="K1647" s="965"/>
      <c r="L1647" s="965"/>
      <c r="M1647" s="965"/>
      <c r="N1647" s="961">
        <f t="shared" si="131"/>
        <v>0</v>
      </c>
      <c r="O1647" s="961">
        <f t="shared" si="132"/>
        <v>0</v>
      </c>
    </row>
    <row r="1648" spans="1:15" outlineLevel="1">
      <c r="A1648" s="1004">
        <v>1641</v>
      </c>
      <c r="B1648" s="397">
        <v>23001131</v>
      </c>
      <c r="C1648" s="109" t="s">
        <v>2451</v>
      </c>
      <c r="D1648" s="969">
        <f>+[5]BS!Q1648</f>
        <v>-12116038.135416666</v>
      </c>
      <c r="E1648" s="15"/>
      <c r="F1648" s="965"/>
      <c r="G1648" s="965"/>
      <c r="H1648" s="965"/>
      <c r="I1648" s="965">
        <f t="shared" si="134"/>
        <v>-12116038.135416666</v>
      </c>
      <c r="J1648" s="15"/>
      <c r="K1648" s="965">
        <f>I1648</f>
        <v>-12116038.135416666</v>
      </c>
      <c r="L1648" s="965"/>
      <c r="M1648" s="965"/>
      <c r="N1648" s="961">
        <f t="shared" si="131"/>
        <v>-12116038.135416666</v>
      </c>
      <c r="O1648" s="961">
        <f t="shared" si="132"/>
        <v>0</v>
      </c>
    </row>
    <row r="1649" spans="1:15" outlineLevel="1">
      <c r="A1649" s="1004">
        <v>1642</v>
      </c>
      <c r="B1649" s="397">
        <v>23001141</v>
      </c>
      <c r="C1649" s="109" t="s">
        <v>2658</v>
      </c>
      <c r="D1649" s="969">
        <f>+[5]BS!Q1649</f>
        <v>-557444.59833333339</v>
      </c>
      <c r="E1649" s="15"/>
      <c r="F1649" s="965"/>
      <c r="G1649" s="965"/>
      <c r="H1649" s="965"/>
      <c r="I1649" s="965">
        <f t="shared" si="134"/>
        <v>-557444.59833333339</v>
      </c>
      <c r="J1649" s="15"/>
      <c r="K1649" s="965">
        <f t="shared" ref="K1649:K1650" si="136">I1649</f>
        <v>-557444.59833333339</v>
      </c>
      <c r="L1649" s="965"/>
      <c r="M1649" s="965"/>
      <c r="N1649" s="961">
        <f t="shared" si="131"/>
        <v>-557444.59833333339</v>
      </c>
      <c r="O1649" s="961">
        <f t="shared" si="132"/>
        <v>0</v>
      </c>
    </row>
    <row r="1650" spans="1:15" outlineLevel="1">
      <c r="A1650" s="1004">
        <v>1643</v>
      </c>
      <c r="B1650" s="397">
        <v>23001151</v>
      </c>
      <c r="C1650" s="109" t="s">
        <v>2770</v>
      </c>
      <c r="D1650" s="969">
        <f>+[5]BS!Q1650</f>
        <v>-152434.75958333336</v>
      </c>
      <c r="E1650" s="15"/>
      <c r="F1650" s="965"/>
      <c r="G1650" s="965"/>
      <c r="H1650" s="965"/>
      <c r="I1650" s="965">
        <f t="shared" si="134"/>
        <v>-152434.75958333336</v>
      </c>
      <c r="J1650" s="15"/>
      <c r="K1650" s="965">
        <f t="shared" si="136"/>
        <v>-152434.75958333336</v>
      </c>
      <c r="L1650" s="965"/>
      <c r="M1650" s="965"/>
      <c r="N1650" s="961">
        <f t="shared" si="131"/>
        <v>-152434.75958333336</v>
      </c>
      <c r="O1650" s="961">
        <f t="shared" si="132"/>
        <v>0</v>
      </c>
    </row>
    <row r="1651" spans="1:15" outlineLevel="1">
      <c r="A1651" s="1004">
        <v>1644</v>
      </c>
      <c r="B1651" s="397">
        <v>23001211</v>
      </c>
      <c r="C1651" s="109" t="s">
        <v>2627</v>
      </c>
      <c r="D1651" s="969">
        <f>+[5]BS!Q1651</f>
        <v>0</v>
      </c>
      <c r="E1651" s="15"/>
      <c r="F1651" s="965"/>
      <c r="G1651" s="965"/>
      <c r="H1651" s="965"/>
      <c r="I1651" s="965">
        <f t="shared" si="134"/>
        <v>0</v>
      </c>
      <c r="J1651" s="15"/>
      <c r="K1651" s="965"/>
      <c r="L1651" s="965"/>
      <c r="M1651" s="965"/>
      <c r="N1651" s="961">
        <f t="shared" si="131"/>
        <v>0</v>
      </c>
      <c r="O1651" s="961">
        <f t="shared" si="132"/>
        <v>0</v>
      </c>
    </row>
    <row r="1652" spans="1:15" outlineLevel="1">
      <c r="A1652" s="1004">
        <v>1645</v>
      </c>
      <c r="B1652" s="397">
        <v>23001221</v>
      </c>
      <c r="C1652" s="109" t="s">
        <v>2631</v>
      </c>
      <c r="D1652" s="969">
        <f>+[5]BS!Q1652</f>
        <v>0</v>
      </c>
      <c r="E1652" s="15"/>
      <c r="F1652" s="965"/>
      <c r="G1652" s="965"/>
      <c r="H1652" s="965"/>
      <c r="I1652" s="965">
        <f t="shared" si="134"/>
        <v>0</v>
      </c>
      <c r="J1652" s="15"/>
      <c r="K1652" s="965"/>
      <c r="L1652" s="965"/>
      <c r="M1652" s="965"/>
      <c r="N1652" s="961">
        <f t="shared" si="131"/>
        <v>0</v>
      </c>
      <c r="O1652" s="961">
        <f t="shared" si="132"/>
        <v>0</v>
      </c>
    </row>
    <row r="1653" spans="1:15" outlineLevel="1">
      <c r="A1653" s="1004">
        <v>1646</v>
      </c>
      <c r="B1653" s="397">
        <v>23001231</v>
      </c>
      <c r="C1653" s="109" t="s">
        <v>2628</v>
      </c>
      <c r="D1653" s="969">
        <f>+[5]BS!Q1653</f>
        <v>-1165732.06</v>
      </c>
      <c r="E1653" s="15"/>
      <c r="F1653" s="965"/>
      <c r="G1653" s="965"/>
      <c r="H1653" s="965"/>
      <c r="I1653" s="965">
        <f t="shared" si="134"/>
        <v>-1165732.06</v>
      </c>
      <c r="J1653" s="15"/>
      <c r="K1653" s="965">
        <f>I1653</f>
        <v>-1165732.06</v>
      </c>
      <c r="L1653" s="965"/>
      <c r="M1653" s="965"/>
      <c r="N1653" s="961">
        <f t="shared" si="131"/>
        <v>-1165732.06</v>
      </c>
      <c r="O1653" s="961">
        <f t="shared" si="132"/>
        <v>0</v>
      </c>
    </row>
    <row r="1654" spans="1:15" outlineLevel="1">
      <c r="A1654" s="1004">
        <v>1647</v>
      </c>
      <c r="B1654" s="397">
        <v>23002001</v>
      </c>
      <c r="C1654" s="109" t="s">
        <v>813</v>
      </c>
      <c r="D1654" s="969">
        <f>+[5]BS!Q1654</f>
        <v>0</v>
      </c>
      <c r="E1654" s="15"/>
      <c r="F1654" s="965"/>
      <c r="G1654" s="965"/>
      <c r="H1654" s="965"/>
      <c r="I1654" s="965">
        <f t="shared" si="134"/>
        <v>0</v>
      </c>
      <c r="J1654" s="15"/>
      <c r="K1654" s="965"/>
      <c r="L1654" s="965"/>
      <c r="M1654" s="965"/>
      <c r="N1654" s="961">
        <f t="shared" si="131"/>
        <v>0</v>
      </c>
      <c r="O1654" s="961">
        <f t="shared" si="132"/>
        <v>0</v>
      </c>
    </row>
    <row r="1655" spans="1:15" outlineLevel="1">
      <c r="A1655" s="1004">
        <v>1648</v>
      </c>
      <c r="B1655" s="397">
        <v>23002002</v>
      </c>
      <c r="C1655" s="109" t="s">
        <v>1168</v>
      </c>
      <c r="D1655" s="969">
        <f>+[5]BS!Q1655</f>
        <v>0</v>
      </c>
      <c r="E1655" s="15"/>
      <c r="F1655" s="965"/>
      <c r="G1655" s="965"/>
      <c r="H1655" s="965"/>
      <c r="I1655" s="965">
        <f t="shared" si="134"/>
        <v>0</v>
      </c>
      <c r="J1655" s="15"/>
      <c r="K1655" s="965"/>
      <c r="L1655" s="965"/>
      <c r="M1655" s="965"/>
      <c r="N1655" s="961">
        <f t="shared" si="131"/>
        <v>0</v>
      </c>
      <c r="O1655" s="961">
        <f t="shared" si="132"/>
        <v>0</v>
      </c>
    </row>
    <row r="1656" spans="1:15" outlineLevel="1">
      <c r="A1656" s="1004">
        <v>1649</v>
      </c>
      <c r="B1656" s="397">
        <v>23002011</v>
      </c>
      <c r="C1656" s="109" t="s">
        <v>1870</v>
      </c>
      <c r="D1656" s="969">
        <f>+[5]BS!Q1656</f>
        <v>-909356.31958333345</v>
      </c>
      <c r="E1656" s="15"/>
      <c r="F1656" s="965"/>
      <c r="G1656" s="965"/>
      <c r="H1656" s="965"/>
      <c r="I1656" s="965">
        <f t="shared" si="134"/>
        <v>-909356.31958333345</v>
      </c>
      <c r="J1656" s="15"/>
      <c r="K1656" s="965">
        <f>I1656</f>
        <v>-909356.31958333345</v>
      </c>
      <c r="L1656" s="965"/>
      <c r="M1656" s="965"/>
      <c r="N1656" s="961">
        <f t="shared" si="131"/>
        <v>-909356.31958333345</v>
      </c>
      <c r="O1656" s="961">
        <f t="shared" si="132"/>
        <v>0</v>
      </c>
    </row>
    <row r="1657" spans="1:15" outlineLevel="1">
      <c r="A1657" s="1004">
        <v>1650</v>
      </c>
      <c r="B1657" s="397" t="s">
        <v>1784</v>
      </c>
      <c r="C1657" s="109" t="s">
        <v>1870</v>
      </c>
      <c r="D1657" s="969">
        <f>+[5]BS!Q1657</f>
        <v>0</v>
      </c>
      <c r="E1657" s="15"/>
      <c r="F1657" s="965"/>
      <c r="G1657" s="965"/>
      <c r="H1657" s="965"/>
      <c r="I1657" s="965">
        <f t="shared" si="134"/>
        <v>0</v>
      </c>
      <c r="J1657" s="15"/>
      <c r="K1657" s="965"/>
      <c r="L1657" s="965"/>
      <c r="M1657" s="965"/>
      <c r="N1657" s="961">
        <f t="shared" si="131"/>
        <v>0</v>
      </c>
      <c r="O1657" s="961">
        <f t="shared" si="132"/>
        <v>0</v>
      </c>
    </row>
    <row r="1658" spans="1:15" outlineLevel="1">
      <c r="A1658" s="1004">
        <v>1651</v>
      </c>
      <c r="B1658" s="397">
        <v>23002012</v>
      </c>
      <c r="C1658" s="109" t="s">
        <v>1748</v>
      </c>
      <c r="D1658" s="969">
        <f>+[5]BS!Q1658</f>
        <v>0</v>
      </c>
      <c r="E1658" s="15"/>
      <c r="F1658" s="965"/>
      <c r="G1658" s="965"/>
      <c r="H1658" s="965"/>
      <c r="I1658" s="965">
        <f t="shared" si="134"/>
        <v>0</v>
      </c>
      <c r="J1658" s="15"/>
      <c r="K1658" s="965"/>
      <c r="L1658" s="965"/>
      <c r="M1658" s="965"/>
      <c r="N1658" s="961">
        <f t="shared" si="131"/>
        <v>0</v>
      </c>
      <c r="O1658" s="961">
        <f t="shared" si="132"/>
        <v>0</v>
      </c>
    </row>
    <row r="1659" spans="1:15" outlineLevel="1">
      <c r="A1659" s="1004">
        <v>1652</v>
      </c>
      <c r="B1659" s="397">
        <v>23002022</v>
      </c>
      <c r="C1659" s="109" t="s">
        <v>814</v>
      </c>
      <c r="D1659" s="969">
        <f>+[5]BS!Q1659</f>
        <v>0</v>
      </c>
      <c r="E1659" s="15"/>
      <c r="F1659" s="965"/>
      <c r="G1659" s="965"/>
      <c r="H1659" s="965"/>
      <c r="I1659" s="965">
        <f t="shared" si="134"/>
        <v>0</v>
      </c>
      <c r="J1659" s="15"/>
      <c r="K1659" s="965"/>
      <c r="L1659" s="965"/>
      <c r="M1659" s="965"/>
      <c r="N1659" s="961">
        <f t="shared" si="131"/>
        <v>0</v>
      </c>
      <c r="O1659" s="961">
        <f t="shared" si="132"/>
        <v>0</v>
      </c>
    </row>
    <row r="1660" spans="1:15" outlineLevel="1">
      <c r="A1660" s="1004">
        <v>1653</v>
      </c>
      <c r="B1660" s="397">
        <v>23002032</v>
      </c>
      <c r="C1660" s="109" t="s">
        <v>566</v>
      </c>
      <c r="D1660" s="969">
        <f>+[5]BS!Q1660</f>
        <v>0</v>
      </c>
      <c r="E1660" s="15"/>
      <c r="F1660" s="965"/>
      <c r="G1660" s="965"/>
      <c r="H1660" s="965"/>
      <c r="I1660" s="965">
        <f t="shared" si="134"/>
        <v>0</v>
      </c>
      <c r="J1660" s="15"/>
      <c r="K1660" s="965"/>
      <c r="L1660" s="965"/>
      <c r="M1660" s="965"/>
      <c r="N1660" s="961">
        <f t="shared" si="131"/>
        <v>0</v>
      </c>
      <c r="O1660" s="961">
        <f t="shared" si="132"/>
        <v>0</v>
      </c>
    </row>
    <row r="1661" spans="1:15" outlineLevel="1">
      <c r="A1661" s="1004">
        <v>1654</v>
      </c>
      <c r="B1661" s="566">
        <v>23002041</v>
      </c>
      <c r="C1661" s="109" t="s">
        <v>1220</v>
      </c>
      <c r="D1661" s="969">
        <f>+[5]BS!Q1661</f>
        <v>-7138934.9266666668</v>
      </c>
      <c r="E1661" s="15"/>
      <c r="F1661" s="965"/>
      <c r="G1661" s="965"/>
      <c r="H1661" s="965"/>
      <c r="I1661" s="965">
        <f t="shared" si="134"/>
        <v>-7138934.9266666668</v>
      </c>
      <c r="J1661" s="15"/>
      <c r="K1661" s="965">
        <f>I1661</f>
        <v>-7138934.9266666668</v>
      </c>
      <c r="L1661" s="965"/>
      <c r="M1661" s="965"/>
      <c r="N1661" s="961">
        <f t="shared" si="131"/>
        <v>-7138934.9266666668</v>
      </c>
      <c r="O1661" s="961">
        <f t="shared" si="132"/>
        <v>0</v>
      </c>
    </row>
    <row r="1662" spans="1:15" outlineLevel="1">
      <c r="A1662" s="1004">
        <v>1655</v>
      </c>
      <c r="B1662" s="566" t="s">
        <v>1786</v>
      </c>
      <c r="C1662" s="109" t="s">
        <v>1220</v>
      </c>
      <c r="D1662" s="969">
        <f>+[5]BS!Q1662</f>
        <v>0</v>
      </c>
      <c r="E1662" s="15"/>
      <c r="F1662" s="965"/>
      <c r="G1662" s="965"/>
      <c r="H1662" s="965"/>
      <c r="I1662" s="965">
        <f t="shared" si="134"/>
        <v>0</v>
      </c>
      <c r="J1662" s="15"/>
      <c r="K1662" s="965"/>
      <c r="L1662" s="965"/>
      <c r="M1662" s="965"/>
      <c r="N1662" s="961">
        <f t="shared" si="131"/>
        <v>0</v>
      </c>
      <c r="O1662" s="961">
        <f t="shared" si="132"/>
        <v>0</v>
      </c>
    </row>
    <row r="1663" spans="1:15" outlineLevel="1">
      <c r="A1663" s="1004">
        <v>1656</v>
      </c>
      <c r="B1663" s="397">
        <v>23002061</v>
      </c>
      <c r="C1663" s="109" t="s">
        <v>567</v>
      </c>
      <c r="D1663" s="969">
        <f>+[5]BS!Q1663</f>
        <v>88954.25</v>
      </c>
      <c r="E1663" s="15"/>
      <c r="F1663" s="965"/>
      <c r="G1663" s="965"/>
      <c r="H1663" s="965"/>
      <c r="I1663" s="965">
        <f t="shared" si="134"/>
        <v>88954.25</v>
      </c>
      <c r="J1663" s="15"/>
      <c r="K1663" s="965">
        <f>I1663</f>
        <v>88954.25</v>
      </c>
      <c r="L1663" s="965"/>
      <c r="M1663" s="965"/>
      <c r="N1663" s="961">
        <f t="shared" si="131"/>
        <v>88954.25</v>
      </c>
      <c r="O1663" s="961">
        <f t="shared" si="132"/>
        <v>0</v>
      </c>
    </row>
    <row r="1664" spans="1:15" outlineLevel="1">
      <c r="A1664" s="1004">
        <v>1657</v>
      </c>
      <c r="B1664" s="397">
        <v>23002052</v>
      </c>
      <c r="C1664" s="109" t="s">
        <v>1069</v>
      </c>
      <c r="D1664" s="969">
        <f>+[5]BS!Q1664</f>
        <v>0</v>
      </c>
      <c r="E1664" s="15"/>
      <c r="F1664" s="965"/>
      <c r="G1664" s="965"/>
      <c r="H1664" s="965"/>
      <c r="I1664" s="965">
        <f t="shared" si="134"/>
        <v>0</v>
      </c>
      <c r="J1664" s="15"/>
      <c r="K1664" s="965"/>
      <c r="L1664" s="965"/>
      <c r="M1664" s="965"/>
      <c r="N1664" s="961">
        <f t="shared" si="131"/>
        <v>0</v>
      </c>
      <c r="O1664" s="961">
        <f t="shared" si="132"/>
        <v>0</v>
      </c>
    </row>
    <row r="1665" spans="1:15" outlineLevel="1">
      <c r="A1665" s="1004">
        <v>1658</v>
      </c>
      <c r="B1665" s="397">
        <v>23002062</v>
      </c>
      <c r="C1665" s="980" t="s">
        <v>2009</v>
      </c>
      <c r="D1665" s="969">
        <f>+[5]BS!Q1665</f>
        <v>0</v>
      </c>
      <c r="E1665" s="15"/>
      <c r="F1665" s="965"/>
      <c r="G1665" s="965"/>
      <c r="H1665" s="965"/>
      <c r="I1665" s="965">
        <f t="shared" si="134"/>
        <v>0</v>
      </c>
      <c r="J1665" s="15"/>
      <c r="K1665" s="965"/>
      <c r="L1665" s="965"/>
      <c r="M1665" s="965"/>
      <c r="N1665" s="961">
        <f t="shared" si="131"/>
        <v>0</v>
      </c>
      <c r="O1665" s="961">
        <f t="shared" si="132"/>
        <v>0</v>
      </c>
    </row>
    <row r="1666" spans="1:15" outlineLevel="1">
      <c r="A1666" s="1004">
        <v>1659</v>
      </c>
      <c r="B1666" s="397">
        <v>23002071</v>
      </c>
      <c r="C1666" s="109" t="s">
        <v>568</v>
      </c>
      <c r="D1666" s="969">
        <f>+[5]BS!Q1666</f>
        <v>254922.35041666662</v>
      </c>
      <c r="E1666" s="15"/>
      <c r="F1666" s="965"/>
      <c r="G1666" s="965"/>
      <c r="H1666" s="965"/>
      <c r="I1666" s="965">
        <f t="shared" si="134"/>
        <v>254922.35041666662</v>
      </c>
      <c r="J1666" s="15"/>
      <c r="K1666" s="965">
        <f>I1666</f>
        <v>254922.35041666662</v>
      </c>
      <c r="L1666" s="965"/>
      <c r="M1666" s="965"/>
      <c r="N1666" s="961">
        <f t="shared" si="131"/>
        <v>254922.35041666662</v>
      </c>
      <c r="O1666" s="961">
        <f t="shared" si="132"/>
        <v>0</v>
      </c>
    </row>
    <row r="1667" spans="1:15" outlineLevel="1">
      <c r="A1667" s="1004">
        <v>1660</v>
      </c>
      <c r="B1667" s="397">
        <v>23002072</v>
      </c>
      <c r="C1667" s="109" t="s">
        <v>2668</v>
      </c>
      <c r="D1667" s="969">
        <f>+[5]BS!Q1667</f>
        <v>390781.02291666664</v>
      </c>
      <c r="E1667" s="15"/>
      <c r="F1667" s="965"/>
      <c r="G1667" s="965"/>
      <c r="H1667" s="965"/>
      <c r="I1667" s="965">
        <f t="shared" si="134"/>
        <v>390781.02291666664</v>
      </c>
      <c r="J1667" s="15"/>
      <c r="K1667" s="965"/>
      <c r="L1667" s="965">
        <f>I1667</f>
        <v>390781.02291666664</v>
      </c>
      <c r="M1667" s="965"/>
      <c r="N1667" s="961">
        <f t="shared" si="131"/>
        <v>390781.02291666664</v>
      </c>
      <c r="O1667" s="961">
        <f t="shared" si="132"/>
        <v>0</v>
      </c>
    </row>
    <row r="1668" spans="1:15" outlineLevel="1">
      <c r="A1668" s="1004">
        <v>1661</v>
      </c>
      <c r="B1668" s="397">
        <v>23002081</v>
      </c>
      <c r="C1668" s="109" t="s">
        <v>569</v>
      </c>
      <c r="D1668" s="969">
        <f>+[5]BS!Q1668</f>
        <v>0</v>
      </c>
      <c r="E1668" s="15"/>
      <c r="F1668" s="965"/>
      <c r="G1668" s="965"/>
      <c r="H1668" s="965"/>
      <c r="I1668" s="965">
        <f t="shared" si="134"/>
        <v>0</v>
      </c>
      <c r="J1668" s="15"/>
      <c r="K1668" s="965"/>
      <c r="L1668" s="965"/>
      <c r="M1668" s="965"/>
      <c r="N1668" s="961">
        <f t="shared" si="131"/>
        <v>0</v>
      </c>
      <c r="O1668" s="961">
        <f t="shared" si="132"/>
        <v>0</v>
      </c>
    </row>
    <row r="1669" spans="1:15" outlineLevel="1">
      <c r="A1669" s="1004">
        <v>1662</v>
      </c>
      <c r="B1669" s="397">
        <v>23002091</v>
      </c>
      <c r="C1669" s="109" t="s">
        <v>570</v>
      </c>
      <c r="D1669" s="969">
        <f>+[5]BS!Q1669</f>
        <v>-343876.60041666665</v>
      </c>
      <c r="E1669" s="15"/>
      <c r="F1669" s="965"/>
      <c r="G1669" s="965"/>
      <c r="H1669" s="965"/>
      <c r="I1669" s="965">
        <f t="shared" si="134"/>
        <v>-343876.60041666665</v>
      </c>
      <c r="J1669" s="15"/>
      <c r="K1669" s="965">
        <f>I1669</f>
        <v>-343876.60041666665</v>
      </c>
      <c r="L1669" s="965"/>
      <c r="M1669" s="965"/>
      <c r="N1669" s="961">
        <f t="shared" si="131"/>
        <v>-343876.60041666665</v>
      </c>
      <c r="O1669" s="961">
        <f t="shared" si="132"/>
        <v>0</v>
      </c>
    </row>
    <row r="1670" spans="1:15" outlineLevel="1">
      <c r="A1670" s="1004">
        <v>1663</v>
      </c>
      <c r="B1670" s="397" t="s">
        <v>1369</v>
      </c>
      <c r="C1670" s="109" t="s">
        <v>1370</v>
      </c>
      <c r="D1670" s="969">
        <f>+[5]BS!Q1670</f>
        <v>0</v>
      </c>
      <c r="E1670" s="15"/>
      <c r="F1670" s="965"/>
      <c r="G1670" s="965"/>
      <c r="H1670" s="965"/>
      <c r="I1670" s="965">
        <f t="shared" si="134"/>
        <v>0</v>
      </c>
      <c r="J1670" s="15"/>
      <c r="K1670" s="965"/>
      <c r="L1670" s="965"/>
      <c r="M1670" s="965"/>
      <c r="N1670" s="961">
        <f t="shared" si="131"/>
        <v>0</v>
      </c>
      <c r="O1670" s="961">
        <f t="shared" si="132"/>
        <v>0</v>
      </c>
    </row>
    <row r="1671" spans="1:15" outlineLevel="1">
      <c r="A1671" s="1004">
        <v>1664</v>
      </c>
      <c r="B1671" s="397">
        <v>23002092</v>
      </c>
      <c r="C1671" s="109" t="s">
        <v>571</v>
      </c>
      <c r="D1671" s="969">
        <f>+[5]BS!Q1671</f>
        <v>-390781.02291666664</v>
      </c>
      <c r="E1671" s="15"/>
      <c r="F1671" s="965"/>
      <c r="G1671" s="965"/>
      <c r="H1671" s="965"/>
      <c r="I1671" s="965">
        <f t="shared" si="134"/>
        <v>-390781.02291666664</v>
      </c>
      <c r="J1671" s="15"/>
      <c r="K1671" s="965"/>
      <c r="L1671" s="965">
        <f>I1671</f>
        <v>-390781.02291666664</v>
      </c>
      <c r="M1671" s="965"/>
      <c r="N1671" s="961">
        <f t="shared" si="131"/>
        <v>-390781.02291666664</v>
      </c>
      <c r="O1671" s="961">
        <f t="shared" si="132"/>
        <v>0</v>
      </c>
    </row>
    <row r="1672" spans="1:15" outlineLevel="1">
      <c r="A1672" s="1004">
        <v>1665</v>
      </c>
      <c r="B1672" s="397">
        <v>23003003</v>
      </c>
      <c r="C1672" s="109" t="s">
        <v>1871</v>
      </c>
      <c r="D1672" s="969">
        <f>+[5]BS!Q1672</f>
        <v>0</v>
      </c>
      <c r="E1672" s="15"/>
      <c r="F1672" s="965"/>
      <c r="G1672" s="965"/>
      <c r="H1672" s="965"/>
      <c r="I1672" s="965"/>
      <c r="J1672" s="15"/>
      <c r="K1672" s="965"/>
      <c r="L1672" s="965"/>
      <c r="M1672" s="965"/>
      <c r="N1672" s="961">
        <f t="shared" si="131"/>
        <v>0</v>
      </c>
      <c r="O1672" s="961">
        <f t="shared" si="132"/>
        <v>0</v>
      </c>
    </row>
    <row r="1673" spans="1:15" outlineLevel="1">
      <c r="A1673" s="1004">
        <v>1666</v>
      </c>
      <c r="B1673" s="397">
        <v>23003011</v>
      </c>
      <c r="C1673" s="109" t="s">
        <v>1872</v>
      </c>
      <c r="D1673" s="969">
        <f>+[5]BS!Q1673</f>
        <v>0</v>
      </c>
      <c r="E1673" s="15"/>
      <c r="F1673" s="965"/>
      <c r="G1673" s="965"/>
      <c r="H1673" s="965"/>
      <c r="I1673" s="965"/>
      <c r="J1673" s="15"/>
      <c r="K1673" s="965"/>
      <c r="L1673" s="965"/>
      <c r="M1673" s="965"/>
      <c r="N1673" s="961">
        <f t="shared" ref="N1673:N1736" si="137">SUM(K1673:M1673)</f>
        <v>0</v>
      </c>
      <c r="O1673" s="961">
        <f t="shared" ref="O1673:O1736" si="138">N1673-I1673</f>
        <v>0</v>
      </c>
    </row>
    <row r="1674" spans="1:15" outlineLevel="1">
      <c r="A1674" s="1004">
        <v>1667</v>
      </c>
      <c r="B1674" s="397">
        <v>23003013</v>
      </c>
      <c r="C1674" s="109" t="s">
        <v>1873</v>
      </c>
      <c r="D1674" s="969">
        <f>+[5]BS!Q1674</f>
        <v>0</v>
      </c>
      <c r="E1674" s="15"/>
      <c r="F1674" s="965"/>
      <c r="G1674" s="965"/>
      <c r="H1674" s="965"/>
      <c r="I1674" s="965"/>
      <c r="J1674" s="15"/>
      <c r="K1674" s="965"/>
      <c r="L1674" s="965"/>
      <c r="M1674" s="965"/>
      <c r="N1674" s="961">
        <f t="shared" si="137"/>
        <v>0</v>
      </c>
      <c r="O1674" s="961">
        <f t="shared" si="138"/>
        <v>0</v>
      </c>
    </row>
    <row r="1675" spans="1:15" outlineLevel="1">
      <c r="A1675" s="1004">
        <v>1668</v>
      </c>
      <c r="B1675" s="971">
        <v>23100011</v>
      </c>
      <c r="C1675" s="995" t="s">
        <v>1033</v>
      </c>
      <c r="D1675" s="969">
        <f>+[5]BS!Q1675</f>
        <v>0</v>
      </c>
      <c r="E1675" s="15"/>
      <c r="F1675" s="965"/>
      <c r="G1675" s="965"/>
      <c r="H1675" s="965">
        <f t="shared" ref="H1675:H1683" si="139">+D1675</f>
        <v>0</v>
      </c>
      <c r="I1675" s="965"/>
      <c r="J1675" s="15"/>
      <c r="K1675" s="965"/>
      <c r="L1675" s="965"/>
      <c r="M1675" s="965"/>
      <c r="N1675" s="961">
        <f t="shared" si="137"/>
        <v>0</v>
      </c>
      <c r="O1675" s="961">
        <f t="shared" si="138"/>
        <v>0</v>
      </c>
    </row>
    <row r="1676" spans="1:15" outlineLevel="1">
      <c r="A1676" s="1004">
        <v>1669</v>
      </c>
      <c r="B1676" s="971">
        <v>23100093</v>
      </c>
      <c r="C1676" s="995" t="s">
        <v>773</v>
      </c>
      <c r="D1676" s="969">
        <f>+[5]BS!Q1676</f>
        <v>0</v>
      </c>
      <c r="E1676" s="15"/>
      <c r="F1676" s="965"/>
      <c r="G1676" s="965"/>
      <c r="H1676" s="965">
        <f t="shared" si="139"/>
        <v>0</v>
      </c>
      <c r="I1676" s="965"/>
      <c r="J1676" s="15"/>
      <c r="K1676" s="965"/>
      <c r="L1676" s="965"/>
      <c r="M1676" s="965"/>
      <c r="N1676" s="961">
        <f t="shared" si="137"/>
        <v>0</v>
      </c>
      <c r="O1676" s="961">
        <f t="shared" si="138"/>
        <v>0</v>
      </c>
    </row>
    <row r="1677" spans="1:15" outlineLevel="1">
      <c r="A1677" s="1004">
        <v>1670</v>
      </c>
      <c r="B1677" s="397">
        <v>23100103</v>
      </c>
      <c r="C1677" s="109" t="s">
        <v>930</v>
      </c>
      <c r="D1677" s="969">
        <f>+[5]BS!Q1677</f>
        <v>0</v>
      </c>
      <c r="E1677" s="15"/>
      <c r="F1677" s="965"/>
      <c r="G1677" s="965"/>
      <c r="H1677" s="965">
        <f t="shared" si="139"/>
        <v>0</v>
      </c>
      <c r="I1677" s="965"/>
      <c r="J1677" s="15"/>
      <c r="K1677" s="965"/>
      <c r="L1677" s="965"/>
      <c r="M1677" s="965"/>
      <c r="N1677" s="961">
        <f t="shared" si="137"/>
        <v>0</v>
      </c>
      <c r="O1677" s="961">
        <f t="shared" si="138"/>
        <v>0</v>
      </c>
    </row>
    <row r="1678" spans="1:15" outlineLevel="1">
      <c r="A1678" s="1004">
        <v>1671</v>
      </c>
      <c r="B1678" s="397">
        <v>23100400</v>
      </c>
      <c r="C1678" s="109" t="s">
        <v>1343</v>
      </c>
      <c r="D1678" s="969">
        <f>+[5]BS!Q1678</f>
        <v>0</v>
      </c>
      <c r="E1678" s="15"/>
      <c r="F1678" s="965"/>
      <c r="G1678" s="965"/>
      <c r="H1678" s="965">
        <f t="shared" si="139"/>
        <v>0</v>
      </c>
      <c r="I1678" s="965"/>
      <c r="J1678" s="15"/>
      <c r="K1678" s="965"/>
      <c r="L1678" s="965"/>
      <c r="M1678" s="965"/>
      <c r="N1678" s="961">
        <f t="shared" si="137"/>
        <v>0</v>
      </c>
      <c r="O1678" s="961">
        <f t="shared" si="138"/>
        <v>0</v>
      </c>
    </row>
    <row r="1679" spans="1:15" outlineLevel="1">
      <c r="A1679" s="1004">
        <v>1672</v>
      </c>
      <c r="B1679" s="397">
        <v>23100410</v>
      </c>
      <c r="C1679" s="109" t="s">
        <v>1344</v>
      </c>
      <c r="D1679" s="969">
        <f>+[5]BS!Q1679</f>
        <v>0</v>
      </c>
      <c r="E1679" s="15"/>
      <c r="F1679" s="965"/>
      <c r="G1679" s="965"/>
      <c r="H1679" s="965">
        <f t="shared" si="139"/>
        <v>0</v>
      </c>
      <c r="I1679" s="965"/>
      <c r="J1679" s="15"/>
      <c r="K1679" s="965"/>
      <c r="L1679" s="965"/>
      <c r="M1679" s="965"/>
      <c r="N1679" s="961">
        <f t="shared" si="137"/>
        <v>0</v>
      </c>
      <c r="O1679" s="961">
        <f t="shared" si="138"/>
        <v>0</v>
      </c>
    </row>
    <row r="1680" spans="1:15" outlineLevel="1">
      <c r="A1680" s="1004">
        <v>1673</v>
      </c>
      <c r="B1680" s="397">
        <v>23108313</v>
      </c>
      <c r="C1680" s="109" t="s">
        <v>952</v>
      </c>
      <c r="D1680" s="969">
        <f>+[5]BS!Q1680</f>
        <v>0</v>
      </c>
      <c r="E1680" s="15"/>
      <c r="F1680" s="965"/>
      <c r="G1680" s="965"/>
      <c r="H1680" s="965">
        <f t="shared" si="139"/>
        <v>0</v>
      </c>
      <c r="I1680" s="965"/>
      <c r="J1680" s="15"/>
      <c r="K1680" s="965"/>
      <c r="L1680" s="965"/>
      <c r="M1680" s="965"/>
      <c r="N1680" s="961">
        <f t="shared" si="137"/>
        <v>0</v>
      </c>
      <c r="O1680" s="961">
        <f t="shared" si="138"/>
        <v>0</v>
      </c>
    </row>
    <row r="1681" spans="1:15" outlineLevel="1">
      <c r="A1681" s="1004">
        <v>1674</v>
      </c>
      <c r="B1681" s="397">
        <v>23108323</v>
      </c>
      <c r="C1681" s="109" t="s">
        <v>145</v>
      </c>
      <c r="D1681" s="969">
        <f>+[5]BS!Q1681</f>
        <v>-24375000</v>
      </c>
      <c r="E1681" s="15"/>
      <c r="F1681" s="965"/>
      <c r="G1681" s="965"/>
      <c r="H1681" s="965">
        <f t="shared" si="139"/>
        <v>-24375000</v>
      </c>
      <c r="I1681" s="965"/>
      <c r="J1681" s="15"/>
      <c r="K1681" s="965"/>
      <c r="L1681" s="965"/>
      <c r="M1681" s="965"/>
      <c r="N1681" s="961">
        <f t="shared" si="137"/>
        <v>0</v>
      </c>
      <c r="O1681" s="961">
        <f t="shared" si="138"/>
        <v>0</v>
      </c>
    </row>
    <row r="1682" spans="1:15" outlineLevel="1">
      <c r="A1682" s="1004">
        <v>1675</v>
      </c>
      <c r="B1682" s="397">
        <v>23108363</v>
      </c>
      <c r="C1682" s="109" t="s">
        <v>1242</v>
      </c>
      <c r="D1682" s="969">
        <f>+[5]BS!Q1682</f>
        <v>-9750000</v>
      </c>
      <c r="E1682" s="15"/>
      <c r="F1682" s="965"/>
      <c r="G1682" s="965"/>
      <c r="H1682" s="965">
        <f t="shared" si="139"/>
        <v>-9750000</v>
      </c>
      <c r="I1682" s="965"/>
      <c r="J1682" s="15"/>
      <c r="K1682" s="965"/>
      <c r="L1682" s="965"/>
      <c r="M1682" s="965"/>
      <c r="N1682" s="961">
        <f t="shared" si="137"/>
        <v>0</v>
      </c>
      <c r="O1682" s="961">
        <f t="shared" si="138"/>
        <v>0</v>
      </c>
    </row>
    <row r="1683" spans="1:15" outlineLevel="1">
      <c r="A1683" s="1004">
        <v>1676</v>
      </c>
      <c r="B1683" s="397">
        <v>23108383</v>
      </c>
      <c r="C1683" s="109" t="s">
        <v>1009</v>
      </c>
      <c r="D1683" s="969">
        <f>+[5]BS!Q1683</f>
        <v>-24187833.333333332</v>
      </c>
      <c r="E1683" s="15"/>
      <c r="F1683" s="965"/>
      <c r="G1683" s="965"/>
      <c r="H1683" s="965">
        <f t="shared" si="139"/>
        <v>-24187833.333333332</v>
      </c>
      <c r="I1683" s="965"/>
      <c r="J1683" s="15"/>
      <c r="K1683" s="965"/>
      <c r="L1683" s="965"/>
      <c r="M1683" s="965"/>
      <c r="N1683" s="961">
        <f t="shared" si="137"/>
        <v>0</v>
      </c>
      <c r="O1683" s="961">
        <f t="shared" si="138"/>
        <v>0</v>
      </c>
    </row>
    <row r="1684" spans="1:15" outlineLevel="1">
      <c r="A1684" s="1004">
        <v>1677</v>
      </c>
      <c r="B1684" s="397">
        <v>23108623</v>
      </c>
      <c r="C1684" s="109" t="s">
        <v>1202</v>
      </c>
      <c r="D1684" s="969">
        <f>+[5]BS!Q1684</f>
        <v>0</v>
      </c>
      <c r="E1684" s="15"/>
      <c r="F1684" s="965"/>
      <c r="G1684" s="965"/>
      <c r="H1684" s="965"/>
      <c r="I1684" s="965"/>
      <c r="J1684" s="15"/>
      <c r="K1684" s="965"/>
      <c r="L1684" s="965"/>
      <c r="M1684" s="965"/>
      <c r="N1684" s="961">
        <f t="shared" si="137"/>
        <v>0</v>
      </c>
      <c r="O1684" s="961">
        <f t="shared" si="138"/>
        <v>0</v>
      </c>
    </row>
    <row r="1685" spans="1:15" outlineLevel="1">
      <c r="A1685" s="1004">
        <v>1678</v>
      </c>
      <c r="B1685" s="397">
        <v>23108373</v>
      </c>
      <c r="C1685" s="996" t="s">
        <v>506</v>
      </c>
      <c r="D1685" s="969">
        <f>+[5]BS!Q1685</f>
        <v>0</v>
      </c>
      <c r="E1685" s="15"/>
      <c r="F1685" s="965"/>
      <c r="G1685" s="965"/>
      <c r="H1685" s="965"/>
      <c r="I1685" s="965"/>
      <c r="J1685" s="15"/>
      <c r="K1685" s="965"/>
      <c r="L1685" s="965"/>
      <c r="M1685" s="965"/>
      <c r="N1685" s="961">
        <f t="shared" si="137"/>
        <v>0</v>
      </c>
      <c r="O1685" s="961">
        <f t="shared" si="138"/>
        <v>0</v>
      </c>
    </row>
    <row r="1686" spans="1:15" outlineLevel="1">
      <c r="A1686" s="1004">
        <v>1679</v>
      </c>
      <c r="B1686" s="397">
        <v>23108633</v>
      </c>
      <c r="C1686" s="109" t="s">
        <v>1986</v>
      </c>
      <c r="D1686" s="969">
        <f>+[5]BS!Q1686</f>
        <v>0</v>
      </c>
      <c r="E1686" s="15"/>
      <c r="F1686" s="965"/>
      <c r="G1686" s="965"/>
      <c r="H1686" s="965"/>
      <c r="I1686" s="965"/>
      <c r="J1686" s="15"/>
      <c r="K1686" s="965"/>
      <c r="L1686" s="965"/>
      <c r="M1686" s="965"/>
      <c r="N1686" s="961">
        <f t="shared" si="137"/>
        <v>0</v>
      </c>
      <c r="O1686" s="961">
        <f t="shared" si="138"/>
        <v>0</v>
      </c>
    </row>
    <row r="1687" spans="1:15" outlineLevel="1">
      <c r="A1687" s="1004">
        <v>1680</v>
      </c>
      <c r="B1687" s="397">
        <v>23108643</v>
      </c>
      <c r="C1687" s="109" t="s">
        <v>1589</v>
      </c>
      <c r="D1687" s="969">
        <f>+[5]BS!Q1687</f>
        <v>0</v>
      </c>
      <c r="E1687" s="15"/>
      <c r="F1687" s="965"/>
      <c r="G1687" s="965"/>
      <c r="H1687" s="965"/>
      <c r="I1687" s="965"/>
      <c r="J1687" s="15"/>
      <c r="K1687" s="965"/>
      <c r="L1687" s="965"/>
      <c r="M1687" s="965"/>
      <c r="N1687" s="961">
        <f t="shared" si="137"/>
        <v>0</v>
      </c>
      <c r="O1687" s="961">
        <f t="shared" si="138"/>
        <v>0</v>
      </c>
    </row>
    <row r="1688" spans="1:15" outlineLevel="1">
      <c r="A1688" s="1004">
        <v>1681</v>
      </c>
      <c r="B1688" s="397">
        <v>23108653</v>
      </c>
      <c r="C1688" s="109" t="s">
        <v>1986</v>
      </c>
      <c r="D1688" s="969">
        <f>+[5]BS!Q1688</f>
        <v>0</v>
      </c>
      <c r="E1688" s="15"/>
      <c r="F1688" s="965"/>
      <c r="G1688" s="965"/>
      <c r="H1688" s="965"/>
      <c r="I1688" s="965"/>
      <c r="J1688" s="15"/>
      <c r="K1688" s="965"/>
      <c r="L1688" s="965"/>
      <c r="M1688" s="965"/>
      <c r="N1688" s="961">
        <f t="shared" si="137"/>
        <v>0</v>
      </c>
      <c r="O1688" s="961">
        <f t="shared" si="138"/>
        <v>0</v>
      </c>
    </row>
    <row r="1689" spans="1:15" outlineLevel="1">
      <c r="A1689" s="1004">
        <v>1682</v>
      </c>
      <c r="B1689" s="397">
        <v>23200011</v>
      </c>
      <c r="C1689" s="109" t="s">
        <v>1779</v>
      </c>
      <c r="D1689" s="969">
        <f>+[5]BS!Q1689</f>
        <v>-6901183.8058333332</v>
      </c>
      <c r="E1689" s="15"/>
      <c r="F1689" s="965"/>
      <c r="G1689" s="965">
        <f t="shared" ref="G1689:G1720" si="140">+D1689</f>
        <v>-6901183.8058333332</v>
      </c>
      <c r="H1689" s="965"/>
      <c r="I1689" s="965"/>
      <c r="J1689" s="15"/>
      <c r="K1689" s="965"/>
      <c r="L1689" s="965"/>
      <c r="M1689" s="965"/>
      <c r="N1689" s="961">
        <f t="shared" si="137"/>
        <v>0</v>
      </c>
      <c r="O1689" s="961">
        <f t="shared" si="138"/>
        <v>0</v>
      </c>
    </row>
    <row r="1690" spans="1:15" outlineLevel="1">
      <c r="A1690" s="1004">
        <v>1683</v>
      </c>
      <c r="B1690" s="397">
        <v>23200031</v>
      </c>
      <c r="C1690" s="109" t="s">
        <v>430</v>
      </c>
      <c r="D1690" s="969">
        <f>+[5]BS!Q1690</f>
        <v>-22086206.846250001</v>
      </c>
      <c r="E1690" s="15"/>
      <c r="F1690" s="965"/>
      <c r="G1690" s="965">
        <f t="shared" si="140"/>
        <v>-22086206.846250001</v>
      </c>
      <c r="H1690" s="965"/>
      <c r="I1690" s="965"/>
      <c r="J1690" s="15"/>
      <c r="K1690" s="965"/>
      <c r="L1690" s="965"/>
      <c r="M1690" s="965"/>
      <c r="N1690" s="961">
        <f t="shared" si="137"/>
        <v>0</v>
      </c>
      <c r="O1690" s="961">
        <f t="shared" si="138"/>
        <v>0</v>
      </c>
    </row>
    <row r="1691" spans="1:15" outlineLevel="1">
      <c r="A1691" s="1004">
        <v>1684</v>
      </c>
      <c r="B1691" s="397">
        <v>23200033</v>
      </c>
      <c r="C1691" s="109" t="s">
        <v>2374</v>
      </c>
      <c r="D1691" s="969">
        <f>+[5]BS!Q1691</f>
        <v>-397944.78416666668</v>
      </c>
      <c r="E1691" s="15"/>
      <c r="F1691" s="965"/>
      <c r="G1691" s="965">
        <f t="shared" si="140"/>
        <v>-397944.78416666668</v>
      </c>
      <c r="H1691" s="965"/>
      <c r="I1691" s="965"/>
      <c r="J1691" s="15"/>
      <c r="K1691" s="965"/>
      <c r="L1691" s="965"/>
      <c r="M1691" s="965"/>
      <c r="N1691" s="961">
        <f t="shared" si="137"/>
        <v>0</v>
      </c>
      <c r="O1691" s="961">
        <f t="shared" si="138"/>
        <v>0</v>
      </c>
    </row>
    <row r="1692" spans="1:15" outlineLevel="1">
      <c r="A1692" s="1004">
        <v>1685</v>
      </c>
      <c r="B1692" s="397">
        <v>23200041</v>
      </c>
      <c r="C1692" s="109" t="s">
        <v>818</v>
      </c>
      <c r="D1692" s="969">
        <f>+[5]BS!Q1692</f>
        <v>-8966983.5</v>
      </c>
      <c r="E1692" s="15"/>
      <c r="F1692" s="965"/>
      <c r="G1692" s="965">
        <f t="shared" si="140"/>
        <v>-8966983.5</v>
      </c>
      <c r="H1692" s="965"/>
      <c r="I1692" s="965"/>
      <c r="J1692" s="15"/>
      <c r="K1692" s="965"/>
      <c r="L1692" s="965"/>
      <c r="M1692" s="965"/>
      <c r="N1692" s="961">
        <f t="shared" si="137"/>
        <v>0</v>
      </c>
      <c r="O1692" s="961">
        <f t="shared" si="138"/>
        <v>0</v>
      </c>
    </row>
    <row r="1693" spans="1:15" outlineLevel="1">
      <c r="A1693" s="1004">
        <v>1686</v>
      </c>
      <c r="B1693" s="397">
        <v>23200051</v>
      </c>
      <c r="C1693" s="109" t="s">
        <v>819</v>
      </c>
      <c r="D1693" s="969">
        <f>+[5]BS!Q1693</f>
        <v>-10282178.239583332</v>
      </c>
      <c r="E1693" s="15"/>
      <c r="F1693" s="965"/>
      <c r="G1693" s="965">
        <f t="shared" si="140"/>
        <v>-10282178.239583332</v>
      </c>
      <c r="H1693" s="965"/>
      <c r="I1693" s="965"/>
      <c r="J1693" s="15"/>
      <c r="K1693" s="965"/>
      <c r="L1693" s="965"/>
      <c r="M1693" s="965"/>
      <c r="N1693" s="961">
        <f t="shared" si="137"/>
        <v>0</v>
      </c>
      <c r="O1693" s="961">
        <f t="shared" si="138"/>
        <v>0</v>
      </c>
    </row>
    <row r="1694" spans="1:15" outlineLevel="1">
      <c r="A1694" s="1004">
        <v>1687</v>
      </c>
      <c r="B1694" s="397">
        <v>23200061</v>
      </c>
      <c r="C1694" s="109" t="s">
        <v>375</v>
      </c>
      <c r="D1694" s="969">
        <f>+[5]BS!Q1694</f>
        <v>-12791793.64625</v>
      </c>
      <c r="E1694" s="15"/>
      <c r="F1694" s="965"/>
      <c r="G1694" s="965">
        <f t="shared" si="140"/>
        <v>-12791793.64625</v>
      </c>
      <c r="H1694" s="965"/>
      <c r="I1694" s="965"/>
      <c r="J1694" s="15"/>
      <c r="K1694" s="965"/>
      <c r="L1694" s="965"/>
      <c r="M1694" s="965"/>
      <c r="N1694" s="961">
        <f t="shared" si="137"/>
        <v>0</v>
      </c>
      <c r="O1694" s="961">
        <f t="shared" si="138"/>
        <v>0</v>
      </c>
    </row>
    <row r="1695" spans="1:15" outlineLevel="1">
      <c r="A1695" s="1004">
        <v>1688</v>
      </c>
      <c r="B1695" s="397">
        <v>23200063</v>
      </c>
      <c r="C1695" s="109" t="s">
        <v>2375</v>
      </c>
      <c r="D1695" s="969">
        <f>+[5]BS!Q1695</f>
        <v>-858133.70000000007</v>
      </c>
      <c r="E1695" s="15"/>
      <c r="F1695" s="965"/>
      <c r="G1695" s="965">
        <f t="shared" si="140"/>
        <v>-858133.70000000007</v>
      </c>
      <c r="H1695" s="965"/>
      <c r="I1695" s="965"/>
      <c r="J1695" s="15"/>
      <c r="K1695" s="965"/>
      <c r="L1695" s="965"/>
      <c r="M1695" s="965"/>
      <c r="N1695" s="961">
        <f t="shared" si="137"/>
        <v>0</v>
      </c>
      <c r="O1695" s="961">
        <f t="shared" si="138"/>
        <v>0</v>
      </c>
    </row>
    <row r="1696" spans="1:15" outlineLevel="1">
      <c r="A1696" s="1004">
        <v>1689</v>
      </c>
      <c r="B1696" s="397">
        <v>23200071</v>
      </c>
      <c r="C1696" s="109" t="s">
        <v>1899</v>
      </c>
      <c r="D1696" s="969">
        <f>+[5]BS!Q1696</f>
        <v>-1985524.6125000005</v>
      </c>
      <c r="E1696" s="15"/>
      <c r="F1696" s="965"/>
      <c r="G1696" s="965">
        <f t="shared" si="140"/>
        <v>-1985524.6125000005</v>
      </c>
      <c r="H1696" s="965"/>
      <c r="I1696" s="965"/>
      <c r="J1696" s="15"/>
      <c r="K1696" s="965"/>
      <c r="L1696" s="965"/>
      <c r="M1696" s="965"/>
      <c r="N1696" s="961">
        <f t="shared" si="137"/>
        <v>0</v>
      </c>
      <c r="O1696" s="961">
        <f t="shared" si="138"/>
        <v>0</v>
      </c>
    </row>
    <row r="1697" spans="1:15" outlineLevel="1">
      <c r="A1697" s="1004">
        <v>1690</v>
      </c>
      <c r="B1697" s="397">
        <v>23200081</v>
      </c>
      <c r="C1697" s="109" t="s">
        <v>1900</v>
      </c>
      <c r="D1697" s="969">
        <f>+[5]BS!Q1697</f>
        <v>-4159970.0050000004</v>
      </c>
      <c r="E1697" s="15"/>
      <c r="F1697" s="965"/>
      <c r="G1697" s="965">
        <f t="shared" si="140"/>
        <v>-4159970.0050000004</v>
      </c>
      <c r="H1697" s="965"/>
      <c r="I1697" s="965"/>
      <c r="J1697" s="15"/>
      <c r="K1697" s="965"/>
      <c r="L1697" s="965"/>
      <c r="M1697" s="965"/>
      <c r="N1697" s="961">
        <f t="shared" si="137"/>
        <v>0</v>
      </c>
      <c r="O1697" s="961">
        <f t="shared" si="138"/>
        <v>0</v>
      </c>
    </row>
    <row r="1698" spans="1:15" outlineLevel="1">
      <c r="A1698" s="1004">
        <v>1691</v>
      </c>
      <c r="B1698" s="397">
        <v>23200083</v>
      </c>
      <c r="C1698" s="109" t="s">
        <v>3535</v>
      </c>
      <c r="D1698" s="969">
        <f>+[5]BS!Q1698</f>
        <v>0</v>
      </c>
      <c r="E1698" s="15"/>
      <c r="F1698" s="965"/>
      <c r="G1698" s="965">
        <f t="shared" si="140"/>
        <v>0</v>
      </c>
      <c r="H1698" s="965"/>
      <c r="I1698" s="965"/>
      <c r="J1698" s="15"/>
      <c r="K1698" s="965"/>
      <c r="L1698" s="965"/>
      <c r="M1698" s="965"/>
      <c r="N1698" s="961">
        <f t="shared" si="137"/>
        <v>0</v>
      </c>
      <c r="O1698" s="961">
        <f t="shared" si="138"/>
        <v>0</v>
      </c>
    </row>
    <row r="1699" spans="1:15" outlineLevel="1">
      <c r="A1699" s="1004">
        <v>1692</v>
      </c>
      <c r="B1699" s="397">
        <v>23200091</v>
      </c>
      <c r="C1699" s="109" t="s">
        <v>121</v>
      </c>
      <c r="D1699" s="969">
        <f>+[5]BS!Q1699</f>
        <v>0</v>
      </c>
      <c r="E1699" s="15"/>
      <c r="F1699" s="965"/>
      <c r="G1699" s="965">
        <f t="shared" si="140"/>
        <v>0</v>
      </c>
      <c r="H1699" s="965"/>
      <c r="I1699" s="965"/>
      <c r="J1699" s="15"/>
      <c r="K1699" s="965"/>
      <c r="L1699" s="965"/>
      <c r="M1699" s="965"/>
      <c r="N1699" s="961">
        <f t="shared" si="137"/>
        <v>0</v>
      </c>
      <c r="O1699" s="961">
        <f t="shared" si="138"/>
        <v>0</v>
      </c>
    </row>
    <row r="1700" spans="1:15" outlineLevel="1">
      <c r="A1700" s="1004">
        <v>1693</v>
      </c>
      <c r="B1700" s="397">
        <v>23200101</v>
      </c>
      <c r="C1700" s="109" t="s">
        <v>809</v>
      </c>
      <c r="D1700" s="969">
        <f>+[5]BS!Q1700</f>
        <v>-407597.26</v>
      </c>
      <c r="E1700" s="15"/>
      <c r="F1700" s="965"/>
      <c r="G1700" s="965">
        <f t="shared" si="140"/>
        <v>-407597.26</v>
      </c>
      <c r="H1700" s="965"/>
      <c r="I1700" s="965"/>
      <c r="J1700" s="15"/>
      <c r="K1700" s="965"/>
      <c r="L1700" s="965"/>
      <c r="M1700" s="965"/>
      <c r="N1700" s="961">
        <f t="shared" si="137"/>
        <v>0</v>
      </c>
      <c r="O1700" s="961">
        <f t="shared" si="138"/>
        <v>0</v>
      </c>
    </row>
    <row r="1701" spans="1:15" outlineLevel="1">
      <c r="A1701" s="1004">
        <v>1694</v>
      </c>
      <c r="B1701" s="397">
        <v>23200103</v>
      </c>
      <c r="C1701" s="109" t="s">
        <v>136</v>
      </c>
      <c r="D1701" s="969">
        <f>+[5]BS!Q1701</f>
        <v>-62703.837083333325</v>
      </c>
      <c r="E1701" s="15"/>
      <c r="F1701" s="965"/>
      <c r="G1701" s="965">
        <f t="shared" si="140"/>
        <v>-62703.837083333325</v>
      </c>
      <c r="H1701" s="965"/>
      <c r="I1701" s="965"/>
      <c r="J1701" s="15"/>
      <c r="K1701" s="965"/>
      <c r="L1701" s="965"/>
      <c r="M1701" s="965"/>
      <c r="N1701" s="961">
        <f t="shared" si="137"/>
        <v>0</v>
      </c>
      <c r="O1701" s="961">
        <f t="shared" si="138"/>
        <v>0</v>
      </c>
    </row>
    <row r="1702" spans="1:15" outlineLevel="1">
      <c r="A1702" s="1004">
        <v>1695</v>
      </c>
      <c r="B1702" s="397">
        <v>23200111</v>
      </c>
      <c r="C1702" s="109" t="s">
        <v>1901</v>
      </c>
      <c r="D1702" s="969">
        <f>+[5]BS!Q1702</f>
        <v>-327516.71249999997</v>
      </c>
      <c r="E1702" s="15"/>
      <c r="F1702" s="965"/>
      <c r="G1702" s="965">
        <f t="shared" si="140"/>
        <v>-327516.71249999997</v>
      </c>
      <c r="H1702" s="965"/>
      <c r="I1702" s="965"/>
      <c r="J1702" s="15"/>
      <c r="K1702" s="965"/>
      <c r="L1702" s="965"/>
      <c r="M1702" s="965"/>
      <c r="N1702" s="961">
        <f t="shared" si="137"/>
        <v>0</v>
      </c>
      <c r="O1702" s="961">
        <f t="shared" si="138"/>
        <v>0</v>
      </c>
    </row>
    <row r="1703" spans="1:15" outlineLevel="1">
      <c r="A1703" s="1004">
        <v>1696</v>
      </c>
      <c r="B1703" s="397">
        <v>23200113</v>
      </c>
      <c r="C1703" s="109" t="s">
        <v>137</v>
      </c>
      <c r="D1703" s="969">
        <f>+[5]BS!Q1703</f>
        <v>0</v>
      </c>
      <c r="E1703" s="15"/>
      <c r="F1703" s="965"/>
      <c r="G1703" s="965">
        <f t="shared" si="140"/>
        <v>0</v>
      </c>
      <c r="H1703" s="965"/>
      <c r="I1703" s="965"/>
      <c r="J1703" s="15"/>
      <c r="K1703" s="965"/>
      <c r="L1703" s="965"/>
      <c r="M1703" s="965"/>
      <c r="N1703" s="961">
        <f t="shared" si="137"/>
        <v>0</v>
      </c>
      <c r="O1703" s="961">
        <f t="shared" si="138"/>
        <v>0</v>
      </c>
    </row>
    <row r="1704" spans="1:15" outlineLevel="1">
      <c r="A1704" s="1004">
        <v>1697</v>
      </c>
      <c r="B1704" s="397">
        <v>23200121</v>
      </c>
      <c r="C1704" s="109" t="s">
        <v>1647</v>
      </c>
      <c r="D1704" s="969">
        <f>+[5]BS!Q1704</f>
        <v>-216928.45583333334</v>
      </c>
      <c r="E1704" s="15"/>
      <c r="F1704" s="965"/>
      <c r="G1704" s="965">
        <f t="shared" si="140"/>
        <v>-216928.45583333334</v>
      </c>
      <c r="H1704" s="965"/>
      <c r="I1704" s="965"/>
      <c r="J1704" s="15"/>
      <c r="K1704" s="965"/>
      <c r="L1704" s="965"/>
      <c r="M1704" s="965"/>
      <c r="N1704" s="961">
        <f t="shared" si="137"/>
        <v>0</v>
      </c>
      <c r="O1704" s="961">
        <f t="shared" si="138"/>
        <v>0</v>
      </c>
    </row>
    <row r="1705" spans="1:15" outlineLevel="1">
      <c r="A1705" s="1004">
        <v>1698</v>
      </c>
      <c r="B1705" s="397">
        <v>23200131</v>
      </c>
      <c r="C1705" s="109" t="s">
        <v>572</v>
      </c>
      <c r="D1705" s="969">
        <f>+[5]BS!Q1705</f>
        <v>0</v>
      </c>
      <c r="E1705" s="15"/>
      <c r="F1705" s="965"/>
      <c r="G1705" s="965">
        <f t="shared" si="140"/>
        <v>0</v>
      </c>
      <c r="H1705" s="965"/>
      <c r="I1705" s="965"/>
      <c r="J1705" s="15"/>
      <c r="K1705" s="965"/>
      <c r="L1705" s="965"/>
      <c r="M1705" s="965"/>
      <c r="N1705" s="961">
        <f t="shared" si="137"/>
        <v>0</v>
      </c>
      <c r="O1705" s="961">
        <f t="shared" si="138"/>
        <v>0</v>
      </c>
    </row>
    <row r="1706" spans="1:15" outlineLevel="1">
      <c r="A1706" s="1004">
        <v>1699</v>
      </c>
      <c r="B1706" s="397">
        <v>23200141</v>
      </c>
      <c r="C1706" s="109" t="s">
        <v>547</v>
      </c>
      <c r="D1706" s="969">
        <f>+[5]BS!Q1706</f>
        <v>0</v>
      </c>
      <c r="E1706" s="15"/>
      <c r="F1706" s="965"/>
      <c r="G1706" s="965">
        <f t="shared" si="140"/>
        <v>0</v>
      </c>
      <c r="H1706" s="965"/>
      <c r="I1706" s="965"/>
      <c r="J1706" s="15"/>
      <c r="K1706" s="965"/>
      <c r="L1706" s="965"/>
      <c r="M1706" s="965"/>
      <c r="N1706" s="961">
        <f t="shared" si="137"/>
        <v>0</v>
      </c>
      <c r="O1706" s="961">
        <f t="shared" si="138"/>
        <v>0</v>
      </c>
    </row>
    <row r="1707" spans="1:15" outlineLevel="1">
      <c r="A1707" s="1004">
        <v>1700</v>
      </c>
      <c r="B1707" s="582">
        <v>23200151</v>
      </c>
      <c r="C1707" s="72" t="s">
        <v>2379</v>
      </c>
      <c r="D1707" s="969">
        <f>+[5]BS!Q1707</f>
        <v>0</v>
      </c>
      <c r="E1707" s="15"/>
      <c r="F1707" s="965"/>
      <c r="G1707" s="965">
        <f t="shared" si="140"/>
        <v>0</v>
      </c>
      <c r="H1707" s="965"/>
      <c r="I1707" s="965"/>
      <c r="J1707" s="15"/>
      <c r="K1707" s="965"/>
      <c r="L1707" s="965"/>
      <c r="M1707" s="965"/>
      <c r="N1707" s="961">
        <f t="shared" si="137"/>
        <v>0</v>
      </c>
      <c r="O1707" s="961">
        <f t="shared" si="138"/>
        <v>0</v>
      </c>
    </row>
    <row r="1708" spans="1:15" outlineLevel="1">
      <c r="A1708" s="1004">
        <v>1701</v>
      </c>
      <c r="B1708" s="397">
        <v>23200153</v>
      </c>
      <c r="C1708" s="109" t="s">
        <v>1699</v>
      </c>
      <c r="D1708" s="969">
        <f>+[5]BS!Q1708</f>
        <v>-2963.6962500000004</v>
      </c>
      <c r="E1708" s="15"/>
      <c r="F1708" s="965"/>
      <c r="G1708" s="965">
        <f t="shared" si="140"/>
        <v>-2963.6962500000004</v>
      </c>
      <c r="H1708" s="965"/>
      <c r="I1708" s="965"/>
      <c r="J1708" s="15"/>
      <c r="K1708" s="965"/>
      <c r="L1708" s="965"/>
      <c r="M1708" s="965"/>
      <c r="N1708" s="961">
        <f t="shared" si="137"/>
        <v>0</v>
      </c>
      <c r="O1708" s="961">
        <f t="shared" si="138"/>
        <v>0</v>
      </c>
    </row>
    <row r="1709" spans="1:15" outlineLevel="1">
      <c r="A1709" s="1004">
        <v>1702</v>
      </c>
      <c r="B1709" s="397">
        <v>23200161</v>
      </c>
      <c r="C1709" s="109" t="s">
        <v>2741</v>
      </c>
      <c r="D1709" s="969">
        <f>+[5]BS!Q1709</f>
        <v>0</v>
      </c>
      <c r="E1709" s="15"/>
      <c r="F1709" s="965"/>
      <c r="G1709" s="965">
        <f t="shared" si="140"/>
        <v>0</v>
      </c>
      <c r="H1709" s="965"/>
      <c r="I1709" s="965"/>
      <c r="J1709" s="15"/>
      <c r="K1709" s="965"/>
      <c r="L1709" s="965"/>
      <c r="M1709" s="965"/>
      <c r="N1709" s="961">
        <f t="shared" si="137"/>
        <v>0</v>
      </c>
      <c r="O1709" s="961">
        <f t="shared" si="138"/>
        <v>0</v>
      </c>
    </row>
    <row r="1710" spans="1:15" outlineLevel="1">
      <c r="A1710" s="1004">
        <v>1703</v>
      </c>
      <c r="B1710" s="397">
        <v>23200173</v>
      </c>
      <c r="C1710" s="109" t="s">
        <v>1700</v>
      </c>
      <c r="D1710" s="969">
        <f>+[5]BS!Q1710</f>
        <v>0</v>
      </c>
      <c r="E1710" s="15"/>
      <c r="F1710" s="965"/>
      <c r="G1710" s="965">
        <f t="shared" si="140"/>
        <v>0</v>
      </c>
      <c r="H1710" s="965"/>
      <c r="I1710" s="965"/>
      <c r="J1710" s="15"/>
      <c r="K1710" s="965"/>
      <c r="L1710" s="965"/>
      <c r="M1710" s="965"/>
      <c r="N1710" s="961">
        <f t="shared" si="137"/>
        <v>0</v>
      </c>
      <c r="O1710" s="961">
        <f t="shared" si="138"/>
        <v>0</v>
      </c>
    </row>
    <row r="1711" spans="1:15" outlineLevel="1">
      <c r="A1711" s="1004">
        <v>1704</v>
      </c>
      <c r="B1711" s="397">
        <v>23200202</v>
      </c>
      <c r="C1711" s="109" t="s">
        <v>304</v>
      </c>
      <c r="D1711" s="969">
        <f>+[5]BS!Q1711</f>
        <v>0</v>
      </c>
      <c r="E1711" s="15"/>
      <c r="F1711" s="965"/>
      <c r="G1711" s="965">
        <f t="shared" si="140"/>
        <v>0</v>
      </c>
      <c r="H1711" s="965"/>
      <c r="I1711" s="965"/>
      <c r="J1711" s="15"/>
      <c r="K1711" s="965"/>
      <c r="L1711" s="965"/>
      <c r="M1711" s="965"/>
      <c r="N1711" s="961">
        <f t="shared" si="137"/>
        <v>0</v>
      </c>
      <c r="O1711" s="961">
        <f t="shared" si="138"/>
        <v>0</v>
      </c>
    </row>
    <row r="1712" spans="1:15" outlineLevel="1">
      <c r="A1712" s="1004">
        <v>1705</v>
      </c>
      <c r="B1712" s="397">
        <v>23200212</v>
      </c>
      <c r="C1712" s="109" t="s">
        <v>1264</v>
      </c>
      <c r="D1712" s="969">
        <f>+[5]BS!Q1712</f>
        <v>0</v>
      </c>
      <c r="E1712" s="15"/>
      <c r="F1712" s="965"/>
      <c r="G1712" s="965">
        <f t="shared" si="140"/>
        <v>0</v>
      </c>
      <c r="H1712" s="965"/>
      <c r="I1712" s="965"/>
      <c r="J1712" s="15"/>
      <c r="K1712" s="965"/>
      <c r="L1712" s="965"/>
      <c r="M1712" s="965"/>
      <c r="N1712" s="961">
        <f t="shared" si="137"/>
        <v>0</v>
      </c>
      <c r="O1712" s="961">
        <f t="shared" si="138"/>
        <v>0</v>
      </c>
    </row>
    <row r="1713" spans="1:15" outlineLevel="1">
      <c r="A1713" s="1004">
        <v>1706</v>
      </c>
      <c r="B1713" s="397">
        <v>23200221</v>
      </c>
      <c r="C1713" s="109" t="s">
        <v>3305</v>
      </c>
      <c r="D1713" s="969">
        <f>+[5]BS!Q1713</f>
        <v>-26866.274999999998</v>
      </c>
      <c r="E1713" s="15"/>
      <c r="F1713" s="965"/>
      <c r="G1713" s="965">
        <f t="shared" si="140"/>
        <v>-26866.274999999998</v>
      </c>
      <c r="H1713" s="965"/>
      <c r="I1713" s="965"/>
      <c r="J1713" s="15"/>
      <c r="K1713" s="965"/>
      <c r="L1713" s="965"/>
      <c r="M1713" s="965"/>
      <c r="N1713" s="961">
        <f t="shared" si="137"/>
        <v>0</v>
      </c>
      <c r="O1713" s="961">
        <f t="shared" si="138"/>
        <v>0</v>
      </c>
    </row>
    <row r="1714" spans="1:15" outlineLevel="1">
      <c r="A1714" s="1004">
        <v>1707</v>
      </c>
      <c r="B1714" s="397">
        <v>23200222</v>
      </c>
      <c r="C1714" s="109" t="s">
        <v>279</v>
      </c>
      <c r="D1714" s="969">
        <f>+[5]BS!Q1714</f>
        <v>-10652282.1</v>
      </c>
      <c r="E1714" s="15"/>
      <c r="F1714" s="965"/>
      <c r="G1714" s="965">
        <f t="shared" si="140"/>
        <v>-10652282.1</v>
      </c>
      <c r="H1714" s="965"/>
      <c r="I1714" s="965"/>
      <c r="J1714" s="15"/>
      <c r="K1714" s="965"/>
      <c r="L1714" s="965"/>
      <c r="M1714" s="965"/>
      <c r="N1714" s="961">
        <f t="shared" si="137"/>
        <v>0</v>
      </c>
      <c r="O1714" s="961">
        <f t="shared" si="138"/>
        <v>0</v>
      </c>
    </row>
    <row r="1715" spans="1:15" outlineLevel="1">
      <c r="A1715" s="1004">
        <v>1708</v>
      </c>
      <c r="B1715" s="397">
        <v>23200241</v>
      </c>
      <c r="C1715" s="109" t="s">
        <v>573</v>
      </c>
      <c r="D1715" s="969">
        <f>+[5]BS!Q1715</f>
        <v>0</v>
      </c>
      <c r="E1715" s="15"/>
      <c r="F1715" s="965"/>
      <c r="G1715" s="965">
        <f t="shared" si="140"/>
        <v>0</v>
      </c>
      <c r="H1715" s="965"/>
      <c r="I1715" s="965"/>
      <c r="J1715" s="15"/>
      <c r="K1715" s="965"/>
      <c r="L1715" s="965"/>
      <c r="M1715" s="965"/>
      <c r="N1715" s="961">
        <f t="shared" si="137"/>
        <v>0</v>
      </c>
      <c r="O1715" s="961">
        <f t="shared" si="138"/>
        <v>0</v>
      </c>
    </row>
    <row r="1716" spans="1:15" outlineLevel="1">
      <c r="A1716" s="1004">
        <v>1709</v>
      </c>
      <c r="B1716" s="397">
        <v>23200242</v>
      </c>
      <c r="C1716" s="109" t="s">
        <v>1701</v>
      </c>
      <c r="D1716" s="969">
        <f>+[5]BS!Q1716</f>
        <v>-20517286.724583335</v>
      </c>
      <c r="E1716" s="15"/>
      <c r="F1716" s="965"/>
      <c r="G1716" s="965">
        <f t="shared" si="140"/>
        <v>-20517286.724583335</v>
      </c>
      <c r="H1716" s="965"/>
      <c r="I1716" s="965"/>
      <c r="J1716" s="15"/>
      <c r="K1716" s="965"/>
      <c r="L1716" s="965"/>
      <c r="M1716" s="965"/>
      <c r="N1716" s="961">
        <f t="shared" si="137"/>
        <v>0</v>
      </c>
      <c r="O1716" s="961">
        <f t="shared" si="138"/>
        <v>0</v>
      </c>
    </row>
    <row r="1717" spans="1:15" outlineLevel="1">
      <c r="A1717" s="1004">
        <v>1710</v>
      </c>
      <c r="B1717" s="397">
        <v>23200243</v>
      </c>
      <c r="C1717" s="109" t="s">
        <v>1021</v>
      </c>
      <c r="D1717" s="969">
        <f>+[5]BS!Q1717</f>
        <v>0</v>
      </c>
      <c r="E1717" s="15"/>
      <c r="F1717" s="965"/>
      <c r="G1717" s="965">
        <f t="shared" si="140"/>
        <v>0</v>
      </c>
      <c r="H1717" s="965"/>
      <c r="I1717" s="965"/>
      <c r="J1717" s="15"/>
      <c r="K1717" s="965"/>
      <c r="L1717" s="965"/>
      <c r="M1717" s="965"/>
      <c r="N1717" s="961">
        <f t="shared" si="137"/>
        <v>0</v>
      </c>
      <c r="O1717" s="961">
        <f t="shared" si="138"/>
        <v>0</v>
      </c>
    </row>
    <row r="1718" spans="1:15" outlineLevel="1">
      <c r="A1718" s="1004">
        <v>1711</v>
      </c>
      <c r="B1718" s="397">
        <v>23200251</v>
      </c>
      <c r="C1718" s="109" t="s">
        <v>1408</v>
      </c>
      <c r="D1718" s="969">
        <f>+[5]BS!Q1718</f>
        <v>0</v>
      </c>
      <c r="E1718" s="15"/>
      <c r="F1718" s="965"/>
      <c r="G1718" s="965">
        <f t="shared" si="140"/>
        <v>0</v>
      </c>
      <c r="H1718" s="965"/>
      <c r="I1718" s="965"/>
      <c r="J1718" s="15"/>
      <c r="K1718" s="965"/>
      <c r="L1718" s="965"/>
      <c r="M1718" s="965"/>
      <c r="N1718" s="961">
        <f t="shared" si="137"/>
        <v>0</v>
      </c>
      <c r="O1718" s="961">
        <f t="shared" si="138"/>
        <v>0</v>
      </c>
    </row>
    <row r="1719" spans="1:15" outlineLevel="1">
      <c r="A1719" s="1004">
        <v>1712</v>
      </c>
      <c r="B1719" s="397">
        <v>23200261</v>
      </c>
      <c r="C1719" s="109" t="s">
        <v>1409</v>
      </c>
      <c r="D1719" s="969">
        <f>+[5]BS!Q1719</f>
        <v>0</v>
      </c>
      <c r="E1719" s="15"/>
      <c r="F1719" s="965"/>
      <c r="G1719" s="965">
        <f t="shared" si="140"/>
        <v>0</v>
      </c>
      <c r="H1719" s="965"/>
      <c r="I1719" s="965"/>
      <c r="J1719" s="15"/>
      <c r="K1719" s="965"/>
      <c r="L1719" s="965"/>
      <c r="M1719" s="965"/>
      <c r="N1719" s="961">
        <f t="shared" si="137"/>
        <v>0</v>
      </c>
      <c r="O1719" s="961">
        <f t="shared" si="138"/>
        <v>0</v>
      </c>
    </row>
    <row r="1720" spans="1:15" outlineLevel="1">
      <c r="A1720" s="1004">
        <v>1713</v>
      </c>
      <c r="B1720" s="397">
        <v>23200271</v>
      </c>
      <c r="C1720" s="109" t="s">
        <v>1410</v>
      </c>
      <c r="D1720" s="969">
        <f>+[5]BS!Q1720</f>
        <v>0</v>
      </c>
      <c r="E1720" s="15"/>
      <c r="F1720" s="965"/>
      <c r="G1720" s="965">
        <f t="shared" si="140"/>
        <v>0</v>
      </c>
      <c r="H1720" s="965"/>
      <c r="I1720" s="965"/>
      <c r="J1720" s="15"/>
      <c r="K1720" s="965"/>
      <c r="L1720" s="965"/>
      <c r="M1720" s="965"/>
      <c r="N1720" s="961">
        <f t="shared" si="137"/>
        <v>0</v>
      </c>
      <c r="O1720" s="961">
        <f t="shared" si="138"/>
        <v>0</v>
      </c>
    </row>
    <row r="1721" spans="1:15" outlineLevel="1">
      <c r="A1721" s="1004">
        <v>1714</v>
      </c>
      <c r="B1721" s="397">
        <v>23200281</v>
      </c>
      <c r="C1721" s="109" t="s">
        <v>516</v>
      </c>
      <c r="D1721" s="969">
        <f>+[5]BS!Q1721</f>
        <v>-58.28458333333333</v>
      </c>
      <c r="E1721" s="15"/>
      <c r="F1721" s="965"/>
      <c r="G1721" s="965">
        <f t="shared" ref="G1721:G1754" si="141">+D1721</f>
        <v>-58.28458333333333</v>
      </c>
      <c r="H1721" s="965"/>
      <c r="I1721" s="965"/>
      <c r="J1721" s="15"/>
      <c r="K1721" s="965"/>
      <c r="L1721" s="965"/>
      <c r="M1721" s="965"/>
      <c r="N1721" s="961">
        <f t="shared" si="137"/>
        <v>0</v>
      </c>
      <c r="O1721" s="961">
        <f t="shared" si="138"/>
        <v>0</v>
      </c>
    </row>
    <row r="1722" spans="1:15" outlineLevel="1">
      <c r="A1722" s="1004">
        <v>1715</v>
      </c>
      <c r="B1722" s="397">
        <v>23200282</v>
      </c>
      <c r="C1722" s="109" t="s">
        <v>1044</v>
      </c>
      <c r="D1722" s="969">
        <f>+[5]BS!Q1722</f>
        <v>-1454.9270833333333</v>
      </c>
      <c r="E1722" s="15"/>
      <c r="F1722" s="965"/>
      <c r="G1722" s="965">
        <f t="shared" si="141"/>
        <v>-1454.9270833333333</v>
      </c>
      <c r="H1722" s="965"/>
      <c r="I1722" s="965"/>
      <c r="J1722" s="15"/>
      <c r="K1722" s="965"/>
      <c r="L1722" s="965"/>
      <c r="M1722" s="965"/>
      <c r="N1722" s="961">
        <f t="shared" si="137"/>
        <v>0</v>
      </c>
      <c r="O1722" s="961">
        <f t="shared" si="138"/>
        <v>0</v>
      </c>
    </row>
    <row r="1723" spans="1:15" outlineLevel="1">
      <c r="A1723" s="1004">
        <v>1716</v>
      </c>
      <c r="B1723" s="397">
        <v>23200291</v>
      </c>
      <c r="C1723" s="109" t="s">
        <v>1414</v>
      </c>
      <c r="D1723" s="969">
        <f>+[5]BS!Q1723</f>
        <v>0</v>
      </c>
      <c r="E1723" s="15"/>
      <c r="F1723" s="965"/>
      <c r="G1723" s="965">
        <f t="shared" si="141"/>
        <v>0</v>
      </c>
      <c r="H1723" s="965"/>
      <c r="I1723" s="965"/>
      <c r="J1723" s="15"/>
      <c r="K1723" s="965"/>
      <c r="L1723" s="965"/>
      <c r="M1723" s="965"/>
      <c r="N1723" s="961">
        <f t="shared" si="137"/>
        <v>0</v>
      </c>
      <c r="O1723" s="961">
        <f t="shared" si="138"/>
        <v>0</v>
      </c>
    </row>
    <row r="1724" spans="1:15" outlineLevel="1">
      <c r="A1724" s="1004">
        <v>1717</v>
      </c>
      <c r="B1724" s="397">
        <v>23200292</v>
      </c>
      <c r="C1724" s="109" t="s">
        <v>216</v>
      </c>
      <c r="D1724" s="969">
        <f>+[5]BS!Q1724</f>
        <v>0</v>
      </c>
      <c r="E1724" s="15"/>
      <c r="F1724" s="965"/>
      <c r="G1724" s="965">
        <f t="shared" si="141"/>
        <v>0</v>
      </c>
      <c r="H1724" s="965"/>
      <c r="I1724" s="965"/>
      <c r="J1724" s="15"/>
      <c r="K1724" s="965"/>
      <c r="L1724" s="965"/>
      <c r="M1724" s="965"/>
      <c r="N1724" s="961">
        <f t="shared" si="137"/>
        <v>0</v>
      </c>
      <c r="O1724" s="961">
        <f t="shared" si="138"/>
        <v>0</v>
      </c>
    </row>
    <row r="1725" spans="1:15" outlineLevel="1">
      <c r="A1725" s="1004">
        <v>1718</v>
      </c>
      <c r="B1725" s="397">
        <v>23200293</v>
      </c>
      <c r="C1725" s="109" t="s">
        <v>1967</v>
      </c>
      <c r="D1725" s="969">
        <f>+[5]BS!Q1725</f>
        <v>0</v>
      </c>
      <c r="E1725" s="15"/>
      <c r="F1725" s="965"/>
      <c r="G1725" s="965">
        <f t="shared" si="141"/>
        <v>0</v>
      </c>
      <c r="H1725" s="965"/>
      <c r="I1725" s="965"/>
      <c r="J1725" s="15"/>
      <c r="K1725" s="965"/>
      <c r="L1725" s="965"/>
      <c r="M1725" s="965"/>
      <c r="N1725" s="961">
        <f t="shared" si="137"/>
        <v>0</v>
      </c>
      <c r="O1725" s="961">
        <f t="shared" si="138"/>
        <v>0</v>
      </c>
    </row>
    <row r="1726" spans="1:15" outlineLevel="1">
      <c r="A1726" s="1004">
        <v>1719</v>
      </c>
      <c r="B1726" s="397">
        <v>23200300</v>
      </c>
      <c r="C1726" s="109" t="s">
        <v>1342</v>
      </c>
      <c r="D1726" s="969">
        <f>+[5]BS!Q1726</f>
        <v>0</v>
      </c>
      <c r="E1726" s="15"/>
      <c r="F1726" s="965"/>
      <c r="G1726" s="965">
        <f t="shared" si="141"/>
        <v>0</v>
      </c>
      <c r="H1726" s="965"/>
      <c r="I1726" s="965"/>
      <c r="J1726" s="15"/>
      <c r="K1726" s="965"/>
      <c r="L1726" s="965"/>
      <c r="M1726" s="965"/>
      <c r="N1726" s="961">
        <f t="shared" si="137"/>
        <v>0</v>
      </c>
      <c r="O1726" s="961">
        <f t="shared" si="138"/>
        <v>0</v>
      </c>
    </row>
    <row r="1727" spans="1:15" outlineLevel="1">
      <c r="A1727" s="1004">
        <v>1720</v>
      </c>
      <c r="B1727" s="397">
        <v>23200301</v>
      </c>
      <c r="C1727" s="109" t="s">
        <v>2206</v>
      </c>
      <c r="D1727" s="969">
        <f>+[5]BS!Q1727</f>
        <v>0</v>
      </c>
      <c r="E1727" s="15"/>
      <c r="F1727" s="965"/>
      <c r="G1727" s="965">
        <f t="shared" si="141"/>
        <v>0</v>
      </c>
      <c r="H1727" s="965"/>
      <c r="I1727" s="965"/>
      <c r="J1727" s="15"/>
      <c r="K1727" s="965"/>
      <c r="L1727" s="965"/>
      <c r="M1727" s="965"/>
      <c r="N1727" s="961">
        <f t="shared" si="137"/>
        <v>0</v>
      </c>
      <c r="O1727" s="961">
        <f t="shared" si="138"/>
        <v>0</v>
      </c>
    </row>
    <row r="1728" spans="1:15" outlineLevel="1">
      <c r="A1728" s="1004">
        <v>1721</v>
      </c>
      <c r="B1728" s="397">
        <v>23200311</v>
      </c>
      <c r="C1728" s="109" t="s">
        <v>26</v>
      </c>
      <c r="D1728" s="969">
        <f>+[5]BS!Q1728</f>
        <v>0</v>
      </c>
      <c r="E1728" s="15"/>
      <c r="F1728" s="965"/>
      <c r="G1728" s="965">
        <f t="shared" si="141"/>
        <v>0</v>
      </c>
      <c r="H1728" s="965"/>
      <c r="I1728" s="965"/>
      <c r="J1728" s="15"/>
      <c r="K1728" s="965"/>
      <c r="L1728" s="965"/>
      <c r="M1728" s="965"/>
      <c r="N1728" s="961">
        <f t="shared" si="137"/>
        <v>0</v>
      </c>
      <c r="O1728" s="961">
        <f t="shared" si="138"/>
        <v>0</v>
      </c>
    </row>
    <row r="1729" spans="1:15" outlineLevel="1">
      <c r="A1729" s="1004">
        <v>1722</v>
      </c>
      <c r="B1729" s="397">
        <v>23200312</v>
      </c>
      <c r="C1729" s="109" t="s">
        <v>1861</v>
      </c>
      <c r="D1729" s="969">
        <f>+[5]BS!Q1729</f>
        <v>0</v>
      </c>
      <c r="E1729" s="15"/>
      <c r="F1729" s="965"/>
      <c r="G1729" s="965">
        <f t="shared" si="141"/>
        <v>0</v>
      </c>
      <c r="H1729" s="965"/>
      <c r="I1729" s="965"/>
      <c r="J1729" s="15"/>
      <c r="K1729" s="965"/>
      <c r="L1729" s="965"/>
      <c r="M1729" s="965"/>
      <c r="N1729" s="961">
        <f t="shared" si="137"/>
        <v>0</v>
      </c>
      <c r="O1729" s="961">
        <f t="shared" si="138"/>
        <v>0</v>
      </c>
    </row>
    <row r="1730" spans="1:15" outlineLevel="1">
      <c r="A1730" s="1004">
        <v>1723</v>
      </c>
      <c r="B1730" s="397">
        <v>23200313</v>
      </c>
      <c r="C1730" s="109" t="s">
        <v>622</v>
      </c>
      <c r="D1730" s="969">
        <f>+[5]BS!Q1730</f>
        <v>0</v>
      </c>
      <c r="E1730" s="15"/>
      <c r="F1730" s="965"/>
      <c r="G1730" s="965">
        <f t="shared" si="141"/>
        <v>0</v>
      </c>
      <c r="H1730" s="965"/>
      <c r="I1730" s="965"/>
      <c r="J1730" s="15"/>
      <c r="K1730" s="965"/>
      <c r="L1730" s="965"/>
      <c r="M1730" s="965"/>
      <c r="N1730" s="961">
        <f t="shared" si="137"/>
        <v>0</v>
      </c>
      <c r="O1730" s="961">
        <f t="shared" si="138"/>
        <v>0</v>
      </c>
    </row>
    <row r="1731" spans="1:15" outlineLevel="1">
      <c r="A1731" s="1004">
        <v>1724</v>
      </c>
      <c r="B1731" s="397">
        <v>23200333</v>
      </c>
      <c r="C1731" s="109" t="s">
        <v>1045</v>
      </c>
      <c r="D1731" s="969">
        <f>+[5]BS!Q1731</f>
        <v>-13973668.177083334</v>
      </c>
      <c r="E1731" s="15"/>
      <c r="F1731" s="965"/>
      <c r="G1731" s="965">
        <f t="shared" si="141"/>
        <v>-13973668.177083334</v>
      </c>
      <c r="H1731" s="965"/>
      <c r="I1731" s="965"/>
      <c r="J1731" s="15"/>
      <c r="K1731" s="965"/>
      <c r="L1731" s="965"/>
      <c r="M1731" s="965"/>
      <c r="N1731" s="961">
        <f t="shared" si="137"/>
        <v>0</v>
      </c>
      <c r="O1731" s="961">
        <f t="shared" si="138"/>
        <v>0</v>
      </c>
    </row>
    <row r="1732" spans="1:15" outlineLevel="1">
      <c r="A1732" s="1004">
        <v>1725</v>
      </c>
      <c r="B1732" s="397">
        <v>23200483</v>
      </c>
      <c r="C1732" s="109" t="s">
        <v>665</v>
      </c>
      <c r="D1732" s="969">
        <f>+[5]BS!Q1732</f>
        <v>-12995995.709583333</v>
      </c>
      <c r="E1732" s="15"/>
      <c r="F1732" s="965"/>
      <c r="G1732" s="965">
        <f t="shared" si="141"/>
        <v>-12995995.709583333</v>
      </c>
      <c r="H1732" s="965"/>
      <c r="I1732" s="965"/>
      <c r="J1732" s="15"/>
      <c r="K1732" s="965"/>
      <c r="L1732" s="965"/>
      <c r="M1732" s="965"/>
      <c r="N1732" s="961">
        <f t="shared" si="137"/>
        <v>0</v>
      </c>
      <c r="O1732" s="961">
        <f t="shared" si="138"/>
        <v>0</v>
      </c>
    </row>
    <row r="1733" spans="1:15" outlineLevel="1">
      <c r="A1733" s="1004">
        <v>1726</v>
      </c>
      <c r="B1733" s="397">
        <v>23200493</v>
      </c>
      <c r="C1733" s="109" t="s">
        <v>3095</v>
      </c>
      <c r="D1733" s="969">
        <f>+[5]BS!Q1733</f>
        <v>-213810.44958333336</v>
      </c>
      <c r="E1733" s="15"/>
      <c r="F1733" s="965"/>
      <c r="G1733" s="965">
        <f t="shared" si="141"/>
        <v>-213810.44958333336</v>
      </c>
      <c r="H1733" s="965"/>
      <c r="I1733" s="965"/>
      <c r="J1733" s="15"/>
      <c r="K1733" s="965"/>
      <c r="L1733" s="965"/>
      <c r="M1733" s="965"/>
      <c r="N1733" s="961">
        <f t="shared" si="137"/>
        <v>0</v>
      </c>
      <c r="O1733" s="961">
        <f t="shared" si="138"/>
        <v>0</v>
      </c>
    </row>
    <row r="1734" spans="1:15" outlineLevel="1">
      <c r="A1734" s="1004">
        <v>1727</v>
      </c>
      <c r="B1734" s="397">
        <v>23200543</v>
      </c>
      <c r="C1734" s="109" t="s">
        <v>3536</v>
      </c>
      <c r="D1734" s="969">
        <f>+[5]BS!Q1734</f>
        <v>-59258008.074583329</v>
      </c>
      <c r="E1734" s="15"/>
      <c r="F1734" s="965"/>
      <c r="G1734" s="965">
        <f t="shared" si="141"/>
        <v>-59258008.074583329</v>
      </c>
      <c r="H1734" s="965"/>
      <c r="I1734" s="965"/>
      <c r="J1734" s="15"/>
      <c r="K1734" s="965"/>
      <c r="L1734" s="965"/>
      <c r="M1734" s="965"/>
      <c r="N1734" s="961">
        <f t="shared" si="137"/>
        <v>0</v>
      </c>
      <c r="O1734" s="961">
        <f t="shared" si="138"/>
        <v>0</v>
      </c>
    </row>
    <row r="1735" spans="1:15" outlineLevel="1">
      <c r="A1735" s="1004">
        <v>1728</v>
      </c>
      <c r="B1735" s="397">
        <v>23200563</v>
      </c>
      <c r="C1735" s="109" t="s">
        <v>246</v>
      </c>
      <c r="D1735" s="969">
        <f>+[5]BS!Q1735</f>
        <v>0</v>
      </c>
      <c r="E1735" s="15"/>
      <c r="F1735" s="965"/>
      <c r="G1735" s="965">
        <f t="shared" si="141"/>
        <v>0</v>
      </c>
      <c r="H1735" s="965"/>
      <c r="I1735" s="965"/>
      <c r="J1735" s="15"/>
      <c r="K1735" s="965"/>
      <c r="L1735" s="965"/>
      <c r="M1735" s="965"/>
      <c r="N1735" s="961">
        <f t="shared" si="137"/>
        <v>0</v>
      </c>
      <c r="O1735" s="961">
        <f t="shared" si="138"/>
        <v>0</v>
      </c>
    </row>
    <row r="1736" spans="1:15" outlineLevel="1">
      <c r="A1736" s="1004">
        <v>1729</v>
      </c>
      <c r="B1736" s="397">
        <v>23200573</v>
      </c>
      <c r="C1736" s="109" t="s">
        <v>247</v>
      </c>
      <c r="D1736" s="969">
        <f>+[5]BS!Q1736</f>
        <v>0</v>
      </c>
      <c r="E1736" s="15"/>
      <c r="F1736" s="965"/>
      <c r="G1736" s="965">
        <f t="shared" si="141"/>
        <v>0</v>
      </c>
      <c r="H1736" s="965"/>
      <c r="I1736" s="965"/>
      <c r="J1736" s="15"/>
      <c r="K1736" s="965"/>
      <c r="L1736" s="965"/>
      <c r="M1736" s="965"/>
      <c r="N1736" s="961">
        <f t="shared" si="137"/>
        <v>0</v>
      </c>
      <c r="O1736" s="961">
        <f t="shared" si="138"/>
        <v>0</v>
      </c>
    </row>
    <row r="1737" spans="1:15" outlineLevel="1">
      <c r="A1737" s="1004">
        <v>1730</v>
      </c>
      <c r="B1737" s="397">
        <v>23200583</v>
      </c>
      <c r="C1737" s="109" t="s">
        <v>248</v>
      </c>
      <c r="D1737" s="969">
        <f>+[5]BS!Q1737</f>
        <v>0</v>
      </c>
      <c r="E1737" s="15"/>
      <c r="F1737" s="965"/>
      <c r="G1737" s="965">
        <f t="shared" si="141"/>
        <v>0</v>
      </c>
      <c r="H1737" s="965"/>
      <c r="I1737" s="965"/>
      <c r="J1737" s="15"/>
      <c r="K1737" s="965"/>
      <c r="L1737" s="965"/>
      <c r="M1737" s="965"/>
      <c r="N1737" s="961">
        <f t="shared" ref="N1737:N1800" si="142">SUM(K1737:M1737)</f>
        <v>0</v>
      </c>
      <c r="O1737" s="961">
        <f t="shared" ref="O1737:O1800" si="143">N1737-I1737</f>
        <v>0</v>
      </c>
    </row>
    <row r="1738" spans="1:15" outlineLevel="1">
      <c r="A1738" s="1004">
        <v>1731</v>
      </c>
      <c r="B1738" s="397">
        <v>23200593</v>
      </c>
      <c r="C1738" s="109" t="s">
        <v>114</v>
      </c>
      <c r="D1738" s="969">
        <f>+[5]BS!Q1738</f>
        <v>0</v>
      </c>
      <c r="E1738" s="15"/>
      <c r="F1738" s="965"/>
      <c r="G1738" s="965">
        <f t="shared" si="141"/>
        <v>0</v>
      </c>
      <c r="H1738" s="965"/>
      <c r="I1738" s="965"/>
      <c r="J1738" s="15"/>
      <c r="K1738" s="965"/>
      <c r="L1738" s="965"/>
      <c r="M1738" s="965"/>
      <c r="N1738" s="961">
        <f t="shared" si="142"/>
        <v>0</v>
      </c>
      <c r="O1738" s="961">
        <f t="shared" si="143"/>
        <v>0</v>
      </c>
    </row>
    <row r="1739" spans="1:15" outlineLevel="1">
      <c r="A1739" s="1004">
        <v>1732</v>
      </c>
      <c r="B1739" s="397">
        <v>23200603</v>
      </c>
      <c r="C1739" s="109" t="s">
        <v>115</v>
      </c>
      <c r="D1739" s="969">
        <f>+[5]BS!Q1739</f>
        <v>0</v>
      </c>
      <c r="E1739" s="15"/>
      <c r="F1739" s="965"/>
      <c r="G1739" s="965">
        <f t="shared" si="141"/>
        <v>0</v>
      </c>
      <c r="H1739" s="965"/>
      <c r="I1739" s="965"/>
      <c r="J1739" s="15"/>
      <c r="K1739" s="965"/>
      <c r="L1739" s="965"/>
      <c r="M1739" s="965"/>
      <c r="N1739" s="961">
        <f t="shared" si="142"/>
        <v>0</v>
      </c>
      <c r="O1739" s="961">
        <f t="shared" si="143"/>
        <v>0</v>
      </c>
    </row>
    <row r="1740" spans="1:15" outlineLevel="1">
      <c r="A1740" s="1004">
        <v>1733</v>
      </c>
      <c r="B1740" s="397">
        <v>23200613</v>
      </c>
      <c r="C1740" s="109" t="s">
        <v>118</v>
      </c>
      <c r="D1740" s="969">
        <f>+[5]BS!Q1740</f>
        <v>0</v>
      </c>
      <c r="E1740" s="15"/>
      <c r="F1740" s="965"/>
      <c r="G1740" s="965">
        <f t="shared" si="141"/>
        <v>0</v>
      </c>
      <c r="H1740" s="965"/>
      <c r="I1740" s="965"/>
      <c r="J1740" s="15"/>
      <c r="K1740" s="965"/>
      <c r="L1740" s="965"/>
      <c r="M1740" s="965"/>
      <c r="N1740" s="961">
        <f t="shared" si="142"/>
        <v>0</v>
      </c>
      <c r="O1740" s="961">
        <f t="shared" si="143"/>
        <v>0</v>
      </c>
    </row>
    <row r="1741" spans="1:15" outlineLevel="1">
      <c r="A1741" s="1004">
        <v>1734</v>
      </c>
      <c r="B1741" s="397">
        <v>23200623</v>
      </c>
      <c r="C1741" s="109" t="s">
        <v>119</v>
      </c>
      <c r="D1741" s="969">
        <f>+[5]BS!Q1741</f>
        <v>0</v>
      </c>
      <c r="E1741" s="15"/>
      <c r="F1741" s="965"/>
      <c r="G1741" s="965">
        <f t="shared" si="141"/>
        <v>0</v>
      </c>
      <c r="H1741" s="965"/>
      <c r="I1741" s="965"/>
      <c r="J1741" s="15"/>
      <c r="K1741" s="965"/>
      <c r="L1741" s="965"/>
      <c r="M1741" s="965"/>
      <c r="N1741" s="961">
        <f t="shared" si="142"/>
        <v>0</v>
      </c>
      <c r="O1741" s="961">
        <f t="shared" si="143"/>
        <v>0</v>
      </c>
    </row>
    <row r="1742" spans="1:15" outlineLevel="1">
      <c r="A1742" s="1004">
        <v>1735</v>
      </c>
      <c r="B1742" s="397">
        <v>23200633</v>
      </c>
      <c r="C1742" s="109" t="s">
        <v>2336</v>
      </c>
      <c r="D1742" s="969">
        <f>+[5]BS!Q1742</f>
        <v>0</v>
      </c>
      <c r="E1742" s="15"/>
      <c r="F1742" s="965"/>
      <c r="G1742" s="965">
        <f t="shared" si="141"/>
        <v>0</v>
      </c>
      <c r="H1742" s="965"/>
      <c r="I1742" s="965"/>
      <c r="J1742" s="15"/>
      <c r="K1742" s="965"/>
      <c r="L1742" s="965"/>
      <c r="M1742" s="965"/>
      <c r="N1742" s="961">
        <f t="shared" si="142"/>
        <v>0</v>
      </c>
      <c r="O1742" s="961">
        <f t="shared" si="143"/>
        <v>0</v>
      </c>
    </row>
    <row r="1743" spans="1:15" outlineLevel="1">
      <c r="A1743" s="1004">
        <v>1736</v>
      </c>
      <c r="B1743" s="397">
        <v>23200643</v>
      </c>
      <c r="C1743" s="109" t="s">
        <v>640</v>
      </c>
      <c r="D1743" s="969">
        <f>+[5]BS!Q1743</f>
        <v>-7182243.712083335</v>
      </c>
      <c r="E1743" s="15"/>
      <c r="F1743" s="965"/>
      <c r="G1743" s="965">
        <f t="shared" si="141"/>
        <v>-7182243.712083335</v>
      </c>
      <c r="H1743" s="965"/>
      <c r="I1743" s="965"/>
      <c r="J1743" s="15"/>
      <c r="K1743" s="965"/>
      <c r="L1743" s="965"/>
      <c r="M1743" s="965"/>
      <c r="N1743" s="961">
        <f t="shared" si="142"/>
        <v>0</v>
      </c>
      <c r="O1743" s="961">
        <f t="shared" si="143"/>
        <v>0</v>
      </c>
    </row>
    <row r="1744" spans="1:15" outlineLevel="1">
      <c r="A1744" s="1004">
        <v>1737</v>
      </c>
      <c r="B1744" s="397">
        <v>23200653</v>
      </c>
      <c r="C1744" s="109" t="s">
        <v>1694</v>
      </c>
      <c r="D1744" s="969">
        <f>+[5]BS!Q1744</f>
        <v>-1714092.77125</v>
      </c>
      <c r="E1744" s="15"/>
      <c r="F1744" s="965"/>
      <c r="G1744" s="965">
        <f t="shared" si="141"/>
        <v>-1714092.77125</v>
      </c>
      <c r="H1744" s="965"/>
      <c r="I1744" s="965"/>
      <c r="J1744" s="15"/>
      <c r="K1744" s="965"/>
      <c r="L1744" s="965"/>
      <c r="M1744" s="965"/>
      <c r="N1744" s="961">
        <f t="shared" si="142"/>
        <v>0</v>
      </c>
      <c r="O1744" s="961">
        <f t="shared" si="143"/>
        <v>0</v>
      </c>
    </row>
    <row r="1745" spans="1:15" outlineLevel="1">
      <c r="A1745" s="1004">
        <v>1738</v>
      </c>
      <c r="B1745" s="397">
        <v>23200673</v>
      </c>
      <c r="C1745" s="109" t="s">
        <v>1860</v>
      </c>
      <c r="D1745" s="969">
        <f>+[5]BS!Q1745</f>
        <v>0</v>
      </c>
      <c r="E1745" s="15"/>
      <c r="F1745" s="965"/>
      <c r="G1745" s="965">
        <f t="shared" si="141"/>
        <v>0</v>
      </c>
      <c r="H1745" s="965"/>
      <c r="I1745" s="965"/>
      <c r="J1745" s="15"/>
      <c r="K1745" s="965"/>
      <c r="L1745" s="965"/>
      <c r="M1745" s="965"/>
      <c r="N1745" s="961">
        <f t="shared" si="142"/>
        <v>0</v>
      </c>
      <c r="O1745" s="961">
        <f t="shared" si="143"/>
        <v>0</v>
      </c>
    </row>
    <row r="1746" spans="1:15" outlineLevel="1">
      <c r="A1746" s="1004">
        <v>1739</v>
      </c>
      <c r="B1746" s="397">
        <v>23200683</v>
      </c>
      <c r="C1746" s="109" t="s">
        <v>1837</v>
      </c>
      <c r="D1746" s="969">
        <f>+[5]BS!Q1746</f>
        <v>-2.8125</v>
      </c>
      <c r="E1746" s="15"/>
      <c r="F1746" s="965"/>
      <c r="G1746" s="965">
        <f t="shared" si="141"/>
        <v>-2.8125</v>
      </c>
      <c r="H1746" s="965"/>
      <c r="I1746" s="965"/>
      <c r="J1746" s="15"/>
      <c r="K1746" s="965"/>
      <c r="L1746" s="965"/>
      <c r="M1746" s="965"/>
      <c r="N1746" s="961">
        <f t="shared" si="142"/>
        <v>0</v>
      </c>
      <c r="O1746" s="961">
        <f t="shared" si="143"/>
        <v>0</v>
      </c>
    </row>
    <row r="1747" spans="1:15" outlineLevel="1">
      <c r="A1747" s="1004">
        <v>1740</v>
      </c>
      <c r="B1747" s="397">
        <v>23200693</v>
      </c>
      <c r="C1747" s="109" t="s">
        <v>1368</v>
      </c>
      <c r="D1747" s="969">
        <f>+[5]BS!Q1747</f>
        <v>-62001.906250000007</v>
      </c>
      <c r="E1747" s="15"/>
      <c r="F1747" s="965"/>
      <c r="G1747" s="965">
        <f t="shared" si="141"/>
        <v>-62001.906250000007</v>
      </c>
      <c r="H1747" s="965"/>
      <c r="I1747" s="965"/>
      <c r="J1747" s="15"/>
      <c r="K1747" s="965"/>
      <c r="L1747" s="965"/>
      <c r="M1747" s="965"/>
      <c r="N1747" s="961">
        <f t="shared" si="142"/>
        <v>0</v>
      </c>
      <c r="O1747" s="961">
        <f t="shared" si="143"/>
        <v>0</v>
      </c>
    </row>
    <row r="1748" spans="1:15" outlineLevel="1">
      <c r="A1748" s="1004">
        <v>1741</v>
      </c>
      <c r="B1748" s="397">
        <v>23200713</v>
      </c>
      <c r="C1748" s="109" t="s">
        <v>1128</v>
      </c>
      <c r="D1748" s="969">
        <f>+[5]BS!Q1748</f>
        <v>0</v>
      </c>
      <c r="E1748" s="15"/>
      <c r="F1748" s="965"/>
      <c r="G1748" s="965">
        <f t="shared" si="141"/>
        <v>0</v>
      </c>
      <c r="H1748" s="965"/>
      <c r="I1748" s="965"/>
      <c r="J1748" s="15"/>
      <c r="K1748" s="965"/>
      <c r="L1748" s="965"/>
      <c r="M1748" s="965"/>
      <c r="N1748" s="961">
        <f t="shared" si="142"/>
        <v>0</v>
      </c>
      <c r="O1748" s="961">
        <f t="shared" si="143"/>
        <v>0</v>
      </c>
    </row>
    <row r="1749" spans="1:15" outlineLevel="1">
      <c r="A1749" s="1004">
        <v>1742</v>
      </c>
      <c r="B1749" s="397">
        <v>23200723</v>
      </c>
      <c r="C1749" s="109" t="s">
        <v>247</v>
      </c>
      <c r="D1749" s="969">
        <f>+[5]BS!Q1749</f>
        <v>0</v>
      </c>
      <c r="E1749" s="15"/>
      <c r="F1749" s="965"/>
      <c r="G1749" s="965">
        <f t="shared" si="141"/>
        <v>0</v>
      </c>
      <c r="H1749" s="965"/>
      <c r="I1749" s="965"/>
      <c r="J1749" s="15"/>
      <c r="K1749" s="965"/>
      <c r="L1749" s="965"/>
      <c r="M1749" s="965"/>
      <c r="N1749" s="961">
        <f t="shared" si="142"/>
        <v>0</v>
      </c>
      <c r="O1749" s="961">
        <f t="shared" si="143"/>
        <v>0</v>
      </c>
    </row>
    <row r="1750" spans="1:15" outlineLevel="1">
      <c r="A1750" s="1004">
        <v>1743</v>
      </c>
      <c r="B1750" s="397">
        <v>23200733</v>
      </c>
      <c r="C1750" s="109" t="s">
        <v>248</v>
      </c>
      <c r="D1750" s="969">
        <f>+[5]BS!Q1750</f>
        <v>-4544.6516666666657</v>
      </c>
      <c r="E1750" s="15"/>
      <c r="F1750" s="965"/>
      <c r="G1750" s="965">
        <f t="shared" si="141"/>
        <v>-4544.6516666666657</v>
      </c>
      <c r="H1750" s="965"/>
      <c r="I1750" s="965"/>
      <c r="J1750" s="15"/>
      <c r="K1750" s="965"/>
      <c r="L1750" s="965"/>
      <c r="M1750" s="965"/>
      <c r="N1750" s="961">
        <f t="shared" si="142"/>
        <v>0</v>
      </c>
      <c r="O1750" s="961">
        <f t="shared" si="143"/>
        <v>0</v>
      </c>
    </row>
    <row r="1751" spans="1:15" outlineLevel="1">
      <c r="A1751" s="1004">
        <v>1744</v>
      </c>
      <c r="B1751" s="397">
        <v>23200743</v>
      </c>
      <c r="C1751" s="321" t="s">
        <v>1946</v>
      </c>
      <c r="D1751" s="969">
        <f>+[5]BS!Q1751</f>
        <v>2832.7270833333337</v>
      </c>
      <c r="E1751" s="15"/>
      <c r="F1751" s="965"/>
      <c r="G1751" s="965">
        <f t="shared" si="141"/>
        <v>2832.7270833333337</v>
      </c>
      <c r="H1751" s="965"/>
      <c r="I1751" s="965"/>
      <c r="J1751" s="15"/>
      <c r="K1751" s="965"/>
      <c r="L1751" s="965"/>
      <c r="M1751" s="965"/>
      <c r="N1751" s="961">
        <f t="shared" si="142"/>
        <v>0</v>
      </c>
      <c r="O1751" s="961">
        <f t="shared" si="143"/>
        <v>0</v>
      </c>
    </row>
    <row r="1752" spans="1:15" outlineLevel="1">
      <c r="A1752" s="1004">
        <v>1745</v>
      </c>
      <c r="B1752" s="397">
        <v>23200753</v>
      </c>
      <c r="C1752" s="321" t="s">
        <v>115</v>
      </c>
      <c r="D1752" s="969">
        <f>+[5]BS!Q1752</f>
        <v>-2881.7462500000001</v>
      </c>
      <c r="E1752" s="15"/>
      <c r="F1752" s="965"/>
      <c r="G1752" s="965">
        <f t="shared" si="141"/>
        <v>-2881.7462500000001</v>
      </c>
      <c r="H1752" s="965"/>
      <c r="I1752" s="965"/>
      <c r="J1752" s="15"/>
      <c r="K1752" s="965"/>
      <c r="L1752" s="965"/>
      <c r="M1752" s="965"/>
      <c r="N1752" s="961">
        <f t="shared" si="142"/>
        <v>0</v>
      </c>
      <c r="O1752" s="961">
        <f t="shared" si="143"/>
        <v>0</v>
      </c>
    </row>
    <row r="1753" spans="1:15" outlineLevel="1">
      <c r="A1753" s="1004">
        <v>1746</v>
      </c>
      <c r="B1753" s="397">
        <v>23200763</v>
      </c>
      <c r="C1753" s="321" t="s">
        <v>118</v>
      </c>
      <c r="D1753" s="969">
        <f>+[5]BS!Q1753</f>
        <v>-2257.6050000000009</v>
      </c>
      <c r="E1753" s="15"/>
      <c r="F1753" s="965"/>
      <c r="G1753" s="965">
        <f t="shared" si="141"/>
        <v>-2257.6050000000009</v>
      </c>
      <c r="H1753" s="965"/>
      <c r="I1753" s="965"/>
      <c r="J1753" s="15"/>
      <c r="K1753" s="965"/>
      <c r="L1753" s="965"/>
      <c r="M1753" s="965"/>
      <c r="N1753" s="961">
        <f t="shared" si="142"/>
        <v>0</v>
      </c>
      <c r="O1753" s="961">
        <f t="shared" si="143"/>
        <v>0</v>
      </c>
    </row>
    <row r="1754" spans="1:15" outlineLevel="1">
      <c r="A1754" s="1004">
        <v>1747</v>
      </c>
      <c r="B1754" s="397">
        <v>23200773</v>
      </c>
      <c r="C1754" s="321" t="s">
        <v>1128</v>
      </c>
      <c r="D1754" s="969">
        <f>+[5]BS!Q1754</f>
        <v>-16455.274166666666</v>
      </c>
      <c r="E1754" s="15"/>
      <c r="F1754" s="965"/>
      <c r="G1754" s="965">
        <f t="shared" si="141"/>
        <v>-16455.274166666666</v>
      </c>
      <c r="H1754" s="965"/>
      <c r="I1754" s="965"/>
      <c r="J1754" s="15"/>
      <c r="K1754" s="965"/>
      <c r="L1754" s="965"/>
      <c r="M1754" s="965"/>
      <c r="N1754" s="961">
        <f t="shared" si="142"/>
        <v>0</v>
      </c>
      <c r="O1754" s="961">
        <f t="shared" si="143"/>
        <v>0</v>
      </c>
    </row>
    <row r="1755" spans="1:15" outlineLevel="1">
      <c r="A1755" s="1004">
        <v>1748</v>
      </c>
      <c r="B1755" s="397">
        <v>23200783</v>
      </c>
      <c r="C1755" s="321" t="s">
        <v>1787</v>
      </c>
      <c r="D1755" s="969">
        <f>+[5]BS!Q1755</f>
        <v>0</v>
      </c>
      <c r="E1755" s="15"/>
      <c r="F1755" s="965"/>
      <c r="G1755" s="965"/>
      <c r="H1755" s="965"/>
      <c r="I1755" s="965"/>
      <c r="J1755" s="15"/>
      <c r="K1755" s="965"/>
      <c r="L1755" s="965"/>
      <c r="M1755" s="965"/>
      <c r="N1755" s="961">
        <f t="shared" si="142"/>
        <v>0</v>
      </c>
      <c r="O1755" s="961">
        <f t="shared" si="143"/>
        <v>0</v>
      </c>
    </row>
    <row r="1756" spans="1:15" outlineLevel="1">
      <c r="A1756" s="1004">
        <v>1749</v>
      </c>
      <c r="B1756" s="397">
        <v>23200793</v>
      </c>
      <c r="C1756" s="321" t="s">
        <v>2016</v>
      </c>
      <c r="D1756" s="969">
        <f>+[5]BS!Q1756</f>
        <v>0</v>
      </c>
      <c r="E1756" s="15"/>
      <c r="F1756" s="965"/>
      <c r="G1756" s="965"/>
      <c r="H1756" s="965"/>
      <c r="I1756" s="965"/>
      <c r="J1756" s="15"/>
      <c r="K1756" s="965"/>
      <c r="L1756" s="965"/>
      <c r="M1756" s="965"/>
      <c r="N1756" s="961">
        <f t="shared" si="142"/>
        <v>0</v>
      </c>
      <c r="O1756" s="961">
        <f t="shared" si="143"/>
        <v>0</v>
      </c>
    </row>
    <row r="1757" spans="1:15" outlineLevel="1">
      <c r="A1757" s="1004">
        <v>1750</v>
      </c>
      <c r="B1757" s="397">
        <v>23200803</v>
      </c>
      <c r="C1757" s="109" t="s">
        <v>2702</v>
      </c>
      <c r="D1757" s="969">
        <f>+[5]BS!Q1757</f>
        <v>0</v>
      </c>
      <c r="E1757" s="15"/>
      <c r="F1757" s="965"/>
      <c r="G1757" s="965"/>
      <c r="H1757" s="965"/>
      <c r="I1757" s="965"/>
      <c r="J1757" s="15"/>
      <c r="K1757" s="965"/>
      <c r="L1757" s="965"/>
      <c r="M1757" s="965"/>
      <c r="N1757" s="961">
        <f t="shared" si="142"/>
        <v>0</v>
      </c>
      <c r="O1757" s="961">
        <f t="shared" si="143"/>
        <v>0</v>
      </c>
    </row>
    <row r="1758" spans="1:15" outlineLevel="1">
      <c r="A1758" s="1004">
        <v>1751</v>
      </c>
      <c r="B1758" s="397">
        <v>23200813</v>
      </c>
      <c r="C1758" s="109" t="s">
        <v>3191</v>
      </c>
      <c r="D1758" s="969">
        <f>+[5]BS!Q1758</f>
        <v>345.43833333333328</v>
      </c>
      <c r="E1758" s="15"/>
      <c r="F1758" s="965"/>
      <c r="G1758" s="965">
        <f>+D1758</f>
        <v>345.43833333333328</v>
      </c>
      <c r="H1758" s="965"/>
      <c r="I1758" s="965"/>
      <c r="J1758" s="15"/>
      <c r="K1758" s="965"/>
      <c r="L1758" s="965"/>
      <c r="M1758" s="965"/>
      <c r="N1758" s="961">
        <f t="shared" si="142"/>
        <v>0</v>
      </c>
      <c r="O1758" s="961">
        <f t="shared" si="143"/>
        <v>0</v>
      </c>
    </row>
    <row r="1759" spans="1:15" outlineLevel="1">
      <c r="A1759" s="1004">
        <v>1752</v>
      </c>
      <c r="B1759" s="397">
        <v>23200823</v>
      </c>
      <c r="C1759" s="321" t="s">
        <v>3209</v>
      </c>
      <c r="D1759" s="969">
        <f>+[5]BS!Q1759</f>
        <v>-174141.69875000001</v>
      </c>
      <c r="E1759" s="15"/>
      <c r="F1759" s="965"/>
      <c r="G1759" s="965">
        <f>+D1759</f>
        <v>-174141.69875000001</v>
      </c>
      <c r="H1759" s="965"/>
      <c r="I1759" s="965"/>
      <c r="J1759" s="15"/>
      <c r="K1759" s="965"/>
      <c r="L1759" s="965"/>
      <c r="M1759" s="965"/>
      <c r="N1759" s="961">
        <f t="shared" si="142"/>
        <v>0</v>
      </c>
      <c r="O1759" s="961">
        <f t="shared" si="143"/>
        <v>0</v>
      </c>
    </row>
    <row r="1760" spans="1:15" outlineLevel="1">
      <c r="A1760" s="1004">
        <v>1753</v>
      </c>
      <c r="B1760" s="397" t="s">
        <v>3478</v>
      </c>
      <c r="C1760" s="109" t="s">
        <v>3476</v>
      </c>
      <c r="D1760" s="969">
        <f>+[5]BS!Q1760</f>
        <v>-481.51666666666665</v>
      </c>
      <c r="E1760" s="15"/>
      <c r="F1760" s="965"/>
      <c r="G1760" s="965">
        <f>+D1760</f>
        <v>-481.51666666666665</v>
      </c>
      <c r="H1760" s="965"/>
      <c r="I1760" s="965"/>
      <c r="J1760" s="15"/>
      <c r="K1760" s="965"/>
      <c r="L1760" s="965"/>
      <c r="M1760" s="965"/>
      <c r="N1760" s="961">
        <f t="shared" si="142"/>
        <v>0</v>
      </c>
      <c r="O1760" s="961">
        <f t="shared" si="143"/>
        <v>0</v>
      </c>
    </row>
    <row r="1761" spans="1:15" s="13" customFormat="1" outlineLevel="1">
      <c r="A1761" s="400">
        <v>1754</v>
      </c>
      <c r="B1761" s="397">
        <v>23200873</v>
      </c>
      <c r="C1761" s="109" t="s">
        <v>3306</v>
      </c>
      <c r="D1761" s="969">
        <f>+[5]BS!Q1761</f>
        <v>-1806602.9637500001</v>
      </c>
      <c r="E1761" s="109"/>
      <c r="F1761" s="486"/>
      <c r="G1761" s="486"/>
      <c r="H1761" s="486"/>
      <c r="I1761" s="486">
        <f>+D1761</f>
        <v>-1806602.9637500001</v>
      </c>
      <c r="J1761" s="109"/>
      <c r="K1761" s="486"/>
      <c r="L1761" s="486"/>
      <c r="M1761" s="486">
        <f>I1761</f>
        <v>-1806602.9637500001</v>
      </c>
      <c r="N1761" s="1153">
        <f t="shared" si="142"/>
        <v>-1806602.9637500001</v>
      </c>
      <c r="O1761" s="1153">
        <f t="shared" si="143"/>
        <v>0</v>
      </c>
    </row>
    <row r="1762" spans="1:15" outlineLevel="1">
      <c r="A1762" s="1004">
        <v>1755</v>
      </c>
      <c r="B1762" s="397">
        <v>23200953</v>
      </c>
      <c r="C1762" s="109" t="s">
        <v>62</v>
      </c>
      <c r="D1762" s="969">
        <f>+[5]BS!Q1762</f>
        <v>0</v>
      </c>
      <c r="E1762" s="15"/>
      <c r="F1762" s="965"/>
      <c r="G1762" s="965"/>
      <c r="H1762" s="965"/>
      <c r="I1762" s="965"/>
      <c r="J1762" s="15"/>
      <c r="K1762" s="965"/>
      <c r="L1762" s="965"/>
      <c r="M1762" s="965"/>
      <c r="N1762" s="961">
        <f t="shared" si="142"/>
        <v>0</v>
      </c>
      <c r="O1762" s="961">
        <f t="shared" si="143"/>
        <v>0</v>
      </c>
    </row>
    <row r="1763" spans="1:15" outlineLevel="1">
      <c r="A1763" s="1004">
        <v>1756</v>
      </c>
      <c r="B1763" s="397">
        <v>23200963</v>
      </c>
      <c r="C1763" s="109" t="s">
        <v>1314</v>
      </c>
      <c r="D1763" s="969">
        <f>+[5]BS!Q1763</f>
        <v>0</v>
      </c>
      <c r="E1763" s="15"/>
      <c r="F1763" s="965"/>
      <c r="G1763" s="965"/>
      <c r="H1763" s="965"/>
      <c r="I1763" s="965"/>
      <c r="J1763" s="15"/>
      <c r="K1763" s="965"/>
      <c r="L1763" s="965"/>
      <c r="M1763" s="965"/>
      <c r="N1763" s="961">
        <f t="shared" si="142"/>
        <v>0</v>
      </c>
      <c r="O1763" s="961">
        <f t="shared" si="143"/>
        <v>0</v>
      </c>
    </row>
    <row r="1764" spans="1:15" outlineLevel="1">
      <c r="A1764" s="1004">
        <v>1757</v>
      </c>
      <c r="B1764" s="397">
        <v>23201001</v>
      </c>
      <c r="C1764" s="109" t="s">
        <v>701</v>
      </c>
      <c r="D1764" s="969">
        <f>+[5]BS!Q1764</f>
        <v>0</v>
      </c>
      <c r="E1764" s="15"/>
      <c r="F1764" s="965"/>
      <c r="G1764" s="965"/>
      <c r="H1764" s="965"/>
      <c r="I1764" s="965"/>
      <c r="J1764" s="15"/>
      <c r="K1764" s="965"/>
      <c r="L1764" s="965"/>
      <c r="M1764" s="965"/>
      <c r="N1764" s="961">
        <f t="shared" si="142"/>
        <v>0</v>
      </c>
      <c r="O1764" s="961">
        <f t="shared" si="143"/>
        <v>0</v>
      </c>
    </row>
    <row r="1765" spans="1:15" outlineLevel="1">
      <c r="A1765" s="1004">
        <v>1758</v>
      </c>
      <c r="B1765" s="397">
        <v>23201003</v>
      </c>
      <c r="C1765" s="109" t="s">
        <v>2376</v>
      </c>
      <c r="D1765" s="969">
        <f>+[5]BS!Q1765</f>
        <v>-21496237.08666667</v>
      </c>
      <c r="E1765" s="15"/>
      <c r="F1765" s="965"/>
      <c r="G1765" s="965">
        <f t="shared" ref="G1765:G1792" si="144">+D1765</f>
        <v>-21496237.08666667</v>
      </c>
      <c r="H1765" s="965"/>
      <c r="I1765" s="965"/>
      <c r="J1765" s="15"/>
      <c r="K1765" s="965"/>
      <c r="L1765" s="965"/>
      <c r="M1765" s="965"/>
      <c r="N1765" s="961">
        <f t="shared" si="142"/>
        <v>0</v>
      </c>
      <c r="O1765" s="961">
        <f t="shared" si="143"/>
        <v>0</v>
      </c>
    </row>
    <row r="1766" spans="1:15" outlineLevel="1">
      <c r="A1766" s="1004">
        <v>1759</v>
      </c>
      <c r="B1766" s="397">
        <v>23201011</v>
      </c>
      <c r="C1766" s="109" t="s">
        <v>1555</v>
      </c>
      <c r="D1766" s="969">
        <f>+[5]BS!Q1766</f>
        <v>0</v>
      </c>
      <c r="E1766" s="15"/>
      <c r="F1766" s="965"/>
      <c r="G1766" s="965">
        <f t="shared" si="144"/>
        <v>0</v>
      </c>
      <c r="H1766" s="965"/>
      <c r="I1766" s="965"/>
      <c r="J1766" s="15"/>
      <c r="K1766" s="965"/>
      <c r="L1766" s="965"/>
      <c r="M1766" s="965"/>
      <c r="N1766" s="961">
        <f t="shared" si="142"/>
        <v>0</v>
      </c>
      <c r="O1766" s="961">
        <f t="shared" si="143"/>
        <v>0</v>
      </c>
    </row>
    <row r="1767" spans="1:15" outlineLevel="1">
      <c r="A1767" s="1004">
        <v>1760</v>
      </c>
      <c r="B1767" s="397">
        <v>23201013</v>
      </c>
      <c r="C1767" s="109" t="s">
        <v>1461</v>
      </c>
      <c r="D1767" s="969">
        <f>+[5]BS!Q1767</f>
        <v>-9749553.4574999996</v>
      </c>
      <c r="E1767" s="15"/>
      <c r="F1767" s="965"/>
      <c r="G1767" s="965">
        <f t="shared" si="144"/>
        <v>-9749553.4574999996</v>
      </c>
      <c r="H1767" s="965"/>
      <c r="I1767" s="965"/>
      <c r="J1767" s="15"/>
      <c r="K1767" s="965"/>
      <c r="L1767" s="965"/>
      <c r="M1767" s="965"/>
      <c r="N1767" s="961">
        <f t="shared" si="142"/>
        <v>0</v>
      </c>
      <c r="O1767" s="961">
        <f t="shared" si="143"/>
        <v>0</v>
      </c>
    </row>
    <row r="1768" spans="1:15" outlineLevel="1">
      <c r="A1768" s="1004">
        <v>1761</v>
      </c>
      <c r="B1768" s="397">
        <v>23201023</v>
      </c>
      <c r="C1768" s="109" t="s">
        <v>1136</v>
      </c>
      <c r="D1768" s="969">
        <f>+[5]BS!Q1768</f>
        <v>0</v>
      </c>
      <c r="E1768" s="15"/>
      <c r="F1768" s="965"/>
      <c r="G1768" s="965">
        <f t="shared" si="144"/>
        <v>0</v>
      </c>
      <c r="H1768" s="965"/>
      <c r="I1768" s="965"/>
      <c r="J1768" s="15"/>
      <c r="K1768" s="965"/>
      <c r="L1768" s="965"/>
      <c r="M1768" s="965"/>
      <c r="N1768" s="961">
        <f t="shared" si="142"/>
        <v>0</v>
      </c>
      <c r="O1768" s="961">
        <f t="shared" si="143"/>
        <v>0</v>
      </c>
    </row>
    <row r="1769" spans="1:15" outlineLevel="1">
      <c r="A1769" s="1004">
        <v>1762</v>
      </c>
      <c r="B1769" s="397">
        <v>23201033</v>
      </c>
      <c r="C1769" s="109" t="s">
        <v>1052</v>
      </c>
      <c r="D1769" s="969">
        <f>+[5]BS!Q1769</f>
        <v>-135697.86208333334</v>
      </c>
      <c r="E1769" s="15"/>
      <c r="F1769" s="965"/>
      <c r="G1769" s="965">
        <f t="shared" si="144"/>
        <v>-135697.86208333334</v>
      </c>
      <c r="H1769" s="965"/>
      <c r="I1769" s="965"/>
      <c r="J1769" s="15"/>
      <c r="K1769" s="965"/>
      <c r="L1769" s="965"/>
      <c r="M1769" s="965"/>
      <c r="N1769" s="961">
        <f t="shared" si="142"/>
        <v>0</v>
      </c>
      <c r="O1769" s="961">
        <f t="shared" si="143"/>
        <v>0</v>
      </c>
    </row>
    <row r="1770" spans="1:15" outlineLevel="1">
      <c r="A1770" s="1004">
        <v>1763</v>
      </c>
      <c r="B1770" s="397">
        <v>23201043</v>
      </c>
      <c r="C1770" s="109" t="s">
        <v>2337</v>
      </c>
      <c r="D1770" s="969">
        <f>+[5]BS!Q1770</f>
        <v>-31156.868750000005</v>
      </c>
      <c r="E1770" s="15"/>
      <c r="F1770" s="965"/>
      <c r="G1770" s="965">
        <f t="shared" si="144"/>
        <v>-31156.868750000005</v>
      </c>
      <c r="H1770" s="965"/>
      <c r="I1770" s="965"/>
      <c r="J1770" s="15"/>
      <c r="K1770" s="965"/>
      <c r="L1770" s="965"/>
      <c r="M1770" s="965"/>
      <c r="N1770" s="961">
        <f t="shared" si="142"/>
        <v>0</v>
      </c>
      <c r="O1770" s="961">
        <f t="shared" si="143"/>
        <v>0</v>
      </c>
    </row>
    <row r="1771" spans="1:15" outlineLevel="1">
      <c r="A1771" s="1004">
        <v>1764</v>
      </c>
      <c r="B1771" s="397">
        <v>23201053</v>
      </c>
      <c r="C1771" s="109" t="s">
        <v>2338</v>
      </c>
      <c r="D1771" s="969">
        <f>+[5]BS!Q1771</f>
        <v>-152700.06916666665</v>
      </c>
      <c r="E1771" s="15"/>
      <c r="F1771" s="965"/>
      <c r="G1771" s="965">
        <f t="shared" si="144"/>
        <v>-152700.06916666665</v>
      </c>
      <c r="H1771" s="965"/>
      <c r="I1771" s="965"/>
      <c r="J1771" s="15"/>
      <c r="K1771" s="965"/>
      <c r="L1771" s="965"/>
      <c r="M1771" s="965"/>
      <c r="N1771" s="961">
        <f t="shared" si="142"/>
        <v>0</v>
      </c>
      <c r="O1771" s="961">
        <f t="shared" si="143"/>
        <v>0</v>
      </c>
    </row>
    <row r="1772" spans="1:15" outlineLevel="1">
      <c r="A1772" s="1004">
        <v>1765</v>
      </c>
      <c r="B1772" s="397">
        <v>23201063</v>
      </c>
      <c r="C1772" s="109" t="s">
        <v>1866</v>
      </c>
      <c r="D1772" s="969">
        <f>+[5]BS!Q1772</f>
        <v>0</v>
      </c>
      <c r="E1772" s="15"/>
      <c r="F1772" s="965"/>
      <c r="G1772" s="965">
        <f t="shared" si="144"/>
        <v>0</v>
      </c>
      <c r="H1772" s="965"/>
      <c r="I1772" s="965"/>
      <c r="J1772" s="15"/>
      <c r="K1772" s="965"/>
      <c r="L1772" s="965"/>
      <c r="M1772" s="965"/>
      <c r="N1772" s="961">
        <f t="shared" si="142"/>
        <v>0</v>
      </c>
      <c r="O1772" s="961">
        <f t="shared" si="143"/>
        <v>0</v>
      </c>
    </row>
    <row r="1773" spans="1:15" outlineLevel="1">
      <c r="A1773" s="1004">
        <v>1766</v>
      </c>
      <c r="B1773" s="397">
        <v>23201073</v>
      </c>
      <c r="C1773" s="109" t="s">
        <v>130</v>
      </c>
      <c r="D1773" s="969">
        <f>+[5]BS!Q1773</f>
        <v>-115143.62333333334</v>
      </c>
      <c r="E1773" s="15"/>
      <c r="F1773" s="965"/>
      <c r="G1773" s="965">
        <f t="shared" si="144"/>
        <v>-115143.62333333334</v>
      </c>
      <c r="H1773" s="965"/>
      <c r="I1773" s="965"/>
      <c r="J1773" s="15"/>
      <c r="K1773" s="965"/>
      <c r="L1773" s="965"/>
      <c r="M1773" s="965"/>
      <c r="N1773" s="961">
        <f t="shared" si="142"/>
        <v>0</v>
      </c>
      <c r="O1773" s="961">
        <f t="shared" si="143"/>
        <v>0</v>
      </c>
    </row>
    <row r="1774" spans="1:15" outlineLevel="1">
      <c r="A1774" s="1004">
        <v>1767</v>
      </c>
      <c r="B1774" s="397">
        <v>23201093</v>
      </c>
      <c r="C1774" s="109" t="s">
        <v>131</v>
      </c>
      <c r="D1774" s="969">
        <f>+[5]BS!Q1774</f>
        <v>-20329.492916666666</v>
      </c>
      <c r="E1774" s="15"/>
      <c r="F1774" s="965"/>
      <c r="G1774" s="965">
        <f t="shared" si="144"/>
        <v>-20329.492916666666</v>
      </c>
      <c r="H1774" s="965"/>
      <c r="I1774" s="965"/>
      <c r="J1774" s="15"/>
      <c r="K1774" s="965"/>
      <c r="L1774" s="965"/>
      <c r="M1774" s="965"/>
      <c r="N1774" s="961">
        <f t="shared" si="142"/>
        <v>0</v>
      </c>
      <c r="O1774" s="961">
        <f t="shared" si="143"/>
        <v>0</v>
      </c>
    </row>
    <row r="1775" spans="1:15" outlineLevel="1">
      <c r="A1775" s="1004">
        <v>1768</v>
      </c>
      <c r="B1775" s="397">
        <v>23201103</v>
      </c>
      <c r="C1775" s="109" t="s">
        <v>1817</v>
      </c>
      <c r="D1775" s="969">
        <f>+[5]BS!Q1775</f>
        <v>0</v>
      </c>
      <c r="E1775" s="15"/>
      <c r="F1775" s="965"/>
      <c r="G1775" s="965">
        <f t="shared" si="144"/>
        <v>0</v>
      </c>
      <c r="H1775" s="965"/>
      <c r="I1775" s="965"/>
      <c r="J1775" s="15"/>
      <c r="K1775" s="965"/>
      <c r="L1775" s="965"/>
      <c r="M1775" s="965"/>
      <c r="N1775" s="961">
        <f t="shared" si="142"/>
        <v>0</v>
      </c>
      <c r="O1775" s="961">
        <f t="shared" si="143"/>
        <v>0</v>
      </c>
    </row>
    <row r="1776" spans="1:15" outlineLevel="1">
      <c r="A1776" s="1004">
        <v>1769</v>
      </c>
      <c r="B1776" s="397">
        <v>23201111</v>
      </c>
      <c r="C1776" s="109" t="s">
        <v>1395</v>
      </c>
      <c r="D1776" s="969">
        <f>+[5]BS!Q1776</f>
        <v>0</v>
      </c>
      <c r="E1776" s="15"/>
      <c r="F1776" s="965"/>
      <c r="G1776" s="965">
        <f t="shared" si="144"/>
        <v>0</v>
      </c>
      <c r="H1776" s="965"/>
      <c r="I1776" s="965"/>
      <c r="J1776" s="15"/>
      <c r="K1776" s="965"/>
      <c r="L1776" s="965"/>
      <c r="M1776" s="965"/>
      <c r="N1776" s="961">
        <f t="shared" si="142"/>
        <v>0</v>
      </c>
      <c r="O1776" s="961">
        <f t="shared" si="143"/>
        <v>0</v>
      </c>
    </row>
    <row r="1777" spans="1:15" outlineLevel="1">
      <c r="A1777" s="1004">
        <v>1770</v>
      </c>
      <c r="B1777" s="990">
        <v>23201113</v>
      </c>
      <c r="C1777" s="109" t="s">
        <v>575</v>
      </c>
      <c r="D1777" s="969">
        <f>+[5]BS!Q1777</f>
        <v>13663.34375</v>
      </c>
      <c r="E1777" s="15"/>
      <c r="F1777" s="965"/>
      <c r="G1777" s="965">
        <f t="shared" si="144"/>
        <v>13663.34375</v>
      </c>
      <c r="H1777" s="965"/>
      <c r="I1777" s="965"/>
      <c r="J1777" s="15"/>
      <c r="K1777" s="965"/>
      <c r="L1777" s="965"/>
      <c r="M1777" s="965"/>
      <c r="N1777" s="961">
        <f t="shared" si="142"/>
        <v>0</v>
      </c>
      <c r="O1777" s="961">
        <f t="shared" si="143"/>
        <v>0</v>
      </c>
    </row>
    <row r="1778" spans="1:15" outlineLevel="1">
      <c r="A1778" s="1004">
        <v>1771</v>
      </c>
      <c r="B1778" s="397">
        <v>23201153</v>
      </c>
      <c r="C1778" s="109" t="s">
        <v>519</v>
      </c>
      <c r="D1778" s="969">
        <f>+[5]BS!Q1778</f>
        <v>-9311.2566666666662</v>
      </c>
      <c r="E1778" s="15"/>
      <c r="F1778" s="965"/>
      <c r="G1778" s="965">
        <f t="shared" si="144"/>
        <v>-9311.2566666666662</v>
      </c>
      <c r="H1778" s="965"/>
      <c r="I1778" s="965"/>
      <c r="J1778" s="15"/>
      <c r="K1778" s="965"/>
      <c r="L1778" s="965"/>
      <c r="M1778" s="965"/>
      <c r="N1778" s="961">
        <f t="shared" si="142"/>
        <v>0</v>
      </c>
      <c r="O1778" s="961">
        <f t="shared" si="143"/>
        <v>0</v>
      </c>
    </row>
    <row r="1779" spans="1:15" outlineLevel="1">
      <c r="A1779" s="1004">
        <v>1772</v>
      </c>
      <c r="B1779" s="397">
        <v>23201163</v>
      </c>
      <c r="C1779" s="109" t="s">
        <v>817</v>
      </c>
      <c r="D1779" s="969">
        <f>+[5]BS!Q1779</f>
        <v>-7466.0874999999987</v>
      </c>
      <c r="E1779" s="15"/>
      <c r="F1779" s="965"/>
      <c r="G1779" s="965">
        <f t="shared" si="144"/>
        <v>-7466.0874999999987</v>
      </c>
      <c r="H1779" s="965"/>
      <c r="I1779" s="965"/>
      <c r="J1779" s="15"/>
      <c r="K1779" s="965"/>
      <c r="L1779" s="965"/>
      <c r="M1779" s="965"/>
      <c r="N1779" s="961">
        <f t="shared" si="142"/>
        <v>0</v>
      </c>
      <c r="O1779" s="961">
        <f t="shared" si="143"/>
        <v>0</v>
      </c>
    </row>
    <row r="1780" spans="1:15" outlineLevel="1">
      <c r="A1780" s="1004">
        <v>1773</v>
      </c>
      <c r="B1780" s="397">
        <v>23201173</v>
      </c>
      <c r="C1780" s="109" t="s">
        <v>496</v>
      </c>
      <c r="D1780" s="969">
        <f>+[5]BS!Q1780</f>
        <v>30115.688750000001</v>
      </c>
      <c r="E1780" s="15"/>
      <c r="F1780" s="965"/>
      <c r="G1780" s="965">
        <f t="shared" si="144"/>
        <v>30115.688750000001</v>
      </c>
      <c r="H1780" s="965"/>
      <c r="I1780" s="965"/>
      <c r="J1780" s="15"/>
      <c r="K1780" s="965"/>
      <c r="L1780" s="965"/>
      <c r="M1780" s="965"/>
      <c r="N1780" s="961">
        <f t="shared" si="142"/>
        <v>0</v>
      </c>
      <c r="O1780" s="961">
        <f t="shared" si="143"/>
        <v>0</v>
      </c>
    </row>
    <row r="1781" spans="1:15" outlineLevel="1">
      <c r="A1781" s="1004">
        <v>1774</v>
      </c>
      <c r="B1781" s="397">
        <v>23201183</v>
      </c>
      <c r="C1781" s="109" t="s">
        <v>160</v>
      </c>
      <c r="D1781" s="969">
        <f>+[5]BS!Q1781</f>
        <v>0</v>
      </c>
      <c r="E1781" s="15"/>
      <c r="F1781" s="965"/>
      <c r="G1781" s="965">
        <f t="shared" si="144"/>
        <v>0</v>
      </c>
      <c r="H1781" s="965"/>
      <c r="I1781" s="965"/>
      <c r="J1781" s="15"/>
      <c r="K1781" s="965"/>
      <c r="L1781" s="965"/>
      <c r="M1781" s="965"/>
      <c r="N1781" s="961">
        <f t="shared" si="142"/>
        <v>0</v>
      </c>
      <c r="O1781" s="961">
        <f t="shared" si="143"/>
        <v>0</v>
      </c>
    </row>
    <row r="1782" spans="1:15" outlineLevel="1">
      <c r="A1782" s="1004">
        <v>1775</v>
      </c>
      <c r="B1782" s="397">
        <v>23201193</v>
      </c>
      <c r="C1782" s="109" t="s">
        <v>2378</v>
      </c>
      <c r="D1782" s="969">
        <f>+[5]BS!Q1782</f>
        <v>-21534.021666666667</v>
      </c>
      <c r="E1782" s="15"/>
      <c r="F1782" s="965"/>
      <c r="G1782" s="965">
        <f t="shared" si="144"/>
        <v>-21534.021666666667</v>
      </c>
      <c r="H1782" s="965"/>
      <c r="I1782" s="965"/>
      <c r="J1782" s="15"/>
      <c r="K1782" s="965"/>
      <c r="L1782" s="965"/>
      <c r="M1782" s="965"/>
      <c r="N1782" s="961">
        <f t="shared" si="142"/>
        <v>0</v>
      </c>
      <c r="O1782" s="961">
        <f t="shared" si="143"/>
        <v>0</v>
      </c>
    </row>
    <row r="1783" spans="1:15" outlineLevel="1">
      <c r="A1783" s="1004">
        <v>1776</v>
      </c>
      <c r="B1783" s="397">
        <v>23201203</v>
      </c>
      <c r="C1783" s="109" t="s">
        <v>2377</v>
      </c>
      <c r="D1783" s="969">
        <f>+[5]BS!Q1783</f>
        <v>-1701.2404166666665</v>
      </c>
      <c r="E1783" s="15"/>
      <c r="F1783" s="965"/>
      <c r="G1783" s="965">
        <f t="shared" si="144"/>
        <v>-1701.2404166666665</v>
      </c>
      <c r="H1783" s="965"/>
      <c r="I1783" s="965"/>
      <c r="J1783" s="15"/>
      <c r="K1783" s="965"/>
      <c r="L1783" s="965"/>
      <c r="M1783" s="965"/>
      <c r="N1783" s="961">
        <f t="shared" si="142"/>
        <v>0</v>
      </c>
      <c r="O1783" s="961">
        <f t="shared" si="143"/>
        <v>0</v>
      </c>
    </row>
    <row r="1784" spans="1:15" outlineLevel="1">
      <c r="A1784" s="1004">
        <v>1777</v>
      </c>
      <c r="B1784" s="397">
        <v>23201213</v>
      </c>
      <c r="C1784" s="109" t="s">
        <v>3192</v>
      </c>
      <c r="D1784" s="969">
        <f>+[5]BS!Q1784</f>
        <v>-127.21249999999999</v>
      </c>
      <c r="E1784" s="15"/>
      <c r="F1784" s="965"/>
      <c r="G1784" s="965">
        <f t="shared" si="144"/>
        <v>-127.21249999999999</v>
      </c>
      <c r="H1784" s="965"/>
      <c r="I1784" s="965"/>
      <c r="J1784" s="15"/>
      <c r="K1784" s="965"/>
      <c r="L1784" s="965"/>
      <c r="M1784" s="965"/>
      <c r="N1784" s="961">
        <f t="shared" si="142"/>
        <v>0</v>
      </c>
      <c r="O1784" s="961">
        <f t="shared" si="143"/>
        <v>0</v>
      </c>
    </row>
    <row r="1785" spans="1:15" outlineLevel="1">
      <c r="A1785" s="1004">
        <v>1778</v>
      </c>
      <c r="B1785" s="397">
        <v>23201251</v>
      </c>
      <c r="C1785" s="109" t="s">
        <v>2665</v>
      </c>
      <c r="D1785" s="969">
        <f>+[5]BS!Q1785</f>
        <v>-698190.5</v>
      </c>
      <c r="E1785" s="15"/>
      <c r="F1785" s="965"/>
      <c r="G1785" s="965">
        <f t="shared" si="144"/>
        <v>-698190.5</v>
      </c>
      <c r="H1785" s="965"/>
      <c r="I1785" s="965"/>
      <c r="J1785" s="15"/>
      <c r="K1785" s="965"/>
      <c r="L1785" s="965"/>
      <c r="M1785" s="965"/>
      <c r="N1785" s="961">
        <f t="shared" si="142"/>
        <v>0</v>
      </c>
      <c r="O1785" s="961">
        <f t="shared" si="143"/>
        <v>0</v>
      </c>
    </row>
    <row r="1786" spans="1:15" outlineLevel="1">
      <c r="A1786" s="1004">
        <v>1779</v>
      </c>
      <c r="B1786" s="397">
        <v>23202173</v>
      </c>
      <c r="C1786" s="109" t="s">
        <v>416</v>
      </c>
      <c r="D1786" s="969">
        <f>+[5]BS!Q1786</f>
        <v>-6.899166666666666</v>
      </c>
      <c r="E1786" s="15"/>
      <c r="F1786" s="965"/>
      <c r="G1786" s="965">
        <f t="shared" si="144"/>
        <v>-6.899166666666666</v>
      </c>
      <c r="H1786" s="965"/>
      <c r="I1786" s="965"/>
      <c r="J1786" s="15"/>
      <c r="K1786" s="965"/>
      <c r="L1786" s="965"/>
      <c r="M1786" s="965"/>
      <c r="N1786" s="961">
        <f t="shared" si="142"/>
        <v>0</v>
      </c>
      <c r="O1786" s="961">
        <f t="shared" si="143"/>
        <v>0</v>
      </c>
    </row>
    <row r="1787" spans="1:15" outlineLevel="1">
      <c r="A1787" s="1004">
        <v>1780</v>
      </c>
      <c r="B1787" s="397">
        <v>23202183</v>
      </c>
      <c r="C1787" s="109" t="s">
        <v>1255</v>
      </c>
      <c r="D1787" s="969">
        <f>+[5]BS!Q1787</f>
        <v>-32022.677500000002</v>
      </c>
      <c r="E1787" s="15"/>
      <c r="F1787" s="965"/>
      <c r="G1787" s="965">
        <f t="shared" si="144"/>
        <v>-32022.677500000002</v>
      </c>
      <c r="H1787" s="965"/>
      <c r="I1787" s="965"/>
      <c r="J1787" s="15"/>
      <c r="K1787" s="965"/>
      <c r="L1787" s="965"/>
      <c r="M1787" s="965"/>
      <c r="N1787" s="961">
        <f t="shared" si="142"/>
        <v>0</v>
      </c>
      <c r="O1787" s="961">
        <f t="shared" si="143"/>
        <v>0</v>
      </c>
    </row>
    <row r="1788" spans="1:15" outlineLevel="1">
      <c r="A1788" s="1004">
        <v>1781</v>
      </c>
      <c r="B1788" s="397">
        <v>23202193</v>
      </c>
      <c r="C1788" s="109" t="s">
        <v>1902</v>
      </c>
      <c r="D1788" s="969">
        <f>+[5]BS!Q1788</f>
        <v>0</v>
      </c>
      <c r="E1788" s="15"/>
      <c r="F1788" s="965"/>
      <c r="G1788" s="965">
        <f t="shared" si="144"/>
        <v>0</v>
      </c>
      <c r="H1788" s="965"/>
      <c r="I1788" s="965"/>
      <c r="J1788" s="15"/>
      <c r="K1788" s="965"/>
      <c r="L1788" s="965"/>
      <c r="M1788" s="965"/>
      <c r="N1788" s="961">
        <f t="shared" si="142"/>
        <v>0</v>
      </c>
      <c r="O1788" s="961">
        <f t="shared" si="143"/>
        <v>0</v>
      </c>
    </row>
    <row r="1789" spans="1:15" outlineLevel="1">
      <c r="A1789" s="1004">
        <v>1782</v>
      </c>
      <c r="B1789" s="397">
        <v>23202203</v>
      </c>
      <c r="C1789" s="109" t="s">
        <v>1759</v>
      </c>
      <c r="D1789" s="969">
        <f>+[5]BS!Q1789</f>
        <v>0</v>
      </c>
      <c r="E1789" s="15"/>
      <c r="F1789" s="965"/>
      <c r="G1789" s="965">
        <f t="shared" si="144"/>
        <v>0</v>
      </c>
      <c r="H1789" s="965"/>
      <c r="I1789" s="965"/>
      <c r="J1789" s="15"/>
      <c r="K1789" s="965"/>
      <c r="L1789" s="965"/>
      <c r="M1789" s="965"/>
      <c r="N1789" s="961">
        <f t="shared" si="142"/>
        <v>0</v>
      </c>
      <c r="O1789" s="961">
        <f t="shared" si="143"/>
        <v>0</v>
      </c>
    </row>
    <row r="1790" spans="1:15" outlineLevel="1">
      <c r="A1790" s="1004">
        <v>1783</v>
      </c>
      <c r="B1790" s="397">
        <v>23202213</v>
      </c>
      <c r="C1790" s="109" t="s">
        <v>2438</v>
      </c>
      <c r="D1790" s="969">
        <f>+[5]BS!Q1790</f>
        <v>-352.94666666666666</v>
      </c>
      <c r="E1790" s="15"/>
      <c r="F1790" s="965"/>
      <c r="G1790" s="965">
        <f t="shared" si="144"/>
        <v>-352.94666666666666</v>
      </c>
      <c r="H1790" s="965"/>
      <c r="I1790" s="965"/>
      <c r="J1790" s="15"/>
      <c r="K1790" s="965"/>
      <c r="L1790" s="965"/>
      <c r="M1790" s="965"/>
      <c r="N1790" s="961">
        <f t="shared" si="142"/>
        <v>0</v>
      </c>
      <c r="O1790" s="961">
        <f t="shared" si="143"/>
        <v>0</v>
      </c>
    </row>
    <row r="1791" spans="1:15" outlineLevel="1">
      <c r="A1791" s="1004">
        <v>1784</v>
      </c>
      <c r="B1791" s="397">
        <v>23202233</v>
      </c>
      <c r="C1791" s="109" t="s">
        <v>3301</v>
      </c>
      <c r="D1791" s="969">
        <f>+[5]BS!Q1791</f>
        <v>520957.49583333341</v>
      </c>
      <c r="E1791" s="15"/>
      <c r="F1791" s="965"/>
      <c r="G1791" s="965">
        <f t="shared" si="144"/>
        <v>520957.49583333341</v>
      </c>
      <c r="H1791" s="965"/>
      <c r="I1791" s="965"/>
      <c r="J1791" s="15"/>
      <c r="K1791" s="965"/>
      <c r="L1791" s="965"/>
      <c r="M1791" s="965"/>
      <c r="N1791" s="961">
        <f t="shared" si="142"/>
        <v>0</v>
      </c>
      <c r="O1791" s="961">
        <f t="shared" si="143"/>
        <v>0</v>
      </c>
    </row>
    <row r="1792" spans="1:15" outlineLevel="1">
      <c r="A1792" s="1004">
        <v>1785</v>
      </c>
      <c r="B1792" s="397">
        <v>23202353</v>
      </c>
      <c r="C1792" s="109" t="s">
        <v>3302</v>
      </c>
      <c r="D1792" s="969">
        <f>+[5]BS!Q1792</f>
        <v>-13615798.328749999</v>
      </c>
      <c r="E1792" s="15"/>
      <c r="F1792" s="965"/>
      <c r="G1792" s="965">
        <f t="shared" si="144"/>
        <v>-13615798.328749999</v>
      </c>
      <c r="H1792" s="965"/>
      <c r="I1792" s="965"/>
      <c r="J1792" s="15"/>
      <c r="K1792" s="965"/>
      <c r="L1792" s="965"/>
      <c r="M1792" s="965"/>
      <c r="N1792" s="961">
        <f t="shared" si="142"/>
        <v>0</v>
      </c>
      <c r="O1792" s="961">
        <f t="shared" si="143"/>
        <v>0</v>
      </c>
    </row>
    <row r="1793" spans="1:15" outlineLevel="1">
      <c r="A1793" s="1004">
        <v>1786</v>
      </c>
      <c r="B1793" s="397">
        <v>23300000</v>
      </c>
      <c r="C1793" s="109" t="s">
        <v>1652</v>
      </c>
      <c r="D1793" s="969">
        <f>+[5]BS!Q1793</f>
        <v>0</v>
      </c>
      <c r="E1793" s="15"/>
      <c r="F1793" s="965"/>
      <c r="G1793" s="965"/>
      <c r="H1793" s="965"/>
      <c r="I1793" s="965"/>
      <c r="J1793" s="15"/>
      <c r="K1793" s="965"/>
      <c r="L1793" s="965"/>
      <c r="M1793" s="965"/>
      <c r="N1793" s="961">
        <f t="shared" si="142"/>
        <v>0</v>
      </c>
      <c r="O1793" s="961">
        <f t="shared" si="143"/>
        <v>0</v>
      </c>
    </row>
    <row r="1794" spans="1:15" outlineLevel="1">
      <c r="A1794" s="1004">
        <v>1787</v>
      </c>
      <c r="B1794" s="971">
        <v>23300043</v>
      </c>
      <c r="C1794" s="995" t="s">
        <v>1034</v>
      </c>
      <c r="D1794" s="969">
        <f>+[5]BS!Q1794</f>
        <v>0</v>
      </c>
      <c r="E1794" s="15"/>
      <c r="F1794" s="965"/>
      <c r="G1794" s="965"/>
      <c r="H1794" s="965"/>
      <c r="I1794" s="965"/>
      <c r="J1794" s="15"/>
      <c r="K1794" s="965"/>
      <c r="L1794" s="965"/>
      <c r="M1794" s="965"/>
      <c r="N1794" s="961">
        <f t="shared" si="142"/>
        <v>0</v>
      </c>
      <c r="O1794" s="961">
        <f t="shared" si="143"/>
        <v>0</v>
      </c>
    </row>
    <row r="1795" spans="1:15" outlineLevel="1">
      <c r="A1795" s="1004">
        <v>1788</v>
      </c>
      <c r="B1795" s="397">
        <v>23400000</v>
      </c>
      <c r="C1795" s="109" t="s">
        <v>956</v>
      </c>
      <c r="D1795" s="969">
        <f>+[5]BS!Q1795</f>
        <v>0</v>
      </c>
      <c r="E1795" s="15"/>
      <c r="F1795" s="965"/>
      <c r="G1795" s="965"/>
      <c r="H1795" s="965"/>
      <c r="I1795" s="965"/>
      <c r="J1795" s="15"/>
      <c r="K1795" s="965"/>
      <c r="L1795" s="965"/>
      <c r="M1795" s="965"/>
      <c r="N1795" s="961">
        <f t="shared" si="142"/>
        <v>0</v>
      </c>
      <c r="O1795" s="961">
        <f t="shared" si="143"/>
        <v>0</v>
      </c>
    </row>
    <row r="1796" spans="1:15" outlineLevel="1">
      <c r="A1796" s="1004">
        <v>1789</v>
      </c>
      <c r="B1796" s="397">
        <v>23400000</v>
      </c>
      <c r="C1796" s="109" t="s">
        <v>1176</v>
      </c>
      <c r="D1796" s="969">
        <f>+[5]BS!Q1796</f>
        <v>0</v>
      </c>
      <c r="E1796" s="15"/>
      <c r="F1796" s="965"/>
      <c r="G1796" s="965"/>
      <c r="H1796" s="965"/>
      <c r="I1796" s="965"/>
      <c r="J1796" s="15"/>
      <c r="K1796" s="965"/>
      <c r="L1796" s="965"/>
      <c r="M1796" s="965"/>
      <c r="N1796" s="961">
        <f t="shared" si="142"/>
        <v>0</v>
      </c>
      <c r="O1796" s="961">
        <f t="shared" si="143"/>
        <v>0</v>
      </c>
    </row>
    <row r="1797" spans="1:15" s="13" customFormat="1" outlineLevel="1">
      <c r="A1797" s="400">
        <v>1790</v>
      </c>
      <c r="B1797" s="280">
        <v>23500003</v>
      </c>
      <c r="C1797" s="109" t="s">
        <v>2755</v>
      </c>
      <c r="D1797" s="969">
        <f>+[5]BS!Q1797</f>
        <v>-28342777.249583337</v>
      </c>
      <c r="E1797" s="109"/>
      <c r="F1797" s="486"/>
      <c r="G1797" s="486"/>
      <c r="H1797" s="486"/>
      <c r="I1797" s="486">
        <f>+D1797</f>
        <v>-28342777.249583337</v>
      </c>
      <c r="J1797" s="109"/>
      <c r="K1797" s="486">
        <f>I1797*K2</f>
        <v>-19040677.756270085</v>
      </c>
      <c r="L1797" s="486">
        <f>I1797*K3</f>
        <v>-9302099.4933132511</v>
      </c>
      <c r="M1797" s="486"/>
      <c r="N1797" s="1153">
        <f t="shared" si="142"/>
        <v>-28342777.249583334</v>
      </c>
      <c r="O1797" s="1153">
        <f t="shared" si="143"/>
        <v>0</v>
      </c>
    </row>
    <row r="1798" spans="1:15" s="13" customFormat="1" outlineLevel="1">
      <c r="A1798" s="400">
        <v>1791</v>
      </c>
      <c r="B1798" s="990">
        <v>23500011</v>
      </c>
      <c r="C1798" s="109" t="s">
        <v>991</v>
      </c>
      <c r="D1798" s="969">
        <f>+[5]BS!Q1798</f>
        <v>-5962277.1433333335</v>
      </c>
      <c r="E1798" s="109"/>
      <c r="F1798" s="486"/>
      <c r="G1798" s="486"/>
      <c r="H1798" s="486"/>
      <c r="I1798" s="486">
        <f>+D1798</f>
        <v>-5962277.1433333335</v>
      </c>
      <c r="J1798" s="109"/>
      <c r="K1798" s="486">
        <f>I1798</f>
        <v>-5962277.1433333335</v>
      </c>
      <c r="L1798" s="486"/>
      <c r="M1798" s="486"/>
      <c r="N1798" s="1153">
        <f t="shared" si="142"/>
        <v>-5962277.1433333335</v>
      </c>
      <c r="O1798" s="1153">
        <f t="shared" si="143"/>
        <v>0</v>
      </c>
    </row>
    <row r="1799" spans="1:15" outlineLevel="1">
      <c r="A1799" s="1004">
        <v>1792</v>
      </c>
      <c r="B1799" s="990">
        <v>23500012</v>
      </c>
      <c r="C1799" s="109" t="s">
        <v>869</v>
      </c>
      <c r="D1799" s="969">
        <f>+[5]BS!Q1799</f>
        <v>0</v>
      </c>
      <c r="E1799" s="15"/>
      <c r="F1799" s="965"/>
      <c r="G1799" s="965"/>
      <c r="H1799" s="965"/>
      <c r="I1799" s="965"/>
      <c r="J1799" s="15"/>
      <c r="K1799" s="965"/>
      <c r="L1799" s="965"/>
      <c r="M1799" s="965"/>
      <c r="N1799" s="961">
        <f t="shared" si="142"/>
        <v>0</v>
      </c>
      <c r="O1799" s="961">
        <f t="shared" si="143"/>
        <v>0</v>
      </c>
    </row>
    <row r="1800" spans="1:15" outlineLevel="1">
      <c r="A1800" s="1004">
        <v>1793</v>
      </c>
      <c r="B1800" s="990">
        <v>23500021</v>
      </c>
      <c r="C1800" s="109" t="s">
        <v>243</v>
      </c>
      <c r="D1800" s="969">
        <f>+[5]BS!Q1800</f>
        <v>0</v>
      </c>
      <c r="E1800" s="15"/>
      <c r="F1800" s="965"/>
      <c r="G1800" s="965"/>
      <c r="H1800" s="965"/>
      <c r="I1800" s="965"/>
      <c r="J1800" s="15"/>
      <c r="K1800" s="965"/>
      <c r="L1800" s="965"/>
      <c r="M1800" s="965"/>
      <c r="N1800" s="961">
        <f t="shared" si="142"/>
        <v>0</v>
      </c>
      <c r="O1800" s="961">
        <f t="shared" si="143"/>
        <v>0</v>
      </c>
    </row>
    <row r="1801" spans="1:15" outlineLevel="1">
      <c r="A1801" s="1004">
        <v>1794</v>
      </c>
      <c r="B1801" s="397">
        <v>23500032</v>
      </c>
      <c r="C1801" s="109" t="s">
        <v>389</v>
      </c>
      <c r="D1801" s="969">
        <f>+[5]BS!Q1801</f>
        <v>0</v>
      </c>
      <c r="E1801" s="15"/>
      <c r="F1801" s="965"/>
      <c r="G1801" s="965"/>
      <c r="H1801" s="965"/>
      <c r="I1801" s="965"/>
      <c r="J1801" s="15"/>
      <c r="K1801" s="965"/>
      <c r="L1801" s="965"/>
      <c r="M1801" s="965"/>
      <c r="N1801" s="961">
        <f t="shared" ref="N1801:N1864" si="145">SUM(K1801:M1801)</f>
        <v>0</v>
      </c>
      <c r="O1801" s="961">
        <f t="shared" ref="O1801:O1864" si="146">N1801-I1801</f>
        <v>0</v>
      </c>
    </row>
    <row r="1802" spans="1:15" outlineLevel="1">
      <c r="A1802" s="1004">
        <v>1795</v>
      </c>
      <c r="B1802" s="397">
        <v>23500112</v>
      </c>
      <c r="C1802" s="109" t="s">
        <v>741</v>
      </c>
      <c r="D1802" s="969">
        <f>+[5]BS!Q1802</f>
        <v>0</v>
      </c>
      <c r="E1802" s="15"/>
      <c r="F1802" s="965"/>
      <c r="G1802" s="965"/>
      <c r="H1802" s="965"/>
      <c r="I1802" s="965"/>
      <c r="J1802" s="15"/>
      <c r="K1802" s="965"/>
      <c r="L1802" s="965"/>
      <c r="M1802" s="965"/>
      <c r="N1802" s="961">
        <f t="shared" si="145"/>
        <v>0</v>
      </c>
      <c r="O1802" s="961">
        <f t="shared" si="146"/>
        <v>0</v>
      </c>
    </row>
    <row r="1803" spans="1:15" outlineLevel="1">
      <c r="A1803" s="1004">
        <v>1796</v>
      </c>
      <c r="B1803" s="397">
        <v>23500121</v>
      </c>
      <c r="C1803" s="109" t="s">
        <v>742</v>
      </c>
      <c r="D1803" s="969">
        <f>+[5]BS!Q1803</f>
        <v>0</v>
      </c>
      <c r="E1803" s="15"/>
      <c r="F1803" s="965"/>
      <c r="G1803" s="965"/>
      <c r="H1803" s="965"/>
      <c r="I1803" s="965"/>
      <c r="J1803" s="15"/>
      <c r="K1803" s="965"/>
      <c r="L1803" s="965"/>
      <c r="M1803" s="965"/>
      <c r="N1803" s="961">
        <f t="shared" si="145"/>
        <v>0</v>
      </c>
      <c r="O1803" s="961">
        <f t="shared" si="146"/>
        <v>0</v>
      </c>
    </row>
    <row r="1804" spans="1:15" outlineLevel="1">
      <c r="A1804" s="1004">
        <v>1797</v>
      </c>
      <c r="B1804" s="566">
        <v>23500131</v>
      </c>
      <c r="C1804" s="109" t="s">
        <v>1221</v>
      </c>
      <c r="D1804" s="969">
        <f>+[5]BS!Q1804</f>
        <v>0</v>
      </c>
      <c r="E1804" s="15"/>
      <c r="F1804" s="965"/>
      <c r="G1804" s="965"/>
      <c r="H1804" s="965"/>
      <c r="I1804" s="965"/>
      <c r="J1804" s="15"/>
      <c r="K1804" s="965"/>
      <c r="L1804" s="965"/>
      <c r="M1804" s="965"/>
      <c r="N1804" s="961">
        <f t="shared" si="145"/>
        <v>0</v>
      </c>
      <c r="O1804" s="961">
        <f t="shared" si="146"/>
        <v>0</v>
      </c>
    </row>
    <row r="1805" spans="1:15" outlineLevel="1">
      <c r="A1805" s="1004">
        <v>1798</v>
      </c>
      <c r="B1805" s="566">
        <v>23500141</v>
      </c>
      <c r="C1805" s="109" t="s">
        <v>1788</v>
      </c>
      <c r="D1805" s="969">
        <f>+[5]BS!Q1805</f>
        <v>0</v>
      </c>
      <c r="E1805" s="15"/>
      <c r="F1805" s="965"/>
      <c r="G1805" s="965"/>
      <c r="H1805" s="965"/>
      <c r="I1805" s="965"/>
      <c r="J1805" s="15"/>
      <c r="K1805" s="965"/>
      <c r="L1805" s="965"/>
      <c r="M1805" s="965"/>
      <c r="N1805" s="961">
        <f t="shared" si="145"/>
        <v>0</v>
      </c>
      <c r="O1805" s="961">
        <f t="shared" si="146"/>
        <v>0</v>
      </c>
    </row>
    <row r="1806" spans="1:15" outlineLevel="1">
      <c r="A1806" s="1004">
        <v>1799</v>
      </c>
      <c r="B1806" s="397">
        <v>23600000</v>
      </c>
      <c r="C1806" s="109" t="s">
        <v>1174</v>
      </c>
      <c r="D1806" s="969">
        <f>+[5]BS!Q1806</f>
        <v>0</v>
      </c>
      <c r="E1806" s="15"/>
      <c r="F1806" s="965"/>
      <c r="G1806" s="965"/>
      <c r="H1806" s="965"/>
      <c r="I1806" s="965"/>
      <c r="J1806" s="15"/>
      <c r="K1806" s="965"/>
      <c r="L1806" s="965"/>
      <c r="M1806" s="965"/>
      <c r="N1806" s="961">
        <f t="shared" si="145"/>
        <v>0</v>
      </c>
      <c r="O1806" s="961">
        <f t="shared" si="146"/>
        <v>0</v>
      </c>
    </row>
    <row r="1807" spans="1:15" outlineLevel="1">
      <c r="A1807" s="1004">
        <v>1800</v>
      </c>
      <c r="B1807" s="397">
        <v>23600011</v>
      </c>
      <c r="C1807" s="109" t="s">
        <v>302</v>
      </c>
      <c r="D1807" s="969">
        <f>+[5]BS!Q1807</f>
        <v>0</v>
      </c>
      <c r="E1807" s="15"/>
      <c r="F1807" s="965"/>
      <c r="G1807" s="965"/>
      <c r="H1807" s="965"/>
      <c r="I1807" s="965"/>
      <c r="J1807" s="15"/>
      <c r="K1807" s="965"/>
      <c r="L1807" s="965"/>
      <c r="M1807" s="965"/>
      <c r="N1807" s="961">
        <f t="shared" si="145"/>
        <v>0</v>
      </c>
      <c r="O1807" s="961">
        <f t="shared" si="146"/>
        <v>0</v>
      </c>
    </row>
    <row r="1808" spans="1:15" outlineLevel="1">
      <c r="A1808" s="1004">
        <v>1801</v>
      </c>
      <c r="B1808" s="397">
        <v>23600021</v>
      </c>
      <c r="C1808" s="109" t="s">
        <v>2494</v>
      </c>
      <c r="D1808" s="969">
        <f>+[5]BS!Q1808</f>
        <v>-4563216.2491666665</v>
      </c>
      <c r="E1808" s="15"/>
      <c r="F1808" s="965"/>
      <c r="G1808" s="965">
        <f t="shared" ref="G1808:G1846" si="147">+D1808</f>
        <v>-4563216.2491666665</v>
      </c>
      <c r="H1808" s="965"/>
      <c r="I1808" s="965"/>
      <c r="J1808" s="15"/>
      <c r="K1808" s="965"/>
      <c r="L1808" s="965"/>
      <c r="M1808" s="965"/>
      <c r="N1808" s="961">
        <f t="shared" si="145"/>
        <v>0</v>
      </c>
      <c r="O1808" s="961">
        <f t="shared" si="146"/>
        <v>0</v>
      </c>
    </row>
    <row r="1809" spans="1:15" outlineLevel="1">
      <c r="A1809" s="1004">
        <v>1802</v>
      </c>
      <c r="B1809" s="397">
        <v>23600022</v>
      </c>
      <c r="C1809" s="109" t="s">
        <v>2495</v>
      </c>
      <c r="D1809" s="969">
        <f>+[5]BS!Q1809</f>
        <v>-1516796.0104166667</v>
      </c>
      <c r="E1809" s="15"/>
      <c r="F1809" s="965"/>
      <c r="G1809" s="965">
        <f t="shared" si="147"/>
        <v>-1516796.0104166667</v>
      </c>
      <c r="H1809" s="965"/>
      <c r="I1809" s="965"/>
      <c r="J1809" s="15"/>
      <c r="K1809" s="965"/>
      <c r="L1809" s="965"/>
      <c r="M1809" s="965"/>
      <c r="N1809" s="961">
        <f t="shared" si="145"/>
        <v>0</v>
      </c>
      <c r="O1809" s="961">
        <f t="shared" si="146"/>
        <v>0</v>
      </c>
    </row>
    <row r="1810" spans="1:15" outlineLevel="1">
      <c r="A1810" s="1004">
        <v>1803</v>
      </c>
      <c r="B1810" s="397">
        <v>23600023</v>
      </c>
      <c r="C1810" s="109" t="s">
        <v>948</v>
      </c>
      <c r="D1810" s="969">
        <f>+[5]BS!Q1810</f>
        <v>0</v>
      </c>
      <c r="E1810" s="15"/>
      <c r="F1810" s="965"/>
      <c r="G1810" s="965">
        <f t="shared" si="147"/>
        <v>0</v>
      </c>
      <c r="H1810" s="965"/>
      <c r="I1810" s="965"/>
      <c r="J1810" s="15"/>
      <c r="K1810" s="965"/>
      <c r="L1810" s="965"/>
      <c r="M1810" s="965"/>
      <c r="N1810" s="961">
        <f t="shared" si="145"/>
        <v>0</v>
      </c>
      <c r="O1810" s="961">
        <f t="shared" si="146"/>
        <v>0</v>
      </c>
    </row>
    <row r="1811" spans="1:15" outlineLevel="1">
      <c r="A1811" s="1004">
        <v>1804</v>
      </c>
      <c r="B1811" s="397">
        <v>23600033</v>
      </c>
      <c r="C1811" s="109" t="s">
        <v>1916</v>
      </c>
      <c r="D1811" s="969">
        <f>+[5]BS!Q1811</f>
        <v>0</v>
      </c>
      <c r="E1811" s="15"/>
      <c r="F1811" s="965"/>
      <c r="G1811" s="965">
        <f t="shared" si="147"/>
        <v>0</v>
      </c>
      <c r="H1811" s="965"/>
      <c r="I1811" s="965"/>
      <c r="J1811" s="15"/>
      <c r="K1811" s="965"/>
      <c r="L1811" s="965"/>
      <c r="M1811" s="965"/>
      <c r="N1811" s="961">
        <f t="shared" si="145"/>
        <v>0</v>
      </c>
      <c r="O1811" s="961">
        <f t="shared" si="146"/>
        <v>0</v>
      </c>
    </row>
    <row r="1812" spans="1:15" outlineLevel="1">
      <c r="A1812" s="1004">
        <v>1805</v>
      </c>
      <c r="B1812" s="397" t="s">
        <v>10</v>
      </c>
      <c r="C1812" s="109" t="s">
        <v>325</v>
      </c>
      <c r="D1812" s="969">
        <f>+[5]BS!Q1812</f>
        <v>0</v>
      </c>
      <c r="E1812" s="15"/>
      <c r="F1812" s="965"/>
      <c r="G1812" s="965">
        <f t="shared" si="147"/>
        <v>0</v>
      </c>
      <c r="H1812" s="965"/>
      <c r="I1812" s="965"/>
      <c r="J1812" s="15"/>
      <c r="K1812" s="965"/>
      <c r="L1812" s="965"/>
      <c r="M1812" s="965"/>
      <c r="N1812" s="961">
        <f t="shared" si="145"/>
        <v>0</v>
      </c>
      <c r="O1812" s="961">
        <f t="shared" si="146"/>
        <v>0</v>
      </c>
    </row>
    <row r="1813" spans="1:15" outlineLevel="1">
      <c r="A1813" s="1004">
        <v>1806</v>
      </c>
      <c r="B1813" s="397">
        <v>23600043</v>
      </c>
      <c r="C1813" s="109" t="s">
        <v>1243</v>
      </c>
      <c r="D1813" s="969">
        <f>+[5]BS!Q1813</f>
        <v>0</v>
      </c>
      <c r="E1813" s="15"/>
      <c r="F1813" s="965"/>
      <c r="G1813" s="965">
        <f t="shared" si="147"/>
        <v>0</v>
      </c>
      <c r="H1813" s="965"/>
      <c r="I1813" s="965"/>
      <c r="J1813" s="15"/>
      <c r="K1813" s="965"/>
      <c r="L1813" s="965"/>
      <c r="M1813" s="965"/>
      <c r="N1813" s="961">
        <f t="shared" si="145"/>
        <v>0</v>
      </c>
      <c r="O1813" s="961">
        <f t="shared" si="146"/>
        <v>0</v>
      </c>
    </row>
    <row r="1814" spans="1:15" outlineLevel="1">
      <c r="A1814" s="1004">
        <v>1807</v>
      </c>
      <c r="B1814" s="397">
        <v>23600063</v>
      </c>
      <c r="C1814" s="109" t="s">
        <v>949</v>
      </c>
      <c r="D1814" s="969">
        <f>+[5]BS!Q1814</f>
        <v>-131.26624999999999</v>
      </c>
      <c r="E1814" s="15"/>
      <c r="F1814" s="965"/>
      <c r="G1814" s="965">
        <f t="shared" si="147"/>
        <v>-131.26624999999999</v>
      </c>
      <c r="H1814" s="965"/>
      <c r="I1814" s="965"/>
      <c r="J1814" s="15"/>
      <c r="K1814" s="965"/>
      <c r="L1814" s="965"/>
      <c r="M1814" s="965"/>
      <c r="N1814" s="961">
        <f t="shared" si="145"/>
        <v>0</v>
      </c>
      <c r="O1814" s="961">
        <f t="shared" si="146"/>
        <v>0</v>
      </c>
    </row>
    <row r="1815" spans="1:15" outlineLevel="1">
      <c r="A1815" s="1004">
        <v>1808</v>
      </c>
      <c r="B1815" s="397">
        <v>23600093</v>
      </c>
      <c r="C1815" s="109" t="s">
        <v>344</v>
      </c>
      <c r="D1815" s="969">
        <f>+[5]BS!Q1815</f>
        <v>-82376.179999999993</v>
      </c>
      <c r="E1815" s="15"/>
      <c r="F1815" s="965"/>
      <c r="G1815" s="965">
        <f t="shared" si="147"/>
        <v>-82376.179999999993</v>
      </c>
      <c r="H1815" s="965"/>
      <c r="I1815" s="965"/>
      <c r="J1815" s="15"/>
      <c r="K1815" s="965"/>
      <c r="L1815" s="965"/>
      <c r="M1815" s="965"/>
      <c r="N1815" s="961">
        <f t="shared" si="145"/>
        <v>0</v>
      </c>
      <c r="O1815" s="961">
        <f t="shared" si="146"/>
        <v>0</v>
      </c>
    </row>
    <row r="1816" spans="1:15" outlineLevel="1">
      <c r="A1816" s="1004">
        <v>1809</v>
      </c>
      <c r="B1816" s="397">
        <v>23600103</v>
      </c>
      <c r="C1816" s="109" t="s">
        <v>3537</v>
      </c>
      <c r="D1816" s="969">
        <f>+[5]BS!Q1816</f>
        <v>0</v>
      </c>
      <c r="E1816" s="15"/>
      <c r="F1816" s="965"/>
      <c r="G1816" s="965">
        <f t="shared" si="147"/>
        <v>0</v>
      </c>
      <c r="H1816" s="965"/>
      <c r="I1816" s="965"/>
      <c r="J1816" s="15"/>
      <c r="K1816" s="965"/>
      <c r="L1816" s="965"/>
      <c r="M1816" s="965"/>
      <c r="N1816" s="961">
        <f t="shared" si="145"/>
        <v>0</v>
      </c>
      <c r="O1816" s="961">
        <f t="shared" si="146"/>
        <v>0</v>
      </c>
    </row>
    <row r="1817" spans="1:15" outlineLevel="1">
      <c r="A1817" s="1004">
        <v>1810</v>
      </c>
      <c r="B1817" s="397">
        <v>23600113</v>
      </c>
      <c r="C1817" s="109" t="s">
        <v>159</v>
      </c>
      <c r="D1817" s="969">
        <f>+[5]BS!Q1817</f>
        <v>0</v>
      </c>
      <c r="E1817" s="15"/>
      <c r="F1817" s="965"/>
      <c r="G1817" s="965">
        <f t="shared" si="147"/>
        <v>0</v>
      </c>
      <c r="H1817" s="965"/>
      <c r="I1817" s="965"/>
      <c r="J1817" s="15"/>
      <c r="K1817" s="965"/>
      <c r="L1817" s="965"/>
      <c r="M1817" s="965"/>
      <c r="N1817" s="961">
        <f t="shared" si="145"/>
        <v>0</v>
      </c>
      <c r="O1817" s="961">
        <f t="shared" si="146"/>
        <v>0</v>
      </c>
    </row>
    <row r="1818" spans="1:15" outlineLevel="1">
      <c r="A1818" s="1004">
        <v>1811</v>
      </c>
      <c r="B1818" s="397">
        <v>23600123</v>
      </c>
      <c r="C1818" s="109" t="s">
        <v>3538</v>
      </c>
      <c r="D1818" s="969">
        <f>+[5]BS!Q1818</f>
        <v>0</v>
      </c>
      <c r="E1818" s="15"/>
      <c r="F1818" s="965"/>
      <c r="G1818" s="965">
        <f t="shared" si="147"/>
        <v>0</v>
      </c>
      <c r="H1818" s="965"/>
      <c r="I1818" s="965"/>
      <c r="J1818" s="15"/>
      <c r="K1818" s="965"/>
      <c r="L1818" s="965"/>
      <c r="M1818" s="965"/>
      <c r="N1818" s="961">
        <f t="shared" si="145"/>
        <v>0</v>
      </c>
      <c r="O1818" s="961">
        <f t="shared" si="146"/>
        <v>0</v>
      </c>
    </row>
    <row r="1819" spans="1:15" outlineLevel="1">
      <c r="A1819" s="1004">
        <v>1812</v>
      </c>
      <c r="B1819" s="321">
        <v>23600173</v>
      </c>
      <c r="C1819" s="109" t="s">
        <v>3239</v>
      </c>
      <c r="D1819" s="969">
        <f>+[5]BS!Q1819</f>
        <v>-471.76041666666669</v>
      </c>
      <c r="E1819" s="15"/>
      <c r="F1819" s="965"/>
      <c r="G1819" s="965">
        <f t="shared" si="147"/>
        <v>-471.76041666666669</v>
      </c>
      <c r="H1819" s="965"/>
      <c r="I1819" s="965"/>
      <c r="J1819" s="15"/>
      <c r="K1819" s="965"/>
      <c r="L1819" s="965"/>
      <c r="M1819" s="965"/>
      <c r="N1819" s="961">
        <f t="shared" si="145"/>
        <v>0</v>
      </c>
      <c r="O1819" s="961">
        <f t="shared" si="146"/>
        <v>0</v>
      </c>
    </row>
    <row r="1820" spans="1:15" outlineLevel="1">
      <c r="A1820" s="1004">
        <v>1813</v>
      </c>
      <c r="B1820" s="397">
        <v>23600201</v>
      </c>
      <c r="C1820" s="109" t="s">
        <v>487</v>
      </c>
      <c r="D1820" s="969">
        <f>+[5]BS!Q1820</f>
        <v>-48945545.601666667</v>
      </c>
      <c r="E1820" s="15"/>
      <c r="F1820" s="965"/>
      <c r="G1820" s="965">
        <f t="shared" si="147"/>
        <v>-48945545.601666667</v>
      </c>
      <c r="H1820" s="965"/>
      <c r="I1820" s="965"/>
      <c r="J1820" s="15"/>
      <c r="K1820" s="965"/>
      <c r="L1820" s="965"/>
      <c r="M1820" s="965"/>
      <c r="N1820" s="961">
        <f t="shared" si="145"/>
        <v>0</v>
      </c>
      <c r="O1820" s="961">
        <f t="shared" si="146"/>
        <v>0</v>
      </c>
    </row>
    <row r="1821" spans="1:15" outlineLevel="1">
      <c r="A1821" s="1004">
        <v>1814</v>
      </c>
      <c r="B1821" s="397">
        <v>23600211</v>
      </c>
      <c r="C1821" s="109" t="s">
        <v>488</v>
      </c>
      <c r="D1821" s="969">
        <f>+[5]BS!Q1821</f>
        <v>-7319105.1783333337</v>
      </c>
      <c r="E1821" s="15"/>
      <c r="F1821" s="965"/>
      <c r="G1821" s="965">
        <f t="shared" si="147"/>
        <v>-7319105.1783333337</v>
      </c>
      <c r="H1821" s="965"/>
      <c r="I1821" s="965"/>
      <c r="J1821" s="15"/>
      <c r="K1821" s="965"/>
      <c r="L1821" s="965"/>
      <c r="M1821" s="965"/>
      <c r="N1821" s="961">
        <f t="shared" si="145"/>
        <v>0</v>
      </c>
      <c r="O1821" s="961">
        <f t="shared" si="146"/>
        <v>0</v>
      </c>
    </row>
    <row r="1822" spans="1:15" outlineLevel="1">
      <c r="A1822" s="1004">
        <v>1815</v>
      </c>
      <c r="B1822" s="397">
        <v>23600213</v>
      </c>
      <c r="C1822" s="109" t="s">
        <v>644</v>
      </c>
      <c r="D1822" s="969">
        <f>+[5]BS!Q1822</f>
        <v>-163148.6875</v>
      </c>
      <c r="E1822" s="15"/>
      <c r="F1822" s="965"/>
      <c r="G1822" s="965">
        <f t="shared" si="147"/>
        <v>-163148.6875</v>
      </c>
      <c r="H1822" s="965"/>
      <c r="I1822" s="965"/>
      <c r="J1822" s="15"/>
      <c r="K1822" s="965"/>
      <c r="L1822" s="965"/>
      <c r="M1822" s="965"/>
      <c r="N1822" s="961">
        <f t="shared" si="145"/>
        <v>0</v>
      </c>
      <c r="O1822" s="961">
        <f t="shared" si="146"/>
        <v>0</v>
      </c>
    </row>
    <row r="1823" spans="1:15" outlineLevel="1">
      <c r="A1823" s="1004">
        <v>1816</v>
      </c>
      <c r="B1823" s="397">
        <v>23600221</v>
      </c>
      <c r="C1823" s="109" t="s">
        <v>714</v>
      </c>
      <c r="D1823" s="969">
        <f>+[5]BS!Q1823</f>
        <v>72440.852500000023</v>
      </c>
      <c r="E1823" s="15"/>
      <c r="F1823" s="965"/>
      <c r="G1823" s="965">
        <f t="shared" si="147"/>
        <v>72440.852500000023</v>
      </c>
      <c r="H1823" s="965"/>
      <c r="I1823" s="965"/>
      <c r="J1823" s="15"/>
      <c r="K1823" s="965"/>
      <c r="L1823" s="965"/>
      <c r="M1823" s="965"/>
      <c r="N1823" s="961">
        <f t="shared" si="145"/>
        <v>0</v>
      </c>
      <c r="O1823" s="961">
        <f t="shared" si="146"/>
        <v>0</v>
      </c>
    </row>
    <row r="1824" spans="1:15" outlineLevel="1">
      <c r="A1824" s="1004">
        <v>1817</v>
      </c>
      <c r="B1824" s="397">
        <v>23600231</v>
      </c>
      <c r="C1824" s="109" t="s">
        <v>1436</v>
      </c>
      <c r="D1824" s="969">
        <f>+[5]BS!Q1824</f>
        <v>0</v>
      </c>
      <c r="E1824" s="15"/>
      <c r="F1824" s="965"/>
      <c r="G1824" s="965">
        <f t="shared" si="147"/>
        <v>0</v>
      </c>
      <c r="H1824" s="965"/>
      <c r="I1824" s="965"/>
      <c r="J1824" s="15"/>
      <c r="K1824" s="965"/>
      <c r="L1824" s="965"/>
      <c r="M1824" s="965"/>
      <c r="N1824" s="961">
        <f t="shared" si="145"/>
        <v>0</v>
      </c>
      <c r="O1824" s="961">
        <f t="shared" si="146"/>
        <v>0</v>
      </c>
    </row>
    <row r="1825" spans="1:15" outlineLevel="1">
      <c r="A1825" s="1004">
        <v>1818</v>
      </c>
      <c r="B1825" s="397">
        <v>23600232</v>
      </c>
      <c r="C1825" s="109" t="s">
        <v>489</v>
      </c>
      <c r="D1825" s="969">
        <f>+[5]BS!Q1825</f>
        <v>-21507639.361250002</v>
      </c>
      <c r="E1825" s="15"/>
      <c r="F1825" s="965"/>
      <c r="G1825" s="965">
        <f t="shared" si="147"/>
        <v>-21507639.361250002</v>
      </c>
      <c r="H1825" s="965"/>
      <c r="I1825" s="965"/>
      <c r="J1825" s="15"/>
      <c r="K1825" s="965"/>
      <c r="L1825" s="965"/>
      <c r="M1825" s="965"/>
      <c r="N1825" s="961">
        <f t="shared" si="145"/>
        <v>0</v>
      </c>
      <c r="O1825" s="961">
        <f t="shared" si="146"/>
        <v>0</v>
      </c>
    </row>
    <row r="1826" spans="1:15" outlineLevel="1">
      <c r="A1826" s="1004">
        <v>1819</v>
      </c>
      <c r="B1826" s="397">
        <v>23600301</v>
      </c>
      <c r="C1826" s="109" t="s">
        <v>155</v>
      </c>
      <c r="D1826" s="969">
        <f>+[5]BS!Q1826</f>
        <v>0</v>
      </c>
      <c r="E1826" s="15"/>
      <c r="F1826" s="965"/>
      <c r="G1826" s="965">
        <f t="shared" si="147"/>
        <v>0</v>
      </c>
      <c r="H1826" s="965"/>
      <c r="I1826" s="965"/>
      <c r="J1826" s="15"/>
      <c r="K1826" s="965"/>
      <c r="L1826" s="965"/>
      <c r="M1826" s="965"/>
      <c r="N1826" s="961">
        <f t="shared" si="145"/>
        <v>0</v>
      </c>
      <c r="O1826" s="961">
        <f t="shared" si="146"/>
        <v>0</v>
      </c>
    </row>
    <row r="1827" spans="1:15" outlineLevel="1">
      <c r="A1827" s="1004">
        <v>1820</v>
      </c>
      <c r="B1827" s="397">
        <v>23600351</v>
      </c>
      <c r="C1827" s="109" t="s">
        <v>3539</v>
      </c>
      <c r="D1827" s="969">
        <f>+[5]BS!Q1827</f>
        <v>-8488400.2841666657</v>
      </c>
      <c r="E1827" s="15"/>
      <c r="F1827" s="965"/>
      <c r="G1827" s="965">
        <f t="shared" si="147"/>
        <v>-8488400.2841666657</v>
      </c>
      <c r="H1827" s="965"/>
      <c r="I1827" s="965"/>
      <c r="J1827" s="15"/>
      <c r="K1827" s="965"/>
      <c r="L1827" s="965"/>
      <c r="M1827" s="965"/>
      <c r="N1827" s="961">
        <f t="shared" si="145"/>
        <v>0</v>
      </c>
      <c r="O1827" s="961">
        <f t="shared" si="146"/>
        <v>0</v>
      </c>
    </row>
    <row r="1828" spans="1:15" outlineLevel="1">
      <c r="A1828" s="1004">
        <v>1821</v>
      </c>
      <c r="B1828" s="397">
        <v>23600381</v>
      </c>
      <c r="C1828" s="109" t="s">
        <v>143</v>
      </c>
      <c r="D1828" s="969">
        <f>+[5]BS!Q1828</f>
        <v>0</v>
      </c>
      <c r="E1828" s="15"/>
      <c r="F1828" s="965"/>
      <c r="G1828" s="965">
        <f t="shared" si="147"/>
        <v>0</v>
      </c>
      <c r="H1828" s="965"/>
      <c r="I1828" s="965"/>
      <c r="J1828" s="15"/>
      <c r="K1828" s="965"/>
      <c r="L1828" s="965"/>
      <c r="M1828" s="965"/>
      <c r="N1828" s="961">
        <f t="shared" si="145"/>
        <v>0</v>
      </c>
      <c r="O1828" s="961">
        <f t="shared" si="146"/>
        <v>0</v>
      </c>
    </row>
    <row r="1829" spans="1:15" outlineLevel="1">
      <c r="A1829" s="1004">
        <v>1822</v>
      </c>
      <c r="B1829" s="397">
        <v>23600391</v>
      </c>
      <c r="C1829" s="109" t="s">
        <v>1334</v>
      </c>
      <c r="D1829" s="969">
        <f>+[5]BS!Q1829</f>
        <v>-299390.90416666662</v>
      </c>
      <c r="E1829" s="15"/>
      <c r="F1829" s="965"/>
      <c r="G1829" s="965">
        <f t="shared" si="147"/>
        <v>-299390.90416666662</v>
      </c>
      <c r="H1829" s="965"/>
      <c r="I1829" s="965"/>
      <c r="J1829" s="15"/>
      <c r="K1829" s="965"/>
      <c r="L1829" s="965"/>
      <c r="M1829" s="965"/>
      <c r="N1829" s="961">
        <f t="shared" si="145"/>
        <v>0</v>
      </c>
      <c r="O1829" s="961">
        <f t="shared" si="146"/>
        <v>0</v>
      </c>
    </row>
    <row r="1830" spans="1:15" outlineLevel="1">
      <c r="A1830" s="1004">
        <v>1823</v>
      </c>
      <c r="B1830" s="397">
        <v>23600421</v>
      </c>
      <c r="C1830" s="109" t="s">
        <v>1525</v>
      </c>
      <c r="D1830" s="969">
        <f>+[5]BS!Q1830</f>
        <v>-3.0591666666666666</v>
      </c>
      <c r="E1830" s="15"/>
      <c r="F1830" s="965"/>
      <c r="G1830" s="965">
        <f t="shared" si="147"/>
        <v>-3.0591666666666666</v>
      </c>
      <c r="H1830" s="965"/>
      <c r="I1830" s="965"/>
      <c r="J1830" s="15"/>
      <c r="K1830" s="965"/>
      <c r="L1830" s="965"/>
      <c r="M1830" s="965"/>
      <c r="N1830" s="961">
        <f t="shared" si="145"/>
        <v>0</v>
      </c>
      <c r="O1830" s="961">
        <f t="shared" si="146"/>
        <v>0</v>
      </c>
    </row>
    <row r="1831" spans="1:15" outlineLevel="1">
      <c r="A1831" s="1004">
        <v>1824</v>
      </c>
      <c r="B1831" s="397">
        <v>23600431</v>
      </c>
      <c r="C1831" s="109" t="s">
        <v>3127</v>
      </c>
      <c r="D1831" s="969">
        <f>+[5]BS!Q1831</f>
        <v>1700</v>
      </c>
      <c r="E1831" s="15"/>
      <c r="F1831" s="965"/>
      <c r="G1831" s="965">
        <f t="shared" si="147"/>
        <v>1700</v>
      </c>
      <c r="H1831" s="965"/>
      <c r="I1831" s="965"/>
      <c r="J1831" s="15"/>
      <c r="K1831" s="965"/>
      <c r="L1831" s="965"/>
      <c r="M1831" s="965"/>
      <c r="N1831" s="961">
        <f t="shared" si="145"/>
        <v>0</v>
      </c>
      <c r="O1831" s="961">
        <f t="shared" si="146"/>
        <v>0</v>
      </c>
    </row>
    <row r="1832" spans="1:15" outlineLevel="1">
      <c r="A1832" s="1004">
        <v>1825</v>
      </c>
      <c r="B1832" s="397">
        <v>23600451</v>
      </c>
      <c r="C1832" s="109" t="s">
        <v>1335</v>
      </c>
      <c r="D1832" s="969">
        <f>+[5]BS!Q1832</f>
        <v>0</v>
      </c>
      <c r="E1832" s="15"/>
      <c r="F1832" s="965"/>
      <c r="G1832" s="965">
        <f t="shared" si="147"/>
        <v>0</v>
      </c>
      <c r="H1832" s="965"/>
      <c r="I1832" s="965"/>
      <c r="J1832" s="15"/>
      <c r="K1832" s="965"/>
      <c r="L1832" s="965"/>
      <c r="M1832" s="965"/>
      <c r="N1832" s="961">
        <f t="shared" si="145"/>
        <v>0</v>
      </c>
      <c r="O1832" s="961">
        <f t="shared" si="146"/>
        <v>0</v>
      </c>
    </row>
    <row r="1833" spans="1:15" outlineLevel="1">
      <c r="A1833" s="1004">
        <v>1826</v>
      </c>
      <c r="B1833" s="397">
        <v>23600471</v>
      </c>
      <c r="C1833" s="109" t="s">
        <v>3540</v>
      </c>
      <c r="D1833" s="969">
        <f>+[5]BS!Q1833</f>
        <v>-6460506.5745833339</v>
      </c>
      <c r="E1833" s="15"/>
      <c r="F1833" s="965"/>
      <c r="G1833" s="965">
        <f t="shared" si="147"/>
        <v>-6460506.5745833339</v>
      </c>
      <c r="H1833" s="965"/>
      <c r="I1833" s="965"/>
      <c r="J1833" s="15"/>
      <c r="K1833" s="965"/>
      <c r="L1833" s="965"/>
      <c r="M1833" s="965"/>
      <c r="N1833" s="961">
        <f t="shared" si="145"/>
        <v>0</v>
      </c>
      <c r="O1833" s="961">
        <f t="shared" si="146"/>
        <v>0</v>
      </c>
    </row>
    <row r="1834" spans="1:15" outlineLevel="1">
      <c r="A1834" s="1004">
        <v>1827</v>
      </c>
      <c r="B1834" s="397">
        <v>23600483</v>
      </c>
      <c r="C1834" s="109" t="s">
        <v>2281</v>
      </c>
      <c r="D1834" s="969">
        <f>+[5]BS!Q1834</f>
        <v>0</v>
      </c>
      <c r="E1834" s="15"/>
      <c r="F1834" s="965"/>
      <c r="G1834" s="965">
        <f t="shared" si="147"/>
        <v>0</v>
      </c>
      <c r="H1834" s="965"/>
      <c r="I1834" s="965"/>
      <c r="J1834" s="15"/>
      <c r="K1834" s="965"/>
      <c r="L1834" s="965"/>
      <c r="M1834" s="965"/>
      <c r="N1834" s="961">
        <f t="shared" si="145"/>
        <v>0</v>
      </c>
      <c r="O1834" s="961">
        <f t="shared" si="146"/>
        <v>0</v>
      </c>
    </row>
    <row r="1835" spans="1:15" outlineLevel="1">
      <c r="A1835" s="1004">
        <v>1828</v>
      </c>
      <c r="B1835" s="397">
        <v>23600552</v>
      </c>
      <c r="C1835" s="109" t="s">
        <v>3541</v>
      </c>
      <c r="D1835" s="969">
        <f>+[5]BS!Q1835</f>
        <v>-2755349.6370833339</v>
      </c>
      <c r="E1835" s="15"/>
      <c r="F1835" s="965"/>
      <c r="G1835" s="965">
        <f t="shared" si="147"/>
        <v>-2755349.6370833339</v>
      </c>
      <c r="H1835" s="965"/>
      <c r="I1835" s="965"/>
      <c r="J1835" s="15"/>
      <c r="K1835" s="965"/>
      <c r="L1835" s="965"/>
      <c r="M1835" s="965"/>
      <c r="N1835" s="961">
        <f t="shared" si="145"/>
        <v>0</v>
      </c>
      <c r="O1835" s="961">
        <f t="shared" si="146"/>
        <v>0</v>
      </c>
    </row>
    <row r="1836" spans="1:15" outlineLevel="1">
      <c r="A1836" s="1004">
        <v>1829</v>
      </c>
      <c r="B1836" s="397">
        <v>23600602</v>
      </c>
      <c r="C1836" s="109" t="s">
        <v>3542</v>
      </c>
      <c r="D1836" s="969">
        <f>+[5]BS!Q1836</f>
        <v>-3766967.2233333341</v>
      </c>
      <c r="E1836" s="15"/>
      <c r="F1836" s="965"/>
      <c r="G1836" s="965">
        <f t="shared" si="147"/>
        <v>-3766967.2233333341</v>
      </c>
      <c r="H1836" s="965"/>
      <c r="I1836" s="965"/>
      <c r="J1836" s="15"/>
      <c r="K1836" s="965"/>
      <c r="L1836" s="965"/>
      <c r="M1836" s="965"/>
      <c r="N1836" s="961">
        <f t="shared" si="145"/>
        <v>0</v>
      </c>
      <c r="O1836" s="961">
        <f t="shared" si="146"/>
        <v>0</v>
      </c>
    </row>
    <row r="1837" spans="1:15" outlineLevel="1">
      <c r="A1837" s="1004">
        <v>1830</v>
      </c>
      <c r="B1837" s="397">
        <v>23600622</v>
      </c>
      <c r="C1837" s="109" t="s">
        <v>15</v>
      </c>
      <c r="D1837" s="969">
        <f>+[5]BS!Q1837</f>
        <v>0</v>
      </c>
      <c r="E1837" s="15"/>
      <c r="F1837" s="965"/>
      <c r="G1837" s="965">
        <f t="shared" si="147"/>
        <v>0</v>
      </c>
      <c r="H1837" s="965"/>
      <c r="I1837" s="965"/>
      <c r="J1837" s="15"/>
      <c r="K1837" s="965"/>
      <c r="L1837" s="965"/>
      <c r="M1837" s="965"/>
      <c r="N1837" s="961">
        <f t="shared" si="145"/>
        <v>0</v>
      </c>
      <c r="O1837" s="961">
        <f t="shared" si="146"/>
        <v>0</v>
      </c>
    </row>
    <row r="1838" spans="1:15" outlineLevel="1">
      <c r="A1838" s="1004">
        <v>1831</v>
      </c>
      <c r="B1838" s="397">
        <v>23601001</v>
      </c>
      <c r="C1838" s="109" t="s">
        <v>1311</v>
      </c>
      <c r="D1838" s="969">
        <f>+[5]BS!Q1838</f>
        <v>0</v>
      </c>
      <c r="E1838" s="15"/>
      <c r="F1838" s="965"/>
      <c r="G1838" s="965">
        <f t="shared" si="147"/>
        <v>0</v>
      </c>
      <c r="H1838" s="965"/>
      <c r="I1838" s="965"/>
      <c r="J1838" s="15"/>
      <c r="K1838" s="965"/>
      <c r="L1838" s="965"/>
      <c r="M1838" s="965"/>
      <c r="N1838" s="961">
        <f t="shared" si="145"/>
        <v>0</v>
      </c>
      <c r="O1838" s="961">
        <f t="shared" si="146"/>
        <v>0</v>
      </c>
    </row>
    <row r="1839" spans="1:15" outlineLevel="1">
      <c r="A1839" s="1004">
        <v>1832</v>
      </c>
      <c r="B1839" s="397">
        <v>23601003</v>
      </c>
      <c r="C1839" s="109" t="s">
        <v>1731</v>
      </c>
      <c r="D1839" s="969">
        <f>+[5]BS!Q1839</f>
        <v>-109699.90750000002</v>
      </c>
      <c r="E1839" s="15"/>
      <c r="F1839" s="965"/>
      <c r="G1839" s="965">
        <f t="shared" si="147"/>
        <v>-109699.90750000002</v>
      </c>
      <c r="H1839" s="965"/>
      <c r="I1839" s="965"/>
      <c r="J1839" s="15"/>
      <c r="K1839" s="965"/>
      <c r="L1839" s="965"/>
      <c r="M1839" s="965"/>
      <c r="N1839" s="961">
        <f t="shared" si="145"/>
        <v>0</v>
      </c>
      <c r="O1839" s="961">
        <f t="shared" si="146"/>
        <v>0</v>
      </c>
    </row>
    <row r="1840" spans="1:15" outlineLevel="1">
      <c r="A1840" s="1004">
        <v>1833</v>
      </c>
      <c r="B1840" s="397">
        <v>23601011</v>
      </c>
      <c r="C1840" s="109" t="s">
        <v>107</v>
      </c>
      <c r="D1840" s="969">
        <f>+[5]BS!Q1840</f>
        <v>0</v>
      </c>
      <c r="E1840" s="15"/>
      <c r="F1840" s="965"/>
      <c r="G1840" s="965">
        <f t="shared" si="147"/>
        <v>0</v>
      </c>
      <c r="H1840" s="965"/>
      <c r="I1840" s="965"/>
      <c r="J1840" s="15"/>
      <c r="K1840" s="965"/>
      <c r="L1840" s="965"/>
      <c r="M1840" s="965"/>
      <c r="N1840" s="961">
        <f t="shared" si="145"/>
        <v>0</v>
      </c>
      <c r="O1840" s="961">
        <f t="shared" si="146"/>
        <v>0</v>
      </c>
    </row>
    <row r="1841" spans="1:15" outlineLevel="1">
      <c r="A1841" s="1004">
        <v>1834</v>
      </c>
      <c r="B1841" s="397">
        <v>23601013</v>
      </c>
      <c r="C1841" s="109" t="s">
        <v>2496</v>
      </c>
      <c r="D1841" s="969">
        <f>+[5]BS!Q1841</f>
        <v>-93509.544999999998</v>
      </c>
      <c r="E1841" s="15"/>
      <c r="F1841" s="965"/>
      <c r="G1841" s="965">
        <f t="shared" si="147"/>
        <v>-93509.544999999998</v>
      </c>
      <c r="H1841" s="965"/>
      <c r="I1841" s="965"/>
      <c r="J1841" s="15"/>
      <c r="K1841" s="965"/>
      <c r="L1841" s="965"/>
      <c r="M1841" s="965"/>
      <c r="N1841" s="961">
        <f t="shared" si="145"/>
        <v>0</v>
      </c>
      <c r="O1841" s="961">
        <f t="shared" si="146"/>
        <v>0</v>
      </c>
    </row>
    <row r="1842" spans="1:15" outlineLevel="1">
      <c r="A1842" s="1004">
        <v>1835</v>
      </c>
      <c r="B1842" s="397">
        <v>23601021</v>
      </c>
      <c r="C1842" s="109" t="s">
        <v>108</v>
      </c>
      <c r="D1842" s="969">
        <f>+[5]BS!Q1842</f>
        <v>0</v>
      </c>
      <c r="E1842" s="15"/>
      <c r="F1842" s="965"/>
      <c r="G1842" s="965">
        <f t="shared" si="147"/>
        <v>0</v>
      </c>
      <c r="H1842" s="965"/>
      <c r="I1842" s="965"/>
      <c r="J1842" s="15"/>
      <c r="K1842" s="965"/>
      <c r="L1842" s="965"/>
      <c r="M1842" s="965"/>
      <c r="N1842" s="961">
        <f t="shared" si="145"/>
        <v>0</v>
      </c>
      <c r="O1842" s="961">
        <f t="shared" si="146"/>
        <v>0</v>
      </c>
    </row>
    <row r="1843" spans="1:15" outlineLevel="1">
      <c r="A1843" s="1004">
        <v>1836</v>
      </c>
      <c r="B1843" s="397">
        <v>23601023</v>
      </c>
      <c r="C1843" s="109" t="s">
        <v>689</v>
      </c>
      <c r="D1843" s="969">
        <f>+[5]BS!Q1843</f>
        <v>-10624.711249999998</v>
      </c>
      <c r="E1843" s="15"/>
      <c r="F1843" s="965"/>
      <c r="G1843" s="965">
        <f t="shared" si="147"/>
        <v>-10624.711249999998</v>
      </c>
      <c r="H1843" s="965"/>
      <c r="I1843" s="965"/>
      <c r="J1843" s="15"/>
      <c r="K1843" s="965"/>
      <c r="L1843" s="965"/>
      <c r="M1843" s="965"/>
      <c r="N1843" s="961">
        <f t="shared" si="145"/>
        <v>0</v>
      </c>
      <c r="O1843" s="961">
        <f t="shared" si="146"/>
        <v>0</v>
      </c>
    </row>
    <row r="1844" spans="1:15" outlineLevel="1">
      <c r="A1844" s="1004">
        <v>1837</v>
      </c>
      <c r="B1844" s="397">
        <v>23601031</v>
      </c>
      <c r="C1844" s="109" t="s">
        <v>1968</v>
      </c>
      <c r="D1844" s="969">
        <f>+[5]BS!Q1844</f>
        <v>0</v>
      </c>
      <c r="E1844" s="15"/>
      <c r="F1844" s="965"/>
      <c r="G1844" s="965">
        <f t="shared" si="147"/>
        <v>0</v>
      </c>
      <c r="H1844" s="965"/>
      <c r="I1844" s="965"/>
      <c r="J1844" s="15"/>
      <c r="K1844" s="965"/>
      <c r="L1844" s="965"/>
      <c r="M1844" s="965"/>
      <c r="N1844" s="961">
        <f t="shared" si="145"/>
        <v>0</v>
      </c>
      <c r="O1844" s="961">
        <f t="shared" si="146"/>
        <v>0</v>
      </c>
    </row>
    <row r="1845" spans="1:15" outlineLevel="1">
      <c r="A1845" s="1004">
        <v>1838</v>
      </c>
      <c r="B1845" s="397">
        <v>23601033</v>
      </c>
      <c r="C1845" s="109" t="s">
        <v>1655</v>
      </c>
      <c r="D1845" s="969">
        <f>+[5]BS!Q1845</f>
        <v>0</v>
      </c>
      <c r="E1845" s="15"/>
      <c r="F1845" s="965"/>
      <c r="G1845" s="965">
        <f t="shared" si="147"/>
        <v>0</v>
      </c>
      <c r="H1845" s="965"/>
      <c r="I1845" s="965"/>
      <c r="J1845" s="15"/>
      <c r="K1845" s="965"/>
      <c r="L1845" s="965"/>
      <c r="M1845" s="965"/>
      <c r="N1845" s="961">
        <f t="shared" si="145"/>
        <v>0</v>
      </c>
      <c r="O1845" s="961">
        <f t="shared" si="146"/>
        <v>0</v>
      </c>
    </row>
    <row r="1846" spans="1:15" outlineLevel="1">
      <c r="A1846" s="1004">
        <v>1839</v>
      </c>
      <c r="B1846" s="397">
        <v>23601043</v>
      </c>
      <c r="C1846" s="109" t="s">
        <v>1856</v>
      </c>
      <c r="D1846" s="969">
        <f>+[5]BS!Q1846</f>
        <v>-31795.245416666668</v>
      </c>
      <c r="E1846" s="15"/>
      <c r="F1846" s="965"/>
      <c r="G1846" s="965">
        <f t="shared" si="147"/>
        <v>-31795.245416666668</v>
      </c>
      <c r="H1846" s="965"/>
      <c r="I1846" s="965"/>
      <c r="J1846" s="15"/>
      <c r="K1846" s="965"/>
      <c r="L1846" s="965"/>
      <c r="M1846" s="965"/>
      <c r="N1846" s="961">
        <f t="shared" si="145"/>
        <v>0</v>
      </c>
      <c r="O1846" s="961">
        <f t="shared" si="146"/>
        <v>0</v>
      </c>
    </row>
    <row r="1847" spans="1:15" outlineLevel="1">
      <c r="A1847" s="1004">
        <v>1840</v>
      </c>
      <c r="B1847" s="397">
        <v>23700001</v>
      </c>
      <c r="C1847" s="109" t="s">
        <v>3543</v>
      </c>
      <c r="D1847" s="969">
        <f>+[5]BS!Q1847</f>
        <v>0</v>
      </c>
      <c r="E1847" s="15"/>
      <c r="F1847" s="965"/>
      <c r="G1847" s="965"/>
      <c r="H1847" s="965"/>
      <c r="I1847" s="965"/>
      <c r="J1847" s="15"/>
      <c r="K1847" s="965"/>
      <c r="L1847" s="965"/>
      <c r="M1847" s="965"/>
      <c r="N1847" s="961">
        <f t="shared" si="145"/>
        <v>0</v>
      </c>
      <c r="O1847" s="961">
        <f t="shared" si="146"/>
        <v>0</v>
      </c>
    </row>
    <row r="1848" spans="1:15" outlineLevel="1">
      <c r="A1848" s="1004">
        <v>1841</v>
      </c>
      <c r="B1848" s="397">
        <v>23700033</v>
      </c>
      <c r="C1848" s="109" t="s">
        <v>3544</v>
      </c>
      <c r="D1848" s="969">
        <f>+[5]BS!Q1848</f>
        <v>0</v>
      </c>
      <c r="E1848" s="15"/>
      <c r="F1848" s="965"/>
      <c r="G1848" s="965"/>
      <c r="H1848" s="965"/>
      <c r="I1848" s="965"/>
      <c r="J1848" s="15"/>
      <c r="K1848" s="965"/>
      <c r="L1848" s="965"/>
      <c r="M1848" s="965"/>
      <c r="N1848" s="961">
        <f t="shared" si="145"/>
        <v>0</v>
      </c>
      <c r="O1848" s="961">
        <f t="shared" si="146"/>
        <v>0</v>
      </c>
    </row>
    <row r="1849" spans="1:15" outlineLevel="1">
      <c r="A1849" s="1004">
        <v>1842</v>
      </c>
      <c r="B1849" s="397">
        <v>23700163</v>
      </c>
      <c r="C1849" s="109" t="s">
        <v>3545</v>
      </c>
      <c r="D1849" s="969">
        <f>+[5]BS!Q1849</f>
        <v>0</v>
      </c>
      <c r="E1849" s="15"/>
      <c r="F1849" s="965"/>
      <c r="G1849" s="965"/>
      <c r="H1849" s="965"/>
      <c r="I1849" s="965"/>
      <c r="J1849" s="15"/>
      <c r="K1849" s="965"/>
      <c r="L1849" s="965"/>
      <c r="M1849" s="965"/>
      <c r="N1849" s="961">
        <f t="shared" si="145"/>
        <v>0</v>
      </c>
      <c r="O1849" s="961">
        <f t="shared" si="146"/>
        <v>0</v>
      </c>
    </row>
    <row r="1850" spans="1:15" outlineLevel="1">
      <c r="A1850" s="1004">
        <v>1843</v>
      </c>
      <c r="B1850" s="397">
        <v>23700193</v>
      </c>
      <c r="C1850" s="109" t="s">
        <v>3546</v>
      </c>
      <c r="D1850" s="969">
        <f>+[5]BS!Q1850</f>
        <v>0</v>
      </c>
      <c r="E1850" s="15"/>
      <c r="F1850" s="965"/>
      <c r="G1850" s="965"/>
      <c r="H1850" s="965"/>
      <c r="I1850" s="965"/>
      <c r="J1850" s="15"/>
      <c r="K1850" s="965"/>
      <c r="L1850" s="965"/>
      <c r="M1850" s="965"/>
      <c r="N1850" s="961">
        <f t="shared" si="145"/>
        <v>0</v>
      </c>
      <c r="O1850" s="961">
        <f t="shared" si="146"/>
        <v>0</v>
      </c>
    </row>
    <row r="1851" spans="1:15" outlineLevel="1">
      <c r="A1851" s="1004">
        <v>1844</v>
      </c>
      <c r="B1851" s="397">
        <v>23700210</v>
      </c>
      <c r="C1851" s="109" t="s">
        <v>1175</v>
      </c>
      <c r="D1851" s="969">
        <f>+[5]BS!Q1851</f>
        <v>0</v>
      </c>
      <c r="E1851" s="15"/>
      <c r="F1851" s="965"/>
      <c r="G1851" s="965"/>
      <c r="H1851" s="965"/>
      <c r="I1851" s="965"/>
      <c r="J1851" s="15"/>
      <c r="K1851" s="965"/>
      <c r="L1851" s="965"/>
      <c r="M1851" s="965"/>
      <c r="N1851" s="961">
        <f t="shared" si="145"/>
        <v>0</v>
      </c>
      <c r="O1851" s="961">
        <f t="shared" si="146"/>
        <v>0</v>
      </c>
    </row>
    <row r="1852" spans="1:15" outlineLevel="1">
      <c r="A1852" s="1004">
        <v>1845</v>
      </c>
      <c r="B1852" s="397">
        <v>23700213</v>
      </c>
      <c r="C1852" s="109" t="s">
        <v>3547</v>
      </c>
      <c r="D1852" s="969">
        <f>+[5]BS!Q1852</f>
        <v>0</v>
      </c>
      <c r="E1852" s="15"/>
      <c r="F1852" s="965"/>
      <c r="G1852" s="965"/>
      <c r="H1852" s="965"/>
      <c r="I1852" s="965"/>
      <c r="J1852" s="15"/>
      <c r="K1852" s="965"/>
      <c r="L1852" s="965"/>
      <c r="M1852" s="965"/>
      <c r="N1852" s="961">
        <f t="shared" si="145"/>
        <v>0</v>
      </c>
      <c r="O1852" s="961">
        <f t="shared" si="146"/>
        <v>0</v>
      </c>
    </row>
    <row r="1853" spans="1:15" outlineLevel="1">
      <c r="A1853" s="1004">
        <v>1846</v>
      </c>
      <c r="B1853" s="397">
        <v>23700233</v>
      </c>
      <c r="C1853" s="109" t="s">
        <v>3548</v>
      </c>
      <c r="D1853" s="969">
        <f>+[5]BS!Q1853</f>
        <v>0</v>
      </c>
      <c r="E1853" s="15"/>
      <c r="F1853" s="965"/>
      <c r="G1853" s="965"/>
      <c r="H1853" s="965"/>
      <c r="I1853" s="965"/>
      <c r="J1853" s="15"/>
      <c r="K1853" s="965"/>
      <c r="L1853" s="965"/>
      <c r="M1853" s="965"/>
      <c r="N1853" s="961">
        <f t="shared" si="145"/>
        <v>0</v>
      </c>
      <c r="O1853" s="961">
        <f t="shared" si="146"/>
        <v>0</v>
      </c>
    </row>
    <row r="1854" spans="1:15" outlineLevel="1">
      <c r="A1854" s="1004">
        <v>1847</v>
      </c>
      <c r="B1854" s="397">
        <v>23700243</v>
      </c>
      <c r="C1854" s="109" t="s">
        <v>3549</v>
      </c>
      <c r="D1854" s="969">
        <f>+[5]BS!Q1854</f>
        <v>0</v>
      </c>
      <c r="E1854" s="15"/>
      <c r="F1854" s="965"/>
      <c r="G1854" s="965"/>
      <c r="H1854" s="965"/>
      <c r="I1854" s="965"/>
      <c r="J1854" s="15"/>
      <c r="K1854" s="965"/>
      <c r="L1854" s="965"/>
      <c r="M1854" s="965"/>
      <c r="N1854" s="961">
        <f t="shared" si="145"/>
        <v>0</v>
      </c>
      <c r="O1854" s="961">
        <f t="shared" si="146"/>
        <v>0</v>
      </c>
    </row>
    <row r="1855" spans="1:15" outlineLevel="1">
      <c r="A1855" s="1004">
        <v>1848</v>
      </c>
      <c r="B1855" s="397">
        <v>23700253</v>
      </c>
      <c r="C1855" s="109" t="s">
        <v>3550</v>
      </c>
      <c r="D1855" s="969">
        <f>+[5]BS!Q1855</f>
        <v>0</v>
      </c>
      <c r="E1855" s="15"/>
      <c r="F1855" s="965"/>
      <c r="G1855" s="965"/>
      <c r="H1855" s="965"/>
      <c r="I1855" s="965"/>
      <c r="J1855" s="15"/>
      <c r="K1855" s="965"/>
      <c r="L1855" s="965"/>
      <c r="M1855" s="965"/>
      <c r="N1855" s="961">
        <f t="shared" si="145"/>
        <v>0</v>
      </c>
      <c r="O1855" s="961">
        <f t="shared" si="146"/>
        <v>0</v>
      </c>
    </row>
    <row r="1856" spans="1:15" outlineLevel="1">
      <c r="A1856" s="1004">
        <v>1849</v>
      </c>
      <c r="B1856" s="397">
        <v>23700263</v>
      </c>
      <c r="C1856" s="109" t="s">
        <v>3551</v>
      </c>
      <c r="D1856" s="969">
        <f>+[5]BS!Q1856</f>
        <v>0</v>
      </c>
      <c r="E1856" s="15"/>
      <c r="F1856" s="965"/>
      <c r="G1856" s="965"/>
      <c r="H1856" s="965"/>
      <c r="I1856" s="965"/>
      <c r="J1856" s="15"/>
      <c r="K1856" s="965"/>
      <c r="L1856" s="965"/>
      <c r="M1856" s="965"/>
      <c r="N1856" s="961">
        <f t="shared" si="145"/>
        <v>0</v>
      </c>
      <c r="O1856" s="961">
        <f t="shared" si="146"/>
        <v>0</v>
      </c>
    </row>
    <row r="1857" spans="1:15" outlineLevel="1">
      <c r="A1857" s="1004">
        <v>1850</v>
      </c>
      <c r="B1857" s="397">
        <v>23700273</v>
      </c>
      <c r="C1857" s="109" t="s">
        <v>3551</v>
      </c>
      <c r="D1857" s="969">
        <f>+[5]BS!Q1857</f>
        <v>0</v>
      </c>
      <c r="E1857" s="15"/>
      <c r="F1857" s="965"/>
      <c r="G1857" s="965"/>
      <c r="H1857" s="965"/>
      <c r="I1857" s="965"/>
      <c r="J1857" s="15"/>
      <c r="K1857" s="965"/>
      <c r="L1857" s="965"/>
      <c r="M1857" s="965"/>
      <c r="N1857" s="961">
        <f t="shared" si="145"/>
        <v>0</v>
      </c>
      <c r="O1857" s="961">
        <f t="shared" si="146"/>
        <v>0</v>
      </c>
    </row>
    <row r="1858" spans="1:15" outlineLevel="1">
      <c r="A1858" s="1004">
        <v>1851</v>
      </c>
      <c r="B1858" s="397">
        <v>23700283</v>
      </c>
      <c r="C1858" s="109" t="s">
        <v>3552</v>
      </c>
      <c r="D1858" s="969">
        <f>+[5]BS!Q1858</f>
        <v>0</v>
      </c>
      <c r="E1858" s="15"/>
      <c r="F1858" s="965"/>
      <c r="G1858" s="965"/>
      <c r="H1858" s="965"/>
      <c r="I1858" s="965"/>
      <c r="J1858" s="15"/>
      <c r="K1858" s="965"/>
      <c r="L1858" s="965"/>
      <c r="M1858" s="965"/>
      <c r="N1858" s="961">
        <f t="shared" si="145"/>
        <v>0</v>
      </c>
      <c r="O1858" s="961">
        <f t="shared" si="146"/>
        <v>0</v>
      </c>
    </row>
    <row r="1859" spans="1:15" outlineLevel="1">
      <c r="A1859" s="1004">
        <v>1852</v>
      </c>
      <c r="B1859" s="397">
        <v>23700293</v>
      </c>
      <c r="C1859" s="109" t="s">
        <v>3553</v>
      </c>
      <c r="D1859" s="969">
        <f>+[5]BS!Q1859</f>
        <v>0</v>
      </c>
      <c r="E1859" s="15"/>
      <c r="F1859" s="965"/>
      <c r="G1859" s="965"/>
      <c r="H1859" s="965"/>
      <c r="I1859" s="965"/>
      <c r="J1859" s="15"/>
      <c r="K1859" s="965"/>
      <c r="L1859" s="965"/>
      <c r="M1859" s="965"/>
      <c r="N1859" s="961">
        <f t="shared" si="145"/>
        <v>0</v>
      </c>
      <c r="O1859" s="961">
        <f t="shared" si="146"/>
        <v>0</v>
      </c>
    </row>
    <row r="1860" spans="1:15" outlineLevel="1">
      <c r="A1860" s="1004">
        <v>1853</v>
      </c>
      <c r="B1860" s="397">
        <v>23700303</v>
      </c>
      <c r="C1860" s="109" t="s">
        <v>3554</v>
      </c>
      <c r="D1860" s="969">
        <f>+[5]BS!Q1860</f>
        <v>0</v>
      </c>
      <c r="E1860" s="15"/>
      <c r="F1860" s="965"/>
      <c r="G1860" s="965"/>
      <c r="H1860" s="965"/>
      <c r="I1860" s="965"/>
      <c r="J1860" s="15"/>
      <c r="K1860" s="965"/>
      <c r="L1860" s="965"/>
      <c r="M1860" s="965"/>
      <c r="N1860" s="961">
        <f t="shared" si="145"/>
        <v>0</v>
      </c>
      <c r="O1860" s="961">
        <f t="shared" si="146"/>
        <v>0</v>
      </c>
    </row>
    <row r="1861" spans="1:15" outlineLevel="1">
      <c r="A1861" s="1004">
        <v>1854</v>
      </c>
      <c r="B1861" s="397">
        <v>23700313</v>
      </c>
      <c r="C1861" s="109" t="s">
        <v>3555</v>
      </c>
      <c r="D1861" s="969">
        <f>+[5]BS!Q1861</f>
        <v>0</v>
      </c>
      <c r="E1861" s="15"/>
      <c r="F1861" s="965"/>
      <c r="G1861" s="965"/>
      <c r="H1861" s="965"/>
      <c r="I1861" s="965"/>
      <c r="J1861" s="15"/>
      <c r="K1861" s="965"/>
      <c r="L1861" s="965"/>
      <c r="M1861" s="965"/>
      <c r="N1861" s="961">
        <f t="shared" si="145"/>
        <v>0</v>
      </c>
      <c r="O1861" s="961">
        <f t="shared" si="146"/>
        <v>0</v>
      </c>
    </row>
    <row r="1862" spans="1:15" outlineLevel="1">
      <c r="A1862" s="1004">
        <v>1855</v>
      </c>
      <c r="B1862" s="397">
        <v>23700323</v>
      </c>
      <c r="C1862" s="109" t="s">
        <v>1702</v>
      </c>
      <c r="D1862" s="969">
        <f>+[5]BS!Q1862</f>
        <v>0</v>
      </c>
      <c r="E1862" s="15"/>
      <c r="F1862" s="965"/>
      <c r="G1862" s="965"/>
      <c r="H1862" s="965"/>
      <c r="I1862" s="965"/>
      <c r="J1862" s="15"/>
      <c r="K1862" s="965"/>
      <c r="L1862" s="965"/>
      <c r="M1862" s="965"/>
      <c r="N1862" s="961">
        <f t="shared" si="145"/>
        <v>0</v>
      </c>
      <c r="O1862" s="961">
        <f t="shared" si="146"/>
        <v>0</v>
      </c>
    </row>
    <row r="1863" spans="1:15" outlineLevel="1">
      <c r="A1863" s="1004">
        <v>1856</v>
      </c>
      <c r="B1863" s="397">
        <v>23700333</v>
      </c>
      <c r="C1863" s="109" t="s">
        <v>1703</v>
      </c>
      <c r="D1863" s="969">
        <f>+[5]BS!Q1863</f>
        <v>0</v>
      </c>
      <c r="E1863" s="15"/>
      <c r="F1863" s="965"/>
      <c r="G1863" s="965"/>
      <c r="H1863" s="965"/>
      <c r="I1863" s="965"/>
      <c r="J1863" s="15"/>
      <c r="K1863" s="965"/>
      <c r="L1863" s="965"/>
      <c r="M1863" s="965"/>
      <c r="N1863" s="961">
        <f t="shared" si="145"/>
        <v>0</v>
      </c>
      <c r="O1863" s="961">
        <f t="shared" si="146"/>
        <v>0</v>
      </c>
    </row>
    <row r="1864" spans="1:15" outlineLevel="1">
      <c r="A1864" s="1004">
        <v>1857</v>
      </c>
      <c r="B1864" s="397">
        <v>23700343</v>
      </c>
      <c r="C1864" s="109" t="s">
        <v>3556</v>
      </c>
      <c r="D1864" s="969">
        <f>+[5]BS!Q1864</f>
        <v>0</v>
      </c>
      <c r="E1864" s="15"/>
      <c r="F1864" s="965"/>
      <c r="G1864" s="965"/>
      <c r="H1864" s="965"/>
      <c r="I1864" s="965"/>
      <c r="J1864" s="15"/>
      <c r="K1864" s="965"/>
      <c r="L1864" s="965"/>
      <c r="M1864" s="965"/>
      <c r="N1864" s="961">
        <f t="shared" si="145"/>
        <v>0</v>
      </c>
      <c r="O1864" s="961">
        <f t="shared" si="146"/>
        <v>0</v>
      </c>
    </row>
    <row r="1865" spans="1:15" outlineLevel="1">
      <c r="A1865" s="1004">
        <v>1858</v>
      </c>
      <c r="B1865" s="397">
        <v>23700353</v>
      </c>
      <c r="C1865" s="109" t="s">
        <v>3557</v>
      </c>
      <c r="D1865" s="969">
        <f>+[5]BS!Q1865</f>
        <v>0</v>
      </c>
      <c r="E1865" s="15"/>
      <c r="F1865" s="965"/>
      <c r="G1865" s="965"/>
      <c r="H1865" s="965"/>
      <c r="I1865" s="965"/>
      <c r="J1865" s="15"/>
      <c r="K1865" s="965"/>
      <c r="L1865" s="965"/>
      <c r="M1865" s="965"/>
      <c r="N1865" s="961">
        <f t="shared" ref="N1865:N1928" si="148">SUM(K1865:M1865)</f>
        <v>0</v>
      </c>
      <c r="O1865" s="961">
        <f t="shared" ref="O1865:O1928" si="149">N1865-I1865</f>
        <v>0</v>
      </c>
    </row>
    <row r="1866" spans="1:15" outlineLevel="1">
      <c r="A1866" s="1004">
        <v>1859</v>
      </c>
      <c r="B1866" s="397">
        <v>23700363</v>
      </c>
      <c r="C1866" s="109" t="s">
        <v>1704</v>
      </c>
      <c r="D1866" s="969">
        <f>+[5]BS!Q1866</f>
        <v>-268125</v>
      </c>
      <c r="E1866" s="15"/>
      <c r="F1866" s="965"/>
      <c r="G1866" s="965">
        <f>+D1866</f>
        <v>-268125</v>
      </c>
      <c r="H1866" s="965"/>
      <c r="I1866" s="965"/>
      <c r="J1866" s="15"/>
      <c r="K1866" s="965"/>
      <c r="L1866" s="965"/>
      <c r="M1866" s="965"/>
      <c r="N1866" s="961">
        <f t="shared" si="148"/>
        <v>0</v>
      </c>
      <c r="O1866" s="961">
        <f t="shared" si="149"/>
        <v>0</v>
      </c>
    </row>
    <row r="1867" spans="1:15" outlineLevel="1">
      <c r="A1867" s="1004">
        <v>1860</v>
      </c>
      <c r="B1867" s="397">
        <v>23700373</v>
      </c>
      <c r="C1867" s="109" t="s">
        <v>3558</v>
      </c>
      <c r="D1867" s="969">
        <f>+[5]BS!Q1867</f>
        <v>0</v>
      </c>
      <c r="E1867" s="15"/>
      <c r="F1867" s="965"/>
      <c r="G1867" s="965"/>
      <c r="H1867" s="965"/>
      <c r="I1867" s="965"/>
      <c r="J1867" s="15"/>
      <c r="K1867" s="965"/>
      <c r="L1867" s="965"/>
      <c r="M1867" s="965"/>
      <c r="N1867" s="961">
        <f t="shared" si="148"/>
        <v>0</v>
      </c>
      <c r="O1867" s="961">
        <f t="shared" si="149"/>
        <v>0</v>
      </c>
    </row>
    <row r="1868" spans="1:15" outlineLevel="1">
      <c r="A1868" s="1004">
        <v>1861</v>
      </c>
      <c r="B1868" s="397">
        <v>23700383</v>
      </c>
      <c r="C1868" s="109" t="s">
        <v>199</v>
      </c>
      <c r="D1868" s="969">
        <f>+[5]BS!Q1868</f>
        <v>-36000</v>
      </c>
      <c r="E1868" s="15"/>
      <c r="F1868" s="965"/>
      <c r="G1868" s="965">
        <f t="shared" ref="G1868:G1899" si="150">+D1868</f>
        <v>-36000</v>
      </c>
      <c r="H1868" s="965"/>
      <c r="I1868" s="965"/>
      <c r="J1868" s="15"/>
      <c r="K1868" s="965"/>
      <c r="L1868" s="965"/>
      <c r="M1868" s="965"/>
      <c r="N1868" s="961">
        <f t="shared" si="148"/>
        <v>0</v>
      </c>
      <c r="O1868" s="961">
        <f t="shared" si="149"/>
        <v>0</v>
      </c>
    </row>
    <row r="1869" spans="1:15" outlineLevel="1">
      <c r="A1869" s="1004">
        <v>1862</v>
      </c>
      <c r="B1869" s="397">
        <v>23700443</v>
      </c>
      <c r="C1869" s="109" t="s">
        <v>3559</v>
      </c>
      <c r="D1869" s="969">
        <f>+[5]BS!Q1869</f>
        <v>0</v>
      </c>
      <c r="E1869" s="15"/>
      <c r="F1869" s="965"/>
      <c r="G1869" s="965">
        <f t="shared" si="150"/>
        <v>0</v>
      </c>
      <c r="H1869" s="965"/>
      <c r="I1869" s="965"/>
      <c r="J1869" s="15"/>
      <c r="K1869" s="965"/>
      <c r="L1869" s="965"/>
      <c r="M1869" s="965"/>
      <c r="N1869" s="961">
        <f t="shared" si="148"/>
        <v>0</v>
      </c>
      <c r="O1869" s="961">
        <f t="shared" si="149"/>
        <v>0</v>
      </c>
    </row>
    <row r="1870" spans="1:15" outlineLevel="1">
      <c r="A1870" s="1004">
        <v>1863</v>
      </c>
      <c r="B1870" s="397">
        <v>23700453</v>
      </c>
      <c r="C1870" s="109" t="s">
        <v>3560</v>
      </c>
      <c r="D1870" s="969">
        <f>+[5]BS!Q1870</f>
        <v>0</v>
      </c>
      <c r="E1870" s="15"/>
      <c r="F1870" s="965"/>
      <c r="G1870" s="965">
        <f t="shared" si="150"/>
        <v>0</v>
      </c>
      <c r="H1870" s="965"/>
      <c r="I1870" s="965"/>
      <c r="J1870" s="15"/>
      <c r="K1870" s="965"/>
      <c r="L1870" s="965"/>
      <c r="M1870" s="965"/>
      <c r="N1870" s="961">
        <f t="shared" si="148"/>
        <v>0</v>
      </c>
      <c r="O1870" s="961">
        <f t="shared" si="149"/>
        <v>0</v>
      </c>
    </row>
    <row r="1871" spans="1:15" outlineLevel="1">
      <c r="A1871" s="1004">
        <v>1864</v>
      </c>
      <c r="B1871" s="397">
        <v>23700493</v>
      </c>
      <c r="C1871" s="109" t="s">
        <v>3561</v>
      </c>
      <c r="D1871" s="969">
        <f>+[5]BS!Q1871</f>
        <v>0</v>
      </c>
      <c r="E1871" s="15"/>
      <c r="F1871" s="965"/>
      <c r="G1871" s="965">
        <f t="shared" si="150"/>
        <v>0</v>
      </c>
      <c r="H1871" s="965"/>
      <c r="I1871" s="965"/>
      <c r="J1871" s="15"/>
      <c r="K1871" s="965"/>
      <c r="L1871" s="965"/>
      <c r="M1871" s="965"/>
      <c r="N1871" s="961">
        <f t="shared" si="148"/>
        <v>0</v>
      </c>
      <c r="O1871" s="961">
        <f t="shared" si="149"/>
        <v>0</v>
      </c>
    </row>
    <row r="1872" spans="1:15" outlineLevel="1">
      <c r="A1872" s="1004">
        <v>1865</v>
      </c>
      <c r="B1872" s="397">
        <v>23700573</v>
      </c>
      <c r="C1872" s="109" t="s">
        <v>3562</v>
      </c>
      <c r="D1872" s="969">
        <f>+[5]BS!Q1872</f>
        <v>0</v>
      </c>
      <c r="E1872" s="15"/>
      <c r="F1872" s="965"/>
      <c r="G1872" s="965">
        <f t="shared" si="150"/>
        <v>0</v>
      </c>
      <c r="H1872" s="965"/>
      <c r="I1872" s="965"/>
      <c r="J1872" s="15"/>
      <c r="K1872" s="965"/>
      <c r="L1872" s="965"/>
      <c r="M1872" s="965"/>
      <c r="N1872" s="961">
        <f t="shared" si="148"/>
        <v>0</v>
      </c>
      <c r="O1872" s="961">
        <f t="shared" si="149"/>
        <v>0</v>
      </c>
    </row>
    <row r="1873" spans="1:15" outlineLevel="1">
      <c r="A1873" s="1004">
        <v>1866</v>
      </c>
      <c r="B1873" s="397">
        <v>23700663</v>
      </c>
      <c r="C1873" s="109" t="s">
        <v>3563</v>
      </c>
      <c r="D1873" s="969">
        <f>+[5]BS!Q1873</f>
        <v>0</v>
      </c>
      <c r="E1873" s="15"/>
      <c r="F1873" s="965"/>
      <c r="G1873" s="965">
        <f t="shared" si="150"/>
        <v>0</v>
      </c>
      <c r="H1873" s="965"/>
      <c r="I1873" s="965"/>
      <c r="J1873" s="15"/>
      <c r="K1873" s="965"/>
      <c r="L1873" s="965"/>
      <c r="M1873" s="965"/>
      <c r="N1873" s="961">
        <f t="shared" si="148"/>
        <v>0</v>
      </c>
      <c r="O1873" s="961">
        <f t="shared" si="149"/>
        <v>0</v>
      </c>
    </row>
    <row r="1874" spans="1:15" outlineLevel="1">
      <c r="A1874" s="1004">
        <v>1867</v>
      </c>
      <c r="B1874" s="397">
        <v>23700673</v>
      </c>
      <c r="C1874" s="109" t="s">
        <v>3564</v>
      </c>
      <c r="D1874" s="969">
        <f>+[5]BS!Q1874</f>
        <v>0</v>
      </c>
      <c r="E1874" s="15"/>
      <c r="F1874" s="965"/>
      <c r="G1874" s="965">
        <f t="shared" si="150"/>
        <v>0</v>
      </c>
      <c r="H1874" s="965"/>
      <c r="I1874" s="965"/>
      <c r="J1874" s="15"/>
      <c r="K1874" s="965"/>
      <c r="L1874" s="965"/>
      <c r="M1874" s="965"/>
      <c r="N1874" s="961">
        <f t="shared" si="148"/>
        <v>0</v>
      </c>
      <c r="O1874" s="961">
        <f t="shared" si="149"/>
        <v>0</v>
      </c>
    </row>
    <row r="1875" spans="1:15" outlineLevel="1">
      <c r="A1875" s="1004">
        <v>1868</v>
      </c>
      <c r="B1875" s="397">
        <v>23700683</v>
      </c>
      <c r="C1875" s="109" t="s">
        <v>3565</v>
      </c>
      <c r="D1875" s="969">
        <f>+[5]BS!Q1875</f>
        <v>0</v>
      </c>
      <c r="E1875" s="15"/>
      <c r="F1875" s="965"/>
      <c r="G1875" s="965">
        <f t="shared" si="150"/>
        <v>0</v>
      </c>
      <c r="H1875" s="965"/>
      <c r="I1875" s="965"/>
      <c r="J1875" s="15"/>
      <c r="K1875" s="965"/>
      <c r="L1875" s="965"/>
      <c r="M1875" s="965"/>
      <c r="N1875" s="961">
        <f t="shared" si="148"/>
        <v>0</v>
      </c>
      <c r="O1875" s="961">
        <f t="shared" si="149"/>
        <v>0</v>
      </c>
    </row>
    <row r="1876" spans="1:15" outlineLevel="1">
      <c r="A1876" s="1004">
        <v>1869</v>
      </c>
      <c r="B1876" s="397">
        <v>23700713</v>
      </c>
      <c r="C1876" s="109" t="s">
        <v>1165</v>
      </c>
      <c r="D1876" s="969">
        <f>+[5]BS!Q1876</f>
        <v>-65416.672083333338</v>
      </c>
      <c r="E1876" s="15"/>
      <c r="F1876" s="965"/>
      <c r="G1876" s="965">
        <f t="shared" si="150"/>
        <v>-65416.672083333338</v>
      </c>
      <c r="H1876" s="965"/>
      <c r="I1876" s="965"/>
      <c r="J1876" s="15"/>
      <c r="K1876" s="965"/>
      <c r="L1876" s="965"/>
      <c r="M1876" s="965"/>
      <c r="N1876" s="961">
        <f t="shared" si="148"/>
        <v>0</v>
      </c>
      <c r="O1876" s="961">
        <f t="shared" si="149"/>
        <v>0</v>
      </c>
    </row>
    <row r="1877" spans="1:15" outlineLevel="1">
      <c r="A1877" s="1004">
        <v>1870</v>
      </c>
      <c r="B1877" s="397">
        <v>23700771</v>
      </c>
      <c r="C1877" s="109" t="s">
        <v>1256</v>
      </c>
      <c r="D1877" s="969">
        <f>+[5]BS!Q1877</f>
        <v>0</v>
      </c>
      <c r="E1877" s="15"/>
      <c r="F1877" s="965"/>
      <c r="G1877" s="965">
        <f t="shared" si="150"/>
        <v>0</v>
      </c>
      <c r="H1877" s="965"/>
      <c r="I1877" s="965"/>
      <c r="J1877" s="15"/>
      <c r="K1877" s="965"/>
      <c r="L1877" s="965"/>
      <c r="M1877" s="965"/>
      <c r="N1877" s="961">
        <f t="shared" si="148"/>
        <v>0</v>
      </c>
      <c r="O1877" s="961">
        <f t="shared" si="149"/>
        <v>0</v>
      </c>
    </row>
    <row r="1878" spans="1:15" outlineLevel="1">
      <c r="A1878" s="1004">
        <v>1871</v>
      </c>
      <c r="B1878" s="397">
        <v>23700773</v>
      </c>
      <c r="C1878" s="109" t="s">
        <v>3566</v>
      </c>
      <c r="D1878" s="969">
        <f>+[5]BS!Q1878</f>
        <v>0</v>
      </c>
      <c r="E1878" s="15"/>
      <c r="F1878" s="965"/>
      <c r="G1878" s="965">
        <f t="shared" si="150"/>
        <v>0</v>
      </c>
      <c r="H1878" s="965"/>
      <c r="I1878" s="965"/>
      <c r="J1878" s="15"/>
      <c r="K1878" s="965"/>
      <c r="L1878" s="965"/>
      <c r="M1878" s="965"/>
      <c r="N1878" s="961">
        <f t="shared" si="148"/>
        <v>0</v>
      </c>
      <c r="O1878" s="961">
        <f t="shared" si="149"/>
        <v>0</v>
      </c>
    </row>
    <row r="1879" spans="1:15" outlineLevel="1">
      <c r="A1879" s="1004">
        <v>1872</v>
      </c>
      <c r="B1879" s="397">
        <v>23700781</v>
      </c>
      <c r="C1879" s="109" t="s">
        <v>3567</v>
      </c>
      <c r="D1879" s="969">
        <f>+[5]BS!Q1879</f>
        <v>0</v>
      </c>
      <c r="E1879" s="15"/>
      <c r="F1879" s="965"/>
      <c r="G1879" s="965">
        <f t="shared" si="150"/>
        <v>0</v>
      </c>
      <c r="H1879" s="965"/>
      <c r="I1879" s="965"/>
      <c r="J1879" s="15"/>
      <c r="K1879" s="965"/>
      <c r="L1879" s="965"/>
      <c r="M1879" s="965"/>
      <c r="N1879" s="961">
        <f t="shared" si="148"/>
        <v>0</v>
      </c>
      <c r="O1879" s="961">
        <f t="shared" si="149"/>
        <v>0</v>
      </c>
    </row>
    <row r="1880" spans="1:15" outlineLevel="1">
      <c r="A1880" s="1004">
        <v>1873</v>
      </c>
      <c r="B1880" s="397">
        <v>23700791</v>
      </c>
      <c r="C1880" s="109" t="s">
        <v>3568</v>
      </c>
      <c r="D1880" s="969">
        <f>+[5]BS!Q1880</f>
        <v>0</v>
      </c>
      <c r="E1880" s="15"/>
      <c r="F1880" s="965"/>
      <c r="G1880" s="965">
        <f t="shared" si="150"/>
        <v>0</v>
      </c>
      <c r="H1880" s="965"/>
      <c r="I1880" s="965"/>
      <c r="J1880" s="15"/>
      <c r="K1880" s="965"/>
      <c r="L1880" s="965"/>
      <c r="M1880" s="965"/>
      <c r="N1880" s="961">
        <f t="shared" si="148"/>
        <v>0</v>
      </c>
      <c r="O1880" s="961">
        <f t="shared" si="149"/>
        <v>0</v>
      </c>
    </row>
    <row r="1881" spans="1:15" outlineLevel="1">
      <c r="A1881" s="1004">
        <v>1874</v>
      </c>
      <c r="B1881" s="397">
        <v>23700793</v>
      </c>
      <c r="C1881" s="109" t="s">
        <v>1885</v>
      </c>
      <c r="D1881" s="969">
        <f>+[5]BS!Q1881</f>
        <v>0</v>
      </c>
      <c r="E1881" s="15"/>
      <c r="F1881" s="965"/>
      <c r="G1881" s="965">
        <f t="shared" si="150"/>
        <v>0</v>
      </c>
      <c r="H1881" s="965"/>
      <c r="I1881" s="965"/>
      <c r="J1881" s="15"/>
      <c r="K1881" s="965"/>
      <c r="L1881" s="965"/>
      <c r="M1881" s="965"/>
      <c r="N1881" s="961">
        <f t="shared" si="148"/>
        <v>0</v>
      </c>
      <c r="O1881" s="961">
        <f t="shared" si="149"/>
        <v>0</v>
      </c>
    </row>
    <row r="1882" spans="1:15" outlineLevel="1">
      <c r="A1882" s="1004">
        <v>1875</v>
      </c>
      <c r="B1882" s="397">
        <v>23700803</v>
      </c>
      <c r="C1882" s="109" t="s">
        <v>3569</v>
      </c>
      <c r="D1882" s="969">
        <f>+[5]BS!Q1882</f>
        <v>0</v>
      </c>
      <c r="E1882" s="15"/>
      <c r="F1882" s="965"/>
      <c r="G1882" s="965">
        <f t="shared" si="150"/>
        <v>0</v>
      </c>
      <c r="H1882" s="965"/>
      <c r="I1882" s="965"/>
      <c r="J1882" s="15"/>
      <c r="K1882" s="965"/>
      <c r="L1882" s="965"/>
      <c r="M1882" s="965"/>
      <c r="N1882" s="961">
        <f t="shared" si="148"/>
        <v>0</v>
      </c>
      <c r="O1882" s="961">
        <f t="shared" si="149"/>
        <v>0</v>
      </c>
    </row>
    <row r="1883" spans="1:15" outlineLevel="1">
      <c r="A1883" s="1004">
        <v>1876</v>
      </c>
      <c r="B1883" s="397">
        <v>23700813</v>
      </c>
      <c r="C1883" s="109" t="s">
        <v>402</v>
      </c>
      <c r="D1883" s="969">
        <f>+[5]BS!Q1883</f>
        <v>-1749999.7766666664</v>
      </c>
      <c r="E1883" s="15"/>
      <c r="F1883" s="965"/>
      <c r="G1883" s="965">
        <f t="shared" si="150"/>
        <v>-1749999.7766666664</v>
      </c>
      <c r="H1883" s="965"/>
      <c r="I1883" s="965"/>
      <c r="J1883" s="15"/>
      <c r="K1883" s="965"/>
      <c r="L1883" s="965"/>
      <c r="M1883" s="965"/>
      <c r="N1883" s="961">
        <f t="shared" si="148"/>
        <v>0</v>
      </c>
      <c r="O1883" s="961">
        <f t="shared" si="149"/>
        <v>0</v>
      </c>
    </row>
    <row r="1884" spans="1:15" outlineLevel="1">
      <c r="A1884" s="1004">
        <v>1877</v>
      </c>
      <c r="B1884" s="397">
        <v>23700821</v>
      </c>
      <c r="C1884" s="109" t="s">
        <v>3570</v>
      </c>
      <c r="D1884" s="969">
        <f>+[5]BS!Q1884</f>
        <v>0</v>
      </c>
      <c r="E1884" s="15"/>
      <c r="F1884" s="965"/>
      <c r="G1884" s="965">
        <f t="shared" si="150"/>
        <v>0</v>
      </c>
      <c r="H1884" s="965"/>
      <c r="I1884" s="965"/>
      <c r="J1884" s="15"/>
      <c r="K1884" s="965"/>
      <c r="L1884" s="965"/>
      <c r="M1884" s="965"/>
      <c r="N1884" s="961">
        <f t="shared" si="148"/>
        <v>0</v>
      </c>
      <c r="O1884" s="961">
        <f t="shared" si="149"/>
        <v>0</v>
      </c>
    </row>
    <row r="1885" spans="1:15" outlineLevel="1">
      <c r="A1885" s="1004">
        <v>1878</v>
      </c>
      <c r="B1885" s="397">
        <v>23700822</v>
      </c>
      <c r="C1885" s="109" t="s">
        <v>3571</v>
      </c>
      <c r="D1885" s="969">
        <f>+[5]BS!Q1885</f>
        <v>0</v>
      </c>
      <c r="E1885" s="15"/>
      <c r="F1885" s="965"/>
      <c r="G1885" s="965">
        <f t="shared" si="150"/>
        <v>0</v>
      </c>
      <c r="H1885" s="965"/>
      <c r="I1885" s="965"/>
      <c r="J1885" s="15"/>
      <c r="K1885" s="965"/>
      <c r="L1885" s="965"/>
      <c r="M1885" s="965"/>
      <c r="N1885" s="961">
        <f t="shared" si="148"/>
        <v>0</v>
      </c>
      <c r="O1885" s="961">
        <f t="shared" si="149"/>
        <v>0</v>
      </c>
    </row>
    <row r="1886" spans="1:15" outlineLevel="1">
      <c r="A1886" s="1004">
        <v>1879</v>
      </c>
      <c r="B1886" s="397">
        <v>23700823</v>
      </c>
      <c r="C1886" s="109" t="s">
        <v>3572</v>
      </c>
      <c r="D1886" s="969">
        <f>+[5]BS!Q1886</f>
        <v>-3369999.7733333334</v>
      </c>
      <c r="E1886" s="15"/>
      <c r="F1886" s="965"/>
      <c r="G1886" s="965">
        <f t="shared" si="150"/>
        <v>-3369999.7733333334</v>
      </c>
      <c r="H1886" s="965"/>
      <c r="I1886" s="965"/>
      <c r="J1886" s="15"/>
      <c r="K1886" s="965"/>
      <c r="L1886" s="965"/>
      <c r="M1886" s="965"/>
      <c r="N1886" s="961">
        <f t="shared" si="148"/>
        <v>0</v>
      </c>
      <c r="O1886" s="961">
        <f t="shared" si="149"/>
        <v>0</v>
      </c>
    </row>
    <row r="1887" spans="1:15" outlineLevel="1">
      <c r="A1887" s="1004">
        <v>1880</v>
      </c>
      <c r="B1887" s="397">
        <v>23700831</v>
      </c>
      <c r="C1887" s="109" t="s">
        <v>2166</v>
      </c>
      <c r="D1887" s="969">
        <f>+[5]BS!Q1887</f>
        <v>0</v>
      </c>
      <c r="E1887" s="15"/>
      <c r="F1887" s="965"/>
      <c r="G1887" s="965">
        <f t="shared" si="150"/>
        <v>0</v>
      </c>
      <c r="H1887" s="965"/>
      <c r="I1887" s="965"/>
      <c r="J1887" s="15"/>
      <c r="K1887" s="965"/>
      <c r="L1887" s="965"/>
      <c r="M1887" s="965"/>
      <c r="N1887" s="961">
        <f t="shared" si="148"/>
        <v>0</v>
      </c>
      <c r="O1887" s="961">
        <f t="shared" si="149"/>
        <v>0</v>
      </c>
    </row>
    <row r="1888" spans="1:15" outlineLevel="1">
      <c r="A1888" s="1004">
        <v>1881</v>
      </c>
      <c r="B1888" s="397">
        <v>23700833</v>
      </c>
      <c r="C1888" s="109" t="s">
        <v>3573</v>
      </c>
      <c r="D1888" s="969">
        <f>+[5]BS!Q1888</f>
        <v>0</v>
      </c>
      <c r="E1888" s="15"/>
      <c r="F1888" s="965"/>
      <c r="G1888" s="965">
        <f t="shared" si="150"/>
        <v>0</v>
      </c>
      <c r="H1888" s="965"/>
      <c r="I1888" s="965"/>
      <c r="J1888" s="15"/>
      <c r="K1888" s="965"/>
      <c r="L1888" s="965"/>
      <c r="M1888" s="965"/>
      <c r="N1888" s="961">
        <f t="shared" si="148"/>
        <v>0</v>
      </c>
      <c r="O1888" s="961">
        <f t="shared" si="149"/>
        <v>0</v>
      </c>
    </row>
    <row r="1889" spans="1:15" outlineLevel="1">
      <c r="A1889" s="1004">
        <v>1882</v>
      </c>
      <c r="B1889" s="397">
        <v>23700841</v>
      </c>
      <c r="C1889" s="109" t="s">
        <v>1269</v>
      </c>
      <c r="D1889" s="969">
        <f>+[5]BS!Q1889</f>
        <v>-450396.6654166666</v>
      </c>
      <c r="E1889" s="15"/>
      <c r="F1889" s="965"/>
      <c r="G1889" s="965">
        <f t="shared" si="150"/>
        <v>-450396.6654166666</v>
      </c>
      <c r="H1889" s="965"/>
      <c r="I1889" s="965"/>
      <c r="J1889" s="15"/>
      <c r="K1889" s="965"/>
      <c r="L1889" s="965"/>
      <c r="M1889" s="965"/>
      <c r="N1889" s="961">
        <f t="shared" si="148"/>
        <v>0</v>
      </c>
      <c r="O1889" s="961">
        <f t="shared" si="149"/>
        <v>0</v>
      </c>
    </row>
    <row r="1890" spans="1:15" outlineLevel="1">
      <c r="A1890" s="1004">
        <v>1883</v>
      </c>
      <c r="B1890" s="397">
        <v>23700843</v>
      </c>
      <c r="C1890" s="109" t="s">
        <v>3574</v>
      </c>
      <c r="D1890" s="969">
        <f>+[5]BS!Q1890</f>
        <v>0</v>
      </c>
      <c r="E1890" s="15"/>
      <c r="F1890" s="965"/>
      <c r="G1890" s="965">
        <f t="shared" si="150"/>
        <v>0</v>
      </c>
      <c r="H1890" s="965"/>
      <c r="I1890" s="965"/>
      <c r="J1890" s="15"/>
      <c r="K1890" s="965"/>
      <c r="L1890" s="965"/>
      <c r="M1890" s="965"/>
      <c r="N1890" s="961">
        <f t="shared" si="148"/>
        <v>0</v>
      </c>
      <c r="O1890" s="961">
        <f t="shared" si="149"/>
        <v>0</v>
      </c>
    </row>
    <row r="1891" spans="1:15" outlineLevel="1">
      <c r="A1891" s="1004">
        <v>1884</v>
      </c>
      <c r="B1891" s="397">
        <v>23700853</v>
      </c>
      <c r="C1891" s="109" t="s">
        <v>3575</v>
      </c>
      <c r="D1891" s="969">
        <f>+[5]BS!Q1891</f>
        <v>0</v>
      </c>
      <c r="E1891" s="15"/>
      <c r="F1891" s="965"/>
      <c r="G1891" s="965">
        <f t="shared" si="150"/>
        <v>0</v>
      </c>
      <c r="H1891" s="965"/>
      <c r="I1891" s="965"/>
      <c r="J1891" s="15"/>
      <c r="K1891" s="965"/>
      <c r="L1891" s="965"/>
      <c r="M1891" s="965"/>
      <c r="N1891" s="961">
        <f t="shared" si="148"/>
        <v>0</v>
      </c>
      <c r="O1891" s="961">
        <f t="shared" si="149"/>
        <v>0</v>
      </c>
    </row>
    <row r="1892" spans="1:15" outlineLevel="1">
      <c r="A1892" s="1004">
        <v>1885</v>
      </c>
      <c r="B1892" s="397">
        <v>23700873</v>
      </c>
      <c r="C1892" s="109" t="s">
        <v>3576</v>
      </c>
      <c r="D1892" s="969">
        <f>+[5]BS!Q1892</f>
        <v>-5265000</v>
      </c>
      <c r="E1892" s="15"/>
      <c r="F1892" s="965"/>
      <c r="G1892" s="965">
        <f t="shared" si="150"/>
        <v>-5265000</v>
      </c>
      <c r="H1892" s="965"/>
      <c r="I1892" s="965"/>
      <c r="J1892" s="15"/>
      <c r="K1892" s="965"/>
      <c r="L1892" s="965"/>
      <c r="M1892" s="965"/>
      <c r="N1892" s="961">
        <f t="shared" si="148"/>
        <v>0</v>
      </c>
      <c r="O1892" s="961">
        <f t="shared" si="149"/>
        <v>0</v>
      </c>
    </row>
    <row r="1893" spans="1:15" outlineLevel="1">
      <c r="A1893" s="1004">
        <v>1886</v>
      </c>
      <c r="B1893" s="397">
        <v>23700893</v>
      </c>
      <c r="C1893" s="109" t="s">
        <v>3577</v>
      </c>
      <c r="D1893" s="969">
        <f>+[5]BS!Q1893</f>
        <v>0</v>
      </c>
      <c r="E1893" s="15"/>
      <c r="F1893" s="965"/>
      <c r="G1893" s="965">
        <f t="shared" si="150"/>
        <v>0</v>
      </c>
      <c r="H1893" s="965"/>
      <c r="I1893" s="965"/>
      <c r="J1893" s="15"/>
      <c r="K1893" s="965"/>
      <c r="L1893" s="965"/>
      <c r="M1893" s="965"/>
      <c r="N1893" s="961">
        <f t="shared" si="148"/>
        <v>0</v>
      </c>
      <c r="O1893" s="961">
        <f t="shared" si="149"/>
        <v>0</v>
      </c>
    </row>
    <row r="1894" spans="1:15" outlineLevel="1">
      <c r="A1894" s="1004">
        <v>1887</v>
      </c>
      <c r="B1894" s="397">
        <v>23700901</v>
      </c>
      <c r="C1894" s="109" t="s">
        <v>3578</v>
      </c>
      <c r="D1894" s="969">
        <f>+[5]BS!Q1894</f>
        <v>0</v>
      </c>
      <c r="E1894" s="15"/>
      <c r="F1894" s="965"/>
      <c r="G1894" s="965">
        <f t="shared" si="150"/>
        <v>0</v>
      </c>
      <c r="H1894" s="965"/>
      <c r="I1894" s="965"/>
      <c r="J1894" s="15"/>
      <c r="K1894" s="965"/>
      <c r="L1894" s="965"/>
      <c r="M1894" s="965"/>
      <c r="N1894" s="961">
        <f t="shared" si="148"/>
        <v>0</v>
      </c>
      <c r="O1894" s="961">
        <f t="shared" si="149"/>
        <v>0</v>
      </c>
    </row>
    <row r="1895" spans="1:15" outlineLevel="1">
      <c r="A1895" s="1004">
        <v>1888</v>
      </c>
      <c r="B1895" s="397">
        <v>23700913</v>
      </c>
      <c r="C1895" s="109" t="s">
        <v>1750</v>
      </c>
      <c r="D1895" s="969">
        <f>+[5]BS!Q1895</f>
        <v>0</v>
      </c>
      <c r="E1895" s="15"/>
      <c r="F1895" s="965"/>
      <c r="G1895" s="965">
        <f t="shared" si="150"/>
        <v>0</v>
      </c>
      <c r="H1895" s="965"/>
      <c r="I1895" s="965"/>
      <c r="J1895" s="15"/>
      <c r="K1895" s="965"/>
      <c r="L1895" s="965"/>
      <c r="M1895" s="965"/>
      <c r="N1895" s="961">
        <f t="shared" si="148"/>
        <v>0</v>
      </c>
      <c r="O1895" s="961">
        <f t="shared" si="149"/>
        <v>0</v>
      </c>
    </row>
    <row r="1896" spans="1:15" outlineLevel="1">
      <c r="A1896" s="1004">
        <v>1889</v>
      </c>
      <c r="B1896" s="397">
        <v>23700933</v>
      </c>
      <c r="C1896" s="109" t="s">
        <v>1016</v>
      </c>
      <c r="D1896" s="969">
        <f>+[5]BS!Q1896</f>
        <v>0</v>
      </c>
      <c r="E1896" s="15"/>
      <c r="F1896" s="965"/>
      <c r="G1896" s="965">
        <f t="shared" si="150"/>
        <v>0</v>
      </c>
      <c r="H1896" s="965"/>
      <c r="I1896" s="965"/>
      <c r="J1896" s="15"/>
      <c r="K1896" s="965"/>
      <c r="L1896" s="965"/>
      <c r="M1896" s="965"/>
      <c r="N1896" s="961">
        <f t="shared" si="148"/>
        <v>0</v>
      </c>
      <c r="O1896" s="961">
        <f t="shared" si="149"/>
        <v>0</v>
      </c>
    </row>
    <row r="1897" spans="1:15" outlineLevel="1">
      <c r="A1897" s="1004">
        <v>1890</v>
      </c>
      <c r="B1897" s="397">
        <v>23700943</v>
      </c>
      <c r="C1897" s="109" t="s">
        <v>336</v>
      </c>
      <c r="D1897" s="969">
        <f>+[5]BS!Q1897</f>
        <v>0</v>
      </c>
      <c r="E1897" s="15"/>
      <c r="F1897" s="965"/>
      <c r="G1897" s="965">
        <f t="shared" si="150"/>
        <v>0</v>
      </c>
      <c r="H1897" s="965"/>
      <c r="I1897" s="965"/>
      <c r="J1897" s="15"/>
      <c r="K1897" s="965"/>
      <c r="L1897" s="965"/>
      <c r="M1897" s="965"/>
      <c r="N1897" s="961">
        <f t="shared" si="148"/>
        <v>0</v>
      </c>
      <c r="O1897" s="961">
        <f t="shared" si="149"/>
        <v>0</v>
      </c>
    </row>
    <row r="1898" spans="1:15" outlineLevel="1">
      <c r="A1898" s="1004">
        <v>1891</v>
      </c>
      <c r="B1898" s="397">
        <v>23700953</v>
      </c>
      <c r="C1898" s="109" t="s">
        <v>3579</v>
      </c>
      <c r="D1898" s="969">
        <f>+[5]BS!Q1898</f>
        <v>0</v>
      </c>
      <c r="E1898" s="15"/>
      <c r="F1898" s="965"/>
      <c r="G1898" s="965">
        <f t="shared" si="150"/>
        <v>0</v>
      </c>
      <c r="H1898" s="965"/>
      <c r="I1898" s="965"/>
      <c r="J1898" s="15"/>
      <c r="K1898" s="965"/>
      <c r="L1898" s="965"/>
      <c r="M1898" s="965"/>
      <c r="N1898" s="961">
        <f t="shared" si="148"/>
        <v>0</v>
      </c>
      <c r="O1898" s="961">
        <f t="shared" si="149"/>
        <v>0</v>
      </c>
    </row>
    <row r="1899" spans="1:15" outlineLevel="1">
      <c r="A1899" s="1004">
        <v>1892</v>
      </c>
      <c r="B1899" s="397">
        <v>23700963</v>
      </c>
      <c r="C1899" s="109" t="s">
        <v>1976</v>
      </c>
      <c r="D1899" s="969">
        <f>+[5]BS!Q1899</f>
        <v>-4036097.5566666666</v>
      </c>
      <c r="E1899" s="15"/>
      <c r="F1899" s="965"/>
      <c r="G1899" s="965">
        <f t="shared" si="150"/>
        <v>-4036097.5566666666</v>
      </c>
      <c r="H1899" s="965"/>
      <c r="I1899" s="965"/>
      <c r="J1899" s="15"/>
      <c r="K1899" s="965"/>
      <c r="L1899" s="965"/>
      <c r="M1899" s="965"/>
      <c r="N1899" s="961">
        <f t="shared" si="148"/>
        <v>0</v>
      </c>
      <c r="O1899" s="961">
        <f t="shared" si="149"/>
        <v>0</v>
      </c>
    </row>
    <row r="1900" spans="1:15" outlineLevel="1">
      <c r="A1900" s="1004">
        <v>1893</v>
      </c>
      <c r="B1900" s="397">
        <v>23700973</v>
      </c>
      <c r="C1900" s="109" t="s">
        <v>1977</v>
      </c>
      <c r="D1900" s="969">
        <f>+[5]BS!Q1900</f>
        <v>0</v>
      </c>
      <c r="E1900" s="15"/>
      <c r="F1900" s="965"/>
      <c r="G1900" s="965">
        <f t="shared" ref="G1900:G1935" si="151">+D1900</f>
        <v>0</v>
      </c>
      <c r="H1900" s="965"/>
      <c r="I1900" s="965"/>
      <c r="J1900" s="15"/>
      <c r="K1900" s="965"/>
      <c r="L1900" s="965"/>
      <c r="M1900" s="965"/>
      <c r="N1900" s="961">
        <f t="shared" si="148"/>
        <v>0</v>
      </c>
      <c r="O1900" s="961">
        <f t="shared" si="149"/>
        <v>0</v>
      </c>
    </row>
    <row r="1901" spans="1:15" outlineLevel="1">
      <c r="A1901" s="1004">
        <v>1894</v>
      </c>
      <c r="B1901" s="397">
        <v>23700983</v>
      </c>
      <c r="C1901" s="109" t="s">
        <v>3580</v>
      </c>
      <c r="D1901" s="969">
        <f>+[5]BS!Q1901</f>
        <v>0</v>
      </c>
      <c r="E1901" s="15"/>
      <c r="F1901" s="965"/>
      <c r="G1901" s="965">
        <f t="shared" si="151"/>
        <v>0</v>
      </c>
      <c r="H1901" s="965"/>
      <c r="I1901" s="965"/>
      <c r="J1901" s="15"/>
      <c r="K1901" s="965"/>
      <c r="L1901" s="965"/>
      <c r="M1901" s="965"/>
      <c r="N1901" s="961">
        <f t="shared" si="148"/>
        <v>0</v>
      </c>
      <c r="O1901" s="961">
        <f t="shared" si="149"/>
        <v>0</v>
      </c>
    </row>
    <row r="1902" spans="1:15" outlineLevel="1">
      <c r="A1902" s="1004">
        <v>1895</v>
      </c>
      <c r="B1902" s="397">
        <v>23700993</v>
      </c>
      <c r="C1902" s="109" t="s">
        <v>3581</v>
      </c>
      <c r="D1902" s="969">
        <f>+[5]BS!Q1902</f>
        <v>0</v>
      </c>
      <c r="E1902" s="15"/>
      <c r="F1902" s="965"/>
      <c r="G1902" s="965">
        <f t="shared" si="151"/>
        <v>0</v>
      </c>
      <c r="H1902" s="965"/>
      <c r="I1902" s="965"/>
      <c r="J1902" s="15"/>
      <c r="K1902" s="965"/>
      <c r="L1902" s="965"/>
      <c r="M1902" s="965"/>
      <c r="N1902" s="961">
        <f t="shared" si="148"/>
        <v>0</v>
      </c>
      <c r="O1902" s="961">
        <f t="shared" si="149"/>
        <v>0</v>
      </c>
    </row>
    <row r="1903" spans="1:15" outlineLevel="1">
      <c r="A1903" s="1004">
        <v>1896</v>
      </c>
      <c r="B1903" s="397">
        <v>23701002</v>
      </c>
      <c r="C1903" s="109" t="s">
        <v>389</v>
      </c>
      <c r="D1903" s="969">
        <f>+[5]BS!Q1903</f>
        <v>0</v>
      </c>
      <c r="E1903" s="15"/>
      <c r="F1903" s="965"/>
      <c r="G1903" s="965">
        <f t="shared" si="151"/>
        <v>0</v>
      </c>
      <c r="H1903" s="965"/>
      <c r="I1903" s="965"/>
      <c r="J1903" s="15"/>
      <c r="K1903" s="965"/>
      <c r="L1903" s="965"/>
      <c r="M1903" s="965"/>
      <c r="N1903" s="961">
        <f t="shared" si="148"/>
        <v>0</v>
      </c>
      <c r="O1903" s="961">
        <f t="shared" si="149"/>
        <v>0</v>
      </c>
    </row>
    <row r="1904" spans="1:15" outlineLevel="1">
      <c r="A1904" s="1004">
        <v>1897</v>
      </c>
      <c r="B1904" s="397">
        <v>23701003</v>
      </c>
      <c r="C1904" s="109" t="s">
        <v>3582</v>
      </c>
      <c r="D1904" s="969">
        <f>+[5]BS!Q1904</f>
        <v>0</v>
      </c>
      <c r="E1904" s="15"/>
      <c r="F1904" s="965"/>
      <c r="G1904" s="965">
        <f t="shared" si="151"/>
        <v>0</v>
      </c>
      <c r="H1904" s="965"/>
      <c r="I1904" s="965"/>
      <c r="J1904" s="15"/>
      <c r="K1904" s="965"/>
      <c r="L1904" s="965"/>
      <c r="M1904" s="965"/>
      <c r="N1904" s="961">
        <f t="shared" si="148"/>
        <v>0</v>
      </c>
      <c r="O1904" s="961">
        <f t="shared" si="149"/>
        <v>0</v>
      </c>
    </row>
    <row r="1905" spans="1:15" outlineLevel="1">
      <c r="A1905" s="1004">
        <v>1898</v>
      </c>
      <c r="B1905" s="971">
        <v>23701013</v>
      </c>
      <c r="C1905" s="995" t="s">
        <v>1035</v>
      </c>
      <c r="D1905" s="969">
        <f>+[5]BS!Q1905</f>
        <v>-302.84958333333333</v>
      </c>
      <c r="E1905" s="15"/>
      <c r="F1905" s="965"/>
      <c r="G1905" s="965">
        <f t="shared" si="151"/>
        <v>-302.84958333333333</v>
      </c>
      <c r="H1905" s="965"/>
      <c r="I1905" s="965"/>
      <c r="J1905" s="15"/>
      <c r="K1905" s="965"/>
      <c r="L1905" s="965"/>
      <c r="M1905" s="965"/>
      <c r="N1905" s="961">
        <f t="shared" si="148"/>
        <v>0</v>
      </c>
      <c r="O1905" s="961">
        <f t="shared" si="149"/>
        <v>0</v>
      </c>
    </row>
    <row r="1906" spans="1:15" outlineLevel="1">
      <c r="A1906" s="1004">
        <v>1899</v>
      </c>
      <c r="B1906" s="971">
        <v>23701023</v>
      </c>
      <c r="C1906" s="995" t="s">
        <v>1036</v>
      </c>
      <c r="D1906" s="969">
        <f>+[5]BS!Q1906</f>
        <v>-4248554.4333333336</v>
      </c>
      <c r="E1906" s="15"/>
      <c r="F1906" s="965"/>
      <c r="G1906" s="965">
        <f t="shared" si="151"/>
        <v>-4248554.4333333336</v>
      </c>
      <c r="H1906" s="965"/>
      <c r="I1906" s="965"/>
      <c r="J1906" s="15"/>
      <c r="K1906" s="965"/>
      <c r="L1906" s="965"/>
      <c r="M1906" s="965"/>
      <c r="N1906" s="961">
        <f t="shared" si="148"/>
        <v>0</v>
      </c>
      <c r="O1906" s="961">
        <f t="shared" si="149"/>
        <v>0</v>
      </c>
    </row>
    <row r="1907" spans="1:15" outlineLevel="1">
      <c r="A1907" s="1004">
        <v>1900</v>
      </c>
      <c r="B1907" s="971">
        <v>23701033</v>
      </c>
      <c r="C1907" s="997" t="s">
        <v>3583</v>
      </c>
      <c r="D1907" s="969">
        <f>+[5]BS!Q1907</f>
        <v>-4757783.3299999991</v>
      </c>
      <c r="E1907" s="15"/>
      <c r="F1907" s="965"/>
      <c r="G1907" s="965">
        <f t="shared" si="151"/>
        <v>-4757783.3299999991</v>
      </c>
      <c r="H1907" s="965"/>
      <c r="I1907" s="965"/>
      <c r="J1907" s="15"/>
      <c r="K1907" s="965"/>
      <c r="L1907" s="965"/>
      <c r="M1907" s="965"/>
      <c r="N1907" s="961">
        <f t="shared" si="148"/>
        <v>0</v>
      </c>
      <c r="O1907" s="961">
        <f t="shared" si="149"/>
        <v>0</v>
      </c>
    </row>
    <row r="1908" spans="1:15" outlineLevel="1">
      <c r="A1908" s="1004">
        <v>1901</v>
      </c>
      <c r="B1908" s="971">
        <v>23701043</v>
      </c>
      <c r="C1908" s="972" t="s">
        <v>1326</v>
      </c>
      <c r="D1908" s="969">
        <f>+[5]BS!Q1908</f>
        <v>0</v>
      </c>
      <c r="E1908" s="15"/>
      <c r="F1908" s="965"/>
      <c r="G1908" s="965">
        <f t="shared" si="151"/>
        <v>0</v>
      </c>
      <c r="H1908" s="965"/>
      <c r="I1908" s="965"/>
      <c r="J1908" s="15"/>
      <c r="K1908" s="965"/>
      <c r="L1908" s="965"/>
      <c r="M1908" s="965"/>
      <c r="N1908" s="961">
        <f t="shared" si="148"/>
        <v>0</v>
      </c>
      <c r="O1908" s="961">
        <f t="shared" si="149"/>
        <v>0</v>
      </c>
    </row>
    <row r="1909" spans="1:15" outlineLevel="1">
      <c r="A1909" s="1004">
        <v>1902</v>
      </c>
      <c r="B1909" s="981">
        <v>23701053</v>
      </c>
      <c r="C1909" s="973" t="s">
        <v>1943</v>
      </c>
      <c r="D1909" s="969">
        <f>+[5]BS!Q1909</f>
        <v>-5085208.5066666668</v>
      </c>
      <c r="E1909" s="15"/>
      <c r="F1909" s="965"/>
      <c r="G1909" s="965">
        <f t="shared" si="151"/>
        <v>-5085208.5066666668</v>
      </c>
      <c r="H1909" s="965"/>
      <c r="I1909" s="965"/>
      <c r="J1909" s="15"/>
      <c r="K1909" s="965"/>
      <c r="L1909" s="965"/>
      <c r="M1909" s="965"/>
      <c r="N1909" s="961">
        <f t="shared" si="148"/>
        <v>0</v>
      </c>
      <c r="O1909" s="961">
        <f t="shared" si="149"/>
        <v>0</v>
      </c>
    </row>
    <row r="1910" spans="1:15" outlineLevel="1">
      <c r="A1910" s="1004">
        <v>1903</v>
      </c>
      <c r="B1910" s="397">
        <v>23701063</v>
      </c>
      <c r="C1910" s="109" t="s">
        <v>2339</v>
      </c>
      <c r="D1910" s="969">
        <f>+[5]BS!Q1910</f>
        <v>-102583.96083333333</v>
      </c>
      <c r="E1910" s="15"/>
      <c r="F1910" s="965"/>
      <c r="G1910" s="965">
        <f t="shared" si="151"/>
        <v>-102583.96083333333</v>
      </c>
      <c r="H1910" s="965"/>
      <c r="I1910" s="965"/>
      <c r="J1910" s="15"/>
      <c r="K1910" s="965"/>
      <c r="L1910" s="965"/>
      <c r="M1910" s="965"/>
      <c r="N1910" s="961">
        <f t="shared" si="148"/>
        <v>0</v>
      </c>
      <c r="O1910" s="961">
        <f t="shared" si="149"/>
        <v>0</v>
      </c>
    </row>
    <row r="1911" spans="1:15" outlineLevel="1">
      <c r="A1911" s="1004">
        <v>1904</v>
      </c>
      <c r="B1911" s="397">
        <v>23701073</v>
      </c>
      <c r="C1911" s="109" t="s">
        <v>2028</v>
      </c>
      <c r="D1911" s="969">
        <f>+[5]BS!Q1911</f>
        <v>0</v>
      </c>
      <c r="E1911" s="15"/>
      <c r="F1911" s="965"/>
      <c r="G1911" s="965">
        <f t="shared" si="151"/>
        <v>0</v>
      </c>
      <c r="H1911" s="965"/>
      <c r="I1911" s="965"/>
      <c r="J1911" s="15"/>
      <c r="K1911" s="965"/>
      <c r="L1911" s="965"/>
      <c r="M1911" s="965"/>
      <c r="N1911" s="961">
        <f t="shared" si="148"/>
        <v>0</v>
      </c>
      <c r="O1911" s="961">
        <f t="shared" si="149"/>
        <v>0</v>
      </c>
    </row>
    <row r="1912" spans="1:15" outlineLevel="1">
      <c r="A1912" s="1004">
        <v>1905</v>
      </c>
      <c r="B1912" s="397">
        <v>23701083</v>
      </c>
      <c r="C1912" s="109" t="s">
        <v>2029</v>
      </c>
      <c r="D1912" s="969">
        <f>+[5]BS!Q1912</f>
        <v>0</v>
      </c>
      <c r="E1912" s="15"/>
      <c r="F1912" s="965"/>
      <c r="G1912" s="965">
        <f t="shared" si="151"/>
        <v>0</v>
      </c>
      <c r="H1912" s="965"/>
      <c r="I1912" s="965"/>
      <c r="J1912" s="15"/>
      <c r="K1912" s="965"/>
      <c r="L1912" s="965"/>
      <c r="M1912" s="965"/>
      <c r="N1912" s="961">
        <f t="shared" si="148"/>
        <v>0</v>
      </c>
      <c r="O1912" s="961">
        <f t="shared" si="149"/>
        <v>0</v>
      </c>
    </row>
    <row r="1913" spans="1:15" outlineLevel="1">
      <c r="A1913" s="1004">
        <v>1906</v>
      </c>
      <c r="B1913" s="397">
        <v>23701113</v>
      </c>
      <c r="C1913" s="109" t="s">
        <v>3584</v>
      </c>
      <c r="D1913" s="969">
        <f>+[5]BS!Q1913</f>
        <v>-5876937.5</v>
      </c>
      <c r="E1913" s="15"/>
      <c r="F1913" s="965"/>
      <c r="G1913" s="965">
        <f t="shared" si="151"/>
        <v>-5876937.5</v>
      </c>
      <c r="H1913" s="965"/>
      <c r="I1913" s="965"/>
      <c r="J1913" s="15"/>
      <c r="K1913" s="965"/>
      <c r="L1913" s="965"/>
      <c r="M1913" s="965"/>
      <c r="N1913" s="961">
        <f t="shared" si="148"/>
        <v>0</v>
      </c>
      <c r="O1913" s="961">
        <f t="shared" si="149"/>
        <v>0</v>
      </c>
    </row>
    <row r="1914" spans="1:15" outlineLevel="1">
      <c r="A1914" s="1004">
        <v>1907</v>
      </c>
      <c r="B1914" s="397">
        <v>23701123</v>
      </c>
      <c r="C1914" s="109" t="s">
        <v>977</v>
      </c>
      <c r="D1914" s="969">
        <f>+[5]BS!Q1914</f>
        <v>-4813069.5866666669</v>
      </c>
      <c r="E1914" s="15"/>
      <c r="F1914" s="965"/>
      <c r="G1914" s="965">
        <f t="shared" si="151"/>
        <v>-4813069.5866666669</v>
      </c>
      <c r="H1914" s="965"/>
      <c r="I1914" s="965"/>
      <c r="J1914" s="15"/>
      <c r="K1914" s="965"/>
      <c r="L1914" s="965"/>
      <c r="M1914" s="965"/>
      <c r="N1914" s="961">
        <f t="shared" si="148"/>
        <v>0</v>
      </c>
      <c r="O1914" s="961">
        <f t="shared" si="149"/>
        <v>0</v>
      </c>
    </row>
    <row r="1915" spans="1:15" outlineLevel="1">
      <c r="A1915" s="1004">
        <v>1908</v>
      </c>
      <c r="B1915" s="397">
        <v>23701133</v>
      </c>
      <c r="C1915" s="109" t="s">
        <v>2133</v>
      </c>
      <c r="D1915" s="969">
        <f>+[5]BS!Q1915</f>
        <v>-3642527.5366666666</v>
      </c>
      <c r="E1915" s="15"/>
      <c r="F1915" s="965"/>
      <c r="G1915" s="965">
        <f t="shared" si="151"/>
        <v>-3642527.5366666666</v>
      </c>
      <c r="H1915" s="965"/>
      <c r="I1915" s="965"/>
      <c r="J1915" s="15"/>
      <c r="K1915" s="965"/>
      <c r="L1915" s="965"/>
      <c r="M1915" s="965"/>
      <c r="N1915" s="961">
        <f t="shared" si="148"/>
        <v>0</v>
      </c>
      <c r="O1915" s="961">
        <f t="shared" si="149"/>
        <v>0</v>
      </c>
    </row>
    <row r="1916" spans="1:15" outlineLevel="1">
      <c r="A1916" s="1004">
        <v>1909</v>
      </c>
      <c r="B1916" s="397">
        <v>23701143</v>
      </c>
      <c r="C1916" s="109" t="s">
        <v>2242</v>
      </c>
      <c r="D1916" s="969">
        <f>+[5]BS!Q1916</f>
        <v>-4322466.66</v>
      </c>
      <c r="E1916" s="15"/>
      <c r="F1916" s="965"/>
      <c r="G1916" s="965">
        <f t="shared" si="151"/>
        <v>-4322466.66</v>
      </c>
      <c r="H1916" s="965"/>
      <c r="I1916" s="965"/>
      <c r="J1916" s="15"/>
      <c r="K1916" s="965"/>
      <c r="L1916" s="965"/>
      <c r="M1916" s="965"/>
      <c r="N1916" s="961">
        <f t="shared" si="148"/>
        <v>0</v>
      </c>
      <c r="O1916" s="961">
        <f t="shared" si="149"/>
        <v>0</v>
      </c>
    </row>
    <row r="1917" spans="1:15" outlineLevel="1">
      <c r="A1917" s="1004">
        <v>1910</v>
      </c>
      <c r="B1917" s="397">
        <v>23701153</v>
      </c>
      <c r="C1917" s="109" t="s">
        <v>2402</v>
      </c>
      <c r="D1917" s="969">
        <f>+[5]BS!Q1917</f>
        <v>-2802041.6700000004</v>
      </c>
      <c r="E1917" s="15"/>
      <c r="F1917" s="965"/>
      <c r="G1917" s="965">
        <f t="shared" si="151"/>
        <v>-2802041.6700000004</v>
      </c>
      <c r="H1917" s="965"/>
      <c r="I1917" s="965"/>
      <c r="J1917" s="15"/>
      <c r="K1917" s="965"/>
      <c r="L1917" s="965"/>
      <c r="M1917" s="965"/>
      <c r="N1917" s="961">
        <f t="shared" si="148"/>
        <v>0</v>
      </c>
      <c r="O1917" s="961">
        <f t="shared" si="149"/>
        <v>0</v>
      </c>
    </row>
    <row r="1918" spans="1:15" outlineLevel="1">
      <c r="A1918" s="1004">
        <v>1911</v>
      </c>
      <c r="B1918" s="397">
        <v>23701163</v>
      </c>
      <c r="C1918" s="109" t="s">
        <v>2403</v>
      </c>
      <c r="D1918" s="969">
        <f>+[5]BS!Q1918</f>
        <v>-534625</v>
      </c>
      <c r="E1918" s="15"/>
      <c r="F1918" s="965"/>
      <c r="G1918" s="965">
        <f t="shared" si="151"/>
        <v>-534625</v>
      </c>
      <c r="H1918" s="965"/>
      <c r="I1918" s="965"/>
      <c r="J1918" s="15"/>
      <c r="K1918" s="965"/>
      <c r="L1918" s="965"/>
      <c r="M1918" s="965"/>
      <c r="N1918" s="961">
        <f t="shared" si="148"/>
        <v>0</v>
      </c>
      <c r="O1918" s="961">
        <f t="shared" si="149"/>
        <v>0</v>
      </c>
    </row>
    <row r="1919" spans="1:15" outlineLevel="1">
      <c r="A1919" s="1004">
        <v>1912</v>
      </c>
      <c r="B1919" s="397">
        <v>23701173</v>
      </c>
      <c r="C1919" s="109" t="s">
        <v>2764</v>
      </c>
      <c r="D1919" s="969">
        <f>+[5]BS!Q1919</f>
        <v>-37369.401666666665</v>
      </c>
      <c r="E1919" s="15"/>
      <c r="F1919" s="965"/>
      <c r="G1919" s="965">
        <f t="shared" si="151"/>
        <v>-37369.401666666665</v>
      </c>
      <c r="H1919" s="965"/>
      <c r="I1919" s="965"/>
      <c r="J1919" s="15"/>
      <c r="K1919" s="965"/>
      <c r="L1919" s="965"/>
      <c r="M1919" s="965"/>
      <c r="N1919" s="961">
        <f t="shared" si="148"/>
        <v>0</v>
      </c>
      <c r="O1919" s="961">
        <f t="shared" si="149"/>
        <v>0</v>
      </c>
    </row>
    <row r="1920" spans="1:15" outlineLevel="1">
      <c r="A1920" s="1004">
        <v>1913</v>
      </c>
      <c r="B1920" s="397">
        <v>23701183</v>
      </c>
      <c r="C1920" s="109" t="s">
        <v>2813</v>
      </c>
      <c r="D1920" s="969">
        <f>+[5]BS!Q1920</f>
        <v>-1589982.33</v>
      </c>
      <c r="E1920" s="15"/>
      <c r="F1920" s="965"/>
      <c r="G1920" s="965">
        <f t="shared" si="151"/>
        <v>-1589982.33</v>
      </c>
      <c r="H1920" s="965"/>
      <c r="I1920" s="965"/>
      <c r="J1920" s="15"/>
      <c r="K1920" s="965"/>
      <c r="L1920" s="965"/>
      <c r="M1920" s="965"/>
      <c r="N1920" s="961">
        <f t="shared" si="148"/>
        <v>0</v>
      </c>
      <c r="O1920" s="961">
        <f t="shared" si="149"/>
        <v>0</v>
      </c>
    </row>
    <row r="1921" spans="1:15" outlineLevel="1">
      <c r="A1921" s="1004">
        <v>1914</v>
      </c>
      <c r="B1921" s="397">
        <v>23701193</v>
      </c>
      <c r="C1921" s="109" t="s">
        <v>2815</v>
      </c>
      <c r="D1921" s="969">
        <f>+[5]BS!Q1921</f>
        <v>-275600</v>
      </c>
      <c r="E1921" s="15"/>
      <c r="F1921" s="965"/>
      <c r="G1921" s="965">
        <f t="shared" si="151"/>
        <v>-275600</v>
      </c>
      <c r="H1921" s="965"/>
      <c r="I1921" s="965"/>
      <c r="J1921" s="15"/>
      <c r="K1921" s="965"/>
      <c r="L1921" s="965"/>
      <c r="M1921" s="965"/>
      <c r="N1921" s="961">
        <f t="shared" si="148"/>
        <v>0</v>
      </c>
      <c r="O1921" s="961">
        <f t="shared" si="149"/>
        <v>0</v>
      </c>
    </row>
    <row r="1922" spans="1:15" outlineLevel="1">
      <c r="A1922" s="1004">
        <v>1915</v>
      </c>
      <c r="B1922" s="397" t="s">
        <v>3258</v>
      </c>
      <c r="C1922" s="985" t="s">
        <v>3256</v>
      </c>
      <c r="D1922" s="969">
        <f>+[5]BS!Q1922</f>
        <v>-4327621.55375</v>
      </c>
      <c r="E1922" s="15"/>
      <c r="F1922" s="965"/>
      <c r="G1922" s="965">
        <f t="shared" si="151"/>
        <v>-4327621.55375</v>
      </c>
      <c r="H1922" s="965"/>
      <c r="I1922" s="965"/>
      <c r="J1922" s="15"/>
      <c r="K1922" s="965"/>
      <c r="L1922" s="965"/>
      <c r="M1922" s="965"/>
      <c r="N1922" s="961">
        <f t="shared" si="148"/>
        <v>0</v>
      </c>
      <c r="O1922" s="961">
        <f t="shared" si="149"/>
        <v>0</v>
      </c>
    </row>
    <row r="1923" spans="1:15" outlineLevel="1">
      <c r="A1923" s="1004">
        <v>1916</v>
      </c>
      <c r="B1923" s="397">
        <v>23800063</v>
      </c>
      <c r="C1923" s="109" t="s">
        <v>2017</v>
      </c>
      <c r="D1923" s="969">
        <f>+[5]BS!Q1923</f>
        <v>0</v>
      </c>
      <c r="E1923" s="15"/>
      <c r="F1923" s="965"/>
      <c r="G1923" s="965">
        <f t="shared" si="151"/>
        <v>0</v>
      </c>
      <c r="H1923" s="965"/>
      <c r="I1923" s="965"/>
      <c r="J1923" s="15"/>
      <c r="K1923" s="965"/>
      <c r="L1923" s="965"/>
      <c r="M1923" s="965"/>
      <c r="N1923" s="961">
        <f t="shared" si="148"/>
        <v>0</v>
      </c>
      <c r="O1923" s="961">
        <f t="shared" si="149"/>
        <v>0</v>
      </c>
    </row>
    <row r="1924" spans="1:15" outlineLevel="1">
      <c r="A1924" s="1004">
        <v>1917</v>
      </c>
      <c r="B1924" s="397">
        <v>24100013</v>
      </c>
      <c r="C1924" s="109" t="s">
        <v>614</v>
      </c>
      <c r="D1924" s="969">
        <f>+[5]BS!Q1924</f>
        <v>0</v>
      </c>
      <c r="E1924" s="15"/>
      <c r="F1924" s="965"/>
      <c r="G1924" s="965">
        <f t="shared" si="151"/>
        <v>0</v>
      </c>
      <c r="H1924" s="965"/>
      <c r="I1924" s="965"/>
      <c r="J1924" s="15"/>
      <c r="K1924" s="965"/>
      <c r="L1924" s="965"/>
      <c r="M1924" s="965"/>
      <c r="N1924" s="961">
        <f t="shared" si="148"/>
        <v>0</v>
      </c>
      <c r="O1924" s="961">
        <f t="shared" si="149"/>
        <v>0</v>
      </c>
    </row>
    <row r="1925" spans="1:15" outlineLevel="1">
      <c r="A1925" s="1004">
        <v>1918</v>
      </c>
      <c r="B1925" s="397">
        <v>24100043</v>
      </c>
      <c r="C1925" s="109" t="s">
        <v>1562</v>
      </c>
      <c r="D1925" s="969">
        <f>+[5]BS!Q1925</f>
        <v>-82376.960833333331</v>
      </c>
      <c r="E1925" s="15"/>
      <c r="F1925" s="965"/>
      <c r="G1925" s="965">
        <f t="shared" si="151"/>
        <v>-82376.960833333331</v>
      </c>
      <c r="H1925" s="965"/>
      <c r="I1925" s="965"/>
      <c r="J1925" s="15"/>
      <c r="K1925" s="965"/>
      <c r="L1925" s="965"/>
      <c r="M1925" s="965"/>
      <c r="N1925" s="961">
        <f t="shared" si="148"/>
        <v>0</v>
      </c>
      <c r="O1925" s="961">
        <f t="shared" si="149"/>
        <v>0</v>
      </c>
    </row>
    <row r="1926" spans="1:15" outlineLevel="1">
      <c r="A1926" s="1004">
        <v>1919</v>
      </c>
      <c r="B1926" s="397">
        <v>24100063</v>
      </c>
      <c r="C1926" s="109" t="s">
        <v>1563</v>
      </c>
      <c r="D1926" s="969">
        <f>+[5]BS!Q1926</f>
        <v>9845.8212500000009</v>
      </c>
      <c r="E1926" s="15"/>
      <c r="F1926" s="965"/>
      <c r="G1926" s="965">
        <f t="shared" si="151"/>
        <v>9845.8212500000009</v>
      </c>
      <c r="H1926" s="965"/>
      <c r="I1926" s="965"/>
      <c r="J1926" s="15"/>
      <c r="K1926" s="965"/>
      <c r="L1926" s="965"/>
      <c r="M1926" s="965"/>
      <c r="N1926" s="961">
        <f t="shared" si="148"/>
        <v>0</v>
      </c>
      <c r="O1926" s="961">
        <f t="shared" si="149"/>
        <v>0</v>
      </c>
    </row>
    <row r="1927" spans="1:15" outlineLevel="1">
      <c r="A1927" s="1004">
        <v>1920</v>
      </c>
      <c r="B1927" s="397">
        <v>24100101</v>
      </c>
      <c r="C1927" s="109" t="s">
        <v>225</v>
      </c>
      <c r="D1927" s="969">
        <f>+[5]BS!Q1927</f>
        <v>0</v>
      </c>
      <c r="E1927" s="15"/>
      <c r="F1927" s="965"/>
      <c r="G1927" s="965">
        <f t="shared" si="151"/>
        <v>0</v>
      </c>
      <c r="H1927" s="965"/>
      <c r="I1927" s="965"/>
      <c r="J1927" s="15"/>
      <c r="K1927" s="965"/>
      <c r="L1927" s="965"/>
      <c r="M1927" s="965"/>
      <c r="N1927" s="961">
        <f t="shared" si="148"/>
        <v>0</v>
      </c>
      <c r="O1927" s="961">
        <f t="shared" si="149"/>
        <v>0</v>
      </c>
    </row>
    <row r="1928" spans="1:15" outlineLevel="1">
      <c r="A1928" s="1004">
        <v>1921</v>
      </c>
      <c r="B1928" s="397">
        <v>24100111</v>
      </c>
      <c r="C1928" s="109" t="s">
        <v>1719</v>
      </c>
      <c r="D1928" s="969">
        <f>+[5]BS!Q1928</f>
        <v>0</v>
      </c>
      <c r="E1928" s="15"/>
      <c r="F1928" s="965"/>
      <c r="G1928" s="965">
        <f t="shared" si="151"/>
        <v>0</v>
      </c>
      <c r="H1928" s="965"/>
      <c r="I1928" s="965"/>
      <c r="J1928" s="15"/>
      <c r="K1928" s="965"/>
      <c r="L1928" s="965"/>
      <c r="M1928" s="965"/>
      <c r="N1928" s="961">
        <f t="shared" si="148"/>
        <v>0</v>
      </c>
      <c r="O1928" s="961">
        <f t="shared" si="149"/>
        <v>0</v>
      </c>
    </row>
    <row r="1929" spans="1:15" outlineLevel="1">
      <c r="A1929" s="1004">
        <v>1922</v>
      </c>
      <c r="B1929" s="397">
        <v>24100143</v>
      </c>
      <c r="C1929" s="109" t="s">
        <v>614</v>
      </c>
      <c r="D1929" s="969">
        <f>+[5]BS!Q1929</f>
        <v>-156437.70291666666</v>
      </c>
      <c r="E1929" s="15"/>
      <c r="F1929" s="965"/>
      <c r="G1929" s="965">
        <f t="shared" si="151"/>
        <v>-156437.70291666666</v>
      </c>
      <c r="H1929" s="965"/>
      <c r="I1929" s="965"/>
      <c r="J1929" s="15"/>
      <c r="K1929" s="965"/>
      <c r="L1929" s="965"/>
      <c r="M1929" s="965"/>
      <c r="N1929" s="961">
        <f t="shared" ref="N1929:N1992" si="152">SUM(K1929:M1929)</f>
        <v>0</v>
      </c>
      <c r="O1929" s="961">
        <f t="shared" ref="O1929:O1992" si="153">N1929-I1929</f>
        <v>0</v>
      </c>
    </row>
    <row r="1930" spans="1:15" outlineLevel="1">
      <c r="A1930" s="1004">
        <v>1923</v>
      </c>
      <c r="B1930" s="397">
        <v>24100153</v>
      </c>
      <c r="C1930" s="109" t="s">
        <v>225</v>
      </c>
      <c r="D1930" s="969">
        <f>+[5]BS!Q1930</f>
        <v>0</v>
      </c>
      <c r="E1930" s="15"/>
      <c r="F1930" s="965"/>
      <c r="G1930" s="965">
        <f t="shared" si="151"/>
        <v>0</v>
      </c>
      <c r="H1930" s="965"/>
      <c r="I1930" s="965"/>
      <c r="J1930" s="15"/>
      <c r="K1930" s="965"/>
      <c r="L1930" s="965"/>
      <c r="M1930" s="965"/>
      <c r="N1930" s="961">
        <f t="shared" si="152"/>
        <v>0</v>
      </c>
      <c r="O1930" s="961">
        <f t="shared" si="153"/>
        <v>0</v>
      </c>
    </row>
    <row r="1931" spans="1:15" outlineLevel="1">
      <c r="A1931" s="1004">
        <v>1924</v>
      </c>
      <c r="B1931" s="397">
        <v>24100173</v>
      </c>
      <c r="C1931" s="109" t="s">
        <v>1563</v>
      </c>
      <c r="D1931" s="969">
        <f>+[5]BS!Q1931</f>
        <v>-26495.352499999997</v>
      </c>
      <c r="E1931" s="15"/>
      <c r="F1931" s="965"/>
      <c r="G1931" s="965">
        <f t="shared" si="151"/>
        <v>-26495.352499999997</v>
      </c>
      <c r="H1931" s="965"/>
      <c r="I1931" s="965"/>
      <c r="J1931" s="15"/>
      <c r="K1931" s="965"/>
      <c r="L1931" s="965"/>
      <c r="M1931" s="965"/>
      <c r="N1931" s="961">
        <f t="shared" si="152"/>
        <v>0</v>
      </c>
      <c r="O1931" s="961">
        <f t="shared" si="153"/>
        <v>0</v>
      </c>
    </row>
    <row r="1932" spans="1:15" outlineLevel="1">
      <c r="A1932" s="1004">
        <v>1925</v>
      </c>
      <c r="B1932" s="397">
        <v>24100212</v>
      </c>
      <c r="C1932" s="109" t="s">
        <v>999</v>
      </c>
      <c r="D1932" s="969">
        <f>+[5]BS!Q1932</f>
        <v>-972556.84916666662</v>
      </c>
      <c r="E1932" s="15"/>
      <c r="F1932" s="965"/>
      <c r="G1932" s="965">
        <f t="shared" si="151"/>
        <v>-972556.84916666662</v>
      </c>
      <c r="H1932" s="965"/>
      <c r="I1932" s="965"/>
      <c r="J1932" s="15"/>
      <c r="K1932" s="965"/>
      <c r="L1932" s="965"/>
      <c r="M1932" s="965"/>
      <c r="N1932" s="961">
        <f t="shared" si="152"/>
        <v>0</v>
      </c>
      <c r="O1932" s="961">
        <f t="shared" si="153"/>
        <v>0</v>
      </c>
    </row>
    <row r="1933" spans="1:15" outlineLevel="1">
      <c r="A1933" s="1004">
        <v>1926</v>
      </c>
      <c r="B1933" s="397">
        <v>24200001</v>
      </c>
      <c r="C1933" s="109" t="s">
        <v>462</v>
      </c>
      <c r="D1933" s="969">
        <f>+[5]BS!Q1933</f>
        <v>0</v>
      </c>
      <c r="E1933" s="15"/>
      <c r="F1933" s="965"/>
      <c r="G1933" s="965">
        <f t="shared" si="151"/>
        <v>0</v>
      </c>
      <c r="H1933" s="965"/>
      <c r="I1933" s="965"/>
      <c r="J1933" s="15"/>
      <c r="K1933" s="965"/>
      <c r="L1933" s="965"/>
      <c r="M1933" s="965"/>
      <c r="N1933" s="961">
        <f t="shared" si="152"/>
        <v>0</v>
      </c>
      <c r="O1933" s="961">
        <f t="shared" si="153"/>
        <v>0</v>
      </c>
    </row>
    <row r="1934" spans="1:15" outlineLevel="1">
      <c r="A1934" s="1004">
        <v>1927</v>
      </c>
      <c r="B1934" s="397">
        <v>24200002</v>
      </c>
      <c r="C1934" s="109" t="s">
        <v>1025</v>
      </c>
      <c r="D1934" s="969">
        <f>+[5]BS!Q1934</f>
        <v>0</v>
      </c>
      <c r="E1934" s="15"/>
      <c r="F1934" s="965"/>
      <c r="G1934" s="965">
        <f t="shared" si="151"/>
        <v>0</v>
      </c>
      <c r="H1934" s="965"/>
      <c r="I1934" s="965"/>
      <c r="J1934" s="15"/>
      <c r="K1934" s="965"/>
      <c r="L1934" s="965"/>
      <c r="M1934" s="965"/>
      <c r="N1934" s="961">
        <f t="shared" si="152"/>
        <v>0</v>
      </c>
      <c r="O1934" s="961">
        <f t="shared" si="153"/>
        <v>0</v>
      </c>
    </row>
    <row r="1935" spans="1:15" outlineLevel="1">
      <c r="A1935" s="1004">
        <v>1928</v>
      </c>
      <c r="B1935" s="397">
        <v>24200011</v>
      </c>
      <c r="C1935" s="109" t="s">
        <v>2450</v>
      </c>
      <c r="D1935" s="969">
        <f>+[5]BS!Q1935</f>
        <v>-61260.145833333343</v>
      </c>
      <c r="E1935" s="15"/>
      <c r="F1935" s="965"/>
      <c r="G1935" s="965">
        <f t="shared" si="151"/>
        <v>-61260.145833333343</v>
      </c>
      <c r="H1935" s="965"/>
      <c r="I1935" s="965"/>
      <c r="J1935" s="15"/>
      <c r="K1935" s="965"/>
      <c r="L1935" s="965"/>
      <c r="M1935" s="965"/>
      <c r="N1935" s="961">
        <f t="shared" si="152"/>
        <v>0</v>
      </c>
      <c r="O1935" s="961">
        <f t="shared" si="153"/>
        <v>0</v>
      </c>
    </row>
    <row r="1936" spans="1:15" outlineLevel="1">
      <c r="A1936" s="1004">
        <v>1929</v>
      </c>
      <c r="B1936" s="397">
        <v>24200012</v>
      </c>
      <c r="C1936" s="109" t="s">
        <v>2617</v>
      </c>
      <c r="D1936" s="969">
        <f>+[5]BS!Q1936</f>
        <v>0</v>
      </c>
      <c r="E1936" s="15"/>
      <c r="F1936" s="965"/>
      <c r="G1936" s="965"/>
      <c r="H1936" s="965"/>
      <c r="I1936" s="965"/>
      <c r="J1936" s="15"/>
      <c r="K1936" s="965"/>
      <c r="L1936" s="965"/>
      <c r="M1936" s="965"/>
      <c r="N1936" s="961">
        <f t="shared" si="152"/>
        <v>0</v>
      </c>
      <c r="O1936" s="961">
        <f t="shared" si="153"/>
        <v>0</v>
      </c>
    </row>
    <row r="1937" spans="1:15" outlineLevel="1">
      <c r="A1937" s="1004">
        <v>1930</v>
      </c>
      <c r="B1937" s="397">
        <v>24200021</v>
      </c>
      <c r="C1937" s="109" t="s">
        <v>2340</v>
      </c>
      <c r="D1937" s="969">
        <f>+[5]BS!Q1937</f>
        <v>0</v>
      </c>
      <c r="E1937" s="15"/>
      <c r="F1937" s="965"/>
      <c r="G1937" s="965"/>
      <c r="H1937" s="965"/>
      <c r="I1937" s="965"/>
      <c r="J1937" s="15"/>
      <c r="K1937" s="965"/>
      <c r="L1937" s="965"/>
      <c r="M1937" s="965"/>
      <c r="N1937" s="961">
        <f t="shared" si="152"/>
        <v>0</v>
      </c>
      <c r="O1937" s="961">
        <f t="shared" si="153"/>
        <v>0</v>
      </c>
    </row>
    <row r="1938" spans="1:15" outlineLevel="1">
      <c r="A1938" s="1004">
        <v>1931</v>
      </c>
      <c r="B1938" s="397">
        <v>24200022</v>
      </c>
      <c r="C1938" s="109" t="s">
        <v>2776</v>
      </c>
      <c r="D1938" s="969">
        <f>+[5]BS!Q1938</f>
        <v>0</v>
      </c>
      <c r="E1938" s="15"/>
      <c r="F1938" s="965"/>
      <c r="G1938" s="965"/>
      <c r="H1938" s="965"/>
      <c r="I1938" s="965"/>
      <c r="J1938" s="15"/>
      <c r="K1938" s="965"/>
      <c r="L1938" s="965"/>
      <c r="M1938" s="965"/>
      <c r="N1938" s="961">
        <f t="shared" si="152"/>
        <v>0</v>
      </c>
      <c r="O1938" s="961">
        <f t="shared" si="153"/>
        <v>0</v>
      </c>
    </row>
    <row r="1939" spans="1:15" outlineLevel="1">
      <c r="A1939" s="1004">
        <v>1932</v>
      </c>
      <c r="B1939" s="397">
        <v>24200031</v>
      </c>
      <c r="C1939" s="109" t="s">
        <v>3585</v>
      </c>
      <c r="D1939" s="969">
        <f>+[5]BS!Q1939</f>
        <v>0</v>
      </c>
      <c r="E1939" s="15"/>
      <c r="F1939" s="965"/>
      <c r="G1939" s="965"/>
      <c r="H1939" s="965"/>
      <c r="I1939" s="965"/>
      <c r="J1939" s="15"/>
      <c r="K1939" s="965"/>
      <c r="L1939" s="965"/>
      <c r="M1939" s="965"/>
      <c r="N1939" s="961">
        <f t="shared" si="152"/>
        <v>0</v>
      </c>
      <c r="O1939" s="961">
        <f t="shared" si="153"/>
        <v>0</v>
      </c>
    </row>
    <row r="1940" spans="1:15" outlineLevel="1">
      <c r="A1940" s="1004">
        <v>1933</v>
      </c>
      <c r="B1940" s="397" t="s">
        <v>3636</v>
      </c>
      <c r="C1940" s="109" t="s">
        <v>3634</v>
      </c>
      <c r="D1940" s="969">
        <f>+[5]BS!Q1940</f>
        <v>-133333.33333333334</v>
      </c>
      <c r="E1940" s="15"/>
      <c r="F1940" s="965"/>
      <c r="G1940" s="965"/>
      <c r="H1940" s="965"/>
      <c r="I1940" s="965">
        <f>+D1940</f>
        <v>-133333.33333333334</v>
      </c>
      <c r="J1940" s="15"/>
      <c r="K1940" s="965"/>
      <c r="L1940" s="965"/>
      <c r="M1940" s="965">
        <f>I1940</f>
        <v>-133333.33333333334</v>
      </c>
      <c r="N1940" s="961">
        <f t="shared" si="152"/>
        <v>-133333.33333333334</v>
      </c>
      <c r="O1940" s="961">
        <f t="shared" si="153"/>
        <v>0</v>
      </c>
    </row>
    <row r="1941" spans="1:15" outlineLevel="1">
      <c r="A1941" s="1004">
        <v>1934</v>
      </c>
      <c r="B1941" s="566">
        <v>24200041</v>
      </c>
      <c r="C1941" s="109" t="s">
        <v>1222</v>
      </c>
      <c r="D1941" s="969">
        <f>+[5]BS!Q1941</f>
        <v>-140916.25</v>
      </c>
      <c r="E1941" s="15"/>
      <c r="F1941" s="965"/>
      <c r="G1941" s="965"/>
      <c r="H1941" s="965"/>
      <c r="I1941" s="965">
        <f>+D1941</f>
        <v>-140916.25</v>
      </c>
      <c r="J1941" s="15"/>
      <c r="K1941" s="965"/>
      <c r="L1941" s="965"/>
      <c r="M1941" s="965">
        <f>I1941</f>
        <v>-140916.25</v>
      </c>
      <c r="N1941" s="961">
        <f t="shared" si="152"/>
        <v>-140916.25</v>
      </c>
      <c r="O1941" s="961">
        <f t="shared" si="153"/>
        <v>0</v>
      </c>
    </row>
    <row r="1942" spans="1:15" outlineLevel="1">
      <c r="A1942" s="1004">
        <v>1935</v>
      </c>
      <c r="B1942" s="566">
        <v>24200051</v>
      </c>
      <c r="C1942" s="109" t="s">
        <v>2559</v>
      </c>
      <c r="D1942" s="969">
        <f>+[5]BS!Q1942</f>
        <v>0</v>
      </c>
      <c r="E1942" s="15"/>
      <c r="F1942" s="965"/>
      <c r="G1942" s="965"/>
      <c r="H1942" s="965"/>
      <c r="I1942" s="965"/>
      <c r="J1942" s="15"/>
      <c r="K1942" s="965"/>
      <c r="L1942" s="965"/>
      <c r="M1942" s="965"/>
      <c r="N1942" s="961">
        <f t="shared" si="152"/>
        <v>0</v>
      </c>
      <c r="O1942" s="961">
        <f t="shared" si="153"/>
        <v>0</v>
      </c>
    </row>
    <row r="1943" spans="1:15" outlineLevel="1">
      <c r="A1943" s="1004">
        <v>1936</v>
      </c>
      <c r="B1943" s="566">
        <v>24200061</v>
      </c>
      <c r="C1943" s="109" t="s">
        <v>2740</v>
      </c>
      <c r="D1943" s="969">
        <f>+[5]BS!Q1943</f>
        <v>-1220500.1350000002</v>
      </c>
      <c r="E1943" s="15"/>
      <c r="F1943" s="965"/>
      <c r="G1943" s="965">
        <f>+D1943</f>
        <v>-1220500.1350000002</v>
      </c>
      <c r="H1943" s="965"/>
      <c r="I1943" s="965"/>
      <c r="J1943" s="15"/>
      <c r="K1943" s="965"/>
      <c r="L1943" s="965"/>
      <c r="M1943" s="965"/>
      <c r="N1943" s="961">
        <f t="shared" si="152"/>
        <v>0</v>
      </c>
      <c r="O1943" s="961">
        <f t="shared" si="153"/>
        <v>0</v>
      </c>
    </row>
    <row r="1944" spans="1:15" outlineLevel="1">
      <c r="A1944" s="1004">
        <v>1937</v>
      </c>
      <c r="B1944" s="397">
        <v>24200063</v>
      </c>
      <c r="C1944" s="109" t="s">
        <v>3586</v>
      </c>
      <c r="D1944" s="969">
        <f>+[5]BS!Q1944</f>
        <v>0</v>
      </c>
      <c r="E1944" s="15"/>
      <c r="F1944" s="965"/>
      <c r="G1944" s="965"/>
      <c r="H1944" s="965"/>
      <c r="I1944" s="965"/>
      <c r="J1944" s="15"/>
      <c r="K1944" s="965"/>
      <c r="L1944" s="965"/>
      <c r="M1944" s="965"/>
      <c r="N1944" s="961">
        <f t="shared" si="152"/>
        <v>0</v>
      </c>
      <c r="O1944" s="961">
        <f t="shared" si="153"/>
        <v>0</v>
      </c>
    </row>
    <row r="1945" spans="1:15" outlineLevel="1">
      <c r="A1945" s="1004">
        <v>1938</v>
      </c>
      <c r="B1945" s="397">
        <v>24200071</v>
      </c>
      <c r="C1945" s="109" t="s">
        <v>3176</v>
      </c>
      <c r="D1945" s="969">
        <f>+[5]BS!Q1945</f>
        <v>-7139</v>
      </c>
      <c r="E1945" s="15"/>
      <c r="F1945" s="965"/>
      <c r="G1945" s="965">
        <f>+D1945</f>
        <v>-7139</v>
      </c>
      <c r="H1945" s="965"/>
      <c r="I1945" s="965"/>
      <c r="J1945" s="15"/>
      <c r="K1945" s="965"/>
      <c r="L1945" s="965"/>
      <c r="M1945" s="965"/>
      <c r="N1945" s="961">
        <f t="shared" si="152"/>
        <v>0</v>
      </c>
      <c r="O1945" s="961">
        <f t="shared" si="153"/>
        <v>0</v>
      </c>
    </row>
    <row r="1946" spans="1:15" outlineLevel="1">
      <c r="A1946" s="1004">
        <v>1939</v>
      </c>
      <c r="B1946" s="397">
        <v>24200093</v>
      </c>
      <c r="C1946" s="109" t="s">
        <v>2562</v>
      </c>
      <c r="D1946" s="969">
        <f>+[5]BS!Q1946</f>
        <v>0</v>
      </c>
      <c r="E1946" s="15"/>
      <c r="F1946" s="965"/>
      <c r="G1946" s="965"/>
      <c r="H1946" s="965"/>
      <c r="I1946" s="965"/>
      <c r="J1946" s="15"/>
      <c r="K1946" s="965"/>
      <c r="L1946" s="965"/>
      <c r="M1946" s="965"/>
      <c r="N1946" s="961">
        <f t="shared" si="152"/>
        <v>0</v>
      </c>
      <c r="O1946" s="961">
        <f t="shared" si="153"/>
        <v>0</v>
      </c>
    </row>
    <row r="1947" spans="1:15" outlineLevel="1">
      <c r="A1947" s="1004">
        <v>1940</v>
      </c>
      <c r="B1947" s="397">
        <v>24200103</v>
      </c>
      <c r="C1947" s="109" t="s">
        <v>2622</v>
      </c>
      <c r="D1947" s="969">
        <f>+[5]BS!Q1947</f>
        <v>-25000</v>
      </c>
      <c r="E1947" s="15"/>
      <c r="F1947" s="965"/>
      <c r="G1947" s="965">
        <f>+D1947</f>
        <v>-25000</v>
      </c>
      <c r="H1947" s="965"/>
      <c r="I1947" s="965"/>
      <c r="J1947" s="15"/>
      <c r="K1947" s="965"/>
      <c r="L1947" s="965"/>
      <c r="M1947" s="965"/>
      <c r="N1947" s="961">
        <f t="shared" si="152"/>
        <v>0</v>
      </c>
      <c r="O1947" s="961">
        <f t="shared" si="153"/>
        <v>0</v>
      </c>
    </row>
    <row r="1948" spans="1:15" outlineLevel="1">
      <c r="A1948" s="1004">
        <v>1941</v>
      </c>
      <c r="B1948" s="397">
        <v>24200363</v>
      </c>
      <c r="C1948" s="109" t="s">
        <v>966</v>
      </c>
      <c r="D1948" s="969">
        <f>+[5]BS!Q1948</f>
        <v>0</v>
      </c>
      <c r="E1948" s="15"/>
      <c r="F1948" s="965"/>
      <c r="G1948" s="965"/>
      <c r="H1948" s="965"/>
      <c r="I1948" s="965"/>
      <c r="J1948" s="15"/>
      <c r="K1948" s="965"/>
      <c r="L1948" s="965"/>
      <c r="M1948" s="965"/>
      <c r="N1948" s="961">
        <f t="shared" si="152"/>
        <v>0</v>
      </c>
      <c r="O1948" s="961">
        <f t="shared" si="153"/>
        <v>0</v>
      </c>
    </row>
    <row r="1949" spans="1:15" s="13" customFormat="1" outlineLevel="1">
      <c r="A1949" s="400">
        <v>1942</v>
      </c>
      <c r="B1949" s="397">
        <v>24200451</v>
      </c>
      <c r="C1949" s="109" t="s">
        <v>2227</v>
      </c>
      <c r="D1949" s="969">
        <f>+[5]BS!Q1949</f>
        <v>-1502664.1549999996</v>
      </c>
      <c r="E1949" s="109"/>
      <c r="F1949" s="486"/>
      <c r="G1949" s="486"/>
      <c r="H1949" s="486"/>
      <c r="I1949" s="486">
        <f>+D1949</f>
        <v>-1502664.1549999996</v>
      </c>
      <c r="J1949" s="109"/>
      <c r="K1949" s="486"/>
      <c r="L1949" s="486"/>
      <c r="M1949" s="486">
        <f>I1949</f>
        <v>-1502664.1549999996</v>
      </c>
      <c r="N1949" s="1153">
        <f t="shared" si="152"/>
        <v>-1502664.1549999996</v>
      </c>
      <c r="O1949" s="1153">
        <f t="shared" si="153"/>
        <v>0</v>
      </c>
    </row>
    <row r="1950" spans="1:15" s="13" customFormat="1" outlineLevel="1">
      <c r="A1950" s="400">
        <v>1943</v>
      </c>
      <c r="B1950" s="397">
        <v>24200453</v>
      </c>
      <c r="C1950" s="109" t="s">
        <v>1129</v>
      </c>
      <c r="D1950" s="969">
        <f>+[5]BS!Q1950</f>
        <v>0</v>
      </c>
      <c r="E1950" s="109"/>
      <c r="F1950" s="486"/>
      <c r="G1950" s="486"/>
      <c r="H1950" s="486"/>
      <c r="I1950" s="486"/>
      <c r="J1950" s="109"/>
      <c r="K1950" s="486"/>
      <c r="L1950" s="486"/>
      <c r="M1950" s="486"/>
      <c r="N1950" s="1153">
        <f t="shared" si="152"/>
        <v>0</v>
      </c>
      <c r="O1950" s="1153">
        <f t="shared" si="153"/>
        <v>0</v>
      </c>
    </row>
    <row r="1951" spans="1:15" s="13" customFormat="1" outlineLevel="1">
      <c r="A1951" s="400">
        <v>1944</v>
      </c>
      <c r="B1951" s="397">
        <v>24200461</v>
      </c>
      <c r="C1951" s="109" t="s">
        <v>2647</v>
      </c>
      <c r="D1951" s="969">
        <f>+[5]BS!Q1951</f>
        <v>-10688049.793333331</v>
      </c>
      <c r="E1951" s="109"/>
      <c r="F1951" s="486"/>
      <c r="G1951" s="486"/>
      <c r="H1951" s="486"/>
      <c r="I1951" s="486">
        <f>+D1951</f>
        <v>-10688049.793333331</v>
      </c>
      <c r="J1951" s="109"/>
      <c r="K1951" s="486"/>
      <c r="L1951" s="486"/>
      <c r="M1951" s="486">
        <f>I1951</f>
        <v>-10688049.793333331</v>
      </c>
      <c r="N1951" s="1153">
        <f t="shared" si="152"/>
        <v>-10688049.793333331</v>
      </c>
      <c r="O1951" s="1153">
        <f t="shared" si="153"/>
        <v>0</v>
      </c>
    </row>
    <row r="1952" spans="1:15" outlineLevel="1">
      <c r="A1952" s="1004">
        <v>1945</v>
      </c>
      <c r="B1952" s="397">
        <v>24200483</v>
      </c>
      <c r="C1952" s="109" t="s">
        <v>3587</v>
      </c>
      <c r="D1952" s="969">
        <f>+[5]BS!Q1952</f>
        <v>0</v>
      </c>
      <c r="E1952" s="15"/>
      <c r="F1952" s="965"/>
      <c r="G1952" s="965"/>
      <c r="H1952" s="965"/>
      <c r="I1952" s="965"/>
      <c r="J1952" s="15"/>
      <c r="K1952" s="965"/>
      <c r="L1952" s="965"/>
      <c r="M1952" s="965"/>
      <c r="N1952" s="961">
        <f t="shared" si="152"/>
        <v>0</v>
      </c>
      <c r="O1952" s="961">
        <f t="shared" si="153"/>
        <v>0</v>
      </c>
    </row>
    <row r="1953" spans="1:15" outlineLevel="1">
      <c r="A1953" s="1004">
        <v>1946</v>
      </c>
      <c r="B1953" s="397">
        <v>24200491</v>
      </c>
      <c r="C1953" s="109" t="s">
        <v>223</v>
      </c>
      <c r="D1953" s="969">
        <f>+[5]BS!Q1953</f>
        <v>0</v>
      </c>
      <c r="E1953" s="15"/>
      <c r="F1953" s="965"/>
      <c r="G1953" s="965"/>
      <c r="H1953" s="965"/>
      <c r="I1953" s="965"/>
      <c r="J1953" s="15"/>
      <c r="K1953" s="965"/>
      <c r="L1953" s="965"/>
      <c r="M1953" s="965"/>
      <c r="N1953" s="961">
        <f t="shared" si="152"/>
        <v>0</v>
      </c>
      <c r="O1953" s="961">
        <f t="shared" si="153"/>
        <v>0</v>
      </c>
    </row>
    <row r="1954" spans="1:15" outlineLevel="1">
      <c r="A1954" s="1004">
        <v>1947</v>
      </c>
      <c r="B1954" s="397">
        <v>24200511</v>
      </c>
      <c r="C1954" s="109" t="s">
        <v>224</v>
      </c>
      <c r="D1954" s="969">
        <f>+[5]BS!Q1954</f>
        <v>-3418747.7166666668</v>
      </c>
      <c r="E1954" s="15"/>
      <c r="F1954" s="965"/>
      <c r="G1954" s="965">
        <f t="shared" ref="G1954:G1967" si="154">+D1954</f>
        <v>-3418747.7166666668</v>
      </c>
      <c r="H1954" s="965"/>
      <c r="I1954" s="965"/>
      <c r="J1954" s="15"/>
      <c r="K1954" s="965"/>
      <c r="L1954" s="965"/>
      <c r="M1954" s="965"/>
      <c r="N1954" s="961">
        <f t="shared" si="152"/>
        <v>0</v>
      </c>
      <c r="O1954" s="961">
        <f t="shared" si="153"/>
        <v>0</v>
      </c>
    </row>
    <row r="1955" spans="1:15" outlineLevel="1">
      <c r="A1955" s="1004">
        <v>1948</v>
      </c>
      <c r="B1955" s="397">
        <v>24200513</v>
      </c>
      <c r="C1955" s="109" t="s">
        <v>1656</v>
      </c>
      <c r="D1955" s="969">
        <f>+[5]BS!Q1955</f>
        <v>0</v>
      </c>
      <c r="E1955" s="15"/>
      <c r="F1955" s="965"/>
      <c r="G1955" s="965">
        <f t="shared" si="154"/>
        <v>0</v>
      </c>
      <c r="H1955" s="965"/>
      <c r="I1955" s="965"/>
      <c r="J1955" s="15"/>
      <c r="K1955" s="965"/>
      <c r="L1955" s="965"/>
      <c r="M1955" s="965"/>
      <c r="N1955" s="961">
        <f t="shared" si="152"/>
        <v>0</v>
      </c>
      <c r="O1955" s="961">
        <f t="shared" si="153"/>
        <v>0</v>
      </c>
    </row>
    <row r="1956" spans="1:15" outlineLevel="1">
      <c r="A1956" s="1004">
        <v>1949</v>
      </c>
      <c r="B1956" s="397">
        <v>24200521</v>
      </c>
      <c r="C1956" s="109" t="s">
        <v>2238</v>
      </c>
      <c r="D1956" s="969">
        <f>+[5]BS!Q1956</f>
        <v>-267917.38999999996</v>
      </c>
      <c r="E1956" s="15"/>
      <c r="F1956" s="965"/>
      <c r="G1956" s="965">
        <f t="shared" si="154"/>
        <v>-267917.38999999996</v>
      </c>
      <c r="H1956" s="965"/>
      <c r="I1956" s="965"/>
      <c r="J1956" s="15"/>
      <c r="K1956" s="965"/>
      <c r="L1956" s="965"/>
      <c r="M1956" s="965"/>
      <c r="N1956" s="961">
        <f t="shared" si="152"/>
        <v>0</v>
      </c>
      <c r="O1956" s="961">
        <f t="shared" si="153"/>
        <v>0</v>
      </c>
    </row>
    <row r="1957" spans="1:15" outlineLevel="1">
      <c r="A1957" s="1004">
        <v>1950</v>
      </c>
      <c r="B1957" s="397">
        <v>24200541</v>
      </c>
      <c r="C1957" s="109" t="s">
        <v>1289</v>
      </c>
      <c r="D1957" s="969">
        <f>+[5]BS!Q1957</f>
        <v>-143364.73833333334</v>
      </c>
      <c r="E1957" s="15"/>
      <c r="F1957" s="965"/>
      <c r="G1957" s="965">
        <f t="shared" si="154"/>
        <v>-143364.73833333334</v>
      </c>
      <c r="H1957" s="965"/>
      <c r="I1957" s="965"/>
      <c r="J1957" s="15"/>
      <c r="K1957" s="965"/>
      <c r="L1957" s="965"/>
      <c r="M1957" s="965"/>
      <c r="N1957" s="961">
        <f t="shared" si="152"/>
        <v>0</v>
      </c>
      <c r="O1957" s="961">
        <f t="shared" si="153"/>
        <v>0</v>
      </c>
    </row>
    <row r="1958" spans="1:15" outlineLevel="1">
      <c r="A1958" s="1004">
        <v>1951</v>
      </c>
      <c r="B1958" s="397">
        <v>24200551</v>
      </c>
      <c r="C1958" s="109" t="s">
        <v>48</v>
      </c>
      <c r="D1958" s="969">
        <f>+[5]BS!Q1958</f>
        <v>-143364.73833333334</v>
      </c>
      <c r="E1958" s="15"/>
      <c r="F1958" s="965"/>
      <c r="G1958" s="965">
        <f t="shared" si="154"/>
        <v>-143364.73833333334</v>
      </c>
      <c r="H1958" s="965"/>
      <c r="I1958" s="965"/>
      <c r="J1958" s="15"/>
      <c r="K1958" s="965"/>
      <c r="L1958" s="965"/>
      <c r="M1958" s="965"/>
      <c r="N1958" s="961">
        <f t="shared" si="152"/>
        <v>0</v>
      </c>
      <c r="O1958" s="961">
        <f t="shared" si="153"/>
        <v>0</v>
      </c>
    </row>
    <row r="1959" spans="1:15" outlineLevel="1">
      <c r="A1959" s="1004">
        <v>1952</v>
      </c>
      <c r="B1959" s="397">
        <v>24200561</v>
      </c>
      <c r="C1959" s="109" t="s">
        <v>861</v>
      </c>
      <c r="D1959" s="969">
        <f>+[5]BS!Q1959</f>
        <v>-36899.809166666666</v>
      </c>
      <c r="E1959" s="15"/>
      <c r="F1959" s="965"/>
      <c r="G1959" s="965">
        <f t="shared" si="154"/>
        <v>-36899.809166666666</v>
      </c>
      <c r="H1959" s="965"/>
      <c r="I1959" s="965"/>
      <c r="J1959" s="15"/>
      <c r="K1959" s="965"/>
      <c r="L1959" s="965"/>
      <c r="M1959" s="965"/>
      <c r="N1959" s="961">
        <f t="shared" si="152"/>
        <v>0</v>
      </c>
      <c r="O1959" s="961">
        <f t="shared" si="153"/>
        <v>0</v>
      </c>
    </row>
    <row r="1960" spans="1:15" outlineLevel="1">
      <c r="A1960" s="1004">
        <v>1953</v>
      </c>
      <c r="B1960" s="397">
        <v>24200571</v>
      </c>
      <c r="C1960" s="109" t="s">
        <v>417</v>
      </c>
      <c r="D1960" s="969">
        <f>+[5]BS!Q1960</f>
        <v>-36899.809166666666</v>
      </c>
      <c r="E1960" s="15"/>
      <c r="F1960" s="965"/>
      <c r="G1960" s="965">
        <f t="shared" si="154"/>
        <v>-36899.809166666666</v>
      </c>
      <c r="H1960" s="965"/>
      <c r="I1960" s="965"/>
      <c r="J1960" s="15"/>
      <c r="K1960" s="965"/>
      <c r="L1960" s="965"/>
      <c r="M1960" s="965"/>
      <c r="N1960" s="961">
        <f t="shared" si="152"/>
        <v>0</v>
      </c>
      <c r="O1960" s="961">
        <f t="shared" si="153"/>
        <v>0</v>
      </c>
    </row>
    <row r="1961" spans="1:15" outlineLevel="1">
      <c r="A1961" s="1004">
        <v>1954</v>
      </c>
      <c r="B1961" s="397">
        <v>24200581</v>
      </c>
      <c r="C1961" s="109" t="s">
        <v>611</v>
      </c>
      <c r="D1961" s="969">
        <f>+[5]BS!Q1961</f>
        <v>0</v>
      </c>
      <c r="E1961" s="15"/>
      <c r="F1961" s="965"/>
      <c r="G1961" s="965">
        <f t="shared" si="154"/>
        <v>0</v>
      </c>
      <c r="H1961" s="965"/>
      <c r="I1961" s="965"/>
      <c r="J1961" s="15"/>
      <c r="K1961" s="965"/>
      <c r="L1961" s="965"/>
      <c r="M1961" s="965"/>
      <c r="N1961" s="961">
        <f t="shared" si="152"/>
        <v>0</v>
      </c>
      <c r="O1961" s="961">
        <f t="shared" si="153"/>
        <v>0</v>
      </c>
    </row>
    <row r="1962" spans="1:15" outlineLevel="1">
      <c r="A1962" s="1004">
        <v>1955</v>
      </c>
      <c r="B1962" s="397">
        <v>24200593</v>
      </c>
      <c r="C1962" s="109" t="s">
        <v>612</v>
      </c>
      <c r="D1962" s="969">
        <f>+[5]BS!Q1962</f>
        <v>0</v>
      </c>
      <c r="E1962" s="15"/>
      <c r="F1962" s="965"/>
      <c r="G1962" s="965">
        <f t="shared" si="154"/>
        <v>0</v>
      </c>
      <c r="H1962" s="965"/>
      <c r="I1962" s="965"/>
      <c r="J1962" s="15"/>
      <c r="K1962" s="965"/>
      <c r="L1962" s="965"/>
      <c r="M1962" s="965"/>
      <c r="N1962" s="961">
        <f t="shared" si="152"/>
        <v>0</v>
      </c>
      <c r="O1962" s="961">
        <f t="shared" si="153"/>
        <v>0</v>
      </c>
    </row>
    <row r="1963" spans="1:15" outlineLevel="1">
      <c r="A1963" s="1004">
        <v>1956</v>
      </c>
      <c r="B1963" s="397">
        <v>24200603</v>
      </c>
      <c r="C1963" s="109" t="s">
        <v>1373</v>
      </c>
      <c r="D1963" s="969">
        <f>+[5]BS!Q1963</f>
        <v>0</v>
      </c>
      <c r="E1963" s="15"/>
      <c r="F1963" s="965"/>
      <c r="G1963" s="965">
        <f t="shared" si="154"/>
        <v>0</v>
      </c>
      <c r="H1963" s="965"/>
      <c r="I1963" s="965"/>
      <c r="J1963" s="15"/>
      <c r="K1963" s="965"/>
      <c r="L1963" s="965"/>
      <c r="M1963" s="965"/>
      <c r="N1963" s="961">
        <f t="shared" si="152"/>
        <v>0</v>
      </c>
      <c r="O1963" s="961">
        <f t="shared" si="153"/>
        <v>0</v>
      </c>
    </row>
    <row r="1964" spans="1:15" outlineLevel="1">
      <c r="A1964" s="1004">
        <v>1957</v>
      </c>
      <c r="B1964" s="990">
        <v>24200611</v>
      </c>
      <c r="C1964" s="109" t="s">
        <v>833</v>
      </c>
      <c r="D1964" s="969">
        <f>+[5]BS!Q1964</f>
        <v>-261849.375</v>
      </c>
      <c r="E1964" s="15"/>
      <c r="F1964" s="965"/>
      <c r="G1964" s="965">
        <f t="shared" si="154"/>
        <v>-261849.375</v>
      </c>
      <c r="H1964" s="965"/>
      <c r="I1964" s="965"/>
      <c r="J1964" s="15"/>
      <c r="K1964" s="965"/>
      <c r="L1964" s="965"/>
      <c r="M1964" s="965"/>
      <c r="N1964" s="961">
        <f t="shared" si="152"/>
        <v>0</v>
      </c>
      <c r="O1964" s="961">
        <f t="shared" si="153"/>
        <v>0</v>
      </c>
    </row>
    <row r="1965" spans="1:15" outlineLevel="1">
      <c r="A1965" s="1004">
        <v>1958</v>
      </c>
      <c r="B1965" s="397">
        <v>24200612</v>
      </c>
      <c r="C1965" s="109" t="s">
        <v>2020</v>
      </c>
      <c r="D1965" s="969">
        <f>+[5]BS!Q1965</f>
        <v>0</v>
      </c>
      <c r="E1965" s="15"/>
      <c r="F1965" s="965"/>
      <c r="G1965" s="965">
        <f t="shared" si="154"/>
        <v>0</v>
      </c>
      <c r="H1965" s="965"/>
      <c r="I1965" s="965"/>
      <c r="J1965" s="15"/>
      <c r="K1965" s="965"/>
      <c r="L1965" s="965"/>
      <c r="M1965" s="965"/>
      <c r="N1965" s="961">
        <f t="shared" si="152"/>
        <v>0</v>
      </c>
      <c r="O1965" s="961">
        <f t="shared" si="153"/>
        <v>0</v>
      </c>
    </row>
    <row r="1966" spans="1:15" outlineLevel="1">
      <c r="A1966" s="1004">
        <v>1959</v>
      </c>
      <c r="B1966" s="397">
        <v>24200621</v>
      </c>
      <c r="C1966" s="109" t="s">
        <v>3588</v>
      </c>
      <c r="D1966" s="969">
        <f>+[5]BS!Q1966</f>
        <v>0</v>
      </c>
      <c r="E1966" s="15"/>
      <c r="F1966" s="965"/>
      <c r="G1966" s="965">
        <f t="shared" si="154"/>
        <v>0</v>
      </c>
      <c r="H1966" s="965"/>
      <c r="I1966" s="965"/>
      <c r="J1966" s="15"/>
      <c r="K1966" s="965"/>
      <c r="L1966" s="965"/>
      <c r="M1966" s="965"/>
      <c r="N1966" s="961">
        <f t="shared" si="152"/>
        <v>0</v>
      </c>
      <c r="O1966" s="961">
        <f t="shared" si="153"/>
        <v>0</v>
      </c>
    </row>
    <row r="1967" spans="1:15" outlineLevel="1">
      <c r="A1967" s="1004">
        <v>1960</v>
      </c>
      <c r="B1967" s="397">
        <v>24200622</v>
      </c>
      <c r="C1967" s="109" t="s">
        <v>3589</v>
      </c>
      <c r="D1967" s="969">
        <f>+[5]BS!Q1967</f>
        <v>-1523868.4758333333</v>
      </c>
      <c r="E1967" s="15"/>
      <c r="F1967" s="965"/>
      <c r="G1967" s="965">
        <f t="shared" si="154"/>
        <v>-1523868.4758333333</v>
      </c>
      <c r="H1967" s="965"/>
      <c r="I1967" s="965"/>
      <c r="J1967" s="15"/>
      <c r="K1967" s="965"/>
      <c r="L1967" s="965"/>
      <c r="M1967" s="965"/>
      <c r="N1967" s="961">
        <f t="shared" si="152"/>
        <v>0</v>
      </c>
      <c r="O1967" s="961">
        <f t="shared" si="153"/>
        <v>0</v>
      </c>
    </row>
    <row r="1968" spans="1:15" outlineLevel="1">
      <c r="A1968" s="1004">
        <v>1961</v>
      </c>
      <c r="B1968" s="397">
        <v>24200632</v>
      </c>
      <c r="C1968" s="109" t="s">
        <v>1862</v>
      </c>
      <c r="D1968" s="969">
        <f>+[5]BS!Q1968</f>
        <v>-150940.24666666667</v>
      </c>
      <c r="E1968" s="15"/>
      <c r="F1968" s="965"/>
      <c r="G1968" s="965"/>
      <c r="H1968" s="965"/>
      <c r="I1968" s="965">
        <f>+D1968</f>
        <v>-150940.24666666667</v>
      </c>
      <c r="J1968" s="15"/>
      <c r="K1968" s="965"/>
      <c r="L1968" s="965"/>
      <c r="M1968" s="965">
        <f>I1968</f>
        <v>-150940.24666666667</v>
      </c>
      <c r="N1968" s="961">
        <f t="shared" si="152"/>
        <v>-150940.24666666667</v>
      </c>
      <c r="O1968" s="961">
        <f t="shared" si="153"/>
        <v>0</v>
      </c>
    </row>
    <row r="1969" spans="1:15" outlineLevel="1">
      <c r="A1969" s="1004">
        <v>1962</v>
      </c>
      <c r="B1969" s="397">
        <v>24200633</v>
      </c>
      <c r="C1969" s="109" t="s">
        <v>1904</v>
      </c>
      <c r="D1969" s="969">
        <f>+[5]BS!Q1969</f>
        <v>-1756799.2829166667</v>
      </c>
      <c r="E1969" s="15"/>
      <c r="F1969" s="965"/>
      <c r="G1969" s="965">
        <f>+D1969</f>
        <v>-1756799.2829166667</v>
      </c>
      <c r="H1969" s="965"/>
      <c r="I1969" s="965"/>
      <c r="J1969" s="15"/>
      <c r="K1969" s="965"/>
      <c r="L1969" s="965"/>
      <c r="M1969" s="965"/>
      <c r="N1969" s="961">
        <f t="shared" si="152"/>
        <v>0</v>
      </c>
      <c r="O1969" s="961">
        <f t="shared" si="153"/>
        <v>0</v>
      </c>
    </row>
    <row r="1970" spans="1:15" outlineLevel="1">
      <c r="A1970" s="1004">
        <v>1963</v>
      </c>
      <c r="B1970" s="397">
        <v>24200631</v>
      </c>
      <c r="C1970" s="109" t="s">
        <v>463</v>
      </c>
      <c r="D1970" s="969">
        <f>+[5]BS!Q1970</f>
        <v>0</v>
      </c>
      <c r="E1970" s="15"/>
      <c r="F1970" s="965"/>
      <c r="G1970" s="965"/>
      <c r="H1970" s="965"/>
      <c r="I1970" s="965"/>
      <c r="J1970" s="15"/>
      <c r="K1970" s="965"/>
      <c r="L1970" s="965"/>
      <c r="M1970" s="965"/>
      <c r="N1970" s="961">
        <f t="shared" si="152"/>
        <v>0</v>
      </c>
      <c r="O1970" s="961">
        <f t="shared" si="153"/>
        <v>0</v>
      </c>
    </row>
    <row r="1971" spans="1:15" outlineLevel="1">
      <c r="A1971" s="1004">
        <v>1964</v>
      </c>
      <c r="B1971" s="397">
        <v>24200641</v>
      </c>
      <c r="C1971" s="109" t="s">
        <v>1691</v>
      </c>
      <c r="D1971" s="969">
        <f>+[5]BS!Q1971</f>
        <v>-257458.08666666667</v>
      </c>
      <c r="E1971" s="15"/>
      <c r="F1971" s="965"/>
      <c r="G1971" s="965"/>
      <c r="H1971" s="965"/>
      <c r="I1971" s="965">
        <f>+D1971</f>
        <v>-257458.08666666667</v>
      </c>
      <c r="J1971" s="15"/>
      <c r="K1971" s="965"/>
      <c r="L1971" s="965"/>
      <c r="M1971" s="965">
        <f>I1971</f>
        <v>-257458.08666666667</v>
      </c>
      <c r="N1971" s="961">
        <f t="shared" si="152"/>
        <v>-257458.08666666667</v>
      </c>
      <c r="O1971" s="961">
        <f t="shared" si="153"/>
        <v>0</v>
      </c>
    </row>
    <row r="1972" spans="1:15" outlineLevel="1">
      <c r="A1972" s="1004">
        <v>1965</v>
      </c>
      <c r="B1972" s="397">
        <v>24200643</v>
      </c>
      <c r="C1972" s="109" t="s">
        <v>2341</v>
      </c>
      <c r="D1972" s="969">
        <f>+[5]BS!Q1972</f>
        <v>0</v>
      </c>
      <c r="E1972" s="15"/>
      <c r="F1972" s="965"/>
      <c r="G1972" s="965"/>
      <c r="H1972" s="965"/>
      <c r="I1972" s="965"/>
      <c r="J1972" s="15"/>
      <c r="K1972" s="965"/>
      <c r="L1972" s="965"/>
      <c r="M1972" s="965"/>
      <c r="N1972" s="961">
        <f t="shared" si="152"/>
        <v>0</v>
      </c>
      <c r="O1972" s="961">
        <f t="shared" si="153"/>
        <v>0</v>
      </c>
    </row>
    <row r="1973" spans="1:15" outlineLevel="1">
      <c r="A1973" s="1004">
        <v>1966</v>
      </c>
      <c r="B1973" s="397">
        <v>24200651</v>
      </c>
      <c r="C1973" s="109" t="s">
        <v>1384</v>
      </c>
      <c r="D1973" s="969">
        <f>+[5]BS!Q1973</f>
        <v>-21541.666666666668</v>
      </c>
      <c r="E1973" s="15"/>
      <c r="F1973" s="965"/>
      <c r="G1973" s="965">
        <f t="shared" ref="G1973:G2011" si="155">+D1973</f>
        <v>-21541.666666666668</v>
      </c>
      <c r="H1973" s="965"/>
      <c r="I1973" s="965"/>
      <c r="J1973" s="15"/>
      <c r="K1973" s="965"/>
      <c r="L1973" s="965"/>
      <c r="M1973" s="965"/>
      <c r="N1973" s="961">
        <f t="shared" si="152"/>
        <v>0</v>
      </c>
      <c r="O1973" s="961">
        <f t="shared" si="153"/>
        <v>0</v>
      </c>
    </row>
    <row r="1974" spans="1:15" outlineLevel="1">
      <c r="A1974" s="1004">
        <v>1967</v>
      </c>
      <c r="B1974" s="990">
        <v>24200653</v>
      </c>
      <c r="C1974" s="109" t="s">
        <v>1714</v>
      </c>
      <c r="D1974" s="969">
        <f>+[5]BS!Q1974</f>
        <v>-777942.72666666668</v>
      </c>
      <c r="E1974" s="15"/>
      <c r="F1974" s="965"/>
      <c r="G1974" s="965">
        <f t="shared" si="155"/>
        <v>-777942.72666666668</v>
      </c>
      <c r="H1974" s="965"/>
      <c r="I1974" s="965"/>
      <c r="J1974" s="15"/>
      <c r="K1974" s="965"/>
      <c r="L1974" s="965"/>
      <c r="M1974" s="965"/>
      <c r="N1974" s="961">
        <f t="shared" si="152"/>
        <v>0</v>
      </c>
      <c r="O1974" s="961">
        <f t="shared" si="153"/>
        <v>0</v>
      </c>
    </row>
    <row r="1975" spans="1:15" outlineLevel="1">
      <c r="A1975" s="1004">
        <v>1968</v>
      </c>
      <c r="B1975" s="397">
        <v>24200661</v>
      </c>
      <c r="C1975" s="109" t="s">
        <v>1385</v>
      </c>
      <c r="D1975" s="969">
        <f>+[5]BS!Q1975</f>
        <v>-197646.09</v>
      </c>
      <c r="E1975" s="15"/>
      <c r="F1975" s="965"/>
      <c r="G1975" s="965">
        <f t="shared" si="155"/>
        <v>-197646.09</v>
      </c>
      <c r="H1975" s="965"/>
      <c r="I1975" s="965"/>
      <c r="J1975" s="15"/>
      <c r="K1975" s="965"/>
      <c r="L1975" s="965"/>
      <c r="M1975" s="965"/>
      <c r="N1975" s="961">
        <f t="shared" si="152"/>
        <v>0</v>
      </c>
      <c r="O1975" s="961">
        <f t="shared" si="153"/>
        <v>0</v>
      </c>
    </row>
    <row r="1976" spans="1:15" outlineLevel="1">
      <c r="A1976" s="1004">
        <v>1969</v>
      </c>
      <c r="B1976" s="397">
        <v>24200671</v>
      </c>
      <c r="C1976" s="109" t="s">
        <v>1386</v>
      </c>
      <c r="D1976" s="969">
        <f>+[5]BS!Q1976</f>
        <v>-58535.345000000001</v>
      </c>
      <c r="E1976" s="15"/>
      <c r="F1976" s="965"/>
      <c r="G1976" s="965">
        <f t="shared" si="155"/>
        <v>-58535.345000000001</v>
      </c>
      <c r="H1976" s="965"/>
      <c r="I1976" s="965"/>
      <c r="J1976" s="15"/>
      <c r="K1976" s="965"/>
      <c r="L1976" s="965"/>
      <c r="M1976" s="965"/>
      <c r="N1976" s="961">
        <f t="shared" si="152"/>
        <v>0</v>
      </c>
      <c r="O1976" s="961">
        <f t="shared" si="153"/>
        <v>0</v>
      </c>
    </row>
    <row r="1977" spans="1:15" outlineLevel="1">
      <c r="A1977" s="1004">
        <v>1970</v>
      </c>
      <c r="B1977" s="397">
        <v>24200681</v>
      </c>
      <c r="C1977" s="109" t="s">
        <v>1387</v>
      </c>
      <c r="D1977" s="969">
        <f>+[5]BS!Q1977</f>
        <v>-58535.345000000001</v>
      </c>
      <c r="E1977" s="15"/>
      <c r="F1977" s="965"/>
      <c r="G1977" s="965">
        <f t="shared" si="155"/>
        <v>-58535.345000000001</v>
      </c>
      <c r="H1977" s="965"/>
      <c r="I1977" s="965"/>
      <c r="J1977" s="15"/>
      <c r="K1977" s="965"/>
      <c r="L1977" s="965"/>
      <c r="M1977" s="965"/>
      <c r="N1977" s="961">
        <f t="shared" si="152"/>
        <v>0</v>
      </c>
      <c r="O1977" s="961">
        <f t="shared" si="153"/>
        <v>0</v>
      </c>
    </row>
    <row r="1978" spans="1:15" outlineLevel="1">
      <c r="A1978" s="1004">
        <v>1971</v>
      </c>
      <c r="B1978" s="397">
        <v>24200691</v>
      </c>
      <c r="C1978" s="109" t="s">
        <v>1093</v>
      </c>
      <c r="D1978" s="969">
        <f>+[5]BS!Q1978</f>
        <v>0</v>
      </c>
      <c r="E1978" s="15"/>
      <c r="F1978" s="965"/>
      <c r="G1978" s="965">
        <f t="shared" si="155"/>
        <v>0</v>
      </c>
      <c r="H1978" s="965"/>
      <c r="I1978" s="965"/>
      <c r="J1978" s="15"/>
      <c r="K1978" s="965"/>
      <c r="L1978" s="965"/>
      <c r="M1978" s="965"/>
      <c r="N1978" s="961">
        <f t="shared" si="152"/>
        <v>0</v>
      </c>
      <c r="O1978" s="961">
        <f t="shared" si="153"/>
        <v>0</v>
      </c>
    </row>
    <row r="1979" spans="1:15" outlineLevel="1">
      <c r="A1979" s="1004">
        <v>1972</v>
      </c>
      <c r="B1979" s="397">
        <v>24200713</v>
      </c>
      <c r="C1979" s="109" t="s">
        <v>1758</v>
      </c>
      <c r="D1979" s="969">
        <f>+[5]BS!Q1979</f>
        <v>0</v>
      </c>
      <c r="E1979" s="15"/>
      <c r="F1979" s="965"/>
      <c r="G1979" s="965">
        <f t="shared" si="155"/>
        <v>0</v>
      </c>
      <c r="H1979" s="965"/>
      <c r="I1979" s="965"/>
      <c r="J1979" s="15"/>
      <c r="K1979" s="965"/>
      <c r="L1979" s="965"/>
      <c r="M1979" s="965"/>
      <c r="N1979" s="961">
        <f t="shared" si="152"/>
        <v>0</v>
      </c>
      <c r="O1979" s="961">
        <f t="shared" si="153"/>
        <v>0</v>
      </c>
    </row>
    <row r="1980" spans="1:15" outlineLevel="1">
      <c r="A1980" s="1004">
        <v>1973</v>
      </c>
      <c r="B1980" s="397">
        <v>24200723</v>
      </c>
      <c r="C1980" s="109" t="s">
        <v>1552</v>
      </c>
      <c r="D1980" s="969">
        <f>+[5]BS!Q1980</f>
        <v>0</v>
      </c>
      <c r="E1980" s="15"/>
      <c r="F1980" s="965"/>
      <c r="G1980" s="965">
        <f t="shared" si="155"/>
        <v>0</v>
      </c>
      <c r="H1980" s="965"/>
      <c r="I1980" s="965"/>
      <c r="J1980" s="15"/>
      <c r="K1980" s="965"/>
      <c r="L1980" s="965"/>
      <c r="M1980" s="965"/>
      <c r="N1980" s="961">
        <f t="shared" si="152"/>
        <v>0</v>
      </c>
      <c r="O1980" s="961">
        <f t="shared" si="153"/>
        <v>0</v>
      </c>
    </row>
    <row r="1981" spans="1:15" outlineLevel="1">
      <c r="A1981" s="1004">
        <v>1974</v>
      </c>
      <c r="B1981" s="397">
        <v>24200731</v>
      </c>
      <c r="C1981" s="109" t="s">
        <v>965</v>
      </c>
      <c r="D1981" s="969">
        <f>+[5]BS!Q1981</f>
        <v>0</v>
      </c>
      <c r="E1981" s="15"/>
      <c r="F1981" s="965"/>
      <c r="G1981" s="965">
        <f t="shared" si="155"/>
        <v>0</v>
      </c>
      <c r="H1981" s="965"/>
      <c r="I1981" s="965"/>
      <c r="J1981" s="15"/>
      <c r="K1981" s="965"/>
      <c r="L1981" s="965"/>
      <c r="M1981" s="965"/>
      <c r="N1981" s="961">
        <f t="shared" si="152"/>
        <v>0</v>
      </c>
      <c r="O1981" s="961">
        <f t="shared" si="153"/>
        <v>0</v>
      </c>
    </row>
    <row r="1982" spans="1:15" outlineLevel="1">
      <c r="A1982" s="1004">
        <v>1975</v>
      </c>
      <c r="B1982" s="397">
        <v>24200733</v>
      </c>
      <c r="C1982" s="109" t="s">
        <v>1506</v>
      </c>
      <c r="D1982" s="969">
        <f>+[5]BS!Q1982</f>
        <v>0</v>
      </c>
      <c r="E1982" s="15"/>
      <c r="F1982" s="965"/>
      <c r="G1982" s="965">
        <f t="shared" si="155"/>
        <v>0</v>
      </c>
      <c r="H1982" s="965"/>
      <c r="I1982" s="965"/>
      <c r="J1982" s="15"/>
      <c r="K1982" s="965"/>
      <c r="L1982" s="965"/>
      <c r="M1982" s="965"/>
      <c r="N1982" s="961">
        <f t="shared" si="152"/>
        <v>0</v>
      </c>
      <c r="O1982" s="961">
        <f t="shared" si="153"/>
        <v>0</v>
      </c>
    </row>
    <row r="1983" spans="1:15" outlineLevel="1">
      <c r="A1983" s="1004">
        <v>1976</v>
      </c>
      <c r="B1983" s="397">
        <v>24200741</v>
      </c>
      <c r="C1983" s="109" t="s">
        <v>2126</v>
      </c>
      <c r="D1983" s="969">
        <f>+[5]BS!Q1983</f>
        <v>0</v>
      </c>
      <c r="E1983" s="15"/>
      <c r="F1983" s="965"/>
      <c r="G1983" s="965">
        <f t="shared" si="155"/>
        <v>0</v>
      </c>
      <c r="H1983" s="965"/>
      <c r="I1983" s="965"/>
      <c r="J1983" s="15"/>
      <c r="K1983" s="965"/>
      <c r="L1983" s="965"/>
      <c r="M1983" s="965"/>
      <c r="N1983" s="961">
        <f t="shared" si="152"/>
        <v>0</v>
      </c>
      <c r="O1983" s="961">
        <f t="shared" si="153"/>
        <v>0</v>
      </c>
    </row>
    <row r="1984" spans="1:15" outlineLevel="1">
      <c r="A1984" s="1004">
        <v>1977</v>
      </c>
      <c r="B1984" s="397">
        <v>24200743</v>
      </c>
      <c r="C1984" s="109" t="s">
        <v>2173</v>
      </c>
      <c r="D1984" s="969">
        <f>+[5]BS!Q1984</f>
        <v>0</v>
      </c>
      <c r="E1984" s="15"/>
      <c r="F1984" s="965"/>
      <c r="G1984" s="965">
        <f t="shared" si="155"/>
        <v>0</v>
      </c>
      <c r="H1984" s="965"/>
      <c r="I1984" s="965"/>
      <c r="J1984" s="15"/>
      <c r="K1984" s="965"/>
      <c r="L1984" s="965"/>
      <c r="M1984" s="965"/>
      <c r="N1984" s="961">
        <f t="shared" si="152"/>
        <v>0</v>
      </c>
      <c r="O1984" s="961">
        <f t="shared" si="153"/>
        <v>0</v>
      </c>
    </row>
    <row r="1985" spans="1:15" outlineLevel="1">
      <c r="A1985" s="1004">
        <v>1978</v>
      </c>
      <c r="B1985" s="397">
        <v>24200751</v>
      </c>
      <c r="C1985" s="109" t="s">
        <v>2139</v>
      </c>
      <c r="D1985" s="969">
        <f>+[5]BS!Q1985</f>
        <v>0</v>
      </c>
      <c r="E1985" s="15"/>
      <c r="F1985" s="965"/>
      <c r="G1985" s="965">
        <f t="shared" si="155"/>
        <v>0</v>
      </c>
      <c r="H1985" s="965"/>
      <c r="I1985" s="965"/>
      <c r="J1985" s="15"/>
      <c r="K1985" s="965"/>
      <c r="L1985" s="965"/>
      <c r="M1985" s="965"/>
      <c r="N1985" s="961">
        <f t="shared" si="152"/>
        <v>0</v>
      </c>
      <c r="O1985" s="961">
        <f t="shared" si="153"/>
        <v>0</v>
      </c>
    </row>
    <row r="1986" spans="1:15" outlineLevel="1">
      <c r="A1986" s="1004">
        <v>1979</v>
      </c>
      <c r="B1986" s="397">
        <v>24200761</v>
      </c>
      <c r="C1986" s="109" t="s">
        <v>2164</v>
      </c>
      <c r="D1986" s="969">
        <f>+[5]BS!Q1986</f>
        <v>0</v>
      </c>
      <c r="E1986" s="15"/>
      <c r="F1986" s="965"/>
      <c r="G1986" s="965">
        <f t="shared" si="155"/>
        <v>0</v>
      </c>
      <c r="H1986" s="965"/>
      <c r="I1986" s="965"/>
      <c r="J1986" s="15"/>
      <c r="K1986" s="965"/>
      <c r="L1986" s="965"/>
      <c r="M1986" s="965"/>
      <c r="N1986" s="961">
        <f t="shared" si="152"/>
        <v>0</v>
      </c>
      <c r="O1986" s="961">
        <f t="shared" si="153"/>
        <v>0</v>
      </c>
    </row>
    <row r="1987" spans="1:15" outlineLevel="1">
      <c r="A1987" s="1004">
        <v>1980</v>
      </c>
      <c r="B1987" s="397">
        <v>24200771</v>
      </c>
      <c r="C1987" s="109" t="s">
        <v>2168</v>
      </c>
      <c r="D1987" s="969">
        <f>+[5]BS!Q1987</f>
        <v>0</v>
      </c>
      <c r="E1987" s="15"/>
      <c r="F1987" s="965"/>
      <c r="G1987" s="965">
        <f t="shared" si="155"/>
        <v>0</v>
      </c>
      <c r="H1987" s="965"/>
      <c r="I1987" s="965"/>
      <c r="J1987" s="15"/>
      <c r="K1987" s="965"/>
      <c r="L1987" s="965"/>
      <c r="M1987" s="965"/>
      <c r="N1987" s="961">
        <f t="shared" si="152"/>
        <v>0</v>
      </c>
      <c r="O1987" s="961">
        <f t="shared" si="153"/>
        <v>0</v>
      </c>
    </row>
    <row r="1988" spans="1:15" outlineLevel="1">
      <c r="A1988" s="1004">
        <v>1981</v>
      </c>
      <c r="B1988" s="397">
        <v>24200782</v>
      </c>
      <c r="C1988" s="109" t="s">
        <v>2302</v>
      </c>
      <c r="D1988" s="969">
        <f>+[5]BS!Q1988</f>
        <v>0</v>
      </c>
      <c r="E1988" s="15"/>
      <c r="F1988" s="965"/>
      <c r="G1988" s="965">
        <f t="shared" si="155"/>
        <v>0</v>
      </c>
      <c r="H1988" s="965"/>
      <c r="I1988" s="965"/>
      <c r="J1988" s="15"/>
      <c r="K1988" s="965"/>
      <c r="L1988" s="965"/>
      <c r="M1988" s="965"/>
      <c r="N1988" s="961">
        <f t="shared" si="152"/>
        <v>0</v>
      </c>
      <c r="O1988" s="961">
        <f t="shared" si="153"/>
        <v>0</v>
      </c>
    </row>
    <row r="1989" spans="1:15" outlineLevel="1">
      <c r="A1989" s="1004">
        <v>1982</v>
      </c>
      <c r="B1989" s="397">
        <v>24200811</v>
      </c>
      <c r="C1989" s="109" t="s">
        <v>1474</v>
      </c>
      <c r="D1989" s="969">
        <f>+[5]BS!Q1989</f>
        <v>-174241.68083333338</v>
      </c>
      <c r="E1989" s="15"/>
      <c r="F1989" s="965"/>
      <c r="G1989" s="965">
        <f t="shared" si="155"/>
        <v>-174241.68083333338</v>
      </c>
      <c r="H1989" s="965"/>
      <c r="I1989" s="965"/>
      <c r="J1989" s="15"/>
      <c r="K1989" s="965"/>
      <c r="L1989" s="965"/>
      <c r="M1989" s="965"/>
      <c r="N1989" s="961">
        <f t="shared" si="152"/>
        <v>0</v>
      </c>
      <c r="O1989" s="961">
        <f t="shared" si="153"/>
        <v>0</v>
      </c>
    </row>
    <row r="1990" spans="1:15" outlineLevel="1">
      <c r="A1990" s="1004">
        <v>1983</v>
      </c>
      <c r="B1990" s="397">
        <v>24200821</v>
      </c>
      <c r="C1990" s="109" t="s">
        <v>1475</v>
      </c>
      <c r="D1990" s="969">
        <f>+[5]BS!Q1990</f>
        <v>-157736.69708333336</v>
      </c>
      <c r="E1990" s="15"/>
      <c r="F1990" s="965"/>
      <c r="G1990" s="965">
        <f t="shared" si="155"/>
        <v>-157736.69708333336</v>
      </c>
      <c r="H1990" s="965"/>
      <c r="I1990" s="965"/>
      <c r="J1990" s="15"/>
      <c r="K1990" s="965"/>
      <c r="L1990" s="965"/>
      <c r="M1990" s="965"/>
      <c r="N1990" s="961">
        <f t="shared" si="152"/>
        <v>0</v>
      </c>
      <c r="O1990" s="961">
        <f t="shared" si="153"/>
        <v>0</v>
      </c>
    </row>
    <row r="1991" spans="1:15" outlineLevel="1">
      <c r="A1991" s="1004">
        <v>1984</v>
      </c>
      <c r="B1991" s="397">
        <v>24200831</v>
      </c>
      <c r="C1991" s="109" t="s">
        <v>1476</v>
      </c>
      <c r="D1991" s="969">
        <f>+[5]BS!Q1991</f>
        <v>-87175.907499999987</v>
      </c>
      <c r="E1991" s="15"/>
      <c r="F1991" s="965"/>
      <c r="G1991" s="965">
        <f t="shared" si="155"/>
        <v>-87175.907499999987</v>
      </c>
      <c r="H1991" s="965"/>
      <c r="I1991" s="965"/>
      <c r="J1991" s="15"/>
      <c r="K1991" s="965"/>
      <c r="L1991" s="965"/>
      <c r="M1991" s="965"/>
      <c r="N1991" s="961">
        <f t="shared" si="152"/>
        <v>0</v>
      </c>
      <c r="O1991" s="961">
        <f t="shared" si="153"/>
        <v>0</v>
      </c>
    </row>
    <row r="1992" spans="1:15" outlineLevel="1">
      <c r="A1992" s="1004">
        <v>1985</v>
      </c>
      <c r="B1992" s="397">
        <v>24200841</v>
      </c>
      <c r="C1992" s="109" t="s">
        <v>1477</v>
      </c>
      <c r="D1992" s="969">
        <f>+[5]BS!Q1992</f>
        <v>-320534.3470833333</v>
      </c>
      <c r="E1992" s="15"/>
      <c r="F1992" s="965"/>
      <c r="G1992" s="965">
        <f t="shared" si="155"/>
        <v>-320534.3470833333</v>
      </c>
      <c r="H1992" s="965"/>
      <c r="I1992" s="965"/>
      <c r="J1992" s="15"/>
      <c r="K1992" s="965"/>
      <c r="L1992" s="965"/>
      <c r="M1992" s="965"/>
      <c r="N1992" s="961">
        <f t="shared" si="152"/>
        <v>0</v>
      </c>
      <c r="O1992" s="961">
        <f t="shared" si="153"/>
        <v>0</v>
      </c>
    </row>
    <row r="1993" spans="1:15" outlineLevel="1">
      <c r="A1993" s="1004">
        <v>1986</v>
      </c>
      <c r="B1993" s="397">
        <v>24200851</v>
      </c>
      <c r="C1993" s="109" t="s">
        <v>1478</v>
      </c>
      <c r="D1993" s="969">
        <f>+[5]BS!Q1993</f>
        <v>-79704.276666666658</v>
      </c>
      <c r="E1993" s="15"/>
      <c r="F1993" s="965"/>
      <c r="G1993" s="965">
        <f t="shared" si="155"/>
        <v>-79704.276666666658</v>
      </c>
      <c r="H1993" s="965"/>
      <c r="I1993" s="965"/>
      <c r="J1993" s="15"/>
      <c r="K1993" s="965"/>
      <c r="L1993" s="965"/>
      <c r="M1993" s="965"/>
      <c r="N1993" s="961">
        <f t="shared" ref="N1993:N2056" si="156">SUM(K1993:M1993)</f>
        <v>0</v>
      </c>
      <c r="O1993" s="961">
        <f t="shared" ref="O1993:O2056" si="157">N1993-I1993</f>
        <v>0</v>
      </c>
    </row>
    <row r="1994" spans="1:15" outlineLevel="1">
      <c r="A1994" s="1004">
        <v>1987</v>
      </c>
      <c r="B1994" s="397">
        <v>24200861</v>
      </c>
      <c r="C1994" s="109" t="s">
        <v>1479</v>
      </c>
      <c r="D1994" s="969">
        <f>+[5]BS!Q1994</f>
        <v>0</v>
      </c>
      <c r="E1994" s="15"/>
      <c r="F1994" s="965"/>
      <c r="G1994" s="965">
        <f t="shared" si="155"/>
        <v>0</v>
      </c>
      <c r="H1994" s="965"/>
      <c r="I1994" s="965"/>
      <c r="J1994" s="15"/>
      <c r="K1994" s="965"/>
      <c r="L1994" s="965"/>
      <c r="M1994" s="965"/>
      <c r="N1994" s="961">
        <f t="shared" si="156"/>
        <v>0</v>
      </c>
      <c r="O1994" s="961">
        <f t="shared" si="157"/>
        <v>0</v>
      </c>
    </row>
    <row r="1995" spans="1:15" outlineLevel="1">
      <c r="A1995" s="1004">
        <v>1988</v>
      </c>
      <c r="B1995" s="397">
        <v>24200871</v>
      </c>
      <c r="C1995" s="109" t="s">
        <v>1480</v>
      </c>
      <c r="D1995" s="969">
        <f>+[5]BS!Q1995</f>
        <v>-94690.851250000007</v>
      </c>
      <c r="E1995" s="15"/>
      <c r="F1995" s="965"/>
      <c r="G1995" s="965">
        <f t="shared" si="155"/>
        <v>-94690.851250000007</v>
      </c>
      <c r="H1995" s="965"/>
      <c r="I1995" s="965"/>
      <c r="J1995" s="15"/>
      <c r="K1995" s="965"/>
      <c r="L1995" s="965"/>
      <c r="M1995" s="965"/>
      <c r="N1995" s="961">
        <f t="shared" si="156"/>
        <v>0</v>
      </c>
      <c r="O1995" s="961">
        <f t="shared" si="157"/>
        <v>0</v>
      </c>
    </row>
    <row r="1996" spans="1:15" outlineLevel="1">
      <c r="A1996" s="1004">
        <v>1989</v>
      </c>
      <c r="B1996" s="397">
        <v>24200881</v>
      </c>
      <c r="C1996" s="998" t="s">
        <v>1515</v>
      </c>
      <c r="D1996" s="969">
        <f>+[5]BS!Q1996</f>
        <v>-248538.84208333332</v>
      </c>
      <c r="E1996" s="15"/>
      <c r="F1996" s="965"/>
      <c r="G1996" s="965">
        <f t="shared" si="155"/>
        <v>-248538.84208333332</v>
      </c>
      <c r="H1996" s="965"/>
      <c r="I1996" s="965"/>
      <c r="J1996" s="15"/>
      <c r="K1996" s="965"/>
      <c r="L1996" s="965"/>
      <c r="M1996" s="965"/>
      <c r="N1996" s="961">
        <f t="shared" si="156"/>
        <v>0</v>
      </c>
      <c r="O1996" s="961">
        <f t="shared" si="157"/>
        <v>0</v>
      </c>
    </row>
    <row r="1997" spans="1:15" outlineLevel="1">
      <c r="A1997" s="1004">
        <v>1990</v>
      </c>
      <c r="B1997" s="397">
        <v>24200891</v>
      </c>
      <c r="C1997" s="998" t="s">
        <v>1516</v>
      </c>
      <c r="D1997" s="969">
        <f>+[5]BS!Q1997</f>
        <v>-67388.41833333332</v>
      </c>
      <c r="E1997" s="15"/>
      <c r="F1997" s="965"/>
      <c r="G1997" s="965">
        <f t="shared" si="155"/>
        <v>-67388.41833333332</v>
      </c>
      <c r="H1997" s="965"/>
      <c r="I1997" s="965"/>
      <c r="J1997" s="15"/>
      <c r="K1997" s="965"/>
      <c r="L1997" s="965"/>
      <c r="M1997" s="965"/>
      <c r="N1997" s="961">
        <f t="shared" si="156"/>
        <v>0</v>
      </c>
      <c r="O1997" s="961">
        <f t="shared" si="157"/>
        <v>0</v>
      </c>
    </row>
    <row r="1998" spans="1:15" outlineLevel="1">
      <c r="A1998" s="1004">
        <v>1991</v>
      </c>
      <c r="B1998" s="397">
        <v>24200901</v>
      </c>
      <c r="C1998" s="998" t="s">
        <v>1512</v>
      </c>
      <c r="D1998" s="969">
        <f>+[5]BS!Q1998</f>
        <v>-163594.34708333333</v>
      </c>
      <c r="E1998" s="15"/>
      <c r="F1998" s="965"/>
      <c r="G1998" s="965">
        <f t="shared" si="155"/>
        <v>-163594.34708333333</v>
      </c>
      <c r="H1998" s="965"/>
      <c r="I1998" s="965"/>
      <c r="J1998" s="15"/>
      <c r="K1998" s="965"/>
      <c r="L1998" s="965"/>
      <c r="M1998" s="965"/>
      <c r="N1998" s="961">
        <f t="shared" si="156"/>
        <v>0</v>
      </c>
      <c r="O1998" s="961">
        <f t="shared" si="157"/>
        <v>0</v>
      </c>
    </row>
    <row r="1999" spans="1:15" outlineLevel="1">
      <c r="A1999" s="1004">
        <v>1992</v>
      </c>
      <c r="B1999" s="397">
        <v>24200911</v>
      </c>
      <c r="C1999" s="998" t="s">
        <v>1517</v>
      </c>
      <c r="D1999" s="969">
        <f>+[5]BS!Q1999</f>
        <v>-16907.403333333328</v>
      </c>
      <c r="E1999" s="15"/>
      <c r="F1999" s="965"/>
      <c r="G1999" s="965">
        <f t="shared" si="155"/>
        <v>-16907.403333333328</v>
      </c>
      <c r="H1999" s="965"/>
      <c r="I1999" s="965"/>
      <c r="J1999" s="15"/>
      <c r="K1999" s="965"/>
      <c r="L1999" s="965"/>
      <c r="M1999" s="965"/>
      <c r="N1999" s="961">
        <f t="shared" si="156"/>
        <v>0</v>
      </c>
      <c r="O1999" s="961">
        <f t="shared" si="157"/>
        <v>0</v>
      </c>
    </row>
    <row r="2000" spans="1:15" outlineLevel="1">
      <c r="A2000" s="1004">
        <v>1993</v>
      </c>
      <c r="B2000" s="397">
        <v>24200921</v>
      </c>
      <c r="C2000" s="998" t="s">
        <v>1511</v>
      </c>
      <c r="D2000" s="969">
        <f>+[5]BS!Q2000</f>
        <v>-2232339.6549999998</v>
      </c>
      <c r="E2000" s="15"/>
      <c r="F2000" s="965"/>
      <c r="G2000" s="965">
        <f t="shared" si="155"/>
        <v>-2232339.6549999998</v>
      </c>
      <c r="H2000" s="965"/>
      <c r="I2000" s="965"/>
      <c r="J2000" s="15"/>
      <c r="K2000" s="965"/>
      <c r="L2000" s="965"/>
      <c r="M2000" s="965"/>
      <c r="N2000" s="961">
        <f t="shared" si="156"/>
        <v>0</v>
      </c>
      <c r="O2000" s="961">
        <f t="shared" si="157"/>
        <v>0</v>
      </c>
    </row>
    <row r="2001" spans="1:15" outlineLevel="1">
      <c r="A2001" s="1004">
        <v>1994</v>
      </c>
      <c r="B2001" s="397">
        <v>24200931</v>
      </c>
      <c r="C2001" s="998" t="s">
        <v>1518</v>
      </c>
      <c r="D2001" s="969">
        <f>+[5]BS!Q2001</f>
        <v>-298965.7475</v>
      </c>
      <c r="E2001" s="15"/>
      <c r="F2001" s="965"/>
      <c r="G2001" s="965">
        <f t="shared" si="155"/>
        <v>-298965.7475</v>
      </c>
      <c r="H2001" s="965"/>
      <c r="I2001" s="965"/>
      <c r="J2001" s="15"/>
      <c r="K2001" s="965"/>
      <c r="L2001" s="965"/>
      <c r="M2001" s="965"/>
      <c r="N2001" s="961">
        <f t="shared" si="156"/>
        <v>0</v>
      </c>
      <c r="O2001" s="961">
        <f t="shared" si="157"/>
        <v>0</v>
      </c>
    </row>
    <row r="2002" spans="1:15" outlineLevel="1">
      <c r="A2002" s="1004">
        <v>1995</v>
      </c>
      <c r="B2002" s="397">
        <v>24200941</v>
      </c>
      <c r="C2002" s="998" t="s">
        <v>1519</v>
      </c>
      <c r="D2002" s="969">
        <f>+[5]BS!Q2002</f>
        <v>-67999.033333333326</v>
      </c>
      <c r="E2002" s="15"/>
      <c r="F2002" s="965"/>
      <c r="G2002" s="965">
        <f t="shared" si="155"/>
        <v>-67999.033333333326</v>
      </c>
      <c r="H2002" s="965"/>
      <c r="I2002" s="965"/>
      <c r="J2002" s="15"/>
      <c r="K2002" s="965"/>
      <c r="L2002" s="965"/>
      <c r="M2002" s="965"/>
      <c r="N2002" s="961">
        <f t="shared" si="156"/>
        <v>0</v>
      </c>
      <c r="O2002" s="961">
        <f t="shared" si="157"/>
        <v>0</v>
      </c>
    </row>
    <row r="2003" spans="1:15" outlineLevel="1">
      <c r="A2003" s="1004">
        <v>1996</v>
      </c>
      <c r="B2003" s="397">
        <v>24200951</v>
      </c>
      <c r="C2003" s="998" t="s">
        <v>1520</v>
      </c>
      <c r="D2003" s="969">
        <f>+[5]BS!Q2003</f>
        <v>-203502.56583333333</v>
      </c>
      <c r="E2003" s="15"/>
      <c r="F2003" s="965"/>
      <c r="G2003" s="965">
        <f t="shared" si="155"/>
        <v>-203502.56583333333</v>
      </c>
      <c r="H2003" s="965"/>
      <c r="I2003" s="965"/>
      <c r="J2003" s="15"/>
      <c r="K2003" s="965"/>
      <c r="L2003" s="965"/>
      <c r="M2003" s="965"/>
      <c r="N2003" s="961">
        <f t="shared" si="156"/>
        <v>0</v>
      </c>
      <c r="O2003" s="961">
        <f t="shared" si="157"/>
        <v>0</v>
      </c>
    </row>
    <row r="2004" spans="1:15" outlineLevel="1">
      <c r="A2004" s="1004">
        <v>1997</v>
      </c>
      <c r="B2004" s="397">
        <v>24200961</v>
      </c>
      <c r="C2004" s="998" t="s">
        <v>1514</v>
      </c>
      <c r="D2004" s="969">
        <f>+[5]BS!Q2004</f>
        <v>-1349750.5166666666</v>
      </c>
      <c r="E2004" s="15"/>
      <c r="F2004" s="965"/>
      <c r="G2004" s="965">
        <f t="shared" si="155"/>
        <v>-1349750.5166666666</v>
      </c>
      <c r="H2004" s="965"/>
      <c r="I2004" s="965"/>
      <c r="J2004" s="15"/>
      <c r="K2004" s="965"/>
      <c r="L2004" s="965"/>
      <c r="M2004" s="965"/>
      <c r="N2004" s="961">
        <f t="shared" si="156"/>
        <v>0</v>
      </c>
      <c r="O2004" s="961">
        <f t="shared" si="157"/>
        <v>0</v>
      </c>
    </row>
    <row r="2005" spans="1:15" outlineLevel="1">
      <c r="A2005" s="1004">
        <v>1998</v>
      </c>
      <c r="B2005" s="397">
        <v>24200971</v>
      </c>
      <c r="C2005" s="998" t="s">
        <v>1521</v>
      </c>
      <c r="D2005" s="969">
        <f>+[5]BS!Q2005</f>
        <v>-105785.42041666666</v>
      </c>
      <c r="E2005" s="15"/>
      <c r="F2005" s="965"/>
      <c r="G2005" s="965">
        <f t="shared" si="155"/>
        <v>-105785.42041666666</v>
      </c>
      <c r="H2005" s="965"/>
      <c r="I2005" s="965"/>
      <c r="J2005" s="15"/>
      <c r="K2005" s="965"/>
      <c r="L2005" s="965"/>
      <c r="M2005" s="965"/>
      <c r="N2005" s="961">
        <f t="shared" si="156"/>
        <v>0</v>
      </c>
      <c r="O2005" s="961">
        <f t="shared" si="157"/>
        <v>0</v>
      </c>
    </row>
    <row r="2006" spans="1:15" outlineLevel="1">
      <c r="A2006" s="1004">
        <v>1999</v>
      </c>
      <c r="B2006" s="397">
        <v>24200981</v>
      </c>
      <c r="C2006" s="998" t="s">
        <v>1082</v>
      </c>
      <c r="D2006" s="969">
        <f>+[5]BS!Q2006</f>
        <v>0</v>
      </c>
      <c r="E2006" s="15"/>
      <c r="F2006" s="965"/>
      <c r="G2006" s="965">
        <f t="shared" si="155"/>
        <v>0</v>
      </c>
      <c r="H2006" s="965"/>
      <c r="I2006" s="965"/>
      <c r="J2006" s="15"/>
      <c r="K2006" s="965"/>
      <c r="L2006" s="965"/>
      <c r="M2006" s="965"/>
      <c r="N2006" s="961">
        <f t="shared" si="156"/>
        <v>0</v>
      </c>
      <c r="O2006" s="961">
        <f t="shared" si="157"/>
        <v>0</v>
      </c>
    </row>
    <row r="2007" spans="1:15" outlineLevel="1">
      <c r="A2007" s="1004">
        <v>2000</v>
      </c>
      <c r="B2007" s="397">
        <v>24200991</v>
      </c>
      <c r="C2007" s="998" t="s">
        <v>1083</v>
      </c>
      <c r="D2007" s="969">
        <f>+[5]BS!Q2007</f>
        <v>-1267.8841666666669</v>
      </c>
      <c r="E2007" s="15"/>
      <c r="F2007" s="965"/>
      <c r="G2007" s="965">
        <f t="shared" si="155"/>
        <v>-1267.8841666666669</v>
      </c>
      <c r="H2007" s="965"/>
      <c r="I2007" s="965"/>
      <c r="J2007" s="15"/>
      <c r="K2007" s="965"/>
      <c r="L2007" s="965"/>
      <c r="M2007" s="965"/>
      <c r="N2007" s="961">
        <f t="shared" si="156"/>
        <v>0</v>
      </c>
      <c r="O2007" s="961">
        <f t="shared" si="157"/>
        <v>0</v>
      </c>
    </row>
    <row r="2008" spans="1:15" outlineLevel="1">
      <c r="A2008" s="1004">
        <v>2001</v>
      </c>
      <c r="B2008" s="397">
        <v>24201011</v>
      </c>
      <c r="C2008" s="998" t="s">
        <v>1084</v>
      </c>
      <c r="D2008" s="969">
        <f>+[5]BS!Q2008</f>
        <v>0</v>
      </c>
      <c r="E2008" s="15"/>
      <c r="F2008" s="965"/>
      <c r="G2008" s="965">
        <f t="shared" si="155"/>
        <v>0</v>
      </c>
      <c r="H2008" s="965"/>
      <c r="I2008" s="965"/>
      <c r="J2008" s="15"/>
      <c r="K2008" s="965"/>
      <c r="L2008" s="965"/>
      <c r="M2008" s="965"/>
      <c r="N2008" s="961">
        <f t="shared" si="156"/>
        <v>0</v>
      </c>
      <c r="O2008" s="961">
        <f t="shared" si="157"/>
        <v>0</v>
      </c>
    </row>
    <row r="2009" spans="1:15" outlineLevel="1">
      <c r="A2009" s="1004">
        <v>2002</v>
      </c>
      <c r="B2009" s="397">
        <v>24201021</v>
      </c>
      <c r="C2009" s="998" t="s">
        <v>2134</v>
      </c>
      <c r="D2009" s="969">
        <f>+[5]BS!Q2009</f>
        <v>0</v>
      </c>
      <c r="E2009" s="15"/>
      <c r="F2009" s="965"/>
      <c r="G2009" s="965">
        <f t="shared" si="155"/>
        <v>0</v>
      </c>
      <c r="H2009" s="965"/>
      <c r="I2009" s="965"/>
      <c r="J2009" s="15"/>
      <c r="K2009" s="965"/>
      <c r="L2009" s="965"/>
      <c r="M2009" s="965"/>
      <c r="N2009" s="961">
        <f t="shared" si="156"/>
        <v>0</v>
      </c>
      <c r="O2009" s="961">
        <f t="shared" si="157"/>
        <v>0</v>
      </c>
    </row>
    <row r="2010" spans="1:15" outlineLevel="1">
      <c r="A2010" s="1004">
        <v>2003</v>
      </c>
      <c r="B2010" s="397">
        <v>24201031</v>
      </c>
      <c r="C2010" s="998" t="s">
        <v>2580</v>
      </c>
      <c r="D2010" s="969">
        <f>+[5]BS!Q2010</f>
        <v>-96586.308750000011</v>
      </c>
      <c r="E2010" s="15"/>
      <c r="F2010" s="965"/>
      <c r="G2010" s="965">
        <f t="shared" si="155"/>
        <v>-96586.308750000011</v>
      </c>
      <c r="H2010" s="965"/>
      <c r="I2010" s="965"/>
      <c r="J2010" s="15"/>
      <c r="K2010" s="965"/>
      <c r="L2010" s="965"/>
      <c r="M2010" s="965"/>
      <c r="N2010" s="961">
        <f t="shared" si="156"/>
        <v>0</v>
      </c>
      <c r="O2010" s="961">
        <f t="shared" si="157"/>
        <v>0</v>
      </c>
    </row>
    <row r="2011" spans="1:15" outlineLevel="1">
      <c r="A2011" s="1004">
        <v>2004</v>
      </c>
      <c r="B2011" s="397">
        <v>24201041</v>
      </c>
      <c r="C2011" s="998" t="s">
        <v>2582</v>
      </c>
      <c r="D2011" s="969">
        <f>+[5]BS!Q2011</f>
        <v>-22605.677916666667</v>
      </c>
      <c r="E2011" s="15"/>
      <c r="F2011" s="965"/>
      <c r="G2011" s="965">
        <f t="shared" si="155"/>
        <v>-22605.677916666667</v>
      </c>
      <c r="H2011" s="965"/>
      <c r="I2011" s="965"/>
      <c r="J2011" s="15"/>
      <c r="K2011" s="965"/>
      <c r="L2011" s="965"/>
      <c r="M2011" s="965"/>
      <c r="N2011" s="961">
        <f t="shared" si="156"/>
        <v>0</v>
      </c>
      <c r="O2011" s="961">
        <f t="shared" si="157"/>
        <v>0</v>
      </c>
    </row>
    <row r="2012" spans="1:15" outlineLevel="1">
      <c r="A2012" s="1004">
        <v>2005</v>
      </c>
      <c r="B2012" s="397">
        <v>24201101</v>
      </c>
      <c r="C2012" s="998" t="s">
        <v>2417</v>
      </c>
      <c r="D2012" s="969">
        <f>+[5]BS!Q2012</f>
        <v>0</v>
      </c>
      <c r="E2012" s="15"/>
      <c r="F2012" s="965"/>
      <c r="G2012" s="965"/>
      <c r="H2012" s="965"/>
      <c r="I2012" s="965"/>
      <c r="J2012" s="15"/>
      <c r="K2012" s="965"/>
      <c r="L2012" s="965"/>
      <c r="M2012" s="965"/>
      <c r="N2012" s="961">
        <f t="shared" si="156"/>
        <v>0</v>
      </c>
      <c r="O2012" s="961">
        <f t="shared" si="157"/>
        <v>0</v>
      </c>
    </row>
    <row r="2013" spans="1:15" outlineLevel="1">
      <c r="A2013" s="1004">
        <v>2006</v>
      </c>
      <c r="B2013" s="397">
        <v>24300003</v>
      </c>
      <c r="C2013" s="109" t="s">
        <v>2018</v>
      </c>
      <c r="D2013" s="969">
        <f>+[5]BS!Q2013</f>
        <v>0</v>
      </c>
      <c r="E2013" s="15"/>
      <c r="F2013" s="965"/>
      <c r="G2013" s="965"/>
      <c r="H2013" s="965"/>
      <c r="I2013" s="965"/>
      <c r="J2013" s="15"/>
      <c r="K2013" s="965"/>
      <c r="L2013" s="965"/>
      <c r="M2013" s="965"/>
      <c r="N2013" s="961">
        <f t="shared" si="156"/>
        <v>0</v>
      </c>
      <c r="O2013" s="961">
        <f t="shared" si="157"/>
        <v>0</v>
      </c>
    </row>
    <row r="2014" spans="1:15" s="13" customFormat="1" outlineLevel="1">
      <c r="A2014" s="400">
        <v>2007</v>
      </c>
      <c r="B2014" s="397">
        <v>24300011</v>
      </c>
      <c r="C2014" s="72" t="s">
        <v>621</v>
      </c>
      <c r="D2014" s="969">
        <f>+[5]BS!Q2014</f>
        <v>0</v>
      </c>
      <c r="E2014" s="109"/>
      <c r="F2014" s="486"/>
      <c r="G2014" s="486"/>
      <c r="H2014" s="486"/>
      <c r="I2014" s="486"/>
      <c r="J2014" s="109"/>
      <c r="K2014" s="486"/>
      <c r="L2014" s="486"/>
      <c r="M2014" s="486"/>
      <c r="N2014" s="1153">
        <f t="shared" si="156"/>
        <v>0</v>
      </c>
      <c r="O2014" s="1153">
        <f t="shared" si="157"/>
        <v>0</v>
      </c>
    </row>
    <row r="2015" spans="1:15" s="13" customFormat="1" outlineLevel="1">
      <c r="A2015" s="400">
        <v>2008</v>
      </c>
      <c r="B2015" s="582">
        <v>24300013</v>
      </c>
      <c r="C2015" s="72" t="s">
        <v>2292</v>
      </c>
      <c r="D2015" s="969">
        <f>+[5]BS!Q2015</f>
        <v>-189115.43416666667</v>
      </c>
      <c r="E2015" s="109"/>
      <c r="F2015" s="486"/>
      <c r="G2015" s="486"/>
      <c r="H2015" s="486"/>
      <c r="I2015" s="486">
        <f t="shared" ref="I2015:I2020" si="158">+D2015</f>
        <v>-189115.43416666667</v>
      </c>
      <c r="J2015" s="109"/>
      <c r="K2015" s="486"/>
      <c r="L2015" s="486"/>
      <c r="M2015" s="486">
        <f>I2015</f>
        <v>-189115.43416666667</v>
      </c>
      <c r="N2015" s="1153">
        <f t="shared" si="156"/>
        <v>-189115.43416666667</v>
      </c>
      <c r="O2015" s="1153">
        <f t="shared" si="157"/>
        <v>0</v>
      </c>
    </row>
    <row r="2016" spans="1:15" s="13" customFormat="1" outlineLevel="1">
      <c r="A2016" s="400">
        <v>2009</v>
      </c>
      <c r="B2016" s="397">
        <v>24300021</v>
      </c>
      <c r="C2016" s="109" t="s">
        <v>1392</v>
      </c>
      <c r="D2016" s="969">
        <f>+[5]BS!Q2016</f>
        <v>0</v>
      </c>
      <c r="E2016" s="109"/>
      <c r="F2016" s="486"/>
      <c r="G2016" s="486"/>
      <c r="H2016" s="486"/>
      <c r="I2016" s="486">
        <f t="shared" si="158"/>
        <v>0</v>
      </c>
      <c r="J2016" s="109"/>
      <c r="K2016" s="486"/>
      <c r="L2016" s="486"/>
      <c r="M2016" s="486">
        <f t="shared" ref="M2016:M2020" si="159">I2016</f>
        <v>0</v>
      </c>
      <c r="N2016" s="1153">
        <f t="shared" si="156"/>
        <v>0</v>
      </c>
      <c r="O2016" s="1153">
        <f t="shared" si="157"/>
        <v>0</v>
      </c>
    </row>
    <row r="2017" spans="1:15" s="13" customFormat="1" outlineLevel="1">
      <c r="A2017" s="400">
        <v>2010</v>
      </c>
      <c r="B2017" s="397">
        <v>24400001</v>
      </c>
      <c r="C2017" s="109" t="s">
        <v>2600</v>
      </c>
      <c r="D2017" s="969">
        <f>+[5]BS!Q2017</f>
        <v>-70870554.985000014</v>
      </c>
      <c r="E2017" s="109"/>
      <c r="F2017" s="486"/>
      <c r="G2017" s="486"/>
      <c r="H2017" s="486"/>
      <c r="I2017" s="486">
        <f t="shared" si="158"/>
        <v>-70870554.985000014</v>
      </c>
      <c r="J2017" s="109"/>
      <c r="K2017" s="486"/>
      <c r="L2017" s="486"/>
      <c r="M2017" s="486">
        <f t="shared" si="159"/>
        <v>-70870554.985000014</v>
      </c>
      <c r="N2017" s="1153">
        <f t="shared" si="156"/>
        <v>-70870554.985000014</v>
      </c>
      <c r="O2017" s="1153">
        <f t="shared" si="157"/>
        <v>0</v>
      </c>
    </row>
    <row r="2018" spans="1:15" s="13" customFormat="1" outlineLevel="1">
      <c r="A2018" s="400">
        <v>2011</v>
      </c>
      <c r="B2018" s="397">
        <v>24400002</v>
      </c>
      <c r="C2018" s="109" t="s">
        <v>2593</v>
      </c>
      <c r="D2018" s="969">
        <f>+[5]BS!Q2018</f>
        <v>-39723704.031666659</v>
      </c>
      <c r="E2018" s="109"/>
      <c r="F2018" s="486"/>
      <c r="G2018" s="486"/>
      <c r="H2018" s="486"/>
      <c r="I2018" s="486">
        <f t="shared" si="158"/>
        <v>-39723704.031666659</v>
      </c>
      <c r="J2018" s="109"/>
      <c r="K2018" s="486"/>
      <c r="L2018" s="486"/>
      <c r="M2018" s="486">
        <f t="shared" si="159"/>
        <v>-39723704.031666659</v>
      </c>
      <c r="N2018" s="1153">
        <f t="shared" si="156"/>
        <v>-39723704.031666659</v>
      </c>
      <c r="O2018" s="1153">
        <f t="shared" si="157"/>
        <v>0</v>
      </c>
    </row>
    <row r="2019" spans="1:15" s="13" customFormat="1" outlineLevel="1">
      <c r="A2019" s="400">
        <v>2012</v>
      </c>
      <c r="B2019" s="397">
        <v>24400011</v>
      </c>
      <c r="C2019" s="109" t="s">
        <v>2601</v>
      </c>
      <c r="D2019" s="969">
        <f>+[5]BS!Q2019</f>
        <v>-21977843.60458333</v>
      </c>
      <c r="E2019" s="109"/>
      <c r="F2019" s="486"/>
      <c r="G2019" s="486"/>
      <c r="H2019" s="486"/>
      <c r="I2019" s="486">
        <f t="shared" si="158"/>
        <v>-21977843.60458333</v>
      </c>
      <c r="J2019" s="109"/>
      <c r="K2019" s="486"/>
      <c r="L2019" s="486"/>
      <c r="M2019" s="486">
        <f t="shared" si="159"/>
        <v>-21977843.60458333</v>
      </c>
      <c r="N2019" s="1153">
        <f t="shared" si="156"/>
        <v>-21977843.60458333</v>
      </c>
      <c r="O2019" s="1153">
        <f t="shared" si="157"/>
        <v>0</v>
      </c>
    </row>
    <row r="2020" spans="1:15" s="13" customFormat="1" outlineLevel="1">
      <c r="A2020" s="400">
        <v>2013</v>
      </c>
      <c r="B2020" s="397">
        <v>24400012</v>
      </c>
      <c r="C2020" s="109" t="s">
        <v>2595</v>
      </c>
      <c r="D2020" s="969">
        <f>+[5]BS!Q2020</f>
        <v>-12389404.5</v>
      </c>
      <c r="E2020" s="109"/>
      <c r="F2020" s="486"/>
      <c r="G2020" s="486"/>
      <c r="H2020" s="486"/>
      <c r="I2020" s="486">
        <f t="shared" si="158"/>
        <v>-12389404.5</v>
      </c>
      <c r="J2020" s="109"/>
      <c r="K2020" s="486"/>
      <c r="L2020" s="486"/>
      <c r="M2020" s="486">
        <f t="shared" si="159"/>
        <v>-12389404.5</v>
      </c>
      <c r="N2020" s="1153">
        <f t="shared" si="156"/>
        <v>-12389404.5</v>
      </c>
      <c r="O2020" s="1153">
        <f t="shared" si="157"/>
        <v>0</v>
      </c>
    </row>
    <row r="2021" spans="1:15" outlineLevel="1">
      <c r="A2021" s="1004">
        <v>2014</v>
      </c>
      <c r="B2021" s="397">
        <v>24400021</v>
      </c>
      <c r="C2021" s="109" t="s">
        <v>866</v>
      </c>
      <c r="D2021" s="969">
        <f>+[5]BS!Q2021</f>
        <v>0</v>
      </c>
      <c r="E2021" s="15"/>
      <c r="F2021" s="965"/>
      <c r="G2021" s="965"/>
      <c r="H2021" s="965"/>
      <c r="I2021" s="965"/>
      <c r="J2021" s="15"/>
      <c r="K2021" s="965"/>
      <c r="L2021" s="965"/>
      <c r="M2021" s="965"/>
      <c r="N2021" s="961">
        <f t="shared" si="156"/>
        <v>0</v>
      </c>
      <c r="O2021" s="961">
        <f t="shared" si="157"/>
        <v>0</v>
      </c>
    </row>
    <row r="2022" spans="1:15" outlineLevel="1">
      <c r="A2022" s="1004">
        <v>2015</v>
      </c>
      <c r="B2022" s="397">
        <v>24400022</v>
      </c>
      <c r="C2022" s="109" t="s">
        <v>1225</v>
      </c>
      <c r="D2022" s="969">
        <f>+[5]BS!Q2022</f>
        <v>0</v>
      </c>
      <c r="E2022" s="15"/>
      <c r="F2022" s="965"/>
      <c r="G2022" s="965"/>
      <c r="H2022" s="965"/>
      <c r="I2022" s="965"/>
      <c r="J2022" s="15"/>
      <c r="K2022" s="965"/>
      <c r="L2022" s="965"/>
      <c r="M2022" s="965"/>
      <c r="N2022" s="961">
        <f t="shared" si="156"/>
        <v>0</v>
      </c>
      <c r="O2022" s="961">
        <f t="shared" si="157"/>
        <v>0</v>
      </c>
    </row>
    <row r="2023" spans="1:15" outlineLevel="1">
      <c r="A2023" s="1004">
        <v>2016</v>
      </c>
      <c r="B2023" s="397">
        <v>24400031</v>
      </c>
      <c r="C2023" s="109" t="s">
        <v>867</v>
      </c>
      <c r="D2023" s="969">
        <f>+[5]BS!Q2023</f>
        <v>0</v>
      </c>
      <c r="E2023" s="15"/>
      <c r="F2023" s="965"/>
      <c r="G2023" s="965"/>
      <c r="H2023" s="965"/>
      <c r="I2023" s="965"/>
      <c r="J2023" s="15"/>
      <c r="K2023" s="965"/>
      <c r="L2023" s="965"/>
      <c r="M2023" s="965"/>
      <c r="N2023" s="961">
        <f t="shared" si="156"/>
        <v>0</v>
      </c>
      <c r="O2023" s="961">
        <f t="shared" si="157"/>
        <v>0</v>
      </c>
    </row>
    <row r="2024" spans="1:15" outlineLevel="1">
      <c r="A2024" s="1004">
        <v>2017</v>
      </c>
      <c r="B2024" s="397">
        <v>24400032</v>
      </c>
      <c r="C2024" s="109" t="s">
        <v>1226</v>
      </c>
      <c r="D2024" s="969">
        <f>+[5]BS!Q2024</f>
        <v>0</v>
      </c>
      <c r="E2024" s="15"/>
      <c r="F2024" s="965"/>
      <c r="G2024" s="965"/>
      <c r="H2024" s="965"/>
      <c r="I2024" s="965"/>
      <c r="J2024" s="15"/>
      <c r="K2024" s="965"/>
      <c r="L2024" s="965"/>
      <c r="M2024" s="965"/>
      <c r="N2024" s="961">
        <f t="shared" si="156"/>
        <v>0</v>
      </c>
      <c r="O2024" s="961">
        <f t="shared" si="157"/>
        <v>0</v>
      </c>
    </row>
    <row r="2025" spans="1:15" outlineLevel="1">
      <c r="A2025" s="1004">
        <v>2018</v>
      </c>
      <c r="B2025" s="566">
        <v>24400041</v>
      </c>
      <c r="C2025" s="109" t="s">
        <v>1223</v>
      </c>
      <c r="D2025" s="969">
        <f>+[5]BS!Q2025</f>
        <v>0</v>
      </c>
      <c r="E2025" s="15"/>
      <c r="F2025" s="965"/>
      <c r="G2025" s="965"/>
      <c r="H2025" s="965"/>
      <c r="I2025" s="965"/>
      <c r="J2025" s="15"/>
      <c r="K2025" s="965"/>
      <c r="L2025" s="965"/>
      <c r="M2025" s="965"/>
      <c r="N2025" s="961">
        <f t="shared" si="156"/>
        <v>0</v>
      </c>
      <c r="O2025" s="961">
        <f t="shared" si="157"/>
        <v>0</v>
      </c>
    </row>
    <row r="2026" spans="1:15" outlineLevel="1">
      <c r="A2026" s="1004">
        <v>2019</v>
      </c>
      <c r="B2026" s="566">
        <v>24400051</v>
      </c>
      <c r="C2026" s="109" t="s">
        <v>1224</v>
      </c>
      <c r="D2026" s="969">
        <f>+[5]BS!Q2026</f>
        <v>0</v>
      </c>
      <c r="E2026" s="15"/>
      <c r="F2026" s="965"/>
      <c r="G2026" s="965"/>
      <c r="H2026" s="965"/>
      <c r="I2026" s="965"/>
      <c r="J2026" s="15"/>
      <c r="K2026" s="965"/>
      <c r="L2026" s="965"/>
      <c r="M2026" s="965"/>
      <c r="N2026" s="961">
        <f t="shared" si="156"/>
        <v>0</v>
      </c>
      <c r="O2026" s="961">
        <f t="shared" si="157"/>
        <v>0</v>
      </c>
    </row>
    <row r="2027" spans="1:15" outlineLevel="1">
      <c r="A2027" s="1004">
        <v>2020</v>
      </c>
      <c r="B2027" s="321">
        <v>24400061</v>
      </c>
      <c r="C2027" s="109" t="s">
        <v>1458</v>
      </c>
      <c r="D2027" s="969">
        <f>+[5]BS!Q2027</f>
        <v>0</v>
      </c>
      <c r="E2027" s="15"/>
      <c r="F2027" s="965"/>
      <c r="G2027" s="965"/>
      <c r="H2027" s="965"/>
      <c r="I2027" s="965"/>
      <c r="J2027" s="15"/>
      <c r="K2027" s="965"/>
      <c r="L2027" s="965"/>
      <c r="M2027" s="965"/>
      <c r="N2027" s="961">
        <f t="shared" si="156"/>
        <v>0</v>
      </c>
      <c r="O2027" s="961">
        <f t="shared" si="157"/>
        <v>0</v>
      </c>
    </row>
    <row r="2028" spans="1:15" outlineLevel="1">
      <c r="A2028" s="1004">
        <v>2021</v>
      </c>
      <c r="B2028" s="321">
        <v>24400071</v>
      </c>
      <c r="C2028" s="109" t="s">
        <v>1459</v>
      </c>
      <c r="D2028" s="969">
        <f>+[5]BS!Q2028</f>
        <v>0</v>
      </c>
      <c r="E2028" s="15"/>
      <c r="F2028" s="965"/>
      <c r="G2028" s="965"/>
      <c r="H2028" s="965"/>
      <c r="I2028" s="965"/>
      <c r="J2028" s="15"/>
      <c r="K2028" s="965"/>
      <c r="L2028" s="965"/>
      <c r="M2028" s="965"/>
      <c r="N2028" s="961">
        <f t="shared" si="156"/>
        <v>0</v>
      </c>
      <c r="O2028" s="961">
        <f t="shared" si="157"/>
        <v>0</v>
      </c>
    </row>
    <row r="2029" spans="1:15" outlineLevel="1">
      <c r="A2029" s="1004">
        <v>2022</v>
      </c>
      <c r="B2029" s="566">
        <v>24500001</v>
      </c>
      <c r="C2029" s="567" t="s">
        <v>2424</v>
      </c>
      <c r="D2029" s="969">
        <f>+[5]BS!Q2029</f>
        <v>0</v>
      </c>
      <c r="E2029" s="15"/>
      <c r="F2029" s="965"/>
      <c r="G2029" s="965"/>
      <c r="H2029" s="965"/>
      <c r="I2029" s="965"/>
      <c r="J2029" s="15"/>
      <c r="K2029" s="965"/>
      <c r="L2029" s="965"/>
      <c r="M2029" s="965"/>
      <c r="N2029" s="961">
        <f t="shared" si="156"/>
        <v>0</v>
      </c>
      <c r="O2029" s="961">
        <f t="shared" si="157"/>
        <v>0</v>
      </c>
    </row>
    <row r="2030" spans="1:15" outlineLevel="1">
      <c r="A2030" s="1004">
        <v>2023</v>
      </c>
      <c r="B2030" s="397">
        <v>24500002</v>
      </c>
      <c r="C2030" s="109" t="s">
        <v>540</v>
      </c>
      <c r="D2030" s="969">
        <f>+[5]BS!Q2030</f>
        <v>0</v>
      </c>
      <c r="E2030" s="15"/>
      <c r="F2030" s="965"/>
      <c r="G2030" s="965"/>
      <c r="H2030" s="965"/>
      <c r="I2030" s="965"/>
      <c r="J2030" s="15"/>
      <c r="K2030" s="965"/>
      <c r="L2030" s="965"/>
      <c r="M2030" s="965"/>
      <c r="N2030" s="961">
        <f t="shared" si="156"/>
        <v>0</v>
      </c>
      <c r="O2030" s="961">
        <f t="shared" si="157"/>
        <v>0</v>
      </c>
    </row>
    <row r="2031" spans="1:15" outlineLevel="1">
      <c r="A2031" s="1004">
        <v>2024</v>
      </c>
      <c r="B2031" s="397">
        <v>24500003</v>
      </c>
      <c r="C2031" s="109" t="s">
        <v>1765</v>
      </c>
      <c r="D2031" s="969">
        <f>+[5]BS!Q2031</f>
        <v>0</v>
      </c>
      <c r="E2031" s="15"/>
      <c r="F2031" s="965"/>
      <c r="G2031" s="965"/>
      <c r="H2031" s="965"/>
      <c r="I2031" s="965"/>
      <c r="J2031" s="15"/>
      <c r="K2031" s="965"/>
      <c r="L2031" s="965"/>
      <c r="M2031" s="965"/>
      <c r="N2031" s="961">
        <f t="shared" si="156"/>
        <v>0</v>
      </c>
      <c r="O2031" s="961">
        <f t="shared" si="157"/>
        <v>0</v>
      </c>
    </row>
    <row r="2032" spans="1:15" outlineLevel="1">
      <c r="A2032" s="1004">
        <v>2025</v>
      </c>
      <c r="B2032" s="397">
        <v>24500011</v>
      </c>
      <c r="C2032" s="567" t="s">
        <v>2426</v>
      </c>
      <c r="D2032" s="969">
        <f>+[5]BS!Q2032</f>
        <v>0</v>
      </c>
      <c r="E2032" s="15"/>
      <c r="F2032" s="965"/>
      <c r="G2032" s="965"/>
      <c r="H2032" s="965"/>
      <c r="I2032" s="965"/>
      <c r="J2032" s="15"/>
      <c r="K2032" s="965"/>
      <c r="L2032" s="965"/>
      <c r="M2032" s="965"/>
      <c r="N2032" s="961">
        <f t="shared" si="156"/>
        <v>0</v>
      </c>
      <c r="O2032" s="961">
        <f t="shared" si="157"/>
        <v>0</v>
      </c>
    </row>
    <row r="2033" spans="1:15" outlineLevel="1">
      <c r="A2033" s="1004">
        <v>2026</v>
      </c>
      <c r="B2033" s="397">
        <v>24500012</v>
      </c>
      <c r="C2033" s="109" t="s">
        <v>1950</v>
      </c>
      <c r="D2033" s="969">
        <f>+[5]BS!Q2033</f>
        <v>0</v>
      </c>
      <c r="E2033" s="15"/>
      <c r="F2033" s="965"/>
      <c r="G2033" s="965"/>
      <c r="H2033" s="965"/>
      <c r="I2033" s="965"/>
      <c r="J2033" s="15"/>
      <c r="K2033" s="965"/>
      <c r="L2033" s="965"/>
      <c r="M2033" s="965"/>
      <c r="N2033" s="961">
        <f t="shared" si="156"/>
        <v>0</v>
      </c>
      <c r="O2033" s="961">
        <f t="shared" si="157"/>
        <v>0</v>
      </c>
    </row>
    <row r="2034" spans="1:15" outlineLevel="1">
      <c r="A2034" s="1004">
        <v>2027</v>
      </c>
      <c r="B2034" s="280">
        <v>24500021</v>
      </c>
      <c r="C2034" s="280" t="s">
        <v>1109</v>
      </c>
      <c r="D2034" s="969">
        <f>+[5]BS!Q2034</f>
        <v>0</v>
      </c>
      <c r="E2034" s="15"/>
      <c r="F2034" s="965"/>
      <c r="G2034" s="965"/>
      <c r="H2034" s="965"/>
      <c r="I2034" s="965"/>
      <c r="J2034" s="15"/>
      <c r="K2034" s="965"/>
      <c r="L2034" s="965"/>
      <c r="M2034" s="965"/>
      <c r="N2034" s="961">
        <f t="shared" si="156"/>
        <v>0</v>
      </c>
      <c r="O2034" s="961">
        <f t="shared" si="157"/>
        <v>0</v>
      </c>
    </row>
    <row r="2035" spans="1:15" outlineLevel="1">
      <c r="A2035" s="1004">
        <v>2028</v>
      </c>
      <c r="B2035" s="566">
        <v>24500022</v>
      </c>
      <c r="C2035" s="109" t="s">
        <v>1225</v>
      </c>
      <c r="D2035" s="969">
        <f>+[5]BS!Q2035</f>
        <v>0</v>
      </c>
      <c r="E2035" s="15"/>
      <c r="F2035" s="965"/>
      <c r="G2035" s="965"/>
      <c r="H2035" s="965"/>
      <c r="I2035" s="965"/>
      <c r="J2035" s="15"/>
      <c r="K2035" s="965"/>
      <c r="L2035" s="965"/>
      <c r="M2035" s="965"/>
      <c r="N2035" s="961">
        <f t="shared" si="156"/>
        <v>0</v>
      </c>
      <c r="O2035" s="961">
        <f t="shared" si="157"/>
        <v>0</v>
      </c>
    </row>
    <row r="2036" spans="1:15" outlineLevel="1">
      <c r="A2036" s="1004">
        <v>2029</v>
      </c>
      <c r="B2036" s="397">
        <v>24500023</v>
      </c>
      <c r="C2036" s="109" t="s">
        <v>1309</v>
      </c>
      <c r="D2036" s="969">
        <f>+[5]BS!Q2036</f>
        <v>0</v>
      </c>
      <c r="E2036" s="15"/>
      <c r="F2036" s="965"/>
      <c r="G2036" s="965"/>
      <c r="H2036" s="965"/>
      <c r="I2036" s="965"/>
      <c r="J2036" s="15"/>
      <c r="K2036" s="965"/>
      <c r="L2036" s="965"/>
      <c r="M2036" s="965"/>
      <c r="N2036" s="961">
        <f t="shared" si="156"/>
        <v>0</v>
      </c>
      <c r="O2036" s="961">
        <f t="shared" si="157"/>
        <v>0</v>
      </c>
    </row>
    <row r="2037" spans="1:15" outlineLevel="1">
      <c r="A2037" s="1004">
        <v>2030</v>
      </c>
      <c r="B2037" s="397">
        <v>24500031</v>
      </c>
      <c r="C2037" s="109" t="s">
        <v>921</v>
      </c>
      <c r="D2037" s="969">
        <f>+[5]BS!Q2037</f>
        <v>0</v>
      </c>
      <c r="E2037" s="15"/>
      <c r="F2037" s="965"/>
      <c r="G2037" s="965"/>
      <c r="H2037" s="965"/>
      <c r="I2037" s="965"/>
      <c r="J2037" s="15"/>
      <c r="K2037" s="965"/>
      <c r="L2037" s="965"/>
      <c r="M2037" s="965"/>
      <c r="N2037" s="961">
        <f t="shared" si="156"/>
        <v>0</v>
      </c>
      <c r="O2037" s="961">
        <f t="shared" si="157"/>
        <v>0</v>
      </c>
    </row>
    <row r="2038" spans="1:15" outlineLevel="1">
      <c r="A2038" s="1004">
        <v>2031</v>
      </c>
      <c r="B2038" s="566">
        <v>24500032</v>
      </c>
      <c r="C2038" s="109" t="s">
        <v>1226</v>
      </c>
      <c r="D2038" s="969">
        <f>+[5]BS!Q2038</f>
        <v>0</v>
      </c>
      <c r="E2038" s="15"/>
      <c r="F2038" s="965"/>
      <c r="G2038" s="965"/>
      <c r="H2038" s="965"/>
      <c r="I2038" s="965"/>
      <c r="J2038" s="15"/>
      <c r="K2038" s="965"/>
      <c r="L2038" s="965"/>
      <c r="M2038" s="965"/>
      <c r="N2038" s="961">
        <f t="shared" si="156"/>
        <v>0</v>
      </c>
      <c r="O2038" s="961">
        <f t="shared" si="157"/>
        <v>0</v>
      </c>
    </row>
    <row r="2039" spans="1:15" outlineLevel="1">
      <c r="A2039" s="1004">
        <v>2032</v>
      </c>
      <c r="B2039" s="566">
        <v>24500051</v>
      </c>
      <c r="C2039" s="109" t="s">
        <v>1223</v>
      </c>
      <c r="D2039" s="969">
        <f>+[5]BS!Q2039</f>
        <v>0</v>
      </c>
      <c r="E2039" s="15"/>
      <c r="F2039" s="965"/>
      <c r="G2039" s="965"/>
      <c r="H2039" s="965"/>
      <c r="I2039" s="965"/>
      <c r="J2039" s="15"/>
      <c r="K2039" s="965"/>
      <c r="L2039" s="965"/>
      <c r="M2039" s="965"/>
      <c r="N2039" s="961">
        <f t="shared" si="156"/>
        <v>0</v>
      </c>
      <c r="O2039" s="961">
        <f t="shared" si="157"/>
        <v>0</v>
      </c>
    </row>
    <row r="2040" spans="1:15" outlineLevel="1">
      <c r="A2040" s="1004">
        <v>2033</v>
      </c>
      <c r="B2040" s="566">
        <v>24500061</v>
      </c>
      <c r="C2040" s="109" t="s">
        <v>1224</v>
      </c>
      <c r="D2040" s="969">
        <f>+[5]BS!Q2040</f>
        <v>0</v>
      </c>
      <c r="E2040" s="15"/>
      <c r="F2040" s="965"/>
      <c r="G2040" s="965"/>
      <c r="H2040" s="965"/>
      <c r="I2040" s="965"/>
      <c r="J2040" s="15"/>
      <c r="K2040" s="965"/>
      <c r="L2040" s="965"/>
      <c r="M2040" s="965"/>
      <c r="N2040" s="961">
        <f t="shared" si="156"/>
        <v>0</v>
      </c>
      <c r="O2040" s="961">
        <f t="shared" si="157"/>
        <v>0</v>
      </c>
    </row>
    <row r="2041" spans="1:15" outlineLevel="1">
      <c r="A2041" s="1004">
        <v>2034</v>
      </c>
      <c r="B2041" s="566">
        <v>24500111</v>
      </c>
      <c r="C2041" s="109" t="s">
        <v>2424</v>
      </c>
      <c r="D2041" s="969">
        <f>+[5]BS!Q2041</f>
        <v>0</v>
      </c>
      <c r="E2041" s="15"/>
      <c r="F2041" s="965"/>
      <c r="G2041" s="965"/>
      <c r="H2041" s="965"/>
      <c r="I2041" s="965"/>
      <c r="J2041" s="15"/>
      <c r="K2041" s="965"/>
      <c r="L2041" s="965"/>
      <c r="M2041" s="965"/>
      <c r="N2041" s="961">
        <f t="shared" si="156"/>
        <v>0</v>
      </c>
      <c r="O2041" s="961">
        <f t="shared" si="157"/>
        <v>0</v>
      </c>
    </row>
    <row r="2042" spans="1:15" outlineLevel="1">
      <c r="A2042" s="1004">
        <v>2035</v>
      </c>
      <c r="B2042" s="566">
        <v>24500121</v>
      </c>
      <c r="C2042" s="109" t="s">
        <v>2426</v>
      </c>
      <c r="D2042" s="969">
        <f>+[5]BS!Q2042</f>
        <v>0</v>
      </c>
      <c r="E2042" s="15"/>
      <c r="F2042" s="965"/>
      <c r="G2042" s="965"/>
      <c r="H2042" s="965"/>
      <c r="I2042" s="965"/>
      <c r="J2042" s="15"/>
      <c r="K2042" s="965"/>
      <c r="L2042" s="965"/>
      <c r="M2042" s="965"/>
      <c r="N2042" s="961">
        <f t="shared" si="156"/>
        <v>0</v>
      </c>
      <c r="O2042" s="961">
        <f t="shared" si="157"/>
        <v>0</v>
      </c>
    </row>
    <row r="2043" spans="1:15" outlineLevel="1">
      <c r="A2043" s="1004">
        <v>2036</v>
      </c>
      <c r="B2043" s="566">
        <v>25200001</v>
      </c>
      <c r="C2043" s="109" t="s">
        <v>2768</v>
      </c>
      <c r="D2043" s="969">
        <f>+[5]BS!Q2043</f>
        <v>0</v>
      </c>
      <c r="E2043" s="15"/>
      <c r="F2043" s="965"/>
      <c r="G2043" s="965"/>
      <c r="H2043" s="965"/>
      <c r="I2043" s="965"/>
      <c r="J2043" s="15"/>
      <c r="K2043" s="965"/>
      <c r="L2043" s="965"/>
      <c r="M2043" s="965"/>
      <c r="N2043" s="961">
        <f t="shared" si="156"/>
        <v>0</v>
      </c>
      <c r="O2043" s="961">
        <f t="shared" si="157"/>
        <v>0</v>
      </c>
    </row>
    <row r="2044" spans="1:15" outlineLevel="1">
      <c r="A2044" s="1004">
        <v>2037</v>
      </c>
      <c r="B2044" s="397">
        <v>25200002</v>
      </c>
      <c r="C2044" s="109" t="s">
        <v>1715</v>
      </c>
      <c r="D2044" s="969">
        <f>+[5]BS!Q2044</f>
        <v>0</v>
      </c>
      <c r="E2044" s="15"/>
      <c r="F2044" s="965"/>
      <c r="G2044" s="965"/>
      <c r="H2044" s="965"/>
      <c r="I2044" s="965"/>
      <c r="J2044" s="15"/>
      <c r="K2044" s="965"/>
      <c r="L2044" s="965"/>
      <c r="M2044" s="965"/>
      <c r="N2044" s="961">
        <f t="shared" si="156"/>
        <v>0</v>
      </c>
      <c r="O2044" s="961">
        <f t="shared" si="157"/>
        <v>0</v>
      </c>
    </row>
    <row r="2045" spans="1:15" outlineLevel="1">
      <c r="A2045" s="1004">
        <v>2038</v>
      </c>
      <c r="B2045" s="397">
        <v>25200022</v>
      </c>
      <c r="C2045" s="109" t="s">
        <v>305</v>
      </c>
      <c r="D2045" s="969">
        <f>+[5]BS!Q2045</f>
        <v>0</v>
      </c>
      <c r="E2045" s="15"/>
      <c r="F2045" s="965"/>
      <c r="G2045" s="965"/>
      <c r="H2045" s="965"/>
      <c r="I2045" s="965"/>
      <c r="J2045" s="15"/>
      <c r="K2045" s="965"/>
      <c r="L2045" s="965"/>
      <c r="M2045" s="965"/>
      <c r="N2045" s="961">
        <f t="shared" si="156"/>
        <v>0</v>
      </c>
      <c r="O2045" s="961">
        <f t="shared" si="157"/>
        <v>0</v>
      </c>
    </row>
    <row r="2046" spans="1:15" outlineLevel="1">
      <c r="A2046" s="1004">
        <v>2039</v>
      </c>
      <c r="B2046" s="397">
        <v>25200032</v>
      </c>
      <c r="C2046" s="109" t="s">
        <v>1305</v>
      </c>
      <c r="D2046" s="969">
        <f>+[5]BS!Q2046</f>
        <v>0</v>
      </c>
      <c r="E2046" s="15"/>
      <c r="F2046" s="965"/>
      <c r="G2046" s="965"/>
      <c r="H2046" s="965"/>
      <c r="I2046" s="965"/>
      <c r="J2046" s="15"/>
      <c r="K2046" s="965"/>
      <c r="L2046" s="965"/>
      <c r="M2046" s="965"/>
      <c r="N2046" s="961">
        <f t="shared" si="156"/>
        <v>0</v>
      </c>
      <c r="O2046" s="961">
        <f t="shared" si="157"/>
        <v>0</v>
      </c>
    </row>
    <row r="2047" spans="1:15" outlineLevel="1">
      <c r="A2047" s="1004">
        <v>2040</v>
      </c>
      <c r="B2047" s="397">
        <v>25200111</v>
      </c>
      <c r="C2047" s="109" t="s">
        <v>1297</v>
      </c>
      <c r="D2047" s="969">
        <f>+[5]BS!Q2047</f>
        <v>0</v>
      </c>
      <c r="E2047" s="15"/>
      <c r="F2047" s="965"/>
      <c r="G2047" s="965"/>
      <c r="H2047" s="965"/>
      <c r="I2047" s="965"/>
      <c r="J2047" s="15"/>
      <c r="K2047" s="965"/>
      <c r="L2047" s="965"/>
      <c r="M2047" s="965"/>
      <c r="N2047" s="961">
        <f t="shared" si="156"/>
        <v>0</v>
      </c>
      <c r="O2047" s="961">
        <f t="shared" si="157"/>
        <v>0</v>
      </c>
    </row>
    <row r="2048" spans="1:15" outlineLevel="1">
      <c r="A2048" s="1004">
        <v>2041</v>
      </c>
      <c r="B2048" s="397">
        <v>25200121</v>
      </c>
      <c r="C2048" s="109" t="s">
        <v>1898</v>
      </c>
      <c r="D2048" s="969">
        <f>+[5]BS!Q2048</f>
        <v>-16967.4175</v>
      </c>
      <c r="E2048" s="15"/>
      <c r="F2048" s="965"/>
      <c r="G2048" s="965"/>
      <c r="H2048" s="965"/>
      <c r="I2048" s="965">
        <f t="shared" ref="I2048:I2065" si="160">+D2048</f>
        <v>-16967.4175</v>
      </c>
      <c r="J2048" s="15"/>
      <c r="K2048" s="965">
        <f>I2048</f>
        <v>-16967.4175</v>
      </c>
      <c r="L2048" s="965"/>
      <c r="M2048" s="965"/>
      <c r="N2048" s="961">
        <f t="shared" si="156"/>
        <v>-16967.4175</v>
      </c>
      <c r="O2048" s="961">
        <f t="shared" si="157"/>
        <v>0</v>
      </c>
    </row>
    <row r="2049" spans="1:15" outlineLevel="1">
      <c r="A2049" s="1004">
        <v>2042</v>
      </c>
      <c r="B2049" s="397">
        <v>25200122</v>
      </c>
      <c r="C2049" s="109" t="s">
        <v>1144</v>
      </c>
      <c r="D2049" s="969">
        <f>+[5]BS!Q2049</f>
        <v>0</v>
      </c>
      <c r="E2049" s="15"/>
      <c r="F2049" s="965"/>
      <c r="G2049" s="965"/>
      <c r="H2049" s="965"/>
      <c r="I2049" s="965">
        <f t="shared" si="160"/>
        <v>0</v>
      </c>
      <c r="J2049" s="15"/>
      <c r="K2049" s="965"/>
      <c r="L2049" s="965"/>
      <c r="M2049" s="965"/>
      <c r="N2049" s="961">
        <f t="shared" si="156"/>
        <v>0</v>
      </c>
      <c r="O2049" s="961">
        <f t="shared" si="157"/>
        <v>0</v>
      </c>
    </row>
    <row r="2050" spans="1:15" outlineLevel="1">
      <c r="A2050" s="1004">
        <v>2043</v>
      </c>
      <c r="B2050" s="397">
        <v>25200132</v>
      </c>
      <c r="C2050" s="109" t="s">
        <v>109</v>
      </c>
      <c r="D2050" s="969">
        <f>+[5]BS!Q2050</f>
        <v>0</v>
      </c>
      <c r="E2050" s="15"/>
      <c r="F2050" s="965"/>
      <c r="G2050" s="965"/>
      <c r="H2050" s="965"/>
      <c r="I2050" s="965">
        <f t="shared" si="160"/>
        <v>0</v>
      </c>
      <c r="J2050" s="15"/>
      <c r="K2050" s="965"/>
      <c r="L2050" s="965"/>
      <c r="M2050" s="965"/>
      <c r="N2050" s="961">
        <f t="shared" si="156"/>
        <v>0</v>
      </c>
      <c r="O2050" s="961">
        <f t="shared" si="157"/>
        <v>0</v>
      </c>
    </row>
    <row r="2051" spans="1:15" outlineLevel="1">
      <c r="A2051" s="1004">
        <v>2044</v>
      </c>
      <c r="B2051" s="397">
        <v>25200141</v>
      </c>
      <c r="C2051" s="109" t="s">
        <v>110</v>
      </c>
      <c r="D2051" s="969">
        <f>+[5]BS!Q2051</f>
        <v>0</v>
      </c>
      <c r="E2051" s="15"/>
      <c r="F2051" s="965"/>
      <c r="G2051" s="965"/>
      <c r="H2051" s="965"/>
      <c r="I2051" s="965">
        <f t="shared" si="160"/>
        <v>0</v>
      </c>
      <c r="J2051" s="15"/>
      <c r="K2051" s="965"/>
      <c r="L2051" s="965"/>
      <c r="M2051" s="965"/>
      <c r="N2051" s="961">
        <f t="shared" si="156"/>
        <v>0</v>
      </c>
      <c r="O2051" s="961">
        <f t="shared" si="157"/>
        <v>0</v>
      </c>
    </row>
    <row r="2052" spans="1:15" outlineLevel="1">
      <c r="A2052" s="1004">
        <v>2045</v>
      </c>
      <c r="B2052" s="397">
        <v>25200142</v>
      </c>
      <c r="C2052" s="109" t="s">
        <v>587</v>
      </c>
      <c r="D2052" s="969">
        <f>+[5]BS!Q2052</f>
        <v>0</v>
      </c>
      <c r="E2052" s="15"/>
      <c r="F2052" s="965"/>
      <c r="G2052" s="965"/>
      <c r="H2052" s="965"/>
      <c r="I2052" s="965">
        <f t="shared" si="160"/>
        <v>0</v>
      </c>
      <c r="J2052" s="15"/>
      <c r="K2052" s="965"/>
      <c r="L2052" s="965"/>
      <c r="M2052" s="965"/>
      <c r="N2052" s="961">
        <f t="shared" si="156"/>
        <v>0</v>
      </c>
      <c r="O2052" s="961">
        <f t="shared" si="157"/>
        <v>0</v>
      </c>
    </row>
    <row r="2053" spans="1:15" outlineLevel="1">
      <c r="A2053" s="1004">
        <v>2046</v>
      </c>
      <c r="B2053" s="397">
        <v>25200151</v>
      </c>
      <c r="C2053" s="109" t="s">
        <v>3032</v>
      </c>
      <c r="D2053" s="969">
        <f>+[5]BS!Q2053</f>
        <v>0</v>
      </c>
      <c r="E2053" s="15"/>
      <c r="F2053" s="965"/>
      <c r="G2053" s="965"/>
      <c r="H2053" s="965"/>
      <c r="I2053" s="965">
        <f t="shared" si="160"/>
        <v>0</v>
      </c>
      <c r="J2053" s="15"/>
      <c r="K2053" s="965"/>
      <c r="L2053" s="965"/>
      <c r="M2053" s="965"/>
      <c r="N2053" s="961">
        <f t="shared" si="156"/>
        <v>0</v>
      </c>
      <c r="O2053" s="961">
        <f t="shared" si="157"/>
        <v>0</v>
      </c>
    </row>
    <row r="2054" spans="1:15" outlineLevel="1">
      <c r="A2054" s="1004">
        <v>2047</v>
      </c>
      <c r="B2054" s="397">
        <v>25200152</v>
      </c>
      <c r="C2054" s="109" t="s">
        <v>1270</v>
      </c>
      <c r="D2054" s="969">
        <f>+[5]BS!Q2054</f>
        <v>-27122.195000000003</v>
      </c>
      <c r="E2054" s="15"/>
      <c r="F2054" s="965"/>
      <c r="G2054" s="965"/>
      <c r="H2054" s="965"/>
      <c r="I2054" s="965">
        <f t="shared" si="160"/>
        <v>-27122.195000000003</v>
      </c>
      <c r="J2054" s="15"/>
      <c r="K2054" s="965"/>
      <c r="L2054" s="965">
        <f>I2054</f>
        <v>-27122.195000000003</v>
      </c>
      <c r="M2054" s="965"/>
      <c r="N2054" s="961">
        <f t="shared" si="156"/>
        <v>-27122.195000000003</v>
      </c>
      <c r="O2054" s="961">
        <f t="shared" si="157"/>
        <v>0</v>
      </c>
    </row>
    <row r="2055" spans="1:15" outlineLevel="1">
      <c r="A2055" s="1004">
        <v>2048</v>
      </c>
      <c r="B2055" s="397">
        <v>25200161</v>
      </c>
      <c r="C2055" s="109" t="s">
        <v>55</v>
      </c>
      <c r="D2055" s="969">
        <f>+[5]BS!Q2055</f>
        <v>-6429735.9779166654</v>
      </c>
      <c r="E2055" s="15"/>
      <c r="F2055" s="965"/>
      <c r="G2055" s="965"/>
      <c r="H2055" s="965"/>
      <c r="I2055" s="965">
        <f t="shared" si="160"/>
        <v>-6429735.9779166654</v>
      </c>
      <c r="J2055" s="15"/>
      <c r="K2055" s="965">
        <f>I2055</f>
        <v>-6429735.9779166654</v>
      </c>
      <c r="L2055" s="965"/>
      <c r="M2055" s="965"/>
      <c r="N2055" s="961">
        <f t="shared" si="156"/>
        <v>-6429735.9779166654</v>
      </c>
      <c r="O2055" s="961">
        <f t="shared" si="157"/>
        <v>0</v>
      </c>
    </row>
    <row r="2056" spans="1:15" outlineLevel="1">
      <c r="A2056" s="1004">
        <v>2049</v>
      </c>
      <c r="B2056" s="397">
        <v>25200171</v>
      </c>
      <c r="C2056" s="109" t="s">
        <v>56</v>
      </c>
      <c r="D2056" s="969">
        <f>+[5]BS!Q2056</f>
        <v>-14726399.540416665</v>
      </c>
      <c r="E2056" s="15"/>
      <c r="F2056" s="965"/>
      <c r="G2056" s="965"/>
      <c r="H2056" s="965"/>
      <c r="I2056" s="965">
        <f t="shared" si="160"/>
        <v>-14726399.540416665</v>
      </c>
      <c r="J2056" s="15"/>
      <c r="K2056" s="965">
        <f t="shared" ref="K2056:K2057" si="161">I2056</f>
        <v>-14726399.540416665</v>
      </c>
      <c r="L2056" s="965"/>
      <c r="M2056" s="965"/>
      <c r="N2056" s="961">
        <f t="shared" si="156"/>
        <v>-14726399.540416665</v>
      </c>
      <c r="O2056" s="961">
        <f t="shared" si="157"/>
        <v>0</v>
      </c>
    </row>
    <row r="2057" spans="1:15" outlineLevel="1">
      <c r="A2057" s="1004">
        <v>2050</v>
      </c>
      <c r="B2057" s="397">
        <v>25200181</v>
      </c>
      <c r="C2057" s="109" t="s">
        <v>1276</v>
      </c>
      <c r="D2057" s="969">
        <f>+[5]BS!Q2057</f>
        <v>-33547574.951666668</v>
      </c>
      <c r="E2057" s="15"/>
      <c r="F2057" s="965"/>
      <c r="G2057" s="965"/>
      <c r="H2057" s="965"/>
      <c r="I2057" s="965">
        <f t="shared" si="160"/>
        <v>-33547574.951666668</v>
      </c>
      <c r="J2057" s="15"/>
      <c r="K2057" s="965">
        <f t="shared" si="161"/>
        <v>-33547574.951666668</v>
      </c>
      <c r="L2057" s="965"/>
      <c r="M2057" s="965"/>
      <c r="N2057" s="961">
        <f t="shared" ref="N2057:N2120" si="162">SUM(K2057:M2057)</f>
        <v>-33547574.951666668</v>
      </c>
      <c r="O2057" s="961">
        <f t="shared" ref="O2057:O2120" si="163">N2057-I2057</f>
        <v>0</v>
      </c>
    </row>
    <row r="2058" spans="1:15" outlineLevel="1">
      <c r="A2058" s="1004">
        <v>2051</v>
      </c>
      <c r="B2058" s="397">
        <v>25200191</v>
      </c>
      <c r="C2058" s="109" t="s">
        <v>381</v>
      </c>
      <c r="D2058" s="969">
        <f>+[5]BS!Q2058</f>
        <v>0</v>
      </c>
      <c r="E2058" s="15"/>
      <c r="F2058" s="965"/>
      <c r="G2058" s="965"/>
      <c r="H2058" s="965"/>
      <c r="I2058" s="965">
        <f t="shared" si="160"/>
        <v>0</v>
      </c>
      <c r="J2058" s="15"/>
      <c r="K2058" s="965"/>
      <c r="L2058" s="965"/>
      <c r="M2058" s="965"/>
      <c r="N2058" s="961">
        <f t="shared" si="162"/>
        <v>0</v>
      </c>
      <c r="O2058" s="961">
        <f t="shared" si="163"/>
        <v>0</v>
      </c>
    </row>
    <row r="2059" spans="1:15" outlineLevel="1">
      <c r="A2059" s="1004">
        <v>2052</v>
      </c>
      <c r="B2059" s="397">
        <v>25200201</v>
      </c>
      <c r="C2059" s="109" t="s">
        <v>2418</v>
      </c>
      <c r="D2059" s="969">
        <f>+[5]BS!Q2059</f>
        <v>0</v>
      </c>
      <c r="E2059" s="15"/>
      <c r="F2059" s="965"/>
      <c r="G2059" s="965"/>
      <c r="H2059" s="965"/>
      <c r="I2059" s="965">
        <f t="shared" si="160"/>
        <v>0</v>
      </c>
      <c r="J2059" s="15"/>
      <c r="K2059" s="965"/>
      <c r="L2059" s="965"/>
      <c r="M2059" s="965"/>
      <c r="N2059" s="961">
        <f t="shared" si="162"/>
        <v>0</v>
      </c>
      <c r="O2059" s="961">
        <f t="shared" si="163"/>
        <v>0</v>
      </c>
    </row>
    <row r="2060" spans="1:15" outlineLevel="1">
      <c r="A2060" s="1004">
        <v>2053</v>
      </c>
      <c r="B2060" s="397">
        <v>25200202</v>
      </c>
      <c r="C2060" s="109" t="s">
        <v>1375</v>
      </c>
      <c r="D2060" s="969">
        <f>+[5]BS!Q2060</f>
        <v>-19541231.601666663</v>
      </c>
      <c r="E2060" s="15"/>
      <c r="F2060" s="965"/>
      <c r="G2060" s="965"/>
      <c r="H2060" s="965"/>
      <c r="I2060" s="965">
        <f t="shared" si="160"/>
        <v>-19541231.601666663</v>
      </c>
      <c r="J2060" s="15"/>
      <c r="K2060" s="965"/>
      <c r="L2060" s="965">
        <f>I2060</f>
        <v>-19541231.601666663</v>
      </c>
      <c r="M2060" s="965"/>
      <c r="N2060" s="961">
        <f t="shared" si="162"/>
        <v>-19541231.601666663</v>
      </c>
      <c r="O2060" s="961">
        <f t="shared" si="163"/>
        <v>0</v>
      </c>
    </row>
    <row r="2061" spans="1:15" outlineLevel="1">
      <c r="A2061" s="1004">
        <v>2054</v>
      </c>
      <c r="B2061" s="397">
        <v>25200211</v>
      </c>
      <c r="C2061" s="109" t="s">
        <v>2254</v>
      </c>
      <c r="D2061" s="969">
        <f>+[5]BS!Q2061</f>
        <v>0</v>
      </c>
      <c r="E2061" s="15"/>
      <c r="F2061" s="965"/>
      <c r="G2061" s="965"/>
      <c r="H2061" s="965"/>
      <c r="I2061" s="965">
        <f t="shared" si="160"/>
        <v>0</v>
      </c>
      <c r="J2061" s="15"/>
      <c r="K2061" s="965"/>
      <c r="L2061" s="965"/>
      <c r="M2061" s="965"/>
      <c r="N2061" s="961">
        <f t="shared" si="162"/>
        <v>0</v>
      </c>
      <c r="O2061" s="961">
        <f t="shared" si="163"/>
        <v>0</v>
      </c>
    </row>
    <row r="2062" spans="1:15" outlineLevel="1">
      <c r="A2062" s="1004">
        <v>2055</v>
      </c>
      <c r="B2062" s="397">
        <v>25200212</v>
      </c>
      <c r="C2062" s="109" t="s">
        <v>127</v>
      </c>
      <c r="D2062" s="969">
        <f>+[5]BS!Q2062</f>
        <v>0</v>
      </c>
      <c r="E2062" s="15"/>
      <c r="F2062" s="965"/>
      <c r="G2062" s="965"/>
      <c r="H2062" s="965"/>
      <c r="I2062" s="965">
        <f t="shared" si="160"/>
        <v>0</v>
      </c>
      <c r="J2062" s="15"/>
      <c r="K2062" s="965"/>
      <c r="L2062" s="965"/>
      <c r="M2062" s="965"/>
      <c r="N2062" s="961">
        <f t="shared" si="162"/>
        <v>0</v>
      </c>
      <c r="O2062" s="961">
        <f t="shared" si="163"/>
        <v>0</v>
      </c>
    </row>
    <row r="2063" spans="1:15" outlineLevel="1">
      <c r="A2063" s="1004">
        <v>2056</v>
      </c>
      <c r="B2063" s="397">
        <v>25200222</v>
      </c>
      <c r="C2063" s="109" t="s">
        <v>1376</v>
      </c>
      <c r="D2063" s="969">
        <f>+[5]BS!Q2063</f>
        <v>-1286429.0370833334</v>
      </c>
      <c r="E2063" s="15"/>
      <c r="F2063" s="965"/>
      <c r="G2063" s="965"/>
      <c r="H2063" s="965"/>
      <c r="I2063" s="965">
        <f t="shared" si="160"/>
        <v>-1286429.0370833334</v>
      </c>
      <c r="J2063" s="15"/>
      <c r="K2063" s="965"/>
      <c r="L2063" s="965">
        <f>I2063</f>
        <v>-1286429.0370833334</v>
      </c>
      <c r="M2063" s="965"/>
      <c r="N2063" s="961">
        <f t="shared" si="162"/>
        <v>-1286429.0370833334</v>
      </c>
      <c r="O2063" s="961">
        <f t="shared" si="163"/>
        <v>0</v>
      </c>
    </row>
    <row r="2064" spans="1:15" outlineLevel="1">
      <c r="A2064" s="1004">
        <v>2057</v>
      </c>
      <c r="B2064" s="397">
        <v>25200232</v>
      </c>
      <c r="C2064" s="109" t="s">
        <v>303</v>
      </c>
      <c r="D2064" s="969">
        <f>+[5]BS!Q2064</f>
        <v>0</v>
      </c>
      <c r="E2064" s="15"/>
      <c r="F2064" s="965"/>
      <c r="G2064" s="965"/>
      <c r="H2064" s="965"/>
      <c r="I2064" s="965">
        <f t="shared" si="160"/>
        <v>0</v>
      </c>
      <c r="J2064" s="15"/>
      <c r="K2064" s="965"/>
      <c r="L2064" s="965"/>
      <c r="M2064" s="965"/>
      <c r="N2064" s="961">
        <f t="shared" si="162"/>
        <v>0</v>
      </c>
      <c r="O2064" s="961">
        <f t="shared" si="163"/>
        <v>0</v>
      </c>
    </row>
    <row r="2065" spans="1:15" outlineLevel="1">
      <c r="A2065" s="1004">
        <v>2058</v>
      </c>
      <c r="B2065" s="397">
        <v>25200262</v>
      </c>
      <c r="C2065" s="109" t="s">
        <v>1143</v>
      </c>
      <c r="D2065" s="969">
        <f>+[5]BS!Q2065</f>
        <v>-4920.9137499999997</v>
      </c>
      <c r="E2065" s="15"/>
      <c r="F2065" s="965"/>
      <c r="G2065" s="965"/>
      <c r="H2065" s="965"/>
      <c r="I2065" s="965">
        <f t="shared" si="160"/>
        <v>-4920.9137499999997</v>
      </c>
      <c r="J2065" s="15"/>
      <c r="K2065" s="965"/>
      <c r="L2065" s="965">
        <f>I2065</f>
        <v>-4920.9137499999997</v>
      </c>
      <c r="M2065" s="965"/>
      <c r="N2065" s="961">
        <f t="shared" si="162"/>
        <v>-4920.9137499999997</v>
      </c>
      <c r="O2065" s="961">
        <f t="shared" si="163"/>
        <v>0</v>
      </c>
    </row>
    <row r="2066" spans="1:15" outlineLevel="1">
      <c r="A2066" s="1004">
        <v>2059</v>
      </c>
      <c r="B2066" s="397">
        <v>25200272</v>
      </c>
      <c r="C2066" s="109" t="s">
        <v>1948</v>
      </c>
      <c r="D2066" s="969">
        <f>+[5]BS!Q2066</f>
        <v>0</v>
      </c>
      <c r="E2066" s="15"/>
      <c r="F2066" s="965"/>
      <c r="G2066" s="965"/>
      <c r="H2066" s="965"/>
      <c r="I2066" s="965"/>
      <c r="J2066" s="15"/>
      <c r="K2066" s="965"/>
      <c r="L2066" s="965"/>
      <c r="M2066" s="965"/>
      <c r="N2066" s="961">
        <f t="shared" si="162"/>
        <v>0</v>
      </c>
      <c r="O2066" s="961">
        <f t="shared" si="163"/>
        <v>0</v>
      </c>
    </row>
    <row r="2067" spans="1:15" outlineLevel="1">
      <c r="A2067" s="1004">
        <v>2060</v>
      </c>
      <c r="B2067" s="397">
        <v>25300001</v>
      </c>
      <c r="C2067" s="109" t="s">
        <v>111</v>
      </c>
      <c r="D2067" s="969">
        <f>+[5]BS!Q2067</f>
        <v>-309422.66749999992</v>
      </c>
      <c r="E2067" s="15"/>
      <c r="F2067" s="965"/>
      <c r="G2067" s="965">
        <f t="shared" ref="G2067:G2072" si="164">+D2067</f>
        <v>-309422.66749999992</v>
      </c>
      <c r="H2067" s="965"/>
      <c r="I2067" s="965"/>
      <c r="J2067" s="15"/>
      <c r="K2067" s="965"/>
      <c r="L2067" s="965"/>
      <c r="M2067" s="965"/>
      <c r="N2067" s="961">
        <f t="shared" si="162"/>
        <v>0</v>
      </c>
      <c r="O2067" s="961">
        <f t="shared" si="163"/>
        <v>0</v>
      </c>
    </row>
    <row r="2068" spans="1:15" outlineLevel="1">
      <c r="A2068" s="1004">
        <v>2061</v>
      </c>
      <c r="B2068" s="397">
        <v>25300002</v>
      </c>
      <c r="C2068" s="109" t="s">
        <v>1103</v>
      </c>
      <c r="D2068" s="969">
        <f>+[5]BS!Q2068</f>
        <v>0</v>
      </c>
      <c r="E2068" s="15"/>
      <c r="F2068" s="965"/>
      <c r="G2068" s="965">
        <f t="shared" si="164"/>
        <v>0</v>
      </c>
      <c r="H2068" s="965"/>
      <c r="I2068" s="965"/>
      <c r="J2068" s="15"/>
      <c r="K2068" s="965"/>
      <c r="L2068" s="965"/>
      <c r="M2068" s="965"/>
      <c r="N2068" s="961">
        <f t="shared" si="162"/>
        <v>0</v>
      </c>
      <c r="O2068" s="961">
        <f t="shared" si="163"/>
        <v>0</v>
      </c>
    </row>
    <row r="2069" spans="1:15" outlineLevel="1">
      <c r="A2069" s="1004">
        <v>2062</v>
      </c>
      <c r="B2069" s="397">
        <v>25300011</v>
      </c>
      <c r="C2069" s="109" t="s">
        <v>1061</v>
      </c>
      <c r="D2069" s="969">
        <f>+[5]BS!Q2069</f>
        <v>-5237.625</v>
      </c>
      <c r="E2069" s="15"/>
      <c r="F2069" s="965"/>
      <c r="G2069" s="965">
        <f t="shared" si="164"/>
        <v>-5237.625</v>
      </c>
      <c r="H2069" s="965"/>
      <c r="I2069" s="965"/>
      <c r="J2069" s="15"/>
      <c r="K2069" s="965"/>
      <c r="L2069" s="965"/>
      <c r="M2069" s="965"/>
      <c r="N2069" s="961">
        <f t="shared" si="162"/>
        <v>0</v>
      </c>
      <c r="O2069" s="961">
        <f t="shared" si="163"/>
        <v>0</v>
      </c>
    </row>
    <row r="2070" spans="1:15" outlineLevel="1">
      <c r="A2070" s="1004">
        <v>2063</v>
      </c>
      <c r="B2070" s="397">
        <v>25300022</v>
      </c>
      <c r="C2070" s="109" t="s">
        <v>212</v>
      </c>
      <c r="D2070" s="969">
        <f>+[5]BS!Q2070</f>
        <v>0</v>
      </c>
      <c r="E2070" s="15"/>
      <c r="F2070" s="965"/>
      <c r="G2070" s="965">
        <f t="shared" si="164"/>
        <v>0</v>
      </c>
      <c r="H2070" s="965"/>
      <c r="I2070" s="965"/>
      <c r="J2070" s="15"/>
      <c r="K2070" s="965"/>
      <c r="L2070" s="965"/>
      <c r="M2070" s="965"/>
      <c r="N2070" s="961">
        <f t="shared" si="162"/>
        <v>0</v>
      </c>
      <c r="O2070" s="961">
        <f t="shared" si="163"/>
        <v>0</v>
      </c>
    </row>
    <row r="2071" spans="1:15" outlineLevel="1">
      <c r="A2071" s="1004">
        <v>2064</v>
      </c>
      <c r="B2071" s="397">
        <v>25300031</v>
      </c>
      <c r="C2071" s="109" t="s">
        <v>1104</v>
      </c>
      <c r="D2071" s="969">
        <f>+[5]BS!Q2071</f>
        <v>0</v>
      </c>
      <c r="E2071" s="15"/>
      <c r="F2071" s="965"/>
      <c r="G2071" s="965">
        <f t="shared" si="164"/>
        <v>0</v>
      </c>
      <c r="H2071" s="965"/>
      <c r="I2071" s="965"/>
      <c r="J2071" s="15"/>
      <c r="K2071" s="965"/>
      <c r="L2071" s="965"/>
      <c r="M2071" s="965"/>
      <c r="N2071" s="961">
        <f t="shared" si="162"/>
        <v>0</v>
      </c>
      <c r="O2071" s="961">
        <f t="shared" si="163"/>
        <v>0</v>
      </c>
    </row>
    <row r="2072" spans="1:15" outlineLevel="1">
      <c r="A2072" s="1004">
        <v>2065</v>
      </c>
      <c r="B2072" s="397">
        <v>25300033</v>
      </c>
      <c r="C2072" s="109" t="s">
        <v>340</v>
      </c>
      <c r="D2072" s="969">
        <f>+[5]BS!Q2072</f>
        <v>-8563737.5649999995</v>
      </c>
      <c r="E2072" s="15"/>
      <c r="F2072" s="965"/>
      <c r="G2072" s="965">
        <f t="shared" si="164"/>
        <v>-8563737.5649999995</v>
      </c>
      <c r="H2072" s="965"/>
      <c r="I2072" s="965"/>
      <c r="J2072" s="15"/>
      <c r="K2072" s="965"/>
      <c r="L2072" s="965"/>
      <c r="M2072" s="965"/>
      <c r="N2072" s="961">
        <f t="shared" si="162"/>
        <v>0</v>
      </c>
      <c r="O2072" s="961">
        <f t="shared" si="163"/>
        <v>0</v>
      </c>
    </row>
    <row r="2073" spans="1:15" outlineLevel="1">
      <c r="A2073" s="1004">
        <v>2066</v>
      </c>
      <c r="B2073" s="397">
        <v>25300041</v>
      </c>
      <c r="C2073" s="109" t="s">
        <v>27</v>
      </c>
      <c r="D2073" s="969">
        <f>+[5]BS!Q2073</f>
        <v>0</v>
      </c>
      <c r="E2073" s="15"/>
      <c r="F2073" s="965"/>
      <c r="G2073" s="965"/>
      <c r="H2073" s="965"/>
      <c r="I2073" s="965"/>
      <c r="J2073" s="15"/>
      <c r="K2073" s="965"/>
      <c r="L2073" s="965"/>
      <c r="M2073" s="965"/>
      <c r="N2073" s="961">
        <f t="shared" si="162"/>
        <v>0</v>
      </c>
      <c r="O2073" s="961">
        <f t="shared" si="163"/>
        <v>0</v>
      </c>
    </row>
    <row r="2074" spans="1:15" outlineLevel="1">
      <c r="A2074" s="1004">
        <v>2067</v>
      </c>
      <c r="B2074" s="321">
        <v>25300051</v>
      </c>
      <c r="C2074" s="109" t="s">
        <v>362</v>
      </c>
      <c r="D2074" s="969">
        <f>+[5]BS!Q2074</f>
        <v>0</v>
      </c>
      <c r="E2074" s="15"/>
      <c r="F2074" s="965"/>
      <c r="G2074" s="965"/>
      <c r="H2074" s="965"/>
      <c r="I2074" s="965"/>
      <c r="J2074" s="15"/>
      <c r="K2074" s="965"/>
      <c r="L2074" s="965"/>
      <c r="M2074" s="965"/>
      <c r="N2074" s="961">
        <f t="shared" si="162"/>
        <v>0</v>
      </c>
      <c r="O2074" s="961">
        <f t="shared" si="163"/>
        <v>0</v>
      </c>
    </row>
    <row r="2075" spans="1:15" s="13" customFormat="1" outlineLevel="1">
      <c r="A2075" s="400">
        <v>2068</v>
      </c>
      <c r="B2075" s="321">
        <v>25300061</v>
      </c>
      <c r="C2075" s="109" t="s">
        <v>2769</v>
      </c>
      <c r="D2075" s="969">
        <f>+[5]BS!Q2075</f>
        <v>0</v>
      </c>
      <c r="E2075" s="109"/>
      <c r="F2075" s="486"/>
      <c r="G2075" s="486"/>
      <c r="H2075" s="486"/>
      <c r="I2075" s="486"/>
      <c r="J2075" s="109"/>
      <c r="K2075" s="486"/>
      <c r="L2075" s="486"/>
      <c r="M2075" s="486"/>
      <c r="N2075" s="1153">
        <f t="shared" si="162"/>
        <v>0</v>
      </c>
      <c r="O2075" s="1153">
        <f t="shared" si="163"/>
        <v>0</v>
      </c>
    </row>
    <row r="2076" spans="1:15" s="13" customFormat="1" outlineLevel="1">
      <c r="A2076" s="400">
        <v>2069</v>
      </c>
      <c r="B2076" s="321">
        <v>25300071</v>
      </c>
      <c r="C2076" s="109" t="s">
        <v>2181</v>
      </c>
      <c r="D2076" s="969">
        <f>+[5]BS!Q2076</f>
        <v>-182356536.33333334</v>
      </c>
      <c r="E2076" s="109"/>
      <c r="F2076" s="486"/>
      <c r="G2076" s="486"/>
      <c r="H2076" s="486"/>
      <c r="I2076" s="486">
        <f>+D2076</f>
        <v>-182356536.33333334</v>
      </c>
      <c r="J2076" s="109"/>
      <c r="K2076" s="486">
        <f>I2076</f>
        <v>-182356536.33333334</v>
      </c>
      <c r="L2076" s="486"/>
      <c r="M2076" s="486"/>
      <c r="N2076" s="1153">
        <f t="shared" si="162"/>
        <v>-182356536.33333334</v>
      </c>
      <c r="O2076" s="1153">
        <f t="shared" si="163"/>
        <v>0</v>
      </c>
    </row>
    <row r="2077" spans="1:15" outlineLevel="1">
      <c r="A2077" s="1004">
        <v>2070</v>
      </c>
      <c r="B2077" s="321">
        <v>25300081</v>
      </c>
      <c r="C2077" s="109" t="s">
        <v>2838</v>
      </c>
      <c r="D2077" s="969">
        <f>+[5]BS!Q2077</f>
        <v>-1000</v>
      </c>
      <c r="E2077" s="15"/>
      <c r="F2077" s="965"/>
      <c r="G2077" s="965">
        <f>+D2077</f>
        <v>-1000</v>
      </c>
      <c r="H2077" s="965"/>
      <c r="I2077" s="965"/>
      <c r="J2077" s="15"/>
      <c r="K2077" s="965"/>
      <c r="L2077" s="965"/>
      <c r="M2077" s="965"/>
      <c r="N2077" s="961">
        <f t="shared" si="162"/>
        <v>0</v>
      </c>
      <c r="O2077" s="961">
        <f t="shared" si="163"/>
        <v>0</v>
      </c>
    </row>
    <row r="2078" spans="1:15" s="13" customFormat="1" outlineLevel="1">
      <c r="A2078" s="400">
        <v>2071</v>
      </c>
      <c r="B2078" s="321">
        <v>25300091</v>
      </c>
      <c r="C2078" s="109" t="s">
        <v>2800</v>
      </c>
      <c r="D2078" s="969">
        <f>+[5]BS!Q2078</f>
        <v>-2249659.2399999998</v>
      </c>
      <c r="E2078" s="109"/>
      <c r="F2078" s="486"/>
      <c r="G2078" s="486"/>
      <c r="H2078" s="486"/>
      <c r="I2078" s="486">
        <f>+D2078</f>
        <v>-2249659.2399999998</v>
      </c>
      <c r="J2078" s="109"/>
      <c r="K2078" s="486"/>
      <c r="L2078" s="486"/>
      <c r="M2078" s="486">
        <f>I2078</f>
        <v>-2249659.2399999998</v>
      </c>
      <c r="N2078" s="1153">
        <f t="shared" si="162"/>
        <v>-2249659.2399999998</v>
      </c>
      <c r="O2078" s="1153">
        <f t="shared" si="163"/>
        <v>0</v>
      </c>
    </row>
    <row r="2079" spans="1:15" outlineLevel="1">
      <c r="A2079" s="1004">
        <v>2072</v>
      </c>
      <c r="B2079" s="321">
        <v>25300121</v>
      </c>
      <c r="C2079" s="109" t="s">
        <v>2859</v>
      </c>
      <c r="D2079" s="969">
        <f>+[5]BS!Q2079</f>
        <v>-565660.43999999994</v>
      </c>
      <c r="E2079" s="15"/>
      <c r="F2079" s="965"/>
      <c r="G2079" s="965"/>
      <c r="H2079" s="965"/>
      <c r="I2079" s="965">
        <f>+D2079</f>
        <v>-565660.43999999994</v>
      </c>
      <c r="J2079" s="15"/>
      <c r="K2079" s="965"/>
      <c r="L2079" s="965"/>
      <c r="M2079" s="965">
        <f>I2079</f>
        <v>-565660.43999999994</v>
      </c>
      <c r="N2079" s="961">
        <f t="shared" si="162"/>
        <v>-565660.43999999994</v>
      </c>
      <c r="O2079" s="961">
        <f t="shared" si="163"/>
        <v>0</v>
      </c>
    </row>
    <row r="2080" spans="1:15" outlineLevel="1">
      <c r="A2080" s="1004">
        <v>2073</v>
      </c>
      <c r="B2080" s="990">
        <v>25300131</v>
      </c>
      <c r="C2080" s="109" t="s">
        <v>61</v>
      </c>
      <c r="D2080" s="969">
        <f>+[5]BS!Q2080</f>
        <v>0</v>
      </c>
      <c r="E2080" s="15"/>
      <c r="F2080" s="965"/>
      <c r="G2080" s="965"/>
      <c r="H2080" s="965"/>
      <c r="I2080" s="965"/>
      <c r="J2080" s="15"/>
      <c r="K2080" s="965"/>
      <c r="L2080" s="965"/>
      <c r="M2080" s="965"/>
      <c r="N2080" s="961">
        <f t="shared" si="162"/>
        <v>0</v>
      </c>
      <c r="O2080" s="961">
        <f t="shared" si="163"/>
        <v>0</v>
      </c>
    </row>
    <row r="2081" spans="1:15" outlineLevel="1">
      <c r="A2081" s="1004">
        <v>2074</v>
      </c>
      <c r="B2081" s="397">
        <v>25300141</v>
      </c>
      <c r="C2081" s="109" t="s">
        <v>774</v>
      </c>
      <c r="D2081" s="969">
        <f>+[5]BS!Q2081</f>
        <v>-2819167.2770833336</v>
      </c>
      <c r="E2081" s="15"/>
      <c r="F2081" s="965"/>
      <c r="G2081" s="965">
        <f>+D2081</f>
        <v>-2819167.2770833336</v>
      </c>
      <c r="H2081" s="965"/>
      <c r="I2081" s="965"/>
      <c r="J2081" s="15"/>
      <c r="K2081" s="965"/>
      <c r="L2081" s="965"/>
      <c r="M2081" s="965"/>
      <c r="N2081" s="961">
        <f t="shared" si="162"/>
        <v>0</v>
      </c>
      <c r="O2081" s="961">
        <f t="shared" si="163"/>
        <v>0</v>
      </c>
    </row>
    <row r="2082" spans="1:15" outlineLevel="1">
      <c r="A2082" s="1004">
        <v>2075</v>
      </c>
      <c r="B2082" s="397">
        <v>25300143</v>
      </c>
      <c r="C2082" s="109" t="s">
        <v>880</v>
      </c>
      <c r="D2082" s="969">
        <f>+[5]BS!Q2082</f>
        <v>0</v>
      </c>
      <c r="E2082" s="15"/>
      <c r="F2082" s="965"/>
      <c r="G2082" s="965">
        <f>+D2082</f>
        <v>0</v>
      </c>
      <c r="H2082" s="965"/>
      <c r="I2082" s="965"/>
      <c r="J2082" s="15"/>
      <c r="K2082" s="965"/>
      <c r="L2082" s="965"/>
      <c r="M2082" s="965"/>
      <c r="N2082" s="961">
        <f t="shared" si="162"/>
        <v>0</v>
      </c>
      <c r="O2082" s="961">
        <f t="shared" si="163"/>
        <v>0</v>
      </c>
    </row>
    <row r="2083" spans="1:15" outlineLevel="1">
      <c r="A2083" s="1004">
        <v>2076</v>
      </c>
      <c r="B2083" s="397">
        <v>25300151</v>
      </c>
      <c r="C2083" s="109" t="s">
        <v>1257</v>
      </c>
      <c r="D2083" s="969">
        <f>+[5]BS!Q2083</f>
        <v>-9974044.7795833349</v>
      </c>
      <c r="E2083" s="15"/>
      <c r="F2083" s="965"/>
      <c r="G2083" s="965">
        <f>+D2083</f>
        <v>-9974044.7795833349</v>
      </c>
      <c r="H2083" s="965"/>
      <c r="I2083" s="965"/>
      <c r="J2083" s="15"/>
      <c r="K2083" s="965"/>
      <c r="L2083" s="965"/>
      <c r="M2083" s="965"/>
      <c r="N2083" s="961">
        <f t="shared" si="162"/>
        <v>0</v>
      </c>
      <c r="O2083" s="961">
        <f t="shared" si="163"/>
        <v>0</v>
      </c>
    </row>
    <row r="2084" spans="1:15" outlineLevel="1">
      <c r="A2084" s="1004">
        <v>2077</v>
      </c>
      <c r="B2084" s="397">
        <v>25300153</v>
      </c>
      <c r="C2084" s="109" t="s">
        <v>2624</v>
      </c>
      <c r="D2084" s="969">
        <f>+[5]BS!Q2084</f>
        <v>-84375</v>
      </c>
      <c r="E2084" s="15"/>
      <c r="F2084" s="965"/>
      <c r="G2084" s="965">
        <f>+D2084</f>
        <v>-84375</v>
      </c>
      <c r="H2084" s="965"/>
      <c r="I2084" s="965"/>
      <c r="J2084" s="15"/>
      <c r="K2084" s="965"/>
      <c r="L2084" s="965"/>
      <c r="M2084" s="965"/>
      <c r="N2084" s="961">
        <f t="shared" si="162"/>
        <v>0</v>
      </c>
      <c r="O2084" s="961">
        <f t="shared" si="163"/>
        <v>0</v>
      </c>
    </row>
    <row r="2085" spans="1:15" outlineLevel="1">
      <c r="A2085" s="1004">
        <v>2078</v>
      </c>
      <c r="B2085" s="397">
        <v>25300161</v>
      </c>
      <c r="C2085" s="109" t="s">
        <v>390</v>
      </c>
      <c r="D2085" s="969">
        <f>+[5]BS!Q2085</f>
        <v>-574491.97916666674</v>
      </c>
      <c r="E2085" s="15"/>
      <c r="F2085" s="965"/>
      <c r="G2085" s="965">
        <f>+D2085</f>
        <v>-574491.97916666674</v>
      </c>
      <c r="H2085" s="965"/>
      <c r="I2085" s="965"/>
      <c r="J2085" s="15"/>
      <c r="K2085" s="965"/>
      <c r="L2085" s="965"/>
      <c r="M2085" s="965"/>
      <c r="N2085" s="961">
        <f t="shared" si="162"/>
        <v>0</v>
      </c>
      <c r="O2085" s="961">
        <f t="shared" si="163"/>
        <v>0</v>
      </c>
    </row>
    <row r="2086" spans="1:15" outlineLevel="1">
      <c r="A2086" s="1004">
        <v>2079</v>
      </c>
      <c r="B2086" s="397">
        <v>25300171</v>
      </c>
      <c r="C2086" s="109" t="s">
        <v>213</v>
      </c>
      <c r="D2086" s="969">
        <f>+[5]BS!Q2086</f>
        <v>0</v>
      </c>
      <c r="E2086" s="15"/>
      <c r="F2086" s="965"/>
      <c r="G2086" s="965"/>
      <c r="H2086" s="965"/>
      <c r="I2086" s="965"/>
      <c r="J2086" s="15"/>
      <c r="K2086" s="965"/>
      <c r="L2086" s="965"/>
      <c r="M2086" s="965"/>
      <c r="N2086" s="961">
        <f t="shared" si="162"/>
        <v>0</v>
      </c>
      <c r="O2086" s="961">
        <f t="shared" si="163"/>
        <v>0</v>
      </c>
    </row>
    <row r="2087" spans="1:15" s="13" customFormat="1" outlineLevel="1">
      <c r="A2087" s="400">
        <v>2080</v>
      </c>
      <c r="B2087" s="397">
        <v>25300173</v>
      </c>
      <c r="C2087" s="109" t="s">
        <v>420</v>
      </c>
      <c r="D2087" s="969">
        <f>+[5]BS!Q2087</f>
        <v>0</v>
      </c>
      <c r="E2087" s="109"/>
      <c r="F2087" s="486"/>
      <c r="G2087" s="486"/>
      <c r="H2087" s="486"/>
      <c r="I2087" s="486"/>
      <c r="J2087" s="109"/>
      <c r="K2087" s="486"/>
      <c r="L2087" s="486"/>
      <c r="M2087" s="486"/>
      <c r="N2087" s="1153">
        <f t="shared" si="162"/>
        <v>0</v>
      </c>
      <c r="O2087" s="1153">
        <f t="shared" si="163"/>
        <v>0</v>
      </c>
    </row>
    <row r="2088" spans="1:15" s="13" customFormat="1" outlineLevel="1">
      <c r="A2088" s="400">
        <v>2081</v>
      </c>
      <c r="B2088" s="397">
        <v>25300181</v>
      </c>
      <c r="C2088" s="109" t="s">
        <v>2169</v>
      </c>
      <c r="D2088" s="969">
        <f>+[5]BS!Q2088</f>
        <v>-4299088.1933333343</v>
      </c>
      <c r="E2088" s="109"/>
      <c r="F2088" s="486"/>
      <c r="G2088" s="486"/>
      <c r="H2088" s="486"/>
      <c r="I2088" s="486">
        <f t="shared" ref="I2088:I2102" si="165">+D2088</f>
        <v>-4299088.1933333343</v>
      </c>
      <c r="J2088" s="109"/>
      <c r="K2088" s="486">
        <f>I2088</f>
        <v>-4299088.1933333343</v>
      </c>
      <c r="L2088" s="486"/>
      <c r="M2088" s="486"/>
      <c r="N2088" s="1153">
        <f t="shared" si="162"/>
        <v>-4299088.1933333343</v>
      </c>
      <c r="O2088" s="1153">
        <f t="shared" si="163"/>
        <v>0</v>
      </c>
    </row>
    <row r="2089" spans="1:15" s="13" customFormat="1" outlineLevel="1">
      <c r="A2089" s="400">
        <v>2082</v>
      </c>
      <c r="B2089" s="397">
        <v>25300191</v>
      </c>
      <c r="C2089" s="109" t="s">
        <v>2165</v>
      </c>
      <c r="D2089" s="969">
        <f>+[5]BS!Q2089</f>
        <v>0</v>
      </c>
      <c r="E2089" s="109"/>
      <c r="F2089" s="486"/>
      <c r="G2089" s="486"/>
      <c r="H2089" s="486"/>
      <c r="I2089" s="486">
        <f t="shared" si="165"/>
        <v>0</v>
      </c>
      <c r="J2089" s="109"/>
      <c r="K2089" s="486"/>
      <c r="L2089" s="486"/>
      <c r="M2089" s="486"/>
      <c r="N2089" s="1153">
        <f t="shared" si="162"/>
        <v>0</v>
      </c>
      <c r="O2089" s="1153">
        <f t="shared" si="163"/>
        <v>0</v>
      </c>
    </row>
    <row r="2090" spans="1:15" s="13" customFormat="1" outlineLevel="1">
      <c r="A2090" s="400">
        <v>2083</v>
      </c>
      <c r="B2090" s="397">
        <v>25300201</v>
      </c>
      <c r="C2090" s="109" t="s">
        <v>2177</v>
      </c>
      <c r="D2090" s="969">
        <f>+[5]BS!Q2090</f>
        <v>-5833169</v>
      </c>
      <c r="E2090" s="109"/>
      <c r="F2090" s="486"/>
      <c r="G2090" s="486"/>
      <c r="H2090" s="486"/>
      <c r="I2090" s="486">
        <f t="shared" si="165"/>
        <v>-5833169</v>
      </c>
      <c r="J2090" s="109"/>
      <c r="K2090" s="486"/>
      <c r="L2090" s="486"/>
      <c r="M2090" s="486">
        <f>I2090</f>
        <v>-5833169</v>
      </c>
      <c r="N2090" s="1153">
        <f t="shared" si="162"/>
        <v>-5833169</v>
      </c>
      <c r="O2090" s="1153">
        <f t="shared" si="163"/>
        <v>0</v>
      </c>
    </row>
    <row r="2091" spans="1:15" s="13" customFormat="1" outlineLevel="1">
      <c r="A2091" s="400">
        <v>2084</v>
      </c>
      <c r="B2091" s="397">
        <v>25300203</v>
      </c>
      <c r="C2091" s="109" t="s">
        <v>1906</v>
      </c>
      <c r="D2091" s="969">
        <f>+[5]BS!Q2091</f>
        <v>0</v>
      </c>
      <c r="E2091" s="109"/>
      <c r="F2091" s="486"/>
      <c r="G2091" s="486"/>
      <c r="H2091" s="486"/>
      <c r="I2091" s="486">
        <f t="shared" si="165"/>
        <v>0</v>
      </c>
      <c r="J2091" s="109"/>
      <c r="K2091" s="486"/>
      <c r="L2091" s="486"/>
      <c r="M2091" s="486"/>
      <c r="N2091" s="1153">
        <f t="shared" si="162"/>
        <v>0</v>
      </c>
      <c r="O2091" s="1153">
        <f t="shared" si="163"/>
        <v>0</v>
      </c>
    </row>
    <row r="2092" spans="1:15" s="13" customFormat="1" outlineLevel="1">
      <c r="A2092" s="400">
        <v>2085</v>
      </c>
      <c r="B2092" s="397">
        <v>25300212</v>
      </c>
      <c r="C2092" s="109" t="s">
        <v>976</v>
      </c>
      <c r="D2092" s="969">
        <f>+[5]BS!Q2092</f>
        <v>-89960.849999999991</v>
      </c>
      <c r="E2092" s="109"/>
      <c r="F2092" s="486"/>
      <c r="G2092" s="486"/>
      <c r="H2092" s="486"/>
      <c r="I2092" s="486">
        <f t="shared" si="165"/>
        <v>-89960.849999999991</v>
      </c>
      <c r="J2092" s="109"/>
      <c r="K2092" s="486"/>
      <c r="L2092" s="486">
        <f>I2092</f>
        <v>-89960.849999999991</v>
      </c>
      <c r="M2092" s="486"/>
      <c r="N2092" s="1153">
        <f t="shared" si="162"/>
        <v>-89960.849999999991</v>
      </c>
      <c r="O2092" s="1153">
        <f t="shared" si="163"/>
        <v>0</v>
      </c>
    </row>
    <row r="2093" spans="1:15" s="13" customFormat="1" outlineLevel="1">
      <c r="A2093" s="400">
        <v>2086</v>
      </c>
      <c r="B2093" s="397">
        <v>25300221</v>
      </c>
      <c r="C2093" s="109" t="s">
        <v>2342</v>
      </c>
      <c r="D2093" s="969">
        <f>+[5]BS!Q2093</f>
        <v>0</v>
      </c>
      <c r="E2093" s="109"/>
      <c r="F2093" s="486"/>
      <c r="G2093" s="486"/>
      <c r="H2093" s="486"/>
      <c r="I2093" s="486">
        <f t="shared" si="165"/>
        <v>0</v>
      </c>
      <c r="J2093" s="109"/>
      <c r="K2093" s="486"/>
      <c r="L2093" s="486"/>
      <c r="M2093" s="486"/>
      <c r="N2093" s="1153">
        <f t="shared" si="162"/>
        <v>0</v>
      </c>
      <c r="O2093" s="1153">
        <f t="shared" si="163"/>
        <v>0</v>
      </c>
    </row>
    <row r="2094" spans="1:15" s="13" customFormat="1" outlineLevel="1">
      <c r="A2094" s="400">
        <v>2087</v>
      </c>
      <c r="B2094" s="397">
        <v>25300223</v>
      </c>
      <c r="C2094" s="109" t="s">
        <v>1907</v>
      </c>
      <c r="D2094" s="969">
        <f>+[5]BS!Q2094</f>
        <v>0</v>
      </c>
      <c r="E2094" s="109"/>
      <c r="F2094" s="486"/>
      <c r="G2094" s="486"/>
      <c r="H2094" s="486"/>
      <c r="I2094" s="486">
        <f t="shared" si="165"/>
        <v>0</v>
      </c>
      <c r="J2094" s="109"/>
      <c r="K2094" s="486"/>
      <c r="L2094" s="486"/>
      <c r="M2094" s="486"/>
      <c r="N2094" s="1153">
        <f t="shared" si="162"/>
        <v>0</v>
      </c>
      <c r="O2094" s="1153">
        <f t="shared" si="163"/>
        <v>0</v>
      </c>
    </row>
    <row r="2095" spans="1:15" s="13" customFormat="1" outlineLevel="1">
      <c r="A2095" s="400">
        <v>2088</v>
      </c>
      <c r="B2095" s="397">
        <v>25300231</v>
      </c>
      <c r="C2095" s="109" t="s">
        <v>2343</v>
      </c>
      <c r="D2095" s="969">
        <f>+[5]BS!Q2095</f>
        <v>0</v>
      </c>
      <c r="E2095" s="109"/>
      <c r="F2095" s="486"/>
      <c r="G2095" s="486"/>
      <c r="H2095" s="486"/>
      <c r="I2095" s="486">
        <f t="shared" si="165"/>
        <v>0</v>
      </c>
      <c r="J2095" s="109"/>
      <c r="K2095" s="486"/>
      <c r="L2095" s="486"/>
      <c r="M2095" s="486"/>
      <c r="N2095" s="1153">
        <f t="shared" si="162"/>
        <v>0</v>
      </c>
      <c r="O2095" s="1153">
        <f t="shared" si="163"/>
        <v>0</v>
      </c>
    </row>
    <row r="2096" spans="1:15" s="13" customFormat="1" outlineLevel="1">
      <c r="A2096" s="400">
        <v>2089</v>
      </c>
      <c r="B2096" s="397">
        <v>25300241</v>
      </c>
      <c r="C2096" s="109" t="s">
        <v>2897</v>
      </c>
      <c r="D2096" s="969">
        <f>+[5]BS!Q2096</f>
        <v>0</v>
      </c>
      <c r="E2096" s="109"/>
      <c r="F2096" s="486"/>
      <c r="G2096" s="486"/>
      <c r="H2096" s="486"/>
      <c r="I2096" s="486">
        <f t="shared" si="165"/>
        <v>0</v>
      </c>
      <c r="J2096" s="109"/>
      <c r="K2096" s="486"/>
      <c r="L2096" s="486"/>
      <c r="M2096" s="486"/>
      <c r="N2096" s="1153">
        <f t="shared" si="162"/>
        <v>0</v>
      </c>
      <c r="O2096" s="1153">
        <f t="shared" si="163"/>
        <v>0</v>
      </c>
    </row>
    <row r="2097" spans="1:15" s="13" customFormat="1" outlineLevel="1">
      <c r="A2097" s="400">
        <v>2090</v>
      </c>
      <c r="B2097" s="397">
        <v>25300251</v>
      </c>
      <c r="C2097" s="109" t="s">
        <v>2178</v>
      </c>
      <c r="D2097" s="969">
        <f>+[5]BS!Q2097</f>
        <v>0</v>
      </c>
      <c r="E2097" s="109"/>
      <c r="F2097" s="486"/>
      <c r="G2097" s="486"/>
      <c r="H2097" s="486"/>
      <c r="I2097" s="486">
        <f t="shared" si="165"/>
        <v>0</v>
      </c>
      <c r="J2097" s="109"/>
      <c r="K2097" s="486"/>
      <c r="L2097" s="486"/>
      <c r="M2097" s="486"/>
      <c r="N2097" s="1153">
        <f t="shared" si="162"/>
        <v>0</v>
      </c>
      <c r="O2097" s="1153">
        <f t="shared" si="163"/>
        <v>0</v>
      </c>
    </row>
    <row r="2098" spans="1:15" s="13" customFormat="1" outlineLevel="1">
      <c r="A2098" s="400">
        <v>2091</v>
      </c>
      <c r="B2098" s="397">
        <v>25300261</v>
      </c>
      <c r="C2098" s="109" t="s">
        <v>2179</v>
      </c>
      <c r="D2098" s="969">
        <f>+[5]BS!Q2098</f>
        <v>0</v>
      </c>
      <c r="E2098" s="109"/>
      <c r="F2098" s="486"/>
      <c r="G2098" s="486"/>
      <c r="H2098" s="486"/>
      <c r="I2098" s="486">
        <f t="shared" si="165"/>
        <v>0</v>
      </c>
      <c r="J2098" s="109"/>
      <c r="K2098" s="486"/>
      <c r="L2098" s="486"/>
      <c r="M2098" s="486"/>
      <c r="N2098" s="1153">
        <f t="shared" si="162"/>
        <v>0</v>
      </c>
      <c r="O2098" s="1153">
        <f t="shared" si="163"/>
        <v>0</v>
      </c>
    </row>
    <row r="2099" spans="1:15" s="13" customFormat="1" outlineLevel="1">
      <c r="A2099" s="400">
        <v>2092</v>
      </c>
      <c r="B2099" s="397">
        <v>25300263</v>
      </c>
      <c r="C2099" s="109" t="s">
        <v>31</v>
      </c>
      <c r="D2099" s="969">
        <f>+[5]BS!Q2099</f>
        <v>0</v>
      </c>
      <c r="E2099" s="109"/>
      <c r="F2099" s="486"/>
      <c r="G2099" s="486"/>
      <c r="H2099" s="486"/>
      <c r="I2099" s="486">
        <f t="shared" si="165"/>
        <v>0</v>
      </c>
      <c r="J2099" s="109"/>
      <c r="K2099" s="486"/>
      <c r="L2099" s="486"/>
      <c r="M2099" s="486"/>
      <c r="N2099" s="1153">
        <f t="shared" si="162"/>
        <v>0</v>
      </c>
      <c r="O2099" s="1153">
        <f t="shared" si="163"/>
        <v>0</v>
      </c>
    </row>
    <row r="2100" spans="1:15" s="13" customFormat="1" outlineLevel="1">
      <c r="A2100" s="400">
        <v>2093</v>
      </c>
      <c r="B2100" s="397">
        <v>25300271</v>
      </c>
      <c r="C2100" s="109" t="s">
        <v>2474</v>
      </c>
      <c r="D2100" s="969">
        <f>+[5]BS!Q2100</f>
        <v>-274410.49000000005</v>
      </c>
      <c r="E2100" s="109"/>
      <c r="F2100" s="486"/>
      <c r="G2100" s="486"/>
      <c r="H2100" s="486"/>
      <c r="I2100" s="486">
        <f t="shared" si="165"/>
        <v>-274410.49000000005</v>
      </c>
      <c r="J2100" s="109"/>
      <c r="K2100" s="486"/>
      <c r="L2100" s="486"/>
      <c r="M2100" s="486">
        <f>I2100</f>
        <v>-274410.49000000005</v>
      </c>
      <c r="N2100" s="1153">
        <f t="shared" si="162"/>
        <v>-274410.49000000005</v>
      </c>
      <c r="O2100" s="1153">
        <f t="shared" si="163"/>
        <v>0</v>
      </c>
    </row>
    <row r="2101" spans="1:15" s="13" customFormat="1" outlineLevel="1">
      <c r="A2101" s="400">
        <v>2094</v>
      </c>
      <c r="B2101" s="397">
        <v>25300281</v>
      </c>
      <c r="C2101" s="109" t="s">
        <v>2560</v>
      </c>
      <c r="D2101" s="969">
        <f>+[5]BS!Q2101</f>
        <v>-506118.33333333331</v>
      </c>
      <c r="E2101" s="109"/>
      <c r="F2101" s="486"/>
      <c r="G2101" s="486"/>
      <c r="H2101" s="486"/>
      <c r="I2101" s="486">
        <f t="shared" si="165"/>
        <v>-506118.33333333331</v>
      </c>
      <c r="J2101" s="109"/>
      <c r="K2101" s="486">
        <f>I2101</f>
        <v>-506118.33333333331</v>
      </c>
      <c r="L2101" s="486"/>
      <c r="M2101" s="486"/>
      <c r="N2101" s="1153">
        <f t="shared" si="162"/>
        <v>-506118.33333333331</v>
      </c>
      <c r="O2101" s="1153">
        <f t="shared" si="163"/>
        <v>0</v>
      </c>
    </row>
    <row r="2102" spans="1:15" outlineLevel="1">
      <c r="A2102" s="1004">
        <v>2095</v>
      </c>
      <c r="B2102" s="397">
        <v>25300293</v>
      </c>
      <c r="C2102" s="109" t="s">
        <v>1853</v>
      </c>
      <c r="D2102" s="969">
        <f>+[5]BS!Q2102</f>
        <v>-7374690.8399999989</v>
      </c>
      <c r="E2102" s="15"/>
      <c r="F2102" s="965"/>
      <c r="G2102" s="965"/>
      <c r="H2102" s="965"/>
      <c r="I2102" s="965">
        <f t="shared" si="165"/>
        <v>-7374690.8399999989</v>
      </c>
      <c r="J2102" s="15"/>
      <c r="K2102" s="965"/>
      <c r="L2102" s="965"/>
      <c r="M2102" s="965">
        <f t="shared" ref="M2102" si="166">I2102</f>
        <v>-7374690.8399999989</v>
      </c>
      <c r="N2102" s="961">
        <f t="shared" si="162"/>
        <v>-7374690.8399999989</v>
      </c>
      <c r="O2102" s="961">
        <f t="shared" si="163"/>
        <v>0</v>
      </c>
    </row>
    <row r="2103" spans="1:15" outlineLevel="1">
      <c r="A2103" s="1004">
        <v>2096</v>
      </c>
      <c r="B2103" s="280">
        <v>25300302</v>
      </c>
      <c r="C2103" s="280" t="s">
        <v>476</v>
      </c>
      <c r="D2103" s="969">
        <f>+[5]BS!Q2103</f>
        <v>0</v>
      </c>
      <c r="E2103" s="15"/>
      <c r="F2103" s="965"/>
      <c r="G2103" s="965"/>
      <c r="H2103" s="965"/>
      <c r="I2103" s="965"/>
      <c r="J2103" s="15"/>
      <c r="K2103" s="965"/>
      <c r="L2103" s="965"/>
      <c r="M2103" s="965"/>
      <c r="N2103" s="961">
        <f t="shared" si="162"/>
        <v>0</v>
      </c>
      <c r="O2103" s="961">
        <f t="shared" si="163"/>
        <v>0</v>
      </c>
    </row>
    <row r="2104" spans="1:15" outlineLevel="1">
      <c r="A2104" s="1004">
        <v>2097</v>
      </c>
      <c r="B2104" s="397">
        <v>25300303</v>
      </c>
      <c r="C2104" s="109" t="s">
        <v>1854</v>
      </c>
      <c r="D2104" s="969">
        <f>+[5]BS!Q2104</f>
        <v>-8.7499999999999991E-3</v>
      </c>
      <c r="E2104" s="15"/>
      <c r="F2104" s="965"/>
      <c r="G2104" s="965">
        <f>+D2104</f>
        <v>-8.7499999999999991E-3</v>
      </c>
      <c r="H2104" s="965"/>
      <c r="I2104" s="965"/>
      <c r="J2104" s="15"/>
      <c r="K2104" s="965"/>
      <c r="L2104" s="965"/>
      <c r="M2104" s="965"/>
      <c r="N2104" s="961">
        <f t="shared" si="162"/>
        <v>0</v>
      </c>
      <c r="O2104" s="961">
        <f t="shared" si="163"/>
        <v>0</v>
      </c>
    </row>
    <row r="2105" spans="1:15" outlineLevel="1">
      <c r="A2105" s="1004">
        <v>2098</v>
      </c>
      <c r="B2105" s="979">
        <v>25300312</v>
      </c>
      <c r="C2105" s="980" t="s">
        <v>2010</v>
      </c>
      <c r="D2105" s="969">
        <f>+[5]BS!Q2105</f>
        <v>0</v>
      </c>
      <c r="E2105" s="15"/>
      <c r="F2105" s="965"/>
      <c r="G2105" s="965"/>
      <c r="H2105" s="965"/>
      <c r="I2105" s="965"/>
      <c r="J2105" s="15"/>
      <c r="K2105" s="965"/>
      <c r="L2105" s="965"/>
      <c r="M2105" s="965"/>
      <c r="N2105" s="961">
        <f t="shared" si="162"/>
        <v>0</v>
      </c>
      <c r="O2105" s="961">
        <f t="shared" si="163"/>
        <v>0</v>
      </c>
    </row>
    <row r="2106" spans="1:15" outlineLevel="1">
      <c r="A2106" s="1004">
        <v>2099</v>
      </c>
      <c r="B2106" s="397">
        <v>25300323</v>
      </c>
      <c r="C2106" s="109" t="s">
        <v>151</v>
      </c>
      <c r="D2106" s="969">
        <f>+[5]BS!Q2106</f>
        <v>-50934.829999999994</v>
      </c>
      <c r="E2106" s="15"/>
      <c r="F2106" s="965"/>
      <c r="G2106" s="965">
        <f>+D2106</f>
        <v>-50934.829999999994</v>
      </c>
      <c r="H2106" s="965"/>
      <c r="I2106" s="965"/>
      <c r="J2106" s="15"/>
      <c r="K2106" s="965"/>
      <c r="L2106" s="965"/>
      <c r="M2106" s="965"/>
      <c r="N2106" s="961">
        <f t="shared" si="162"/>
        <v>0</v>
      </c>
      <c r="O2106" s="961">
        <f t="shared" si="163"/>
        <v>0</v>
      </c>
    </row>
    <row r="2107" spans="1:15" outlineLevel="1">
      <c r="A2107" s="1004">
        <v>2100</v>
      </c>
      <c r="B2107" s="397">
        <v>25300343</v>
      </c>
      <c r="C2107" s="109" t="s">
        <v>2772</v>
      </c>
      <c r="D2107" s="969">
        <f>+[5]BS!Q2107</f>
        <v>-2963701.5287500001</v>
      </c>
      <c r="E2107" s="15"/>
      <c r="F2107" s="965"/>
      <c r="G2107" s="965">
        <f>+D2107</f>
        <v>-2963701.5287500001</v>
      </c>
      <c r="H2107" s="965"/>
      <c r="I2107" s="965"/>
      <c r="J2107" s="15"/>
      <c r="K2107" s="965"/>
      <c r="L2107" s="965"/>
      <c r="M2107" s="965"/>
      <c r="N2107" s="961">
        <f t="shared" si="162"/>
        <v>0</v>
      </c>
      <c r="O2107" s="961">
        <f t="shared" si="163"/>
        <v>0</v>
      </c>
    </row>
    <row r="2108" spans="1:15" outlineLevel="1">
      <c r="A2108" s="1004">
        <v>2101</v>
      </c>
      <c r="B2108" s="397">
        <v>25300353</v>
      </c>
      <c r="C2108" s="109" t="s">
        <v>1857</v>
      </c>
      <c r="D2108" s="969">
        <f>+[5]BS!Q2108</f>
        <v>-5760871.0158333331</v>
      </c>
      <c r="E2108" s="15"/>
      <c r="F2108" s="965"/>
      <c r="G2108" s="965"/>
      <c r="H2108" s="965"/>
      <c r="I2108" s="965">
        <f>+D2108</f>
        <v>-5760871.0158333331</v>
      </c>
      <c r="J2108" s="15"/>
      <c r="K2108" s="965">
        <f>I2108*K2</f>
        <v>-3870153.1484368327</v>
      </c>
      <c r="L2108" s="965">
        <f>I2108*K3</f>
        <v>-1890717.8673965</v>
      </c>
      <c r="M2108" s="965"/>
      <c r="N2108" s="961">
        <f t="shared" si="162"/>
        <v>-5760871.0158333331</v>
      </c>
      <c r="O2108" s="961">
        <f t="shared" si="163"/>
        <v>0</v>
      </c>
    </row>
    <row r="2109" spans="1:15" outlineLevel="1">
      <c r="A2109" s="1004">
        <v>2102</v>
      </c>
      <c r="B2109" s="397">
        <v>25300363</v>
      </c>
      <c r="C2109" s="109" t="s">
        <v>1753</v>
      </c>
      <c r="D2109" s="969">
        <f>+[5]BS!Q2109</f>
        <v>-1516832.2199999997</v>
      </c>
      <c r="E2109" s="15"/>
      <c r="F2109" s="965"/>
      <c r="G2109" s="965"/>
      <c r="H2109" s="965"/>
      <c r="I2109" s="965">
        <f>+D2109</f>
        <v>-1516832.2199999997</v>
      </c>
      <c r="J2109" s="15"/>
      <c r="K2109" s="965">
        <f>I2109*K2</f>
        <v>-1019007.8853959998</v>
      </c>
      <c r="L2109" s="965">
        <f>I2109*K3</f>
        <v>-497824.33460399992</v>
      </c>
      <c r="M2109" s="965"/>
      <c r="N2109" s="961">
        <f t="shared" si="162"/>
        <v>-1516832.2199999997</v>
      </c>
      <c r="O2109" s="961">
        <f t="shared" si="163"/>
        <v>0</v>
      </c>
    </row>
    <row r="2110" spans="1:15" outlineLevel="1">
      <c r="A2110" s="1004">
        <v>2103</v>
      </c>
      <c r="B2110" s="397">
        <v>25300371</v>
      </c>
      <c r="C2110" s="109" t="s">
        <v>1687</v>
      </c>
      <c r="D2110" s="969">
        <f>+[5]BS!Q2110</f>
        <v>-584331.93333333323</v>
      </c>
      <c r="E2110" s="15"/>
      <c r="F2110" s="965"/>
      <c r="G2110" s="965">
        <f>+D2110</f>
        <v>-584331.93333333323</v>
      </c>
      <c r="H2110" s="965"/>
      <c r="I2110" s="965"/>
      <c r="J2110" s="15"/>
      <c r="K2110" s="965"/>
      <c r="L2110" s="965"/>
      <c r="M2110" s="965"/>
      <c r="N2110" s="961">
        <f t="shared" si="162"/>
        <v>0</v>
      </c>
      <c r="O2110" s="961">
        <f t="shared" si="163"/>
        <v>0</v>
      </c>
    </row>
    <row r="2111" spans="1:15" outlineLevel="1">
      <c r="A2111" s="1004">
        <v>2104</v>
      </c>
      <c r="B2111" s="397">
        <v>25300373</v>
      </c>
      <c r="C2111" s="109" t="s">
        <v>239</v>
      </c>
      <c r="D2111" s="969">
        <f>+[5]BS!Q2111</f>
        <v>0</v>
      </c>
      <c r="E2111" s="15"/>
      <c r="F2111" s="965"/>
      <c r="G2111" s="965"/>
      <c r="H2111" s="965"/>
      <c r="I2111" s="965"/>
      <c r="J2111" s="15"/>
      <c r="K2111" s="965"/>
      <c r="L2111" s="965"/>
      <c r="M2111" s="965"/>
      <c r="N2111" s="961">
        <f t="shared" si="162"/>
        <v>0</v>
      </c>
      <c r="O2111" s="961">
        <f t="shared" si="163"/>
        <v>0</v>
      </c>
    </row>
    <row r="2112" spans="1:15" outlineLevel="1">
      <c r="A2112" s="1004">
        <v>2105</v>
      </c>
      <c r="B2112" s="566">
        <v>25300381</v>
      </c>
      <c r="C2112" s="109" t="s">
        <v>1227</v>
      </c>
      <c r="D2112" s="969">
        <f>+[5]BS!Q2112</f>
        <v>0</v>
      </c>
      <c r="E2112" s="15"/>
      <c r="F2112" s="965"/>
      <c r="G2112" s="965"/>
      <c r="H2112" s="965"/>
      <c r="I2112" s="965"/>
      <c r="J2112" s="15"/>
      <c r="K2112" s="965"/>
      <c r="L2112" s="965"/>
      <c r="M2112" s="965"/>
      <c r="N2112" s="961">
        <f t="shared" si="162"/>
        <v>0</v>
      </c>
      <c r="O2112" s="961">
        <f t="shared" si="163"/>
        <v>0</v>
      </c>
    </row>
    <row r="2113" spans="1:15" outlineLevel="1">
      <c r="A2113" s="1004">
        <v>2106</v>
      </c>
      <c r="B2113" s="397">
        <v>25300393</v>
      </c>
      <c r="C2113" s="109" t="s">
        <v>2344</v>
      </c>
      <c r="D2113" s="969">
        <f>+[5]BS!Q2113</f>
        <v>0</v>
      </c>
      <c r="E2113" s="15"/>
      <c r="F2113" s="965"/>
      <c r="G2113" s="965"/>
      <c r="H2113" s="965"/>
      <c r="I2113" s="965"/>
      <c r="J2113" s="15"/>
      <c r="K2113" s="965"/>
      <c r="L2113" s="965"/>
      <c r="M2113" s="965"/>
      <c r="N2113" s="961">
        <f t="shared" si="162"/>
        <v>0</v>
      </c>
      <c r="O2113" s="961">
        <f t="shared" si="163"/>
        <v>0</v>
      </c>
    </row>
    <row r="2114" spans="1:15" outlineLevel="1">
      <c r="A2114" s="1004">
        <v>2107</v>
      </c>
      <c r="B2114" s="397">
        <v>25300413</v>
      </c>
      <c r="C2114" s="109" t="s">
        <v>932</v>
      </c>
      <c r="D2114" s="969">
        <f>+[5]BS!Q2114</f>
        <v>-567394.70000000007</v>
      </c>
      <c r="E2114" s="15"/>
      <c r="F2114" s="965"/>
      <c r="G2114" s="965"/>
      <c r="H2114" s="965"/>
      <c r="I2114" s="965">
        <f>+D2114</f>
        <v>-567394.70000000007</v>
      </c>
      <c r="J2114" s="15"/>
      <c r="K2114" s="965">
        <f>I2114*K2</f>
        <v>-381175.75946000003</v>
      </c>
      <c r="L2114" s="965">
        <f>I2114*K3</f>
        <v>-186218.94054000001</v>
      </c>
      <c r="M2114" s="965"/>
      <c r="N2114" s="961">
        <f t="shared" si="162"/>
        <v>-567394.70000000007</v>
      </c>
      <c r="O2114" s="961">
        <f t="shared" si="163"/>
        <v>0</v>
      </c>
    </row>
    <row r="2115" spans="1:15" outlineLevel="1">
      <c r="A2115" s="1004">
        <v>2108</v>
      </c>
      <c r="B2115" s="397">
        <v>25300421</v>
      </c>
      <c r="C2115" s="109" t="s">
        <v>1100</v>
      </c>
      <c r="D2115" s="969">
        <f>+[5]BS!Q2115</f>
        <v>0</v>
      </c>
      <c r="E2115" s="15"/>
      <c r="F2115" s="965"/>
      <c r="G2115" s="965"/>
      <c r="H2115" s="965"/>
      <c r="I2115" s="965"/>
      <c r="J2115" s="15"/>
      <c r="K2115" s="965"/>
      <c r="L2115" s="965"/>
      <c r="M2115" s="965"/>
      <c r="N2115" s="961">
        <f t="shared" si="162"/>
        <v>0</v>
      </c>
      <c r="O2115" s="961">
        <f t="shared" si="163"/>
        <v>0</v>
      </c>
    </row>
    <row r="2116" spans="1:15" outlineLevel="1">
      <c r="A2116" s="1004">
        <v>2109</v>
      </c>
      <c r="B2116" s="397">
        <v>25300423</v>
      </c>
      <c r="C2116" s="109" t="s">
        <v>1696</v>
      </c>
      <c r="D2116" s="969">
        <f>+[5]BS!Q2116</f>
        <v>0</v>
      </c>
      <c r="E2116" s="15"/>
      <c r="F2116" s="965"/>
      <c r="G2116" s="965"/>
      <c r="H2116" s="965"/>
      <c r="I2116" s="965"/>
      <c r="J2116" s="15"/>
      <c r="K2116" s="965"/>
      <c r="L2116" s="965"/>
      <c r="M2116" s="965"/>
      <c r="N2116" s="961">
        <f t="shared" si="162"/>
        <v>0</v>
      </c>
      <c r="O2116" s="961">
        <f t="shared" si="163"/>
        <v>0</v>
      </c>
    </row>
    <row r="2117" spans="1:15" outlineLevel="1">
      <c r="A2117" s="1004">
        <v>2110</v>
      </c>
      <c r="B2117" s="397">
        <v>25300433</v>
      </c>
      <c r="C2117" s="109" t="s">
        <v>1258</v>
      </c>
      <c r="D2117" s="969">
        <f>+[5]BS!Q2117</f>
        <v>0</v>
      </c>
      <c r="E2117" s="15"/>
      <c r="F2117" s="965"/>
      <c r="G2117" s="965"/>
      <c r="H2117" s="965"/>
      <c r="I2117" s="965"/>
      <c r="J2117" s="15"/>
      <c r="K2117" s="965"/>
      <c r="L2117" s="965"/>
      <c r="M2117" s="965"/>
      <c r="N2117" s="961">
        <f t="shared" si="162"/>
        <v>0</v>
      </c>
      <c r="O2117" s="961">
        <f t="shared" si="163"/>
        <v>0</v>
      </c>
    </row>
    <row r="2118" spans="1:15" outlineLevel="1">
      <c r="A2118" s="1004">
        <v>2111</v>
      </c>
      <c r="B2118" s="397">
        <v>25300443</v>
      </c>
      <c r="C2118" s="109" t="s">
        <v>2241</v>
      </c>
      <c r="D2118" s="969">
        <f>+[5]BS!Q2118</f>
        <v>-723113.27999999991</v>
      </c>
      <c r="E2118" s="15"/>
      <c r="F2118" s="965"/>
      <c r="G2118" s="965"/>
      <c r="H2118" s="965"/>
      <c r="I2118" s="965">
        <f>+D2118</f>
        <v>-723113.27999999991</v>
      </c>
      <c r="J2118" s="15"/>
      <c r="K2118" s="965">
        <f>I2118*K2</f>
        <v>-485787.50150399993</v>
      </c>
      <c r="L2118" s="965">
        <f>I2118*K3</f>
        <v>-237325.77849599996</v>
      </c>
      <c r="M2118" s="965"/>
      <c r="N2118" s="961">
        <f t="shared" si="162"/>
        <v>-723113.27999999991</v>
      </c>
      <c r="O2118" s="961">
        <f t="shared" si="163"/>
        <v>0</v>
      </c>
    </row>
    <row r="2119" spans="1:15" outlineLevel="1">
      <c r="A2119" s="1004">
        <v>2112</v>
      </c>
      <c r="B2119" s="397">
        <v>25300503</v>
      </c>
      <c r="C2119" s="109" t="s">
        <v>428</v>
      </c>
      <c r="D2119" s="969">
        <f>+[5]BS!Q2119</f>
        <v>-31168.876666666667</v>
      </c>
      <c r="E2119" s="15"/>
      <c r="F2119" s="965"/>
      <c r="G2119" s="965">
        <f>+D2119</f>
        <v>-31168.876666666667</v>
      </c>
      <c r="H2119" s="965"/>
      <c r="I2119" s="965"/>
      <c r="J2119" s="15"/>
      <c r="K2119" s="965"/>
      <c r="L2119" s="965"/>
      <c r="M2119" s="965"/>
      <c r="N2119" s="961">
        <f t="shared" si="162"/>
        <v>0</v>
      </c>
      <c r="O2119" s="961">
        <f t="shared" si="163"/>
        <v>0</v>
      </c>
    </row>
    <row r="2120" spans="1:15" outlineLevel="1">
      <c r="A2120" s="1004">
        <v>2113</v>
      </c>
      <c r="B2120" s="397">
        <v>25300511</v>
      </c>
      <c r="C2120" s="109" t="s">
        <v>1498</v>
      </c>
      <c r="D2120" s="969">
        <f>+[5]BS!Q2120</f>
        <v>0</v>
      </c>
      <c r="E2120" s="15"/>
      <c r="F2120" s="965"/>
      <c r="G2120" s="965"/>
      <c r="H2120" s="965"/>
      <c r="I2120" s="965"/>
      <c r="J2120" s="15"/>
      <c r="K2120" s="965"/>
      <c r="L2120" s="965"/>
      <c r="M2120" s="965"/>
      <c r="N2120" s="961">
        <f t="shared" si="162"/>
        <v>0</v>
      </c>
      <c r="O2120" s="961">
        <f t="shared" si="163"/>
        <v>0</v>
      </c>
    </row>
    <row r="2121" spans="1:15" outlineLevel="1">
      <c r="A2121" s="1004">
        <v>2114</v>
      </c>
      <c r="B2121" s="397">
        <v>25300513</v>
      </c>
      <c r="C2121" s="109" t="s">
        <v>429</v>
      </c>
      <c r="D2121" s="969">
        <f>+[5]BS!Q2121</f>
        <v>0</v>
      </c>
      <c r="E2121" s="15"/>
      <c r="F2121" s="965"/>
      <c r="G2121" s="965"/>
      <c r="H2121" s="965"/>
      <c r="I2121" s="965"/>
      <c r="J2121" s="15"/>
      <c r="K2121" s="965"/>
      <c r="L2121" s="965"/>
      <c r="M2121" s="965"/>
      <c r="N2121" s="961">
        <f t="shared" ref="N2121:N2184" si="167">SUM(K2121:M2121)</f>
        <v>0</v>
      </c>
      <c r="O2121" s="961">
        <f t="shared" ref="O2121:O2184" si="168">N2121-I2121</f>
        <v>0</v>
      </c>
    </row>
    <row r="2122" spans="1:15" outlineLevel="1">
      <c r="A2122" s="1004">
        <v>2115</v>
      </c>
      <c r="B2122" s="397">
        <v>25300521</v>
      </c>
      <c r="C2122" s="109" t="s">
        <v>1546</v>
      </c>
      <c r="D2122" s="969">
        <f>+[5]BS!Q2122</f>
        <v>0</v>
      </c>
      <c r="E2122" s="15"/>
      <c r="F2122" s="965"/>
      <c r="G2122" s="965"/>
      <c r="H2122" s="965"/>
      <c r="I2122" s="965"/>
      <c r="J2122" s="15"/>
      <c r="K2122" s="965"/>
      <c r="L2122" s="965"/>
      <c r="M2122" s="965"/>
      <c r="N2122" s="961">
        <f t="shared" si="167"/>
        <v>0</v>
      </c>
      <c r="O2122" s="961">
        <f t="shared" si="168"/>
        <v>0</v>
      </c>
    </row>
    <row r="2123" spans="1:15" outlineLevel="1">
      <c r="A2123" s="1004">
        <v>2116</v>
      </c>
      <c r="B2123" s="397">
        <v>25300533</v>
      </c>
      <c r="C2123" s="988" t="s">
        <v>1975</v>
      </c>
      <c r="D2123" s="969">
        <f>+[5]BS!Q2123</f>
        <v>0</v>
      </c>
      <c r="E2123" s="15"/>
      <c r="F2123" s="965"/>
      <c r="G2123" s="965"/>
      <c r="H2123" s="965"/>
      <c r="I2123" s="965"/>
      <c r="J2123" s="15"/>
      <c r="K2123" s="965"/>
      <c r="L2123" s="965"/>
      <c r="M2123" s="965"/>
      <c r="N2123" s="961">
        <f t="shared" si="167"/>
        <v>0</v>
      </c>
      <c r="O2123" s="961">
        <f t="shared" si="168"/>
        <v>0</v>
      </c>
    </row>
    <row r="2124" spans="1:15" s="13" customFormat="1" outlineLevel="1">
      <c r="A2124" s="400">
        <v>2117</v>
      </c>
      <c r="B2124" s="397">
        <v>25300541</v>
      </c>
      <c r="C2124" s="109" t="s">
        <v>910</v>
      </c>
      <c r="D2124" s="969">
        <f>+[5]BS!Q2124</f>
        <v>-7996974.0566666657</v>
      </c>
      <c r="E2124" s="109"/>
      <c r="F2124" s="486"/>
      <c r="G2124" s="486"/>
      <c r="H2124" s="486"/>
      <c r="I2124" s="486">
        <f>+D2124</f>
        <v>-7996974.0566666657</v>
      </c>
      <c r="J2124" s="109"/>
      <c r="K2124" s="486">
        <f>I2124</f>
        <v>-7996974.0566666657</v>
      </c>
      <c r="L2124" s="486"/>
      <c r="M2124" s="486"/>
      <c r="N2124" s="1153">
        <f t="shared" si="167"/>
        <v>-7996974.0566666657</v>
      </c>
      <c r="O2124" s="1153">
        <f t="shared" si="168"/>
        <v>0</v>
      </c>
    </row>
    <row r="2125" spans="1:15" outlineLevel="1">
      <c r="A2125" s="1004">
        <v>2118</v>
      </c>
      <c r="B2125" s="397">
        <v>25300543</v>
      </c>
      <c r="C2125" s="988" t="s">
        <v>412</v>
      </c>
      <c r="D2125" s="969">
        <f>+[5]BS!Q2125</f>
        <v>0</v>
      </c>
      <c r="E2125" s="15"/>
      <c r="F2125" s="965"/>
      <c r="G2125" s="965"/>
      <c r="H2125" s="965"/>
      <c r="I2125" s="965"/>
      <c r="J2125" s="15"/>
      <c r="K2125" s="965"/>
      <c r="L2125" s="965"/>
      <c r="M2125" s="965"/>
      <c r="N2125" s="961">
        <f t="shared" si="167"/>
        <v>0</v>
      </c>
      <c r="O2125" s="961">
        <f t="shared" si="168"/>
        <v>0</v>
      </c>
    </row>
    <row r="2126" spans="1:15" outlineLevel="1">
      <c r="A2126" s="1004">
        <v>2119</v>
      </c>
      <c r="B2126" s="397">
        <v>25300551</v>
      </c>
      <c r="C2126" s="109" t="s">
        <v>221</v>
      </c>
      <c r="D2126" s="969">
        <f>+[5]BS!Q2126</f>
        <v>0</v>
      </c>
      <c r="E2126" s="15"/>
      <c r="F2126" s="965"/>
      <c r="G2126" s="965"/>
      <c r="H2126" s="965"/>
      <c r="I2126" s="965"/>
      <c r="J2126" s="15"/>
      <c r="K2126" s="965"/>
      <c r="L2126" s="965"/>
      <c r="M2126" s="965"/>
      <c r="N2126" s="961">
        <f t="shared" si="167"/>
        <v>0</v>
      </c>
      <c r="O2126" s="961">
        <f t="shared" si="168"/>
        <v>0</v>
      </c>
    </row>
    <row r="2127" spans="1:15" outlineLevel="1">
      <c r="A2127" s="1004">
        <v>2120</v>
      </c>
      <c r="B2127" s="397">
        <v>25300553</v>
      </c>
      <c r="C2127" s="999" t="s">
        <v>413</v>
      </c>
      <c r="D2127" s="969">
        <f>+[5]BS!Q2127</f>
        <v>-3361.5833333333326</v>
      </c>
      <c r="E2127" s="15"/>
      <c r="F2127" s="965"/>
      <c r="G2127" s="965">
        <f>+D2127</f>
        <v>-3361.5833333333326</v>
      </c>
      <c r="H2127" s="965"/>
      <c r="I2127" s="965"/>
      <c r="J2127" s="15"/>
      <c r="K2127" s="965"/>
      <c r="L2127" s="965"/>
      <c r="M2127" s="965"/>
      <c r="N2127" s="961">
        <f t="shared" si="167"/>
        <v>0</v>
      </c>
      <c r="O2127" s="961">
        <f t="shared" si="168"/>
        <v>0</v>
      </c>
    </row>
    <row r="2128" spans="1:15" s="13" customFormat="1" outlineLevel="1">
      <c r="A2128" s="400">
        <v>2121</v>
      </c>
      <c r="B2128" s="397">
        <v>25300561</v>
      </c>
      <c r="C2128" s="109" t="s">
        <v>1949</v>
      </c>
      <c r="D2128" s="969">
        <f>+[5]BS!Q2128</f>
        <v>-8018747.791666667</v>
      </c>
      <c r="E2128" s="109"/>
      <c r="F2128" s="486"/>
      <c r="G2128" s="486"/>
      <c r="H2128" s="486"/>
      <c r="I2128" s="486">
        <f>+D2128</f>
        <v>-8018747.791666667</v>
      </c>
      <c r="J2128" s="109"/>
      <c r="K2128" s="486"/>
      <c r="L2128" s="486"/>
      <c r="M2128" s="486">
        <f>I2128</f>
        <v>-8018747.791666667</v>
      </c>
      <c r="N2128" s="1153">
        <f t="shared" si="167"/>
        <v>-8018747.791666667</v>
      </c>
      <c r="O2128" s="1153">
        <f t="shared" si="168"/>
        <v>0</v>
      </c>
    </row>
    <row r="2129" spans="1:15" outlineLevel="1">
      <c r="A2129" s="1004">
        <v>2122</v>
      </c>
      <c r="B2129" s="397">
        <v>25300563</v>
      </c>
      <c r="C2129" s="109" t="s">
        <v>2147</v>
      </c>
      <c r="D2129" s="969">
        <f>+[5]BS!Q2129</f>
        <v>0</v>
      </c>
      <c r="E2129" s="15"/>
      <c r="F2129" s="965"/>
      <c r="G2129" s="965"/>
      <c r="H2129" s="965"/>
      <c r="I2129" s="965"/>
      <c r="J2129" s="15"/>
      <c r="K2129" s="965"/>
      <c r="L2129" s="965"/>
      <c r="M2129" s="965"/>
      <c r="N2129" s="961">
        <f t="shared" si="167"/>
        <v>0</v>
      </c>
      <c r="O2129" s="961">
        <f t="shared" si="168"/>
        <v>0</v>
      </c>
    </row>
    <row r="2130" spans="1:15" outlineLevel="1">
      <c r="A2130" s="1004">
        <v>2123</v>
      </c>
      <c r="B2130" s="397">
        <v>25300571</v>
      </c>
      <c r="C2130" s="109" t="s">
        <v>643</v>
      </c>
      <c r="D2130" s="969">
        <f>+[5]BS!Q2130</f>
        <v>0</v>
      </c>
      <c r="E2130" s="15"/>
      <c r="F2130" s="965"/>
      <c r="G2130" s="965"/>
      <c r="H2130" s="965"/>
      <c r="I2130" s="965"/>
      <c r="J2130" s="15"/>
      <c r="K2130" s="965"/>
      <c r="L2130" s="965"/>
      <c r="M2130" s="965"/>
      <c r="N2130" s="961">
        <f t="shared" si="167"/>
        <v>0</v>
      </c>
      <c r="O2130" s="961">
        <f t="shared" si="168"/>
        <v>0</v>
      </c>
    </row>
    <row r="2131" spans="1:15" outlineLevel="1">
      <c r="A2131" s="1004">
        <v>2124</v>
      </c>
      <c r="B2131" s="397">
        <v>25300573</v>
      </c>
      <c r="C2131" s="109" t="s">
        <v>387</v>
      </c>
      <c r="D2131" s="969">
        <f>+[5]BS!Q2131</f>
        <v>0</v>
      </c>
      <c r="E2131" s="15"/>
      <c r="F2131" s="965"/>
      <c r="G2131" s="965"/>
      <c r="H2131" s="965"/>
      <c r="I2131" s="965"/>
      <c r="J2131" s="15"/>
      <c r="K2131" s="965"/>
      <c r="L2131" s="965"/>
      <c r="M2131" s="965"/>
      <c r="N2131" s="961">
        <f t="shared" si="167"/>
        <v>0</v>
      </c>
      <c r="O2131" s="961">
        <f t="shared" si="168"/>
        <v>0</v>
      </c>
    </row>
    <row r="2132" spans="1:15" outlineLevel="1">
      <c r="A2132" s="1004">
        <v>2125</v>
      </c>
      <c r="B2132" s="280">
        <v>25300581</v>
      </c>
      <c r="C2132" s="280" t="s">
        <v>102</v>
      </c>
      <c r="D2132" s="969">
        <f>+[5]BS!Q2132</f>
        <v>-5127137.8125</v>
      </c>
      <c r="E2132" s="15"/>
      <c r="F2132" s="965"/>
      <c r="G2132" s="965">
        <f>+D2132</f>
        <v>-5127137.8125</v>
      </c>
      <c r="H2132" s="965"/>
      <c r="I2132" s="965"/>
      <c r="J2132" s="15"/>
      <c r="K2132" s="965"/>
      <c r="L2132" s="965"/>
      <c r="M2132" s="965"/>
      <c r="N2132" s="961">
        <f t="shared" si="167"/>
        <v>0</v>
      </c>
      <c r="O2132" s="961">
        <f t="shared" si="168"/>
        <v>0</v>
      </c>
    </row>
    <row r="2133" spans="1:15" outlineLevel="1">
      <c r="A2133" s="1004">
        <v>2126</v>
      </c>
      <c r="B2133" s="397">
        <v>25300582</v>
      </c>
      <c r="C2133" s="280" t="s">
        <v>103</v>
      </c>
      <c r="D2133" s="969">
        <f>+[5]BS!Q2133</f>
        <v>-2187796.5645833327</v>
      </c>
      <c r="E2133" s="15"/>
      <c r="F2133" s="965"/>
      <c r="G2133" s="965">
        <f>+D2133</f>
        <v>-2187796.5645833327</v>
      </c>
      <c r="H2133" s="965"/>
      <c r="I2133" s="965"/>
      <c r="J2133" s="15"/>
      <c r="K2133" s="965"/>
      <c r="L2133" s="965"/>
      <c r="M2133" s="965"/>
      <c r="N2133" s="961">
        <f t="shared" si="167"/>
        <v>0</v>
      </c>
      <c r="O2133" s="961">
        <f t="shared" si="168"/>
        <v>0</v>
      </c>
    </row>
    <row r="2134" spans="1:15" outlineLevel="1">
      <c r="A2134" s="1004">
        <v>2127</v>
      </c>
      <c r="B2134" s="397">
        <v>25300583</v>
      </c>
      <c r="C2134" s="109" t="s">
        <v>3590</v>
      </c>
      <c r="D2134" s="969">
        <f>+[5]BS!Q2134</f>
        <v>0</v>
      </c>
      <c r="E2134" s="15"/>
      <c r="F2134" s="965"/>
      <c r="G2134" s="965">
        <f>+D2134</f>
        <v>0</v>
      </c>
      <c r="H2134" s="965"/>
      <c r="I2134" s="965"/>
      <c r="J2134" s="15"/>
      <c r="K2134" s="965"/>
      <c r="L2134" s="965"/>
      <c r="M2134" s="965"/>
      <c r="N2134" s="961">
        <f t="shared" si="167"/>
        <v>0</v>
      </c>
      <c r="O2134" s="961">
        <f t="shared" si="168"/>
        <v>0</v>
      </c>
    </row>
    <row r="2135" spans="1:15" outlineLevel="1">
      <c r="A2135" s="1004">
        <v>2128</v>
      </c>
      <c r="B2135" s="280">
        <v>25300591</v>
      </c>
      <c r="C2135" s="280" t="s">
        <v>104</v>
      </c>
      <c r="D2135" s="969">
        <f>+[5]BS!Q2135</f>
        <v>5127137.8125</v>
      </c>
      <c r="E2135" s="15"/>
      <c r="F2135" s="965"/>
      <c r="G2135" s="965">
        <f>+D2135</f>
        <v>5127137.8125</v>
      </c>
      <c r="H2135" s="965"/>
      <c r="I2135" s="965"/>
      <c r="J2135" s="15"/>
      <c r="K2135" s="965"/>
      <c r="L2135" s="965"/>
      <c r="M2135" s="965"/>
      <c r="N2135" s="961">
        <f t="shared" si="167"/>
        <v>0</v>
      </c>
      <c r="O2135" s="961">
        <f t="shared" si="168"/>
        <v>0</v>
      </c>
    </row>
    <row r="2136" spans="1:15" outlineLevel="1">
      <c r="A2136" s="1004">
        <v>2129</v>
      </c>
      <c r="B2136" s="280">
        <v>25300592</v>
      </c>
      <c r="C2136" s="280" t="s">
        <v>105</v>
      </c>
      <c r="D2136" s="969">
        <f>+[5]BS!Q2136</f>
        <v>2187796.5645833327</v>
      </c>
      <c r="E2136" s="15"/>
      <c r="F2136" s="965"/>
      <c r="G2136" s="965">
        <f>+D2136</f>
        <v>2187796.5645833327</v>
      </c>
      <c r="H2136" s="965"/>
      <c r="I2136" s="965"/>
      <c r="J2136" s="15"/>
      <c r="K2136" s="965"/>
      <c r="L2136" s="965"/>
      <c r="M2136" s="965"/>
      <c r="N2136" s="961">
        <f t="shared" si="167"/>
        <v>0</v>
      </c>
      <c r="O2136" s="961">
        <f t="shared" si="168"/>
        <v>0</v>
      </c>
    </row>
    <row r="2137" spans="1:15" outlineLevel="1">
      <c r="A2137" s="1004">
        <v>2130</v>
      </c>
      <c r="B2137" s="280">
        <v>25300593</v>
      </c>
      <c r="C2137" s="280" t="s">
        <v>2305</v>
      </c>
      <c r="D2137" s="969">
        <f>+[5]BS!Q2137</f>
        <v>0</v>
      </c>
      <c r="E2137" s="15"/>
      <c r="F2137" s="965"/>
      <c r="G2137" s="965"/>
      <c r="H2137" s="965"/>
      <c r="I2137" s="965"/>
      <c r="J2137" s="15"/>
      <c r="K2137" s="965"/>
      <c r="L2137" s="965"/>
      <c r="M2137" s="965"/>
      <c r="N2137" s="961">
        <f t="shared" si="167"/>
        <v>0</v>
      </c>
      <c r="O2137" s="961">
        <f t="shared" si="168"/>
        <v>0</v>
      </c>
    </row>
    <row r="2138" spans="1:15" outlineLevel="1">
      <c r="A2138" s="1004">
        <v>2131</v>
      </c>
      <c r="B2138" s="397">
        <v>25300601</v>
      </c>
      <c r="C2138" s="109" t="s">
        <v>732</v>
      </c>
      <c r="D2138" s="969">
        <f>+[5]BS!Q2138</f>
        <v>0</v>
      </c>
      <c r="E2138" s="15"/>
      <c r="F2138" s="965"/>
      <c r="G2138" s="965"/>
      <c r="H2138" s="965"/>
      <c r="I2138" s="965"/>
      <c r="J2138" s="15"/>
      <c r="K2138" s="965"/>
      <c r="L2138" s="965"/>
      <c r="M2138" s="965"/>
      <c r="N2138" s="961">
        <f t="shared" si="167"/>
        <v>0</v>
      </c>
      <c r="O2138" s="961">
        <f t="shared" si="168"/>
        <v>0</v>
      </c>
    </row>
    <row r="2139" spans="1:15" outlineLevel="1">
      <c r="A2139" s="1004">
        <v>2132</v>
      </c>
      <c r="B2139" s="397">
        <v>25300602</v>
      </c>
      <c r="C2139" s="109" t="s">
        <v>2599</v>
      </c>
      <c r="D2139" s="969">
        <f>+[5]BS!Q2139</f>
        <v>0</v>
      </c>
      <c r="E2139" s="15"/>
      <c r="F2139" s="965"/>
      <c r="G2139" s="965"/>
      <c r="H2139" s="965"/>
      <c r="I2139" s="965"/>
      <c r="J2139" s="15"/>
      <c r="K2139" s="965"/>
      <c r="L2139" s="965"/>
      <c r="M2139" s="965"/>
      <c r="N2139" s="961">
        <f t="shared" si="167"/>
        <v>0</v>
      </c>
      <c r="O2139" s="961">
        <f t="shared" si="168"/>
        <v>0</v>
      </c>
    </row>
    <row r="2140" spans="1:15" s="13" customFormat="1" outlineLevel="1">
      <c r="A2140" s="400">
        <v>2133</v>
      </c>
      <c r="B2140" s="397">
        <v>25300611</v>
      </c>
      <c r="C2140" s="109" t="s">
        <v>1421</v>
      </c>
      <c r="D2140" s="969">
        <f>+[5]BS!Q2140</f>
        <v>-62187342.813750006</v>
      </c>
      <c r="E2140" s="109"/>
      <c r="F2140" s="486"/>
      <c r="G2140" s="486"/>
      <c r="H2140" s="486"/>
      <c r="I2140" s="486">
        <f>+D2140</f>
        <v>-62187342.813750006</v>
      </c>
      <c r="J2140" s="109"/>
      <c r="K2140" s="486"/>
      <c r="L2140" s="486"/>
      <c r="M2140" s="486">
        <f>I2140</f>
        <v>-62187342.813750006</v>
      </c>
      <c r="N2140" s="1153">
        <f t="shared" si="167"/>
        <v>-62187342.813750006</v>
      </c>
      <c r="O2140" s="1153">
        <f t="shared" si="168"/>
        <v>0</v>
      </c>
    </row>
    <row r="2141" spans="1:15" outlineLevel="1">
      <c r="A2141" s="1004">
        <v>2134</v>
      </c>
      <c r="B2141" s="397">
        <v>25300612</v>
      </c>
      <c r="C2141" s="109" t="s">
        <v>1383</v>
      </c>
      <c r="D2141" s="969">
        <f>+[5]BS!Q2141</f>
        <v>0</v>
      </c>
      <c r="E2141" s="15"/>
      <c r="F2141" s="965"/>
      <c r="G2141" s="965"/>
      <c r="H2141" s="965"/>
      <c r="I2141" s="965"/>
      <c r="J2141" s="15"/>
      <c r="K2141" s="965"/>
      <c r="L2141" s="965"/>
      <c r="M2141" s="965"/>
      <c r="N2141" s="961">
        <f t="shared" si="167"/>
        <v>0</v>
      </c>
      <c r="O2141" s="961">
        <f t="shared" si="168"/>
        <v>0</v>
      </c>
    </row>
    <row r="2142" spans="1:15" s="13" customFormat="1" outlineLevel="1">
      <c r="A2142" s="400">
        <v>2135</v>
      </c>
      <c r="B2142" s="397">
        <v>25300621</v>
      </c>
      <c r="C2142" s="109" t="s">
        <v>1429</v>
      </c>
      <c r="D2142" s="969">
        <f>+[5]BS!Q2142</f>
        <v>-7979702.6400000006</v>
      </c>
      <c r="E2142" s="109"/>
      <c r="F2142" s="486"/>
      <c r="G2142" s="486"/>
      <c r="H2142" s="486"/>
      <c r="I2142" s="486">
        <f>+D2142</f>
        <v>-7979702.6400000006</v>
      </c>
      <c r="J2142" s="109"/>
      <c r="K2142" s="486"/>
      <c r="L2142" s="486"/>
      <c r="M2142" s="486">
        <f>I2142</f>
        <v>-7979702.6400000006</v>
      </c>
      <c r="N2142" s="1153">
        <f t="shared" si="167"/>
        <v>-7979702.6400000006</v>
      </c>
      <c r="O2142" s="1153">
        <f t="shared" si="168"/>
        <v>0</v>
      </c>
    </row>
    <row r="2143" spans="1:15" s="13" customFormat="1" outlineLevel="1">
      <c r="A2143" s="400">
        <v>2136</v>
      </c>
      <c r="B2143" s="397">
        <v>25300631</v>
      </c>
      <c r="C2143" s="109" t="s">
        <v>1489</v>
      </c>
      <c r="D2143" s="969">
        <f>+[5]BS!Q2143</f>
        <v>0</v>
      </c>
      <c r="E2143" s="109"/>
      <c r="F2143" s="486"/>
      <c r="G2143" s="486"/>
      <c r="H2143" s="486"/>
      <c r="I2143" s="486"/>
      <c r="J2143" s="109"/>
      <c r="K2143" s="486"/>
      <c r="L2143" s="486"/>
      <c r="M2143" s="486"/>
      <c r="N2143" s="1153">
        <f t="shared" si="167"/>
        <v>0</v>
      </c>
      <c r="O2143" s="1153">
        <f t="shared" si="168"/>
        <v>0</v>
      </c>
    </row>
    <row r="2144" spans="1:15" s="13" customFormat="1" outlineLevel="1">
      <c r="A2144" s="400">
        <v>2137</v>
      </c>
      <c r="B2144" s="397">
        <v>25300633</v>
      </c>
      <c r="C2144" s="109" t="s">
        <v>1396</v>
      </c>
      <c r="D2144" s="969">
        <f>+[5]BS!Q2144</f>
        <v>0</v>
      </c>
      <c r="E2144" s="109"/>
      <c r="F2144" s="486"/>
      <c r="G2144" s="486"/>
      <c r="H2144" s="486"/>
      <c r="I2144" s="486"/>
      <c r="J2144" s="109"/>
      <c r="K2144" s="486"/>
      <c r="L2144" s="486"/>
      <c r="M2144" s="486"/>
      <c r="N2144" s="1153">
        <f t="shared" si="167"/>
        <v>0</v>
      </c>
      <c r="O2144" s="1153">
        <f t="shared" si="168"/>
        <v>0</v>
      </c>
    </row>
    <row r="2145" spans="1:15" s="13" customFormat="1" outlineLevel="1">
      <c r="A2145" s="400">
        <v>2138</v>
      </c>
      <c r="B2145" s="397">
        <v>25300641</v>
      </c>
      <c r="C2145" s="109" t="s">
        <v>2311</v>
      </c>
      <c r="D2145" s="969">
        <f>+[5]BS!Q2145</f>
        <v>-101390.15208333335</v>
      </c>
      <c r="E2145" s="109"/>
      <c r="F2145" s="486"/>
      <c r="G2145" s="486"/>
      <c r="H2145" s="486"/>
      <c r="I2145" s="486">
        <f>+D2145</f>
        <v>-101390.15208333335</v>
      </c>
      <c r="J2145" s="109"/>
      <c r="K2145" s="486"/>
      <c r="L2145" s="486"/>
      <c r="M2145" s="486">
        <f>I2145</f>
        <v>-101390.15208333335</v>
      </c>
      <c r="N2145" s="1153">
        <f t="shared" si="167"/>
        <v>-101390.15208333335</v>
      </c>
      <c r="O2145" s="1153">
        <f t="shared" si="168"/>
        <v>0</v>
      </c>
    </row>
    <row r="2146" spans="1:15" s="13" customFormat="1" outlineLevel="1">
      <c r="A2146" s="400">
        <v>2139</v>
      </c>
      <c r="B2146" s="397">
        <v>25300642</v>
      </c>
      <c r="C2146" s="109" t="s">
        <v>2312</v>
      </c>
      <c r="D2146" s="969">
        <f>+[5]BS!Q2146</f>
        <v>-52578.600833333338</v>
      </c>
      <c r="E2146" s="109"/>
      <c r="F2146" s="486"/>
      <c r="G2146" s="486"/>
      <c r="H2146" s="486"/>
      <c r="I2146" s="486">
        <f>+D2146</f>
        <v>-52578.600833333338</v>
      </c>
      <c r="J2146" s="109"/>
      <c r="K2146" s="486"/>
      <c r="L2146" s="486"/>
      <c r="M2146" s="486">
        <f>I2146</f>
        <v>-52578.600833333338</v>
      </c>
      <c r="N2146" s="1153">
        <f t="shared" si="167"/>
        <v>-52578.600833333338</v>
      </c>
      <c r="O2146" s="1153">
        <f t="shared" si="168"/>
        <v>0</v>
      </c>
    </row>
    <row r="2147" spans="1:15" s="13" customFormat="1" outlineLevel="1">
      <c r="A2147" s="400">
        <v>2140</v>
      </c>
      <c r="B2147" s="397">
        <v>25300651</v>
      </c>
      <c r="C2147" s="109" t="s">
        <v>3031</v>
      </c>
      <c r="D2147" s="969">
        <f>+[5]BS!Q2147</f>
        <v>0</v>
      </c>
      <c r="E2147" s="109"/>
      <c r="F2147" s="486"/>
      <c r="G2147" s="486"/>
      <c r="H2147" s="486"/>
      <c r="I2147" s="486">
        <f>+D2147</f>
        <v>0</v>
      </c>
      <c r="J2147" s="109"/>
      <c r="K2147" s="486"/>
      <c r="L2147" s="486"/>
      <c r="M2147" s="486"/>
      <c r="N2147" s="1153">
        <f t="shared" si="167"/>
        <v>0</v>
      </c>
      <c r="O2147" s="1153">
        <f t="shared" si="168"/>
        <v>0</v>
      </c>
    </row>
    <row r="2148" spans="1:15" s="13" customFormat="1" outlineLevel="1">
      <c r="A2148" s="400">
        <v>2141</v>
      </c>
      <c r="B2148" s="397">
        <v>25300663</v>
      </c>
      <c r="C2148" s="109" t="s">
        <v>2577</v>
      </c>
      <c r="D2148" s="969">
        <f>+[5]BS!Q2148</f>
        <v>-73696.88</v>
      </c>
      <c r="E2148" s="109"/>
      <c r="F2148" s="486"/>
      <c r="G2148" s="486"/>
      <c r="H2148" s="486"/>
      <c r="I2148" s="486">
        <f>+D2148</f>
        <v>-73696.88</v>
      </c>
      <c r="J2148" s="109"/>
      <c r="K2148" s="486">
        <f>I2148*K2</f>
        <v>-49509.563984</v>
      </c>
      <c r="L2148" s="486">
        <f>I2148*K3</f>
        <v>-24187.316016000001</v>
      </c>
      <c r="M2148" s="486"/>
      <c r="N2148" s="1153">
        <f t="shared" si="167"/>
        <v>-73696.88</v>
      </c>
      <c r="O2148" s="1153">
        <f t="shared" si="168"/>
        <v>0</v>
      </c>
    </row>
    <row r="2149" spans="1:15" s="13" customFormat="1" outlineLevel="1">
      <c r="A2149" s="400">
        <v>2142</v>
      </c>
      <c r="B2149" s="397">
        <v>25300711</v>
      </c>
      <c r="C2149" s="109" t="s">
        <v>1086</v>
      </c>
      <c r="D2149" s="969">
        <f>+[5]BS!Q2149</f>
        <v>0</v>
      </c>
      <c r="E2149" s="109"/>
      <c r="F2149" s="486"/>
      <c r="G2149" s="486"/>
      <c r="H2149" s="486"/>
      <c r="I2149" s="486"/>
      <c r="J2149" s="109"/>
      <c r="K2149" s="486"/>
      <c r="L2149" s="486"/>
      <c r="M2149" s="486"/>
      <c r="N2149" s="1153">
        <f t="shared" si="167"/>
        <v>0</v>
      </c>
      <c r="O2149" s="1153">
        <f t="shared" si="168"/>
        <v>0</v>
      </c>
    </row>
    <row r="2150" spans="1:15" s="13" customFormat="1" outlineLevel="1">
      <c r="A2150" s="400">
        <v>2143</v>
      </c>
      <c r="B2150" s="397">
        <v>25300721</v>
      </c>
      <c r="C2150" s="109" t="s">
        <v>3107</v>
      </c>
      <c r="D2150" s="969">
        <f>+[5]BS!Q2150</f>
        <v>0</v>
      </c>
      <c r="E2150" s="109"/>
      <c r="F2150" s="486"/>
      <c r="G2150" s="486"/>
      <c r="H2150" s="486"/>
      <c r="I2150" s="486"/>
      <c r="J2150" s="109"/>
      <c r="K2150" s="486"/>
      <c r="L2150" s="486"/>
      <c r="M2150" s="486"/>
      <c r="N2150" s="1153">
        <f t="shared" si="167"/>
        <v>0</v>
      </c>
      <c r="O2150" s="1153">
        <f t="shared" si="168"/>
        <v>0</v>
      </c>
    </row>
    <row r="2151" spans="1:15" s="13" customFormat="1" outlineLevel="1">
      <c r="A2151" s="400">
        <v>2144</v>
      </c>
      <c r="B2151" s="397">
        <v>25300731</v>
      </c>
      <c r="C2151" s="109" t="s">
        <v>3189</v>
      </c>
      <c r="D2151" s="969">
        <f>+[5]BS!Q2151</f>
        <v>-15154.75</v>
      </c>
      <c r="E2151" s="109"/>
      <c r="F2151" s="486"/>
      <c r="G2151" s="486">
        <f>+D2151</f>
        <v>-15154.75</v>
      </c>
      <c r="H2151" s="486"/>
      <c r="I2151" s="486"/>
      <c r="J2151" s="109"/>
      <c r="K2151" s="486"/>
      <c r="L2151" s="486"/>
      <c r="M2151" s="486"/>
      <c r="N2151" s="1153">
        <f t="shared" si="167"/>
        <v>0</v>
      </c>
      <c r="O2151" s="1153">
        <f t="shared" si="168"/>
        <v>0</v>
      </c>
    </row>
    <row r="2152" spans="1:15" s="13" customFormat="1" outlineLevel="1">
      <c r="A2152" s="400">
        <v>2145</v>
      </c>
      <c r="B2152" s="397">
        <v>25300732</v>
      </c>
      <c r="C2152" s="109" t="s">
        <v>3193</v>
      </c>
      <c r="D2152" s="969">
        <f>+[5]BS!Q2152</f>
        <v>0</v>
      </c>
      <c r="E2152" s="109"/>
      <c r="F2152" s="486"/>
      <c r="G2152" s="486"/>
      <c r="H2152" s="486"/>
      <c r="I2152" s="486"/>
      <c r="J2152" s="109"/>
      <c r="K2152" s="486"/>
      <c r="L2152" s="486"/>
      <c r="M2152" s="486"/>
      <c r="N2152" s="1153">
        <f t="shared" si="167"/>
        <v>0</v>
      </c>
      <c r="O2152" s="1153">
        <f t="shared" si="168"/>
        <v>0</v>
      </c>
    </row>
    <row r="2153" spans="1:15" s="13" customFormat="1" outlineLevel="1">
      <c r="A2153" s="400">
        <v>2146</v>
      </c>
      <c r="B2153" s="397">
        <v>25300733</v>
      </c>
      <c r="C2153" s="109" t="s">
        <v>3190</v>
      </c>
      <c r="D2153" s="969">
        <f>+[5]BS!Q2153</f>
        <v>-50468.169999999991</v>
      </c>
      <c r="E2153" s="109"/>
      <c r="F2153" s="486"/>
      <c r="G2153" s="486">
        <f>+D2153</f>
        <v>-50468.169999999991</v>
      </c>
      <c r="H2153" s="486"/>
      <c r="I2153" s="486"/>
      <c r="J2153" s="109"/>
      <c r="K2153" s="486"/>
      <c r="L2153" s="486"/>
      <c r="M2153" s="486"/>
      <c r="N2153" s="1153">
        <f t="shared" si="167"/>
        <v>0</v>
      </c>
      <c r="O2153" s="1153">
        <f t="shared" si="168"/>
        <v>0</v>
      </c>
    </row>
    <row r="2154" spans="1:15" s="13" customFormat="1" outlineLevel="1">
      <c r="A2154" s="400">
        <v>2147</v>
      </c>
      <c r="B2154" s="321">
        <v>25300741</v>
      </c>
      <c r="C2154" s="109" t="s">
        <v>3245</v>
      </c>
      <c r="D2154" s="969">
        <f>+[5]BS!Q2154</f>
        <v>-231740.80999999997</v>
      </c>
      <c r="E2154" s="109"/>
      <c r="F2154" s="486"/>
      <c r="G2154" s="486"/>
      <c r="H2154" s="486"/>
      <c r="I2154" s="486">
        <f>+D2154</f>
        <v>-231740.80999999997</v>
      </c>
      <c r="J2154" s="109"/>
      <c r="K2154" s="486"/>
      <c r="L2154" s="486"/>
      <c r="M2154" s="486">
        <f>I2154</f>
        <v>-231740.80999999997</v>
      </c>
      <c r="N2154" s="1153">
        <f t="shared" si="167"/>
        <v>-231740.80999999997</v>
      </c>
      <c r="O2154" s="1153">
        <f t="shared" si="168"/>
        <v>0</v>
      </c>
    </row>
    <row r="2155" spans="1:15" s="13" customFormat="1" outlineLevel="1">
      <c r="A2155" s="400">
        <v>2148</v>
      </c>
      <c r="B2155" s="321">
        <v>25300742</v>
      </c>
      <c r="C2155" s="109" t="s">
        <v>3242</v>
      </c>
      <c r="D2155" s="969">
        <f>+[5]BS!Q2155</f>
        <v>-9967931.5866666678</v>
      </c>
      <c r="E2155" s="109"/>
      <c r="F2155" s="486"/>
      <c r="G2155" s="486"/>
      <c r="H2155" s="486"/>
      <c r="I2155" s="486">
        <f>+D2155</f>
        <v>-9967931.5866666678</v>
      </c>
      <c r="J2155" s="109"/>
      <c r="K2155" s="486"/>
      <c r="L2155" s="486"/>
      <c r="M2155" s="486">
        <f>I2155</f>
        <v>-9967931.5866666678</v>
      </c>
      <c r="N2155" s="1153">
        <f t="shared" si="167"/>
        <v>-9967931.5866666678</v>
      </c>
      <c r="O2155" s="1153">
        <f t="shared" si="168"/>
        <v>0</v>
      </c>
    </row>
    <row r="2156" spans="1:15" s="13" customFormat="1" outlineLevel="1">
      <c r="A2156" s="400">
        <v>2149</v>
      </c>
      <c r="B2156" s="397">
        <v>25300761</v>
      </c>
      <c r="C2156" s="109" t="s">
        <v>382</v>
      </c>
      <c r="D2156" s="969">
        <f>+[5]BS!Q2156</f>
        <v>-176310.41</v>
      </c>
      <c r="E2156" s="109"/>
      <c r="F2156" s="486"/>
      <c r="G2156" s="486">
        <f>+D2156</f>
        <v>-176310.41</v>
      </c>
      <c r="H2156" s="486"/>
      <c r="I2156" s="486"/>
      <c r="J2156" s="109"/>
      <c r="K2156" s="486"/>
      <c r="L2156" s="486"/>
      <c r="M2156" s="486"/>
      <c r="N2156" s="1153">
        <f t="shared" si="167"/>
        <v>0</v>
      </c>
      <c r="O2156" s="1153">
        <f t="shared" si="168"/>
        <v>0</v>
      </c>
    </row>
    <row r="2157" spans="1:15" s="13" customFormat="1" outlineLevel="1">
      <c r="A2157" s="400">
        <v>2150</v>
      </c>
      <c r="B2157" s="397">
        <v>25300771</v>
      </c>
      <c r="C2157" s="109" t="s">
        <v>240</v>
      </c>
      <c r="D2157" s="969">
        <f>+[5]BS!Q2157</f>
        <v>-5236199.4833333334</v>
      </c>
      <c r="E2157" s="109"/>
      <c r="F2157" s="486"/>
      <c r="G2157" s="486"/>
      <c r="H2157" s="486"/>
      <c r="I2157" s="486">
        <f>+D2157</f>
        <v>-5236199.4833333334</v>
      </c>
      <c r="J2157" s="109"/>
      <c r="K2157" s="486">
        <f>I2157</f>
        <v>-5236199.4833333334</v>
      </c>
      <c r="L2157" s="486"/>
      <c r="M2157" s="486"/>
      <c r="N2157" s="1153">
        <f t="shared" si="167"/>
        <v>-5236199.4833333334</v>
      </c>
      <c r="O2157" s="1153">
        <f t="shared" si="168"/>
        <v>0</v>
      </c>
    </row>
    <row r="2158" spans="1:15" s="13" customFormat="1" outlineLevel="1">
      <c r="A2158" s="400">
        <v>2151</v>
      </c>
      <c r="B2158" s="397">
        <v>25300772</v>
      </c>
      <c r="C2158" s="109" t="s">
        <v>2257</v>
      </c>
      <c r="D2158" s="969">
        <f>+[5]BS!Q2158</f>
        <v>625.07083333333333</v>
      </c>
      <c r="E2158" s="109"/>
      <c r="F2158" s="486"/>
      <c r="G2158" s="486"/>
      <c r="H2158" s="486"/>
      <c r="I2158" s="486">
        <f>+D2158</f>
        <v>625.07083333333333</v>
      </c>
      <c r="J2158" s="109"/>
      <c r="K2158" s="486"/>
      <c r="L2158" s="486">
        <f>I2158</f>
        <v>625.07083333333333</v>
      </c>
      <c r="M2158" s="486"/>
      <c r="N2158" s="1153">
        <f t="shared" si="167"/>
        <v>625.07083333333333</v>
      </c>
      <c r="O2158" s="1153">
        <f t="shared" si="168"/>
        <v>0</v>
      </c>
    </row>
    <row r="2159" spans="1:15" outlineLevel="1">
      <c r="A2159" s="1004">
        <v>2152</v>
      </c>
      <c r="B2159" s="397">
        <v>25300781</v>
      </c>
      <c r="C2159" s="109" t="s">
        <v>507</v>
      </c>
      <c r="D2159" s="969">
        <f>+[5]BS!Q2159</f>
        <v>0</v>
      </c>
      <c r="E2159" s="15"/>
      <c r="F2159" s="965"/>
      <c r="G2159" s="965"/>
      <c r="H2159" s="965"/>
      <c r="I2159" s="965"/>
      <c r="J2159" s="15"/>
      <c r="K2159" s="965"/>
      <c r="L2159" s="965"/>
      <c r="M2159" s="965"/>
      <c r="N2159" s="961">
        <f t="shared" si="167"/>
        <v>0</v>
      </c>
      <c r="O2159" s="961">
        <f t="shared" si="168"/>
        <v>0</v>
      </c>
    </row>
    <row r="2160" spans="1:15" outlineLevel="1">
      <c r="A2160" s="1004">
        <v>2153</v>
      </c>
      <c r="B2160" s="321">
        <v>25300791</v>
      </c>
      <c r="C2160" s="109" t="s">
        <v>363</v>
      </c>
      <c r="D2160" s="969">
        <f>+[5]BS!Q2160</f>
        <v>0</v>
      </c>
      <c r="E2160" s="15"/>
      <c r="F2160" s="965"/>
      <c r="G2160" s="965"/>
      <c r="H2160" s="965"/>
      <c r="I2160" s="965"/>
      <c r="J2160" s="15"/>
      <c r="K2160" s="965"/>
      <c r="L2160" s="965"/>
      <c r="M2160" s="965"/>
      <c r="N2160" s="961">
        <f t="shared" si="167"/>
        <v>0</v>
      </c>
      <c r="O2160" s="961">
        <f t="shared" si="168"/>
        <v>0</v>
      </c>
    </row>
    <row r="2161" spans="1:15" outlineLevel="1">
      <c r="A2161" s="1004">
        <v>2154</v>
      </c>
      <c r="B2161" s="397">
        <v>25300801</v>
      </c>
      <c r="C2161" s="109" t="s">
        <v>911</v>
      </c>
      <c r="D2161" s="969">
        <f>+[5]BS!Q2161</f>
        <v>0</v>
      </c>
      <c r="E2161" s="15"/>
      <c r="F2161" s="965"/>
      <c r="G2161" s="965"/>
      <c r="H2161" s="965"/>
      <c r="I2161" s="965"/>
      <c r="J2161" s="15"/>
      <c r="K2161" s="965"/>
      <c r="L2161" s="965"/>
      <c r="M2161" s="965"/>
      <c r="N2161" s="961">
        <f t="shared" si="167"/>
        <v>0</v>
      </c>
      <c r="O2161" s="961">
        <f t="shared" si="168"/>
        <v>0</v>
      </c>
    </row>
    <row r="2162" spans="1:15" outlineLevel="1">
      <c r="A2162" s="1004">
        <v>2155</v>
      </c>
      <c r="B2162" s="397">
        <v>25300803</v>
      </c>
      <c r="C2162" s="109" t="s">
        <v>1026</v>
      </c>
      <c r="D2162" s="969">
        <f>+[5]BS!Q2162</f>
        <v>0</v>
      </c>
      <c r="E2162" s="15"/>
      <c r="F2162" s="965"/>
      <c r="G2162" s="965"/>
      <c r="H2162" s="965"/>
      <c r="I2162" s="965"/>
      <c r="J2162" s="15"/>
      <c r="K2162" s="965"/>
      <c r="L2162" s="965"/>
      <c r="M2162" s="965"/>
      <c r="N2162" s="961">
        <f t="shared" si="167"/>
        <v>0</v>
      </c>
      <c r="O2162" s="961">
        <f t="shared" si="168"/>
        <v>0</v>
      </c>
    </row>
    <row r="2163" spans="1:15" outlineLevel="1">
      <c r="A2163" s="1004">
        <v>2156</v>
      </c>
      <c r="B2163" s="397">
        <v>25300831</v>
      </c>
      <c r="C2163" s="109" t="s">
        <v>933</v>
      </c>
      <c r="D2163" s="969">
        <f>+[5]BS!Q2163</f>
        <v>0</v>
      </c>
      <c r="E2163" s="15"/>
      <c r="F2163" s="965"/>
      <c r="G2163" s="965"/>
      <c r="H2163" s="965"/>
      <c r="I2163" s="965"/>
      <c r="J2163" s="15"/>
      <c r="K2163" s="965"/>
      <c r="L2163" s="965"/>
      <c r="M2163" s="965"/>
      <c r="N2163" s="961">
        <f t="shared" si="167"/>
        <v>0</v>
      </c>
      <c r="O2163" s="961">
        <f t="shared" si="168"/>
        <v>0</v>
      </c>
    </row>
    <row r="2164" spans="1:15" outlineLevel="1">
      <c r="A2164" s="1004">
        <v>2157</v>
      </c>
      <c r="B2164" s="975">
        <v>25300841</v>
      </c>
      <c r="C2164" s="976" t="s">
        <v>2001</v>
      </c>
      <c r="D2164" s="969">
        <f>+[5]BS!Q2164</f>
        <v>0</v>
      </c>
      <c r="E2164" s="15"/>
      <c r="F2164" s="965"/>
      <c r="G2164" s="965"/>
      <c r="H2164" s="965"/>
      <c r="I2164" s="965"/>
      <c r="J2164" s="15"/>
      <c r="K2164" s="965"/>
      <c r="L2164" s="965"/>
      <c r="M2164" s="965"/>
      <c r="N2164" s="961">
        <f t="shared" si="167"/>
        <v>0</v>
      </c>
      <c r="O2164" s="961">
        <f t="shared" si="168"/>
        <v>0</v>
      </c>
    </row>
    <row r="2165" spans="1:15" outlineLevel="1">
      <c r="A2165" s="1004">
        <v>2158</v>
      </c>
      <c r="B2165" s="977">
        <v>25300851</v>
      </c>
      <c r="C2165" s="978" t="s">
        <v>1606</v>
      </c>
      <c r="D2165" s="969">
        <f>+[5]BS!Q2165</f>
        <v>0</v>
      </c>
      <c r="E2165" s="15"/>
      <c r="F2165" s="965"/>
      <c r="G2165" s="965"/>
      <c r="H2165" s="965"/>
      <c r="I2165" s="965"/>
      <c r="J2165" s="15"/>
      <c r="K2165" s="965"/>
      <c r="L2165" s="965"/>
      <c r="M2165" s="965"/>
      <c r="N2165" s="961">
        <f t="shared" si="167"/>
        <v>0</v>
      </c>
      <c r="O2165" s="961">
        <f t="shared" si="168"/>
        <v>0</v>
      </c>
    </row>
    <row r="2166" spans="1:15" outlineLevel="1">
      <c r="A2166" s="1004">
        <v>2159</v>
      </c>
      <c r="B2166" s="977">
        <v>25300861</v>
      </c>
      <c r="C2166" s="980" t="s">
        <v>1090</v>
      </c>
      <c r="D2166" s="969">
        <f>+[5]BS!Q2166</f>
        <v>0</v>
      </c>
      <c r="E2166" s="15"/>
      <c r="F2166" s="965"/>
      <c r="G2166" s="965"/>
      <c r="H2166" s="965"/>
      <c r="I2166" s="965"/>
      <c r="J2166" s="15"/>
      <c r="K2166" s="965"/>
      <c r="L2166" s="965"/>
      <c r="M2166" s="965"/>
      <c r="N2166" s="961">
        <f t="shared" si="167"/>
        <v>0</v>
      </c>
      <c r="O2166" s="961">
        <f t="shared" si="168"/>
        <v>0</v>
      </c>
    </row>
    <row r="2167" spans="1:15" outlineLevel="1">
      <c r="A2167" s="1004">
        <v>2160</v>
      </c>
      <c r="B2167" s="977">
        <v>25300863</v>
      </c>
      <c r="C2167" s="980" t="s">
        <v>2488</v>
      </c>
      <c r="D2167" s="969">
        <f>+[5]BS!Q2167</f>
        <v>0</v>
      </c>
      <c r="E2167" s="15"/>
      <c r="F2167" s="965"/>
      <c r="G2167" s="965"/>
      <c r="H2167" s="965"/>
      <c r="I2167" s="965"/>
      <c r="J2167" s="15"/>
      <c r="K2167" s="965"/>
      <c r="L2167" s="965"/>
      <c r="M2167" s="965"/>
      <c r="N2167" s="961">
        <f t="shared" si="167"/>
        <v>0</v>
      </c>
      <c r="O2167" s="961">
        <f t="shared" si="168"/>
        <v>0</v>
      </c>
    </row>
    <row r="2168" spans="1:15" outlineLevel="1">
      <c r="A2168" s="1004">
        <v>2161</v>
      </c>
      <c r="B2168" s="397">
        <v>25300973</v>
      </c>
      <c r="C2168" s="109" t="s">
        <v>775</v>
      </c>
      <c r="D2168" s="969">
        <f>+[5]BS!Q2168</f>
        <v>0</v>
      </c>
      <c r="E2168" s="15"/>
      <c r="F2168" s="965"/>
      <c r="G2168" s="965"/>
      <c r="H2168" s="965"/>
      <c r="I2168" s="965"/>
      <c r="J2168" s="15"/>
      <c r="K2168" s="965"/>
      <c r="L2168" s="965"/>
      <c r="M2168" s="965"/>
      <c r="N2168" s="961">
        <f t="shared" si="167"/>
        <v>0</v>
      </c>
      <c r="O2168" s="961">
        <f t="shared" si="168"/>
        <v>0</v>
      </c>
    </row>
    <row r="2169" spans="1:15" s="13" customFormat="1" outlineLevel="1">
      <c r="A2169" s="400">
        <v>2162</v>
      </c>
      <c r="B2169" s="397">
        <v>25300983</v>
      </c>
      <c r="C2169" s="109" t="s">
        <v>776</v>
      </c>
      <c r="D2169" s="969">
        <f>+[5]BS!Q2169</f>
        <v>0</v>
      </c>
      <c r="E2169" s="109"/>
      <c r="F2169" s="486"/>
      <c r="G2169" s="486"/>
      <c r="H2169" s="486"/>
      <c r="I2169" s="486"/>
      <c r="J2169" s="109"/>
      <c r="K2169" s="486"/>
      <c r="L2169" s="486"/>
      <c r="M2169" s="486"/>
      <c r="N2169" s="1153">
        <f t="shared" si="167"/>
        <v>0</v>
      </c>
      <c r="O2169" s="1153">
        <f t="shared" si="168"/>
        <v>0</v>
      </c>
    </row>
    <row r="2170" spans="1:15" s="13" customFormat="1" outlineLevel="1">
      <c r="A2170" s="400">
        <v>2163</v>
      </c>
      <c r="B2170" s="397">
        <v>25300993</v>
      </c>
      <c r="C2170" s="109" t="s">
        <v>777</v>
      </c>
      <c r="D2170" s="969">
        <f>+[5]BS!Q2170</f>
        <v>0</v>
      </c>
      <c r="E2170" s="109"/>
      <c r="F2170" s="486"/>
      <c r="G2170" s="486"/>
      <c r="H2170" s="486"/>
      <c r="I2170" s="486"/>
      <c r="J2170" s="109"/>
      <c r="K2170" s="486"/>
      <c r="L2170" s="486"/>
      <c r="M2170" s="486"/>
      <c r="N2170" s="1153">
        <f t="shared" si="167"/>
        <v>0</v>
      </c>
      <c r="O2170" s="1153">
        <f t="shared" si="168"/>
        <v>0</v>
      </c>
    </row>
    <row r="2171" spans="1:15" s="13" customFormat="1" outlineLevel="1">
      <c r="A2171" s="400">
        <v>2164</v>
      </c>
      <c r="B2171" s="397">
        <v>25301003</v>
      </c>
      <c r="C2171" s="109" t="s">
        <v>778</v>
      </c>
      <c r="D2171" s="969">
        <f>+[5]BS!Q2171</f>
        <v>0</v>
      </c>
      <c r="E2171" s="109"/>
      <c r="F2171" s="486"/>
      <c r="G2171" s="486"/>
      <c r="H2171" s="486"/>
      <c r="I2171" s="486"/>
      <c r="J2171" s="109"/>
      <c r="K2171" s="486"/>
      <c r="L2171" s="486"/>
      <c r="M2171" s="486"/>
      <c r="N2171" s="1153">
        <f t="shared" si="167"/>
        <v>0</v>
      </c>
      <c r="O2171" s="1153">
        <f t="shared" si="168"/>
        <v>0</v>
      </c>
    </row>
    <row r="2172" spans="1:15" s="13" customFormat="1" outlineLevel="1">
      <c r="A2172" s="400">
        <v>2165</v>
      </c>
      <c r="B2172" s="397">
        <v>25301013</v>
      </c>
      <c r="C2172" s="109" t="s">
        <v>951</v>
      </c>
      <c r="D2172" s="969">
        <f>+[5]BS!Q2172</f>
        <v>0</v>
      </c>
      <c r="E2172" s="109"/>
      <c r="F2172" s="486"/>
      <c r="G2172" s="486"/>
      <c r="H2172" s="486"/>
      <c r="I2172" s="486"/>
      <c r="J2172" s="109"/>
      <c r="K2172" s="486"/>
      <c r="L2172" s="486"/>
      <c r="M2172" s="486"/>
      <c r="N2172" s="1153">
        <f t="shared" si="167"/>
        <v>0</v>
      </c>
      <c r="O2172" s="1153">
        <f t="shared" si="168"/>
        <v>0</v>
      </c>
    </row>
    <row r="2173" spans="1:15" s="13" customFormat="1" outlineLevel="1">
      <c r="A2173" s="400">
        <v>2166</v>
      </c>
      <c r="B2173" s="397">
        <v>25301023</v>
      </c>
      <c r="C2173" s="109" t="s">
        <v>1849</v>
      </c>
      <c r="D2173" s="969">
        <f>+[5]BS!Q2173</f>
        <v>0</v>
      </c>
      <c r="E2173" s="109"/>
      <c r="F2173" s="486"/>
      <c r="G2173" s="486"/>
      <c r="H2173" s="486"/>
      <c r="I2173" s="486"/>
      <c r="J2173" s="109"/>
      <c r="K2173" s="486"/>
      <c r="L2173" s="486"/>
      <c r="M2173" s="486"/>
      <c r="N2173" s="1153">
        <f t="shared" si="167"/>
        <v>0</v>
      </c>
      <c r="O2173" s="1153">
        <f t="shared" si="168"/>
        <v>0</v>
      </c>
    </row>
    <row r="2174" spans="1:15" s="13" customFormat="1" outlineLevel="1">
      <c r="A2174" s="400">
        <v>2167</v>
      </c>
      <c r="B2174" s="397">
        <v>25301033</v>
      </c>
      <c r="C2174" s="109" t="s">
        <v>241</v>
      </c>
      <c r="D2174" s="969">
        <f>+[5]BS!Q2174</f>
        <v>0</v>
      </c>
      <c r="E2174" s="109"/>
      <c r="F2174" s="486"/>
      <c r="G2174" s="486"/>
      <c r="H2174" s="486"/>
      <c r="I2174" s="486"/>
      <c r="J2174" s="109"/>
      <c r="K2174" s="486"/>
      <c r="L2174" s="486"/>
      <c r="M2174" s="486"/>
      <c r="N2174" s="1153">
        <f t="shared" si="167"/>
        <v>0</v>
      </c>
      <c r="O2174" s="1153">
        <f t="shared" si="168"/>
        <v>0</v>
      </c>
    </row>
    <row r="2175" spans="1:15" s="13" customFormat="1" outlineLevel="1">
      <c r="A2175" s="400">
        <v>2168</v>
      </c>
      <c r="B2175" s="397">
        <v>25301043</v>
      </c>
      <c r="C2175" s="109" t="s">
        <v>1244</v>
      </c>
      <c r="D2175" s="969">
        <f>+[5]BS!Q2175</f>
        <v>0</v>
      </c>
      <c r="E2175" s="109"/>
      <c r="F2175" s="486"/>
      <c r="G2175" s="486"/>
      <c r="H2175" s="486"/>
      <c r="I2175" s="486"/>
      <c r="J2175" s="109"/>
      <c r="K2175" s="486"/>
      <c r="L2175" s="486"/>
      <c r="M2175" s="486"/>
      <c r="N2175" s="1153">
        <f t="shared" si="167"/>
        <v>0</v>
      </c>
      <c r="O2175" s="1153">
        <f t="shared" si="168"/>
        <v>0</v>
      </c>
    </row>
    <row r="2176" spans="1:15" s="13" customFormat="1" outlineLevel="1">
      <c r="A2176" s="400">
        <v>2169</v>
      </c>
      <c r="B2176" s="397">
        <v>25301053</v>
      </c>
      <c r="C2176" s="109" t="s">
        <v>1130</v>
      </c>
      <c r="D2176" s="969">
        <f>+[5]BS!Q2176</f>
        <v>0</v>
      </c>
      <c r="E2176" s="109"/>
      <c r="F2176" s="486"/>
      <c r="G2176" s="486"/>
      <c r="H2176" s="486"/>
      <c r="I2176" s="486"/>
      <c r="J2176" s="109"/>
      <c r="K2176" s="486"/>
      <c r="L2176" s="486"/>
      <c r="M2176" s="486"/>
      <c r="N2176" s="1153">
        <f t="shared" si="167"/>
        <v>0</v>
      </c>
      <c r="O2176" s="1153">
        <f t="shared" si="168"/>
        <v>0</v>
      </c>
    </row>
    <row r="2177" spans="1:15" s="13" customFormat="1" outlineLevel="1">
      <c r="A2177" s="400">
        <v>2170</v>
      </c>
      <c r="B2177" s="397">
        <v>25301063</v>
      </c>
      <c r="C2177" s="109" t="s">
        <v>815</v>
      </c>
      <c r="D2177" s="969">
        <f>+[5]BS!Q2177</f>
        <v>0</v>
      </c>
      <c r="E2177" s="109"/>
      <c r="F2177" s="486"/>
      <c r="G2177" s="486"/>
      <c r="H2177" s="486"/>
      <c r="I2177" s="486"/>
      <c r="J2177" s="109"/>
      <c r="K2177" s="486"/>
      <c r="L2177" s="486"/>
      <c r="M2177" s="486"/>
      <c r="N2177" s="1153">
        <f t="shared" si="167"/>
        <v>0</v>
      </c>
      <c r="O2177" s="1153">
        <f t="shared" si="168"/>
        <v>0</v>
      </c>
    </row>
    <row r="2178" spans="1:15" s="13" customFormat="1" outlineLevel="1">
      <c r="A2178" s="400">
        <v>2171</v>
      </c>
      <c r="B2178" s="397">
        <v>25301073</v>
      </c>
      <c r="C2178" s="109" t="s">
        <v>116</v>
      </c>
      <c r="D2178" s="969">
        <f>+[5]BS!Q2178</f>
        <v>-780.59749999999997</v>
      </c>
      <c r="E2178" s="109"/>
      <c r="F2178" s="486"/>
      <c r="G2178" s="486">
        <f>+D2178</f>
        <v>-780.59749999999997</v>
      </c>
      <c r="H2178" s="486"/>
      <c r="I2178" s="486"/>
      <c r="J2178" s="109"/>
      <c r="K2178" s="486"/>
      <c r="L2178" s="486"/>
      <c r="M2178" s="486"/>
      <c r="N2178" s="1153">
        <f t="shared" si="167"/>
        <v>0</v>
      </c>
      <c r="O2178" s="1153">
        <f t="shared" si="168"/>
        <v>0</v>
      </c>
    </row>
    <row r="2179" spans="1:15" s="13" customFormat="1" outlineLevel="1">
      <c r="A2179" s="400">
        <v>2172</v>
      </c>
      <c r="B2179" s="397">
        <v>25301101</v>
      </c>
      <c r="C2179" s="109" t="s">
        <v>2418</v>
      </c>
      <c r="D2179" s="969">
        <f>+[5]BS!Q2179</f>
        <v>0</v>
      </c>
      <c r="E2179" s="109"/>
      <c r="F2179" s="486"/>
      <c r="G2179" s="486"/>
      <c r="H2179" s="486"/>
      <c r="I2179" s="486"/>
      <c r="J2179" s="109"/>
      <c r="K2179" s="486"/>
      <c r="L2179" s="486"/>
      <c r="M2179" s="486"/>
      <c r="N2179" s="1153">
        <f t="shared" si="167"/>
        <v>0</v>
      </c>
      <c r="O2179" s="1153">
        <f t="shared" si="168"/>
        <v>0</v>
      </c>
    </row>
    <row r="2180" spans="1:15" s="13" customFormat="1" outlineLevel="1">
      <c r="A2180" s="400">
        <v>2173</v>
      </c>
      <c r="B2180" s="397">
        <v>25301141</v>
      </c>
      <c r="C2180" s="109" t="s">
        <v>2608</v>
      </c>
      <c r="D2180" s="969">
        <f>+[5]BS!Q2180</f>
        <v>0</v>
      </c>
      <c r="E2180" s="109"/>
      <c r="F2180" s="486"/>
      <c r="G2180" s="486"/>
      <c r="H2180" s="486"/>
      <c r="I2180" s="486"/>
      <c r="J2180" s="109"/>
      <c r="K2180" s="486"/>
      <c r="L2180" s="486"/>
      <c r="M2180" s="486"/>
      <c r="N2180" s="1153">
        <f t="shared" si="167"/>
        <v>0</v>
      </c>
      <c r="O2180" s="1153">
        <f t="shared" si="168"/>
        <v>0</v>
      </c>
    </row>
    <row r="2181" spans="1:15" s="13" customFormat="1" outlineLevel="1">
      <c r="A2181" s="400">
        <v>2174</v>
      </c>
      <c r="B2181" s="397">
        <v>25301151</v>
      </c>
      <c r="C2181" s="109" t="s">
        <v>2637</v>
      </c>
      <c r="D2181" s="969">
        <f>+[5]BS!Q2181</f>
        <v>-1939670.74</v>
      </c>
      <c r="E2181" s="109"/>
      <c r="F2181" s="486"/>
      <c r="G2181" s="486"/>
      <c r="H2181" s="486"/>
      <c r="I2181" s="486">
        <f>+D2181</f>
        <v>-1939670.74</v>
      </c>
      <c r="J2181" s="109"/>
      <c r="K2181" s="486"/>
      <c r="L2181" s="486"/>
      <c r="M2181" s="486">
        <f>I2181</f>
        <v>-1939670.74</v>
      </c>
      <c r="N2181" s="1153">
        <f t="shared" si="167"/>
        <v>-1939670.74</v>
      </c>
      <c r="O2181" s="1153">
        <f t="shared" si="168"/>
        <v>0</v>
      </c>
    </row>
    <row r="2182" spans="1:15" s="13" customFormat="1" outlineLevel="1">
      <c r="A2182" s="400">
        <v>2175</v>
      </c>
      <c r="B2182" s="397">
        <v>25301161</v>
      </c>
      <c r="C2182" s="109" t="s">
        <v>2666</v>
      </c>
      <c r="D2182" s="969">
        <f>+[5]BS!Q2182</f>
        <v>0</v>
      </c>
      <c r="E2182" s="109"/>
      <c r="F2182" s="486"/>
      <c r="G2182" s="486"/>
      <c r="H2182" s="486"/>
      <c r="I2182" s="486">
        <f>+D2182</f>
        <v>0</v>
      </c>
      <c r="J2182" s="109"/>
      <c r="K2182" s="486"/>
      <c r="L2182" s="486"/>
      <c r="M2182" s="486"/>
      <c r="N2182" s="1153">
        <f t="shared" si="167"/>
        <v>0</v>
      </c>
      <c r="O2182" s="1153">
        <f t="shared" si="168"/>
        <v>0</v>
      </c>
    </row>
    <row r="2183" spans="1:15" s="13" customFormat="1" outlineLevel="1">
      <c r="A2183" s="400">
        <v>2176</v>
      </c>
      <c r="B2183" s="397">
        <v>25301203</v>
      </c>
      <c r="C2183" s="109" t="s">
        <v>1070</v>
      </c>
      <c r="D2183" s="969">
        <f>+[5]BS!Q2183</f>
        <v>-153717</v>
      </c>
      <c r="E2183" s="109"/>
      <c r="F2183" s="486"/>
      <c r="G2183" s="486"/>
      <c r="H2183" s="486"/>
      <c r="I2183" s="486">
        <f>+D2183</f>
        <v>-153717</v>
      </c>
      <c r="J2183" s="109"/>
      <c r="K2183" s="486">
        <f>I2183*K2</f>
        <v>-103267.08059999999</v>
      </c>
      <c r="L2183" s="486">
        <f>I2183*K3</f>
        <v>-50449.919399999999</v>
      </c>
      <c r="M2183" s="486"/>
      <c r="N2183" s="1153">
        <f t="shared" si="167"/>
        <v>-153717</v>
      </c>
      <c r="O2183" s="1153">
        <f t="shared" si="168"/>
        <v>0</v>
      </c>
    </row>
    <row r="2184" spans="1:15" s="13" customFormat="1" outlineLevel="1">
      <c r="A2184" s="400">
        <v>2177</v>
      </c>
      <c r="B2184" s="397">
        <v>25301213</v>
      </c>
      <c r="C2184" s="109" t="s">
        <v>3197</v>
      </c>
      <c r="D2184" s="969">
        <f>+[5]BS!Q2184</f>
        <v>-675825</v>
      </c>
      <c r="E2184" s="109"/>
      <c r="F2184" s="486"/>
      <c r="G2184" s="486"/>
      <c r="H2184" s="486"/>
      <c r="I2184" s="486">
        <f>+D2184</f>
        <v>-675825</v>
      </c>
      <c r="J2184" s="109"/>
      <c r="K2184" s="486">
        <f>I2184*K2</f>
        <v>-454019.23499999999</v>
      </c>
      <c r="L2184" s="486">
        <f>I2184*K3</f>
        <v>-221805.76499999998</v>
      </c>
      <c r="M2184" s="486"/>
      <c r="N2184" s="1153">
        <f t="shared" si="167"/>
        <v>-675825</v>
      </c>
      <c r="O2184" s="1153">
        <f t="shared" si="168"/>
        <v>0</v>
      </c>
    </row>
    <row r="2185" spans="1:15" s="13" customFormat="1" outlineLevel="1">
      <c r="A2185" s="400">
        <v>2178</v>
      </c>
      <c r="B2185" s="397">
        <v>25301993</v>
      </c>
      <c r="C2185" s="109" t="s">
        <v>297</v>
      </c>
      <c r="D2185" s="969">
        <f>+[5]BS!Q2185</f>
        <v>0</v>
      </c>
      <c r="E2185" s="109"/>
      <c r="F2185" s="486"/>
      <c r="G2185" s="486"/>
      <c r="H2185" s="486"/>
      <c r="I2185" s="486"/>
      <c r="J2185" s="109"/>
      <c r="K2185" s="486"/>
      <c r="L2185" s="486"/>
      <c r="M2185" s="486"/>
      <c r="N2185" s="1153">
        <f t="shared" ref="N2185:N2248" si="169">SUM(K2185:M2185)</f>
        <v>0</v>
      </c>
      <c r="O2185" s="1153">
        <f t="shared" ref="O2185:O2248" si="170">N2185-I2185</f>
        <v>0</v>
      </c>
    </row>
    <row r="2186" spans="1:15" s="13" customFormat="1" outlineLevel="1">
      <c r="A2186" s="400">
        <v>2179</v>
      </c>
      <c r="B2186" s="397">
        <v>25302003</v>
      </c>
      <c r="C2186" s="109" t="s">
        <v>694</v>
      </c>
      <c r="D2186" s="969">
        <f>+[5]BS!Q2186</f>
        <v>0</v>
      </c>
      <c r="E2186" s="109"/>
      <c r="F2186" s="486"/>
      <c r="G2186" s="486"/>
      <c r="H2186" s="486"/>
      <c r="I2186" s="486"/>
      <c r="J2186" s="109"/>
      <c r="K2186" s="486"/>
      <c r="L2186" s="486"/>
      <c r="M2186" s="486"/>
      <c r="N2186" s="1153">
        <f t="shared" si="169"/>
        <v>0</v>
      </c>
      <c r="O2186" s="1153">
        <f t="shared" si="170"/>
        <v>0</v>
      </c>
    </row>
    <row r="2187" spans="1:15" s="13" customFormat="1" outlineLevel="1">
      <c r="A2187" s="400">
        <v>2180</v>
      </c>
      <c r="B2187" s="397">
        <v>25302013</v>
      </c>
      <c r="C2187" s="109" t="s">
        <v>1659</v>
      </c>
      <c r="D2187" s="969">
        <f>+[5]BS!Q2187</f>
        <v>0</v>
      </c>
      <c r="E2187" s="109"/>
      <c r="F2187" s="486"/>
      <c r="G2187" s="486"/>
      <c r="H2187" s="486"/>
      <c r="I2187" s="486"/>
      <c r="J2187" s="109"/>
      <c r="K2187" s="486"/>
      <c r="L2187" s="486"/>
      <c r="M2187" s="486"/>
      <c r="N2187" s="1153">
        <f t="shared" si="169"/>
        <v>0</v>
      </c>
      <c r="O2187" s="1153">
        <f t="shared" si="170"/>
        <v>0</v>
      </c>
    </row>
    <row r="2188" spans="1:15" s="13" customFormat="1" outlineLevel="1">
      <c r="A2188" s="400">
        <v>2181</v>
      </c>
      <c r="B2188" s="397">
        <v>25302023</v>
      </c>
      <c r="C2188" s="109" t="s">
        <v>926</v>
      </c>
      <c r="D2188" s="969">
        <f>+[5]BS!Q2188</f>
        <v>0</v>
      </c>
      <c r="E2188" s="109"/>
      <c r="F2188" s="486"/>
      <c r="G2188" s="486"/>
      <c r="H2188" s="486"/>
      <c r="I2188" s="486"/>
      <c r="J2188" s="109"/>
      <c r="K2188" s="486"/>
      <c r="L2188" s="486"/>
      <c r="M2188" s="486"/>
      <c r="N2188" s="1153">
        <f t="shared" si="169"/>
        <v>0</v>
      </c>
      <c r="O2188" s="1153">
        <f t="shared" si="170"/>
        <v>0</v>
      </c>
    </row>
    <row r="2189" spans="1:15" s="13" customFormat="1" outlineLevel="1">
      <c r="A2189" s="400">
        <v>2182</v>
      </c>
      <c r="B2189" s="397">
        <v>25302033</v>
      </c>
      <c r="C2189" s="109" t="s">
        <v>1763</v>
      </c>
      <c r="D2189" s="969">
        <f>+[5]BS!Q2189</f>
        <v>0</v>
      </c>
      <c r="E2189" s="109"/>
      <c r="F2189" s="486"/>
      <c r="G2189" s="486"/>
      <c r="H2189" s="486"/>
      <c r="I2189" s="486"/>
      <c r="J2189" s="109"/>
      <c r="K2189" s="486"/>
      <c r="L2189" s="486"/>
      <c r="M2189" s="486"/>
      <c r="N2189" s="1153">
        <f t="shared" si="169"/>
        <v>0</v>
      </c>
      <c r="O2189" s="1153">
        <f t="shared" si="170"/>
        <v>0</v>
      </c>
    </row>
    <row r="2190" spans="1:15" s="13" customFormat="1" outlineLevel="1">
      <c r="A2190" s="400">
        <v>2183</v>
      </c>
      <c r="B2190" s="397">
        <v>25302043</v>
      </c>
      <c r="C2190" s="109" t="s">
        <v>1105</v>
      </c>
      <c r="D2190" s="969">
        <f>+[5]BS!Q2190</f>
        <v>0</v>
      </c>
      <c r="E2190" s="109"/>
      <c r="F2190" s="486"/>
      <c r="G2190" s="486"/>
      <c r="H2190" s="486"/>
      <c r="I2190" s="486"/>
      <c r="J2190" s="109"/>
      <c r="K2190" s="486"/>
      <c r="L2190" s="486"/>
      <c r="M2190" s="486"/>
      <c r="N2190" s="1153">
        <f t="shared" si="169"/>
        <v>0</v>
      </c>
      <c r="O2190" s="1153">
        <f t="shared" si="170"/>
        <v>0</v>
      </c>
    </row>
    <row r="2191" spans="1:15" s="13" customFormat="1" outlineLevel="1">
      <c r="A2191" s="400">
        <v>2184</v>
      </c>
      <c r="B2191" s="397">
        <v>25302053</v>
      </c>
      <c r="C2191" s="109" t="s">
        <v>793</v>
      </c>
      <c r="D2191" s="969">
        <f>+[5]BS!Q2191</f>
        <v>0</v>
      </c>
      <c r="E2191" s="109"/>
      <c r="F2191" s="486"/>
      <c r="G2191" s="486"/>
      <c r="H2191" s="486"/>
      <c r="I2191" s="486"/>
      <c r="J2191" s="109"/>
      <c r="K2191" s="486"/>
      <c r="L2191" s="486"/>
      <c r="M2191" s="486"/>
      <c r="N2191" s="1153">
        <f t="shared" si="169"/>
        <v>0</v>
      </c>
      <c r="O2191" s="1153">
        <f t="shared" si="170"/>
        <v>0</v>
      </c>
    </row>
    <row r="2192" spans="1:15" s="13" customFormat="1" outlineLevel="1">
      <c r="A2192" s="400">
        <v>2185</v>
      </c>
      <c r="B2192" s="397">
        <v>25302063</v>
      </c>
      <c r="C2192" s="988" t="s">
        <v>553</v>
      </c>
      <c r="D2192" s="969">
        <f>+[5]BS!Q2192</f>
        <v>0</v>
      </c>
      <c r="E2192" s="109"/>
      <c r="F2192" s="486"/>
      <c r="G2192" s="486"/>
      <c r="H2192" s="486"/>
      <c r="I2192" s="486"/>
      <c r="J2192" s="109"/>
      <c r="K2192" s="486"/>
      <c r="L2192" s="486"/>
      <c r="M2192" s="486"/>
      <c r="N2192" s="1153">
        <f t="shared" si="169"/>
        <v>0</v>
      </c>
      <c r="O2192" s="1153">
        <f t="shared" si="170"/>
        <v>0</v>
      </c>
    </row>
    <row r="2193" spans="1:15" s="13" customFormat="1" outlineLevel="1">
      <c r="A2193" s="400">
        <v>2186</v>
      </c>
      <c r="B2193" s="397">
        <v>25302073</v>
      </c>
      <c r="C2193" s="988" t="s">
        <v>272</v>
      </c>
      <c r="D2193" s="969">
        <f>+[5]BS!Q2193</f>
        <v>0</v>
      </c>
      <c r="E2193" s="109"/>
      <c r="F2193" s="486"/>
      <c r="G2193" s="486"/>
      <c r="H2193" s="486"/>
      <c r="I2193" s="486"/>
      <c r="J2193" s="109"/>
      <c r="K2193" s="486"/>
      <c r="L2193" s="486"/>
      <c r="M2193" s="486"/>
      <c r="N2193" s="1153">
        <f t="shared" si="169"/>
        <v>0</v>
      </c>
      <c r="O2193" s="1153">
        <f t="shared" si="170"/>
        <v>0</v>
      </c>
    </row>
    <row r="2194" spans="1:15" s="13" customFormat="1" outlineLevel="1">
      <c r="A2194" s="400">
        <v>2187</v>
      </c>
      <c r="B2194" s="397">
        <v>25302101</v>
      </c>
      <c r="C2194" s="109" t="s">
        <v>1660</v>
      </c>
      <c r="D2194" s="969">
        <f>+[5]BS!Q2194</f>
        <v>0</v>
      </c>
      <c r="E2194" s="109"/>
      <c r="F2194" s="486"/>
      <c r="G2194" s="486"/>
      <c r="H2194" s="486"/>
      <c r="I2194" s="486"/>
      <c r="J2194" s="109"/>
      <c r="K2194" s="486"/>
      <c r="L2194" s="486"/>
      <c r="M2194" s="486"/>
      <c r="N2194" s="1153">
        <f t="shared" si="169"/>
        <v>0</v>
      </c>
      <c r="O2194" s="1153">
        <f t="shared" si="170"/>
        <v>0</v>
      </c>
    </row>
    <row r="2195" spans="1:15" s="13" customFormat="1" outlineLevel="1">
      <c r="A2195" s="400">
        <v>2188</v>
      </c>
      <c r="B2195" s="397">
        <v>25302113</v>
      </c>
      <c r="C2195" s="109" t="s">
        <v>2260</v>
      </c>
      <c r="D2195" s="969">
        <f>+[5]BS!Q2195</f>
        <v>0</v>
      </c>
      <c r="E2195" s="109"/>
      <c r="F2195" s="486"/>
      <c r="G2195" s="486"/>
      <c r="H2195" s="486"/>
      <c r="I2195" s="486"/>
      <c r="J2195" s="109"/>
      <c r="K2195" s="486"/>
      <c r="L2195" s="486"/>
      <c r="M2195" s="486"/>
      <c r="N2195" s="1153">
        <f t="shared" si="169"/>
        <v>0</v>
      </c>
      <c r="O2195" s="1153">
        <f t="shared" si="170"/>
        <v>0</v>
      </c>
    </row>
    <row r="2196" spans="1:15" s="13" customFormat="1" outlineLevel="1">
      <c r="A2196" s="400">
        <v>2189</v>
      </c>
      <c r="B2196" s="397">
        <v>25302121</v>
      </c>
      <c r="C2196" s="109" t="s">
        <v>2044</v>
      </c>
      <c r="D2196" s="969">
        <f>+[5]BS!Q2196</f>
        <v>0</v>
      </c>
      <c r="E2196" s="109"/>
      <c r="F2196" s="486"/>
      <c r="G2196" s="486"/>
      <c r="H2196" s="486"/>
      <c r="I2196" s="486"/>
      <c r="J2196" s="109"/>
      <c r="K2196" s="486"/>
      <c r="L2196" s="486"/>
      <c r="M2196" s="486"/>
      <c r="N2196" s="1153">
        <f t="shared" si="169"/>
        <v>0</v>
      </c>
      <c r="O2196" s="1153">
        <f t="shared" si="170"/>
        <v>0</v>
      </c>
    </row>
    <row r="2197" spans="1:15" s="13" customFormat="1" outlineLevel="1">
      <c r="A2197" s="400">
        <v>2190</v>
      </c>
      <c r="B2197" s="397">
        <v>25302133</v>
      </c>
      <c r="C2197" s="109" t="s">
        <v>2651</v>
      </c>
      <c r="D2197" s="969">
        <f>+[5]BS!Q2197</f>
        <v>0</v>
      </c>
      <c r="E2197" s="109"/>
      <c r="F2197" s="486"/>
      <c r="G2197" s="486"/>
      <c r="H2197" s="486"/>
      <c r="I2197" s="486"/>
      <c r="J2197" s="109"/>
      <c r="K2197" s="486"/>
      <c r="L2197" s="486"/>
      <c r="M2197" s="486"/>
      <c r="N2197" s="1153">
        <f t="shared" si="169"/>
        <v>0</v>
      </c>
      <c r="O2197" s="1153">
        <f t="shared" si="170"/>
        <v>0</v>
      </c>
    </row>
    <row r="2198" spans="1:15" s="13" customFormat="1" outlineLevel="1">
      <c r="A2198" s="400">
        <v>2191</v>
      </c>
      <c r="B2198" s="397">
        <v>25302142</v>
      </c>
      <c r="C2198" s="109" t="s">
        <v>2825</v>
      </c>
      <c r="D2198" s="969">
        <f>+[5]BS!Q2198</f>
        <v>0</v>
      </c>
      <c r="E2198" s="109"/>
      <c r="F2198" s="486"/>
      <c r="G2198" s="486"/>
      <c r="H2198" s="486"/>
      <c r="I2198" s="486"/>
      <c r="J2198" s="109"/>
      <c r="K2198" s="486"/>
      <c r="L2198" s="486"/>
      <c r="M2198" s="486"/>
      <c r="N2198" s="1153">
        <f t="shared" si="169"/>
        <v>0</v>
      </c>
      <c r="O2198" s="1153">
        <f t="shared" si="170"/>
        <v>0</v>
      </c>
    </row>
    <row r="2199" spans="1:15" s="13" customFormat="1" outlineLevel="1">
      <c r="A2199" s="400">
        <v>2192</v>
      </c>
      <c r="B2199" s="397">
        <v>25302221</v>
      </c>
      <c r="C2199" s="109" t="s">
        <v>1819</v>
      </c>
      <c r="D2199" s="969">
        <f>+[5]BS!Q2199</f>
        <v>-3102718.2983333333</v>
      </c>
      <c r="E2199" s="109"/>
      <c r="F2199" s="486"/>
      <c r="G2199" s="486">
        <f>+D2199</f>
        <v>-3102718.2983333333</v>
      </c>
      <c r="H2199" s="486"/>
      <c r="I2199" s="486"/>
      <c r="J2199" s="109"/>
      <c r="K2199" s="486"/>
      <c r="L2199" s="486"/>
      <c r="M2199" s="486"/>
      <c r="N2199" s="1153">
        <f t="shared" si="169"/>
        <v>0</v>
      </c>
      <c r="O2199" s="1153">
        <f t="shared" si="170"/>
        <v>0</v>
      </c>
    </row>
    <row r="2200" spans="1:15" s="13" customFormat="1" outlineLevel="1">
      <c r="A2200" s="400">
        <v>2193</v>
      </c>
      <c r="B2200" s="397">
        <v>25302222</v>
      </c>
      <c r="C2200" s="109" t="s">
        <v>1286</v>
      </c>
      <c r="D2200" s="969">
        <f>+[5]BS!Q2200</f>
        <v>-5527603.3929166663</v>
      </c>
      <c r="E2200" s="109"/>
      <c r="F2200" s="486"/>
      <c r="G2200" s="486">
        <f>+D2200</f>
        <v>-5527603.3929166663</v>
      </c>
      <c r="H2200" s="486"/>
      <c r="I2200" s="486"/>
      <c r="J2200" s="109"/>
      <c r="K2200" s="486"/>
      <c r="L2200" s="486"/>
      <c r="M2200" s="486"/>
      <c r="N2200" s="1153">
        <f t="shared" si="169"/>
        <v>0</v>
      </c>
      <c r="O2200" s="1153">
        <f t="shared" si="170"/>
        <v>0</v>
      </c>
    </row>
    <row r="2201" spans="1:15" s="13" customFormat="1" outlineLevel="1">
      <c r="A2201" s="400">
        <v>2194</v>
      </c>
      <c r="B2201" s="397">
        <v>25302223</v>
      </c>
      <c r="C2201" s="109" t="s">
        <v>3180</v>
      </c>
      <c r="D2201" s="969">
        <f>+[5]BS!Q2201</f>
        <v>-7152976.625</v>
      </c>
      <c r="E2201" s="109"/>
      <c r="F2201" s="486"/>
      <c r="G2201" s="486"/>
      <c r="H2201" s="486"/>
      <c r="I2201" s="486">
        <f>+D2201</f>
        <v>-7152976.625</v>
      </c>
      <c r="J2201" s="109"/>
      <c r="K2201" s="486"/>
      <c r="L2201" s="486"/>
      <c r="M2201" s="486">
        <f>I2201</f>
        <v>-7152976.625</v>
      </c>
      <c r="N2201" s="1153">
        <f t="shared" si="169"/>
        <v>-7152976.625</v>
      </c>
      <c r="O2201" s="1153">
        <f t="shared" si="170"/>
        <v>0</v>
      </c>
    </row>
    <row r="2202" spans="1:15" s="13" customFormat="1" outlineLevel="1">
      <c r="A2202" s="400">
        <v>2195</v>
      </c>
      <c r="B2202" s="397">
        <v>25302231</v>
      </c>
      <c r="C2202" s="109" t="s">
        <v>945</v>
      </c>
      <c r="D2202" s="969">
        <f>+[5]BS!Q2202</f>
        <v>0</v>
      </c>
      <c r="E2202" s="109"/>
      <c r="F2202" s="486"/>
      <c r="G2202" s="486"/>
      <c r="H2202" s="486"/>
      <c r="I2202" s="486"/>
      <c r="J2202" s="109"/>
      <c r="K2202" s="486"/>
      <c r="L2202" s="486"/>
      <c r="M2202" s="486"/>
      <c r="N2202" s="1153">
        <f t="shared" si="169"/>
        <v>0</v>
      </c>
      <c r="O2202" s="1153">
        <f t="shared" si="170"/>
        <v>0</v>
      </c>
    </row>
    <row r="2203" spans="1:15" s="13" customFormat="1" outlineLevel="1">
      <c r="A2203" s="400">
        <v>2196</v>
      </c>
      <c r="B2203" s="397">
        <v>25302232</v>
      </c>
      <c r="C2203" s="109" t="s">
        <v>946</v>
      </c>
      <c r="D2203" s="969">
        <f>+[5]BS!Q2203</f>
        <v>0</v>
      </c>
      <c r="E2203" s="109"/>
      <c r="F2203" s="486"/>
      <c r="G2203" s="486"/>
      <c r="H2203" s="486"/>
      <c r="I2203" s="486"/>
      <c r="J2203" s="109"/>
      <c r="K2203" s="486"/>
      <c r="L2203" s="486"/>
      <c r="M2203" s="486"/>
      <c r="N2203" s="1153">
        <f t="shared" si="169"/>
        <v>0</v>
      </c>
      <c r="O2203" s="1153">
        <f t="shared" si="170"/>
        <v>0</v>
      </c>
    </row>
    <row r="2204" spans="1:15" s="13" customFormat="1" outlineLevel="1">
      <c r="A2204" s="400">
        <v>2197</v>
      </c>
      <c r="B2204" s="397">
        <v>25303003</v>
      </c>
      <c r="C2204" s="109" t="s">
        <v>222</v>
      </c>
      <c r="D2204" s="969">
        <f>+[5]BS!Q2204</f>
        <v>0</v>
      </c>
      <c r="E2204" s="109"/>
      <c r="F2204" s="486"/>
      <c r="G2204" s="486"/>
      <c r="H2204" s="486"/>
      <c r="I2204" s="486"/>
      <c r="J2204" s="109"/>
      <c r="K2204" s="486"/>
      <c r="L2204" s="486"/>
      <c r="M2204" s="486"/>
      <c r="N2204" s="1153">
        <f t="shared" si="169"/>
        <v>0</v>
      </c>
      <c r="O2204" s="1153">
        <f t="shared" si="170"/>
        <v>0</v>
      </c>
    </row>
    <row r="2205" spans="1:15" s="13" customFormat="1" outlineLevel="1">
      <c r="A2205" s="400">
        <v>2198</v>
      </c>
      <c r="B2205" s="397">
        <v>25306001</v>
      </c>
      <c r="C2205" s="109" t="s">
        <v>2893</v>
      </c>
      <c r="D2205" s="969">
        <f>+[5]BS!Q2205</f>
        <v>0</v>
      </c>
      <c r="E2205" s="109"/>
      <c r="F2205" s="486"/>
      <c r="G2205" s="486"/>
      <c r="H2205" s="486"/>
      <c r="I2205" s="486"/>
      <c r="J2205" s="109"/>
      <c r="K2205" s="486"/>
      <c r="L2205" s="486"/>
      <c r="M2205" s="486"/>
      <c r="N2205" s="1153">
        <f t="shared" si="169"/>
        <v>0</v>
      </c>
      <c r="O2205" s="1153">
        <f t="shared" si="170"/>
        <v>0</v>
      </c>
    </row>
    <row r="2206" spans="1:15" s="13" customFormat="1" outlineLevel="1">
      <c r="A2206" s="400">
        <v>2199</v>
      </c>
      <c r="B2206" s="397">
        <v>25400001</v>
      </c>
      <c r="C2206" s="109" t="s">
        <v>625</v>
      </c>
      <c r="D2206" s="969">
        <f>+[5]BS!Q2206</f>
        <v>0</v>
      </c>
      <c r="E2206" s="109"/>
      <c r="F2206" s="486"/>
      <c r="G2206" s="486"/>
      <c r="H2206" s="486"/>
      <c r="I2206" s="486"/>
      <c r="J2206" s="109"/>
      <c r="K2206" s="486"/>
      <c r="L2206" s="486"/>
      <c r="M2206" s="486"/>
      <c r="N2206" s="1153">
        <f t="shared" si="169"/>
        <v>0</v>
      </c>
      <c r="O2206" s="1153">
        <f t="shared" si="170"/>
        <v>0</v>
      </c>
    </row>
    <row r="2207" spans="1:15" s="13" customFormat="1" outlineLevel="1">
      <c r="A2207" s="400">
        <v>2200</v>
      </c>
      <c r="B2207" s="397">
        <v>25400011</v>
      </c>
      <c r="C2207" s="109" t="s">
        <v>626</v>
      </c>
      <c r="D2207" s="969">
        <f>+[5]BS!Q2207</f>
        <v>0</v>
      </c>
      <c r="E2207" s="109"/>
      <c r="F2207" s="486"/>
      <c r="G2207" s="486"/>
      <c r="H2207" s="486"/>
      <c r="I2207" s="486"/>
      <c r="J2207" s="109"/>
      <c r="K2207" s="486"/>
      <c r="L2207" s="486"/>
      <c r="M2207" s="486"/>
      <c r="N2207" s="1153">
        <f t="shared" si="169"/>
        <v>0</v>
      </c>
      <c r="O2207" s="1153">
        <f t="shared" si="170"/>
        <v>0</v>
      </c>
    </row>
    <row r="2208" spans="1:15" s="13" customFormat="1" outlineLevel="1">
      <c r="A2208" s="400">
        <v>2201</v>
      </c>
      <c r="B2208" s="397">
        <v>25400021</v>
      </c>
      <c r="C2208" s="109" t="s">
        <v>1775</v>
      </c>
      <c r="D2208" s="969">
        <f>+[5]BS!Q2208</f>
        <v>0</v>
      </c>
      <c r="E2208" s="109"/>
      <c r="F2208" s="486"/>
      <c r="G2208" s="486"/>
      <c r="H2208" s="486"/>
      <c r="I2208" s="486"/>
      <c r="J2208" s="109"/>
      <c r="K2208" s="486"/>
      <c r="L2208" s="486"/>
      <c r="M2208" s="486"/>
      <c r="N2208" s="1153">
        <f t="shared" si="169"/>
        <v>0</v>
      </c>
      <c r="O2208" s="1153">
        <f t="shared" si="170"/>
        <v>0</v>
      </c>
    </row>
    <row r="2209" spans="1:15" s="13" customFormat="1" outlineLevel="1">
      <c r="A2209" s="400">
        <v>2202</v>
      </c>
      <c r="B2209" s="397">
        <v>25400031</v>
      </c>
      <c r="C2209" s="109" t="s">
        <v>1683</v>
      </c>
      <c r="D2209" s="969">
        <f>+[5]BS!Q2209</f>
        <v>0</v>
      </c>
      <c r="E2209" s="109"/>
      <c r="F2209" s="486"/>
      <c r="G2209" s="486"/>
      <c r="H2209" s="486"/>
      <c r="I2209" s="486"/>
      <c r="J2209" s="109"/>
      <c r="K2209" s="486"/>
      <c r="L2209" s="486"/>
      <c r="M2209" s="486"/>
      <c r="N2209" s="1153">
        <f t="shared" si="169"/>
        <v>0</v>
      </c>
      <c r="O2209" s="1153">
        <f t="shared" si="170"/>
        <v>0</v>
      </c>
    </row>
    <row r="2210" spans="1:15" s="13" customFormat="1" outlineLevel="1">
      <c r="A2210" s="400">
        <v>2203</v>
      </c>
      <c r="B2210" s="397">
        <v>25400033</v>
      </c>
      <c r="C2210" s="109" t="s">
        <v>794</v>
      </c>
      <c r="D2210" s="969">
        <f>+[5]BS!Q2210</f>
        <v>0</v>
      </c>
      <c r="E2210" s="109"/>
      <c r="F2210" s="486"/>
      <c r="G2210" s="486"/>
      <c r="H2210" s="486"/>
      <c r="I2210" s="486"/>
      <c r="J2210" s="109"/>
      <c r="K2210" s="486"/>
      <c r="L2210" s="486"/>
      <c r="M2210" s="486"/>
      <c r="N2210" s="1153">
        <f t="shared" si="169"/>
        <v>0</v>
      </c>
      <c r="O2210" s="1153">
        <f t="shared" si="170"/>
        <v>0</v>
      </c>
    </row>
    <row r="2211" spans="1:15" s="13" customFormat="1" outlineLevel="1">
      <c r="A2211" s="400">
        <v>2204</v>
      </c>
      <c r="B2211" s="397">
        <v>25400041</v>
      </c>
      <c r="C2211" s="109" t="s">
        <v>1684</v>
      </c>
      <c r="D2211" s="969">
        <f>+[5]BS!Q2211</f>
        <v>0</v>
      </c>
      <c r="E2211" s="109"/>
      <c r="F2211" s="486"/>
      <c r="G2211" s="486"/>
      <c r="H2211" s="486"/>
      <c r="I2211" s="486"/>
      <c r="J2211" s="109"/>
      <c r="K2211" s="486"/>
      <c r="L2211" s="486"/>
      <c r="M2211" s="486"/>
      <c r="N2211" s="1153">
        <f t="shared" si="169"/>
        <v>0</v>
      </c>
      <c r="O2211" s="1153">
        <f t="shared" si="170"/>
        <v>0</v>
      </c>
    </row>
    <row r="2212" spans="1:15" s="13" customFormat="1" outlineLevel="1">
      <c r="A2212" s="400">
        <v>2205</v>
      </c>
      <c r="B2212" s="397">
        <v>25400043</v>
      </c>
      <c r="C2212" s="109" t="s">
        <v>13</v>
      </c>
      <c r="D2212" s="969">
        <f>+[5]BS!Q2212</f>
        <v>0</v>
      </c>
      <c r="E2212" s="109"/>
      <c r="F2212" s="486"/>
      <c r="G2212" s="486"/>
      <c r="H2212" s="486"/>
      <c r="I2212" s="486"/>
      <c r="J2212" s="109"/>
      <c r="K2212" s="486"/>
      <c r="L2212" s="486"/>
      <c r="M2212" s="486"/>
      <c r="N2212" s="1153">
        <f t="shared" si="169"/>
        <v>0</v>
      </c>
      <c r="O2212" s="1153">
        <f t="shared" si="170"/>
        <v>0</v>
      </c>
    </row>
    <row r="2213" spans="1:15" s="13" customFormat="1" outlineLevel="1">
      <c r="A2213" s="400">
        <v>2206</v>
      </c>
      <c r="B2213" s="397">
        <v>25400053</v>
      </c>
      <c r="C2213" s="109" t="s">
        <v>1789</v>
      </c>
      <c r="D2213" s="969">
        <f>+[5]BS!Q2213</f>
        <v>0</v>
      </c>
      <c r="E2213" s="109"/>
      <c r="F2213" s="486"/>
      <c r="G2213" s="486"/>
      <c r="H2213" s="486"/>
      <c r="I2213" s="486"/>
      <c r="J2213" s="109"/>
      <c r="K2213" s="486"/>
      <c r="L2213" s="486"/>
      <c r="M2213" s="486"/>
      <c r="N2213" s="1153">
        <f t="shared" si="169"/>
        <v>0</v>
      </c>
      <c r="O2213" s="1153">
        <f t="shared" si="170"/>
        <v>0</v>
      </c>
    </row>
    <row r="2214" spans="1:15" s="13" customFormat="1" outlineLevel="1">
      <c r="A2214" s="400">
        <v>2207</v>
      </c>
      <c r="B2214" s="397">
        <v>25400061</v>
      </c>
      <c r="C2214" s="109" t="s">
        <v>1132</v>
      </c>
      <c r="D2214" s="969">
        <f>+[5]BS!Q2214</f>
        <v>0</v>
      </c>
      <c r="E2214" s="109"/>
      <c r="F2214" s="486"/>
      <c r="G2214" s="486"/>
      <c r="H2214" s="486"/>
      <c r="I2214" s="486"/>
      <c r="J2214" s="109"/>
      <c r="K2214" s="486"/>
      <c r="L2214" s="486"/>
      <c r="M2214" s="486"/>
      <c r="N2214" s="1153">
        <f t="shared" si="169"/>
        <v>0</v>
      </c>
      <c r="O2214" s="1153">
        <f t="shared" si="170"/>
        <v>0</v>
      </c>
    </row>
    <row r="2215" spans="1:15" s="13" customFormat="1" outlineLevel="1">
      <c r="A2215" s="400">
        <v>2208</v>
      </c>
      <c r="B2215" s="397">
        <v>25400101</v>
      </c>
      <c r="C2215" s="109" t="s">
        <v>1133</v>
      </c>
      <c r="D2215" s="969">
        <f>+[5]BS!Q2215</f>
        <v>-27837.811249999999</v>
      </c>
      <c r="E2215" s="109"/>
      <c r="F2215" s="486"/>
      <c r="G2215" s="486">
        <f>+D2215</f>
        <v>-27837.811249999999</v>
      </c>
      <c r="H2215" s="486"/>
      <c r="I2215" s="486"/>
      <c r="J2215" s="109"/>
      <c r="K2215" s="486"/>
      <c r="L2215" s="486"/>
      <c r="M2215" s="486"/>
      <c r="N2215" s="1153">
        <f t="shared" si="169"/>
        <v>0</v>
      </c>
      <c r="O2215" s="1153">
        <f t="shared" si="170"/>
        <v>0</v>
      </c>
    </row>
    <row r="2216" spans="1:15" s="13" customFormat="1" outlineLevel="1">
      <c r="A2216" s="400">
        <v>2209</v>
      </c>
      <c r="B2216" s="397">
        <v>25400111</v>
      </c>
      <c r="C2216" s="109" t="s">
        <v>1133</v>
      </c>
      <c r="D2216" s="969">
        <f>+[5]BS!Q2216</f>
        <v>-6235.4525000000003</v>
      </c>
      <c r="E2216" s="109"/>
      <c r="F2216" s="486"/>
      <c r="G2216" s="486">
        <f>+D2216</f>
        <v>-6235.4525000000003</v>
      </c>
      <c r="H2216" s="486"/>
      <c r="I2216" s="486"/>
      <c r="J2216" s="109"/>
      <c r="K2216" s="486"/>
      <c r="L2216" s="486"/>
      <c r="M2216" s="486"/>
      <c r="N2216" s="1153">
        <f t="shared" si="169"/>
        <v>0</v>
      </c>
      <c r="O2216" s="1153">
        <f t="shared" si="170"/>
        <v>0</v>
      </c>
    </row>
    <row r="2217" spans="1:15" s="13" customFormat="1" outlineLevel="1">
      <c r="A2217" s="400">
        <v>2210</v>
      </c>
      <c r="B2217" s="397">
        <v>25400131</v>
      </c>
      <c r="C2217" s="109" t="s">
        <v>1323</v>
      </c>
      <c r="D2217" s="969">
        <f>+[5]BS!Q2217</f>
        <v>0</v>
      </c>
      <c r="E2217" s="109"/>
      <c r="F2217" s="486"/>
      <c r="G2217" s="486"/>
      <c r="H2217" s="486"/>
      <c r="I2217" s="486"/>
      <c r="J2217" s="109"/>
      <c r="K2217" s="486"/>
      <c r="L2217" s="486"/>
      <c r="M2217" s="486"/>
      <c r="N2217" s="1153">
        <f t="shared" si="169"/>
        <v>0</v>
      </c>
      <c r="O2217" s="1153">
        <f t="shared" si="170"/>
        <v>0</v>
      </c>
    </row>
    <row r="2218" spans="1:15" s="13" customFormat="1" outlineLevel="1">
      <c r="A2218" s="400">
        <v>2211</v>
      </c>
      <c r="B2218" s="397">
        <v>25400141</v>
      </c>
      <c r="C2218" s="109" t="s">
        <v>117</v>
      </c>
      <c r="D2218" s="969">
        <f>+[5]BS!Q2218</f>
        <v>0</v>
      </c>
      <c r="E2218" s="109"/>
      <c r="F2218" s="486"/>
      <c r="G2218" s="486"/>
      <c r="H2218" s="486"/>
      <c r="I2218" s="486"/>
      <c r="J2218" s="109"/>
      <c r="K2218" s="486"/>
      <c r="L2218" s="486"/>
      <c r="M2218" s="486"/>
      <c r="N2218" s="1153">
        <f t="shared" si="169"/>
        <v>0</v>
      </c>
      <c r="O2218" s="1153">
        <f t="shared" si="170"/>
        <v>0</v>
      </c>
    </row>
    <row r="2219" spans="1:15" s="13" customFormat="1" outlineLevel="1">
      <c r="A2219" s="400">
        <v>2212</v>
      </c>
      <c r="B2219" s="397">
        <v>25400142</v>
      </c>
      <c r="C2219" s="109" t="s">
        <v>117</v>
      </c>
      <c r="D2219" s="969">
        <f>+[5]BS!Q2219</f>
        <v>0</v>
      </c>
      <c r="E2219" s="109"/>
      <c r="F2219" s="486"/>
      <c r="G2219" s="486"/>
      <c r="H2219" s="486"/>
      <c r="I2219" s="486"/>
      <c r="J2219" s="109"/>
      <c r="K2219" s="486"/>
      <c r="L2219" s="486"/>
      <c r="M2219" s="486"/>
      <c r="N2219" s="1153">
        <f t="shared" si="169"/>
        <v>0</v>
      </c>
      <c r="O2219" s="1153">
        <f t="shared" si="170"/>
        <v>0</v>
      </c>
    </row>
    <row r="2220" spans="1:15" s="13" customFormat="1" outlineLevel="1">
      <c r="A2220" s="400">
        <v>2213</v>
      </c>
      <c r="B2220" s="397">
        <v>25400151</v>
      </c>
      <c r="C2220" s="109" t="s">
        <v>1770</v>
      </c>
      <c r="D2220" s="969">
        <f>+[5]BS!Q2220</f>
        <v>0</v>
      </c>
      <c r="E2220" s="109"/>
      <c r="F2220" s="486"/>
      <c r="G2220" s="486"/>
      <c r="H2220" s="486"/>
      <c r="I2220" s="486"/>
      <c r="J2220" s="109"/>
      <c r="K2220" s="486"/>
      <c r="L2220" s="486"/>
      <c r="M2220" s="486"/>
      <c r="N2220" s="1153">
        <f t="shared" si="169"/>
        <v>0</v>
      </c>
      <c r="O2220" s="1153">
        <f t="shared" si="170"/>
        <v>0</v>
      </c>
    </row>
    <row r="2221" spans="1:15" s="13" customFormat="1" outlineLevel="1">
      <c r="A2221" s="400">
        <v>2214</v>
      </c>
      <c r="B2221" s="397">
        <v>25400152</v>
      </c>
      <c r="C2221" s="109" t="s">
        <v>1771</v>
      </c>
      <c r="D2221" s="969">
        <f>+[5]BS!Q2221</f>
        <v>0</v>
      </c>
      <c r="E2221" s="109"/>
      <c r="F2221" s="486"/>
      <c r="G2221" s="486"/>
      <c r="H2221" s="486"/>
      <c r="I2221" s="486"/>
      <c r="J2221" s="109"/>
      <c r="K2221" s="486"/>
      <c r="L2221" s="486"/>
      <c r="M2221" s="486"/>
      <c r="N2221" s="1153">
        <f t="shared" si="169"/>
        <v>0</v>
      </c>
      <c r="O2221" s="1153">
        <f t="shared" si="170"/>
        <v>0</v>
      </c>
    </row>
    <row r="2222" spans="1:15" s="13" customFormat="1" outlineLevel="1">
      <c r="A2222" s="400">
        <v>2215</v>
      </c>
      <c r="B2222" s="397">
        <v>25400161</v>
      </c>
      <c r="C2222" s="996" t="s">
        <v>508</v>
      </c>
      <c r="D2222" s="969">
        <f>+[5]BS!Q2222</f>
        <v>0</v>
      </c>
      <c r="E2222" s="109"/>
      <c r="F2222" s="486"/>
      <c r="G2222" s="486"/>
      <c r="H2222" s="486"/>
      <c r="I2222" s="486"/>
      <c r="J2222" s="109"/>
      <c r="K2222" s="486"/>
      <c r="L2222" s="486"/>
      <c r="M2222" s="486"/>
      <c r="N2222" s="1153">
        <f t="shared" si="169"/>
        <v>0</v>
      </c>
      <c r="O2222" s="1153">
        <f t="shared" si="170"/>
        <v>0</v>
      </c>
    </row>
    <row r="2223" spans="1:15" s="13" customFormat="1" outlineLevel="1">
      <c r="A2223" s="400">
        <v>2216</v>
      </c>
      <c r="B2223" s="397">
        <v>25400171</v>
      </c>
      <c r="C2223" s="109" t="s">
        <v>1797</v>
      </c>
      <c r="D2223" s="969">
        <f>+[5]BS!Q2223</f>
        <v>0</v>
      </c>
      <c r="E2223" s="109"/>
      <c r="F2223" s="486"/>
      <c r="G2223" s="486"/>
      <c r="H2223" s="486"/>
      <c r="I2223" s="486"/>
      <c r="J2223" s="109"/>
      <c r="K2223" s="486"/>
      <c r="L2223" s="486"/>
      <c r="M2223" s="486"/>
      <c r="N2223" s="1153">
        <f t="shared" si="169"/>
        <v>0</v>
      </c>
      <c r="O2223" s="1153">
        <f t="shared" si="170"/>
        <v>0</v>
      </c>
    </row>
    <row r="2224" spans="1:15" s="13" customFormat="1" outlineLevel="1">
      <c r="A2224" s="400">
        <v>2217</v>
      </c>
      <c r="B2224" s="397">
        <v>25400181</v>
      </c>
      <c r="C2224" s="996" t="s">
        <v>1790</v>
      </c>
      <c r="D2224" s="969">
        <f>+[5]BS!Q2224</f>
        <v>-4703049</v>
      </c>
      <c r="E2224" s="109"/>
      <c r="F2224" s="486"/>
      <c r="G2224" s="486">
        <f>+D2224</f>
        <v>-4703049</v>
      </c>
      <c r="H2224" s="486"/>
      <c r="I2224" s="486"/>
      <c r="J2224" s="109"/>
      <c r="K2224" s="486"/>
      <c r="L2224" s="486"/>
      <c r="M2224" s="486"/>
      <c r="N2224" s="1153">
        <f t="shared" si="169"/>
        <v>0</v>
      </c>
      <c r="O2224" s="1153">
        <f t="shared" si="170"/>
        <v>0</v>
      </c>
    </row>
    <row r="2225" spans="1:15" s="13" customFormat="1" outlineLevel="1">
      <c r="A2225" s="400">
        <v>2218</v>
      </c>
      <c r="B2225" s="397">
        <v>25400182</v>
      </c>
      <c r="C2225" s="996" t="s">
        <v>1791</v>
      </c>
      <c r="D2225" s="969">
        <f>+[5]BS!Q2225</f>
        <v>-2515701</v>
      </c>
      <c r="E2225" s="109"/>
      <c r="F2225" s="486"/>
      <c r="G2225" s="486">
        <f>+D2225</f>
        <v>-2515701</v>
      </c>
      <c r="H2225" s="486"/>
      <c r="I2225" s="486"/>
      <c r="J2225" s="109"/>
      <c r="K2225" s="486"/>
      <c r="L2225" s="486"/>
      <c r="M2225" s="486"/>
      <c r="N2225" s="1153">
        <f t="shared" si="169"/>
        <v>0</v>
      </c>
      <c r="O2225" s="1153">
        <f t="shared" si="170"/>
        <v>0</v>
      </c>
    </row>
    <row r="2226" spans="1:15" s="13" customFormat="1" outlineLevel="1">
      <c r="A2226" s="400">
        <v>2219</v>
      </c>
      <c r="B2226" s="397">
        <v>25400191</v>
      </c>
      <c r="C2226" s="109" t="s">
        <v>2073</v>
      </c>
      <c r="D2226" s="969">
        <f>+[5]BS!Q2226</f>
        <v>-1388868.04</v>
      </c>
      <c r="E2226" s="109"/>
      <c r="F2226" s="486"/>
      <c r="G2226" s="486"/>
      <c r="H2226" s="486"/>
      <c r="I2226" s="486">
        <f t="shared" ref="I2226:I2268" si="171">+D2226</f>
        <v>-1388868.04</v>
      </c>
      <c r="J2226" s="109"/>
      <c r="K2226" s="486">
        <f>I2226</f>
        <v>-1388868.04</v>
      </c>
      <c r="L2226" s="486"/>
      <c r="M2226" s="486"/>
      <c r="N2226" s="1153">
        <f t="shared" si="169"/>
        <v>-1388868.04</v>
      </c>
      <c r="O2226" s="1153">
        <f t="shared" si="170"/>
        <v>0</v>
      </c>
    </row>
    <row r="2227" spans="1:15" s="13" customFormat="1" outlineLevel="1">
      <c r="A2227" s="400">
        <v>2220</v>
      </c>
      <c r="B2227" s="397">
        <v>25400201</v>
      </c>
      <c r="C2227" s="109" t="s">
        <v>2074</v>
      </c>
      <c r="D2227" s="969">
        <f>+[5]BS!Q2227</f>
        <v>-1013105.31</v>
      </c>
      <c r="E2227" s="109"/>
      <c r="F2227" s="486"/>
      <c r="G2227" s="486"/>
      <c r="H2227" s="486"/>
      <c r="I2227" s="486">
        <f t="shared" si="171"/>
        <v>-1013105.31</v>
      </c>
      <c r="J2227" s="109"/>
      <c r="K2227" s="486">
        <f>I2227</f>
        <v>-1013105.31</v>
      </c>
      <c r="L2227" s="486"/>
      <c r="M2227" s="486"/>
      <c r="N2227" s="1153">
        <f t="shared" si="169"/>
        <v>-1013105.31</v>
      </c>
      <c r="O2227" s="1153">
        <f t="shared" si="170"/>
        <v>0</v>
      </c>
    </row>
    <row r="2228" spans="1:15" s="13" customFormat="1" outlineLevel="1">
      <c r="A2228" s="400">
        <v>2221</v>
      </c>
      <c r="B2228" s="397">
        <v>25400202</v>
      </c>
      <c r="C2228" s="109" t="s">
        <v>816</v>
      </c>
      <c r="D2228" s="969">
        <f>+[5]BS!Q2228</f>
        <v>0</v>
      </c>
      <c r="E2228" s="109"/>
      <c r="F2228" s="486"/>
      <c r="G2228" s="486"/>
      <c r="H2228" s="486"/>
      <c r="I2228" s="486">
        <f t="shared" si="171"/>
        <v>0</v>
      </c>
      <c r="J2228" s="109"/>
      <c r="K2228" s="486"/>
      <c r="L2228" s="486"/>
      <c r="M2228" s="486"/>
      <c r="N2228" s="1153">
        <f t="shared" si="169"/>
        <v>0</v>
      </c>
      <c r="O2228" s="1153">
        <f t="shared" si="170"/>
        <v>0</v>
      </c>
    </row>
    <row r="2229" spans="1:15" s="13" customFormat="1" outlineLevel="1">
      <c r="A2229" s="400">
        <v>2222</v>
      </c>
      <c r="B2229" s="397">
        <v>25400211</v>
      </c>
      <c r="C2229" s="109" t="s">
        <v>2187</v>
      </c>
      <c r="D2229" s="969">
        <f>+[5]BS!Q2229</f>
        <v>0</v>
      </c>
      <c r="E2229" s="109"/>
      <c r="F2229" s="486"/>
      <c r="G2229" s="486"/>
      <c r="H2229" s="486"/>
      <c r="I2229" s="486">
        <f t="shared" si="171"/>
        <v>0</v>
      </c>
      <c r="J2229" s="109"/>
      <c r="K2229" s="486"/>
      <c r="L2229" s="486"/>
      <c r="M2229" s="486"/>
      <c r="N2229" s="1153">
        <f t="shared" si="169"/>
        <v>0</v>
      </c>
      <c r="O2229" s="1153">
        <f t="shared" si="170"/>
        <v>0</v>
      </c>
    </row>
    <row r="2230" spans="1:15" s="13" customFormat="1" outlineLevel="1">
      <c r="A2230" s="400">
        <v>2223</v>
      </c>
      <c r="B2230" s="397">
        <v>25400212</v>
      </c>
      <c r="C2230" s="109" t="s">
        <v>1523</v>
      </c>
      <c r="D2230" s="969">
        <f>+[5]BS!Q2230</f>
        <v>0</v>
      </c>
      <c r="E2230" s="109"/>
      <c r="F2230" s="486"/>
      <c r="G2230" s="486"/>
      <c r="H2230" s="486"/>
      <c r="I2230" s="486">
        <f t="shared" si="171"/>
        <v>0</v>
      </c>
      <c r="J2230" s="109"/>
      <c r="K2230" s="486"/>
      <c r="L2230" s="486"/>
      <c r="M2230" s="486"/>
      <c r="N2230" s="1153">
        <f t="shared" si="169"/>
        <v>0</v>
      </c>
      <c r="O2230" s="1153">
        <f t="shared" si="170"/>
        <v>0</v>
      </c>
    </row>
    <row r="2231" spans="1:15" s="13" customFormat="1" outlineLevel="1">
      <c r="A2231" s="400">
        <v>2224</v>
      </c>
      <c r="B2231" s="397">
        <v>25400221</v>
      </c>
      <c r="C2231" s="109" t="s">
        <v>2188</v>
      </c>
      <c r="D2231" s="969">
        <f>+[5]BS!Q2231</f>
        <v>-270301.46333333332</v>
      </c>
      <c r="E2231" s="109"/>
      <c r="F2231" s="486"/>
      <c r="G2231" s="486"/>
      <c r="H2231" s="486"/>
      <c r="I2231" s="486">
        <f t="shared" si="171"/>
        <v>-270301.46333333332</v>
      </c>
      <c r="J2231" s="109"/>
      <c r="K2231" s="486">
        <f>I2231</f>
        <v>-270301.46333333332</v>
      </c>
      <c r="L2231" s="486"/>
      <c r="M2231" s="486"/>
      <c r="N2231" s="1153">
        <f t="shared" si="169"/>
        <v>-270301.46333333332</v>
      </c>
      <c r="O2231" s="1153">
        <f t="shared" si="170"/>
        <v>0</v>
      </c>
    </row>
    <row r="2232" spans="1:15" s="13" customFormat="1" outlineLevel="1">
      <c r="A2232" s="400">
        <v>2225</v>
      </c>
      <c r="B2232" s="397">
        <v>25400222</v>
      </c>
      <c r="C2232" s="109" t="s">
        <v>1524</v>
      </c>
      <c r="D2232" s="969">
        <f>+[5]BS!Q2232</f>
        <v>0</v>
      </c>
      <c r="E2232" s="109"/>
      <c r="F2232" s="486"/>
      <c r="G2232" s="486"/>
      <c r="H2232" s="486"/>
      <c r="I2232" s="486">
        <f t="shared" si="171"/>
        <v>0</v>
      </c>
      <c r="J2232" s="109"/>
      <c r="K2232" s="486"/>
      <c r="L2232" s="486"/>
      <c r="M2232" s="486"/>
      <c r="N2232" s="1153">
        <f t="shared" si="169"/>
        <v>0</v>
      </c>
      <c r="O2232" s="1153">
        <f t="shared" si="170"/>
        <v>0</v>
      </c>
    </row>
    <row r="2233" spans="1:15" s="13" customFormat="1" outlineLevel="1">
      <c r="A2233" s="400">
        <v>2226</v>
      </c>
      <c r="B2233" s="397">
        <v>25400231</v>
      </c>
      <c r="C2233" s="109" t="s">
        <v>2189</v>
      </c>
      <c r="D2233" s="969">
        <f>+[5]BS!Q2233</f>
        <v>0</v>
      </c>
      <c r="E2233" s="109"/>
      <c r="F2233" s="486"/>
      <c r="G2233" s="486"/>
      <c r="H2233" s="486"/>
      <c r="I2233" s="486">
        <f t="shared" si="171"/>
        <v>0</v>
      </c>
      <c r="J2233" s="109"/>
      <c r="K2233" s="486"/>
      <c r="L2233" s="486"/>
      <c r="M2233" s="486"/>
      <c r="N2233" s="1153">
        <f t="shared" si="169"/>
        <v>0</v>
      </c>
      <c r="O2233" s="1153">
        <f t="shared" si="170"/>
        <v>0</v>
      </c>
    </row>
    <row r="2234" spans="1:15" s="13" customFormat="1" outlineLevel="1">
      <c r="A2234" s="400">
        <v>2227</v>
      </c>
      <c r="B2234" s="397">
        <v>25400232</v>
      </c>
      <c r="C2234" s="109" t="s">
        <v>2065</v>
      </c>
      <c r="D2234" s="969">
        <f>+[5]BS!Q2234</f>
        <v>0</v>
      </c>
      <c r="E2234" s="109"/>
      <c r="F2234" s="486"/>
      <c r="G2234" s="486"/>
      <c r="H2234" s="486"/>
      <c r="I2234" s="486">
        <f t="shared" si="171"/>
        <v>0</v>
      </c>
      <c r="J2234" s="109"/>
      <c r="K2234" s="486"/>
      <c r="L2234" s="486"/>
      <c r="M2234" s="486"/>
      <c r="N2234" s="1153">
        <f t="shared" si="169"/>
        <v>0</v>
      </c>
      <c r="O2234" s="1153">
        <f t="shared" si="170"/>
        <v>0</v>
      </c>
    </row>
    <row r="2235" spans="1:15" s="13" customFormat="1" outlineLevel="1">
      <c r="A2235" s="400">
        <v>2228</v>
      </c>
      <c r="B2235" s="397">
        <v>25400241</v>
      </c>
      <c r="C2235" s="109" t="s">
        <v>2209</v>
      </c>
      <c r="D2235" s="969">
        <f>+[5]BS!Q2235</f>
        <v>0</v>
      </c>
      <c r="E2235" s="109"/>
      <c r="F2235" s="486"/>
      <c r="G2235" s="486"/>
      <c r="H2235" s="486"/>
      <c r="I2235" s="486">
        <f t="shared" si="171"/>
        <v>0</v>
      </c>
      <c r="J2235" s="109"/>
      <c r="K2235" s="486"/>
      <c r="L2235" s="486"/>
      <c r="M2235" s="486"/>
      <c r="N2235" s="1153">
        <f t="shared" si="169"/>
        <v>0</v>
      </c>
      <c r="O2235" s="1153">
        <f t="shared" si="170"/>
        <v>0</v>
      </c>
    </row>
    <row r="2236" spans="1:15" s="13" customFormat="1" outlineLevel="1">
      <c r="A2236" s="400">
        <v>2229</v>
      </c>
      <c r="B2236" s="397">
        <v>25400251</v>
      </c>
      <c r="C2236" s="109" t="s">
        <v>2210</v>
      </c>
      <c r="D2236" s="969">
        <f>+[5]BS!Q2236</f>
        <v>0</v>
      </c>
      <c r="E2236" s="109"/>
      <c r="F2236" s="486"/>
      <c r="G2236" s="486"/>
      <c r="H2236" s="486"/>
      <c r="I2236" s="486">
        <f t="shared" si="171"/>
        <v>0</v>
      </c>
      <c r="J2236" s="109"/>
      <c r="K2236" s="486"/>
      <c r="L2236" s="486"/>
      <c r="M2236" s="486"/>
      <c r="N2236" s="1153">
        <f t="shared" si="169"/>
        <v>0</v>
      </c>
      <c r="O2236" s="1153">
        <f t="shared" si="170"/>
        <v>0</v>
      </c>
    </row>
    <row r="2237" spans="1:15" s="13" customFormat="1" outlineLevel="1">
      <c r="A2237" s="400">
        <v>2230</v>
      </c>
      <c r="B2237" s="397">
        <v>25400261</v>
      </c>
      <c r="C2237" s="109" t="s">
        <v>2211</v>
      </c>
      <c r="D2237" s="969">
        <f>+[5]BS!Q2237</f>
        <v>-93615823</v>
      </c>
      <c r="E2237" s="109"/>
      <c r="F2237" s="486"/>
      <c r="G2237" s="486"/>
      <c r="H2237" s="486"/>
      <c r="I2237" s="486">
        <f t="shared" si="171"/>
        <v>-93615823</v>
      </c>
      <c r="J2237" s="109"/>
      <c r="K2237" s="486">
        <f>I2237</f>
        <v>-93615823</v>
      </c>
      <c r="L2237" s="486"/>
      <c r="M2237" s="486"/>
      <c r="N2237" s="1153">
        <f t="shared" si="169"/>
        <v>-93615823</v>
      </c>
      <c r="O2237" s="1153">
        <f t="shared" si="170"/>
        <v>0</v>
      </c>
    </row>
    <row r="2238" spans="1:15" s="13" customFormat="1" outlineLevel="1">
      <c r="A2238" s="400">
        <v>2231</v>
      </c>
      <c r="B2238" s="397">
        <v>25400271</v>
      </c>
      <c r="C2238" s="109" t="s">
        <v>2212</v>
      </c>
      <c r="D2238" s="969">
        <f>+[5]BS!Q2238</f>
        <v>0</v>
      </c>
      <c r="E2238" s="109"/>
      <c r="F2238" s="486"/>
      <c r="G2238" s="486"/>
      <c r="H2238" s="486"/>
      <c r="I2238" s="486">
        <f t="shared" si="171"/>
        <v>0</v>
      </c>
      <c r="J2238" s="109"/>
      <c r="K2238" s="486"/>
      <c r="L2238" s="486"/>
      <c r="M2238" s="486"/>
      <c r="N2238" s="1153">
        <f t="shared" si="169"/>
        <v>0</v>
      </c>
      <c r="O2238" s="1153">
        <f t="shared" si="170"/>
        <v>0</v>
      </c>
    </row>
    <row r="2239" spans="1:15" s="13" customFormat="1" outlineLevel="1">
      <c r="A2239" s="400">
        <v>2232</v>
      </c>
      <c r="B2239" s="397">
        <v>25400281</v>
      </c>
      <c r="C2239" s="109" t="s">
        <v>2350</v>
      </c>
      <c r="D2239" s="969">
        <f>+[5]BS!Q2239</f>
        <v>0</v>
      </c>
      <c r="E2239" s="109"/>
      <c r="F2239" s="486"/>
      <c r="G2239" s="486"/>
      <c r="H2239" s="486"/>
      <c r="I2239" s="486">
        <f t="shared" si="171"/>
        <v>0</v>
      </c>
      <c r="J2239" s="109"/>
      <c r="K2239" s="486"/>
      <c r="L2239" s="486"/>
      <c r="M2239" s="486"/>
      <c r="N2239" s="1153">
        <f t="shared" si="169"/>
        <v>0</v>
      </c>
      <c r="O2239" s="1153">
        <f t="shared" si="170"/>
        <v>0</v>
      </c>
    </row>
    <row r="2240" spans="1:15" s="13" customFormat="1" outlineLevel="1">
      <c r="A2240" s="400">
        <v>2233</v>
      </c>
      <c r="B2240" s="397">
        <v>25400291</v>
      </c>
      <c r="C2240" s="109" t="s">
        <v>2534</v>
      </c>
      <c r="D2240" s="969">
        <f>+[5]BS!Q2240</f>
        <v>-506143.81583333336</v>
      </c>
      <c r="E2240" s="109"/>
      <c r="F2240" s="486"/>
      <c r="G2240" s="486"/>
      <c r="H2240" s="486"/>
      <c r="I2240" s="486">
        <f t="shared" si="171"/>
        <v>-506143.81583333336</v>
      </c>
      <c r="J2240" s="109"/>
      <c r="K2240" s="486">
        <f>I2240</f>
        <v>-506143.81583333336</v>
      </c>
      <c r="L2240" s="486"/>
      <c r="M2240" s="486"/>
      <c r="N2240" s="1153">
        <f t="shared" si="169"/>
        <v>-506143.81583333336</v>
      </c>
      <c r="O2240" s="1153">
        <f t="shared" si="170"/>
        <v>0</v>
      </c>
    </row>
    <row r="2241" spans="1:15" s="13" customFormat="1" outlineLevel="1">
      <c r="A2241" s="400">
        <v>2234</v>
      </c>
      <c r="B2241" s="397">
        <v>25400301</v>
      </c>
      <c r="C2241" s="109" t="s">
        <v>2552</v>
      </c>
      <c r="D2241" s="969">
        <f>+[5]BS!Q2241</f>
        <v>-14161.522916666667</v>
      </c>
      <c r="E2241" s="109"/>
      <c r="F2241" s="486"/>
      <c r="G2241" s="486"/>
      <c r="H2241" s="486"/>
      <c r="I2241" s="486">
        <f t="shared" si="171"/>
        <v>-14161.522916666667</v>
      </c>
      <c r="J2241" s="109"/>
      <c r="K2241" s="486">
        <f>I2241</f>
        <v>-14161.522916666667</v>
      </c>
      <c r="L2241" s="486"/>
      <c r="M2241" s="486"/>
      <c r="N2241" s="1153">
        <f t="shared" si="169"/>
        <v>-14161.522916666667</v>
      </c>
      <c r="O2241" s="1153">
        <f t="shared" si="170"/>
        <v>0</v>
      </c>
    </row>
    <row r="2242" spans="1:15" s="13" customFormat="1" outlineLevel="1">
      <c r="A2242" s="400">
        <v>2235</v>
      </c>
      <c r="B2242" s="397">
        <v>25400311</v>
      </c>
      <c r="C2242" s="109" t="s">
        <v>2538</v>
      </c>
      <c r="D2242" s="969">
        <f>+[5]BS!Q2242</f>
        <v>-13532.581666666665</v>
      </c>
      <c r="E2242" s="109"/>
      <c r="F2242" s="486"/>
      <c r="G2242" s="486"/>
      <c r="H2242" s="486"/>
      <c r="I2242" s="486">
        <f t="shared" si="171"/>
        <v>-13532.581666666665</v>
      </c>
      <c r="J2242" s="109"/>
      <c r="K2242" s="486">
        <f>I2242</f>
        <v>-13532.581666666665</v>
      </c>
      <c r="L2242" s="486"/>
      <c r="M2242" s="486"/>
      <c r="N2242" s="1153">
        <f t="shared" si="169"/>
        <v>-13532.581666666665</v>
      </c>
      <c r="O2242" s="1153">
        <f t="shared" si="170"/>
        <v>0</v>
      </c>
    </row>
    <row r="2243" spans="1:15" s="13" customFormat="1" outlineLevel="1">
      <c r="A2243" s="400">
        <v>2236</v>
      </c>
      <c r="B2243" s="397">
        <v>25400321</v>
      </c>
      <c r="C2243" s="109" t="s">
        <v>2561</v>
      </c>
      <c r="D2243" s="969">
        <f>+[5]BS!Q2243</f>
        <v>-145688.53166666668</v>
      </c>
      <c r="E2243" s="109"/>
      <c r="F2243" s="486"/>
      <c r="G2243" s="486"/>
      <c r="H2243" s="486"/>
      <c r="I2243" s="486">
        <f t="shared" si="171"/>
        <v>-145688.53166666668</v>
      </c>
      <c r="J2243" s="109"/>
      <c r="K2243" s="486"/>
      <c r="L2243" s="486"/>
      <c r="M2243" s="486">
        <f t="shared" ref="M2243:M2244" si="172">I2243</f>
        <v>-145688.53166666668</v>
      </c>
      <c r="N2243" s="1153">
        <f t="shared" si="169"/>
        <v>-145688.53166666668</v>
      </c>
      <c r="O2243" s="1153">
        <f t="shared" si="170"/>
        <v>0</v>
      </c>
    </row>
    <row r="2244" spans="1:15" s="13" customFormat="1" outlineLevel="1">
      <c r="A2244" s="400">
        <v>2237</v>
      </c>
      <c r="B2244" s="397">
        <v>25400331</v>
      </c>
      <c r="C2244" s="109" t="s">
        <v>2646</v>
      </c>
      <c r="D2244" s="969">
        <f>+[5]BS!Q2244</f>
        <v>-1532490.6766666665</v>
      </c>
      <c r="E2244" s="109"/>
      <c r="F2244" s="486"/>
      <c r="G2244" s="486"/>
      <c r="H2244" s="486"/>
      <c r="I2244" s="486">
        <f t="shared" si="171"/>
        <v>-1532490.6766666665</v>
      </c>
      <c r="J2244" s="109"/>
      <c r="K2244" s="486"/>
      <c r="L2244" s="486"/>
      <c r="M2244" s="486">
        <f t="shared" si="172"/>
        <v>-1532490.6766666665</v>
      </c>
      <c r="N2244" s="1153">
        <f t="shared" si="169"/>
        <v>-1532490.6766666665</v>
      </c>
      <c r="O2244" s="1153">
        <f t="shared" si="170"/>
        <v>0</v>
      </c>
    </row>
    <row r="2245" spans="1:15" s="13" customFormat="1" outlineLevel="1">
      <c r="A2245" s="400">
        <v>2238</v>
      </c>
      <c r="B2245" s="397">
        <v>25400341</v>
      </c>
      <c r="C2245" s="109" t="s">
        <v>2847</v>
      </c>
      <c r="D2245" s="969">
        <f>+[5]BS!Q2245</f>
        <v>-285821.32666666666</v>
      </c>
      <c r="E2245" s="109"/>
      <c r="F2245" s="486"/>
      <c r="G2245" s="486"/>
      <c r="H2245" s="486"/>
      <c r="I2245" s="486">
        <f t="shared" si="171"/>
        <v>-285821.32666666666</v>
      </c>
      <c r="J2245" s="109"/>
      <c r="K2245" s="486">
        <f>I2245</f>
        <v>-285821.32666666666</v>
      </c>
      <c r="L2245" s="486"/>
      <c r="M2245" s="486"/>
      <c r="N2245" s="1153">
        <f t="shared" si="169"/>
        <v>-285821.32666666666</v>
      </c>
      <c r="O2245" s="1153">
        <f t="shared" si="170"/>
        <v>0</v>
      </c>
    </row>
    <row r="2246" spans="1:15" s="13" customFormat="1" outlineLevel="1">
      <c r="A2246" s="400">
        <v>2239</v>
      </c>
      <c r="B2246" s="397">
        <v>25400342</v>
      </c>
      <c r="C2246" s="109" t="s">
        <v>2848</v>
      </c>
      <c r="D2246" s="969">
        <f>+[5]BS!Q2246</f>
        <v>0</v>
      </c>
      <c r="E2246" s="109"/>
      <c r="F2246" s="486"/>
      <c r="G2246" s="486"/>
      <c r="H2246" s="486"/>
      <c r="I2246" s="486">
        <f t="shared" si="171"/>
        <v>0</v>
      </c>
      <c r="J2246" s="109"/>
      <c r="K2246" s="486"/>
      <c r="L2246" s="486"/>
      <c r="M2246" s="486"/>
      <c r="N2246" s="1153">
        <f t="shared" si="169"/>
        <v>0</v>
      </c>
      <c r="O2246" s="1153">
        <f t="shared" si="170"/>
        <v>0</v>
      </c>
    </row>
    <row r="2247" spans="1:15" s="13" customFormat="1" outlineLevel="1">
      <c r="A2247" s="400">
        <v>2240</v>
      </c>
      <c r="B2247" s="397">
        <v>25400351</v>
      </c>
      <c r="C2247" s="109" t="s">
        <v>2849</v>
      </c>
      <c r="D2247" s="969">
        <f>+[5]BS!Q2247</f>
        <v>0</v>
      </c>
      <c r="E2247" s="109"/>
      <c r="F2247" s="486"/>
      <c r="G2247" s="486"/>
      <c r="H2247" s="486"/>
      <c r="I2247" s="486">
        <f t="shared" si="171"/>
        <v>0</v>
      </c>
      <c r="J2247" s="109"/>
      <c r="K2247" s="486"/>
      <c r="L2247" s="486"/>
      <c r="M2247" s="486"/>
      <c r="N2247" s="1153">
        <f t="shared" si="169"/>
        <v>0</v>
      </c>
      <c r="O2247" s="1153">
        <f t="shared" si="170"/>
        <v>0</v>
      </c>
    </row>
    <row r="2248" spans="1:15" s="13" customFormat="1" outlineLevel="1">
      <c r="A2248" s="400">
        <v>2241</v>
      </c>
      <c r="B2248" s="397">
        <v>25400352</v>
      </c>
      <c r="C2248" s="109" t="s">
        <v>2850</v>
      </c>
      <c r="D2248" s="969">
        <f>+[5]BS!Q2248</f>
        <v>-1424.93</v>
      </c>
      <c r="E2248" s="109"/>
      <c r="F2248" s="486"/>
      <c r="G2248" s="486"/>
      <c r="H2248" s="486"/>
      <c r="I2248" s="486">
        <f t="shared" si="171"/>
        <v>-1424.93</v>
      </c>
      <c r="J2248" s="109"/>
      <c r="K2248" s="486"/>
      <c r="L2248" s="486">
        <f>I2248</f>
        <v>-1424.93</v>
      </c>
      <c r="M2248" s="486"/>
      <c r="N2248" s="1153">
        <f t="shared" si="169"/>
        <v>-1424.93</v>
      </c>
      <c r="O2248" s="1153">
        <f t="shared" si="170"/>
        <v>0</v>
      </c>
    </row>
    <row r="2249" spans="1:15" s="13" customFormat="1" outlineLevel="1">
      <c r="A2249" s="400">
        <v>2242</v>
      </c>
      <c r="B2249" s="397">
        <v>25400361</v>
      </c>
      <c r="C2249" s="109" t="s">
        <v>2851</v>
      </c>
      <c r="D2249" s="969">
        <f>+[5]BS!Q2249</f>
        <v>0</v>
      </c>
      <c r="E2249" s="109"/>
      <c r="F2249" s="486"/>
      <c r="G2249" s="486"/>
      <c r="H2249" s="486"/>
      <c r="I2249" s="486">
        <f t="shared" si="171"/>
        <v>0</v>
      </c>
      <c r="J2249" s="109"/>
      <c r="K2249" s="486"/>
      <c r="L2249" s="486"/>
      <c r="M2249" s="486"/>
      <c r="N2249" s="1153">
        <f t="shared" ref="N2249:N2312" si="173">SUM(K2249:M2249)</f>
        <v>0</v>
      </c>
      <c r="O2249" s="1153">
        <f t="shared" ref="O2249:O2312" si="174">N2249-I2249</f>
        <v>0</v>
      </c>
    </row>
    <row r="2250" spans="1:15" s="13" customFormat="1" outlineLevel="1">
      <c r="A2250" s="400">
        <v>2243</v>
      </c>
      <c r="B2250" s="397">
        <v>25400362</v>
      </c>
      <c r="C2250" s="109" t="s">
        <v>2852</v>
      </c>
      <c r="D2250" s="969">
        <f>+[5]BS!Q2250</f>
        <v>0</v>
      </c>
      <c r="E2250" s="109"/>
      <c r="F2250" s="486"/>
      <c r="G2250" s="486"/>
      <c r="H2250" s="486"/>
      <c r="I2250" s="486">
        <f t="shared" si="171"/>
        <v>0</v>
      </c>
      <c r="J2250" s="109"/>
      <c r="K2250" s="486"/>
      <c r="L2250" s="486"/>
      <c r="M2250" s="486"/>
      <c r="N2250" s="1153">
        <f t="shared" si="173"/>
        <v>0</v>
      </c>
      <c r="O2250" s="1153">
        <f t="shared" si="174"/>
        <v>0</v>
      </c>
    </row>
    <row r="2251" spans="1:15" s="13" customFormat="1" outlineLevel="1">
      <c r="A2251" s="400">
        <v>2244</v>
      </c>
      <c r="B2251" s="397">
        <v>25400371</v>
      </c>
      <c r="C2251" s="109" t="s">
        <v>2853</v>
      </c>
      <c r="D2251" s="969">
        <f>+[5]BS!Q2251</f>
        <v>0</v>
      </c>
      <c r="E2251" s="109"/>
      <c r="F2251" s="486"/>
      <c r="G2251" s="486"/>
      <c r="H2251" s="486"/>
      <c r="I2251" s="486">
        <f t="shared" si="171"/>
        <v>0</v>
      </c>
      <c r="J2251" s="109"/>
      <c r="K2251" s="486"/>
      <c r="L2251" s="486"/>
      <c r="M2251" s="486"/>
      <c r="N2251" s="1153">
        <f t="shared" si="173"/>
        <v>0</v>
      </c>
      <c r="O2251" s="1153">
        <f t="shared" si="174"/>
        <v>0</v>
      </c>
    </row>
    <row r="2252" spans="1:15" s="13" customFormat="1" outlineLevel="1">
      <c r="A2252" s="400">
        <v>2245</v>
      </c>
      <c r="B2252" s="397">
        <v>25400372</v>
      </c>
      <c r="C2252" s="109" t="s">
        <v>2854</v>
      </c>
      <c r="D2252" s="969">
        <f>+[5]BS!Q2252</f>
        <v>0</v>
      </c>
      <c r="E2252" s="109"/>
      <c r="F2252" s="486"/>
      <c r="G2252" s="486"/>
      <c r="H2252" s="486"/>
      <c r="I2252" s="486">
        <f t="shared" si="171"/>
        <v>0</v>
      </c>
      <c r="J2252" s="109"/>
      <c r="K2252" s="486"/>
      <c r="L2252" s="486"/>
      <c r="M2252" s="486"/>
      <c r="N2252" s="1153">
        <f t="shared" si="173"/>
        <v>0</v>
      </c>
      <c r="O2252" s="1153">
        <f t="shared" si="174"/>
        <v>0</v>
      </c>
    </row>
    <row r="2253" spans="1:15" s="13" customFormat="1" outlineLevel="1">
      <c r="A2253" s="400">
        <v>2246</v>
      </c>
      <c r="B2253" s="397">
        <v>25400381</v>
      </c>
      <c r="C2253" s="109" t="s">
        <v>3004</v>
      </c>
      <c r="D2253" s="969">
        <f>+[5]BS!Q2253</f>
        <v>-200522.52916666667</v>
      </c>
      <c r="E2253" s="109"/>
      <c r="F2253" s="486"/>
      <c r="G2253" s="486"/>
      <c r="H2253" s="486"/>
      <c r="I2253" s="486">
        <f t="shared" si="171"/>
        <v>-200522.52916666667</v>
      </c>
      <c r="J2253" s="109"/>
      <c r="K2253" s="486">
        <f>I2253</f>
        <v>-200522.52916666667</v>
      </c>
      <c r="L2253" s="486"/>
      <c r="M2253" s="486"/>
      <c r="N2253" s="1153">
        <f t="shared" si="173"/>
        <v>-200522.52916666667</v>
      </c>
      <c r="O2253" s="1153">
        <f t="shared" si="174"/>
        <v>0</v>
      </c>
    </row>
    <row r="2254" spans="1:15" s="13" customFormat="1" outlineLevel="1">
      <c r="A2254" s="400">
        <v>2247</v>
      </c>
      <c r="B2254" s="397">
        <v>25400391</v>
      </c>
      <c r="C2254" s="109" t="s">
        <v>3002</v>
      </c>
      <c r="D2254" s="969">
        <f>+[5]BS!Q2254</f>
        <v>-136045.4025</v>
      </c>
      <c r="E2254" s="109"/>
      <c r="F2254" s="486"/>
      <c r="G2254" s="486"/>
      <c r="H2254" s="486"/>
      <c r="I2254" s="486">
        <f t="shared" si="171"/>
        <v>-136045.4025</v>
      </c>
      <c r="J2254" s="109"/>
      <c r="K2254" s="486">
        <f>I2254</f>
        <v>-136045.4025</v>
      </c>
      <c r="L2254" s="486"/>
      <c r="M2254" s="486"/>
      <c r="N2254" s="1153">
        <f t="shared" si="173"/>
        <v>-136045.4025</v>
      </c>
      <c r="O2254" s="1153">
        <f t="shared" si="174"/>
        <v>0</v>
      </c>
    </row>
    <row r="2255" spans="1:15" s="13" customFormat="1" outlineLevel="1">
      <c r="A2255" s="400">
        <v>2248</v>
      </c>
      <c r="B2255" s="397">
        <v>25400392</v>
      </c>
      <c r="C2255" s="109" t="s">
        <v>3036</v>
      </c>
      <c r="D2255" s="969">
        <f>+[5]BS!Q2255</f>
        <v>-8671688.9358333331</v>
      </c>
      <c r="E2255" s="109"/>
      <c r="F2255" s="486"/>
      <c r="G2255" s="486"/>
      <c r="H2255" s="486"/>
      <c r="I2255" s="486">
        <f t="shared" si="171"/>
        <v>-8671688.9358333331</v>
      </c>
      <c r="J2255" s="109"/>
      <c r="K2255" s="486"/>
      <c r="L2255" s="486">
        <f>I2255</f>
        <v>-8671688.9358333331</v>
      </c>
      <c r="M2255" s="486"/>
      <c r="N2255" s="1153">
        <f t="shared" si="173"/>
        <v>-8671688.9358333331</v>
      </c>
      <c r="O2255" s="1153">
        <f t="shared" si="174"/>
        <v>0</v>
      </c>
    </row>
    <row r="2256" spans="1:15" s="13" customFormat="1" outlineLevel="1">
      <c r="A2256" s="400">
        <v>2249</v>
      </c>
      <c r="B2256" s="397">
        <v>25400411</v>
      </c>
      <c r="C2256" s="109" t="s">
        <v>3071</v>
      </c>
      <c r="D2256" s="969">
        <f>+[5]BS!Q2256</f>
        <v>-528.33416666666665</v>
      </c>
      <c r="E2256" s="109"/>
      <c r="F2256" s="486"/>
      <c r="G2256" s="486"/>
      <c r="H2256" s="486"/>
      <c r="I2256" s="486">
        <f t="shared" si="171"/>
        <v>-528.33416666666665</v>
      </c>
      <c r="J2256" s="109"/>
      <c r="K2256" s="486">
        <f>I2256</f>
        <v>-528.33416666666665</v>
      </c>
      <c r="L2256" s="486"/>
      <c r="M2256" s="486"/>
      <c r="N2256" s="1153">
        <f t="shared" si="173"/>
        <v>-528.33416666666665</v>
      </c>
      <c r="O2256" s="1153">
        <f t="shared" si="174"/>
        <v>0</v>
      </c>
    </row>
    <row r="2257" spans="1:15" s="13" customFormat="1" outlineLevel="1">
      <c r="A2257" s="400">
        <v>2250</v>
      </c>
      <c r="B2257" s="397">
        <v>25400412</v>
      </c>
      <c r="C2257" s="109" t="s">
        <v>3072</v>
      </c>
      <c r="D2257" s="969">
        <f>+[5]BS!Q2257</f>
        <v>0</v>
      </c>
      <c r="E2257" s="109"/>
      <c r="F2257" s="486"/>
      <c r="G2257" s="486"/>
      <c r="H2257" s="486"/>
      <c r="I2257" s="486">
        <f t="shared" si="171"/>
        <v>0</v>
      </c>
      <c r="J2257" s="109"/>
      <c r="K2257" s="486"/>
      <c r="L2257" s="486"/>
      <c r="M2257" s="486"/>
      <c r="N2257" s="1153">
        <f t="shared" si="173"/>
        <v>0</v>
      </c>
      <c r="O2257" s="1153">
        <f t="shared" si="174"/>
        <v>0</v>
      </c>
    </row>
    <row r="2258" spans="1:15" s="13" customFormat="1" outlineLevel="1">
      <c r="A2258" s="400">
        <v>2251</v>
      </c>
      <c r="B2258" s="397">
        <v>25400421</v>
      </c>
      <c r="C2258" s="109" t="s">
        <v>3073</v>
      </c>
      <c r="D2258" s="969">
        <f>+[5]BS!Q2258</f>
        <v>0</v>
      </c>
      <c r="E2258" s="109"/>
      <c r="F2258" s="486"/>
      <c r="G2258" s="486"/>
      <c r="H2258" s="486"/>
      <c r="I2258" s="486">
        <f t="shared" si="171"/>
        <v>0</v>
      </c>
      <c r="J2258" s="109"/>
      <c r="K2258" s="486"/>
      <c r="L2258" s="486"/>
      <c r="M2258" s="486"/>
      <c r="N2258" s="1153">
        <f t="shared" si="173"/>
        <v>0</v>
      </c>
      <c r="O2258" s="1153">
        <f t="shared" si="174"/>
        <v>0</v>
      </c>
    </row>
    <row r="2259" spans="1:15" s="13" customFormat="1" outlineLevel="1">
      <c r="A2259" s="400">
        <v>2252</v>
      </c>
      <c r="B2259" s="397">
        <v>25400431</v>
      </c>
      <c r="C2259" s="109" t="s">
        <v>2957</v>
      </c>
      <c r="D2259" s="969">
        <f>+[5]BS!Q2259</f>
        <v>-404015.30791666661</v>
      </c>
      <c r="E2259" s="109"/>
      <c r="F2259" s="486"/>
      <c r="G2259" s="486"/>
      <c r="H2259" s="486"/>
      <c r="I2259" s="486">
        <f t="shared" si="171"/>
        <v>-404015.30791666661</v>
      </c>
      <c r="J2259" s="109"/>
      <c r="K2259" s="486"/>
      <c r="L2259" s="486"/>
      <c r="M2259" s="486">
        <f>I2259</f>
        <v>-404015.30791666661</v>
      </c>
      <c r="N2259" s="1153">
        <f t="shared" si="173"/>
        <v>-404015.30791666661</v>
      </c>
      <c r="O2259" s="1153">
        <f t="shared" si="174"/>
        <v>0</v>
      </c>
    </row>
    <row r="2260" spans="1:15" s="13" customFormat="1" outlineLevel="1">
      <c r="A2260" s="400">
        <v>2253</v>
      </c>
      <c r="B2260" s="397">
        <v>25400441</v>
      </c>
      <c r="C2260" s="109" t="s">
        <v>2963</v>
      </c>
      <c r="D2260" s="969">
        <f>+[5]BS!Q2260</f>
        <v>15638.040833333333</v>
      </c>
      <c r="E2260" s="109"/>
      <c r="F2260" s="486"/>
      <c r="G2260" s="486"/>
      <c r="H2260" s="486"/>
      <c r="I2260" s="486">
        <f t="shared" si="171"/>
        <v>15638.040833333333</v>
      </c>
      <c r="J2260" s="109"/>
      <c r="K2260" s="486"/>
      <c r="L2260" s="486"/>
      <c r="M2260" s="486">
        <f>I2260</f>
        <v>15638.040833333333</v>
      </c>
      <c r="N2260" s="1153">
        <f t="shared" si="173"/>
        <v>15638.040833333333</v>
      </c>
      <c r="O2260" s="1153">
        <f t="shared" si="174"/>
        <v>0</v>
      </c>
    </row>
    <row r="2261" spans="1:15" s="13" customFormat="1" outlineLevel="1">
      <c r="A2261" s="400">
        <v>2254</v>
      </c>
      <c r="B2261" s="397">
        <v>25400451</v>
      </c>
      <c r="C2261" s="109" t="s">
        <v>3003</v>
      </c>
      <c r="D2261" s="969">
        <f>+[5]BS!Q2261</f>
        <v>0</v>
      </c>
      <c r="E2261" s="109"/>
      <c r="F2261" s="486"/>
      <c r="G2261" s="486"/>
      <c r="H2261" s="486"/>
      <c r="I2261" s="486">
        <f t="shared" si="171"/>
        <v>0</v>
      </c>
      <c r="J2261" s="109"/>
      <c r="K2261" s="486"/>
      <c r="L2261" s="486"/>
      <c r="M2261" s="486"/>
      <c r="N2261" s="1153">
        <f t="shared" si="173"/>
        <v>0</v>
      </c>
      <c r="O2261" s="1153">
        <f t="shared" si="174"/>
        <v>0</v>
      </c>
    </row>
    <row r="2262" spans="1:15" s="13" customFormat="1" outlineLevel="1">
      <c r="A2262" s="400">
        <v>2255</v>
      </c>
      <c r="B2262" s="397">
        <v>25400461</v>
      </c>
      <c r="C2262" s="109" t="s">
        <v>3005</v>
      </c>
      <c r="D2262" s="969">
        <f>+[5]BS!Q2262</f>
        <v>0</v>
      </c>
      <c r="E2262" s="109"/>
      <c r="F2262" s="486"/>
      <c r="G2262" s="486"/>
      <c r="H2262" s="486"/>
      <c r="I2262" s="486">
        <f t="shared" si="171"/>
        <v>0</v>
      </c>
      <c r="J2262" s="109"/>
      <c r="K2262" s="486"/>
      <c r="L2262" s="486"/>
      <c r="M2262" s="486"/>
      <c r="N2262" s="1153">
        <f t="shared" si="173"/>
        <v>0</v>
      </c>
      <c r="O2262" s="1153">
        <f t="shared" si="174"/>
        <v>0</v>
      </c>
    </row>
    <row r="2263" spans="1:15" s="13" customFormat="1" outlineLevel="1">
      <c r="A2263" s="400">
        <v>2256</v>
      </c>
      <c r="B2263" s="397">
        <v>25400471</v>
      </c>
      <c r="C2263" s="109" t="s">
        <v>3074</v>
      </c>
      <c r="D2263" s="969">
        <f>+[5]BS!Q2263</f>
        <v>-3863.552916666667</v>
      </c>
      <c r="E2263" s="109"/>
      <c r="F2263" s="486"/>
      <c r="G2263" s="486"/>
      <c r="H2263" s="486"/>
      <c r="I2263" s="486">
        <f t="shared" si="171"/>
        <v>-3863.552916666667</v>
      </c>
      <c r="J2263" s="109"/>
      <c r="K2263" s="486">
        <f>I2263</f>
        <v>-3863.552916666667</v>
      </c>
      <c r="L2263" s="486"/>
      <c r="M2263" s="486"/>
      <c r="N2263" s="1153">
        <f t="shared" si="173"/>
        <v>-3863.552916666667</v>
      </c>
      <c r="O2263" s="1153">
        <f t="shared" si="174"/>
        <v>0</v>
      </c>
    </row>
    <row r="2264" spans="1:15" s="13" customFormat="1" outlineLevel="1">
      <c r="A2264" s="400">
        <v>2257</v>
      </c>
      <c r="B2264" s="397">
        <v>25400481</v>
      </c>
      <c r="C2264" s="109" t="s">
        <v>3075</v>
      </c>
      <c r="D2264" s="969">
        <f>+[5]BS!Q2264</f>
        <v>671.44791666666663</v>
      </c>
      <c r="E2264" s="109"/>
      <c r="F2264" s="486"/>
      <c r="G2264" s="486"/>
      <c r="H2264" s="486"/>
      <c r="I2264" s="486">
        <f t="shared" si="171"/>
        <v>671.44791666666663</v>
      </c>
      <c r="J2264" s="109"/>
      <c r="K2264" s="486">
        <f>I2264</f>
        <v>671.44791666666663</v>
      </c>
      <c r="L2264" s="486"/>
      <c r="M2264" s="486"/>
      <c r="N2264" s="1153">
        <f t="shared" si="173"/>
        <v>671.44791666666663</v>
      </c>
      <c r="O2264" s="1153">
        <f t="shared" si="174"/>
        <v>0</v>
      </c>
    </row>
    <row r="2265" spans="1:15" s="13" customFormat="1" outlineLevel="1">
      <c r="A2265" s="400">
        <v>2258</v>
      </c>
      <c r="B2265" s="397">
        <v>25400491</v>
      </c>
      <c r="C2265" s="109" t="s">
        <v>3058</v>
      </c>
      <c r="D2265" s="969">
        <f>+[5]BS!Q2265</f>
        <v>-4283741</v>
      </c>
      <c r="E2265" s="109"/>
      <c r="F2265" s="486"/>
      <c r="G2265" s="486"/>
      <c r="H2265" s="486"/>
      <c r="I2265" s="486">
        <f t="shared" si="171"/>
        <v>-4283741</v>
      </c>
      <c r="J2265" s="109"/>
      <c r="K2265" s="486">
        <f>I2265</f>
        <v>-4283741</v>
      </c>
      <c r="L2265" s="486"/>
      <c r="M2265" s="486"/>
      <c r="N2265" s="1153">
        <f t="shared" si="173"/>
        <v>-4283741</v>
      </c>
      <c r="O2265" s="1153">
        <f t="shared" si="174"/>
        <v>0</v>
      </c>
    </row>
    <row r="2266" spans="1:15" s="13" customFormat="1" outlineLevel="1">
      <c r="A2266" s="400">
        <v>2259</v>
      </c>
      <c r="B2266" s="397">
        <v>25400501</v>
      </c>
      <c r="C2266" s="109" t="s">
        <v>3066</v>
      </c>
      <c r="D2266" s="969">
        <f>+[5]BS!Q2266</f>
        <v>-1240071</v>
      </c>
      <c r="E2266" s="109"/>
      <c r="F2266" s="486"/>
      <c r="G2266" s="486"/>
      <c r="H2266" s="486"/>
      <c r="I2266" s="486">
        <f t="shared" si="171"/>
        <v>-1240071</v>
      </c>
      <c r="J2266" s="109"/>
      <c r="K2266" s="486">
        <f>I2266</f>
        <v>-1240071</v>
      </c>
      <c r="L2266" s="486"/>
      <c r="M2266" s="486"/>
      <c r="N2266" s="1153">
        <f t="shared" si="173"/>
        <v>-1240071</v>
      </c>
      <c r="O2266" s="1153">
        <f t="shared" si="174"/>
        <v>0</v>
      </c>
    </row>
    <row r="2267" spans="1:15" s="13" customFormat="1" outlineLevel="1">
      <c r="A2267" s="400">
        <v>2260</v>
      </c>
      <c r="B2267" s="397">
        <v>25400511</v>
      </c>
      <c r="C2267" s="109" t="s">
        <v>3122</v>
      </c>
      <c r="D2267" s="969">
        <f>+[5]BS!Q2267</f>
        <v>-8373.1429166666658</v>
      </c>
      <c r="E2267" s="109"/>
      <c r="F2267" s="486"/>
      <c r="G2267" s="486"/>
      <c r="H2267" s="486"/>
      <c r="I2267" s="486">
        <f t="shared" si="171"/>
        <v>-8373.1429166666658</v>
      </c>
      <c r="J2267" s="109"/>
      <c r="K2267" s="486"/>
      <c r="L2267" s="486"/>
      <c r="M2267" s="486">
        <f>I2267</f>
        <v>-8373.1429166666658</v>
      </c>
      <c r="N2267" s="1153">
        <f t="shared" si="173"/>
        <v>-8373.1429166666658</v>
      </c>
      <c r="O2267" s="1153">
        <f t="shared" si="174"/>
        <v>0</v>
      </c>
    </row>
    <row r="2268" spans="1:15" s="13" customFormat="1" outlineLevel="1">
      <c r="A2268" s="400">
        <v>2261</v>
      </c>
      <c r="B2268" s="397" t="s">
        <v>3373</v>
      </c>
      <c r="C2268" s="109" t="s">
        <v>3175</v>
      </c>
      <c r="D2268" s="969">
        <f>+[5]BS!Q2268</f>
        <v>-10203838.330833333</v>
      </c>
      <c r="E2268" s="109"/>
      <c r="F2268" s="486"/>
      <c r="G2268" s="486"/>
      <c r="H2268" s="486"/>
      <c r="I2268" s="486">
        <f t="shared" si="171"/>
        <v>-10203838.330833333</v>
      </c>
      <c r="J2268" s="109"/>
      <c r="K2268" s="486">
        <f>I2268</f>
        <v>-10203838.330833333</v>
      </c>
      <c r="L2268" s="486"/>
      <c r="M2268" s="486"/>
      <c r="N2268" s="1153">
        <f t="shared" si="173"/>
        <v>-10203838.330833333</v>
      </c>
      <c r="O2268" s="1153">
        <f t="shared" si="174"/>
        <v>0</v>
      </c>
    </row>
    <row r="2269" spans="1:15" s="13" customFormat="1" outlineLevel="1">
      <c r="A2269" s="400">
        <v>2262</v>
      </c>
      <c r="B2269" s="397">
        <v>25500002</v>
      </c>
      <c r="C2269" s="109" t="s">
        <v>3288</v>
      </c>
      <c r="D2269" s="969">
        <f>+[5]BS!Q2269</f>
        <v>-8165809</v>
      </c>
      <c r="E2269" s="109"/>
      <c r="F2269" s="486"/>
      <c r="G2269" s="486"/>
      <c r="H2269" s="486">
        <f>+D2269</f>
        <v>-8165809</v>
      </c>
      <c r="I2269" s="486"/>
      <c r="J2269" s="109"/>
      <c r="K2269" s="486"/>
      <c r="L2269" s="486"/>
      <c r="M2269" s="486"/>
      <c r="N2269" s="1153">
        <f t="shared" si="173"/>
        <v>0</v>
      </c>
      <c r="O2269" s="1153">
        <f t="shared" si="174"/>
        <v>0</v>
      </c>
    </row>
    <row r="2270" spans="1:15" s="13" customFormat="1" outlineLevel="1">
      <c r="A2270" s="400">
        <v>2263</v>
      </c>
      <c r="B2270" s="397">
        <v>25500022</v>
      </c>
      <c r="C2270" s="109" t="s">
        <v>3288</v>
      </c>
      <c r="D2270" s="969">
        <f>+[5]BS!Q2270</f>
        <v>8165809</v>
      </c>
      <c r="E2270" s="109"/>
      <c r="F2270" s="486"/>
      <c r="G2270" s="486"/>
      <c r="H2270" s="486">
        <f>+D2270</f>
        <v>8165809</v>
      </c>
      <c r="I2270" s="486"/>
      <c r="J2270" s="109"/>
      <c r="K2270" s="486"/>
      <c r="L2270" s="486"/>
      <c r="M2270" s="486"/>
      <c r="N2270" s="1153">
        <f t="shared" si="173"/>
        <v>0</v>
      </c>
      <c r="O2270" s="1153">
        <f t="shared" si="174"/>
        <v>0</v>
      </c>
    </row>
    <row r="2271" spans="1:15" s="13" customFormat="1" outlineLevel="1">
      <c r="A2271" s="400">
        <v>2264</v>
      </c>
      <c r="B2271" s="397">
        <v>25600031</v>
      </c>
      <c r="C2271" s="109" t="s">
        <v>1726</v>
      </c>
      <c r="D2271" s="969">
        <f>+[5]BS!Q2271</f>
        <v>0</v>
      </c>
      <c r="E2271" s="109"/>
      <c r="F2271" s="486"/>
      <c r="G2271" s="486"/>
      <c r="H2271" s="486"/>
      <c r="I2271" s="486"/>
      <c r="J2271" s="109"/>
      <c r="K2271" s="486"/>
      <c r="L2271" s="486"/>
      <c r="M2271" s="486"/>
      <c r="N2271" s="1153">
        <f t="shared" si="173"/>
        <v>0</v>
      </c>
      <c r="O2271" s="1153">
        <f t="shared" si="174"/>
        <v>0</v>
      </c>
    </row>
    <row r="2272" spans="1:15" s="13" customFormat="1" outlineLevel="1">
      <c r="A2272" s="400">
        <v>2265</v>
      </c>
      <c r="B2272" s="397">
        <v>25600051</v>
      </c>
      <c r="C2272" s="109" t="s">
        <v>1547</v>
      </c>
      <c r="D2272" s="969">
        <f>+[5]BS!Q2272</f>
        <v>0</v>
      </c>
      <c r="E2272" s="109"/>
      <c r="F2272" s="486"/>
      <c r="G2272" s="486"/>
      <c r="H2272" s="486"/>
      <c r="I2272" s="486"/>
      <c r="J2272" s="109"/>
      <c r="K2272" s="486"/>
      <c r="L2272" s="486"/>
      <c r="M2272" s="486"/>
      <c r="N2272" s="1153">
        <f t="shared" si="173"/>
        <v>0</v>
      </c>
      <c r="O2272" s="1153">
        <f t="shared" si="174"/>
        <v>0</v>
      </c>
    </row>
    <row r="2273" spans="1:15" s="13" customFormat="1" outlineLevel="1">
      <c r="A2273" s="400">
        <v>2266</v>
      </c>
      <c r="B2273" s="397">
        <v>25600052</v>
      </c>
      <c r="C2273" s="109" t="s">
        <v>14</v>
      </c>
      <c r="D2273" s="969">
        <f>+[5]BS!Q2273</f>
        <v>0</v>
      </c>
      <c r="E2273" s="109"/>
      <c r="F2273" s="486"/>
      <c r="G2273" s="486"/>
      <c r="H2273" s="486"/>
      <c r="I2273" s="486"/>
      <c r="J2273" s="109"/>
      <c r="K2273" s="486"/>
      <c r="L2273" s="486"/>
      <c r="M2273" s="486"/>
      <c r="N2273" s="1153">
        <f t="shared" si="173"/>
        <v>0</v>
      </c>
      <c r="O2273" s="1153">
        <f t="shared" si="174"/>
        <v>0</v>
      </c>
    </row>
    <row r="2274" spans="1:15" s="13" customFormat="1" outlineLevel="1">
      <c r="A2274" s="400">
        <v>2267</v>
      </c>
      <c r="B2274" s="397">
        <v>25600061</v>
      </c>
      <c r="C2274" s="321" t="s">
        <v>1772</v>
      </c>
      <c r="D2274" s="969">
        <f>+[5]BS!Q2274</f>
        <v>0</v>
      </c>
      <c r="E2274" s="109"/>
      <c r="F2274" s="486"/>
      <c r="G2274" s="486"/>
      <c r="H2274" s="486"/>
      <c r="I2274" s="486"/>
      <c r="J2274" s="109"/>
      <c r="K2274" s="486"/>
      <c r="L2274" s="486"/>
      <c r="M2274" s="486"/>
      <c r="N2274" s="1153">
        <f t="shared" si="173"/>
        <v>0</v>
      </c>
      <c r="O2274" s="1153">
        <f t="shared" si="174"/>
        <v>0</v>
      </c>
    </row>
    <row r="2275" spans="1:15" s="13" customFormat="1" outlineLevel="1">
      <c r="A2275" s="400">
        <v>2268</v>
      </c>
      <c r="B2275" s="397">
        <v>25600071</v>
      </c>
      <c r="C2275" s="321" t="s">
        <v>855</v>
      </c>
      <c r="D2275" s="969">
        <f>+[5]BS!Q2275</f>
        <v>0</v>
      </c>
      <c r="E2275" s="109"/>
      <c r="F2275" s="486"/>
      <c r="G2275" s="486"/>
      <c r="H2275" s="486"/>
      <c r="I2275" s="486"/>
      <c r="J2275" s="109"/>
      <c r="K2275" s="486"/>
      <c r="L2275" s="486"/>
      <c r="M2275" s="486"/>
      <c r="N2275" s="1153">
        <f t="shared" si="173"/>
        <v>0</v>
      </c>
      <c r="O2275" s="1153">
        <f t="shared" si="174"/>
        <v>0</v>
      </c>
    </row>
    <row r="2276" spans="1:15" s="13" customFormat="1" outlineLevel="1">
      <c r="A2276" s="400">
        <v>2269</v>
      </c>
      <c r="B2276" s="397">
        <v>25600072</v>
      </c>
      <c r="C2276" s="321" t="s">
        <v>856</v>
      </c>
      <c r="D2276" s="969">
        <f>+[5]BS!Q2276</f>
        <v>-80291.085833333331</v>
      </c>
      <c r="E2276" s="109"/>
      <c r="F2276" s="486"/>
      <c r="G2276" s="486">
        <f t="shared" ref="G2276:G2281" si="175">+D2276</f>
        <v>-80291.085833333331</v>
      </c>
      <c r="H2276" s="486"/>
      <c r="I2276" s="486"/>
      <c r="J2276" s="109"/>
      <c r="K2276" s="486"/>
      <c r="L2276" s="486"/>
      <c r="M2276" s="486"/>
      <c r="N2276" s="1153">
        <f t="shared" si="173"/>
        <v>0</v>
      </c>
      <c r="O2276" s="1153">
        <f t="shared" si="174"/>
        <v>0</v>
      </c>
    </row>
    <row r="2277" spans="1:15" s="13" customFormat="1" outlineLevel="1">
      <c r="A2277" s="400">
        <v>2270</v>
      </c>
      <c r="B2277" s="397">
        <v>25600081</v>
      </c>
      <c r="C2277" s="321" t="s">
        <v>2070</v>
      </c>
      <c r="D2277" s="969">
        <f>+[5]BS!Q2277</f>
        <v>-3914998.6829166668</v>
      </c>
      <c r="E2277" s="109"/>
      <c r="F2277" s="486"/>
      <c r="G2277" s="486">
        <f t="shared" si="175"/>
        <v>-3914998.6829166668</v>
      </c>
      <c r="H2277" s="486"/>
      <c r="I2277" s="486"/>
      <c r="J2277" s="109"/>
      <c r="K2277" s="486"/>
      <c r="L2277" s="486"/>
      <c r="M2277" s="486"/>
      <c r="N2277" s="1153">
        <f t="shared" si="173"/>
        <v>0</v>
      </c>
      <c r="O2277" s="1153">
        <f t="shared" si="174"/>
        <v>0</v>
      </c>
    </row>
    <row r="2278" spans="1:15" s="13" customFormat="1" outlineLevel="1">
      <c r="A2278" s="400">
        <v>2271</v>
      </c>
      <c r="B2278" s="397">
        <v>25600092</v>
      </c>
      <c r="C2278" s="321" t="s">
        <v>2080</v>
      </c>
      <c r="D2278" s="969">
        <f>+[5]BS!Q2278</f>
        <v>0</v>
      </c>
      <c r="E2278" s="109"/>
      <c r="F2278" s="486"/>
      <c r="G2278" s="486">
        <f t="shared" si="175"/>
        <v>0</v>
      </c>
      <c r="H2278" s="486"/>
      <c r="I2278" s="486"/>
      <c r="J2278" s="109"/>
      <c r="K2278" s="486"/>
      <c r="L2278" s="486"/>
      <c r="M2278" s="486"/>
      <c r="N2278" s="1153">
        <f t="shared" si="173"/>
        <v>0</v>
      </c>
      <c r="O2278" s="1153">
        <f t="shared" si="174"/>
        <v>0</v>
      </c>
    </row>
    <row r="2279" spans="1:15" s="13" customFormat="1" outlineLevel="1">
      <c r="A2279" s="400">
        <v>2272</v>
      </c>
      <c r="B2279" s="397">
        <v>25600101</v>
      </c>
      <c r="C2279" s="321" t="s">
        <v>2081</v>
      </c>
      <c r="D2279" s="969">
        <f>+[5]BS!Q2279</f>
        <v>0</v>
      </c>
      <c r="E2279" s="109"/>
      <c r="F2279" s="486"/>
      <c r="G2279" s="486">
        <f t="shared" si="175"/>
        <v>0</v>
      </c>
      <c r="H2279" s="486"/>
      <c r="I2279" s="486"/>
      <c r="J2279" s="109"/>
      <c r="K2279" s="486"/>
      <c r="L2279" s="486"/>
      <c r="M2279" s="486"/>
      <c r="N2279" s="1153">
        <f t="shared" si="173"/>
        <v>0</v>
      </c>
      <c r="O2279" s="1153">
        <f t="shared" si="174"/>
        <v>0</v>
      </c>
    </row>
    <row r="2280" spans="1:15" s="13" customFormat="1" outlineLevel="1">
      <c r="A2280" s="400">
        <v>2273</v>
      </c>
      <c r="B2280" s="397">
        <v>25600102</v>
      </c>
      <c r="C2280" s="321" t="s">
        <v>2529</v>
      </c>
      <c r="D2280" s="969">
        <f>+[5]BS!Q2280</f>
        <v>61744.05000000001</v>
      </c>
      <c r="E2280" s="109"/>
      <c r="F2280" s="486"/>
      <c r="G2280" s="486">
        <f t="shared" si="175"/>
        <v>61744.05000000001</v>
      </c>
      <c r="H2280" s="486"/>
      <c r="I2280" s="486"/>
      <c r="J2280" s="109"/>
      <c r="K2280" s="486"/>
      <c r="L2280" s="486"/>
      <c r="M2280" s="486"/>
      <c r="N2280" s="1153">
        <f t="shared" si="173"/>
        <v>0</v>
      </c>
      <c r="O2280" s="1153">
        <f t="shared" si="174"/>
        <v>0</v>
      </c>
    </row>
    <row r="2281" spans="1:15" s="13" customFormat="1" outlineLevel="1">
      <c r="A2281" s="400">
        <v>2274</v>
      </c>
      <c r="B2281" s="397">
        <v>25600111</v>
      </c>
      <c r="C2281" s="321" t="s">
        <v>2530</v>
      </c>
      <c r="D2281" s="969">
        <f>+[5]BS!Q2281</f>
        <v>628243.67000000004</v>
      </c>
      <c r="E2281" s="109"/>
      <c r="F2281" s="486"/>
      <c r="G2281" s="486">
        <f t="shared" si="175"/>
        <v>628243.67000000004</v>
      </c>
      <c r="H2281" s="486"/>
      <c r="I2281" s="486"/>
      <c r="J2281" s="109"/>
      <c r="K2281" s="486"/>
      <c r="L2281" s="486"/>
      <c r="M2281" s="486"/>
      <c r="N2281" s="1153">
        <f t="shared" si="173"/>
        <v>0</v>
      </c>
      <c r="O2281" s="1153">
        <f t="shared" si="174"/>
        <v>0</v>
      </c>
    </row>
    <row r="2282" spans="1:15" s="13" customFormat="1" outlineLevel="1">
      <c r="A2282" s="400">
        <v>2275</v>
      </c>
      <c r="B2282" s="397">
        <v>25700013</v>
      </c>
      <c r="C2282" s="109" t="s">
        <v>1533</v>
      </c>
      <c r="D2282" s="969">
        <f>+[5]BS!Q2282</f>
        <v>0</v>
      </c>
      <c r="E2282" s="109"/>
      <c r="F2282" s="486"/>
      <c r="G2282" s="486"/>
      <c r="H2282" s="486">
        <f>+D2282</f>
        <v>0</v>
      </c>
      <c r="I2282" s="486"/>
      <c r="J2282" s="109"/>
      <c r="K2282" s="486"/>
      <c r="L2282" s="486"/>
      <c r="M2282" s="486"/>
      <c r="N2282" s="1153">
        <f t="shared" si="173"/>
        <v>0</v>
      </c>
      <c r="O2282" s="1153">
        <f t="shared" si="174"/>
        <v>0</v>
      </c>
    </row>
    <row r="2283" spans="1:15" s="13" customFormat="1" outlineLevel="1">
      <c r="A2283" s="400">
        <v>2276</v>
      </c>
      <c r="B2283" s="397">
        <v>25700023</v>
      </c>
      <c r="C2283" s="109" t="s">
        <v>1080</v>
      </c>
      <c r="D2283" s="969">
        <f>+[5]BS!Q2283</f>
        <v>0</v>
      </c>
      <c r="E2283" s="109"/>
      <c r="F2283" s="486"/>
      <c r="G2283" s="486"/>
      <c r="H2283" s="486">
        <f>+D2283</f>
        <v>0</v>
      </c>
      <c r="I2283" s="486"/>
      <c r="J2283" s="109"/>
      <c r="K2283" s="486"/>
      <c r="L2283" s="486"/>
      <c r="M2283" s="486"/>
      <c r="N2283" s="1153">
        <f t="shared" si="173"/>
        <v>0</v>
      </c>
      <c r="O2283" s="1153">
        <f t="shared" si="174"/>
        <v>0</v>
      </c>
    </row>
    <row r="2284" spans="1:15" s="13" customFormat="1" outlineLevel="1">
      <c r="A2284" s="400">
        <v>2277</v>
      </c>
      <c r="B2284" s="397">
        <v>25700033</v>
      </c>
      <c r="C2284" s="109" t="s">
        <v>541</v>
      </c>
      <c r="D2284" s="969">
        <f>+[5]BS!Q2284</f>
        <v>0</v>
      </c>
      <c r="E2284" s="109"/>
      <c r="F2284" s="486"/>
      <c r="G2284" s="486"/>
      <c r="H2284" s="486">
        <f>+D2284</f>
        <v>0</v>
      </c>
      <c r="I2284" s="486"/>
      <c r="J2284" s="109"/>
      <c r="K2284" s="486"/>
      <c r="L2284" s="486"/>
      <c r="M2284" s="486"/>
      <c r="N2284" s="1153">
        <f t="shared" si="173"/>
        <v>0</v>
      </c>
      <c r="O2284" s="1153">
        <f t="shared" si="174"/>
        <v>0</v>
      </c>
    </row>
    <row r="2285" spans="1:15" s="13" customFormat="1" outlineLevel="1">
      <c r="A2285" s="400">
        <v>2278</v>
      </c>
      <c r="B2285" s="397">
        <v>25700043</v>
      </c>
      <c r="C2285" s="109" t="s">
        <v>3616</v>
      </c>
      <c r="D2285" s="969">
        <f>+[5]BS!Q2285</f>
        <v>7185.3908333333338</v>
      </c>
      <c r="E2285" s="109"/>
      <c r="F2285" s="486"/>
      <c r="G2285" s="486"/>
      <c r="H2285" s="486">
        <f>+D2285</f>
        <v>7185.3908333333338</v>
      </c>
      <c r="I2285" s="486"/>
      <c r="J2285" s="109"/>
      <c r="K2285" s="486"/>
      <c r="L2285" s="486"/>
      <c r="M2285" s="486"/>
      <c r="N2285" s="1153">
        <f t="shared" si="173"/>
        <v>0</v>
      </c>
      <c r="O2285" s="1153">
        <f t="shared" si="174"/>
        <v>0</v>
      </c>
    </row>
    <row r="2286" spans="1:15" s="13" customFormat="1" outlineLevel="1">
      <c r="A2286" s="400">
        <v>2279</v>
      </c>
      <c r="B2286" s="397">
        <v>28200002</v>
      </c>
      <c r="C2286" s="109" t="s">
        <v>1727</v>
      </c>
      <c r="D2286" s="969">
        <f>+[5]BS!Q2286</f>
        <v>-504776303.59958339</v>
      </c>
      <c r="E2286" s="109"/>
      <c r="F2286" s="486"/>
      <c r="G2286" s="486"/>
      <c r="H2286" s="486"/>
      <c r="I2286" s="486">
        <f t="shared" ref="I2286:I2308" si="176">+D2286</f>
        <v>-504776303.59958339</v>
      </c>
      <c r="J2286" s="109"/>
      <c r="K2286" s="486"/>
      <c r="L2286" s="486">
        <f>I2286</f>
        <v>-504776303.59958339</v>
      </c>
      <c r="M2286" s="486"/>
      <c r="N2286" s="1153">
        <f t="shared" si="173"/>
        <v>-504776303.59958339</v>
      </c>
      <c r="O2286" s="1153">
        <f t="shared" si="174"/>
        <v>0</v>
      </c>
    </row>
    <row r="2287" spans="1:15" s="13" customFormat="1" outlineLevel="1">
      <c r="A2287" s="400">
        <v>2280</v>
      </c>
      <c r="B2287" s="397">
        <v>28200013</v>
      </c>
      <c r="C2287" s="1242" t="s">
        <v>414</v>
      </c>
      <c r="D2287" s="969">
        <f>+[5]BS!Q2287</f>
        <v>-43815200.087916665</v>
      </c>
      <c r="E2287" s="109"/>
      <c r="F2287" s="486"/>
      <c r="G2287" s="486"/>
      <c r="H2287" s="486"/>
      <c r="I2287" s="486">
        <f t="shared" si="176"/>
        <v>-43815200.087916665</v>
      </c>
      <c r="J2287" s="109"/>
      <c r="K2287" s="486">
        <f>I2287*K2</f>
        <v>-29435051.419062413</v>
      </c>
      <c r="L2287" s="486">
        <f>I2287*K3</f>
        <v>-14380148.66885425</v>
      </c>
      <c r="M2287" s="486"/>
      <c r="N2287" s="1153">
        <f t="shared" si="173"/>
        <v>-43815200.087916665</v>
      </c>
      <c r="O2287" s="1153">
        <f t="shared" si="174"/>
        <v>0</v>
      </c>
    </row>
    <row r="2288" spans="1:15" s="13" customFormat="1" outlineLevel="1">
      <c r="A2288" s="400">
        <v>2281</v>
      </c>
      <c r="B2288" s="397">
        <v>28200042</v>
      </c>
      <c r="C2288" s="1000" t="s">
        <v>2282</v>
      </c>
      <c r="D2288" s="969">
        <f>+[5]BS!Q2288</f>
        <v>0</v>
      </c>
      <c r="E2288" s="109"/>
      <c r="F2288" s="486"/>
      <c r="G2288" s="486"/>
      <c r="H2288" s="486"/>
      <c r="I2288" s="486">
        <f t="shared" si="176"/>
        <v>0</v>
      </c>
      <c r="J2288" s="109"/>
      <c r="K2288" s="486"/>
      <c r="L2288" s="486"/>
      <c r="M2288" s="486"/>
      <c r="N2288" s="1153">
        <f t="shared" si="173"/>
        <v>0</v>
      </c>
      <c r="O2288" s="1153">
        <f t="shared" si="174"/>
        <v>0</v>
      </c>
    </row>
    <row r="2289" spans="1:15" s="13" customFormat="1" outlineLevel="1">
      <c r="A2289" s="400">
        <v>2282</v>
      </c>
      <c r="B2289" s="397">
        <v>28200101</v>
      </c>
      <c r="C2289" s="109" t="s">
        <v>398</v>
      </c>
      <c r="D2289" s="969">
        <f>+[5]BS!Q2289</f>
        <v>0</v>
      </c>
      <c r="E2289" s="109"/>
      <c r="F2289" s="486"/>
      <c r="G2289" s="486"/>
      <c r="H2289" s="486"/>
      <c r="I2289" s="486">
        <f t="shared" si="176"/>
        <v>0</v>
      </c>
      <c r="J2289" s="109"/>
      <c r="K2289" s="486"/>
      <c r="L2289" s="486"/>
      <c r="M2289" s="486"/>
      <c r="N2289" s="1153">
        <f t="shared" si="173"/>
        <v>0</v>
      </c>
      <c r="O2289" s="1153">
        <f t="shared" si="174"/>
        <v>0</v>
      </c>
    </row>
    <row r="2290" spans="1:15" s="13" customFormat="1" outlineLevel="1">
      <c r="A2290" s="400">
        <v>2283</v>
      </c>
      <c r="B2290" s="397">
        <v>28200111</v>
      </c>
      <c r="C2290" s="109" t="s">
        <v>399</v>
      </c>
      <c r="D2290" s="969">
        <f>+[5]BS!Q2290</f>
        <v>0</v>
      </c>
      <c r="E2290" s="109"/>
      <c r="F2290" s="486"/>
      <c r="G2290" s="486"/>
      <c r="H2290" s="486"/>
      <c r="I2290" s="486">
        <f t="shared" si="176"/>
        <v>0</v>
      </c>
      <c r="J2290" s="109"/>
      <c r="K2290" s="486"/>
      <c r="L2290" s="486"/>
      <c r="M2290" s="486"/>
      <c r="N2290" s="1153">
        <f t="shared" si="173"/>
        <v>0</v>
      </c>
      <c r="O2290" s="1153">
        <f t="shared" si="174"/>
        <v>0</v>
      </c>
    </row>
    <row r="2291" spans="1:15" s="13" customFormat="1" outlineLevel="1">
      <c r="A2291" s="400">
        <v>2284</v>
      </c>
      <c r="B2291" s="397">
        <v>28200121</v>
      </c>
      <c r="C2291" s="109" t="s">
        <v>400</v>
      </c>
      <c r="D2291" s="969">
        <f>+[5]BS!Q2291</f>
        <v>-1266343705.2720833</v>
      </c>
      <c r="E2291" s="109"/>
      <c r="F2291" s="486"/>
      <c r="G2291" s="486"/>
      <c r="H2291" s="486"/>
      <c r="I2291" s="486">
        <f t="shared" si="176"/>
        <v>-1266343705.2720833</v>
      </c>
      <c r="J2291" s="109"/>
      <c r="K2291" s="486">
        <f>I2291</f>
        <v>-1266343705.2720833</v>
      </c>
      <c r="L2291" s="486"/>
      <c r="M2291" s="486"/>
      <c r="N2291" s="1153">
        <f t="shared" si="173"/>
        <v>-1266343705.2720833</v>
      </c>
      <c r="O2291" s="1153">
        <f t="shared" si="174"/>
        <v>0</v>
      </c>
    </row>
    <row r="2292" spans="1:15" s="13" customFormat="1" outlineLevel="1">
      <c r="A2292" s="400">
        <v>2285</v>
      </c>
      <c r="B2292" s="397">
        <v>28200131</v>
      </c>
      <c r="C2292" s="109" t="s">
        <v>1667</v>
      </c>
      <c r="D2292" s="969">
        <f>+[5]BS!Q2292</f>
        <v>0</v>
      </c>
      <c r="E2292" s="109"/>
      <c r="F2292" s="486"/>
      <c r="G2292" s="486"/>
      <c r="H2292" s="486"/>
      <c r="I2292" s="486">
        <f t="shared" si="176"/>
        <v>0</v>
      </c>
      <c r="J2292" s="109"/>
      <c r="K2292" s="486"/>
      <c r="L2292" s="486"/>
      <c r="M2292" s="486"/>
      <c r="N2292" s="1153">
        <f t="shared" si="173"/>
        <v>0</v>
      </c>
      <c r="O2292" s="1153">
        <f t="shared" si="174"/>
        <v>0</v>
      </c>
    </row>
    <row r="2293" spans="1:15" s="13" customFormat="1" outlineLevel="1">
      <c r="A2293" s="400">
        <v>2286</v>
      </c>
      <c r="B2293" s="397">
        <v>28200141</v>
      </c>
      <c r="C2293" s="109" t="s">
        <v>1969</v>
      </c>
      <c r="D2293" s="969">
        <f>+[5]BS!Q2293</f>
        <v>0</v>
      </c>
      <c r="E2293" s="109"/>
      <c r="F2293" s="486"/>
      <c r="G2293" s="486"/>
      <c r="H2293" s="486"/>
      <c r="I2293" s="486">
        <f t="shared" si="176"/>
        <v>0</v>
      </c>
      <c r="J2293" s="109"/>
      <c r="K2293" s="486"/>
      <c r="L2293" s="486"/>
      <c r="M2293" s="486"/>
      <c r="N2293" s="1153">
        <f t="shared" si="173"/>
        <v>0</v>
      </c>
      <c r="O2293" s="1153">
        <f t="shared" si="174"/>
        <v>0</v>
      </c>
    </row>
    <row r="2294" spans="1:15" s="13" customFormat="1" outlineLevel="1">
      <c r="A2294" s="400">
        <v>2287</v>
      </c>
      <c r="B2294" s="397">
        <v>28200142</v>
      </c>
      <c r="C2294" s="109" t="s">
        <v>3289</v>
      </c>
      <c r="D2294" s="969">
        <f>+[5]BS!Q2294</f>
        <v>0</v>
      </c>
      <c r="E2294" s="109"/>
      <c r="F2294" s="486"/>
      <c r="G2294" s="486"/>
      <c r="H2294" s="486"/>
      <c r="I2294" s="486">
        <f t="shared" si="176"/>
        <v>0</v>
      </c>
      <c r="J2294" s="109"/>
      <c r="K2294" s="486"/>
      <c r="L2294" s="486"/>
      <c r="M2294" s="486"/>
      <c r="N2294" s="1153">
        <f t="shared" si="173"/>
        <v>0</v>
      </c>
      <c r="O2294" s="1153">
        <f t="shared" si="174"/>
        <v>0</v>
      </c>
    </row>
    <row r="2295" spans="1:15" s="13" customFormat="1" outlineLevel="1">
      <c r="A2295" s="400">
        <v>2288</v>
      </c>
      <c r="B2295" s="397">
        <v>28200151</v>
      </c>
      <c r="C2295" s="109" t="s">
        <v>765</v>
      </c>
      <c r="D2295" s="969">
        <f>+[5]BS!Q2295</f>
        <v>0</v>
      </c>
      <c r="E2295" s="109"/>
      <c r="F2295" s="486"/>
      <c r="G2295" s="486"/>
      <c r="H2295" s="486"/>
      <c r="I2295" s="486">
        <f t="shared" si="176"/>
        <v>0</v>
      </c>
      <c r="J2295" s="109"/>
      <c r="K2295" s="486"/>
      <c r="L2295" s="486"/>
      <c r="M2295" s="486"/>
      <c r="N2295" s="1153">
        <f t="shared" si="173"/>
        <v>0</v>
      </c>
      <c r="O2295" s="1153">
        <f t="shared" si="174"/>
        <v>0</v>
      </c>
    </row>
    <row r="2296" spans="1:15" s="13" customFormat="1" outlineLevel="1">
      <c r="A2296" s="400">
        <v>2289</v>
      </c>
      <c r="B2296" s="397">
        <v>28200152</v>
      </c>
      <c r="C2296" s="109" t="s">
        <v>280</v>
      </c>
      <c r="D2296" s="969">
        <f>+[5]BS!Q2296</f>
        <v>0</v>
      </c>
      <c r="E2296" s="109"/>
      <c r="F2296" s="486"/>
      <c r="G2296" s="486"/>
      <c r="H2296" s="486"/>
      <c r="I2296" s="486">
        <f t="shared" si="176"/>
        <v>0</v>
      </c>
      <c r="J2296" s="109"/>
      <c r="K2296" s="486"/>
      <c r="L2296" s="486"/>
      <c r="M2296" s="486"/>
      <c r="N2296" s="1153">
        <f t="shared" si="173"/>
        <v>0</v>
      </c>
      <c r="O2296" s="1153">
        <f t="shared" si="174"/>
        <v>0</v>
      </c>
    </row>
    <row r="2297" spans="1:15" s="13" customFormat="1" outlineLevel="1">
      <c r="A2297" s="400">
        <v>2290</v>
      </c>
      <c r="B2297" s="397">
        <v>28200161</v>
      </c>
      <c r="C2297" s="109" t="s">
        <v>281</v>
      </c>
      <c r="D2297" s="969">
        <f>+[5]BS!Q2297</f>
        <v>0</v>
      </c>
      <c r="E2297" s="109"/>
      <c r="F2297" s="486"/>
      <c r="G2297" s="486"/>
      <c r="H2297" s="486"/>
      <c r="I2297" s="486">
        <f t="shared" si="176"/>
        <v>0</v>
      </c>
      <c r="J2297" s="109"/>
      <c r="K2297" s="486"/>
      <c r="L2297" s="486"/>
      <c r="M2297" s="486"/>
      <c r="N2297" s="1153">
        <f t="shared" si="173"/>
        <v>0</v>
      </c>
      <c r="O2297" s="1153">
        <f t="shared" si="174"/>
        <v>0</v>
      </c>
    </row>
    <row r="2298" spans="1:15" s="13" customFormat="1" outlineLevel="1">
      <c r="A2298" s="400">
        <v>2291</v>
      </c>
      <c r="B2298" s="397">
        <v>28200171</v>
      </c>
      <c r="C2298" s="109" t="s">
        <v>2283</v>
      </c>
      <c r="D2298" s="969">
        <f>+[5]BS!Q2298</f>
        <v>0</v>
      </c>
      <c r="E2298" s="109"/>
      <c r="F2298" s="486"/>
      <c r="G2298" s="486"/>
      <c r="H2298" s="486"/>
      <c r="I2298" s="486">
        <f t="shared" si="176"/>
        <v>0</v>
      </c>
      <c r="J2298" s="109"/>
      <c r="K2298" s="486"/>
      <c r="L2298" s="486"/>
      <c r="M2298" s="486"/>
      <c r="N2298" s="1153">
        <f t="shared" si="173"/>
        <v>0</v>
      </c>
      <c r="O2298" s="1153">
        <f t="shared" si="174"/>
        <v>0</v>
      </c>
    </row>
    <row r="2299" spans="1:15" s="13" customFormat="1" outlineLevel="1">
      <c r="A2299" s="400">
        <v>2292</v>
      </c>
      <c r="B2299" s="397">
        <v>28300011</v>
      </c>
      <c r="C2299" s="109" t="s">
        <v>282</v>
      </c>
      <c r="D2299" s="969">
        <f>+[5]BS!Q2299</f>
        <v>0</v>
      </c>
      <c r="E2299" s="109"/>
      <c r="F2299" s="486"/>
      <c r="G2299" s="486"/>
      <c r="H2299" s="486"/>
      <c r="I2299" s="486">
        <f t="shared" si="176"/>
        <v>0</v>
      </c>
      <c r="J2299" s="109"/>
      <c r="K2299" s="486"/>
      <c r="L2299" s="486"/>
      <c r="M2299" s="486"/>
      <c r="N2299" s="1153">
        <f t="shared" si="173"/>
        <v>0</v>
      </c>
      <c r="O2299" s="1153">
        <f t="shared" si="174"/>
        <v>0</v>
      </c>
    </row>
    <row r="2300" spans="1:15" s="13" customFormat="1" outlineLevel="1">
      <c r="A2300" s="400">
        <v>2293</v>
      </c>
      <c r="B2300" s="397">
        <v>28300012</v>
      </c>
      <c r="C2300" s="109" t="s">
        <v>971</v>
      </c>
      <c r="D2300" s="969">
        <f>+[5]BS!Q2300</f>
        <v>0</v>
      </c>
      <c r="E2300" s="109"/>
      <c r="F2300" s="486"/>
      <c r="G2300" s="486"/>
      <c r="H2300" s="486"/>
      <c r="I2300" s="486">
        <f t="shared" si="176"/>
        <v>0</v>
      </c>
      <c r="J2300" s="109"/>
      <c r="K2300" s="486"/>
      <c r="L2300" s="486"/>
      <c r="M2300" s="486"/>
      <c r="N2300" s="1153">
        <f t="shared" si="173"/>
        <v>0</v>
      </c>
      <c r="O2300" s="1153">
        <f t="shared" si="174"/>
        <v>0</v>
      </c>
    </row>
    <row r="2301" spans="1:15" s="13" customFormat="1" outlineLevel="1">
      <c r="A2301" s="400">
        <v>2294</v>
      </c>
      <c r="B2301" s="397">
        <v>28300013</v>
      </c>
      <c r="C2301" s="109" t="s">
        <v>3290</v>
      </c>
      <c r="D2301" s="969">
        <f>+[5]BS!Q2301</f>
        <v>0</v>
      </c>
      <c r="E2301" s="109"/>
      <c r="F2301" s="486"/>
      <c r="G2301" s="486"/>
      <c r="H2301" s="486"/>
      <c r="I2301" s="486">
        <f t="shared" si="176"/>
        <v>0</v>
      </c>
      <c r="J2301" s="109"/>
      <c r="K2301" s="486"/>
      <c r="L2301" s="486"/>
      <c r="M2301" s="486"/>
      <c r="N2301" s="1153">
        <f t="shared" si="173"/>
        <v>0</v>
      </c>
      <c r="O2301" s="1153">
        <f t="shared" si="174"/>
        <v>0</v>
      </c>
    </row>
    <row r="2302" spans="1:15" s="13" customFormat="1" outlineLevel="1">
      <c r="A2302" s="400">
        <v>2295</v>
      </c>
      <c r="B2302" s="397">
        <v>28300021</v>
      </c>
      <c r="C2302" s="109" t="s">
        <v>311</v>
      </c>
      <c r="D2302" s="969">
        <f>+[5]BS!Q2302</f>
        <v>0</v>
      </c>
      <c r="E2302" s="109"/>
      <c r="F2302" s="486"/>
      <c r="G2302" s="486"/>
      <c r="H2302" s="486"/>
      <c r="I2302" s="486">
        <f t="shared" si="176"/>
        <v>0</v>
      </c>
      <c r="J2302" s="109"/>
      <c r="K2302" s="486"/>
      <c r="L2302" s="486"/>
      <c r="M2302" s="486"/>
      <c r="N2302" s="1153">
        <f t="shared" si="173"/>
        <v>0</v>
      </c>
      <c r="O2302" s="1153">
        <f t="shared" si="174"/>
        <v>0</v>
      </c>
    </row>
    <row r="2303" spans="1:15" s="13" customFormat="1" outlineLevel="1">
      <c r="A2303" s="400">
        <v>2296</v>
      </c>
      <c r="B2303" s="397">
        <v>28300022</v>
      </c>
      <c r="C2303" s="109" t="s">
        <v>448</v>
      </c>
      <c r="D2303" s="969">
        <f>+[5]BS!Q2303</f>
        <v>0</v>
      </c>
      <c r="E2303" s="109"/>
      <c r="F2303" s="486"/>
      <c r="G2303" s="486"/>
      <c r="H2303" s="486"/>
      <c r="I2303" s="486">
        <f t="shared" si="176"/>
        <v>0</v>
      </c>
      <c r="J2303" s="109"/>
      <c r="K2303" s="486"/>
      <c r="L2303" s="486"/>
      <c r="M2303" s="486"/>
      <c r="N2303" s="1153">
        <f t="shared" si="173"/>
        <v>0</v>
      </c>
      <c r="O2303" s="1153">
        <f t="shared" si="174"/>
        <v>0</v>
      </c>
    </row>
    <row r="2304" spans="1:15" s="13" customFormat="1" outlineLevel="1">
      <c r="A2304" s="400">
        <v>2297</v>
      </c>
      <c r="B2304" s="397">
        <v>28300023</v>
      </c>
      <c r="C2304" s="109" t="s">
        <v>627</v>
      </c>
      <c r="D2304" s="969">
        <f>+[5]BS!Q2304</f>
        <v>0</v>
      </c>
      <c r="E2304" s="109"/>
      <c r="F2304" s="486"/>
      <c r="G2304" s="486"/>
      <c r="H2304" s="486"/>
      <c r="I2304" s="486">
        <f t="shared" si="176"/>
        <v>0</v>
      </c>
      <c r="J2304" s="109"/>
      <c r="K2304" s="486"/>
      <c r="L2304" s="486"/>
      <c r="M2304" s="486"/>
      <c r="N2304" s="1153">
        <f t="shared" si="173"/>
        <v>0</v>
      </c>
      <c r="O2304" s="1153">
        <f t="shared" si="174"/>
        <v>0</v>
      </c>
    </row>
    <row r="2305" spans="1:15" s="13" customFormat="1" outlineLevel="1">
      <c r="A2305" s="400">
        <v>2298</v>
      </c>
      <c r="B2305" s="397">
        <v>28300031</v>
      </c>
      <c r="C2305" s="109" t="s">
        <v>1464</v>
      </c>
      <c r="D2305" s="969">
        <f>+[5]BS!Q2305</f>
        <v>-7712319.7995833317</v>
      </c>
      <c r="E2305" s="109"/>
      <c r="F2305" s="486"/>
      <c r="G2305" s="486"/>
      <c r="H2305" s="486"/>
      <c r="I2305" s="486">
        <f t="shared" si="176"/>
        <v>-7712319.7995833317</v>
      </c>
      <c r="J2305" s="109"/>
      <c r="K2305" s="486"/>
      <c r="L2305" s="486"/>
      <c r="M2305" s="486">
        <f>I2305</f>
        <v>-7712319.7995833317</v>
      </c>
      <c r="N2305" s="1153">
        <f t="shared" si="173"/>
        <v>-7712319.7995833317</v>
      </c>
      <c r="O2305" s="1153">
        <f t="shared" si="174"/>
        <v>0</v>
      </c>
    </row>
    <row r="2306" spans="1:15" s="13" customFormat="1" outlineLevel="1">
      <c r="A2306" s="400">
        <v>2299</v>
      </c>
      <c r="B2306" s="397">
        <v>28300032</v>
      </c>
      <c r="C2306" s="109" t="s">
        <v>449</v>
      </c>
      <c r="D2306" s="969">
        <f>+[5]BS!Q2306</f>
        <v>0</v>
      </c>
      <c r="E2306" s="109"/>
      <c r="F2306" s="486"/>
      <c r="G2306" s="486"/>
      <c r="H2306" s="486"/>
      <c r="I2306" s="486">
        <f t="shared" si="176"/>
        <v>0</v>
      </c>
      <c r="J2306" s="109"/>
      <c r="K2306" s="486"/>
      <c r="L2306" s="486"/>
      <c r="M2306" s="486"/>
      <c r="N2306" s="1153">
        <f t="shared" si="173"/>
        <v>0</v>
      </c>
      <c r="O2306" s="1153">
        <f t="shared" si="174"/>
        <v>0</v>
      </c>
    </row>
    <row r="2307" spans="1:15" s="13" customFormat="1" outlineLevel="1">
      <c r="A2307" s="400">
        <v>2300</v>
      </c>
      <c r="B2307" s="397">
        <v>28300033</v>
      </c>
      <c r="C2307" s="109" t="s">
        <v>283</v>
      </c>
      <c r="D2307" s="969">
        <f>+[5]BS!Q2307</f>
        <v>-68846660.709583327</v>
      </c>
      <c r="E2307" s="109"/>
      <c r="F2307" s="486"/>
      <c r="G2307" s="486"/>
      <c r="H2307" s="486"/>
      <c r="I2307" s="486">
        <f t="shared" si="176"/>
        <v>-68846660.709583327</v>
      </c>
      <c r="J2307" s="109"/>
      <c r="K2307" s="486"/>
      <c r="L2307" s="486"/>
      <c r="M2307" s="486">
        <f>I2307</f>
        <v>-68846660.709583327</v>
      </c>
      <c r="N2307" s="1153">
        <f t="shared" si="173"/>
        <v>-68846660.709583327</v>
      </c>
      <c r="O2307" s="1153">
        <f t="shared" si="174"/>
        <v>0</v>
      </c>
    </row>
    <row r="2308" spans="1:15" s="13" customFormat="1" outlineLevel="1">
      <c r="A2308" s="400">
        <v>2301</v>
      </c>
      <c r="B2308" s="397">
        <v>28300041</v>
      </c>
      <c r="C2308" s="109" t="s">
        <v>934</v>
      </c>
      <c r="D2308" s="969">
        <f>+[5]BS!Q2308</f>
        <v>-1856055.7295833332</v>
      </c>
      <c r="E2308" s="109"/>
      <c r="F2308" s="486"/>
      <c r="G2308" s="486"/>
      <c r="H2308" s="486"/>
      <c r="I2308" s="486">
        <f t="shared" si="176"/>
        <v>-1856055.7295833332</v>
      </c>
      <c r="J2308" s="109"/>
      <c r="K2308" s="486"/>
      <c r="L2308" s="486"/>
      <c r="M2308" s="486">
        <f>I2308</f>
        <v>-1856055.7295833332</v>
      </c>
      <c r="N2308" s="1153">
        <f t="shared" si="173"/>
        <v>-1856055.7295833332</v>
      </c>
      <c r="O2308" s="1153">
        <f t="shared" si="174"/>
        <v>0</v>
      </c>
    </row>
    <row r="2309" spans="1:15" s="13" customFormat="1" outlineLevel="1">
      <c r="A2309" s="400">
        <v>2302</v>
      </c>
      <c r="B2309" s="397">
        <v>28300042</v>
      </c>
      <c r="C2309" s="109" t="s">
        <v>450</v>
      </c>
      <c r="D2309" s="969">
        <f>+[5]BS!Q2309</f>
        <v>0</v>
      </c>
      <c r="E2309" s="109"/>
      <c r="F2309" s="486"/>
      <c r="G2309" s="486"/>
      <c r="H2309" s="486"/>
      <c r="I2309" s="486"/>
      <c r="J2309" s="109"/>
      <c r="K2309" s="486"/>
      <c r="L2309" s="486"/>
      <c r="M2309" s="486"/>
      <c r="N2309" s="1153">
        <f t="shared" si="173"/>
        <v>0</v>
      </c>
      <c r="O2309" s="1153">
        <f t="shared" si="174"/>
        <v>0</v>
      </c>
    </row>
    <row r="2310" spans="1:15" s="13" customFormat="1" outlineLevel="1">
      <c r="A2310" s="400">
        <v>2303</v>
      </c>
      <c r="B2310" s="397">
        <v>28300043</v>
      </c>
      <c r="C2310" s="109" t="s">
        <v>284</v>
      </c>
      <c r="D2310" s="969">
        <f>+[5]BS!Q2310</f>
        <v>-15475463.930833334</v>
      </c>
      <c r="E2310" s="109"/>
      <c r="F2310" s="486"/>
      <c r="G2310" s="486"/>
      <c r="H2310" s="486">
        <f>+D2310</f>
        <v>-15475463.930833334</v>
      </c>
      <c r="I2310" s="486"/>
      <c r="J2310" s="109"/>
      <c r="K2310" s="486"/>
      <c r="L2310" s="486"/>
      <c r="M2310" s="486"/>
      <c r="N2310" s="1153">
        <f t="shared" si="173"/>
        <v>0</v>
      </c>
      <c r="O2310" s="1153">
        <f t="shared" si="174"/>
        <v>0</v>
      </c>
    </row>
    <row r="2311" spans="1:15" s="13" customFormat="1" outlineLevel="1">
      <c r="A2311" s="400">
        <v>2304</v>
      </c>
      <c r="B2311" s="566">
        <v>28300051</v>
      </c>
      <c r="C2311" s="109" t="s">
        <v>1228</v>
      </c>
      <c r="D2311" s="969">
        <f>+[5]BS!Q2311</f>
        <v>0</v>
      </c>
      <c r="E2311" s="109"/>
      <c r="F2311" s="486"/>
      <c r="G2311" s="486"/>
      <c r="H2311" s="486"/>
      <c r="I2311" s="486"/>
      <c r="J2311" s="109"/>
      <c r="K2311" s="486"/>
      <c r="L2311" s="486"/>
      <c r="M2311" s="486"/>
      <c r="N2311" s="1153">
        <f t="shared" si="173"/>
        <v>0</v>
      </c>
      <c r="O2311" s="1153">
        <f t="shared" si="174"/>
        <v>0</v>
      </c>
    </row>
    <row r="2312" spans="1:15" s="13" customFormat="1" outlineLevel="1">
      <c r="A2312" s="400">
        <v>2305</v>
      </c>
      <c r="B2312" s="397">
        <v>28300052</v>
      </c>
      <c r="C2312" s="109" t="s">
        <v>451</v>
      </c>
      <c r="D2312" s="969">
        <f>+[5]BS!Q2312</f>
        <v>0</v>
      </c>
      <c r="E2312" s="109"/>
      <c r="F2312" s="486"/>
      <c r="G2312" s="486"/>
      <c r="H2312" s="486"/>
      <c r="I2312" s="486"/>
      <c r="J2312" s="109"/>
      <c r="K2312" s="486"/>
      <c r="L2312" s="486"/>
      <c r="M2312" s="486"/>
      <c r="N2312" s="1153">
        <f t="shared" si="173"/>
        <v>0</v>
      </c>
      <c r="O2312" s="1153">
        <f t="shared" si="174"/>
        <v>0</v>
      </c>
    </row>
    <row r="2313" spans="1:15" s="13" customFormat="1" outlineLevel="1">
      <c r="A2313" s="400">
        <v>2306</v>
      </c>
      <c r="B2313" s="397">
        <v>28300053</v>
      </c>
      <c r="C2313" s="109" t="s">
        <v>1692</v>
      </c>
      <c r="D2313" s="969">
        <f>+[5]BS!Q2313</f>
        <v>0</v>
      </c>
      <c r="E2313" s="109"/>
      <c r="F2313" s="486"/>
      <c r="G2313" s="486"/>
      <c r="H2313" s="486"/>
      <c r="I2313" s="486"/>
      <c r="J2313" s="109"/>
      <c r="K2313" s="486"/>
      <c r="L2313" s="486"/>
      <c r="M2313" s="486"/>
      <c r="N2313" s="1153">
        <f t="shared" ref="N2313:N2376" si="177">SUM(K2313:M2313)</f>
        <v>0</v>
      </c>
      <c r="O2313" s="1153">
        <f t="shared" ref="O2313:O2376" si="178">N2313-I2313</f>
        <v>0</v>
      </c>
    </row>
    <row r="2314" spans="1:15" s="13" customFormat="1" outlineLevel="1">
      <c r="A2314" s="400">
        <v>2307</v>
      </c>
      <c r="B2314" s="566">
        <v>28300061</v>
      </c>
      <c r="C2314" s="109" t="s">
        <v>1229</v>
      </c>
      <c r="D2314" s="969">
        <f>+[5]BS!Q2314</f>
        <v>0</v>
      </c>
      <c r="E2314" s="109"/>
      <c r="F2314" s="486"/>
      <c r="G2314" s="486"/>
      <c r="H2314" s="486"/>
      <c r="I2314" s="486"/>
      <c r="J2314" s="109"/>
      <c r="K2314" s="486"/>
      <c r="L2314" s="486"/>
      <c r="M2314" s="486"/>
      <c r="N2314" s="1153">
        <f t="shared" si="177"/>
        <v>0</v>
      </c>
      <c r="O2314" s="1153">
        <f t="shared" si="178"/>
        <v>0</v>
      </c>
    </row>
    <row r="2315" spans="1:15" s="13" customFormat="1" outlineLevel="1">
      <c r="A2315" s="400">
        <v>2308</v>
      </c>
      <c r="B2315" s="397">
        <v>28300062</v>
      </c>
      <c r="C2315" s="109" t="s">
        <v>452</v>
      </c>
      <c r="D2315" s="969">
        <f>+[5]BS!Q2315</f>
        <v>0</v>
      </c>
      <c r="E2315" s="109"/>
      <c r="F2315" s="486"/>
      <c r="G2315" s="486"/>
      <c r="H2315" s="486"/>
      <c r="I2315" s="486"/>
      <c r="J2315" s="109"/>
      <c r="K2315" s="486"/>
      <c r="L2315" s="486"/>
      <c r="M2315" s="486"/>
      <c r="N2315" s="1153">
        <f t="shared" si="177"/>
        <v>0</v>
      </c>
      <c r="O2315" s="1153">
        <f t="shared" si="178"/>
        <v>0</v>
      </c>
    </row>
    <row r="2316" spans="1:15" s="13" customFormat="1" outlineLevel="1">
      <c r="A2316" s="400">
        <v>2309</v>
      </c>
      <c r="B2316" s="321">
        <v>28300071</v>
      </c>
      <c r="C2316" s="109" t="s">
        <v>364</v>
      </c>
      <c r="D2316" s="969">
        <f>+[5]BS!Q2316</f>
        <v>0</v>
      </c>
      <c r="E2316" s="109"/>
      <c r="F2316" s="486"/>
      <c r="G2316" s="486"/>
      <c r="H2316" s="486"/>
      <c r="I2316" s="486"/>
      <c r="J2316" s="109"/>
      <c r="K2316" s="486"/>
      <c r="L2316" s="486"/>
      <c r="M2316" s="486"/>
      <c r="N2316" s="1153">
        <f t="shared" si="177"/>
        <v>0</v>
      </c>
      <c r="O2316" s="1153">
        <f t="shared" si="178"/>
        <v>0</v>
      </c>
    </row>
    <row r="2317" spans="1:15" s="13" customFormat="1" outlineLevel="1">
      <c r="A2317" s="400">
        <v>2310</v>
      </c>
      <c r="B2317" s="397">
        <v>28300072</v>
      </c>
      <c r="C2317" s="109" t="s">
        <v>453</v>
      </c>
      <c r="D2317" s="969">
        <f>+[5]BS!Q2317</f>
        <v>0</v>
      </c>
      <c r="E2317" s="109"/>
      <c r="F2317" s="486"/>
      <c r="G2317" s="486"/>
      <c r="H2317" s="486"/>
      <c r="I2317" s="486"/>
      <c r="J2317" s="109"/>
      <c r="K2317" s="486"/>
      <c r="L2317" s="486"/>
      <c r="M2317" s="486"/>
      <c r="N2317" s="1153">
        <f t="shared" si="177"/>
        <v>0</v>
      </c>
      <c r="O2317" s="1153">
        <f t="shared" si="178"/>
        <v>0</v>
      </c>
    </row>
    <row r="2318" spans="1:15" s="13" customFormat="1" outlineLevel="1">
      <c r="A2318" s="400">
        <v>2311</v>
      </c>
      <c r="B2318" s="397">
        <v>28300081</v>
      </c>
      <c r="C2318" s="109" t="s">
        <v>2546</v>
      </c>
      <c r="D2318" s="969">
        <f>+[5]BS!Q2318</f>
        <v>-5100336.1499999994</v>
      </c>
      <c r="E2318" s="109"/>
      <c r="F2318" s="486"/>
      <c r="G2318" s="486"/>
      <c r="H2318" s="486"/>
      <c r="I2318" s="486">
        <f t="shared" ref="I2318:I2330" si="179">+D2318</f>
        <v>-5100336.1499999994</v>
      </c>
      <c r="J2318" s="109"/>
      <c r="K2318" s="486">
        <f>I2318</f>
        <v>-5100336.1499999994</v>
      </c>
      <c r="L2318" s="486"/>
      <c r="M2318" s="486"/>
      <c r="N2318" s="1153">
        <f t="shared" si="177"/>
        <v>-5100336.1499999994</v>
      </c>
      <c r="O2318" s="1153">
        <f t="shared" si="178"/>
        <v>0</v>
      </c>
    </row>
    <row r="2319" spans="1:15" s="13" customFormat="1" outlineLevel="1">
      <c r="A2319" s="400">
        <v>2312</v>
      </c>
      <c r="B2319" s="397">
        <v>28300082</v>
      </c>
      <c r="C2319" s="109" t="s">
        <v>1766</v>
      </c>
      <c r="D2319" s="969">
        <f>+[5]BS!Q2319</f>
        <v>0</v>
      </c>
      <c r="E2319" s="109"/>
      <c r="F2319" s="486"/>
      <c r="G2319" s="486"/>
      <c r="H2319" s="486"/>
      <c r="I2319" s="486">
        <f t="shared" si="179"/>
        <v>0</v>
      </c>
      <c r="J2319" s="109"/>
      <c r="K2319" s="486"/>
      <c r="L2319" s="486"/>
      <c r="M2319" s="486"/>
      <c r="N2319" s="1153">
        <f t="shared" si="177"/>
        <v>0</v>
      </c>
      <c r="O2319" s="1153">
        <f t="shared" si="178"/>
        <v>0</v>
      </c>
    </row>
    <row r="2320" spans="1:15" s="13" customFormat="1" outlineLevel="1">
      <c r="A2320" s="400">
        <v>2313</v>
      </c>
      <c r="B2320" s="397">
        <v>28300091</v>
      </c>
      <c r="C2320" s="109" t="s">
        <v>2805</v>
      </c>
      <c r="D2320" s="969">
        <f>+[5]BS!Q2320</f>
        <v>-2390726</v>
      </c>
      <c r="E2320" s="109"/>
      <c r="F2320" s="486"/>
      <c r="G2320" s="486"/>
      <c r="H2320" s="486"/>
      <c r="I2320" s="486">
        <f t="shared" si="179"/>
        <v>-2390726</v>
      </c>
      <c r="J2320" s="109"/>
      <c r="K2320" s="486">
        <f>I2320</f>
        <v>-2390726</v>
      </c>
      <c r="L2320" s="486"/>
      <c r="M2320" s="486"/>
      <c r="N2320" s="1153">
        <f t="shared" si="177"/>
        <v>-2390726</v>
      </c>
      <c r="O2320" s="1153">
        <f t="shared" si="178"/>
        <v>0</v>
      </c>
    </row>
    <row r="2321" spans="1:15" s="13" customFormat="1" outlineLevel="1">
      <c r="A2321" s="400">
        <v>2314</v>
      </c>
      <c r="B2321" s="397">
        <v>28300092</v>
      </c>
      <c r="C2321" s="109" t="s">
        <v>1767</v>
      </c>
      <c r="D2321" s="969">
        <f>+[5]BS!Q2321</f>
        <v>0</v>
      </c>
      <c r="E2321" s="109"/>
      <c r="F2321" s="486"/>
      <c r="G2321" s="486"/>
      <c r="H2321" s="486"/>
      <c r="I2321" s="486">
        <f t="shared" si="179"/>
        <v>0</v>
      </c>
      <c r="J2321" s="109"/>
      <c r="K2321" s="486"/>
      <c r="L2321" s="486"/>
      <c r="M2321" s="486"/>
      <c r="N2321" s="1153">
        <f t="shared" si="177"/>
        <v>0</v>
      </c>
      <c r="O2321" s="1153">
        <f t="shared" si="178"/>
        <v>0</v>
      </c>
    </row>
    <row r="2322" spans="1:15" s="13" customFormat="1" outlineLevel="1">
      <c r="A2322" s="400">
        <v>2315</v>
      </c>
      <c r="B2322" s="397">
        <v>28300102</v>
      </c>
      <c r="C2322" s="109" t="s">
        <v>1768</v>
      </c>
      <c r="D2322" s="969">
        <f>+[5]BS!Q2322</f>
        <v>0</v>
      </c>
      <c r="E2322" s="109"/>
      <c r="F2322" s="486"/>
      <c r="G2322" s="486"/>
      <c r="H2322" s="486"/>
      <c r="I2322" s="486">
        <f t="shared" si="179"/>
        <v>0</v>
      </c>
      <c r="J2322" s="109"/>
      <c r="K2322" s="486"/>
      <c r="L2322" s="486"/>
      <c r="M2322" s="486"/>
      <c r="N2322" s="1153">
        <f t="shared" si="177"/>
        <v>0</v>
      </c>
      <c r="O2322" s="1153">
        <f t="shared" si="178"/>
        <v>0</v>
      </c>
    </row>
    <row r="2323" spans="1:15" s="13" customFormat="1" outlineLevel="1">
      <c r="A2323" s="400">
        <v>2316</v>
      </c>
      <c r="B2323" s="397">
        <v>28300112</v>
      </c>
      <c r="C2323" s="109" t="s">
        <v>1769</v>
      </c>
      <c r="D2323" s="969">
        <f>+[5]BS!Q2323</f>
        <v>0</v>
      </c>
      <c r="E2323" s="109"/>
      <c r="F2323" s="486"/>
      <c r="G2323" s="486"/>
      <c r="H2323" s="486"/>
      <c r="I2323" s="486">
        <f t="shared" si="179"/>
        <v>0</v>
      </c>
      <c r="J2323" s="109"/>
      <c r="K2323" s="486"/>
      <c r="L2323" s="486"/>
      <c r="M2323" s="486"/>
      <c r="N2323" s="1153">
        <f t="shared" si="177"/>
        <v>0</v>
      </c>
      <c r="O2323" s="1153">
        <f t="shared" si="178"/>
        <v>0</v>
      </c>
    </row>
    <row r="2324" spans="1:15" s="13" customFormat="1" outlineLevel="1">
      <c r="A2324" s="400">
        <v>2317</v>
      </c>
      <c r="B2324" s="397">
        <v>28300122</v>
      </c>
      <c r="C2324" s="109" t="s">
        <v>823</v>
      </c>
      <c r="D2324" s="969">
        <f>+[5]BS!Q2324</f>
        <v>0</v>
      </c>
      <c r="E2324" s="109"/>
      <c r="F2324" s="486"/>
      <c r="G2324" s="486"/>
      <c r="H2324" s="486"/>
      <c r="I2324" s="486">
        <f t="shared" si="179"/>
        <v>0</v>
      </c>
      <c r="J2324" s="109"/>
      <c r="K2324" s="486"/>
      <c r="L2324" s="486"/>
      <c r="M2324" s="486"/>
      <c r="N2324" s="1153">
        <f t="shared" si="177"/>
        <v>0</v>
      </c>
      <c r="O2324" s="1153">
        <f t="shared" si="178"/>
        <v>0</v>
      </c>
    </row>
    <row r="2325" spans="1:15" s="13" customFormat="1" outlineLevel="1">
      <c r="A2325" s="400">
        <v>2318</v>
      </c>
      <c r="B2325" s="397">
        <v>28300132</v>
      </c>
      <c r="C2325" s="109" t="s">
        <v>824</v>
      </c>
      <c r="D2325" s="969">
        <f>+[5]BS!Q2325</f>
        <v>0</v>
      </c>
      <c r="E2325" s="109"/>
      <c r="F2325" s="486"/>
      <c r="G2325" s="486"/>
      <c r="H2325" s="486"/>
      <c r="I2325" s="486">
        <f t="shared" si="179"/>
        <v>0</v>
      </c>
      <c r="J2325" s="109"/>
      <c r="K2325" s="486"/>
      <c r="L2325" s="486"/>
      <c r="M2325" s="486"/>
      <c r="N2325" s="1153">
        <f t="shared" si="177"/>
        <v>0</v>
      </c>
      <c r="O2325" s="1153">
        <f t="shared" si="178"/>
        <v>0</v>
      </c>
    </row>
    <row r="2326" spans="1:15" s="13" customFormat="1" outlineLevel="1">
      <c r="A2326" s="400">
        <v>2319</v>
      </c>
      <c r="B2326" s="397">
        <v>28300141</v>
      </c>
      <c r="C2326" s="109" t="s">
        <v>1658</v>
      </c>
      <c r="D2326" s="969">
        <f>+[5]BS!Q2326</f>
        <v>0</v>
      </c>
      <c r="E2326" s="109"/>
      <c r="F2326" s="486"/>
      <c r="G2326" s="486"/>
      <c r="H2326" s="486"/>
      <c r="I2326" s="486">
        <f t="shared" si="179"/>
        <v>0</v>
      </c>
      <c r="J2326" s="109"/>
      <c r="K2326" s="486"/>
      <c r="L2326" s="486"/>
      <c r="M2326" s="486"/>
      <c r="N2326" s="1153">
        <f t="shared" si="177"/>
        <v>0</v>
      </c>
      <c r="O2326" s="1153">
        <f t="shared" si="178"/>
        <v>0</v>
      </c>
    </row>
    <row r="2327" spans="1:15" s="13" customFormat="1" outlineLevel="1">
      <c r="A2327" s="400">
        <v>2320</v>
      </c>
      <c r="B2327" s="397">
        <v>28300142</v>
      </c>
      <c r="C2327" s="109" t="s">
        <v>898</v>
      </c>
      <c r="D2327" s="969">
        <f>+[5]BS!Q2327</f>
        <v>0</v>
      </c>
      <c r="E2327" s="109"/>
      <c r="F2327" s="486"/>
      <c r="G2327" s="486"/>
      <c r="H2327" s="486"/>
      <c r="I2327" s="486">
        <f t="shared" si="179"/>
        <v>0</v>
      </c>
      <c r="J2327" s="109"/>
      <c r="K2327" s="486"/>
      <c r="L2327" s="486"/>
      <c r="M2327" s="486"/>
      <c r="N2327" s="1153">
        <f t="shared" si="177"/>
        <v>0</v>
      </c>
      <c r="O2327" s="1153">
        <f t="shared" si="178"/>
        <v>0</v>
      </c>
    </row>
    <row r="2328" spans="1:15" s="13" customFormat="1" outlineLevel="1">
      <c r="A2328" s="400">
        <v>2321</v>
      </c>
      <c r="B2328" s="397">
        <v>28300152</v>
      </c>
      <c r="C2328" s="109" t="s">
        <v>1002</v>
      </c>
      <c r="D2328" s="969">
        <f>+[5]BS!Q2328</f>
        <v>-2464417.4708333332</v>
      </c>
      <c r="E2328" s="109"/>
      <c r="F2328" s="486"/>
      <c r="G2328" s="486"/>
      <c r="H2328" s="486"/>
      <c r="I2328" s="486">
        <f t="shared" si="179"/>
        <v>-2464417.4708333332</v>
      </c>
      <c r="J2328" s="109"/>
      <c r="K2328" s="486"/>
      <c r="L2328" s="486"/>
      <c r="M2328" s="486">
        <f>I2328</f>
        <v>-2464417.4708333332</v>
      </c>
      <c r="N2328" s="1153">
        <f t="shared" si="177"/>
        <v>-2464417.4708333332</v>
      </c>
      <c r="O2328" s="1153">
        <f t="shared" si="178"/>
        <v>0</v>
      </c>
    </row>
    <row r="2329" spans="1:15" s="13" customFormat="1" outlineLevel="1">
      <c r="A2329" s="400">
        <v>2322</v>
      </c>
      <c r="B2329" s="397">
        <v>28300153</v>
      </c>
      <c r="C2329" s="109" t="s">
        <v>899</v>
      </c>
      <c r="D2329" s="969">
        <f>+[5]BS!Q2329</f>
        <v>0</v>
      </c>
      <c r="E2329" s="109"/>
      <c r="F2329" s="486"/>
      <c r="G2329" s="486"/>
      <c r="H2329" s="486"/>
      <c r="I2329" s="486">
        <f t="shared" si="179"/>
        <v>0</v>
      </c>
      <c r="J2329" s="109"/>
      <c r="K2329" s="486"/>
      <c r="L2329" s="486"/>
      <c r="M2329" s="486"/>
      <c r="N2329" s="1153">
        <f t="shared" si="177"/>
        <v>0</v>
      </c>
      <c r="O2329" s="1153">
        <f t="shared" si="178"/>
        <v>0</v>
      </c>
    </row>
    <row r="2330" spans="1:15" s="13" customFormat="1" outlineLevel="1">
      <c r="A2330" s="400">
        <v>2323</v>
      </c>
      <c r="B2330" s="397">
        <v>28300162</v>
      </c>
      <c r="C2330" s="109" t="s">
        <v>795</v>
      </c>
      <c r="D2330" s="969">
        <f>+[5]BS!Q2330</f>
        <v>-474315.55666666664</v>
      </c>
      <c r="E2330" s="109"/>
      <c r="F2330" s="486"/>
      <c r="G2330" s="486"/>
      <c r="H2330" s="486"/>
      <c r="I2330" s="486">
        <f t="shared" si="179"/>
        <v>-474315.55666666664</v>
      </c>
      <c r="J2330" s="109"/>
      <c r="K2330" s="486"/>
      <c r="L2330" s="486"/>
      <c r="M2330" s="486">
        <f>I2330</f>
        <v>-474315.55666666664</v>
      </c>
      <c r="N2330" s="1153">
        <f t="shared" si="177"/>
        <v>-474315.55666666664</v>
      </c>
      <c r="O2330" s="1153">
        <f t="shared" si="178"/>
        <v>0</v>
      </c>
    </row>
    <row r="2331" spans="1:15" s="13" customFormat="1" outlineLevel="1">
      <c r="A2331" s="400">
        <v>2324</v>
      </c>
      <c r="B2331" s="397">
        <v>28300172</v>
      </c>
      <c r="C2331" s="109" t="s">
        <v>9</v>
      </c>
      <c r="D2331" s="969">
        <f>+[5]BS!Q2331</f>
        <v>0</v>
      </c>
      <c r="E2331" s="109"/>
      <c r="F2331" s="486"/>
      <c r="G2331" s="486"/>
      <c r="H2331" s="486"/>
      <c r="I2331" s="486"/>
      <c r="J2331" s="109"/>
      <c r="K2331" s="486"/>
      <c r="L2331" s="486"/>
      <c r="M2331" s="486"/>
      <c r="N2331" s="1153">
        <f t="shared" si="177"/>
        <v>0</v>
      </c>
      <c r="O2331" s="1153">
        <f t="shared" si="178"/>
        <v>0</v>
      </c>
    </row>
    <row r="2332" spans="1:15" s="13" customFormat="1" outlineLevel="1">
      <c r="A2332" s="400">
        <v>2325</v>
      </c>
      <c r="B2332" s="566">
        <v>28300182</v>
      </c>
      <c r="C2332" s="109" t="s">
        <v>1317</v>
      </c>
      <c r="D2332" s="969">
        <f>+[5]BS!Q2332</f>
        <v>0</v>
      </c>
      <c r="E2332" s="109"/>
      <c r="F2332" s="486"/>
      <c r="G2332" s="486"/>
      <c r="H2332" s="486"/>
      <c r="I2332" s="486"/>
      <c r="J2332" s="109"/>
      <c r="K2332" s="486"/>
      <c r="L2332" s="486"/>
      <c r="M2332" s="486"/>
      <c r="N2332" s="1153">
        <f t="shared" si="177"/>
        <v>0</v>
      </c>
      <c r="O2332" s="1153">
        <f t="shared" si="178"/>
        <v>0</v>
      </c>
    </row>
    <row r="2333" spans="1:15" s="13" customFormat="1" outlineLevel="1">
      <c r="A2333" s="400">
        <v>2326</v>
      </c>
      <c r="B2333" s="397">
        <v>28300183</v>
      </c>
      <c r="C2333" s="109" t="s">
        <v>900</v>
      </c>
      <c r="D2333" s="969">
        <f>+[5]BS!Q2333</f>
        <v>0</v>
      </c>
      <c r="E2333" s="109"/>
      <c r="F2333" s="486"/>
      <c r="G2333" s="486"/>
      <c r="H2333" s="486"/>
      <c r="I2333" s="486"/>
      <c r="J2333" s="109"/>
      <c r="K2333" s="486"/>
      <c r="L2333" s="486"/>
      <c r="M2333" s="486"/>
      <c r="N2333" s="1153">
        <f t="shared" si="177"/>
        <v>0</v>
      </c>
      <c r="O2333" s="1153">
        <f t="shared" si="178"/>
        <v>0</v>
      </c>
    </row>
    <row r="2334" spans="1:15" s="13" customFormat="1" outlineLevel="1">
      <c r="A2334" s="400">
        <v>2327</v>
      </c>
      <c r="B2334" s="397">
        <v>28300191</v>
      </c>
      <c r="C2334" s="109" t="s">
        <v>1291</v>
      </c>
      <c r="D2334" s="969">
        <f>+[5]BS!Q2334</f>
        <v>0</v>
      </c>
      <c r="E2334" s="109"/>
      <c r="F2334" s="486"/>
      <c r="G2334" s="486"/>
      <c r="H2334" s="486"/>
      <c r="I2334" s="486"/>
      <c r="J2334" s="109"/>
      <c r="K2334" s="486"/>
      <c r="L2334" s="486"/>
      <c r="M2334" s="486"/>
      <c r="N2334" s="1153">
        <f t="shared" si="177"/>
        <v>0</v>
      </c>
      <c r="O2334" s="1153">
        <f t="shared" si="178"/>
        <v>0</v>
      </c>
    </row>
    <row r="2335" spans="1:15" s="13" customFormat="1" outlineLevel="1">
      <c r="A2335" s="400">
        <v>2328</v>
      </c>
      <c r="B2335" s="566">
        <v>28300192</v>
      </c>
      <c r="C2335" s="109" t="s">
        <v>1317</v>
      </c>
      <c r="D2335" s="969">
        <f>+[5]BS!Q2335</f>
        <v>0</v>
      </c>
      <c r="E2335" s="109"/>
      <c r="F2335" s="486"/>
      <c r="G2335" s="486"/>
      <c r="H2335" s="486"/>
      <c r="I2335" s="486"/>
      <c r="J2335" s="109"/>
      <c r="K2335" s="486"/>
      <c r="L2335" s="486"/>
      <c r="M2335" s="486"/>
      <c r="N2335" s="1153">
        <f t="shared" si="177"/>
        <v>0</v>
      </c>
      <c r="O2335" s="1153">
        <f t="shared" si="178"/>
        <v>0</v>
      </c>
    </row>
    <row r="2336" spans="1:15" s="13" customFormat="1" outlineLevel="1">
      <c r="A2336" s="400">
        <v>2329</v>
      </c>
      <c r="B2336" s="397">
        <v>28300193</v>
      </c>
      <c r="C2336" s="109" t="s">
        <v>987</v>
      </c>
      <c r="D2336" s="969">
        <f>+[5]BS!Q2336</f>
        <v>0</v>
      </c>
      <c r="E2336" s="109"/>
      <c r="F2336" s="486"/>
      <c r="G2336" s="486"/>
      <c r="H2336" s="486"/>
      <c r="I2336" s="486"/>
      <c r="J2336" s="109"/>
      <c r="K2336" s="486"/>
      <c r="L2336" s="486"/>
      <c r="M2336" s="486"/>
      <c r="N2336" s="1153">
        <f t="shared" si="177"/>
        <v>0</v>
      </c>
      <c r="O2336" s="1153">
        <f t="shared" si="178"/>
        <v>0</v>
      </c>
    </row>
    <row r="2337" spans="1:15" s="13" customFormat="1" outlineLevel="1">
      <c r="A2337" s="400">
        <v>2330</v>
      </c>
      <c r="B2337" s="566">
        <v>28300202</v>
      </c>
      <c r="C2337" s="109" t="s">
        <v>1318</v>
      </c>
      <c r="D2337" s="969">
        <f>+[5]BS!Q2337</f>
        <v>0</v>
      </c>
      <c r="E2337" s="109"/>
      <c r="F2337" s="486"/>
      <c r="G2337" s="486"/>
      <c r="H2337" s="486"/>
      <c r="I2337" s="486"/>
      <c r="J2337" s="109"/>
      <c r="K2337" s="486"/>
      <c r="L2337" s="486"/>
      <c r="M2337" s="486"/>
      <c r="N2337" s="1153">
        <f t="shared" si="177"/>
        <v>0</v>
      </c>
      <c r="O2337" s="1153">
        <f t="shared" si="178"/>
        <v>0</v>
      </c>
    </row>
    <row r="2338" spans="1:15" s="13" customFormat="1" outlineLevel="1">
      <c r="A2338" s="400">
        <v>2331</v>
      </c>
      <c r="B2338" s="397">
        <v>28300211</v>
      </c>
      <c r="C2338" s="988" t="s">
        <v>554</v>
      </c>
      <c r="D2338" s="969">
        <f>+[5]BS!Q2338</f>
        <v>-28526365.680000003</v>
      </c>
      <c r="E2338" s="109"/>
      <c r="F2338" s="486"/>
      <c r="G2338" s="486">
        <f>+D2338</f>
        <v>-28526365.680000003</v>
      </c>
      <c r="H2338" s="486"/>
      <c r="I2338" s="486"/>
      <c r="J2338" s="109"/>
      <c r="K2338" s="486"/>
      <c r="L2338" s="486"/>
      <c r="M2338" s="486"/>
      <c r="N2338" s="1153">
        <f t="shared" si="177"/>
        <v>0</v>
      </c>
      <c r="O2338" s="1153">
        <f t="shared" si="178"/>
        <v>0</v>
      </c>
    </row>
    <row r="2339" spans="1:15" s="13" customFormat="1" outlineLevel="1">
      <c r="A2339" s="400">
        <v>2332</v>
      </c>
      <c r="B2339" s="397">
        <v>28300221</v>
      </c>
      <c r="C2339" s="988" t="s">
        <v>3186</v>
      </c>
      <c r="D2339" s="969">
        <f>+[5]BS!Q2339</f>
        <v>-6364959.7508333335</v>
      </c>
      <c r="E2339" s="109"/>
      <c r="F2339" s="486"/>
      <c r="G2339" s="486">
        <f>+D2339</f>
        <v>-6364959.7508333335</v>
      </c>
      <c r="H2339" s="486"/>
      <c r="I2339" s="486"/>
      <c r="J2339" s="109"/>
      <c r="K2339" s="486"/>
      <c r="L2339" s="486"/>
      <c r="M2339" s="486"/>
      <c r="N2339" s="1153">
        <f t="shared" si="177"/>
        <v>0</v>
      </c>
      <c r="O2339" s="1153">
        <f t="shared" si="178"/>
        <v>0</v>
      </c>
    </row>
    <row r="2340" spans="1:15" s="13" customFormat="1" outlineLevel="1">
      <c r="A2340" s="400">
        <v>2333</v>
      </c>
      <c r="B2340" s="397">
        <v>28300231</v>
      </c>
      <c r="C2340" s="988" t="s">
        <v>415</v>
      </c>
      <c r="D2340" s="969">
        <f>+[5]BS!Q2340</f>
        <v>0</v>
      </c>
      <c r="E2340" s="109"/>
      <c r="F2340" s="486"/>
      <c r="G2340" s="486"/>
      <c r="H2340" s="486"/>
      <c r="I2340" s="486"/>
      <c r="J2340" s="109"/>
      <c r="K2340" s="486"/>
      <c r="L2340" s="486"/>
      <c r="M2340" s="486"/>
      <c r="N2340" s="1153">
        <f t="shared" si="177"/>
        <v>0</v>
      </c>
      <c r="O2340" s="1153">
        <f t="shared" si="178"/>
        <v>0</v>
      </c>
    </row>
    <row r="2341" spans="1:15" s="13" customFormat="1" outlineLevel="1">
      <c r="A2341" s="400">
        <v>2334</v>
      </c>
      <c r="B2341" s="397">
        <v>28300232</v>
      </c>
      <c r="C2341" s="109" t="s">
        <v>973</v>
      </c>
      <c r="D2341" s="969">
        <f>+[5]BS!Q2341</f>
        <v>-15300854.957916668</v>
      </c>
      <c r="E2341" s="109"/>
      <c r="F2341" s="486"/>
      <c r="G2341" s="486"/>
      <c r="H2341" s="486"/>
      <c r="I2341" s="486">
        <f t="shared" ref="I2341:I2347" si="180">+D2341</f>
        <v>-15300854.957916668</v>
      </c>
      <c r="J2341" s="109"/>
      <c r="K2341" s="486"/>
      <c r="L2341" s="486"/>
      <c r="M2341" s="486">
        <f>I2341</f>
        <v>-15300854.957916668</v>
      </c>
      <c r="N2341" s="1153">
        <f t="shared" si="177"/>
        <v>-15300854.957916668</v>
      </c>
      <c r="O2341" s="1153">
        <f t="shared" si="178"/>
        <v>0</v>
      </c>
    </row>
    <row r="2342" spans="1:15" s="13" customFormat="1" outlineLevel="1">
      <c r="A2342" s="400">
        <v>2335</v>
      </c>
      <c r="B2342" s="397">
        <v>28300241</v>
      </c>
      <c r="C2342" s="988" t="s">
        <v>1761</v>
      </c>
      <c r="D2342" s="969">
        <f>+[5]BS!Q2342</f>
        <v>0</v>
      </c>
      <c r="E2342" s="109"/>
      <c r="F2342" s="486"/>
      <c r="G2342" s="486"/>
      <c r="H2342" s="486"/>
      <c r="I2342" s="486">
        <f t="shared" si="180"/>
        <v>0</v>
      </c>
      <c r="J2342" s="109"/>
      <c r="K2342" s="486"/>
      <c r="L2342" s="486"/>
      <c r="M2342" s="486"/>
      <c r="N2342" s="1153">
        <f t="shared" si="177"/>
        <v>0</v>
      </c>
      <c r="O2342" s="1153">
        <f t="shared" si="178"/>
        <v>0</v>
      </c>
    </row>
    <row r="2343" spans="1:15" s="13" customFormat="1" outlineLevel="1">
      <c r="A2343" s="400">
        <v>2336</v>
      </c>
      <c r="B2343" s="397">
        <v>28300242</v>
      </c>
      <c r="C2343" s="988" t="s">
        <v>1895</v>
      </c>
      <c r="D2343" s="969">
        <f>+[5]BS!Q2343</f>
        <v>0</v>
      </c>
      <c r="E2343" s="109"/>
      <c r="F2343" s="486"/>
      <c r="G2343" s="486"/>
      <c r="H2343" s="486"/>
      <c r="I2343" s="486">
        <f t="shared" si="180"/>
        <v>0</v>
      </c>
      <c r="J2343" s="109"/>
      <c r="K2343" s="486"/>
      <c r="L2343" s="486"/>
      <c r="M2343" s="486"/>
      <c r="N2343" s="1153">
        <f t="shared" si="177"/>
        <v>0</v>
      </c>
      <c r="O2343" s="1153">
        <f t="shared" si="178"/>
        <v>0</v>
      </c>
    </row>
    <row r="2344" spans="1:15" s="13" customFormat="1" outlineLevel="1">
      <c r="A2344" s="400">
        <v>2337</v>
      </c>
      <c r="B2344" s="397">
        <v>28300251</v>
      </c>
      <c r="C2344" s="109" t="s">
        <v>1312</v>
      </c>
      <c r="D2344" s="969">
        <f>+[5]BS!Q2344</f>
        <v>0</v>
      </c>
      <c r="E2344" s="109"/>
      <c r="F2344" s="486"/>
      <c r="G2344" s="486"/>
      <c r="H2344" s="486"/>
      <c r="I2344" s="486">
        <f t="shared" si="180"/>
        <v>0</v>
      </c>
      <c r="J2344" s="109"/>
      <c r="K2344" s="486"/>
      <c r="L2344" s="486"/>
      <c r="M2344" s="486"/>
      <c r="N2344" s="1153">
        <f t="shared" si="177"/>
        <v>0</v>
      </c>
      <c r="O2344" s="1153">
        <f t="shared" si="178"/>
        <v>0</v>
      </c>
    </row>
    <row r="2345" spans="1:15" s="13" customFormat="1" outlineLevel="1">
      <c r="A2345" s="400">
        <v>2338</v>
      </c>
      <c r="B2345" s="397">
        <v>28300252</v>
      </c>
      <c r="C2345" s="109" t="s">
        <v>2412</v>
      </c>
      <c r="D2345" s="969">
        <f>+[5]BS!Q2345</f>
        <v>-7296100.7341666659</v>
      </c>
      <c r="E2345" s="109"/>
      <c r="F2345" s="486"/>
      <c r="G2345" s="486"/>
      <c r="H2345" s="486"/>
      <c r="I2345" s="486">
        <f t="shared" si="180"/>
        <v>-7296100.7341666659</v>
      </c>
      <c r="J2345" s="109"/>
      <c r="K2345" s="486"/>
      <c r="L2345" s="486"/>
      <c r="M2345" s="486">
        <f>I2345</f>
        <v>-7296100.7341666659</v>
      </c>
      <c r="N2345" s="1153">
        <f t="shared" si="177"/>
        <v>-7296100.7341666659</v>
      </c>
      <c r="O2345" s="1153">
        <f t="shared" si="178"/>
        <v>0</v>
      </c>
    </row>
    <row r="2346" spans="1:15" s="13" customFormat="1" outlineLevel="1">
      <c r="A2346" s="400">
        <v>2339</v>
      </c>
      <c r="B2346" s="397">
        <v>28300261</v>
      </c>
      <c r="C2346" s="109" t="s">
        <v>1668</v>
      </c>
      <c r="D2346" s="969">
        <f>+[5]BS!Q2346</f>
        <v>0</v>
      </c>
      <c r="E2346" s="109"/>
      <c r="F2346" s="486"/>
      <c r="G2346" s="486"/>
      <c r="H2346" s="486"/>
      <c r="I2346" s="486">
        <f t="shared" si="180"/>
        <v>0</v>
      </c>
      <c r="J2346" s="109"/>
      <c r="K2346" s="486"/>
      <c r="L2346" s="486"/>
      <c r="M2346" s="486"/>
      <c r="N2346" s="1153">
        <f t="shared" si="177"/>
        <v>0</v>
      </c>
      <c r="O2346" s="1153">
        <f t="shared" si="178"/>
        <v>0</v>
      </c>
    </row>
    <row r="2347" spans="1:15" outlineLevel="1">
      <c r="A2347" s="1004">
        <v>2340</v>
      </c>
      <c r="B2347" s="397">
        <v>28300262</v>
      </c>
      <c r="C2347" s="109" t="s">
        <v>2413</v>
      </c>
      <c r="D2347" s="969">
        <f>+[5]BS!Q2347</f>
        <v>-2700137.0533333332</v>
      </c>
      <c r="E2347" s="15"/>
      <c r="F2347" s="965"/>
      <c r="G2347" s="965"/>
      <c r="H2347" s="965"/>
      <c r="I2347" s="965">
        <f t="shared" si="180"/>
        <v>-2700137.0533333332</v>
      </c>
      <c r="J2347" s="15"/>
      <c r="K2347" s="965"/>
      <c r="L2347" s="965"/>
      <c r="M2347" s="965">
        <f>I2347</f>
        <v>-2700137.0533333332</v>
      </c>
      <c r="N2347" s="961">
        <f t="shared" si="177"/>
        <v>-2700137.0533333332</v>
      </c>
      <c r="O2347" s="961">
        <f t="shared" si="178"/>
        <v>0</v>
      </c>
    </row>
    <row r="2348" spans="1:15" outlineLevel="1">
      <c r="A2348" s="1004">
        <v>2341</v>
      </c>
      <c r="B2348" s="397">
        <v>28300301</v>
      </c>
      <c r="C2348" s="109" t="s">
        <v>249</v>
      </c>
      <c r="D2348" s="969">
        <f>+[5]BS!Q2348</f>
        <v>0</v>
      </c>
      <c r="E2348" s="15"/>
      <c r="F2348" s="965"/>
      <c r="G2348" s="965"/>
      <c r="H2348" s="965"/>
      <c r="I2348" s="965"/>
      <c r="J2348" s="15"/>
      <c r="K2348" s="965"/>
      <c r="L2348" s="965"/>
      <c r="M2348" s="965"/>
      <c r="N2348" s="961">
        <f t="shared" si="177"/>
        <v>0</v>
      </c>
      <c r="O2348" s="961">
        <f t="shared" si="178"/>
        <v>0</v>
      </c>
    </row>
    <row r="2349" spans="1:15" outlineLevel="1">
      <c r="A2349" s="1004">
        <v>2342</v>
      </c>
      <c r="B2349" s="397">
        <v>28300311</v>
      </c>
      <c r="C2349" s="397" t="s">
        <v>3338</v>
      </c>
      <c r="D2349" s="969">
        <f>+[5]BS!Q2349</f>
        <v>-7295941.1299999999</v>
      </c>
      <c r="E2349" s="15"/>
      <c r="F2349" s="965"/>
      <c r="G2349" s="965">
        <f>+D2349</f>
        <v>-7295941.1299999999</v>
      </c>
      <c r="H2349" s="965"/>
      <c r="I2349" s="965"/>
      <c r="J2349" s="15"/>
      <c r="K2349" s="965"/>
      <c r="L2349" s="965"/>
      <c r="M2349" s="965"/>
      <c r="N2349" s="961">
        <f t="shared" si="177"/>
        <v>0</v>
      </c>
      <c r="O2349" s="961">
        <f t="shared" si="178"/>
        <v>0</v>
      </c>
    </row>
    <row r="2350" spans="1:15" outlineLevel="1">
      <c r="A2350" s="1004">
        <v>2343</v>
      </c>
      <c r="B2350" s="397">
        <v>28300321</v>
      </c>
      <c r="C2350" s="109" t="s">
        <v>655</v>
      </c>
      <c r="D2350" s="969">
        <f>+[5]BS!Q2350</f>
        <v>0</v>
      </c>
      <c r="E2350" s="15"/>
      <c r="F2350" s="965"/>
      <c r="G2350" s="965"/>
      <c r="H2350" s="965"/>
      <c r="I2350" s="965"/>
      <c r="J2350" s="15"/>
      <c r="K2350" s="965"/>
      <c r="L2350" s="965"/>
      <c r="M2350" s="965"/>
      <c r="N2350" s="961">
        <f t="shared" si="177"/>
        <v>0</v>
      </c>
      <c r="O2350" s="961">
        <f t="shared" si="178"/>
        <v>0</v>
      </c>
    </row>
    <row r="2351" spans="1:15" outlineLevel="1">
      <c r="A2351" s="1004">
        <v>2344</v>
      </c>
      <c r="B2351" s="397">
        <v>28300331</v>
      </c>
      <c r="C2351" s="109" t="s">
        <v>656</v>
      </c>
      <c r="D2351" s="969">
        <f>+[5]BS!Q2351</f>
        <v>0</v>
      </c>
      <c r="E2351" s="15"/>
      <c r="F2351" s="965"/>
      <c r="G2351" s="965"/>
      <c r="H2351" s="965"/>
      <c r="I2351" s="965"/>
      <c r="J2351" s="15"/>
      <c r="K2351" s="965"/>
      <c r="L2351" s="965"/>
      <c r="M2351" s="965"/>
      <c r="N2351" s="961">
        <f t="shared" si="177"/>
        <v>0</v>
      </c>
      <c r="O2351" s="961">
        <f t="shared" si="178"/>
        <v>0</v>
      </c>
    </row>
    <row r="2352" spans="1:15" outlineLevel="1">
      <c r="A2352" s="1004">
        <v>2345</v>
      </c>
      <c r="B2352" s="397">
        <v>28300341</v>
      </c>
      <c r="C2352" s="109" t="s">
        <v>796</v>
      </c>
      <c r="D2352" s="969">
        <f>+[5]BS!Q2352</f>
        <v>0</v>
      </c>
      <c r="E2352" s="15"/>
      <c r="F2352" s="965"/>
      <c r="G2352" s="965"/>
      <c r="H2352" s="965"/>
      <c r="I2352" s="965"/>
      <c r="J2352" s="15"/>
      <c r="K2352" s="965"/>
      <c r="L2352" s="965"/>
      <c r="M2352" s="965"/>
      <c r="N2352" s="961">
        <f t="shared" si="177"/>
        <v>0</v>
      </c>
      <c r="O2352" s="961">
        <f t="shared" si="178"/>
        <v>0</v>
      </c>
    </row>
    <row r="2353" spans="1:15" outlineLevel="1">
      <c r="A2353" s="1004">
        <v>2346</v>
      </c>
      <c r="B2353" s="397">
        <v>28300361</v>
      </c>
      <c r="C2353" s="109" t="s">
        <v>3291</v>
      </c>
      <c r="D2353" s="969">
        <f>+[5]BS!Q2353</f>
        <v>-70002824.639166668</v>
      </c>
      <c r="E2353" s="15"/>
      <c r="F2353" s="965"/>
      <c r="G2353" s="965"/>
      <c r="H2353" s="965"/>
      <c r="I2353" s="965">
        <f>+D2353</f>
        <v>-70002824.639166668</v>
      </c>
      <c r="J2353" s="15"/>
      <c r="K2353" s="965"/>
      <c r="L2353" s="965"/>
      <c r="M2353" s="965">
        <f>I2353</f>
        <v>-70002824.639166668</v>
      </c>
      <c r="N2353" s="961">
        <f t="shared" si="177"/>
        <v>-70002824.639166668</v>
      </c>
      <c r="O2353" s="961">
        <f t="shared" si="178"/>
        <v>0</v>
      </c>
    </row>
    <row r="2354" spans="1:15" outlineLevel="1">
      <c r="A2354" s="1004">
        <v>2347</v>
      </c>
      <c r="B2354" s="397">
        <v>28300362</v>
      </c>
      <c r="C2354" s="109" t="s">
        <v>376</v>
      </c>
      <c r="D2354" s="969">
        <f>+[5]BS!Q2354</f>
        <v>-1368237.4495833332</v>
      </c>
      <c r="E2354" s="15"/>
      <c r="F2354" s="965"/>
      <c r="G2354" s="965"/>
      <c r="H2354" s="965"/>
      <c r="I2354" s="965">
        <f>+D2354</f>
        <v>-1368237.4495833332</v>
      </c>
      <c r="J2354" s="15"/>
      <c r="K2354" s="965"/>
      <c r="L2354" s="965"/>
      <c r="M2354" s="965">
        <f>I2354</f>
        <v>-1368237.4495833332</v>
      </c>
      <c r="N2354" s="961">
        <f t="shared" si="177"/>
        <v>-1368237.4495833332</v>
      </c>
      <c r="O2354" s="961">
        <f t="shared" si="178"/>
        <v>0</v>
      </c>
    </row>
    <row r="2355" spans="1:15" outlineLevel="1">
      <c r="A2355" s="1004">
        <v>2348</v>
      </c>
      <c r="B2355" s="397">
        <v>28300371</v>
      </c>
      <c r="C2355" s="109" t="s">
        <v>657</v>
      </c>
      <c r="D2355" s="969">
        <f>+[5]BS!Q2355</f>
        <v>0</v>
      </c>
      <c r="E2355" s="15"/>
      <c r="F2355" s="965"/>
      <c r="G2355" s="965"/>
      <c r="H2355" s="965"/>
      <c r="I2355" s="965"/>
      <c r="J2355" s="15"/>
      <c r="K2355" s="965"/>
      <c r="L2355" s="965"/>
      <c r="M2355" s="965"/>
      <c r="N2355" s="961">
        <f t="shared" si="177"/>
        <v>0</v>
      </c>
      <c r="O2355" s="961">
        <f t="shared" si="178"/>
        <v>0</v>
      </c>
    </row>
    <row r="2356" spans="1:15" outlineLevel="1">
      <c r="A2356" s="1004">
        <v>2349</v>
      </c>
      <c r="B2356" s="397">
        <v>28300401</v>
      </c>
      <c r="C2356" s="109" t="s">
        <v>658</v>
      </c>
      <c r="D2356" s="969">
        <f>+[5]BS!Q2356</f>
        <v>0</v>
      </c>
      <c r="E2356" s="15"/>
      <c r="F2356" s="965"/>
      <c r="G2356" s="965"/>
      <c r="H2356" s="965"/>
      <c r="I2356" s="965"/>
      <c r="J2356" s="15"/>
      <c r="K2356" s="965"/>
      <c r="L2356" s="965"/>
      <c r="M2356" s="965"/>
      <c r="N2356" s="961">
        <f t="shared" si="177"/>
        <v>0</v>
      </c>
      <c r="O2356" s="961">
        <f t="shared" si="178"/>
        <v>0</v>
      </c>
    </row>
    <row r="2357" spans="1:15" outlineLevel="1">
      <c r="A2357" s="1004">
        <v>2350</v>
      </c>
      <c r="B2357" s="397">
        <v>28300411</v>
      </c>
      <c r="C2357" s="109" t="s">
        <v>659</v>
      </c>
      <c r="D2357" s="969">
        <f>+[5]BS!Q2357</f>
        <v>0</v>
      </c>
      <c r="E2357" s="15"/>
      <c r="F2357" s="965"/>
      <c r="G2357" s="965"/>
      <c r="H2357" s="965"/>
      <c r="I2357" s="965"/>
      <c r="J2357" s="15"/>
      <c r="K2357" s="965"/>
      <c r="L2357" s="965"/>
      <c r="M2357" s="965"/>
      <c r="N2357" s="961">
        <f t="shared" si="177"/>
        <v>0</v>
      </c>
      <c r="O2357" s="961">
        <f t="shared" si="178"/>
        <v>0</v>
      </c>
    </row>
    <row r="2358" spans="1:15" outlineLevel="1">
      <c r="A2358" s="1004">
        <v>2351</v>
      </c>
      <c r="B2358" s="397">
        <v>28300431</v>
      </c>
      <c r="C2358" s="109" t="s">
        <v>552</v>
      </c>
      <c r="D2358" s="969">
        <f>+[5]BS!Q2358</f>
        <v>-1477918.4749999999</v>
      </c>
      <c r="E2358" s="15"/>
      <c r="F2358" s="965"/>
      <c r="G2358" s="965"/>
      <c r="H2358" s="965"/>
      <c r="I2358" s="965">
        <f>+D2358</f>
        <v>-1477918.4749999999</v>
      </c>
      <c r="J2358" s="15"/>
      <c r="K2358" s="965">
        <f>I2358</f>
        <v>-1477918.4749999999</v>
      </c>
      <c r="L2358" s="965"/>
      <c r="M2358" s="965"/>
      <c r="N2358" s="961">
        <f t="shared" si="177"/>
        <v>-1477918.4749999999</v>
      </c>
      <c r="O2358" s="961">
        <f t="shared" si="178"/>
        <v>0</v>
      </c>
    </row>
    <row r="2359" spans="1:15" outlineLevel="1">
      <c r="A2359" s="1004">
        <v>2352</v>
      </c>
      <c r="B2359" s="397">
        <v>28300441</v>
      </c>
      <c r="C2359" s="109" t="s">
        <v>3498</v>
      </c>
      <c r="D2359" s="969">
        <f>+[5]BS!Q2359</f>
        <v>-893146.46375</v>
      </c>
      <c r="E2359" s="15"/>
      <c r="F2359" s="965"/>
      <c r="G2359" s="965">
        <f>+D2359</f>
        <v>-893146.46375</v>
      </c>
      <c r="H2359" s="965"/>
      <c r="I2359" s="965"/>
      <c r="J2359" s="15"/>
      <c r="K2359" s="965"/>
      <c r="L2359" s="965"/>
      <c r="M2359" s="965"/>
      <c r="N2359" s="961">
        <f t="shared" si="177"/>
        <v>0</v>
      </c>
      <c r="O2359" s="961">
        <f t="shared" si="178"/>
        <v>0</v>
      </c>
    </row>
    <row r="2360" spans="1:15" outlineLevel="1">
      <c r="A2360" s="1004">
        <v>2353</v>
      </c>
      <c r="B2360" s="397">
        <v>28300442</v>
      </c>
      <c r="C2360" s="109" t="s">
        <v>3292</v>
      </c>
      <c r="D2360" s="969">
        <f>+[5]BS!Q2360</f>
        <v>0</v>
      </c>
      <c r="E2360" s="15"/>
      <c r="F2360" s="965"/>
      <c r="G2360" s="965"/>
      <c r="H2360" s="965"/>
      <c r="I2360" s="965"/>
      <c r="J2360" s="15"/>
      <c r="K2360" s="965"/>
      <c r="L2360" s="965"/>
      <c r="M2360" s="965"/>
      <c r="N2360" s="961">
        <f t="shared" si="177"/>
        <v>0</v>
      </c>
      <c r="O2360" s="961">
        <f t="shared" si="178"/>
        <v>0</v>
      </c>
    </row>
    <row r="2361" spans="1:15" outlineLevel="1">
      <c r="A2361" s="1004">
        <v>2354</v>
      </c>
      <c r="B2361" s="397">
        <v>28300451</v>
      </c>
      <c r="C2361" s="109" t="s">
        <v>3293</v>
      </c>
      <c r="D2361" s="969">
        <f>+[5]BS!Q2361</f>
        <v>0</v>
      </c>
      <c r="E2361" s="15"/>
      <c r="F2361" s="965"/>
      <c r="G2361" s="965"/>
      <c r="H2361" s="965"/>
      <c r="I2361" s="965"/>
      <c r="J2361" s="15"/>
      <c r="K2361" s="965"/>
      <c r="L2361" s="965"/>
      <c r="M2361" s="965"/>
      <c r="N2361" s="961">
        <f t="shared" si="177"/>
        <v>0</v>
      </c>
      <c r="O2361" s="961">
        <f t="shared" si="178"/>
        <v>0</v>
      </c>
    </row>
    <row r="2362" spans="1:15" outlineLevel="1">
      <c r="A2362" s="1004">
        <v>2355</v>
      </c>
      <c r="B2362" s="397">
        <v>28300452</v>
      </c>
      <c r="C2362" s="109" t="s">
        <v>531</v>
      </c>
      <c r="D2362" s="969">
        <f>+[5]BS!Q2362</f>
        <v>0</v>
      </c>
      <c r="E2362" s="15"/>
      <c r="F2362" s="965"/>
      <c r="G2362" s="965"/>
      <c r="H2362" s="965"/>
      <c r="I2362" s="965"/>
      <c r="J2362" s="15"/>
      <c r="K2362" s="965"/>
      <c r="L2362" s="965"/>
      <c r="M2362" s="965"/>
      <c r="N2362" s="961">
        <f t="shared" si="177"/>
        <v>0</v>
      </c>
      <c r="O2362" s="961">
        <f t="shared" si="178"/>
        <v>0</v>
      </c>
    </row>
    <row r="2363" spans="1:15" outlineLevel="1">
      <c r="A2363" s="1004">
        <v>2356</v>
      </c>
      <c r="B2363" s="397">
        <v>28300461</v>
      </c>
      <c r="C2363" s="109" t="s">
        <v>3294</v>
      </c>
      <c r="D2363" s="969">
        <f>+[5]BS!Q2363</f>
        <v>0</v>
      </c>
      <c r="E2363" s="15"/>
      <c r="F2363" s="965"/>
      <c r="G2363" s="965"/>
      <c r="H2363" s="965"/>
      <c r="I2363" s="965"/>
      <c r="J2363" s="15"/>
      <c r="K2363" s="965"/>
      <c r="L2363" s="965"/>
      <c r="M2363" s="965"/>
      <c r="N2363" s="961">
        <f t="shared" si="177"/>
        <v>0</v>
      </c>
      <c r="O2363" s="961">
        <f t="shared" si="178"/>
        <v>0</v>
      </c>
    </row>
    <row r="2364" spans="1:15" outlineLevel="1">
      <c r="A2364" s="1004">
        <v>2357</v>
      </c>
      <c r="B2364" s="397">
        <v>28300462</v>
      </c>
      <c r="C2364" s="109" t="s">
        <v>1858</v>
      </c>
      <c r="D2364" s="969">
        <f>+[5]BS!Q2364</f>
        <v>0</v>
      </c>
      <c r="E2364" s="15"/>
      <c r="F2364" s="965"/>
      <c r="G2364" s="965"/>
      <c r="H2364" s="965"/>
      <c r="I2364" s="965"/>
      <c r="J2364" s="15"/>
      <c r="K2364" s="965"/>
      <c r="L2364" s="965"/>
      <c r="M2364" s="965"/>
      <c r="N2364" s="961">
        <f t="shared" si="177"/>
        <v>0</v>
      </c>
      <c r="O2364" s="961">
        <f t="shared" si="178"/>
        <v>0</v>
      </c>
    </row>
    <row r="2365" spans="1:15" outlineLevel="1">
      <c r="A2365" s="1004">
        <v>2358</v>
      </c>
      <c r="B2365" s="397">
        <v>28300471</v>
      </c>
      <c r="C2365" s="109" t="s">
        <v>1859</v>
      </c>
      <c r="D2365" s="969">
        <f>+[5]BS!Q2365</f>
        <v>0</v>
      </c>
      <c r="E2365" s="15"/>
      <c r="F2365" s="965"/>
      <c r="G2365" s="965"/>
      <c r="H2365" s="965"/>
      <c r="I2365" s="965"/>
      <c r="J2365" s="15"/>
      <c r="K2365" s="965"/>
      <c r="L2365" s="965"/>
      <c r="M2365" s="965"/>
      <c r="N2365" s="961">
        <f t="shared" si="177"/>
        <v>0</v>
      </c>
      <c r="O2365" s="961">
        <f t="shared" si="178"/>
        <v>0</v>
      </c>
    </row>
    <row r="2366" spans="1:15" outlineLevel="1">
      <c r="A2366" s="1004">
        <v>2359</v>
      </c>
      <c r="B2366" s="397">
        <v>28300481</v>
      </c>
      <c r="C2366" s="109" t="s">
        <v>641</v>
      </c>
      <c r="D2366" s="969">
        <f>+[5]BS!Q2366</f>
        <v>0</v>
      </c>
      <c r="E2366" s="15"/>
      <c r="F2366" s="965"/>
      <c r="G2366" s="965"/>
      <c r="H2366" s="965"/>
      <c r="I2366" s="965"/>
      <c r="J2366" s="15"/>
      <c r="K2366" s="965"/>
      <c r="L2366" s="965"/>
      <c r="M2366" s="965"/>
      <c r="N2366" s="961">
        <f t="shared" si="177"/>
        <v>0</v>
      </c>
      <c r="O2366" s="961">
        <f t="shared" si="178"/>
        <v>0</v>
      </c>
    </row>
    <row r="2367" spans="1:15" outlineLevel="1">
      <c r="A2367" s="1004">
        <v>2360</v>
      </c>
      <c r="B2367" s="397">
        <v>28300501</v>
      </c>
      <c r="C2367" s="109" t="s">
        <v>2160</v>
      </c>
      <c r="D2367" s="969">
        <f>+[5]BS!Q2367</f>
        <v>1389505.0633333332</v>
      </c>
      <c r="E2367" s="15"/>
      <c r="F2367" s="965"/>
      <c r="G2367" s="965"/>
      <c r="H2367" s="965"/>
      <c r="I2367" s="965">
        <f>+D2367</f>
        <v>1389505.0633333332</v>
      </c>
      <c r="J2367" s="15"/>
      <c r="K2367" s="965">
        <f>I2367*K2</f>
        <v>933469.5015473332</v>
      </c>
      <c r="L2367" s="965">
        <f>I2367*K3</f>
        <v>456035.56178599998</v>
      </c>
      <c r="M2367" s="965"/>
      <c r="N2367" s="961">
        <f t="shared" si="177"/>
        <v>1389505.0633333332</v>
      </c>
      <c r="O2367" s="961">
        <f t="shared" si="178"/>
        <v>0</v>
      </c>
    </row>
    <row r="2368" spans="1:15" s="13" customFormat="1" outlineLevel="1">
      <c r="A2368" s="400">
        <v>2361</v>
      </c>
      <c r="B2368" s="397">
        <v>28300503</v>
      </c>
      <c r="C2368" s="109" t="s">
        <v>1666</v>
      </c>
      <c r="D2368" s="969">
        <f>+[5]BS!Q2368</f>
        <v>-5036995.2899999991</v>
      </c>
      <c r="E2368" s="109"/>
      <c r="F2368" s="486"/>
      <c r="G2368" s="486"/>
      <c r="H2368" s="486">
        <f>+D2368</f>
        <v>-5036995.2899999991</v>
      </c>
      <c r="I2368" s="486"/>
      <c r="J2368" s="109"/>
      <c r="K2368" s="486"/>
      <c r="L2368" s="486"/>
      <c r="M2368" s="486"/>
      <c r="N2368" s="1153">
        <f t="shared" si="177"/>
        <v>0</v>
      </c>
      <c r="O2368" s="1153">
        <f t="shared" si="178"/>
        <v>0</v>
      </c>
    </row>
    <row r="2369" spans="1:15" s="13" customFormat="1" outlineLevel="1">
      <c r="A2369" s="400">
        <v>2362</v>
      </c>
      <c r="B2369" s="397">
        <v>28300511</v>
      </c>
      <c r="C2369" s="109" t="s">
        <v>1113</v>
      </c>
      <c r="D2369" s="969">
        <f>+[5]BS!Q2369</f>
        <v>-1336200.6875</v>
      </c>
      <c r="E2369" s="109"/>
      <c r="F2369" s="486"/>
      <c r="G2369" s="486"/>
      <c r="H2369" s="486"/>
      <c r="I2369" s="486">
        <f t="shared" ref="I2369:I2400" si="181">+D2369</f>
        <v>-1336200.6875</v>
      </c>
      <c r="J2369" s="109"/>
      <c r="K2369" s="486">
        <f>I2369</f>
        <v>-1336200.6875</v>
      </c>
      <c r="L2369" s="486"/>
      <c r="M2369" s="486"/>
      <c r="N2369" s="1153">
        <f t="shared" si="177"/>
        <v>-1336200.6875</v>
      </c>
      <c r="O2369" s="1153">
        <f t="shared" si="178"/>
        <v>0</v>
      </c>
    </row>
    <row r="2370" spans="1:15" outlineLevel="1">
      <c r="A2370" s="1004">
        <v>2363</v>
      </c>
      <c r="B2370" s="397">
        <v>28300513</v>
      </c>
      <c r="C2370" s="109" t="s">
        <v>1301</v>
      </c>
      <c r="D2370" s="969">
        <f>+[5]BS!Q2370</f>
        <v>0</v>
      </c>
      <c r="E2370" s="15"/>
      <c r="F2370" s="965"/>
      <c r="G2370" s="965"/>
      <c r="H2370" s="965"/>
      <c r="I2370" s="965">
        <f t="shared" si="181"/>
        <v>0</v>
      </c>
      <c r="J2370" s="15"/>
      <c r="K2370" s="965"/>
      <c r="L2370" s="965"/>
      <c r="M2370" s="965"/>
      <c r="N2370" s="961">
        <f t="shared" si="177"/>
        <v>0</v>
      </c>
      <c r="O2370" s="961">
        <f t="shared" si="178"/>
        <v>0</v>
      </c>
    </row>
    <row r="2371" spans="1:15" outlineLevel="1">
      <c r="A2371" s="1004">
        <v>2364</v>
      </c>
      <c r="B2371" s="397">
        <v>28300531</v>
      </c>
      <c r="C2371" s="109" t="s">
        <v>407</v>
      </c>
      <c r="D2371" s="969">
        <f>+[5]BS!Q2371</f>
        <v>0</v>
      </c>
      <c r="E2371" s="15"/>
      <c r="F2371" s="965"/>
      <c r="G2371" s="965"/>
      <c r="H2371" s="965"/>
      <c r="I2371" s="965">
        <f t="shared" si="181"/>
        <v>0</v>
      </c>
      <c r="J2371" s="15"/>
      <c r="K2371" s="965"/>
      <c r="L2371" s="965"/>
      <c r="M2371" s="965"/>
      <c r="N2371" s="961">
        <f t="shared" si="177"/>
        <v>0</v>
      </c>
      <c r="O2371" s="961">
        <f t="shared" si="178"/>
        <v>0</v>
      </c>
    </row>
    <row r="2372" spans="1:15" outlineLevel="1">
      <c r="A2372" s="1004">
        <v>2365</v>
      </c>
      <c r="B2372" s="397">
        <v>28300541</v>
      </c>
      <c r="C2372" s="109" t="s">
        <v>710</v>
      </c>
      <c r="D2372" s="969">
        <f>+[5]BS!Q2372</f>
        <v>0</v>
      </c>
      <c r="E2372" s="15"/>
      <c r="F2372" s="965"/>
      <c r="G2372" s="965"/>
      <c r="H2372" s="965"/>
      <c r="I2372" s="965">
        <f t="shared" si="181"/>
        <v>0</v>
      </c>
      <c r="J2372" s="15"/>
      <c r="K2372" s="965"/>
      <c r="L2372" s="965"/>
      <c r="M2372" s="965"/>
      <c r="N2372" s="961">
        <f t="shared" si="177"/>
        <v>0</v>
      </c>
      <c r="O2372" s="961">
        <f t="shared" si="178"/>
        <v>0</v>
      </c>
    </row>
    <row r="2373" spans="1:15" outlineLevel="1">
      <c r="A2373" s="1004">
        <v>2366</v>
      </c>
      <c r="B2373" s="397">
        <v>28300551</v>
      </c>
      <c r="C2373" s="109" t="s">
        <v>1697</v>
      </c>
      <c r="D2373" s="969">
        <f>+[5]BS!Q2373</f>
        <v>0</v>
      </c>
      <c r="E2373" s="15"/>
      <c r="F2373" s="965"/>
      <c r="G2373" s="965"/>
      <c r="H2373" s="965"/>
      <c r="I2373" s="965">
        <f t="shared" si="181"/>
        <v>0</v>
      </c>
      <c r="J2373" s="15"/>
      <c r="K2373" s="965"/>
      <c r="L2373" s="965"/>
      <c r="M2373" s="965"/>
      <c r="N2373" s="961">
        <f t="shared" si="177"/>
        <v>0</v>
      </c>
      <c r="O2373" s="961">
        <f t="shared" si="178"/>
        <v>0</v>
      </c>
    </row>
    <row r="2374" spans="1:15" outlineLevel="1">
      <c r="A2374" s="1004">
        <v>2367</v>
      </c>
      <c r="B2374" s="397">
        <v>28300561</v>
      </c>
      <c r="C2374" s="305" t="s">
        <v>931</v>
      </c>
      <c r="D2374" s="969">
        <f>+[5]BS!Q2374</f>
        <v>-14388256.550833331</v>
      </c>
      <c r="E2374" s="15"/>
      <c r="F2374" s="965"/>
      <c r="G2374" s="965"/>
      <c r="H2374" s="965"/>
      <c r="I2374" s="965">
        <f t="shared" si="181"/>
        <v>-14388256.550833331</v>
      </c>
      <c r="J2374" s="15"/>
      <c r="K2374" s="965">
        <f>I2374</f>
        <v>-14388256.550833331</v>
      </c>
      <c r="L2374" s="965"/>
      <c r="M2374" s="965"/>
      <c r="N2374" s="961">
        <f t="shared" si="177"/>
        <v>-14388256.550833331</v>
      </c>
      <c r="O2374" s="961">
        <f t="shared" si="178"/>
        <v>0</v>
      </c>
    </row>
    <row r="2375" spans="1:15" outlineLevel="1">
      <c r="A2375" s="1004">
        <v>2368</v>
      </c>
      <c r="B2375" s="397">
        <v>28300571</v>
      </c>
      <c r="C2375" s="109" t="s">
        <v>1433</v>
      </c>
      <c r="D2375" s="969">
        <f>+[5]BS!Q2375</f>
        <v>0</v>
      </c>
      <c r="E2375" s="15"/>
      <c r="F2375" s="965"/>
      <c r="G2375" s="965"/>
      <c r="H2375" s="965"/>
      <c r="I2375" s="965">
        <f t="shared" si="181"/>
        <v>0</v>
      </c>
      <c r="J2375" s="15"/>
      <c r="K2375" s="965"/>
      <c r="L2375" s="965"/>
      <c r="M2375" s="965"/>
      <c r="N2375" s="961">
        <f t="shared" si="177"/>
        <v>0</v>
      </c>
      <c r="O2375" s="961">
        <f t="shared" si="178"/>
        <v>0</v>
      </c>
    </row>
    <row r="2376" spans="1:15" outlineLevel="1">
      <c r="A2376" s="1004">
        <v>2369</v>
      </c>
      <c r="B2376" s="397">
        <v>28300581</v>
      </c>
      <c r="C2376" s="109" t="s">
        <v>1431</v>
      </c>
      <c r="D2376" s="969">
        <f>+[5]BS!Q2376</f>
        <v>-8292220.6950000003</v>
      </c>
      <c r="E2376" s="15"/>
      <c r="F2376" s="965"/>
      <c r="G2376" s="965"/>
      <c r="H2376" s="965"/>
      <c r="I2376" s="965">
        <f t="shared" si="181"/>
        <v>-8292220.6950000003</v>
      </c>
      <c r="J2376" s="15"/>
      <c r="K2376" s="965"/>
      <c r="L2376" s="965"/>
      <c r="M2376" s="965">
        <f>I2376</f>
        <v>-8292220.6950000003</v>
      </c>
      <c r="N2376" s="961">
        <f t="shared" si="177"/>
        <v>-8292220.6950000003</v>
      </c>
      <c r="O2376" s="961">
        <f t="shared" si="178"/>
        <v>0</v>
      </c>
    </row>
    <row r="2377" spans="1:15" outlineLevel="1">
      <c r="A2377" s="1004">
        <v>2370</v>
      </c>
      <c r="B2377" s="397">
        <v>28300591</v>
      </c>
      <c r="C2377" s="109" t="s">
        <v>172</v>
      </c>
      <c r="D2377" s="969">
        <f>+[5]BS!Q2377</f>
        <v>0</v>
      </c>
      <c r="E2377" s="15"/>
      <c r="F2377" s="965"/>
      <c r="G2377" s="965"/>
      <c r="H2377" s="965"/>
      <c r="I2377" s="965">
        <f t="shared" si="181"/>
        <v>0</v>
      </c>
      <c r="J2377" s="15"/>
      <c r="K2377" s="965"/>
      <c r="L2377" s="965"/>
      <c r="M2377" s="965"/>
      <c r="N2377" s="961">
        <f t="shared" ref="N2377:N2406" si="182">SUM(K2377:M2377)</f>
        <v>0</v>
      </c>
      <c r="O2377" s="961">
        <f t="shared" ref="O2377:O2407" si="183">N2377-I2377</f>
        <v>0</v>
      </c>
    </row>
    <row r="2378" spans="1:15" outlineLevel="1">
      <c r="A2378" s="1004">
        <v>2371</v>
      </c>
      <c r="B2378" s="397">
        <v>28300601</v>
      </c>
      <c r="C2378" s="109" t="s">
        <v>1989</v>
      </c>
      <c r="D2378" s="969">
        <f>+[5]BS!Q2378</f>
        <v>0</v>
      </c>
      <c r="E2378" s="15"/>
      <c r="F2378" s="965"/>
      <c r="G2378" s="965"/>
      <c r="H2378" s="965"/>
      <c r="I2378" s="965">
        <f t="shared" si="181"/>
        <v>0</v>
      </c>
      <c r="J2378" s="15"/>
      <c r="K2378" s="965"/>
      <c r="L2378" s="965"/>
      <c r="M2378" s="965"/>
      <c r="N2378" s="961">
        <f t="shared" si="182"/>
        <v>0</v>
      </c>
      <c r="O2378" s="961">
        <f t="shared" si="183"/>
        <v>0</v>
      </c>
    </row>
    <row r="2379" spans="1:15" outlineLevel="1">
      <c r="A2379" s="1004">
        <v>2372</v>
      </c>
      <c r="B2379" s="397">
        <v>28300611</v>
      </c>
      <c r="C2379" s="109" t="s">
        <v>1991</v>
      </c>
      <c r="D2379" s="969">
        <f>+[5]BS!Q2379</f>
        <v>0</v>
      </c>
      <c r="E2379" s="15"/>
      <c r="F2379" s="965"/>
      <c r="G2379" s="965"/>
      <c r="H2379" s="965"/>
      <c r="I2379" s="965">
        <f t="shared" si="181"/>
        <v>0</v>
      </c>
      <c r="J2379" s="15"/>
      <c r="K2379" s="965"/>
      <c r="L2379" s="965"/>
      <c r="M2379" s="965"/>
      <c r="N2379" s="961">
        <f t="shared" si="182"/>
        <v>0</v>
      </c>
      <c r="O2379" s="961">
        <f t="shared" si="183"/>
        <v>0</v>
      </c>
    </row>
    <row r="2380" spans="1:15" outlineLevel="1">
      <c r="A2380" s="1004">
        <v>2373</v>
      </c>
      <c r="B2380" s="397">
        <v>28300621</v>
      </c>
      <c r="C2380" s="109" t="s">
        <v>2019</v>
      </c>
      <c r="D2380" s="969">
        <f>+[5]BS!Q2380</f>
        <v>0</v>
      </c>
      <c r="E2380" s="15"/>
      <c r="F2380" s="965"/>
      <c r="G2380" s="965"/>
      <c r="H2380" s="965"/>
      <c r="I2380" s="965">
        <f t="shared" si="181"/>
        <v>0</v>
      </c>
      <c r="J2380" s="15"/>
      <c r="K2380" s="965"/>
      <c r="L2380" s="965"/>
      <c r="M2380" s="965"/>
      <c r="N2380" s="961">
        <f t="shared" si="182"/>
        <v>0</v>
      </c>
      <c r="O2380" s="961">
        <f t="shared" si="183"/>
        <v>0</v>
      </c>
    </row>
    <row r="2381" spans="1:15" outlineLevel="1">
      <c r="A2381" s="1004">
        <v>2374</v>
      </c>
      <c r="B2381" s="397">
        <v>28300631</v>
      </c>
      <c r="C2381" s="109" t="s">
        <v>1502</v>
      </c>
      <c r="D2381" s="969">
        <f>+[5]BS!Q2381</f>
        <v>0</v>
      </c>
      <c r="E2381" s="15"/>
      <c r="F2381" s="965"/>
      <c r="G2381" s="965"/>
      <c r="H2381" s="965"/>
      <c r="I2381" s="965">
        <f t="shared" si="181"/>
        <v>0</v>
      </c>
      <c r="J2381" s="15"/>
      <c r="K2381" s="965"/>
      <c r="L2381" s="965"/>
      <c r="M2381" s="965"/>
      <c r="N2381" s="961">
        <f t="shared" si="182"/>
        <v>0</v>
      </c>
      <c r="O2381" s="961">
        <f t="shared" si="183"/>
        <v>0</v>
      </c>
    </row>
    <row r="2382" spans="1:15" outlineLevel="1">
      <c r="A2382" s="1004">
        <v>2375</v>
      </c>
      <c r="B2382" s="397">
        <v>28300641</v>
      </c>
      <c r="C2382" s="109" t="s">
        <v>1503</v>
      </c>
      <c r="D2382" s="969">
        <f>+[5]BS!Q2382</f>
        <v>0</v>
      </c>
      <c r="E2382" s="15"/>
      <c r="F2382" s="965"/>
      <c r="G2382" s="965"/>
      <c r="H2382" s="965"/>
      <c r="I2382" s="965">
        <f t="shared" si="181"/>
        <v>0</v>
      </c>
      <c r="J2382" s="15"/>
      <c r="K2382" s="965"/>
      <c r="L2382" s="965"/>
      <c r="M2382" s="965"/>
      <c r="N2382" s="961">
        <f t="shared" si="182"/>
        <v>0</v>
      </c>
      <c r="O2382" s="961">
        <f t="shared" si="183"/>
        <v>0</v>
      </c>
    </row>
    <row r="2383" spans="1:15" outlineLevel="1">
      <c r="A2383" s="1004">
        <v>2376</v>
      </c>
      <c r="B2383" s="397">
        <v>28300651</v>
      </c>
      <c r="C2383" s="109" t="s">
        <v>1101</v>
      </c>
      <c r="D2383" s="969">
        <f>+[5]BS!Q2383</f>
        <v>-7971288.697916667</v>
      </c>
      <c r="E2383" s="15"/>
      <c r="F2383" s="965"/>
      <c r="G2383" s="965"/>
      <c r="H2383" s="965"/>
      <c r="I2383" s="965">
        <f t="shared" si="181"/>
        <v>-7971288.697916667</v>
      </c>
      <c r="J2383" s="15"/>
      <c r="K2383" s="965">
        <f>I2383</f>
        <v>-7971288.697916667</v>
      </c>
      <c r="L2383" s="965"/>
      <c r="M2383" s="965"/>
      <c r="N2383" s="961">
        <f t="shared" si="182"/>
        <v>-7971288.697916667</v>
      </c>
      <c r="O2383" s="961">
        <f t="shared" si="183"/>
        <v>0</v>
      </c>
    </row>
    <row r="2384" spans="1:15" outlineLevel="1">
      <c r="A2384" s="1004">
        <v>2377</v>
      </c>
      <c r="B2384" s="397">
        <v>28300661</v>
      </c>
      <c r="C2384" s="109" t="s">
        <v>2084</v>
      </c>
      <c r="D2384" s="969">
        <f>+[5]BS!Q2384</f>
        <v>-9029729.7999999989</v>
      </c>
      <c r="E2384" s="15"/>
      <c r="F2384" s="965"/>
      <c r="G2384" s="965"/>
      <c r="H2384" s="965"/>
      <c r="I2384" s="965">
        <f t="shared" si="181"/>
        <v>-9029729.7999999989</v>
      </c>
      <c r="J2384" s="15"/>
      <c r="K2384" s="965">
        <f>I2384</f>
        <v>-9029729.7999999989</v>
      </c>
      <c r="L2384" s="965"/>
      <c r="M2384" s="965"/>
      <c r="N2384" s="961">
        <f t="shared" si="182"/>
        <v>-9029729.7999999989</v>
      </c>
      <c r="O2384" s="961">
        <f t="shared" si="183"/>
        <v>0</v>
      </c>
    </row>
    <row r="2385" spans="1:15" outlineLevel="1">
      <c r="A2385" s="1004">
        <v>2378</v>
      </c>
      <c r="B2385" s="397">
        <v>28300671</v>
      </c>
      <c r="C2385" s="109" t="s">
        <v>2085</v>
      </c>
      <c r="D2385" s="969">
        <f>+[5]BS!Q2385</f>
        <v>0</v>
      </c>
      <c r="E2385" s="15"/>
      <c r="F2385" s="965"/>
      <c r="G2385" s="965"/>
      <c r="H2385" s="965"/>
      <c r="I2385" s="965">
        <f t="shared" si="181"/>
        <v>0</v>
      </c>
      <c r="J2385" s="15"/>
      <c r="K2385" s="965"/>
      <c r="L2385" s="965"/>
      <c r="M2385" s="965"/>
      <c r="N2385" s="961">
        <f t="shared" si="182"/>
        <v>0</v>
      </c>
      <c r="O2385" s="961">
        <f t="shared" si="183"/>
        <v>0</v>
      </c>
    </row>
    <row r="2386" spans="1:15" outlineLevel="1">
      <c r="A2386" s="1004">
        <v>2379</v>
      </c>
      <c r="B2386" s="397">
        <v>28300681</v>
      </c>
      <c r="C2386" s="109" t="s">
        <v>2191</v>
      </c>
      <c r="D2386" s="969">
        <f>+[5]BS!Q2386</f>
        <v>0</v>
      </c>
      <c r="E2386" s="15"/>
      <c r="F2386" s="965"/>
      <c r="G2386" s="965"/>
      <c r="H2386" s="965"/>
      <c r="I2386" s="965">
        <f t="shared" si="181"/>
        <v>0</v>
      </c>
      <c r="J2386" s="15"/>
      <c r="K2386" s="965"/>
      <c r="L2386" s="965"/>
      <c r="M2386" s="965"/>
      <c r="N2386" s="961">
        <f t="shared" si="182"/>
        <v>0</v>
      </c>
      <c r="O2386" s="961">
        <f t="shared" si="183"/>
        <v>0</v>
      </c>
    </row>
    <row r="2387" spans="1:15" outlineLevel="1">
      <c r="A2387" s="1004">
        <v>2380</v>
      </c>
      <c r="B2387" s="397">
        <v>28300691</v>
      </c>
      <c r="C2387" s="109" t="s">
        <v>2190</v>
      </c>
      <c r="D2387" s="969">
        <f>+[5]BS!Q2387</f>
        <v>0</v>
      </c>
      <c r="E2387" s="15"/>
      <c r="F2387" s="965"/>
      <c r="G2387" s="965"/>
      <c r="H2387" s="965"/>
      <c r="I2387" s="965">
        <f t="shared" si="181"/>
        <v>0</v>
      </c>
      <c r="J2387" s="15"/>
      <c r="K2387" s="965"/>
      <c r="L2387" s="965"/>
      <c r="M2387" s="965"/>
      <c r="N2387" s="961">
        <f t="shared" si="182"/>
        <v>0</v>
      </c>
      <c r="O2387" s="961">
        <f t="shared" si="183"/>
        <v>0</v>
      </c>
    </row>
    <row r="2388" spans="1:15" outlineLevel="1">
      <c r="A2388" s="1004">
        <v>2381</v>
      </c>
      <c r="B2388" s="397">
        <v>28300701</v>
      </c>
      <c r="C2388" s="109" t="s">
        <v>2434</v>
      </c>
      <c r="D2388" s="969">
        <f>+[5]BS!Q2388</f>
        <v>0</v>
      </c>
      <c r="E2388" s="15"/>
      <c r="F2388" s="965"/>
      <c r="G2388" s="965"/>
      <c r="H2388" s="965"/>
      <c r="I2388" s="965">
        <f t="shared" si="181"/>
        <v>0</v>
      </c>
      <c r="J2388" s="15"/>
      <c r="K2388" s="965"/>
      <c r="L2388" s="965"/>
      <c r="M2388" s="965"/>
      <c r="N2388" s="961">
        <f t="shared" si="182"/>
        <v>0</v>
      </c>
      <c r="O2388" s="961">
        <f t="shared" si="183"/>
        <v>0</v>
      </c>
    </row>
    <row r="2389" spans="1:15" outlineLevel="1">
      <c r="A2389" s="1004">
        <v>2382</v>
      </c>
      <c r="B2389" s="397">
        <v>28300721</v>
      </c>
      <c r="C2389" s="109" t="s">
        <v>2475</v>
      </c>
      <c r="D2389" s="969">
        <f>+[5]BS!Q2389</f>
        <v>-267944.77749999997</v>
      </c>
      <c r="E2389" s="15"/>
      <c r="F2389" s="965"/>
      <c r="G2389" s="965"/>
      <c r="H2389" s="965"/>
      <c r="I2389" s="965">
        <f t="shared" si="181"/>
        <v>-267944.77749999997</v>
      </c>
      <c r="J2389" s="15"/>
      <c r="K2389" s="965">
        <f>I2389</f>
        <v>-267944.77749999997</v>
      </c>
      <c r="L2389" s="965"/>
      <c r="M2389" s="965"/>
      <c r="N2389" s="961">
        <f t="shared" si="182"/>
        <v>-267944.77749999997</v>
      </c>
      <c r="O2389" s="961">
        <f t="shared" si="183"/>
        <v>0</v>
      </c>
    </row>
    <row r="2390" spans="1:15" outlineLevel="1">
      <c r="A2390" s="1004">
        <v>2383</v>
      </c>
      <c r="B2390" s="397">
        <v>28300731</v>
      </c>
      <c r="C2390" s="109" t="s">
        <v>2639</v>
      </c>
      <c r="D2390" s="969">
        <f>+[5]BS!Q2390</f>
        <v>-5669362.9200000009</v>
      </c>
      <c r="E2390" s="15"/>
      <c r="F2390" s="965"/>
      <c r="G2390" s="965"/>
      <c r="H2390" s="965"/>
      <c r="I2390" s="965">
        <f t="shared" si="181"/>
        <v>-5669362.9200000009</v>
      </c>
      <c r="J2390" s="15"/>
      <c r="K2390" s="965">
        <f t="shared" ref="K2390:K2391" si="184">I2390</f>
        <v>-5669362.9200000009</v>
      </c>
      <c r="L2390" s="965"/>
      <c r="M2390" s="965"/>
      <c r="N2390" s="961">
        <f t="shared" si="182"/>
        <v>-5669362.9200000009</v>
      </c>
      <c r="O2390" s="961">
        <f t="shared" si="183"/>
        <v>0</v>
      </c>
    </row>
    <row r="2391" spans="1:15" outlineLevel="1">
      <c r="A2391" s="1004">
        <v>2384</v>
      </c>
      <c r="B2391" s="397">
        <v>28300741</v>
      </c>
      <c r="C2391" s="109" t="s">
        <v>2865</v>
      </c>
      <c r="D2391" s="969">
        <f>+[5]BS!Q2391</f>
        <v>-608820.06999999995</v>
      </c>
      <c r="E2391" s="15"/>
      <c r="F2391" s="965"/>
      <c r="G2391" s="965"/>
      <c r="H2391" s="965"/>
      <c r="I2391" s="965">
        <f t="shared" si="181"/>
        <v>-608820.06999999995</v>
      </c>
      <c r="J2391" s="15"/>
      <c r="K2391" s="965">
        <f t="shared" si="184"/>
        <v>-608820.06999999995</v>
      </c>
      <c r="L2391" s="965"/>
      <c r="M2391" s="965"/>
      <c r="N2391" s="961">
        <f t="shared" si="182"/>
        <v>-608820.06999999995</v>
      </c>
      <c r="O2391" s="961">
        <f t="shared" si="183"/>
        <v>0</v>
      </c>
    </row>
    <row r="2392" spans="1:15" outlineLevel="1">
      <c r="A2392" s="1004">
        <v>2385</v>
      </c>
      <c r="B2392" s="397">
        <v>28300751</v>
      </c>
      <c r="C2392" s="109" t="s">
        <v>3017</v>
      </c>
      <c r="D2392" s="969">
        <f>+[5]BS!Q2392</f>
        <v>0</v>
      </c>
      <c r="E2392" s="15"/>
      <c r="F2392" s="965"/>
      <c r="G2392" s="965"/>
      <c r="H2392" s="965"/>
      <c r="I2392" s="965">
        <f t="shared" si="181"/>
        <v>0</v>
      </c>
      <c r="J2392" s="15"/>
      <c r="K2392" s="965"/>
      <c r="L2392" s="965"/>
      <c r="M2392" s="965"/>
      <c r="N2392" s="961">
        <f t="shared" si="182"/>
        <v>0</v>
      </c>
      <c r="O2392" s="961">
        <f t="shared" si="183"/>
        <v>0</v>
      </c>
    </row>
    <row r="2393" spans="1:15" s="13" customFormat="1" outlineLevel="1">
      <c r="A2393" s="400">
        <v>2386</v>
      </c>
      <c r="B2393" s="397">
        <v>28300761</v>
      </c>
      <c r="C2393" s="109" t="s">
        <v>3236</v>
      </c>
      <c r="D2393" s="969">
        <f>+[5]BS!Q2393</f>
        <v>-2503541.8187500001</v>
      </c>
      <c r="E2393" s="109"/>
      <c r="F2393" s="486"/>
      <c r="G2393" s="486"/>
      <c r="H2393" s="486"/>
      <c r="I2393" s="486">
        <f t="shared" si="181"/>
        <v>-2503541.8187500001</v>
      </c>
      <c r="J2393" s="109"/>
      <c r="K2393" s="486"/>
      <c r="L2393" s="486"/>
      <c r="M2393" s="486">
        <f>I2393</f>
        <v>-2503541.8187500001</v>
      </c>
      <c r="N2393" s="1153">
        <f t="shared" si="182"/>
        <v>-2503541.8187500001</v>
      </c>
      <c r="O2393" s="1153">
        <f t="shared" si="183"/>
        <v>0</v>
      </c>
    </row>
    <row r="2394" spans="1:15" s="13" customFormat="1" outlineLevel="1">
      <c r="A2394" s="400">
        <v>2387</v>
      </c>
      <c r="B2394" s="397">
        <v>28302001</v>
      </c>
      <c r="C2394" s="109" t="s">
        <v>2874</v>
      </c>
      <c r="D2394" s="969">
        <f>+[5]BS!Q2394</f>
        <v>-10026022.341666667</v>
      </c>
      <c r="E2394" s="109"/>
      <c r="F2394" s="486"/>
      <c r="G2394" s="486"/>
      <c r="H2394" s="486"/>
      <c r="I2394" s="486">
        <f t="shared" si="181"/>
        <v>-10026022.341666667</v>
      </c>
      <c r="J2394" s="109"/>
      <c r="K2394" s="486">
        <f>I2394</f>
        <v>-10026022.341666667</v>
      </c>
      <c r="L2394" s="486"/>
      <c r="M2394" s="486"/>
      <c r="N2394" s="1153">
        <f t="shared" si="182"/>
        <v>-10026022.341666667</v>
      </c>
      <c r="O2394" s="1153">
        <f t="shared" si="183"/>
        <v>0</v>
      </c>
    </row>
    <row r="2395" spans="1:15" s="13" customFormat="1" outlineLevel="1">
      <c r="A2395" s="400">
        <v>2388</v>
      </c>
      <c r="B2395" s="397">
        <v>28302002</v>
      </c>
      <c r="C2395" s="109" t="s">
        <v>2875</v>
      </c>
      <c r="D2395" s="969">
        <f>+[5]BS!Q2395</f>
        <v>-24415660.201666668</v>
      </c>
      <c r="E2395" s="109"/>
      <c r="F2395" s="486"/>
      <c r="G2395" s="486"/>
      <c r="H2395" s="486"/>
      <c r="I2395" s="486">
        <f t="shared" si="181"/>
        <v>-24415660.201666668</v>
      </c>
      <c r="J2395" s="109"/>
      <c r="K2395" s="486"/>
      <c r="L2395" s="486">
        <f>I2395</f>
        <v>-24415660.201666668</v>
      </c>
      <c r="M2395" s="486"/>
      <c r="N2395" s="1153">
        <f t="shared" si="182"/>
        <v>-24415660.201666668</v>
      </c>
      <c r="O2395" s="1153">
        <f t="shared" si="183"/>
        <v>0</v>
      </c>
    </row>
    <row r="2396" spans="1:15" s="13" customFormat="1" outlineLevel="1">
      <c r="A2396" s="400">
        <v>2389</v>
      </c>
      <c r="B2396" s="397">
        <v>28302011</v>
      </c>
      <c r="C2396" s="109" t="s">
        <v>2876</v>
      </c>
      <c r="D2396" s="969">
        <f>+[5]BS!Q2396</f>
        <v>-3616188.8541666674</v>
      </c>
      <c r="E2396" s="109"/>
      <c r="F2396" s="486"/>
      <c r="G2396" s="486"/>
      <c r="H2396" s="486"/>
      <c r="I2396" s="486">
        <f t="shared" si="181"/>
        <v>-3616188.8541666674</v>
      </c>
      <c r="J2396" s="109"/>
      <c r="K2396" s="486">
        <f>I2396</f>
        <v>-3616188.8541666674</v>
      </c>
      <c r="L2396" s="486"/>
      <c r="M2396" s="486"/>
      <c r="N2396" s="1153">
        <f t="shared" si="182"/>
        <v>-3616188.8541666674</v>
      </c>
      <c r="O2396" s="1153">
        <f t="shared" si="183"/>
        <v>0</v>
      </c>
    </row>
    <row r="2397" spans="1:15" s="13" customFormat="1" outlineLevel="1">
      <c r="A2397" s="400">
        <v>2390</v>
      </c>
      <c r="B2397" s="397">
        <v>28302012</v>
      </c>
      <c r="C2397" s="109" t="s">
        <v>2877</v>
      </c>
      <c r="D2397" s="969">
        <f>+[5]BS!Q2397</f>
        <v>-5894166.5770833334</v>
      </c>
      <c r="E2397" s="109"/>
      <c r="F2397" s="486"/>
      <c r="G2397" s="486"/>
      <c r="H2397" s="486"/>
      <c r="I2397" s="486">
        <f t="shared" si="181"/>
        <v>-5894166.5770833334</v>
      </c>
      <c r="J2397" s="109"/>
      <c r="K2397" s="486"/>
      <c r="L2397" s="486">
        <f>I2397</f>
        <v>-5894166.5770833334</v>
      </c>
      <c r="M2397" s="486"/>
      <c r="N2397" s="1153">
        <f t="shared" si="182"/>
        <v>-5894166.5770833334</v>
      </c>
      <c r="O2397" s="1153">
        <f t="shared" si="183"/>
        <v>0</v>
      </c>
    </row>
    <row r="2398" spans="1:15" s="13" customFormat="1" outlineLevel="1">
      <c r="A2398" s="400">
        <v>2391</v>
      </c>
      <c r="B2398" s="397">
        <v>28302021</v>
      </c>
      <c r="C2398" s="109" t="s">
        <v>2881</v>
      </c>
      <c r="D2398" s="969">
        <f>+[5]BS!Q2398</f>
        <v>-11213887.471666666</v>
      </c>
      <c r="E2398" s="109"/>
      <c r="F2398" s="486"/>
      <c r="G2398" s="486"/>
      <c r="H2398" s="486"/>
      <c r="I2398" s="486">
        <f t="shared" si="181"/>
        <v>-11213887.471666666</v>
      </c>
      <c r="J2398" s="109"/>
      <c r="K2398" s="486">
        <f>I2398</f>
        <v>-11213887.471666666</v>
      </c>
      <c r="L2398" s="486"/>
      <c r="M2398" s="486"/>
      <c r="N2398" s="1153">
        <f t="shared" si="182"/>
        <v>-11213887.471666666</v>
      </c>
      <c r="O2398" s="1153">
        <f t="shared" si="183"/>
        <v>0</v>
      </c>
    </row>
    <row r="2399" spans="1:15" s="13" customFormat="1" outlineLevel="1">
      <c r="A2399" s="400">
        <v>2392</v>
      </c>
      <c r="B2399" s="397">
        <v>28302022</v>
      </c>
      <c r="C2399" s="109" t="s">
        <v>2880</v>
      </c>
      <c r="D2399" s="969">
        <f>+[5]BS!Q2399</f>
        <v>-3889735.7295833337</v>
      </c>
      <c r="E2399" s="109"/>
      <c r="F2399" s="486"/>
      <c r="G2399" s="486"/>
      <c r="H2399" s="486"/>
      <c r="I2399" s="486">
        <f t="shared" si="181"/>
        <v>-3889735.7295833337</v>
      </c>
      <c r="J2399" s="109"/>
      <c r="K2399" s="486"/>
      <c r="L2399" s="486">
        <f>I2399</f>
        <v>-3889735.7295833337</v>
      </c>
      <c r="M2399" s="486"/>
      <c r="N2399" s="1153">
        <f t="shared" si="182"/>
        <v>-3889735.7295833337</v>
      </c>
      <c r="O2399" s="1153">
        <f t="shared" si="183"/>
        <v>0</v>
      </c>
    </row>
    <row r="2400" spans="1:15" s="13" customFormat="1" outlineLevel="1">
      <c r="A2400" s="400">
        <v>2393</v>
      </c>
      <c r="B2400" s="397">
        <v>28302031</v>
      </c>
      <c r="C2400" s="109" t="s">
        <v>3015</v>
      </c>
      <c r="D2400" s="969">
        <f>+[5]BS!Q2400</f>
        <v>-881479.0283333332</v>
      </c>
      <c r="E2400" s="109"/>
      <c r="F2400" s="486"/>
      <c r="G2400" s="486"/>
      <c r="H2400" s="486"/>
      <c r="I2400" s="486">
        <f t="shared" si="181"/>
        <v>-881479.0283333332</v>
      </c>
      <c r="J2400" s="109"/>
      <c r="K2400" s="486">
        <f>I2400</f>
        <v>-881479.0283333332</v>
      </c>
      <c r="L2400" s="486"/>
      <c r="M2400" s="486"/>
      <c r="N2400" s="1153">
        <f t="shared" si="182"/>
        <v>-881479.0283333332</v>
      </c>
      <c r="O2400" s="1153">
        <f t="shared" si="183"/>
        <v>0</v>
      </c>
    </row>
    <row r="2401" spans="1:15" s="13" customFormat="1" outlineLevel="1">
      <c r="A2401" s="400">
        <v>2394</v>
      </c>
      <c r="B2401" s="397">
        <v>28302032</v>
      </c>
      <c r="C2401" s="109" t="s">
        <v>3016</v>
      </c>
      <c r="D2401" s="969">
        <f>+[5]BS!Q2401</f>
        <v>0</v>
      </c>
      <c r="E2401" s="109"/>
      <c r="F2401" s="486"/>
      <c r="G2401" s="486"/>
      <c r="H2401" s="486"/>
      <c r="I2401" s="486"/>
      <c r="J2401" s="109"/>
      <c r="K2401" s="486"/>
      <c r="L2401" s="486"/>
      <c r="M2401" s="486"/>
      <c r="N2401" s="1153">
        <f t="shared" si="182"/>
        <v>0</v>
      </c>
      <c r="O2401" s="1153">
        <f t="shared" si="183"/>
        <v>0</v>
      </c>
    </row>
    <row r="2402" spans="1:15" outlineLevel="1">
      <c r="A2402" s="1004">
        <v>2395</v>
      </c>
      <c r="B2402" s="397">
        <v>28302041</v>
      </c>
      <c r="C2402" s="109" t="s">
        <v>3045</v>
      </c>
      <c r="D2402" s="969">
        <f>+[5]BS!Q2402</f>
        <v>-6547635.8504166668</v>
      </c>
      <c r="E2402" s="15"/>
      <c r="F2402" s="965"/>
      <c r="G2402" s="965">
        <f>+D2402</f>
        <v>-6547635.8504166668</v>
      </c>
      <c r="H2402" s="965"/>
      <c r="I2402" s="965"/>
      <c r="J2402" s="15"/>
      <c r="K2402" s="965"/>
      <c r="L2402" s="965"/>
      <c r="M2402" s="965"/>
      <c r="N2402" s="961">
        <f t="shared" si="182"/>
        <v>0</v>
      </c>
      <c r="O2402" s="961">
        <f t="shared" si="183"/>
        <v>0</v>
      </c>
    </row>
    <row r="2403" spans="1:15" outlineLevel="1">
      <c r="A2403" s="1004">
        <v>2396</v>
      </c>
      <c r="B2403" s="397">
        <v>28302042</v>
      </c>
      <c r="C2403" s="109" t="s">
        <v>3046</v>
      </c>
      <c r="D2403" s="969">
        <f>+[5]BS!Q2403</f>
        <v>0</v>
      </c>
      <c r="E2403" s="15"/>
      <c r="F2403" s="965"/>
      <c r="G2403" s="965"/>
      <c r="H2403" s="965"/>
      <c r="I2403" s="965"/>
      <c r="J2403" s="15"/>
      <c r="K2403" s="965"/>
      <c r="L2403" s="965"/>
      <c r="M2403" s="965"/>
      <c r="N2403" s="961">
        <f t="shared" si="182"/>
        <v>0</v>
      </c>
      <c r="O2403" s="961">
        <f t="shared" si="183"/>
        <v>0</v>
      </c>
    </row>
    <row r="2404" spans="1:15" outlineLevel="1">
      <c r="A2404" s="1004">
        <v>2397</v>
      </c>
      <c r="B2404" s="397">
        <v>28302051</v>
      </c>
      <c r="C2404" s="109" t="s">
        <v>3165</v>
      </c>
      <c r="D2404" s="969">
        <f>+[5]BS!Q2404</f>
        <v>-2312775.6850000001</v>
      </c>
      <c r="E2404" s="15"/>
      <c r="F2404" s="965"/>
      <c r="G2404" s="965">
        <f>+D2404</f>
        <v>-2312775.6850000001</v>
      </c>
      <c r="H2404" s="965"/>
      <c r="I2404" s="965"/>
      <c r="J2404" s="15"/>
      <c r="K2404" s="965"/>
      <c r="L2404" s="965"/>
      <c r="M2404" s="965"/>
      <c r="N2404" s="961">
        <f t="shared" si="182"/>
        <v>0</v>
      </c>
      <c r="O2404" s="961">
        <f t="shared" si="183"/>
        <v>0</v>
      </c>
    </row>
    <row r="2405" spans="1:15" outlineLevel="1">
      <c r="A2405" s="1004">
        <v>2398</v>
      </c>
      <c r="B2405" s="397">
        <v>28302061</v>
      </c>
      <c r="C2405" s="109" t="s">
        <v>3187</v>
      </c>
      <c r="D2405" s="969">
        <f>+[5]BS!Q2405</f>
        <v>-3402646.758750001</v>
      </c>
      <c r="E2405" s="15"/>
      <c r="F2405" s="965"/>
      <c r="G2405" s="965"/>
      <c r="H2405" s="965"/>
      <c r="I2405" s="965">
        <f>+D2405</f>
        <v>-3402646.758750001</v>
      </c>
      <c r="J2405" s="15"/>
      <c r="K2405" s="965">
        <f>I2405</f>
        <v>-3402646.758750001</v>
      </c>
      <c r="L2405" s="965"/>
      <c r="M2405" s="965"/>
      <c r="N2405" s="961">
        <f t="shared" si="182"/>
        <v>-3402646.758750001</v>
      </c>
      <c r="O2405" s="961">
        <f t="shared" si="183"/>
        <v>0</v>
      </c>
    </row>
    <row r="2406" spans="1:15" outlineLevel="1">
      <c r="A2406" s="1004">
        <v>2399</v>
      </c>
      <c r="B2406" s="397">
        <v>28302071</v>
      </c>
      <c r="C2406" s="109" t="s">
        <v>3188</v>
      </c>
      <c r="D2406" s="991">
        <f>+[5]BS!Q2406</f>
        <v>0</v>
      </c>
      <c r="E2406" s="15"/>
      <c r="F2406" s="992"/>
      <c r="G2406" s="992"/>
      <c r="H2406" s="992"/>
      <c r="I2406" s="992"/>
      <c r="J2406" s="15"/>
      <c r="K2406" s="992"/>
      <c r="L2406" s="992"/>
      <c r="M2406" s="992"/>
      <c r="N2406" s="961">
        <f t="shared" si="182"/>
        <v>0</v>
      </c>
      <c r="O2406" s="961">
        <f t="shared" si="183"/>
        <v>0</v>
      </c>
    </row>
    <row r="2407" spans="1:15" ht="13.8" thickBot="1">
      <c r="A2407" s="1004">
        <v>2400</v>
      </c>
      <c r="B2407" s="993" t="s">
        <v>3669</v>
      </c>
      <c r="C2407" s="993"/>
      <c r="D2407" s="993">
        <f>SUM(D1439:D2406)</f>
        <v>-11120825744.330828</v>
      </c>
      <c r="E2407" s="15"/>
      <c r="F2407" s="993">
        <f>SUM(F1439:F2406)</f>
        <v>0</v>
      </c>
      <c r="G2407" s="993">
        <f>SUM(G1439:G2406)</f>
        <v>-528852019.42291671</v>
      </c>
      <c r="H2407" s="993">
        <f>SUM(H1439:H2406)</f>
        <v>-7470938252.5945826</v>
      </c>
      <c r="I2407" s="993">
        <f>SUM(I1439:I2406)</f>
        <v>-3121035472.313334</v>
      </c>
      <c r="J2407" s="967"/>
      <c r="K2407" s="993">
        <f>SUM(K1439:K2406)</f>
        <v>-1957927312.9273326</v>
      </c>
      <c r="L2407" s="993">
        <f>SUM(L1439:L2406)</f>
        <v>-603714688.81016743</v>
      </c>
      <c r="M2407" s="993">
        <f>SUM(M1439:M2406)</f>
        <v>-559393470.57583356</v>
      </c>
      <c r="N2407" s="961">
        <f>SUM(K2407:M2407)</f>
        <v>-3121035472.3133335</v>
      </c>
      <c r="O2407" s="961">
        <f t="shared" si="183"/>
        <v>0</v>
      </c>
    </row>
    <row r="2408" spans="1:15">
      <c r="B2408" s="672"/>
      <c r="C2408" s="109"/>
      <c r="D2408" s="969"/>
      <c r="E2408" s="15"/>
      <c r="F2408" s="965"/>
      <c r="G2408" s="965"/>
      <c r="H2408" s="965"/>
      <c r="I2408" s="965"/>
      <c r="J2408" s="15"/>
      <c r="K2408" s="965"/>
      <c r="L2408" s="965"/>
      <c r="M2408" s="965"/>
    </row>
    <row r="2409" spans="1:15" s="928" customFormat="1" ht="13.8" thickBot="1">
      <c r="B2409" s="1001"/>
      <c r="C2409" s="1002" t="s">
        <v>3854</v>
      </c>
      <c r="D2409" s="969"/>
      <c r="E2409" s="930"/>
      <c r="F2409" s="930">
        <f t="shared" ref="F2409:I2409" si="185">+(F1438+F2407)</f>
        <v>834033828.99249995</v>
      </c>
      <c r="G2409" s="930">
        <f>+(G1438+G2407)*-1</f>
        <v>528852019.42291671</v>
      </c>
      <c r="H2409" s="930">
        <f>+(H1438+H2407)*-1</f>
        <v>7389220146.9962492</v>
      </c>
      <c r="I2409" s="930">
        <f t="shared" si="185"/>
        <v>7084038337.4266663</v>
      </c>
      <c r="J2409" s="930">
        <f>+J2407+J1438</f>
        <v>0</v>
      </c>
      <c r="K2409" s="930">
        <f>+K2407+K1438</f>
        <v>4961440787.0836849</v>
      </c>
      <c r="L2409" s="930">
        <f>+L2407+L1438</f>
        <v>1697482508.525063</v>
      </c>
      <c r="M2409" s="930">
        <f>+M2407+M1438</f>
        <v>425115041.81791687</v>
      </c>
      <c r="N2409" s="961">
        <f>SUM(K2409:M2409)</f>
        <v>7084038337.4266644</v>
      </c>
      <c r="O2409" s="961">
        <f t="shared" ref="O2409" si="186">N2409-I2409</f>
        <v>0</v>
      </c>
    </row>
    <row r="2410" spans="1:15" s="928" customFormat="1" ht="13.8" thickBot="1">
      <c r="B2410" s="1253"/>
      <c r="C2410" s="928" t="s">
        <v>3852</v>
      </c>
      <c r="D2410" s="929"/>
      <c r="E2410" s="930"/>
      <c r="F2410" s="931"/>
      <c r="G2410" s="1254">
        <f>+F2409-G2409</f>
        <v>305181809.56958324</v>
      </c>
      <c r="H2410" s="931"/>
      <c r="I2410" s="926"/>
      <c r="J2410" s="926"/>
      <c r="K2410" s="926"/>
      <c r="L2410" s="926"/>
      <c r="M2410" s="926">
        <f>SUM(K2409:M2409)</f>
        <v>7084038337.4266644</v>
      </c>
      <c r="O2410" s="962">
        <f>M2410-I2409</f>
        <v>0</v>
      </c>
    </row>
    <row r="2411" spans="1:15" s="928" customFormat="1" ht="13.8" thickBot="1">
      <c r="B2411" s="1253"/>
      <c r="C2411" s="1002" t="s">
        <v>3853</v>
      </c>
      <c r="D2411" s="929"/>
      <c r="F2411" s="926"/>
      <c r="G2411" s="1254">
        <f>H2409-I2409</f>
        <v>305181809.56958294</v>
      </c>
      <c r="H2411" s="926"/>
      <c r="I2411" s="965"/>
      <c r="J2411" s="965"/>
      <c r="K2411" s="965"/>
      <c r="L2411" s="965"/>
      <c r="M2411" s="965"/>
      <c r="N2411" s="962"/>
      <c r="O2411" s="962"/>
    </row>
    <row r="2412" spans="1:15" s="928" customFormat="1">
      <c r="B2412" s="1253"/>
      <c r="C2412" s="486"/>
      <c r="D2412" s="929"/>
      <c r="F2412" s="926"/>
      <c r="G2412" s="965"/>
      <c r="H2412" s="926"/>
      <c r="I2412" s="965"/>
      <c r="J2412" s="965"/>
      <c r="K2412" s="965"/>
      <c r="L2412" s="965"/>
      <c r="M2412" s="965"/>
      <c r="N2412" s="962"/>
      <c r="O2412" s="962"/>
    </row>
    <row r="2413" spans="1:15" s="930" customFormat="1">
      <c r="B2413" s="935"/>
      <c r="C2413" s="1002" t="s">
        <v>3855</v>
      </c>
      <c r="D2413" s="929"/>
      <c r="F2413" s="931"/>
      <c r="H2413" s="931"/>
      <c r="K2413" s="1255">
        <f>K2409/$M$2410</f>
        <v>0.7003689916345045</v>
      </c>
      <c r="L2413" s="1255">
        <f>L2409/$M$2410</f>
        <v>0.23962073998906216</v>
      </c>
      <c r="M2413" s="1255">
        <f>M2409/$M$2410</f>
        <v>6.0010268376433355E-2</v>
      </c>
      <c r="N2413" s="963"/>
      <c r="O2413" s="963"/>
    </row>
    <row r="2414" spans="1:15" s="930" customFormat="1">
      <c r="B2414" s="935"/>
      <c r="C2414" s="1002" t="s">
        <v>3848</v>
      </c>
      <c r="D2414" s="929"/>
      <c r="F2414" s="931"/>
      <c r="H2414" s="931"/>
      <c r="K2414" s="930">
        <f>$G$2411*K2413</f>
        <v>213739876.23344219</v>
      </c>
      <c r="L2414" s="930">
        <f t="shared" ref="L2414:M2414" si="187">$G$2411*L2413</f>
        <v>73127891.040264517</v>
      </c>
      <c r="M2414" s="930">
        <f t="shared" si="187"/>
        <v>18314042.29587625</v>
      </c>
      <c r="N2414" s="930">
        <f>SUM(K2414:M2414)</f>
        <v>305181809.56958294</v>
      </c>
      <c r="O2414" s="963">
        <f>N2414-G2411</f>
        <v>0</v>
      </c>
    </row>
    <row r="2415" spans="1:15" s="928" customFormat="1">
      <c r="B2415" s="1253"/>
      <c r="C2415" s="486" t="s">
        <v>3666</v>
      </c>
      <c r="D2415" s="929"/>
      <c r="F2415" s="926"/>
      <c r="G2415" s="965"/>
      <c r="H2415" s="926"/>
      <c r="I2415" s="965"/>
      <c r="J2415" s="965"/>
      <c r="K2415" s="965">
        <f>[5]CWC!D106</f>
        <v>227005241.70228952</v>
      </c>
      <c r="L2415" s="965">
        <f>[5]CWC!D119</f>
        <v>77640607.339463621</v>
      </c>
      <c r="M2415" s="965">
        <f>+G2411-K2415-L2415</f>
        <v>535960.52782979608</v>
      </c>
      <c r="N2415" s="962"/>
      <c r="O2415" s="962"/>
    </row>
    <row r="2416" spans="1:15" s="928" customFormat="1">
      <c r="B2416" s="1253"/>
      <c r="C2416" s="1002" t="s">
        <v>3667</v>
      </c>
      <c r="D2416" s="929"/>
      <c r="F2416" s="926"/>
      <c r="G2416" s="965"/>
      <c r="H2416" s="926"/>
      <c r="I2416" s="965"/>
      <c r="J2416" s="965"/>
      <c r="K2416" s="965">
        <f>K2414-K2415</f>
        <v>-13265365.468847334</v>
      </c>
      <c r="L2416" s="965">
        <f>L2414-L2415</f>
        <v>-4512716.2991991043</v>
      </c>
      <c r="M2416" s="965">
        <f>+M2414-M2415</f>
        <v>17778081.768046454</v>
      </c>
      <c r="N2416" s="962"/>
      <c r="O2416" s="962"/>
    </row>
    <row r="2417" spans="2:15" s="928" customFormat="1">
      <c r="B2417" s="1253"/>
      <c r="C2417" s="534"/>
      <c r="D2417" s="929"/>
      <c r="F2417" s="926"/>
      <c r="G2417" s="965"/>
      <c r="H2417" s="926"/>
      <c r="I2417" s="965"/>
      <c r="J2417" s="965"/>
      <c r="K2417" s="965"/>
      <c r="L2417" s="965"/>
      <c r="M2417" s="965"/>
      <c r="N2417" s="962"/>
      <c r="O2417" s="962"/>
    </row>
    <row r="2418" spans="2:15" s="928" customFormat="1">
      <c r="B2418" s="1253"/>
      <c r="C2418" s="534"/>
      <c r="D2418" s="929"/>
      <c r="F2418" s="926"/>
      <c r="G2418" s="965"/>
      <c r="H2418" s="926"/>
      <c r="I2418" s="965"/>
      <c r="J2418" s="965"/>
      <c r="K2418" s="965"/>
      <c r="L2418" s="965"/>
      <c r="M2418" s="926">
        <f>'[5]Summary Calc Staff'!D14</f>
        <v>425115043</v>
      </c>
      <c r="N2418" s="962" t="s">
        <v>3707</v>
      </c>
      <c r="O2418" s="962"/>
    </row>
    <row r="2419" spans="2:15" s="928" customFormat="1">
      <c r="B2419" s="534"/>
      <c r="C2419" s="534"/>
      <c r="D2419" s="929"/>
      <c r="F2419" s="926"/>
      <c r="G2419" s="926"/>
      <c r="H2419" s="926"/>
      <c r="I2419" s="926"/>
      <c r="J2419" s="926"/>
      <c r="K2419" s="926"/>
      <c r="L2419" s="926"/>
      <c r="M2419" s="926">
        <f>M2409-M2418</f>
        <v>-1.1820831298828125</v>
      </c>
      <c r="N2419" s="962" t="s">
        <v>3708</v>
      </c>
      <c r="O2419" s="962"/>
    </row>
    <row r="2420" spans="2:15" s="928" customFormat="1">
      <c r="B2420" s="534"/>
      <c r="C2420" s="534"/>
      <c r="D2420" s="929"/>
      <c r="F2420" s="926"/>
      <c r="G2420" s="926"/>
      <c r="H2420" s="926"/>
      <c r="I2420" s="926"/>
      <c r="J2420" s="926"/>
      <c r="K2420" s="926"/>
      <c r="L2420" s="926"/>
      <c r="M2420" s="926"/>
      <c r="N2420" s="962"/>
      <c r="O2420" s="962"/>
    </row>
    <row r="2421" spans="2:15" s="928" customFormat="1">
      <c r="B2421" s="534"/>
      <c r="C2421" s="534"/>
      <c r="D2421" s="534"/>
      <c r="F2421" s="926"/>
      <c r="G2421" s="926"/>
      <c r="H2421" s="926"/>
      <c r="I2421" s="926"/>
      <c r="J2421" s="926"/>
      <c r="K2421" s="926"/>
      <c r="L2421" s="926"/>
      <c r="M2421" s="926"/>
      <c r="N2421" s="962"/>
      <c r="O2421" s="962"/>
    </row>
    <row r="2422" spans="2:15" s="928" customFormat="1">
      <c r="B2422" s="534"/>
      <c r="C2422" s="534"/>
      <c r="D2422" s="534"/>
      <c r="F2422" s="926"/>
      <c r="G2422" s="926"/>
      <c r="H2422" s="926"/>
      <c r="I2422" s="926"/>
      <c r="J2422" s="926"/>
      <c r="K2422" s="926"/>
      <c r="L2422" s="926"/>
      <c r="M2422" s="926"/>
      <c r="N2422" s="962"/>
      <c r="O2422" s="962"/>
    </row>
    <row r="2423" spans="2:15" s="928" customFormat="1">
      <c r="B2423" s="534"/>
      <c r="C2423" s="534"/>
      <c r="D2423" s="534"/>
      <c r="F2423" s="926"/>
      <c r="G2423" s="926"/>
      <c r="H2423" s="926"/>
      <c r="I2423" s="926"/>
      <c r="J2423" s="926"/>
      <c r="K2423" s="926"/>
      <c r="L2423" s="926"/>
      <c r="M2423" s="926"/>
      <c r="N2423" s="962"/>
      <c r="O2423" s="962"/>
    </row>
    <row r="2424" spans="2:15" s="928" customFormat="1">
      <c r="B2424" s="534"/>
      <c r="C2424" s="534"/>
      <c r="D2424" s="534"/>
      <c r="F2424" s="926"/>
      <c r="G2424" s="926"/>
      <c r="H2424" s="926"/>
      <c r="I2424" s="926"/>
      <c r="J2424" s="926"/>
      <c r="K2424" s="926"/>
      <c r="L2424" s="926"/>
      <c r="M2424" s="926"/>
      <c r="N2424" s="962"/>
      <c r="O2424" s="962"/>
    </row>
    <row r="2425" spans="2:15" s="928" customFormat="1">
      <c r="B2425" s="534"/>
      <c r="C2425" s="534"/>
      <c r="D2425" s="534"/>
      <c r="F2425" s="926"/>
      <c r="G2425" s="926"/>
      <c r="H2425" s="926"/>
      <c r="I2425" s="926"/>
      <c r="J2425" s="926"/>
      <c r="K2425" s="926"/>
      <c r="L2425" s="926"/>
      <c r="M2425" s="926"/>
      <c r="N2425" s="962"/>
      <c r="O2425" s="962"/>
    </row>
    <row r="2426" spans="2:15">
      <c r="B2426" s="287"/>
    </row>
    <row r="2427" spans="2:15">
      <c r="B2427" s="287"/>
    </row>
    <row r="2428" spans="2:15">
      <c r="B2428" s="287"/>
    </row>
    <row r="2429" spans="2:15">
      <c r="B2429" s="287"/>
    </row>
    <row r="2797" spans="2:2">
      <c r="B2797" s="287"/>
    </row>
    <row r="2798" spans="2:2">
      <c r="B2798" s="287"/>
    </row>
    <row r="2799" spans="2:2">
      <c r="B2799" s="287"/>
    </row>
    <row r="2800" spans="2:2">
      <c r="B2800" s="287"/>
    </row>
    <row r="2801" spans="2:2">
      <c r="B2801" s="287"/>
    </row>
    <row r="2802" spans="2:2">
      <c r="B2802" s="287"/>
    </row>
    <row r="2803" spans="2:2">
      <c r="B2803" s="287"/>
    </row>
    <row r="2871" spans="2:2">
      <c r="B2871" s="287"/>
    </row>
    <row r="2878" spans="2:2">
      <c r="B2878" s="287"/>
    </row>
    <row r="2879" spans="2:2">
      <c r="B2879" s="287"/>
    </row>
    <row r="2880" spans="2:2">
      <c r="B2880" s="287"/>
    </row>
    <row r="2881" spans="2:2">
      <c r="B2881" s="287"/>
    </row>
    <row r="2882" spans="2:2">
      <c r="B2882" s="287"/>
    </row>
    <row r="2883" spans="2:2">
      <c r="B2883" s="287"/>
    </row>
    <row r="2884" spans="2:2">
      <c r="B2884" s="287"/>
    </row>
    <row r="2885" spans="2:2">
      <c r="B2885" s="287"/>
    </row>
    <row r="2886" spans="2:2">
      <c r="B2886" s="287"/>
    </row>
    <row r="2887" spans="2:2">
      <c r="B2887" s="287"/>
    </row>
    <row r="2888" spans="2:2">
      <c r="B2888" s="287"/>
    </row>
    <row r="2889" spans="2:2">
      <c r="B2889" s="287"/>
    </row>
    <row r="2890" spans="2:2">
      <c r="B2890" s="287"/>
    </row>
    <row r="3346" spans="2:2">
      <c r="B3346" s="287"/>
    </row>
    <row r="3347" spans="2:2">
      <c r="B3347" s="287"/>
    </row>
  </sheetData>
  <mergeCells count="2">
    <mergeCell ref="K5:M5"/>
    <mergeCell ref="K6:L6"/>
  </mergeCells>
  <conditionalFormatting sqref="C6">
    <cfRule type="cellIs" dxfId="5" priority="1" stopIfTrue="1" operator="equal">
      <formula>"NOT OK!"</formula>
    </cfRule>
    <cfRule type="cellIs" dxfId="4" priority="2" stopIfTrue="1" operator="equal">
      <formula>"OK!"</formula>
    </cfRule>
  </conditionalFormatting>
  <pageMargins left="0.7" right="0.7" top="0.75" bottom="0.75" header="0.3" footer="0.3"/>
  <pageSetup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pageSetUpPr fitToPage="1"/>
  </sheetPr>
  <dimension ref="A1:H43"/>
  <sheetViews>
    <sheetView topLeftCell="A7" workbookViewId="0">
      <selection activeCell="B17" sqref="B17"/>
    </sheetView>
  </sheetViews>
  <sheetFormatPr defaultColWidth="9.109375" defaultRowHeight="13.2"/>
  <cols>
    <col min="1" max="1" width="11.88671875" style="777" bestFit="1" customWidth="1"/>
    <col min="2" max="2" width="36.109375" style="777" bestFit="1" customWidth="1"/>
    <col min="3" max="3" width="8.33203125" style="777" bestFit="1" customWidth="1"/>
    <col min="4" max="4" width="15" style="777" bestFit="1" customWidth="1"/>
    <col min="5" max="5" width="13.44140625" style="777" bestFit="1" customWidth="1"/>
    <col min="6" max="6" width="14" style="777" bestFit="1" customWidth="1"/>
    <col min="7" max="7" width="13.109375" style="777" bestFit="1" customWidth="1"/>
    <col min="8" max="8" width="13.44140625" style="777" bestFit="1" customWidth="1"/>
    <col min="9" max="16384" width="9.109375" style="777"/>
  </cols>
  <sheetData>
    <row r="1" spans="1:7">
      <c r="A1" s="1078" t="s">
        <v>3671</v>
      </c>
    </row>
    <row r="2" spans="1:7">
      <c r="A2" s="1078" t="s">
        <v>3672</v>
      </c>
    </row>
    <row r="3" spans="1:7">
      <c r="A3" s="1079" t="str">
        <f ca="1">CELL("filename",A1)</f>
        <v>https://home.utc.wa.gov/sites/ue-170033/Data Requests and Responses/[170033-Staff-WP-BAE-ISWC Markup.xlsx]Summary Calc</v>
      </c>
    </row>
    <row r="6" spans="1:7">
      <c r="A6" s="1080" t="s">
        <v>3673</v>
      </c>
      <c r="B6" s="1080"/>
      <c r="C6" s="1080"/>
      <c r="D6" s="1080"/>
      <c r="E6" s="1080"/>
      <c r="F6" s="1080"/>
      <c r="G6" s="1080"/>
    </row>
    <row r="7" spans="1:7">
      <c r="A7" s="1081"/>
      <c r="B7" s="1082"/>
      <c r="C7" s="1082"/>
      <c r="D7" s="1083"/>
      <c r="E7" s="1084" t="s">
        <v>3674</v>
      </c>
      <c r="F7" s="1085"/>
      <c r="G7" s="1086"/>
    </row>
    <row r="8" spans="1:7">
      <c r="A8" s="1087" t="s">
        <v>166</v>
      </c>
      <c r="B8" s="1088" t="s">
        <v>1315</v>
      </c>
      <c r="C8" s="795"/>
      <c r="D8" s="1089" t="s">
        <v>3675</v>
      </c>
      <c r="E8" s="1087" t="s">
        <v>840</v>
      </c>
      <c r="F8" s="1088" t="s">
        <v>838</v>
      </c>
      <c r="G8" s="1089" t="s">
        <v>3676</v>
      </c>
    </row>
    <row r="9" spans="1:7">
      <c r="A9" s="1090"/>
      <c r="B9" s="1091"/>
      <c r="C9" s="1091"/>
      <c r="D9" s="1092"/>
      <c r="E9" s="1093" t="s">
        <v>3677</v>
      </c>
      <c r="F9" s="1094" t="s">
        <v>3678</v>
      </c>
      <c r="G9" s="1095" t="s">
        <v>3679</v>
      </c>
    </row>
    <row r="10" spans="1:7">
      <c r="A10" s="1096">
        <v>1</v>
      </c>
      <c r="B10" s="1091" t="s">
        <v>3680</v>
      </c>
      <c r="C10" s="1091"/>
      <c r="D10" s="1097">
        <f ca="1">'PSE CWC'!D30</f>
        <v>7389220147</v>
      </c>
      <c r="E10" s="1090"/>
      <c r="F10" s="1091"/>
      <c r="G10" s="1092"/>
    </row>
    <row r="11" spans="1:7">
      <c r="A11" s="1096">
        <v>2</v>
      </c>
      <c r="B11" s="1091" t="s">
        <v>3681</v>
      </c>
      <c r="C11" s="1091"/>
      <c r="D11" s="1098"/>
      <c r="E11" s="1090"/>
      <c r="F11" s="1091"/>
      <c r="G11" s="1092"/>
    </row>
    <row r="12" spans="1:7">
      <c r="A12" s="1096">
        <v>3</v>
      </c>
      <c r="B12" s="1099" t="s">
        <v>3682</v>
      </c>
      <c r="C12" s="1100"/>
      <c r="D12" s="1101">
        <f ca="1">'PSE CWC'!D46</f>
        <v>4961861442.2393255</v>
      </c>
      <c r="E12" s="1102">
        <f ca="1">D12*D21</f>
        <v>227005241.70228952</v>
      </c>
      <c r="F12" s="1091"/>
      <c r="G12" s="1092"/>
    </row>
    <row r="13" spans="1:7">
      <c r="A13" s="1096">
        <v>4</v>
      </c>
      <c r="B13" s="1099" t="s">
        <v>3683</v>
      </c>
      <c r="C13" s="1091"/>
      <c r="D13" s="1101">
        <f ca="1">'PSE CWC'!D62</f>
        <v>1697061852.0560913</v>
      </c>
      <c r="E13" s="1090"/>
      <c r="F13" s="1103">
        <f ca="1">D13*D21</f>
        <v>77640607.339463621</v>
      </c>
      <c r="G13" s="1092"/>
    </row>
    <row r="14" spans="1:7">
      <c r="A14" s="1096">
        <v>5</v>
      </c>
      <c r="B14" s="1099" t="s">
        <v>3684</v>
      </c>
      <c r="C14" s="1091"/>
      <c r="D14" s="1101">
        <f ca="1">'PSE CWC'!D85</f>
        <v>11714983</v>
      </c>
      <c r="E14" s="1090"/>
      <c r="F14" s="1091"/>
      <c r="G14" s="1104">
        <f ca="1">D14*D21</f>
        <v>535960.66283000086</v>
      </c>
    </row>
    <row r="15" spans="1:7">
      <c r="A15" s="1096" t="s">
        <v>3685</v>
      </c>
      <c r="B15" s="1099" t="s">
        <v>3686</v>
      </c>
      <c r="C15" s="1091"/>
      <c r="D15" s="1105">
        <f ca="1">SUM(D12:D14)</f>
        <v>6670638277.2954168</v>
      </c>
      <c r="E15" s="1090"/>
      <c r="F15" s="1091"/>
      <c r="G15" s="1092"/>
    </row>
    <row r="16" spans="1:7">
      <c r="A16" s="1096">
        <v>7</v>
      </c>
      <c r="B16" s="1099"/>
      <c r="C16" s="1091"/>
      <c r="D16" s="1101"/>
      <c r="E16" s="1090"/>
      <c r="F16" s="1091"/>
      <c r="G16" s="1092"/>
    </row>
    <row r="17" spans="1:8">
      <c r="A17" s="1096">
        <v>8</v>
      </c>
      <c r="B17" s="1099" t="s">
        <v>3687</v>
      </c>
      <c r="C17" s="1091"/>
      <c r="D17" s="1101">
        <f ca="1">'PSE CWC'!D72</f>
        <v>413400060</v>
      </c>
      <c r="E17" s="1090"/>
      <c r="F17" s="1091"/>
      <c r="G17" s="1092"/>
      <c r="H17" s="1106"/>
    </row>
    <row r="18" spans="1:8">
      <c r="A18" s="1096">
        <v>9</v>
      </c>
      <c r="B18" s="1091"/>
      <c r="C18" s="1091"/>
      <c r="D18" s="1092"/>
      <c r="E18" s="1090"/>
      <c r="F18" s="1091"/>
      <c r="G18" s="1092"/>
    </row>
    <row r="19" spans="1:8" ht="13.8" thickBot="1">
      <c r="A19" s="1096" t="s">
        <v>3688</v>
      </c>
      <c r="B19" s="1091" t="s">
        <v>1762</v>
      </c>
      <c r="C19" s="1091"/>
      <c r="D19" s="1107">
        <f ca="1">D10-D15-D17</f>
        <v>305181809.70458317</v>
      </c>
      <c r="E19" s="1108">
        <f ca="1">SUM(E10:E18)</f>
        <v>227005241.70228952</v>
      </c>
      <c r="F19" s="1109">
        <f ca="1">SUM(F10:F18)</f>
        <v>77640607.339463621</v>
      </c>
      <c r="G19" s="1107">
        <f ca="1">D19-E19-F19</f>
        <v>535960.66283002496</v>
      </c>
      <c r="H19" s="1110"/>
    </row>
    <row r="20" spans="1:8" ht="13.8" thickTop="1">
      <c r="A20" s="1096">
        <v>11</v>
      </c>
      <c r="B20" s="1091"/>
      <c r="C20" s="1111"/>
      <c r="D20" s="1092"/>
      <c r="E20" s="1090"/>
      <c r="F20" s="1091"/>
      <c r="G20" s="1092"/>
    </row>
    <row r="21" spans="1:8">
      <c r="A21" s="1096" t="s">
        <v>3689</v>
      </c>
      <c r="B21" s="1112" t="s">
        <v>3690</v>
      </c>
      <c r="C21" s="1111"/>
      <c r="D21" s="1113">
        <f ca="1">D19/D15</f>
        <v>4.5750016268056116E-2</v>
      </c>
      <c r="E21" s="1114">
        <f ca="1">E19/$D$19</f>
        <v>0.74383608224235653</v>
      </c>
      <c r="F21" s="1114">
        <f t="shared" ref="F21:G21" ca="1" si="0">F19/$D$19</f>
        <v>0.25440771654975092</v>
      </c>
      <c r="G21" s="1114">
        <f t="shared" ca="1" si="0"/>
        <v>1.7562012078925554E-3</v>
      </c>
    </row>
    <row r="22" spans="1:8">
      <c r="A22" s="1115"/>
      <c r="B22" s="1116"/>
      <c r="C22" s="1117"/>
      <c r="D22" s="1118"/>
      <c r="E22" s="1115"/>
      <c r="F22" s="1116"/>
      <c r="G22" s="1118"/>
    </row>
    <row r="23" spans="1:8">
      <c r="C23" s="1119"/>
    </row>
    <row r="24" spans="1:8">
      <c r="C24" s="1119"/>
    </row>
    <row r="25" spans="1:8">
      <c r="C25" s="1119"/>
    </row>
    <row r="26" spans="1:8">
      <c r="A26" s="1080" t="s">
        <v>3691</v>
      </c>
      <c r="B26" s="1080"/>
      <c r="C26" s="1080"/>
      <c r="D26" s="1080"/>
      <c r="E26" s="1080"/>
      <c r="F26" s="1080"/>
      <c r="G26" s="1080"/>
    </row>
    <row r="27" spans="1:8">
      <c r="A27" s="1081"/>
      <c r="B27" s="1082"/>
      <c r="C27" s="1120" t="s">
        <v>3692</v>
      </c>
      <c r="D27" s="1083"/>
      <c r="E27" s="1084" t="s">
        <v>3674</v>
      </c>
      <c r="F27" s="1085"/>
      <c r="G27" s="1086"/>
    </row>
    <row r="28" spans="1:8">
      <c r="A28" s="1087" t="s">
        <v>166</v>
      </c>
      <c r="B28" s="1088" t="s">
        <v>1315</v>
      </c>
      <c r="C28" s="1121" t="s">
        <v>1548</v>
      </c>
      <c r="D28" s="1089" t="s">
        <v>3675</v>
      </c>
      <c r="E28" s="1087" t="s">
        <v>840</v>
      </c>
      <c r="F28" s="1088" t="s">
        <v>838</v>
      </c>
      <c r="G28" s="1089" t="s">
        <v>3676</v>
      </c>
    </row>
    <row r="29" spans="1:8" ht="30.6">
      <c r="A29" s="1122" t="s">
        <v>3693</v>
      </c>
      <c r="B29" s="1123" t="s">
        <v>3694</v>
      </c>
      <c r="C29" s="1123" t="s">
        <v>3695</v>
      </c>
      <c r="D29" s="1124" t="s">
        <v>3696</v>
      </c>
      <c r="E29" s="1125" t="s">
        <v>3697</v>
      </c>
      <c r="F29" s="1125" t="s">
        <v>3698</v>
      </c>
      <c r="G29" s="1126" t="s">
        <v>3699</v>
      </c>
    </row>
    <row r="30" spans="1:8">
      <c r="A30" s="1090"/>
      <c r="B30" s="1091"/>
      <c r="C30" s="1091"/>
      <c r="D30" s="1092"/>
      <c r="E30" s="1127"/>
      <c r="F30" s="1094"/>
      <c r="G30" s="1095"/>
    </row>
    <row r="31" spans="1:8">
      <c r="A31" s="1096">
        <v>1</v>
      </c>
      <c r="B31" s="1091" t="s">
        <v>3680</v>
      </c>
      <c r="C31" s="1091"/>
      <c r="D31" s="1097">
        <f ca="1">D10</f>
        <v>7389220147</v>
      </c>
      <c r="E31" s="1090"/>
      <c r="F31" s="1091"/>
      <c r="G31" s="1092"/>
    </row>
    <row r="32" spans="1:8">
      <c r="A32" s="1096">
        <v>2</v>
      </c>
      <c r="B32" s="1091" t="s">
        <v>3681</v>
      </c>
      <c r="C32" s="1091"/>
      <c r="D32" s="1098"/>
      <c r="E32" s="1090"/>
      <c r="F32" s="1091"/>
      <c r="G32" s="1092"/>
    </row>
    <row r="33" spans="1:7">
      <c r="A33" s="1096">
        <v>3</v>
      </c>
      <c r="B33" s="1099" t="s">
        <v>3682</v>
      </c>
      <c r="C33" s="1128">
        <f ca="1">D33/$D$36</f>
        <v>0.74383608224235653</v>
      </c>
      <c r="D33" s="1101">
        <f ca="1">D12</f>
        <v>4961861442.2393255</v>
      </c>
      <c r="E33" s="1102">
        <f ca="1">$D$40*$C33</f>
        <v>227005241.70228952</v>
      </c>
      <c r="F33" s="1091"/>
      <c r="G33" s="1092"/>
    </row>
    <row r="34" spans="1:7">
      <c r="A34" s="1096">
        <v>4</v>
      </c>
      <c r="B34" s="1099" t="s">
        <v>3683</v>
      </c>
      <c r="C34" s="1128">
        <f ca="1">D34/$D$36</f>
        <v>0.25440771654975092</v>
      </c>
      <c r="D34" s="1101">
        <f t="shared" ref="D34:D35" ca="1" si="1">D13</f>
        <v>1697061852.0560913</v>
      </c>
      <c r="E34" s="1090"/>
      <c r="F34" s="1103">
        <f ca="1">$D$40*$C34</f>
        <v>77640607.339463621</v>
      </c>
      <c r="G34" s="1092"/>
    </row>
    <row r="35" spans="1:7">
      <c r="A35" s="1096">
        <v>5</v>
      </c>
      <c r="B35" s="1099" t="s">
        <v>3684</v>
      </c>
      <c r="C35" s="1128">
        <f ca="1">D35/$D$36</f>
        <v>1.7562012078924767E-3</v>
      </c>
      <c r="D35" s="1101">
        <f t="shared" ca="1" si="1"/>
        <v>11714983</v>
      </c>
      <c r="E35" s="1090"/>
      <c r="F35" s="1091"/>
      <c r="G35" s="1104">
        <f ca="1">$D$40*$C35</f>
        <v>535960.66283000086</v>
      </c>
    </row>
    <row r="36" spans="1:7" ht="13.8" thickBot="1">
      <c r="A36" s="1096" t="s">
        <v>3685</v>
      </c>
      <c r="B36" s="1099" t="s">
        <v>3686</v>
      </c>
      <c r="C36" s="1129">
        <f ca="1">D36/$D$36</f>
        <v>1</v>
      </c>
      <c r="D36" s="1105">
        <f ca="1">SUM(D33:D35)</f>
        <v>6670638277.2954168</v>
      </c>
      <c r="E36" s="1090"/>
      <c r="F36" s="1091"/>
      <c r="G36" s="1092"/>
    </row>
    <row r="37" spans="1:7" ht="13.8" thickTop="1">
      <c r="A37" s="1096">
        <v>7</v>
      </c>
      <c r="B37" s="1099"/>
      <c r="C37" s="1091"/>
      <c r="D37" s="1101"/>
      <c r="E37" s="1090"/>
      <c r="F37" s="1091"/>
      <c r="G37" s="1092"/>
    </row>
    <row r="38" spans="1:7">
      <c r="A38" s="1096">
        <v>8</v>
      </c>
      <c r="B38" s="1099" t="s">
        <v>3687</v>
      </c>
      <c r="C38" s="1091"/>
      <c r="D38" s="1101">
        <v>413400060</v>
      </c>
      <c r="E38" s="1090"/>
      <c r="F38" s="1091"/>
      <c r="G38" s="1092"/>
    </row>
    <row r="39" spans="1:7">
      <c r="A39" s="1096">
        <v>9</v>
      </c>
      <c r="B39" s="1091"/>
      <c r="C39" s="1091"/>
      <c r="D39" s="1092"/>
      <c r="E39" s="1090"/>
      <c r="F39" s="1091"/>
      <c r="G39" s="1092"/>
    </row>
    <row r="40" spans="1:7" ht="13.8" thickBot="1">
      <c r="A40" s="1096" t="s">
        <v>3688</v>
      </c>
      <c r="B40" s="1091" t="s">
        <v>1762</v>
      </c>
      <c r="C40" s="1091"/>
      <c r="D40" s="1107">
        <f ca="1">D31-D36-D38</f>
        <v>305181809.70458317</v>
      </c>
      <c r="E40" s="1108">
        <f ca="1">SUM(E31:E39)</f>
        <v>227005241.70228952</v>
      </c>
      <c r="F40" s="1109">
        <f ca="1">SUM(F31:F39)</f>
        <v>77640607.339463621</v>
      </c>
      <c r="G40" s="1107">
        <f ca="1">SUM(G31:G39)</f>
        <v>535960.66283000086</v>
      </c>
    </row>
    <row r="41" spans="1:7" ht="13.8" thickTop="1">
      <c r="A41" s="1096">
        <v>11</v>
      </c>
      <c r="B41" s="1091"/>
      <c r="C41" s="1111"/>
      <c r="D41" s="1092"/>
      <c r="E41" s="1090"/>
      <c r="F41" s="1091"/>
      <c r="G41" s="1092"/>
    </row>
    <row r="42" spans="1:7">
      <c r="A42" s="1096">
        <v>12</v>
      </c>
      <c r="B42" s="1112" t="s">
        <v>3700</v>
      </c>
      <c r="C42" s="1111"/>
      <c r="D42" s="1130">
        <f ca="1">D40/D40</f>
        <v>1</v>
      </c>
      <c r="E42" s="1131">
        <f ca="1">E40/$D$40</f>
        <v>0.74383608224235653</v>
      </c>
      <c r="F42" s="1128">
        <f ca="1">F40/$D$40</f>
        <v>0.25440771654975092</v>
      </c>
      <c r="G42" s="1132">
        <f ca="1">G40/$D$40</f>
        <v>1.7562012078924764E-3</v>
      </c>
    </row>
    <row r="43" spans="1:7">
      <c r="A43" s="1115"/>
      <c r="B43" s="1116"/>
      <c r="C43" s="1117"/>
      <c r="D43" s="1118"/>
      <c r="E43" s="1133" t="s">
        <v>3701</v>
      </c>
      <c r="F43" s="1134" t="s">
        <v>3702</v>
      </c>
      <c r="G43" s="1135" t="s">
        <v>3703</v>
      </c>
    </row>
  </sheetData>
  <pageMargins left="0.25" right="0.25" top="0.75" bottom="0.75" header="0.3" footer="0.3"/>
  <pageSetup scale="93"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pageSetUpPr fitToPage="1"/>
  </sheetPr>
  <dimension ref="A1:H43"/>
  <sheetViews>
    <sheetView workbookViewId="0">
      <selection activeCell="D12" sqref="D12"/>
    </sheetView>
  </sheetViews>
  <sheetFormatPr defaultColWidth="9.109375" defaultRowHeight="13.2"/>
  <cols>
    <col min="1" max="1" width="11.88671875" style="777" bestFit="1" customWidth="1"/>
    <col min="2" max="2" width="36.109375" style="777" bestFit="1" customWidth="1"/>
    <col min="3" max="3" width="8.33203125" style="777" bestFit="1" customWidth="1"/>
    <col min="4" max="4" width="15" style="777" bestFit="1" customWidth="1"/>
    <col min="5" max="5" width="13.44140625" style="777" bestFit="1" customWidth="1"/>
    <col min="6" max="6" width="14" style="777" bestFit="1" customWidth="1"/>
    <col min="7" max="7" width="13.109375" style="777" bestFit="1" customWidth="1"/>
    <col min="8" max="8" width="13.44140625" style="777" bestFit="1" customWidth="1"/>
    <col min="9" max="16384" width="9.109375" style="777"/>
  </cols>
  <sheetData>
    <row r="1" spans="1:8">
      <c r="A1" s="1078" t="s">
        <v>3671</v>
      </c>
    </row>
    <row r="2" spans="1:8">
      <c r="A2" s="1078" t="s">
        <v>3672</v>
      </c>
    </row>
    <row r="3" spans="1:8">
      <c r="A3" s="1079" t="str">
        <f ca="1">CELL("filename",A1)</f>
        <v>https://home.utc.wa.gov/sites/ue-170033/Data Requests and Responses/[170033-Staff-WP-BAE-ISWC Markup.xlsx]Summary Calc Staff</v>
      </c>
    </row>
    <row r="6" spans="1:8">
      <c r="A6" s="1080" t="s">
        <v>3673</v>
      </c>
      <c r="B6" s="1080"/>
      <c r="C6" s="1080"/>
      <c r="D6" s="1080"/>
      <c r="E6" s="1080"/>
      <c r="F6" s="1080"/>
      <c r="G6" s="1080"/>
    </row>
    <row r="7" spans="1:8">
      <c r="A7" s="1081"/>
      <c r="B7" s="1082"/>
      <c r="C7" s="1082"/>
      <c r="D7" s="1083"/>
      <c r="E7" s="1084" t="s">
        <v>3674</v>
      </c>
      <c r="F7" s="1085"/>
      <c r="G7" s="1086"/>
    </row>
    <row r="8" spans="1:8">
      <c r="A8" s="1087" t="s">
        <v>166</v>
      </c>
      <c r="B8" s="1088" t="s">
        <v>1315</v>
      </c>
      <c r="C8" s="795"/>
      <c r="D8" s="1089" t="s">
        <v>3675</v>
      </c>
      <c r="E8" s="1087" t="s">
        <v>840</v>
      </c>
      <c r="F8" s="1088" t="s">
        <v>838</v>
      </c>
      <c r="G8" s="1089" t="s">
        <v>3676</v>
      </c>
    </row>
    <row r="9" spans="1:8">
      <c r="A9" s="1090"/>
      <c r="B9" s="1091"/>
      <c r="C9" s="1091"/>
      <c r="D9" s="1092"/>
      <c r="E9" s="1093" t="s">
        <v>3677</v>
      </c>
      <c r="F9" s="1094" t="s">
        <v>3678</v>
      </c>
      <c r="G9" s="1095" t="s">
        <v>3679</v>
      </c>
    </row>
    <row r="10" spans="1:8">
      <c r="A10" s="1096">
        <v>1</v>
      </c>
      <c r="B10" s="1091" t="s">
        <v>3713</v>
      </c>
      <c r="C10" s="1091"/>
      <c r="D10" s="1097">
        <f ca="1">'PSE CWC'!D30</f>
        <v>7389220147</v>
      </c>
      <c r="E10" s="1090"/>
      <c r="F10" s="1091"/>
      <c r="G10" s="1092"/>
    </row>
    <row r="11" spans="1:8">
      <c r="A11" s="1096">
        <v>2</v>
      </c>
      <c r="B11" s="1091" t="s">
        <v>3681</v>
      </c>
      <c r="C11" s="1091"/>
      <c r="D11" s="1098"/>
      <c r="E11" s="1090"/>
      <c r="F11" s="1091"/>
      <c r="G11" s="1092"/>
      <c r="H11" s="1106"/>
    </row>
    <row r="12" spans="1:8">
      <c r="A12" s="1096">
        <v>3</v>
      </c>
      <c r="B12" s="1099" t="s">
        <v>3712</v>
      </c>
      <c r="C12" s="1100"/>
      <c r="D12" s="1101">
        <f ca="1">'PSE CWC'!D46</f>
        <v>4961861442.2393255</v>
      </c>
      <c r="E12" s="1102">
        <f ca="1">D12*D21</f>
        <v>213757998.24145454</v>
      </c>
      <c r="F12" s="1091"/>
      <c r="G12" s="1092"/>
    </row>
    <row r="13" spans="1:8">
      <c r="A13" s="1096">
        <v>4</v>
      </c>
      <c r="B13" s="1099" t="s">
        <v>3714</v>
      </c>
      <c r="C13" s="1091"/>
      <c r="D13" s="1101">
        <f ca="1">'PSE CWC'!D62</f>
        <v>1697061852.0560913</v>
      </c>
      <c r="E13" s="1090"/>
      <c r="F13" s="1103">
        <f ca="1">D13*D21</f>
        <v>73109769.107887253</v>
      </c>
      <c r="G13" s="1092"/>
    </row>
    <row r="14" spans="1:8">
      <c r="A14" s="1096">
        <v>5</v>
      </c>
      <c r="B14" s="1136" t="s">
        <v>3704</v>
      </c>
      <c r="C14" s="1137"/>
      <c r="D14" s="1138">
        <f ca="1">'PSE CWC'!D85+'PSE CWC'!D72</f>
        <v>425115043</v>
      </c>
      <c r="E14" s="1090"/>
      <c r="F14" s="1091"/>
      <c r="G14" s="1104">
        <f ca="1">D14*D21</f>
        <v>18314042.355241336</v>
      </c>
    </row>
    <row r="15" spans="1:8">
      <c r="A15" s="1096" t="s">
        <v>3685</v>
      </c>
      <c r="B15" s="1099" t="s">
        <v>3686</v>
      </c>
      <c r="C15" s="1091"/>
      <c r="D15" s="1105">
        <f ca="1">SUM(D12:D14)</f>
        <v>7084038337.2954168</v>
      </c>
      <c r="E15" s="1090"/>
      <c r="F15" s="1091"/>
      <c r="G15" s="1092"/>
    </row>
    <row r="16" spans="1:8">
      <c r="A16" s="1096">
        <v>7</v>
      </c>
      <c r="B16" s="1099"/>
      <c r="C16" s="1091"/>
      <c r="D16" s="1101"/>
      <c r="E16" s="1090"/>
      <c r="F16" s="1091"/>
      <c r="G16" s="1092"/>
    </row>
    <row r="17" spans="1:8">
      <c r="A17" s="1096">
        <v>8</v>
      </c>
      <c r="B17" s="1099"/>
      <c r="C17" s="1091"/>
      <c r="D17" s="1101"/>
      <c r="E17" s="1090"/>
      <c r="F17" s="1091"/>
      <c r="G17" s="1092"/>
      <c r="H17" s="1106"/>
    </row>
    <row r="18" spans="1:8">
      <c r="A18" s="1096">
        <v>9</v>
      </c>
      <c r="B18" s="1091"/>
      <c r="C18" s="1091"/>
      <c r="D18" s="1092"/>
      <c r="E18" s="1090"/>
      <c r="F18" s="1091"/>
      <c r="G18" s="1092"/>
    </row>
    <row r="19" spans="1:8" ht="13.8" thickBot="1">
      <c r="A19" s="1096" t="s">
        <v>3688</v>
      </c>
      <c r="B19" s="1091" t="s">
        <v>1762</v>
      </c>
      <c r="C19" s="1091"/>
      <c r="D19" s="1107">
        <f ca="1">D10-D15-D17</f>
        <v>305181809.70458317</v>
      </c>
      <c r="E19" s="1108">
        <f ca="1">SUM(E10:E18)</f>
        <v>213757998.24145454</v>
      </c>
      <c r="F19" s="1109">
        <f ca="1">SUM(F10:F18)</f>
        <v>73109769.107887253</v>
      </c>
      <c r="G19" s="1107">
        <f ca="1">D19-E19-F19</f>
        <v>18314042.355241373</v>
      </c>
      <c r="H19" s="1110"/>
    </row>
    <row r="20" spans="1:8" ht="13.8" thickTop="1">
      <c r="A20" s="1096">
        <v>11</v>
      </c>
      <c r="B20" s="1091"/>
      <c r="C20" s="1111"/>
      <c r="D20" s="1092"/>
      <c r="E20" s="1090"/>
      <c r="F20" s="1091"/>
      <c r="G20" s="1092"/>
    </row>
    <row r="21" spans="1:8">
      <c r="A21" s="1096" t="s">
        <v>3689</v>
      </c>
      <c r="B21" s="1112" t="s">
        <v>3690</v>
      </c>
      <c r="C21" s="1111"/>
      <c r="D21" s="1113">
        <f ca="1">D19/D15</f>
        <v>4.3080203010462129E-2</v>
      </c>
      <c r="E21" s="1114">
        <f ca="1">E19/$D$19</f>
        <v>0.70042837234752908</v>
      </c>
      <c r="F21" s="1114">
        <f t="shared" ref="F21:G21" ca="1" si="0">F19/$D$19</f>
        <v>0.23956135910805992</v>
      </c>
      <c r="G21" s="1114">
        <f t="shared" ca="1" si="0"/>
        <v>6.0010268544411008E-2</v>
      </c>
    </row>
    <row r="22" spans="1:8">
      <c r="A22" s="1115"/>
      <c r="B22" s="1116"/>
      <c r="C22" s="1117"/>
      <c r="D22" s="1118"/>
      <c r="E22" s="1115"/>
      <c r="F22" s="1116"/>
      <c r="G22" s="1118"/>
    </row>
    <row r="23" spans="1:8">
      <c r="C23" s="1119"/>
    </row>
    <row r="24" spans="1:8">
      <c r="C24" s="1119"/>
    </row>
    <row r="25" spans="1:8">
      <c r="C25" s="1119"/>
    </row>
    <row r="26" spans="1:8">
      <c r="A26" s="1080" t="s">
        <v>3691</v>
      </c>
      <c r="B26" s="1080"/>
      <c r="C26" s="1080"/>
      <c r="D26" s="1080"/>
      <c r="E26" s="1080"/>
      <c r="F26" s="1080"/>
      <c r="G26" s="1080"/>
    </row>
    <row r="27" spans="1:8">
      <c r="A27" s="1081"/>
      <c r="B27" s="1082"/>
      <c r="C27" s="1120" t="s">
        <v>3692</v>
      </c>
      <c r="D27" s="1083"/>
      <c r="E27" s="1084" t="s">
        <v>3674</v>
      </c>
      <c r="F27" s="1085"/>
      <c r="G27" s="1086"/>
    </row>
    <row r="28" spans="1:8">
      <c r="A28" s="1087" t="s">
        <v>166</v>
      </c>
      <c r="B28" s="1088" t="s">
        <v>1315</v>
      </c>
      <c r="C28" s="1121" t="s">
        <v>1548</v>
      </c>
      <c r="D28" s="1089" t="s">
        <v>3675</v>
      </c>
      <c r="E28" s="1087" t="s">
        <v>840</v>
      </c>
      <c r="F28" s="1088" t="s">
        <v>838</v>
      </c>
      <c r="G28" s="1089" t="s">
        <v>3676</v>
      </c>
    </row>
    <row r="29" spans="1:8" ht="30.6">
      <c r="A29" s="1122" t="s">
        <v>3693</v>
      </c>
      <c r="B29" s="1123" t="s">
        <v>3694</v>
      </c>
      <c r="C29" s="1123" t="s">
        <v>3695</v>
      </c>
      <c r="D29" s="1124" t="s">
        <v>3696</v>
      </c>
      <c r="E29" s="1125" t="s">
        <v>3697</v>
      </c>
      <c r="F29" s="1125" t="s">
        <v>3698</v>
      </c>
      <c r="G29" s="1126" t="s">
        <v>3699</v>
      </c>
    </row>
    <row r="30" spans="1:8">
      <c r="A30" s="1090"/>
      <c r="B30" s="1091"/>
      <c r="C30" s="1091"/>
      <c r="D30" s="1092"/>
      <c r="E30" s="1127"/>
      <c r="F30" s="1094"/>
      <c r="G30" s="1095"/>
    </row>
    <row r="31" spans="1:8">
      <c r="A31" s="1096">
        <v>1</v>
      </c>
      <c r="B31" s="1091" t="s">
        <v>3713</v>
      </c>
      <c r="C31" s="1091"/>
      <c r="D31" s="1097">
        <f ca="1">D10</f>
        <v>7389220147</v>
      </c>
      <c r="E31" s="1090"/>
      <c r="F31" s="1091"/>
      <c r="G31" s="1092"/>
    </row>
    <row r="32" spans="1:8">
      <c r="A32" s="1096">
        <v>2</v>
      </c>
      <c r="B32" s="1091" t="s">
        <v>3681</v>
      </c>
      <c r="C32" s="1091"/>
      <c r="D32" s="1098"/>
      <c r="E32" s="1090"/>
      <c r="F32" s="1091"/>
      <c r="G32" s="1092"/>
    </row>
    <row r="33" spans="1:7">
      <c r="A33" s="1096">
        <v>3</v>
      </c>
      <c r="B33" s="1099" t="s">
        <v>3712</v>
      </c>
      <c r="C33" s="1128">
        <f ca="1">D33/$D$36</f>
        <v>0.70042837234752919</v>
      </c>
      <c r="D33" s="1101">
        <f ca="1">D12</f>
        <v>4961861442.2393255</v>
      </c>
      <c r="E33" s="1102">
        <f ca="1">$D$40*$C33</f>
        <v>213757998.24145457</v>
      </c>
      <c r="F33" s="1091"/>
      <c r="G33" s="1092"/>
    </row>
    <row r="34" spans="1:7">
      <c r="A34" s="1096">
        <v>4</v>
      </c>
      <c r="B34" s="1099" t="s">
        <v>3714</v>
      </c>
      <c r="C34" s="1128">
        <f ca="1">D34/$D$36</f>
        <v>0.23956135910805995</v>
      </c>
      <c r="D34" s="1101">
        <f t="shared" ref="D34:D35" ca="1" si="1">D13</f>
        <v>1697061852.0560913</v>
      </c>
      <c r="E34" s="1090"/>
      <c r="F34" s="1103">
        <f ca="1">$D$40*$C34</f>
        <v>73109769.107887268</v>
      </c>
      <c r="G34" s="1092"/>
    </row>
    <row r="35" spans="1:7">
      <c r="A35" s="1096">
        <v>5</v>
      </c>
      <c r="B35" s="1136" t="s">
        <v>3704</v>
      </c>
      <c r="C35" s="1139">
        <f ca="1">D35/$D$36</f>
        <v>6.0010268544410897E-2</v>
      </c>
      <c r="D35" s="1138">
        <f t="shared" ca="1" si="1"/>
        <v>425115043</v>
      </c>
      <c r="E35" s="1090"/>
      <c r="F35" s="1091"/>
      <c r="G35" s="1104">
        <f ca="1">$D$40*$C35</f>
        <v>18314042.35524134</v>
      </c>
    </row>
    <row r="36" spans="1:7" ht="13.8" thickBot="1">
      <c r="A36" s="1096" t="s">
        <v>3685</v>
      </c>
      <c r="B36" s="1099" t="s">
        <v>3686</v>
      </c>
      <c r="C36" s="1129">
        <f ca="1">D36/$D$36</f>
        <v>1</v>
      </c>
      <c r="D36" s="1105">
        <f ca="1">SUM(D33:D35)</f>
        <v>7084038337.2954168</v>
      </c>
      <c r="E36" s="1090"/>
      <c r="F36" s="1091"/>
      <c r="G36" s="1092"/>
    </row>
    <row r="37" spans="1:7" ht="13.8" thickTop="1">
      <c r="A37" s="1096">
        <v>7</v>
      </c>
      <c r="B37" s="1099"/>
      <c r="C37" s="1091"/>
      <c r="D37" s="1101"/>
      <c r="E37" s="1090"/>
      <c r="F37" s="1091"/>
      <c r="G37" s="1092"/>
    </row>
    <row r="38" spans="1:7">
      <c r="A38" s="1096">
        <v>8</v>
      </c>
      <c r="B38" s="1099"/>
      <c r="C38" s="1091"/>
      <c r="D38" s="1101"/>
      <c r="E38" s="1090"/>
      <c r="F38" s="1091"/>
      <c r="G38" s="1092"/>
    </row>
    <row r="39" spans="1:7">
      <c r="A39" s="1096">
        <v>9</v>
      </c>
      <c r="B39" s="1091"/>
      <c r="C39" s="1091"/>
      <c r="D39" s="1092"/>
      <c r="E39" s="1090"/>
      <c r="F39" s="1091"/>
      <c r="G39" s="1092"/>
    </row>
    <row r="40" spans="1:7" ht="13.8" thickBot="1">
      <c r="A40" s="1096" t="s">
        <v>3688</v>
      </c>
      <c r="B40" s="1091" t="s">
        <v>1762</v>
      </c>
      <c r="C40" s="1091"/>
      <c r="D40" s="1107">
        <f ca="1">D31-D36-D38</f>
        <v>305181809.70458317</v>
      </c>
      <c r="E40" s="1108">
        <f ca="1">SUM(E31:E39)</f>
        <v>213757998.24145457</v>
      </c>
      <c r="F40" s="1109">
        <f ca="1">SUM(F31:F39)</f>
        <v>73109769.107887268</v>
      </c>
      <c r="G40" s="1107">
        <f ca="1">SUM(G31:G39)</f>
        <v>18314042.35524134</v>
      </c>
    </row>
    <row r="41" spans="1:7" ht="13.8" thickTop="1">
      <c r="A41" s="1096">
        <v>11</v>
      </c>
      <c r="B41" s="1091"/>
      <c r="C41" s="1111"/>
      <c r="D41" s="1092"/>
      <c r="E41" s="1090"/>
      <c r="F41" s="1091"/>
      <c r="G41" s="1092"/>
    </row>
    <row r="42" spans="1:7">
      <c r="A42" s="1096">
        <v>12</v>
      </c>
      <c r="B42" s="1112" t="s">
        <v>3700</v>
      </c>
      <c r="C42" s="1111"/>
      <c r="D42" s="1130">
        <f ca="1">D40/D40</f>
        <v>1</v>
      </c>
      <c r="E42" s="1131">
        <f ca="1">E40/$D$40</f>
        <v>0.70042837234752919</v>
      </c>
      <c r="F42" s="1128">
        <f ca="1">F40/$D$40</f>
        <v>0.23956135910805998</v>
      </c>
      <c r="G42" s="1132">
        <f ca="1">G40/$D$40</f>
        <v>6.0010268544410897E-2</v>
      </c>
    </row>
    <row r="43" spans="1:7">
      <c r="A43" s="1115"/>
      <c r="B43" s="1116"/>
      <c r="C43" s="1117"/>
      <c r="D43" s="1118"/>
      <c r="E43" s="1133" t="s">
        <v>3701</v>
      </c>
      <c r="F43" s="1134" t="s">
        <v>3702</v>
      </c>
      <c r="G43" s="1135" t="s">
        <v>3703</v>
      </c>
    </row>
  </sheetData>
  <pageMargins left="0.25" right="0.25" top="0.75" bottom="0.75" header="0.3" footer="0.3"/>
  <pageSetup scale="93"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718D2FBB09848246B6FD4A5A815592E3" ma:contentTypeVersion="104" ma:contentTypeDescription="" ma:contentTypeScope="" ma:versionID="c5c772d1368efef941e1eb543e9ac6b4">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88f51cce7439777dbacc0aa8de4abacc"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Testimony</DocumentSetType>
    <Visibility xmlns="dc463f71-b30c-4ab2-9473-d307f9d35888" xsi:nil="true"/>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Closed</CaseStatus>
    <OpenedDate xmlns="dc463f71-b30c-4ab2-9473-d307f9d35888">2017-01-13T08:00:00+00:00</OpenedDate>
    <Date1 xmlns="dc463f71-b30c-4ab2-9473-d307f9d35888">2017-08-09T07:00:00+00:00</Date1>
    <IsDocumentOrder xmlns="dc463f71-b30c-4ab2-9473-d307f9d35888">false</IsDocumentOrder>
    <IsHighlyConfidential xmlns="dc463f71-b30c-4ab2-9473-d307f9d35888">false</IsHighlyConfidential>
    <CaseCompanyNames xmlns="dc463f71-b30c-4ab2-9473-d307f9d35888">Puget Sound Energy</CaseCompanyNames>
    <Nickname xmlns="http://schemas.microsoft.com/sharepoint/v3" xsi:nil="true"/>
    <DocketNumber xmlns="dc463f71-b30c-4ab2-9473-d307f9d35888">170033</DocketNumber>
    <DelegatedOrder xmlns="dc463f71-b30c-4ab2-9473-d307f9d35888">false</DelegatedOrder>
    <SignificantOrder xmlns="dc463f71-b30c-4ab2-9473-d307f9d35888">false</SignificantOrder>
  </documentManagement>
</p:properties>
</file>

<file path=customXml/item4.xml><?xml version="1.0" encoding="utf-8"?>
<?mso-contentType ?>
<SharedContentType xmlns="Microsoft.SharePoint.Taxonomy.ContentTypeSync" SourceId="1af0c028-e016-4365-948e-cc2e26d65303" ContentTypeId="0x0101006E56B4D1795A2E4DB2F0B01679ED314A" PreviousValue="true"/>
</file>

<file path=customXml/itemProps1.xml><?xml version="1.0" encoding="utf-8"?>
<ds:datastoreItem xmlns:ds="http://schemas.openxmlformats.org/officeDocument/2006/customXml" ds:itemID="{864A5734-97F6-4EEF-9BD5-8E74CBD8A800}"/>
</file>

<file path=customXml/itemProps2.xml><?xml version="1.0" encoding="utf-8"?>
<ds:datastoreItem xmlns:ds="http://schemas.openxmlformats.org/officeDocument/2006/customXml" ds:itemID="{519A981F-E8C0-4EBD-9E32-F6E3F3D3E2BA}">
  <ds:schemaRefs>
    <ds:schemaRef ds:uri="http://schemas.microsoft.com/sharepoint/v3/contenttype/forms"/>
  </ds:schemaRefs>
</ds:datastoreItem>
</file>

<file path=customXml/itemProps3.xml><?xml version="1.0" encoding="utf-8"?>
<ds:datastoreItem xmlns:ds="http://schemas.openxmlformats.org/officeDocument/2006/customXml" ds:itemID="{61C90658-3B8D-44B7-ACAA-96F3D1622236}">
  <ds:schemaRefs>
    <ds:schemaRef ds:uri="http://purl.org/dc/elements/1.1/"/>
    <ds:schemaRef ds:uri="e8692503-86da-4fcd-a928-68bb9b594945"/>
    <ds:schemaRef ds:uri="http://purl.org/dc/dcmitype/"/>
    <ds:schemaRef ds:uri="5669ab18-4669-4dff-bab7-7c18fb4d6e14"/>
    <ds:schemaRef ds:uri="http://schemas.microsoft.com/office/2006/documentManagement/types"/>
    <ds:schemaRef ds:uri="http://purl.org/dc/terms/"/>
    <ds:schemaRef ds:uri="http://schemas.microsoft.com/office/infopath/2007/PartnerControls"/>
    <ds:schemaRef ds:uri="http://schemas.openxmlformats.org/package/2006/metadata/core-properties"/>
    <ds:schemaRef ds:uri="22f27ef2-70b9-4375-a19e-1059c93ebc38"/>
    <ds:schemaRef ds:uri="http://schemas.microsoft.com/office/2006/metadata/properties"/>
    <ds:schemaRef ds:uri="http://www.w3.org/XML/1998/namespace"/>
  </ds:schemaRefs>
</ds:datastoreItem>
</file>

<file path=customXml/itemProps4.xml><?xml version="1.0" encoding="utf-8"?>
<ds:datastoreItem xmlns:ds="http://schemas.openxmlformats.org/officeDocument/2006/customXml" ds:itemID="{21262927-77B3-4985-96A9-7732C5B37E7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38</vt:i4>
      </vt:variant>
    </vt:vector>
  </HeadingPairs>
  <TitlesOfParts>
    <vt:vector size="81" baseType="lpstr">
      <vt:lpstr>Review Checklist</vt:lpstr>
      <vt:lpstr>Exh. BAE-2 Compare</vt:lpstr>
      <vt:lpstr>Exh. BAE-3 ISWC</vt:lpstr>
      <vt:lpstr>Revised Accounts</vt:lpstr>
      <vt:lpstr>Storm</vt:lpstr>
      <vt:lpstr>Accounts</vt:lpstr>
      <vt:lpstr>Staff present of PSE #</vt:lpstr>
      <vt:lpstr>Summary Calc</vt:lpstr>
      <vt:lpstr>Summary Calc Staff</vt:lpstr>
      <vt:lpstr>ERB</vt:lpstr>
      <vt:lpstr>GRB</vt:lpstr>
      <vt:lpstr>BS</vt:lpstr>
      <vt:lpstr>PSE CWC</vt:lpstr>
      <vt:lpstr>NOL Spread</vt:lpstr>
      <vt:lpstr>summary NOL</vt:lpstr>
      <vt:lpstr>June16</vt:lpstr>
      <vt:lpstr>May16</vt:lpstr>
      <vt:lpstr>Apr16</vt:lpstr>
      <vt:lpstr>Mar16</vt:lpstr>
      <vt:lpstr>Feb16</vt:lpstr>
      <vt:lpstr>Jan16</vt:lpstr>
      <vt:lpstr>Dec15</vt:lpstr>
      <vt:lpstr>Nov15</vt:lpstr>
      <vt:lpstr>Oct15</vt:lpstr>
      <vt:lpstr>Sept15</vt:lpstr>
      <vt:lpstr>Aug15</vt:lpstr>
      <vt:lpstr>July15</vt:lpstr>
      <vt:lpstr>June15</vt:lpstr>
      <vt:lpstr>May15</vt:lpstr>
      <vt:lpstr>Apr15</vt:lpstr>
      <vt:lpstr>BS and CWC Recon, p1</vt:lpstr>
      <vt:lpstr>BS and CWC Recon, p2</vt:lpstr>
      <vt:lpstr>Coding Changes</vt:lpstr>
      <vt:lpstr>Chg Code</vt:lpstr>
      <vt:lpstr>June 2013 Code Changes</vt:lpstr>
      <vt:lpstr>Oct14</vt:lpstr>
      <vt:lpstr>Nov14</vt:lpstr>
      <vt:lpstr>Dec14</vt:lpstr>
      <vt:lpstr>Jan15</vt:lpstr>
      <vt:lpstr>Feb15</vt:lpstr>
      <vt:lpstr>summary</vt:lpstr>
      <vt:lpstr>NOL Allocation November 2013</vt:lpstr>
      <vt:lpstr>Mar15</vt:lpstr>
      <vt:lpstr>_Apr16</vt:lpstr>
      <vt:lpstr>_Aug16</vt:lpstr>
      <vt:lpstr>_Dec15</vt:lpstr>
      <vt:lpstr>_End</vt:lpstr>
      <vt:lpstr>_Feb16</vt:lpstr>
      <vt:lpstr>_Filter</vt:lpstr>
      <vt:lpstr>_Jan16</vt:lpstr>
      <vt:lpstr>_July16</vt:lpstr>
      <vt:lpstr>_Jun16</vt:lpstr>
      <vt:lpstr>_Mar16</vt:lpstr>
      <vt:lpstr>_May16</vt:lpstr>
      <vt:lpstr>_Nov15</vt:lpstr>
      <vt:lpstr>_Oct15</vt:lpstr>
      <vt:lpstr>_Sept15</vt:lpstr>
      <vt:lpstr>_Sept16</vt:lpstr>
      <vt:lpstr>BS_Accounts</vt:lpstr>
      <vt:lpstr>CombWC_LineItem</vt:lpstr>
      <vt:lpstr>Data</vt:lpstr>
      <vt:lpstr>BS!Database</vt:lpstr>
      <vt:lpstr>ElRBLine</vt:lpstr>
      <vt:lpstr>GasRBLine</vt:lpstr>
      <vt:lpstr>BS!Print_Area</vt:lpstr>
      <vt:lpstr>'BS and CWC Recon, p1'!Print_Area</vt:lpstr>
      <vt:lpstr>'BS and CWC Recon, p2'!Print_Area</vt:lpstr>
      <vt:lpstr>ERB!Print_Area</vt:lpstr>
      <vt:lpstr>'Exh. BAE-3 ISWC'!Print_Area</vt:lpstr>
      <vt:lpstr>GRB!Print_Area</vt:lpstr>
      <vt:lpstr>'PSE CWC'!Print_Area</vt:lpstr>
      <vt:lpstr>'Review Checklist'!Print_Area</vt:lpstr>
      <vt:lpstr>Accounts!Print_Titles</vt:lpstr>
      <vt:lpstr>BS!Print_Titles</vt:lpstr>
      <vt:lpstr>'Chg Code'!Print_Titles</vt:lpstr>
      <vt:lpstr>'Coding Changes'!Print_Titles</vt:lpstr>
      <vt:lpstr>ERB!Print_Titles</vt:lpstr>
      <vt:lpstr>'Exh. BAE-3 ISWC'!Print_Titles</vt:lpstr>
      <vt:lpstr>GRB!Print_Titles</vt:lpstr>
      <vt:lpstr>'PSE CWC'!Print_Titles</vt:lpstr>
      <vt:lpstr>Sept16AMA</vt:lpstr>
    </vt:vector>
  </TitlesOfParts>
  <Company>Puget Sound Energy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170033-Staff-WP-BAE-ISWC</dc:title>
  <dc:creator>tfette</dc:creator>
  <dc:description/>
  <cp:lastModifiedBy>Information Services</cp:lastModifiedBy>
  <cp:lastPrinted>2017-07-27T19:54:10Z</cp:lastPrinted>
  <dcterms:created xsi:type="dcterms:W3CDTF">1999-04-09T16:35:24Z</dcterms:created>
  <dcterms:modified xsi:type="dcterms:W3CDTF">2017-08-02T15:18:05Z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0x0101006E56B4D1795A2E4DB2F0B01679ED314A00718D2FBB09848246B6FD4A5A815592E3</vt:lpwstr>
  </property>
  <property fmtid="{D5CDD505-2E9C-101B-9397-08002B2CF9AE}" pid="3" name="_docset_NoMedatataSyncRequired">
    <vt:lpwstr>False</vt:lpwstr>
  </property>
  <property fmtid="{D5CDD505-2E9C-101B-9397-08002B2CF9AE}" pid="4" name="IsEFSEC">
    <vt:bool>false</vt:bool>
  </property>
</Properties>
</file>